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ll20toFall19" sheetId="1" r:id="rId4"/>
    <sheet state="visible" name="DistrictPrintout" sheetId="2" r:id="rId5"/>
    <sheet state="visible" name="Districts" sheetId="3" r:id="rId6"/>
    <sheet state="visible" name="sitesfall2020" sheetId="4" r:id="rId7"/>
    <sheet state="visible" name="oldSubtotal" sheetId="5" r:id="rId8"/>
    <sheet state="visible" name="oldNo Concentration" sheetId="6" r:id="rId9"/>
    <sheet state="visible" name="oldComp Rev Needed by enrollee" sheetId="7" r:id="rId10"/>
    <sheet state="visible" name="MDEFall2020" sheetId="8" r:id="rId11"/>
    <sheet state="visible" name="Fall20 data fy22 comp rev " sheetId="9" r:id="rId12"/>
  </sheets>
  <definedNames>
    <definedName localSheetId="4" name="Query_from_databridge">#REF!</definedName>
    <definedName localSheetId="3" name="Query_from_databridge">#REF!</definedName>
  </definedNames>
  <calcPr/>
  <extLst>
    <ext uri="GoogleSheetsCustomDataVersion1">
      <go:sheetsCustomData xmlns:go="http://customooxmlschemas.google.com/" r:id="rId13" roundtripDataSignature="AMtx7mi9KMv/A2q9X48r1DNzz4Vusl5p7Q=="/>
    </ext>
  </extLst>
</workbook>
</file>

<file path=xl/sharedStrings.xml><?xml version="1.0" encoding="utf-8"?>
<sst xmlns="http://schemas.openxmlformats.org/spreadsheetml/2006/main" count="27184" uniqueCount="6581">
  <si>
    <t>a</t>
  </si>
  <si>
    <t>d</t>
  </si>
  <si>
    <t>f</t>
  </si>
  <si>
    <t>g</t>
  </si>
  <si>
    <t>b</t>
  </si>
  <si>
    <t>c</t>
  </si>
  <si>
    <t>e</t>
  </si>
  <si>
    <t>h</t>
  </si>
  <si>
    <t>Dist Num</t>
  </si>
  <si>
    <t>Dist Type</t>
  </si>
  <si>
    <t>Region</t>
  </si>
  <si>
    <t>District Name</t>
  </si>
  <si>
    <t>Fall 19 Total Enrolled</t>
  </si>
  <si>
    <t>Fall 20 Total Enrolled</t>
  </si>
  <si>
    <t>Change in Enroll</t>
  </si>
  <si>
    <t>% Change in Enroll</t>
  </si>
  <si>
    <t>2019 Free + Reduced</t>
  </si>
  <si>
    <t>2020 Free + Reduced</t>
  </si>
  <si>
    <t>Change in Eligible</t>
  </si>
  <si>
    <t>% Change in Eligible</t>
  </si>
  <si>
    <t>2021 Compens Revenue</t>
  </si>
  <si>
    <t>2022 Compens Revenue</t>
  </si>
  <si>
    <t>Change in Revenue</t>
  </si>
  <si>
    <t>% Change Rev</t>
  </si>
  <si>
    <t>2021 Rev/ Enrollee</t>
  </si>
  <si>
    <t>2022 Rev/ Enrollee</t>
  </si>
  <si>
    <t>Change /enroll</t>
  </si>
  <si>
    <t>% Change /enroll</t>
  </si>
  <si>
    <t>2020 Free Lunch Eligible</t>
  </si>
  <si>
    <t>2020 Reduced Lunch Eligible</t>
  </si>
  <si>
    <t>2020 Percent Free + Reduced</t>
  </si>
  <si>
    <t>2020 Free + 1/2 of Reduced</t>
  </si>
  <si>
    <t>2020 % Free + 1/2 Reduced</t>
  </si>
  <si>
    <t>2020 Comp Rev/ Free + 1/2 Red</t>
  </si>
  <si>
    <t>2019Free Lunch Eligible</t>
  </si>
  <si>
    <t>2019 Reduced Lunch Eligible</t>
  </si>
  <si>
    <t>2019 Percent Free + Reduced</t>
  </si>
  <si>
    <t>2019Free + 1/2 of Reduced</t>
  </si>
  <si>
    <t>2019 % Free + 1/2 Reduced</t>
  </si>
  <si>
    <t>2019 Comp Rev/ Free + 1/2 Red</t>
  </si>
  <si>
    <t>Total</t>
  </si>
  <si>
    <t>Region 1</t>
  </si>
  <si>
    <t>Mpls &amp; St. Paul</t>
  </si>
  <si>
    <t>Region 2</t>
  </si>
  <si>
    <t>Inner Ring Suburbs</t>
  </si>
  <si>
    <t>Region 3</t>
  </si>
  <si>
    <t>Outer Ring Suburbs</t>
  </si>
  <si>
    <t>Region 4</t>
  </si>
  <si>
    <t>Greater MN &gt; 2,000</t>
  </si>
  <si>
    <t>Region 5</t>
  </si>
  <si>
    <t>Greater MN 1K to 2K</t>
  </si>
  <si>
    <t>Region 6</t>
  </si>
  <si>
    <t>Greater MN &lt; 1,000</t>
  </si>
  <si>
    <t>Region 7</t>
  </si>
  <si>
    <t>Charters</t>
  </si>
  <si>
    <t>Region 8</t>
  </si>
  <si>
    <t>Cooperative Units, BIE, other</t>
  </si>
  <si>
    <t xml:space="preserve">Aitkin </t>
  </si>
  <si>
    <t xml:space="preserve">Minneapolis </t>
  </si>
  <si>
    <t xml:space="preserve">Hill City </t>
  </si>
  <si>
    <t xml:space="preserve">Mcgregor </t>
  </si>
  <si>
    <t xml:space="preserve">South St. Paul </t>
  </si>
  <si>
    <t xml:space="preserve">Anoka-Hennepin </t>
  </si>
  <si>
    <t xml:space="preserve">Centennial </t>
  </si>
  <si>
    <t xml:space="preserve">Columbia Heights </t>
  </si>
  <si>
    <t xml:space="preserve">Fridley </t>
  </si>
  <si>
    <t xml:space="preserve">St. Francis </t>
  </si>
  <si>
    <t xml:space="preserve">Spring Lake Park </t>
  </si>
  <si>
    <t xml:space="preserve">Detroit Lakes </t>
  </si>
  <si>
    <t xml:space="preserve">Frazee-Vergas </t>
  </si>
  <si>
    <t xml:space="preserve">Pine Point </t>
  </si>
  <si>
    <t xml:space="preserve">Bemidji </t>
  </si>
  <si>
    <t xml:space="preserve">Blackduck </t>
  </si>
  <si>
    <t xml:space="preserve">Kelliher </t>
  </si>
  <si>
    <t xml:space="preserve">Red Lake </t>
  </si>
  <si>
    <t xml:space="preserve">Sauk Rapids-Rice </t>
  </si>
  <si>
    <t xml:space="preserve">Foley </t>
  </si>
  <si>
    <t xml:space="preserve">St. Clair </t>
  </si>
  <si>
    <t xml:space="preserve">Mankato </t>
  </si>
  <si>
    <t xml:space="preserve">Comfrey </t>
  </si>
  <si>
    <t xml:space="preserve">Sleepy Eye </t>
  </si>
  <si>
    <t xml:space="preserve">Springfield </t>
  </si>
  <si>
    <t xml:space="preserve">New Ulm </t>
  </si>
  <si>
    <t xml:space="preserve">Barnum </t>
  </si>
  <si>
    <t xml:space="preserve">Carlton </t>
  </si>
  <si>
    <t xml:space="preserve">Cloquet </t>
  </si>
  <si>
    <t xml:space="preserve">Cromwell-Wright </t>
  </si>
  <si>
    <t xml:space="preserve">Moose Lake </t>
  </si>
  <si>
    <t xml:space="preserve">Esko </t>
  </si>
  <si>
    <t xml:space="preserve">Wrenshall </t>
  </si>
  <si>
    <t xml:space="preserve">Central </t>
  </si>
  <si>
    <t xml:space="preserve">Waconia </t>
  </si>
  <si>
    <t xml:space="preserve">Watertown-Mayer </t>
  </si>
  <si>
    <t xml:space="preserve">Eastern Carver County </t>
  </si>
  <si>
    <t xml:space="preserve">Walker-Hackensack-Akeley </t>
  </si>
  <si>
    <t xml:space="preserve">Cass Lake-Bena </t>
  </si>
  <si>
    <t xml:space="preserve">Pillager </t>
  </si>
  <si>
    <t>Northland Community</t>
  </si>
  <si>
    <t xml:space="preserve">Montevideo </t>
  </si>
  <si>
    <t xml:space="preserve">North Branch </t>
  </si>
  <si>
    <t xml:space="preserve">Rush City </t>
  </si>
  <si>
    <t xml:space="preserve">Barnesville </t>
  </si>
  <si>
    <t xml:space="preserve">Hawley </t>
  </si>
  <si>
    <t xml:space="preserve">Moorhead </t>
  </si>
  <si>
    <t>Minnesota State Academies</t>
  </si>
  <si>
    <t xml:space="preserve">Bagley </t>
  </si>
  <si>
    <t xml:space="preserve">Cook County </t>
  </si>
  <si>
    <t xml:space="preserve">Mountain Lake </t>
  </si>
  <si>
    <t xml:space="preserve">Windom </t>
  </si>
  <si>
    <t xml:space="preserve">Brainerd </t>
  </si>
  <si>
    <t xml:space="preserve">Crosby-Ironton </t>
  </si>
  <si>
    <t xml:space="preserve">Pequot Lakes </t>
  </si>
  <si>
    <t xml:space="preserve">Burnsville </t>
  </si>
  <si>
    <t xml:space="preserve">Farmington </t>
  </si>
  <si>
    <t xml:space="preserve">Lakeville </t>
  </si>
  <si>
    <t xml:space="preserve">Randolph </t>
  </si>
  <si>
    <t>Rosemount-Apple Valley-Eagan</t>
  </si>
  <si>
    <t>West St. Paul-Mendota Hts.-Eagan</t>
  </si>
  <si>
    <t>Inver Grove Heights Schools</t>
  </si>
  <si>
    <t xml:space="preserve">Hastings </t>
  </si>
  <si>
    <t xml:space="preserve">Hayfield </t>
  </si>
  <si>
    <t xml:space="preserve">Kasson-Mantorville </t>
  </si>
  <si>
    <t xml:space="preserve">Alexandria </t>
  </si>
  <si>
    <t xml:space="preserve">Osakis </t>
  </si>
  <si>
    <t xml:space="preserve">Chatfield </t>
  </si>
  <si>
    <t xml:space="preserve">Lanesboro </t>
  </si>
  <si>
    <t xml:space="preserve">Mabel-Canton </t>
  </si>
  <si>
    <t xml:space="preserve">Rushford-Peterson </t>
  </si>
  <si>
    <t xml:space="preserve">Albert Lea </t>
  </si>
  <si>
    <t xml:space="preserve">Alden-Conger </t>
  </si>
  <si>
    <t xml:space="preserve">Cannon Falls </t>
  </si>
  <si>
    <t xml:space="preserve">Goodhue </t>
  </si>
  <si>
    <t xml:space="preserve">Pine Island </t>
  </si>
  <si>
    <t xml:space="preserve">Red Wing </t>
  </si>
  <si>
    <t xml:space="preserve">Ashby </t>
  </si>
  <si>
    <t xml:space="preserve">Herman-Norcross </t>
  </si>
  <si>
    <t xml:space="preserve">Hopkins </t>
  </si>
  <si>
    <t xml:space="preserve">Bloomington </t>
  </si>
  <si>
    <t xml:space="preserve">Eden Prairie </t>
  </si>
  <si>
    <t xml:space="preserve">Edina </t>
  </si>
  <si>
    <t xml:space="preserve">Minnetonka </t>
  </si>
  <si>
    <t xml:space="preserve">Westonka </t>
  </si>
  <si>
    <t xml:space="preserve">Orono </t>
  </si>
  <si>
    <t xml:space="preserve">Osseo </t>
  </si>
  <si>
    <t xml:space="preserve">Richfield </t>
  </si>
  <si>
    <t xml:space="preserve">Robbinsdale </t>
  </si>
  <si>
    <t>St. Anthony-New Brighton</t>
  </si>
  <si>
    <t xml:space="preserve">St. Louis Park </t>
  </si>
  <si>
    <t xml:space="preserve">Wayzata </t>
  </si>
  <si>
    <t xml:space="preserve">Brooklyn Center </t>
  </si>
  <si>
    <t>Intermediate  287</t>
  </si>
  <si>
    <t>Southewest IMD 288</t>
  </si>
  <si>
    <t xml:space="preserve">Houston </t>
  </si>
  <si>
    <t xml:space="preserve">Spring Grove </t>
  </si>
  <si>
    <t xml:space="preserve">Caledonia </t>
  </si>
  <si>
    <t xml:space="preserve">Lacrescent-Hokah </t>
  </si>
  <si>
    <t xml:space="preserve">Laporte </t>
  </si>
  <si>
    <t xml:space="preserve">Nevis </t>
  </si>
  <si>
    <t xml:space="preserve">Park Rapids </t>
  </si>
  <si>
    <t xml:space="preserve">Braham </t>
  </si>
  <si>
    <t xml:space="preserve">Greenway </t>
  </si>
  <si>
    <t xml:space="preserve">Deer River </t>
  </si>
  <si>
    <t xml:space="preserve">Grand Rapids </t>
  </si>
  <si>
    <t xml:space="preserve">Nashwauk-Keewatin </t>
  </si>
  <si>
    <t xml:space="preserve">Heron Lake-Okabena </t>
  </si>
  <si>
    <t xml:space="preserve">Mora </t>
  </si>
  <si>
    <t xml:space="preserve">Ogilvie </t>
  </si>
  <si>
    <t xml:space="preserve">New London-Spicer </t>
  </si>
  <si>
    <t xml:space="preserve">Willmar </t>
  </si>
  <si>
    <t xml:space="preserve">Lancaster </t>
  </si>
  <si>
    <t xml:space="preserve">International Falls </t>
  </si>
  <si>
    <t xml:space="preserve">Littlefork-Big Falls </t>
  </si>
  <si>
    <t xml:space="preserve">South Koochiching </t>
  </si>
  <si>
    <t xml:space="preserve">Dawson-Boyd </t>
  </si>
  <si>
    <t xml:space="preserve">Lake Superior </t>
  </si>
  <si>
    <t xml:space="preserve">Lake Of The Woods </t>
  </si>
  <si>
    <t xml:space="preserve">Cleveland </t>
  </si>
  <si>
    <t>Lake Agassiz Special Ed. Coop.</t>
  </si>
  <si>
    <t>Midwest Special Education Coop.</t>
  </si>
  <si>
    <t xml:space="preserve">Hendricks </t>
  </si>
  <si>
    <t xml:space="preserve">Ivanhoe </t>
  </si>
  <si>
    <t xml:space="preserve">Lake Benton </t>
  </si>
  <si>
    <t xml:space="preserve">Marshall </t>
  </si>
  <si>
    <t xml:space="preserve">Minneota </t>
  </si>
  <si>
    <t xml:space="preserve">Lynd </t>
  </si>
  <si>
    <t xml:space="preserve">Hutchinson </t>
  </si>
  <si>
    <t xml:space="preserve">Lester Prairie </t>
  </si>
  <si>
    <t xml:space="preserve">Mahnomen </t>
  </si>
  <si>
    <t xml:space="preserve">Waubun-Ogema-White Earth </t>
  </si>
  <si>
    <t>Marshall County Central</t>
  </si>
  <si>
    <t xml:space="preserve">Grygla </t>
  </si>
  <si>
    <t xml:space="preserve">Truman </t>
  </si>
  <si>
    <t xml:space="preserve">Eden Valley-Watkins </t>
  </si>
  <si>
    <t xml:space="preserve">Litchfield </t>
  </si>
  <si>
    <t xml:space="preserve">Dassel-Cokato </t>
  </si>
  <si>
    <t xml:space="preserve">Isle </t>
  </si>
  <si>
    <t xml:space="preserve">Princeton </t>
  </si>
  <si>
    <t xml:space="preserve">Onamia </t>
  </si>
  <si>
    <t xml:space="preserve">Little Falls </t>
  </si>
  <si>
    <t xml:space="preserve">Pierz </t>
  </si>
  <si>
    <t xml:space="preserve">Royalton </t>
  </si>
  <si>
    <t xml:space="preserve">Swanville </t>
  </si>
  <si>
    <t xml:space="preserve">Upsala </t>
  </si>
  <si>
    <t xml:space="preserve">Austin </t>
  </si>
  <si>
    <t xml:space="preserve">Grand Meadow </t>
  </si>
  <si>
    <t xml:space="preserve">Lyle </t>
  </si>
  <si>
    <t xml:space="preserve">Leroy-Ostrander </t>
  </si>
  <si>
    <t xml:space="preserve">Southland </t>
  </si>
  <si>
    <t xml:space="preserve">Fulda </t>
  </si>
  <si>
    <t xml:space="preserve">Nicollet </t>
  </si>
  <si>
    <t xml:space="preserve">St. Peter </t>
  </si>
  <si>
    <t xml:space="preserve">Adrian </t>
  </si>
  <si>
    <t xml:space="preserve">Ellsworth </t>
  </si>
  <si>
    <t xml:space="preserve">Worthington </t>
  </si>
  <si>
    <t xml:space="preserve">Byron </t>
  </si>
  <si>
    <t xml:space="preserve">Dover-Eyota </t>
  </si>
  <si>
    <t xml:space="preserve">Stewartville </t>
  </si>
  <si>
    <t xml:space="preserve">Rochester </t>
  </si>
  <si>
    <t xml:space="preserve">Battle Lake </t>
  </si>
  <si>
    <t xml:space="preserve">Fergus Falls </t>
  </si>
  <si>
    <t xml:space="preserve">Henning </t>
  </si>
  <si>
    <t xml:space="preserve">Parkers Prairie </t>
  </si>
  <si>
    <t xml:space="preserve">Pelican Rapids </t>
  </si>
  <si>
    <t xml:space="preserve">Perham-Dent </t>
  </si>
  <si>
    <t xml:space="preserve">Underwood </t>
  </si>
  <si>
    <t xml:space="preserve">New York Mills </t>
  </si>
  <si>
    <t xml:space="preserve">Goodridge </t>
  </si>
  <si>
    <t xml:space="preserve">Thief River Falls </t>
  </si>
  <si>
    <t xml:space="preserve">Willow River </t>
  </si>
  <si>
    <t xml:space="preserve">Pine City </t>
  </si>
  <si>
    <t xml:space="preserve">Edgerton </t>
  </si>
  <si>
    <t xml:space="preserve">Climax-Shelly </t>
  </si>
  <si>
    <t xml:space="preserve">Crookston </t>
  </si>
  <si>
    <t xml:space="preserve">East Grand Forks </t>
  </si>
  <si>
    <t xml:space="preserve">Fertile-Beltrami </t>
  </si>
  <si>
    <t xml:space="preserve">Fisher </t>
  </si>
  <si>
    <t xml:space="preserve">Fosston </t>
  </si>
  <si>
    <t xml:space="preserve">Mounds View </t>
  </si>
  <si>
    <t xml:space="preserve">North St Paul-Maplewood </t>
  </si>
  <si>
    <t xml:space="preserve">Roseville </t>
  </si>
  <si>
    <t xml:space="preserve">White Bear Lake </t>
  </si>
  <si>
    <t xml:space="preserve">St. Paul </t>
  </si>
  <si>
    <t xml:space="preserve">Red Lake Falls </t>
  </si>
  <si>
    <t xml:space="preserve">Milroy </t>
  </si>
  <si>
    <t xml:space="preserve">Wabasso </t>
  </si>
  <si>
    <t xml:space="preserve">Faribault </t>
  </si>
  <si>
    <t xml:space="preserve">Northfield </t>
  </si>
  <si>
    <t xml:space="preserve">Hills-Beaver Creek </t>
  </si>
  <si>
    <t xml:space="preserve">Badger </t>
  </si>
  <si>
    <t xml:space="preserve">Roseau </t>
  </si>
  <si>
    <t xml:space="preserve">Warroad </t>
  </si>
  <si>
    <t xml:space="preserve">Chisholm </t>
  </si>
  <si>
    <t xml:space="preserve">Ely </t>
  </si>
  <si>
    <t xml:space="preserve">Floodwood </t>
  </si>
  <si>
    <t xml:space="preserve">Hermantown </t>
  </si>
  <si>
    <t xml:space="preserve">Hibbing </t>
  </si>
  <si>
    <t xml:space="preserve">Proctor </t>
  </si>
  <si>
    <t xml:space="preserve">Nett Lake </t>
  </si>
  <si>
    <t xml:space="preserve">Duluth </t>
  </si>
  <si>
    <t xml:space="preserve">Mountain Iron-Buhl </t>
  </si>
  <si>
    <t xml:space="preserve">Belle Plaine </t>
  </si>
  <si>
    <t xml:space="preserve">Jordan </t>
  </si>
  <si>
    <t>Prior Lake-Savage Area</t>
  </si>
  <si>
    <t xml:space="preserve">Shakopee </t>
  </si>
  <si>
    <t>New Prague Area</t>
  </si>
  <si>
    <t xml:space="preserve">Becker </t>
  </si>
  <si>
    <t xml:space="preserve">Big Lake </t>
  </si>
  <si>
    <t xml:space="preserve">Elk River </t>
  </si>
  <si>
    <t xml:space="preserve">Holdingford </t>
  </si>
  <si>
    <t xml:space="preserve">Kimball </t>
  </si>
  <si>
    <t xml:space="preserve">Melrose </t>
  </si>
  <si>
    <t xml:space="preserve">Paynesville </t>
  </si>
  <si>
    <t xml:space="preserve">St. Cloud </t>
  </si>
  <si>
    <t xml:space="preserve">Sauk Centre </t>
  </si>
  <si>
    <t xml:space="preserve">Albany </t>
  </si>
  <si>
    <t xml:space="preserve">Sartell-St. Stephen </t>
  </si>
  <si>
    <t xml:space="preserve">Rocori </t>
  </si>
  <si>
    <t xml:space="preserve">Blooming Prairie </t>
  </si>
  <si>
    <t xml:space="preserve">Owatonna </t>
  </si>
  <si>
    <t xml:space="preserve">Medford </t>
  </si>
  <si>
    <t xml:space="preserve">Hancock </t>
  </si>
  <si>
    <t xml:space="preserve">Chokio-Alberta </t>
  </si>
  <si>
    <t>Kerkhoven-Murdock-Sunburg</t>
  </si>
  <si>
    <t xml:space="preserve">Benson </t>
  </si>
  <si>
    <t xml:space="preserve">Bertha-Hewitt </t>
  </si>
  <si>
    <t xml:space="preserve">Browerville </t>
  </si>
  <si>
    <t xml:space="preserve">Browns Valley </t>
  </si>
  <si>
    <t xml:space="preserve">Wheaton Area </t>
  </si>
  <si>
    <t xml:space="preserve">Wabasha-Kellogg </t>
  </si>
  <si>
    <t xml:space="preserve">Lake City </t>
  </si>
  <si>
    <t xml:space="preserve">Verndale </t>
  </si>
  <si>
    <t xml:space="preserve">Sebeka </t>
  </si>
  <si>
    <t xml:space="preserve">Menahga </t>
  </si>
  <si>
    <t xml:space="preserve">Waseca </t>
  </si>
  <si>
    <t xml:space="preserve">Forest Lake </t>
  </si>
  <si>
    <t xml:space="preserve">Mahtomedi </t>
  </si>
  <si>
    <t xml:space="preserve">South Washington County </t>
  </si>
  <si>
    <t xml:space="preserve">Stillwater Area </t>
  </si>
  <si>
    <t xml:space="preserve">Butterfield </t>
  </si>
  <si>
    <t xml:space="preserve">Madelia </t>
  </si>
  <si>
    <t xml:space="preserve">St. James </t>
  </si>
  <si>
    <t xml:space="preserve">Breckenridge </t>
  </si>
  <si>
    <t xml:space="preserve">Rothsay </t>
  </si>
  <si>
    <t xml:space="preserve">Campbell-Tintah </t>
  </si>
  <si>
    <t xml:space="preserve">Lewiston-Altura </t>
  </si>
  <si>
    <t xml:space="preserve">St. Charles </t>
  </si>
  <si>
    <t xml:space="preserve">Winona Area </t>
  </si>
  <si>
    <t xml:space="preserve">Annandale </t>
  </si>
  <si>
    <t xml:space="preserve">Buffalo-Hanover-Montrose </t>
  </si>
  <si>
    <t xml:space="preserve">Delano </t>
  </si>
  <si>
    <t xml:space="preserve">Maple Lake </t>
  </si>
  <si>
    <t xml:space="preserve">Monticello </t>
  </si>
  <si>
    <t xml:space="preserve">Rockford </t>
  </si>
  <si>
    <t xml:space="preserve">St. Michael-Albertville </t>
  </si>
  <si>
    <t xml:space="preserve">Canby </t>
  </si>
  <si>
    <t xml:space="preserve">Cambridge-Isanti </t>
  </si>
  <si>
    <t xml:space="preserve">Milaca </t>
  </si>
  <si>
    <t xml:space="preserve">Ulen-Hitterdal </t>
  </si>
  <si>
    <t>Southern Plains Education Coop.</t>
  </si>
  <si>
    <t>Northeast Metro 916</t>
  </si>
  <si>
    <t>Intermediate  917</t>
  </si>
  <si>
    <t>Region 4-Lakes Country Service Coop</t>
  </si>
  <si>
    <t>Fergus Falls Area Sp. Ed. Coop.</t>
  </si>
  <si>
    <t>Meeker And Wright Special Education</t>
  </si>
  <si>
    <t>Wright Technical Center</t>
  </si>
  <si>
    <t>Regn 6 And 8-Sw/Wc Srv Cooperative</t>
  </si>
  <si>
    <t>Bemidji Regional Interdist. Council</t>
  </si>
  <si>
    <t>Fond Du Lac (BIE)</t>
  </si>
  <si>
    <t>Fond Du Lac (Bia)</t>
  </si>
  <si>
    <t>Bug O Nay Ge Shig (BIE)</t>
  </si>
  <si>
    <t>Bug O Nay Ge Shig (Bia)</t>
  </si>
  <si>
    <t>Circle Of Life (BIE)</t>
  </si>
  <si>
    <t>Circle Of Life (Bia)</t>
  </si>
  <si>
    <t>Nay Ah Shing (BIE)</t>
  </si>
  <si>
    <t>Nay Ah Shing (Bia)</t>
  </si>
  <si>
    <t>Lake Crystal-Wellcome Memorial</t>
  </si>
  <si>
    <t xml:space="preserve">Triton </t>
  </si>
  <si>
    <t xml:space="preserve">United South Central </t>
  </si>
  <si>
    <t xml:space="preserve">Maple River </t>
  </si>
  <si>
    <t xml:space="preserve">Kingsland </t>
  </si>
  <si>
    <t xml:space="preserve">St. Louis County </t>
  </si>
  <si>
    <t>Waterville-Elysian-Morristown</t>
  </si>
  <si>
    <t xml:space="preserve">Chisago Lakes </t>
  </si>
  <si>
    <t xml:space="preserve">Minnewaska </t>
  </si>
  <si>
    <t xml:space="preserve">Wadena-Deer Creek </t>
  </si>
  <si>
    <t>Buffalo Lk-Hector-Stewart</t>
  </si>
  <si>
    <t>Dilworth-Glyndon-Felton</t>
  </si>
  <si>
    <t xml:space="preserve">Hinckley-Finlayson </t>
  </si>
  <si>
    <t xml:space="preserve">Lakeview </t>
  </si>
  <si>
    <t xml:space="preserve">Nrheg </t>
  </si>
  <si>
    <t xml:space="preserve">Murray County Central </t>
  </si>
  <si>
    <t xml:space="preserve">Staples-Motley </t>
  </si>
  <si>
    <t xml:space="preserve">Kittson Central </t>
  </si>
  <si>
    <t xml:space="preserve">Kenyon-Wanamingo </t>
  </si>
  <si>
    <t xml:space="preserve">Pine River-Backus </t>
  </si>
  <si>
    <t xml:space="preserve">Warren-Alvarado-Oslo </t>
  </si>
  <si>
    <t xml:space="preserve">M.A.C.C.R.A.Y. </t>
  </si>
  <si>
    <t xml:space="preserve">Luverne </t>
  </si>
  <si>
    <t>Yellow Medicine East</t>
  </si>
  <si>
    <t>Fillmore Central</t>
  </si>
  <si>
    <t xml:space="preserve">Norman County East </t>
  </si>
  <si>
    <t xml:space="preserve">Sibley East </t>
  </si>
  <si>
    <t xml:space="preserve">Clearbrook-Gonvick </t>
  </si>
  <si>
    <t>West Central Area</t>
  </si>
  <si>
    <t xml:space="preserve">Tri-County </t>
  </si>
  <si>
    <t xml:space="preserve">Belgrade-Brooten-Elrosa </t>
  </si>
  <si>
    <t>G.F.W.</t>
  </si>
  <si>
    <t>A.C.G.C.</t>
  </si>
  <si>
    <t xml:space="preserve">Lesueur-Henderson </t>
  </si>
  <si>
    <t xml:space="preserve">Martin County West </t>
  </si>
  <si>
    <t xml:space="preserve">Norman County West </t>
  </si>
  <si>
    <t>Bird Island-Olivia-Lake Lillian</t>
  </si>
  <si>
    <t>Granada Huntley-East Chain</t>
  </si>
  <si>
    <t xml:space="preserve">East Central </t>
  </si>
  <si>
    <t xml:space="preserve">Win-E-Mac </t>
  </si>
  <si>
    <t xml:space="preserve">Greenbush-Middle River </t>
  </si>
  <si>
    <t>Howard Lake-Waverly-Winsted</t>
  </si>
  <si>
    <t xml:space="preserve">Pipestone Area </t>
  </si>
  <si>
    <t xml:space="preserve">Mesabi East </t>
  </si>
  <si>
    <t xml:space="preserve">Fairmont Area </t>
  </si>
  <si>
    <t xml:space="preserve">Long Prairie-Grey Eagle </t>
  </si>
  <si>
    <t xml:space="preserve">Cedar Mountain </t>
  </si>
  <si>
    <t xml:space="preserve">Morris Area </t>
  </si>
  <si>
    <t xml:space="preserve">Zumbrota-Mazeppa </t>
  </si>
  <si>
    <t>Janesville-Waldorf-Pemberton</t>
  </si>
  <si>
    <t xml:space="preserve">Lac Qui Parle Valley </t>
  </si>
  <si>
    <t xml:space="preserve">Ada-Borup </t>
  </si>
  <si>
    <t>Stephen-Argyle Central</t>
  </si>
  <si>
    <t xml:space="preserve">Glencoe-Silver Lake </t>
  </si>
  <si>
    <t xml:space="preserve">Blue Earth Area </t>
  </si>
  <si>
    <t xml:space="preserve">Red Rock Central </t>
  </si>
  <si>
    <t xml:space="preserve">Glenville-Emmons </t>
  </si>
  <si>
    <t>Clinton-Graceville-Beardsley</t>
  </si>
  <si>
    <t xml:space="preserve">Lake Park Audubon </t>
  </si>
  <si>
    <t xml:space="preserve">Renville County West </t>
  </si>
  <si>
    <t xml:space="preserve">Jackson County Central </t>
  </si>
  <si>
    <t xml:space="preserve">Redwood Area </t>
  </si>
  <si>
    <t>Westbrook-Walnut Grove</t>
  </si>
  <si>
    <t>Plainview-Elgin-Millville</t>
  </si>
  <si>
    <t xml:space="preserve">Rtr </t>
  </si>
  <si>
    <t xml:space="preserve">Ortonville </t>
  </si>
  <si>
    <t xml:space="preserve">Tracy Area </t>
  </si>
  <si>
    <t>Tri-City United</t>
  </si>
  <si>
    <t>Red Lake County Central</t>
  </si>
  <si>
    <t>Round Lake-Brewster</t>
  </si>
  <si>
    <t>Brandon-Evansville</t>
  </si>
  <si>
    <t>Rock Ridge</t>
  </si>
  <si>
    <t>City Academy</t>
  </si>
  <si>
    <t>Bluffview Montessori</t>
  </si>
  <si>
    <t>New Heights School, Inc.</t>
  </si>
  <si>
    <t>Cedar Riverside Community School</t>
  </si>
  <si>
    <t>Metro Deaf School</t>
  </si>
  <si>
    <t>Minnesota New Country School</t>
  </si>
  <si>
    <t>Pact Charter School</t>
  </si>
  <si>
    <t>New Visions Charter School</t>
  </si>
  <si>
    <t>Community Of Peace Academy</t>
  </si>
  <si>
    <t>World Learner Charter School</t>
  </si>
  <si>
    <t>Minnesota Transitions Charter Sch</t>
  </si>
  <si>
    <t>Achieve Language Academy</t>
  </si>
  <si>
    <t>Duluth  Academy</t>
  </si>
  <si>
    <t>Cyber Village Academy</t>
  </si>
  <si>
    <t>E.C.H.O. Charter School</t>
  </si>
  <si>
    <t>Higher Ground Academy</t>
  </si>
  <si>
    <t>St. Paul City School</t>
  </si>
  <si>
    <t>Jennings Community Learning Center</t>
  </si>
  <si>
    <t>Concordia Creative Learning Academy</t>
  </si>
  <si>
    <t>Face To Face Academy</t>
  </si>
  <si>
    <t>Sojourner Truth Academy</t>
  </si>
  <si>
    <t>High School For Recording Arts</t>
  </si>
  <si>
    <t>Math And Science Academy</t>
  </si>
  <si>
    <t>Northwest Passage High School</t>
  </si>
  <si>
    <t>Lafayette Public Charter School</t>
  </si>
  <si>
    <t>North Lakes Academy</t>
  </si>
  <si>
    <t>Lacrescent Montessori Academy</t>
  </si>
  <si>
    <t>Nerstrand Charter School</t>
  </si>
  <si>
    <t>Rochester Off-Campus Charter High</t>
  </si>
  <si>
    <t>El Colegio Charter School</t>
  </si>
  <si>
    <t>Schoolcraft Learning Community Chtr</t>
  </si>
  <si>
    <t>Crosslake Community Charter School</t>
  </si>
  <si>
    <t>Riverway Learning Community Chtr</t>
  </si>
  <si>
    <t>Riverbend Academy</t>
  </si>
  <si>
    <t>Aurora Charter School</t>
  </si>
  <si>
    <t>Excell Academy Charter</t>
  </si>
  <si>
    <t>Hope Community Academy</t>
  </si>
  <si>
    <t>Academia Cesar Chavez Charter Sch.</t>
  </si>
  <si>
    <t>Afsa High School</t>
  </si>
  <si>
    <t>Avalon School</t>
  </si>
  <si>
    <t>Mn International Middle Charter</t>
  </si>
  <si>
    <t>Friendship Acdmy Of Fine Arts Chtr.</t>
  </si>
  <si>
    <t>Pillager Area Charter School</t>
  </si>
  <si>
    <t>Discovery  Faribault</t>
  </si>
  <si>
    <t>Bluesky Charter School</t>
  </si>
  <si>
    <t>Ridgeway Community School</t>
  </si>
  <si>
    <t>North Shore Community School</t>
  </si>
  <si>
    <t>Harbor City International Charter</t>
  </si>
  <si>
    <t>Sage Academy Charter School</t>
  </si>
  <si>
    <t>Urban Academy Charter School</t>
  </si>
  <si>
    <t>New City School</t>
  </si>
  <si>
    <t>Prairie Creek Community School</t>
  </si>
  <si>
    <t>Artech</t>
  </si>
  <si>
    <t>Watershed High School</t>
  </si>
  <si>
    <t>New Century Charter School</t>
  </si>
  <si>
    <t>Trio Wolf Creek Distance Learning</t>
  </si>
  <si>
    <t>Partnership Academy, Inc.</t>
  </si>
  <si>
    <t>Nova Classical Academy</t>
  </si>
  <si>
    <t>Great Expectations</t>
  </si>
  <si>
    <t>Minnesota Internship Center</t>
  </si>
  <si>
    <t>Hmong College Prep Academy</t>
  </si>
  <si>
    <t>Paladin Academy</t>
  </si>
  <si>
    <t>Great River School</t>
  </si>
  <si>
    <t>Treknorth High School</t>
  </si>
  <si>
    <t>Voyageurs Expeditionary</t>
  </si>
  <si>
    <t>Main Street School Performing Arts</t>
  </si>
  <si>
    <t>Augsburg Fairview Academy</t>
  </si>
  <si>
    <t>St Paul Conservatory Performing Art</t>
  </si>
  <si>
    <t>Fraser Academy</t>
  </si>
  <si>
    <t>Lakes International Language Admy</t>
  </si>
  <si>
    <t>Kaleidoscope Charter School</t>
  </si>
  <si>
    <t>Academic Arts High School</t>
  </si>
  <si>
    <t>St. Croix Preparatory Academy</t>
  </si>
  <si>
    <t>Ubah Medical Academy Charter School</t>
  </si>
  <si>
    <t>Eagle Ridge Academy Charter School</t>
  </si>
  <si>
    <t>Beacon Academy</t>
  </si>
  <si>
    <t>Prairie Seeds Academy</t>
  </si>
  <si>
    <t>Team Academy</t>
  </si>
  <si>
    <t>Lighthouse Academy Of Nations</t>
  </si>
  <si>
    <t>Twin Cities Academy High School</t>
  </si>
  <si>
    <t>Rochester Math And Science Academy</t>
  </si>
  <si>
    <t>Swan River Montessori Charter Sch</t>
  </si>
  <si>
    <t>Loveworks Academy For Arts</t>
  </si>
  <si>
    <t>Yinghua Academy</t>
  </si>
  <si>
    <t>Stride Academy Charter School</t>
  </si>
  <si>
    <t>New Millennium Academy Charter Sch</t>
  </si>
  <si>
    <t>Green Isle Community School</t>
  </si>
  <si>
    <t>Birch Grove Community School</t>
  </si>
  <si>
    <t>Northern Lights Community School</t>
  </si>
  <si>
    <t>Minnesota Online High School</t>
  </si>
  <si>
    <t>Edvisions Off Campus School</t>
  </si>
  <si>
    <t>Twin Cities German Immersion Chrtr</t>
  </si>
  <si>
    <t>Dugsi Academy</t>
  </si>
  <si>
    <t>Naytahwaush Community School</t>
  </si>
  <si>
    <t>Seven Hills Classical Academy</t>
  </si>
  <si>
    <t>Spectrum High School</t>
  </si>
  <si>
    <t>New Discoveries Montessori Academy</t>
  </si>
  <si>
    <t>Southside Family Charter School</t>
  </si>
  <si>
    <t>Laura Jeffrey Academy Charter</t>
  </si>
  <si>
    <t>East Range Academy Of Tech-Science</t>
  </si>
  <si>
    <t>International Spanish Language Acad</t>
  </si>
  <si>
    <t>Glacial Hills Elementary</t>
  </si>
  <si>
    <t>Stonebridge Community School</t>
  </si>
  <si>
    <t>Hiawatha Leadership Academy</t>
  </si>
  <si>
    <t>Noble Academy</t>
  </si>
  <si>
    <t>Clarkfield Charter School</t>
  </si>
  <si>
    <t>Minisinaakwaang Leadership Academy</t>
  </si>
  <si>
    <t>Lincoln International School</t>
  </si>
  <si>
    <t>Community School Of Excellence</t>
  </si>
  <si>
    <t>Lionsgate Academy</t>
  </si>
  <si>
    <t>Aspen Academy</t>
  </si>
  <si>
    <t>Davinci Academy</t>
  </si>
  <si>
    <t>Global Academy</t>
  </si>
  <si>
    <t>Cologne Academy</t>
  </si>
  <si>
    <t>Bright Water Elementary</t>
  </si>
  <si>
    <t>Kipp Minnesota Charter School</t>
  </si>
  <si>
    <t>Best Academy</t>
  </si>
  <si>
    <t>College Preparatory Elementary</t>
  </si>
  <si>
    <t>Cannon River Stem School</t>
  </si>
  <si>
    <t>Oshki Ogimaag Charter School</t>
  </si>
  <si>
    <t>Discovery Woods Montessori School</t>
  </si>
  <si>
    <t>Parnassus Preparatory Charter Sch</t>
  </si>
  <si>
    <t>Step Academy Charter School</t>
  </si>
  <si>
    <t>Cornerstone Montessori Elementary</t>
  </si>
  <si>
    <t>Rochester Stem Academy</t>
  </si>
  <si>
    <t>Hennepin Elementary School</t>
  </si>
  <si>
    <t>Vermilion Country School</t>
  </si>
  <si>
    <t>Nasha Shkola Charter School</t>
  </si>
  <si>
    <t>Mastery School</t>
  </si>
  <si>
    <t>Upper Mississippi Academy</t>
  </si>
  <si>
    <t>Prodeo Academy</t>
  </si>
  <si>
    <t>Sejong Academy</t>
  </si>
  <si>
    <t>Technical Academies of Minnesota</t>
  </si>
  <si>
    <t>Venture Academy</t>
  </si>
  <si>
    <t>Northeast College Prep</t>
  </si>
  <si>
    <t>Agamim Classical Academy</t>
  </si>
  <si>
    <t>Discovery Charter School</t>
  </si>
  <si>
    <t>St. Cloud Math and Science Academy</t>
  </si>
  <si>
    <t>Star of the North Academy</t>
  </si>
  <si>
    <t>Universal Academy</t>
  </si>
  <si>
    <t>Bdote Learning Center</t>
  </si>
  <si>
    <t>Art and Science Academy</t>
  </si>
  <si>
    <t>Woodbury Leadership Academy</t>
  </si>
  <si>
    <t>Jane Goodall Environmental Science</t>
  </si>
  <si>
    <t>Minnesota Early Learning Academy</t>
  </si>
  <si>
    <t>Minnesota Math and Science Academy</t>
  </si>
  <si>
    <t>Level Up Academy</t>
  </si>
  <si>
    <t>Metro Education for Future Employ</t>
  </si>
  <si>
    <t>Rochester Beacon Academy</t>
  </si>
  <si>
    <t>Tesfa Internations</t>
  </si>
  <si>
    <t>New Summit School</t>
  </si>
  <si>
    <t>North Metro Flex Academy</t>
  </si>
  <si>
    <t xml:space="preserve">Fit Academy </t>
  </si>
  <si>
    <t>Athlos Saint Cloud</t>
  </si>
  <si>
    <t>Phoenix Academy Charter</t>
  </si>
  <si>
    <t>Marine Area Community School</t>
  </si>
  <si>
    <t xml:space="preserve">Skyline Math and Science Academy </t>
  </si>
  <si>
    <t>The Journey School</t>
  </si>
  <si>
    <t>Scitech Academy Charter School</t>
  </si>
  <si>
    <t>Progeny Academy Charter School</t>
  </si>
  <si>
    <t>Gateway Stem Academy Charter School</t>
  </si>
  <si>
    <t>Minnesota Wild Motessori School</t>
  </si>
  <si>
    <t>Three Rivers Montessori School</t>
  </si>
  <si>
    <t xml:space="preserve">Horizon Science Academy </t>
  </si>
  <si>
    <t xml:space="preserve">Great Oaks Academy Charter School  </t>
  </si>
  <si>
    <t>Quantum Steam Academy Charter</t>
  </si>
  <si>
    <t>Aurora Waasakone Community of Learning</t>
  </si>
  <si>
    <t>Modern Montessori Charter School</t>
  </si>
  <si>
    <t>St. Paul School of Northern Lights</t>
  </si>
  <si>
    <t>Notre Ecole Academy</t>
  </si>
  <si>
    <t>Metro Tech Academy Charter School</t>
  </si>
  <si>
    <t>Innovation Sci &amp; Tech Academy</t>
  </si>
  <si>
    <t>Freshwater Ed. Dist.</t>
  </si>
  <si>
    <t>St. Croix River Education District</t>
  </si>
  <si>
    <t>Zumbro Education District</t>
  </si>
  <si>
    <t>Hiawatha Valley Ed. District</t>
  </si>
  <si>
    <t>Runestone Area Ed. District</t>
  </si>
  <si>
    <t>Mn River Valley Education District</t>
  </si>
  <si>
    <t>West Central Education District</t>
  </si>
  <si>
    <t>Mn Valley Education District</t>
  </si>
  <si>
    <t>River Bend Education District</t>
  </si>
  <si>
    <t>Goodhue County Education  Dist.</t>
  </si>
  <si>
    <t>Central Minnesota Jt. Powers Dist.</t>
  </si>
  <si>
    <t>Northland Learning Center</t>
  </si>
  <si>
    <t>Rum River Special Education Coop</t>
  </si>
  <si>
    <t>Southern Mn Education Consortium</t>
  </si>
  <si>
    <t>Sherburne Wright Special Ed</t>
  </si>
  <si>
    <t>Cannon Valley Special Ed</t>
  </si>
  <si>
    <t>Austin Albert Lea Special Ed</t>
  </si>
  <si>
    <t>Northen Lights Academy</t>
  </si>
  <si>
    <t>Benton Stearns Ed District</t>
  </si>
  <si>
    <t>Midstate Education District</t>
  </si>
  <si>
    <t>Free Lunch Eligible</t>
  </si>
  <si>
    <t>Reduced Lunch Eligible</t>
  </si>
  <si>
    <t>Free + Reduced</t>
  </si>
  <si>
    <t>Percent Free + Reduced</t>
  </si>
  <si>
    <t>Free + 1/2 of Reduced</t>
  </si>
  <si>
    <t>% Free + 1/2 Reduced</t>
  </si>
  <si>
    <t>Compensatory Revenue</t>
  </si>
  <si>
    <t>Comp Rev/ Enrollee</t>
  </si>
  <si>
    <t>Comp Rev/ Free + 1/2 Red</t>
  </si>
  <si>
    <t>FY22 Compensatory Revenue Summed to the District Level</t>
  </si>
  <si>
    <t>Baseline</t>
  </si>
  <si>
    <t>Alternate</t>
  </si>
  <si>
    <t>Free Lunch Multiplier</t>
  </si>
  <si>
    <t>Reduced lunch multiplier</t>
  </si>
  <si>
    <t>Minimum concentration for maximum revenue</t>
  </si>
  <si>
    <t>Pupil unit multiplier</t>
  </si>
  <si>
    <t>Formula allowance</t>
  </si>
  <si>
    <t>Subtraction from formula allowance</t>
  </si>
  <si>
    <t>Formula allowance after reduction = D-E =</t>
  </si>
  <si>
    <t>First dollar flat amount</t>
  </si>
  <si>
    <t>Dist No.</t>
  </si>
  <si>
    <t>TYPE</t>
  </si>
  <si>
    <t>REGION</t>
  </si>
  <si>
    <t>METRO</t>
  </si>
  <si>
    <t>Name</t>
  </si>
  <si>
    <t>Free Lunch</t>
  </si>
  <si>
    <t>Reduced</t>
  </si>
  <si>
    <t>Adjusted</t>
  </si>
  <si>
    <t>% Free &amp;</t>
  </si>
  <si>
    <t>Base Rev</t>
  </si>
  <si>
    <t>Change in</t>
  </si>
  <si>
    <t>Change</t>
  </si>
  <si>
    <t>Flat Revenue</t>
  </si>
  <si>
    <t>District #</t>
  </si>
  <si>
    <t>Enrollment</t>
  </si>
  <si>
    <t>Elig</t>
  </si>
  <si>
    <t>Lunch</t>
  </si>
  <si>
    <t>Revenue</t>
  </si>
  <si>
    <t>/Enrollee</t>
  </si>
  <si>
    <t>/ F&amp;RL Kid</t>
  </si>
  <si>
    <t>For all</t>
  </si>
  <si>
    <t>/enrollee</t>
  </si>
  <si>
    <t>Aitkin Public School District</t>
  </si>
  <si>
    <t>Minneapolis Public School Dist.</t>
  </si>
  <si>
    <t>Hill City Public School District</t>
  </si>
  <si>
    <t>Mcgregor Public School District</t>
  </si>
  <si>
    <t>South St. Paul Public School Dist.</t>
  </si>
  <si>
    <t>Anoka-Hennepin Public School Dist.</t>
  </si>
  <si>
    <t>Centennial Public School District</t>
  </si>
  <si>
    <t>Columbia Heights Public School Dist</t>
  </si>
  <si>
    <t>Fridley Public School District</t>
  </si>
  <si>
    <t>St. Francis Public School District</t>
  </si>
  <si>
    <t>Spring Lake Park Public Schools</t>
  </si>
  <si>
    <t>Detroit Lakes Public School Dist.</t>
  </si>
  <si>
    <t>Frazee-Vergas Public School Dist.</t>
  </si>
  <si>
    <t>Pine Point Public School District</t>
  </si>
  <si>
    <t>Bemidji Public School District</t>
  </si>
  <si>
    <t>Blackduck Public School District</t>
  </si>
  <si>
    <t>Kelliher Public School District</t>
  </si>
  <si>
    <t>Red Lake Public School District</t>
  </si>
  <si>
    <t>Sauk Rapids-Rice Public Schools</t>
  </si>
  <si>
    <t>Foley Public School District</t>
  </si>
  <si>
    <t>St. Clair Public School District</t>
  </si>
  <si>
    <t>Mankato Public School District</t>
  </si>
  <si>
    <t>Comfrey Public School District</t>
  </si>
  <si>
    <t>Sleepy Eye Public School District</t>
  </si>
  <si>
    <t>Springfield Public School District</t>
  </si>
  <si>
    <t>New Ulm Public School District</t>
  </si>
  <si>
    <t>Barnum Public School District</t>
  </si>
  <si>
    <t>Carlton Public School District</t>
  </si>
  <si>
    <t>Cloquet Public School District</t>
  </si>
  <si>
    <t>Cromwell-Wright Public Schools</t>
  </si>
  <si>
    <t>Moose Lake Public School District</t>
  </si>
  <si>
    <t>Esko Public School District</t>
  </si>
  <si>
    <t>Wrenshall Public School District</t>
  </si>
  <si>
    <t>Central Public School District</t>
  </si>
  <si>
    <t>Waconia Public School District</t>
  </si>
  <si>
    <t>Watertown-Mayer Public School Dist.</t>
  </si>
  <si>
    <t>Eastern Carver County Public School</t>
  </si>
  <si>
    <t>Walker-Hackensack-Akeley Schl. Dist</t>
  </si>
  <si>
    <t>Cass Lake-Bena Public Schools</t>
  </si>
  <si>
    <t>Pillager Public School District</t>
  </si>
  <si>
    <t>Northland Community Schools</t>
  </si>
  <si>
    <t>Montevideo Public School District</t>
  </si>
  <si>
    <t>North Branch Public Schools</t>
  </si>
  <si>
    <t>Rush City Public School District</t>
  </si>
  <si>
    <t>Barnesville Public School Dist.</t>
  </si>
  <si>
    <t>Hawley Public School District</t>
  </si>
  <si>
    <t>Moorhead Public School District</t>
  </si>
  <si>
    <t>Bagley Public School District</t>
  </si>
  <si>
    <t>Cook County Public Schools</t>
  </si>
  <si>
    <t>Mountain Lake Public Schools</t>
  </si>
  <si>
    <t>Windom Public School District</t>
  </si>
  <si>
    <t>Brainerd Public School District</t>
  </si>
  <si>
    <t>Crosby-Ironton Public School Dist.</t>
  </si>
  <si>
    <t>Pequot Lakes Public Schools</t>
  </si>
  <si>
    <t>Burnsville Public School District</t>
  </si>
  <si>
    <t>Farmington Public School District</t>
  </si>
  <si>
    <t>Lakeville Public School District</t>
  </si>
  <si>
    <t>Randolph Public School District</t>
  </si>
  <si>
    <t>Hastings Public School District</t>
  </si>
  <si>
    <t>Hayfield Public School District</t>
  </si>
  <si>
    <t>Kasson-Mantorville School District</t>
  </si>
  <si>
    <t>Alexandria Public School District</t>
  </si>
  <si>
    <t>Osakis Public School District</t>
  </si>
  <si>
    <t>Chatfield Public Schools</t>
  </si>
  <si>
    <t>Lanesboro Public School District</t>
  </si>
  <si>
    <t>Mabel-Canton Public School Dist.</t>
  </si>
  <si>
    <t>Rushford-Peterson Public Schools</t>
  </si>
  <si>
    <t>Albert Lea Public School District</t>
  </si>
  <si>
    <t>Alden-Conger Public School District</t>
  </si>
  <si>
    <t>Cannon Falls Public School District</t>
  </si>
  <si>
    <t>Goodhue Public School District</t>
  </si>
  <si>
    <t>Pine Island Public School Dist.</t>
  </si>
  <si>
    <t>Red Wing Public School District</t>
  </si>
  <si>
    <t>Ashby Public School District</t>
  </si>
  <si>
    <t>Herman-Norcross School District</t>
  </si>
  <si>
    <t>Hopkins Public School District</t>
  </si>
  <si>
    <t>Bloomington Public School District</t>
  </si>
  <si>
    <t>Eden Prairie Public School District</t>
  </si>
  <si>
    <t>Edina Public School District</t>
  </si>
  <si>
    <t>Minnetonka Public School District</t>
  </si>
  <si>
    <t>Westonka Public School District</t>
  </si>
  <si>
    <t>Orono Public School District</t>
  </si>
  <si>
    <t>Osseo Public School District</t>
  </si>
  <si>
    <t>Richfield Public School District</t>
  </si>
  <si>
    <t>Robbinsdale Public School District</t>
  </si>
  <si>
    <t>St. Anthony-New Brighton Schools</t>
  </si>
  <si>
    <t>St. Louis Park Public School Dist.</t>
  </si>
  <si>
    <t>Wayzata Public School District</t>
  </si>
  <si>
    <t>Brooklyn Center School District</t>
  </si>
  <si>
    <t>Intermediate School District 287</t>
  </si>
  <si>
    <t>Houston Public School District</t>
  </si>
  <si>
    <t>Spring Grove School District</t>
  </si>
  <si>
    <t>Caledonia Public School District</t>
  </si>
  <si>
    <t>Lacrescent-Hokah School District</t>
  </si>
  <si>
    <t>Laporte Public School District</t>
  </si>
  <si>
    <t>Nevis Public School District</t>
  </si>
  <si>
    <t>Park Rapids Public School District</t>
  </si>
  <si>
    <t>Braham Public School District</t>
  </si>
  <si>
    <t>Greenway Public School District</t>
  </si>
  <si>
    <t>Deer River Public School District</t>
  </si>
  <si>
    <t>Grand Rapids Public School District</t>
  </si>
  <si>
    <t>Nashwauk-Keewatin School District</t>
  </si>
  <si>
    <t>Heron Lake-Okabena School District</t>
  </si>
  <si>
    <t>Mora Public School District</t>
  </si>
  <si>
    <t>Ogilvie Public School District</t>
  </si>
  <si>
    <t>New London-Spicer School District</t>
  </si>
  <si>
    <t>Willmar Public School District</t>
  </si>
  <si>
    <t>Lancaster Public School District</t>
  </si>
  <si>
    <t>International Falls School District</t>
  </si>
  <si>
    <t>Littlefork-Big Falls School Dist.</t>
  </si>
  <si>
    <t>South Koochiching School District</t>
  </si>
  <si>
    <t>Dawson-Boyd Public School District</t>
  </si>
  <si>
    <t>Lake Superior Public School Dist.</t>
  </si>
  <si>
    <t>Lake Of The Woods School District</t>
  </si>
  <si>
    <t>Cleveland Public School District</t>
  </si>
  <si>
    <t>Hendricks Public School District</t>
  </si>
  <si>
    <t>Ivanhoe Public School District</t>
  </si>
  <si>
    <t>Lake Benton Public School District</t>
  </si>
  <si>
    <t>Marshall Public School District</t>
  </si>
  <si>
    <t>Minneota Public School District</t>
  </si>
  <si>
    <t>Lynd Public School District</t>
  </si>
  <si>
    <t>Hutchinson Public School District</t>
  </si>
  <si>
    <t>Lester Prairie Public School Dist.</t>
  </si>
  <si>
    <t>Mahnomen Public School District</t>
  </si>
  <si>
    <t>Waubun-Ogema-White Earth Public Sch</t>
  </si>
  <si>
    <t>Marshall County Central Schools</t>
  </si>
  <si>
    <t>Grygla Public School District</t>
  </si>
  <si>
    <t>Truman Public School District</t>
  </si>
  <si>
    <t>Eden Valley-Watkins School District</t>
  </si>
  <si>
    <t>Litchfield Public School District</t>
  </si>
  <si>
    <t>Dassel-Cokato Public School Dist.</t>
  </si>
  <si>
    <t>Isle Public School District</t>
  </si>
  <si>
    <t>Princeton Public School District</t>
  </si>
  <si>
    <t>Onamia Public School District</t>
  </si>
  <si>
    <t>Little Falls Public School District</t>
  </si>
  <si>
    <t>Pierz Public School District</t>
  </si>
  <si>
    <t>Royalton Public School District</t>
  </si>
  <si>
    <t>Swanville Public School District</t>
  </si>
  <si>
    <t>Upsala Public School District</t>
  </si>
  <si>
    <t>Austin Public School District</t>
  </si>
  <si>
    <t>Grand Meadow Public School District</t>
  </si>
  <si>
    <t>Lyle Public School District</t>
  </si>
  <si>
    <t>Leroy-Ostrander Public Schools</t>
  </si>
  <si>
    <t>Southland Public School District</t>
  </si>
  <si>
    <t>Fulda Public School District</t>
  </si>
  <si>
    <t>Nicollet Public School District</t>
  </si>
  <si>
    <t>St. Peter Public School District</t>
  </si>
  <si>
    <t>Adrian Public School District</t>
  </si>
  <si>
    <t>Ellsworth Public School District</t>
  </si>
  <si>
    <t>Worthington Public School District</t>
  </si>
  <si>
    <t>Byron Public School District</t>
  </si>
  <si>
    <t>Dover-Eyota Public School District</t>
  </si>
  <si>
    <t>Stewartville Public School District</t>
  </si>
  <si>
    <t>Rochester Public School District</t>
  </si>
  <si>
    <t>Battle Lake Public School District</t>
  </si>
  <si>
    <t>Fergus Falls Public School District</t>
  </si>
  <si>
    <t>Henning Public School District</t>
  </si>
  <si>
    <t>Parkers Prairie Public School Dist.</t>
  </si>
  <si>
    <t>Pelican Rapids Public School Dist.</t>
  </si>
  <si>
    <t>Perham-Dent Public School District</t>
  </si>
  <si>
    <t>Underwood Public School District</t>
  </si>
  <si>
    <t>New York Mills Public School Dist.</t>
  </si>
  <si>
    <t>Goodridge Public School District</t>
  </si>
  <si>
    <t>Thief River Falls School District</t>
  </si>
  <si>
    <t>Willow River Public School District</t>
  </si>
  <si>
    <t>Pine City Public School District</t>
  </si>
  <si>
    <t>Edgerton Public School District</t>
  </si>
  <si>
    <t>Climax-Shelly Public Schools</t>
  </si>
  <si>
    <t>Crookston Public School District</t>
  </si>
  <si>
    <t>East Grand Forks Public School Dist</t>
  </si>
  <si>
    <t>Fertile-Beltrami School District</t>
  </si>
  <si>
    <t>Fisher Public School District</t>
  </si>
  <si>
    <t>Fosston Public School District</t>
  </si>
  <si>
    <t>Mounds View Public School District</t>
  </si>
  <si>
    <t>North St Paul-Maplewood School Dist</t>
  </si>
  <si>
    <t>Roseville Public School District</t>
  </si>
  <si>
    <t>White Bear Lake School District</t>
  </si>
  <si>
    <t>St. Paul Public School District</t>
  </si>
  <si>
    <t>Red Lake Falls Public School Dist.</t>
  </si>
  <si>
    <t>Milroy Public School District</t>
  </si>
  <si>
    <t>Wabasso Public School District</t>
  </si>
  <si>
    <t>Faribault Public School District</t>
  </si>
  <si>
    <t>Northfield Public School District</t>
  </si>
  <si>
    <t>Hills-Beaver Creek School District</t>
  </si>
  <si>
    <t>Badger Public School District</t>
  </si>
  <si>
    <t>Roseau Public School District</t>
  </si>
  <si>
    <t>Warroad Public School District</t>
  </si>
  <si>
    <t>Chisholm Public School District</t>
  </si>
  <si>
    <t>Ely Public School District</t>
  </si>
  <si>
    <t>Floodwood Public School District</t>
  </si>
  <si>
    <t>Hermantown Public School District</t>
  </si>
  <si>
    <t>Hibbing Public School District</t>
  </si>
  <si>
    <t>Proctor Public School District</t>
  </si>
  <si>
    <t>Nett Lake Public School District</t>
  </si>
  <si>
    <t>Duluth Public School District</t>
  </si>
  <si>
    <t>Mountain Iron-Buhl School District</t>
  </si>
  <si>
    <t>Belle Plaine Public School District</t>
  </si>
  <si>
    <t>Jordan Public School District</t>
  </si>
  <si>
    <t>Prior Lake-Savage Area Schools</t>
  </si>
  <si>
    <t>Shakopee Public School District</t>
  </si>
  <si>
    <t>New Prague Area Schools</t>
  </si>
  <si>
    <t>Becker Public School District</t>
  </si>
  <si>
    <t>Big Lake Public School District</t>
  </si>
  <si>
    <t>Elk River Public School District</t>
  </si>
  <si>
    <t>Holdingford Public School District</t>
  </si>
  <si>
    <t>Kimball Public School District</t>
  </si>
  <si>
    <t>Melrose Public School District</t>
  </si>
  <si>
    <t>Paynesville Public School District</t>
  </si>
  <si>
    <t>St. Cloud Public School District</t>
  </si>
  <si>
    <t>Sauk Centre Public School District</t>
  </si>
  <si>
    <t>Albany Public School District</t>
  </si>
  <si>
    <t>Sartell-St. Stephen School District</t>
  </si>
  <si>
    <t>Rocori Public School District</t>
  </si>
  <si>
    <t>Blooming Prairie Public School Dist</t>
  </si>
  <si>
    <t>Owatonna Public School District</t>
  </si>
  <si>
    <t>Medford Public School District</t>
  </si>
  <si>
    <t>Hancock Public School District</t>
  </si>
  <si>
    <t>Chokio-Alberta Public School Dist.</t>
  </si>
  <si>
    <t>Benson Public School District</t>
  </si>
  <si>
    <t>Bertha-Hewitt Public School Dist.</t>
  </si>
  <si>
    <t>Browerville Public School District</t>
  </si>
  <si>
    <t>Browns Valley Public School Dist.</t>
  </si>
  <si>
    <t>Wheaton Area Public School District</t>
  </si>
  <si>
    <t>Wabasha-Kellogg Public School Dist.</t>
  </si>
  <si>
    <t>Lake City Public School District</t>
  </si>
  <si>
    <t>Verndale Public School District</t>
  </si>
  <si>
    <t>Sebeka Public School District</t>
  </si>
  <si>
    <t>Menahga Public School District</t>
  </si>
  <si>
    <t>Waseca Public School District</t>
  </si>
  <si>
    <t>Forest Lake Public School District</t>
  </si>
  <si>
    <t>Mahtomedi Public School District</t>
  </si>
  <si>
    <t>South Washington County School Dist</t>
  </si>
  <si>
    <t>Stillwater Area Public School Dist.</t>
  </si>
  <si>
    <t>Butterfield Public School District</t>
  </si>
  <si>
    <t>Madelia Public School District</t>
  </si>
  <si>
    <t>St. James Public School District</t>
  </si>
  <si>
    <t>Breckenridge Public School District</t>
  </si>
  <si>
    <t>Rothsay Public School District</t>
  </si>
  <si>
    <t>Campbell-Tintah Public School Dist.</t>
  </si>
  <si>
    <t>Lewiston-Altura Public School Dist.</t>
  </si>
  <si>
    <t>St. Charles Public School District</t>
  </si>
  <si>
    <t>Winona Area Public School District</t>
  </si>
  <si>
    <t>Annandale Public School District</t>
  </si>
  <si>
    <t>Buffalo-Hanover-Montrose Public Sch</t>
  </si>
  <si>
    <t>Delano Public School District</t>
  </si>
  <si>
    <t>Maple Lake Public School District</t>
  </si>
  <si>
    <t>Monticello Public School District</t>
  </si>
  <si>
    <t>Rockford Public School District</t>
  </si>
  <si>
    <t>St. Michael-Albertville School Dist</t>
  </si>
  <si>
    <t>Canby Public School District</t>
  </si>
  <si>
    <t>Cambridge-Isanti Public School Dist</t>
  </si>
  <si>
    <t>Milaca Public School District</t>
  </si>
  <si>
    <t>Ulen-Hitterdal Public School Dist</t>
  </si>
  <si>
    <t>Intermediate School District 917</t>
  </si>
  <si>
    <t>Triton School District</t>
  </si>
  <si>
    <t>United South Central School Dist.</t>
  </si>
  <si>
    <t>Maple River School District</t>
  </si>
  <si>
    <t>Kingsland Public School District</t>
  </si>
  <si>
    <t>St. Louis County School District</t>
  </si>
  <si>
    <t>Chisago Lakes School District</t>
  </si>
  <si>
    <t>Minnewaska School District</t>
  </si>
  <si>
    <t>Wadena-Deer Creek School District</t>
  </si>
  <si>
    <t>Buffalo Lk-Hector-Stewart Public Sc</t>
  </si>
  <si>
    <t>Hinckley-Finlayson School District</t>
  </si>
  <si>
    <t>Lakeview School District</t>
  </si>
  <si>
    <t>Nrheg School District</t>
  </si>
  <si>
    <t>Murray County Central School Dist.</t>
  </si>
  <si>
    <t>Staples-Motley School District</t>
  </si>
  <si>
    <t>Kittson Central School District</t>
  </si>
  <si>
    <t>Kenyon-Wanamingo School District</t>
  </si>
  <si>
    <t>Pine River-Backus School District</t>
  </si>
  <si>
    <t>Warren-Alvarado-Oslo School Dist.</t>
  </si>
  <si>
    <t>M.A.C.C.R.A.Y. School District</t>
  </si>
  <si>
    <t>Luverne Public School District</t>
  </si>
  <si>
    <t>Norman County East School District</t>
  </si>
  <si>
    <t>Sibley East School District</t>
  </si>
  <si>
    <t>Clearbrook-Gonvick School District</t>
  </si>
  <si>
    <t>Tri-County School District</t>
  </si>
  <si>
    <t>Belgrade-Brooten-Elrosa School Dist</t>
  </si>
  <si>
    <t>Lesueur-Henderson School District</t>
  </si>
  <si>
    <t>Martin County West School District</t>
  </si>
  <si>
    <t>Norman County West School District</t>
  </si>
  <si>
    <t>East Central School District</t>
  </si>
  <si>
    <t>Win-E-Mac School District</t>
  </si>
  <si>
    <t>Greenbush-Middle River School Dist.</t>
  </si>
  <si>
    <t>Pipestone Area School District</t>
  </si>
  <si>
    <t>Mesabi East School District</t>
  </si>
  <si>
    <t>Fairmont Area School District</t>
  </si>
  <si>
    <t>Long Prairie-Grey Eagle School Dist</t>
  </si>
  <si>
    <t>Cedar Mountain School District</t>
  </si>
  <si>
    <t>Morris Area Public Schools</t>
  </si>
  <si>
    <t>Zumbrota-Mazeppa School District</t>
  </si>
  <si>
    <t>Lac Qui Parle Valley School Dist.</t>
  </si>
  <si>
    <t>Ada-Borup Public School District</t>
  </si>
  <si>
    <t>Stephen-Argyle Central Schools</t>
  </si>
  <si>
    <t>Glencoe-Silver Lake School District</t>
  </si>
  <si>
    <t>Blue Earth Area Public School</t>
  </si>
  <si>
    <t>Red Rock Central School District</t>
  </si>
  <si>
    <t>Glenville-Emmons School District</t>
  </si>
  <si>
    <t>Lake Park Audubon School District</t>
  </si>
  <si>
    <t>Renville County West School Dist.</t>
  </si>
  <si>
    <t>Jackson County Central School Dist.</t>
  </si>
  <si>
    <t>Redwood Area School District</t>
  </si>
  <si>
    <t>Westbrook-Walnut Grove Schools</t>
  </si>
  <si>
    <t>Rtr Public Schools</t>
  </si>
  <si>
    <t>Ortonville Public Schools</t>
  </si>
  <si>
    <t>Tracy Area Public School District</t>
  </si>
  <si>
    <t>Duluth Public Schools Academy</t>
  </si>
  <si>
    <t>Discovery Public School Faribault</t>
  </si>
  <si>
    <t>Horizon Science Academy</t>
  </si>
  <si>
    <t>Northern Lights Academy Coop</t>
  </si>
  <si>
    <t>FY 2022 Compensatory Revenue by Site</t>
  </si>
  <si>
    <t>Compensatory by site FY2022</t>
  </si>
  <si>
    <t>A</t>
  </si>
  <si>
    <t>B</t>
  </si>
  <si>
    <t>C</t>
  </si>
  <si>
    <t>D</t>
  </si>
  <si>
    <t>E</t>
  </si>
  <si>
    <t>F</t>
  </si>
  <si>
    <t>G</t>
  </si>
  <si>
    <t>H</t>
  </si>
  <si>
    <t>Totals by LEA:</t>
  </si>
  <si>
    <t>= LSR</t>
  </si>
  <si>
    <t>PU</t>
  </si>
  <si>
    <t>AGGREGATING TO DISTRICT LEVEL</t>
  </si>
  <si>
    <t>Dist. No.</t>
  </si>
  <si>
    <t>Type</t>
  </si>
  <si>
    <t>Site Dist No.</t>
  </si>
  <si>
    <t>Site Dist Type</t>
  </si>
  <si>
    <t>Site No.</t>
  </si>
  <si>
    <t>School Name</t>
  </si>
  <si>
    <t>Total Enrollment</t>
  </si>
  <si>
    <t>Eligible for Free Lunch</t>
  </si>
  <si>
    <t>Eligible for Reduced Lunch</t>
  </si>
  <si>
    <t xml:space="preserve">Adjusted Lunch B + .5 x C </t>
  </si>
  <si>
    <t>= D/A</t>
  </si>
  <si>
    <t>Site Name</t>
  </si>
  <si>
    <t>Total Free and Reduced</t>
  </si>
  <si>
    <t>Amount per enrollee</t>
  </si>
  <si>
    <t>n/a</t>
  </si>
  <si>
    <t>Aitkin</t>
  </si>
  <si>
    <t>Aitkin Secondary School</t>
  </si>
  <si>
    <t>Rippleside Elementary</t>
  </si>
  <si>
    <t>Minneapolis</t>
  </si>
  <si>
    <t>Aitkin Alternative Learning Program</t>
  </si>
  <si>
    <t>Hill City</t>
  </si>
  <si>
    <t>Armatage Elementary</t>
  </si>
  <si>
    <t>Mcgregor</t>
  </si>
  <si>
    <t>Lake Harriet Lower Elementary</t>
  </si>
  <si>
    <t>South St. Paul</t>
  </si>
  <si>
    <t>Bancroft Elementary</t>
  </si>
  <si>
    <t>Anoka-Hennepin</t>
  </si>
  <si>
    <t>Barton Open Elementary</t>
  </si>
  <si>
    <t>Centennial</t>
  </si>
  <si>
    <t>Bethune Elementary</t>
  </si>
  <si>
    <t>Columbia Heights</t>
  </si>
  <si>
    <t>Burroughs Elementary</t>
  </si>
  <si>
    <t>Fridley</t>
  </si>
  <si>
    <t>Field Community</t>
  </si>
  <si>
    <t>St. Francis</t>
  </si>
  <si>
    <t>Lake Harriet Upper School</t>
  </si>
  <si>
    <t>Spring Lake</t>
  </si>
  <si>
    <t>Hale Elementary</t>
  </si>
  <si>
    <t>Detroit Lakes</t>
  </si>
  <si>
    <t>Hiawatha Elementary</t>
  </si>
  <si>
    <t>Frazee-Vergas</t>
  </si>
  <si>
    <t>Howe Elementary</t>
  </si>
  <si>
    <t>Pine Point</t>
  </si>
  <si>
    <t>Lake Nokomis Comm-Keewaydin Campus</t>
  </si>
  <si>
    <t>Bemidji</t>
  </si>
  <si>
    <t>Kenny Elementary</t>
  </si>
  <si>
    <t>Blackduck</t>
  </si>
  <si>
    <t>Kenwood Elementary</t>
  </si>
  <si>
    <t>Kelliher</t>
  </si>
  <si>
    <t>Loring Elementary</t>
  </si>
  <si>
    <t>Red Lake</t>
  </si>
  <si>
    <t>Lyndale Elementary</t>
  </si>
  <si>
    <t>Sauk Rapids-Rice</t>
  </si>
  <si>
    <t>Jenny Lind Elementary</t>
  </si>
  <si>
    <t>Foley</t>
  </si>
  <si>
    <t>Northrop Elementary</t>
  </si>
  <si>
    <t>St. Clair</t>
  </si>
  <si>
    <t>Pillsbury Elementary</t>
  </si>
  <si>
    <t>Mankato</t>
  </si>
  <si>
    <t>Pratt Elementary</t>
  </si>
  <si>
    <t>Comfrey</t>
  </si>
  <si>
    <t>Seward Elementary</t>
  </si>
  <si>
    <t>Sleepy Eye</t>
  </si>
  <si>
    <t>Sheridan Elementary</t>
  </si>
  <si>
    <t>Springfield</t>
  </si>
  <si>
    <t>Waite Park Elementary</t>
  </si>
  <si>
    <t>New Ulm</t>
  </si>
  <si>
    <t>Lake Nokomis Comm-Wenonah Campus</t>
  </si>
  <si>
    <t>Barnum</t>
  </si>
  <si>
    <t>Windom School</t>
  </si>
  <si>
    <t>Carlton</t>
  </si>
  <si>
    <t>Folwell Arts Magnet</t>
  </si>
  <si>
    <t>Cloquet</t>
  </si>
  <si>
    <t>Jefferson Elementary</t>
  </si>
  <si>
    <t>Cromwell-Wright</t>
  </si>
  <si>
    <t>Dowling Elementary</t>
  </si>
  <si>
    <t>Moose Lake</t>
  </si>
  <si>
    <t>Ecse</t>
  </si>
  <si>
    <t>Esko</t>
  </si>
  <si>
    <t>Andersen Community</t>
  </si>
  <si>
    <t>Wrenshall</t>
  </si>
  <si>
    <t>Sullivan Elementary</t>
  </si>
  <si>
    <t>Central</t>
  </si>
  <si>
    <t>Webster Elementary</t>
  </si>
  <si>
    <t>Waconia</t>
  </si>
  <si>
    <t>Anishinabe Academy</t>
  </si>
  <si>
    <t>Watertown-Mayer</t>
  </si>
  <si>
    <t>Marcy Open Elementary</t>
  </si>
  <si>
    <t>Eastern Carver County</t>
  </si>
  <si>
    <t>Prekindergarten North</t>
  </si>
  <si>
    <t>Walker-Hackensack-Akeley</t>
  </si>
  <si>
    <t>Prekindergarten South</t>
  </si>
  <si>
    <t>Cass Lake-Bena</t>
  </si>
  <si>
    <t>Bryn Mawr Elementary</t>
  </si>
  <si>
    <t>Pillager</t>
  </si>
  <si>
    <t>Green Central Park Elementary</t>
  </si>
  <si>
    <t>Emerson Elementary</t>
  </si>
  <si>
    <t>Montevideo</t>
  </si>
  <si>
    <t>Lucy Laney @ Cleveland Park Elem</t>
  </si>
  <si>
    <t>North Branch</t>
  </si>
  <si>
    <t>Hall International</t>
  </si>
  <si>
    <t>Rush City</t>
  </si>
  <si>
    <t>Nellie Stone Johnson Elementary</t>
  </si>
  <si>
    <t>Barnesville</t>
  </si>
  <si>
    <t>Whittier International</t>
  </si>
  <si>
    <t>Hawley</t>
  </si>
  <si>
    <t>Hmong International Academy</t>
  </si>
  <si>
    <t>Moorhead</t>
  </si>
  <si>
    <t>Cityview Community</t>
  </si>
  <si>
    <t>Anthony Middle School</t>
  </si>
  <si>
    <t>Bagley</t>
  </si>
  <si>
    <t>Anwatin Middle Com &amp; Spanish D I</t>
  </si>
  <si>
    <t>Cook County</t>
  </si>
  <si>
    <t>Northeast Middle</t>
  </si>
  <si>
    <t>Mountain Lake</t>
  </si>
  <si>
    <t>Olson Middle</t>
  </si>
  <si>
    <t>Windom</t>
  </si>
  <si>
    <t>Justice Page Middle School</t>
  </si>
  <si>
    <t>Brainerd</t>
  </si>
  <si>
    <t>Sanford Middle</t>
  </si>
  <si>
    <t>Crosby-Ironton</t>
  </si>
  <si>
    <t>Franklin Middle School</t>
  </si>
  <si>
    <t>Pequot Lakes</t>
  </si>
  <si>
    <t>800 W Broadway</t>
  </si>
  <si>
    <t>Burnsville</t>
  </si>
  <si>
    <t>Fair Senior High</t>
  </si>
  <si>
    <t>Farmington</t>
  </si>
  <si>
    <t>Merc</t>
  </si>
  <si>
    <t>Lakeville</t>
  </si>
  <si>
    <t>Loring-Nicollet High</t>
  </si>
  <si>
    <t>Randolph</t>
  </si>
  <si>
    <t>Edison Senior High</t>
  </si>
  <si>
    <t>Longfellow Alternative</t>
  </si>
  <si>
    <t>Henry Senior High</t>
  </si>
  <si>
    <t>Inver Grove Heights</t>
  </si>
  <si>
    <t>Plymouth Youth Center</t>
  </si>
  <si>
    <t>Hastings</t>
  </si>
  <si>
    <t>Roosevelt Senior High</t>
  </si>
  <si>
    <t>Hayfield</t>
  </si>
  <si>
    <t>Center School</t>
  </si>
  <si>
    <t>Kasson-Mantorville</t>
  </si>
  <si>
    <t>South Senior High</t>
  </si>
  <si>
    <t>Alexandria</t>
  </si>
  <si>
    <t>Wellstone International High</t>
  </si>
  <si>
    <t>Osakis</t>
  </si>
  <si>
    <t>Southwest Senior High</t>
  </si>
  <si>
    <t>Chatfield</t>
  </si>
  <si>
    <t>Washburn Senior High</t>
  </si>
  <si>
    <t>Lanesboro</t>
  </si>
  <si>
    <t>Menlo Park Academy</t>
  </si>
  <si>
    <t>Mabel-Canton</t>
  </si>
  <si>
    <t>North Academy Senior High</t>
  </si>
  <si>
    <t>Rushford-Peterson</t>
  </si>
  <si>
    <t>Transition Plus Services</t>
  </si>
  <si>
    <t>Albert Lea</t>
  </si>
  <si>
    <t>Harrison Education Center</t>
  </si>
  <si>
    <t>Alden-Conger</t>
  </si>
  <si>
    <t>Heritage Stem Academy</t>
  </si>
  <si>
    <t>Cannon Falls</t>
  </si>
  <si>
    <t>Alc Extended Day</t>
  </si>
  <si>
    <t>Goodhue</t>
  </si>
  <si>
    <t>American Indian Oic</t>
  </si>
  <si>
    <t>Pine Island</t>
  </si>
  <si>
    <t>Minneapolis On Line Learning</t>
  </si>
  <si>
    <t>Red Wing</t>
  </si>
  <si>
    <t>Voa High School</t>
  </si>
  <si>
    <t>Ashby</t>
  </si>
  <si>
    <t>Wellstone High School - Sws</t>
  </si>
  <si>
    <t>Herman-Norcross</t>
  </si>
  <si>
    <t>Roosevelt High School - Sws</t>
  </si>
  <si>
    <t>Hopkins</t>
  </si>
  <si>
    <t>Southwest High School - Sws</t>
  </si>
  <si>
    <t>Bloomington</t>
  </si>
  <si>
    <t>800 W Broadway Extended</t>
  </si>
  <si>
    <t>Eden Prairie</t>
  </si>
  <si>
    <t>River Bend Educational Center</t>
  </si>
  <si>
    <t>Edina</t>
  </si>
  <si>
    <t>Stadium View</t>
  </si>
  <si>
    <t>Minnetonka</t>
  </si>
  <si>
    <t>Mps Metro Ha</t>
  </si>
  <si>
    <t>Westonka</t>
  </si>
  <si>
    <t>Mps Metro Sj</t>
  </si>
  <si>
    <t>Orono</t>
  </si>
  <si>
    <t>Mps Metro C</t>
  </si>
  <si>
    <t>Osseo</t>
  </si>
  <si>
    <t>Hill City Elementary</t>
  </si>
  <si>
    <t>Richfield</t>
  </si>
  <si>
    <t>Hill City Middle School</t>
  </si>
  <si>
    <t>Robbinsdale</t>
  </si>
  <si>
    <t>Hill City Senior High</t>
  </si>
  <si>
    <t>Mcgregor Elementary</t>
  </si>
  <si>
    <t>St. Louis Park</t>
  </si>
  <si>
    <t>Mcgregor Area Learning Program</t>
  </si>
  <si>
    <t>Wayzata</t>
  </si>
  <si>
    <t>Mcgregor Secondary</t>
  </si>
  <si>
    <t>Brooklyn Center</t>
  </si>
  <si>
    <t>South St. Paul Middle</t>
  </si>
  <si>
    <t>South St. Paul High School</t>
  </si>
  <si>
    <t>Southwest Metro Intermediate</t>
  </si>
  <si>
    <t>S St. Paul Community Lrng. Cntr.</t>
  </si>
  <si>
    <t>Houston</t>
  </si>
  <si>
    <t>Early Childhood Special Ed Program</t>
  </si>
  <si>
    <t>Spring Grove</t>
  </si>
  <si>
    <t>Lincoln Center Elementary</t>
  </si>
  <si>
    <t>Caledonia</t>
  </si>
  <si>
    <t>Kaposia Education Center Elementary</t>
  </si>
  <si>
    <t>Lacrescent-Hokah</t>
  </si>
  <si>
    <t>Anoka High School</t>
  </si>
  <si>
    <t>Laporte</t>
  </si>
  <si>
    <t>Coon Rapids High School</t>
  </si>
  <si>
    <t>Nevis</t>
  </si>
  <si>
    <t>Anoka Middle School For The Arts</t>
  </si>
  <si>
    <t>Park Rapids</t>
  </si>
  <si>
    <t>Coon Rapids Middle School</t>
  </si>
  <si>
    <t>Braham</t>
  </si>
  <si>
    <t>Jackson Middle</t>
  </si>
  <si>
    <t>Greenway</t>
  </si>
  <si>
    <t>Northdale Middle</t>
  </si>
  <si>
    <t>Deer River</t>
  </si>
  <si>
    <t>Blaine High School</t>
  </si>
  <si>
    <t>Grand Rapids</t>
  </si>
  <si>
    <t>Andover High School</t>
  </si>
  <si>
    <t>Nashwauk-Keewatin</t>
  </si>
  <si>
    <t>Anoka-Hennepin Regional High School</t>
  </si>
  <si>
    <t>Franconia</t>
  </si>
  <si>
    <t>Champlin Park High School</t>
  </si>
  <si>
    <t>Heron Lake-Okabena</t>
  </si>
  <si>
    <t>Oak View Middle</t>
  </si>
  <si>
    <t>Mora</t>
  </si>
  <si>
    <t>Roosevelt Middle</t>
  </si>
  <si>
    <t>Ogilvie</t>
  </si>
  <si>
    <t>Secondary Technical Ed Prog S.T.E.P</t>
  </si>
  <si>
    <t>New London-Spicer</t>
  </si>
  <si>
    <t>Adams Elementary</t>
  </si>
  <si>
    <t>Willmar</t>
  </si>
  <si>
    <t>Crooked Lake Elementary</t>
  </si>
  <si>
    <t>Lancaster</t>
  </si>
  <si>
    <t>Franklin Elementary</t>
  </si>
  <si>
    <t>International Falls</t>
  </si>
  <si>
    <t>Hamilton Elementary</t>
  </si>
  <si>
    <t>Littlefork-Big Falls</t>
  </si>
  <si>
    <t>Hoover Elementary Biomed, Sci, Egng</t>
  </si>
  <si>
    <t>South Koochiching</t>
  </si>
  <si>
    <t>Dawson-Boyd</t>
  </si>
  <si>
    <t>Johnsville Elementary</t>
  </si>
  <si>
    <t>Lake Superior</t>
  </si>
  <si>
    <t>Lincoln Elementary</t>
  </si>
  <si>
    <t>Lake Of The Woods</t>
  </si>
  <si>
    <t>Madison Elementary</t>
  </si>
  <si>
    <t>Cleveland</t>
  </si>
  <si>
    <t>Mckinley Elementary</t>
  </si>
  <si>
    <t>Mississippi Elementary</t>
  </si>
  <si>
    <t>Monroe Elementary</t>
  </si>
  <si>
    <t>Hendricks</t>
  </si>
  <si>
    <t>Morris Bye Elementary</t>
  </si>
  <si>
    <t>Ivanhoe</t>
  </si>
  <si>
    <t>Sand Creek Elementary</t>
  </si>
  <si>
    <t>Lake Benton</t>
  </si>
  <si>
    <t>University Elementary</t>
  </si>
  <si>
    <t>Marshall</t>
  </si>
  <si>
    <t>Wilson Elementary</t>
  </si>
  <si>
    <t>Minneota</t>
  </si>
  <si>
    <t>Evergreen Park Elementary</t>
  </si>
  <si>
    <t>Lynd</t>
  </si>
  <si>
    <t>Eisenhower Elementary</t>
  </si>
  <si>
    <t>Hutchinson</t>
  </si>
  <si>
    <t>Ramsey Elementary</t>
  </si>
  <si>
    <t>Lester Prairie</t>
  </si>
  <si>
    <t>Dayton Elementary</t>
  </si>
  <si>
    <t>Mahnomen</t>
  </si>
  <si>
    <t>Oxbow Creek Elementary</t>
  </si>
  <si>
    <t>Waubun-Ogema-White Earth</t>
  </si>
  <si>
    <t>Andover Elementary</t>
  </si>
  <si>
    <t>Rum River Elementary</t>
  </si>
  <si>
    <t>Grygla</t>
  </si>
  <si>
    <t>Champlin/Brooklyn Pk Acd Math Ensci</t>
  </si>
  <si>
    <t>Truman</t>
  </si>
  <si>
    <t>Sunrise Elementary</t>
  </si>
  <si>
    <t>Eden Valley-Watkins</t>
  </si>
  <si>
    <t>Brookside Elementary</t>
  </si>
  <si>
    <t>Litchfield</t>
  </si>
  <si>
    <t>Anoka-Hennepin Tech High School</t>
  </si>
  <si>
    <t>Dassel-Cokato</t>
  </si>
  <si>
    <t>Bridges</t>
  </si>
  <si>
    <t>Isle</t>
  </si>
  <si>
    <t>Early Childhood/Special Education</t>
  </si>
  <si>
    <t>Princeton</t>
  </si>
  <si>
    <t>Anthony Louis House</t>
  </si>
  <si>
    <t>Onamia</t>
  </si>
  <si>
    <t>River Trail Learning Ctr @ Lo Jacob</t>
  </si>
  <si>
    <t>Little Falls</t>
  </si>
  <si>
    <t>Pathways</t>
  </si>
  <si>
    <t>Pierz</t>
  </si>
  <si>
    <t>Compass On-Line</t>
  </si>
  <si>
    <t>Royalton</t>
  </si>
  <si>
    <t>Compass-Bell Center</t>
  </si>
  <si>
    <t>Swanville</t>
  </si>
  <si>
    <t>Step Ahead High School</t>
  </si>
  <si>
    <t>Upsala</t>
  </si>
  <si>
    <t>Pines School - Acs</t>
  </si>
  <si>
    <t>Austin</t>
  </si>
  <si>
    <t>Pines School - Nsp</t>
  </si>
  <si>
    <t>Grand Meadow</t>
  </si>
  <si>
    <t>Pines School - Rjc</t>
  </si>
  <si>
    <t>Lyle</t>
  </si>
  <si>
    <t>Pines School Day Program</t>
  </si>
  <si>
    <t>Leroy-Ostrander</t>
  </si>
  <si>
    <t>Centennial High School</t>
  </si>
  <si>
    <t>Southland</t>
  </si>
  <si>
    <t>Centennial Middle</t>
  </si>
  <si>
    <t>Fulda</t>
  </si>
  <si>
    <t>Centennial Area Learning Center</t>
  </si>
  <si>
    <t>Nicollet</t>
  </si>
  <si>
    <t>Calc Transition</t>
  </si>
  <si>
    <t>St. Peter</t>
  </si>
  <si>
    <t>Project Search</t>
  </si>
  <si>
    <t>Adrian</t>
  </si>
  <si>
    <t>Centennial Elementary</t>
  </si>
  <si>
    <t>Ellsworth</t>
  </si>
  <si>
    <t>Centerville Elementary</t>
  </si>
  <si>
    <t>Worthington</t>
  </si>
  <si>
    <t>Golden Lake Elementary</t>
  </si>
  <si>
    <t>Byron</t>
  </si>
  <si>
    <t>Rice Lake Elementary</t>
  </si>
  <si>
    <t>Dover-Eyota</t>
  </si>
  <si>
    <t>Early Childhood Center</t>
  </si>
  <si>
    <t>Stewartville</t>
  </si>
  <si>
    <t>Blue Heron Elementary</t>
  </si>
  <si>
    <t>Rochester</t>
  </si>
  <si>
    <t>Columbia Heights Senior High</t>
  </si>
  <si>
    <t>Battle Lake</t>
  </si>
  <si>
    <t>Columbia Academy</t>
  </si>
  <si>
    <t>Fergus Falls</t>
  </si>
  <si>
    <t>Highland Elementary</t>
  </si>
  <si>
    <t>Henning</t>
  </si>
  <si>
    <t>North Park Elementary</t>
  </si>
  <si>
    <t>Parkers Prairie</t>
  </si>
  <si>
    <t>Valley View Elementary</t>
  </si>
  <si>
    <t>Pelican Rapids</t>
  </si>
  <si>
    <t>Columbia Academy Anchor Program</t>
  </si>
  <si>
    <t>Perham-Dent</t>
  </si>
  <si>
    <t>Early Childhood</t>
  </si>
  <si>
    <t>Underwood</t>
  </si>
  <si>
    <t>Columbia Heights Transition Program</t>
  </si>
  <si>
    <t>New York Mills</t>
  </si>
  <si>
    <t>Anchor</t>
  </si>
  <si>
    <t>Goodridge</t>
  </si>
  <si>
    <t>Voluntary Prekindergarten School</t>
  </si>
  <si>
    <t>Thief River Falls</t>
  </si>
  <si>
    <t>Fridley Senior High</t>
  </si>
  <si>
    <t>Willow River</t>
  </si>
  <si>
    <t>Fridley Middle</t>
  </si>
  <si>
    <t>Pine City</t>
  </si>
  <si>
    <t>Hayes Elementary</t>
  </si>
  <si>
    <t>Edgerton</t>
  </si>
  <si>
    <t>Early Childhood Special Education S</t>
  </si>
  <si>
    <t>Climax-Shelly</t>
  </si>
  <si>
    <t>Stevenson Elementary</t>
  </si>
  <si>
    <t>Crookston</t>
  </si>
  <si>
    <t>Transitions School</t>
  </si>
  <si>
    <t>East Grand Forks</t>
  </si>
  <si>
    <t>Fridley Moore Lk Area Learning Ctr</t>
  </si>
  <si>
    <t>Fertile-Beltrami</t>
  </si>
  <si>
    <t>Fridley Middle Area Learning Center</t>
  </si>
  <si>
    <t>Fisher</t>
  </si>
  <si>
    <t>Saints Online</t>
  </si>
  <si>
    <t>Fosston</t>
  </si>
  <si>
    <t>Saints Guided Studies</t>
  </si>
  <si>
    <t>Mounds View</t>
  </si>
  <si>
    <t>Saints Academy</t>
  </si>
  <si>
    <t>North St Paul-Maplewood</t>
  </si>
  <si>
    <t>St. Francis High</t>
  </si>
  <si>
    <t>Roseville</t>
  </si>
  <si>
    <t>St. Francis Middle</t>
  </si>
  <si>
    <t>White Bear Lake</t>
  </si>
  <si>
    <t>Transition 15</t>
  </si>
  <si>
    <t>St. Paul</t>
  </si>
  <si>
    <t>Ecse@ Isd 15 Lifelong Learning</t>
  </si>
  <si>
    <t>Red Lake Falls</t>
  </si>
  <si>
    <t>St. Francis Elementary</t>
  </si>
  <si>
    <t>Milroy</t>
  </si>
  <si>
    <t>Cedar Creek Elementary School</t>
  </si>
  <si>
    <t>Wabasso</t>
  </si>
  <si>
    <t>East Bethel Elementary School</t>
  </si>
  <si>
    <t>Faribault</t>
  </si>
  <si>
    <t>Crossroads School</t>
  </si>
  <si>
    <t>Northfield</t>
  </si>
  <si>
    <t>Spring Lake Park Senior High</t>
  </si>
  <si>
    <t>Hills-Beaver Creek</t>
  </si>
  <si>
    <t>Early Education</t>
  </si>
  <si>
    <t>Badger</t>
  </si>
  <si>
    <t>Westwood Intermediate &amp; Middle Sch</t>
  </si>
  <si>
    <t>Roseau</t>
  </si>
  <si>
    <t>Northpoint Elementary</t>
  </si>
  <si>
    <t>Warroad</t>
  </si>
  <si>
    <t>Woodcrest El. Spanish Immersion</t>
  </si>
  <si>
    <t>Chisholm</t>
  </si>
  <si>
    <t>Park Terrace Elementary</t>
  </si>
  <si>
    <t>Ely</t>
  </si>
  <si>
    <t>Centerview Elementary</t>
  </si>
  <si>
    <t>Floodwood</t>
  </si>
  <si>
    <t>Distance Learning Indep Study</t>
  </si>
  <si>
    <t>Hermantown</t>
  </si>
  <si>
    <t>Elementary Lighthouse</t>
  </si>
  <si>
    <t>Hibbing</t>
  </si>
  <si>
    <t>Secondary Lighthouse</t>
  </si>
  <si>
    <t>Proctor</t>
  </si>
  <si>
    <t>Detroit Lakes Senior High</t>
  </si>
  <si>
    <t>Nett Lake</t>
  </si>
  <si>
    <t>Detroit Lakes Middle</t>
  </si>
  <si>
    <t>Duluth</t>
  </si>
  <si>
    <t>Rossman Elementary</t>
  </si>
  <si>
    <t>Mountain Iron-Buhl</t>
  </si>
  <si>
    <t>Detroit Lakes Middle Alc</t>
  </si>
  <si>
    <t>Belle Plaine</t>
  </si>
  <si>
    <t>Detroit Lakes Area Learning Center</t>
  </si>
  <si>
    <t>Jordan</t>
  </si>
  <si>
    <t>Lincoln Early Childhood Ed. Center</t>
  </si>
  <si>
    <t>Roosevelt Elementary</t>
  </si>
  <si>
    <t>Shakopee</t>
  </si>
  <si>
    <t>Frazee Elementary</t>
  </si>
  <si>
    <t>Frazee Secondary</t>
  </si>
  <si>
    <t>Becker</t>
  </si>
  <si>
    <t>Pine Point Elementary</t>
  </si>
  <si>
    <t>Big Lake</t>
  </si>
  <si>
    <t>Gene Dillon Elementary School</t>
  </si>
  <si>
    <t>Elk River</t>
  </si>
  <si>
    <t>Bemidji Middle</t>
  </si>
  <si>
    <t>Holdingford</t>
  </si>
  <si>
    <t>Northern Elementary</t>
  </si>
  <si>
    <t>Kimball</t>
  </si>
  <si>
    <t>Bemidji Senior High</t>
  </si>
  <si>
    <t>Melrose</t>
  </si>
  <si>
    <t>Bemidji Senior Lumberjack Alc</t>
  </si>
  <si>
    <t>Paynesville</t>
  </si>
  <si>
    <t>Paul Bunyan Center</t>
  </si>
  <si>
    <t>St. Cloud</t>
  </si>
  <si>
    <t>J.W. Smith Elementary</t>
  </si>
  <si>
    <t>Sauk Centre</t>
  </si>
  <si>
    <t>Central Elementary</t>
  </si>
  <si>
    <t>Albany</t>
  </si>
  <si>
    <t>Sartell-St. Stephen</t>
  </si>
  <si>
    <t>Lakeside Learning Center</t>
  </si>
  <si>
    <t>Rocori</t>
  </si>
  <si>
    <t>Solway Elementary</t>
  </si>
  <si>
    <t>Blooming Prairie Public</t>
  </si>
  <si>
    <t>Horace May Elementary</t>
  </si>
  <si>
    <t>Owatonna</t>
  </si>
  <si>
    <t>First City School</t>
  </si>
  <si>
    <t>Medford</t>
  </si>
  <si>
    <t>Bemidji Area Learning Center</t>
  </si>
  <si>
    <t>Hancock</t>
  </si>
  <si>
    <t>Oshki Manidoo Center</t>
  </si>
  <si>
    <t>Chokio-Alberta</t>
  </si>
  <si>
    <t>Blackduck Elementary</t>
  </si>
  <si>
    <t>Blackduck Secondary</t>
  </si>
  <si>
    <t>Benson</t>
  </si>
  <si>
    <t>Kelliher Elementary</t>
  </si>
  <si>
    <t>Bertha-Hewitt</t>
  </si>
  <si>
    <t>Kelliher Secondary</t>
  </si>
  <si>
    <t>Browerville</t>
  </si>
  <si>
    <t>Red Lake Elementary</t>
  </si>
  <si>
    <t>Browns Valley</t>
  </si>
  <si>
    <t>Red Lake Early Childhood Center</t>
  </si>
  <si>
    <t>Wheaton Area</t>
  </si>
  <si>
    <t>Ponemah Elementary</t>
  </si>
  <si>
    <t>Wabasha-Kellogg</t>
  </si>
  <si>
    <t>Red Lake Secondary</t>
  </si>
  <si>
    <t>Lake City</t>
  </si>
  <si>
    <t>Red Lake Alternative Learning</t>
  </si>
  <si>
    <t>Prinsburg</t>
  </si>
  <si>
    <t>Red Lake Middle School</t>
  </si>
  <si>
    <t>Verndale</t>
  </si>
  <si>
    <t>Red Lake Middle Level Alc</t>
  </si>
  <si>
    <t>Sebeka</t>
  </si>
  <si>
    <t>Red Lake Ec Special Education Ext</t>
  </si>
  <si>
    <t>Menahga</t>
  </si>
  <si>
    <t>Sauk Rapids-Rice Senior High</t>
  </si>
  <si>
    <t>Waseca</t>
  </si>
  <si>
    <t>Mississippi Heights Elementary</t>
  </si>
  <si>
    <t>Forest Lake</t>
  </si>
  <si>
    <t>Rice Elementary</t>
  </si>
  <si>
    <t>Mahtomedi</t>
  </si>
  <si>
    <t>Pleasant View Elementary</t>
  </si>
  <si>
    <t>South Washington County</t>
  </si>
  <si>
    <t>Sauk Rapids-Rice Middle School</t>
  </si>
  <si>
    <t>Stillwater Area</t>
  </si>
  <si>
    <t>Hillside Early Childhood Center</t>
  </si>
  <si>
    <t>Butterfield</t>
  </si>
  <si>
    <t>Foley Elementary</t>
  </si>
  <si>
    <t>Madelia</t>
  </si>
  <si>
    <t>Foley Senior High</t>
  </si>
  <si>
    <t>St. James</t>
  </si>
  <si>
    <t>Foley Intermediate Elementary</t>
  </si>
  <si>
    <t>Breckenridge</t>
  </si>
  <si>
    <t>St. Clair Elementary</t>
  </si>
  <si>
    <t>Rothsay</t>
  </si>
  <si>
    <t>St. Clair Secondary</t>
  </si>
  <si>
    <t>Campbell-Tintah</t>
  </si>
  <si>
    <t>Kennedy Elementary</t>
  </si>
  <si>
    <t>Lewiston-Altura</t>
  </si>
  <si>
    <t>Hoover Elementary</t>
  </si>
  <si>
    <t>St. Charles</t>
  </si>
  <si>
    <t>Winona Area</t>
  </si>
  <si>
    <t>Annandale</t>
  </si>
  <si>
    <t>Bridges Community Elementary</t>
  </si>
  <si>
    <t>Delano</t>
  </si>
  <si>
    <t>Rosa Parks Elementary</t>
  </si>
  <si>
    <t>Maple Lake</t>
  </si>
  <si>
    <t>Washington Elementary</t>
  </si>
  <si>
    <t>Monticello</t>
  </si>
  <si>
    <t>Rockford</t>
  </si>
  <si>
    <t>Mankato West Senior High</t>
  </si>
  <si>
    <t>St. Michael-Albertville</t>
  </si>
  <si>
    <t>Eagle Lake Elementary</t>
  </si>
  <si>
    <t>Canby</t>
  </si>
  <si>
    <t>Mankato East Senior High</t>
  </si>
  <si>
    <t>Cambridge-Isanti Public</t>
  </si>
  <si>
    <t>Special Education</t>
  </si>
  <si>
    <t>Milaca</t>
  </si>
  <si>
    <t>Dakota Meadows Middle School</t>
  </si>
  <si>
    <t>Ulen-Hitterdal Public</t>
  </si>
  <si>
    <t>Prairie Winds Middle School</t>
  </si>
  <si>
    <t>Central High Area Learning Center</t>
  </si>
  <si>
    <t>N.E. Metro Intermediate Dist. 916</t>
  </si>
  <si>
    <t>Central Middle School ALC</t>
  </si>
  <si>
    <t>Central Freedom School</t>
  </si>
  <si>
    <t>Futures Program</t>
  </si>
  <si>
    <t>Carver-Scott Educational Coop.</t>
  </si>
  <si>
    <t>Prairie Care Mankato</t>
  </si>
  <si>
    <t>Comfrey Elementary</t>
  </si>
  <si>
    <t>Meeker &amp; Wright Special Education</t>
  </si>
  <si>
    <t>Comfrey Secondary</t>
  </si>
  <si>
    <t>Oak Land Vocational Cooperatve</t>
  </si>
  <si>
    <t>Sleepy Eye Elementary</t>
  </si>
  <si>
    <t>Sleepy Eye Sec.</t>
  </si>
  <si>
    <t>Regn 6 &amp; 8-S.W/W.C. Srv Cooperative</t>
  </si>
  <si>
    <t>Springfield Secondary</t>
  </si>
  <si>
    <t>Mn River Valley Special Ed. Coop.</t>
  </si>
  <si>
    <t>Springfield Elementary</t>
  </si>
  <si>
    <t>Perpich Center for Arts Education</t>
  </si>
  <si>
    <t>Crosswinds</t>
  </si>
  <si>
    <t>New Ulm Middle School</t>
  </si>
  <si>
    <t>Fond du Lac (BIA)</t>
  </si>
  <si>
    <t>New Ulm High School</t>
  </si>
  <si>
    <t>Bug O Nay Ge Shig (BIA)</t>
  </si>
  <si>
    <t>Barnum Elementary</t>
  </si>
  <si>
    <t>Circle of Life (BIA)</t>
  </si>
  <si>
    <t>Barnum Secondary</t>
  </si>
  <si>
    <t>Nay Ah Shing (BIA)</t>
  </si>
  <si>
    <t>Carlton Secondary</t>
  </si>
  <si>
    <t>South Terrace Elementary</t>
  </si>
  <si>
    <t>Triton</t>
  </si>
  <si>
    <t>Mash-Ka-Wisen</t>
  </si>
  <si>
    <t>United South Central</t>
  </si>
  <si>
    <t>Churchill Elementary</t>
  </si>
  <si>
    <t>Maple River</t>
  </si>
  <si>
    <t>Cloquet Area Alt. Ed. Programs</t>
  </si>
  <si>
    <t>Kingsland</t>
  </si>
  <si>
    <t>St. Louis County</t>
  </si>
  <si>
    <t>Cloquet Early Childhood Education</t>
  </si>
  <si>
    <t>Cloquet Shared Time</t>
  </si>
  <si>
    <t>Chisago Lakes</t>
  </si>
  <si>
    <t>CAAEP Extended Time</t>
  </si>
  <si>
    <t>Minnewaska</t>
  </si>
  <si>
    <t>Cloquet Middle</t>
  </si>
  <si>
    <t>Wadena-Deer Creek</t>
  </si>
  <si>
    <t>Cloquet Senior</t>
  </si>
  <si>
    <t>Cromwell-Wright Elementary</t>
  </si>
  <si>
    <t>Cromwell-Wright Secondary</t>
  </si>
  <si>
    <t>Hinckley-Finlayson</t>
  </si>
  <si>
    <t>Moose Lake Secondary</t>
  </si>
  <si>
    <t>Lakeview</t>
  </si>
  <si>
    <t>Moose Lake Elementary</t>
  </si>
  <si>
    <t>Nrheg</t>
  </si>
  <si>
    <t>Lincoln Secondary</t>
  </si>
  <si>
    <t>Murray County Central</t>
  </si>
  <si>
    <t>Winterquist Elementary</t>
  </si>
  <si>
    <t>Staples-Motley</t>
  </si>
  <si>
    <t>Wrenshall Elementary</t>
  </si>
  <si>
    <t>Kittson Central</t>
  </si>
  <si>
    <t>Wrenshall Secondary</t>
  </si>
  <si>
    <t>Kenyon-Wanamingo</t>
  </si>
  <si>
    <t>Central Senior High</t>
  </si>
  <si>
    <t>Pine River-Backus</t>
  </si>
  <si>
    <t>Central Middle</t>
  </si>
  <si>
    <t>Warren-Alvarado-Oslo</t>
  </si>
  <si>
    <t>M.A.C.C.R.A.Y.</t>
  </si>
  <si>
    <t>Southview Elementary</t>
  </si>
  <si>
    <t>Luverne</t>
  </si>
  <si>
    <t>Early Childhood Special Education</t>
  </si>
  <si>
    <t>Bayview Elementary</t>
  </si>
  <si>
    <t>Laketown Elementary</t>
  </si>
  <si>
    <t>Norman County East</t>
  </si>
  <si>
    <t>Waconia Middle School</t>
  </si>
  <si>
    <t>Sibley East</t>
  </si>
  <si>
    <t>Waconia High School</t>
  </si>
  <si>
    <t>Clearbrook-Gonvick</t>
  </si>
  <si>
    <t>Transitions 110</t>
  </si>
  <si>
    <t>Waconia Learning Center</t>
  </si>
  <si>
    <t>Tri-County</t>
  </si>
  <si>
    <t>Watertown-Mayer Cmty Learning Cntr</t>
  </si>
  <si>
    <t>Belgrade-Brooten-Elrosa</t>
  </si>
  <si>
    <t>Watertown-Mayer Elementary School</t>
  </si>
  <si>
    <t>Watertown-Mayer Middle</t>
  </si>
  <si>
    <t>Watertown Mayer High</t>
  </si>
  <si>
    <t>Lesueur-Henderson</t>
  </si>
  <si>
    <t>Watertown Mayer Connections</t>
  </si>
  <si>
    <t>Martin County West</t>
  </si>
  <si>
    <t>Chaska High School</t>
  </si>
  <si>
    <t>Norman County West</t>
  </si>
  <si>
    <t>Chaska Middle School East</t>
  </si>
  <si>
    <t>Bird Island-Olivia-Lklillian-Danube</t>
  </si>
  <si>
    <t>Chaska Middle School West</t>
  </si>
  <si>
    <t>Pioneer Ridge Middle School</t>
  </si>
  <si>
    <t>East Central</t>
  </si>
  <si>
    <t>Chanhassen High School</t>
  </si>
  <si>
    <t>Win-E-Mac</t>
  </si>
  <si>
    <t>Integrated Arts Academy</t>
  </si>
  <si>
    <t>Greenbush-Middle River</t>
  </si>
  <si>
    <t>112 Alc Middle School</t>
  </si>
  <si>
    <t>112 Alc Independent Study</t>
  </si>
  <si>
    <t>Pipestone Area</t>
  </si>
  <si>
    <t>Steps Toward Adult Responsibility</t>
  </si>
  <si>
    <t>Mesabi East</t>
  </si>
  <si>
    <t>La Academia</t>
  </si>
  <si>
    <t>Fairmont Area</t>
  </si>
  <si>
    <t>Carver Elementary School</t>
  </si>
  <si>
    <t>Long Prairie-Grey Eagle</t>
  </si>
  <si>
    <t>Chanhassen Elementary</t>
  </si>
  <si>
    <t>Cedar Mountain</t>
  </si>
  <si>
    <t>East Union Elementary</t>
  </si>
  <si>
    <t>Zumbrota-Mazeppa</t>
  </si>
  <si>
    <t>Kinder Academy</t>
  </si>
  <si>
    <t>Bluff Creek Elementary</t>
  </si>
  <si>
    <t>Lac Qui Parle Valley</t>
  </si>
  <si>
    <t>Clover Ridge Elementary</t>
  </si>
  <si>
    <t>Ada-Borup</t>
  </si>
  <si>
    <t>Victoria Elementary</t>
  </si>
  <si>
    <t>Jonathan Elementary</t>
  </si>
  <si>
    <t>Glencoe-Silver Lake</t>
  </si>
  <si>
    <t>The Anicca Program</t>
  </si>
  <si>
    <t>W.H.A. Elementary</t>
  </si>
  <si>
    <t>Red Rock Central</t>
  </si>
  <si>
    <t>Walker-Hackensack-Akeley Sec.</t>
  </si>
  <si>
    <t>Glenville-Emmons</t>
  </si>
  <si>
    <t>W. H. A .  Alternative Program</t>
  </si>
  <si>
    <t>Cass Lake-Bena Elementary</t>
  </si>
  <si>
    <t>Lake Park Audubon</t>
  </si>
  <si>
    <t>Cass Lake-Bena Middle School</t>
  </si>
  <si>
    <t>Renville County West</t>
  </si>
  <si>
    <t>Cass Lake-Bena Secondary</t>
  </si>
  <si>
    <t>Jackson County Central</t>
  </si>
  <si>
    <t>Cass Lake-Bena Area Lrng. Cntr.</t>
  </si>
  <si>
    <t>Redwood Area</t>
  </si>
  <si>
    <t>Pillager Elementary</t>
  </si>
  <si>
    <t>Pillager Senior High School</t>
  </si>
  <si>
    <t>Pillager Middle School</t>
  </si>
  <si>
    <t>Rtr</t>
  </si>
  <si>
    <t>Northland Elementary</t>
  </si>
  <si>
    <t>Ortonville</t>
  </si>
  <si>
    <t>Northland Secondary</t>
  </si>
  <si>
    <t>Tracy Area</t>
  </si>
  <si>
    <t>Little Sand</t>
  </si>
  <si>
    <t>Sanford Education Center</t>
  </si>
  <si>
    <t>Montevideo Middle</t>
  </si>
  <si>
    <t>Montevideo Senior High</t>
  </si>
  <si>
    <t>North Branch Early Childhood</t>
  </si>
  <si>
    <t>NEW REFERENDUM GROWTH</t>
  </si>
  <si>
    <t>North Branch Middle</t>
  </si>
  <si>
    <t>MDE DST EST (FUDGE)</t>
  </si>
  <si>
    <t>North Branch Senior High</t>
  </si>
  <si>
    <t>North Branch Area Education Center</t>
  </si>
  <si>
    <t>Sunrise River Elementary</t>
  </si>
  <si>
    <t>Toivola-Meadowlands Charter</t>
  </si>
  <si>
    <t>North Branch Lab School Alc</t>
  </si>
  <si>
    <t>Distance Learning Program</t>
  </si>
  <si>
    <t>C.E. Jacobson Elementary</t>
  </si>
  <si>
    <t>Metro Deaf Charter School</t>
  </si>
  <si>
    <t>Rush City Secondary</t>
  </si>
  <si>
    <t>Skills For Tomorrow Charter School</t>
  </si>
  <si>
    <t>Barnesville Elementary</t>
  </si>
  <si>
    <t>Barnesville Secondary</t>
  </si>
  <si>
    <t>Hawley Elementary</t>
  </si>
  <si>
    <t xml:space="preserve">Dakota Open School                      </t>
  </si>
  <si>
    <t>Spring Prairie Elementary</t>
  </si>
  <si>
    <t xml:space="preserve">Minneapolis Comm Learn/Fredrick Doug    </t>
  </si>
  <si>
    <t>Hawley Secondary</t>
  </si>
  <si>
    <t>Althlos Academy</t>
  </si>
  <si>
    <t>Probstfield Center For Education</t>
  </si>
  <si>
    <t>Emily Charter School</t>
  </si>
  <si>
    <t>Dorothy Dodds Elementary School</t>
  </si>
  <si>
    <t>Prairie Island</t>
  </si>
  <si>
    <t>Robert Asp Elementary</t>
  </si>
  <si>
    <t xml:space="preserve">Right Step Academy El.                  </t>
  </si>
  <si>
    <t>Ellen Hopkins Elementary</t>
  </si>
  <si>
    <t>S.G.Reinertsen Elementary</t>
  </si>
  <si>
    <t>Horizon Middle School</t>
  </si>
  <si>
    <t>Moorhead High School</t>
  </si>
  <si>
    <t>West Central Academy-S</t>
  </si>
  <si>
    <t>New Voyage Academy Charter School</t>
  </si>
  <si>
    <t>West Central Academy-N</t>
  </si>
  <si>
    <t>Duluth Public Schools Academy nee Edison</t>
  </si>
  <si>
    <t>Red River Area Learning Center</t>
  </si>
  <si>
    <t>Village School Of Northfield</t>
  </si>
  <si>
    <t>Clay County Outreach Center</t>
  </si>
  <si>
    <t xml:space="preserve">Central Minnesota Deaf School           </t>
  </si>
  <si>
    <t>Mn Academy For The Blind</t>
  </si>
  <si>
    <t xml:space="preserve">Success Academy                         </t>
  </si>
  <si>
    <t>Mn Academy For The Deaf</t>
  </si>
  <si>
    <t xml:space="preserve">Summit School For The Arts              </t>
  </si>
  <si>
    <t>Bagley Elementary</t>
  </si>
  <si>
    <t>Bagley Secondary</t>
  </si>
  <si>
    <t>Bagley Alp</t>
  </si>
  <si>
    <t>Cook County Middle</t>
  </si>
  <si>
    <t>Eci' Nompa Woonspe</t>
  </si>
  <si>
    <t>Cook County Senior High</t>
  </si>
  <si>
    <t>St. Paul City School nee New Spirit Scho</t>
  </si>
  <si>
    <t>Sawtooth Mountain Elementary</t>
  </si>
  <si>
    <t>Odyssey Charter School</t>
  </si>
  <si>
    <t>Mountain Lake Elementary</t>
  </si>
  <si>
    <t>Mountain Lake Secondary</t>
  </si>
  <si>
    <t>Harvest Prep School/Seed Academy</t>
  </si>
  <si>
    <t>Early Childhood Learning Center</t>
  </si>
  <si>
    <t xml:space="preserve">Peaks Charter School-Pillager           </t>
  </si>
  <si>
    <t>Windom Senior High</t>
  </si>
  <si>
    <t>Learning Adventures Charter</t>
  </si>
  <si>
    <t>Windom Middle</t>
  </si>
  <si>
    <t>LIFE Prep</t>
  </si>
  <si>
    <t>Windom Area Elementary</t>
  </si>
  <si>
    <t>Brainerd Early Childhood Sp. Ed.</t>
  </si>
  <si>
    <t>Skills for Tomorrow Junior High</t>
  </si>
  <si>
    <t>Baxter Elementary</t>
  </si>
  <si>
    <t>Garfield Elementary</t>
  </si>
  <si>
    <t>Harrison Elementary</t>
  </si>
  <si>
    <t>Martin Hughes Charter</t>
  </si>
  <si>
    <t>Lowell Elementary</t>
  </si>
  <si>
    <t>Opportunities for Learning</t>
  </si>
  <si>
    <t>Riverside Elementary</t>
  </si>
  <si>
    <t>Twin Cities Academy</t>
  </si>
  <si>
    <t>Brainerd Senior High</t>
  </si>
  <si>
    <t>Math &amp; Science Academy</t>
  </si>
  <si>
    <t>Nisswa Elementary</t>
  </si>
  <si>
    <t>Heart Of The Earth Charter</t>
  </si>
  <si>
    <t>Lincoln Education Center</t>
  </si>
  <si>
    <t>Lakes Area Charter School</t>
  </si>
  <si>
    <t>Isd 181 Learning Center</t>
  </si>
  <si>
    <t>Lake Superior High School</t>
  </si>
  <si>
    <t>Middle Level Alternative Program</t>
  </si>
  <si>
    <t xml:space="preserve">Peaks-Faribault                         </t>
  </si>
  <si>
    <t>Forestview Middle</t>
  </si>
  <si>
    <t>Great River Education Center</t>
  </si>
  <si>
    <t>Crosby-Ironton Secondary</t>
  </si>
  <si>
    <t>Northwest Passage High School nee Coon R</t>
  </si>
  <si>
    <t>Cuyuna Range Elementary</t>
  </si>
  <si>
    <t>Eagle View Elementary</t>
  </si>
  <si>
    <t>Hanska Charter School</t>
  </si>
  <si>
    <t>Pequot Lakes Middle</t>
  </si>
  <si>
    <t>Four Directions Charter Schools</t>
  </si>
  <si>
    <t>Pequot Lakes Senior High</t>
  </si>
  <si>
    <t>Burnsville High School</t>
  </si>
  <si>
    <t>Eagle Ridge Middle School</t>
  </si>
  <si>
    <t>Joseph Nicollet Middle School</t>
  </si>
  <si>
    <t>Burnsville Area Learning Center</t>
  </si>
  <si>
    <t>Bes Transition Program</t>
  </si>
  <si>
    <t>Diamondhead Ready To Learn</t>
  </si>
  <si>
    <t>Early Education Program &amp; Services</t>
  </si>
  <si>
    <t>Mexica Multicultural</t>
  </si>
  <si>
    <t>Gideon Pond Elementary</t>
  </si>
  <si>
    <t>Studio Academy Charter School</t>
  </si>
  <si>
    <t>Edward Neill Elementary</t>
  </si>
  <si>
    <t>Family Academy Charter School</t>
  </si>
  <si>
    <t>Vista View Elementary</t>
  </si>
  <si>
    <t xml:space="preserve">Fort Snelling Academy                   </t>
  </si>
  <si>
    <t>William Byrne Elementary</t>
  </si>
  <si>
    <t>Rahn Elementary</t>
  </si>
  <si>
    <t>Minnesota Business Academy Charter</t>
  </si>
  <si>
    <t>Sky Oaks Elementary</t>
  </si>
  <si>
    <t>Kato Public Charter School</t>
  </si>
  <si>
    <t>Hidden Valley Elementary</t>
  </si>
  <si>
    <t>Harriet Bishop Elementary</t>
  </si>
  <si>
    <t>Burnsville Alternative High School</t>
  </si>
  <si>
    <t>William E Mcgee Inst. Of Tech</t>
  </si>
  <si>
    <t>Farmington Elementary</t>
  </si>
  <si>
    <t>Farmington High School</t>
  </si>
  <si>
    <t>Native Arts Charter School</t>
  </si>
  <si>
    <t>Levi P. Dodge Middle School</t>
  </si>
  <si>
    <t>Yankton Country Charter School</t>
  </si>
  <si>
    <t>North Trail Elementary</t>
  </si>
  <si>
    <t>Dakota Prairie Area Learning Center</t>
  </si>
  <si>
    <t>AFSA High School</t>
  </si>
  <si>
    <t>Robert Boeckman Middle School</t>
  </si>
  <si>
    <t>Meadowview Elementary</t>
  </si>
  <si>
    <t>Minnesota Academy Of Technology</t>
  </si>
  <si>
    <t>Riverview Elementary</t>
  </si>
  <si>
    <t>Twin Cities International Elem Sch.</t>
  </si>
  <si>
    <t>Akin Road Elementary</t>
  </si>
  <si>
    <t>Lakeville North High</t>
  </si>
  <si>
    <t>Lakeville South High</t>
  </si>
  <si>
    <t>Mcguire Middle</t>
  </si>
  <si>
    <t>Link12 Lakeville</t>
  </si>
  <si>
    <t>Kenwood Trail Middle School</t>
  </si>
  <si>
    <t>Century Middle School</t>
  </si>
  <si>
    <t>Lakeville Early Childhood Program</t>
  </si>
  <si>
    <t>Lakeville Area Learning Center</t>
  </si>
  <si>
    <t>Woodson Institute For Excellence Ch</t>
  </si>
  <si>
    <t>Huddleston Elementary</t>
  </si>
  <si>
    <t>Impact Academy At Orchard Lake El</t>
  </si>
  <si>
    <t>Lake Marion Elementary</t>
  </si>
  <si>
    <t>Cherry View Elementary</t>
  </si>
  <si>
    <t>Artech, Arcadia</t>
  </si>
  <si>
    <t>Lakeview Elementary</t>
  </si>
  <si>
    <t>Eastview Elementary</t>
  </si>
  <si>
    <t>Oak Hills Elementary</t>
  </si>
  <si>
    <t>Randolph Elementary</t>
  </si>
  <si>
    <t>Chiron Charter School</t>
  </si>
  <si>
    <t>Randolph Secondary</t>
  </si>
  <si>
    <t>Transition Plus</t>
  </si>
  <si>
    <t>Dakota Hills Middle</t>
  </si>
  <si>
    <t>Tarek Ibn Ziyad Academy</t>
  </si>
  <si>
    <t>Black Hawk Middle</t>
  </si>
  <si>
    <t>Abe Diploma Program</t>
  </si>
  <si>
    <t>Minnesota North Star Academy</t>
  </si>
  <si>
    <t>Rosemount Senior High</t>
  </si>
  <si>
    <t>Rosemount Middle</t>
  </si>
  <si>
    <t>Hmong Academy</t>
  </si>
  <si>
    <t>Eagan Senior High</t>
  </si>
  <si>
    <t>Liberty High School</t>
  </si>
  <si>
    <t>Rosemount Area Learning Center</t>
  </si>
  <si>
    <t>School Of Environmental Studies</t>
  </si>
  <si>
    <t>Falcon Ridge Middle</t>
  </si>
  <si>
    <t>Eastview Senior High</t>
  </si>
  <si>
    <t>General John Vessey Jr Leadership</t>
  </si>
  <si>
    <t>Scott Highlands Middle</t>
  </si>
  <si>
    <t>Sobriety High</t>
  </si>
  <si>
    <t>Apple Valley Senior High</t>
  </si>
  <si>
    <t>Valley Middle</t>
  </si>
  <si>
    <t>Augsburg Academy</t>
  </si>
  <si>
    <t>Dakota Ridge School</t>
  </si>
  <si>
    <t>St. Paul Conservatory Performing Art</t>
  </si>
  <si>
    <t>Dakota Valley Learning Center</t>
  </si>
  <si>
    <t>Spero Academy</t>
  </si>
  <si>
    <t>Rosemount Elementary</t>
  </si>
  <si>
    <t>Prestige Academy</t>
  </si>
  <si>
    <t>Northview Elementary</t>
  </si>
  <si>
    <t>Minneapolis Academy Charter School</t>
  </si>
  <si>
    <t>Westview Elementary</t>
  </si>
  <si>
    <t>Parkview Elementary</t>
  </si>
  <si>
    <t>River Heights Charter School</t>
  </si>
  <si>
    <t>Diamond Path El Sch Of Intl Studies</t>
  </si>
  <si>
    <t>Greenleaf Elementary</t>
  </si>
  <si>
    <t>Cedar Park Elementary Stem School</t>
  </si>
  <si>
    <t>Thomas Lake Elementary</t>
  </si>
  <si>
    <t>Dakota Area Community Charter Sch</t>
  </si>
  <si>
    <t>Echo Park Leadership, Engineer/Tech</t>
  </si>
  <si>
    <t>Worthington Area Language Academy</t>
  </si>
  <si>
    <t>Deerwood Elementary</t>
  </si>
  <si>
    <t>Woodland Elementary</t>
  </si>
  <si>
    <t>Pinewood El.</t>
  </si>
  <si>
    <t>Colonel Charles D. Young Military</t>
  </si>
  <si>
    <t>Shannon Park Elementary</t>
  </si>
  <si>
    <t>Mary Mcvoy Early Literacy Academy</t>
  </si>
  <si>
    <t>Oak Ridge Leadership,Environ/Health</t>
  </si>
  <si>
    <t>East Lake Elementary School</t>
  </si>
  <si>
    <t>Glacier Hills School - Arts/Science</t>
  </si>
  <si>
    <t>Beacon Preparatory</t>
  </si>
  <si>
    <t>Red Pine Elementary</t>
  </si>
  <si>
    <t>Rochester Math &amp; Science  nee Adam Abdul</t>
  </si>
  <si>
    <t>Friendly Hills Middle</t>
  </si>
  <si>
    <t>Soul Academy Charter School</t>
  </si>
  <si>
    <t>Henry Sibley High School</t>
  </si>
  <si>
    <t>Swan River Montessori</t>
  </si>
  <si>
    <t>Heritage E-Stem Magnet School</t>
  </si>
  <si>
    <t>Milroy Area Charter School</t>
  </si>
  <si>
    <t>Moreland Art/Health Science Magnet</t>
  </si>
  <si>
    <t>Mendota Elementary</t>
  </si>
  <si>
    <t>Garlough Environmental Magnet</t>
  </si>
  <si>
    <t>Paideia Academy Charter School</t>
  </si>
  <si>
    <t>Somerset Elementary</t>
  </si>
  <si>
    <t>Pilot Knob Stem Magnet School</t>
  </si>
  <si>
    <t>Early Learning Resource Center</t>
  </si>
  <si>
    <t>Branch Out Transitional Services</t>
  </si>
  <si>
    <t>Simley Senior High</t>
  </si>
  <si>
    <t>Academy Of Biosciences</t>
  </si>
  <si>
    <t>Inver Grove Heights Middle</t>
  </si>
  <si>
    <t>Cygnus Academy</t>
  </si>
  <si>
    <t>Simley Alternative Program</t>
  </si>
  <si>
    <t>Atheneum Elementary</t>
  </si>
  <si>
    <t>Hilltop Elementary</t>
  </si>
  <si>
    <t>Pine Bend Elementary</t>
  </si>
  <si>
    <t>Salem Hills Elementary</t>
  </si>
  <si>
    <t>Recovery School Of Southern Mn</t>
  </si>
  <si>
    <t>Igh Early Childhood Program</t>
  </si>
  <si>
    <t>Staars</t>
  </si>
  <si>
    <t>New Salem Academy</t>
  </si>
  <si>
    <t>Hastings High School</t>
  </si>
  <si>
    <t>Dakota Academy</t>
  </si>
  <si>
    <t>Hastings Middle School</t>
  </si>
  <si>
    <t>Seven Hills Classical</t>
  </si>
  <si>
    <t>Hastings Alternative Center</t>
  </si>
  <si>
    <t>Hastings Early Child Special Ed.</t>
  </si>
  <si>
    <t>New Discoveries Monte</t>
  </si>
  <si>
    <t>Hastings Special Services</t>
  </si>
  <si>
    <t>Southside Family Char</t>
  </si>
  <si>
    <t>Learning For Leadership</t>
  </si>
  <si>
    <t>Pinecrest Elementary</t>
  </si>
  <si>
    <t>Laura Jeffreys Academy</t>
  </si>
  <si>
    <t>Christa Mcauliffe Elementary</t>
  </si>
  <si>
    <t>Elom International Sc</t>
  </si>
  <si>
    <t>Hayfield Secondary</t>
  </si>
  <si>
    <t>East Range Academy Of Tech &amp; Science</t>
  </si>
  <si>
    <t>Hayfield Elementary</t>
  </si>
  <si>
    <t>International Spanish</t>
  </si>
  <si>
    <t>Kasson-Mantorville Elementary</t>
  </si>
  <si>
    <t>Glacial Hills Element</t>
  </si>
  <si>
    <t>Kasson-Mantorville Senior High</t>
  </si>
  <si>
    <t>Stonebridge Community School nee Stonbeb</t>
  </si>
  <si>
    <t>Kasson-Mantorville Middle School</t>
  </si>
  <si>
    <t>Hiawatha Leadership A</t>
  </si>
  <si>
    <t>Carlos Elementary</t>
  </si>
  <si>
    <t>Clarkfield Charter Sc</t>
  </si>
  <si>
    <t>Metro Tech Academy</t>
  </si>
  <si>
    <t>Miltona Elementary</t>
  </si>
  <si>
    <t>Pine Grove Leadership</t>
  </si>
  <si>
    <t>Woodland Elementary School</t>
  </si>
  <si>
    <t>Long Tieng Academy</t>
  </si>
  <si>
    <t>Voyager Elementary</t>
  </si>
  <si>
    <t>Waynewood School of Hope</t>
  </si>
  <si>
    <t>Early Education Center</t>
  </si>
  <si>
    <t>Minisinaakwaang Leadership</t>
  </si>
  <si>
    <t>Discovery Middle School</t>
  </si>
  <si>
    <t>Lincoln International</t>
  </si>
  <si>
    <t>Alexandria Area High School</t>
  </si>
  <si>
    <t>Emily O. Goodridge-Grey Accelerated</t>
  </si>
  <si>
    <t>Osakis Elementary</t>
  </si>
  <si>
    <t>Community School of Excellence</t>
  </si>
  <si>
    <t>Osakis Secondary</t>
  </si>
  <si>
    <t>Quest Academy</t>
  </si>
  <si>
    <t>Chatfield Secondary</t>
  </si>
  <si>
    <t>Chatfield Elementary School</t>
  </si>
  <si>
    <t>Focus Alp</t>
  </si>
  <si>
    <t>Lanesboro Elementary</t>
  </si>
  <si>
    <t>Lanesboro Secondary</t>
  </si>
  <si>
    <t>Natural Science Academy nee Micheal From</t>
  </si>
  <si>
    <t>Mabel-Canton Elementary</t>
  </si>
  <si>
    <t>Mabel-Canton Secondary</t>
  </si>
  <si>
    <t>Rushford-Peterson Elementary</t>
  </si>
  <si>
    <t>River's Edge Academy</t>
  </si>
  <si>
    <t>Rushford-Peterson Senior High</t>
  </si>
  <si>
    <t>Rushford-Peterson Middle</t>
  </si>
  <si>
    <t>Halverson Elementary</t>
  </si>
  <si>
    <t>Brookside Early Childhood Sp Ed</t>
  </si>
  <si>
    <t>Hawthorne Elementary</t>
  </si>
  <si>
    <t>Oshki Ogimaag</t>
  </si>
  <si>
    <t>Richard Allen Math &amp; Science</t>
  </si>
  <si>
    <t>Sibley Elementary</t>
  </si>
  <si>
    <t>Academy of North Minneapolis</t>
  </si>
  <si>
    <t>Albert Lea Senior High</t>
  </si>
  <si>
    <t>Southwest Middle</t>
  </si>
  <si>
    <t>Parnassus Preparatory School</t>
  </si>
  <si>
    <t>Albert Lea Area Learning Center</t>
  </si>
  <si>
    <t>Step Academy</t>
  </si>
  <si>
    <t>Alden-Conger Secondary</t>
  </si>
  <si>
    <t>Cornerstone Montessori</t>
  </si>
  <si>
    <t>Alden-Conger Elementary</t>
  </si>
  <si>
    <t>Minnesota School of Science</t>
  </si>
  <si>
    <t>Cannon Falls Elementary</t>
  </si>
  <si>
    <t>Minneapolis College Prepatory</t>
  </si>
  <si>
    <t>Cannon Falls Secondary</t>
  </si>
  <si>
    <t>Rochester STEM Academy</t>
  </si>
  <si>
    <t>Goodhue Elementary</t>
  </si>
  <si>
    <t>Goodhue Secondary</t>
  </si>
  <si>
    <t>Pine Island Elementary</t>
  </si>
  <si>
    <t>Nasha Shkola</t>
  </si>
  <si>
    <t>Pine Island Middle</t>
  </si>
  <si>
    <t>Pine Island Secondary</t>
  </si>
  <si>
    <t>Red Wing Senior High</t>
  </si>
  <si>
    <t>ARCH Academy</t>
  </si>
  <si>
    <t>Twin Bluff Middle School</t>
  </si>
  <si>
    <t>West Side Summit Charter School</t>
  </si>
  <si>
    <t>Burnside Elementary.</t>
  </si>
  <si>
    <t>West Concord Public Charter School</t>
  </si>
  <si>
    <t>Sunnyside Elementary</t>
  </si>
  <si>
    <t>Colvill Family Education Center</t>
  </si>
  <si>
    <t>Freedom Academy</t>
  </si>
  <si>
    <t>Ashby Elementary</t>
  </si>
  <si>
    <t>Ashby Secondary</t>
  </si>
  <si>
    <t>Herman Elementary</t>
  </si>
  <si>
    <t>Herman Secondary</t>
  </si>
  <si>
    <t>Hopkins Senior High</t>
  </si>
  <si>
    <t>Hopkins North Junior High</t>
  </si>
  <si>
    <t>Hopkins West Junior High</t>
  </si>
  <si>
    <t>Alice Smith Elementary</t>
  </si>
  <si>
    <t>Glen Lake Elementary</t>
  </si>
  <si>
    <t>Harley Hopkins Family Center</t>
  </si>
  <si>
    <t>L.H. Tanglen Elementary</t>
  </si>
  <si>
    <t>Xinxing Academy</t>
  </si>
  <si>
    <t>Gatewood Elementary</t>
  </si>
  <si>
    <t>Summit Charter School</t>
  </si>
  <si>
    <t>Meadowbrook Elementary</t>
  </si>
  <si>
    <t>SENOPS</t>
  </si>
  <si>
    <t>Mill City High School</t>
  </si>
  <si>
    <t>Kennedy Senior High</t>
  </si>
  <si>
    <t>Flex Academy</t>
  </si>
  <si>
    <t>Jefferson Senior High</t>
  </si>
  <si>
    <t>Metropolitan Education for Future Employ</t>
  </si>
  <si>
    <t>Oak Grove Middle</t>
  </si>
  <si>
    <t>Valley View Middle</t>
  </si>
  <si>
    <t>Tesfa International School</t>
  </si>
  <si>
    <t>Washburn Elementary</t>
  </si>
  <si>
    <t>Hillcrest Elementary</t>
  </si>
  <si>
    <t>FIT Academy  Athlos Preparatory Academy Dakota County</t>
  </si>
  <si>
    <t>Indian Mounds Elementary</t>
  </si>
  <si>
    <t>Big Picture Twin Cities--formerly Phillips community school</t>
  </si>
  <si>
    <t>Olson Elementary</t>
  </si>
  <si>
    <t>T.R.U.T.H. Preparatory Academy</t>
  </si>
  <si>
    <t>Oak Grove Elementary</t>
  </si>
  <si>
    <t>Sankofa Underground North Academy</t>
  </si>
  <si>
    <t>Normandale Hills Elementary</t>
  </si>
  <si>
    <t>Poplar Bridge Elementary</t>
  </si>
  <si>
    <t>Ridgeview Elementary</t>
  </si>
  <si>
    <t>Marine Community School</t>
  </si>
  <si>
    <t>Skyline Math and Science Academy</t>
  </si>
  <si>
    <t>Westwood Elementary</t>
  </si>
  <si>
    <t>Bloomington Ecse</t>
  </si>
  <si>
    <t>Bloomington Transition Center</t>
  </si>
  <si>
    <t>Choice Alternative High School</t>
  </si>
  <si>
    <t>Beacon Alp</t>
  </si>
  <si>
    <t>Minnesota Wild Montessori School</t>
  </si>
  <si>
    <t>EP Distance Learning</t>
  </si>
  <si>
    <t>Eden Prairie Senior High</t>
  </si>
  <si>
    <t>Central Middle School</t>
  </si>
  <si>
    <t>Oak Point Elementary</t>
  </si>
  <si>
    <t>Prairie View Elementary</t>
  </si>
  <si>
    <t>Forest Hills Elementary</t>
  </si>
  <si>
    <t>Eden Lake Elementary</t>
  </si>
  <si>
    <t>East-West International Education Academy</t>
  </si>
  <si>
    <t>Early Childhood Special  Ed.</t>
  </si>
  <si>
    <t>Eagle Heights Spanish Immersion</t>
  </si>
  <si>
    <t>Cedar Ridge Elementary</t>
  </si>
  <si>
    <t>Tassel Transition</t>
  </si>
  <si>
    <t>South View Middle</t>
  </si>
  <si>
    <t>Mde Cht Est (Fudge)</t>
  </si>
  <si>
    <t>Edina Senior High</t>
  </si>
  <si>
    <t>Cooperative &amp; Intermed</t>
  </si>
  <si>
    <t>Special Ed-Non Public</t>
  </si>
  <si>
    <t>Concord Elementary</t>
  </si>
  <si>
    <t>Cornelia Elementary</t>
  </si>
  <si>
    <t>Countryside Elementary</t>
  </si>
  <si>
    <t>Highlands Elementary</t>
  </si>
  <si>
    <t>Creek Valley Elementary</t>
  </si>
  <si>
    <t>Normandale Elementary</t>
  </si>
  <si>
    <t>Early Childhood Special Ed</t>
  </si>
  <si>
    <t>Minnetonka Senior High</t>
  </si>
  <si>
    <t>Root River Ed. District</t>
  </si>
  <si>
    <t>Minnetonka East Middle</t>
  </si>
  <si>
    <t>Minnetonka West Middle</t>
  </si>
  <si>
    <t>Clear Springs Elementary</t>
  </si>
  <si>
    <t>Metropolitan Learning Alliance</t>
  </si>
  <si>
    <t>Deephaven Elementary</t>
  </si>
  <si>
    <t>East Metro Integration District</t>
  </si>
  <si>
    <t>Excelsior Elementary</t>
  </si>
  <si>
    <t>West Metro Education Program</t>
  </si>
  <si>
    <t>Groveland Elementary</t>
  </si>
  <si>
    <t>Valley Crossing Community School</t>
  </si>
  <si>
    <t>Minnewashta Elementary</t>
  </si>
  <si>
    <t>Scenic Heights Elementary</t>
  </si>
  <si>
    <t>Deephaven Education Center</t>
  </si>
  <si>
    <t>Mound Westonka High School</t>
  </si>
  <si>
    <t>Southern MN Education Consortium (SMEC)</t>
  </si>
  <si>
    <t>Grandview Middle School</t>
  </si>
  <si>
    <t>SouthWest Metro Educational Foundation</t>
  </si>
  <si>
    <t>Shirley Hills Primary School</t>
  </si>
  <si>
    <t>Sherburne and Northern Wright Special Education Cooperative</t>
  </si>
  <si>
    <t>Hilltop Primary School</t>
  </si>
  <si>
    <t>Cannon Valley Special Education Cooperative</t>
  </si>
  <si>
    <t>Westonka Sp Ed Ecfe</t>
  </si>
  <si>
    <t>Austin Albert Lea Area Special Education Cooperative (AALASEC)</t>
  </si>
  <si>
    <t>Northern Lights Academy</t>
  </si>
  <si>
    <t>Orono Senior High</t>
  </si>
  <si>
    <t>Benton-Stearns Ed. District</t>
  </si>
  <si>
    <t>Orono Middle</t>
  </si>
  <si>
    <t>Mid State Education District</t>
  </si>
  <si>
    <t>Schumann Elementary</t>
  </si>
  <si>
    <t>Elkton (South Dakota)</t>
  </si>
  <si>
    <t>Orono Intermediate Elementary</t>
  </si>
  <si>
    <t>Deubrook (South Dakota)</t>
  </si>
  <si>
    <t>Orono Discovery Center</t>
  </si>
  <si>
    <t>Deuel (South Dakota)</t>
  </si>
  <si>
    <t>Osseo Senior High</t>
  </si>
  <si>
    <t>Big Stone City</t>
  </si>
  <si>
    <t>Brooklyn Middle Steam School</t>
  </si>
  <si>
    <t>Grant-Deuel Public School (South Dakota)</t>
  </si>
  <si>
    <t>Osseo Middle School</t>
  </si>
  <si>
    <t>Milbank (South Dakota)</t>
  </si>
  <si>
    <t>Osseo Secondary Transition Center</t>
  </si>
  <si>
    <t>Brandon Valley (South Dakota)</t>
  </si>
  <si>
    <t>North View Middle School</t>
  </si>
  <si>
    <t>Dell Rapids (South Dakota)</t>
  </si>
  <si>
    <t>Park Center Ib World School</t>
  </si>
  <si>
    <t>Garretson (South Dakota)</t>
  </si>
  <si>
    <t>Maple Grove Senior High</t>
  </si>
  <si>
    <t>Flandreau (South Dakota)</t>
  </si>
  <si>
    <t>Maple Grove Middle School</t>
  </si>
  <si>
    <t>Sisseton (South Dakota)</t>
  </si>
  <si>
    <t>Rosholt (South Dakota)</t>
  </si>
  <si>
    <t>Edinbrook Elementary</t>
  </si>
  <si>
    <t>Wilmont (South Dakota)</t>
  </si>
  <si>
    <t>Rush Creek Elementary</t>
  </si>
  <si>
    <t>Out of State Residents</t>
  </si>
  <si>
    <t>Basswood Elementary</t>
  </si>
  <si>
    <t>Birch Grove School For The Arts</t>
  </si>
  <si>
    <t>Crest View Elementary</t>
  </si>
  <si>
    <t>Weaver Lake Science Math &amp; Tech Sch</t>
  </si>
  <si>
    <t>Fair Oaks Elementary</t>
  </si>
  <si>
    <t>Garden City Elementary</t>
  </si>
  <si>
    <t>Palmer Lake Elementary</t>
  </si>
  <si>
    <t>Park Brook Elementary</t>
  </si>
  <si>
    <t>Zanewood Community School Steam</t>
  </si>
  <si>
    <t>Cedar Island Elementary</t>
  </si>
  <si>
    <t>Elm Creek Elementary</t>
  </si>
  <si>
    <t>Fernbrook Elementary</t>
  </si>
  <si>
    <t>Oak View Elementary</t>
  </si>
  <si>
    <t>Alc Senior High</t>
  </si>
  <si>
    <t>Alc Independent Study</t>
  </si>
  <si>
    <t>Distance Learning Academy K-5</t>
  </si>
  <si>
    <t>Distance Learning Academy 6-8</t>
  </si>
  <si>
    <t>Distance Learning Academy 9-12</t>
  </si>
  <si>
    <t>Central Education Center</t>
  </si>
  <si>
    <t>Richfield Senior High</t>
  </si>
  <si>
    <t>Richfield Stem School</t>
  </si>
  <si>
    <t>Richfield Middle</t>
  </si>
  <si>
    <t>Secondary Special Education</t>
  </si>
  <si>
    <t>Sheridan Hills Elementary</t>
  </si>
  <si>
    <t>Richfield Dual Language School</t>
  </si>
  <si>
    <t>Richfield College Experience Prg</t>
  </si>
  <si>
    <t>Forest Elementary</t>
  </si>
  <si>
    <t>School Of Engineering-Arts At Olson</t>
  </si>
  <si>
    <t>Meadow Lake Elementary</t>
  </si>
  <si>
    <t>Neill Elementary</t>
  </si>
  <si>
    <t>Robbinsdale Spanish Immersion El.</t>
  </si>
  <si>
    <t>Noble Elementary</t>
  </si>
  <si>
    <t>Northport Elementary</t>
  </si>
  <si>
    <t>Fair School Pilgrim Lane</t>
  </si>
  <si>
    <t>Sonnesyn Elementary</t>
  </si>
  <si>
    <t>Zachary Lane Elementary</t>
  </si>
  <si>
    <t>Plymouth Middle</t>
  </si>
  <si>
    <t>Robbinsdale Middle</t>
  </si>
  <si>
    <t>Sandburg Middle School</t>
  </si>
  <si>
    <t>Robbinsdale Cooper Senior High</t>
  </si>
  <si>
    <t>Robbinsdale Armstrong Senior High</t>
  </si>
  <si>
    <t>Robbinsdale Shared Time Prog.</t>
  </si>
  <si>
    <t>Phoenix School</t>
  </si>
  <si>
    <t>Robbinsdale Transition Center</t>
  </si>
  <si>
    <t>Highview Alc</t>
  </si>
  <si>
    <t>Robbinsdale Virtual Academy</t>
  </si>
  <si>
    <t>The Fair School - Crystal</t>
  </si>
  <si>
    <t>St. Anthony Village Senior High</t>
  </si>
  <si>
    <t>Wilshire Park Elementary</t>
  </si>
  <si>
    <t>St. Anthony Middle</t>
  </si>
  <si>
    <t>St. Louis Park Senior High</t>
  </si>
  <si>
    <t>St. Louis Park Middle School</t>
  </si>
  <si>
    <t>Aquila Elementary</t>
  </si>
  <si>
    <t>Peter Hobart Elementary</t>
  </si>
  <si>
    <t>Susan Lindgren Elementary</t>
  </si>
  <si>
    <t>St. Louis Park Special Ed. Program</t>
  </si>
  <si>
    <t>Special Ed.</t>
  </si>
  <si>
    <t>Park Spanish Immersion Elementary</t>
  </si>
  <si>
    <t>Wayzata Transition School</t>
  </si>
  <si>
    <t>The Alternative Program (Tap)</t>
  </si>
  <si>
    <t>Wayzata High</t>
  </si>
  <si>
    <t>Wayzata West Middle</t>
  </si>
  <si>
    <t>Wayzata East Middle</t>
  </si>
  <si>
    <t>Wayzata Central Middle</t>
  </si>
  <si>
    <t>North Woods Elementary School</t>
  </si>
  <si>
    <t>Meadow Ridge Elementary School</t>
  </si>
  <si>
    <t>Birchview Elementary</t>
  </si>
  <si>
    <t>Greenwood Elementary</t>
  </si>
  <si>
    <t>Oakwood Elementary</t>
  </si>
  <si>
    <t>Sunset Hill Elementary</t>
  </si>
  <si>
    <t>Plymouth Creek Elementary</t>
  </si>
  <si>
    <t>Gleason Lake Elementary</t>
  </si>
  <si>
    <t>Kimberly Lane Elementary</t>
  </si>
  <si>
    <t>East Middle Alternative (Emap)</t>
  </si>
  <si>
    <t>Central Middle Alternative (Cmap)</t>
  </si>
  <si>
    <t>Early Childhood Special Education (</t>
  </si>
  <si>
    <t>Brooklyn Center Middle School</t>
  </si>
  <si>
    <t>Brooklyn Center High School</t>
  </si>
  <si>
    <t>Brooklyn Center Ecse Age 3 - 5</t>
  </si>
  <si>
    <t>Insight School Of Minnesota</t>
  </si>
  <si>
    <t>Earle Brown Elementary</t>
  </si>
  <si>
    <t>Brooklyn Center Early College Acad</t>
  </si>
  <si>
    <t>Tier One</t>
  </si>
  <si>
    <t>Tier Two</t>
  </si>
  <si>
    <t>Tier Three</t>
  </si>
  <si>
    <t>Epsilon</t>
  </si>
  <si>
    <t>Omegon</t>
  </si>
  <si>
    <t>Headway Academy</t>
  </si>
  <si>
    <t>Fairview</t>
  </si>
  <si>
    <t>Prairie Care Brooklyn Park Day Prg</t>
  </si>
  <si>
    <t>Prairie Care Brooklyn Park - Ihp</t>
  </si>
  <si>
    <t>Prairie Care Edina - Php</t>
  </si>
  <si>
    <t>Paragon Academy</t>
  </si>
  <si>
    <t>West Academy</t>
  </si>
  <si>
    <t>Headway Academy North</t>
  </si>
  <si>
    <t>South Education Center Academy</t>
  </si>
  <si>
    <t>North Education Center Academy</t>
  </si>
  <si>
    <t>West Education Center Alternative</t>
  </si>
  <si>
    <t>Hennepin Gateway To College</t>
  </si>
  <si>
    <t>Sw Shakopee Special Ed</t>
  </si>
  <si>
    <t>Sw Metro Level 4 Programs</t>
  </si>
  <si>
    <t>Sw Metro Alc</t>
  </si>
  <si>
    <t>Sw Metro Ccj</t>
  </si>
  <si>
    <t>Sw Metro Independent Study</t>
  </si>
  <si>
    <t>Sw Metro Online Learning</t>
  </si>
  <si>
    <t>Sw Metro Day Treatment</t>
  </si>
  <si>
    <t>Passageways</t>
  </si>
  <si>
    <t>Prairie Care</t>
  </si>
  <si>
    <t>The Annica Program</t>
  </si>
  <si>
    <t>SW Metro Waseca</t>
  </si>
  <si>
    <t>Lakeside Academy</t>
  </si>
  <si>
    <t>Sw Metro Jaf</t>
  </si>
  <si>
    <t>Summit Learning Program</t>
  </si>
  <si>
    <t>Houston Elementary</t>
  </si>
  <si>
    <t>Minnesota Virtual Academy</t>
  </si>
  <si>
    <t>Houston Secondary</t>
  </si>
  <si>
    <t>Spring Grove Elementary</t>
  </si>
  <si>
    <t>Spring Grove Secondary</t>
  </si>
  <si>
    <t>Caledonia Elementary</t>
  </si>
  <si>
    <t>Caledonia Middle</t>
  </si>
  <si>
    <t>Caledonia Senior High</t>
  </si>
  <si>
    <t>La Crescent-Hokah Elementary</t>
  </si>
  <si>
    <t>La Crescent Senior High</t>
  </si>
  <si>
    <t>La Crescent-Hokah Middle School</t>
  </si>
  <si>
    <t>Laporte Elementary</t>
  </si>
  <si>
    <t>Laporte Secondary</t>
  </si>
  <si>
    <t>Laporte Middle School</t>
  </si>
  <si>
    <t>Nevis Elementary</t>
  </si>
  <si>
    <t>Nevis Secondary</t>
  </si>
  <si>
    <t>Frank White Education Center</t>
  </si>
  <si>
    <t>Park Rapids Area Century Elementary</t>
  </si>
  <si>
    <t>Park Rapids Senior High</t>
  </si>
  <si>
    <t>Park Rapids Area Century Middle</t>
  </si>
  <si>
    <t>Century Middle School Within A Sch</t>
  </si>
  <si>
    <t>Headwaters Educ Learning Program</t>
  </si>
  <si>
    <t>Braham Area Secondary</t>
  </si>
  <si>
    <t>Braham Elementary</t>
  </si>
  <si>
    <t>Vandyke Elementary</t>
  </si>
  <si>
    <t>Marble Early Childhood Center</t>
  </si>
  <si>
    <t>Greenway Middle</t>
  </si>
  <si>
    <t>Greenway Senior High</t>
  </si>
  <si>
    <t>Deer River Secondary</t>
  </si>
  <si>
    <t>King Elementary</t>
  </si>
  <si>
    <t>Deer River Schools Sped</t>
  </si>
  <si>
    <t>Deer River High School Alp</t>
  </si>
  <si>
    <t>Grand Rapids Early Childhood Center</t>
  </si>
  <si>
    <t>Cohasset Elementary</t>
  </si>
  <si>
    <t>Bigfork Elementary</t>
  </si>
  <si>
    <t>East Rapids Elementary</t>
  </si>
  <si>
    <t>West Rapids Elementary</t>
  </si>
  <si>
    <t>Itaskin Education Center</t>
  </si>
  <si>
    <t>Bigfork Secondary</t>
  </si>
  <si>
    <t>Grand Rapids Senior High</t>
  </si>
  <si>
    <t>Grand Rapids Area Learning Center</t>
  </si>
  <si>
    <t>Robert J. Elkington Middle School</t>
  </si>
  <si>
    <t>Middle Area Learning Center</t>
  </si>
  <si>
    <t>Keewatin-Nashwauk Elementary School</t>
  </si>
  <si>
    <t>Nashwauk Secondary</t>
  </si>
  <si>
    <t>Nashwauk-Keewatin Alp</t>
  </si>
  <si>
    <t>Heron Lake-Okabena Elementary</t>
  </si>
  <si>
    <t>Heron Lake-Okabena Secondary</t>
  </si>
  <si>
    <t>Mora Elementary School</t>
  </si>
  <si>
    <t>Mora Secondary</t>
  </si>
  <si>
    <t>Mora Alternative Learning Center</t>
  </si>
  <si>
    <t>Mora Middle Level Alc</t>
  </si>
  <si>
    <t>Ogilvie Elementary</t>
  </si>
  <si>
    <t>Ogilvie Secondary</t>
  </si>
  <si>
    <t>Lion Program - Alternative Educatio</t>
  </si>
  <si>
    <t>Prairie Woods Elementary</t>
  </si>
  <si>
    <t>Prairie Meadows Learning Center</t>
  </si>
  <si>
    <t>New London-Spicer Middle</t>
  </si>
  <si>
    <t>New London-Spicer Sr.</t>
  </si>
  <si>
    <t>New London Alternative School</t>
  </si>
  <si>
    <t>Lakeland Elementary School</t>
  </si>
  <si>
    <t>Willmar Senior High</t>
  </si>
  <si>
    <t>Willmar Middle School</t>
  </si>
  <si>
    <t>Lakeview School</t>
  </si>
  <si>
    <t>Prairie Lakes Education Center</t>
  </si>
  <si>
    <t>Lake Park School</t>
  </si>
  <si>
    <t>Middle School Alc</t>
  </si>
  <si>
    <t>Willmar Area Learning Center</t>
  </si>
  <si>
    <t>Lancaster Elementary</t>
  </si>
  <si>
    <t>Lancaster Secondary</t>
  </si>
  <si>
    <t>Falls Secondary</t>
  </si>
  <si>
    <t>Falls Elementary</t>
  </si>
  <si>
    <t>Littlefork-Big Falls Elementary</t>
  </si>
  <si>
    <t>Littlefork-Big Falls Secondary</t>
  </si>
  <si>
    <t>Indus Secondary</t>
  </si>
  <si>
    <t>Northome Secondary</t>
  </si>
  <si>
    <t>Northome Elementary</t>
  </si>
  <si>
    <t>Indus Elementary</t>
  </si>
  <si>
    <t>Stevens Elementary</t>
  </si>
  <si>
    <t>Dawson-Boyd Secondary</t>
  </si>
  <si>
    <t>William Kelley Elementary</t>
  </si>
  <si>
    <t>Minnehaha Elementary</t>
  </si>
  <si>
    <t>Wm. M. Kelley Secondary</t>
  </si>
  <si>
    <t>Two Harbors Secondary</t>
  </si>
  <si>
    <t>Lake Of The Woods Secondary</t>
  </si>
  <si>
    <t>Lake Of The Woods Elementary</t>
  </si>
  <si>
    <t>Cleveland Elementary</t>
  </si>
  <si>
    <t>Cleveland Secondary</t>
  </si>
  <si>
    <t>Lake Agassiz Education Cooperative</t>
  </si>
  <si>
    <t>Intensive Interagency Program</t>
  </si>
  <si>
    <t>Glacial Ridge Transitional Skills P</t>
  </si>
  <si>
    <t>Hendricks Elementary</t>
  </si>
  <si>
    <t>Hendricks Senior High</t>
  </si>
  <si>
    <t>Mnvss</t>
  </si>
  <si>
    <t>Lincoln Elementary - Ivanhoe</t>
  </si>
  <si>
    <t>Lake Benton Elementary</t>
  </si>
  <si>
    <t>Lake Benton Secondary</t>
  </si>
  <si>
    <t>Marshall High School</t>
  </si>
  <si>
    <t>Park Side Elementary</t>
  </si>
  <si>
    <t>West Side Elementary</t>
  </si>
  <si>
    <t>Marshall Middle School</t>
  </si>
  <si>
    <t>Matec</t>
  </si>
  <si>
    <t>Marshall Learning Center</t>
  </si>
  <si>
    <t>Marshall Ec Voluntary Prek</t>
  </si>
  <si>
    <t>Minneota Elementary</t>
  </si>
  <si>
    <t>Minneota Secondary</t>
  </si>
  <si>
    <t>Lynd Elementary</t>
  </si>
  <si>
    <t>Lynd Middle School</t>
  </si>
  <si>
    <t>Hutchinson Park Elementary</t>
  </si>
  <si>
    <t>Hutchinson Middle</t>
  </si>
  <si>
    <t>Hutchinson Senior High</t>
  </si>
  <si>
    <t>Cornerstone</t>
  </si>
  <si>
    <t>Hutchinson West Elementary</t>
  </si>
  <si>
    <t>Crow River Area Learning Center</t>
  </si>
  <si>
    <t>Hutchinson Night Alt Learning Ctr</t>
  </si>
  <si>
    <t>Hutchinson Middle School A.L.C.</t>
  </si>
  <si>
    <t>Hutchinson Transition Assistance Pg</t>
  </si>
  <si>
    <t>Lester Prairie Elementary</t>
  </si>
  <si>
    <t>Lester Prairie Secondary</t>
  </si>
  <si>
    <t>Mahnomen Elementary</t>
  </si>
  <si>
    <t>Mahnomen Secondary</t>
  </si>
  <si>
    <t>Mahnomen Area Learning Center</t>
  </si>
  <si>
    <t>Waubun Elementary</t>
  </si>
  <si>
    <t>Ogema Elementary</t>
  </si>
  <si>
    <t>Waubun Secondary</t>
  </si>
  <si>
    <t>Waubun Area Learning Program</t>
  </si>
  <si>
    <t>Newfolden Elementary</t>
  </si>
  <si>
    <t>Marshall County Central High</t>
  </si>
  <si>
    <t>Viking Elementary</t>
  </si>
  <si>
    <t>Grygla Elementary</t>
  </si>
  <si>
    <t>Grygla Secondary</t>
  </si>
  <si>
    <t>Truman Elementary</t>
  </si>
  <si>
    <t>Truman Secondary</t>
  </si>
  <si>
    <t>Eden Valley Elementary</t>
  </si>
  <si>
    <t>Eden Valley Secondary</t>
  </si>
  <si>
    <t>Watkins Elementary</t>
  </si>
  <si>
    <t>Lake Ripley Elementary</t>
  </si>
  <si>
    <t>Litchfield Middle School</t>
  </si>
  <si>
    <t>Litchfield Senior High</t>
  </si>
  <si>
    <t>Litchfield Area Learning Program</t>
  </si>
  <si>
    <t>Litchfield Early Childhood Special</t>
  </si>
  <si>
    <t>Cokato Elementary</t>
  </si>
  <si>
    <t>Dassel-Cokato Senior High</t>
  </si>
  <si>
    <t>Dassel Elementary</t>
  </si>
  <si>
    <t>Dassel-Cokato Middle</t>
  </si>
  <si>
    <t>Dassel-Cokato Alternative Ctr.</t>
  </si>
  <si>
    <t>Isle Elementary</t>
  </si>
  <si>
    <t>Isle Secondary</t>
  </si>
  <si>
    <t>Isle Area Learning Center</t>
  </si>
  <si>
    <t>Princeton Primary School</t>
  </si>
  <si>
    <t>Princeton Intermediate School</t>
  </si>
  <si>
    <t>Princeton Middle School</t>
  </si>
  <si>
    <t>Princeton High School</t>
  </si>
  <si>
    <t>Princeton Online Academy</t>
  </si>
  <si>
    <t>Princeton Area Learning Center</t>
  </si>
  <si>
    <t>Onward Transition Program</t>
  </si>
  <si>
    <t>Credit Recovery</t>
  </si>
  <si>
    <t>Onamia Primary School</t>
  </si>
  <si>
    <t>Onamia High School</t>
  </si>
  <si>
    <t>Mille Lacs Academy (Nexus)</t>
  </si>
  <si>
    <t>Kokesh Area Learning Center</t>
  </si>
  <si>
    <t>Onamia Intermediate School</t>
  </si>
  <si>
    <t>Lindbergh Elementary</t>
  </si>
  <si>
    <t>Knight Elementary</t>
  </si>
  <si>
    <t>Community Middle</t>
  </si>
  <si>
    <t>Little Falls Senior High</t>
  </si>
  <si>
    <t>Little Falls Continuing Education</t>
  </si>
  <si>
    <t>Pioneer Elementary</t>
  </si>
  <si>
    <t>Healy Secondary</t>
  </si>
  <si>
    <t>Royalton Elementary</t>
  </si>
  <si>
    <t>Royalton High School</t>
  </si>
  <si>
    <t>Royalton Middle School</t>
  </si>
  <si>
    <t>Royalton Public Schools Early Child</t>
  </si>
  <si>
    <t>Swanville Elementary</t>
  </si>
  <si>
    <t>Swanville Secondary</t>
  </si>
  <si>
    <t>Upsala Elementary</t>
  </si>
  <si>
    <t>Upsala Secondary</t>
  </si>
  <si>
    <t>Banfield Elementary</t>
  </si>
  <si>
    <t>Neveln Elementary</t>
  </si>
  <si>
    <t>Southgate Elementary</t>
  </si>
  <si>
    <t>Sumner Elementary</t>
  </si>
  <si>
    <t>Clc - Pre-Kindergarten</t>
  </si>
  <si>
    <t>Woodson Kindergarten Center</t>
  </si>
  <si>
    <t>Austin Community Learning Center</t>
  </si>
  <si>
    <t>Austin Area Learning Center</t>
  </si>
  <si>
    <t>Austin Senior High</t>
  </si>
  <si>
    <t>I.J. Holton Intermediate School</t>
  </si>
  <si>
    <t>Ellis Middle</t>
  </si>
  <si>
    <t>Grand Meadow Elementary</t>
  </si>
  <si>
    <t>Grand Meadow Middle</t>
  </si>
  <si>
    <t>Grand Meadow Senior High</t>
  </si>
  <si>
    <t>Lyle Elementary</t>
  </si>
  <si>
    <t>Lyle Secondary</t>
  </si>
  <si>
    <t>Leroy Elementary</t>
  </si>
  <si>
    <t>Leroy Secondary</t>
  </si>
  <si>
    <t>Southland Elementary</t>
  </si>
  <si>
    <t>Southland Senior High</t>
  </si>
  <si>
    <t>Southland Middle</t>
  </si>
  <si>
    <t>Fulda Elementary</t>
  </si>
  <si>
    <t>Fulda Secondary</t>
  </si>
  <si>
    <t>Nicollet Elementary School</t>
  </si>
  <si>
    <t>Nicollet Middle School</t>
  </si>
  <si>
    <t>Nicollet Senior High School</t>
  </si>
  <si>
    <t>Nicollet Early Childhood Special Ed</t>
  </si>
  <si>
    <t>Rock Bend Hs Alc</t>
  </si>
  <si>
    <t>North Elementary School</t>
  </si>
  <si>
    <t>St. Peter High School</t>
  </si>
  <si>
    <t>South Elementary Center</t>
  </si>
  <si>
    <t>St. Peter Ecse</t>
  </si>
  <si>
    <t>Hoffman Learning Center</t>
  </si>
  <si>
    <t>St. Peter Middle School</t>
  </si>
  <si>
    <t>Adrian Elementary</t>
  </si>
  <si>
    <t>Adrian Middle</t>
  </si>
  <si>
    <t>Adrian Secondary</t>
  </si>
  <si>
    <t>Ellsworth Elementary</t>
  </si>
  <si>
    <t>Ellsworth Secondary</t>
  </si>
  <si>
    <t>Prairie Elementary</t>
  </si>
  <si>
    <t>Worthington Middle</t>
  </si>
  <si>
    <t>Learning Center</t>
  </si>
  <si>
    <t>Worthington Senior High</t>
  </si>
  <si>
    <t>Learning Center Night</t>
  </si>
  <si>
    <t>Worthington 518 (Virtual Instruct</t>
  </si>
  <si>
    <t>Byron Intermediate School</t>
  </si>
  <si>
    <t>Byron Senior High School</t>
  </si>
  <si>
    <t>Byron Middle School</t>
  </si>
  <si>
    <t>Byron Primary School</t>
  </si>
  <si>
    <t>Dover-Eyota Elementary</t>
  </si>
  <si>
    <t>Dover-Eyota Middle School</t>
  </si>
  <si>
    <t>Dover-Eyota High School</t>
  </si>
  <si>
    <t>Bear Cave Intermediate School</t>
  </si>
  <si>
    <t>Bonner Elementary</t>
  </si>
  <si>
    <t>Stewartville Middle</t>
  </si>
  <si>
    <t>Stewartville Senior High</t>
  </si>
  <si>
    <t>Project Search Mayo Clinic</t>
  </si>
  <si>
    <t>Bamber Valley Elementary</t>
  </si>
  <si>
    <t>Bishop Elementary</t>
  </si>
  <si>
    <t>Elton Hills Elementary</t>
  </si>
  <si>
    <t>Folwell Elementary</t>
  </si>
  <si>
    <t>Montessori At Franklin</t>
  </si>
  <si>
    <t>Gage Elementary</t>
  </si>
  <si>
    <t>George W. Gibbs Elementary</t>
  </si>
  <si>
    <t>Lincoln K-8 Choice Elementary</t>
  </si>
  <si>
    <t>Longfellow Choice Elementary</t>
  </si>
  <si>
    <t>Pinewood Elementary</t>
  </si>
  <si>
    <t>Riverside Central Elementary</t>
  </si>
  <si>
    <t>Sunset Terrace Elementary</t>
  </si>
  <si>
    <t>Early Childhood Intervention</t>
  </si>
  <si>
    <t>Ecse Community</t>
  </si>
  <si>
    <t>Mighty Oaks Early Learning School</t>
  </si>
  <si>
    <t>Hoover Early Learning School</t>
  </si>
  <si>
    <t>Care &amp; Treatment Homebound</t>
  </si>
  <si>
    <t>Care &amp; Treatment Jdc/Von Wald</t>
  </si>
  <si>
    <t>Prairiecare</t>
  </si>
  <si>
    <t>Century Senior High</t>
  </si>
  <si>
    <t>Rochester Alternative Learning Cntr</t>
  </si>
  <si>
    <t>Rochester Alc Recovery Program</t>
  </si>
  <si>
    <t>John Marshall Senior High</t>
  </si>
  <si>
    <t>Mayo Senior High</t>
  </si>
  <si>
    <t>Rochester Academy-Idp Living(Rail)</t>
  </si>
  <si>
    <t>John Adams Middle</t>
  </si>
  <si>
    <t>Leap – Launching Emerging Adults Pr</t>
  </si>
  <si>
    <t>Middle School Right Fit</t>
  </si>
  <si>
    <t>Willow Creek Middle</t>
  </si>
  <si>
    <t>Kellogg Middle</t>
  </si>
  <si>
    <t>Friedell Middle</t>
  </si>
  <si>
    <t>Rochester Phoenix Academy</t>
  </si>
  <si>
    <t>Battle Lake Elementary</t>
  </si>
  <si>
    <t>Battle Lake Secondary</t>
  </si>
  <si>
    <t>Iq Academy Minnesota</t>
  </si>
  <si>
    <t>Fergus Falls Area Learning Center</t>
  </si>
  <si>
    <t>Kennedy Middle School</t>
  </si>
  <si>
    <t>Kennedy High School</t>
  </si>
  <si>
    <t>Henning Elementary</t>
  </si>
  <si>
    <t>Henning Secondary</t>
  </si>
  <si>
    <t>Parkers Prairie Elementary</t>
  </si>
  <si>
    <t>Parkers Prairie Secondary</t>
  </si>
  <si>
    <t>Viking Elementary School</t>
  </si>
  <si>
    <t>Pelican Rapids Secondary</t>
  </si>
  <si>
    <t>Heart Of The Lake Elementary</t>
  </si>
  <si>
    <t>Prairie Wind Middle</t>
  </si>
  <si>
    <t>Perham Senior High</t>
  </si>
  <si>
    <t>Perham Area Learning Center</t>
  </si>
  <si>
    <t>Underwood Elementary</t>
  </si>
  <si>
    <t>Underwood Secondary</t>
  </si>
  <si>
    <t>New York Mills Elementary</t>
  </si>
  <si>
    <t>New York Mills Secondary</t>
  </si>
  <si>
    <t>Goodridge Elementary</t>
  </si>
  <si>
    <t>Goodridge Secondary</t>
  </si>
  <si>
    <t>Challenger Elementary</t>
  </si>
  <si>
    <t>Franklin Middle</t>
  </si>
  <si>
    <t>Lincoln Senior High</t>
  </si>
  <si>
    <t>Northwest Area Learning Center</t>
  </si>
  <si>
    <t>Willow River Elementary</t>
  </si>
  <si>
    <t>Willow River Secondary</t>
  </si>
  <si>
    <t>Pine City Elementary</t>
  </si>
  <si>
    <t>Pine City Secondary</t>
  </si>
  <si>
    <t>Pine City Area Learning Center</t>
  </si>
  <si>
    <t>Edgerton Secondary</t>
  </si>
  <si>
    <t>Edgerton Elementary</t>
  </si>
  <si>
    <t>Climax Elementary</t>
  </si>
  <si>
    <t>Climax Secondary</t>
  </si>
  <si>
    <t>New Paths Area Learning Center</t>
  </si>
  <si>
    <t>Crookston Pre-K Program</t>
  </si>
  <si>
    <t>Crookston Secondary</t>
  </si>
  <si>
    <t>South Point Elementary</t>
  </si>
  <si>
    <t>New Heights Elementary</t>
  </si>
  <si>
    <t>East Grand Forks Senior High</t>
  </si>
  <si>
    <t>Fertile-Beltrami Elementary</t>
  </si>
  <si>
    <t>Fertile-Beltrami Secondary</t>
  </si>
  <si>
    <t>Fisher Elementary</t>
  </si>
  <si>
    <t>Fisher Secondary</t>
  </si>
  <si>
    <t>Magelssen Elementary</t>
  </si>
  <si>
    <t>Fosston Secondary</t>
  </si>
  <si>
    <t>Pike Lake Kindergarten Center</t>
  </si>
  <si>
    <t>Snail Lake Kindergarten Center</t>
  </si>
  <si>
    <t>Bel Air Elementary</t>
  </si>
  <si>
    <t>Island Lake Elementary</t>
  </si>
  <si>
    <t>Turtle Lake Elementary</t>
  </si>
  <si>
    <t>Valentine Hills Elementary</t>
  </si>
  <si>
    <t>Speech Program - Sp Ed Program</t>
  </si>
  <si>
    <t>Mounds View Bridges Program</t>
  </si>
  <si>
    <t>Ecse Program</t>
  </si>
  <si>
    <t>Options</t>
  </si>
  <si>
    <t>Mounds View Adult Education</t>
  </si>
  <si>
    <t>Mounds View Alc</t>
  </si>
  <si>
    <t>Career And Life Trans Prg Tin Lake</t>
  </si>
  <si>
    <t>Mounds View Senior High</t>
  </si>
  <si>
    <t>Irondale Senior High</t>
  </si>
  <si>
    <t>Edgewood Middle School</t>
  </si>
  <si>
    <t>Highview Middle School</t>
  </si>
  <si>
    <t>Reach Transition</t>
  </si>
  <si>
    <t>Reach Academy</t>
  </si>
  <si>
    <t>Chippewa Middle School</t>
  </si>
  <si>
    <t>Career And Life Transition Program</t>
  </si>
  <si>
    <t>Birth To Two Ecse</t>
  </si>
  <si>
    <t>Carver Elementary</t>
  </si>
  <si>
    <t>Castle Elementary</t>
  </si>
  <si>
    <t>Cowern Elementary</t>
  </si>
  <si>
    <t>Eagle Point Elementary</t>
  </si>
  <si>
    <t>Oakdale Elementary</t>
  </si>
  <si>
    <t>Richardson Elementary</t>
  </si>
  <si>
    <t>Weaver Elementary</t>
  </si>
  <si>
    <t>Skyview Community Elementary</t>
  </si>
  <si>
    <t>Gladstone Voluntary Pre-K</t>
  </si>
  <si>
    <t>Harmony Learning Center</t>
  </si>
  <si>
    <t>Beaver Lake Voluntary Pre-K</t>
  </si>
  <si>
    <t>The Next Step</t>
  </si>
  <si>
    <t>Skyview Community Middle</t>
  </si>
  <si>
    <t>John Glenn Middle</t>
  </si>
  <si>
    <t>Maplewood Middle School</t>
  </si>
  <si>
    <t>North Senior High</t>
  </si>
  <si>
    <t>Tartan Senior High</t>
  </si>
  <si>
    <t>Phoenix Academy</t>
  </si>
  <si>
    <t>Prairiecare Maplewood</t>
  </si>
  <si>
    <t>Fairview Adolescent Education Progr</t>
  </si>
  <si>
    <t>Roseville Area Senior High</t>
  </si>
  <si>
    <t>Roseville Area Middle</t>
  </si>
  <si>
    <t>Parkview Center School</t>
  </si>
  <si>
    <t>Fairview School Readiness Plus</t>
  </si>
  <si>
    <t>Harambee Elementary School</t>
  </si>
  <si>
    <t>Fairview Alternative High School</t>
  </si>
  <si>
    <t>Brimhall Elementary</t>
  </si>
  <si>
    <t>Central Park Elementary</t>
  </si>
  <si>
    <t>Falcon Heights Elementary</t>
  </si>
  <si>
    <t>Little Canada Elementary</t>
  </si>
  <si>
    <t>Williams Elementary</t>
  </si>
  <si>
    <t>Fairview Program</t>
  </si>
  <si>
    <t>White Bear Lake District Center</t>
  </si>
  <si>
    <t>White Bear North Campus Senior</t>
  </si>
  <si>
    <t>Normandy Park Education Center</t>
  </si>
  <si>
    <t>Sunrise Park Middle</t>
  </si>
  <si>
    <t>White Bear South Campus Senior</t>
  </si>
  <si>
    <t>Oneka Elementary School</t>
  </si>
  <si>
    <t>Birch Lake Elementary</t>
  </si>
  <si>
    <t>Otter Lake Elementary</t>
  </si>
  <si>
    <t>Hugo Elementary</t>
  </si>
  <si>
    <t>Lakeaires Elementary</t>
  </si>
  <si>
    <t>Matoska International</t>
  </si>
  <si>
    <t>Vadnais Heights Elementary</t>
  </si>
  <si>
    <t>Willow Lane Elementary</t>
  </si>
  <si>
    <t>White Bear Area Learning Center</t>
  </si>
  <si>
    <t>White Bear Transition Plus Program</t>
  </si>
  <si>
    <t>A. G. A. P. E. Teen Parent</t>
  </si>
  <si>
    <t>Anna Westin House</t>
  </si>
  <si>
    <t>Brittany'S Place</t>
  </si>
  <si>
    <t>Creative Arts Secondary School</t>
  </si>
  <si>
    <t>Como Park Senior High</t>
  </si>
  <si>
    <t>Harding Senior High</t>
  </si>
  <si>
    <t>Highland Park Senior High</t>
  </si>
  <si>
    <t>Humboldt High School</t>
  </si>
  <si>
    <t>Johnson Senior High</t>
  </si>
  <si>
    <t>Open World Learning Secondary</t>
  </si>
  <si>
    <t>Washington Tech Secondary Magnet</t>
  </si>
  <si>
    <t>Battle Creek Middle</t>
  </si>
  <si>
    <t>Farnsworth Aerospace Upper</t>
  </si>
  <si>
    <t>Highland Park Middle School</t>
  </si>
  <si>
    <t>Murray Middle School</t>
  </si>
  <si>
    <t>Parkway Montessori/Community Middle</t>
  </si>
  <si>
    <t>Ramsey Middle School</t>
  </si>
  <si>
    <t>E-Stem Middle School</t>
  </si>
  <si>
    <t>Adams Magnet Elementary</t>
  </si>
  <si>
    <t>John A.Johnson Achievement Plus El.</t>
  </si>
  <si>
    <t>Battle Creek Elementary School</t>
  </si>
  <si>
    <t>Benjamin E Mays Magnet</t>
  </si>
  <si>
    <t>Chelsea Heights Elementary</t>
  </si>
  <si>
    <t>Cherokee Heights Elementary School</t>
  </si>
  <si>
    <t>Bridge View Special Education</t>
  </si>
  <si>
    <t>Como Park Elementary</t>
  </si>
  <si>
    <t>Daytons Bluff Elementary</t>
  </si>
  <si>
    <t>Expo For Excellence Elementary Sch</t>
  </si>
  <si>
    <t>Bruce F Vento Elementary</t>
  </si>
  <si>
    <t>Eastern Heights Elementary</t>
  </si>
  <si>
    <t>Farnsworth Aerospace Lower</t>
  </si>
  <si>
    <t>Four Seasons Elementary</t>
  </si>
  <si>
    <t>L'Etoile Du Nord French Immersion U</t>
  </si>
  <si>
    <t>L'Etoile Du Nord French Immersion L</t>
  </si>
  <si>
    <t>Frost Lake Elementary School</t>
  </si>
  <si>
    <t>Crossroads Montessori</t>
  </si>
  <si>
    <t>Crossroads Science Program</t>
  </si>
  <si>
    <t>Galtier Elementary School</t>
  </si>
  <si>
    <t>Groveland Park Elementary</t>
  </si>
  <si>
    <t>Hamline Elementary School</t>
  </si>
  <si>
    <t>Jie Ming Mandarin Immersion Academy</t>
  </si>
  <si>
    <t>The Heights Community School</t>
  </si>
  <si>
    <t>Hazel Park Preparatory Academy</t>
  </si>
  <si>
    <t>Highland Park Elementary</t>
  </si>
  <si>
    <t>Jj Hill Montessori</t>
  </si>
  <si>
    <t>Capitol Hill Magnet/Rondo</t>
  </si>
  <si>
    <t>Highwood Hills Elementary</t>
  </si>
  <si>
    <t>Jackson Preparatory Elementary</t>
  </si>
  <si>
    <t>Global Arts Plus Lower</t>
  </si>
  <si>
    <t>Horace Mann School</t>
  </si>
  <si>
    <t>Maxfield Elementary School</t>
  </si>
  <si>
    <t>Mississippi Creative Arts Elem</t>
  </si>
  <si>
    <t>Global Arts Plus Upper</t>
  </si>
  <si>
    <t>Nokomis Montessori North Campus</t>
  </si>
  <si>
    <t>Nokomis Montessori South Campus</t>
  </si>
  <si>
    <t>Phalen Lake Hmong Studies Magnet</t>
  </si>
  <si>
    <t>Randolph Heights Elementary</t>
  </si>
  <si>
    <t>Riverview West School Of Excellence</t>
  </si>
  <si>
    <t>Paul &amp; Sheila Wellstone Elementary</t>
  </si>
  <si>
    <t>St. Anthony Park Elementary</t>
  </si>
  <si>
    <t>Saint Paul Music Academy</t>
  </si>
  <si>
    <t>Obama Service Learning Elementary</t>
  </si>
  <si>
    <t>American Indian Magnet School</t>
  </si>
  <si>
    <t>Rivereast Program</t>
  </si>
  <si>
    <t>Focus Beyond</t>
  </si>
  <si>
    <t>Early Education - Birth To Three</t>
  </si>
  <si>
    <t>Early Education Bruce F Vento</t>
  </si>
  <si>
    <t>Early Ed John A. Johnson</t>
  </si>
  <si>
    <t>Early Ed Highland</t>
  </si>
  <si>
    <t>Early Ed Eastern Heights</t>
  </si>
  <si>
    <t>Juvenile Service Center</t>
  </si>
  <si>
    <t>Early Ed Global</t>
  </si>
  <si>
    <t>Early Education Ben Mays/Rondo</t>
  </si>
  <si>
    <t>Early Education Como</t>
  </si>
  <si>
    <t>Early Education Four Seasons</t>
  </si>
  <si>
    <t>Early Education Heights Comm</t>
  </si>
  <si>
    <t>Early Ed Frost Lake</t>
  </si>
  <si>
    <t>Journeys Secondary School</t>
  </si>
  <si>
    <t>Early Education Daytons Bluff</t>
  </si>
  <si>
    <t>Early Ed Battle Creek</t>
  </si>
  <si>
    <t>Ecse Inclusion</t>
  </si>
  <si>
    <t>Gordon Parks High School</t>
  </si>
  <si>
    <t>Alc Gateway To College</t>
  </si>
  <si>
    <t>Alc Evening High School</t>
  </si>
  <si>
    <t>Leap High School</t>
  </si>
  <si>
    <t>Guadalupe Alternative Programs</t>
  </si>
  <si>
    <t>J.A. Hughes Elementary</t>
  </si>
  <si>
    <t>Lafayette Secondary</t>
  </si>
  <si>
    <t>Milroy Elementary</t>
  </si>
  <si>
    <t>Wabasso Elementary</t>
  </si>
  <si>
    <t>Wabasso Secondary</t>
  </si>
  <si>
    <t>Faribault Middle</t>
  </si>
  <si>
    <t>Faribault Senior High</t>
  </si>
  <si>
    <t>Faribault Area Learning Center</t>
  </si>
  <si>
    <t>Mckinley Prek</t>
  </si>
  <si>
    <t>Northfield Senior High</t>
  </si>
  <si>
    <t>Northfield Middle</t>
  </si>
  <si>
    <t>Greenvale Park Elementary</t>
  </si>
  <si>
    <t>Longfellow Elementary</t>
  </si>
  <si>
    <t>Bridgewater Elementary</t>
  </si>
  <si>
    <t>Northfield Area Learning Center</t>
  </si>
  <si>
    <t>Hills-Beaver Creek Elementary</t>
  </si>
  <si>
    <t>Hills-Beaver Creek Secondary</t>
  </si>
  <si>
    <t>Badger Elementary</t>
  </si>
  <si>
    <t>Badger Secondary</t>
  </si>
  <si>
    <t>Roseau Elementary</t>
  </si>
  <si>
    <t>Roseau Secondary</t>
  </si>
  <si>
    <t>Warroad Elementary</t>
  </si>
  <si>
    <t>Angle Inlet Elementary</t>
  </si>
  <si>
    <t>Warroad High School</t>
  </si>
  <si>
    <t>Vaughan Elementary</t>
  </si>
  <si>
    <t>Chisholm Elementary</t>
  </si>
  <si>
    <t>Chisholm Secondary</t>
  </si>
  <si>
    <t>Memorial Middle School</t>
  </si>
  <si>
    <t>Memorial High School</t>
  </si>
  <si>
    <t>Floodwood Elementary</t>
  </si>
  <si>
    <t>Floodwood Secondary</t>
  </si>
  <si>
    <t>Hermantown Elementary</t>
  </si>
  <si>
    <t>Hermantown Middle</t>
  </si>
  <si>
    <t>Hermantown Senior High</t>
  </si>
  <si>
    <t>Hermantown Early Childhood</t>
  </si>
  <si>
    <t>Hermantown Alternative Learning Prg</t>
  </si>
  <si>
    <t>Greenhaven Elementary</t>
  </si>
  <si>
    <t>Hibbing High</t>
  </si>
  <si>
    <t>Mesabi Area Learning Center</t>
  </si>
  <si>
    <t>Proctor Senior High</t>
  </si>
  <si>
    <t>A.I. Jedlicka Middle School</t>
  </si>
  <si>
    <t>Bay View Elementary</t>
  </si>
  <si>
    <t>Pike Lake Elementary</t>
  </si>
  <si>
    <t>Nett Lake Elementary</t>
  </si>
  <si>
    <t>Merritt Creek Academy</t>
  </si>
  <si>
    <t>Denfeld High School</t>
  </si>
  <si>
    <t>East High School</t>
  </si>
  <si>
    <t>Lincoln Park Middle School</t>
  </si>
  <si>
    <t>Ordean East Middle School</t>
  </si>
  <si>
    <t>Congdon Elementary</t>
  </si>
  <si>
    <t>Homecroft Elementary</t>
  </si>
  <si>
    <t>Lakewood Elementary</t>
  </si>
  <si>
    <t>Lester Park Elementary</t>
  </si>
  <si>
    <t>Lowell Elementary Spanish Immersion</t>
  </si>
  <si>
    <t>Laura Macarthur Elementary</t>
  </si>
  <si>
    <t>Myers-Wilkins Elementary</t>
  </si>
  <si>
    <t>Piedmont Elementary</t>
  </si>
  <si>
    <t>Stowe Elementary</t>
  </si>
  <si>
    <t>Chester Creek Academy</t>
  </si>
  <si>
    <t>Rockridge Academy</t>
  </si>
  <si>
    <t>Arrowhead Academy</t>
  </si>
  <si>
    <t>Special Ed. N.P.</t>
  </si>
  <si>
    <t>Duluth Area Learning Center</t>
  </si>
  <si>
    <t>Superior Academy</t>
  </si>
  <si>
    <t>Academic Excellence Online</t>
  </si>
  <si>
    <t>The Bridge</t>
  </si>
  <si>
    <t>Merritt Elementary</t>
  </si>
  <si>
    <t>Mountain Iron-Buhl Secondary</t>
  </si>
  <si>
    <t>Chatfield Elementary</t>
  </si>
  <si>
    <t>Oak Crest Elementary</t>
  </si>
  <si>
    <t>Belle Plaine Senior High</t>
  </si>
  <si>
    <t>Belle Plaine Junior High</t>
  </si>
  <si>
    <t>Belle Plaine Transitions/Work Exper</t>
  </si>
  <si>
    <t>Jordan High School</t>
  </si>
  <si>
    <t>Jordan Middle</t>
  </si>
  <si>
    <t>Jordan Early Childhood</t>
  </si>
  <si>
    <t>Jordan Elementary</t>
  </si>
  <si>
    <t>Edgewood Elementary</t>
  </si>
  <si>
    <t>Westwood El.</t>
  </si>
  <si>
    <t>Five Hawks El.</t>
  </si>
  <si>
    <t>Glendale El.</t>
  </si>
  <si>
    <t>Jeffers Pond Elementary</t>
  </si>
  <si>
    <t>Redtail Ridge Elementary School</t>
  </si>
  <si>
    <t>Hamilton Ridge Elementary School</t>
  </si>
  <si>
    <t>Hidden Oaks Middle School</t>
  </si>
  <si>
    <t>Twin Oaks Middle School</t>
  </si>
  <si>
    <t>Prior Lake High School</t>
  </si>
  <si>
    <t>Prior Lake-Savage Area Alc</t>
  </si>
  <si>
    <t>Edgewood ECSE</t>
  </si>
  <si>
    <t>Shakopee High School</t>
  </si>
  <si>
    <t>Shakopee West Middle School</t>
  </si>
  <si>
    <t>Shakopee East Middle School</t>
  </si>
  <si>
    <t>Shakopee Sr Alc</t>
  </si>
  <si>
    <t>Sweeney Elementary</t>
  </si>
  <si>
    <t>Sun Path Elementary</t>
  </si>
  <si>
    <t>Red Oak Elementary</t>
  </si>
  <si>
    <t>Eagle Creek Elementary School</t>
  </si>
  <si>
    <t>Jackson Elementary</t>
  </si>
  <si>
    <t>Special Services</t>
  </si>
  <si>
    <t>New Prague Senior High</t>
  </si>
  <si>
    <t>New Prague Middle School</t>
  </si>
  <si>
    <t>Compass Learning Center</t>
  </si>
  <si>
    <t>New Prague Credit Recovery</t>
  </si>
  <si>
    <t>Raven Stream Elementary</t>
  </si>
  <si>
    <t>Central Education Campus</t>
  </si>
  <si>
    <t>Eagle View</t>
  </si>
  <si>
    <t>Falcon Ridge</t>
  </si>
  <si>
    <t>Becker Intermediate Elementary</t>
  </si>
  <si>
    <t>Becker Senior High</t>
  </si>
  <si>
    <t>Becker Middle</t>
  </si>
  <si>
    <t>Becker Primary</t>
  </si>
  <si>
    <t>Becker Alternative Learning Program</t>
  </si>
  <si>
    <t>Independence Elementary</t>
  </si>
  <si>
    <t>Big Lake Senior High</t>
  </si>
  <si>
    <t>Big Lake Middle School</t>
  </si>
  <si>
    <t>Liberty Elementary</t>
  </si>
  <si>
    <t>Rogers Elementary</t>
  </si>
  <si>
    <t>Parker Elementary</t>
  </si>
  <si>
    <t>Hassan Elementary</t>
  </si>
  <si>
    <t>Twin Lakes Elementary</t>
  </si>
  <si>
    <t>Prairie View Elementary School</t>
  </si>
  <si>
    <t>Zimmerman Elementary</t>
  </si>
  <si>
    <t>Handke Center- Ec Special Education</t>
  </si>
  <si>
    <t>Rogers Middle School</t>
  </si>
  <si>
    <t>Zimmerman Middle</t>
  </si>
  <si>
    <t>Prairie View Middle School</t>
  </si>
  <si>
    <t>Vandenberge Middle School</t>
  </si>
  <si>
    <t>Isd 728 Focus/Journey</t>
  </si>
  <si>
    <t>Salk Middle School</t>
  </si>
  <si>
    <t>Elk River Senior High</t>
  </si>
  <si>
    <t>Rogers Senior High</t>
  </si>
  <si>
    <t>Zimmerman High School</t>
  </si>
  <si>
    <t>Online 728</t>
  </si>
  <si>
    <t>C.O.M.P.A.S.S.</t>
  </si>
  <si>
    <t>Ivan Sand Community High School</t>
  </si>
  <si>
    <t>Ivan Sand Community School- Is</t>
  </si>
  <si>
    <t>Ivan Sand Middle School Alc</t>
  </si>
  <si>
    <t>Meadowvale Elementary</t>
  </si>
  <si>
    <t>Otsego Elementary</t>
  </si>
  <si>
    <t>Holdingford Elementary</t>
  </si>
  <si>
    <t>Holdingford Secondary</t>
  </si>
  <si>
    <t>Kimball Elementary</t>
  </si>
  <si>
    <t>Kimball Secondary</t>
  </si>
  <si>
    <t>Melrose Elementary</t>
  </si>
  <si>
    <t>Melrose Middle</t>
  </si>
  <si>
    <t>Melrose Secondary</t>
  </si>
  <si>
    <t>Paynesville Elementary</t>
  </si>
  <si>
    <t>Paynesville Middle</t>
  </si>
  <si>
    <t>Paynesville Area High School</t>
  </si>
  <si>
    <t>Special Education Facilities</t>
  </si>
  <si>
    <t>Clearview Elementary</t>
  </si>
  <si>
    <t>Kennedy Community School</t>
  </si>
  <si>
    <t>Ec Sp Ed At Quarryview Ed Center</t>
  </si>
  <si>
    <t>Discovery Community Elementary</t>
  </si>
  <si>
    <t>Talahi Community Elementary</t>
  </si>
  <si>
    <t>St. Cloud Group Home</t>
  </si>
  <si>
    <t>Oak Hill Community Elementary</t>
  </si>
  <si>
    <t>North Junior High</t>
  </si>
  <si>
    <t>South Junior High</t>
  </si>
  <si>
    <t>Apollo Senior High</t>
  </si>
  <si>
    <t>Technical Senior High</t>
  </si>
  <si>
    <t>Roosevelt Education Center</t>
  </si>
  <si>
    <t>St Cloud Area Learning Center</t>
  </si>
  <si>
    <t>St. Cloud Hospital Programs Non-Res</t>
  </si>
  <si>
    <t>St Cloud Hospital Progs-Residential</t>
  </si>
  <si>
    <t>Riverwoods School Non-Residential</t>
  </si>
  <si>
    <t>Sauk Centre Elementary</t>
  </si>
  <si>
    <t>Sauk Centre Secondary</t>
  </si>
  <si>
    <t>Sauk Centre Middle</t>
  </si>
  <si>
    <t>Albany Elementary</t>
  </si>
  <si>
    <t>Avon Elementary</t>
  </si>
  <si>
    <t>Albany Area Middle School</t>
  </si>
  <si>
    <t>Albany Area High School</t>
  </si>
  <si>
    <t>Sartell Senior High</t>
  </si>
  <si>
    <t>Pine Meadow Elementary</t>
  </si>
  <si>
    <t>Sartell Middle</t>
  </si>
  <si>
    <t>Oak Ridge Elementary</t>
  </si>
  <si>
    <t>Riverview Intermediate School</t>
  </si>
  <si>
    <t>Richmond Elementary</t>
  </si>
  <si>
    <t>Rockville Elementary</t>
  </si>
  <si>
    <t>Cold Spring Elementary</t>
  </si>
  <si>
    <t>Rocori Senior High</t>
  </si>
  <si>
    <t>Rocori Middle</t>
  </si>
  <si>
    <t>Rocori Alc</t>
  </si>
  <si>
    <t>Blooming Prairie Elementary</t>
  </si>
  <si>
    <t>Blooming Prairie Secondary</t>
  </si>
  <si>
    <t>Owatonna Senior High</t>
  </si>
  <si>
    <t>Owatonna Middle School</t>
  </si>
  <si>
    <t>Owatonna Alc 9-12</t>
  </si>
  <si>
    <t>Owatonna Ecse</t>
  </si>
  <si>
    <t>Owatonna School Readiness</t>
  </si>
  <si>
    <t>Medford Elementary</t>
  </si>
  <si>
    <t>Medford Secondary</t>
  </si>
  <si>
    <t>Hancock Elementary</t>
  </si>
  <si>
    <t>Hancock Sec.</t>
  </si>
  <si>
    <t>Chokio-Alberta Secondary</t>
  </si>
  <si>
    <t>Chokio-Alberta Elementary</t>
  </si>
  <si>
    <t>Murdock Elementary</t>
  </si>
  <si>
    <t>Kerkhoven Secondary</t>
  </si>
  <si>
    <t>Benson Secondary</t>
  </si>
  <si>
    <t>Northside Elementary</t>
  </si>
  <si>
    <t>Benson Area Learning Center</t>
  </si>
  <si>
    <t>Heartland Girls Ranch</t>
  </si>
  <si>
    <t>Bertha Elementary</t>
  </si>
  <si>
    <t>Bertha Secondary</t>
  </si>
  <si>
    <t>Browerville Elementary</t>
  </si>
  <si>
    <t>Browerville Secondary</t>
  </si>
  <si>
    <t>Browns Valley Elementary</t>
  </si>
  <si>
    <t>Browns Valley Middle</t>
  </si>
  <si>
    <t>Pearson Elementary</t>
  </si>
  <si>
    <t>Wheaton Secondary</t>
  </si>
  <si>
    <t>Wabasha-Kellogg Elementary</t>
  </si>
  <si>
    <t>Wabasha-Kellogg Secondary</t>
  </si>
  <si>
    <t>Falcon View Connections Academy</t>
  </si>
  <si>
    <t>Bluff View Elementary</t>
  </si>
  <si>
    <t>Verndale Elementary</t>
  </si>
  <si>
    <t>Verndale Secondary</t>
  </si>
  <si>
    <t>Sebeka Elementary</t>
  </si>
  <si>
    <t>Sebeka Secondary</t>
  </si>
  <si>
    <t>Menahga Elementary</t>
  </si>
  <si>
    <t>Menahga Middle School</t>
  </si>
  <si>
    <t>Menahga High School</t>
  </si>
  <si>
    <t>Hartley Elementary</t>
  </si>
  <si>
    <t>Waseca Early Childhood</t>
  </si>
  <si>
    <t>Waseca Intermediate School</t>
  </si>
  <si>
    <t>Waseca Junior High</t>
  </si>
  <si>
    <t>Waseca Senior High</t>
  </si>
  <si>
    <t>Waseca Area Learning Center</t>
  </si>
  <si>
    <t>Forest Lake Area Community School</t>
  </si>
  <si>
    <t>Forest Lake Area High School</t>
  </si>
  <si>
    <t>Forest Lake Area Middle School</t>
  </si>
  <si>
    <t>Step</t>
  </si>
  <si>
    <t>Columbus Elementary</t>
  </si>
  <si>
    <t>Forest Lake Elementary</t>
  </si>
  <si>
    <t>Forest View Elementary</t>
  </si>
  <si>
    <t>Lino Lakes Elementary</t>
  </si>
  <si>
    <t>Linwood Elementary</t>
  </si>
  <si>
    <t>Scandia Elementary</t>
  </si>
  <si>
    <t>Wyoming Elementary</t>
  </si>
  <si>
    <t>O.H. Anderson Elementary</t>
  </si>
  <si>
    <t>Wildwood Elementary</t>
  </si>
  <si>
    <t>Mahtomedi Middle</t>
  </si>
  <si>
    <t>Mahtomedi Senior High</t>
  </si>
  <si>
    <t>Mahtomedi Preschool</t>
  </si>
  <si>
    <t>Passages Transition Program</t>
  </si>
  <si>
    <t>Cottage Grove Middle School</t>
  </si>
  <si>
    <t>Lake Middle School</t>
  </si>
  <si>
    <t>Oltman Middle School</t>
  </si>
  <si>
    <t>South Washington Alternative Hs</t>
  </si>
  <si>
    <t>Park High School</t>
  </si>
  <si>
    <t>East Ridge High School</t>
  </si>
  <si>
    <t>Woodbury Middle School</t>
  </si>
  <si>
    <t>Woodbury High School</t>
  </si>
  <si>
    <t>Armstrong Elementary</t>
  </si>
  <si>
    <t>Nuevas Fronteras Spanish Immersion</t>
  </si>
  <si>
    <t>Crestview Elementary</t>
  </si>
  <si>
    <t>Ages 3-5 Early Childhood Special Ed</t>
  </si>
  <si>
    <t>Grey Cloud Elementary</t>
  </si>
  <si>
    <t>Hillside Elementary</t>
  </si>
  <si>
    <t>Cottage Grove Elementary</t>
  </si>
  <si>
    <t>Newport Elementary</t>
  </si>
  <si>
    <t>Pine Hill Elementary</t>
  </si>
  <si>
    <t>Liberty Ridge Elementary</t>
  </si>
  <si>
    <t>Pullman Elementary</t>
  </si>
  <si>
    <t>Red Rock Elementary</t>
  </si>
  <si>
    <t>Royal Oaks Elementary</t>
  </si>
  <si>
    <t>Gordon Bailey Elementary</t>
  </si>
  <si>
    <t>Woodbury Elementary</t>
  </si>
  <si>
    <t>Middleton Elementary</t>
  </si>
  <si>
    <t>Access</t>
  </si>
  <si>
    <t>Transitions</t>
  </si>
  <si>
    <t>Valley Crossing Elementary</t>
  </si>
  <si>
    <t>Stillwater Area High School</t>
  </si>
  <si>
    <t>Oak-Land Middle School</t>
  </si>
  <si>
    <t>Stillwater Middle School</t>
  </si>
  <si>
    <t>Bridge Transition Program</t>
  </si>
  <si>
    <t>St Croix Valley Area Learning Cntr.</t>
  </si>
  <si>
    <t>Afton-Lakeland Elementary</t>
  </si>
  <si>
    <t>Andersen Elementary</t>
  </si>
  <si>
    <t>Lake Elmo Elementary</t>
  </si>
  <si>
    <t>Lily Lake Elementary</t>
  </si>
  <si>
    <t>Stonebridge Elementary</t>
  </si>
  <si>
    <t>Brookview Elementary</t>
  </si>
  <si>
    <t>Gate 4/5</t>
  </si>
  <si>
    <t>Stillwater Special Services-Ecse</t>
  </si>
  <si>
    <t>Rutherford Elementary</t>
  </si>
  <si>
    <t>Butterfield Elementary</t>
  </si>
  <si>
    <t>Butterfield Secondary</t>
  </si>
  <si>
    <t>Madelia Elementary</t>
  </si>
  <si>
    <t>Madelia Secondary</t>
  </si>
  <si>
    <t>Eminnesota Online Academy</t>
  </si>
  <si>
    <t>St. James Early Childhood</t>
  </si>
  <si>
    <t>St. James Northside Elementary</t>
  </si>
  <si>
    <t>Armstrong School</t>
  </si>
  <si>
    <t>St. James Middle/High School</t>
  </si>
  <si>
    <t>Breckenridge Elementary</t>
  </si>
  <si>
    <t>Breckenridge Middle</t>
  </si>
  <si>
    <t>Breckenridge Senior High</t>
  </si>
  <si>
    <t>Rothsay Elementary</t>
  </si>
  <si>
    <t>Rothsay Secondary</t>
  </si>
  <si>
    <t>Campbell-Tintah Elementary</t>
  </si>
  <si>
    <t>Campbell-Tintah Secondary</t>
  </si>
  <si>
    <t>Lewiston-Altura Elementary</t>
  </si>
  <si>
    <t>Lewiston-Altura Intermediate El.</t>
  </si>
  <si>
    <t>Lewiston-Altura Secondary</t>
  </si>
  <si>
    <t>St. Charles Elementary</t>
  </si>
  <si>
    <t>St. Charles Secondary</t>
  </si>
  <si>
    <t>Winona Early Childhood Special Ed.</t>
  </si>
  <si>
    <t>Winona Middle</t>
  </si>
  <si>
    <t>Winona Senior High</t>
  </si>
  <si>
    <t>Washington-Kosciusko Elementary</t>
  </si>
  <si>
    <t>Goodview Elementary</t>
  </si>
  <si>
    <t>Winona Area Learning Center</t>
  </si>
  <si>
    <t>Annandale Elementary School</t>
  </si>
  <si>
    <t>Annandale Middle School</t>
  </si>
  <si>
    <t>Annandale Senior High</t>
  </si>
  <si>
    <t>Parkside Elementary</t>
  </si>
  <si>
    <t>Buffalo Early Child. Sp. Ed Program</t>
  </si>
  <si>
    <t>Hanover Elementary</t>
  </si>
  <si>
    <t>Buffalo Community Middle</t>
  </si>
  <si>
    <t>Buffalo Senior High</t>
  </si>
  <si>
    <t>Phoenix Learning Center</t>
  </si>
  <si>
    <t>Montrose Elementary School Of Innov</t>
  </si>
  <si>
    <t>Tatanka Elementary Stem School</t>
  </si>
  <si>
    <t>Northwinds Elementary</t>
  </si>
  <si>
    <t>Discovery Elementary</t>
  </si>
  <si>
    <t>Pride Transitions</t>
  </si>
  <si>
    <t>Delano Elementary</t>
  </si>
  <si>
    <t>Delano Intermediate School</t>
  </si>
  <si>
    <t>Delano High School</t>
  </si>
  <si>
    <t>Maple Lake Elementary</t>
  </si>
  <si>
    <t>Maple Lake Secondary</t>
  </si>
  <si>
    <t>Monticello Senior High</t>
  </si>
  <si>
    <t>Monticello Middle</t>
  </si>
  <si>
    <t>Monticello Alternative Program</t>
  </si>
  <si>
    <t>Little Mountain Elementary</t>
  </si>
  <si>
    <t>Eastview Education Center</t>
  </si>
  <si>
    <t>Monticello Nature Based Education</t>
  </si>
  <si>
    <t>Prairie House School</t>
  </si>
  <si>
    <t>Rockford Secondary</t>
  </si>
  <si>
    <t>Rockford Elementary Arts Magnet Sch</t>
  </si>
  <si>
    <t>Rockford Middle</t>
  </si>
  <si>
    <t>Albertville Primary</t>
  </si>
  <si>
    <t>St. Michael-Albertville Senior High</t>
  </si>
  <si>
    <t>St. Michael-Albertville Middle East</t>
  </si>
  <si>
    <t>St. Michael Elementary</t>
  </si>
  <si>
    <t>Knights Academy</t>
  </si>
  <si>
    <t>Big Woods Elementary</t>
  </si>
  <si>
    <t>Fieldstone Elementary School</t>
  </si>
  <si>
    <t>St. Michael-Albertville Middle West</t>
  </si>
  <si>
    <t>Canby Secondary</t>
  </si>
  <si>
    <t>Canby Elementary</t>
  </si>
  <si>
    <t>Cambridge Primary School</t>
  </si>
  <si>
    <t>Isanti Primary School</t>
  </si>
  <si>
    <t>School For All Seasons</t>
  </si>
  <si>
    <t>Cambridge Intermediate School</t>
  </si>
  <si>
    <t>Isanti Intermediate School</t>
  </si>
  <si>
    <t>Cambridge Middle School</t>
  </si>
  <si>
    <t>Isanti Middle School</t>
  </si>
  <si>
    <t>Cambridge-Isanti High School</t>
  </si>
  <si>
    <t>Riverside Academy</t>
  </si>
  <si>
    <t>Riverside Academy Is</t>
  </si>
  <si>
    <t>Riverside Academy MLP</t>
  </si>
  <si>
    <t>Isanti Early Childhood Special Educ</t>
  </si>
  <si>
    <t>Cambridge Early Childhood Special E</t>
  </si>
  <si>
    <t>Moving Forward</t>
  </si>
  <si>
    <t>Brookside Academy</t>
  </si>
  <si>
    <t>Milaca Elementary</t>
  </si>
  <si>
    <t>Milaca Secondary High</t>
  </si>
  <si>
    <t>Milaca Area Learning Center</t>
  </si>
  <si>
    <t>Rum River Online</t>
  </si>
  <si>
    <t>Ulen-Hitterdal Elementary</t>
  </si>
  <si>
    <t>Ulen-Hitterdal Secondary</t>
  </si>
  <si>
    <t>Southern Plains Area Learning Cntr.</t>
  </si>
  <si>
    <t>Southern Plains Bridges</t>
  </si>
  <si>
    <t>Positive Approach To Learning</t>
  </si>
  <si>
    <t>Bellaire Education Center</t>
  </si>
  <si>
    <t>A/O Program</t>
  </si>
  <si>
    <t>Cambia Hills</t>
  </si>
  <si>
    <t>Assessment Center</t>
  </si>
  <si>
    <t>The Willows</t>
  </si>
  <si>
    <t>Aris</t>
  </si>
  <si>
    <t>Quora High School</t>
  </si>
  <si>
    <t>Karner Blue Education Center</t>
  </si>
  <si>
    <t>South Campus Education Center</t>
  </si>
  <si>
    <t>Pankalo Education Center</t>
  </si>
  <si>
    <t>916 Mahtomedi Academy</t>
  </si>
  <si>
    <t>East View Academy</t>
  </si>
  <si>
    <t>Wels North</t>
  </si>
  <si>
    <t>Aris Woodwinds</t>
  </si>
  <si>
    <t>Ne Metro North</t>
  </si>
  <si>
    <t>Ne Metro Tartan</t>
  </si>
  <si>
    <t>Metro Heights Academy</t>
  </si>
  <si>
    <t>917 Transitional Education Serv Alt</t>
  </si>
  <si>
    <t>917 Intra-Dakota Educational Alt</t>
  </si>
  <si>
    <t>Deaf/Hard Of Hearing</t>
  </si>
  <si>
    <t>917 Paces</t>
  </si>
  <si>
    <t>Dakota Cty. Alc</t>
  </si>
  <si>
    <t>West Heights Extended Day</t>
  </si>
  <si>
    <t>West Heights Alc</t>
  </si>
  <si>
    <t>New Chance</t>
  </si>
  <si>
    <t>Riverside School</t>
  </si>
  <si>
    <t>917 Sun</t>
  </si>
  <si>
    <t>917 Dash</t>
  </si>
  <si>
    <t>Tea</t>
  </si>
  <si>
    <t>Dakota County Area Learning School</t>
  </si>
  <si>
    <t>Customized Alternative Solutions Fo</t>
  </si>
  <si>
    <t>Lakes Country Youth Educ Svcs</t>
  </si>
  <si>
    <t>Lakes Country Academy</t>
  </si>
  <si>
    <t>Lakes Country Academy - Alex</t>
  </si>
  <si>
    <t>Fergus Falls Early Childhood Sp Ed</t>
  </si>
  <si>
    <t>Fergus Falls Ec/Elementary Sp Ed</t>
  </si>
  <si>
    <t>Fergus Falls Elementary Sp Ed 5-8</t>
  </si>
  <si>
    <t>Meeker-Wright Early Childhood Sp Ed</t>
  </si>
  <si>
    <t>Trek Program</t>
  </si>
  <si>
    <t>Cornerstones Program</t>
  </si>
  <si>
    <t>Step Td Program</t>
  </si>
  <si>
    <t>Wings Alternative Program</t>
  </si>
  <si>
    <t>Village Ranch Alternative Program</t>
  </si>
  <si>
    <t>Journeys Alternative Program</t>
  </si>
  <si>
    <t>Eastern Wright Program</t>
  </si>
  <si>
    <t>Westside Alternative Program</t>
  </si>
  <si>
    <t>Sholund School For Girls</t>
  </si>
  <si>
    <t>Wright Technical Center Alc</t>
  </si>
  <si>
    <t>Wright Technical ALC Middle</t>
  </si>
  <si>
    <t>Swwc Elc - Windom</t>
  </si>
  <si>
    <t>Red Rock Ridge Area Learning Center</t>
  </si>
  <si>
    <t>Swwc Elc - Belview</t>
  </si>
  <si>
    <t>Swwc Elc - Cosmos</t>
  </si>
  <si>
    <t>Swwc Elc - Pipestone</t>
  </si>
  <si>
    <t>Pipestone Learning Center</t>
  </si>
  <si>
    <t>Project Search-Avera Marshall</t>
  </si>
  <si>
    <t>Swwc Elc - Willmar</t>
  </si>
  <si>
    <t>Swwc Elc - Montevideo</t>
  </si>
  <si>
    <t>Fond Du Lac Ojibwe School</t>
  </si>
  <si>
    <t>Bug-O-Nay-Ge-Shig</t>
  </si>
  <si>
    <t>Circle Of Life</t>
  </si>
  <si>
    <t>Nay-Ah-Shing</t>
  </si>
  <si>
    <t>Lk Crystal Wellcome Memorial El</t>
  </si>
  <si>
    <t>Lk Crystal-Wellcome Memorial Sec.</t>
  </si>
  <si>
    <t>Lcwm Ecse</t>
  </si>
  <si>
    <t>Phoenix Recovery Programs</t>
  </si>
  <si>
    <t>Triton Middle School</t>
  </si>
  <si>
    <t>Triton Elementary</t>
  </si>
  <si>
    <t>Triton High School</t>
  </si>
  <si>
    <t>United South Central Elementary</t>
  </si>
  <si>
    <t>United South Central High School</t>
  </si>
  <si>
    <t>Maple River Secondary</t>
  </si>
  <si>
    <t>Maple River East Elementary</t>
  </si>
  <si>
    <t>Maple River West Elementary</t>
  </si>
  <si>
    <t>Kingsland Elementary School</t>
  </si>
  <si>
    <t>Kingsland Junior/Senior High School</t>
  </si>
  <si>
    <t>Babbitt Elementary</t>
  </si>
  <si>
    <t>Tower-Soudan Elementary</t>
  </si>
  <si>
    <t>Northeast Range Secondary</t>
  </si>
  <si>
    <t>South Ridge Elementary</t>
  </si>
  <si>
    <t>South Ridge Secondary</t>
  </si>
  <si>
    <t>North Woods Elementary</t>
  </si>
  <si>
    <t>North Woods Secondary</t>
  </si>
  <si>
    <t>Cherry Secondary</t>
  </si>
  <si>
    <t>Cherry Elementary</t>
  </si>
  <si>
    <t>Morristown Elementary</t>
  </si>
  <si>
    <t>Waterville-Elysian-Morristown Jr.</t>
  </si>
  <si>
    <t>Waterville Elementary</t>
  </si>
  <si>
    <t>Waterville-Elysian-Morristown Sr.</t>
  </si>
  <si>
    <t>Chisago Lakes El.</t>
  </si>
  <si>
    <t>Lakeside El.</t>
  </si>
  <si>
    <t>Chisago Lakes Middle</t>
  </si>
  <si>
    <t>Chisago Lakes Senior High</t>
  </si>
  <si>
    <t>Taylors Falls Elementary</t>
  </si>
  <si>
    <t>Chisago Lakes Family Center</t>
  </si>
  <si>
    <t>Minnewaska Secondary</t>
  </si>
  <si>
    <t>Minnewaska Area Junior High</t>
  </si>
  <si>
    <t>Minnewaska Area Intermediate School</t>
  </si>
  <si>
    <t>Minnewaska Area Elementary</t>
  </si>
  <si>
    <t>Minnewaska Area Win Academy</t>
  </si>
  <si>
    <t>Minnewaska Early Childhood Sp.Ed.</t>
  </si>
  <si>
    <t>Wadena-Deer Creek Senior High</t>
  </si>
  <si>
    <t>Wadena-Deer Creek Elementary</t>
  </si>
  <si>
    <t>Wadena-Deer Creek 5Th And 6Th Grade</t>
  </si>
  <si>
    <t>Buffalo Lake-Hector Elementary</t>
  </si>
  <si>
    <t>Buffalo Lake-Hector Secondary</t>
  </si>
  <si>
    <t>Dilworth Elementary</t>
  </si>
  <si>
    <t>Glyndon-Felton Elementary</t>
  </si>
  <si>
    <t>Dilworth-Glyndon-Felton Middle Sch</t>
  </si>
  <si>
    <t>Dilworth-Glyndon-Felton Senior High</t>
  </si>
  <si>
    <t>Hinckley Elementary</t>
  </si>
  <si>
    <t>Hinckley-Finlayson Secondary</t>
  </si>
  <si>
    <t>Finlayson Elementary</t>
  </si>
  <si>
    <t>Empower Learning Center</t>
  </si>
  <si>
    <t>Lakeview Secondary</t>
  </si>
  <si>
    <t>Nrheg Secondary</t>
  </si>
  <si>
    <t>Nrheg Elementary</t>
  </si>
  <si>
    <t>Murray Co. Central Elementary</t>
  </si>
  <si>
    <t>Murray County Central Secondary</t>
  </si>
  <si>
    <t>Staples-Motley Elementary</t>
  </si>
  <si>
    <t>Staples-Motley Senior High</t>
  </si>
  <si>
    <t>Motley-Staples Middle School</t>
  </si>
  <si>
    <t>Kittson Central Elementary</t>
  </si>
  <si>
    <t>Kittson Central Secondary</t>
  </si>
  <si>
    <t>Kenyon-Wanamingo Elementary</t>
  </si>
  <si>
    <t>Kenyon-Wanamingo Senior High</t>
  </si>
  <si>
    <t>Kenyon-Wanamingo Middle</t>
  </si>
  <si>
    <t>Pine River-Backus Elementary</t>
  </si>
  <si>
    <t>Pine River-Backus High School</t>
  </si>
  <si>
    <t>Pine River-Backus Area Learning Ctr</t>
  </si>
  <si>
    <t>Warren Elementary</t>
  </si>
  <si>
    <t>Warren-Alvarado-Oslo Secondary</t>
  </si>
  <si>
    <t>Maccray West Elementary</t>
  </si>
  <si>
    <t>Maccray East Elementary</t>
  </si>
  <si>
    <t>Maccray Senior High</t>
  </si>
  <si>
    <t>Luverne Elementary</t>
  </si>
  <si>
    <t>Luverne Middle</t>
  </si>
  <si>
    <t>Luverne Senior High</t>
  </si>
  <si>
    <t>Luverne Alternative Program</t>
  </si>
  <si>
    <t>Bert Raney Elementary School</t>
  </si>
  <si>
    <t>Yellow Medicine East High School</t>
  </si>
  <si>
    <t>Yellow Medicine East Middle School</t>
  </si>
  <si>
    <t>Fillmore Central Elementary</t>
  </si>
  <si>
    <t>Fillmore Central ALP</t>
  </si>
  <si>
    <t>Fillmore Central Senior High</t>
  </si>
  <si>
    <t>Norman County East Secondary</t>
  </si>
  <si>
    <t>Norman County East Elementary</t>
  </si>
  <si>
    <t>Sibley East-Arlington Senior High</t>
  </si>
  <si>
    <t>Sibley East-Gaylord Elementary</t>
  </si>
  <si>
    <t>Sibley East Middle School</t>
  </si>
  <si>
    <t>Clearbrook-Gonvick Elementary</t>
  </si>
  <si>
    <t>Clearbrook-Gonvick Secondary</t>
  </si>
  <si>
    <t>West Central Area N. El.</t>
  </si>
  <si>
    <t>West Central Area S. El.</t>
  </si>
  <si>
    <t>West Central Area Secondary</t>
  </si>
  <si>
    <t>Wca Middle School</t>
  </si>
  <si>
    <t>Karlstad Elementary</t>
  </si>
  <si>
    <t>Tri-County Secondary</t>
  </si>
  <si>
    <t>Belgrade-Brooten-Elrosa Elementary</t>
  </si>
  <si>
    <t>Belgrade-Brooten-Elrosa Sec.</t>
  </si>
  <si>
    <t>GFW Elementary School (PK-5)</t>
  </si>
  <si>
    <t>GFW Junior/Sr High School (6-12)</t>
  </si>
  <si>
    <t>A.C.G.C. Elementary</t>
  </si>
  <si>
    <t>Acgc Elementary Grades 5 And 6</t>
  </si>
  <si>
    <t>A.C.G.C. Secondary</t>
  </si>
  <si>
    <t>Park Elementary</t>
  </si>
  <si>
    <t>Le Sueur-Henderson High School</t>
  </si>
  <si>
    <t>Le Sueur-Henderson Middle School</t>
  </si>
  <si>
    <t>Sherburn Elementary</t>
  </si>
  <si>
    <t>Trimont Elementary</t>
  </si>
  <si>
    <t>Martin County West Senior High</t>
  </si>
  <si>
    <t>Martin County West Junior High</t>
  </si>
  <si>
    <t>Norman County  West Elementary</t>
  </si>
  <si>
    <t>Bold-Bird Island Elementary</t>
  </si>
  <si>
    <t>Bold Middle School</t>
  </si>
  <si>
    <t>Bold Senior High School</t>
  </si>
  <si>
    <t>Granada Huntley East Chain Elem Sch</t>
  </si>
  <si>
    <t>Granada Huntley East Chain High Sch</t>
  </si>
  <si>
    <t>Granada Huntley East Chain Middle S</t>
  </si>
  <si>
    <t>East Central Elementary</t>
  </si>
  <si>
    <t>East Central Senior Secondary</t>
  </si>
  <si>
    <t>Crossroads Area Learning Center</t>
  </si>
  <si>
    <t>Win-E-Mac Elementary</t>
  </si>
  <si>
    <t>Win-E-Mac Secondary</t>
  </si>
  <si>
    <t>Greenbush Elementary</t>
  </si>
  <si>
    <t>Greenbush-Middle River Secondary</t>
  </si>
  <si>
    <t>Winsted Elementary</t>
  </si>
  <si>
    <t>Howard Lake-Waverly-Winsted Sec.</t>
  </si>
  <si>
    <t>Humphrey Elementary</t>
  </si>
  <si>
    <t>Howard Lake Waverly Winsted Ecse</t>
  </si>
  <si>
    <t>Hlww Alternative Learning Program</t>
  </si>
  <si>
    <t>Howard Lake-Waverly-Winsted Middle</t>
  </si>
  <si>
    <t>Brown Elementary</t>
  </si>
  <si>
    <t>Hill Elementary</t>
  </si>
  <si>
    <t>Heartland Elementary</t>
  </si>
  <si>
    <t>Pipestone Middle</t>
  </si>
  <si>
    <t>Pipestone Senior High</t>
  </si>
  <si>
    <t>Mesabi East Elementary</t>
  </si>
  <si>
    <t>Mesabi East Secondary</t>
  </si>
  <si>
    <t>Fairmont Elementary School</t>
  </si>
  <si>
    <t>Fairmont Jr./Sr. High School</t>
  </si>
  <si>
    <t>Long Prairie-Grey Eagle Elementary</t>
  </si>
  <si>
    <t>Long Prairie-Grey Secondary School</t>
  </si>
  <si>
    <t>Cedar Mountain Elementary</t>
  </si>
  <si>
    <t>Cedar Mountain Secondary</t>
  </si>
  <si>
    <t>Morris Area Secondary</t>
  </si>
  <si>
    <t>Morris Area Elementary</t>
  </si>
  <si>
    <t>Zumbrota-Mazeppa Elementary School</t>
  </si>
  <si>
    <t>Zumbrota-Mazeppa Senior High</t>
  </si>
  <si>
    <t>Zumbrota-Mazeppa Middle School</t>
  </si>
  <si>
    <t>Zumbrota-Mazeppa Primary School</t>
  </si>
  <si>
    <t>Janesville-Waldorf-Pemberton El.Em.</t>
  </si>
  <si>
    <t>Janesville-Waldorf-Pemberton Sec</t>
  </si>
  <si>
    <t>Madison-Marietta-Nassau Elementary</t>
  </si>
  <si>
    <t>Appleton Elementary</t>
  </si>
  <si>
    <t>Lac Qui Parle Valley Middle School</t>
  </si>
  <si>
    <t>Lac Qui Parle Valley Secondary</t>
  </si>
  <si>
    <t>Ada Elementary</t>
  </si>
  <si>
    <t>Ada-Borup Secondary</t>
  </si>
  <si>
    <t>Argyle Elementary</t>
  </si>
  <si>
    <t>Stephen Senior High</t>
  </si>
  <si>
    <t>Lakeside Elementary</t>
  </si>
  <si>
    <t>Gsl Junior High School</t>
  </si>
  <si>
    <t>Glencoe-Silver Lake Senior High</t>
  </si>
  <si>
    <t>Blue Earth Area Elementary</t>
  </si>
  <si>
    <t>Blue Earth Area Secondary</t>
  </si>
  <si>
    <t>Blue Earth Area Middle</t>
  </si>
  <si>
    <t>Blue Earth Area Early Childhood Spe</t>
  </si>
  <si>
    <t>Red Rock Central Secondary</t>
  </si>
  <si>
    <t>Red Rock Central Elementary</t>
  </si>
  <si>
    <t>Glenville Emmons Elementary</t>
  </si>
  <si>
    <t>Glenville-Emmons Secondary</t>
  </si>
  <si>
    <t>Pre-K - 5th Grade Building</t>
  </si>
  <si>
    <t>6-12th Grade Building</t>
  </si>
  <si>
    <t>Big Stone Colony Elementary</t>
  </si>
  <si>
    <t>Lismore Colony Elementary</t>
  </si>
  <si>
    <t>Lismore Colony Secondary</t>
  </si>
  <si>
    <t>Big Stone Colony High School</t>
  </si>
  <si>
    <t>Lake Park Audubon Elementary</t>
  </si>
  <si>
    <t>Lake Park Audubon Secondary</t>
  </si>
  <si>
    <t>Renville County West Elementary</t>
  </si>
  <si>
    <t>Renville County West Senior High</t>
  </si>
  <si>
    <t>Pleasantview Elementary</t>
  </si>
  <si>
    <t>Jackson County Central Senior High</t>
  </si>
  <si>
    <t>Jackson County Central Middle</t>
  </si>
  <si>
    <t>Redwood Valley Senior High</t>
  </si>
  <si>
    <t>Reede Gray Elementary</t>
  </si>
  <si>
    <t>Redwood Valley Middle</t>
  </si>
  <si>
    <t>Walnut Grove Elementary</t>
  </si>
  <si>
    <t>Westbrook-Walnut Grove Secondary</t>
  </si>
  <si>
    <t>Plainview-Elgin-Millville Pk-3</t>
  </si>
  <si>
    <t>Plainview-Elgin-Millville 4-6</t>
  </si>
  <si>
    <t>Plainview-Elgin-Millville Junior</t>
  </si>
  <si>
    <t>Plainview-Elgin-Millville High</t>
  </si>
  <si>
    <t>Rtr Elementary School</t>
  </si>
  <si>
    <t>Rtr Middle School</t>
  </si>
  <si>
    <t>Rtr High School</t>
  </si>
  <si>
    <t>Knoll Elementary</t>
  </si>
  <si>
    <t>Ortonville Secondary</t>
  </si>
  <si>
    <t>Tracy Secondary</t>
  </si>
  <si>
    <t>Tracy Elementary</t>
  </si>
  <si>
    <t>Le Center Pre K-8</t>
  </si>
  <si>
    <t>Tri-City United High School</t>
  </si>
  <si>
    <t>Montgomery Pre K-8</t>
  </si>
  <si>
    <t>Lonsdale Pre K-6</t>
  </si>
  <si>
    <t>Rlcc Elementary At Oklee</t>
  </si>
  <si>
    <t>Red Lake County Central Elementary</t>
  </si>
  <si>
    <t>Red Lake County Central High School</t>
  </si>
  <si>
    <t>Round Lake-Brewster Elementary</t>
  </si>
  <si>
    <t>Round Lake-Brewster Middle School</t>
  </si>
  <si>
    <t>Brandon Elementary</t>
  </si>
  <si>
    <t>Evansville Elementary</t>
  </si>
  <si>
    <t>Brandon-Evansville Middle School</t>
  </si>
  <si>
    <t>Brandon-Evansville High School</t>
  </si>
  <si>
    <t>Rock Rdge</t>
  </si>
  <si>
    <t>Nelle Shean Elementary</t>
  </si>
  <si>
    <t>Eveleth-Gilbert Junior High</t>
  </si>
  <si>
    <t>Eveleth-Gilbert Senior High</t>
  </si>
  <si>
    <t>Virginia Secondary</t>
  </si>
  <si>
    <t>Minnesota New Country Elementary</t>
  </si>
  <si>
    <t>Pact Charter Secondary</t>
  </si>
  <si>
    <t>Athlos Leadership Academy</t>
  </si>
  <si>
    <t>Community Of Peace Academy Elem</t>
  </si>
  <si>
    <t>Community Of Peace Academy High Sch</t>
  </si>
  <si>
    <t>Community Of Peace Academy Middle</t>
  </si>
  <si>
    <t>Minnesota Transitions Charter Elem</t>
  </si>
  <si>
    <t>Mts High School</t>
  </si>
  <si>
    <t>Minnesota Virtual Schools</t>
  </si>
  <si>
    <t>Mts Pease Academy</t>
  </si>
  <si>
    <t>Banaadir Academy</t>
  </si>
  <si>
    <t>Minnesota Connections Academy</t>
  </si>
  <si>
    <t>Banaadir Elementary</t>
  </si>
  <si>
    <t>Banaadir Secondary</t>
  </si>
  <si>
    <t>North Star Academy</t>
  </si>
  <si>
    <t>Raleigh Primary/El Academy</t>
  </si>
  <si>
    <t>Higher Ground Secondary Academy</t>
  </si>
  <si>
    <t>St. Paul City Primary School</t>
  </si>
  <si>
    <t>St. Paul City Middle School</t>
  </si>
  <si>
    <t>River'S Edge Academy</t>
  </si>
  <si>
    <t>Jennings Experiential High School</t>
  </si>
  <si>
    <t>Life Prep</t>
  </si>
  <si>
    <t>North Lakes Academy Middle School</t>
  </si>
  <si>
    <t>North Lakes Academy Upper School</t>
  </si>
  <si>
    <t>North Lakes Academy Elementary</t>
  </si>
  <si>
    <t>La Crescent Montessori &amp; Stem Acad</t>
  </si>
  <si>
    <t>La Crescent Sec Montessori/Stem</t>
  </si>
  <si>
    <t>Rosa Parks Charter High School</t>
  </si>
  <si>
    <t>Crosslake Community High School</t>
  </si>
  <si>
    <t>Riverway Learning Community Charter</t>
  </si>
  <si>
    <t>Riverway Secondary</t>
  </si>
  <si>
    <t>Aurora Middle School</t>
  </si>
  <si>
    <t>Academia Cesar Chavez Chtr School</t>
  </si>
  <si>
    <t>Afsa K-8</t>
  </si>
  <si>
    <t>Avalon Middle School</t>
  </si>
  <si>
    <t>Mn International Middle Chr School</t>
  </si>
  <si>
    <t>Twin Cities International Schools</t>
  </si>
  <si>
    <t>Friendship Academy of Arts - Interm</t>
  </si>
  <si>
    <t>Arcadia Charter School</t>
  </si>
  <si>
    <t>New Century Academy</t>
  </si>
  <si>
    <t>Nova Classical Academy Lower School</t>
  </si>
  <si>
    <t>Nova Classical Academy Upper School</t>
  </si>
  <si>
    <t>Rondo Campus</t>
  </si>
  <si>
    <t>Unity Campus</t>
  </si>
  <si>
    <t>Downtown Campus</t>
  </si>
  <si>
    <t>Soar Campus</t>
  </si>
  <si>
    <t>Hmong College Prep Academy Hs</t>
  </si>
  <si>
    <t>Hmong College Prep Academy Ms</t>
  </si>
  <si>
    <t>Hmong College Prep Academy Es</t>
  </si>
  <si>
    <t>Paladin Career And Tech High School</t>
  </si>
  <si>
    <t>Great River Elementary School</t>
  </si>
  <si>
    <t>Trek North Middle School</t>
  </si>
  <si>
    <t>Voyageurs Expeditionary School</t>
  </si>
  <si>
    <t>Voyageurs Expeditionary Ms</t>
  </si>
  <si>
    <t>Pim Arts High School</t>
  </si>
  <si>
    <t>Lakes International Language Acad</t>
  </si>
  <si>
    <t>Lakes Intl Language Acad-Headwaters</t>
  </si>
  <si>
    <t>Lila Annex</t>
  </si>
  <si>
    <t>Kaleidoscope Charter Elementary Sch</t>
  </si>
  <si>
    <t>Kaleidoscope Charter High School</t>
  </si>
  <si>
    <t>Kaleidoscope Middle School</t>
  </si>
  <si>
    <t>St. Croix Preparatory Academy Lower</t>
  </si>
  <si>
    <t>St Croix Preparatory Academy Middle</t>
  </si>
  <si>
    <t>St. Croix Preparatory Academy Upper</t>
  </si>
  <si>
    <t>Eagle Ridge Academy Lower School</t>
  </si>
  <si>
    <t>Prairie Seeds El School Academy</t>
  </si>
  <si>
    <t>Prairie Seeds Middle School Academy</t>
  </si>
  <si>
    <t>Prairie Seeds High School Academy</t>
  </si>
  <si>
    <t>Metro Schools Charter</t>
  </si>
  <si>
    <t>Metro Schools Middle Charter</t>
  </si>
  <si>
    <t>Stride Academy K-7 Charter School</t>
  </si>
  <si>
    <t>New Millenium Academy Charter Sch</t>
  </si>
  <si>
    <t>Seven Hills Preparatory Academy</t>
  </si>
  <si>
    <t>Seven Hills Prep Academy Upper</t>
  </si>
  <si>
    <t>Seven Hills Prep Academy Lower El</t>
  </si>
  <si>
    <t>Spectrum Middle School - Grade 6</t>
  </si>
  <si>
    <t>Spectrum Middle School - Grades 7-8</t>
  </si>
  <si>
    <t>Stonebridge World School</t>
  </si>
  <si>
    <t>Hiawatha Leadership Acad-Morris Pk</t>
  </si>
  <si>
    <t>Hiawatha College Prep - Kingfield</t>
  </si>
  <si>
    <t>Hiawatha Leadership Acdy-Northrop</t>
  </si>
  <si>
    <t>Hiawatha Collegiate High School</t>
  </si>
  <si>
    <t>Hiawatha College Prep - Northrop</t>
  </si>
  <si>
    <t>Nompeng Academy</t>
  </si>
  <si>
    <t>Community School Of Excellence High</t>
  </si>
  <si>
    <t>Lionsgate Academy - Minnetonka</t>
  </si>
  <si>
    <t>Lionsgate Academy Aim</t>
  </si>
  <si>
    <t>Lionsgate Academy - Lynx Program</t>
  </si>
  <si>
    <t>Lionsgate Academy - Shoreview</t>
  </si>
  <si>
    <t>Kipp North Star Academy</t>
  </si>
  <si>
    <t>Kipp Legacy Academy</t>
  </si>
  <si>
    <t>KIPP Legacy Primary</t>
  </si>
  <si>
    <t>Discovery Woods</t>
  </si>
  <si>
    <t>Parnassus Prep Sch-Grammar</t>
  </si>
  <si>
    <t>Parnassus Preparatory School-Logic</t>
  </si>
  <si>
    <t>Parnassus Prep School-Rhetoric</t>
  </si>
  <si>
    <t>Step Academy Elementary</t>
  </si>
  <si>
    <t>Hennepin Middle School</t>
  </si>
  <si>
    <t>Upper Mississippi Middle Academy</t>
  </si>
  <si>
    <t>Upper Mississippi High Academy</t>
  </si>
  <si>
    <t>Prodeo Columbia Heights Primary</t>
  </si>
  <si>
    <t>Prodeo Columbia Heights Elementary</t>
  </si>
  <si>
    <t>Prodeo Columbia Heights Middle</t>
  </si>
  <si>
    <t>Prodeo Academy St. Paul</t>
  </si>
  <si>
    <t>Sejong Academy Of Minnesota</t>
  </si>
  <si>
    <t>Sejong Academy High School</t>
  </si>
  <si>
    <t>Dream Technical Academy</t>
  </si>
  <si>
    <t>Choice Technical Academy</t>
  </si>
  <si>
    <t>Northeast College Prep Charter Scho</t>
  </si>
  <si>
    <t>Discovery Charter Elementary School</t>
  </si>
  <si>
    <t>Saint Cloud Math And Science Academ</t>
  </si>
  <si>
    <t>Star Of The North Academy Charter S</t>
  </si>
  <si>
    <t>Universal Academy Charter School</t>
  </si>
  <si>
    <t>Art And Science Academy</t>
  </si>
  <si>
    <t>Art &amp; Science Academy Middle School</t>
  </si>
  <si>
    <t>Minnesota Excellence In Learning Ac</t>
  </si>
  <si>
    <t>Mmsa Elementary School</t>
  </si>
  <si>
    <t>Mmsa Middle School</t>
  </si>
  <si>
    <t>Mmsa High School</t>
  </si>
  <si>
    <t>Success Academy</t>
  </si>
  <si>
    <t>Level Up Middle Academy</t>
  </si>
  <si>
    <t>Career Pathways</t>
  </si>
  <si>
    <t>New Century School</t>
  </si>
  <si>
    <t>North Metro Flex Middle School</t>
  </si>
  <si>
    <t>Fit Academy</t>
  </si>
  <si>
    <t>Fit Academy High School</t>
  </si>
  <si>
    <t>Athlos Academy Of Saint Cloud</t>
  </si>
  <si>
    <t>Phoenix Academy Charter School</t>
  </si>
  <si>
    <t>Skyline Math And Science Academy</t>
  </si>
  <si>
    <t>The Journey School Middle</t>
  </si>
  <si>
    <t>SciTech Academy Charter School</t>
  </si>
  <si>
    <t>SciTech Academy Middle</t>
  </si>
  <si>
    <t>Lirio Montessori</t>
  </si>
  <si>
    <t>Acorn Montessori</t>
  </si>
  <si>
    <t>Water Lily Montessori</t>
  </si>
  <si>
    <t>Horizon Science Academy Twin Cities</t>
  </si>
  <si>
    <t>Great Oaks Academy</t>
  </si>
  <si>
    <t xml:space="preserve">Quantum STEAM Academy </t>
  </si>
  <si>
    <t>Quantum STEAM Academy Charter</t>
  </si>
  <si>
    <t>Aurora Waasakone Community Of Learn</t>
  </si>
  <si>
    <t>St. Paul School Of Northern Lights</t>
  </si>
  <si>
    <t>Metro Tech Academy Elementary</t>
  </si>
  <si>
    <t>Freshwater Ed. Dist. Alc</t>
  </si>
  <si>
    <t>White Pine Academy</t>
  </si>
  <si>
    <t>Elm Tree Academy</t>
  </si>
  <si>
    <t>Leaf River Academy</t>
  </si>
  <si>
    <t>Pathway To Change</t>
  </si>
  <si>
    <t>Skillbuilding Opportunities For Aca</t>
  </si>
  <si>
    <t>Pine County Transition Program</t>
  </si>
  <si>
    <t>Chisago County Schools' Life Work C</t>
  </si>
  <si>
    <t>Vision</t>
  </si>
  <si>
    <t>Zumbro Area Learning Center</t>
  </si>
  <si>
    <t>Zumbro Ed. Dist. Futures/Choice</t>
  </si>
  <si>
    <t>Transition 2 Success</t>
  </si>
  <si>
    <t>Achieve</t>
  </si>
  <si>
    <t>River Valley Academy Alc</t>
  </si>
  <si>
    <t>Hved Ecse</t>
  </si>
  <si>
    <t>Sail Program</t>
  </si>
  <si>
    <t>Hved Spectrum Program</t>
  </si>
  <si>
    <t>Runestone Regional Learning Center</t>
  </si>
  <si>
    <t>Mn River Valley Alc-Seatbased</t>
  </si>
  <si>
    <t>West Central Area Learning Center</t>
  </si>
  <si>
    <t>Beacon Program W Central Ed. Dist.</t>
  </si>
  <si>
    <t>West Central Education District B-2</t>
  </si>
  <si>
    <t>Minnesota Valley School</t>
  </si>
  <si>
    <t>Mn Valley Ed. Dist. Early Childhood</t>
  </si>
  <si>
    <t>Asd Program</t>
  </si>
  <si>
    <t>River Bend Area Learning Center</t>
  </si>
  <si>
    <t>Imprints Program</t>
  </si>
  <si>
    <t>River Bend Early Childhood Prog.</t>
  </si>
  <si>
    <t>W.O.R.K. Program</t>
  </si>
  <si>
    <t>R.I.S.E. Program</t>
  </si>
  <si>
    <t>Raptor Program</t>
  </si>
  <si>
    <t>Reach Programs</t>
  </si>
  <si>
    <t>Tower View Alternative High School</t>
  </si>
  <si>
    <t>Pathways Program Grades 8-12</t>
  </si>
  <si>
    <t>Central Mn. Alc - Sauk Rapids</t>
  </si>
  <si>
    <t>Central Mn Area Learn Cntr - Foley</t>
  </si>
  <si>
    <t>Northland Learning Center 010</t>
  </si>
  <si>
    <t>Isd 361 - Alc Program</t>
  </si>
  <si>
    <t>Northland Learning Center 020</t>
  </si>
  <si>
    <t>Nsec Transition Program</t>
  </si>
  <si>
    <t>Northland Learning Center 60</t>
  </si>
  <si>
    <t>Rum River North</t>
  </si>
  <si>
    <t>Enrich Program</t>
  </si>
  <si>
    <t>Success Program</t>
  </si>
  <si>
    <t>Cards Program</t>
  </si>
  <si>
    <t>Smec Alc</t>
  </si>
  <si>
    <t>Enrich Kingsland</t>
  </si>
  <si>
    <t>First Step Adams</t>
  </si>
  <si>
    <t>First Step Alden</t>
  </si>
  <si>
    <t>Enrich Alden</t>
  </si>
  <si>
    <t>First Step - Kingsland</t>
  </si>
  <si>
    <t>RESET</t>
  </si>
  <si>
    <t>Success West</t>
  </si>
  <si>
    <t>Pinewood Elementary - Snw</t>
  </si>
  <si>
    <t>Monticello High School - Snw</t>
  </si>
  <si>
    <t>Monticello Middle School - Snw</t>
  </si>
  <si>
    <t>Little Mountain Elementary - Snw</t>
  </si>
  <si>
    <t>Eastview Elementary School - Snw</t>
  </si>
  <si>
    <t>Primary Dcd - Snw</t>
  </si>
  <si>
    <t>Snw - Becker Intermediate</t>
  </si>
  <si>
    <t>Snw - Liberty Elementary</t>
  </si>
  <si>
    <t>Snw - Big Lake Hs Transitions</t>
  </si>
  <si>
    <t>Snw Monti Hs Ebd Program</t>
  </si>
  <si>
    <t>Snw Monti Ms Ebd Program</t>
  </si>
  <si>
    <t>Intensive Dcd  - Snw</t>
  </si>
  <si>
    <t>Foundations II</t>
  </si>
  <si>
    <t>Alexander Learning Academy</t>
  </si>
  <si>
    <t>Laura Baker Sun Program</t>
  </si>
  <si>
    <t>Cvsec Step</t>
  </si>
  <si>
    <t>Oakland Education Center</t>
  </si>
  <si>
    <t>Benton-Stearns Education Pioneers</t>
  </si>
  <si>
    <t>Benton Stearns Education District 1</t>
  </si>
  <si>
    <t>Benton-Stearns Education Center</t>
  </si>
  <si>
    <t>Benton-Stearns Ed District Ec</t>
  </si>
  <si>
    <t>Sun Program</t>
  </si>
  <si>
    <t>Mid State Ed Dist Steps Trans. Prog</t>
  </si>
  <si>
    <t>Win-Elementary School</t>
  </si>
  <si>
    <t>Win-High School</t>
  </si>
  <si>
    <t>Msed Birth To 3</t>
  </si>
  <si>
    <t>Win-Middle School</t>
  </si>
  <si>
    <t>FY 2020 Compensatory Revenue by Site</t>
  </si>
  <si>
    <t>Compensatory by site FY2020</t>
  </si>
  <si>
    <t>Revenue /Pupil</t>
  </si>
  <si>
    <t>Aitkin Total</t>
  </si>
  <si>
    <t>Ronald Mcdonald House</t>
  </si>
  <si>
    <t>Volunteers Of America Extended</t>
  </si>
  <si>
    <t>American Indian Oic Extended</t>
  </si>
  <si>
    <t>Loring Nicollet Extended</t>
  </si>
  <si>
    <t>Plymouth Youth Center Extended</t>
  </si>
  <si>
    <t>Minneapolis Total</t>
  </si>
  <si>
    <t>Hill City Total</t>
  </si>
  <si>
    <t>Mcgregor Total</t>
  </si>
  <si>
    <t>South St. Paul Secondary</t>
  </si>
  <si>
    <t>South St. Paul Total</t>
  </si>
  <si>
    <t>Anoka-Hennepin Regn Night School</t>
  </si>
  <si>
    <t>Anoka-Hennepin Specialty Program</t>
  </si>
  <si>
    <t>Anoka-Hennepin Total</t>
  </si>
  <si>
    <t>Centennial Total</t>
  </si>
  <si>
    <t>Columbia Heights Total</t>
  </si>
  <si>
    <t>Fridley Total</t>
  </si>
  <si>
    <t>St. Francis Total</t>
  </si>
  <si>
    <t>Spring Lake Total</t>
  </si>
  <si>
    <t>Detroit Lakes Total</t>
  </si>
  <si>
    <t>Frazee-Vergas Total</t>
  </si>
  <si>
    <t>Pine Point Total</t>
  </si>
  <si>
    <t>Bemidji Total</t>
  </si>
  <si>
    <t>Blackduck Total</t>
  </si>
  <si>
    <t>Kelliher Total</t>
  </si>
  <si>
    <t>Red Lake Juvenile Detention Faclty</t>
  </si>
  <si>
    <t>Red Lake Total</t>
  </si>
  <si>
    <t>Sauk Rapids-Rice Total</t>
  </si>
  <si>
    <t>Foley Total</t>
  </si>
  <si>
    <t>St. Clair Total</t>
  </si>
  <si>
    <t>Mankato Area Night School</t>
  </si>
  <si>
    <t>Mankato Total</t>
  </si>
  <si>
    <t>Comfrey Total</t>
  </si>
  <si>
    <t>Sleepy Eye Total</t>
  </si>
  <si>
    <t>Springfield Total</t>
  </si>
  <si>
    <t>New Ulm Total</t>
  </si>
  <si>
    <t>Barnum Total</t>
  </si>
  <si>
    <t>Carlton Total</t>
  </si>
  <si>
    <t>Cloquet Total</t>
  </si>
  <si>
    <t>Cromwell-Wright Total</t>
  </si>
  <si>
    <t>Moose Lake Total</t>
  </si>
  <si>
    <t>Esko Total</t>
  </si>
  <si>
    <t>Wrenshall Total</t>
  </si>
  <si>
    <t>Central Total</t>
  </si>
  <si>
    <t>Waconia Learning Center Ss/As</t>
  </si>
  <si>
    <t>Waconia Total</t>
  </si>
  <si>
    <t>Watertown-Mayer Total</t>
  </si>
  <si>
    <t>Eastern Carver County Total</t>
  </si>
  <si>
    <t>Walker-Hackensack-Akeley Total</t>
  </si>
  <si>
    <t>Cass Lake-Bena Total</t>
  </si>
  <si>
    <t>Pillager Total</t>
  </si>
  <si>
    <t>Northland Community Schools Total</t>
  </si>
  <si>
    <t>Montevideo Total</t>
  </si>
  <si>
    <t>North Branch Total</t>
  </si>
  <si>
    <t>Rush City Total</t>
  </si>
  <si>
    <t>Barnesville Total</t>
  </si>
  <si>
    <t>Hawley Total</t>
  </si>
  <si>
    <t>Moorhead Total</t>
  </si>
  <si>
    <t>Minnesota State Academies Total</t>
  </si>
  <si>
    <t>Bagley Total</t>
  </si>
  <si>
    <t>Cook County Total</t>
  </si>
  <si>
    <t>Mountain Lake Total</t>
  </si>
  <si>
    <t>Winfair Elementary</t>
  </si>
  <si>
    <t>Windom Total</t>
  </si>
  <si>
    <t>Brainerd Total</t>
  </si>
  <si>
    <t>Crosby-Ironton Total</t>
  </si>
  <si>
    <t>Pequot Lakes Total</t>
  </si>
  <si>
    <t>John Metcalf Middle School</t>
  </si>
  <si>
    <t>M.W. Savage Elementary</t>
  </si>
  <si>
    <t>Sioux Trail Elementary</t>
  </si>
  <si>
    <t>Burnsville Total</t>
  </si>
  <si>
    <t>Farmington Total</t>
  </si>
  <si>
    <t>Lakeville Total</t>
  </si>
  <si>
    <t>Randolph Total</t>
  </si>
  <si>
    <t>Cooperative Area Learning Prg.</t>
  </si>
  <si>
    <t>Rosemount-Apple Valley-Eagan Total</t>
  </si>
  <si>
    <t>West St. Paul-Mendota Hts.-Eagan Total</t>
  </si>
  <si>
    <t>Inver Grove Heights Total</t>
  </si>
  <si>
    <t>Hastings Total</t>
  </si>
  <si>
    <t>Hayfield Total</t>
  </si>
  <si>
    <t>Kasson-Mantorville Total</t>
  </si>
  <si>
    <t>Alexandria Total</t>
  </si>
  <si>
    <t>Osakis Total</t>
  </si>
  <si>
    <t>Chatfield Total</t>
  </si>
  <si>
    <t>Lanesboro Total</t>
  </si>
  <si>
    <t>Mabel-Canton Total</t>
  </si>
  <si>
    <t>Rushford-Peterson Total</t>
  </si>
  <si>
    <t>Albert Lea Total</t>
  </si>
  <si>
    <t>Alden-Conger Total</t>
  </si>
  <si>
    <t>Cannon Falls Total</t>
  </si>
  <si>
    <t>Goodhue Total</t>
  </si>
  <si>
    <t>Pine Island Total</t>
  </si>
  <si>
    <t>Red Wing Total</t>
  </si>
  <si>
    <t>Ashby Total</t>
  </si>
  <si>
    <t>Herman-Norcross Total</t>
  </si>
  <si>
    <t>Hopkins Total</t>
  </si>
  <si>
    <t>Bloomington Shared Time</t>
  </si>
  <si>
    <t>Bloomington Total</t>
  </si>
  <si>
    <t>Eden Prairie Total</t>
  </si>
  <si>
    <t>Options At Edina High School</t>
  </si>
  <si>
    <t>Edina Total</t>
  </si>
  <si>
    <t>Minnetonka Total</t>
  </si>
  <si>
    <t>Westonka Total</t>
  </si>
  <si>
    <t>Orono Total</t>
  </si>
  <si>
    <t>Osseo Total</t>
  </si>
  <si>
    <t>Richfield Total</t>
  </si>
  <si>
    <t>Adult Academics</t>
  </si>
  <si>
    <t>Robbinsdale Tasc Alc</t>
  </si>
  <si>
    <t>Robbinsdale Total</t>
  </si>
  <si>
    <t>St. Anthony-New Brighton Total</t>
  </si>
  <si>
    <t>St. Louis Park Total</t>
  </si>
  <si>
    <t>Wayzata Total</t>
  </si>
  <si>
    <t>Brooklyn Center Independent Study</t>
  </si>
  <si>
    <t>Brooklyn Center Total</t>
  </si>
  <si>
    <t>Invest High School</t>
  </si>
  <si>
    <t>Vector Basic</t>
  </si>
  <si>
    <t>Vector Low Incidence</t>
  </si>
  <si>
    <t>Intersect</t>
  </si>
  <si>
    <t>Focus</t>
  </si>
  <si>
    <t>Options Mid/Elem Ebd</t>
  </si>
  <si>
    <t>West Transition</t>
  </si>
  <si>
    <t>Phase</t>
  </si>
  <si>
    <t>Sun</t>
  </si>
  <si>
    <t>Sun Transition</t>
  </si>
  <si>
    <t>Safe</t>
  </si>
  <si>
    <t>Strive Secondary</t>
  </si>
  <si>
    <t>Strive Transition</t>
  </si>
  <si>
    <t>Cip</t>
  </si>
  <si>
    <t>Parkers Lake High School</t>
  </si>
  <si>
    <t>Oak Hills High School</t>
  </si>
  <si>
    <t>Allina Php Ct</t>
  </si>
  <si>
    <t>Neca Independent Study</t>
  </si>
  <si>
    <t>277 Westonka Area Learning Academy</t>
  </si>
  <si>
    <t>Intermediate  287 Total</t>
  </si>
  <si>
    <t>Swmetro Waseca</t>
  </si>
  <si>
    <t>Southwest Metro Intermediate Total</t>
  </si>
  <si>
    <t>Houston Total</t>
  </si>
  <si>
    <t>Spring Grove Total</t>
  </si>
  <si>
    <t>Caledonia Total</t>
  </si>
  <si>
    <t>Lacrescent-Hokah Total</t>
  </si>
  <si>
    <t>Laporte Total</t>
  </si>
  <si>
    <t>Nevis Total</t>
  </si>
  <si>
    <t>Park Rapids Total</t>
  </si>
  <si>
    <t>Braham Total</t>
  </si>
  <si>
    <t>Greenway Total</t>
  </si>
  <si>
    <t>Deer River Total</t>
  </si>
  <si>
    <t>Murphy Elementary</t>
  </si>
  <si>
    <t>Southwest Elementary</t>
  </si>
  <si>
    <t>Grand Rapids Total</t>
  </si>
  <si>
    <t>Nashwauk-Keewatin Total</t>
  </si>
  <si>
    <t>Heron Lake-Okabena Total</t>
  </si>
  <si>
    <t>Mora Total</t>
  </si>
  <si>
    <t>Ogilvie Total</t>
  </si>
  <si>
    <t>New London-Spicer Total</t>
  </si>
  <si>
    <t>Jefferson Learning Center</t>
  </si>
  <si>
    <t>Willmar Total</t>
  </si>
  <si>
    <t>Lancaster Total</t>
  </si>
  <si>
    <t>International Falls Total</t>
  </si>
  <si>
    <t>Littlefork-Big Falls Total</t>
  </si>
  <si>
    <t>South Koochiching Total</t>
  </si>
  <si>
    <t>Dawson-Boyd Total</t>
  </si>
  <si>
    <t>Lake Superior Total</t>
  </si>
  <si>
    <t>Lake Of The Woods Total</t>
  </si>
  <si>
    <t>Cleveland Total</t>
  </si>
  <si>
    <t>Lake Agassiz Special Ed. Coop. Total</t>
  </si>
  <si>
    <t>Midwest Special Education Coop. Total</t>
  </si>
  <si>
    <t>Hendricks Preschool</t>
  </si>
  <si>
    <t>Hendricks Total</t>
  </si>
  <si>
    <t>Ivanhoe Total</t>
  </si>
  <si>
    <t>Lake Benton Total</t>
  </si>
  <si>
    <t>Marshall Total</t>
  </si>
  <si>
    <t>Minneota Total</t>
  </si>
  <si>
    <t>Lynd Total</t>
  </si>
  <si>
    <t>Hutchinson Total</t>
  </si>
  <si>
    <t>Lester Prairie Total</t>
  </si>
  <si>
    <t>Mahnomen Total</t>
  </si>
  <si>
    <t>Waubun Alc</t>
  </si>
  <si>
    <t>Waubun-Ogema-White Earth Total</t>
  </si>
  <si>
    <t>Marshall County Central Total</t>
  </si>
  <si>
    <t>Grygla Total</t>
  </si>
  <si>
    <t>Truman Total</t>
  </si>
  <si>
    <t>Eden Valley-Watkins Total</t>
  </si>
  <si>
    <t>Litchfield Total</t>
  </si>
  <si>
    <t>Dassel-Cokato Total</t>
  </si>
  <si>
    <t>Isle Total</t>
  </si>
  <si>
    <t>Princeton Educational Options</t>
  </si>
  <si>
    <t>Princeton Total</t>
  </si>
  <si>
    <t>Onamia Total</t>
  </si>
  <si>
    <t>Little Falls Total</t>
  </si>
  <si>
    <t>Pierz Total</t>
  </si>
  <si>
    <t>Royalton Total</t>
  </si>
  <si>
    <t>Swanville Total</t>
  </si>
  <si>
    <t>Upsala Total</t>
  </si>
  <si>
    <t>Austin Total</t>
  </si>
  <si>
    <t>Grand Meadow Total</t>
  </si>
  <si>
    <t>Lyle Total</t>
  </si>
  <si>
    <t>Leroy-Ostrander Total</t>
  </si>
  <si>
    <t>Southland Total</t>
  </si>
  <si>
    <t>Fulda Total</t>
  </si>
  <si>
    <t>Nicollet Total</t>
  </si>
  <si>
    <t>St. Peter Total</t>
  </si>
  <si>
    <t>Adrian Total</t>
  </si>
  <si>
    <t>Ellsworth Total</t>
  </si>
  <si>
    <t>Worthington Total</t>
  </si>
  <si>
    <t>Byron Total</t>
  </si>
  <si>
    <t>Dover-Eyota Total</t>
  </si>
  <si>
    <t>Stewartville Total</t>
  </si>
  <si>
    <t>Rochester Total</t>
  </si>
  <si>
    <t>Battle Lake Total</t>
  </si>
  <si>
    <t>Fergus Falls Total</t>
  </si>
  <si>
    <t>Henning Total</t>
  </si>
  <si>
    <t>Parkers Prairie Total</t>
  </si>
  <si>
    <t>Pelican Rapids Alt Learning Center</t>
  </si>
  <si>
    <t>Pelican Rapids Alt Center Mid-Level</t>
  </si>
  <si>
    <t>Pelican Rapids Total</t>
  </si>
  <si>
    <t>Perham-Dent Total</t>
  </si>
  <si>
    <t>Underwood Total</t>
  </si>
  <si>
    <t>New York Mills Total</t>
  </si>
  <si>
    <t>Goodridge Total</t>
  </si>
  <si>
    <t>Thief River Falls Total</t>
  </si>
  <si>
    <t>Willow River Total</t>
  </si>
  <si>
    <t>Pine City Total</t>
  </si>
  <si>
    <t>Edgerton Total</t>
  </si>
  <si>
    <t>Climax-Shelly Total</t>
  </si>
  <si>
    <t>Crookston Total</t>
  </si>
  <si>
    <t>East Grand Forks Total</t>
  </si>
  <si>
    <t>Fertile-Beltrami Total</t>
  </si>
  <si>
    <t>Fisher Total</t>
  </si>
  <si>
    <t>Fosston Total</t>
  </si>
  <si>
    <t>Nets</t>
  </si>
  <si>
    <t>Mounds View Total</t>
  </si>
  <si>
    <t>Fairview Dual Program</t>
  </si>
  <si>
    <t>Anthony Louis Center</t>
  </si>
  <si>
    <t>North St Paul-Maplewood Total</t>
  </si>
  <si>
    <t>Roseville Total</t>
  </si>
  <si>
    <t>Aware</t>
  </si>
  <si>
    <t>White Bear Lake Total</t>
  </si>
  <si>
    <t>Home/Hospital Instruction</t>
  </si>
  <si>
    <t>Early Education Mississippi Ca</t>
  </si>
  <si>
    <t>United Hospital Adolescent Program</t>
  </si>
  <si>
    <t>St. Paul Total</t>
  </si>
  <si>
    <t>Red Lake Falls Total</t>
  </si>
  <si>
    <t>Milroy Total</t>
  </si>
  <si>
    <t>Wabasso Total</t>
  </si>
  <si>
    <t>Fec Pre K</t>
  </si>
  <si>
    <t>Faribault Total</t>
  </si>
  <si>
    <t>Northfield Total</t>
  </si>
  <si>
    <t>Hills-Beaver Creek Total</t>
  </si>
  <si>
    <t>Badger Total</t>
  </si>
  <si>
    <t>Roseau Total</t>
  </si>
  <si>
    <t>Warroad Total</t>
  </si>
  <si>
    <t>Chisholm Total</t>
  </si>
  <si>
    <t>Ely Total</t>
  </si>
  <si>
    <t>Floodwood Total</t>
  </si>
  <si>
    <t>Hermantown Total</t>
  </si>
  <si>
    <t>Hibbing Total</t>
  </si>
  <si>
    <t>Proctor Total</t>
  </si>
  <si>
    <t>Virginia Total</t>
  </si>
  <si>
    <t>Nett Lake Total</t>
  </si>
  <si>
    <t>Duluth Total</t>
  </si>
  <si>
    <t>Mountain Iron-Buhl Total</t>
  </si>
  <si>
    <t>Early Childhood Program</t>
  </si>
  <si>
    <t>Belle Plaine Total</t>
  </si>
  <si>
    <t>Jordan Total</t>
  </si>
  <si>
    <t>Grainwood El.</t>
  </si>
  <si>
    <t>Prior Lake-Savage Area Schools Total</t>
  </si>
  <si>
    <t>Shakopee Total</t>
  </si>
  <si>
    <t>New Prague Area Schools Total</t>
  </si>
  <si>
    <t>Becker Total</t>
  </si>
  <si>
    <t>Big Lake Total</t>
  </si>
  <si>
    <t>Ivan Sand After School Credit Recov</t>
  </si>
  <si>
    <t>Elk River Total</t>
  </si>
  <si>
    <t>Holdingford Total</t>
  </si>
  <si>
    <t>Kimball Total</t>
  </si>
  <si>
    <t>Melrose Total</t>
  </si>
  <si>
    <t>Paynesville Total</t>
  </si>
  <si>
    <t>St. Cloud Total</t>
  </si>
  <si>
    <t>Sauk Centre Total</t>
  </si>
  <si>
    <t>Albany Total</t>
  </si>
  <si>
    <t>Sartell Ec Service Center</t>
  </si>
  <si>
    <t>Sartell-St. Stephen Total</t>
  </si>
  <si>
    <t>Rocori Total</t>
  </si>
  <si>
    <t>Blooming Prairie Public Total</t>
  </si>
  <si>
    <t>Owatonna Total</t>
  </si>
  <si>
    <t>Medford Total</t>
  </si>
  <si>
    <t>Hancock Total</t>
  </si>
  <si>
    <t>Chokio-Alberta Total</t>
  </si>
  <si>
    <t>Kerkhoven-Murdock-Sunburg Total</t>
  </si>
  <si>
    <t>Benson Total</t>
  </si>
  <si>
    <t>Bertha-Hewitt Total</t>
  </si>
  <si>
    <t>Browerville Total</t>
  </si>
  <si>
    <t>Browns Valley Total</t>
  </si>
  <si>
    <t>Wheaton Area Total</t>
  </si>
  <si>
    <t>Wabasha-Kellogg Total</t>
  </si>
  <si>
    <t>Lake City Total</t>
  </si>
  <si>
    <t>Verndale Total</t>
  </si>
  <si>
    <t>Sebeka Total</t>
  </si>
  <si>
    <t>Menahga Total</t>
  </si>
  <si>
    <t>Waseca Total</t>
  </si>
  <si>
    <t>Forest Lake Total</t>
  </si>
  <si>
    <t>Mahtomedi Total</t>
  </si>
  <si>
    <t>South Washington County Total</t>
  </si>
  <si>
    <t>Wcjc</t>
  </si>
  <si>
    <t>Stillwater Area Total</t>
  </si>
  <si>
    <t>Butterfield Total</t>
  </si>
  <si>
    <t>Madelia Total</t>
  </si>
  <si>
    <t>St. James Total</t>
  </si>
  <si>
    <t>Breckenridge Area Learning Program</t>
  </si>
  <si>
    <t>Breckenridge Total</t>
  </si>
  <si>
    <t>Rothsay Total</t>
  </si>
  <si>
    <t>Campbell-Tintah Total</t>
  </si>
  <si>
    <t>Lewiston-Altura Total</t>
  </si>
  <si>
    <t>St. Charles Total</t>
  </si>
  <si>
    <t>Winona Area Total</t>
  </si>
  <si>
    <t>Annandale Total</t>
  </si>
  <si>
    <t>Buffalo-Hanover-Montrose Public Sch Total</t>
  </si>
  <si>
    <t>Delano Total</t>
  </si>
  <si>
    <t>Maple Lake Total</t>
  </si>
  <si>
    <t>Monticello Total</t>
  </si>
  <si>
    <t>Rockford Total</t>
  </si>
  <si>
    <t>St. Michael-Albertville Total</t>
  </si>
  <si>
    <t>Canby Total</t>
  </si>
  <si>
    <t>Minnesota Center</t>
  </si>
  <si>
    <t>Cambridge-Isanti Public Total</t>
  </si>
  <si>
    <t>Milaca Total</t>
  </si>
  <si>
    <t>Ulen-Hitterdal Public Total</t>
  </si>
  <si>
    <t>Winnebago</t>
  </si>
  <si>
    <t>Southern Plains Education Coop. Total</t>
  </si>
  <si>
    <t>Karuna</t>
  </si>
  <si>
    <t>Project Return</t>
  </si>
  <si>
    <t>Wels South</t>
  </si>
  <si>
    <t>N.E. Metro Intermediate Dist. 916 Total</t>
  </si>
  <si>
    <t>Intermediate  917 Total</t>
  </si>
  <si>
    <t>Region 4-Lakes Country Service Coop Total</t>
  </si>
  <si>
    <t>Fergus Falls Area Sp. Ed. Coop. Total</t>
  </si>
  <si>
    <t>Meeker &amp; Wright Special Education Total</t>
  </si>
  <si>
    <t>Wright Technical Center Total</t>
  </si>
  <si>
    <t>Regn 6 &amp; 8-S.W/W.C. Srv Cooperative Total</t>
  </si>
  <si>
    <t>Bemidji Regional Interdist. Council Total</t>
  </si>
  <si>
    <t>Fond du Lac (BIA) Total</t>
  </si>
  <si>
    <t>Bug O Nay Ge Shig (BIA) Total</t>
  </si>
  <si>
    <t>Circle of Life (BIA) Total</t>
  </si>
  <si>
    <t>Nay Ah Shing (BIA) Total</t>
  </si>
  <si>
    <t>Lake Crystal-Wellcome Memorial Total</t>
  </si>
  <si>
    <t>Triton Total</t>
  </si>
  <si>
    <t>United South Central Total</t>
  </si>
  <si>
    <t>Maple River Total</t>
  </si>
  <si>
    <t>Kingsland Total</t>
  </si>
  <si>
    <t>St. Louis County Total</t>
  </si>
  <si>
    <t>Waterville-Elysian-Morristown Total</t>
  </si>
  <si>
    <t>Fairview Day Treatment Center</t>
  </si>
  <si>
    <t>Chisago Lakes Total</t>
  </si>
  <si>
    <t>Minnewaska Total</t>
  </si>
  <si>
    <t>Eveleth Gilbert Hope Program</t>
  </si>
  <si>
    <t>Eveleth-Gilbert Total</t>
  </si>
  <si>
    <t>Wadena-Deer Creek Total</t>
  </si>
  <si>
    <t>Buffalo Lk-Hector-Stewart Public Sc Total</t>
  </si>
  <si>
    <t>Dilworth-Glyndon-Felton Total</t>
  </si>
  <si>
    <t>Hinckley-Finlayson Total</t>
  </si>
  <si>
    <t>Lakeview Total</t>
  </si>
  <si>
    <t>Nrheg Total</t>
  </si>
  <si>
    <t>Murray County Central Total</t>
  </si>
  <si>
    <t>Staples-Motley Total</t>
  </si>
  <si>
    <t>Kittson Central Total</t>
  </si>
  <si>
    <t>Kenyon-Wanamingo Total</t>
  </si>
  <si>
    <t>Pine River-Backus Total</t>
  </si>
  <si>
    <t>Warren-Alvarado-Oslo Total</t>
  </si>
  <si>
    <t>M.A.C.C.R.A.Y. Total</t>
  </si>
  <si>
    <t>Luverne Total</t>
  </si>
  <si>
    <t>Yellow Medicine East Total</t>
  </si>
  <si>
    <t>Fillmore Central Total</t>
  </si>
  <si>
    <t>Norman County East Total</t>
  </si>
  <si>
    <t>Sibley East Total</t>
  </si>
  <si>
    <t>Clearbrook-Gonvick Total</t>
  </si>
  <si>
    <t>West Central Area Total</t>
  </si>
  <si>
    <t>Tri-County Total</t>
  </si>
  <si>
    <t>Belgrade-Brooten-Elrosa Total</t>
  </si>
  <si>
    <t>Gfw Primary School (Prek-3)</t>
  </si>
  <si>
    <t>Gfw Intermediate School (Grade 4-6)</t>
  </si>
  <si>
    <t>Gfw Junior/Sr High School (7-12)</t>
  </si>
  <si>
    <t>G.F.W. Total</t>
  </si>
  <si>
    <t>A.C.G.C. Total</t>
  </si>
  <si>
    <t>Lesueur-Henderson Total</t>
  </si>
  <si>
    <t>Martin County West Total</t>
  </si>
  <si>
    <t>Norman County West Total</t>
  </si>
  <si>
    <t>Bird Island-Olivia-Lklillian-Danube Total</t>
  </si>
  <si>
    <t>Granada Huntley-East Chain Total</t>
  </si>
  <si>
    <t>East Central Total</t>
  </si>
  <si>
    <t>Win-E-Mac Total</t>
  </si>
  <si>
    <t>Greenbush-Middle River Total</t>
  </si>
  <si>
    <t>Howard Lake-Waverly-Winsted Total</t>
  </si>
  <si>
    <t>Pipestone Area Total</t>
  </si>
  <si>
    <t>Mesabi East Total</t>
  </si>
  <si>
    <t>Fairmont Area Total</t>
  </si>
  <si>
    <t>Long Prairie-Grey Eagle Total</t>
  </si>
  <si>
    <t>Cedar Mountain Total</t>
  </si>
  <si>
    <t>Morris Area Public Schools Total</t>
  </si>
  <si>
    <t>Zumbrota-Mazeppa Total</t>
  </si>
  <si>
    <t>Janesville-Waldorf-Pemberton Total</t>
  </si>
  <si>
    <t>Lac Qui Parle Valley Total</t>
  </si>
  <si>
    <t>Ada-Borup Total</t>
  </si>
  <si>
    <t>Stephen-Argyle Central Schools Total</t>
  </si>
  <si>
    <t>Glencoe-Silver Lake Total</t>
  </si>
  <si>
    <t>Blue Earth Area Public School Total</t>
  </si>
  <si>
    <t>Red Rock Central Total</t>
  </si>
  <si>
    <t>Glenville-Emmons Total</t>
  </si>
  <si>
    <t>Clinton-Graceville-Beardsley El.</t>
  </si>
  <si>
    <t>Clinton-Graceville-Beardsley Sr.</t>
  </si>
  <si>
    <t>Lismore Colony School</t>
  </si>
  <si>
    <t>Clinton-Graceville-Beardsley Total</t>
  </si>
  <si>
    <t>Lake Park Audubon Total</t>
  </si>
  <si>
    <t>Renville County West Total</t>
  </si>
  <si>
    <t>Jackson County Central Total</t>
  </si>
  <si>
    <t>Redwood Area Total</t>
  </si>
  <si>
    <t>Westbrook-Walnut Grove Total</t>
  </si>
  <si>
    <t>Plainview-Elgin-Millville Total</t>
  </si>
  <si>
    <t>Rtr Total</t>
  </si>
  <si>
    <t>Ortonville Total</t>
  </si>
  <si>
    <t>Tracy Area Total</t>
  </si>
  <si>
    <t>Tri-City United Total</t>
  </si>
  <si>
    <t>Red Lake County Central Total</t>
  </si>
  <si>
    <t>Round Lake-Brewster Total</t>
  </si>
  <si>
    <t>Brandon-Evansville Total</t>
  </si>
  <si>
    <t>City Academy Total</t>
  </si>
  <si>
    <t>Bluffview Montessori Total</t>
  </si>
  <si>
    <t>New Heights School, Inc. Total</t>
  </si>
  <si>
    <t>Cedar Riverside Community School Total</t>
  </si>
  <si>
    <t>Metro Deaf Charter School Total</t>
  </si>
  <si>
    <t>Minnesota New Country School Total</t>
  </si>
  <si>
    <t>Pact Charter School Total</t>
  </si>
  <si>
    <t>Althlos Academy Total</t>
  </si>
  <si>
    <t>Community Of Peace Academy Total</t>
  </si>
  <si>
    <t>World Learner Charter School Total</t>
  </si>
  <si>
    <t>Banaadir South</t>
  </si>
  <si>
    <t>Minnesota Transitions Charter Sch Total</t>
  </si>
  <si>
    <t>Achieve Language Academy Total</t>
  </si>
  <si>
    <t>Duluth Public Schools Academy nee Edison Total</t>
  </si>
  <si>
    <t>Cyber Village Academy Total</t>
  </si>
  <si>
    <t>E.C.H.O. Charter School Total</t>
  </si>
  <si>
    <t>Higher Ground Academy Total</t>
  </si>
  <si>
    <t>St. Paul City School nee New Spirit Scho Total</t>
  </si>
  <si>
    <t>Jennings Community Learning Center Total</t>
  </si>
  <si>
    <t>LIFE Prep Total</t>
  </si>
  <si>
    <t>Face To Face Academy Total</t>
  </si>
  <si>
    <t>Sojourner Truth Academy Total</t>
  </si>
  <si>
    <t>High School For Recording Arts Total</t>
  </si>
  <si>
    <t>Math &amp; Science Academy Total</t>
  </si>
  <si>
    <t>Northwest Passage High School nee Coon R Total</t>
  </si>
  <si>
    <t>Lafayette Public Charter School Total</t>
  </si>
  <si>
    <t>North Lakes Academy Total</t>
  </si>
  <si>
    <t>Lacrescent Montessori Academy Total</t>
  </si>
  <si>
    <t>Nerstrand Charter School Total</t>
  </si>
  <si>
    <t>Rochester Off-Campus Charter High Total</t>
  </si>
  <si>
    <t>El Colegio Charter School Total</t>
  </si>
  <si>
    <t>Schoolcraft Learning Community Chtr Total</t>
  </si>
  <si>
    <t>Crosslake Community Charter School Total</t>
  </si>
  <si>
    <t>Riverway Learning Community Chtr Total</t>
  </si>
  <si>
    <t>Kato Public Charter School Total</t>
  </si>
  <si>
    <t>Aurora Charter School Total</t>
  </si>
  <si>
    <t>Excell Academy Charter Total</t>
  </si>
  <si>
    <t>Hope Community Academy Total</t>
  </si>
  <si>
    <t>Academia Cesar Chavez Charter Sch. Total</t>
  </si>
  <si>
    <t>AFSA High School Total</t>
  </si>
  <si>
    <t>Avalon School Total</t>
  </si>
  <si>
    <t>Mn International Middle Charter Total</t>
  </si>
  <si>
    <t>Friendship Acdmy Of Fine Arts Chtr. Total</t>
  </si>
  <si>
    <t>Pillager Area Charter School Total</t>
  </si>
  <si>
    <t>Discovery Public School Faribault Total</t>
  </si>
  <si>
    <t>Bluesky Charter School Total</t>
  </si>
  <si>
    <t>Ridgeway Community School Total</t>
  </si>
  <si>
    <t>North Shore Community School Total</t>
  </si>
  <si>
    <t>Harbor City International Charter Total</t>
  </si>
  <si>
    <t>Sage Academy Charter School Total</t>
  </si>
  <si>
    <t>Urban Academy Charter School Total</t>
  </si>
  <si>
    <t>New City School Total</t>
  </si>
  <si>
    <t>Prairie Creek Community School Total</t>
  </si>
  <si>
    <t>Artech, Arcadia Total</t>
  </si>
  <si>
    <t>Watershed High School Total</t>
  </si>
  <si>
    <t>New Century Charter School Total</t>
  </si>
  <si>
    <t>Trio Wolf Creek Distance Learning Total</t>
  </si>
  <si>
    <t>Early Wonders Preschool Partnership</t>
  </si>
  <si>
    <t>Partnership Academy, Inc. Total</t>
  </si>
  <si>
    <t>Nova Classical Academy Total</t>
  </si>
  <si>
    <t>Great Expectations Total</t>
  </si>
  <si>
    <t>Minnesota Internship Center Total</t>
  </si>
  <si>
    <t>Hmong Academy Total</t>
  </si>
  <si>
    <t>Liberty High School Total</t>
  </si>
  <si>
    <t>Great River School Total</t>
  </si>
  <si>
    <t>Treknorth High School Total</t>
  </si>
  <si>
    <t>Voyageurs Expeditionary Total</t>
  </si>
  <si>
    <t>Main Street School Performing Arts Total</t>
  </si>
  <si>
    <t>Augsburg Academy Total</t>
  </si>
  <si>
    <t>St. Paul Conservatory Performing Art Total</t>
  </si>
  <si>
    <t>Spero Academy Total</t>
  </si>
  <si>
    <t>Lakes International Language Admy Total</t>
  </si>
  <si>
    <t>Kaleidoscope Charter School Total</t>
  </si>
  <si>
    <t>River Heights Charter School Total</t>
  </si>
  <si>
    <t>St. Croix Preparatory Academy Total</t>
  </si>
  <si>
    <t>Ubah Medical Academy Charter School Total</t>
  </si>
  <si>
    <t>Eagle Ridge Academy Charter School Total</t>
  </si>
  <si>
    <t>Beacon Academy Total</t>
  </si>
  <si>
    <t>Prairie Seeds Academy Total</t>
  </si>
  <si>
    <t>Team Academy Total</t>
  </si>
  <si>
    <t>Lighthouse Academy Of Nations Total</t>
  </si>
  <si>
    <t>Twin Cities Academy High School Total</t>
  </si>
  <si>
    <t>Rochester Math &amp; Science  nee Adam Abdul Total</t>
  </si>
  <si>
    <t>Swan River Montessori Total</t>
  </si>
  <si>
    <t>Loveworks Academy For Arts Total</t>
  </si>
  <si>
    <t>Yinghua Academy Total</t>
  </si>
  <si>
    <t>Stride Academy Charter School Total</t>
  </si>
  <si>
    <t>New Millennium Academy Charter Sch Total</t>
  </si>
  <si>
    <t>Green Isle Community School Total</t>
  </si>
  <si>
    <t>Birch Grove Community School Total</t>
  </si>
  <si>
    <t>Northern Lights Community School Total</t>
  </si>
  <si>
    <t>Minnesota Online High School Total</t>
  </si>
  <si>
    <t>Edvisions Off Campus School Total</t>
  </si>
  <si>
    <t>Twin Cities German Immersion Chrtr Total</t>
  </si>
  <si>
    <t>Dugsi Academy Total</t>
  </si>
  <si>
    <t>Naytahwaush Community School Total</t>
  </si>
  <si>
    <t>Seven Hills Classical Total</t>
  </si>
  <si>
    <t>Spectrum High School Total</t>
  </si>
  <si>
    <t>New Discoveries Monte Total</t>
  </si>
  <si>
    <t>Southside Family Char Total</t>
  </si>
  <si>
    <t>Laura Jeffreys Academy Total</t>
  </si>
  <si>
    <t>East Range Academy Of Tech &amp; Science Total</t>
  </si>
  <si>
    <t>International Spanish Total</t>
  </si>
  <si>
    <t>Glacial Hills Element Total</t>
  </si>
  <si>
    <t>Stonebridge Community School nee Stonbeb Total</t>
  </si>
  <si>
    <t>Hiawatha Leadership A Total</t>
  </si>
  <si>
    <t>Noble Academy Total</t>
  </si>
  <si>
    <t>Clarkfield Charter Sc Total</t>
  </si>
  <si>
    <t>Minisinaakwaang Leadership Total</t>
  </si>
  <si>
    <t>Lincoln International Total</t>
  </si>
  <si>
    <t>Community School of Excellence Total</t>
  </si>
  <si>
    <t>Lionsgate Academy Total</t>
  </si>
  <si>
    <t>Aspen Academy Total</t>
  </si>
  <si>
    <t>Davinci Academy Total</t>
  </si>
  <si>
    <t>Global Academy Total</t>
  </si>
  <si>
    <t>Natural Science Academy</t>
  </si>
  <si>
    <t>Natural Science Academy nee Micheal From Total</t>
  </si>
  <si>
    <t>Cologne Academy Total</t>
  </si>
  <si>
    <t>Bright Water Elementary Total</t>
  </si>
  <si>
    <t>Kipp Minnesota Charter School Total</t>
  </si>
  <si>
    <t>Best Academy Total</t>
  </si>
  <si>
    <t>College Preparatory Elementary Total</t>
  </si>
  <si>
    <t>Cannon River Stem School Total</t>
  </si>
  <si>
    <t>Oshki Ogimaag Total</t>
  </si>
  <si>
    <t>Discovery Woods Montessori School Total</t>
  </si>
  <si>
    <t>Parnassus Preparatory School Total</t>
  </si>
  <si>
    <t>Step Academy Total</t>
  </si>
  <si>
    <t>Cornerstone Montessori Total</t>
  </si>
  <si>
    <t>Rochester STEM Academy Total</t>
  </si>
  <si>
    <t>Hennepin Elementary School Total</t>
  </si>
  <si>
    <t>Vermilion Country School Total</t>
  </si>
  <si>
    <t>Nasha Shkola Total</t>
  </si>
  <si>
    <t>Mastery School Total</t>
  </si>
  <si>
    <t>Upper Mississippi Academy Total</t>
  </si>
  <si>
    <t>Prodeo Academy Total</t>
  </si>
  <si>
    <t>Sejong Academy Total</t>
  </si>
  <si>
    <t>Technical Academies of Minnesota Total</t>
  </si>
  <si>
    <t>Venture Academy Total</t>
  </si>
  <si>
    <t>Northeast College Prep Total</t>
  </si>
  <si>
    <t>Agamim Classical Academy Total</t>
  </si>
  <si>
    <t>Discovery Charter School Total</t>
  </si>
  <si>
    <t>St. Cloud Math and Science Academy Total</t>
  </si>
  <si>
    <t>Star of the North Academy Total</t>
  </si>
  <si>
    <t>Universal Academy Total</t>
  </si>
  <si>
    <t>Bdote Learning Center Total</t>
  </si>
  <si>
    <t>Art and Science Academy Total</t>
  </si>
  <si>
    <t>Woodbury Leadership Academy Total</t>
  </si>
  <si>
    <t>Jane Goodall Environmental Science Total</t>
  </si>
  <si>
    <t>Minnesota Early Learning Academy Total</t>
  </si>
  <si>
    <t>Minnesota Math and Science Academy Total</t>
  </si>
  <si>
    <t>Summit Charter School Total</t>
  </si>
  <si>
    <t>Level Up Academy Total</t>
  </si>
  <si>
    <t>Metropolitan Education for Future Employ Total</t>
  </si>
  <si>
    <t>Rochester Beacon Academy Total</t>
  </si>
  <si>
    <t>Tesfa International School Total</t>
  </si>
  <si>
    <t>New Summit School Total</t>
  </si>
  <si>
    <t>North Metro Flex Academy Total</t>
  </si>
  <si>
    <t>FIT Academy  Athlos Preparatory Academy Dakota County Total</t>
  </si>
  <si>
    <t>Athlos Saint Cloud Total</t>
  </si>
  <si>
    <t>Phoenix Academy Charter Total</t>
  </si>
  <si>
    <t>Marine Community School Total</t>
  </si>
  <si>
    <t>Skyline Math and Science Academy Total</t>
  </si>
  <si>
    <t>The Journey School Total</t>
  </si>
  <si>
    <t>Scitech Academy Charter School Total</t>
  </si>
  <si>
    <t>Progeny Academy Charter School Total</t>
  </si>
  <si>
    <t>Gateway Stem Academy Charter School Total</t>
  </si>
  <si>
    <t>Minnesota Wild Montessori School Total</t>
  </si>
  <si>
    <t>Horizon Science Academy Total</t>
  </si>
  <si>
    <t>Aurora Waasakone Community of Learning Total</t>
  </si>
  <si>
    <t>Modern Montessori Charter School Total</t>
  </si>
  <si>
    <t>St. Paul School of Northern Lights Total</t>
  </si>
  <si>
    <t>Freshwater Ed. Dist. Total</t>
  </si>
  <si>
    <t>St. Croix River Education District Total</t>
  </si>
  <si>
    <t>Zumbro Education District Total</t>
  </si>
  <si>
    <t>Hiawatha Valley Ed. District Total</t>
  </si>
  <si>
    <t>Soar</t>
  </si>
  <si>
    <t>Runestone Area Ed. District Total</t>
  </si>
  <si>
    <t>Mn River Valley Education District Total</t>
  </si>
  <si>
    <t>West Central Education District Total</t>
  </si>
  <si>
    <t>Mn Valley Education District Total</t>
  </si>
  <si>
    <t>Connect And Soar Program</t>
  </si>
  <si>
    <t>South Fork Program</t>
  </si>
  <si>
    <t>River Bend Education District Total</t>
  </si>
  <si>
    <t>Goodhue County Education  Dist. Total</t>
  </si>
  <si>
    <t>Central Minnesota Jt. Powers Dist. Total</t>
  </si>
  <si>
    <t>Northland Learning Center Total</t>
  </si>
  <si>
    <t>Rum River Special Education Coop Total</t>
  </si>
  <si>
    <t>Flight Program</t>
  </si>
  <si>
    <t>Wolverine Program</t>
  </si>
  <si>
    <t>Southern MN Education Consortium (SMEC) Total</t>
  </si>
  <si>
    <t>Snw - Big Lake Middle School</t>
  </si>
  <si>
    <t>Sherburne and Northern Wright Special Education Cooperative Total</t>
  </si>
  <si>
    <t>Cannon Valley Special Education Cooperative Total</t>
  </si>
  <si>
    <t>Austin Albert Lea Area Special Education Cooperative (AALASEC) Total</t>
  </si>
  <si>
    <t>Northern Lights Academy Cooperative</t>
  </si>
  <si>
    <t>Proctor Life</t>
  </si>
  <si>
    <t>Northern Lights Academy Total</t>
  </si>
  <si>
    <t>Benton-Stearns Ed. District Total</t>
  </si>
  <si>
    <t>Mid State Education District Total</t>
  </si>
  <si>
    <t>Grand Total</t>
  </si>
  <si>
    <t>Percent Free + .5 Reduced</t>
  </si>
  <si>
    <t>Comp Revenue</t>
  </si>
  <si>
    <t>Comp Revenue /Pupil</t>
  </si>
  <si>
    <t>Revenue /adj count</t>
  </si>
  <si>
    <t>No Comp. Conc</t>
  </si>
  <si>
    <t>No Conc. Revenue/enrollee</t>
  </si>
  <si>
    <t>No Conc. Rev./ adj count</t>
  </si>
  <si>
    <t>Diff Between Comp./No Comp.</t>
  </si>
  <si>
    <t>Diff. Comp/No Comp Rev. by enrollee</t>
  </si>
  <si>
    <t>Diff. Comp/   No Comp   Rev. by adj count</t>
  </si>
  <si>
    <t>Est Difference (Fudge)</t>
  </si>
  <si>
    <t xml:space="preserve">Aitkin    </t>
  </si>
  <si>
    <t xml:space="preserve">Minneapolis     </t>
  </si>
  <si>
    <t xml:space="preserve">Hill City    </t>
  </si>
  <si>
    <t xml:space="preserve">Mcgregor    </t>
  </si>
  <si>
    <t xml:space="preserve">Anoka-Hennepin     </t>
  </si>
  <si>
    <t xml:space="preserve">Centennial    </t>
  </si>
  <si>
    <t xml:space="preserve">Columbia Heights    </t>
  </si>
  <si>
    <t xml:space="preserve">Fridley    </t>
  </si>
  <si>
    <t xml:space="preserve">St Francis    </t>
  </si>
  <si>
    <t>Spring Lake Park</t>
  </si>
  <si>
    <t xml:space="preserve">Detroit Lakes     </t>
  </si>
  <si>
    <t xml:space="preserve">Frazee-Vergas     </t>
  </si>
  <si>
    <t xml:space="preserve">Pine Point    </t>
  </si>
  <si>
    <t xml:space="preserve">Bemidji    </t>
  </si>
  <si>
    <t xml:space="preserve">Blackduck    </t>
  </si>
  <si>
    <t xml:space="preserve">Kelliher    </t>
  </si>
  <si>
    <t xml:space="preserve">Red Lake    </t>
  </si>
  <si>
    <t xml:space="preserve">Foley    </t>
  </si>
  <si>
    <t xml:space="preserve">S   Clair    </t>
  </si>
  <si>
    <t xml:space="preserve">Mankato    </t>
  </si>
  <si>
    <t xml:space="preserve">Comfrey    </t>
  </si>
  <si>
    <t xml:space="preserve">Sleepy Eye    </t>
  </si>
  <si>
    <t xml:space="preserve">Springfield    </t>
  </si>
  <si>
    <t xml:space="preserve">New Ulm    </t>
  </si>
  <si>
    <t xml:space="preserve">Barnum    </t>
  </si>
  <si>
    <t xml:space="preserve">Carlton    </t>
  </si>
  <si>
    <t xml:space="preserve">Cloquet    </t>
  </si>
  <si>
    <t xml:space="preserve">Moose Lake    </t>
  </si>
  <si>
    <t xml:space="preserve">Esko    </t>
  </si>
  <si>
    <t xml:space="preserve">Wrenshall    </t>
  </si>
  <si>
    <t xml:space="preserve">Central    </t>
  </si>
  <si>
    <t xml:space="preserve">Waconia    </t>
  </si>
  <si>
    <t xml:space="preserve">Watertown-Mayer     </t>
  </si>
  <si>
    <t xml:space="preserve">Pillager    </t>
  </si>
  <si>
    <t xml:space="preserve">Montevideo    </t>
  </si>
  <si>
    <t xml:space="preserve">Rush City    </t>
  </si>
  <si>
    <t xml:space="preserve">Barnesville     </t>
  </si>
  <si>
    <t xml:space="preserve">Hawley    </t>
  </si>
  <si>
    <t xml:space="preserve">Moorhead    </t>
  </si>
  <si>
    <t xml:space="preserve">Bagley    </t>
  </si>
  <si>
    <t xml:space="preserve">Windom    </t>
  </si>
  <si>
    <t xml:space="preserve">Brainerd    </t>
  </si>
  <si>
    <t xml:space="preserve">Crosby-Ironton     </t>
  </si>
  <si>
    <t xml:space="preserve">Burnsville    </t>
  </si>
  <si>
    <t xml:space="preserve">Farmington    </t>
  </si>
  <si>
    <t xml:space="preserve">Lakeville    </t>
  </si>
  <si>
    <t xml:space="preserve">Randolph    </t>
  </si>
  <si>
    <t>West St Paul-Mendota Hts.-Eagan</t>
  </si>
  <si>
    <t xml:space="preserve">Hastings    </t>
  </si>
  <si>
    <t xml:space="preserve">Hayfield    </t>
  </si>
  <si>
    <t xml:space="preserve">Alexandria    </t>
  </si>
  <si>
    <t xml:space="preserve">Osakis    </t>
  </si>
  <si>
    <t xml:space="preserve">Lanesboro    </t>
  </si>
  <si>
    <t xml:space="preserve">Mabel-Canton     </t>
  </si>
  <si>
    <t xml:space="preserve">Albert Lea    </t>
  </si>
  <si>
    <t xml:space="preserve">Alden-Conger    </t>
  </si>
  <si>
    <t xml:space="preserve">Cannon Falls    </t>
  </si>
  <si>
    <t xml:space="preserve">Goodhue    </t>
  </si>
  <si>
    <t xml:space="preserve">Pine Island     </t>
  </si>
  <si>
    <t xml:space="preserve">Red Wing    </t>
  </si>
  <si>
    <t xml:space="preserve">Ashby    </t>
  </si>
  <si>
    <t xml:space="preserve">Hopkins    </t>
  </si>
  <si>
    <t xml:space="preserve">Bloomington    </t>
  </si>
  <si>
    <t xml:space="preserve">Eden Prairie    </t>
  </si>
  <si>
    <t xml:space="preserve">Edina    </t>
  </si>
  <si>
    <t xml:space="preserve">Minnetonka    </t>
  </si>
  <si>
    <t xml:space="preserve">Westonka    </t>
  </si>
  <si>
    <t xml:space="preserve">Orono    </t>
  </si>
  <si>
    <t xml:space="preserve">Osseo    </t>
  </si>
  <si>
    <t xml:space="preserve">Richfield    </t>
  </si>
  <si>
    <t xml:space="preserve">Robbinsdale    </t>
  </si>
  <si>
    <t>St Anthony-New Brighton</t>
  </si>
  <si>
    <t xml:space="preserve">St Louis Park     </t>
  </si>
  <si>
    <t xml:space="preserve">Wayzata    </t>
  </si>
  <si>
    <t>Hennepin Technical College (Brookly</t>
  </si>
  <si>
    <t xml:space="preserve">Houston    </t>
  </si>
  <si>
    <t xml:space="preserve">Caledonia    </t>
  </si>
  <si>
    <t xml:space="preserve">La Crescent-Hokah </t>
  </si>
  <si>
    <t xml:space="preserve">Laporte    </t>
  </si>
  <si>
    <t xml:space="preserve">Nevis    </t>
  </si>
  <si>
    <t xml:space="preserve">Park Rapids    </t>
  </si>
  <si>
    <t xml:space="preserve">Braham    </t>
  </si>
  <si>
    <t xml:space="preserve">Greenway    </t>
  </si>
  <si>
    <t xml:space="preserve">Deer River    </t>
  </si>
  <si>
    <t xml:space="preserve">Grand Rapids    </t>
  </si>
  <si>
    <t xml:space="preserve">Mora    </t>
  </si>
  <si>
    <t xml:space="preserve">Ogilvie    </t>
  </si>
  <si>
    <t xml:space="preserve">Willmar    </t>
  </si>
  <si>
    <t xml:space="preserve">Lancaster    </t>
  </si>
  <si>
    <t xml:space="preserve">Dawson-Boyd    </t>
  </si>
  <si>
    <t xml:space="preserve">Lake Superior     </t>
  </si>
  <si>
    <t xml:space="preserve">Cleveland    </t>
  </si>
  <si>
    <t xml:space="preserve">Hendricks    </t>
  </si>
  <si>
    <t xml:space="preserve">Ivanhoe    </t>
  </si>
  <si>
    <t xml:space="preserve">Lake Benton    </t>
  </si>
  <si>
    <t xml:space="preserve">Marshall    </t>
  </si>
  <si>
    <t xml:space="preserve">Minneota    </t>
  </si>
  <si>
    <t xml:space="preserve">Lynd    </t>
  </si>
  <si>
    <t xml:space="preserve">Hutchinson    </t>
  </si>
  <si>
    <t xml:space="preserve">Lester Prairie     </t>
  </si>
  <si>
    <t xml:space="preserve">Mahnomen    </t>
  </si>
  <si>
    <t xml:space="preserve">Grygla    </t>
  </si>
  <si>
    <t xml:space="preserve">Truman    </t>
  </si>
  <si>
    <t xml:space="preserve">Litchfield    </t>
  </si>
  <si>
    <t xml:space="preserve">Dassel-Cokato     </t>
  </si>
  <si>
    <t xml:space="preserve">Isle    </t>
  </si>
  <si>
    <t xml:space="preserve">Princeton    </t>
  </si>
  <si>
    <t xml:space="preserve">Onamia    </t>
  </si>
  <si>
    <t xml:space="preserve">Little Falls    </t>
  </si>
  <si>
    <t xml:space="preserve">Pierz    </t>
  </si>
  <si>
    <t xml:space="preserve">Royalton    </t>
  </si>
  <si>
    <t xml:space="preserve">Swanville    </t>
  </si>
  <si>
    <t xml:space="preserve">Upsala    </t>
  </si>
  <si>
    <t xml:space="preserve">Austin    </t>
  </si>
  <si>
    <t xml:space="preserve">Grand Meadow    </t>
  </si>
  <si>
    <t xml:space="preserve">Lyle    </t>
  </si>
  <si>
    <t xml:space="preserve">Southland    </t>
  </si>
  <si>
    <t xml:space="preserve">Fulda    </t>
  </si>
  <si>
    <t xml:space="preserve">Nicollet    </t>
  </si>
  <si>
    <t xml:space="preserve">St Peter    </t>
  </si>
  <si>
    <t xml:space="preserve">Adrian    </t>
  </si>
  <si>
    <t xml:space="preserve">Ellsworth    </t>
  </si>
  <si>
    <t xml:space="preserve">Worthington    </t>
  </si>
  <si>
    <t xml:space="preserve">Byron    </t>
  </si>
  <si>
    <t xml:space="preserve">Dover-Eyota    </t>
  </si>
  <si>
    <t xml:space="preserve">Stewartville    </t>
  </si>
  <si>
    <t xml:space="preserve">Rochester    </t>
  </si>
  <si>
    <t xml:space="preserve">Battle Lake    </t>
  </si>
  <si>
    <t xml:space="preserve">Fergus Falls    </t>
  </si>
  <si>
    <t xml:space="preserve">Henning    </t>
  </si>
  <si>
    <t xml:space="preserve">Parkers Prairie     </t>
  </si>
  <si>
    <t xml:space="preserve">Pelican Rapids     </t>
  </si>
  <si>
    <t xml:space="preserve">Perham-Dent    </t>
  </si>
  <si>
    <t xml:space="preserve">Underwood    </t>
  </si>
  <si>
    <t xml:space="preserve">New York Mills     </t>
  </si>
  <si>
    <t xml:space="preserve">Goodridge    </t>
  </si>
  <si>
    <t xml:space="preserve">Willow River    </t>
  </si>
  <si>
    <t xml:space="preserve">Pine City    </t>
  </si>
  <si>
    <t xml:space="preserve">Edgerton    </t>
  </si>
  <si>
    <t xml:space="preserve">Crookston    </t>
  </si>
  <si>
    <t xml:space="preserve">East Grand Forks    </t>
  </si>
  <si>
    <t xml:space="preserve">Fisher    </t>
  </si>
  <si>
    <t xml:space="preserve">Fosston    </t>
  </si>
  <si>
    <t xml:space="preserve">Mounds View    </t>
  </si>
  <si>
    <t xml:space="preserve">North St Paul-Maplewood Oakdale  </t>
  </si>
  <si>
    <t xml:space="preserve">Roseville    </t>
  </si>
  <si>
    <t xml:space="preserve">St Paul    </t>
  </si>
  <si>
    <t xml:space="preserve">Red Lake Falls     </t>
  </si>
  <si>
    <t xml:space="preserve">Milroy    </t>
  </si>
  <si>
    <t xml:space="preserve">Wabasso    </t>
  </si>
  <si>
    <t xml:space="preserve">Faribault    </t>
  </si>
  <si>
    <t xml:space="preserve">Northfield    </t>
  </si>
  <si>
    <t xml:space="preserve">Badger    </t>
  </si>
  <si>
    <t xml:space="preserve">Roseau    </t>
  </si>
  <si>
    <t xml:space="preserve">Warroad    </t>
  </si>
  <si>
    <t xml:space="preserve">Chisholm    </t>
  </si>
  <si>
    <t xml:space="preserve">Ely    </t>
  </si>
  <si>
    <t xml:space="preserve">Floodwood    </t>
  </si>
  <si>
    <t xml:space="preserve">Hermantown    </t>
  </si>
  <si>
    <t xml:space="preserve">Hibbing    </t>
  </si>
  <si>
    <t xml:space="preserve">Proctor    </t>
  </si>
  <si>
    <t xml:space="preserve">Virginia    </t>
  </si>
  <si>
    <t xml:space="preserve">Nett Lake    </t>
  </si>
  <si>
    <t xml:space="preserve">Duluth    </t>
  </si>
  <si>
    <t xml:space="preserve">Belle Plaine    </t>
  </si>
  <si>
    <t xml:space="preserve">Jordan    </t>
  </si>
  <si>
    <t xml:space="preserve">Shakopee    </t>
  </si>
  <si>
    <t xml:space="preserve">Becker    </t>
  </si>
  <si>
    <t xml:space="preserve">Big Lake    </t>
  </si>
  <si>
    <t xml:space="preserve">Elk River    </t>
  </si>
  <si>
    <t xml:space="preserve">Holdingford    </t>
  </si>
  <si>
    <t xml:space="preserve">Kimball    </t>
  </si>
  <si>
    <t xml:space="preserve">Melrose    </t>
  </si>
  <si>
    <t xml:space="preserve">Paynesville    </t>
  </si>
  <si>
    <t xml:space="preserve">St Cloud    </t>
  </si>
  <si>
    <t xml:space="preserve">Sauk Centre    </t>
  </si>
  <si>
    <t xml:space="preserve">Albany    </t>
  </si>
  <si>
    <t xml:space="preserve">Sartell-St Stephen </t>
  </si>
  <si>
    <t xml:space="preserve">Rocori    </t>
  </si>
  <si>
    <t xml:space="preserve">Blooming Prairie    </t>
  </si>
  <si>
    <t xml:space="preserve">Owatonna    </t>
  </si>
  <si>
    <t xml:space="preserve">Medford    </t>
  </si>
  <si>
    <t xml:space="preserve">Hancock    </t>
  </si>
  <si>
    <t xml:space="preserve">Chokio-Alberta     </t>
  </si>
  <si>
    <t xml:space="preserve">Benson    </t>
  </si>
  <si>
    <t xml:space="preserve">Bertha-Hewitt     </t>
  </si>
  <si>
    <t xml:space="preserve">Browerville    </t>
  </si>
  <si>
    <t xml:space="preserve">Browns Valley     </t>
  </si>
  <si>
    <t xml:space="preserve">Wheaton Area    </t>
  </si>
  <si>
    <t xml:space="preserve">Wabasha-Kellogg     </t>
  </si>
  <si>
    <t xml:space="preserve">Lake City    </t>
  </si>
  <si>
    <t xml:space="preserve">Verndale    </t>
  </si>
  <si>
    <t xml:space="preserve">Sebeka    </t>
  </si>
  <si>
    <t xml:space="preserve">Menahga    </t>
  </si>
  <si>
    <t xml:space="preserve">Waseca    </t>
  </si>
  <si>
    <t xml:space="preserve">Forest Lake    </t>
  </si>
  <si>
    <t xml:space="preserve">Mahtomedi    </t>
  </si>
  <si>
    <t xml:space="preserve">South Washington County   </t>
  </si>
  <si>
    <t xml:space="preserve">Stillwater Area     </t>
  </si>
  <si>
    <t xml:space="preserve">Butterfield    </t>
  </si>
  <si>
    <t xml:space="preserve">Madelia    </t>
  </si>
  <si>
    <t xml:space="preserve">St James    </t>
  </si>
  <si>
    <t xml:space="preserve">Breckenridge    </t>
  </si>
  <si>
    <t xml:space="preserve">Rothsay    </t>
  </si>
  <si>
    <t xml:space="preserve">Campbell-Tintah     </t>
  </si>
  <si>
    <t xml:space="preserve">Lewiston-Altura     </t>
  </si>
  <si>
    <t xml:space="preserve">St Charles    </t>
  </si>
  <si>
    <t xml:space="preserve">Winona Area    </t>
  </si>
  <si>
    <t xml:space="preserve">Annandale    </t>
  </si>
  <si>
    <t xml:space="preserve">Delano    </t>
  </si>
  <si>
    <t xml:space="preserve">Maple Lake    </t>
  </si>
  <si>
    <t xml:space="preserve">Monticello    </t>
  </si>
  <si>
    <t xml:space="preserve">Rockford    </t>
  </si>
  <si>
    <t xml:space="preserve">St Michael-Albertville   </t>
  </si>
  <si>
    <t xml:space="preserve">Canby    </t>
  </si>
  <si>
    <t xml:space="preserve">Cambridge-Isanti    </t>
  </si>
  <si>
    <t xml:space="preserve">Milaca    </t>
  </si>
  <si>
    <t xml:space="preserve">Ulen-Hitterdal    </t>
  </si>
  <si>
    <t>Northeast Metro Technical College</t>
  </si>
  <si>
    <t>Dakota County Technical College</t>
  </si>
  <si>
    <t>Bemidji Regional Interdis   Council</t>
  </si>
  <si>
    <t xml:space="preserve">Kingsland    </t>
  </si>
  <si>
    <t xml:space="preserve">St Louis County </t>
  </si>
  <si>
    <t xml:space="preserve">Eveleth-Gilbert </t>
  </si>
  <si>
    <t xml:space="preserve">Luverne    </t>
  </si>
  <si>
    <t xml:space="preserve">Belgrade-Brooten-Elrosa   </t>
  </si>
  <si>
    <t xml:space="preserve">A.C.G.C.    </t>
  </si>
  <si>
    <t xml:space="preserve">Le Sueur-Henderson </t>
  </si>
  <si>
    <t xml:space="preserve">Long Prairie-Grey Eagle   </t>
  </si>
  <si>
    <t>Morris Area</t>
  </si>
  <si>
    <t xml:space="preserve">Ada-Borup    </t>
  </si>
  <si>
    <t>RTR</t>
  </si>
  <si>
    <t xml:space="preserve">Tracy Area    </t>
  </si>
  <si>
    <t xml:space="preserve">Tri-City United </t>
  </si>
  <si>
    <t xml:space="preserve">Red Lake County Central </t>
  </si>
  <si>
    <t>Duluth s Academy</t>
  </si>
  <si>
    <t>St Paul City School</t>
  </si>
  <si>
    <t>Harvest Preparatory School</t>
  </si>
  <si>
    <t>La Crescent Montessori &amp; Stem Schoo</t>
  </si>
  <si>
    <t>Twin Cities International Elem Sch</t>
  </si>
  <si>
    <t>Minnesota International Middle Chtr</t>
  </si>
  <si>
    <t>Trio Wolf Creek  tance Learning</t>
  </si>
  <si>
    <t>Lakes International Language Academ</t>
  </si>
  <si>
    <t>St Croix Preparatory Academy</t>
  </si>
  <si>
    <t>Twin Cities German Immersion Chtr</t>
  </si>
  <si>
    <t>New  coveries Montessori Academy</t>
  </si>
  <si>
    <t>Learning For Leadership Charter</t>
  </si>
  <si>
    <t>Hiawatha Academies</t>
  </si>
  <si>
    <t>Rivers Edge Academy</t>
  </si>
  <si>
    <t>Technical Academies Of Minnesota</t>
  </si>
  <si>
    <t>Minnesota Math And Science Academy</t>
  </si>
  <si>
    <t>Metro Education For Future Employ</t>
  </si>
  <si>
    <t xml:space="preserve">Big Picture Twin Cities </t>
  </si>
  <si>
    <t xml:space="preserve">Freshwater Ed.    </t>
  </si>
  <si>
    <t xml:space="preserve">Zumbro Education   </t>
  </si>
  <si>
    <t xml:space="preserve">Hiawatha Valley Ed.   </t>
  </si>
  <si>
    <t xml:space="preserve">Runestone Area Ed.   </t>
  </si>
  <si>
    <t xml:space="preserve">Mn River Valley Education   </t>
  </si>
  <si>
    <t xml:space="preserve">West Central Education   </t>
  </si>
  <si>
    <t xml:space="preserve">Mn Valley Education   </t>
  </si>
  <si>
    <t xml:space="preserve">River Bend Education   </t>
  </si>
  <si>
    <t xml:space="preserve">Goodhue County Education   </t>
  </si>
  <si>
    <t xml:space="preserve">Central Minnesota J   Powers    </t>
  </si>
  <si>
    <t>??</t>
  </si>
  <si>
    <t xml:space="preserve">Benton Stearns Ed   </t>
  </si>
  <si>
    <t xml:space="preserve">Midstate Education   </t>
  </si>
  <si>
    <t xml:space="preserve">Phoenix  Academy Charter  </t>
  </si>
  <si>
    <t>Comp Rev Needed /enrollee</t>
  </si>
  <si>
    <t xml:space="preserve">No Conc Comp Needed /enrollee </t>
  </si>
  <si>
    <t>October 1 Enrollment for 20-21</t>
  </si>
  <si>
    <t>FY</t>
  </si>
  <si>
    <t>DstNum</t>
  </si>
  <si>
    <t>Sch</t>
  </si>
  <si>
    <t>Enrolled</t>
  </si>
  <si>
    <t>Free</t>
  </si>
  <si>
    <t>RedPr</t>
  </si>
  <si>
    <t>20-21</t>
  </si>
  <si>
    <t>AITKIN SECONDARY SCHOOL</t>
  </si>
  <si>
    <t>RIPPLESIDE ELEMENTARY</t>
  </si>
  <si>
    <t>AITKIN ALTERNATIVE LEARNING PROGRAM</t>
  </si>
  <si>
    <t>ARMATAGE ELEMENTARY</t>
  </si>
  <si>
    <t>LAKE HARRIET LOWER ELEMENTARY</t>
  </si>
  <si>
    <t>BANCROFT ELEMENTARY</t>
  </si>
  <si>
    <t>BARTON OPEN ELEMENTARY</t>
  </si>
  <si>
    <t>BETHUNE ELEMENTARY</t>
  </si>
  <si>
    <t>BURROUGHS ELEMENTARY</t>
  </si>
  <si>
    <t>LAKE HARRIET UPPER SCHOOL</t>
  </si>
  <si>
    <t>HALE ELEMENTARY</t>
  </si>
  <si>
    <t>HIAWATHA ELEMENTARY</t>
  </si>
  <si>
    <t>KENNY ELEMENTARY</t>
  </si>
  <si>
    <t>KENWOOD ELEMENTARY</t>
  </si>
  <si>
    <t>LORING ELEMENTARY</t>
  </si>
  <si>
    <t>LYNDALE ELEMENTARY</t>
  </si>
  <si>
    <t>NORTHROP ELEMENTARY</t>
  </si>
  <si>
    <t>PILLSBURY ELEMENTARY</t>
  </si>
  <si>
    <t>PRATT ELEMENTARY</t>
  </si>
  <si>
    <t>SEWARD ELEMENTARY</t>
  </si>
  <si>
    <t>SHERIDAN ELEMENTARY</t>
  </si>
  <si>
    <t>WAITE PARK ELEMENTARY</t>
  </si>
  <si>
    <t>WINDOM SCHOOL</t>
  </si>
  <si>
    <t>FOLWELL ARTS MAGNET</t>
  </si>
  <si>
    <t>JEFFERSON ELEMENTARY</t>
  </si>
  <si>
    <t>DOWLING ELEMENTARY</t>
  </si>
  <si>
    <t>ECSE</t>
  </si>
  <si>
    <t>ANDERSEN COMMUNITY</t>
  </si>
  <si>
    <t>SULLIVAN ELEMENTARY</t>
  </si>
  <si>
    <t>ANISHINABE ACADEMY</t>
  </si>
  <si>
    <t>MARCY OPEN ELEMENTARY</t>
  </si>
  <si>
    <t>BRYN MAWR ELEMENTARY</t>
  </si>
  <si>
    <t>GREEN CENTRAL PARK ELEMENTARY</t>
  </si>
  <si>
    <t>EMERSON ELEMENTARY</t>
  </si>
  <si>
    <t>HALL INTERNATIONAL</t>
  </si>
  <si>
    <t>NELLIE STONE JOHNSON ELEMENTARY</t>
  </si>
  <si>
    <t>WHITTIER INTERNATIONAL</t>
  </si>
  <si>
    <t>HMONG INTERNATIONAL ACADEMY</t>
  </si>
  <si>
    <t>ANTHONY MIDDLE SCHOOL</t>
  </si>
  <si>
    <t>ANWATIN MIDDLE COM &amp; SPANISH D I</t>
  </si>
  <si>
    <t>NORTHEAST MIDDLE</t>
  </si>
  <si>
    <t>OLSON MIDDLE</t>
  </si>
  <si>
    <t>SANFORD MIDDLE</t>
  </si>
  <si>
    <t>MACC</t>
  </si>
  <si>
    <t>FAIR Senior High</t>
  </si>
  <si>
    <t>MERC</t>
  </si>
  <si>
    <t>LORING-NICOLLET HIGH</t>
  </si>
  <si>
    <t>EDISON SENIOR HIGH</t>
  </si>
  <si>
    <t>HENRY SENIOR HIGH</t>
  </si>
  <si>
    <t>PLYMOUTH YOUTH CENTER</t>
  </si>
  <si>
    <t>ROOSEVELT SENIOR HIGH</t>
  </si>
  <si>
    <t>CENTER SCHOOL</t>
  </si>
  <si>
    <t>SOUTH SENIOR HIGH</t>
  </si>
  <si>
    <t>WELLSTONE INTERNATIONAL HIGH</t>
  </si>
  <si>
    <t>SOUTHWEST SENIOR HIGH</t>
  </si>
  <si>
    <t>WASHBURN SENIOR HIGH</t>
  </si>
  <si>
    <t>MENLO PARK ACADEMY</t>
  </si>
  <si>
    <t>North Community Senior High</t>
  </si>
  <si>
    <t>TRANSITION PLUS SERVICES</t>
  </si>
  <si>
    <t>HARRISON EDUCATION CENTER</t>
  </si>
  <si>
    <t>Heritage STEM Academy</t>
  </si>
  <si>
    <t>ALC EXTENDED DAY</t>
  </si>
  <si>
    <t>AMERICAN INDIAN OIC</t>
  </si>
  <si>
    <t>MINNEAPOLIS ON LINE LEARNING</t>
  </si>
  <si>
    <t>VOA High School</t>
  </si>
  <si>
    <t>Wellstone High School - SWS</t>
  </si>
  <si>
    <t>Roosevelt High School - SWS</t>
  </si>
  <si>
    <t>Southwest High School - SWS</t>
  </si>
  <si>
    <t>MACC Extended</t>
  </si>
  <si>
    <t>RIVER BEND EDUCATIONAL CENTER</t>
  </si>
  <si>
    <t>STADIUM VIEW</t>
  </si>
  <si>
    <t>MPS METRO HA</t>
  </si>
  <si>
    <t>MPS METRO SJ</t>
  </si>
  <si>
    <t>MPS METRO C</t>
  </si>
  <si>
    <t>HILL CITY ELEMENTARY</t>
  </si>
  <si>
    <t>HILL CITY SENIOR HIGH</t>
  </si>
  <si>
    <t>MCGREGOR ELEMENTARY</t>
  </si>
  <si>
    <t>MCGREGOR AREA LEARNING PROGRAM</t>
  </si>
  <si>
    <t>MCGREGOR SECONDARY</t>
  </si>
  <si>
    <t>South St. Paul Middle School</t>
  </si>
  <si>
    <t>S ST. PAUL COMMUNITY LRNG. CNTR.</t>
  </si>
  <si>
    <t>EARLY CHILDHOOD SPECIAL ED PROGRAM</t>
  </si>
  <si>
    <t>LINCOLN CENTER ELEMENTARY</t>
  </si>
  <si>
    <t>KAPOSIA EDUCATION CENTER ELEMENTARY</t>
  </si>
  <si>
    <t>ANOKA MIDDLE SCHOOL FOR THE ARTS</t>
  </si>
  <si>
    <t>COON RAPIDS MIDDLE SCHOOL</t>
  </si>
  <si>
    <t>JACKSON MIDDLE</t>
  </si>
  <si>
    <t>NORTHDALE MIDDLE</t>
  </si>
  <si>
    <t>OAK VIEW MIDDLE</t>
  </si>
  <si>
    <t>ROOSEVELT MIDDLE</t>
  </si>
  <si>
    <t>ADAMS ELEMENTARY</t>
  </si>
  <si>
    <t>CROOKED LAKE ELEMENTARY</t>
  </si>
  <si>
    <t>FRANKLIN ELEMENTARY</t>
  </si>
  <si>
    <t>HAMILTON ELEMENTARY</t>
  </si>
  <si>
    <t>Hoover Elementary BioMed, Sci, Egng</t>
  </si>
  <si>
    <t>JOHNSVILLE ELEMENTARY</t>
  </si>
  <si>
    <t>LINCOLN ELEMENTARY</t>
  </si>
  <si>
    <t>MADISON ELEMENTARY</t>
  </si>
  <si>
    <t>MCKINLEY ELEMENTARY</t>
  </si>
  <si>
    <t>MISSISSIPPI ELEMENTARY</t>
  </si>
  <si>
    <t>MONROE ELEMENTARY</t>
  </si>
  <si>
    <t>MORRIS BYE ELEMENTARY</t>
  </si>
  <si>
    <t>SAND CREEK ELEMENTARY</t>
  </si>
  <si>
    <t>UNIVERSITY ELEMENTARY</t>
  </si>
  <si>
    <t>WILSON ELEMENTARY</t>
  </si>
  <si>
    <t>EVERGREEN PARK ELEMENTARY</t>
  </si>
  <si>
    <t>EISENHOWER ELEMENTARY</t>
  </si>
  <si>
    <t>RAMSEY ELEMENTARY</t>
  </si>
  <si>
    <t>DAYTON ELEMENTARY</t>
  </si>
  <si>
    <t>OXBOW CREEK ELEMENTARY</t>
  </si>
  <si>
    <t>ANDOVER ELEMENTARY</t>
  </si>
  <si>
    <t>RUM RIVER ELEMENTARY</t>
  </si>
  <si>
    <t>Champlin/Brooklyn Pk Acd MathEnvSci</t>
  </si>
  <si>
    <t>BRIDGES</t>
  </si>
  <si>
    <t>EARLY CHILDHOOD/SPECIAL EDUCATION</t>
  </si>
  <si>
    <t>ANTHONY LOUIS HOUSE</t>
  </si>
  <si>
    <t>RIVER TRAIL LEARNING CTR @ LO JACOB</t>
  </si>
  <si>
    <t>COMPASS ON-LINE</t>
  </si>
  <si>
    <t>COMPASS-BELL CENTER</t>
  </si>
  <si>
    <t>STEP Ahead High School</t>
  </si>
  <si>
    <t>Pines School - ACS</t>
  </si>
  <si>
    <t>Pines School - NSP</t>
  </si>
  <si>
    <t>Pines School - RJC</t>
  </si>
  <si>
    <t>PINES SCHOOL DAY PROGRAM</t>
  </si>
  <si>
    <t>CENTENNIAL HIGH SCHOOL</t>
  </si>
  <si>
    <t>CENTENNIAL MIDDLE</t>
  </si>
  <si>
    <t>CENTENNIAL AREA LEARNING CENTER</t>
  </si>
  <si>
    <t>CALC TRANSITION</t>
  </si>
  <si>
    <t>PROJECT SEARCH</t>
  </si>
  <si>
    <t>CENTENNIAL ELEMENTARY</t>
  </si>
  <si>
    <t>CENTERVILLE ELEMENTARY</t>
  </si>
  <si>
    <t>GOLDEN LAKE ELEMENTARY</t>
  </si>
  <si>
    <t>RICE LAKE ELEMENTARY</t>
  </si>
  <si>
    <t>EARLY CHILDHOOD CENTER</t>
  </si>
  <si>
    <t>BLUE HERON ELEMENTARY</t>
  </si>
  <si>
    <t>COLUMBIA HEIGHTS SENIOR HIGH</t>
  </si>
  <si>
    <t>COLUMBIA ACADEMY</t>
  </si>
  <si>
    <t>HIGHLAND ELEMENTARY</t>
  </si>
  <si>
    <t>NORTH PARK ELEMENTARY</t>
  </si>
  <si>
    <t>VALLEY VIEW ELEMENTARY</t>
  </si>
  <si>
    <t>EARLY CHILDHOOD</t>
  </si>
  <si>
    <t>FRIDLEY SENIOR HIGH</t>
  </si>
  <si>
    <t>FRIDLEY MIDDLE</t>
  </si>
  <si>
    <t>HAYES ELEMENTARY</t>
  </si>
  <si>
    <t>STEVENSON ELEMENTARY</t>
  </si>
  <si>
    <t>TRANSITIONS SCHOOL</t>
  </si>
  <si>
    <t>FRIDLEY MIDDLE AREA LEARNING CENTER</t>
  </si>
  <si>
    <t>ST. FRANCIS HIGH</t>
  </si>
  <si>
    <t>TRANSITION 15</t>
  </si>
  <si>
    <t>ECSE@ ISD 15 LIFELONG LEARNING</t>
  </si>
  <si>
    <t>ST. FRANCIS ELEMENTARY</t>
  </si>
  <si>
    <t>SPRING LAKE PARK SENIOR HIGH</t>
  </si>
  <si>
    <t>EARLY EDUCATION</t>
  </si>
  <si>
    <t>NORTHPOINT ELEMENTARY</t>
  </si>
  <si>
    <t>DISTANCE LEARNING INDEP STUDY</t>
  </si>
  <si>
    <t>DETROIT LAKES SENIOR HIGH</t>
  </si>
  <si>
    <t>DETROIT LAKES MIDDLE</t>
  </si>
  <si>
    <t>ROSSMAN ELEMENTARY</t>
  </si>
  <si>
    <t>DETROIT LAKES MIDDLE ALC</t>
  </si>
  <si>
    <t>DETROIT LAKES AREA LEARNING CENTER</t>
  </si>
  <si>
    <t>LINCOLN EARLY CHILDHOOD ED. CENTER</t>
  </si>
  <si>
    <t>ROOSEVELT ELEMENTARY</t>
  </si>
  <si>
    <t>FRAZEE ELEMENTARY</t>
  </si>
  <si>
    <t>FRAZEE SECONDARY</t>
  </si>
  <si>
    <t>PINE POINT ELEMENTARY</t>
  </si>
  <si>
    <t>BEMIDJI MIDDLE</t>
  </si>
  <si>
    <t>NORTHERN ELEMENTARY</t>
  </si>
  <si>
    <t>BEMIDJI SENIOR HIGH</t>
  </si>
  <si>
    <t>BEMIDJI SENIOR LUMBERJACK ALC</t>
  </si>
  <si>
    <t>PAUL BUNYAN CENTER</t>
  </si>
  <si>
    <t>J.W. SMITH ELEMENTARY</t>
  </si>
  <si>
    <t>CENTRAL ELEMENTARY</t>
  </si>
  <si>
    <t>SOLWAY ELEMENTARY</t>
  </si>
  <si>
    <t>HORACE MAY ELEMENTARY</t>
  </si>
  <si>
    <t>FIRST CITY SCHOOL</t>
  </si>
  <si>
    <t>BEMIDJI AREA LEARNING CENTER</t>
  </si>
  <si>
    <t>OSHKI MANIDOO CENTER</t>
  </si>
  <si>
    <t>BLACKDUCK ELEMENTARY</t>
  </si>
  <si>
    <t>BLACKDUCK SECONDARY</t>
  </si>
  <si>
    <t>KELLIHER ELEMENTARY</t>
  </si>
  <si>
    <t>KELLIHER SECONDARY</t>
  </si>
  <si>
    <t>RED LAKE ELEMENTARY</t>
  </si>
  <si>
    <t>RED LAKE EARLY CHILDHOOD CENTER</t>
  </si>
  <si>
    <t>PONEMAH ELEMENTARY</t>
  </si>
  <si>
    <t>RED LAKE SECONDARY</t>
  </si>
  <si>
    <t>RED LAKE ALTERNATIVE LEARNING</t>
  </si>
  <si>
    <t>RED LAKE MIDDLE LEVEL ALC</t>
  </si>
  <si>
    <t>Red Lake EC Special Education Ext</t>
  </si>
  <si>
    <t>SAUK RAPIDS-RICE SENIOR HIGH</t>
  </si>
  <si>
    <t>MISSISSIPPI HEIGHTS ELEMENTARY</t>
  </si>
  <si>
    <t>RICE ELEMENTARY</t>
  </si>
  <si>
    <t>PLEASANT VIEW ELEMENTARY</t>
  </si>
  <si>
    <t>SAUK RAPIDS-RICE MIDDLE SCHOOL</t>
  </si>
  <si>
    <t>FOLEY ELEMENTARY</t>
  </si>
  <si>
    <t>FOLEY SENIOR HIGH</t>
  </si>
  <si>
    <t>FOLEY INTERMEDIATE ELEMENTARY</t>
  </si>
  <si>
    <t>ST. CLAIR ELEMENTARY</t>
  </si>
  <si>
    <t>ST. CLAIR SECONDARY</t>
  </si>
  <si>
    <t>KENNEDY ELEMENTARY</t>
  </si>
  <si>
    <t>HOOVER ELEMENTARY</t>
  </si>
  <si>
    <t>BRIDGES COMMUNITY ELEMENTARY</t>
  </si>
  <si>
    <t>WASHINGTON ELEMENTARY</t>
  </si>
  <si>
    <t>MANKATO WEST SENIOR HIGH</t>
  </si>
  <si>
    <t>EAGLE LAKE ELEMENTARY</t>
  </si>
  <si>
    <t>MANKATO EAST SENIOR HIGH</t>
  </si>
  <si>
    <t>SPECIAL EDUCATION</t>
  </si>
  <si>
    <t>CENTRAL FREEDOM SCHOOL</t>
  </si>
  <si>
    <t>FUTURES PROGRAM</t>
  </si>
  <si>
    <t>COMFREY ELEMENTARY</t>
  </si>
  <si>
    <t>COMFREY SECONDARY</t>
  </si>
  <si>
    <t>SLEEPY EYE ELEMENTARY</t>
  </si>
  <si>
    <t>SLEEPY EYE SEC.</t>
  </si>
  <si>
    <t>SPRINGFIELD SECONDARY</t>
  </si>
  <si>
    <t>SPRINGFIELD ELEMENTARY</t>
  </si>
  <si>
    <t>NEW ULM MIDDLE SCHOOL</t>
  </si>
  <si>
    <t>NEW ULM HIGH SCHOOL</t>
  </si>
  <si>
    <t>BARNUM ELEMENTARY</t>
  </si>
  <si>
    <t>BARNUM SECONDARY</t>
  </si>
  <si>
    <t>CARLTON SECONDARY</t>
  </si>
  <si>
    <t>SOUTH TERRACE ELEMENTARY</t>
  </si>
  <si>
    <t>CHURCHILL ELEMENTARY</t>
  </si>
  <si>
    <t>CLOQUET AREA ALT. ED. PROGRAMS</t>
  </si>
  <si>
    <t>CLOQUET EARLY CHILDHOOD EDUCATION</t>
  </si>
  <si>
    <t>SHARED TIME</t>
  </si>
  <si>
    <t>CAAEP EXTENDED DAY PROGRAM</t>
  </si>
  <si>
    <t>CLOQUET MIDDLE</t>
  </si>
  <si>
    <t>CLOQUET SENIOR</t>
  </si>
  <si>
    <t>CROMWELL-WRIGHT ELEMENTARY</t>
  </si>
  <si>
    <t>CROMWELL-WRIGHT SECONDARY</t>
  </si>
  <si>
    <t>MOOSE LAKE SECONDARY</t>
  </si>
  <si>
    <t>MOOSE LAKE ELEMENTARY</t>
  </si>
  <si>
    <t>LINCOLN SECONDARY</t>
  </si>
  <si>
    <t>WINTERQUIST ELEMENTARY</t>
  </si>
  <si>
    <t>WRENSHALL ELEMENTARY</t>
  </si>
  <si>
    <t>WRENSHALL SECONDARY</t>
  </si>
  <si>
    <t>CENTRAL SENIOR HIGH</t>
  </si>
  <si>
    <t>CENTRAL MIDDLE</t>
  </si>
  <si>
    <t>SOUTHVIEW ELEMENTARY</t>
  </si>
  <si>
    <t>EARLY CHILDHOOD SPECIAL EDUCATION</t>
  </si>
  <si>
    <t>BAYVIEW ELEMENTARY</t>
  </si>
  <si>
    <t>TRANSITIONS 110</t>
  </si>
  <si>
    <t>WATERTOWN-MAYER ELEMENTARY SCHOOL</t>
  </si>
  <si>
    <t>WATERTOWN-MAYER MIDDLE</t>
  </si>
  <si>
    <t>WATERTOWN MAYER HIGH</t>
  </si>
  <si>
    <t>WM - Connections</t>
  </si>
  <si>
    <t>CHASKA HIGH SCHOOL</t>
  </si>
  <si>
    <t>CHASKA MIDDLE SCHOOL EAST</t>
  </si>
  <si>
    <t>CHASKA MIDDLE SCHOOL WEST</t>
  </si>
  <si>
    <t>PIONEER RIDGE MIDDLE SCHOOL</t>
  </si>
  <si>
    <t>CHANHASSEN HIGH SCHOOL</t>
  </si>
  <si>
    <t>INTEGRATED ARTS ACADEMY</t>
  </si>
  <si>
    <t>112 ALC MIDDLE SCHOOL</t>
  </si>
  <si>
    <t>112 ALC Independent Study</t>
  </si>
  <si>
    <t>STEPS TOWARD ADULT RESPONSIBILITY</t>
  </si>
  <si>
    <t>LA ACADEMIA</t>
  </si>
  <si>
    <t>CHANHASSEN ELEMENTARY</t>
  </si>
  <si>
    <t>EAST UNION ELEMENTARY</t>
  </si>
  <si>
    <t>BLUFF CREEK ELEMENTARY</t>
  </si>
  <si>
    <t>CLOVER RIDGE ELEMENTARY</t>
  </si>
  <si>
    <t>VICTORIA ELEMENTARY</t>
  </si>
  <si>
    <t>JONATHAN ELEMENTARY</t>
  </si>
  <si>
    <t>W.H.A. ELEMENTARY</t>
  </si>
  <si>
    <t>WALKER-HACKENSACK-AKELEY SEC.</t>
  </si>
  <si>
    <t>W. H. A.  Alternative Program</t>
  </si>
  <si>
    <t>CASS LAKE-BENA ELEMENTARY</t>
  </si>
  <si>
    <t>CASS LAKE-BENA MIDDLE SCHOOL</t>
  </si>
  <si>
    <t>CASS LAKE-BENA SECONDARY</t>
  </si>
  <si>
    <t>CASS LAKE-BENA AREA LRNG. CNTR.</t>
  </si>
  <si>
    <t>PILLAGER ELEMENTARY</t>
  </si>
  <si>
    <t>NORTHLAND SECONDARY</t>
  </si>
  <si>
    <t>LITTLE SAND</t>
  </si>
  <si>
    <t>SANFORD EDUCATION CENTER</t>
  </si>
  <si>
    <t>MONTEVIDEO MIDDLE</t>
  </si>
  <si>
    <t>MONTEVIDEO SENIOR HIGH</t>
  </si>
  <si>
    <t>NORTH BRANCH MIDDLE</t>
  </si>
  <si>
    <t>NORTH BRANCH SENIOR HIGH</t>
  </si>
  <si>
    <t>SUNRISE RIVER ELEMENTARY</t>
  </si>
  <si>
    <t>NORTH BRANCH LAB SCHOOL ALC</t>
  </si>
  <si>
    <t>DISTANCE LEARNING PROGRAM</t>
  </si>
  <si>
    <t>C.E. JACOBSON ELEMENTARY</t>
  </si>
  <si>
    <t>RUSH CITY SECONDARY</t>
  </si>
  <si>
    <t>BARNESVILLE ELEMENTARY</t>
  </si>
  <si>
    <t>BARNESVILLE SECONDARY</t>
  </si>
  <si>
    <t>HAWLEY ELEMENTARY</t>
  </si>
  <si>
    <t>SPRING PRAIRIE ELEMENTARY</t>
  </si>
  <si>
    <t>HAWLEY SECONDARY</t>
  </si>
  <si>
    <t>PROBSTFIELD CENTER FOR EDUCATION</t>
  </si>
  <si>
    <t>ELLEN HOPKINS ELEMENTARY</t>
  </si>
  <si>
    <t>S.G.REINERTSEN ELEMENTARY</t>
  </si>
  <si>
    <t>HORIZON MIDDLE SCHOOL</t>
  </si>
  <si>
    <t>MOORHEAD HIGH SCHOOL</t>
  </si>
  <si>
    <t>CLAY COUNTY OUTREACH CENTER</t>
  </si>
  <si>
    <t>MN ACADEMY FOR THE BLIND</t>
  </si>
  <si>
    <t>MN ACADEMY FOR THE DEAF</t>
  </si>
  <si>
    <t>BAGLEY ELEMENTARY</t>
  </si>
  <si>
    <t>BAGLEY SECONDARY</t>
  </si>
  <si>
    <t>BAGLEY ALP</t>
  </si>
  <si>
    <t>COOK COUNTY MIDDLE</t>
  </si>
  <si>
    <t>COOK COUNTY SENIOR HIGH</t>
  </si>
  <si>
    <t>SAWTOOTH MOUNTAIN ELEMENTARY</t>
  </si>
  <si>
    <t>MOUNTAIN LAKE ELEMENTARY</t>
  </si>
  <si>
    <t>MOUNTAIN LAKE SECONDARY</t>
  </si>
  <si>
    <t>EARLY CHILDHOOD LEARNING CENTER</t>
  </si>
  <si>
    <t>WINDOM SENIOR HIGH</t>
  </si>
  <si>
    <t>WINDOM MIDDLE</t>
  </si>
  <si>
    <t>BRAINERD EARLY CHILDHOOD SP. ED.</t>
  </si>
  <si>
    <t>BAXTER ELEMENTARY</t>
  </si>
  <si>
    <t>GARFIELD ELEMENTARY</t>
  </si>
  <si>
    <t>HARRISON ELEMENTARY</t>
  </si>
  <si>
    <t>LOWELL ELEMENTARY</t>
  </si>
  <si>
    <t>RIVERSIDE ELEMENTARY</t>
  </si>
  <si>
    <t>BRAINERD SENIOR HIGH</t>
  </si>
  <si>
    <t>NISSWA ELEMENTARY</t>
  </si>
  <si>
    <t>LINCOLN EDUCATION CENTER</t>
  </si>
  <si>
    <t>ISD 181 LEARNING CENTER</t>
  </si>
  <si>
    <t>MIDDLE LEVEL ALTERNATIVE PROGRAM</t>
  </si>
  <si>
    <t>FORESTVIEW MIDDLE</t>
  </si>
  <si>
    <t>CROSBY-IRONTON SECONDARY</t>
  </si>
  <si>
    <t>CUYUNA RANGE ELEMENTARY</t>
  </si>
  <si>
    <t>EAGLE VIEW ELEMENTARY</t>
  </si>
  <si>
    <t>PEQUOT LAKES MIDDLE</t>
  </si>
  <si>
    <t>PEQUOT LAKES SENIOR HIGH</t>
  </si>
  <si>
    <t>BURNSVILLE HIGH SCHOOL</t>
  </si>
  <si>
    <t>EAGLE RIDGE MIDDLE SCHOOL</t>
  </si>
  <si>
    <t>JOSEPH NICOLLET MIDDLE SCHOOL</t>
  </si>
  <si>
    <t>BURNSVILLE AREA LEARNING CENTER</t>
  </si>
  <si>
    <t>BES TRANSITION PROGRAM</t>
  </si>
  <si>
    <t>Diamondhead Ready to Learn</t>
  </si>
  <si>
    <t>EARLY EDUCATION PROGRAM &amp; SERVICES</t>
  </si>
  <si>
    <t>GIDEON POND ELEMENTARY</t>
  </si>
  <si>
    <t>EDWARD NEILL ELEMENTARY</t>
  </si>
  <si>
    <t>VISTA VIEW ELEMENTARY</t>
  </si>
  <si>
    <t>WILLIAM BYRNE ELEMENTARY</t>
  </si>
  <si>
    <t>RAHN ELEMENTARY</t>
  </si>
  <si>
    <t>SKY OAKS ELEMENTARY</t>
  </si>
  <si>
    <t>HIDDEN VALLEY ELEMENTARY</t>
  </si>
  <si>
    <t>HARRIET BISHOP ELEMENTARY</t>
  </si>
  <si>
    <t>BURNSVILLE ALTERNATIVE HIGH SCHOOL</t>
  </si>
  <si>
    <t>FARMINGTON ELEMENTARY</t>
  </si>
  <si>
    <t>FARMINGTON HIGH SCHOOL</t>
  </si>
  <si>
    <t>LEVI P. DODGE MIDDLE SCHOOL</t>
  </si>
  <si>
    <t>NORTH TRAIL ELEMENTARY</t>
  </si>
  <si>
    <t>DAKOTA PRAIRIE AREA LEARNING CENTER</t>
  </si>
  <si>
    <t>ROBERT BOECKMAN MIDDLE SCHOOL</t>
  </si>
  <si>
    <t>MEADOWVIEW ELEMENTARY</t>
  </si>
  <si>
    <t>RIVERVIEW ELEMENTARY</t>
  </si>
  <si>
    <t>AKIN ROAD ELEMENTARY</t>
  </si>
  <si>
    <t>LAKEVILLE NORTH HIGH</t>
  </si>
  <si>
    <t>LAKEVILLE SOUTH HIGH</t>
  </si>
  <si>
    <t>MCGUIRE MIDDLE</t>
  </si>
  <si>
    <t>KENWOOD TRAIL MIDDLE SCHOOL</t>
  </si>
  <si>
    <t>CENTURY MIDDLE SCHOOL</t>
  </si>
  <si>
    <t>LAKEVILLE EARLY CHILDHOOD PROGRAM</t>
  </si>
  <si>
    <t>LAKEVILLE AREA LEARNING CENTER</t>
  </si>
  <si>
    <t>HUDDLESTON ELEMENTARY</t>
  </si>
  <si>
    <t>Orchard Lake Elementary</t>
  </si>
  <si>
    <t>LAKE MARION ELEMENTARY</t>
  </si>
  <si>
    <t>CHERRY VIEW ELEMENTARY</t>
  </si>
  <si>
    <t>LAKEVIEW ELEMENTARY</t>
  </si>
  <si>
    <t>EASTVIEW ELEMENTARY</t>
  </si>
  <si>
    <t>OAK HILLS ELEMENTARY</t>
  </si>
  <si>
    <t>RANDOLPH ELEMENTARY</t>
  </si>
  <si>
    <t>RANDOLPH SECONDARY</t>
  </si>
  <si>
    <t>TRANSITION PLUS</t>
  </si>
  <si>
    <t>DAKOTA HILLS MIDDLE</t>
  </si>
  <si>
    <t>BLACK HAWK MIDDLE</t>
  </si>
  <si>
    <t>ABE Diploma Program</t>
  </si>
  <si>
    <t>ROSEMOUNT SENIOR HIGH</t>
  </si>
  <si>
    <t>ROSEMOUNT MIDDLE</t>
  </si>
  <si>
    <t>EAGAN SENIOR HIGH</t>
  </si>
  <si>
    <t>ROSEMOUNT AREA LEARNING CENTER</t>
  </si>
  <si>
    <t>SCHOOL OF ENVIRONMENTAL STUDIES</t>
  </si>
  <si>
    <t>FALCON RIDGE MIDDLE</t>
  </si>
  <si>
    <t>EASTVIEW SENIOR HIGH</t>
  </si>
  <si>
    <t>SCOTT HIGHLANDS MIDDLE</t>
  </si>
  <si>
    <t>APPLE VALLEY SENIOR HIGH</t>
  </si>
  <si>
    <t>VALLEY MIDDLE</t>
  </si>
  <si>
    <t>DAKOTA RIDGE SCHOOL</t>
  </si>
  <si>
    <t>ROSEMOUNT ELEMENTARY</t>
  </si>
  <si>
    <t>NORTHVIEW ELEMENTARY</t>
  </si>
  <si>
    <t>WESTVIEW ELEMENTARY</t>
  </si>
  <si>
    <t>PARKVIEW ELEMENTARY</t>
  </si>
  <si>
    <t>DIAMOND PATH EL SCH OF INTL STUDIES</t>
  </si>
  <si>
    <t>GREENLEAF ELEMENTARY</t>
  </si>
  <si>
    <t>Cedar Park Elementary STEM School</t>
  </si>
  <si>
    <t>THOMAS LAKE ELEMENTARY</t>
  </si>
  <si>
    <t>ECHO PARK LEADERSHIP, ENGINEER/TECH</t>
  </si>
  <si>
    <t>DEERWOOD ELEMENTARY</t>
  </si>
  <si>
    <t>WOODLAND ELEMENTARY</t>
  </si>
  <si>
    <t>PINEWOOD EL.</t>
  </si>
  <si>
    <t>SHANNON PARK ELEMENTARY</t>
  </si>
  <si>
    <t>OAK RIDGE LEADERSHIP,ENVIRON/HEALTH</t>
  </si>
  <si>
    <t>GLACIER HILLS SCHOOL - ARTS/SCIENCE</t>
  </si>
  <si>
    <t>RED PINE ELEMENTARY</t>
  </si>
  <si>
    <t>FRIENDLY HILLS MIDDLE</t>
  </si>
  <si>
    <t>HENRY SIBLEY HIGH SCHOOL</t>
  </si>
  <si>
    <t>HERITAGE E-STEM MAGNET SCHOOL</t>
  </si>
  <si>
    <t>MORELAND ART/HEALTH SCIENCE MAGNET</t>
  </si>
  <si>
    <t>MENDOTA ELEMENTARY</t>
  </si>
  <si>
    <t>GARLOUGH ENVIRONMENTAL MAGNET</t>
  </si>
  <si>
    <t>SOMERSET ELEMENTARY</t>
  </si>
  <si>
    <t>PILOT KNOB STEM MAGNET SCHOOL</t>
  </si>
  <si>
    <t>BRANCH OUT TRANSITIONAL SERVICES</t>
  </si>
  <si>
    <t>SIMLEY SENIOR HIGH</t>
  </si>
  <si>
    <t>INVER GROVE HEIGHTS MIDDLE</t>
  </si>
  <si>
    <t>SIMLEY ALTERNATIVE PROGRAM</t>
  </si>
  <si>
    <t>ATHENEUM ELEMENTARY</t>
  </si>
  <si>
    <t>HILLTOP ELEMENTARY</t>
  </si>
  <si>
    <t>PINE BEND ELEMENTARY</t>
  </si>
  <si>
    <t>SALEM HILLS ELEMENTARY</t>
  </si>
  <si>
    <t>IGH EARLY CHILDHOOD PROGRAM</t>
  </si>
  <si>
    <t>STAARS</t>
  </si>
  <si>
    <t>HASTINGS HIGH SCHOOL</t>
  </si>
  <si>
    <t>HASTINGS MIDDLE SCHOOL</t>
  </si>
  <si>
    <t>HASTINGS ALTERNATIVE CENTER</t>
  </si>
  <si>
    <t>HASTINGS EARLY CHILD SPECIAL ED.</t>
  </si>
  <si>
    <t>SPECIAL SERVICES</t>
  </si>
  <si>
    <t>PINECREST ELEMENTARY</t>
  </si>
  <si>
    <t>CHRISTA MCAULIFFE ELEMENTARY</t>
  </si>
  <si>
    <t>HAYFIELD SECONDARY</t>
  </si>
  <si>
    <t>HAYFIELD ELEMENTARY</t>
  </si>
  <si>
    <t>KASSON-MANTORVILLE ELEMENTARY</t>
  </si>
  <si>
    <t>KASSON-MANTORVILLE SENIOR HIGH</t>
  </si>
  <si>
    <t>KASSON-MANTORVILLE MIDDLE SCHOOL</t>
  </si>
  <si>
    <t>CARLOS ELEMENTARY</t>
  </si>
  <si>
    <t>MILTONA ELEMENTARY</t>
  </si>
  <si>
    <t>WOODLAND ELEMENTARY SCHOOL</t>
  </si>
  <si>
    <t>VOYAGER ELEMENTARY</t>
  </si>
  <si>
    <t>EARLY EDUCATION CENTER</t>
  </si>
  <si>
    <t>OSAKIS ELEMENTARY</t>
  </si>
  <si>
    <t>OSAKIS SECONDARY</t>
  </si>
  <si>
    <t>CHATFIELD SECONDARY</t>
  </si>
  <si>
    <t>CHATFIELD ELEMENTARY SCHOOL</t>
  </si>
  <si>
    <t>FOCUS ALP</t>
  </si>
  <si>
    <t>LANESBORO ELEMENTARY</t>
  </si>
  <si>
    <t>LANESBORO SECONDARY</t>
  </si>
  <si>
    <t>MABEL-CANTON ELEMENTARY</t>
  </si>
  <si>
    <t>MABEL-CANTON SECONDARY</t>
  </si>
  <si>
    <t>RUSHFORD-PETERSON ELEMENTARY</t>
  </si>
  <si>
    <t>RUSHFORD-PETERSON SENIOR HIGH</t>
  </si>
  <si>
    <t>RUSHFORD-PETERSON MIDDLE</t>
  </si>
  <si>
    <t>HALVERSON ELEMENTARY</t>
  </si>
  <si>
    <t>HAWTHORNE ELEMENTARY</t>
  </si>
  <si>
    <t>SIBLEY ELEMENTARY</t>
  </si>
  <si>
    <t>ALBERT LEA SENIOR HIGH</t>
  </si>
  <si>
    <t>SOUTHWEST MIDDLE</t>
  </si>
  <si>
    <t>ALDEN-CONGER SECONDARY</t>
  </si>
  <si>
    <t>ALDEN-CONGER ELEMENTARY</t>
  </si>
  <si>
    <t>CANNON FALLS ELEMENTARY</t>
  </si>
  <si>
    <t>GOODHUE ELEMENTARY</t>
  </si>
  <si>
    <t>GOODHUE SECONDARY</t>
  </si>
  <si>
    <t>PINE ISLAND ELEMENTARY</t>
  </si>
  <si>
    <t>PINE ISLAND MIDDLE</t>
  </si>
  <si>
    <t>PINE ISLAND SECONDARY</t>
  </si>
  <si>
    <t>Twin Bluff School</t>
  </si>
  <si>
    <t>Burnside Elementary</t>
  </si>
  <si>
    <t>SUNNYSIDE ELEMENTARY</t>
  </si>
  <si>
    <t>COLVILL FAMILY EDUCATION CENTER</t>
  </si>
  <si>
    <t>ASHBY ELEMENTARY</t>
  </si>
  <si>
    <t>ASHBY SECONDARY</t>
  </si>
  <si>
    <t>HERMAN ELEMENTARY</t>
  </si>
  <si>
    <t>HERMAN SECONDARY</t>
  </si>
  <si>
    <t>HOPKINS SENIOR HIGH</t>
  </si>
  <si>
    <t>HOPKINS NORTH JUNIOR HIGH</t>
  </si>
  <si>
    <t>HOPKINS WEST JUNIOR HIGH</t>
  </si>
  <si>
    <t>ALICE SMITH ELEMENTARY</t>
  </si>
  <si>
    <t>GLEN LAKE ELEMENTARY</t>
  </si>
  <si>
    <t>HARLEY HOPKINS FAMILY CENTER</t>
  </si>
  <si>
    <t>L.H. TANGLEN ELEMENTARY</t>
  </si>
  <si>
    <t>GATEWOOD ELEMENTARY</t>
  </si>
  <si>
    <t>MEADOWBROOK ELEMENTARY</t>
  </si>
  <si>
    <t>KENNEDY SENIOR HIGH</t>
  </si>
  <si>
    <t>JEFFERSON SENIOR HIGH</t>
  </si>
  <si>
    <t>OAK GROVE MIDDLE</t>
  </si>
  <si>
    <t>VALLEY VIEW MIDDLE</t>
  </si>
  <si>
    <t>WASHBURN ELEMENTARY</t>
  </si>
  <si>
    <t>HILLCREST ELEMENTARY</t>
  </si>
  <si>
    <t>INDIAN MOUNDS ELEMENTARY</t>
  </si>
  <si>
    <t>OLSON ELEMENTARY</t>
  </si>
  <si>
    <t>OAK GROVE ELEMENTARY</t>
  </si>
  <si>
    <t>NORMANDALE HILLS ELEMENTARY</t>
  </si>
  <si>
    <t>POPLAR BRIDGE ELEMENTARY</t>
  </si>
  <si>
    <t>RIDGEVIEW ELEMENTARY</t>
  </si>
  <si>
    <t>WESTWOOD ELEMENTARY</t>
  </si>
  <si>
    <t>Bloomington ECSE</t>
  </si>
  <si>
    <t>BLOOMINGTON TRANSITION CENTER</t>
  </si>
  <si>
    <t>Beacon ALP</t>
  </si>
  <si>
    <t>EP Distance Learning Academy</t>
  </si>
  <si>
    <t>EDEN PRAIRIE SENIOR HIGH</t>
  </si>
  <si>
    <t>CENTRAL MIDDLE SCHOOL</t>
  </si>
  <si>
    <t>PRAIRIE VIEW ELEMENTARY</t>
  </si>
  <si>
    <t>FOREST HILLS ELEMENTARY</t>
  </si>
  <si>
    <t>EDEN LAKE ELEMENTARY</t>
  </si>
  <si>
    <t>Early Childhood Special Ed.</t>
  </si>
  <si>
    <t>EAGLE HEIGHTS SPANISH IMMERSION</t>
  </si>
  <si>
    <t>CEDAR RIDGE ELEMENTARY</t>
  </si>
  <si>
    <t>TASSEL TRANSITION</t>
  </si>
  <si>
    <t>SOUTH VIEW MIDDLE</t>
  </si>
  <si>
    <t>EDINA SENIOR HIGH</t>
  </si>
  <si>
    <t>SPECIAL ED-NON PUBLIC</t>
  </si>
  <si>
    <t>CONCORD ELEMENTARY</t>
  </si>
  <si>
    <t>CORNELIA ELEMENTARY</t>
  </si>
  <si>
    <t>COUNTRYSIDE ELEMENTARY</t>
  </si>
  <si>
    <t>HIGHLANDS ELEMENTARY</t>
  </si>
  <si>
    <t>CREEK VALLEY ELEMENTARY</t>
  </si>
  <si>
    <t>NORMANDALE ELEMENTARY</t>
  </si>
  <si>
    <t>EARLY CHILDHOOD SPECIAL ED</t>
  </si>
  <si>
    <t>MINNETONKA SENIOR HIGH</t>
  </si>
  <si>
    <t>MINNETONKA EAST MIDDLE</t>
  </si>
  <si>
    <t>MINNETONKA WEST MIDDLE</t>
  </si>
  <si>
    <t>CLEAR SPRINGS ELEMENTARY</t>
  </si>
  <si>
    <t>DEEPHAVEN ELEMENTARY</t>
  </si>
  <si>
    <t>EXCELSIOR ELEMENTARY</t>
  </si>
  <si>
    <t>GROVELAND ELEMENTARY</t>
  </si>
  <si>
    <t>MINNEWASHTA ELEMENTARY</t>
  </si>
  <si>
    <t>SCENIC HEIGHTS ELEMENTARY</t>
  </si>
  <si>
    <t>DEEPHAVEN EDUCATION CENTER</t>
  </si>
  <si>
    <t>MOUND WESTONKA HIGH SCHOOL</t>
  </si>
  <si>
    <t>GRANDVIEW MIDDLE SCHOOL</t>
  </si>
  <si>
    <t>SHIRLEY HILLS PRIMARY SCHOOL</t>
  </si>
  <si>
    <t>HILLTOP PRIMARY SCHOOL</t>
  </si>
  <si>
    <t>Westonka Sp Ed ECFE</t>
  </si>
  <si>
    <t>ORONO SENIOR HIGH</t>
  </si>
  <si>
    <t>ORONO MIDDLE</t>
  </si>
  <si>
    <t>SCHUMANN ELEMENTARY</t>
  </si>
  <si>
    <t>ORONO INTERMEDIATE ELEMENTARY</t>
  </si>
  <si>
    <t>ORONO DISCOVERY CENTER</t>
  </si>
  <si>
    <t>OSSEO SENIOR HIGH</t>
  </si>
  <si>
    <t>Brooklyn Middle STEAM School</t>
  </si>
  <si>
    <t>Osseo Education Center</t>
  </si>
  <si>
    <t>PARK CENTER IB WORLD SCHOOL</t>
  </si>
  <si>
    <t>MAPLE GROVE SENIOR HIGH</t>
  </si>
  <si>
    <t>EDINBROOK ELEMENTARY</t>
  </si>
  <si>
    <t>RUSH CREEK ELEMENTARY</t>
  </si>
  <si>
    <t>BASSWOOD ELEMENTARY</t>
  </si>
  <si>
    <t>BIRCH GROVE SCHOOL FOR THE ARTS</t>
  </si>
  <si>
    <t>CREST VIEW ELEMENTARY</t>
  </si>
  <si>
    <t>FAIR OAKS ELEMENTARY</t>
  </si>
  <si>
    <t>GARDEN CITY ELEMENTARY</t>
  </si>
  <si>
    <t>PALMER LAKE ELEMENTARY</t>
  </si>
  <si>
    <t>PARK BROOK ELEMENTARY</t>
  </si>
  <si>
    <t>Zanewood Community School STEAM</t>
  </si>
  <si>
    <t>CEDAR ISLAND ELEMENTARY</t>
  </si>
  <si>
    <t>ELM CREEK ELEMENTARY</t>
  </si>
  <si>
    <t>FERNBROOK ELEMENTARY</t>
  </si>
  <si>
    <t>OAK VIEW ELEMENTARY</t>
  </si>
  <si>
    <t>ALC SENIOR HIGH</t>
  </si>
  <si>
    <t>ALC INDEPENDENT STUDY</t>
  </si>
  <si>
    <t>RICHFIELD SENIOR HIGH</t>
  </si>
  <si>
    <t>RICHFIELD STEM SCHOOL</t>
  </si>
  <si>
    <t>RICHFIELD MIDDLE</t>
  </si>
  <si>
    <t>CENTRAL EDUCATION CENTER</t>
  </si>
  <si>
    <t>SECONDARY SPECIAL EDUCATION</t>
  </si>
  <si>
    <t>SHERIDAN HILLS ELEMENTARY</t>
  </si>
  <si>
    <t>RICHFIELD DUAL LANGUAGE SCHOOL</t>
  </si>
  <si>
    <t>RICHFIELD COLLEGE EXPERIENCE PRG</t>
  </si>
  <si>
    <t>FOREST ELEMENTARY</t>
  </si>
  <si>
    <t>SCHOOL OF ENGINEERING-ARTS AT OLSON</t>
  </si>
  <si>
    <t>MEADOW LAKE ELEMENTARY</t>
  </si>
  <si>
    <t>NEILL ELEMENTARY</t>
  </si>
  <si>
    <t>NOBLE ELEMENTARY</t>
  </si>
  <si>
    <t>NORTHPORT ELEMENTARY</t>
  </si>
  <si>
    <t>FAIR School Pilgrim Lane</t>
  </si>
  <si>
    <t>SONNESYN ELEMENTARY</t>
  </si>
  <si>
    <t>ZACHARY LANE ELEMENTARY</t>
  </si>
  <si>
    <t>PLYMOUTH MIDDLE</t>
  </si>
  <si>
    <t>ROBBINSDALE MIDDLE</t>
  </si>
  <si>
    <t>ROBBINSDALE COOPER SENIOR HIGH</t>
  </si>
  <si>
    <t>ROBBINSDALE ARMSTRONG SENIOR HIGH</t>
  </si>
  <si>
    <t>Robbinsdale Shared Time Program</t>
  </si>
  <si>
    <t>PHOENIX SCHOOL</t>
  </si>
  <si>
    <t>ROBBINSDALE TRANSITION CENTER</t>
  </si>
  <si>
    <t>HIGHVIEW ALC</t>
  </si>
  <si>
    <t>The FAIR School - Crystal</t>
  </si>
  <si>
    <t>ST. ANTHONY VILLAGE SENIOR HIGH</t>
  </si>
  <si>
    <t>WILSHIRE PARK ELEMENTARY</t>
  </si>
  <si>
    <t>ST. ANTHONY MIDDLE</t>
  </si>
  <si>
    <t>ST. LOUIS PARK SENIOR HIGH</t>
  </si>
  <si>
    <t>ST. LOUIS PARK MIDDLE SCHOOL</t>
  </si>
  <si>
    <t>AQUILA ELEMENTARY</t>
  </si>
  <si>
    <t>PETER HOBART ELEMENTARY</t>
  </si>
  <si>
    <t>SUSAN LINDGREN ELEMENTARY</t>
  </si>
  <si>
    <t>ST. LOUIS PARK SPECIAL ED. PROGRAM</t>
  </si>
  <si>
    <t>SPECIAL ED.</t>
  </si>
  <si>
    <t>PARK SPANISH IMMERSION ELEMENTARY</t>
  </si>
  <si>
    <t>MELROSE</t>
  </si>
  <si>
    <t>THE ALTERNATIVE PROGRAM (TAP)</t>
  </si>
  <si>
    <t>WAYZATA HIGH</t>
  </si>
  <si>
    <t>WAYZATA WEST MIDDLE</t>
  </si>
  <si>
    <t>WAYZATA EAST MIDDLE</t>
  </si>
  <si>
    <t>WAYZATA CENTRAL MIDDLE</t>
  </si>
  <si>
    <t>BIRCHVIEW ELEMENTARY</t>
  </si>
  <si>
    <t>GREENWOOD ELEMENTARY</t>
  </si>
  <si>
    <t>OAKWOOD ELEMENTARY</t>
  </si>
  <si>
    <t>SUNSET HILL ELEMENTARY</t>
  </si>
  <si>
    <t>PLYMOUTH CREEK ELEMENTARY</t>
  </si>
  <si>
    <t>GLEASON LAKE ELEMENTARY</t>
  </si>
  <si>
    <t>KIMBERLY LANE ELEMENTARY</t>
  </si>
  <si>
    <t>EAST MIDDLE ALTERNATIVE (EMAP)</t>
  </si>
  <si>
    <t>CENTRAL MIDDLE ALTERNATIVE (CMAP)</t>
  </si>
  <si>
    <t>Brooklyn Center ECSE Age 3 - 5</t>
  </si>
  <si>
    <t>INSIGHT SCHOOL OF MINNESOTA</t>
  </si>
  <si>
    <t>Brooklyn Center Elementary School</t>
  </si>
  <si>
    <t>EPSILON</t>
  </si>
  <si>
    <t>OMEGON</t>
  </si>
  <si>
    <t>HEADWAY ACADEMY</t>
  </si>
  <si>
    <t>PraIrie Care Brooklyn Park Day Prg</t>
  </si>
  <si>
    <t>Prairie Care Brooklyn Park - IHP</t>
  </si>
  <si>
    <t>PRAIRIE CARE EDINA - PHP</t>
  </si>
  <si>
    <t>WEST ACADEMY</t>
  </si>
  <si>
    <t>WEST EDUCATION CENTER ALTERNATIVE</t>
  </si>
  <si>
    <t>SW Shakopee Special Ed</t>
  </si>
  <si>
    <t>SW Metro Level 4 Programs</t>
  </si>
  <si>
    <t>SW Metro ALC</t>
  </si>
  <si>
    <t>SW Metro CCJ</t>
  </si>
  <si>
    <t>SW Metro Independent Study</t>
  </si>
  <si>
    <t>SW Metro Online Learning</t>
  </si>
  <si>
    <t>SW Metro Day Treatment</t>
  </si>
  <si>
    <t>SW Metro JAF</t>
  </si>
  <si>
    <t>SUMMIT LEARNING PROGRAM</t>
  </si>
  <si>
    <t>HOUSTON ELEMENTARY</t>
  </si>
  <si>
    <t>MINNESOTA VIRTUAL ACADEMY</t>
  </si>
  <si>
    <t>HOUSTON SECONDARY</t>
  </si>
  <si>
    <t>SPRING GROVE ELEMENTARY</t>
  </si>
  <si>
    <t>SPRING GROVE SECONDARY</t>
  </si>
  <si>
    <t>CALEDONIA ELEMENTARY</t>
  </si>
  <si>
    <t>CALEDONIA MIDDLE</t>
  </si>
  <si>
    <t>CALEDONIA SENIOR HIGH</t>
  </si>
  <si>
    <t>LA CRESCENT-HOKAH ELEMENTARY</t>
  </si>
  <si>
    <t>LA CRESCENT SENIOR HIGH</t>
  </si>
  <si>
    <t>LA CRESCENT-HOKAH MIDDLE SCHOOL</t>
  </si>
  <si>
    <t>LAPORTE ELEMENTARY</t>
  </si>
  <si>
    <t>LAPORTE SECONDARY</t>
  </si>
  <si>
    <t>NEVIS ELEMENTARY</t>
  </si>
  <si>
    <t>NEVIS SECONDARY</t>
  </si>
  <si>
    <t>PARK RAPIDS AREA CENTURY ELEMENTARY</t>
  </si>
  <si>
    <t>PARK RAPIDS SENIOR HIGH</t>
  </si>
  <si>
    <t>PARK RAPIDS AREA CENTURY MIDDLE</t>
  </si>
  <si>
    <t>HEADWATERS EDUC LEARNING PROGRAM</t>
  </si>
  <si>
    <t>BRAHAM AREA SECONDARY</t>
  </si>
  <si>
    <t>BRAHAM ELEMENTARY</t>
  </si>
  <si>
    <t>VANDYKE ELEMENTARY</t>
  </si>
  <si>
    <t>MARBLE EARLY CHILDHOOD CENTER</t>
  </si>
  <si>
    <t>GREENWAY MIDDLE</t>
  </si>
  <si>
    <t>GREENWAY SENIOR HIGH</t>
  </si>
  <si>
    <t>DEER RIVER SECONDARY</t>
  </si>
  <si>
    <t>KING ELEMENTARY</t>
  </si>
  <si>
    <t>Deer River Schools SPED</t>
  </si>
  <si>
    <t>Deer River High School ALP</t>
  </si>
  <si>
    <t>GRAND RAPIDS EARLY CHILDHOOD CENTER</t>
  </si>
  <si>
    <t>COHASSET ELEMENTARY</t>
  </si>
  <si>
    <t>BIGFORK ELEMENTARY</t>
  </si>
  <si>
    <t>ITASKIN EDUCATION CENTER</t>
  </si>
  <si>
    <t>BIGFORK SECONDARY</t>
  </si>
  <si>
    <t>GRAND RAPIDS SENIOR HIGH</t>
  </si>
  <si>
    <t>GRAND RAPIDS AREA LEARNING CENTER</t>
  </si>
  <si>
    <t>ROBERT J. ELKINGTON MIDDLE SCHOOL</t>
  </si>
  <si>
    <t>MIDDLE AREA LEARNING CENTER</t>
  </si>
  <si>
    <t>NASHWAUK SECONDARY</t>
  </si>
  <si>
    <t>NASHWAUK-KEEWATIN ALP</t>
  </si>
  <si>
    <t>HERON LAKE-OKABENA ELEMENTARY</t>
  </si>
  <si>
    <t>MORA SECONDARY</t>
  </si>
  <si>
    <t>MORA ALTERNATIVE LEARNING CENTER</t>
  </si>
  <si>
    <t>MORA MIDDLE LEVEL ALC</t>
  </si>
  <si>
    <t>OGILVIE ELEMENTARY</t>
  </si>
  <si>
    <t>OGILVIE SECONDARY</t>
  </si>
  <si>
    <t>LION Program - Alternative Educatio</t>
  </si>
  <si>
    <t>PRAIRIE WOODS ELEMENTARY</t>
  </si>
  <si>
    <t>NEW LONDON-SPICER MIDDLE</t>
  </si>
  <si>
    <t>NEW LONDON-SPICER SR.</t>
  </si>
  <si>
    <t>NEW LONDON ALTERNATIVE SCHOOL</t>
  </si>
  <si>
    <t>WILLMAR SENIOR HIGH</t>
  </si>
  <si>
    <t>WILLMAR MIDDLE SCHOOL</t>
  </si>
  <si>
    <t>LAKEVIEW SCHOOL</t>
  </si>
  <si>
    <t>Middle School ALC</t>
  </si>
  <si>
    <t>WILLMAR AREA LEARNING CENTER</t>
  </si>
  <si>
    <t>LANCASTER ELEMENTARY</t>
  </si>
  <si>
    <t>LANCASTER SECONDARY</t>
  </si>
  <si>
    <t>FALLS SECONDARY</t>
  </si>
  <si>
    <t>FALLS ELEMENTARY</t>
  </si>
  <si>
    <t>LITTLEFORK-BIG FALLS ELEMENTARY</t>
  </si>
  <si>
    <t>LITTLEFORK-BIG FALLS SECONDARY</t>
  </si>
  <si>
    <t>INDUS SECONDARY</t>
  </si>
  <si>
    <t>NORTHOME SECONDARY</t>
  </si>
  <si>
    <t>NORTHOME ELEMENTARY</t>
  </si>
  <si>
    <t>INDUS ELEMENTARY</t>
  </si>
  <si>
    <t>STEVENS ELEMENTARY</t>
  </si>
  <si>
    <t>DAWSON-BOYD SECONDARY</t>
  </si>
  <si>
    <t>WILLIAM KELLEY ELEMENTARY</t>
  </si>
  <si>
    <t>MINNEHAHA ELEMENTARY</t>
  </si>
  <si>
    <t>TWO HARBORS SECONDARY</t>
  </si>
  <si>
    <t>LAKE OF THE WOODS SECONDARY</t>
  </si>
  <si>
    <t>LAKE OF THE WOODS ELEMENTARY</t>
  </si>
  <si>
    <t>CLEVELAND ELEMENTARY</t>
  </si>
  <si>
    <t>CLEVELAND SECONDARY</t>
  </si>
  <si>
    <t>INTENSIVE INTERAGENCY PROGRAM</t>
  </si>
  <si>
    <t>MIDWEST SPECIAL EDUCATION COOP.</t>
  </si>
  <si>
    <t>HENDRICKS ELEMENTARY</t>
  </si>
  <si>
    <t>MNVSS</t>
  </si>
  <si>
    <t>LAKE BENTON ELEMENTARY</t>
  </si>
  <si>
    <t>LAKE BENTON SECONDARY</t>
  </si>
  <si>
    <t>MARSHALL HIGH SCHOOL</t>
  </si>
  <si>
    <t>PARK SIDE ELEMENTARY</t>
  </si>
  <si>
    <t>WEST SIDE ELEMENTARY</t>
  </si>
  <si>
    <t>MARSHALL MIDDLE SCHOOL</t>
  </si>
  <si>
    <t>MATEC</t>
  </si>
  <si>
    <t>Marshall EC Voluntary PreK</t>
  </si>
  <si>
    <t>MINNEOTA ELEMENTARY</t>
  </si>
  <si>
    <t>MINNEOTA SECONDARY</t>
  </si>
  <si>
    <t>LYND ELEMENTARY</t>
  </si>
  <si>
    <t>HUTCHINSON PARK ELEMENTARY</t>
  </si>
  <si>
    <t>HUTCHINSON MIDDLE</t>
  </si>
  <si>
    <t>HUTCHINSON SENIOR HIGH</t>
  </si>
  <si>
    <t>CORNERSTONE</t>
  </si>
  <si>
    <t>HUTCHINSON WEST ELEMENTARY</t>
  </si>
  <si>
    <t>CROW RIVER AREA LEARNING CENTER</t>
  </si>
  <si>
    <t>HUTCHINSON NIGHT ALT LEARNING CTR</t>
  </si>
  <si>
    <t>HUTCHINSON MIDDLE SCHOOL A.L.C.</t>
  </si>
  <si>
    <t>HUTCHINSON TRANSITION ASSISTANCE PG</t>
  </si>
  <si>
    <t>LESTER PRAIRIE ELEMENTARY</t>
  </si>
  <si>
    <t>LESTER PRAIRIE SECONDARY</t>
  </si>
  <si>
    <t>MAHNOMEN ELEMENTARY</t>
  </si>
  <si>
    <t>MAHNOMEN SECONDARY</t>
  </si>
  <si>
    <t>MAHNOMEN AREA LEARNING CENTER</t>
  </si>
  <si>
    <t>WAUBUN ELEMENTARY</t>
  </si>
  <si>
    <t>OGEMA ELEMENTARY</t>
  </si>
  <si>
    <t>WAUBUN SECONDARY</t>
  </si>
  <si>
    <t>WAUBUN AREA LEARNING PROGRAM</t>
  </si>
  <si>
    <t>NEWFOLDEN ELEMENTARY</t>
  </si>
  <si>
    <t>MARSHALL COUNTY CENTRAL HIGH</t>
  </si>
  <si>
    <t>VIKING ELEMENTARY</t>
  </si>
  <si>
    <t>GRYGLA ELEMENTARY</t>
  </si>
  <si>
    <t>GRYGLA SECONDARY</t>
  </si>
  <si>
    <t>TRUMAN ELEMENTARY</t>
  </si>
  <si>
    <t>TRUMAN SECONDARY</t>
  </si>
  <si>
    <t>EDEN VALLEY ELEMENTARY</t>
  </si>
  <si>
    <t>EDEN VALLEY SECONDARY</t>
  </si>
  <si>
    <t>WATKINS ELEMENTARY</t>
  </si>
  <si>
    <t>LAKE RIPLEY ELEMENTARY</t>
  </si>
  <si>
    <t>LITCHFIELD SENIOR HIGH</t>
  </si>
  <si>
    <t>LITCHFIELD AREA LEARNING PROGRAM</t>
  </si>
  <si>
    <t>COKATO ELEMENTARY</t>
  </si>
  <si>
    <t>DASSEL-COKATO SENIOR HIGH</t>
  </si>
  <si>
    <t>DASSEL ELEMENTARY</t>
  </si>
  <si>
    <t>DASSEL-COKATO MIDDLE</t>
  </si>
  <si>
    <t>DASSEL-COKATO ALTERNATIVE CTR.</t>
  </si>
  <si>
    <t>ISLE ELEMENTARY</t>
  </si>
  <si>
    <t>ISLE SECONDARY</t>
  </si>
  <si>
    <t>ISLE AREA LEARNING CENTER</t>
  </si>
  <si>
    <t>Princeton Online MN</t>
  </si>
  <si>
    <t>Onamia Academy</t>
  </si>
  <si>
    <t>KOKESH AREA LEARNING CENTER</t>
  </si>
  <si>
    <t>LINDBERGH ELEMENTARY</t>
  </si>
  <si>
    <t>KNIGHT ELEMENTARY</t>
  </si>
  <si>
    <t>COMMUNITY MIDDLE</t>
  </si>
  <si>
    <t>LITTLE FALLS SENIOR HIGH</t>
  </si>
  <si>
    <t>LITTLE FALLS CONTINUING EDUCATION</t>
  </si>
  <si>
    <t>PIONEER ELEMENTARY</t>
  </si>
  <si>
    <t>HEALY SECONDARY</t>
  </si>
  <si>
    <t>ROYALTON ELEMENTARY</t>
  </si>
  <si>
    <t>ROYALTON HIGH SCHOOL</t>
  </si>
  <si>
    <t>ROYALTON MIDDLE SCHOOL</t>
  </si>
  <si>
    <t>SWANVILLE ELEMENTARY</t>
  </si>
  <si>
    <t>SWANVILLE SECONDARY</t>
  </si>
  <si>
    <t>UPSALA ELEMENTARY</t>
  </si>
  <si>
    <t>UPSALA SECONDARY</t>
  </si>
  <si>
    <t>BANFIELD ELEMENTARY</t>
  </si>
  <si>
    <t>NEVELN ELEMENTARY</t>
  </si>
  <si>
    <t>SOUTHGATE ELEMENTARY</t>
  </si>
  <si>
    <t>SUMNER ELEMENTARY</t>
  </si>
  <si>
    <t>CLC - Pre-Kindergarten</t>
  </si>
  <si>
    <t>WOODSON KINDERGARTEN CENTER</t>
  </si>
  <si>
    <t>AUSTIN COMMUNITY LEARNING CENTER</t>
  </si>
  <si>
    <t>AUSTIN AREA LEARNING CENTER</t>
  </si>
  <si>
    <t>AUSTIN SENIOR HIGH</t>
  </si>
  <si>
    <t>I.J. HOLTON INTERMEDIATE SCHOOL</t>
  </si>
  <si>
    <t>ELLIS MIDDLE</t>
  </si>
  <si>
    <t>GRAND MEADOW ELEMENTARY</t>
  </si>
  <si>
    <t>GRAND MEADOW MIDDLE</t>
  </si>
  <si>
    <t>GRAND MEADOW SENIOR HIGH</t>
  </si>
  <si>
    <t>LYLE ELEMENTARY</t>
  </si>
  <si>
    <t>LYLE SECONDARY</t>
  </si>
  <si>
    <t>LEROY ELEMENTARY</t>
  </si>
  <si>
    <t>LEROY SECONDARY</t>
  </si>
  <si>
    <t>SOUTHLAND ELEMENTARY</t>
  </si>
  <si>
    <t>SOUTHLAND SENIOR HIGH</t>
  </si>
  <si>
    <t>SOUTHLAND MIDDLE</t>
  </si>
  <si>
    <t>FULDA ELEMENTARY</t>
  </si>
  <si>
    <t>FULDA SECONDARY</t>
  </si>
  <si>
    <t>NICOLLET ELEMENTARY SCHOOL</t>
  </si>
  <si>
    <t>NICOLLET SENIOR HIGH SCHOOL</t>
  </si>
  <si>
    <t>ROCK BEND HS ALC</t>
  </si>
  <si>
    <t>South Elementary School</t>
  </si>
  <si>
    <t>ST. PETER ECSE</t>
  </si>
  <si>
    <t>HOFFMAN LEARNING CENTER</t>
  </si>
  <si>
    <t>ADRIAN ELEMENTARY</t>
  </si>
  <si>
    <t>ADRIAN MIDDLE</t>
  </si>
  <si>
    <t>ADRIAN SECONDARY</t>
  </si>
  <si>
    <t>ELLSWORTH ELEMENTARY</t>
  </si>
  <si>
    <t>ELLSWORTH SECONDARY</t>
  </si>
  <si>
    <t>PRAIRIE ELEMENTARY</t>
  </si>
  <si>
    <t>WORTHINGTON MIDDLE</t>
  </si>
  <si>
    <t>WORTHINGTON SENIOR HIGH</t>
  </si>
  <si>
    <t>BYRON SENIOR HIGH SCHOOL</t>
  </si>
  <si>
    <t>BYRON MIDDLE SCHOOL</t>
  </si>
  <si>
    <t>BYRON PRIMARY SCHOOL</t>
  </si>
  <si>
    <t>DOVER-EYOTA ELEMENTARY</t>
  </si>
  <si>
    <t>DOVER-EYOTA MIDDLE SCHOOL</t>
  </si>
  <si>
    <t>DOVER-EYOTA HIGH SCHOOL</t>
  </si>
  <si>
    <t>BONNER ELEMENTARY</t>
  </si>
  <si>
    <t>STEWARTVILLE MIDDLE</t>
  </si>
  <si>
    <t>STEWARTVILLE SENIOR HIGH</t>
  </si>
  <si>
    <t>BAMBER VALLEY ELEMENTARY</t>
  </si>
  <si>
    <t>BISHOP ELEMENTARY</t>
  </si>
  <si>
    <t>ELTON HILLS ELEMENTARY</t>
  </si>
  <si>
    <t>FOLWELL ELEMENTARY</t>
  </si>
  <si>
    <t>MONTESSORI AT FRANKLIN</t>
  </si>
  <si>
    <t>GAGE ELEMENTARY</t>
  </si>
  <si>
    <t>GEORGE W. GIBBS ELEMENTARY</t>
  </si>
  <si>
    <t>LINCOLN K-8 CHOICE ELEMENTARY</t>
  </si>
  <si>
    <t>LONGFELLOW CHOICE ELEMENTARY</t>
  </si>
  <si>
    <t>PINEWOOD ELEMENTARY</t>
  </si>
  <si>
    <t>RIVERSIDE CENTRAL ELEMENTARY</t>
  </si>
  <si>
    <t>SUNSET TERRACE ELEMENTARY</t>
  </si>
  <si>
    <t>EARLY CHILDHOOD INTERVENTION</t>
  </si>
  <si>
    <t>ECSE Community</t>
  </si>
  <si>
    <t>CARE &amp; TREATMENT HOSPITAL/HOMEBOUND</t>
  </si>
  <si>
    <t>CARE &amp; TREATMENT JDC/VON WALD</t>
  </si>
  <si>
    <t>PrairieCare</t>
  </si>
  <si>
    <t>CENTURY SENIOR HIGH</t>
  </si>
  <si>
    <t>Rochester ALC Recovery Program</t>
  </si>
  <si>
    <t>JOHN MARSHALL SENIOR HIGH</t>
  </si>
  <si>
    <t>Rochester Academy-Idp Living(RAIL)</t>
  </si>
  <si>
    <t>JOHN ADAMS MIDDLE</t>
  </si>
  <si>
    <t>LEAP Launching Emerging Adults Prg</t>
  </si>
  <si>
    <t>WILLOW CREEK MIDDLE</t>
  </si>
  <si>
    <t>KELLOGG MIDDLE</t>
  </si>
  <si>
    <t>FRIEDELL MIDDLE</t>
  </si>
  <si>
    <t>BATTLE LAKE ELEMENTARY</t>
  </si>
  <si>
    <t>BATTLE LAKE SECONDARY</t>
  </si>
  <si>
    <t>IQ ACADEMY MINNESOTA</t>
  </si>
  <si>
    <t>FERGUS FALLS AREA LEARNING CENTER</t>
  </si>
  <si>
    <t>HENNING ELEMENTARY</t>
  </si>
  <si>
    <t>HENNING SECONDARY</t>
  </si>
  <si>
    <t>PARKERS PRAIRIE ELEMENTARY</t>
  </si>
  <si>
    <t>PARKERS PRAIRIE SECONDARY</t>
  </si>
  <si>
    <t>VIKING ELEMENTARY SCHOOL</t>
  </si>
  <si>
    <t>PELICAN RAPIDS SECONDARY</t>
  </si>
  <si>
    <t>HEART OF THE LAKE ELEMENTARY</t>
  </si>
  <si>
    <t>PRAIRIE WIND MIDDLE</t>
  </si>
  <si>
    <t>PERHAM SENIOR HIGH</t>
  </si>
  <si>
    <t>PERHAM AREA LEARNING CENTER</t>
  </si>
  <si>
    <t>UNDERWOOD ELEMENTARY</t>
  </si>
  <si>
    <t>UNDERWOOD SECONDARY</t>
  </si>
  <si>
    <t>NEW YORK MILLS ELEMENTARY</t>
  </si>
  <si>
    <t>NEW YORK MILLS SECONDARY</t>
  </si>
  <si>
    <t>GOODRIDGE ELEMENTARY</t>
  </si>
  <si>
    <t>GOODRIDGE SECONDARY</t>
  </si>
  <si>
    <t>CHALLENGER ELEMENTARY</t>
  </si>
  <si>
    <t>FRANKLIN MIDDLE</t>
  </si>
  <si>
    <t>LINCOLN SENIOR HIGH</t>
  </si>
  <si>
    <t>NORTHWEST AREA LEARNING CENTER</t>
  </si>
  <si>
    <t>WILLOW RIVER ELEMENTARY</t>
  </si>
  <si>
    <t>WILLOW RIVER SECONDARY</t>
  </si>
  <si>
    <t>PINE CITY ELEMENTARY</t>
  </si>
  <si>
    <t>PINE CITY SECONDARY</t>
  </si>
  <si>
    <t>PINE CITY AREA LEARNING CENTER</t>
  </si>
  <si>
    <t>EDGERTON SECONDARY</t>
  </si>
  <si>
    <t>EDGERTON ELEMENTARY</t>
  </si>
  <si>
    <t>CLIMAX ELEMENTARY</t>
  </si>
  <si>
    <t>CLIMAX SECONDARY</t>
  </si>
  <si>
    <t>New Paths Alternative Learning Prgm</t>
  </si>
  <si>
    <t>CROOKSTON PRE-K PROGRAM</t>
  </si>
  <si>
    <t>CROOKSTON SECONDARY</t>
  </si>
  <si>
    <t>NORTHERN LIGHTS ACADEMY</t>
  </si>
  <si>
    <t>SOUTH POINT ELEMENTARY</t>
  </si>
  <si>
    <t>NEW HEIGHTS ELEMENTARY</t>
  </si>
  <si>
    <t>EAST GRAND FORKS SENIOR HIGH</t>
  </si>
  <si>
    <t>FERTILE-BELTRAMI ELEMENTARY</t>
  </si>
  <si>
    <t>FERTILE-BELTRAMI SECONDARY</t>
  </si>
  <si>
    <t>FISHER ELEMENTARY</t>
  </si>
  <si>
    <t>FISHER SECONDARY</t>
  </si>
  <si>
    <t>MAGELSSEN ELEMENTARY</t>
  </si>
  <si>
    <t>FOSSTON SECONDARY</t>
  </si>
  <si>
    <t>BEL AIR ELEMENTARY</t>
  </si>
  <si>
    <t>ISLAND LAKE ELEMENTARY</t>
  </si>
  <si>
    <t>MOUNDS VIEW BRIDGES PROGRAM</t>
  </si>
  <si>
    <t>ECSE PROGRAM</t>
  </si>
  <si>
    <t>MOUNDS VIEW ALC</t>
  </si>
  <si>
    <t>Career and Life Trans Prg Tin Lake</t>
  </si>
  <si>
    <t>MOUNDS VIEW SENIOR HIGH</t>
  </si>
  <si>
    <t>IRONDALE SENIOR HIGH</t>
  </si>
  <si>
    <t>REACH Academy</t>
  </si>
  <si>
    <t>Career and Life Transition Program</t>
  </si>
  <si>
    <t>BIRTH TO TWO ECSE</t>
  </si>
  <si>
    <t>CARVER ELEMENTARY</t>
  </si>
  <si>
    <t>CASTLE ELEMENTARY</t>
  </si>
  <si>
    <t>COWERN ELEMENTARY</t>
  </si>
  <si>
    <t>EAGLE POINT ELEMENTARY</t>
  </si>
  <si>
    <t>OAKDALE ELEMENTARY</t>
  </si>
  <si>
    <t>RICHARDSON ELEMENTARY</t>
  </si>
  <si>
    <t>WEAVER ELEMENTARY</t>
  </si>
  <si>
    <t>WEBSTER ELEMENTARY</t>
  </si>
  <si>
    <t>SKYVIEW COMMUNITY ELEMENTARY</t>
  </si>
  <si>
    <t>SKYVIEW COMMUNITY MIDDLE</t>
  </si>
  <si>
    <t>JOHN GLENN MIDDLE</t>
  </si>
  <si>
    <t>NORTH SENIOR HIGH</t>
  </si>
  <si>
    <t>TARTAN SENIOR HIGH</t>
  </si>
  <si>
    <t>PHOENIX ACADEMY</t>
  </si>
  <si>
    <t>PrairieCare Maplewood</t>
  </si>
  <si>
    <t>ROSEVILLE AREA SENIOR HIGH</t>
  </si>
  <si>
    <t>ROSEVILLE AREA MIDDLE</t>
  </si>
  <si>
    <t>PARKVIEW CENTER SCHOOL</t>
  </si>
  <si>
    <t>FAIRVIEW ALTERNATIVE HIGH SCHOOL</t>
  </si>
  <si>
    <t>BRIMHALL ELEMENTARY</t>
  </si>
  <si>
    <t>CENTRAL PARK ELEMENTARY</t>
  </si>
  <si>
    <t>FALCON HEIGHTS ELEMENTARY</t>
  </si>
  <si>
    <t>LITTLE CANADA ELEMENTARY</t>
  </si>
  <si>
    <t>WILLIAMS ELEMENTARY</t>
  </si>
  <si>
    <t>FAIRVIEW PROGRAM</t>
  </si>
  <si>
    <t>WHITE BEAR LAKE DISTRICT CENTER</t>
  </si>
  <si>
    <t>WHITE BEAR NORTH CAMPUS SENIOR</t>
  </si>
  <si>
    <t>NORMANDY PARK EDUCATION CENTER</t>
  </si>
  <si>
    <t>SUNRISE PARK MIDDLE</t>
  </si>
  <si>
    <t>WHITE BEAR SOUTH CAMPUS SENIOR</t>
  </si>
  <si>
    <t>ONEKA ELEMENTARY SCHOOL</t>
  </si>
  <si>
    <t>BIRCH LAKE ELEMENTARY</t>
  </si>
  <si>
    <t>OTTER LAKE ELEMENTARY</t>
  </si>
  <si>
    <t>HUGO ELEMENTARY</t>
  </si>
  <si>
    <t>LAKEAIRES ELEMENTARY</t>
  </si>
  <si>
    <t>MATOSKA INTERNATIONAL</t>
  </si>
  <si>
    <t>VADNAIS HEIGHTS ELEMENTARY</t>
  </si>
  <si>
    <t>WILLOW LANE ELEMENTARY</t>
  </si>
  <si>
    <t>WHITE BEAR AREA LEARNING CENTER</t>
  </si>
  <si>
    <t>WHITE BEAR TRANSITION PLUS PROGRAM</t>
  </si>
  <si>
    <t>A. G. A. P. E. TEEN PARENT</t>
  </si>
  <si>
    <t>ANNA WESTIN HOUSE</t>
  </si>
  <si>
    <t>Brittany's Place</t>
  </si>
  <si>
    <t>COMO PARK SENIOR HIGH</t>
  </si>
  <si>
    <t>HARDING SENIOR HIGH</t>
  </si>
  <si>
    <t>HIGHLAND PARK SENIOR HIGH</t>
  </si>
  <si>
    <t>HUMBOLDT HIGH SCHOOL</t>
  </si>
  <si>
    <t>JOHNSON SENIOR HIGH</t>
  </si>
  <si>
    <t>OPEN WORLD LEARNING SECONDARY</t>
  </si>
  <si>
    <t>WASHINGTON TECH SECONDARY MAGNET</t>
  </si>
  <si>
    <t>BATTLE CREEK MIDDLE</t>
  </si>
  <si>
    <t>FARNSWORTH AEROSPACE UPPER</t>
  </si>
  <si>
    <t>HIGHLAND PARK MIDDLE SCHOOL</t>
  </si>
  <si>
    <t>MURRAY MIDDLE SCHOOL</t>
  </si>
  <si>
    <t>RAMSEY MIDDLE SCHOOL</t>
  </si>
  <si>
    <t>E-STEM Middle School</t>
  </si>
  <si>
    <t>ADAMS MAGNET ELEMENTARY</t>
  </si>
  <si>
    <t>John A. Johnson Achievement Plus El</t>
  </si>
  <si>
    <t>BATTLE CREEK ELEMENTARY SCHOOL</t>
  </si>
  <si>
    <t>BENJAMIN E MAYS MAGNET</t>
  </si>
  <si>
    <t>CHELSEA HEIGHTS ELEMENTARY</t>
  </si>
  <si>
    <t>CHEROKEE HEIGHTS ELEMENTARY SCHOOL</t>
  </si>
  <si>
    <t>BRIDGE VIEW SPECIAL EDUCATION</t>
  </si>
  <si>
    <t>COMO PARK ELEMENTARY</t>
  </si>
  <si>
    <t>DAYTONS BLUFF ELEMENTARY</t>
  </si>
  <si>
    <t>EXPO FOR EXCELLENCE ELEMENTARY SCH</t>
  </si>
  <si>
    <t>BRUCE F VENTO ELEMENTARY</t>
  </si>
  <si>
    <t>EASTERN HEIGHTS ELEMENTARY</t>
  </si>
  <si>
    <t>FARNSWORTH AEROSPACE LOWER</t>
  </si>
  <si>
    <t>FOUR SEASONS ELEMENTARY</t>
  </si>
  <si>
    <t>L'ETOILE DU NORD FRENCH IMMERSION U</t>
  </si>
  <si>
    <t>L'etoile Du Nord French Immersion L</t>
  </si>
  <si>
    <t>FROST LAKE ELEMENTARY SCHOOL</t>
  </si>
  <si>
    <t>CROSSROADS MONTESSORI</t>
  </si>
  <si>
    <t>CROSSROADS SCIENCE PROGRAM</t>
  </si>
  <si>
    <t>GALTIER ELEMENTARY SCHOOL</t>
  </si>
  <si>
    <t>GROVELAND PARK ELEMENTARY</t>
  </si>
  <si>
    <t>HAMLINE ELEMENTARY SCHOOL</t>
  </si>
  <si>
    <t>JIE MING MANDARIN IMMERSION ACADEMY</t>
  </si>
  <si>
    <t>THE HEIGHTS COMMUNITY SCHOOL</t>
  </si>
  <si>
    <t>HAZEL PARK PREPARATORY ACADEMY</t>
  </si>
  <si>
    <t>HIGHLAND PARK ELEMENTARY</t>
  </si>
  <si>
    <t>JJ HILL MONTESSORI</t>
  </si>
  <si>
    <t>CAPITOL HILL MAGNET/RONDO</t>
  </si>
  <si>
    <t>HIGHWOOD HILLS ELEMENTARY</t>
  </si>
  <si>
    <t>JACKSON PREPARATORY ELEMENTARY</t>
  </si>
  <si>
    <t>HORACE MANN SCHOOL</t>
  </si>
  <si>
    <t>MAXFIELD ELEMENTARY SCHOOL</t>
  </si>
  <si>
    <t>MISSISSIPPI CREATIVE ARTS ELEM</t>
  </si>
  <si>
    <t>NOKOMIS MONTESSORI NORTH CAMPUS</t>
  </si>
  <si>
    <t>PHALEN LAKE HMONG STUDIES MAGNET</t>
  </si>
  <si>
    <t>RANDOLPH HEIGHTS ELEMENTARY</t>
  </si>
  <si>
    <t>RIVERVIEW WEST SCHOOL OF EXCELLENCE</t>
  </si>
  <si>
    <t>PAUL &amp; SHEILA WELLSTONE ELEMENTARY</t>
  </si>
  <si>
    <t>ST. ANTHONY PARK ELEMENTARY</t>
  </si>
  <si>
    <t>SAINT PAUL MUSIC ACADEMY</t>
  </si>
  <si>
    <t>OBAMA SERVICE LEARNING ELEMENTARY</t>
  </si>
  <si>
    <t>AMERICAN INDIAN MAGNET SCHOOL</t>
  </si>
  <si>
    <t>RIVEREAST PROGRAM</t>
  </si>
  <si>
    <t>FOCUS BEYOND</t>
  </si>
  <si>
    <t>EARLY EDUCATION - BIRTH TO THREE</t>
  </si>
  <si>
    <t>EARLY ED JOHN A. JOHNSON</t>
  </si>
  <si>
    <t>JUVENILE SERVICE CENTER</t>
  </si>
  <si>
    <t>EARLY ED GLOBAL</t>
  </si>
  <si>
    <t>JOURNEYS SECONDARY SCHOOL</t>
  </si>
  <si>
    <t>ECSE INCLUSION</t>
  </si>
  <si>
    <t>GORDON PARKS HIGH SCHOOL</t>
  </si>
  <si>
    <t>ALC Gateway to College</t>
  </si>
  <si>
    <t>ALC EVENING HIGH SCHOOL</t>
  </si>
  <si>
    <t>LEAP HIGH SCHOOL</t>
  </si>
  <si>
    <t>GUADALUPE ALTERNATIVE PROGRAMS</t>
  </si>
  <si>
    <t>J.A. HUGHES ELEMENTARY</t>
  </si>
  <si>
    <t>LAFAYETTE SECONDARY</t>
  </si>
  <si>
    <t>MILROY ELEMENTARY</t>
  </si>
  <si>
    <t>WABASSO ELEMENTARY</t>
  </si>
  <si>
    <t>WABASSO SECONDARY</t>
  </si>
  <si>
    <t>FARIBAULT MIDDLE</t>
  </si>
  <si>
    <t>FARIBAULT SENIOR HIGH</t>
  </si>
  <si>
    <t>FARIBAULT AREA LEARNING CENTER</t>
  </si>
  <si>
    <t>McKinley PreK</t>
  </si>
  <si>
    <t>NORTHFIELD SENIOR HIGH</t>
  </si>
  <si>
    <t>NORTHFIELD MIDDLE</t>
  </si>
  <si>
    <t>GREENVALE PARK ELEMENTARY</t>
  </si>
  <si>
    <t>Northfield Community Education Cntr</t>
  </si>
  <si>
    <t>BRIDGEWATER ELEMENTARY</t>
  </si>
  <si>
    <t>NORTHFIELD AREA LEARNING CENTER</t>
  </si>
  <si>
    <t>HILLS-BEAVER CREEK ELEMENTARY</t>
  </si>
  <si>
    <t>HILLS-BEAVER CREEK SECONDARY</t>
  </si>
  <si>
    <t>BADGER ELEMENTARY</t>
  </si>
  <si>
    <t>BADGER SECONDARY</t>
  </si>
  <si>
    <t>ROSEAU ELEMENTARY</t>
  </si>
  <si>
    <t>ROSEAU SECONDARY</t>
  </si>
  <si>
    <t>WARROAD ELEMENTARY</t>
  </si>
  <si>
    <t>ANGLE INLET ELEMENTARY</t>
  </si>
  <si>
    <t>WARROAD HIGH SCHOOL</t>
  </si>
  <si>
    <t>VAUGHAN ELEMENTARY</t>
  </si>
  <si>
    <t>CHISHOLM ELEMENTARY</t>
  </si>
  <si>
    <t>CHISHOLM SECONDARY</t>
  </si>
  <si>
    <t>MEMORIAL HIGH SCHOOL</t>
  </si>
  <si>
    <t>FLOODWOOD ELEMENTARY</t>
  </si>
  <si>
    <t>FLOODWOOD SECONDARY</t>
  </si>
  <si>
    <t>HERMANTOWN ELEMENTARY</t>
  </si>
  <si>
    <t>HERMANTOWN MIDDLE</t>
  </si>
  <si>
    <t>HERMANTOWN SENIOR HIGH</t>
  </si>
  <si>
    <t>HERMANTOWN EARLY CHILDHOOD</t>
  </si>
  <si>
    <t>HERMANTOWN ALTERNATIVE LEARNING PRG</t>
  </si>
  <si>
    <t>GREENHAVEN ELEMENTARY</t>
  </si>
  <si>
    <t>HIBBING HIGH</t>
  </si>
  <si>
    <t>MESABI AREA LEARNING CENTER</t>
  </si>
  <si>
    <t>PROCTOR SENIOR HIGH</t>
  </si>
  <si>
    <t>A.I. JEDLICKA MIDDLE SCHOOL</t>
  </si>
  <si>
    <t>BAY VIEW ELEMENTARY</t>
  </si>
  <si>
    <t>PIKE LAKE ELEMENTARY</t>
  </si>
  <si>
    <t>NETT LAKE ELEMENTARY</t>
  </si>
  <si>
    <t>MERRITT CREEK ACADEMY</t>
  </si>
  <si>
    <t>DENFELD HIGH SCHOOL</t>
  </si>
  <si>
    <t>LINCOLN PARK MIDDLE SCHOOL</t>
  </si>
  <si>
    <t>ORDEAN EAST MIDDLE SCHOOL</t>
  </si>
  <si>
    <t>CONGDON ELEMENTARY</t>
  </si>
  <si>
    <t>HOMECROFT ELEMENTARY</t>
  </si>
  <si>
    <t>LAKEWOOD ELEMENTARY</t>
  </si>
  <si>
    <t>LESTER PARK ELEMENTARY</t>
  </si>
  <si>
    <t>LAURA MACARTHUR ELEMENTARY</t>
  </si>
  <si>
    <t>MYERS-WILKINS ELEMENTARY</t>
  </si>
  <si>
    <t>PIEDMONT ELEMENTARY</t>
  </si>
  <si>
    <t>STOWE ELEMENTARY</t>
  </si>
  <si>
    <t>CHESTER CREEK ACADEMY</t>
  </si>
  <si>
    <t>SPECIAL ED. N.P.</t>
  </si>
  <si>
    <t>DULUTH AREA LEARNING CENTER</t>
  </si>
  <si>
    <t>SUPERIOR ACADEMY</t>
  </si>
  <si>
    <t>THE BRIDGE</t>
  </si>
  <si>
    <t>MERRITT ELEMENTARY</t>
  </si>
  <si>
    <t>MOUNTAIN IRON-BUHL SECONDARY</t>
  </si>
  <si>
    <t>CHATFIELD ELEMENTARY</t>
  </si>
  <si>
    <t>OAK CREST ELEMENTARY</t>
  </si>
  <si>
    <t>BELLE PLAINE SENIOR HIGH</t>
  </si>
  <si>
    <t>BELLE PLAINE JUNIOR HIGH</t>
  </si>
  <si>
    <t>JORDAN MIDDLE</t>
  </si>
  <si>
    <t>JORDAN EARLY CHILDHOOD</t>
  </si>
  <si>
    <t>JORDAN ELEMENTARY</t>
  </si>
  <si>
    <t>La Ola Del Lago at Grainwood</t>
  </si>
  <si>
    <t>WESTWOOD EL.</t>
  </si>
  <si>
    <t>FIVE HAWKS EL.</t>
  </si>
  <si>
    <t>GLENDALE EL.</t>
  </si>
  <si>
    <t>JEFFERS POND ELEMENTARY</t>
  </si>
  <si>
    <t>REDTAIL RIDGE ELEMENTARY SCHOOL</t>
  </si>
  <si>
    <t>HIDDEN OAKS MIDDLE SCHOOL</t>
  </si>
  <si>
    <t>TWIN OAKS MIDDLE SCHOOL</t>
  </si>
  <si>
    <t>PRIOR LAKE HIGH SCHOOL</t>
  </si>
  <si>
    <t>PRIOR LAKE-SAVAGE AREA ALC</t>
  </si>
  <si>
    <t>Tokata Learning Center</t>
  </si>
  <si>
    <t>SWEENEY ELEMENTARY</t>
  </si>
  <si>
    <t>SUN PATH ELEMENTARY</t>
  </si>
  <si>
    <t>RED OAK ELEMENTARY</t>
  </si>
  <si>
    <t>EAGLE CREEK ELEMENTARY SCHOOL</t>
  </si>
  <si>
    <t>JACKSON ELEMENTARY</t>
  </si>
  <si>
    <t>NEW PRAGUE SENIOR HIGH</t>
  </si>
  <si>
    <t>NEW PRAGUE MIDDLE SCHOOL</t>
  </si>
  <si>
    <t>NEW PRAGUE CREDIT RECOVERY</t>
  </si>
  <si>
    <t>RAVEN STREAM ELEMENTARY</t>
  </si>
  <si>
    <t>CENTRAL EDUCATION CAMPUS</t>
  </si>
  <si>
    <t>EAGLE VIEW</t>
  </si>
  <si>
    <t>FALCON RIDGE</t>
  </si>
  <si>
    <t>BECKER INTERMEDIATE ELEMENTARY</t>
  </si>
  <si>
    <t>BECKER SENIOR HIGH</t>
  </si>
  <si>
    <t>BECKER MIDDLE</t>
  </si>
  <si>
    <t>BECKER PRIMARY</t>
  </si>
  <si>
    <t>BECKER ALTERNATIVE LEARNING PROGRAM</t>
  </si>
  <si>
    <t>INDEPENDENCE ELEMENTARY</t>
  </si>
  <si>
    <t>BIG LAKE SENIOR HIGH</t>
  </si>
  <si>
    <t>BIG LAKE MIDDLE SCHOOL</t>
  </si>
  <si>
    <t>LIBERTY ELEMENTARY</t>
  </si>
  <si>
    <t>ROGERS ELEMENTARY</t>
  </si>
  <si>
    <t>PARKER ELEMENTARY</t>
  </si>
  <si>
    <t>HASSAN ELEMENTARY</t>
  </si>
  <si>
    <t>TWIN LAKES ELEMENTARY</t>
  </si>
  <si>
    <t>ZIMMERMAN ELEMENTARY</t>
  </si>
  <si>
    <t>Handke Center- EC Special Education</t>
  </si>
  <si>
    <t>ROGERS MIDDLE SCHOOL</t>
  </si>
  <si>
    <t>ZIMMERMAN MIDDLE</t>
  </si>
  <si>
    <t>VANDENBERGE MIDDLE SCHOOL</t>
  </si>
  <si>
    <t>ISD 728 FOCUS/JOURNEY</t>
  </si>
  <si>
    <t>SALK MIDDLE SCHOOL</t>
  </si>
  <si>
    <t>ELK RIVER SENIOR HIGH</t>
  </si>
  <si>
    <t>ROGERS SENIOR HIGH</t>
  </si>
  <si>
    <t>ZIMMERMAN HIGH SCHOOL</t>
  </si>
  <si>
    <t>IVAN SAND COMMUNITY HIGH SCHOOL</t>
  </si>
  <si>
    <t>IVAN SAND COMMUNITY SCHOOL- IS</t>
  </si>
  <si>
    <t>Ivan Sand Middle School ALC</t>
  </si>
  <si>
    <t>MEADOWVALE ELEMENTARY</t>
  </si>
  <si>
    <t>OTSEGO ELEMENTARY</t>
  </si>
  <si>
    <t>HOLDINGFORD ELEMENTARY</t>
  </si>
  <si>
    <t>HOLDINGFORD SECONDARY</t>
  </si>
  <si>
    <t>KIMBALL ELEMENTARY</t>
  </si>
  <si>
    <t>KIMBALL SECONDARY</t>
  </si>
  <si>
    <t>MELROSE ELEMENTARY</t>
  </si>
  <si>
    <t>MELROSE MIDDLE</t>
  </si>
  <si>
    <t>MELROSE SECONDARY</t>
  </si>
  <si>
    <t>PAYNESVILLE ELEMENTARY</t>
  </si>
  <si>
    <t>PAYNESVILLE MIDDLE</t>
  </si>
  <si>
    <t>PAYNESVILLE AREA HIGH SCHOOL</t>
  </si>
  <si>
    <t>SPECIAL EDUCATION FACILITIES</t>
  </si>
  <si>
    <t>CLEARVIEW ELEMENTARY</t>
  </si>
  <si>
    <t>KENNEDY COMMUNITY SCHOOL</t>
  </si>
  <si>
    <t>EC Sp Ed at Quarryview Ed Center</t>
  </si>
  <si>
    <t>DISCOVERY COMMUNITY ELEMENTARY</t>
  </si>
  <si>
    <t>TALAHI COMMUNITY ELEMENTARY</t>
  </si>
  <si>
    <t>ST. CLOUD GROUP HOME</t>
  </si>
  <si>
    <t>OAK HILL COMMUNITY ELEMENTARY</t>
  </si>
  <si>
    <t>NORTH JUNIOR HIGH</t>
  </si>
  <si>
    <t>SOUTH JUNIOR HIGH</t>
  </si>
  <si>
    <t>APOLLO SENIOR HIGH</t>
  </si>
  <si>
    <t>TECHNICAL SENIOR HIGH</t>
  </si>
  <si>
    <t>St. Cloud Area Learning Center</t>
  </si>
  <si>
    <t>ST. CLOUD HOSPITAL PROGRAMS NON-RES</t>
  </si>
  <si>
    <t>RIVERWOODS SCHOOL NON-RESIDENTIAL</t>
  </si>
  <si>
    <t>SAUK CENTRE ELEMENTARY</t>
  </si>
  <si>
    <t>SAUK CENTRE SECONDARY</t>
  </si>
  <si>
    <t>ALBANY ELEMENTARY</t>
  </si>
  <si>
    <t>AVON ELEMENTARY</t>
  </si>
  <si>
    <t>SARTELL SENIOR HIGH</t>
  </si>
  <si>
    <t>Pine Meadow Primary School</t>
  </si>
  <si>
    <t>SARTELL MIDDLE</t>
  </si>
  <si>
    <t>Oak Ridge Early Learning Center</t>
  </si>
  <si>
    <t>RICHMOND ELEMENTARY</t>
  </si>
  <si>
    <t>ROCKVILLE ELEMENTARY</t>
  </si>
  <si>
    <t>COLD SPRING ELEMENTARY</t>
  </si>
  <si>
    <t>ROCORI SENIOR HIGH</t>
  </si>
  <si>
    <t>ROCORI MIDDLE</t>
  </si>
  <si>
    <t>ROCORI ALC</t>
  </si>
  <si>
    <t>BLOOMING PRAIRIE ELEMENTARY</t>
  </si>
  <si>
    <t>BLOOMING PRAIRIE SECONDARY</t>
  </si>
  <si>
    <t>OWATONNA SENIOR HIGH</t>
  </si>
  <si>
    <t>OWATONNA ALC 9-12</t>
  </si>
  <si>
    <t>OWATONNA ECSE</t>
  </si>
  <si>
    <t>MEDFORD ELEMENTARY</t>
  </si>
  <si>
    <t>MEDFORD SECONDARY</t>
  </si>
  <si>
    <t>HANCOCK ELEMENTARY</t>
  </si>
  <si>
    <t>HANCOCK SEC.</t>
  </si>
  <si>
    <t>CHOKIO-ALBERTA SECONDARY</t>
  </si>
  <si>
    <t>CHOKIO-ALBERTA ELEMENTARY</t>
  </si>
  <si>
    <t>MURDOCK ELEMENTARY</t>
  </si>
  <si>
    <t>KERKHOVEN SECONDARY</t>
  </si>
  <si>
    <t>BENSON SECONDARY</t>
  </si>
  <si>
    <t>NORTHSIDE ELEMENTARY</t>
  </si>
  <si>
    <t>BENSON AREA LEARNING CENTER</t>
  </si>
  <si>
    <t>HEARTLAND GIRLS RANCH</t>
  </si>
  <si>
    <t>BERTHA ELEMENTARY</t>
  </si>
  <si>
    <t>BERTHA SECONDARY</t>
  </si>
  <si>
    <t>BROWERVILLE ELEMENTARY</t>
  </si>
  <si>
    <t>BROWERVILLE SECONDARY</t>
  </si>
  <si>
    <t>BROWNS VALLEY ELEMENTARY</t>
  </si>
  <si>
    <t>BROWNS VALLEY MIDDLE</t>
  </si>
  <si>
    <t>PEARSON ELEMENTARY</t>
  </si>
  <si>
    <t>WHEATON SECONDARY</t>
  </si>
  <si>
    <t>WABASHA-KELLOGG ELEMENTARY</t>
  </si>
  <si>
    <t>WABASHA-KELLOGG SECONDARY</t>
  </si>
  <si>
    <t>BLUFF VIEW ELEMENTARY</t>
  </si>
  <si>
    <t>VERNDALE ELEMENTARY</t>
  </si>
  <si>
    <t>VERNDALE SECONDARY</t>
  </si>
  <si>
    <t>SEBEKA ELEMENTARY</t>
  </si>
  <si>
    <t>SEBEKA SECONDARY</t>
  </si>
  <si>
    <t>MENAHGA ELEMENTARY</t>
  </si>
  <si>
    <t>MENAHGA HIGH SCHOOL</t>
  </si>
  <si>
    <t>HARTLEY ELEMENTARY</t>
  </si>
  <si>
    <t>WASECA INTERMEDIATE SCHOOL</t>
  </si>
  <si>
    <t>WASECA JUNIOR HIGH</t>
  </si>
  <si>
    <t>STEP</t>
  </si>
  <si>
    <t>COLUMBUS ELEMENTARY</t>
  </si>
  <si>
    <t>FOREST LAKE ELEMENTARY</t>
  </si>
  <si>
    <t>O.H. ANDERSON ELEMENTARY</t>
  </si>
  <si>
    <t>WILDWOOD ELEMENTARY</t>
  </si>
  <si>
    <t>MAHTOMEDI MIDDLE</t>
  </si>
  <si>
    <t>MAHTOMEDI SENIOR HIGH</t>
  </si>
  <si>
    <t>MAHTOMEDI PRESCHOOL</t>
  </si>
  <si>
    <t>COTTAGE GROVE MIDDLE SCHOOL</t>
  </si>
  <si>
    <t>LAKE MIDDLE SCHOOL</t>
  </si>
  <si>
    <t>OLTMAN MIDDLE SCHOOL</t>
  </si>
  <si>
    <t>South Washington Alternative HS</t>
  </si>
  <si>
    <t>EAST RIDGE HIGH SCHOOL</t>
  </si>
  <si>
    <t>WOODBURY MIDDLE SCHOOL</t>
  </si>
  <si>
    <t>ARMSTRONG ELEMENTARY</t>
  </si>
  <si>
    <t>CRESTVIEW ELEMENTARY</t>
  </si>
  <si>
    <t>GREY CLOUD ELEMENTARY</t>
  </si>
  <si>
    <t>HILLSIDE ELEMENTARY</t>
  </si>
  <si>
    <t>COTTAGE GROVE ELEMENTARY</t>
  </si>
  <si>
    <t>NEWPORT ELEMENTARY</t>
  </si>
  <si>
    <t>PINE HILL ELEMENTARY</t>
  </si>
  <si>
    <t>LIBERTY RIDGE ELEMENTARY</t>
  </si>
  <si>
    <t>PULLMAN ELEMENTARY</t>
  </si>
  <si>
    <t>RED ROCK ELEMENTARY</t>
  </si>
  <si>
    <t>ROYAL OAKS ELEMENTARY</t>
  </si>
  <si>
    <t>GORDON BAILEY ELEMENTARY</t>
  </si>
  <si>
    <t>WOODBURY ELEMENTARY</t>
  </si>
  <si>
    <t>MIDDLETON ELEMENTARY</t>
  </si>
  <si>
    <t>Next Step Transition Program</t>
  </si>
  <si>
    <t>STILLWATER AREA HIGH SCHOOL</t>
  </si>
  <si>
    <t>ST CROIX VALLEY AREA LEARNING CNTR.</t>
  </si>
  <si>
    <t>AFTON-LAKELAND ELEMENTARY</t>
  </si>
  <si>
    <t>ANDERSEN ELEMENTARY</t>
  </si>
  <si>
    <t>LAKE ELMO ELEMENTARY</t>
  </si>
  <si>
    <t>LILY LAKE ELEMENTARY</t>
  </si>
  <si>
    <t>STONEBRIDGE ELEMENTARY</t>
  </si>
  <si>
    <t>GATE 4/5</t>
  </si>
  <si>
    <t>STILLWATER SPECIAL SERVICES-ECSE</t>
  </si>
  <si>
    <t>RUTHERFORD ELEMENTARY</t>
  </si>
  <si>
    <t>BUTTERFIELD ELEMENTARY</t>
  </si>
  <si>
    <t>BUTTERFIELD SECONDARY</t>
  </si>
  <si>
    <t>MADELIA ELEMENTARY</t>
  </si>
  <si>
    <t>MADELIA SECONDARY</t>
  </si>
  <si>
    <t>EMINNESOTA ONLINE ACADEMY</t>
  </si>
  <si>
    <t>ST. JAMES EARLY CHILDHOOD</t>
  </si>
  <si>
    <t>ST. JAMES NORTHSIDE ELEMENTARY</t>
  </si>
  <si>
    <t>BRECKENRIDGE ELEMENTARY</t>
  </si>
  <si>
    <t>BRECKENRIDGE MIDDLE</t>
  </si>
  <si>
    <t>BRECKENRIDGE SENIOR HIGH</t>
  </si>
  <si>
    <t>ROTHSAY ELEMENTARY</t>
  </si>
  <si>
    <t>ROTHSAY SECONDARY</t>
  </si>
  <si>
    <t>CAMPBELL-TINTAH ELEMENTARY</t>
  </si>
  <si>
    <t>CAMPBELL-TINTAH SECONDARY</t>
  </si>
  <si>
    <t>LEWISTON-ALTURA ELEMENTARY</t>
  </si>
  <si>
    <t>Lewiston-Altura Intermediate El</t>
  </si>
  <si>
    <t>LEWISTON-ALTURA SECONDARY</t>
  </si>
  <si>
    <t>ST. CHARLES ELEMENTARY</t>
  </si>
  <si>
    <t>ST. CHARLES SECONDARY</t>
  </si>
  <si>
    <t>WINONA EARLY CHILDHOOD SPECIAL ED.</t>
  </si>
  <si>
    <t>WINONA MIDDLE</t>
  </si>
  <si>
    <t>WINONA SENIOR HIGH</t>
  </si>
  <si>
    <t>WASHINGTON-KOSCIUSKO ELEMENTARY</t>
  </si>
  <si>
    <t>GOODVIEW ELEMENTARY</t>
  </si>
  <si>
    <t>WINONA AREA LEARNING CENTER</t>
  </si>
  <si>
    <t>ANNANDALE ELEMENTARY SCHOOL</t>
  </si>
  <si>
    <t>ANNANDALE MIDDLE SCHOOL</t>
  </si>
  <si>
    <t>ANNANDALE SENIOR HIGH</t>
  </si>
  <si>
    <t>PARKSIDE ELEMENTARY</t>
  </si>
  <si>
    <t>BUFFALO EARLY CHILD. SP. ED PROGRAM</t>
  </si>
  <si>
    <t>HANOVER ELEMENTARY</t>
  </si>
  <si>
    <t>BUFFALO COMMUNITY MIDDLE</t>
  </si>
  <si>
    <t>BUFFALO SENIOR HIGH</t>
  </si>
  <si>
    <t>PHOENIX LEARNING CENTER</t>
  </si>
  <si>
    <t>Montrose Elementary School of Innov</t>
  </si>
  <si>
    <t>Tatanka Elementary STEM School</t>
  </si>
  <si>
    <t>NORTHWINDS ELEMENTARY</t>
  </si>
  <si>
    <t>DISCOVERY ELEMENTARY</t>
  </si>
  <si>
    <t>PRIDE TRANSITIONS</t>
  </si>
  <si>
    <t>DELANO ELEMENTARY</t>
  </si>
  <si>
    <t>MAPLE LAKE ELEMENTARY</t>
  </si>
  <si>
    <t>MAPLE LAKE SECONDARY</t>
  </si>
  <si>
    <t>MONTICELLO SENIOR HIGH</t>
  </si>
  <si>
    <t>MONTICELLO MIDDLE</t>
  </si>
  <si>
    <t>MONTICELLO ALTERNATIVE PROGRAM</t>
  </si>
  <si>
    <t>LITTLE MOUNTAIN ELEMENTARY</t>
  </si>
  <si>
    <t>PRAIRIE HOUSE SCHOOL</t>
  </si>
  <si>
    <t>ROCKFORD SECONDARY</t>
  </si>
  <si>
    <t>ROCKFORD ELEMENTARY ARTS MAGNET SCH</t>
  </si>
  <si>
    <t>ROCKFORD MIDDLE</t>
  </si>
  <si>
    <t>ALBERTVILLE PRIMARY</t>
  </si>
  <si>
    <t>ST. MICHAEL-ALBERTVILLE SENIOR HIGH</t>
  </si>
  <si>
    <t>ST. MICHAEL-ALBERTVILLE MIDDLE EAST</t>
  </si>
  <si>
    <t>ST. MICHAEL ELEMENTARY</t>
  </si>
  <si>
    <t>KNIGHTS ACADEMY</t>
  </si>
  <si>
    <t>BIG WOODS ELEMENTARY</t>
  </si>
  <si>
    <t>FIELDSTONE ELEMENTARY SCHOOL</t>
  </si>
  <si>
    <t>CANBY SECONDARY</t>
  </si>
  <si>
    <t>CANBY ELEMENTARY</t>
  </si>
  <si>
    <t>CAMBRIDGE PRIMARY SCHOOL</t>
  </si>
  <si>
    <t>ISANTI PRIMARY SCHOOL</t>
  </si>
  <si>
    <t>CAMBRIDGE INTERMEDIATE SCHOOL</t>
  </si>
  <si>
    <t>ISANTI INTERMEDIATE SCHOOL</t>
  </si>
  <si>
    <t>CAMBRIDGE MIDDLE SCHOOL</t>
  </si>
  <si>
    <t>ISANTI MIDDLE SCHOOL</t>
  </si>
  <si>
    <t>CAMBRIDGE-ISANTI HIGH SCHOOL</t>
  </si>
  <si>
    <t>Riverside Academy IS</t>
  </si>
  <si>
    <t>Isanti Early Childhood Special Ed</t>
  </si>
  <si>
    <t>Cambridge Early Childhood SpecialEd</t>
  </si>
  <si>
    <t>MOVING FORWARD</t>
  </si>
  <si>
    <t>MILACA ELEMENTARY</t>
  </si>
  <si>
    <t>MILACA SECONDARY HIGH</t>
  </si>
  <si>
    <t>MILACA AREA LEARNING CENTER</t>
  </si>
  <si>
    <t>ULEN-HITTERDAL ELEMENTARY</t>
  </si>
  <si>
    <t>ULEN-HITTERDAL SECONDARY</t>
  </si>
  <si>
    <t>SOUTHERN PLAINS EDUCATION COOP.</t>
  </si>
  <si>
    <t>SOUTHERN PLAINS AREA LEARNING CNTR.</t>
  </si>
  <si>
    <t>SOUTHERN PLAINS BRIDGES</t>
  </si>
  <si>
    <t>POSITIVE APPROACH TO LEARNING</t>
  </si>
  <si>
    <t>A/O PROGRAM</t>
  </si>
  <si>
    <t>Willows</t>
  </si>
  <si>
    <t>Aris Currell</t>
  </si>
  <si>
    <t>Quora Secondary School</t>
  </si>
  <si>
    <t>916 MAHTOMEDI ACADEMY</t>
  </si>
  <si>
    <t>EAST VIEW ACADEMY</t>
  </si>
  <si>
    <t>WELS North</t>
  </si>
  <si>
    <t>NE Metro North</t>
  </si>
  <si>
    <t>NE Metro Tartan</t>
  </si>
  <si>
    <t>917 TRANSITIONAL EDUCATION SERV ALT</t>
  </si>
  <si>
    <t>917 INTRA-DAKOTA EDUCATIONAL ALT</t>
  </si>
  <si>
    <t>Deaf/Hard of Hearing</t>
  </si>
  <si>
    <t>917 PACES</t>
  </si>
  <si>
    <t>DAKOTA CTY. ALC</t>
  </si>
  <si>
    <t>WEST HEIGHTS EXTENDED DAY</t>
  </si>
  <si>
    <t>WEST HEIGHTS ALC</t>
  </si>
  <si>
    <t>RIVERSIDE SCHOOL</t>
  </si>
  <si>
    <t>OPTIONS</t>
  </si>
  <si>
    <t>917 SUN</t>
  </si>
  <si>
    <t>917 DASH</t>
  </si>
  <si>
    <t>TEA</t>
  </si>
  <si>
    <t>Customized Alternative Solutions fo</t>
  </si>
  <si>
    <t>LAKES COUNTRY YOUTH EDUC SVCS</t>
  </si>
  <si>
    <t>Lakes Country Academy - ALEX</t>
  </si>
  <si>
    <t>FERGUS FALLS EARLY CHILDHOOD SP ED</t>
  </si>
  <si>
    <t>FERGUS FALLS EC/ELEMENTARY SP ED</t>
  </si>
  <si>
    <t>FERGUS FALLS ELEMENTARY SP ED 5-8</t>
  </si>
  <si>
    <t>MEEKER-WRIGHT EARLY CHILDHOOD SP ED</t>
  </si>
  <si>
    <t>TREK PROGRAM</t>
  </si>
  <si>
    <t>CORNERSTONES PROGRAM</t>
  </si>
  <si>
    <t>STEP TD PROGRAM</t>
  </si>
  <si>
    <t>WINGS ALTERNATIVE PROGRAM</t>
  </si>
  <si>
    <t>VILLAGE RANCH ALTERNATIVE PROGRAM</t>
  </si>
  <si>
    <t>JOURNEYS ALTERNATIVE PROGRAM</t>
  </si>
  <si>
    <t>WESTSIDE ALTERNATIVE PROGRAM</t>
  </si>
  <si>
    <t>Sholund School for Girls</t>
  </si>
  <si>
    <t>WRIGHT TECHNICAL CENTER ALC</t>
  </si>
  <si>
    <t>WRIGHT TECHNICAL CENTER ALC MIDDLE</t>
  </si>
  <si>
    <t>SWWC ELC - Windom</t>
  </si>
  <si>
    <t>SWWC ALC - Windom</t>
  </si>
  <si>
    <t>SWWC ELC - Belview</t>
  </si>
  <si>
    <t>SWWC ELC - Cosmos</t>
  </si>
  <si>
    <t>SWWC ELC - Pipestone</t>
  </si>
  <si>
    <t>PIPESTONE LEARNING CENTER</t>
  </si>
  <si>
    <t>SWWC ELC - Willmar</t>
  </si>
  <si>
    <t>SWWC ELC - Montevideo</t>
  </si>
  <si>
    <t>BEMIDJI REGIONAL INTERDIST. COUNCIL</t>
  </si>
  <si>
    <t>FOND DU LAC OJIBWE SCHOOL</t>
  </si>
  <si>
    <t>BUG-O-NAY-GE-SHIG</t>
  </si>
  <si>
    <t>CIRCLE OF LIFE</t>
  </si>
  <si>
    <t>NAY-AH-SHING</t>
  </si>
  <si>
    <t>LK CRYSTAL-WELLCOME MEMORIAL SEC.</t>
  </si>
  <si>
    <t>LCWM ECSE</t>
  </si>
  <si>
    <t>TRITON MIDDLE SCHOOL</t>
  </si>
  <si>
    <t>TRITON ELEMENTARY</t>
  </si>
  <si>
    <t>TRITON HIGH SCHOOL</t>
  </si>
  <si>
    <t>UNITED SOUTH CENTRAL ELEMENTARY</t>
  </si>
  <si>
    <t>UNITED SOUTH CENTRAL HIGH SCHOOL</t>
  </si>
  <si>
    <t>MAPLE RIVER EAST ELEMENTARY</t>
  </si>
  <si>
    <t>MAPLE RIVER WEST ELEMENTARY</t>
  </si>
  <si>
    <t>BABBITT ELEMENTARY</t>
  </si>
  <si>
    <t>NORTHEAST RANGE SECONDARY</t>
  </si>
  <si>
    <t>SOUTH RIDGE ELEMENTARY</t>
  </si>
  <si>
    <t>SOUTH RIDGE SECONDARY</t>
  </si>
  <si>
    <t>NORTH WOODS ELEMENTARY</t>
  </si>
  <si>
    <t>NORTH WOODS SECONDARY</t>
  </si>
  <si>
    <t>CHERRY SECONDARY</t>
  </si>
  <si>
    <t>CHERRY ELEMENTARY</t>
  </si>
  <si>
    <t>MORRISTOWN ELEMENTARY</t>
  </si>
  <si>
    <t>WATERVILLE-ELYSIAN-MORRISTOWN JR.</t>
  </si>
  <si>
    <t>WATERVILLE ELEMENTARY</t>
  </si>
  <si>
    <t>WATERVILLE-ELYSIAN-MORRISTOWN SR.</t>
  </si>
  <si>
    <t>CHISAGO LAKES EL.</t>
  </si>
  <si>
    <t>LAKESIDE EL.</t>
  </si>
  <si>
    <t>CHISAGO LAKES MIDDLE</t>
  </si>
  <si>
    <t>CHISAGO LAKES SENIOR HIGH</t>
  </si>
  <si>
    <t>TAYLORS FALLS ELEMENTARY</t>
  </si>
  <si>
    <t>CHISAGO LAKES FAMILY CENTER</t>
  </si>
  <si>
    <t>MINNEWASKA SECONDARY</t>
  </si>
  <si>
    <t>MINNEWASKA AREA JUNIOR HIGH</t>
  </si>
  <si>
    <t>MINNEWASKA AREA ELEMENTARY</t>
  </si>
  <si>
    <t>Minnewaska Area WIN Academy</t>
  </si>
  <si>
    <t>MINNEWASKA EARLY CHILDHOOD SP.ED.</t>
  </si>
  <si>
    <t>WADENA-DEER CREEK SENIOR HIGH</t>
  </si>
  <si>
    <t>WADENA-DEER CREEK ELEMENTARY</t>
  </si>
  <si>
    <t>WADENA-DEER CREEK 5TH AND 6TH GRADE</t>
  </si>
  <si>
    <t>BUFFALO LAKE-HECTOR ELEMENTARY</t>
  </si>
  <si>
    <t>BUFFALO LAKE-HECTOR SECONDARY</t>
  </si>
  <si>
    <t>DILWORTH ELEMENTARY</t>
  </si>
  <si>
    <t>GLYNDON-FELTON ELEMENTARY</t>
  </si>
  <si>
    <t>DILWORTH-GLYNDON-FELTON MIDDLE SCH</t>
  </si>
  <si>
    <t>DILWORTH-GLYNDON-FELTON SENIOR HIGH</t>
  </si>
  <si>
    <t>HINCKLEY ELEMENTARY</t>
  </si>
  <si>
    <t>HINCKLEY-FINLAYSON SECONDARY</t>
  </si>
  <si>
    <t>FINLAYSON ELEMENTARY</t>
  </si>
  <si>
    <t>LAKEVIEW SECONDARY</t>
  </si>
  <si>
    <t>NRHEG SECONDARY</t>
  </si>
  <si>
    <t>NRHEG ELEMENTARY</t>
  </si>
  <si>
    <t>MURRAY CO. CENTRAL ELEMENTARY</t>
  </si>
  <si>
    <t>MURRAY COUNTY CENTRAL SECONDARY</t>
  </si>
  <si>
    <t>STAPLES-MOTLEY SENIOR HIGH</t>
  </si>
  <si>
    <t>MOTLEY-STAPLES MIDDLE SCHOOL</t>
  </si>
  <si>
    <t>KITTSON CENTRAL ELEMENTARY</t>
  </si>
  <si>
    <t>KITTSON CENTRAL SECONDARY</t>
  </si>
  <si>
    <t>KENYON-WANAMINGO ELEMENTARY</t>
  </si>
  <si>
    <t>KENYON-WANAMINGO SENIOR HIGH</t>
  </si>
  <si>
    <t>KENYON-WANAMINGO MIDDLE</t>
  </si>
  <si>
    <t>PINE RIVER-BACKUS ELEMENTARY</t>
  </si>
  <si>
    <t>PINE RIVER-BACKUS HIGH SCHOOL</t>
  </si>
  <si>
    <t>PINE RIVER-BACKUS AREA LEARNING CTR</t>
  </si>
  <si>
    <t>WARREN ELEMENTARY</t>
  </si>
  <si>
    <t>WARREN-ALVARADO-OSLO SECONDARY</t>
  </si>
  <si>
    <t>MACCRAY WEST ELEMENTARY</t>
  </si>
  <si>
    <t>MACCRAY EAST ELEMENTARY</t>
  </si>
  <si>
    <t>MACCRAY SENIOR HIGH</t>
  </si>
  <si>
    <t>LUVERNE ELEMENTARY</t>
  </si>
  <si>
    <t>LUVERNE MIDDLE</t>
  </si>
  <si>
    <t>LUVERNE SENIOR HIGH</t>
  </si>
  <si>
    <t>LUVERNE ALTERNATIVE PROGRAM</t>
  </si>
  <si>
    <t>BERT RANEY ELEMENTARY SCHOOL</t>
  </si>
  <si>
    <t>YELLOW MEDICINE EAST HIGH SCHOOL</t>
  </si>
  <si>
    <t>YELLOW MEDICINE EAST MIDDLE SCHOOL</t>
  </si>
  <si>
    <t>FILLMORE CENTRAL ELEMENTARY</t>
  </si>
  <si>
    <t>FILLMORE CENTRAL SENIOR HIGH</t>
  </si>
  <si>
    <t>NORMAN COUNTY EAST SECONDARY</t>
  </si>
  <si>
    <t>NORMAN COUNTY EAST ELEMENTARY</t>
  </si>
  <si>
    <t>SIBLEY EAST-ARLINGTON SENIOR HIGH</t>
  </si>
  <si>
    <t>SIBLEY EAST-GAYLORD ELEMENTARY</t>
  </si>
  <si>
    <t>CLEARBROOK-GONVICK ELEMENTARY</t>
  </si>
  <si>
    <t>CLEARBROOK-GONVICK SECONDARY</t>
  </si>
  <si>
    <t>WEST CENTRAL AREA N. EL.</t>
  </si>
  <si>
    <t>WEST CENTRAL AREA S. EL.</t>
  </si>
  <si>
    <t>WEST CENTRAL AREA SECONDARY</t>
  </si>
  <si>
    <t>WCA Middle School</t>
  </si>
  <si>
    <t>KARLSTAD ELEMENTARY</t>
  </si>
  <si>
    <t>TRI-COUNTY SECONDARY</t>
  </si>
  <si>
    <t>BELGRADE-BROOTEN-ELROSA ELEMENTARY</t>
  </si>
  <si>
    <t>BELGRADE-BROOTEN-ELROSA SEC.</t>
  </si>
  <si>
    <t>A.C.G.C. ELEMENTARY</t>
  </si>
  <si>
    <t>ACGC ELEMENTARY GRADES 5 AND 6</t>
  </si>
  <si>
    <t>A.C.G.C. SECONDARY</t>
  </si>
  <si>
    <t>PARK ELEMENTARY</t>
  </si>
  <si>
    <t>LE SUEUR-HENDERSON HIGH SCHOOL</t>
  </si>
  <si>
    <t>LE SUEUR-HENDERSON MIDDLE SCHOOL</t>
  </si>
  <si>
    <t>SHERBURN ELEMENTARY</t>
  </si>
  <si>
    <t>TRIMONT ELEMENTARY</t>
  </si>
  <si>
    <t>MARTIN COUNTY WEST SENIOR HIGH</t>
  </si>
  <si>
    <t>MARTIN COUNTY WEST JUNIOR HIGH</t>
  </si>
  <si>
    <t>Norman County West Elementary</t>
  </si>
  <si>
    <t>BOLD-BIRD ISLAND ELEMENTARY</t>
  </si>
  <si>
    <t>BOLD Middle School</t>
  </si>
  <si>
    <t>BOLD Senior High School</t>
  </si>
  <si>
    <t>EAST CENTRAL ELEMENTARY</t>
  </si>
  <si>
    <t>EAST CENTRAL SENIOR SECONDARY</t>
  </si>
  <si>
    <t>CROSSROADS AREA LEARNING CENTER</t>
  </si>
  <si>
    <t>WIN-E-MAC ELEMENTARY</t>
  </si>
  <si>
    <t>WIN-E-MAC SECONDARY</t>
  </si>
  <si>
    <t>GREENBUSH ELEMENTARY</t>
  </si>
  <si>
    <t>WINSTED ELEMENTARY</t>
  </si>
  <si>
    <t>HOWARD LAKE-WAVERLY-WINSTED SEC.</t>
  </si>
  <si>
    <t>HUMPHREY ELEMENTARY</t>
  </si>
  <si>
    <t>HOWARD LAKE WAVERLY WINSTED ECSE</t>
  </si>
  <si>
    <t>HLWW ALTERNATIVE LEARNING PROGRAM</t>
  </si>
  <si>
    <t>BROWN ELEMENTARY</t>
  </si>
  <si>
    <t>HILL ELEMENTARY</t>
  </si>
  <si>
    <t>HEARTLAND ELEMENTARY</t>
  </si>
  <si>
    <t>PIPESTONE MIDDLE</t>
  </si>
  <si>
    <t>PIPESTONE SENIOR HIGH</t>
  </si>
  <si>
    <t>MESABI EAST ELEMENTARY</t>
  </si>
  <si>
    <t>MESABI EAST SECONDARY</t>
  </si>
  <si>
    <t>FAIRMONT ELEMENTARY SCHOOL</t>
  </si>
  <si>
    <t>FAIRMONT JR./SR. HIGH SCHOOL</t>
  </si>
  <si>
    <t>LONG PRAIRIE-GREY SECONDARY SCHOOL</t>
  </si>
  <si>
    <t>CEDAR MOUNTAIN ELEMENTARY</t>
  </si>
  <si>
    <t>CEDAR MOUNTAIN SECONDARY</t>
  </si>
  <si>
    <t>ZUMBROTA-MAZEPPA ELEMENTARY SCHOOL</t>
  </si>
  <si>
    <t>ZUMBROTA-MAZEPPA SENIOR HIGH</t>
  </si>
  <si>
    <t>ZUMBROTA-MAZEPPA MIDDLE SCHOOL</t>
  </si>
  <si>
    <t>JANESVILLE-WALDORF-PEMBERTON EL.EM.</t>
  </si>
  <si>
    <t>JANESVILLE-WALDORF-PEMBERTON SEC</t>
  </si>
  <si>
    <t>MADISON-MARIETTA-NASSAU ELEMENTARY</t>
  </si>
  <si>
    <t>APPLETON ELEMENTARY</t>
  </si>
  <si>
    <t>LAC QUI PARLE VALLEY MIDDLE SCHOOL</t>
  </si>
  <si>
    <t>LAC QUI PARLE VALLEY SECONDARY</t>
  </si>
  <si>
    <t>ADA ELEMENTARY</t>
  </si>
  <si>
    <t>ADA-BORUP SECONDARY</t>
  </si>
  <si>
    <t>ARGYLE ELEMENTARY</t>
  </si>
  <si>
    <t>STEPHEN SENIOR HIGH</t>
  </si>
  <si>
    <t>LAKESIDE ELEMENTARY</t>
  </si>
  <si>
    <t>GSL Junior High School</t>
  </si>
  <si>
    <t>GLENCOE-SILVER LAKE SENIOR HIGH</t>
  </si>
  <si>
    <t>BLUE EARTH AREA MIDDLE</t>
  </si>
  <si>
    <t>RED ROCK CENTRAL SECONDARY</t>
  </si>
  <si>
    <t>RED ROCK CENTRAL ELEMENTARY</t>
  </si>
  <si>
    <t>GLENVILLE EMMONS ELEMENTARY</t>
  </si>
  <si>
    <t>GLENVILLE-EMMONS SECONDARY</t>
  </si>
  <si>
    <t>Lismore Colony Senior High School</t>
  </si>
  <si>
    <t>LAKE PARK AUDUBON ELEMENTARY</t>
  </si>
  <si>
    <t>LAKE PARK AUDUBON SECONDARY</t>
  </si>
  <si>
    <t>RENVILLE COUNTY WEST ELEMENTARY</t>
  </si>
  <si>
    <t>RENVILLE COUNTY WEST SENIOR HIGH</t>
  </si>
  <si>
    <t>PLEASANTVIEW ELEMENTARY</t>
  </si>
  <si>
    <t>JACKSON COUNTY CENTRAL MIDDLE</t>
  </si>
  <si>
    <t>REDWOOD VALLEY SENIOR HIGH</t>
  </si>
  <si>
    <t>REEDE GRAY ELEMENTARY</t>
  </si>
  <si>
    <t>REDWOOD VALLEY MIDDLE</t>
  </si>
  <si>
    <t>WALNUT GROVE ELEMENTARY</t>
  </si>
  <si>
    <t>WESTBROOK-WALNUT GROVE SECONDARY</t>
  </si>
  <si>
    <t>PLAINVIEW-ELGIN-MILLVILLE PK-3</t>
  </si>
  <si>
    <t>PLAINVIEW-ELGIN-MILLVILLE 4-6</t>
  </si>
  <si>
    <t>PLAINVIEW-ELGIN-MILLVILLE JUNIOR</t>
  </si>
  <si>
    <t>PLAINVIEW-ELGIN-MILLVILLE HIGH</t>
  </si>
  <si>
    <t>RTR ELEMENTARY SCHOOL</t>
  </si>
  <si>
    <t>RTR MIDDLE SCHOOL</t>
  </si>
  <si>
    <t>RTR HIGH SCHOOL</t>
  </si>
  <si>
    <t>KNOLL ELEMENTARY</t>
  </si>
  <si>
    <t>ORTONVILLE SECONDARY</t>
  </si>
  <si>
    <t>TRACY SECONDARY</t>
  </si>
  <si>
    <t>TRACY ELEMENTARY</t>
  </si>
  <si>
    <t>LE CENTER PRE K-8</t>
  </si>
  <si>
    <t>TRI-CITY UNITED HIGH SCHOOL</t>
  </si>
  <si>
    <t>MONTGOMERY PRE K-8</t>
  </si>
  <si>
    <t>LONSDALE PRE K-6</t>
  </si>
  <si>
    <t>RLCC Elementary at Oklee</t>
  </si>
  <si>
    <t>CITY ACADEMY</t>
  </si>
  <si>
    <t>BLUFFVIEW MONTESSORI</t>
  </si>
  <si>
    <t>NEW HEIGHTS SCHOOL, INC.</t>
  </si>
  <si>
    <t>CEDAR RIVERSIDE COMMUNITY SCHOOL</t>
  </si>
  <si>
    <t>METRO DEAF SCHOOL</t>
  </si>
  <si>
    <t>MINNESOTA NEW COUNTRY SCHOOL</t>
  </si>
  <si>
    <t>PACT CHARTER SCHOOL</t>
  </si>
  <si>
    <t>PACT CHARTER SECONDARY</t>
  </si>
  <si>
    <t>Community of Peace Academy Elem</t>
  </si>
  <si>
    <t>Community of Peace Academy High Sch</t>
  </si>
  <si>
    <t>Community of Peace Academy Middle</t>
  </si>
  <si>
    <t>WORLD LEARNER CHARTER SCHOOL</t>
  </si>
  <si>
    <t>MTS HIGH SCHOOL</t>
  </si>
  <si>
    <t>MTS PEASE ACADEMY</t>
  </si>
  <si>
    <t>ACHIEVE LANGUAGE ACADEMY</t>
  </si>
  <si>
    <t>NORTH STAR ACADEMY</t>
  </si>
  <si>
    <t>RALEIGH PRIMARY/EL ACADEMY</t>
  </si>
  <si>
    <t>CYBER VILLAGE ACADEMY</t>
  </si>
  <si>
    <t>E.C.H.O. CHARTER SCHOOL</t>
  </si>
  <si>
    <t>HIGHER GROUND ACADEMY</t>
  </si>
  <si>
    <t>ST. PAUL CITY PRIMARY SCHOOL</t>
  </si>
  <si>
    <t>ST. PAUL CITY MIDDLE SCHOOL</t>
  </si>
  <si>
    <t>JENNINGS EXPERIENTIAL HIGH SCHOOL</t>
  </si>
  <si>
    <t>FACE TO FACE ACADEMY</t>
  </si>
  <si>
    <t>SOJOURNER TRUTH ACADEMY</t>
  </si>
  <si>
    <t>HIGH SCHOOL FOR RECORDING ARTS</t>
  </si>
  <si>
    <t>MATH AND SCIENCE ACADEMY</t>
  </si>
  <si>
    <t>NORTHWEST PASSAGE HIGH SCHOOL</t>
  </si>
  <si>
    <t>LAFAYETTE PUBLIC CHARTER SCHOOL</t>
  </si>
  <si>
    <t>La Crescent Montessori &amp; STEM Acad</t>
  </si>
  <si>
    <t>La Crescent Sec Montessori/STEM</t>
  </si>
  <si>
    <t>NERSTRAND CHARTER SCHOOL</t>
  </si>
  <si>
    <t>EL COLEGIO CHARTER SCHOOL</t>
  </si>
  <si>
    <t>SCHOOLCRAFT LEARNING COMMUNITY CHTR</t>
  </si>
  <si>
    <t>CROSSLAKE COMMUNITY CHARTER SCHOOL</t>
  </si>
  <si>
    <t>RIVERWAY SECONDARY</t>
  </si>
  <si>
    <t>AURORA CHARTER SCHOOL</t>
  </si>
  <si>
    <t>AURORA MIDDLE SCHOOL</t>
  </si>
  <si>
    <t>EXCELL ACADEMY CHARTER</t>
  </si>
  <si>
    <t>HOPE COMMUNITY ACADEMY</t>
  </si>
  <si>
    <t>AFSA HIGH SCHOOL</t>
  </si>
  <si>
    <t>AFSA K-8</t>
  </si>
  <si>
    <t>AVALON SCHOOL</t>
  </si>
  <si>
    <t>MN International Middle Chr School</t>
  </si>
  <si>
    <t>FRIENDSHIP ACDMY OF FINE ARTS CHTR.</t>
  </si>
  <si>
    <t>PILLAGER AREA CHARTER SCHOOL</t>
  </si>
  <si>
    <t>DISCOVERY PUBLIC SCHOOL FARIBAULT</t>
  </si>
  <si>
    <t>BLUESKY CHARTER SCHOOL</t>
  </si>
  <si>
    <t>RIDGEWAY COMMUNITY SCHOOL</t>
  </si>
  <si>
    <t>NORTH SHORE COMMUNITY SCHOOL</t>
  </si>
  <si>
    <t>HARBOR CITY INTERNATIONAL CHARTER</t>
  </si>
  <si>
    <t>SAGE ACADEMY CHARTER SCHOOL</t>
  </si>
  <si>
    <t>URBAN ACADEMY CHARTER SCHOOL</t>
  </si>
  <si>
    <t>PRAIRIE CREEK COMMUNITY SCHOOL</t>
  </si>
  <si>
    <t>ARCADIA CHARTER SCHOOL</t>
  </si>
  <si>
    <t>WATERSHED HIGH SCHOOL</t>
  </si>
  <si>
    <t>TRIO WOLF CREEK DISTANCE LEARNING</t>
  </si>
  <si>
    <t>PARTNERSHIP ACADEMY, INC.</t>
  </si>
  <si>
    <t>NOVA CLASSICAL ACADEMY UPPER SCHOOL</t>
  </si>
  <si>
    <t>GREAT EXPECTATIONS</t>
  </si>
  <si>
    <t>RONDO CAMPUS</t>
  </si>
  <si>
    <t>UNITY CAMPUS</t>
  </si>
  <si>
    <t>DOWNTOWN CAMPUS</t>
  </si>
  <si>
    <t>SOAR Campus</t>
  </si>
  <si>
    <t>HMONG COLLEGE PREP ACADEMY HS</t>
  </si>
  <si>
    <t>Hmong College Prep Academy MS</t>
  </si>
  <si>
    <t>Hmong College Prep Academy ES</t>
  </si>
  <si>
    <t>Paladin Career and Tech High School</t>
  </si>
  <si>
    <t>GREAT RIVER SCHOOL</t>
  </si>
  <si>
    <t>TREKNORTH HIGH SCHOOL</t>
  </si>
  <si>
    <t>Voyageurs Expeditionary MS</t>
  </si>
  <si>
    <t>PIM Arts High School</t>
  </si>
  <si>
    <t>AUGSBURG FAIRVIEW ACADEMY</t>
  </si>
  <si>
    <t>ST PAUL CONSERVATORY PERFORMING ART</t>
  </si>
  <si>
    <t>LILA Main Campus</t>
  </si>
  <si>
    <t>LILA Kinder Center</t>
  </si>
  <si>
    <t>ACADEMIC ARTS HIGH SCHOOL</t>
  </si>
  <si>
    <t>ST. CROIX PREPARATORY ACADEMY LOWER</t>
  </si>
  <si>
    <t>ST CROIX PREPARATORY ACADEMY MIDDLE</t>
  </si>
  <si>
    <t>ST. CROIX PREPARATORY ACADEMY UPPER</t>
  </si>
  <si>
    <t>UBAH MEDICAL ACADEMY CHARTER SCHOOL</t>
  </si>
  <si>
    <t>EAGLE RIDGE ACADEMY CHARTER SCHOOL</t>
  </si>
  <si>
    <t>EAGLE RIDGE ACADEMY LOWER SCHOOL</t>
  </si>
  <si>
    <t>BEACON ACADEMY</t>
  </si>
  <si>
    <t>TEAM ACADEMY</t>
  </si>
  <si>
    <t>METRO SCHOOLS CHARTER</t>
  </si>
  <si>
    <t>TWIN CITIES ACADEMY</t>
  </si>
  <si>
    <t>ROCHESTER MATH AND SCIENCE ACADEMY</t>
  </si>
  <si>
    <t>LOVEWORKS ACADEMY FOR ARTS</t>
  </si>
  <si>
    <t>YINGHUA ACADEMY</t>
  </si>
  <si>
    <t>Stride Academy K-8 Charter School</t>
  </si>
  <si>
    <t>GREEN ISLE COMMUNITY SCHOOL</t>
  </si>
  <si>
    <t>BIRCH GROVE COMMUNITY SCHOOL</t>
  </si>
  <si>
    <t>NORTHERN LIGHTS COMMUNITY SCHOOL</t>
  </si>
  <si>
    <t>MINNESOTA ONLINE HIGH SCHOOL</t>
  </si>
  <si>
    <t>EDVISIONS OFF CAMPUS SCHOOL</t>
  </si>
  <si>
    <t>Midway Star Academy</t>
  </si>
  <si>
    <t>NAYTAHWAUSH COMMUNITY SCHOOL</t>
  </si>
  <si>
    <t>SPECTRUM HIGH SCHOOL</t>
  </si>
  <si>
    <t>NEW DISCOVERIES MONTESSORI ACADEMY</t>
  </si>
  <si>
    <t>SOUTHSIDE FAMILY CHARTER SCHOOL</t>
  </si>
  <si>
    <t>LAURA JEFFREY ACADEMY CHARTER</t>
  </si>
  <si>
    <t>EAST RANGE ACADEMY OF TECH-SCIENCE</t>
  </si>
  <si>
    <t>GLACIAL HILLS ELEMENTARY</t>
  </si>
  <si>
    <t>HIAWATHA LEADERSHIP ACAD-MORRIS PK</t>
  </si>
  <si>
    <t>NOBLE ACADEMY</t>
  </si>
  <si>
    <t>CLARKFIELD CHARTER SCHOOL</t>
  </si>
  <si>
    <t>MINISINAAKWAANG LEADERSHIP ACADEMY</t>
  </si>
  <si>
    <t>LINCOLN INTERNATIONAL SCHOOL</t>
  </si>
  <si>
    <t>COMMUNITY SCHOOL OF EXCELLENCE</t>
  </si>
  <si>
    <t>Community School of Excellence High</t>
  </si>
  <si>
    <t>Lionsgate Academy AIM</t>
  </si>
  <si>
    <t>ASPEN ACADEMY</t>
  </si>
  <si>
    <t>DAVINCI ACADEMY</t>
  </si>
  <si>
    <t>GLOBAL ACADEMY</t>
  </si>
  <si>
    <t>COLOGNE ACADEMY</t>
  </si>
  <si>
    <t>Legacy of Dr Josie R Johnson Montes</t>
  </si>
  <si>
    <t>KIPP North Star Academy</t>
  </si>
  <si>
    <t>KIPP Legacy Academy</t>
  </si>
  <si>
    <t>KIPP North Star Primary</t>
  </si>
  <si>
    <t>COLLEGE PREPARATORY ELEMENTARY</t>
  </si>
  <si>
    <t>CANNON RIVER STEM SCHOOL</t>
  </si>
  <si>
    <t>OSHKI OGIMAAG CHARTER SCHOOL</t>
  </si>
  <si>
    <t>STEP ACADEMY CHARTER SCHOOL</t>
  </si>
  <si>
    <t>STEP Academy Elementary</t>
  </si>
  <si>
    <t>CORNERSTONE MONTESSORI ELEMENTARY</t>
  </si>
  <si>
    <t>ROCHESTER STEM ACADEMY</t>
  </si>
  <si>
    <t>HENNEPIN ELEMENTARY SCHOOL</t>
  </si>
  <si>
    <t>NASHA SHKOLA CHARTER SCHOOL</t>
  </si>
  <si>
    <t>MASTERY SCHOOL</t>
  </si>
  <si>
    <t>Sejong Academy of Minnesota</t>
  </si>
  <si>
    <t>DREAM Technical Academy</t>
  </si>
  <si>
    <t>CHOICE Technical Academy</t>
  </si>
  <si>
    <t>Saint Cloud Math and Science Academ</t>
  </si>
  <si>
    <t>Star of the North Academy Charter S</t>
  </si>
  <si>
    <t>Minnesota Excellence in Learning Ac</t>
  </si>
  <si>
    <t>MMSA Elementary School</t>
  </si>
  <si>
    <t>MMSA Middle School</t>
  </si>
  <si>
    <t>MMSA High School</t>
  </si>
  <si>
    <t>FIT Academy</t>
  </si>
  <si>
    <t>FIT Academy High School</t>
  </si>
  <si>
    <t>Athlos Academy of Saint Cloud</t>
  </si>
  <si>
    <t>Gateway STEM Academy Charter School</t>
  </si>
  <si>
    <t>Cosmos Montessori</t>
  </si>
  <si>
    <t>Great Oaks Academy Charter School</t>
  </si>
  <si>
    <t>Aurora Waasakone Community of Learn</t>
  </si>
  <si>
    <t>Freshwater Education District ALC</t>
  </si>
  <si>
    <t>LEAF RIVER ACADEMY</t>
  </si>
  <si>
    <t>Pathway to Change</t>
  </si>
  <si>
    <t>Skillbuilding Opportunities for Aca</t>
  </si>
  <si>
    <t>ZUMBRO EDUCATION DISTRICT</t>
  </si>
  <si>
    <t>ZUMBRO AREA LEARNING CENTER</t>
  </si>
  <si>
    <t>ZUMBRO ED. DIST. FUTURES/CHOICE</t>
  </si>
  <si>
    <t>TRANSITION 2 SUCCESS</t>
  </si>
  <si>
    <t>ACHIEVE</t>
  </si>
  <si>
    <t>RIVER VALLEY ACADEMY ALC</t>
  </si>
  <si>
    <t>HVED ECSE</t>
  </si>
  <si>
    <t>SAIL PROGRAM</t>
  </si>
  <si>
    <t>HVED Spectrum Program</t>
  </si>
  <si>
    <t>RUNESTONE REGIONAL LEARNING CENTER</t>
  </si>
  <si>
    <t>MN River Valley ALC-Seatbased</t>
  </si>
  <si>
    <t>WEST CENTRAL AREA LEARNING CENTER</t>
  </si>
  <si>
    <t>BEACON PROGRAM W CENTRAL ED. DIST.</t>
  </si>
  <si>
    <t>WEST CENTRAL EDUCATION DISTRICT B-2</t>
  </si>
  <si>
    <t>MN VALLEY ED. DIST. EARLY CHILDHOOD</t>
  </si>
  <si>
    <t>Minnesota River School</t>
  </si>
  <si>
    <t>RIVER BEND AREA LEARNING CENTER</t>
  </si>
  <si>
    <t>IMPRINTS PROGRAM</t>
  </si>
  <si>
    <t>RIVER BEND EARLY CHILDHOOD PROG.</t>
  </si>
  <si>
    <t>CENTRAL MN. ALC - SAUK RAPIDS</t>
  </si>
  <si>
    <t>CENTRAL MN AREA LEARN CNTR - FOLEY</t>
  </si>
  <si>
    <t>NORTHLAND LEARNING CENTER 010</t>
  </si>
  <si>
    <t>ISD 361 - ALC Program</t>
  </si>
  <si>
    <t>NORTHLAND LEARNING CENTER 020</t>
  </si>
  <si>
    <t>NSEC Transition Program</t>
  </si>
  <si>
    <t>NORTHLAND LEARNING CENTER 060</t>
  </si>
  <si>
    <t>RUM RIVER NORTH</t>
  </si>
  <si>
    <t>CARDS Program</t>
  </si>
  <si>
    <t>SMEC ALC</t>
  </si>
  <si>
    <t>Pinewood Elementary - SNW</t>
  </si>
  <si>
    <t>Monticello High School - SNW</t>
  </si>
  <si>
    <t>Monticello Middle School - SNW</t>
  </si>
  <si>
    <t>Little Mountain Elementary - SNW</t>
  </si>
  <si>
    <t>Eastview Elementary School - SNW</t>
  </si>
  <si>
    <t>Primary DCD - SNW</t>
  </si>
  <si>
    <t>SNW - Becker Intermediate</t>
  </si>
  <si>
    <t>SNW - Liberty Elementary</t>
  </si>
  <si>
    <t>SNW - Big Lake HS Transitions</t>
  </si>
  <si>
    <t>SNW Monti HS EBD Program</t>
  </si>
  <si>
    <t>SNW Monti MS EBD Program</t>
  </si>
  <si>
    <t>Intensive DCD  - SNW</t>
  </si>
  <si>
    <t>Laura Baker SUN Program</t>
  </si>
  <si>
    <t>CVSEC STEP</t>
  </si>
  <si>
    <t>Benton-Stearns Education District</t>
  </si>
  <si>
    <t>Benton-Stearns Education - ASD</t>
  </si>
  <si>
    <t>Benton-Stearns Ed District EC</t>
  </si>
  <si>
    <t>SUN Program</t>
  </si>
  <si>
    <t>MID STATE ED DIST STEPS TRANS. PROG</t>
  </si>
  <si>
    <t>WIN-Elementary School</t>
  </si>
  <si>
    <t>WIN-High School</t>
  </si>
  <si>
    <t>MSED Birth to 3</t>
  </si>
  <si>
    <t>WIN-Middle School</t>
  </si>
  <si>
    <t>Fall 2020 enrollment for FY 22</t>
  </si>
  <si>
    <t>Dist Name</t>
  </si>
  <si>
    <t xml:space="preserve">Region 8 </t>
  </si>
  <si>
    <t xml:space="preserve">Aitkin   </t>
  </si>
  <si>
    <t xml:space="preserve">Minneapolis   </t>
  </si>
  <si>
    <t xml:space="preserve">Hill City   </t>
  </si>
  <si>
    <t xml:space="preserve">Mcgregor   </t>
  </si>
  <si>
    <t xml:space="preserve">South St. Paul   </t>
  </si>
  <si>
    <t xml:space="preserve">Anoka-Hennepin   </t>
  </si>
  <si>
    <t xml:space="preserve">Centennial   </t>
  </si>
  <si>
    <t xml:space="preserve">Columbia Heights   </t>
  </si>
  <si>
    <t xml:space="preserve">Fridley   </t>
  </si>
  <si>
    <t xml:space="preserve">St. Francis   </t>
  </si>
  <si>
    <t xml:space="preserve">Detroit Lakes   </t>
  </si>
  <si>
    <t xml:space="preserve">Frazee-Vergas   </t>
  </si>
  <si>
    <t xml:space="preserve">Pine Point   </t>
  </si>
  <si>
    <t xml:space="preserve">Bemidji   </t>
  </si>
  <si>
    <t xml:space="preserve">Blackduck   </t>
  </si>
  <si>
    <t xml:space="preserve">Kelliher   </t>
  </si>
  <si>
    <t xml:space="preserve">Red Lake   </t>
  </si>
  <si>
    <t xml:space="preserve">Foley   </t>
  </si>
  <si>
    <t xml:space="preserve">St. Clair   </t>
  </si>
  <si>
    <t xml:space="preserve">Mankato   </t>
  </si>
  <si>
    <t xml:space="preserve">Comfrey   </t>
  </si>
  <si>
    <t xml:space="preserve">Sleepy Eye   </t>
  </si>
  <si>
    <t xml:space="preserve">Springfield   </t>
  </si>
  <si>
    <t xml:space="preserve">New Ulm   </t>
  </si>
  <si>
    <t xml:space="preserve">Barnum   </t>
  </si>
  <si>
    <t xml:space="preserve">Carlton   </t>
  </si>
  <si>
    <t xml:space="preserve">Cloquet   </t>
  </si>
  <si>
    <t xml:space="preserve">Moose Lake   </t>
  </si>
  <si>
    <t xml:space="preserve">Esko   </t>
  </si>
  <si>
    <t xml:space="preserve">Wrenshall   </t>
  </si>
  <si>
    <t xml:space="preserve">Central   </t>
  </si>
  <si>
    <t xml:space="preserve">Waconia   </t>
  </si>
  <si>
    <t xml:space="preserve">Watertown-Mayer   </t>
  </si>
  <si>
    <t xml:space="preserve">Eastern Carver County  </t>
  </si>
  <si>
    <t xml:space="preserve">Walker-Hackensack-Akeley L. </t>
  </si>
  <si>
    <t xml:space="preserve">Pillager   </t>
  </si>
  <si>
    <t xml:space="preserve">Montevideo   </t>
  </si>
  <si>
    <t xml:space="preserve">Rush City   </t>
  </si>
  <si>
    <t xml:space="preserve">Barnesville   </t>
  </si>
  <si>
    <t xml:space="preserve">Hawley   </t>
  </si>
  <si>
    <t xml:space="preserve">Moorhead   </t>
  </si>
  <si>
    <t>Mn State Academies Transfer</t>
  </si>
  <si>
    <t xml:space="preserve">Bagley   </t>
  </si>
  <si>
    <t xml:space="preserve">Windom   </t>
  </si>
  <si>
    <t xml:space="preserve">Brainerd   </t>
  </si>
  <si>
    <t xml:space="preserve">Crosby-Ironton   </t>
  </si>
  <si>
    <t xml:space="preserve">Burnsville   </t>
  </si>
  <si>
    <t xml:space="preserve">Farmington   </t>
  </si>
  <si>
    <t xml:space="preserve">Lakeville   </t>
  </si>
  <si>
    <t xml:space="preserve">Randolph   </t>
  </si>
  <si>
    <t xml:space="preserve">Hastings   </t>
  </si>
  <si>
    <t xml:space="preserve">Hayfield   </t>
  </si>
  <si>
    <t xml:space="preserve">Kasson-Mantorville  </t>
  </si>
  <si>
    <t xml:space="preserve">Alexandria   </t>
  </si>
  <si>
    <t xml:space="preserve">Osakis   </t>
  </si>
  <si>
    <t xml:space="preserve">Lanesboro   </t>
  </si>
  <si>
    <t xml:space="preserve">Mabel-Canton   </t>
  </si>
  <si>
    <t xml:space="preserve">Albert Lea   </t>
  </si>
  <si>
    <t xml:space="preserve">Alden-Conger   </t>
  </si>
  <si>
    <t xml:space="preserve">Cannon Falls   </t>
  </si>
  <si>
    <t xml:space="preserve">Goodhue   </t>
  </si>
  <si>
    <t xml:space="preserve">Pine Island   </t>
  </si>
  <si>
    <t xml:space="preserve">Red Wing   </t>
  </si>
  <si>
    <t xml:space="preserve">Ashby   </t>
  </si>
  <si>
    <t xml:space="preserve">Herman-Norcross  </t>
  </si>
  <si>
    <t xml:space="preserve">Hopkins   </t>
  </si>
  <si>
    <t xml:space="preserve">Bloomington   </t>
  </si>
  <si>
    <t xml:space="preserve">Eden Prairie   </t>
  </si>
  <si>
    <t xml:space="preserve">Edina   </t>
  </si>
  <si>
    <t xml:space="preserve">Minnetonka   </t>
  </si>
  <si>
    <t xml:space="preserve">Westonka   </t>
  </si>
  <si>
    <t xml:space="preserve">Orono   </t>
  </si>
  <si>
    <t xml:space="preserve">Osseo   </t>
  </si>
  <si>
    <t xml:space="preserve">Richfield   </t>
  </si>
  <si>
    <t xml:space="preserve">Robbinsdale   </t>
  </si>
  <si>
    <t xml:space="preserve">St. Louis Park   </t>
  </si>
  <si>
    <t xml:space="preserve">Wayzata   </t>
  </si>
  <si>
    <t xml:space="preserve">Brooklyn Center  </t>
  </si>
  <si>
    <t xml:space="preserve">Houston   </t>
  </si>
  <si>
    <t xml:space="preserve">Spring Grove  </t>
  </si>
  <si>
    <t xml:space="preserve">Caledonia   </t>
  </si>
  <si>
    <t xml:space="preserve">La Crescent-Hokah  </t>
  </si>
  <si>
    <t xml:space="preserve">Laporte   </t>
  </si>
  <si>
    <t xml:space="preserve">Nevis   </t>
  </si>
  <si>
    <t xml:space="preserve">Park Rapids   </t>
  </si>
  <si>
    <t xml:space="preserve">Braham   </t>
  </si>
  <si>
    <t xml:space="preserve">Greenway   </t>
  </si>
  <si>
    <t xml:space="preserve">Deer River   </t>
  </si>
  <si>
    <t xml:space="preserve">Grand Rapids   </t>
  </si>
  <si>
    <t xml:space="preserve">Nashwauk-Keewatin  </t>
  </si>
  <si>
    <t xml:space="preserve">Franconia   </t>
  </si>
  <si>
    <t xml:space="preserve">Heron Lake-Okabena  </t>
  </si>
  <si>
    <t xml:space="preserve">Mora   </t>
  </si>
  <si>
    <t xml:space="preserve">Ogilvie   </t>
  </si>
  <si>
    <t xml:space="preserve">New London-Spicer  </t>
  </si>
  <si>
    <t xml:space="preserve">Willmar   </t>
  </si>
  <si>
    <t xml:space="preserve">Lancaster   </t>
  </si>
  <si>
    <t xml:space="preserve">International Falls  </t>
  </si>
  <si>
    <t xml:space="preserve">Littlefork-Big Falls  </t>
  </si>
  <si>
    <t xml:space="preserve">South Koochiching  </t>
  </si>
  <si>
    <t xml:space="preserve">Dawson-Boyd   </t>
  </si>
  <si>
    <t xml:space="preserve">Lake Superior   </t>
  </si>
  <si>
    <t xml:space="preserve">Lake Of The Woods  </t>
  </si>
  <si>
    <t xml:space="preserve">Cleveland   </t>
  </si>
  <si>
    <t xml:space="preserve">Hendricks   </t>
  </si>
  <si>
    <t xml:space="preserve">Ivanhoe   </t>
  </si>
  <si>
    <t xml:space="preserve">Lake Benton   </t>
  </si>
  <si>
    <t xml:space="preserve">Marshall   </t>
  </si>
  <si>
    <t xml:space="preserve">Minneota   </t>
  </si>
  <si>
    <t xml:space="preserve">Lynd   </t>
  </si>
  <si>
    <t xml:space="preserve">Hutchinson   </t>
  </si>
  <si>
    <t xml:space="preserve">Lester Prairie   </t>
  </si>
  <si>
    <t xml:space="preserve">Mahnomen   </t>
  </si>
  <si>
    <t xml:space="preserve">Waubun-Ogema-White Earth  </t>
  </si>
  <si>
    <t xml:space="preserve">Grygla   </t>
  </si>
  <si>
    <t xml:space="preserve">Truman   </t>
  </si>
  <si>
    <t xml:space="preserve">Eden Valley-Watkins  </t>
  </si>
  <si>
    <t xml:space="preserve">Litchfield   </t>
  </si>
  <si>
    <t xml:space="preserve">Dassel-Cokato   </t>
  </si>
  <si>
    <t xml:space="preserve">Isle   </t>
  </si>
  <si>
    <t xml:space="preserve">Princeton   </t>
  </si>
  <si>
    <t xml:space="preserve">Onamia   </t>
  </si>
  <si>
    <t xml:space="preserve">Little Falls   </t>
  </si>
  <si>
    <t xml:space="preserve">Pierz   </t>
  </si>
  <si>
    <t xml:space="preserve">Royalton   </t>
  </si>
  <si>
    <t xml:space="preserve">Swanville   </t>
  </si>
  <si>
    <t xml:space="preserve">Upsala   </t>
  </si>
  <si>
    <t xml:space="preserve">Austin   </t>
  </si>
  <si>
    <t xml:space="preserve">Grand Meadow   </t>
  </si>
  <si>
    <t xml:space="preserve">Lyle   </t>
  </si>
  <si>
    <t xml:space="preserve">Southland   </t>
  </si>
  <si>
    <t xml:space="preserve">Fulda   </t>
  </si>
  <si>
    <t xml:space="preserve">Nicollet   </t>
  </si>
  <si>
    <t xml:space="preserve">St. Peter   </t>
  </si>
  <si>
    <t xml:space="preserve">Adrian   </t>
  </si>
  <si>
    <t xml:space="preserve">Ellsworth   </t>
  </si>
  <si>
    <t xml:space="preserve">Worthington   </t>
  </si>
  <si>
    <t xml:space="preserve">Byron   </t>
  </si>
  <si>
    <t xml:space="preserve">Dover-Eyota   </t>
  </si>
  <si>
    <t xml:space="preserve">Stewartville   </t>
  </si>
  <si>
    <t xml:space="preserve">Rochester   </t>
  </si>
  <si>
    <t xml:space="preserve">Battle Lake   </t>
  </si>
  <si>
    <t xml:space="preserve">Fergus Falls   </t>
  </si>
  <si>
    <t xml:space="preserve">Henning   </t>
  </si>
  <si>
    <t xml:space="preserve">Parkers Prairie   </t>
  </si>
  <si>
    <t xml:space="preserve">Pelican Rapids   </t>
  </si>
  <si>
    <t xml:space="preserve">Perham-Dent   </t>
  </si>
  <si>
    <t xml:space="preserve">Underwood   </t>
  </si>
  <si>
    <t xml:space="preserve">New York Mills   </t>
  </si>
  <si>
    <t xml:space="preserve">Goodridge   </t>
  </si>
  <si>
    <t xml:space="preserve">Thief River Falls  </t>
  </si>
  <si>
    <t xml:space="preserve">Willow River   </t>
  </si>
  <si>
    <t xml:space="preserve">Pine City   </t>
  </si>
  <si>
    <t xml:space="preserve">Edgerton   </t>
  </si>
  <si>
    <t xml:space="preserve">Crookston   </t>
  </si>
  <si>
    <t xml:space="preserve">East Grand Forks   </t>
  </si>
  <si>
    <t xml:space="preserve">Fertile-Beltrami  </t>
  </si>
  <si>
    <t xml:space="preserve">Fisher   </t>
  </si>
  <si>
    <t xml:space="preserve">Fosston   </t>
  </si>
  <si>
    <t xml:space="preserve">Mounds View   </t>
  </si>
  <si>
    <t>North St Paul-Maplewood Oakdale Dis</t>
  </si>
  <si>
    <t xml:space="preserve">Roseville   </t>
  </si>
  <si>
    <t xml:space="preserve">White Bear Lake  </t>
  </si>
  <si>
    <t xml:space="preserve">St. Paul   </t>
  </si>
  <si>
    <t xml:space="preserve">Red Lake Falls   </t>
  </si>
  <si>
    <t xml:space="preserve">Milroy   </t>
  </si>
  <si>
    <t xml:space="preserve">Wabasso   </t>
  </si>
  <si>
    <t xml:space="preserve">Faribault   </t>
  </si>
  <si>
    <t xml:space="preserve">Northfield   </t>
  </si>
  <si>
    <t xml:space="preserve">Hills-Beaver Creek  </t>
  </si>
  <si>
    <t xml:space="preserve">Badger   </t>
  </si>
  <si>
    <t xml:space="preserve">Roseau   </t>
  </si>
  <si>
    <t xml:space="preserve">Warroad   </t>
  </si>
  <si>
    <t xml:space="preserve">Chisholm   </t>
  </si>
  <si>
    <t xml:space="preserve">Ely   </t>
  </si>
  <si>
    <t xml:space="preserve">Floodwood   </t>
  </si>
  <si>
    <t xml:space="preserve">Hermantown   </t>
  </si>
  <si>
    <t xml:space="preserve">Hibbing   </t>
  </si>
  <si>
    <t xml:space="preserve">Proctor   </t>
  </si>
  <si>
    <t xml:space="preserve">Nett Lake   </t>
  </si>
  <si>
    <t xml:space="preserve">Duluth   </t>
  </si>
  <si>
    <t xml:space="preserve">Mountain Iron-Buhl  </t>
  </si>
  <si>
    <t xml:space="preserve">Belle Plaine   </t>
  </si>
  <si>
    <t xml:space="preserve">Jordan   </t>
  </si>
  <si>
    <t xml:space="preserve">Shakopee   </t>
  </si>
  <si>
    <t xml:space="preserve">Becker   </t>
  </si>
  <si>
    <t xml:space="preserve">Big Lake   </t>
  </si>
  <si>
    <t xml:space="preserve">Elk River   </t>
  </si>
  <si>
    <t xml:space="preserve">Holdingford   </t>
  </si>
  <si>
    <t xml:space="preserve">Kimball   </t>
  </si>
  <si>
    <t xml:space="preserve">Melrose   </t>
  </si>
  <si>
    <t xml:space="preserve">Paynesville   </t>
  </si>
  <si>
    <t xml:space="preserve">St. Cloud   </t>
  </si>
  <si>
    <t xml:space="preserve">Sauk Centre   </t>
  </si>
  <si>
    <t xml:space="preserve">Albany   </t>
  </si>
  <si>
    <t xml:space="preserve">Sartell-St.Tephen  </t>
  </si>
  <si>
    <t xml:space="preserve">Rocori   </t>
  </si>
  <si>
    <t xml:space="preserve">Blooming Prairie   </t>
  </si>
  <si>
    <t xml:space="preserve">Owatonna   </t>
  </si>
  <si>
    <t xml:space="preserve">Medford   </t>
  </si>
  <si>
    <t xml:space="preserve">Hancock   </t>
  </si>
  <si>
    <t xml:space="preserve">Chokio-Alberta   </t>
  </si>
  <si>
    <t xml:space="preserve">Benson   </t>
  </si>
  <si>
    <t xml:space="preserve">Bertha-Hewitt   </t>
  </si>
  <si>
    <t xml:space="preserve">Browerville   </t>
  </si>
  <si>
    <t xml:space="preserve">Browns Valley   </t>
  </si>
  <si>
    <t xml:space="preserve">Wheaton Area   </t>
  </si>
  <si>
    <t xml:space="preserve">Wabasha-Kellogg   </t>
  </si>
  <si>
    <t xml:space="preserve">Lake City   </t>
  </si>
  <si>
    <t xml:space="preserve">Prinsburg   </t>
  </si>
  <si>
    <t xml:space="preserve">Verndale   </t>
  </si>
  <si>
    <t xml:space="preserve">Sebeka   </t>
  </si>
  <si>
    <t xml:space="preserve">Menahga   </t>
  </si>
  <si>
    <t xml:space="preserve">Waseca   </t>
  </si>
  <si>
    <t xml:space="preserve">Forest Lake   </t>
  </si>
  <si>
    <t xml:space="preserve">Mahtomedi   </t>
  </si>
  <si>
    <t xml:space="preserve">South Washington County  </t>
  </si>
  <si>
    <t xml:space="preserve">Stillwater Area   </t>
  </si>
  <si>
    <t xml:space="preserve">Butterfield   </t>
  </si>
  <si>
    <t xml:space="preserve">Madelia   </t>
  </si>
  <si>
    <t xml:space="preserve">St. James   </t>
  </si>
  <si>
    <t xml:space="preserve">Breckenridge   </t>
  </si>
  <si>
    <t xml:space="preserve">Rothsay   </t>
  </si>
  <si>
    <t xml:space="preserve">Campbell-Tintah   </t>
  </si>
  <si>
    <t xml:space="preserve">Lewiston-Altura   </t>
  </si>
  <si>
    <t xml:space="preserve">St. Charles   </t>
  </si>
  <si>
    <t xml:space="preserve">Winona Area   </t>
  </si>
  <si>
    <t xml:space="preserve">Annandale   </t>
  </si>
  <si>
    <t xml:space="preserve">Buffalo-Hanover-Montrose  </t>
  </si>
  <si>
    <t xml:space="preserve">Delano   </t>
  </si>
  <si>
    <t xml:space="preserve">Maple Lake   </t>
  </si>
  <si>
    <t xml:space="preserve">Monticello   </t>
  </si>
  <si>
    <t xml:space="preserve">Rockford   </t>
  </si>
  <si>
    <t xml:space="preserve">St. Michael-Albertville  </t>
  </si>
  <si>
    <t xml:space="preserve">Canby   </t>
  </si>
  <si>
    <t xml:space="preserve">Cambridge-Isanti   </t>
  </si>
  <si>
    <t xml:space="preserve">Milaca   </t>
  </si>
  <si>
    <t xml:space="preserve">Ulen-Hitterdal   </t>
  </si>
  <si>
    <t xml:space="preserve">Triton  </t>
  </si>
  <si>
    <t xml:space="preserve">United South Central  </t>
  </si>
  <si>
    <t xml:space="preserve">Maple River  </t>
  </si>
  <si>
    <t xml:space="preserve">Kingsland   </t>
  </si>
  <si>
    <t xml:space="preserve">St. Louis County  </t>
  </si>
  <si>
    <t xml:space="preserve">Chisago Lakes  </t>
  </si>
  <si>
    <t xml:space="preserve">Minnewaska  </t>
  </si>
  <si>
    <t xml:space="preserve">Wadena-Deer Creek  </t>
  </si>
  <si>
    <t>Buffalo Lk-Hector-Stewart C</t>
  </si>
  <si>
    <t xml:space="preserve">Hinckley-Finlayson  </t>
  </si>
  <si>
    <t xml:space="preserve">Lakeview  </t>
  </si>
  <si>
    <t xml:space="preserve">Nrheg  </t>
  </si>
  <si>
    <t xml:space="preserve">Murray County Central  </t>
  </si>
  <si>
    <t xml:space="preserve">Staples-Motley  </t>
  </si>
  <si>
    <t xml:space="preserve">Kittson Central  </t>
  </si>
  <si>
    <t xml:space="preserve">Kenyon-Wanamingo  </t>
  </si>
  <si>
    <t xml:space="preserve">Pine River-Backus  </t>
  </si>
  <si>
    <t xml:space="preserve">Warren-Alvarado-Oslo  </t>
  </si>
  <si>
    <t xml:space="preserve">M.A.C.C.R.A.Y.  </t>
  </si>
  <si>
    <t xml:space="preserve">Luverne   </t>
  </si>
  <si>
    <t xml:space="preserve">Norman County East  </t>
  </si>
  <si>
    <t xml:space="preserve">Sibley East  </t>
  </si>
  <si>
    <t xml:space="preserve">Clearbrook-Gonvick  </t>
  </si>
  <si>
    <t xml:space="preserve">Tri-County  </t>
  </si>
  <si>
    <t xml:space="preserve">Belgrade-Brooten-Elrosa  </t>
  </si>
  <si>
    <t xml:space="preserve">A.C.G.C.   </t>
  </si>
  <si>
    <t xml:space="preserve">Le Sueur-Henderson  </t>
  </si>
  <si>
    <t xml:space="preserve">Martin County West  </t>
  </si>
  <si>
    <t xml:space="preserve">Norman County West  </t>
  </si>
  <si>
    <t xml:space="preserve">East Central  </t>
  </si>
  <si>
    <t xml:space="preserve">Win-E-Mac  </t>
  </si>
  <si>
    <t xml:space="preserve">Greenbush-Middle River  </t>
  </si>
  <si>
    <t xml:space="preserve">Pipestone Area  </t>
  </si>
  <si>
    <t xml:space="preserve">Mesabi East  </t>
  </si>
  <si>
    <t xml:space="preserve">Fairmont Area  </t>
  </si>
  <si>
    <t xml:space="preserve">Long Prairie-Grey Eagle  </t>
  </si>
  <si>
    <t xml:space="preserve">Cedar Mountain  </t>
  </si>
  <si>
    <t xml:space="preserve">Zumbrota-Mazeppa  </t>
  </si>
  <si>
    <t xml:space="preserve">Lac Qui Parle Valley  </t>
  </si>
  <si>
    <t xml:space="preserve">Ada-Borup   </t>
  </si>
  <si>
    <t xml:space="preserve">Glencoe-Silver Lake  </t>
  </si>
  <si>
    <t xml:space="preserve">Blue Earth Area  </t>
  </si>
  <si>
    <t xml:space="preserve">Red Rock Central  </t>
  </si>
  <si>
    <t xml:space="preserve">Glenville-Emmons  </t>
  </si>
  <si>
    <t xml:space="preserve">Lake Park Audubon  </t>
  </si>
  <si>
    <t xml:space="preserve">Renville County West  </t>
  </si>
  <si>
    <t xml:space="preserve">Jackson County Central  </t>
  </si>
  <si>
    <t xml:space="preserve">Redwood Area  </t>
  </si>
  <si>
    <t xml:space="preserve">Tracy Area   </t>
  </si>
  <si>
    <t xml:space="preserve">Tri-City United  </t>
  </si>
  <si>
    <t xml:space="preserve">Red Lake County Central  </t>
  </si>
  <si>
    <t xml:space="preserve">Round Lake-Brewster </t>
  </si>
  <si>
    <t xml:space="preserve">Brandon-Evansville </t>
  </si>
  <si>
    <t>New Referendum Growth</t>
  </si>
  <si>
    <t>Mde Dst Est (Fudge)</t>
  </si>
  <si>
    <t>New Heights , Inc.</t>
  </si>
  <si>
    <t xml:space="preserve">Cedar Riverside Community </t>
  </si>
  <si>
    <t xml:space="preserve">Metro Deaf </t>
  </si>
  <si>
    <t xml:space="preserve">Minnesota New Country </t>
  </si>
  <si>
    <t xml:space="preserve">Pact Charter </t>
  </si>
  <si>
    <t xml:space="preserve">World Learner Charter </t>
  </si>
  <si>
    <t xml:space="preserve">Minnesota Transitions Charter </t>
  </si>
  <si>
    <t>Duluth Academy</t>
  </si>
  <si>
    <t xml:space="preserve">E.C.H.O. Charter </t>
  </si>
  <si>
    <t xml:space="preserve">St. Paul City </t>
  </si>
  <si>
    <t xml:space="preserve">Harvest Preparatory </t>
  </si>
  <si>
    <t>High School  For Recording Arts</t>
  </si>
  <si>
    <t xml:space="preserve">Northwest Passage High </t>
  </si>
  <si>
    <t xml:space="preserve">Lafayette  Charter </t>
  </si>
  <si>
    <t>La Crescent Montessori &amp; Stem Oo</t>
  </si>
  <si>
    <t xml:space="preserve">Nerstrand Charter </t>
  </si>
  <si>
    <t xml:space="preserve">El Colegio Charter </t>
  </si>
  <si>
    <t xml:space="preserve">Crosslake Community Charter </t>
  </si>
  <si>
    <t xml:space="preserve">Kato  Charter </t>
  </si>
  <si>
    <t xml:space="preserve">Aurora Charter </t>
  </si>
  <si>
    <t>Academia Cesar Chavez Charter .</t>
  </si>
  <si>
    <t xml:space="preserve">Afsa High </t>
  </si>
  <si>
    <t xml:space="preserve">Avalon </t>
  </si>
  <si>
    <t xml:space="preserve">Twin Cities International Elem </t>
  </si>
  <si>
    <t xml:space="preserve">Pillager Area Charter </t>
  </si>
  <si>
    <t>Discovery   Faribault</t>
  </si>
  <si>
    <t xml:space="preserve">Bluesky Charter </t>
  </si>
  <si>
    <t xml:space="preserve">Ridgeway Community </t>
  </si>
  <si>
    <t xml:space="preserve">North Shore Community </t>
  </si>
  <si>
    <t xml:space="preserve">Sage Academy Charter </t>
  </si>
  <si>
    <t xml:space="preserve">Urban Academy Charter </t>
  </si>
  <si>
    <t xml:space="preserve">New City </t>
  </si>
  <si>
    <t xml:space="preserve">Prairie Creek Community </t>
  </si>
  <si>
    <t xml:space="preserve">Arcadia Charter </t>
  </si>
  <si>
    <t xml:space="preserve">Watershed High </t>
  </si>
  <si>
    <t>Trio Wolf Creek Ance Learning</t>
  </si>
  <si>
    <t xml:space="preserve">Paladin Career And Tech High </t>
  </si>
  <si>
    <t xml:space="preserve">Great River </t>
  </si>
  <si>
    <t xml:space="preserve">Treknorth High </t>
  </si>
  <si>
    <t>Main Street  Performing Arts</t>
  </si>
  <si>
    <t xml:space="preserve">Kaleidoscope Charter </t>
  </si>
  <si>
    <t xml:space="preserve">Academic Arts High </t>
  </si>
  <si>
    <t xml:space="preserve">Ubah Medical Academy Charter </t>
  </si>
  <si>
    <t xml:space="preserve">Eagle Ridge Academy Charter </t>
  </si>
  <si>
    <t>Metro School Charter</t>
  </si>
  <si>
    <t xml:space="preserve">Twin Cities Academy High </t>
  </si>
  <si>
    <t xml:space="preserve">Swan River Montessori Charter </t>
  </si>
  <si>
    <t xml:space="preserve">Milroy Area Charter </t>
  </si>
  <si>
    <t xml:space="preserve">Stride Academy Charter </t>
  </si>
  <si>
    <t xml:space="preserve">New Millennium Academy Charter </t>
  </si>
  <si>
    <t xml:space="preserve">Green Isle Community </t>
  </si>
  <si>
    <t xml:space="preserve">Birch Grove Community </t>
  </si>
  <si>
    <t xml:space="preserve">Northern Lights Community </t>
  </si>
  <si>
    <t xml:space="preserve">Minnesota Online High </t>
  </si>
  <si>
    <t xml:space="preserve">Edvisions Off Campus </t>
  </si>
  <si>
    <t xml:space="preserve">Naytahwaush Community </t>
  </si>
  <si>
    <t xml:space="preserve">Spectrum High </t>
  </si>
  <si>
    <t xml:space="preserve">Southside Family Charter </t>
  </si>
  <si>
    <t xml:space="preserve">Stonebridge World </t>
  </si>
  <si>
    <t xml:space="preserve">Clarkfield Charter </t>
  </si>
  <si>
    <t xml:space="preserve">Lincoln International </t>
  </si>
  <si>
    <t>Community  School Of Excellence</t>
  </si>
  <si>
    <t xml:space="preserve">Kipp Minnesota Charter </t>
  </si>
  <si>
    <t xml:space="preserve">Cannon River Stem </t>
  </si>
  <si>
    <t xml:space="preserve">Oshki Ogimaag Charter </t>
  </si>
  <si>
    <t xml:space="preserve">Discovery Woods Montessori </t>
  </si>
  <si>
    <t xml:space="preserve">Parnassus Preparatory Charter </t>
  </si>
  <si>
    <t xml:space="preserve">Step Academy Charter </t>
  </si>
  <si>
    <t xml:space="preserve">Hennepin Elementary </t>
  </si>
  <si>
    <t xml:space="preserve">Vermilion Country </t>
  </si>
  <si>
    <t xml:space="preserve">Nasha Shkola Charter </t>
  </si>
  <si>
    <t xml:space="preserve">Mastery </t>
  </si>
  <si>
    <t xml:space="preserve">West Side Summit Charter </t>
  </si>
  <si>
    <t xml:space="preserve">Discovery Charter </t>
  </si>
  <si>
    <t>Star Of The North Academy Charter</t>
  </si>
  <si>
    <t xml:space="preserve">Universal Academy Charter </t>
  </si>
  <si>
    <t>Jane Goodall Environmentalcience</t>
  </si>
  <si>
    <t xml:space="preserve">Summit Charter </t>
  </si>
  <si>
    <t xml:space="preserve">Tesfa International </t>
  </si>
  <si>
    <t xml:space="preserve">New Century </t>
  </si>
  <si>
    <t>Big Picture Twin Cities</t>
  </si>
  <si>
    <t>T.R.U.T.H. Preparatory Academy Char</t>
  </si>
  <si>
    <t xml:space="preserve">Phoenix Academy Charter </t>
  </si>
  <si>
    <t xml:space="preserve">Marine Area Community </t>
  </si>
  <si>
    <t xml:space="preserve">Scitech Academy Charter </t>
  </si>
  <si>
    <t>Progeny Academy Charter</t>
  </si>
  <si>
    <t>Gateway Stem Academy</t>
  </si>
  <si>
    <t xml:space="preserve">Minnesota Wildflower Montessori </t>
  </si>
  <si>
    <t>Aurora Waasakone Community</t>
  </si>
  <si>
    <t xml:space="preserve">Modern Montessori Charter </t>
  </si>
  <si>
    <t>Cooperative &amp; Intermed Districts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</si>
</sst>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%"/>
    <numFmt numFmtId="165" formatCode="#,##0.0"/>
    <numFmt numFmtId="166" formatCode="0.0"/>
    <numFmt numFmtId="167" formatCode="0.0000_);\(0.0000\)"/>
    <numFmt numFmtId="168" formatCode="_(* #,##0.00_);_(* \(#,##0.00\);_(* &quot;-&quot;??_);_(@_)"/>
    <numFmt numFmtId="169" formatCode="_(* #,##0_);_(* \(#,##0\);_(* &quot;-&quot;??_);_(@_)"/>
  </numFmts>
  <fonts count="9">
    <font>
      <sz val="11.0"/>
      <color theme="1"/>
      <name val="Arial"/>
    </font>
    <font>
      <sz val="11.0"/>
      <color theme="1"/>
      <name val="Calibri"/>
    </font>
    <font>
      <b/>
      <i/>
      <sz val="11.0"/>
      <color theme="1"/>
      <name val="Calibri"/>
    </font>
    <font>
      <i/>
      <sz val="11.0"/>
      <color theme="1"/>
      <name val="Calibri"/>
    </font>
    <font>
      <color theme="1"/>
      <name val="Calibri"/>
    </font>
    <font>
      <sz val="12.0"/>
      <color theme="1"/>
      <name val="Calibri"/>
    </font>
    <font>
      <sz val="10.0"/>
      <color theme="1"/>
      <name val="Arial"/>
    </font>
    <font>
      <b/>
      <sz val="11.0"/>
      <color theme="1"/>
      <name val="Calibri"/>
    </font>
    <font>
      <sz val="10.0"/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2DBDB"/>
        <bgColor rgb="FFF2DBDB"/>
      </patternFill>
    </fill>
    <fill>
      <patternFill patternType="solid">
        <fgColor rgb="FFD6E3BC"/>
        <bgColor rgb="FFD6E3BC"/>
      </patternFill>
    </fill>
  </fills>
  <borders count="3">
    <border/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horizontal="right"/>
    </xf>
    <xf borderId="0" fillId="0" fontId="1" numFmtId="3" xfId="0" applyAlignment="1" applyFont="1" applyNumberFormat="1">
      <alignment horizontal="left"/>
    </xf>
    <xf borderId="0" fillId="0" fontId="1" numFmtId="3" xfId="0" applyFont="1" applyNumberFormat="1"/>
    <xf borderId="0" fillId="0" fontId="1" numFmtId="3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3" xfId="0" applyAlignment="1" applyFont="1" applyNumberFormat="1">
      <alignment horizontal="center" shrinkToFit="0" wrapText="1"/>
    </xf>
    <xf borderId="0" fillId="0" fontId="1" numFmtId="164" xfId="0" applyAlignment="1" applyFont="1" applyNumberFormat="1">
      <alignment horizontal="center" shrinkToFit="0" wrapText="1"/>
    </xf>
    <xf borderId="0" fillId="0" fontId="1" numFmtId="3" xfId="0" applyAlignment="1" applyFont="1" applyNumberFormat="1">
      <alignment horizontal="right"/>
    </xf>
    <xf borderId="0" fillId="0" fontId="1" numFmtId="164" xfId="0" applyAlignment="1" applyFont="1" applyNumberFormat="1">
      <alignment horizontal="right"/>
    </xf>
    <xf borderId="0" fillId="0" fontId="2" numFmtId="1" xfId="0" applyAlignment="1" applyFont="1" applyNumberFormat="1">
      <alignment horizontal="right"/>
    </xf>
    <xf borderId="0" fillId="0" fontId="2" numFmtId="3" xfId="0" applyAlignment="1" applyFont="1" applyNumberFormat="1">
      <alignment horizontal="left"/>
    </xf>
    <xf borderId="0" fillId="0" fontId="2" numFmtId="3" xfId="0" applyFont="1" applyNumberForma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  <xf borderId="0" fillId="0" fontId="1" numFmtId="1" xfId="0" applyAlignment="1" applyFont="1" applyNumberFormat="1">
      <alignment horizontal="left"/>
    </xf>
    <xf borderId="0" fillId="0" fontId="3" numFmtId="3" xfId="0" applyAlignment="1" applyFont="1" applyNumberFormat="1">
      <alignment horizontal="right"/>
    </xf>
    <xf borderId="0" fillId="0" fontId="3" numFmtId="164" xfId="0" applyAlignment="1" applyFont="1" applyNumberFormat="1">
      <alignment horizontal="right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4" numFmtId="0" xfId="0" applyFont="1"/>
    <xf borderId="1" fillId="0" fontId="5" numFmtId="3" xfId="0" applyBorder="1" applyFont="1" applyNumberFormat="1"/>
    <xf borderId="1" fillId="2" fontId="6" numFmtId="0" xfId="0" applyBorder="1" applyFill="1" applyFont="1"/>
    <xf borderId="2" fillId="3" fontId="1" numFmtId="0" xfId="0" applyAlignment="1" applyBorder="1" applyFill="1" applyFont="1">
      <alignment horizontal="left"/>
    </xf>
    <xf borderId="2" fillId="4" fontId="1" numFmtId="0" xfId="0" applyAlignment="1" applyBorder="1" applyFill="1" applyFont="1">
      <alignment horizontal="left"/>
    </xf>
    <xf borderId="2" fillId="3" fontId="1" numFmtId="4" xfId="0" applyBorder="1" applyFont="1" applyNumberFormat="1"/>
    <xf borderId="2" fillId="4" fontId="1" numFmtId="4" xfId="0" applyBorder="1" applyFont="1" applyNumberFormat="1"/>
    <xf borderId="2" fillId="3" fontId="1" numFmtId="165" xfId="0" applyBorder="1" applyFont="1" applyNumberFormat="1"/>
    <xf borderId="2" fillId="4" fontId="1" numFmtId="165" xfId="0" applyBorder="1" applyFont="1" applyNumberFormat="1"/>
    <xf borderId="0" fillId="0" fontId="1" numFmtId="165" xfId="0" applyFont="1" applyNumberFormat="1"/>
    <xf borderId="2" fillId="5" fontId="1" numFmtId="165" xfId="0" applyBorder="1" applyFill="1" applyFont="1" applyNumberFormat="1"/>
    <xf borderId="0" fillId="0" fontId="6" numFmtId="0" xfId="0" applyAlignment="1" applyFont="1">
      <alignment horizontal="left"/>
    </xf>
    <xf borderId="0" fillId="0" fontId="7" numFmtId="0" xfId="0" applyAlignment="1" applyFont="1">
      <alignment horizontal="left"/>
    </xf>
    <xf borderId="0" fillId="0" fontId="7" numFmtId="3" xfId="0" applyFont="1" applyNumberFormat="1"/>
    <xf borderId="0" fillId="0" fontId="7" numFmtId="4" xfId="0" applyFont="1" applyNumberFormat="1"/>
    <xf borderId="0" fillId="0" fontId="1" numFmtId="0" xfId="0" applyAlignment="1" applyFont="1">
      <alignment horizontal="center"/>
    </xf>
    <xf borderId="0" fillId="0" fontId="6" numFmtId="0" xfId="0" applyAlignment="1" applyFont="1">
      <alignment horizontal="center" shrinkToFit="0" wrapText="1"/>
    </xf>
    <xf borderId="0" fillId="0" fontId="6" numFmtId="3" xfId="0" applyFont="1" applyNumberFormat="1"/>
    <xf borderId="2" fillId="4" fontId="1" numFmtId="0" xfId="0" applyAlignment="1" applyBorder="1" applyFont="1">
      <alignment horizontal="center"/>
    </xf>
    <xf borderId="2" fillId="3" fontId="1" numFmtId="0" xfId="0" applyAlignment="1" applyBorder="1" applyFont="1">
      <alignment horizontal="center"/>
    </xf>
    <xf borderId="2" fillId="5" fontId="1" numFmtId="0" xfId="0" applyAlignment="1" applyBorder="1" applyFont="1">
      <alignment horizontal="center"/>
    </xf>
    <xf quotePrefix="1" borderId="2" fillId="5" fontId="1" numFmtId="0" xfId="0" applyAlignment="1" applyBorder="1" applyFont="1">
      <alignment horizontal="center"/>
    </xf>
    <xf borderId="0" fillId="0" fontId="6" numFmtId="1" xfId="0" applyAlignment="1" applyFont="1" applyNumberFormat="1">
      <alignment horizontal="right"/>
    </xf>
    <xf borderId="0" fillId="0" fontId="1" numFmtId="1" xfId="0" applyFont="1" applyNumberFormat="1"/>
    <xf borderId="0" fillId="0" fontId="1" numFmtId="164" xfId="0" applyFont="1" applyNumberFormat="1"/>
    <xf borderId="0" fillId="0" fontId="6" numFmtId="166" xfId="0" applyAlignment="1" applyFont="1" applyNumberFormat="1">
      <alignment horizontal="right"/>
    </xf>
    <xf borderId="0" fillId="0" fontId="6" numFmtId="0" xfId="0" applyFont="1"/>
    <xf borderId="2" fillId="6" fontId="1" numFmtId="0" xfId="0" applyBorder="1" applyFill="1" applyFont="1"/>
    <xf borderId="1" fillId="2" fontId="5" numFmtId="3" xfId="0" applyBorder="1" applyFont="1" applyNumberFormat="1"/>
    <xf borderId="0" fillId="0" fontId="5" numFmtId="3" xfId="0" applyFont="1" applyNumberFormat="1"/>
    <xf borderId="0" fillId="0" fontId="1" numFmtId="0" xfId="0" applyAlignment="1" applyFont="1">
      <alignment horizontal="right"/>
    </xf>
    <xf borderId="0" fillId="0" fontId="1" numFmtId="4" xfId="0" applyFont="1" applyNumberFormat="1"/>
    <xf borderId="0" fillId="0" fontId="1" numFmtId="14" xfId="0" applyFont="1" applyNumberFormat="1"/>
    <xf borderId="2" fillId="4" fontId="1" numFmtId="165" xfId="0" applyAlignment="1" applyBorder="1" applyFont="1" applyNumberFormat="1">
      <alignment horizontal="center"/>
    </xf>
    <xf borderId="2" fillId="3" fontId="1" numFmtId="165" xfId="0" applyAlignment="1" applyBorder="1" applyFont="1" applyNumberFormat="1">
      <alignment horizontal="center"/>
    </xf>
    <xf borderId="0" fillId="0" fontId="1" numFmtId="165" xfId="0" applyAlignment="1" applyFont="1" applyNumberFormat="1">
      <alignment horizontal="right"/>
    </xf>
    <xf borderId="0" fillId="0" fontId="1" numFmtId="37" xfId="0" applyAlignment="1" applyFont="1" applyNumberFormat="1">
      <alignment horizontal="right"/>
    </xf>
    <xf borderId="0" fillId="0" fontId="1" numFmtId="165" xfId="0" applyAlignment="1" applyFont="1" applyNumberFormat="1">
      <alignment horizontal="center"/>
    </xf>
    <xf quotePrefix="1" borderId="0" fillId="0" fontId="1" numFmtId="0" xfId="0" applyAlignment="1" applyFont="1">
      <alignment horizontal="center"/>
    </xf>
    <xf borderId="2" fillId="7" fontId="1" numFmtId="0" xfId="0" applyBorder="1" applyFill="1" applyFont="1"/>
    <xf borderId="2" fillId="7" fontId="1" numFmtId="0" xfId="0" applyAlignment="1" applyBorder="1" applyFont="1">
      <alignment horizontal="right"/>
    </xf>
    <xf borderId="0" fillId="0" fontId="1" numFmtId="0" xfId="0" applyAlignment="1" applyFont="1">
      <alignment horizontal="center" shrinkToFit="0" wrapText="1"/>
    </xf>
    <xf borderId="0" fillId="0" fontId="1" numFmtId="167" xfId="0" applyAlignment="1" applyFont="1" applyNumberFormat="1">
      <alignment horizontal="center"/>
    </xf>
    <xf borderId="0" fillId="0" fontId="1" numFmtId="39" xfId="0" applyAlignment="1" applyFont="1" applyNumberFormat="1">
      <alignment horizontal="center"/>
    </xf>
    <xf borderId="0" fillId="0" fontId="1" numFmtId="39" xfId="0" applyAlignment="1" applyFont="1" applyNumberFormat="1">
      <alignment horizontal="right"/>
    </xf>
    <xf borderId="0" fillId="0" fontId="1" numFmtId="3" xfId="0" applyAlignment="1" applyFont="1" applyNumberFormat="1">
      <alignment horizontal="right" vertical="top"/>
    </xf>
    <xf borderId="0" fillId="0" fontId="1" numFmtId="168" xfId="0" applyFont="1" applyNumberFormat="1"/>
    <xf borderId="0" fillId="0" fontId="1" numFmtId="0" xfId="0" applyAlignment="1" applyFont="1">
      <alignment vertical="top"/>
    </xf>
    <xf borderId="0" fillId="0" fontId="8" numFmtId="1" xfId="0" applyAlignment="1" applyFont="1" applyNumberFormat="1">
      <alignment vertical="top"/>
    </xf>
    <xf borderId="0" fillId="0" fontId="8" numFmtId="3" xfId="0" applyAlignment="1" applyFont="1" applyNumberFormat="1">
      <alignment vertical="top"/>
    </xf>
    <xf borderId="0" fillId="0" fontId="8" numFmtId="0" xfId="0" applyAlignment="1" applyFont="1">
      <alignment vertical="top"/>
    </xf>
    <xf borderId="0" fillId="0" fontId="1" numFmtId="167" xfId="0" applyFont="1" applyNumberFormat="1"/>
    <xf borderId="0" fillId="0" fontId="1" numFmtId="39" xfId="0" applyFont="1" applyNumberFormat="1"/>
    <xf borderId="0" fillId="0" fontId="1" numFmtId="4" xfId="0" applyAlignment="1" applyFont="1" applyNumberFormat="1">
      <alignment horizontal="right"/>
    </xf>
    <xf borderId="0" fillId="0" fontId="5" numFmtId="3" xfId="0" applyAlignment="1" applyFont="1" applyNumberFormat="1">
      <alignment horizontal="left"/>
    </xf>
    <xf borderId="1" fillId="2" fontId="1" numFmtId="0" xfId="0" applyBorder="1" applyFont="1"/>
    <xf borderId="0" fillId="0" fontId="8" numFmtId="9" xfId="0" applyAlignment="1" applyFont="1" applyNumberFormat="1">
      <alignment vertical="top"/>
    </xf>
    <xf borderId="0" fillId="0" fontId="8" numFmtId="166" xfId="0" applyAlignment="1" applyFont="1" applyNumberFormat="1">
      <alignment vertical="top"/>
    </xf>
    <xf borderId="1" fillId="2" fontId="1" numFmtId="0" xfId="0" applyAlignment="1" applyBorder="1" applyFont="1">
      <alignment horizontal="left"/>
    </xf>
    <xf borderId="1" fillId="2" fontId="8" numFmtId="0" xfId="0" applyAlignment="1" applyBorder="1" applyFont="1">
      <alignment vertical="top"/>
    </xf>
    <xf borderId="0" fillId="0" fontId="7" numFmtId="0" xfId="0" applyFont="1"/>
    <xf borderId="0" fillId="0" fontId="7" numFmtId="1" xfId="0" applyAlignment="1" applyFont="1" applyNumberFormat="1">
      <alignment horizontal="center"/>
    </xf>
    <xf borderId="0" fillId="0" fontId="7" numFmtId="3" xfId="0" applyAlignment="1" applyFont="1" applyNumberFormat="1">
      <alignment horizontal="center"/>
    </xf>
    <xf borderId="0" fillId="0" fontId="7" numFmtId="3" xfId="0" applyAlignment="1" applyFont="1" applyNumberFormat="1">
      <alignment horizontal="center" shrinkToFit="0" wrapText="1"/>
    </xf>
    <xf borderId="0" fillId="0" fontId="7" numFmtId="0" xfId="0" applyAlignment="1" applyFont="1">
      <alignment horizontal="center" shrinkToFit="0" wrapText="1"/>
    </xf>
    <xf borderId="0" fillId="0" fontId="2" numFmtId="1" xfId="0" applyAlignment="1" applyFont="1" applyNumberFormat="1">
      <alignment horizontal="left"/>
    </xf>
    <xf borderId="0" fillId="0" fontId="2" numFmtId="9" xfId="0" applyFont="1" applyNumberFormat="1"/>
    <xf borderId="0" fillId="0" fontId="2" numFmtId="169" xfId="0" applyFont="1" applyNumberFormat="1"/>
    <xf borderId="0" fillId="0" fontId="1" numFmtId="9" xfId="0" applyFont="1" applyNumberFormat="1"/>
    <xf borderId="0" fillId="0" fontId="1" numFmtId="169" xfId="0" applyFont="1" applyNumberFormat="1"/>
    <xf borderId="0" fillId="0" fontId="7" numFmtId="1" xfId="0" applyAlignment="1" applyFont="1" applyNumberFormat="1">
      <alignment horizontal="center" shrinkToFit="0" wrapText="1"/>
    </xf>
    <xf borderId="0" fillId="0" fontId="8" numFmtId="14" xfId="0" applyAlignment="1" applyFont="1" applyNumberFormat="1">
      <alignment vertical="top"/>
    </xf>
    <xf borderId="0" fillId="0" fontId="1" numFmtId="3" xfId="0" applyAlignment="1" applyFont="1" applyNumberFormat="1">
      <alignment vertical="top"/>
    </xf>
    <xf borderId="0" fillId="0" fontId="5" numFmtId="3" xfId="0" applyAlignment="1" applyFont="1" applyNumberFormat="1">
      <alignment horizontal="center" shrinkToFit="0" wrapText="1"/>
    </xf>
    <xf borderId="0" fillId="0" fontId="5" numFmtId="3" xfId="0" applyAlignment="1" applyFont="1" applyNumberFormat="1">
      <alignment horizontal="left" shrinkToFit="0" wrapText="1"/>
    </xf>
    <xf borderId="1" fillId="2" fontId="5" numFmtId="3" xfId="0" applyAlignment="1" applyBorder="1" applyFont="1" applyNumberFormat="1">
      <alignment horizontal="center" shrinkToFit="0" wrapText="1"/>
    </xf>
    <xf borderId="0" fillId="0" fontId="4" numFmtId="166" xfId="0" applyFont="1" applyNumberFormat="1"/>
    <xf borderId="0" fillId="0" fontId="5" numFmtId="1" xfId="0" applyAlignment="1" applyFont="1" applyNumberFormat="1">
      <alignment horizontal="left"/>
    </xf>
    <xf borderId="0" fillId="0" fontId="5" numFmtId="166" xfId="0" applyAlignment="1" applyFont="1" applyNumberFormat="1">
      <alignment horizontal="left"/>
    </xf>
    <xf borderId="0" fillId="0" fontId="4" numFmtId="1" xfId="0" applyFont="1" applyNumberFormat="1"/>
    <xf borderId="0" fillId="0" fontId="4" numFmtId="3" xfId="0" applyFont="1" applyNumberFormat="1"/>
    <xf borderId="2" fillId="4" fontId="1" numFmtId="0" xfId="0" applyBorder="1" applyFont="1"/>
    <xf borderId="2" fillId="4" fontId="1" numFmtId="3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1" width="6.88"/>
    <col customWidth="1" hidden="1" min="2" max="2" width="5.13"/>
    <col customWidth="1" hidden="1" min="3" max="3" width="6.25"/>
    <col customWidth="1" min="4" max="4" width="19.75"/>
    <col customWidth="1" min="5" max="5" width="7.75"/>
    <col customWidth="1" min="6" max="6" width="8.5"/>
    <col customWidth="1" min="7" max="7" width="6.5"/>
    <col customWidth="1" min="8" max="8" width="7.5"/>
    <col customWidth="1" min="9" max="9" width="11.63"/>
    <col customWidth="1" min="10" max="11" width="7.13"/>
    <col customWidth="1" min="12" max="12" width="7.63"/>
    <col customWidth="1" min="13" max="13" width="10.0"/>
    <col customWidth="1" min="14" max="14" width="9.88"/>
    <col customWidth="1" min="15" max="15" width="9.75"/>
    <col customWidth="1" min="16" max="17" width="6.88"/>
    <col customWidth="1" min="18" max="18" width="6.75"/>
    <col customWidth="1" min="19" max="19" width="6.38"/>
    <col customWidth="1" min="20" max="20" width="6.88"/>
    <col customWidth="1" min="21" max="21" width="12.25"/>
    <col customWidth="1" min="22" max="22" width="8.38"/>
    <col customWidth="1" min="23" max="23" width="7.75"/>
    <col customWidth="1" min="24" max="24" width="8.63"/>
    <col customWidth="1" min="25" max="25" width="7.88"/>
    <col customWidth="1" min="26" max="26" width="8.63"/>
    <col customWidth="1" min="27" max="27" width="9.0"/>
    <col customWidth="1" min="28" max="28" width="8.63"/>
    <col customWidth="1" min="29" max="39" width="7.75"/>
  </cols>
  <sheetData>
    <row r="1" ht="14.25" customHeight="1">
      <c r="A1" s="1"/>
      <c r="B1" s="2"/>
      <c r="C1" s="2"/>
      <c r="D1" s="3"/>
      <c r="E1" s="3"/>
      <c r="F1" s="4" t="s">
        <v>0</v>
      </c>
      <c r="G1" s="4"/>
      <c r="H1" s="4"/>
      <c r="I1" s="3"/>
      <c r="J1" s="4" t="s">
        <v>1</v>
      </c>
      <c r="K1" s="4"/>
      <c r="L1" s="4"/>
      <c r="M1" s="3"/>
      <c r="N1" s="4" t="s">
        <v>2</v>
      </c>
      <c r="O1" s="4"/>
      <c r="P1" s="4"/>
      <c r="Q1" s="3"/>
      <c r="R1" s="4" t="s">
        <v>3</v>
      </c>
      <c r="S1" s="4"/>
      <c r="T1" s="4"/>
      <c r="U1" s="4"/>
      <c r="V1" s="4" t="s">
        <v>4</v>
      </c>
      <c r="W1" s="4" t="s">
        <v>5</v>
      </c>
      <c r="X1" s="5" t="s">
        <v>6</v>
      </c>
      <c r="Y1" s="4" t="s">
        <v>1</v>
      </c>
      <c r="Z1" s="5" t="s">
        <v>6</v>
      </c>
      <c r="AA1" s="4" t="s">
        <v>7</v>
      </c>
      <c r="AB1" s="3"/>
      <c r="AC1" s="3"/>
      <c r="AD1" s="3"/>
      <c r="AE1" s="3"/>
      <c r="AF1" s="3"/>
      <c r="AG1" s="3">
        <v>2019.0</v>
      </c>
      <c r="AH1" s="3">
        <v>2019.0</v>
      </c>
      <c r="AI1" s="3">
        <v>2019.0</v>
      </c>
      <c r="AJ1" s="3">
        <v>2019.0</v>
      </c>
      <c r="AK1" s="3">
        <v>2019.0</v>
      </c>
      <c r="AL1" s="3">
        <v>2019.0</v>
      </c>
      <c r="AM1" s="3"/>
    </row>
    <row r="2" ht="45.0" customHeight="1">
      <c r="A2" s="1" t="s">
        <v>8</v>
      </c>
      <c r="B2" s="6" t="s">
        <v>9</v>
      </c>
      <c r="C2" s="4" t="s">
        <v>10</v>
      </c>
      <c r="D2" s="4" t="s">
        <v>11</v>
      </c>
      <c r="E2" s="6" t="s">
        <v>12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17</v>
      </c>
      <c r="K2" s="6" t="s">
        <v>18</v>
      </c>
      <c r="L2" s="6" t="s">
        <v>19</v>
      </c>
      <c r="M2" s="6" t="s">
        <v>20</v>
      </c>
      <c r="N2" s="6" t="s">
        <v>21</v>
      </c>
      <c r="O2" s="6" t="s">
        <v>22</v>
      </c>
      <c r="P2" s="6" t="s">
        <v>23</v>
      </c>
      <c r="Q2" s="6" t="s">
        <v>24</v>
      </c>
      <c r="R2" s="6" t="s">
        <v>25</v>
      </c>
      <c r="S2" s="6" t="s">
        <v>26</v>
      </c>
      <c r="T2" s="6" t="s">
        <v>27</v>
      </c>
      <c r="U2" s="6"/>
      <c r="V2" s="6" t="s">
        <v>28</v>
      </c>
      <c r="W2" s="6" t="s">
        <v>29</v>
      </c>
      <c r="X2" s="7" t="s">
        <v>30</v>
      </c>
      <c r="Y2" s="6" t="s">
        <v>31</v>
      </c>
      <c r="Z2" s="7" t="s">
        <v>32</v>
      </c>
      <c r="AA2" s="6" t="s">
        <v>33</v>
      </c>
      <c r="AB2" s="4"/>
      <c r="AC2" s="4" t="s">
        <v>8</v>
      </c>
      <c r="AD2" s="4" t="s">
        <v>9</v>
      </c>
      <c r="AE2" s="4" t="s">
        <v>10</v>
      </c>
      <c r="AF2" s="6" t="s">
        <v>11</v>
      </c>
      <c r="AG2" s="6" t="s">
        <v>34</v>
      </c>
      <c r="AH2" s="6" t="s">
        <v>35</v>
      </c>
      <c r="AI2" s="6" t="s">
        <v>36</v>
      </c>
      <c r="AJ2" s="6" t="s">
        <v>37</v>
      </c>
      <c r="AK2" s="6" t="s">
        <v>38</v>
      </c>
      <c r="AL2" s="6" t="s">
        <v>39</v>
      </c>
      <c r="AM2" s="6"/>
    </row>
    <row r="3" ht="9.0" customHeight="1">
      <c r="A3" s="1"/>
      <c r="B3" s="2"/>
      <c r="C3" s="2"/>
      <c r="D3" s="3"/>
      <c r="E3" s="3"/>
      <c r="F3" s="8"/>
      <c r="G3" s="8"/>
      <c r="H3" s="8"/>
      <c r="I3" s="3"/>
      <c r="J3" s="8"/>
      <c r="K3" s="8"/>
      <c r="L3" s="8"/>
      <c r="M3" s="3"/>
      <c r="N3" s="8"/>
      <c r="O3" s="8"/>
      <c r="P3" s="8"/>
      <c r="Q3" s="3"/>
      <c r="R3" s="8"/>
      <c r="S3" s="8"/>
      <c r="T3" s="8"/>
      <c r="U3" s="8"/>
      <c r="V3" s="8"/>
      <c r="W3" s="8"/>
      <c r="X3" s="9"/>
      <c r="Y3" s="8"/>
      <c r="Z3" s="9"/>
      <c r="AA3" s="8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ht="14.25" customHeight="1">
      <c r="A4" s="10"/>
      <c r="B4" s="11"/>
      <c r="C4" s="11"/>
      <c r="D4" s="12" t="s">
        <v>40</v>
      </c>
      <c r="E4" s="12">
        <v>892452.0</v>
      </c>
      <c r="F4" s="13">
        <f>SUM(F15:F553)</f>
        <v>871684</v>
      </c>
      <c r="G4" s="13">
        <f>+F4-E4</f>
        <v>-20768</v>
      </c>
      <c r="H4" s="14">
        <f>+G4/E4</f>
        <v>-0.02327071932</v>
      </c>
      <c r="I4" s="12">
        <v>319806.0</v>
      </c>
      <c r="J4" s="13">
        <f>SUM(J15:J553)</f>
        <v>280489</v>
      </c>
      <c r="K4" s="13">
        <f>+J4-I4</f>
        <v>-39317</v>
      </c>
      <c r="L4" s="14">
        <f>+K4/I4</f>
        <v>-0.1229401575</v>
      </c>
      <c r="M4" s="12">
        <v>5.3516870112000006E8</v>
      </c>
      <c r="N4" s="13">
        <f>SUM(N15:N553)</f>
        <v>461850014.7</v>
      </c>
      <c r="O4" s="13">
        <f>+N4-M4</f>
        <v>-73318686.4</v>
      </c>
      <c r="P4" s="14">
        <f>+O4/M4</f>
        <v>-0.1370010732</v>
      </c>
      <c r="Q4" s="12">
        <v>599.6610474512916</v>
      </c>
      <c r="R4" s="13">
        <f>N4/F4</f>
        <v>529.8365173</v>
      </c>
      <c r="S4" s="13">
        <f>+R4-Q4</f>
        <v>-69.82453018</v>
      </c>
      <c r="T4" s="14">
        <f>+S4/Q4</f>
        <v>-0.1164399964</v>
      </c>
      <c r="U4" s="13"/>
      <c r="V4" s="13">
        <f t="shared" ref="V4:W4" si="1">SUM(V15:V553)</f>
        <v>225640</v>
      </c>
      <c r="W4" s="13">
        <f t="shared" si="1"/>
        <v>54849</v>
      </c>
      <c r="X4" s="14">
        <f>(V4+W4)/F4</f>
        <v>0.321778305</v>
      </c>
      <c r="Y4" s="13">
        <f>SUM(Y15:Y553)</f>
        <v>253064.5</v>
      </c>
      <c r="Z4" s="14">
        <f>(Y4)/F4</f>
        <v>0.2903167891</v>
      </c>
      <c r="AA4" s="13">
        <f>N4/Y4</f>
        <v>1825.028855</v>
      </c>
      <c r="AB4" s="12"/>
      <c r="AC4" s="12"/>
      <c r="AD4" s="12"/>
      <c r="AE4" s="12"/>
      <c r="AF4" s="12" t="s">
        <v>40</v>
      </c>
      <c r="AG4" s="12">
        <v>243163.0</v>
      </c>
      <c r="AH4" s="12">
        <v>76643.0</v>
      </c>
      <c r="AI4" s="12">
        <v>0.35834532277366177</v>
      </c>
      <c r="AJ4" s="12">
        <v>281484.5</v>
      </c>
      <c r="AK4" s="12">
        <v>0.31540575851698466</v>
      </c>
      <c r="AL4" s="12">
        <v>1901.236839399683</v>
      </c>
      <c r="AM4" s="12"/>
    </row>
    <row r="5" ht="7.5" customHeight="1">
      <c r="A5" s="1"/>
      <c r="B5" s="2"/>
      <c r="C5" s="2"/>
      <c r="D5" s="3"/>
      <c r="E5" s="3"/>
      <c r="F5" s="8"/>
      <c r="G5" s="8"/>
      <c r="H5" s="9"/>
      <c r="I5" s="3"/>
      <c r="J5" s="8"/>
      <c r="K5" s="8"/>
      <c r="L5" s="9"/>
      <c r="M5" s="3"/>
      <c r="N5" s="8"/>
      <c r="O5" s="8"/>
      <c r="P5" s="9"/>
      <c r="Q5" s="3"/>
      <c r="R5" s="8"/>
      <c r="S5" s="8"/>
      <c r="T5" s="9"/>
      <c r="U5" s="8"/>
      <c r="V5" s="8"/>
      <c r="W5" s="8"/>
      <c r="X5" s="9"/>
      <c r="Y5" s="8"/>
      <c r="Z5" s="9"/>
      <c r="AA5" s="8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ht="14.25" customHeight="1">
      <c r="A6" s="15" t="s">
        <v>41</v>
      </c>
      <c r="B6" s="2"/>
      <c r="C6" s="2">
        <v>1.0</v>
      </c>
      <c r="D6" s="2" t="s">
        <v>42</v>
      </c>
      <c r="E6" s="3">
        <v>70557.0</v>
      </c>
      <c r="F6" s="8">
        <f t="shared" ref="F6:F13" si="3">SUMIF($C$15:$C$553,$C6,F$15:F$553)</f>
        <v>67598</v>
      </c>
      <c r="G6" s="8">
        <f t="shared" ref="G6:G13" si="4">+F6-E6</f>
        <v>-2959</v>
      </c>
      <c r="H6" s="9">
        <f t="shared" ref="H6:H13" si="5">+G6/E6</f>
        <v>-0.04193772411</v>
      </c>
      <c r="I6" s="3">
        <v>42995.0</v>
      </c>
      <c r="J6" s="8">
        <f t="shared" ref="J6:J13" si="6">SUMIF($C$15:$C$553,$C6,J$15:J$553)</f>
        <v>40348</v>
      </c>
      <c r="K6" s="8">
        <f t="shared" ref="K6:K13" si="7">+J6-I6</f>
        <v>-2647</v>
      </c>
      <c r="L6" s="9">
        <f t="shared" ref="L6:L13" si="8">+K6/I6</f>
        <v>-0.06156529829</v>
      </c>
      <c r="M6" s="3">
        <v>1.1017149280000001E8</v>
      </c>
      <c r="N6" s="8">
        <f t="shared" ref="N6:N13" si="9">SUMIF($C$15:$C$553,$C6,N$15:N$553)</f>
        <v>103369263.7</v>
      </c>
      <c r="O6" s="8">
        <f t="shared" ref="O6:O13" si="10">+N6-M6</f>
        <v>-6802229.12</v>
      </c>
      <c r="P6" s="9">
        <f t="shared" ref="P6:P13" si="11">+O6/M6</f>
        <v>-0.0617421889</v>
      </c>
      <c r="Q6" s="3">
        <v>1561.4537579545618</v>
      </c>
      <c r="R6" s="16">
        <f t="shared" ref="R6:R13" si="12">N6/F6</f>
        <v>1529.176361</v>
      </c>
      <c r="S6" s="8">
        <f t="shared" ref="S6:S13" si="13">+R6-Q6</f>
        <v>-32.27739652</v>
      </c>
      <c r="T6" s="9">
        <f t="shared" ref="T6:T13" si="14">+S6/Q6</f>
        <v>-0.02067137522</v>
      </c>
      <c r="U6" s="8"/>
      <c r="V6" s="8">
        <f t="shared" ref="V6:W6" si="2">SUMIF($C$15:$C$553,$C6,V$15:V$553)</f>
        <v>35541</v>
      </c>
      <c r="W6" s="8">
        <f t="shared" si="2"/>
        <v>4807</v>
      </c>
      <c r="X6" s="17">
        <f t="shared" ref="X6:X13" si="16">(V6+W6)/F6</f>
        <v>0.5968815645</v>
      </c>
      <c r="Y6" s="8">
        <f t="shared" ref="Y6:Y13" si="17">SUMIF($C$15:$C$553,$C6,Y$15:Y$553)</f>
        <v>37944.5</v>
      </c>
      <c r="Z6" s="17">
        <f t="shared" ref="Z6:Z13" si="18">(Y6)/F6</f>
        <v>0.5613257789</v>
      </c>
      <c r="AA6" s="8">
        <f t="shared" ref="AA6:AA13" si="19">N6/Y6</f>
        <v>2724.22258</v>
      </c>
      <c r="AB6" s="8"/>
      <c r="AC6" s="3" t="s">
        <v>41</v>
      </c>
      <c r="AD6" s="3"/>
      <c r="AE6" s="3">
        <v>1.0</v>
      </c>
      <c r="AF6" s="3" t="s">
        <v>42</v>
      </c>
      <c r="AG6" s="3">
        <v>37022.0</v>
      </c>
      <c r="AH6" s="3">
        <v>5973.0</v>
      </c>
      <c r="AI6" s="3">
        <v>0.6093654775571524</v>
      </c>
      <c r="AJ6" s="3">
        <v>40008.5</v>
      </c>
      <c r="AK6" s="3">
        <v>0.5670379976472922</v>
      </c>
      <c r="AL6" s="3">
        <v>2753.7021582913635</v>
      </c>
      <c r="AM6" s="3"/>
    </row>
    <row r="7" ht="14.25" customHeight="1">
      <c r="A7" s="15" t="s">
        <v>43</v>
      </c>
      <c r="B7" s="2"/>
      <c r="C7" s="2">
        <v>2.0</v>
      </c>
      <c r="D7" s="2" t="s">
        <v>44</v>
      </c>
      <c r="E7" s="3">
        <v>91745.0</v>
      </c>
      <c r="F7" s="8">
        <f t="shared" si="3"/>
        <v>88885</v>
      </c>
      <c r="G7" s="8">
        <f t="shared" si="4"/>
        <v>-2860</v>
      </c>
      <c r="H7" s="9">
        <f t="shared" si="5"/>
        <v>-0.03117336095</v>
      </c>
      <c r="I7" s="3">
        <v>35161.0</v>
      </c>
      <c r="J7" s="8">
        <f t="shared" si="6"/>
        <v>30445</v>
      </c>
      <c r="K7" s="8">
        <f t="shared" si="7"/>
        <v>-4716</v>
      </c>
      <c r="L7" s="9">
        <f t="shared" si="8"/>
        <v>-0.1341258781</v>
      </c>
      <c r="M7" s="3">
        <v>5.978382336000001E7</v>
      </c>
      <c r="N7" s="8">
        <f t="shared" si="9"/>
        <v>50182091.52</v>
      </c>
      <c r="O7" s="8">
        <f t="shared" si="10"/>
        <v>-9601731.84</v>
      </c>
      <c r="P7" s="9">
        <f t="shared" si="11"/>
        <v>-0.1606075239</v>
      </c>
      <c r="Q7" s="3">
        <v>651.630316202518</v>
      </c>
      <c r="R7" s="16">
        <f t="shared" si="12"/>
        <v>564.5732297</v>
      </c>
      <c r="S7" s="8">
        <f t="shared" si="13"/>
        <v>-87.05708652</v>
      </c>
      <c r="T7" s="9">
        <f t="shared" si="14"/>
        <v>-0.1335988894</v>
      </c>
      <c r="U7" s="8"/>
      <c r="V7" s="8">
        <f t="shared" ref="V7:W7" si="15">SUMIF($C$15:$C$553,$C7,V$15:V$553)</f>
        <v>24610</v>
      </c>
      <c r="W7" s="8">
        <f t="shared" si="15"/>
        <v>5835</v>
      </c>
      <c r="X7" s="17">
        <f t="shared" si="16"/>
        <v>0.3425212353</v>
      </c>
      <c r="Y7" s="8">
        <f t="shared" si="17"/>
        <v>27527.5</v>
      </c>
      <c r="Z7" s="17">
        <f t="shared" si="18"/>
        <v>0.3096979243</v>
      </c>
      <c r="AA7" s="8">
        <f t="shared" si="19"/>
        <v>1822.980348</v>
      </c>
      <c r="AB7" s="3"/>
      <c r="AC7" s="3" t="s">
        <v>43</v>
      </c>
      <c r="AD7" s="3"/>
      <c r="AE7" s="3">
        <v>2.0</v>
      </c>
      <c r="AF7" s="3" t="s">
        <v>44</v>
      </c>
      <c r="AG7" s="3">
        <v>27027.0</v>
      </c>
      <c r="AH7" s="3">
        <v>8134.0</v>
      </c>
      <c r="AI7" s="3">
        <v>0.38324704343560956</v>
      </c>
      <c r="AJ7" s="3">
        <v>31094.0</v>
      </c>
      <c r="AK7" s="3">
        <v>0.33891765218813014</v>
      </c>
      <c r="AL7" s="3">
        <v>1922.68036791664</v>
      </c>
      <c r="AM7" s="3"/>
    </row>
    <row r="8" ht="14.25" customHeight="1">
      <c r="A8" s="15" t="s">
        <v>45</v>
      </c>
      <c r="B8" s="2"/>
      <c r="C8" s="2">
        <v>3.0</v>
      </c>
      <c r="D8" s="2" t="s">
        <v>46</v>
      </c>
      <c r="E8" s="3">
        <v>279005.0</v>
      </c>
      <c r="F8" s="8">
        <f t="shared" si="3"/>
        <v>271891</v>
      </c>
      <c r="G8" s="8">
        <f t="shared" si="4"/>
        <v>-7114</v>
      </c>
      <c r="H8" s="9">
        <f t="shared" si="5"/>
        <v>-0.02549775094</v>
      </c>
      <c r="I8" s="3">
        <v>69730.0</v>
      </c>
      <c r="J8" s="8">
        <f t="shared" si="6"/>
        <v>59101</v>
      </c>
      <c r="K8" s="8">
        <f t="shared" si="7"/>
        <v>-10629</v>
      </c>
      <c r="L8" s="9">
        <f t="shared" si="8"/>
        <v>-0.1524308045</v>
      </c>
      <c r="M8" s="3">
        <v>8.061300799999999E7</v>
      </c>
      <c r="N8" s="8">
        <f t="shared" si="9"/>
        <v>63639798.4</v>
      </c>
      <c r="O8" s="8">
        <f t="shared" si="10"/>
        <v>-16973209.6</v>
      </c>
      <c r="P8" s="9">
        <f t="shared" si="11"/>
        <v>-0.2105517462</v>
      </c>
      <c r="Q8" s="3">
        <v>288.9303345818175</v>
      </c>
      <c r="R8" s="16">
        <f t="shared" si="12"/>
        <v>234.0636446</v>
      </c>
      <c r="S8" s="8">
        <f t="shared" si="13"/>
        <v>-54.86668996</v>
      </c>
      <c r="T8" s="9">
        <f t="shared" si="14"/>
        <v>-0.189895914</v>
      </c>
      <c r="U8" s="8"/>
      <c r="V8" s="8">
        <f t="shared" ref="V8:W8" si="20">SUMIF($C$15:$C$553,$C8,V$15:V$553)</f>
        <v>46058</v>
      </c>
      <c r="W8" s="8">
        <f t="shared" si="20"/>
        <v>13043</v>
      </c>
      <c r="X8" s="17">
        <f t="shared" si="16"/>
        <v>0.2173701961</v>
      </c>
      <c r="Y8" s="8">
        <f t="shared" si="17"/>
        <v>52579.5</v>
      </c>
      <c r="Z8" s="17">
        <f t="shared" si="18"/>
        <v>0.1933844813</v>
      </c>
      <c r="AA8" s="8">
        <f t="shared" si="19"/>
        <v>1210.353815</v>
      </c>
      <c r="AB8" s="3"/>
      <c r="AC8" s="3" t="s">
        <v>45</v>
      </c>
      <c r="AD8" s="3"/>
      <c r="AE8" s="3">
        <v>3.0</v>
      </c>
      <c r="AF8" s="3" t="s">
        <v>46</v>
      </c>
      <c r="AG8" s="3">
        <v>49696.0</v>
      </c>
      <c r="AH8" s="3">
        <v>20034.0</v>
      </c>
      <c r="AI8" s="3">
        <v>0.24992383649038546</v>
      </c>
      <c r="AJ8" s="3">
        <v>59713.0</v>
      </c>
      <c r="AK8" s="3">
        <v>0.2140212540993889</v>
      </c>
      <c r="AL8" s="3">
        <v>1350.0076700216032</v>
      </c>
      <c r="AM8" s="3"/>
    </row>
    <row r="9" ht="14.25" customHeight="1">
      <c r="A9" s="15" t="s">
        <v>47</v>
      </c>
      <c r="B9" s="2"/>
      <c r="C9" s="2">
        <v>4.0</v>
      </c>
      <c r="D9" s="2" t="s">
        <v>48</v>
      </c>
      <c r="E9" s="3">
        <v>197296.0</v>
      </c>
      <c r="F9" s="8">
        <f t="shared" si="3"/>
        <v>192278</v>
      </c>
      <c r="G9" s="8">
        <f t="shared" si="4"/>
        <v>-5018</v>
      </c>
      <c r="H9" s="9">
        <f t="shared" si="5"/>
        <v>-0.02543386587</v>
      </c>
      <c r="I9" s="3">
        <v>68213.0</v>
      </c>
      <c r="J9" s="8">
        <f t="shared" si="6"/>
        <v>58218</v>
      </c>
      <c r="K9" s="8">
        <f t="shared" si="7"/>
        <v>-9995</v>
      </c>
      <c r="L9" s="9">
        <f t="shared" si="8"/>
        <v>-0.146526322</v>
      </c>
      <c r="M9" s="3">
        <v>1.0228615615999997E8</v>
      </c>
      <c r="N9" s="8">
        <f t="shared" si="9"/>
        <v>82477071.04</v>
      </c>
      <c r="O9" s="8">
        <f t="shared" si="10"/>
        <v>-19809085.12</v>
      </c>
      <c r="P9" s="9">
        <f t="shared" si="11"/>
        <v>-0.1936634034</v>
      </c>
      <c r="Q9" s="3">
        <v>518.4400908279944</v>
      </c>
      <c r="R9" s="16">
        <f t="shared" si="12"/>
        <v>428.9469988</v>
      </c>
      <c r="S9" s="8">
        <f t="shared" si="13"/>
        <v>-89.493092</v>
      </c>
      <c r="T9" s="9">
        <f t="shared" si="14"/>
        <v>-0.1726199296</v>
      </c>
      <c r="U9" s="8"/>
      <c r="V9" s="8">
        <f t="shared" ref="V9:W9" si="21">SUMIF($C$15:$C$553,$C9,V$15:V$553)</f>
        <v>46376</v>
      </c>
      <c r="W9" s="8">
        <f t="shared" si="21"/>
        <v>11842</v>
      </c>
      <c r="X9" s="17">
        <f t="shared" si="16"/>
        <v>0.3027803493</v>
      </c>
      <c r="Y9" s="8">
        <f t="shared" si="17"/>
        <v>52297</v>
      </c>
      <c r="Z9" s="17">
        <f t="shared" si="18"/>
        <v>0.2719863947</v>
      </c>
      <c r="AA9" s="8">
        <f t="shared" si="19"/>
        <v>1577.08991</v>
      </c>
      <c r="AB9" s="3"/>
      <c r="AC9" s="3" t="s">
        <v>47</v>
      </c>
      <c r="AD9" s="3"/>
      <c r="AE9" s="3">
        <v>4.0</v>
      </c>
      <c r="AF9" s="3" t="s">
        <v>48</v>
      </c>
      <c r="AG9" s="3">
        <v>51585.0</v>
      </c>
      <c r="AH9" s="3">
        <v>16628.0</v>
      </c>
      <c r="AI9" s="3">
        <v>0.34573939664260805</v>
      </c>
      <c r="AJ9" s="3">
        <v>59899.0</v>
      </c>
      <c r="AK9" s="3">
        <v>0.30359966750466305</v>
      </c>
      <c r="AL9" s="3">
        <v>1707.643803068498</v>
      </c>
      <c r="AM9" s="3"/>
    </row>
    <row r="10" ht="14.25" customHeight="1">
      <c r="A10" s="15" t="s">
        <v>49</v>
      </c>
      <c r="B10" s="2"/>
      <c r="C10" s="2">
        <v>5.0</v>
      </c>
      <c r="D10" s="2" t="s">
        <v>50</v>
      </c>
      <c r="E10" s="3">
        <v>96505.0</v>
      </c>
      <c r="F10" s="8">
        <f t="shared" si="3"/>
        <v>92397</v>
      </c>
      <c r="G10" s="8">
        <f t="shared" si="4"/>
        <v>-4108</v>
      </c>
      <c r="H10" s="9">
        <f t="shared" si="5"/>
        <v>-0.0425677426</v>
      </c>
      <c r="I10" s="3">
        <v>32525.0</v>
      </c>
      <c r="J10" s="8">
        <f t="shared" si="6"/>
        <v>26768</v>
      </c>
      <c r="K10" s="8">
        <f t="shared" si="7"/>
        <v>-5757</v>
      </c>
      <c r="L10" s="9">
        <f t="shared" si="8"/>
        <v>-0.1770023059</v>
      </c>
      <c r="M10" s="3">
        <v>4.164129984E7</v>
      </c>
      <c r="N10" s="8">
        <f t="shared" si="9"/>
        <v>32623995.84</v>
      </c>
      <c r="O10" s="8">
        <f t="shared" si="10"/>
        <v>-9017304</v>
      </c>
      <c r="P10" s="9">
        <f t="shared" si="11"/>
        <v>-0.2165471307</v>
      </c>
      <c r="Q10" s="3">
        <v>431.49370333143366</v>
      </c>
      <c r="R10" s="16">
        <f t="shared" si="12"/>
        <v>353.0850119</v>
      </c>
      <c r="S10" s="8">
        <f t="shared" si="13"/>
        <v>-78.40869148</v>
      </c>
      <c r="T10" s="9">
        <f t="shared" si="14"/>
        <v>-0.181714567</v>
      </c>
      <c r="U10" s="8"/>
      <c r="V10" s="8">
        <f t="shared" ref="V10:W10" si="22">SUMIF($C$15:$C$553,$C10,V$15:V$553)</f>
        <v>20215</v>
      </c>
      <c r="W10" s="8">
        <f t="shared" si="22"/>
        <v>6553</v>
      </c>
      <c r="X10" s="17">
        <f t="shared" si="16"/>
        <v>0.2897063757</v>
      </c>
      <c r="Y10" s="8">
        <f t="shared" si="17"/>
        <v>23491.5</v>
      </c>
      <c r="Z10" s="17">
        <f t="shared" si="18"/>
        <v>0.2542452677</v>
      </c>
      <c r="AA10" s="8">
        <f t="shared" si="19"/>
        <v>1388.757459</v>
      </c>
      <c r="AB10" s="3"/>
      <c r="AC10" s="3" t="s">
        <v>49</v>
      </c>
      <c r="AD10" s="3"/>
      <c r="AE10" s="3">
        <v>5.0</v>
      </c>
      <c r="AF10" s="3" t="s">
        <v>50</v>
      </c>
      <c r="AG10" s="3">
        <v>23024.0</v>
      </c>
      <c r="AH10" s="3">
        <v>9501.0</v>
      </c>
      <c r="AI10" s="3">
        <v>0.3370291694730843</v>
      </c>
      <c r="AJ10" s="3">
        <v>27774.5</v>
      </c>
      <c r="AK10" s="3">
        <v>0.2878037407388218</v>
      </c>
      <c r="AL10" s="3">
        <v>1499.2637073574683</v>
      </c>
      <c r="AM10" s="3"/>
    </row>
    <row r="11" ht="14.25" customHeight="1">
      <c r="A11" s="15" t="s">
        <v>51</v>
      </c>
      <c r="B11" s="2"/>
      <c r="C11" s="2">
        <v>6.0</v>
      </c>
      <c r="D11" s="2" t="s">
        <v>52</v>
      </c>
      <c r="E11" s="3">
        <v>88460.0</v>
      </c>
      <c r="F11" s="8">
        <f t="shared" si="3"/>
        <v>86606</v>
      </c>
      <c r="G11" s="8">
        <f t="shared" si="4"/>
        <v>-1854</v>
      </c>
      <c r="H11" s="9">
        <f t="shared" si="5"/>
        <v>-0.02095862537</v>
      </c>
      <c r="I11" s="3">
        <v>34199.0</v>
      </c>
      <c r="J11" s="8">
        <f t="shared" si="6"/>
        <v>29148</v>
      </c>
      <c r="K11" s="8">
        <f t="shared" si="7"/>
        <v>-5051</v>
      </c>
      <c r="L11" s="9">
        <f t="shared" si="8"/>
        <v>-0.147694377</v>
      </c>
      <c r="M11" s="3">
        <v>4.6257552320000015E7</v>
      </c>
      <c r="N11" s="8">
        <f t="shared" si="9"/>
        <v>36687610.88</v>
      </c>
      <c r="O11" s="8">
        <f t="shared" si="10"/>
        <v>-9569941.44</v>
      </c>
      <c r="P11" s="9">
        <f t="shared" si="11"/>
        <v>-0.20688387</v>
      </c>
      <c r="Q11" s="3">
        <v>522.9205552792224</v>
      </c>
      <c r="R11" s="16">
        <f t="shared" si="12"/>
        <v>423.6151177</v>
      </c>
      <c r="S11" s="8">
        <f t="shared" si="13"/>
        <v>-99.30543762</v>
      </c>
      <c r="T11" s="9">
        <f t="shared" si="14"/>
        <v>-0.1899054008</v>
      </c>
      <c r="U11" s="8"/>
      <c r="V11" s="8">
        <f t="shared" ref="V11:W11" si="23">SUMIF($C$15:$C$553,$C11,V$15:V$553)</f>
        <v>21129</v>
      </c>
      <c r="W11" s="8">
        <f t="shared" si="23"/>
        <v>8019</v>
      </c>
      <c r="X11" s="17">
        <f t="shared" si="16"/>
        <v>0.336558668</v>
      </c>
      <c r="Y11" s="8">
        <f t="shared" si="17"/>
        <v>25138.5</v>
      </c>
      <c r="Z11" s="17">
        <f t="shared" si="18"/>
        <v>0.2902627993</v>
      </c>
      <c r="AA11" s="8">
        <f t="shared" si="19"/>
        <v>1459.419253</v>
      </c>
      <c r="AB11" s="3"/>
      <c r="AC11" s="3" t="s">
        <v>51</v>
      </c>
      <c r="AD11" s="3"/>
      <c r="AE11" s="3">
        <v>6.0</v>
      </c>
      <c r="AF11" s="3" t="s">
        <v>52</v>
      </c>
      <c r="AG11" s="3">
        <v>23471.0</v>
      </c>
      <c r="AH11" s="3">
        <v>10728.0</v>
      </c>
      <c r="AI11" s="3">
        <v>0.3866041148541714</v>
      </c>
      <c r="AJ11" s="3">
        <v>28835.0</v>
      </c>
      <c r="AK11" s="3">
        <v>0.3259665385484965</v>
      </c>
      <c r="AL11" s="3">
        <v>1604.2154437315767</v>
      </c>
      <c r="AM11" s="3"/>
    </row>
    <row r="12" ht="14.25" customHeight="1">
      <c r="A12" s="15" t="s">
        <v>53</v>
      </c>
      <c r="B12" s="2"/>
      <c r="C12" s="2">
        <v>7.0</v>
      </c>
      <c r="D12" s="2" t="s">
        <v>54</v>
      </c>
      <c r="E12" s="3">
        <v>62645.0</v>
      </c>
      <c r="F12" s="8">
        <f t="shared" si="3"/>
        <v>65878</v>
      </c>
      <c r="G12" s="8">
        <f t="shared" si="4"/>
        <v>3233</v>
      </c>
      <c r="H12" s="9">
        <f t="shared" si="5"/>
        <v>0.05160826882</v>
      </c>
      <c r="I12" s="3">
        <v>34111.0</v>
      </c>
      <c r="J12" s="8">
        <f t="shared" si="6"/>
        <v>33756</v>
      </c>
      <c r="K12" s="8">
        <f t="shared" si="7"/>
        <v>-355</v>
      </c>
      <c r="L12" s="9">
        <f t="shared" si="8"/>
        <v>-0.01040720002</v>
      </c>
      <c r="M12" s="3">
        <v>8.824253215999997E7</v>
      </c>
      <c r="N12" s="8">
        <f t="shared" si="9"/>
        <v>86945999.36</v>
      </c>
      <c r="O12" s="8">
        <f t="shared" si="10"/>
        <v>-1296532.8</v>
      </c>
      <c r="P12" s="9">
        <f t="shared" si="11"/>
        <v>-0.01469283313</v>
      </c>
      <c r="Q12" s="3">
        <v>1408.6125334823205</v>
      </c>
      <c r="R12" s="16">
        <f t="shared" si="12"/>
        <v>1319.803263</v>
      </c>
      <c r="S12" s="8">
        <f t="shared" si="13"/>
        <v>-88.80927048</v>
      </c>
      <c r="T12" s="9">
        <f t="shared" si="14"/>
        <v>-0.06304733798</v>
      </c>
      <c r="U12" s="8"/>
      <c r="V12" s="8">
        <f t="shared" ref="V12:W12" si="24">SUMIF($C$15:$C$553,$C12,V$15:V$553)</f>
        <v>29299</v>
      </c>
      <c r="W12" s="8">
        <f t="shared" si="24"/>
        <v>4457</v>
      </c>
      <c r="X12" s="17">
        <f t="shared" si="16"/>
        <v>0.5124017123</v>
      </c>
      <c r="Y12" s="8">
        <f t="shared" si="17"/>
        <v>31527.5</v>
      </c>
      <c r="Z12" s="17">
        <f t="shared" si="18"/>
        <v>0.4785740308</v>
      </c>
      <c r="AA12" s="8">
        <f t="shared" si="19"/>
        <v>2757.782868</v>
      </c>
      <c r="AB12" s="8"/>
      <c r="AC12" s="3" t="s">
        <v>53</v>
      </c>
      <c r="AD12" s="3"/>
      <c r="AE12" s="3">
        <v>7.0</v>
      </c>
      <c r="AF12" s="3" t="s">
        <v>54</v>
      </c>
      <c r="AG12" s="3">
        <v>28863.0</v>
      </c>
      <c r="AH12" s="3">
        <v>5248.0</v>
      </c>
      <c r="AI12" s="3">
        <v>0.5445127304653204</v>
      </c>
      <c r="AJ12" s="3">
        <v>31487.0</v>
      </c>
      <c r="AK12" s="3">
        <v>0.5026259078936867</v>
      </c>
      <c r="AL12" s="3">
        <v>2802.5068174167104</v>
      </c>
      <c r="AM12" s="3"/>
    </row>
    <row r="13" ht="14.25" customHeight="1">
      <c r="A13" s="15" t="s">
        <v>55</v>
      </c>
      <c r="B13" s="2"/>
      <c r="C13" s="2">
        <v>8.0</v>
      </c>
      <c r="D13" s="2" t="s">
        <v>56</v>
      </c>
      <c r="E13" s="3">
        <v>6239.0</v>
      </c>
      <c r="F13" s="8">
        <f t="shared" si="3"/>
        <v>6151</v>
      </c>
      <c r="G13" s="8">
        <f t="shared" si="4"/>
        <v>-88</v>
      </c>
      <c r="H13" s="9">
        <f t="shared" si="5"/>
        <v>-0.01410482449</v>
      </c>
      <c r="I13" s="3">
        <v>2872.0</v>
      </c>
      <c r="J13" s="8">
        <f t="shared" si="6"/>
        <v>2705</v>
      </c>
      <c r="K13" s="8">
        <f t="shared" si="7"/>
        <v>-167</v>
      </c>
      <c r="L13" s="9">
        <f t="shared" si="8"/>
        <v>-0.05814763231</v>
      </c>
      <c r="M13" s="3">
        <v>6172836.4799999995</v>
      </c>
      <c r="N13" s="8">
        <f t="shared" si="9"/>
        <v>5924184</v>
      </c>
      <c r="O13" s="8">
        <f t="shared" si="10"/>
        <v>-248652.48</v>
      </c>
      <c r="P13" s="9">
        <f t="shared" si="11"/>
        <v>-0.04028172151</v>
      </c>
      <c r="Q13" s="3">
        <v>989.3951723032536</v>
      </c>
      <c r="R13" s="16">
        <f t="shared" si="12"/>
        <v>963.1253455</v>
      </c>
      <c r="S13" s="8">
        <f t="shared" si="13"/>
        <v>-26.26982683</v>
      </c>
      <c r="T13" s="9">
        <f t="shared" si="14"/>
        <v>-0.02655139985</v>
      </c>
      <c r="U13" s="8"/>
      <c r="V13" s="8">
        <f t="shared" ref="V13:W13" si="25">SUMIF($C$15:$C$553,$C13,V$15:V$553)</f>
        <v>2412</v>
      </c>
      <c r="W13" s="8">
        <f t="shared" si="25"/>
        <v>293</v>
      </c>
      <c r="X13" s="17">
        <f t="shared" si="16"/>
        <v>0.4397658917</v>
      </c>
      <c r="Y13" s="8">
        <f t="shared" si="17"/>
        <v>2558.5</v>
      </c>
      <c r="Z13" s="17">
        <f t="shared" si="18"/>
        <v>0.4159486262</v>
      </c>
      <c r="AA13" s="8">
        <f t="shared" si="19"/>
        <v>2315.491108</v>
      </c>
      <c r="AB13" s="3"/>
      <c r="AC13" s="3" t="s">
        <v>55</v>
      </c>
      <c r="AD13" s="3"/>
      <c r="AE13" s="3">
        <v>8.0</v>
      </c>
      <c r="AF13" s="3" t="s">
        <v>56</v>
      </c>
      <c r="AG13" s="3">
        <v>2475.0</v>
      </c>
      <c r="AH13" s="3">
        <v>397.0</v>
      </c>
      <c r="AI13" s="3">
        <v>0.46033018111876906</v>
      </c>
      <c r="AJ13" s="3">
        <v>2673.5</v>
      </c>
      <c r="AK13" s="3">
        <v>0.42851418496553934</v>
      </c>
      <c r="AL13" s="3">
        <v>2308.897131101552</v>
      </c>
      <c r="AM13" s="3"/>
    </row>
    <row r="14" ht="11.25" customHeight="1">
      <c r="A14" s="1"/>
      <c r="B14" s="2"/>
      <c r="C14" s="2"/>
      <c r="D14" s="3"/>
      <c r="E14" s="3"/>
      <c r="F14" s="8"/>
      <c r="G14" s="8"/>
      <c r="H14" s="9"/>
      <c r="I14" s="3"/>
      <c r="J14" s="8"/>
      <c r="K14" s="8"/>
      <c r="L14" s="9"/>
      <c r="M14" s="3"/>
      <c r="N14" s="8"/>
      <c r="O14" s="8"/>
      <c r="P14" s="9"/>
      <c r="Q14" s="3"/>
      <c r="R14" s="16"/>
      <c r="S14" s="8"/>
      <c r="T14" s="9"/>
      <c r="U14" s="8"/>
      <c r="V14" s="9"/>
      <c r="W14" s="9"/>
      <c r="X14" s="17"/>
      <c r="Y14" s="8"/>
      <c r="Z14" s="17"/>
      <c r="AA14" s="8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ht="14.25" customHeight="1">
      <c r="A15" s="1">
        <v>1.0</v>
      </c>
      <c r="B15" s="2">
        <v>1.0</v>
      </c>
      <c r="C15" s="2">
        <v>5.0</v>
      </c>
      <c r="D15" s="3" t="s">
        <v>57</v>
      </c>
      <c r="E15" s="3">
        <v>1172.0</v>
      </c>
      <c r="F15" s="8">
        <v>1121.0</v>
      </c>
      <c r="G15" s="8">
        <f t="shared" ref="G15:G553" si="26">+F15-E15</f>
        <v>-51</v>
      </c>
      <c r="H15" s="9">
        <f t="shared" ref="H15:H553" si="27">IF(E15&gt;0,G15/E15,0)</f>
        <v>-0.04351535836</v>
      </c>
      <c r="I15" s="3">
        <v>489.0</v>
      </c>
      <c r="J15" s="8">
        <v>391.0</v>
      </c>
      <c r="K15" s="8">
        <f t="shared" ref="K15:K553" si="28">+J15-I15</f>
        <v>-98</v>
      </c>
      <c r="L15" s="9">
        <f t="shared" ref="L15:L553" si="29">IF(I15&gt;0,K15/I15,0)</f>
        <v>-0.200408998</v>
      </c>
      <c r="M15" s="3">
        <v>647836.8</v>
      </c>
      <c r="N15" s="8">
        <v>456464.31999999995</v>
      </c>
      <c r="O15" s="8">
        <f t="shared" ref="O15:O553" si="30">+N15-M15</f>
        <v>-191372.48</v>
      </c>
      <c r="P15" s="9">
        <f t="shared" ref="P15:P553" si="31">IF(M15&gt;0,O15/M15,0)</f>
        <v>-0.2954022989</v>
      </c>
      <c r="Q15" s="3">
        <v>552.7617747440273</v>
      </c>
      <c r="R15" s="8">
        <v>407.1938626226583</v>
      </c>
      <c r="S15" s="8">
        <f t="shared" ref="S15:S553" si="32">+R15-Q15</f>
        <v>-145.5679121</v>
      </c>
      <c r="T15" s="9">
        <f t="shared" ref="T15:T553" si="33">IF(Q15&gt;0,S15/Q15,0)</f>
        <v>-0.2633465604</v>
      </c>
      <c r="U15" s="8"/>
      <c r="V15" s="8">
        <v>294.0</v>
      </c>
      <c r="W15" s="8">
        <v>97.0</v>
      </c>
      <c r="X15" s="9">
        <v>0.3487957181088314</v>
      </c>
      <c r="Y15" s="8">
        <v>342.5</v>
      </c>
      <c r="Z15" s="9">
        <v>0.3055307760927743</v>
      </c>
      <c r="AA15" s="8">
        <v>1332.7425401459852</v>
      </c>
      <c r="AB15" s="3"/>
      <c r="AC15" s="3">
        <v>1.0</v>
      </c>
      <c r="AD15" s="3">
        <v>1.0</v>
      </c>
      <c r="AE15" s="3">
        <v>5.0</v>
      </c>
      <c r="AF15" s="3" t="s">
        <v>57</v>
      </c>
      <c r="AG15" s="3">
        <v>345.0</v>
      </c>
      <c r="AH15" s="3">
        <v>144.0</v>
      </c>
      <c r="AI15" s="3">
        <v>0.41723549488054607</v>
      </c>
      <c r="AJ15" s="3">
        <v>417.0</v>
      </c>
      <c r="AK15" s="3">
        <v>0.35580204778157</v>
      </c>
      <c r="AL15" s="3">
        <v>1553.5654676258994</v>
      </c>
      <c r="AM15" s="3"/>
    </row>
    <row r="16" ht="14.25" customHeight="1">
      <c r="A16" s="1">
        <v>1.2</v>
      </c>
      <c r="B16" s="2">
        <v>3.0</v>
      </c>
      <c r="C16" s="2">
        <v>1.0</v>
      </c>
      <c r="D16" s="3" t="s">
        <v>58</v>
      </c>
      <c r="E16" s="3">
        <v>34597.0</v>
      </c>
      <c r="F16" s="8">
        <v>32713.0</v>
      </c>
      <c r="G16" s="8">
        <f t="shared" si="26"/>
        <v>-1884</v>
      </c>
      <c r="H16" s="9">
        <f t="shared" si="27"/>
        <v>-0.05445558863</v>
      </c>
      <c r="I16" s="3">
        <v>19163.0</v>
      </c>
      <c r="J16" s="8">
        <v>17498.0</v>
      </c>
      <c r="K16" s="8">
        <f t="shared" si="28"/>
        <v>-1665</v>
      </c>
      <c r="L16" s="9">
        <f t="shared" si="29"/>
        <v>-0.08688618692</v>
      </c>
      <c r="M16" s="3">
        <v>4.778755839999999E7</v>
      </c>
      <c r="N16" s="8">
        <v>4.307702304E7</v>
      </c>
      <c r="O16" s="8">
        <f t="shared" si="30"/>
        <v>-4710535.36</v>
      </c>
      <c r="P16" s="9">
        <f t="shared" si="31"/>
        <v>-0.09857242173</v>
      </c>
      <c r="Q16" s="3">
        <v>1381.2630690522296</v>
      </c>
      <c r="R16" s="8">
        <v>1316.8166490386084</v>
      </c>
      <c r="S16" s="8">
        <f t="shared" si="32"/>
        <v>-64.44642001</v>
      </c>
      <c r="T16" s="9">
        <f t="shared" si="33"/>
        <v>-0.04665760018</v>
      </c>
      <c r="U16" s="8"/>
      <c r="V16" s="8">
        <v>15765.0</v>
      </c>
      <c r="W16" s="8">
        <v>1733.0</v>
      </c>
      <c r="X16" s="9">
        <v>0.5348943844954606</v>
      </c>
      <c r="Y16" s="8">
        <v>16631.5</v>
      </c>
      <c r="Z16" s="9">
        <v>0.5084064439213768</v>
      </c>
      <c r="AA16" s="8">
        <v>2590.086464840814</v>
      </c>
      <c r="AB16" s="3"/>
      <c r="AC16" s="3">
        <v>1.2</v>
      </c>
      <c r="AD16" s="3">
        <v>3.0</v>
      </c>
      <c r="AE16" s="3">
        <v>1.0</v>
      </c>
      <c r="AF16" s="3" t="s">
        <v>58</v>
      </c>
      <c r="AG16" s="3">
        <v>16853.0</v>
      </c>
      <c r="AH16" s="3">
        <v>2310.0</v>
      </c>
      <c r="AI16" s="3">
        <v>0.5538919559499379</v>
      </c>
      <c r="AJ16" s="3">
        <v>18008.0</v>
      </c>
      <c r="AK16" s="3">
        <v>0.5205075584588259</v>
      </c>
      <c r="AL16" s="3">
        <v>2653.684940026654</v>
      </c>
      <c r="AM16" s="3"/>
    </row>
    <row r="17" ht="14.25" customHeight="1">
      <c r="A17" s="1">
        <v>2.0</v>
      </c>
      <c r="B17" s="2">
        <v>1.0</v>
      </c>
      <c r="C17" s="2">
        <v>6.0</v>
      </c>
      <c r="D17" s="3" t="s">
        <v>59</v>
      </c>
      <c r="E17" s="3">
        <v>262.0</v>
      </c>
      <c r="F17" s="8">
        <v>232.0</v>
      </c>
      <c r="G17" s="8">
        <f t="shared" si="26"/>
        <v>-30</v>
      </c>
      <c r="H17" s="9">
        <f t="shared" si="27"/>
        <v>-0.1145038168</v>
      </c>
      <c r="I17" s="3">
        <v>156.0</v>
      </c>
      <c r="J17" s="8">
        <v>119.0</v>
      </c>
      <c r="K17" s="8">
        <f t="shared" si="28"/>
        <v>-37</v>
      </c>
      <c r="L17" s="9">
        <f t="shared" si="29"/>
        <v>-0.2371794872</v>
      </c>
      <c r="M17" s="3">
        <v>314925.44</v>
      </c>
      <c r="N17" s="8">
        <v>210103.03999999998</v>
      </c>
      <c r="O17" s="8">
        <f t="shared" si="30"/>
        <v>-104822.4</v>
      </c>
      <c r="P17" s="9">
        <f t="shared" si="31"/>
        <v>-0.3328483085</v>
      </c>
      <c r="Q17" s="3">
        <v>1202.005496183206</v>
      </c>
      <c r="R17" s="8">
        <v>905.6165517241378</v>
      </c>
      <c r="S17" s="8">
        <f t="shared" si="32"/>
        <v>-296.3889445</v>
      </c>
      <c r="T17" s="9">
        <f t="shared" si="33"/>
        <v>-0.2465786932</v>
      </c>
      <c r="U17" s="8"/>
      <c r="V17" s="8">
        <v>94.0</v>
      </c>
      <c r="W17" s="8">
        <v>25.0</v>
      </c>
      <c r="X17" s="9">
        <v>0.5129310344827587</v>
      </c>
      <c r="Y17" s="8">
        <v>106.5</v>
      </c>
      <c r="Z17" s="9">
        <v>0.45905172413793105</v>
      </c>
      <c r="AA17" s="8">
        <v>1972.798497652582</v>
      </c>
      <c r="AB17" s="3"/>
      <c r="AC17" s="3">
        <v>2.0</v>
      </c>
      <c r="AD17" s="3">
        <v>1.0</v>
      </c>
      <c r="AE17" s="3">
        <v>6.0</v>
      </c>
      <c r="AF17" s="3" t="s">
        <v>59</v>
      </c>
      <c r="AG17" s="3">
        <v>121.0</v>
      </c>
      <c r="AH17" s="3">
        <v>35.0</v>
      </c>
      <c r="AI17" s="3">
        <v>0.5954198473282443</v>
      </c>
      <c r="AJ17" s="3">
        <v>138.5</v>
      </c>
      <c r="AK17" s="3">
        <v>0.5286259541984732</v>
      </c>
      <c r="AL17" s="3">
        <v>2273.829891696751</v>
      </c>
      <c r="AM17" s="3"/>
    </row>
    <row r="18" ht="14.25" customHeight="1">
      <c r="A18" s="1">
        <v>4.0</v>
      </c>
      <c r="B18" s="2">
        <v>1.0</v>
      </c>
      <c r="C18" s="2">
        <v>6.0</v>
      </c>
      <c r="D18" s="3" t="s">
        <v>60</v>
      </c>
      <c r="E18" s="3">
        <v>486.0</v>
      </c>
      <c r="F18" s="8">
        <v>414.0</v>
      </c>
      <c r="G18" s="8">
        <f t="shared" si="26"/>
        <v>-72</v>
      </c>
      <c r="H18" s="9">
        <f t="shared" si="27"/>
        <v>-0.1481481481</v>
      </c>
      <c r="I18" s="3">
        <v>233.0</v>
      </c>
      <c r="J18" s="8">
        <v>168.0</v>
      </c>
      <c r="K18" s="8">
        <f t="shared" si="28"/>
        <v>-65</v>
      </c>
      <c r="L18" s="9">
        <f t="shared" si="29"/>
        <v>-0.2789699571</v>
      </c>
      <c r="M18" s="3">
        <v>410640.31999999995</v>
      </c>
      <c r="N18" s="8">
        <v>258504.64</v>
      </c>
      <c r="O18" s="8">
        <f t="shared" si="30"/>
        <v>-152135.68</v>
      </c>
      <c r="P18" s="9">
        <f t="shared" si="31"/>
        <v>-0.3704840285</v>
      </c>
      <c r="Q18" s="3">
        <v>844.9389300411522</v>
      </c>
      <c r="R18" s="8">
        <v>624.4073429951691</v>
      </c>
      <c r="S18" s="8">
        <f t="shared" si="32"/>
        <v>-220.531587</v>
      </c>
      <c r="T18" s="9">
        <f t="shared" si="33"/>
        <v>-0.2610029899</v>
      </c>
      <c r="U18" s="8"/>
      <c r="V18" s="8">
        <v>147.0</v>
      </c>
      <c r="W18" s="8">
        <v>21.0</v>
      </c>
      <c r="X18" s="9">
        <v>0.4057971014492754</v>
      </c>
      <c r="Y18" s="8">
        <v>157.5</v>
      </c>
      <c r="Z18" s="9">
        <v>0.3804347826086957</v>
      </c>
      <c r="AA18" s="8">
        <v>1641.2993015873017</v>
      </c>
      <c r="AB18" s="3"/>
      <c r="AC18" s="3">
        <v>4.0</v>
      </c>
      <c r="AD18" s="3">
        <v>1.0</v>
      </c>
      <c r="AE18" s="3">
        <v>6.0</v>
      </c>
      <c r="AF18" s="3" t="s">
        <v>60</v>
      </c>
      <c r="AG18" s="3">
        <v>197.0</v>
      </c>
      <c r="AH18" s="3">
        <v>36.0</v>
      </c>
      <c r="AI18" s="3">
        <v>0.4794238683127572</v>
      </c>
      <c r="AJ18" s="3">
        <v>215.0</v>
      </c>
      <c r="AK18" s="3">
        <v>0.44238683127572015</v>
      </c>
      <c r="AL18" s="3">
        <v>1909.9549767441858</v>
      </c>
      <c r="AM18" s="3"/>
    </row>
    <row r="19" ht="14.25" customHeight="1">
      <c r="A19" s="1">
        <v>6.0</v>
      </c>
      <c r="B19" s="2">
        <v>3.0</v>
      </c>
      <c r="C19" s="2">
        <v>2.0</v>
      </c>
      <c r="D19" s="3" t="s">
        <v>61</v>
      </c>
      <c r="E19" s="3">
        <v>3421.0</v>
      </c>
      <c r="F19" s="8">
        <v>3176.0</v>
      </c>
      <c r="G19" s="8">
        <f t="shared" si="26"/>
        <v>-245</v>
      </c>
      <c r="H19" s="9">
        <f t="shared" si="27"/>
        <v>-0.07161648641</v>
      </c>
      <c r="I19" s="3">
        <v>1721.0</v>
      </c>
      <c r="J19" s="8">
        <v>1518.0</v>
      </c>
      <c r="K19" s="8">
        <f t="shared" si="28"/>
        <v>-203</v>
      </c>
      <c r="L19" s="9">
        <f t="shared" si="29"/>
        <v>-0.1179546775</v>
      </c>
      <c r="M19" s="3">
        <v>2734203.52</v>
      </c>
      <c r="N19" s="8">
        <v>2460920.64</v>
      </c>
      <c r="O19" s="8">
        <f t="shared" si="30"/>
        <v>-273282.88</v>
      </c>
      <c r="P19" s="9">
        <f t="shared" si="31"/>
        <v>-0.09994972137</v>
      </c>
      <c r="Q19" s="3">
        <v>799.2410172464192</v>
      </c>
      <c r="R19" s="8">
        <v>774.8490680100756</v>
      </c>
      <c r="S19" s="8">
        <f t="shared" si="32"/>
        <v>-24.39194924</v>
      </c>
      <c r="T19" s="9">
        <f t="shared" si="33"/>
        <v>-0.03051889069</v>
      </c>
      <c r="U19" s="8"/>
      <c r="V19" s="8">
        <v>1150.0</v>
      </c>
      <c r="W19" s="8">
        <v>368.0</v>
      </c>
      <c r="X19" s="9">
        <v>0.47795969773299746</v>
      </c>
      <c r="Y19" s="8">
        <v>1334.0</v>
      </c>
      <c r="Z19" s="9">
        <v>0.42002518891687657</v>
      </c>
      <c r="AA19" s="8">
        <v>1844.7680959520242</v>
      </c>
      <c r="AB19" s="3"/>
      <c r="AC19" s="3">
        <v>6.0</v>
      </c>
      <c r="AD19" s="3">
        <v>3.0</v>
      </c>
      <c r="AE19" s="3">
        <v>2.0</v>
      </c>
      <c r="AF19" s="3" t="s">
        <v>61</v>
      </c>
      <c r="AG19" s="3">
        <v>1213.0</v>
      </c>
      <c r="AH19" s="3">
        <v>508.0</v>
      </c>
      <c r="AI19" s="3">
        <v>0.5030692779888921</v>
      </c>
      <c r="AJ19" s="3">
        <v>1467.0</v>
      </c>
      <c r="AK19" s="3">
        <v>0.4288219818766443</v>
      </c>
      <c r="AL19" s="3">
        <v>1863.8060804362644</v>
      </c>
      <c r="AM19" s="3"/>
    </row>
    <row r="20" ht="14.25" customHeight="1">
      <c r="A20" s="1">
        <v>11.0</v>
      </c>
      <c r="B20" s="2">
        <v>1.0</v>
      </c>
      <c r="C20" s="2">
        <v>3.0</v>
      </c>
      <c r="D20" s="3" t="s">
        <v>62</v>
      </c>
      <c r="E20" s="3">
        <v>39057.0</v>
      </c>
      <c r="F20" s="8">
        <v>37719.0</v>
      </c>
      <c r="G20" s="8">
        <f t="shared" si="26"/>
        <v>-1338</v>
      </c>
      <c r="H20" s="9">
        <f t="shared" si="27"/>
        <v>-0.03425762347</v>
      </c>
      <c r="I20" s="3">
        <v>12763.0</v>
      </c>
      <c r="J20" s="8">
        <v>11040.0</v>
      </c>
      <c r="K20" s="8">
        <f t="shared" si="28"/>
        <v>-1723</v>
      </c>
      <c r="L20" s="9">
        <f t="shared" si="29"/>
        <v>-0.1349996082</v>
      </c>
      <c r="M20" s="3">
        <v>1.5386839999999996E7</v>
      </c>
      <c r="N20" s="8">
        <v>1.2504510400000004E7</v>
      </c>
      <c r="O20" s="8">
        <f t="shared" si="30"/>
        <v>-2882329.6</v>
      </c>
      <c r="P20" s="9">
        <f t="shared" si="31"/>
        <v>-0.1873243369</v>
      </c>
      <c r="Q20" s="3">
        <v>393.95857336713</v>
      </c>
      <c r="R20" s="8">
        <v>331.51754818526484</v>
      </c>
      <c r="S20" s="8">
        <f t="shared" si="32"/>
        <v>-62.44102518</v>
      </c>
      <c r="T20" s="9">
        <f t="shared" si="33"/>
        <v>-0.1584964243</v>
      </c>
      <c r="U20" s="8"/>
      <c r="V20" s="8">
        <v>8352.0</v>
      </c>
      <c r="W20" s="8">
        <v>2688.0</v>
      </c>
      <c r="X20" s="9">
        <v>0.2926906863914738</v>
      </c>
      <c r="Y20" s="8">
        <v>9696.0</v>
      </c>
      <c r="Z20" s="9">
        <v>0.2570587767438161</v>
      </c>
      <c r="AA20" s="8">
        <v>1289.6566006600665</v>
      </c>
      <c r="AB20" s="3"/>
      <c r="AC20" s="3">
        <v>11.0</v>
      </c>
      <c r="AD20" s="3">
        <v>1.0</v>
      </c>
      <c r="AE20" s="3">
        <v>3.0</v>
      </c>
      <c r="AF20" s="3" t="s">
        <v>62</v>
      </c>
      <c r="AG20" s="3">
        <v>8946.0</v>
      </c>
      <c r="AH20" s="3">
        <v>3817.0</v>
      </c>
      <c r="AI20" s="3">
        <v>0.3267788104565123</v>
      </c>
      <c r="AJ20" s="3">
        <v>10854.5</v>
      </c>
      <c r="AK20" s="3">
        <v>0.27791433033771157</v>
      </c>
      <c r="AL20" s="3">
        <v>1417.5540098576623</v>
      </c>
      <c r="AM20" s="3"/>
    </row>
    <row r="21" ht="14.25" customHeight="1">
      <c r="A21" s="1">
        <v>12.0</v>
      </c>
      <c r="B21" s="2">
        <v>1.0</v>
      </c>
      <c r="C21" s="2">
        <v>3.0</v>
      </c>
      <c r="D21" s="3" t="s">
        <v>63</v>
      </c>
      <c r="E21" s="3">
        <v>6840.0</v>
      </c>
      <c r="F21" s="8">
        <v>6659.0</v>
      </c>
      <c r="G21" s="8">
        <f t="shared" si="26"/>
        <v>-181</v>
      </c>
      <c r="H21" s="9">
        <f t="shared" si="27"/>
        <v>-0.0264619883</v>
      </c>
      <c r="I21" s="3">
        <v>1072.0</v>
      </c>
      <c r="J21" s="8">
        <v>880.0</v>
      </c>
      <c r="K21" s="8">
        <f t="shared" si="28"/>
        <v>-192</v>
      </c>
      <c r="L21" s="9">
        <f t="shared" si="29"/>
        <v>-0.1791044776</v>
      </c>
      <c r="M21" s="3">
        <v>659120.9600000001</v>
      </c>
      <c r="N21" s="8">
        <v>512369.6</v>
      </c>
      <c r="O21" s="8">
        <f t="shared" si="30"/>
        <v>-146751.36</v>
      </c>
      <c r="P21" s="9">
        <f t="shared" si="31"/>
        <v>-0.2226470844</v>
      </c>
      <c r="Q21" s="3">
        <v>96.3627134502924</v>
      </c>
      <c r="R21" s="8">
        <v>76.94392551434149</v>
      </c>
      <c r="S21" s="8">
        <f t="shared" si="32"/>
        <v>-19.41878794</v>
      </c>
      <c r="T21" s="9">
        <f t="shared" si="33"/>
        <v>-0.2015176539</v>
      </c>
      <c r="U21" s="8"/>
      <c r="V21" s="8">
        <v>682.0</v>
      </c>
      <c r="W21" s="8">
        <v>198.0</v>
      </c>
      <c r="X21" s="9">
        <v>0.13215197477098664</v>
      </c>
      <c r="Y21" s="8">
        <v>781.0</v>
      </c>
      <c r="Z21" s="9">
        <v>0.11728487760925063</v>
      </c>
      <c r="AA21" s="8">
        <v>656.0430217669654</v>
      </c>
      <c r="AB21" s="3"/>
      <c r="AC21" s="3">
        <v>12.0</v>
      </c>
      <c r="AD21" s="3">
        <v>1.0</v>
      </c>
      <c r="AE21" s="3">
        <v>3.0</v>
      </c>
      <c r="AF21" s="3" t="s">
        <v>63</v>
      </c>
      <c r="AG21" s="3">
        <v>740.0</v>
      </c>
      <c r="AH21" s="3">
        <v>332.0</v>
      </c>
      <c r="AI21" s="3">
        <v>0.1567251461988304</v>
      </c>
      <c r="AJ21" s="3">
        <v>906.0</v>
      </c>
      <c r="AK21" s="3">
        <v>0.1324561403508772</v>
      </c>
      <c r="AL21" s="3">
        <v>727.506578366446</v>
      </c>
      <c r="AM21" s="3"/>
    </row>
    <row r="22" ht="14.25" customHeight="1">
      <c r="A22" s="1">
        <v>13.0</v>
      </c>
      <c r="B22" s="2">
        <v>1.0</v>
      </c>
      <c r="C22" s="2">
        <v>2.0</v>
      </c>
      <c r="D22" s="3" t="s">
        <v>64</v>
      </c>
      <c r="E22" s="3">
        <v>3282.0</v>
      </c>
      <c r="F22" s="8">
        <v>3142.0</v>
      </c>
      <c r="G22" s="8">
        <f t="shared" si="26"/>
        <v>-140</v>
      </c>
      <c r="H22" s="9">
        <f t="shared" si="27"/>
        <v>-0.04265691651</v>
      </c>
      <c r="I22" s="3">
        <v>2403.0</v>
      </c>
      <c r="J22" s="8">
        <v>2338.0</v>
      </c>
      <c r="K22" s="8">
        <f t="shared" si="28"/>
        <v>-65</v>
      </c>
      <c r="L22" s="9">
        <f t="shared" si="29"/>
        <v>-0.02704952143</v>
      </c>
      <c r="M22" s="3">
        <v>5990399.68</v>
      </c>
      <c r="N22" s="8">
        <v>6007640.959999999</v>
      </c>
      <c r="O22" s="8">
        <f t="shared" si="30"/>
        <v>17241.28</v>
      </c>
      <c r="P22" s="9">
        <f t="shared" si="31"/>
        <v>0.002878151863</v>
      </c>
      <c r="Q22" s="3">
        <v>1825.2284216940889</v>
      </c>
      <c r="R22" s="8">
        <v>1912.0435900700188</v>
      </c>
      <c r="S22" s="8">
        <f t="shared" si="32"/>
        <v>86.81516838</v>
      </c>
      <c r="T22" s="9">
        <f t="shared" si="33"/>
        <v>0.04756400204</v>
      </c>
      <c r="U22" s="8"/>
      <c r="V22" s="8">
        <v>1849.0</v>
      </c>
      <c r="W22" s="8">
        <v>489.0</v>
      </c>
      <c r="X22" s="9">
        <v>0.7441120305537874</v>
      </c>
      <c r="Y22" s="8">
        <v>2093.5</v>
      </c>
      <c r="Z22" s="9">
        <v>0.6662953532781668</v>
      </c>
      <c r="AA22" s="8">
        <v>2869.663701934559</v>
      </c>
      <c r="AB22" s="3"/>
      <c r="AC22" s="3">
        <v>13.0</v>
      </c>
      <c r="AD22" s="3">
        <v>1.0</v>
      </c>
      <c r="AE22" s="3">
        <v>2.0</v>
      </c>
      <c r="AF22" s="3" t="s">
        <v>64</v>
      </c>
      <c r="AG22" s="3">
        <v>1869.0</v>
      </c>
      <c r="AH22" s="3">
        <v>534.0</v>
      </c>
      <c r="AI22" s="3">
        <v>0.7321755027422303</v>
      </c>
      <c r="AJ22" s="3">
        <v>2136.0</v>
      </c>
      <c r="AK22" s="3">
        <v>0.6508226691042047</v>
      </c>
      <c r="AL22" s="3">
        <v>2804.4942322097377</v>
      </c>
      <c r="AM22" s="3"/>
    </row>
    <row r="23" ht="14.25" customHeight="1">
      <c r="A23" s="1">
        <v>14.0</v>
      </c>
      <c r="B23" s="2">
        <v>1.0</v>
      </c>
      <c r="C23" s="2">
        <v>3.0</v>
      </c>
      <c r="D23" s="3" t="s">
        <v>65</v>
      </c>
      <c r="E23" s="3">
        <v>2969.0</v>
      </c>
      <c r="F23" s="8">
        <v>2914.0</v>
      </c>
      <c r="G23" s="8">
        <f t="shared" si="26"/>
        <v>-55</v>
      </c>
      <c r="H23" s="9">
        <f t="shared" si="27"/>
        <v>-0.01852475581</v>
      </c>
      <c r="I23" s="3">
        <v>1904.0</v>
      </c>
      <c r="J23" s="8">
        <v>1717.0</v>
      </c>
      <c r="K23" s="8">
        <f t="shared" si="28"/>
        <v>-187</v>
      </c>
      <c r="L23" s="9">
        <f t="shared" si="29"/>
        <v>-0.09821428571</v>
      </c>
      <c r="M23" s="3">
        <v>4156866.8799999994</v>
      </c>
      <c r="N23" s="8">
        <v>3639628.4800000004</v>
      </c>
      <c r="O23" s="8">
        <f t="shared" si="30"/>
        <v>-517238.4</v>
      </c>
      <c r="P23" s="9">
        <f t="shared" si="31"/>
        <v>-0.1244298687</v>
      </c>
      <c r="Q23" s="3">
        <v>1400.089888851465</v>
      </c>
      <c r="R23" s="8">
        <v>1249.0145778997942</v>
      </c>
      <c r="S23" s="8">
        <f t="shared" si="32"/>
        <v>-151.075311</v>
      </c>
      <c r="T23" s="9">
        <f t="shared" si="33"/>
        <v>-0.1079040083</v>
      </c>
      <c r="U23" s="8"/>
      <c r="V23" s="8">
        <v>1411.0</v>
      </c>
      <c r="W23" s="8">
        <v>306.0</v>
      </c>
      <c r="X23" s="9">
        <v>0.5892244337680165</v>
      </c>
      <c r="Y23" s="8">
        <v>1564.0</v>
      </c>
      <c r="Z23" s="9">
        <v>0.5367192862045299</v>
      </c>
      <c r="AA23" s="8">
        <v>2327.128184143223</v>
      </c>
      <c r="AB23" s="3"/>
      <c r="AC23" s="3">
        <v>14.0</v>
      </c>
      <c r="AD23" s="3">
        <v>1.0</v>
      </c>
      <c r="AE23" s="3">
        <v>3.0</v>
      </c>
      <c r="AF23" s="3" t="s">
        <v>65</v>
      </c>
      <c r="AG23" s="3">
        <v>1464.0</v>
      </c>
      <c r="AH23" s="3">
        <v>440.0</v>
      </c>
      <c r="AI23" s="3">
        <v>0.6412933647692826</v>
      </c>
      <c r="AJ23" s="3">
        <v>1684.0</v>
      </c>
      <c r="AK23" s="3">
        <v>0.5671943415291344</v>
      </c>
      <c r="AL23" s="3">
        <v>2468.4482660332537</v>
      </c>
      <c r="AM23" s="3"/>
    </row>
    <row r="24" ht="14.25" customHeight="1">
      <c r="A24" s="1">
        <v>15.0</v>
      </c>
      <c r="B24" s="2">
        <v>1.0</v>
      </c>
      <c r="C24" s="2">
        <v>3.0</v>
      </c>
      <c r="D24" s="3" t="s">
        <v>66</v>
      </c>
      <c r="E24" s="3">
        <v>4435.0</v>
      </c>
      <c r="F24" s="8">
        <v>4234.0</v>
      </c>
      <c r="G24" s="8">
        <f t="shared" si="26"/>
        <v>-201</v>
      </c>
      <c r="H24" s="9">
        <f t="shared" si="27"/>
        <v>-0.04532130778</v>
      </c>
      <c r="I24" s="3">
        <v>1135.0</v>
      </c>
      <c r="J24" s="8">
        <v>916.0</v>
      </c>
      <c r="K24" s="8">
        <f t="shared" si="28"/>
        <v>-219</v>
      </c>
      <c r="L24" s="9">
        <f t="shared" si="29"/>
        <v>-0.1929515419</v>
      </c>
      <c r="M24" s="3">
        <v>858799.04</v>
      </c>
      <c r="N24" s="8">
        <v>649956.1599999999</v>
      </c>
      <c r="O24" s="8">
        <f t="shared" si="30"/>
        <v>-208842.88</v>
      </c>
      <c r="P24" s="9">
        <f t="shared" si="31"/>
        <v>-0.2431801507</v>
      </c>
      <c r="Q24" s="3">
        <v>193.64127170236753</v>
      </c>
      <c r="R24" s="8">
        <v>153.50877657061878</v>
      </c>
      <c r="S24" s="8">
        <f t="shared" si="32"/>
        <v>-40.13249513</v>
      </c>
      <c r="T24" s="9">
        <f t="shared" si="33"/>
        <v>-0.2072517639</v>
      </c>
      <c r="U24" s="8"/>
      <c r="V24" s="8">
        <v>625.0</v>
      </c>
      <c r="W24" s="8">
        <v>291.0</v>
      </c>
      <c r="X24" s="9">
        <v>0.216343882853094</v>
      </c>
      <c r="Y24" s="8">
        <v>770.5</v>
      </c>
      <c r="Z24" s="9">
        <v>0.1819792158715163</v>
      </c>
      <c r="AA24" s="8">
        <v>843.5511486048019</v>
      </c>
      <c r="AB24" s="3"/>
      <c r="AC24" s="3">
        <v>15.0</v>
      </c>
      <c r="AD24" s="3">
        <v>1.0</v>
      </c>
      <c r="AE24" s="3">
        <v>3.0</v>
      </c>
      <c r="AF24" s="3" t="s">
        <v>66</v>
      </c>
      <c r="AG24" s="3">
        <v>691.0</v>
      </c>
      <c r="AH24" s="3">
        <v>444.0</v>
      </c>
      <c r="AI24" s="3">
        <v>0.25591882750845546</v>
      </c>
      <c r="AJ24" s="3">
        <v>913.0</v>
      </c>
      <c r="AK24" s="3">
        <v>0.20586245772266065</v>
      </c>
      <c r="AL24" s="3">
        <v>940.63421686747</v>
      </c>
      <c r="AM24" s="3"/>
    </row>
    <row r="25" ht="14.25" customHeight="1">
      <c r="A25" s="1">
        <v>16.0</v>
      </c>
      <c r="B25" s="2">
        <v>1.0</v>
      </c>
      <c r="C25" s="2">
        <v>3.0</v>
      </c>
      <c r="D25" s="3" t="s">
        <v>67</v>
      </c>
      <c r="E25" s="3">
        <v>6197.0</v>
      </c>
      <c r="F25" s="8">
        <v>6168.0</v>
      </c>
      <c r="G25" s="8">
        <f t="shared" si="26"/>
        <v>-29</v>
      </c>
      <c r="H25" s="9">
        <f t="shared" si="27"/>
        <v>-0.004679683718</v>
      </c>
      <c r="I25" s="3">
        <v>2293.0</v>
      </c>
      <c r="J25" s="8">
        <v>1986.0</v>
      </c>
      <c r="K25" s="8">
        <f t="shared" si="28"/>
        <v>-307</v>
      </c>
      <c r="L25" s="9">
        <f t="shared" si="29"/>
        <v>-0.1338857392</v>
      </c>
      <c r="M25" s="3">
        <v>3006913.6</v>
      </c>
      <c r="N25" s="8">
        <v>2316403.2000000007</v>
      </c>
      <c r="O25" s="8">
        <f t="shared" si="30"/>
        <v>-690510.4</v>
      </c>
      <c r="P25" s="9">
        <f t="shared" si="31"/>
        <v>-0.2296409182</v>
      </c>
      <c r="Q25" s="3">
        <v>485.2208487978054</v>
      </c>
      <c r="R25" s="8">
        <v>375.55175097276276</v>
      </c>
      <c r="S25" s="8">
        <f t="shared" si="32"/>
        <v>-109.6690978</v>
      </c>
      <c r="T25" s="9">
        <f t="shared" si="33"/>
        <v>-0.2260189316</v>
      </c>
      <c r="U25" s="8"/>
      <c r="V25" s="8">
        <v>1481.0</v>
      </c>
      <c r="W25" s="8">
        <v>505.0</v>
      </c>
      <c r="X25" s="9">
        <v>0.3219844357976654</v>
      </c>
      <c r="Y25" s="8">
        <v>1733.5</v>
      </c>
      <c r="Z25" s="9">
        <v>0.2810473411154345</v>
      </c>
      <c r="AA25" s="8">
        <v>1336.2579751946932</v>
      </c>
      <c r="AB25" s="3"/>
      <c r="AC25" s="3">
        <v>16.0</v>
      </c>
      <c r="AD25" s="3">
        <v>1.0</v>
      </c>
      <c r="AE25" s="3">
        <v>3.0</v>
      </c>
      <c r="AF25" s="3" t="s">
        <v>67</v>
      </c>
      <c r="AG25" s="3">
        <v>1684.0</v>
      </c>
      <c r="AH25" s="3">
        <v>609.0</v>
      </c>
      <c r="AI25" s="3">
        <v>0.3700177505244473</v>
      </c>
      <c r="AJ25" s="3">
        <v>1988.5</v>
      </c>
      <c r="AK25" s="3">
        <v>0.320881071486203</v>
      </c>
      <c r="AL25" s="3">
        <v>1512.1516721146593</v>
      </c>
      <c r="AM25" s="3"/>
    </row>
    <row r="26" ht="14.25" customHeight="1">
      <c r="A26" s="1">
        <v>22.0</v>
      </c>
      <c r="B26" s="2">
        <v>1.0</v>
      </c>
      <c r="C26" s="2">
        <v>4.0</v>
      </c>
      <c r="D26" s="3" t="s">
        <v>68</v>
      </c>
      <c r="E26" s="3">
        <v>3032.0</v>
      </c>
      <c r="F26" s="8">
        <v>2807.0</v>
      </c>
      <c r="G26" s="8">
        <f t="shared" si="26"/>
        <v>-225</v>
      </c>
      <c r="H26" s="9">
        <f t="shared" si="27"/>
        <v>-0.07420844327</v>
      </c>
      <c r="I26" s="3">
        <v>1135.0</v>
      </c>
      <c r="J26" s="8">
        <v>946.0</v>
      </c>
      <c r="K26" s="8">
        <f t="shared" si="28"/>
        <v>-189</v>
      </c>
      <c r="L26" s="9">
        <f t="shared" si="29"/>
        <v>-0.1665198238</v>
      </c>
      <c r="M26" s="3">
        <v>1451016.96</v>
      </c>
      <c r="N26" s="8">
        <v>1138210.88</v>
      </c>
      <c r="O26" s="8">
        <f t="shared" si="30"/>
        <v>-312806.08</v>
      </c>
      <c r="P26" s="9">
        <f t="shared" si="31"/>
        <v>-0.2155771356</v>
      </c>
      <c r="Q26" s="3">
        <v>478.567598944591</v>
      </c>
      <c r="R26" s="8">
        <v>405.4901603135019</v>
      </c>
      <c r="S26" s="8">
        <f t="shared" si="32"/>
        <v>-73.07743863</v>
      </c>
      <c r="T26" s="9">
        <f t="shared" si="33"/>
        <v>-0.1527003474</v>
      </c>
      <c r="U26" s="8"/>
      <c r="V26" s="8">
        <v>702.0</v>
      </c>
      <c r="W26" s="8">
        <v>244.0</v>
      </c>
      <c r="X26" s="9">
        <v>0.33701460634128966</v>
      </c>
      <c r="Y26" s="8">
        <v>824.0</v>
      </c>
      <c r="Z26" s="9">
        <v>0.2935518346989669</v>
      </c>
      <c r="AA26" s="8">
        <v>1381.3238834951455</v>
      </c>
      <c r="AB26" s="3"/>
      <c r="AC26" s="3">
        <v>22.0</v>
      </c>
      <c r="AD26" s="3">
        <v>1.0</v>
      </c>
      <c r="AE26" s="3">
        <v>4.0</v>
      </c>
      <c r="AF26" s="3" t="s">
        <v>68</v>
      </c>
      <c r="AG26" s="3">
        <v>794.0</v>
      </c>
      <c r="AH26" s="3">
        <v>341.0</v>
      </c>
      <c r="AI26" s="3">
        <v>0.37434036939313986</v>
      </c>
      <c r="AJ26" s="3">
        <v>964.5</v>
      </c>
      <c r="AK26" s="3">
        <v>0.31810686015831136</v>
      </c>
      <c r="AL26" s="3">
        <v>1504.4240124416797</v>
      </c>
      <c r="AM26" s="3"/>
    </row>
    <row r="27" ht="14.25" customHeight="1">
      <c r="A27" s="1">
        <v>23.0</v>
      </c>
      <c r="B27" s="2">
        <v>1.0</v>
      </c>
      <c r="C27" s="2">
        <v>6.0</v>
      </c>
      <c r="D27" s="3" t="s">
        <v>69</v>
      </c>
      <c r="E27" s="3">
        <v>888.0</v>
      </c>
      <c r="F27" s="8">
        <v>876.0</v>
      </c>
      <c r="G27" s="8">
        <f t="shared" si="26"/>
        <v>-12</v>
      </c>
      <c r="H27" s="9">
        <f t="shared" si="27"/>
        <v>-0.01351351351</v>
      </c>
      <c r="I27" s="3">
        <v>386.0</v>
      </c>
      <c r="J27" s="8">
        <v>308.0</v>
      </c>
      <c r="K27" s="8">
        <f t="shared" si="28"/>
        <v>-78</v>
      </c>
      <c r="L27" s="9">
        <f t="shared" si="29"/>
        <v>-0.2020725389</v>
      </c>
      <c r="M27" s="3">
        <v>499997.12</v>
      </c>
      <c r="N27" s="8">
        <v>339154.88</v>
      </c>
      <c r="O27" s="8">
        <f t="shared" si="30"/>
        <v>-160842.24</v>
      </c>
      <c r="P27" s="9">
        <f t="shared" si="31"/>
        <v>-0.3216863329</v>
      </c>
      <c r="Q27" s="3">
        <v>563.0598198198198</v>
      </c>
      <c r="R27" s="8">
        <v>387.1631050228311</v>
      </c>
      <c r="S27" s="8">
        <f t="shared" si="32"/>
        <v>-175.8967148</v>
      </c>
      <c r="T27" s="9">
        <f t="shared" si="33"/>
        <v>-0.3123943649</v>
      </c>
      <c r="U27" s="8"/>
      <c r="V27" s="8">
        <v>214.0</v>
      </c>
      <c r="W27" s="8">
        <v>94.0</v>
      </c>
      <c r="X27" s="9">
        <v>0.3515981735159817</v>
      </c>
      <c r="Y27" s="8">
        <v>261.0</v>
      </c>
      <c r="Z27" s="9">
        <v>0.2979452054794521</v>
      </c>
      <c r="AA27" s="8">
        <v>1299.4439846743296</v>
      </c>
      <c r="AB27" s="3"/>
      <c r="AC27" s="3">
        <v>23.0</v>
      </c>
      <c r="AD27" s="3">
        <v>1.0</v>
      </c>
      <c r="AE27" s="3">
        <v>6.0</v>
      </c>
      <c r="AF27" s="3" t="s">
        <v>69</v>
      </c>
      <c r="AG27" s="3">
        <v>256.0</v>
      </c>
      <c r="AH27" s="3">
        <v>130.0</v>
      </c>
      <c r="AI27" s="3">
        <v>0.4346846846846847</v>
      </c>
      <c r="AJ27" s="3">
        <v>321.0</v>
      </c>
      <c r="AK27" s="3">
        <v>0.3614864864864865</v>
      </c>
      <c r="AL27" s="3">
        <v>1557.6234267912773</v>
      </c>
      <c r="AM27" s="3"/>
    </row>
    <row r="28" ht="14.25" customHeight="1">
      <c r="A28" s="1">
        <v>25.0</v>
      </c>
      <c r="B28" s="2">
        <v>1.0</v>
      </c>
      <c r="C28" s="2">
        <v>6.0</v>
      </c>
      <c r="D28" s="3" t="s">
        <v>70</v>
      </c>
      <c r="E28" s="3">
        <v>74.0</v>
      </c>
      <c r="F28" s="8">
        <v>87.0</v>
      </c>
      <c r="G28" s="8">
        <f t="shared" si="26"/>
        <v>13</v>
      </c>
      <c r="H28" s="9">
        <f t="shared" si="27"/>
        <v>0.1756756757</v>
      </c>
      <c r="I28" s="3">
        <v>68.0</v>
      </c>
      <c r="J28" s="8">
        <v>74.0</v>
      </c>
      <c r="K28" s="8">
        <f t="shared" si="28"/>
        <v>6</v>
      </c>
      <c r="L28" s="9">
        <f t="shared" si="29"/>
        <v>0.08823529412</v>
      </c>
      <c r="M28" s="3">
        <v>231984.0</v>
      </c>
      <c r="N28" s="8">
        <v>252604.8</v>
      </c>
      <c r="O28" s="8">
        <f t="shared" si="30"/>
        <v>20620.8</v>
      </c>
      <c r="P28" s="9">
        <f t="shared" si="31"/>
        <v>0.08888888889</v>
      </c>
      <c r="Q28" s="3">
        <v>3134.9189189189187</v>
      </c>
      <c r="R28" s="8">
        <v>2903.503448275862</v>
      </c>
      <c r="S28" s="8">
        <f t="shared" si="32"/>
        <v>-231.4154706</v>
      </c>
      <c r="T28" s="9">
        <f t="shared" si="33"/>
        <v>-0.07381864623</v>
      </c>
      <c r="U28" s="8"/>
      <c r="V28" s="8">
        <v>73.0</v>
      </c>
      <c r="W28" s="8">
        <v>1.0</v>
      </c>
      <c r="X28" s="9">
        <v>0.8505747126436781</v>
      </c>
      <c r="Y28" s="8">
        <v>73.5</v>
      </c>
      <c r="Z28" s="9">
        <v>0.8448275862068966</v>
      </c>
      <c r="AA28" s="8">
        <v>3436.7999999999997</v>
      </c>
      <c r="AB28" s="3"/>
      <c r="AC28" s="3">
        <v>25.0</v>
      </c>
      <c r="AD28" s="3">
        <v>1.0</v>
      </c>
      <c r="AE28" s="3">
        <v>6.0</v>
      </c>
      <c r="AF28" s="3" t="s">
        <v>70</v>
      </c>
      <c r="AG28" s="3">
        <v>67.0</v>
      </c>
      <c r="AH28" s="3">
        <v>1.0</v>
      </c>
      <c r="AI28" s="3">
        <v>0.918918918918919</v>
      </c>
      <c r="AJ28" s="3">
        <v>67.5</v>
      </c>
      <c r="AK28" s="3">
        <v>0.9121621621621622</v>
      </c>
      <c r="AL28" s="3">
        <v>3436.8</v>
      </c>
      <c r="AM28" s="3"/>
    </row>
    <row r="29" ht="14.25" customHeight="1">
      <c r="A29" s="1">
        <v>31.0</v>
      </c>
      <c r="B29" s="2">
        <v>1.0</v>
      </c>
      <c r="C29" s="2">
        <v>4.0</v>
      </c>
      <c r="D29" s="3" t="s">
        <v>71</v>
      </c>
      <c r="E29" s="3">
        <v>5289.0</v>
      </c>
      <c r="F29" s="8">
        <v>4969.0</v>
      </c>
      <c r="G29" s="8">
        <f t="shared" si="26"/>
        <v>-320</v>
      </c>
      <c r="H29" s="9">
        <f t="shared" si="27"/>
        <v>-0.06050293061</v>
      </c>
      <c r="I29" s="3">
        <v>2398.0</v>
      </c>
      <c r="J29" s="8">
        <v>1874.0</v>
      </c>
      <c r="K29" s="8">
        <f t="shared" si="28"/>
        <v>-524</v>
      </c>
      <c r="L29" s="9">
        <f t="shared" si="29"/>
        <v>-0.2185154295</v>
      </c>
      <c r="M29" s="3">
        <v>3966181.7600000002</v>
      </c>
      <c r="N29" s="8">
        <v>2672283.84</v>
      </c>
      <c r="O29" s="8">
        <f t="shared" si="30"/>
        <v>-1293897.92</v>
      </c>
      <c r="P29" s="9">
        <f t="shared" si="31"/>
        <v>-0.3262326334</v>
      </c>
      <c r="Q29" s="3">
        <v>749.8925619209681</v>
      </c>
      <c r="R29" s="8">
        <v>537.7910726504326</v>
      </c>
      <c r="S29" s="8">
        <f t="shared" si="32"/>
        <v>-212.1014893</v>
      </c>
      <c r="T29" s="9">
        <f t="shared" si="33"/>
        <v>-0.2828425031</v>
      </c>
      <c r="U29" s="8"/>
      <c r="V29" s="8">
        <v>1456.0</v>
      </c>
      <c r="W29" s="8">
        <v>418.0</v>
      </c>
      <c r="X29" s="9">
        <v>0.3771382571946066</v>
      </c>
      <c r="Y29" s="8">
        <v>1665.0</v>
      </c>
      <c r="Z29" s="9">
        <v>0.3350774803783457</v>
      </c>
      <c r="AA29" s="8">
        <v>1604.9752792792792</v>
      </c>
      <c r="AB29" s="3"/>
      <c r="AC29" s="3">
        <v>31.0</v>
      </c>
      <c r="AD29" s="3">
        <v>1.0</v>
      </c>
      <c r="AE29" s="3">
        <v>4.0</v>
      </c>
      <c r="AF29" s="3" t="s">
        <v>71</v>
      </c>
      <c r="AG29" s="3">
        <v>1807.0</v>
      </c>
      <c r="AH29" s="3">
        <v>591.0</v>
      </c>
      <c r="AI29" s="3">
        <v>0.45339383626394403</v>
      </c>
      <c r="AJ29" s="3">
        <v>2102.5</v>
      </c>
      <c r="AK29" s="3">
        <v>0.3975231612781244</v>
      </c>
      <c r="AL29" s="3">
        <v>1886.4122520808562</v>
      </c>
      <c r="AM29" s="3"/>
    </row>
    <row r="30" ht="14.25" customHeight="1">
      <c r="A30" s="1">
        <v>32.0</v>
      </c>
      <c r="B30" s="2">
        <v>1.0</v>
      </c>
      <c r="C30" s="2">
        <v>6.0</v>
      </c>
      <c r="D30" s="3" t="s">
        <v>72</v>
      </c>
      <c r="E30" s="3">
        <v>663.0</v>
      </c>
      <c r="F30" s="8">
        <v>641.0</v>
      </c>
      <c r="G30" s="8">
        <f t="shared" si="26"/>
        <v>-22</v>
      </c>
      <c r="H30" s="9">
        <f t="shared" si="27"/>
        <v>-0.03318250377</v>
      </c>
      <c r="I30" s="3">
        <v>382.0</v>
      </c>
      <c r="J30" s="8">
        <v>333.0</v>
      </c>
      <c r="K30" s="8">
        <f t="shared" si="28"/>
        <v>-49</v>
      </c>
      <c r="L30" s="9">
        <f t="shared" si="29"/>
        <v>-0.1282722513</v>
      </c>
      <c r="M30" s="3">
        <v>676362.24</v>
      </c>
      <c r="N30" s="8">
        <v>571081.6</v>
      </c>
      <c r="O30" s="8">
        <f t="shared" si="30"/>
        <v>-105280.64</v>
      </c>
      <c r="P30" s="9">
        <f t="shared" si="31"/>
        <v>-0.1556571816</v>
      </c>
      <c r="Q30" s="3">
        <v>1020.1542081447964</v>
      </c>
      <c r="R30" s="8">
        <v>890.9229329173166</v>
      </c>
      <c r="S30" s="8">
        <f t="shared" si="32"/>
        <v>-129.2312752</v>
      </c>
      <c r="T30" s="9">
        <f t="shared" si="33"/>
        <v>-0.1266781769</v>
      </c>
      <c r="U30" s="8"/>
      <c r="V30" s="8">
        <v>250.0</v>
      </c>
      <c r="W30" s="8">
        <v>83.0</v>
      </c>
      <c r="X30" s="9">
        <v>0.5195007800312013</v>
      </c>
      <c r="Y30" s="8">
        <v>291.5</v>
      </c>
      <c r="Z30" s="9">
        <v>0.4547581903276131</v>
      </c>
      <c r="AA30" s="8">
        <v>1959.113550600343</v>
      </c>
      <c r="AB30" s="3"/>
      <c r="AC30" s="3">
        <v>32.0</v>
      </c>
      <c r="AD30" s="3">
        <v>1.0</v>
      </c>
      <c r="AE30" s="3">
        <v>6.0</v>
      </c>
      <c r="AF30" s="3" t="s">
        <v>72</v>
      </c>
      <c r="AG30" s="3">
        <v>264.0</v>
      </c>
      <c r="AH30" s="3">
        <v>118.0</v>
      </c>
      <c r="AI30" s="3">
        <v>0.5761689291101055</v>
      </c>
      <c r="AJ30" s="3">
        <v>323.0</v>
      </c>
      <c r="AK30" s="3">
        <v>0.48717948717948717</v>
      </c>
      <c r="AL30" s="3">
        <v>2094.0007430340556</v>
      </c>
      <c r="AM30" s="3"/>
    </row>
    <row r="31" ht="14.25" customHeight="1">
      <c r="A31" s="1">
        <v>36.0</v>
      </c>
      <c r="B31" s="2">
        <v>1.0</v>
      </c>
      <c r="C31" s="2">
        <v>6.0</v>
      </c>
      <c r="D31" s="3" t="s">
        <v>73</v>
      </c>
      <c r="E31" s="3">
        <v>303.0</v>
      </c>
      <c r="F31" s="8">
        <v>293.0</v>
      </c>
      <c r="G31" s="8">
        <f t="shared" si="26"/>
        <v>-10</v>
      </c>
      <c r="H31" s="9">
        <f t="shared" si="27"/>
        <v>-0.03300330033</v>
      </c>
      <c r="I31" s="3">
        <v>219.0</v>
      </c>
      <c r="J31" s="8">
        <v>217.0</v>
      </c>
      <c r="K31" s="8">
        <f t="shared" si="28"/>
        <v>-2</v>
      </c>
      <c r="L31" s="9">
        <f t="shared" si="29"/>
        <v>-0.009132420091</v>
      </c>
      <c r="M31" s="3">
        <v>499137.92</v>
      </c>
      <c r="N31" s="8">
        <v>499367.04000000004</v>
      </c>
      <c r="O31" s="8">
        <f t="shared" si="30"/>
        <v>229.12</v>
      </c>
      <c r="P31" s="9">
        <f t="shared" si="31"/>
        <v>0.0004590314437</v>
      </c>
      <c r="Q31" s="3">
        <v>1647.3198679867987</v>
      </c>
      <c r="R31" s="8">
        <v>1704.3243686006826</v>
      </c>
      <c r="S31" s="8">
        <f t="shared" si="32"/>
        <v>57.00450061</v>
      </c>
      <c r="T31" s="9">
        <f t="shared" si="33"/>
        <v>0.03460439088</v>
      </c>
      <c r="U31" s="8"/>
      <c r="V31" s="8">
        <v>151.0</v>
      </c>
      <c r="W31" s="8">
        <v>66.0</v>
      </c>
      <c r="X31" s="9">
        <v>0.7406143344709898</v>
      </c>
      <c r="Y31" s="8">
        <v>184.0</v>
      </c>
      <c r="Z31" s="9">
        <v>0.6279863481228669</v>
      </c>
      <c r="AA31" s="8">
        <v>2713.9513043478264</v>
      </c>
      <c r="AB31" s="3"/>
      <c r="AC31" s="3">
        <v>36.0</v>
      </c>
      <c r="AD31" s="3">
        <v>1.0</v>
      </c>
      <c r="AE31" s="3">
        <v>6.0</v>
      </c>
      <c r="AF31" s="3" t="s">
        <v>73</v>
      </c>
      <c r="AG31" s="3">
        <v>156.0</v>
      </c>
      <c r="AH31" s="3">
        <v>63.0</v>
      </c>
      <c r="AI31" s="3">
        <v>0.7227722772277227</v>
      </c>
      <c r="AJ31" s="3">
        <v>187.5</v>
      </c>
      <c r="AK31" s="3">
        <v>0.6188118811881188</v>
      </c>
      <c r="AL31" s="3">
        <v>2662.0689066666664</v>
      </c>
      <c r="AM31" s="3"/>
    </row>
    <row r="32" ht="14.25" customHeight="1">
      <c r="A32" s="1">
        <v>38.0</v>
      </c>
      <c r="B32" s="2">
        <v>1.0</v>
      </c>
      <c r="C32" s="2">
        <v>5.0</v>
      </c>
      <c r="D32" s="3" t="s">
        <v>74</v>
      </c>
      <c r="E32" s="3">
        <v>1529.0</v>
      </c>
      <c r="F32" s="8">
        <v>1526.0</v>
      </c>
      <c r="G32" s="8">
        <f t="shared" si="26"/>
        <v>-3</v>
      </c>
      <c r="H32" s="9">
        <f t="shared" si="27"/>
        <v>-0.00196206671</v>
      </c>
      <c r="I32" s="3">
        <v>1200.0</v>
      </c>
      <c r="J32" s="8">
        <v>1331.0</v>
      </c>
      <c r="K32" s="8">
        <f t="shared" si="28"/>
        <v>131</v>
      </c>
      <c r="L32" s="9">
        <f t="shared" si="29"/>
        <v>0.1091666667</v>
      </c>
      <c r="M32" s="3">
        <v>3960625.6000000006</v>
      </c>
      <c r="N32" s="8">
        <v>4454150.08</v>
      </c>
      <c r="O32" s="8">
        <f t="shared" si="30"/>
        <v>493524.48</v>
      </c>
      <c r="P32" s="9">
        <f t="shared" si="31"/>
        <v>0.1246077084</v>
      </c>
      <c r="Q32" s="3">
        <v>2590.3372138652717</v>
      </c>
      <c r="R32" s="8">
        <v>2918.840157273919</v>
      </c>
      <c r="S32" s="8">
        <f t="shared" si="32"/>
        <v>328.5029434</v>
      </c>
      <c r="T32" s="9">
        <f t="shared" si="33"/>
        <v>0.1268186017</v>
      </c>
      <c r="U32" s="8"/>
      <c r="V32" s="8">
        <v>1293.0</v>
      </c>
      <c r="W32" s="8">
        <v>38.0</v>
      </c>
      <c r="X32" s="9">
        <v>0.8722149410222805</v>
      </c>
      <c r="Y32" s="8">
        <v>1312.0</v>
      </c>
      <c r="Z32" s="9">
        <v>0.8597640891218873</v>
      </c>
      <c r="AA32" s="8">
        <v>3394.931463414634</v>
      </c>
      <c r="AB32" s="3"/>
      <c r="AC32" s="3">
        <v>38.0</v>
      </c>
      <c r="AD32" s="3">
        <v>1.0</v>
      </c>
      <c r="AE32" s="3">
        <v>5.0</v>
      </c>
      <c r="AF32" s="3" t="s">
        <v>74</v>
      </c>
      <c r="AG32" s="3">
        <v>1194.0</v>
      </c>
      <c r="AH32" s="3">
        <v>6.0</v>
      </c>
      <c r="AI32" s="3">
        <v>0.7848266841072596</v>
      </c>
      <c r="AJ32" s="3">
        <v>1197.0</v>
      </c>
      <c r="AK32" s="3">
        <v>0.7828646173969915</v>
      </c>
      <c r="AL32" s="3">
        <v>3308.793316624896</v>
      </c>
      <c r="AM32" s="3"/>
    </row>
    <row r="33" ht="14.25" customHeight="1">
      <c r="A33" s="1">
        <v>47.0</v>
      </c>
      <c r="B33" s="2">
        <v>1.0</v>
      </c>
      <c r="C33" s="2">
        <v>4.0</v>
      </c>
      <c r="D33" s="3" t="s">
        <v>75</v>
      </c>
      <c r="E33" s="3">
        <v>4579.0</v>
      </c>
      <c r="F33" s="8">
        <v>4475.0</v>
      </c>
      <c r="G33" s="8">
        <f t="shared" si="26"/>
        <v>-104</v>
      </c>
      <c r="H33" s="9">
        <f t="shared" si="27"/>
        <v>-0.02271238262</v>
      </c>
      <c r="I33" s="3">
        <v>1390.0</v>
      </c>
      <c r="J33" s="8">
        <v>1245.0</v>
      </c>
      <c r="K33" s="8">
        <f t="shared" si="28"/>
        <v>-145</v>
      </c>
      <c r="L33" s="9">
        <f t="shared" si="29"/>
        <v>-0.1043165468</v>
      </c>
      <c r="M33" s="3">
        <v>1272016.96</v>
      </c>
      <c r="N33" s="8">
        <v>1142564.16</v>
      </c>
      <c r="O33" s="8">
        <f t="shared" si="30"/>
        <v>-129452.8</v>
      </c>
      <c r="P33" s="9">
        <f t="shared" si="31"/>
        <v>-0.1017697123</v>
      </c>
      <c r="Q33" s="3">
        <v>277.7936143262721</v>
      </c>
      <c r="R33" s="8">
        <v>255.3216</v>
      </c>
      <c r="S33" s="8">
        <f t="shared" si="32"/>
        <v>-22.47201433</v>
      </c>
      <c r="T33" s="9">
        <f t="shared" si="33"/>
        <v>-0.08089463964</v>
      </c>
      <c r="U33" s="8"/>
      <c r="V33" s="8">
        <v>914.0</v>
      </c>
      <c r="W33" s="8">
        <v>331.0</v>
      </c>
      <c r="X33" s="9">
        <v>0.2782122905027933</v>
      </c>
      <c r="Y33" s="8">
        <v>1079.5</v>
      </c>
      <c r="Z33" s="9">
        <v>0.24122905027932962</v>
      </c>
      <c r="AA33" s="8">
        <v>1058.4197869383972</v>
      </c>
      <c r="AB33" s="3"/>
      <c r="AC33" s="3">
        <v>47.0</v>
      </c>
      <c r="AD33" s="3">
        <v>1.0</v>
      </c>
      <c r="AE33" s="3">
        <v>4.0</v>
      </c>
      <c r="AF33" s="3" t="s">
        <v>75</v>
      </c>
      <c r="AG33" s="3">
        <v>912.0</v>
      </c>
      <c r="AH33" s="3">
        <v>478.0</v>
      </c>
      <c r="AI33" s="3">
        <v>0.303559729198515</v>
      </c>
      <c r="AJ33" s="3">
        <v>1151.0</v>
      </c>
      <c r="AK33" s="3">
        <v>0.2513649268399214</v>
      </c>
      <c r="AL33" s="3">
        <v>1105.140712423979</v>
      </c>
      <c r="AM33" s="3"/>
    </row>
    <row r="34" ht="14.25" customHeight="1">
      <c r="A34" s="1">
        <v>51.0</v>
      </c>
      <c r="B34" s="2">
        <v>1.0</v>
      </c>
      <c r="C34" s="2">
        <v>5.0</v>
      </c>
      <c r="D34" s="3" t="s">
        <v>76</v>
      </c>
      <c r="E34" s="3">
        <v>1953.0</v>
      </c>
      <c r="F34" s="8">
        <v>1945.0</v>
      </c>
      <c r="G34" s="8">
        <f t="shared" si="26"/>
        <v>-8</v>
      </c>
      <c r="H34" s="9">
        <f t="shared" si="27"/>
        <v>-0.004096262161</v>
      </c>
      <c r="I34" s="3">
        <v>498.0</v>
      </c>
      <c r="J34" s="8">
        <v>414.0</v>
      </c>
      <c r="K34" s="8">
        <f t="shared" si="28"/>
        <v>-84</v>
      </c>
      <c r="L34" s="9">
        <f t="shared" si="29"/>
        <v>-0.1686746988</v>
      </c>
      <c r="M34" s="3">
        <v>381484.8</v>
      </c>
      <c r="N34" s="8">
        <v>265893.76</v>
      </c>
      <c r="O34" s="8">
        <f t="shared" si="30"/>
        <v>-115591.04</v>
      </c>
      <c r="P34" s="9">
        <f t="shared" si="31"/>
        <v>-0.303003003</v>
      </c>
      <c r="Q34" s="3">
        <v>195.33271889400922</v>
      </c>
      <c r="R34" s="8">
        <v>136.70630334190233</v>
      </c>
      <c r="S34" s="8">
        <f t="shared" si="32"/>
        <v>-58.62641555</v>
      </c>
      <c r="T34" s="9">
        <f t="shared" si="33"/>
        <v>-0.3001361773</v>
      </c>
      <c r="U34" s="8"/>
      <c r="V34" s="8">
        <v>270.0</v>
      </c>
      <c r="W34" s="8">
        <v>144.0</v>
      </c>
      <c r="X34" s="9">
        <v>0.212853470437018</v>
      </c>
      <c r="Y34" s="8">
        <v>342.0</v>
      </c>
      <c r="Z34" s="9">
        <v>0.17583547557840618</v>
      </c>
      <c r="AA34" s="8">
        <v>777.467134502924</v>
      </c>
      <c r="AB34" s="3"/>
      <c r="AC34" s="3">
        <v>51.0</v>
      </c>
      <c r="AD34" s="3">
        <v>1.0</v>
      </c>
      <c r="AE34" s="3">
        <v>5.0</v>
      </c>
      <c r="AF34" s="3" t="s">
        <v>76</v>
      </c>
      <c r="AG34" s="3">
        <v>326.0</v>
      </c>
      <c r="AH34" s="3">
        <v>172.0</v>
      </c>
      <c r="AI34" s="3">
        <v>0.25499231950844853</v>
      </c>
      <c r="AJ34" s="3">
        <v>412.0</v>
      </c>
      <c r="AK34" s="3">
        <v>0.21095750128008192</v>
      </c>
      <c r="AL34" s="3">
        <v>925.9339805825242</v>
      </c>
      <c r="AM34" s="3"/>
    </row>
    <row r="35" ht="14.25" customHeight="1">
      <c r="A35" s="1">
        <v>75.0</v>
      </c>
      <c r="B35" s="2">
        <v>1.0</v>
      </c>
      <c r="C35" s="2">
        <v>6.0</v>
      </c>
      <c r="D35" s="3" t="s">
        <v>77</v>
      </c>
      <c r="E35" s="3">
        <v>675.0</v>
      </c>
      <c r="F35" s="8">
        <v>709.0</v>
      </c>
      <c r="G35" s="8">
        <f t="shared" si="26"/>
        <v>34</v>
      </c>
      <c r="H35" s="9">
        <f t="shared" si="27"/>
        <v>0.05037037037</v>
      </c>
      <c r="I35" s="3">
        <v>129.0</v>
      </c>
      <c r="J35" s="8">
        <v>110.0</v>
      </c>
      <c r="K35" s="8">
        <f t="shared" si="28"/>
        <v>-19</v>
      </c>
      <c r="L35" s="9">
        <f t="shared" si="29"/>
        <v>-0.1472868217</v>
      </c>
      <c r="M35" s="3">
        <v>61576.0</v>
      </c>
      <c r="N35" s="8">
        <v>43991.03999999999</v>
      </c>
      <c r="O35" s="8">
        <f t="shared" si="30"/>
        <v>-17584.96</v>
      </c>
      <c r="P35" s="9">
        <f t="shared" si="31"/>
        <v>-0.2855813953</v>
      </c>
      <c r="Q35" s="3">
        <v>91.2237037037037</v>
      </c>
      <c r="R35" s="8">
        <v>62.04660084626233</v>
      </c>
      <c r="S35" s="8">
        <f t="shared" si="32"/>
        <v>-29.17710286</v>
      </c>
      <c r="T35" s="9">
        <f t="shared" si="33"/>
        <v>-0.3198412438</v>
      </c>
      <c r="U35" s="8"/>
      <c r="V35" s="8">
        <v>60.0</v>
      </c>
      <c r="W35" s="8">
        <v>50.0</v>
      </c>
      <c r="X35" s="9">
        <v>0.15514809590973203</v>
      </c>
      <c r="Y35" s="8">
        <v>85.0</v>
      </c>
      <c r="Z35" s="9">
        <v>0.11988716502115655</v>
      </c>
      <c r="AA35" s="8">
        <v>517.5416470588234</v>
      </c>
      <c r="AB35" s="3"/>
      <c r="AC35" s="3">
        <v>75.0</v>
      </c>
      <c r="AD35" s="3">
        <v>1.0</v>
      </c>
      <c r="AE35" s="3">
        <v>6.0</v>
      </c>
      <c r="AF35" s="3" t="s">
        <v>77</v>
      </c>
      <c r="AG35" s="3">
        <v>67.0</v>
      </c>
      <c r="AH35" s="3">
        <v>62.0</v>
      </c>
      <c r="AI35" s="3">
        <v>0.19111111111111112</v>
      </c>
      <c r="AJ35" s="3">
        <v>98.0</v>
      </c>
      <c r="AK35" s="3">
        <v>0.1451851851851852</v>
      </c>
      <c r="AL35" s="3">
        <v>628.3265306122449</v>
      </c>
      <c r="AM35" s="3"/>
    </row>
    <row r="36" ht="14.25" customHeight="1">
      <c r="A36" s="1">
        <v>77.0</v>
      </c>
      <c r="B36" s="2">
        <v>1.0</v>
      </c>
      <c r="C36" s="2">
        <v>4.0</v>
      </c>
      <c r="D36" s="3" t="s">
        <v>78</v>
      </c>
      <c r="E36" s="3">
        <v>9021.0</v>
      </c>
      <c r="F36" s="8">
        <v>8693.0</v>
      </c>
      <c r="G36" s="8">
        <f t="shared" si="26"/>
        <v>-328</v>
      </c>
      <c r="H36" s="9">
        <f t="shared" si="27"/>
        <v>-0.03635960537</v>
      </c>
      <c r="I36" s="3">
        <v>3046.0</v>
      </c>
      <c r="J36" s="8">
        <v>2710.0</v>
      </c>
      <c r="K36" s="8">
        <f t="shared" si="28"/>
        <v>-336</v>
      </c>
      <c r="L36" s="9">
        <f t="shared" si="29"/>
        <v>-0.1103086014</v>
      </c>
      <c r="M36" s="3">
        <v>3877340.4799999995</v>
      </c>
      <c r="N36" s="8">
        <v>3454442.24</v>
      </c>
      <c r="O36" s="8">
        <f t="shared" si="30"/>
        <v>-422898.24</v>
      </c>
      <c r="P36" s="9">
        <f t="shared" si="31"/>
        <v>-0.1090691525</v>
      </c>
      <c r="Q36" s="3">
        <v>429.81271255958313</v>
      </c>
      <c r="R36" s="8">
        <v>397.3820591280341</v>
      </c>
      <c r="S36" s="8">
        <f t="shared" si="32"/>
        <v>-32.43065343</v>
      </c>
      <c r="T36" s="9">
        <f t="shared" si="33"/>
        <v>-0.07545298797</v>
      </c>
      <c r="U36" s="8"/>
      <c r="V36" s="8">
        <v>2340.0</v>
      </c>
      <c r="W36" s="8">
        <v>370.0</v>
      </c>
      <c r="X36" s="9">
        <v>0.3117450822500863</v>
      </c>
      <c r="Y36" s="8">
        <v>2525.0</v>
      </c>
      <c r="Z36" s="9">
        <v>0.2904635913953756</v>
      </c>
      <c r="AA36" s="8">
        <v>1368.0959366336635</v>
      </c>
      <c r="AB36" s="3"/>
      <c r="AC36" s="3">
        <v>77.0</v>
      </c>
      <c r="AD36" s="3">
        <v>1.0</v>
      </c>
      <c r="AE36" s="3">
        <v>4.0</v>
      </c>
      <c r="AF36" s="3" t="s">
        <v>78</v>
      </c>
      <c r="AG36" s="3">
        <v>2447.0</v>
      </c>
      <c r="AH36" s="3">
        <v>599.0</v>
      </c>
      <c r="AI36" s="3">
        <v>0.33765657909322694</v>
      </c>
      <c r="AJ36" s="3">
        <v>2746.5</v>
      </c>
      <c r="AK36" s="3">
        <v>0.30445626870635184</v>
      </c>
      <c r="AL36" s="3">
        <v>1411.7387511378115</v>
      </c>
      <c r="AM36" s="3"/>
    </row>
    <row r="37" ht="14.25" customHeight="1">
      <c r="A37" s="1">
        <v>81.0</v>
      </c>
      <c r="B37" s="2">
        <v>1.0</v>
      </c>
      <c r="C37" s="2">
        <v>6.0</v>
      </c>
      <c r="D37" s="3" t="s">
        <v>79</v>
      </c>
      <c r="E37" s="3">
        <v>130.0</v>
      </c>
      <c r="F37" s="8">
        <v>136.0</v>
      </c>
      <c r="G37" s="8">
        <f t="shared" si="26"/>
        <v>6</v>
      </c>
      <c r="H37" s="9">
        <f t="shared" si="27"/>
        <v>0.04615384615</v>
      </c>
      <c r="I37" s="3">
        <v>68.0</v>
      </c>
      <c r="J37" s="8">
        <v>67.0</v>
      </c>
      <c r="K37" s="8">
        <f t="shared" si="28"/>
        <v>-1</v>
      </c>
      <c r="L37" s="9">
        <f t="shared" si="29"/>
        <v>-0.01470588235</v>
      </c>
      <c r="M37" s="3">
        <v>96574.08</v>
      </c>
      <c r="N37" s="8">
        <v>75838.72</v>
      </c>
      <c r="O37" s="8">
        <f t="shared" si="30"/>
        <v>-20735.36</v>
      </c>
      <c r="P37" s="9">
        <f t="shared" si="31"/>
        <v>-0.2147093713</v>
      </c>
      <c r="Q37" s="3">
        <v>742.8775384615385</v>
      </c>
      <c r="R37" s="8">
        <v>557.6376470588235</v>
      </c>
      <c r="S37" s="8">
        <f t="shared" si="32"/>
        <v>-185.2398914</v>
      </c>
      <c r="T37" s="9">
        <f t="shared" si="33"/>
        <v>-0.2493545461</v>
      </c>
      <c r="U37" s="8"/>
      <c r="V37" s="8">
        <v>31.0</v>
      </c>
      <c r="W37" s="8">
        <v>36.0</v>
      </c>
      <c r="X37" s="9">
        <v>0.49264705882352944</v>
      </c>
      <c r="Y37" s="8">
        <v>49.0</v>
      </c>
      <c r="Z37" s="9">
        <v>0.3602941176470588</v>
      </c>
      <c r="AA37" s="8">
        <v>1547.7289795918368</v>
      </c>
      <c r="AB37" s="3"/>
      <c r="AC37" s="3">
        <v>81.0</v>
      </c>
      <c r="AD37" s="3">
        <v>1.0</v>
      </c>
      <c r="AE37" s="3">
        <v>6.0</v>
      </c>
      <c r="AF37" s="3" t="s">
        <v>79</v>
      </c>
      <c r="AG37" s="3">
        <v>40.0</v>
      </c>
      <c r="AH37" s="3">
        <v>28.0</v>
      </c>
      <c r="AI37" s="3">
        <v>0.5230769230769231</v>
      </c>
      <c r="AJ37" s="3">
        <v>54.0</v>
      </c>
      <c r="AK37" s="3">
        <v>0.4153846153846154</v>
      </c>
      <c r="AL37" s="3">
        <v>1788.408888888889</v>
      </c>
      <c r="AM37" s="3"/>
    </row>
    <row r="38" ht="14.25" customHeight="1">
      <c r="A38" s="1">
        <v>84.0</v>
      </c>
      <c r="B38" s="2">
        <v>1.0</v>
      </c>
      <c r="C38" s="2">
        <v>6.0</v>
      </c>
      <c r="D38" s="3" t="s">
        <v>80</v>
      </c>
      <c r="E38" s="3">
        <v>610.0</v>
      </c>
      <c r="F38" s="8">
        <v>576.0</v>
      </c>
      <c r="G38" s="8">
        <f t="shared" si="26"/>
        <v>-34</v>
      </c>
      <c r="H38" s="9">
        <f t="shared" si="27"/>
        <v>-0.05573770492</v>
      </c>
      <c r="I38" s="3">
        <v>276.0</v>
      </c>
      <c r="J38" s="8">
        <v>212.0</v>
      </c>
      <c r="K38" s="8">
        <f t="shared" si="28"/>
        <v>-64</v>
      </c>
      <c r="L38" s="9">
        <f t="shared" si="29"/>
        <v>-0.231884058</v>
      </c>
      <c r="M38" s="3">
        <v>395403.83999999997</v>
      </c>
      <c r="N38" s="8">
        <v>238628.47999999998</v>
      </c>
      <c r="O38" s="8">
        <f t="shared" si="30"/>
        <v>-156775.36</v>
      </c>
      <c r="P38" s="9">
        <f t="shared" si="31"/>
        <v>-0.3964942779</v>
      </c>
      <c r="Q38" s="3">
        <v>648.2030163934426</v>
      </c>
      <c r="R38" s="8">
        <v>414.2855555555555</v>
      </c>
      <c r="S38" s="8">
        <f t="shared" si="32"/>
        <v>-233.9174608</v>
      </c>
      <c r="T38" s="9">
        <f t="shared" si="33"/>
        <v>-0.3608706762</v>
      </c>
      <c r="U38" s="8"/>
      <c r="V38" s="8">
        <v>143.0</v>
      </c>
      <c r="W38" s="8">
        <v>69.0</v>
      </c>
      <c r="X38" s="9">
        <v>0.3680555555555556</v>
      </c>
      <c r="Y38" s="8">
        <v>177.5</v>
      </c>
      <c r="Z38" s="9">
        <v>0.3081597222222222</v>
      </c>
      <c r="AA38" s="8">
        <v>1344.3858028169013</v>
      </c>
      <c r="AB38" s="3"/>
      <c r="AC38" s="3">
        <v>84.0</v>
      </c>
      <c r="AD38" s="3">
        <v>1.0</v>
      </c>
      <c r="AE38" s="3">
        <v>6.0</v>
      </c>
      <c r="AF38" s="3" t="s">
        <v>80</v>
      </c>
      <c r="AG38" s="3">
        <v>190.0</v>
      </c>
      <c r="AH38" s="3">
        <v>86.0</v>
      </c>
      <c r="AI38" s="3">
        <v>0.4524590163934426</v>
      </c>
      <c r="AJ38" s="3">
        <v>233.0</v>
      </c>
      <c r="AK38" s="3">
        <v>0.3819672131147541</v>
      </c>
      <c r="AL38" s="3">
        <v>1697.0121888412016</v>
      </c>
      <c r="AM38" s="3"/>
    </row>
    <row r="39" ht="14.25" customHeight="1">
      <c r="A39" s="1">
        <v>85.0</v>
      </c>
      <c r="B39" s="2">
        <v>1.0</v>
      </c>
      <c r="C39" s="2">
        <v>6.0</v>
      </c>
      <c r="D39" s="3" t="s">
        <v>81</v>
      </c>
      <c r="E39" s="3">
        <v>575.0</v>
      </c>
      <c r="F39" s="8">
        <v>569.0</v>
      </c>
      <c r="G39" s="8">
        <f t="shared" si="26"/>
        <v>-6</v>
      </c>
      <c r="H39" s="9">
        <f t="shared" si="27"/>
        <v>-0.01043478261</v>
      </c>
      <c r="I39" s="3">
        <v>264.0</v>
      </c>
      <c r="J39" s="8">
        <v>263.0</v>
      </c>
      <c r="K39" s="8">
        <f t="shared" si="28"/>
        <v>-1</v>
      </c>
      <c r="L39" s="9">
        <f t="shared" si="29"/>
        <v>-0.003787878788</v>
      </c>
      <c r="M39" s="3">
        <v>312004.16</v>
      </c>
      <c r="N39" s="8">
        <v>306562.56</v>
      </c>
      <c r="O39" s="8">
        <f t="shared" si="30"/>
        <v>-5441.6</v>
      </c>
      <c r="P39" s="9">
        <f t="shared" si="31"/>
        <v>-0.0174407931</v>
      </c>
      <c r="Q39" s="3">
        <v>542.6159304347825</v>
      </c>
      <c r="R39" s="8">
        <v>538.7742706502636</v>
      </c>
      <c r="S39" s="8">
        <f t="shared" si="32"/>
        <v>-3.841659785</v>
      </c>
      <c r="T39" s="9">
        <f t="shared" si="33"/>
        <v>-0.007079887576</v>
      </c>
      <c r="U39" s="8"/>
      <c r="V39" s="8">
        <v>138.0</v>
      </c>
      <c r="W39" s="8">
        <v>125.0</v>
      </c>
      <c r="X39" s="9">
        <v>0.46221441124780316</v>
      </c>
      <c r="Y39" s="8">
        <v>200.5</v>
      </c>
      <c r="Z39" s="9">
        <v>0.3523725834797891</v>
      </c>
      <c r="AA39" s="8">
        <v>1528.990324189526</v>
      </c>
      <c r="AB39" s="3"/>
      <c r="AC39" s="3">
        <v>85.0</v>
      </c>
      <c r="AD39" s="3">
        <v>1.0</v>
      </c>
      <c r="AE39" s="3">
        <v>6.0</v>
      </c>
      <c r="AF39" s="3" t="s">
        <v>81</v>
      </c>
      <c r="AG39" s="3">
        <v>142.0</v>
      </c>
      <c r="AH39" s="3">
        <v>122.0</v>
      </c>
      <c r="AI39" s="3">
        <v>0.4591304347826087</v>
      </c>
      <c r="AJ39" s="3">
        <v>203.0</v>
      </c>
      <c r="AK39" s="3">
        <v>0.35304347826086957</v>
      </c>
      <c r="AL39" s="3">
        <v>1536.966305418719</v>
      </c>
      <c r="AM39" s="3"/>
    </row>
    <row r="40" ht="14.25" customHeight="1">
      <c r="A40" s="1">
        <v>88.0</v>
      </c>
      <c r="B40" s="2">
        <v>1.0</v>
      </c>
      <c r="C40" s="2">
        <v>4.0</v>
      </c>
      <c r="D40" s="3" t="s">
        <v>82</v>
      </c>
      <c r="E40" s="3">
        <v>2105.0</v>
      </c>
      <c r="F40" s="8">
        <v>2099.0</v>
      </c>
      <c r="G40" s="8">
        <f t="shared" si="26"/>
        <v>-6</v>
      </c>
      <c r="H40" s="9">
        <f t="shared" si="27"/>
        <v>-0.002850356295</v>
      </c>
      <c r="I40" s="3">
        <v>606.0</v>
      </c>
      <c r="J40" s="8">
        <v>550.0</v>
      </c>
      <c r="K40" s="8">
        <f t="shared" si="28"/>
        <v>-56</v>
      </c>
      <c r="L40" s="9">
        <f t="shared" si="29"/>
        <v>-0.09240924092</v>
      </c>
      <c r="M40" s="3">
        <v>500512.64</v>
      </c>
      <c r="N40" s="8">
        <v>459041.92000000004</v>
      </c>
      <c r="O40" s="8">
        <f t="shared" si="30"/>
        <v>-41470.72</v>
      </c>
      <c r="P40" s="9">
        <f t="shared" si="31"/>
        <v>-0.0828564889</v>
      </c>
      <c r="Q40" s="3">
        <v>237.77322565320665</v>
      </c>
      <c r="R40" s="8">
        <v>218.6955312053359</v>
      </c>
      <c r="S40" s="8">
        <f t="shared" si="32"/>
        <v>-19.07769445</v>
      </c>
      <c r="T40" s="9">
        <f t="shared" si="33"/>
        <v>-0.08023483046</v>
      </c>
      <c r="U40" s="8"/>
      <c r="V40" s="8">
        <v>373.0</v>
      </c>
      <c r="W40" s="8">
        <v>177.0</v>
      </c>
      <c r="X40" s="9">
        <v>0.26202953787517863</v>
      </c>
      <c r="Y40" s="8">
        <v>461.5</v>
      </c>
      <c r="Z40" s="9">
        <v>0.21986660314435447</v>
      </c>
      <c r="AA40" s="8">
        <v>994.673716143012</v>
      </c>
      <c r="AB40" s="3"/>
      <c r="AC40" s="3">
        <v>88.0</v>
      </c>
      <c r="AD40" s="3">
        <v>1.0</v>
      </c>
      <c r="AE40" s="3">
        <v>4.0</v>
      </c>
      <c r="AF40" s="3" t="s">
        <v>82</v>
      </c>
      <c r="AG40" s="3">
        <v>370.0</v>
      </c>
      <c r="AH40" s="3">
        <v>236.0</v>
      </c>
      <c r="AI40" s="3">
        <v>0.28788598574821855</v>
      </c>
      <c r="AJ40" s="3">
        <v>488.0</v>
      </c>
      <c r="AK40" s="3">
        <v>0.2318289786223278</v>
      </c>
      <c r="AL40" s="3">
        <v>1025.640655737705</v>
      </c>
      <c r="AM40" s="3"/>
    </row>
    <row r="41" ht="14.25" customHeight="1">
      <c r="A41" s="1">
        <v>91.0</v>
      </c>
      <c r="B41" s="2">
        <v>1.0</v>
      </c>
      <c r="C41" s="2">
        <v>6.0</v>
      </c>
      <c r="D41" s="3" t="s">
        <v>83</v>
      </c>
      <c r="E41" s="3">
        <v>727.0</v>
      </c>
      <c r="F41" s="8">
        <v>712.0</v>
      </c>
      <c r="G41" s="8">
        <f t="shared" si="26"/>
        <v>-15</v>
      </c>
      <c r="H41" s="9">
        <f t="shared" si="27"/>
        <v>-0.02063273728</v>
      </c>
      <c r="I41" s="3">
        <v>217.0</v>
      </c>
      <c r="J41" s="8">
        <v>179.0</v>
      </c>
      <c r="K41" s="8">
        <f t="shared" si="28"/>
        <v>-38</v>
      </c>
      <c r="L41" s="9">
        <f t="shared" si="29"/>
        <v>-0.1751152074</v>
      </c>
      <c r="M41" s="3">
        <v>180031.04</v>
      </c>
      <c r="N41" s="8">
        <v>120288.0</v>
      </c>
      <c r="O41" s="8">
        <f t="shared" si="30"/>
        <v>-59743.04</v>
      </c>
      <c r="P41" s="9">
        <f t="shared" si="31"/>
        <v>-0.3318485523</v>
      </c>
      <c r="Q41" s="3">
        <v>247.6355433287483</v>
      </c>
      <c r="R41" s="8">
        <v>168.9438202247191</v>
      </c>
      <c r="S41" s="8">
        <f t="shared" si="32"/>
        <v>-78.6917231</v>
      </c>
      <c r="T41" s="9">
        <f t="shared" si="33"/>
        <v>-0.317772328</v>
      </c>
      <c r="U41" s="8"/>
      <c r="V41" s="8">
        <v>103.0</v>
      </c>
      <c r="W41" s="8">
        <v>76.0</v>
      </c>
      <c r="X41" s="9">
        <v>0.25140449438202245</v>
      </c>
      <c r="Y41" s="8">
        <v>141.0</v>
      </c>
      <c r="Z41" s="9">
        <v>0.19803370786516855</v>
      </c>
      <c r="AA41" s="8">
        <v>853.1063829787234</v>
      </c>
      <c r="AB41" s="3"/>
      <c r="AC41" s="3">
        <v>91.0</v>
      </c>
      <c r="AD41" s="3">
        <v>1.0</v>
      </c>
      <c r="AE41" s="3">
        <v>6.0</v>
      </c>
      <c r="AF41" s="3" t="s">
        <v>83</v>
      </c>
      <c r="AG41" s="3">
        <v>132.0</v>
      </c>
      <c r="AH41" s="3">
        <v>85.0</v>
      </c>
      <c r="AI41" s="3">
        <v>0.2984869325997249</v>
      </c>
      <c r="AJ41" s="3">
        <v>174.5</v>
      </c>
      <c r="AK41" s="3">
        <v>0.24002751031636863</v>
      </c>
      <c r="AL41" s="3">
        <v>1031.6965042979944</v>
      </c>
      <c r="AM41" s="3"/>
    </row>
    <row r="42" ht="14.25" customHeight="1">
      <c r="A42" s="1">
        <v>93.0</v>
      </c>
      <c r="B42" s="2">
        <v>1.0</v>
      </c>
      <c r="C42" s="2">
        <v>6.0</v>
      </c>
      <c r="D42" s="3" t="s">
        <v>84</v>
      </c>
      <c r="E42" s="3">
        <v>428.0</v>
      </c>
      <c r="F42" s="8">
        <v>398.0</v>
      </c>
      <c r="G42" s="8">
        <f t="shared" si="26"/>
        <v>-30</v>
      </c>
      <c r="H42" s="9">
        <f t="shared" si="27"/>
        <v>-0.07009345794</v>
      </c>
      <c r="I42" s="3">
        <v>143.0</v>
      </c>
      <c r="J42" s="8">
        <v>101.0</v>
      </c>
      <c r="K42" s="8">
        <f t="shared" si="28"/>
        <v>-42</v>
      </c>
      <c r="L42" s="9">
        <f t="shared" si="29"/>
        <v>-0.2937062937</v>
      </c>
      <c r="M42" s="3">
        <v>150589.12000000002</v>
      </c>
      <c r="N42" s="8">
        <v>87810.24</v>
      </c>
      <c r="O42" s="8">
        <f t="shared" si="30"/>
        <v>-62778.88</v>
      </c>
      <c r="P42" s="9">
        <f t="shared" si="31"/>
        <v>-0.4168885508</v>
      </c>
      <c r="Q42" s="3">
        <v>351.8437383177571</v>
      </c>
      <c r="R42" s="8">
        <v>220.62874371859297</v>
      </c>
      <c r="S42" s="8">
        <f t="shared" si="32"/>
        <v>-131.2149946</v>
      </c>
      <c r="T42" s="9">
        <f t="shared" si="33"/>
        <v>-0.3729354265</v>
      </c>
      <c r="U42" s="8"/>
      <c r="V42" s="8">
        <v>79.0</v>
      </c>
      <c r="W42" s="8">
        <v>22.0</v>
      </c>
      <c r="X42" s="9">
        <v>0.2537688442211055</v>
      </c>
      <c r="Y42" s="8">
        <v>90.0</v>
      </c>
      <c r="Z42" s="9">
        <v>0.22613065326633167</v>
      </c>
      <c r="AA42" s="8">
        <v>975.6693333333334</v>
      </c>
      <c r="AB42" s="3"/>
      <c r="AC42" s="3">
        <v>93.0</v>
      </c>
      <c r="AD42" s="3">
        <v>1.0</v>
      </c>
      <c r="AE42" s="3">
        <v>6.0</v>
      </c>
      <c r="AF42" s="3" t="s">
        <v>84</v>
      </c>
      <c r="AG42" s="3">
        <v>98.0</v>
      </c>
      <c r="AH42" s="3">
        <v>45.0</v>
      </c>
      <c r="AI42" s="3">
        <v>0.3341121495327103</v>
      </c>
      <c r="AJ42" s="3">
        <v>120.5</v>
      </c>
      <c r="AK42" s="3">
        <v>0.28154205607476634</v>
      </c>
      <c r="AL42" s="3">
        <v>1249.7022406639005</v>
      </c>
      <c r="AM42" s="3"/>
    </row>
    <row r="43" ht="14.25" customHeight="1">
      <c r="A43" s="1">
        <v>94.0</v>
      </c>
      <c r="B43" s="2">
        <v>1.0</v>
      </c>
      <c r="C43" s="2">
        <v>4.0</v>
      </c>
      <c r="D43" s="3" t="s">
        <v>85</v>
      </c>
      <c r="E43" s="3">
        <v>2681.0</v>
      </c>
      <c r="F43" s="8">
        <v>2634.0</v>
      </c>
      <c r="G43" s="8">
        <f t="shared" si="26"/>
        <v>-47</v>
      </c>
      <c r="H43" s="9">
        <f t="shared" si="27"/>
        <v>-0.0175307721</v>
      </c>
      <c r="I43" s="3">
        <v>1072.0</v>
      </c>
      <c r="J43" s="8">
        <v>1044.0</v>
      </c>
      <c r="K43" s="8">
        <f t="shared" si="28"/>
        <v>-28</v>
      </c>
      <c r="L43" s="9">
        <f t="shared" si="29"/>
        <v>-0.02611940299</v>
      </c>
      <c r="M43" s="3">
        <v>1498673.92</v>
      </c>
      <c r="N43" s="8">
        <v>1556297.6</v>
      </c>
      <c r="O43" s="8">
        <f t="shared" si="30"/>
        <v>57623.68</v>
      </c>
      <c r="P43" s="9">
        <f t="shared" si="31"/>
        <v>0.03844977832</v>
      </c>
      <c r="Q43" s="3">
        <v>558.9981051846325</v>
      </c>
      <c r="R43" s="8">
        <v>590.8495064540623</v>
      </c>
      <c r="S43" s="8">
        <f t="shared" si="32"/>
        <v>31.85140127</v>
      </c>
      <c r="T43" s="9">
        <f t="shared" si="33"/>
        <v>0.05697944407</v>
      </c>
      <c r="U43" s="8"/>
      <c r="V43" s="8">
        <v>889.0</v>
      </c>
      <c r="W43" s="8">
        <v>155.0</v>
      </c>
      <c r="X43" s="9">
        <v>0.39635535307517084</v>
      </c>
      <c r="Y43" s="8">
        <v>966.5</v>
      </c>
      <c r="Z43" s="9">
        <v>0.3669324221716021</v>
      </c>
      <c r="AA43" s="8">
        <v>1610.240662183135</v>
      </c>
      <c r="AB43" s="3"/>
      <c r="AC43" s="3">
        <v>94.0</v>
      </c>
      <c r="AD43" s="3">
        <v>1.0</v>
      </c>
      <c r="AE43" s="3">
        <v>4.0</v>
      </c>
      <c r="AF43" s="3" t="s">
        <v>85</v>
      </c>
      <c r="AG43" s="3">
        <v>840.0</v>
      </c>
      <c r="AH43" s="3">
        <v>232.0</v>
      </c>
      <c r="AI43" s="3">
        <v>0.3998508019395748</v>
      </c>
      <c r="AJ43" s="3">
        <v>956.0</v>
      </c>
      <c r="AK43" s="3">
        <v>0.3565833644162626</v>
      </c>
      <c r="AL43" s="3">
        <v>1567.6505439330542</v>
      </c>
      <c r="AM43" s="3"/>
    </row>
    <row r="44" ht="14.25" customHeight="1">
      <c r="A44" s="1">
        <v>95.0</v>
      </c>
      <c r="B44" s="2">
        <v>1.0</v>
      </c>
      <c r="C44" s="2">
        <v>6.0</v>
      </c>
      <c r="D44" s="3" t="s">
        <v>86</v>
      </c>
      <c r="E44" s="3">
        <v>335.0</v>
      </c>
      <c r="F44" s="8">
        <v>301.0</v>
      </c>
      <c r="G44" s="8">
        <f t="shared" si="26"/>
        <v>-34</v>
      </c>
      <c r="H44" s="9">
        <f t="shared" si="27"/>
        <v>-0.1014925373</v>
      </c>
      <c r="I44" s="3">
        <v>125.0</v>
      </c>
      <c r="J44" s="8">
        <v>91.0</v>
      </c>
      <c r="K44" s="8">
        <f t="shared" si="28"/>
        <v>-34</v>
      </c>
      <c r="L44" s="9">
        <f t="shared" si="29"/>
        <v>-0.272</v>
      </c>
      <c r="M44" s="3">
        <v>145605.76</v>
      </c>
      <c r="N44" s="8">
        <v>74349.44</v>
      </c>
      <c r="O44" s="8">
        <f t="shared" si="30"/>
        <v>-71256.32</v>
      </c>
      <c r="P44" s="9">
        <f t="shared" si="31"/>
        <v>-0.4893784422</v>
      </c>
      <c r="Q44" s="3">
        <v>434.64405970149255</v>
      </c>
      <c r="R44" s="8">
        <v>247.00810631229237</v>
      </c>
      <c r="S44" s="8">
        <f t="shared" si="32"/>
        <v>-187.6359534</v>
      </c>
      <c r="T44" s="9">
        <f t="shared" si="33"/>
        <v>-0.4317002596</v>
      </c>
      <c r="U44" s="8"/>
      <c r="V44" s="8">
        <v>53.0</v>
      </c>
      <c r="W44" s="8">
        <v>38.0</v>
      </c>
      <c r="X44" s="9">
        <v>0.3023255813953488</v>
      </c>
      <c r="Y44" s="8">
        <v>72.0</v>
      </c>
      <c r="Z44" s="9">
        <v>0.23920265780730898</v>
      </c>
      <c r="AA44" s="8">
        <v>1032.631111111111</v>
      </c>
      <c r="AB44" s="3"/>
      <c r="AC44" s="3">
        <v>95.0</v>
      </c>
      <c r="AD44" s="3">
        <v>1.0</v>
      </c>
      <c r="AE44" s="3">
        <v>6.0</v>
      </c>
      <c r="AF44" s="3" t="s">
        <v>86</v>
      </c>
      <c r="AG44" s="3">
        <v>88.0</v>
      </c>
      <c r="AH44" s="3">
        <v>37.0</v>
      </c>
      <c r="AI44" s="3">
        <v>0.373134328358209</v>
      </c>
      <c r="AJ44" s="3">
        <v>106.5</v>
      </c>
      <c r="AK44" s="3">
        <v>0.31791044776119404</v>
      </c>
      <c r="AL44" s="3">
        <v>1367.190234741784</v>
      </c>
      <c r="AM44" s="3"/>
    </row>
    <row r="45" ht="14.25" customHeight="1">
      <c r="A45" s="1">
        <v>97.0</v>
      </c>
      <c r="B45" s="2">
        <v>1.0</v>
      </c>
      <c r="C45" s="2">
        <v>6.0</v>
      </c>
      <c r="D45" s="3" t="s">
        <v>87</v>
      </c>
      <c r="E45" s="3">
        <v>624.0</v>
      </c>
      <c r="F45" s="8">
        <v>577.0</v>
      </c>
      <c r="G45" s="8">
        <f t="shared" si="26"/>
        <v>-47</v>
      </c>
      <c r="H45" s="9">
        <f t="shared" si="27"/>
        <v>-0.07532051282</v>
      </c>
      <c r="I45" s="3">
        <v>186.0</v>
      </c>
      <c r="J45" s="8">
        <v>155.0</v>
      </c>
      <c r="K45" s="8">
        <f t="shared" si="28"/>
        <v>-31</v>
      </c>
      <c r="L45" s="9">
        <f t="shared" si="29"/>
        <v>-0.1666666667</v>
      </c>
      <c r="M45" s="3">
        <v>182207.68</v>
      </c>
      <c r="N45" s="8">
        <v>148584.32</v>
      </c>
      <c r="O45" s="8">
        <f t="shared" si="30"/>
        <v>-33623.36</v>
      </c>
      <c r="P45" s="9">
        <f t="shared" si="31"/>
        <v>-0.1845331657</v>
      </c>
      <c r="Q45" s="3">
        <v>291.9994871794872</v>
      </c>
      <c r="R45" s="8">
        <v>257.5118197573657</v>
      </c>
      <c r="S45" s="8">
        <f t="shared" si="32"/>
        <v>-34.48766742</v>
      </c>
      <c r="T45" s="9">
        <f t="shared" si="33"/>
        <v>-0.1181086575</v>
      </c>
      <c r="U45" s="8"/>
      <c r="V45" s="8">
        <v>116.0</v>
      </c>
      <c r="W45" s="8">
        <v>39.0</v>
      </c>
      <c r="X45" s="9">
        <v>0.268630849220104</v>
      </c>
      <c r="Y45" s="8">
        <v>135.5</v>
      </c>
      <c r="Z45" s="9">
        <v>0.23483535528596186</v>
      </c>
      <c r="AA45" s="8">
        <v>1096.5632472324723</v>
      </c>
      <c r="AB45" s="3"/>
      <c r="AC45" s="3">
        <v>97.0</v>
      </c>
      <c r="AD45" s="3">
        <v>1.0</v>
      </c>
      <c r="AE45" s="3">
        <v>6.0</v>
      </c>
      <c r="AF45" s="3" t="s">
        <v>87</v>
      </c>
      <c r="AG45" s="3">
        <v>137.0</v>
      </c>
      <c r="AH45" s="3">
        <v>49.0</v>
      </c>
      <c r="AI45" s="3">
        <v>0.2980769230769231</v>
      </c>
      <c r="AJ45" s="3">
        <v>161.5</v>
      </c>
      <c r="AK45" s="3">
        <v>0.2588141025641026</v>
      </c>
      <c r="AL45" s="3">
        <v>1128.2209287925696</v>
      </c>
      <c r="AM45" s="3"/>
    </row>
    <row r="46" ht="14.25" customHeight="1">
      <c r="A46" s="1">
        <v>99.0</v>
      </c>
      <c r="B46" s="2">
        <v>1.0</v>
      </c>
      <c r="C46" s="2">
        <v>5.0</v>
      </c>
      <c r="D46" s="3" t="s">
        <v>88</v>
      </c>
      <c r="E46" s="3">
        <v>1295.0</v>
      </c>
      <c r="F46" s="8">
        <v>1268.0</v>
      </c>
      <c r="G46" s="8">
        <f t="shared" si="26"/>
        <v>-27</v>
      </c>
      <c r="H46" s="9">
        <f t="shared" si="27"/>
        <v>-0.02084942085</v>
      </c>
      <c r="I46" s="3">
        <v>107.0</v>
      </c>
      <c r="J46" s="8">
        <v>84.0</v>
      </c>
      <c r="K46" s="8">
        <f t="shared" si="28"/>
        <v>-23</v>
      </c>
      <c r="L46" s="9">
        <f t="shared" si="29"/>
        <v>-0.214953271</v>
      </c>
      <c r="M46" s="3">
        <v>24859.52</v>
      </c>
      <c r="N46" s="8">
        <v>18616.0</v>
      </c>
      <c r="O46" s="8">
        <f t="shared" si="30"/>
        <v>-6243.52</v>
      </c>
      <c r="P46" s="9">
        <f t="shared" si="31"/>
        <v>-0.2511520737</v>
      </c>
      <c r="Q46" s="3">
        <v>19.19654054054054</v>
      </c>
      <c r="R46" s="8">
        <v>14.681388012618296</v>
      </c>
      <c r="S46" s="8">
        <f t="shared" si="32"/>
        <v>-4.515152528</v>
      </c>
      <c r="T46" s="9">
        <f t="shared" si="33"/>
        <v>-0.2352065737</v>
      </c>
      <c r="U46" s="8"/>
      <c r="V46" s="8">
        <v>63.0</v>
      </c>
      <c r="W46" s="8">
        <v>21.0</v>
      </c>
      <c r="X46" s="9">
        <v>0.06624605678233439</v>
      </c>
      <c r="Y46" s="8">
        <v>73.5</v>
      </c>
      <c r="Z46" s="9">
        <v>0.05796529968454259</v>
      </c>
      <c r="AA46" s="8">
        <v>253.27891156462584</v>
      </c>
      <c r="AB46" s="3"/>
      <c r="AC46" s="3">
        <v>99.0</v>
      </c>
      <c r="AD46" s="3">
        <v>1.0</v>
      </c>
      <c r="AE46" s="3">
        <v>5.0</v>
      </c>
      <c r="AF46" s="3" t="s">
        <v>88</v>
      </c>
      <c r="AG46" s="3">
        <v>65.0</v>
      </c>
      <c r="AH46" s="3">
        <v>42.0</v>
      </c>
      <c r="AI46" s="3">
        <v>0.08262548262548262</v>
      </c>
      <c r="AJ46" s="3">
        <v>86.0</v>
      </c>
      <c r="AK46" s="3">
        <v>0.06640926640926641</v>
      </c>
      <c r="AL46" s="3">
        <v>289.0641860465116</v>
      </c>
      <c r="AM46" s="3"/>
    </row>
    <row r="47" ht="14.25" customHeight="1">
      <c r="A47" s="1">
        <v>100.0</v>
      </c>
      <c r="B47" s="2">
        <v>1.0</v>
      </c>
      <c r="C47" s="2">
        <v>6.0</v>
      </c>
      <c r="D47" s="3" t="s">
        <v>89</v>
      </c>
      <c r="E47" s="3">
        <v>367.0</v>
      </c>
      <c r="F47" s="8">
        <v>362.0</v>
      </c>
      <c r="G47" s="8">
        <f t="shared" si="26"/>
        <v>-5</v>
      </c>
      <c r="H47" s="9">
        <f t="shared" si="27"/>
        <v>-0.0136239782</v>
      </c>
      <c r="I47" s="3">
        <v>174.0</v>
      </c>
      <c r="J47" s="8">
        <v>141.0</v>
      </c>
      <c r="K47" s="8">
        <f t="shared" si="28"/>
        <v>-33</v>
      </c>
      <c r="L47" s="9">
        <f t="shared" si="29"/>
        <v>-0.1896551724</v>
      </c>
      <c r="M47" s="3">
        <v>259936.64</v>
      </c>
      <c r="N47" s="8">
        <v>181062.08000000002</v>
      </c>
      <c r="O47" s="8">
        <f t="shared" si="30"/>
        <v>-78874.56</v>
      </c>
      <c r="P47" s="9">
        <f t="shared" si="31"/>
        <v>-0.3034376377</v>
      </c>
      <c r="Q47" s="3">
        <v>708.2742234332426</v>
      </c>
      <c r="R47" s="8">
        <v>500.1714917127072</v>
      </c>
      <c r="S47" s="8">
        <f t="shared" si="32"/>
        <v>-208.1027317</v>
      </c>
      <c r="T47" s="9">
        <f t="shared" si="33"/>
        <v>-0.2938166106</v>
      </c>
      <c r="U47" s="8"/>
      <c r="V47" s="8">
        <v>106.0</v>
      </c>
      <c r="W47" s="8">
        <v>35.0</v>
      </c>
      <c r="X47" s="9">
        <v>0.38950276243093923</v>
      </c>
      <c r="Y47" s="8">
        <v>123.5</v>
      </c>
      <c r="Z47" s="9">
        <v>0.3411602209944751</v>
      </c>
      <c r="AA47" s="8">
        <v>1466.0897165991905</v>
      </c>
      <c r="AB47" s="3"/>
      <c r="AC47" s="3">
        <v>100.0</v>
      </c>
      <c r="AD47" s="3">
        <v>1.0</v>
      </c>
      <c r="AE47" s="3">
        <v>6.0</v>
      </c>
      <c r="AF47" s="3" t="s">
        <v>89</v>
      </c>
      <c r="AG47" s="3">
        <v>124.0</v>
      </c>
      <c r="AH47" s="3">
        <v>50.0</v>
      </c>
      <c r="AI47" s="3">
        <v>0.47411444141689374</v>
      </c>
      <c r="AJ47" s="3">
        <v>149.0</v>
      </c>
      <c r="AK47" s="3">
        <v>0.40599455040871935</v>
      </c>
      <c r="AL47" s="3">
        <v>1744.5412080536914</v>
      </c>
      <c r="AM47" s="3"/>
    </row>
    <row r="48" ht="14.25" customHeight="1">
      <c r="A48" s="1">
        <v>108.0</v>
      </c>
      <c r="B48" s="2">
        <v>1.0</v>
      </c>
      <c r="C48" s="2">
        <v>3.0</v>
      </c>
      <c r="D48" s="3" t="s">
        <v>90</v>
      </c>
      <c r="E48" s="3">
        <v>979.0</v>
      </c>
      <c r="F48" s="8">
        <v>939.0</v>
      </c>
      <c r="G48" s="8">
        <f t="shared" si="26"/>
        <v>-40</v>
      </c>
      <c r="H48" s="9">
        <f t="shared" si="27"/>
        <v>-0.04085801839</v>
      </c>
      <c r="I48" s="3">
        <v>174.0</v>
      </c>
      <c r="J48" s="8">
        <v>124.0</v>
      </c>
      <c r="K48" s="8">
        <f t="shared" si="28"/>
        <v>-50</v>
      </c>
      <c r="L48" s="9">
        <f t="shared" si="29"/>
        <v>-0.2873563218</v>
      </c>
      <c r="M48" s="3">
        <v>102072.95999999999</v>
      </c>
      <c r="N48" s="8">
        <v>61175.04</v>
      </c>
      <c r="O48" s="8">
        <f t="shared" si="30"/>
        <v>-40897.92</v>
      </c>
      <c r="P48" s="9">
        <f t="shared" si="31"/>
        <v>-0.4006734007</v>
      </c>
      <c r="Q48" s="3">
        <v>104.26247191011235</v>
      </c>
      <c r="R48" s="8">
        <v>65.14913738019169</v>
      </c>
      <c r="S48" s="8">
        <f t="shared" si="32"/>
        <v>-39.11333453</v>
      </c>
      <c r="T48" s="9">
        <f t="shared" si="33"/>
        <v>-0.3751429811</v>
      </c>
      <c r="U48" s="8"/>
      <c r="V48" s="8">
        <v>106.0</v>
      </c>
      <c r="W48" s="8">
        <v>18.0</v>
      </c>
      <c r="X48" s="9">
        <v>0.13205537806176784</v>
      </c>
      <c r="Y48" s="8">
        <v>115.0</v>
      </c>
      <c r="Z48" s="9">
        <v>0.12247071352502663</v>
      </c>
      <c r="AA48" s="8">
        <v>531.9568695652174</v>
      </c>
      <c r="AB48" s="3"/>
      <c r="AC48" s="3">
        <v>108.0</v>
      </c>
      <c r="AD48" s="3">
        <v>1.0</v>
      </c>
      <c r="AE48" s="3">
        <v>3.0</v>
      </c>
      <c r="AF48" s="3" t="s">
        <v>90</v>
      </c>
      <c r="AG48" s="3">
        <v>122.0</v>
      </c>
      <c r="AH48" s="3">
        <v>52.0</v>
      </c>
      <c r="AI48" s="3">
        <v>0.177732379979571</v>
      </c>
      <c r="AJ48" s="3">
        <v>148.0</v>
      </c>
      <c r="AK48" s="3">
        <v>0.1511746680286006</v>
      </c>
      <c r="AL48" s="3">
        <v>689.6821621621621</v>
      </c>
      <c r="AM48" s="3"/>
    </row>
    <row r="49" ht="14.25" customHeight="1">
      <c r="A49" s="1">
        <v>110.0</v>
      </c>
      <c r="B49" s="2">
        <v>1.0</v>
      </c>
      <c r="C49" s="2">
        <v>3.0</v>
      </c>
      <c r="D49" s="3" t="s">
        <v>91</v>
      </c>
      <c r="E49" s="3">
        <v>4143.0</v>
      </c>
      <c r="F49" s="8">
        <v>4050.0</v>
      </c>
      <c r="G49" s="8">
        <f t="shared" si="26"/>
        <v>-93</v>
      </c>
      <c r="H49" s="9">
        <f t="shared" si="27"/>
        <v>-0.02244750181</v>
      </c>
      <c r="I49" s="3">
        <v>369.0</v>
      </c>
      <c r="J49" s="8">
        <v>233.0</v>
      </c>
      <c r="K49" s="8">
        <f t="shared" si="28"/>
        <v>-136</v>
      </c>
      <c r="L49" s="9">
        <f t="shared" si="29"/>
        <v>-0.3685636856</v>
      </c>
      <c r="M49" s="3">
        <v>108946.56</v>
      </c>
      <c r="N49" s="8">
        <v>57108.16</v>
      </c>
      <c r="O49" s="8">
        <f t="shared" si="30"/>
        <v>-51838.4</v>
      </c>
      <c r="P49" s="9">
        <f t="shared" si="31"/>
        <v>-0.4758149317</v>
      </c>
      <c r="Q49" s="3">
        <v>26.296538740043445</v>
      </c>
      <c r="R49" s="8">
        <v>14.100780246913581</v>
      </c>
      <c r="S49" s="8">
        <f t="shared" si="32"/>
        <v>-12.19575849</v>
      </c>
      <c r="T49" s="9">
        <f t="shared" si="33"/>
        <v>-0.4637780893</v>
      </c>
      <c r="U49" s="8"/>
      <c r="V49" s="8">
        <v>181.0</v>
      </c>
      <c r="W49" s="8">
        <v>52.0</v>
      </c>
      <c r="X49" s="9">
        <v>0.05753086419753087</v>
      </c>
      <c r="Y49" s="8">
        <v>207.0</v>
      </c>
      <c r="Z49" s="9">
        <v>0.051111111111111114</v>
      </c>
      <c r="AA49" s="8">
        <v>275.8848309178744</v>
      </c>
      <c r="AB49" s="3"/>
      <c r="AC49" s="3">
        <v>110.0</v>
      </c>
      <c r="AD49" s="3">
        <v>1.0</v>
      </c>
      <c r="AE49" s="3">
        <v>3.0</v>
      </c>
      <c r="AF49" s="3" t="s">
        <v>91</v>
      </c>
      <c r="AG49" s="3">
        <v>232.0</v>
      </c>
      <c r="AH49" s="3">
        <v>137.0</v>
      </c>
      <c r="AI49" s="3">
        <v>0.0890658942795076</v>
      </c>
      <c r="AJ49" s="3">
        <v>300.5</v>
      </c>
      <c r="AK49" s="3">
        <v>0.07253198165580498</v>
      </c>
      <c r="AL49" s="3">
        <v>362.55094841930116</v>
      </c>
      <c r="AM49" s="3"/>
    </row>
    <row r="50" ht="14.25" customHeight="1">
      <c r="A50" s="1">
        <v>111.0</v>
      </c>
      <c r="B50" s="2">
        <v>1.0</v>
      </c>
      <c r="C50" s="2">
        <v>3.0</v>
      </c>
      <c r="D50" s="3" t="s">
        <v>92</v>
      </c>
      <c r="E50" s="3">
        <v>1572.0</v>
      </c>
      <c r="F50" s="8">
        <v>1485.0</v>
      </c>
      <c r="G50" s="8">
        <f t="shared" si="26"/>
        <v>-87</v>
      </c>
      <c r="H50" s="9">
        <f t="shared" si="27"/>
        <v>-0.05534351145</v>
      </c>
      <c r="I50" s="3">
        <v>294.0</v>
      </c>
      <c r="J50" s="8">
        <v>263.0</v>
      </c>
      <c r="K50" s="8">
        <f t="shared" si="28"/>
        <v>-31</v>
      </c>
      <c r="L50" s="9">
        <f t="shared" si="29"/>
        <v>-0.1054421769</v>
      </c>
      <c r="M50" s="3">
        <v>139591.36</v>
      </c>
      <c r="N50" s="8">
        <v>147095.04</v>
      </c>
      <c r="O50" s="8">
        <f t="shared" si="30"/>
        <v>7503.68</v>
      </c>
      <c r="P50" s="9">
        <f t="shared" si="31"/>
        <v>0.05375461633</v>
      </c>
      <c r="Q50" s="3">
        <v>88.79857506361323</v>
      </c>
      <c r="R50" s="8">
        <v>99.053898989899</v>
      </c>
      <c r="S50" s="8">
        <f t="shared" si="32"/>
        <v>10.25532393</v>
      </c>
      <c r="T50" s="9">
        <f t="shared" si="33"/>
        <v>0.1154897353</v>
      </c>
      <c r="U50" s="8"/>
      <c r="V50" s="8">
        <v>180.0</v>
      </c>
      <c r="W50" s="8">
        <v>83.0</v>
      </c>
      <c r="X50" s="9">
        <v>0.1771043771043771</v>
      </c>
      <c r="Y50" s="8">
        <v>221.5</v>
      </c>
      <c r="Z50" s="9">
        <v>0.14915824915824916</v>
      </c>
      <c r="AA50" s="8">
        <v>664.0859593679459</v>
      </c>
      <c r="AB50" s="3"/>
      <c r="AC50" s="3">
        <v>111.0</v>
      </c>
      <c r="AD50" s="3">
        <v>1.0</v>
      </c>
      <c r="AE50" s="3">
        <v>3.0</v>
      </c>
      <c r="AF50" s="3" t="s">
        <v>92</v>
      </c>
      <c r="AG50" s="3">
        <v>155.0</v>
      </c>
      <c r="AH50" s="3">
        <v>139.0</v>
      </c>
      <c r="AI50" s="3">
        <v>0.18702290076335878</v>
      </c>
      <c r="AJ50" s="3">
        <v>224.5</v>
      </c>
      <c r="AK50" s="3">
        <v>0.1428117048346056</v>
      </c>
      <c r="AL50" s="3">
        <v>621.7877951002226</v>
      </c>
      <c r="AM50" s="3"/>
    </row>
    <row r="51" ht="14.25" customHeight="1">
      <c r="A51" s="1">
        <v>112.0</v>
      </c>
      <c r="B51" s="2">
        <v>1.0</v>
      </c>
      <c r="C51" s="2">
        <v>3.0</v>
      </c>
      <c r="D51" s="3" t="s">
        <v>93</v>
      </c>
      <c r="E51" s="3">
        <v>9896.0</v>
      </c>
      <c r="F51" s="8">
        <v>9485.0</v>
      </c>
      <c r="G51" s="8">
        <f t="shared" si="26"/>
        <v>-411</v>
      </c>
      <c r="H51" s="9">
        <f t="shared" si="27"/>
        <v>-0.04153193209</v>
      </c>
      <c r="I51" s="3">
        <v>1703.0</v>
      </c>
      <c r="J51" s="8">
        <v>1653.0</v>
      </c>
      <c r="K51" s="8">
        <f t="shared" si="28"/>
        <v>-50</v>
      </c>
      <c r="L51" s="9">
        <f t="shared" si="29"/>
        <v>-0.02935995302</v>
      </c>
      <c r="M51" s="3">
        <v>1148521.28</v>
      </c>
      <c r="N51" s="8">
        <v>1169714.88</v>
      </c>
      <c r="O51" s="8">
        <f t="shared" si="30"/>
        <v>21193.6</v>
      </c>
      <c r="P51" s="9">
        <f t="shared" si="31"/>
        <v>0.01845294499</v>
      </c>
      <c r="Q51" s="3">
        <v>116.05914308811641</v>
      </c>
      <c r="R51" s="8">
        <v>123.32260200316287</v>
      </c>
      <c r="S51" s="8">
        <f t="shared" si="32"/>
        <v>7.263458915</v>
      </c>
      <c r="T51" s="9">
        <f t="shared" si="33"/>
        <v>0.06258411635</v>
      </c>
      <c r="U51" s="8"/>
      <c r="V51" s="8">
        <v>1264.0</v>
      </c>
      <c r="W51" s="8">
        <v>389.0</v>
      </c>
      <c r="X51" s="9">
        <v>0.1742751713231418</v>
      </c>
      <c r="Y51" s="8">
        <v>1458.5</v>
      </c>
      <c r="Z51" s="9">
        <v>0.15376910911966263</v>
      </c>
      <c r="AA51" s="8">
        <v>801.998546451834</v>
      </c>
      <c r="AB51" s="3"/>
      <c r="AC51" s="3">
        <v>112.0</v>
      </c>
      <c r="AD51" s="3">
        <v>1.0</v>
      </c>
      <c r="AE51" s="3">
        <v>3.0</v>
      </c>
      <c r="AF51" s="3" t="s">
        <v>93</v>
      </c>
      <c r="AG51" s="3">
        <v>1206.0</v>
      </c>
      <c r="AH51" s="3">
        <v>497.0</v>
      </c>
      <c r="AI51" s="3">
        <v>0.1720897332255457</v>
      </c>
      <c r="AJ51" s="3">
        <v>1454.5</v>
      </c>
      <c r="AK51" s="3">
        <v>0.14697857720291027</v>
      </c>
      <c r="AL51" s="3">
        <v>789.633056033001</v>
      </c>
      <c r="AM51" s="3"/>
    </row>
    <row r="52" ht="14.25" customHeight="1">
      <c r="A52" s="1">
        <v>113.0</v>
      </c>
      <c r="B52" s="2">
        <v>1.0</v>
      </c>
      <c r="C52" s="2">
        <v>6.0</v>
      </c>
      <c r="D52" s="3" t="s">
        <v>94</v>
      </c>
      <c r="E52" s="3">
        <v>766.0</v>
      </c>
      <c r="F52" s="8">
        <v>738.0</v>
      </c>
      <c r="G52" s="8">
        <f t="shared" si="26"/>
        <v>-28</v>
      </c>
      <c r="H52" s="9">
        <f t="shared" si="27"/>
        <v>-0.0365535248</v>
      </c>
      <c r="I52" s="3">
        <v>390.0</v>
      </c>
      <c r="J52" s="8">
        <v>338.0</v>
      </c>
      <c r="K52" s="8">
        <f t="shared" si="28"/>
        <v>-52</v>
      </c>
      <c r="L52" s="9">
        <f t="shared" si="29"/>
        <v>-0.1333333333</v>
      </c>
      <c r="M52" s="3">
        <v>742692.48</v>
      </c>
      <c r="N52" s="8">
        <v>608943.6799999999</v>
      </c>
      <c r="O52" s="8">
        <f t="shared" si="30"/>
        <v>-133748.8</v>
      </c>
      <c r="P52" s="9">
        <f t="shared" si="31"/>
        <v>-0.1800863798</v>
      </c>
      <c r="Q52" s="3">
        <v>969.5724281984334</v>
      </c>
      <c r="R52" s="8">
        <v>825.1269376693766</v>
      </c>
      <c r="S52" s="8">
        <f t="shared" si="32"/>
        <v>-144.4454905</v>
      </c>
      <c r="T52" s="9">
        <f t="shared" si="33"/>
        <v>-0.1489785459</v>
      </c>
      <c r="U52" s="8"/>
      <c r="V52" s="8">
        <v>304.0</v>
      </c>
      <c r="W52" s="8">
        <v>34.0</v>
      </c>
      <c r="X52" s="9">
        <v>0.45799457994579945</v>
      </c>
      <c r="Y52" s="8">
        <v>321.0</v>
      </c>
      <c r="Z52" s="9">
        <v>0.4349593495934959</v>
      </c>
      <c r="AA52" s="8">
        <v>1897.020809968847</v>
      </c>
      <c r="AB52" s="3"/>
      <c r="AC52" s="3">
        <v>113.0</v>
      </c>
      <c r="AD52" s="3">
        <v>1.0</v>
      </c>
      <c r="AE52" s="3">
        <v>6.0</v>
      </c>
      <c r="AF52" s="3" t="s">
        <v>94</v>
      </c>
      <c r="AG52" s="3">
        <v>326.0</v>
      </c>
      <c r="AH52" s="3">
        <v>64.0</v>
      </c>
      <c r="AI52" s="3">
        <v>0.5091383812010444</v>
      </c>
      <c r="AJ52" s="3">
        <v>358.0</v>
      </c>
      <c r="AK52" s="3">
        <v>0.46736292428198434</v>
      </c>
      <c r="AL52" s="3">
        <v>2074.56</v>
      </c>
      <c r="AM52" s="3"/>
    </row>
    <row r="53" ht="14.25" customHeight="1">
      <c r="A53" s="1">
        <v>115.0</v>
      </c>
      <c r="B53" s="2">
        <v>1.0</v>
      </c>
      <c r="C53" s="2">
        <v>5.0</v>
      </c>
      <c r="D53" s="3" t="s">
        <v>95</v>
      </c>
      <c r="E53" s="3">
        <v>1158.0</v>
      </c>
      <c r="F53" s="8">
        <v>1107.0</v>
      </c>
      <c r="G53" s="8">
        <f t="shared" si="26"/>
        <v>-51</v>
      </c>
      <c r="H53" s="9">
        <f t="shared" si="27"/>
        <v>-0.04404145078</v>
      </c>
      <c r="I53" s="3">
        <v>896.0</v>
      </c>
      <c r="J53" s="8">
        <v>732.0</v>
      </c>
      <c r="K53" s="8">
        <f t="shared" si="28"/>
        <v>-164</v>
      </c>
      <c r="L53" s="9">
        <f t="shared" si="29"/>
        <v>-0.1830357143</v>
      </c>
      <c r="M53" s="3">
        <v>2732943.3600000003</v>
      </c>
      <c r="N53" s="8">
        <v>1963443.8399999999</v>
      </c>
      <c r="O53" s="8">
        <f t="shared" si="30"/>
        <v>-769499.52</v>
      </c>
      <c r="P53" s="9">
        <f t="shared" si="31"/>
        <v>-0.2815643863</v>
      </c>
      <c r="Q53" s="3">
        <v>2360.054715025907</v>
      </c>
      <c r="R53" s="8">
        <v>1773.6620054200541</v>
      </c>
      <c r="S53" s="8">
        <f t="shared" si="32"/>
        <v>-586.3927096</v>
      </c>
      <c r="T53" s="9">
        <f t="shared" si="33"/>
        <v>-0.2484657266</v>
      </c>
      <c r="U53" s="8"/>
      <c r="V53" s="8">
        <v>679.0</v>
      </c>
      <c r="W53" s="8">
        <v>53.0</v>
      </c>
      <c r="X53" s="9">
        <v>0.6612466124661247</v>
      </c>
      <c r="Y53" s="8">
        <v>705.5</v>
      </c>
      <c r="Z53" s="9">
        <v>0.6373080397470642</v>
      </c>
      <c r="AA53" s="8">
        <v>2783.052927002126</v>
      </c>
      <c r="AB53" s="3"/>
      <c r="AC53" s="3">
        <v>115.0</v>
      </c>
      <c r="AD53" s="3">
        <v>1.0</v>
      </c>
      <c r="AE53" s="3">
        <v>5.0</v>
      </c>
      <c r="AF53" s="3" t="s">
        <v>95</v>
      </c>
      <c r="AG53" s="3">
        <v>815.0</v>
      </c>
      <c r="AH53" s="3">
        <v>81.0</v>
      </c>
      <c r="AI53" s="3">
        <v>0.7737478411053541</v>
      </c>
      <c r="AJ53" s="3">
        <v>855.5</v>
      </c>
      <c r="AK53" s="3">
        <v>0.7387737478411054</v>
      </c>
      <c r="AL53" s="3">
        <v>3194.556820572765</v>
      </c>
      <c r="AM53" s="3"/>
    </row>
    <row r="54" ht="14.25" customHeight="1">
      <c r="A54" s="1">
        <v>116.0</v>
      </c>
      <c r="B54" s="2">
        <v>1.0</v>
      </c>
      <c r="C54" s="2">
        <v>6.0</v>
      </c>
      <c r="D54" s="3" t="s">
        <v>96</v>
      </c>
      <c r="E54" s="3">
        <v>1174.0</v>
      </c>
      <c r="F54" s="8">
        <v>1134.0</v>
      </c>
      <c r="G54" s="8">
        <f t="shared" si="26"/>
        <v>-40</v>
      </c>
      <c r="H54" s="9">
        <f t="shared" si="27"/>
        <v>-0.03407155026</v>
      </c>
      <c r="I54" s="3">
        <v>464.0</v>
      </c>
      <c r="J54" s="8">
        <v>472.0</v>
      </c>
      <c r="K54" s="8">
        <f t="shared" si="28"/>
        <v>8</v>
      </c>
      <c r="L54" s="9">
        <f t="shared" si="29"/>
        <v>0.01724137931</v>
      </c>
      <c r="M54" s="3">
        <v>532245.76</v>
      </c>
      <c r="N54" s="8">
        <v>566270.08</v>
      </c>
      <c r="O54" s="8">
        <f t="shared" si="30"/>
        <v>34024.32</v>
      </c>
      <c r="P54" s="9">
        <f t="shared" si="31"/>
        <v>0.06392595781</v>
      </c>
      <c r="Q54" s="3">
        <v>453.3609540034072</v>
      </c>
      <c r="R54" s="8">
        <v>499.35633156966486</v>
      </c>
      <c r="S54" s="8">
        <f t="shared" si="32"/>
        <v>45.99537757</v>
      </c>
      <c r="T54" s="9">
        <f t="shared" si="33"/>
        <v>0.1014542103</v>
      </c>
      <c r="U54" s="8"/>
      <c r="V54" s="8">
        <v>298.0</v>
      </c>
      <c r="W54" s="8">
        <v>174.0</v>
      </c>
      <c r="X54" s="9">
        <v>0.41622574955908287</v>
      </c>
      <c r="Y54" s="8">
        <v>385.0</v>
      </c>
      <c r="Z54" s="9">
        <v>0.3395061728395062</v>
      </c>
      <c r="AA54" s="8">
        <v>1470.8313766233766</v>
      </c>
      <c r="AB54" s="3"/>
      <c r="AC54" s="3">
        <v>116.0</v>
      </c>
      <c r="AD54" s="3">
        <v>1.0</v>
      </c>
      <c r="AE54" s="3">
        <v>6.0</v>
      </c>
      <c r="AF54" s="3" t="s">
        <v>96</v>
      </c>
      <c r="AG54" s="3">
        <v>293.0</v>
      </c>
      <c r="AH54" s="3">
        <v>171.0</v>
      </c>
      <c r="AI54" s="3">
        <v>0.39522998296422485</v>
      </c>
      <c r="AJ54" s="3">
        <v>378.5</v>
      </c>
      <c r="AK54" s="3">
        <v>0.32240204429301533</v>
      </c>
      <c r="AL54" s="3">
        <v>1406.1975165125496</v>
      </c>
      <c r="AM54" s="3"/>
    </row>
    <row r="55" ht="14.25" customHeight="1">
      <c r="A55" s="1">
        <v>118.0</v>
      </c>
      <c r="B55" s="2">
        <v>1.0</v>
      </c>
      <c r="C55" s="2">
        <v>6.0</v>
      </c>
      <c r="D55" s="3" t="s">
        <v>97</v>
      </c>
      <c r="E55" s="3">
        <v>334.0</v>
      </c>
      <c r="F55" s="8">
        <v>333.0</v>
      </c>
      <c r="G55" s="8">
        <f t="shared" si="26"/>
        <v>-1</v>
      </c>
      <c r="H55" s="9">
        <f t="shared" si="27"/>
        <v>-0.002994011976</v>
      </c>
      <c r="I55" s="3">
        <v>237.0</v>
      </c>
      <c r="J55" s="8">
        <v>222.0</v>
      </c>
      <c r="K55" s="8">
        <f t="shared" si="28"/>
        <v>-15</v>
      </c>
      <c r="L55" s="9">
        <f t="shared" si="29"/>
        <v>-0.06329113924</v>
      </c>
      <c r="M55" s="3">
        <v>602929.2799999999</v>
      </c>
      <c r="N55" s="8">
        <v>582136.64</v>
      </c>
      <c r="O55" s="8">
        <f t="shared" si="30"/>
        <v>-20792.64</v>
      </c>
      <c r="P55" s="9">
        <f t="shared" si="31"/>
        <v>-0.03448603458</v>
      </c>
      <c r="Q55" s="3">
        <v>1805.1774850299398</v>
      </c>
      <c r="R55" s="8">
        <v>1748.1580780780782</v>
      </c>
      <c r="S55" s="8">
        <f t="shared" si="32"/>
        <v>-57.01940695</v>
      </c>
      <c r="T55" s="9">
        <f t="shared" si="33"/>
        <v>-0.03158659324</v>
      </c>
      <c r="U55" s="8"/>
      <c r="V55" s="8">
        <v>204.0</v>
      </c>
      <c r="W55" s="8">
        <v>18.0</v>
      </c>
      <c r="X55" s="9">
        <v>0.6666666666666666</v>
      </c>
      <c r="Y55" s="8">
        <v>213.0</v>
      </c>
      <c r="Z55" s="9">
        <v>0.6396396396396397</v>
      </c>
      <c r="AA55" s="8">
        <v>2733.035868544601</v>
      </c>
      <c r="AB55" s="3"/>
      <c r="AC55" s="3">
        <v>118.0</v>
      </c>
      <c r="AD55" s="3">
        <v>1.0</v>
      </c>
      <c r="AE55" s="3">
        <v>6.0</v>
      </c>
      <c r="AF55" s="3" t="s">
        <v>97</v>
      </c>
      <c r="AG55" s="3">
        <v>197.0</v>
      </c>
      <c r="AH55" s="3">
        <v>40.0</v>
      </c>
      <c r="AI55" s="3">
        <v>0.7095808383233533</v>
      </c>
      <c r="AJ55" s="3">
        <v>217.0</v>
      </c>
      <c r="AK55" s="3">
        <v>0.6497005988023952</v>
      </c>
      <c r="AL55" s="3">
        <v>2778.4759447004603</v>
      </c>
      <c r="AM55" s="3"/>
    </row>
    <row r="56" ht="14.25" customHeight="1">
      <c r="A56" s="1">
        <v>129.0</v>
      </c>
      <c r="B56" s="2">
        <v>1.0</v>
      </c>
      <c r="C56" s="2">
        <v>5.0</v>
      </c>
      <c r="D56" s="3" t="s">
        <v>98</v>
      </c>
      <c r="E56" s="3">
        <v>1408.0</v>
      </c>
      <c r="F56" s="8">
        <v>1371.0</v>
      </c>
      <c r="G56" s="8">
        <f t="shared" si="26"/>
        <v>-37</v>
      </c>
      <c r="H56" s="9">
        <f t="shared" si="27"/>
        <v>-0.02627840909</v>
      </c>
      <c r="I56" s="3">
        <v>649.0</v>
      </c>
      <c r="J56" s="8">
        <v>583.0</v>
      </c>
      <c r="K56" s="8">
        <f t="shared" si="28"/>
        <v>-66</v>
      </c>
      <c r="L56" s="9">
        <f t="shared" si="29"/>
        <v>-0.1016949153</v>
      </c>
      <c r="M56" s="3">
        <v>957435.2</v>
      </c>
      <c r="N56" s="8">
        <v>849576.96</v>
      </c>
      <c r="O56" s="8">
        <f t="shared" si="30"/>
        <v>-107858.24</v>
      </c>
      <c r="P56" s="9">
        <f t="shared" si="31"/>
        <v>-0.1126533054</v>
      </c>
      <c r="Q56" s="3">
        <v>679.9965909090909</v>
      </c>
      <c r="R56" s="8">
        <v>619.6768490153173</v>
      </c>
      <c r="S56" s="8">
        <f t="shared" si="32"/>
        <v>-60.31974189</v>
      </c>
      <c r="T56" s="9">
        <f t="shared" si="33"/>
        <v>-0.0887059475</v>
      </c>
      <c r="U56" s="8"/>
      <c r="V56" s="8">
        <v>448.0</v>
      </c>
      <c r="W56" s="8">
        <v>135.0</v>
      </c>
      <c r="X56" s="9">
        <v>0.42523705324580596</v>
      </c>
      <c r="Y56" s="8">
        <v>515.5</v>
      </c>
      <c r="Z56" s="9">
        <v>0.3760029175784099</v>
      </c>
      <c r="AA56" s="8">
        <v>1648.0639379243453</v>
      </c>
      <c r="AB56" s="3"/>
      <c r="AC56" s="3">
        <v>129.0</v>
      </c>
      <c r="AD56" s="3">
        <v>1.0</v>
      </c>
      <c r="AE56" s="3">
        <v>5.0</v>
      </c>
      <c r="AF56" s="3" t="s">
        <v>98</v>
      </c>
      <c r="AG56" s="3">
        <v>462.0</v>
      </c>
      <c r="AH56" s="3">
        <v>187.0</v>
      </c>
      <c r="AI56" s="3">
        <v>0.4609375</v>
      </c>
      <c r="AJ56" s="3">
        <v>555.5</v>
      </c>
      <c r="AK56" s="3">
        <v>0.39453125</v>
      </c>
      <c r="AL56" s="3">
        <v>1723.5557155715571</v>
      </c>
      <c r="AM56" s="3"/>
    </row>
    <row r="57" ht="14.25" customHeight="1">
      <c r="A57" s="1">
        <v>138.0</v>
      </c>
      <c r="B57" s="2">
        <v>1.0</v>
      </c>
      <c r="C57" s="2">
        <v>4.0</v>
      </c>
      <c r="D57" s="3" t="s">
        <v>99</v>
      </c>
      <c r="E57" s="3">
        <v>2673.0</v>
      </c>
      <c r="F57" s="8">
        <v>2539.0</v>
      </c>
      <c r="G57" s="8">
        <f t="shared" si="26"/>
        <v>-134</v>
      </c>
      <c r="H57" s="9">
        <f t="shared" si="27"/>
        <v>-0.05013093902</v>
      </c>
      <c r="I57" s="3">
        <v>747.0</v>
      </c>
      <c r="J57" s="8">
        <v>413.0</v>
      </c>
      <c r="K57" s="8">
        <f t="shared" si="28"/>
        <v>-334</v>
      </c>
      <c r="L57" s="9">
        <f t="shared" si="29"/>
        <v>-0.4471218206</v>
      </c>
      <c r="M57" s="3">
        <v>583511.36</v>
      </c>
      <c r="N57" s="8">
        <v>238857.6</v>
      </c>
      <c r="O57" s="8">
        <f t="shared" si="30"/>
        <v>-344653.76</v>
      </c>
      <c r="P57" s="9">
        <f t="shared" si="31"/>
        <v>-0.5906547561</v>
      </c>
      <c r="Q57" s="3">
        <v>218.29830153385709</v>
      </c>
      <c r="R57" s="8">
        <v>94.07546278062229</v>
      </c>
      <c r="S57" s="8">
        <f t="shared" si="32"/>
        <v>-124.2228388</v>
      </c>
      <c r="T57" s="9">
        <f t="shared" si="33"/>
        <v>-0.5690508716</v>
      </c>
      <c r="U57" s="8"/>
      <c r="V57" s="8">
        <v>313.0</v>
      </c>
      <c r="W57" s="8">
        <v>100.0</v>
      </c>
      <c r="X57" s="9">
        <v>0.16266246553761324</v>
      </c>
      <c r="Y57" s="8">
        <v>363.0</v>
      </c>
      <c r="Z57" s="9">
        <v>0.14296967309964553</v>
      </c>
      <c r="AA57" s="8">
        <v>658.009917355372</v>
      </c>
      <c r="AB57" s="3"/>
      <c r="AC57" s="3">
        <v>138.0</v>
      </c>
      <c r="AD57" s="3">
        <v>1.0</v>
      </c>
      <c r="AE57" s="3">
        <v>4.0</v>
      </c>
      <c r="AF57" s="3" t="s">
        <v>99</v>
      </c>
      <c r="AG57" s="3">
        <v>449.0</v>
      </c>
      <c r="AH57" s="3">
        <v>298.0</v>
      </c>
      <c r="AI57" s="3">
        <v>0.27946127946127947</v>
      </c>
      <c r="AJ57" s="3">
        <v>598.0</v>
      </c>
      <c r="AK57" s="3">
        <v>0.22371866816311262</v>
      </c>
      <c r="AL57" s="3">
        <v>975.7715050167224</v>
      </c>
      <c r="AM57" s="3"/>
    </row>
    <row r="58" ht="14.25" customHeight="1">
      <c r="A58" s="1">
        <v>139.0</v>
      </c>
      <c r="B58" s="2">
        <v>1.0</v>
      </c>
      <c r="C58" s="2">
        <v>6.0</v>
      </c>
      <c r="D58" s="3" t="s">
        <v>100</v>
      </c>
      <c r="E58" s="3">
        <v>867.0</v>
      </c>
      <c r="F58" s="8">
        <v>878.0</v>
      </c>
      <c r="G58" s="8">
        <f t="shared" si="26"/>
        <v>11</v>
      </c>
      <c r="H58" s="9">
        <f t="shared" si="27"/>
        <v>0.01268742791</v>
      </c>
      <c r="I58" s="3">
        <v>298.0</v>
      </c>
      <c r="J58" s="8">
        <v>230.0</v>
      </c>
      <c r="K58" s="8">
        <f t="shared" si="28"/>
        <v>-68</v>
      </c>
      <c r="L58" s="9">
        <f t="shared" si="29"/>
        <v>-0.2281879195</v>
      </c>
      <c r="M58" s="3">
        <v>325293.12</v>
      </c>
      <c r="N58" s="8">
        <v>207525.44</v>
      </c>
      <c r="O58" s="8">
        <f t="shared" si="30"/>
        <v>-117767.68</v>
      </c>
      <c r="P58" s="9">
        <f t="shared" si="31"/>
        <v>-0.3620355696</v>
      </c>
      <c r="Q58" s="3">
        <v>375.1939100346021</v>
      </c>
      <c r="R58" s="8">
        <v>236.36154897494305</v>
      </c>
      <c r="S58" s="8">
        <f t="shared" si="32"/>
        <v>-138.8323611</v>
      </c>
      <c r="T58" s="9">
        <f t="shared" si="33"/>
        <v>-0.3700282903</v>
      </c>
      <c r="U58" s="8"/>
      <c r="V58" s="8">
        <v>180.0</v>
      </c>
      <c r="W58" s="8">
        <v>50.0</v>
      </c>
      <c r="X58" s="9">
        <v>0.2619589977220957</v>
      </c>
      <c r="Y58" s="8">
        <v>205.0</v>
      </c>
      <c r="Z58" s="9">
        <v>0.23348519362186787</v>
      </c>
      <c r="AA58" s="8">
        <v>1012.3192195121951</v>
      </c>
      <c r="AB58" s="3"/>
      <c r="AC58" s="3">
        <v>139.0</v>
      </c>
      <c r="AD58" s="3">
        <v>1.0</v>
      </c>
      <c r="AE58" s="3">
        <v>6.0</v>
      </c>
      <c r="AF58" s="3" t="s">
        <v>100</v>
      </c>
      <c r="AG58" s="3">
        <v>211.0</v>
      </c>
      <c r="AH58" s="3">
        <v>87.0</v>
      </c>
      <c r="AI58" s="3">
        <v>0.34371395617070355</v>
      </c>
      <c r="AJ58" s="3">
        <v>254.5</v>
      </c>
      <c r="AK58" s="3">
        <v>0.2935409457900807</v>
      </c>
      <c r="AL58" s="3">
        <v>1278.1655009823182</v>
      </c>
      <c r="AM58" s="3"/>
    </row>
    <row r="59" ht="14.25" customHeight="1">
      <c r="A59" s="1">
        <v>146.0</v>
      </c>
      <c r="B59" s="2">
        <v>1.0</v>
      </c>
      <c r="C59" s="2">
        <v>6.0</v>
      </c>
      <c r="D59" s="3" t="s">
        <v>101</v>
      </c>
      <c r="E59" s="3">
        <v>885.0</v>
      </c>
      <c r="F59" s="8">
        <v>898.0</v>
      </c>
      <c r="G59" s="8">
        <f t="shared" si="26"/>
        <v>13</v>
      </c>
      <c r="H59" s="9">
        <f t="shared" si="27"/>
        <v>0.01468926554</v>
      </c>
      <c r="I59" s="3">
        <v>149.0</v>
      </c>
      <c r="J59" s="8">
        <v>143.0</v>
      </c>
      <c r="K59" s="8">
        <f t="shared" si="28"/>
        <v>-6</v>
      </c>
      <c r="L59" s="9">
        <f t="shared" si="29"/>
        <v>-0.04026845638</v>
      </c>
      <c r="M59" s="3">
        <v>68564.16</v>
      </c>
      <c r="N59" s="8">
        <v>69709.76000000001</v>
      </c>
      <c r="O59" s="8">
        <f t="shared" si="30"/>
        <v>1145.6</v>
      </c>
      <c r="P59" s="9">
        <f t="shared" si="31"/>
        <v>0.01670843776</v>
      </c>
      <c r="Q59" s="3">
        <v>77.47362711864407</v>
      </c>
      <c r="R59" s="8">
        <v>77.62779510022273</v>
      </c>
      <c r="S59" s="8">
        <f t="shared" si="32"/>
        <v>0.1541679816</v>
      </c>
      <c r="T59" s="9">
        <f t="shared" si="33"/>
        <v>0.001989941446</v>
      </c>
      <c r="U59" s="8"/>
      <c r="V59" s="8">
        <v>98.0</v>
      </c>
      <c r="W59" s="8">
        <v>45.0</v>
      </c>
      <c r="X59" s="9">
        <v>0.15924276169265034</v>
      </c>
      <c r="Y59" s="8">
        <v>120.5</v>
      </c>
      <c r="Z59" s="9">
        <v>0.13418708240534521</v>
      </c>
      <c r="AA59" s="8">
        <v>578.5042323651453</v>
      </c>
      <c r="AB59" s="3"/>
      <c r="AC59" s="3">
        <v>146.0</v>
      </c>
      <c r="AD59" s="3">
        <v>1.0</v>
      </c>
      <c r="AE59" s="3">
        <v>6.0</v>
      </c>
      <c r="AF59" s="3" t="s">
        <v>101</v>
      </c>
      <c r="AG59" s="3">
        <v>87.0</v>
      </c>
      <c r="AH59" s="3">
        <v>62.0</v>
      </c>
      <c r="AI59" s="3">
        <v>0.16836158192090395</v>
      </c>
      <c r="AJ59" s="3">
        <v>118.0</v>
      </c>
      <c r="AK59" s="3">
        <v>0.13333333333333333</v>
      </c>
      <c r="AL59" s="3">
        <v>581.0522033898305</v>
      </c>
      <c r="AM59" s="3"/>
    </row>
    <row r="60" ht="14.25" customHeight="1">
      <c r="A60" s="1">
        <v>150.0</v>
      </c>
      <c r="B60" s="2">
        <v>1.0</v>
      </c>
      <c r="C60" s="2">
        <v>6.0</v>
      </c>
      <c r="D60" s="3" t="s">
        <v>102</v>
      </c>
      <c r="E60" s="3">
        <v>981.0</v>
      </c>
      <c r="F60" s="8">
        <v>1000.0</v>
      </c>
      <c r="G60" s="8">
        <f t="shared" si="26"/>
        <v>19</v>
      </c>
      <c r="H60" s="9">
        <f t="shared" si="27"/>
        <v>0.01936799185</v>
      </c>
      <c r="I60" s="3">
        <v>125.0</v>
      </c>
      <c r="J60" s="8">
        <v>123.0</v>
      </c>
      <c r="K60" s="8">
        <f t="shared" si="28"/>
        <v>-2</v>
      </c>
      <c r="L60" s="9">
        <f t="shared" si="29"/>
        <v>-0.016</v>
      </c>
      <c r="M60" s="3">
        <v>51151.04</v>
      </c>
      <c r="N60" s="8">
        <v>52296.64</v>
      </c>
      <c r="O60" s="8">
        <f t="shared" si="30"/>
        <v>1145.6</v>
      </c>
      <c r="P60" s="9">
        <f t="shared" si="31"/>
        <v>0.02239641657</v>
      </c>
      <c r="Q60" s="3">
        <v>52.14173292558614</v>
      </c>
      <c r="R60" s="8">
        <v>52.29664</v>
      </c>
      <c r="S60" s="8">
        <f t="shared" si="32"/>
        <v>0.1549070744</v>
      </c>
      <c r="T60" s="9">
        <f t="shared" si="33"/>
        <v>0.002970884658</v>
      </c>
      <c r="U60" s="8"/>
      <c r="V60" s="8">
        <v>89.0</v>
      </c>
      <c r="W60" s="8">
        <v>34.0</v>
      </c>
      <c r="X60" s="9">
        <v>0.123</v>
      </c>
      <c r="Y60" s="8">
        <v>106.0</v>
      </c>
      <c r="Z60" s="9">
        <v>0.106</v>
      </c>
      <c r="AA60" s="8">
        <v>493.36452830188676</v>
      </c>
      <c r="AB60" s="3"/>
      <c r="AC60" s="3">
        <v>150.0</v>
      </c>
      <c r="AD60" s="3">
        <v>1.0</v>
      </c>
      <c r="AE60" s="3">
        <v>6.0</v>
      </c>
      <c r="AF60" s="3" t="s">
        <v>102</v>
      </c>
      <c r="AG60" s="3">
        <v>88.0</v>
      </c>
      <c r="AH60" s="3">
        <v>37.0</v>
      </c>
      <c r="AI60" s="3">
        <v>0.127420998980632</v>
      </c>
      <c r="AJ60" s="3">
        <v>106.5</v>
      </c>
      <c r="AK60" s="3">
        <v>0.10856269113149847</v>
      </c>
      <c r="AL60" s="3">
        <v>480.291455399061</v>
      </c>
      <c r="AM60" s="3"/>
    </row>
    <row r="61" ht="14.25" customHeight="1">
      <c r="A61" s="1">
        <v>152.0</v>
      </c>
      <c r="B61" s="2">
        <v>1.0</v>
      </c>
      <c r="C61" s="2">
        <v>4.0</v>
      </c>
      <c r="D61" s="3" t="s">
        <v>103</v>
      </c>
      <c r="E61" s="3">
        <v>7183.0</v>
      </c>
      <c r="F61" s="8">
        <v>7137.0</v>
      </c>
      <c r="G61" s="8">
        <f t="shared" si="26"/>
        <v>-46</v>
      </c>
      <c r="H61" s="9">
        <f t="shared" si="27"/>
        <v>-0.006404009467</v>
      </c>
      <c r="I61" s="3">
        <v>2910.0</v>
      </c>
      <c r="J61" s="8">
        <v>2500.0</v>
      </c>
      <c r="K61" s="8">
        <f t="shared" si="28"/>
        <v>-410</v>
      </c>
      <c r="L61" s="9">
        <f t="shared" si="29"/>
        <v>-0.1408934708</v>
      </c>
      <c r="M61" s="3">
        <v>4492699.52</v>
      </c>
      <c r="N61" s="8">
        <v>3553937.6</v>
      </c>
      <c r="O61" s="8">
        <f t="shared" si="30"/>
        <v>-938761.92</v>
      </c>
      <c r="P61" s="9">
        <f t="shared" si="31"/>
        <v>-0.2089527501</v>
      </c>
      <c r="Q61" s="3">
        <v>625.462831685925</v>
      </c>
      <c r="R61" s="8">
        <v>497.9595908645089</v>
      </c>
      <c r="S61" s="8">
        <f t="shared" si="32"/>
        <v>-127.5032408</v>
      </c>
      <c r="T61" s="9">
        <f t="shared" si="33"/>
        <v>-0.203854225</v>
      </c>
      <c r="U61" s="8"/>
      <c r="V61" s="8">
        <v>2235.0</v>
      </c>
      <c r="W61" s="8">
        <v>265.0</v>
      </c>
      <c r="X61" s="9">
        <v>0.3502872355331372</v>
      </c>
      <c r="Y61" s="8">
        <v>2367.5</v>
      </c>
      <c r="Z61" s="9">
        <v>0.3317220120498809</v>
      </c>
      <c r="AA61" s="8">
        <v>1501.1352059134108</v>
      </c>
      <c r="AB61" s="3"/>
      <c r="AC61" s="3">
        <v>152.0</v>
      </c>
      <c r="AD61" s="3">
        <v>1.0</v>
      </c>
      <c r="AE61" s="3">
        <v>4.0</v>
      </c>
      <c r="AF61" s="3" t="s">
        <v>103</v>
      </c>
      <c r="AG61" s="3">
        <v>2480.0</v>
      </c>
      <c r="AH61" s="3">
        <v>430.0</v>
      </c>
      <c r="AI61" s="3">
        <v>0.4051232075734373</v>
      </c>
      <c r="AJ61" s="3">
        <v>2695.0</v>
      </c>
      <c r="AK61" s="3">
        <v>0.37519142419601836</v>
      </c>
      <c r="AL61" s="3">
        <v>1667.0499146567715</v>
      </c>
      <c r="AM61" s="3"/>
    </row>
    <row r="62" ht="14.25" customHeight="1">
      <c r="A62" s="1">
        <v>160.0</v>
      </c>
      <c r="B62" s="2">
        <v>70.0</v>
      </c>
      <c r="C62" s="2">
        <v>8.0</v>
      </c>
      <c r="D62" s="3" t="s">
        <v>104</v>
      </c>
      <c r="E62" s="3">
        <v>150.0</v>
      </c>
      <c r="F62" s="8">
        <v>144.0</v>
      </c>
      <c r="G62" s="8">
        <f t="shared" si="26"/>
        <v>-6</v>
      </c>
      <c r="H62" s="9">
        <f t="shared" si="27"/>
        <v>-0.04</v>
      </c>
      <c r="I62" s="3">
        <v>88.0</v>
      </c>
      <c r="J62" s="8">
        <v>80.0</v>
      </c>
      <c r="K62" s="8">
        <f t="shared" si="28"/>
        <v>-8</v>
      </c>
      <c r="L62" s="9">
        <f t="shared" si="29"/>
        <v>-0.09090909091</v>
      </c>
      <c r="M62" s="3">
        <v>204546.88</v>
      </c>
      <c r="N62" s="8">
        <v>167830.4</v>
      </c>
      <c r="O62" s="8">
        <f t="shared" si="30"/>
        <v>-36716.48</v>
      </c>
      <c r="P62" s="9">
        <f t="shared" si="31"/>
        <v>-0.1795015402</v>
      </c>
      <c r="Q62" s="3">
        <v>1363.6458666666667</v>
      </c>
      <c r="R62" s="8">
        <v>1165.4888888888888</v>
      </c>
      <c r="S62" s="8">
        <f t="shared" si="32"/>
        <v>-198.1569778</v>
      </c>
      <c r="T62" s="9">
        <f t="shared" si="33"/>
        <v>-0.1453141044</v>
      </c>
      <c r="U62" s="8"/>
      <c r="V62" s="8">
        <v>70.0</v>
      </c>
      <c r="W62" s="8">
        <v>10.0</v>
      </c>
      <c r="X62" s="9">
        <v>0.5555555555555556</v>
      </c>
      <c r="Y62" s="8">
        <v>75.0</v>
      </c>
      <c r="Z62" s="9">
        <v>0.5208333333333334</v>
      </c>
      <c r="AA62" s="8">
        <v>2237.7386666666666</v>
      </c>
      <c r="AB62" s="3"/>
      <c r="AC62" s="3">
        <v>160.0</v>
      </c>
      <c r="AD62" s="3">
        <v>70.0</v>
      </c>
      <c r="AE62" s="3">
        <v>8.0</v>
      </c>
      <c r="AF62" s="3" t="s">
        <v>104</v>
      </c>
      <c r="AG62" s="3">
        <v>81.0</v>
      </c>
      <c r="AH62" s="3">
        <v>7.0</v>
      </c>
      <c r="AI62" s="3">
        <v>0.5866666666666667</v>
      </c>
      <c r="AJ62" s="3">
        <v>84.5</v>
      </c>
      <c r="AK62" s="3">
        <v>0.5633333333333334</v>
      </c>
      <c r="AL62" s="3">
        <v>2420.6731360946746</v>
      </c>
      <c r="AM62" s="3"/>
    </row>
    <row r="63" ht="14.25" customHeight="1">
      <c r="A63" s="1">
        <v>162.0</v>
      </c>
      <c r="B63" s="2">
        <v>1.0</v>
      </c>
      <c r="C63" s="2">
        <v>6.0</v>
      </c>
      <c r="D63" s="3" t="s">
        <v>105</v>
      </c>
      <c r="E63" s="3">
        <v>996.0</v>
      </c>
      <c r="F63" s="8">
        <v>931.0</v>
      </c>
      <c r="G63" s="8">
        <f t="shared" si="26"/>
        <v>-65</v>
      </c>
      <c r="H63" s="9">
        <f t="shared" si="27"/>
        <v>-0.06526104418</v>
      </c>
      <c r="I63" s="3">
        <v>499.0</v>
      </c>
      <c r="J63" s="8">
        <v>395.0</v>
      </c>
      <c r="K63" s="8">
        <f t="shared" si="28"/>
        <v>-104</v>
      </c>
      <c r="L63" s="9">
        <f t="shared" si="29"/>
        <v>-0.2084168337</v>
      </c>
      <c r="M63" s="3">
        <v>770816.96</v>
      </c>
      <c r="N63" s="8">
        <v>535338.88</v>
      </c>
      <c r="O63" s="8">
        <f t="shared" si="30"/>
        <v>-235478.08</v>
      </c>
      <c r="P63" s="9">
        <f t="shared" si="31"/>
        <v>-0.3054915657</v>
      </c>
      <c r="Q63" s="3">
        <v>773.912610441767</v>
      </c>
      <c r="R63" s="8">
        <v>575.0149087003223</v>
      </c>
      <c r="S63" s="8">
        <f t="shared" si="32"/>
        <v>-198.8977017</v>
      </c>
      <c r="T63" s="9">
        <f t="shared" si="33"/>
        <v>-0.2570027921</v>
      </c>
      <c r="U63" s="8"/>
      <c r="V63" s="8">
        <v>284.0</v>
      </c>
      <c r="W63" s="8">
        <v>111.0</v>
      </c>
      <c r="X63" s="9">
        <v>0.4242749731471536</v>
      </c>
      <c r="Y63" s="8">
        <v>339.5</v>
      </c>
      <c r="Z63" s="9">
        <v>0.36466165413533835</v>
      </c>
      <c r="AA63" s="8">
        <v>1576.8450073637703</v>
      </c>
      <c r="AB63" s="3"/>
      <c r="AC63" s="3">
        <v>162.0</v>
      </c>
      <c r="AD63" s="3">
        <v>1.0</v>
      </c>
      <c r="AE63" s="3">
        <v>6.0</v>
      </c>
      <c r="AF63" s="3" t="s">
        <v>105</v>
      </c>
      <c r="AG63" s="3">
        <v>343.0</v>
      </c>
      <c r="AH63" s="3">
        <v>156.0</v>
      </c>
      <c r="AI63" s="3">
        <v>0.501004016064257</v>
      </c>
      <c r="AJ63" s="3">
        <v>421.0</v>
      </c>
      <c r="AK63" s="3">
        <v>0.4226907630522088</v>
      </c>
      <c r="AL63" s="3">
        <v>1830.9191448931115</v>
      </c>
      <c r="AM63" s="3"/>
    </row>
    <row r="64" ht="14.25" customHeight="1">
      <c r="A64" s="1">
        <v>166.0</v>
      </c>
      <c r="B64" s="2">
        <v>1.0</v>
      </c>
      <c r="C64" s="2">
        <v>6.0</v>
      </c>
      <c r="D64" s="3" t="s">
        <v>106</v>
      </c>
      <c r="E64" s="3">
        <v>471.0</v>
      </c>
      <c r="F64" s="8">
        <v>397.0</v>
      </c>
      <c r="G64" s="8">
        <f t="shared" si="26"/>
        <v>-74</v>
      </c>
      <c r="H64" s="9">
        <f t="shared" si="27"/>
        <v>-0.1571125265</v>
      </c>
      <c r="I64" s="3">
        <v>178.0</v>
      </c>
      <c r="J64" s="8">
        <v>106.0</v>
      </c>
      <c r="K64" s="8">
        <f t="shared" si="28"/>
        <v>-72</v>
      </c>
      <c r="L64" s="9">
        <f t="shared" si="29"/>
        <v>-0.404494382</v>
      </c>
      <c r="M64" s="3">
        <v>214284.47999999998</v>
      </c>
      <c r="N64" s="8">
        <v>100927.36</v>
      </c>
      <c r="O64" s="8">
        <f t="shared" si="30"/>
        <v>-113357.12</v>
      </c>
      <c r="P64" s="9">
        <f t="shared" si="31"/>
        <v>-0.5290029404</v>
      </c>
      <c r="Q64" s="3">
        <v>454.9564331210191</v>
      </c>
      <c r="R64" s="8">
        <v>254.22508816120907</v>
      </c>
      <c r="S64" s="8">
        <f t="shared" si="32"/>
        <v>-200.731345</v>
      </c>
      <c r="T64" s="9">
        <f t="shared" si="33"/>
        <v>-0.4412100376</v>
      </c>
      <c r="U64" s="8"/>
      <c r="V64" s="8">
        <v>85.0</v>
      </c>
      <c r="W64" s="8">
        <v>21.0</v>
      </c>
      <c r="X64" s="9">
        <v>0.26700251889168763</v>
      </c>
      <c r="Y64" s="8">
        <v>95.5</v>
      </c>
      <c r="Z64" s="9">
        <v>0.24055415617128464</v>
      </c>
      <c r="AA64" s="8">
        <v>1056.830994764398</v>
      </c>
      <c r="AB64" s="3"/>
      <c r="AC64" s="3">
        <v>166.0</v>
      </c>
      <c r="AD64" s="3">
        <v>1.0</v>
      </c>
      <c r="AE64" s="3">
        <v>6.0</v>
      </c>
      <c r="AF64" s="3" t="s">
        <v>106</v>
      </c>
      <c r="AG64" s="3">
        <v>127.0</v>
      </c>
      <c r="AH64" s="3">
        <v>51.0</v>
      </c>
      <c r="AI64" s="3">
        <v>0.37791932059447986</v>
      </c>
      <c r="AJ64" s="3">
        <v>152.5</v>
      </c>
      <c r="AK64" s="3">
        <v>0.3237791932059448</v>
      </c>
      <c r="AL64" s="3">
        <v>1405.144131147541</v>
      </c>
      <c r="AM64" s="3"/>
    </row>
    <row r="65" ht="14.25" customHeight="1">
      <c r="A65" s="1">
        <v>173.0</v>
      </c>
      <c r="B65" s="2">
        <v>1.0</v>
      </c>
      <c r="C65" s="2">
        <v>6.0</v>
      </c>
      <c r="D65" s="3" t="s">
        <v>107</v>
      </c>
      <c r="E65" s="3">
        <v>508.0</v>
      </c>
      <c r="F65" s="8">
        <v>505.0</v>
      </c>
      <c r="G65" s="8">
        <f t="shared" si="26"/>
        <v>-3</v>
      </c>
      <c r="H65" s="9">
        <f t="shared" si="27"/>
        <v>-0.005905511811</v>
      </c>
      <c r="I65" s="3">
        <v>254.0</v>
      </c>
      <c r="J65" s="8">
        <v>250.0</v>
      </c>
      <c r="K65" s="8">
        <f t="shared" si="28"/>
        <v>-4</v>
      </c>
      <c r="L65" s="9">
        <f t="shared" si="29"/>
        <v>-0.0157480315</v>
      </c>
      <c r="M65" s="3">
        <v>406573.43999999994</v>
      </c>
      <c r="N65" s="8">
        <v>439509.44</v>
      </c>
      <c r="O65" s="8">
        <f t="shared" si="30"/>
        <v>32936</v>
      </c>
      <c r="P65" s="9">
        <f t="shared" si="31"/>
        <v>0.08100873485</v>
      </c>
      <c r="Q65" s="3">
        <v>800.3414173228346</v>
      </c>
      <c r="R65" s="8">
        <v>870.3157227722772</v>
      </c>
      <c r="S65" s="8">
        <f t="shared" si="32"/>
        <v>69.97430545</v>
      </c>
      <c r="T65" s="9">
        <f t="shared" si="33"/>
        <v>0.08743056892</v>
      </c>
      <c r="U65" s="8"/>
      <c r="V65" s="8">
        <v>199.0</v>
      </c>
      <c r="W65" s="8">
        <v>51.0</v>
      </c>
      <c r="X65" s="9">
        <v>0.49504950495049505</v>
      </c>
      <c r="Y65" s="8">
        <v>224.5</v>
      </c>
      <c r="Z65" s="9">
        <v>0.44455445544554456</v>
      </c>
      <c r="AA65" s="8">
        <v>1957.7257906458797</v>
      </c>
      <c r="AB65" s="3"/>
      <c r="AC65" s="3">
        <v>173.0</v>
      </c>
      <c r="AD65" s="3">
        <v>1.0</v>
      </c>
      <c r="AE65" s="3">
        <v>6.0</v>
      </c>
      <c r="AF65" s="3" t="s">
        <v>107</v>
      </c>
      <c r="AG65" s="3">
        <v>179.0</v>
      </c>
      <c r="AH65" s="3">
        <v>75.0</v>
      </c>
      <c r="AI65" s="3">
        <v>0.5</v>
      </c>
      <c r="AJ65" s="3">
        <v>216.5</v>
      </c>
      <c r="AK65" s="3">
        <v>0.42618110236220474</v>
      </c>
      <c r="AL65" s="3">
        <v>1877.9373672055424</v>
      </c>
      <c r="AM65" s="3"/>
    </row>
    <row r="66" ht="14.25" customHeight="1">
      <c r="A66" s="1">
        <v>177.0</v>
      </c>
      <c r="B66" s="2">
        <v>1.0</v>
      </c>
      <c r="C66" s="2">
        <v>6.0</v>
      </c>
      <c r="D66" s="3" t="s">
        <v>108</v>
      </c>
      <c r="E66" s="3">
        <v>1090.0</v>
      </c>
      <c r="F66" s="8">
        <v>1104.0</v>
      </c>
      <c r="G66" s="8">
        <f t="shared" si="26"/>
        <v>14</v>
      </c>
      <c r="H66" s="9">
        <f t="shared" si="27"/>
        <v>0.0128440367</v>
      </c>
      <c r="I66" s="3">
        <v>468.0</v>
      </c>
      <c r="J66" s="8">
        <v>424.0</v>
      </c>
      <c r="K66" s="8">
        <f t="shared" si="28"/>
        <v>-44</v>
      </c>
      <c r="L66" s="9">
        <f t="shared" si="29"/>
        <v>-0.09401709402</v>
      </c>
      <c r="M66" s="3">
        <v>623492.8</v>
      </c>
      <c r="N66" s="8">
        <v>539692.16</v>
      </c>
      <c r="O66" s="8">
        <f t="shared" si="30"/>
        <v>-83800.64</v>
      </c>
      <c r="P66" s="9">
        <f t="shared" si="31"/>
        <v>-0.1344051447</v>
      </c>
      <c r="Q66" s="3">
        <v>572.011743119266</v>
      </c>
      <c r="R66" s="8">
        <v>488.8515942028986</v>
      </c>
      <c r="S66" s="8">
        <f t="shared" si="32"/>
        <v>-83.16014892</v>
      </c>
      <c r="T66" s="9">
        <f t="shared" si="33"/>
        <v>-0.145381891</v>
      </c>
      <c r="U66" s="8"/>
      <c r="V66" s="8">
        <v>302.0</v>
      </c>
      <c r="W66" s="8">
        <v>122.0</v>
      </c>
      <c r="X66" s="9">
        <v>0.38405797101449274</v>
      </c>
      <c r="Y66" s="8">
        <v>363.0</v>
      </c>
      <c r="Z66" s="9">
        <v>0.328804347826087</v>
      </c>
      <c r="AA66" s="8">
        <v>1486.7552617079891</v>
      </c>
      <c r="AB66" s="3"/>
      <c r="AC66" s="3">
        <v>177.0</v>
      </c>
      <c r="AD66" s="3">
        <v>1.0</v>
      </c>
      <c r="AE66" s="3">
        <v>6.0</v>
      </c>
      <c r="AF66" s="3" t="s">
        <v>108</v>
      </c>
      <c r="AG66" s="3">
        <v>319.0</v>
      </c>
      <c r="AH66" s="3">
        <v>149.0</v>
      </c>
      <c r="AI66" s="3">
        <v>0.42935779816513764</v>
      </c>
      <c r="AJ66" s="3">
        <v>393.5</v>
      </c>
      <c r="AK66" s="3">
        <v>0.3610091743119266</v>
      </c>
      <c r="AL66" s="3">
        <v>1584.4797966963151</v>
      </c>
      <c r="AM66" s="3"/>
    </row>
    <row r="67" ht="14.25" customHeight="1">
      <c r="A67" s="1">
        <v>181.0</v>
      </c>
      <c r="B67" s="2">
        <v>1.0</v>
      </c>
      <c r="C67" s="2">
        <v>4.0</v>
      </c>
      <c r="D67" s="3" t="s">
        <v>109</v>
      </c>
      <c r="E67" s="3">
        <v>6776.0</v>
      </c>
      <c r="F67" s="8">
        <v>6420.0</v>
      </c>
      <c r="G67" s="8">
        <f t="shared" si="26"/>
        <v>-356</v>
      </c>
      <c r="H67" s="9">
        <f t="shared" si="27"/>
        <v>-0.05253837072</v>
      </c>
      <c r="I67" s="3">
        <v>2712.0</v>
      </c>
      <c r="J67" s="8">
        <v>2360.0</v>
      </c>
      <c r="K67" s="8">
        <f t="shared" si="28"/>
        <v>-352</v>
      </c>
      <c r="L67" s="9">
        <f t="shared" si="29"/>
        <v>-0.1297935103</v>
      </c>
      <c r="M67" s="3">
        <v>3537040.0</v>
      </c>
      <c r="N67" s="8">
        <v>3054570.56</v>
      </c>
      <c r="O67" s="8">
        <f t="shared" si="30"/>
        <v>-482469.44</v>
      </c>
      <c r="P67" s="9">
        <f t="shared" si="31"/>
        <v>-0.1364048583</v>
      </c>
      <c r="Q67" s="3">
        <v>521.9952774498229</v>
      </c>
      <c r="R67" s="8">
        <v>475.78980685358255</v>
      </c>
      <c r="S67" s="8">
        <f t="shared" si="32"/>
        <v>-46.2054706</v>
      </c>
      <c r="T67" s="9">
        <f t="shared" si="33"/>
        <v>-0.08851702801</v>
      </c>
      <c r="U67" s="8"/>
      <c r="V67" s="8">
        <v>1710.0</v>
      </c>
      <c r="W67" s="8">
        <v>650.0</v>
      </c>
      <c r="X67" s="9">
        <v>0.367601246105919</v>
      </c>
      <c r="Y67" s="8">
        <v>2035.0</v>
      </c>
      <c r="Z67" s="9">
        <v>0.31697819314641745</v>
      </c>
      <c r="AA67" s="8">
        <v>1501.0174742014742</v>
      </c>
      <c r="AB67" s="3"/>
      <c r="AC67" s="3">
        <v>181.0</v>
      </c>
      <c r="AD67" s="3">
        <v>1.0</v>
      </c>
      <c r="AE67" s="3">
        <v>4.0</v>
      </c>
      <c r="AF67" s="3" t="s">
        <v>109</v>
      </c>
      <c r="AG67" s="3">
        <v>1793.0</v>
      </c>
      <c r="AH67" s="3">
        <v>919.0</v>
      </c>
      <c r="AI67" s="3">
        <v>0.4002361275088548</v>
      </c>
      <c r="AJ67" s="3">
        <v>2252.5</v>
      </c>
      <c r="AK67" s="3">
        <v>0.3324232585596222</v>
      </c>
      <c r="AL67" s="3">
        <v>1570.2730299667037</v>
      </c>
      <c r="AM67" s="3"/>
    </row>
    <row r="68" ht="14.25" customHeight="1">
      <c r="A68" s="1">
        <v>182.0</v>
      </c>
      <c r="B68" s="2">
        <v>1.0</v>
      </c>
      <c r="C68" s="2">
        <v>5.0</v>
      </c>
      <c r="D68" s="3" t="s">
        <v>110</v>
      </c>
      <c r="E68" s="3">
        <v>1032.0</v>
      </c>
      <c r="F68" s="8">
        <v>988.0</v>
      </c>
      <c r="G68" s="8">
        <f t="shared" si="26"/>
        <v>-44</v>
      </c>
      <c r="H68" s="9">
        <f t="shared" si="27"/>
        <v>-0.04263565891</v>
      </c>
      <c r="I68" s="3">
        <v>400.0</v>
      </c>
      <c r="J68" s="8">
        <v>333.0</v>
      </c>
      <c r="K68" s="8">
        <f t="shared" si="28"/>
        <v>-67</v>
      </c>
      <c r="L68" s="9">
        <f t="shared" si="29"/>
        <v>-0.1675</v>
      </c>
      <c r="M68" s="3">
        <v>480120.96</v>
      </c>
      <c r="N68" s="8">
        <v>359202.88</v>
      </c>
      <c r="O68" s="8">
        <f t="shared" si="30"/>
        <v>-120918.08</v>
      </c>
      <c r="P68" s="9">
        <f t="shared" si="31"/>
        <v>-0.2518492007</v>
      </c>
      <c r="Q68" s="3">
        <v>465.23348837209306</v>
      </c>
      <c r="R68" s="8">
        <v>363.5656680161943</v>
      </c>
      <c r="S68" s="8">
        <f t="shared" si="32"/>
        <v>-101.6678204</v>
      </c>
      <c r="T68" s="9">
        <f t="shared" si="33"/>
        <v>-0.218530744</v>
      </c>
      <c r="U68" s="8"/>
      <c r="V68" s="8">
        <v>241.0</v>
      </c>
      <c r="W68" s="8">
        <v>92.0</v>
      </c>
      <c r="X68" s="9">
        <v>0.33704453441295545</v>
      </c>
      <c r="Y68" s="8">
        <v>287.0</v>
      </c>
      <c r="Z68" s="9">
        <v>0.29048582995951416</v>
      </c>
      <c r="AA68" s="8">
        <v>1251.5779790940767</v>
      </c>
      <c r="AB68" s="3"/>
      <c r="AC68" s="3">
        <v>182.0</v>
      </c>
      <c r="AD68" s="3">
        <v>1.0</v>
      </c>
      <c r="AE68" s="3">
        <v>5.0</v>
      </c>
      <c r="AF68" s="3" t="s">
        <v>110</v>
      </c>
      <c r="AG68" s="3">
        <v>279.0</v>
      </c>
      <c r="AH68" s="3">
        <v>121.0</v>
      </c>
      <c r="AI68" s="3">
        <v>0.3875968992248062</v>
      </c>
      <c r="AJ68" s="3">
        <v>339.5</v>
      </c>
      <c r="AK68" s="3">
        <v>0.32897286821705424</v>
      </c>
      <c r="AL68" s="3">
        <v>1414.200176730486</v>
      </c>
      <c r="AM68" s="3"/>
    </row>
    <row r="69" ht="14.25" customHeight="1">
      <c r="A69" s="1">
        <v>186.0</v>
      </c>
      <c r="B69" s="2">
        <v>1.0</v>
      </c>
      <c r="C69" s="2">
        <v>5.0</v>
      </c>
      <c r="D69" s="3" t="s">
        <v>111</v>
      </c>
      <c r="E69" s="3">
        <v>1798.0</v>
      </c>
      <c r="F69" s="8">
        <v>1723.0</v>
      </c>
      <c r="G69" s="8">
        <f t="shared" si="26"/>
        <v>-75</v>
      </c>
      <c r="H69" s="9">
        <f t="shared" si="27"/>
        <v>-0.04171301446</v>
      </c>
      <c r="I69" s="3">
        <v>454.0</v>
      </c>
      <c r="J69" s="8">
        <v>225.0</v>
      </c>
      <c r="K69" s="8">
        <f t="shared" si="28"/>
        <v>-229</v>
      </c>
      <c r="L69" s="9">
        <f t="shared" si="29"/>
        <v>-0.5044052863</v>
      </c>
      <c r="M69" s="3">
        <v>320481.6</v>
      </c>
      <c r="N69" s="8">
        <v>106025.28</v>
      </c>
      <c r="O69" s="8">
        <f t="shared" si="30"/>
        <v>-214456.32</v>
      </c>
      <c r="P69" s="9">
        <f t="shared" si="31"/>
        <v>-0.6691689008</v>
      </c>
      <c r="Q69" s="3">
        <v>178.2433815350389</v>
      </c>
      <c r="R69" s="8">
        <v>61.53527568195009</v>
      </c>
      <c r="S69" s="8">
        <f t="shared" si="32"/>
        <v>-116.7081059</v>
      </c>
      <c r="T69" s="9">
        <f t="shared" si="33"/>
        <v>-0.6547682436</v>
      </c>
      <c r="U69" s="8"/>
      <c r="V69" s="8">
        <v>173.0</v>
      </c>
      <c r="W69" s="8">
        <v>52.0</v>
      </c>
      <c r="X69" s="9">
        <v>0.130586186883343</v>
      </c>
      <c r="Y69" s="8">
        <v>199.0</v>
      </c>
      <c r="Z69" s="9">
        <v>0.1154962275101567</v>
      </c>
      <c r="AA69" s="8">
        <v>532.7903517587939</v>
      </c>
      <c r="AB69" s="3"/>
      <c r="AC69" s="3">
        <v>186.0</v>
      </c>
      <c r="AD69" s="3">
        <v>1.0</v>
      </c>
      <c r="AE69" s="3">
        <v>5.0</v>
      </c>
      <c r="AF69" s="3" t="s">
        <v>111</v>
      </c>
      <c r="AG69" s="3">
        <v>261.0</v>
      </c>
      <c r="AH69" s="3">
        <v>193.0</v>
      </c>
      <c r="AI69" s="3">
        <v>0.2525027808676307</v>
      </c>
      <c r="AJ69" s="3">
        <v>357.5</v>
      </c>
      <c r="AK69" s="3">
        <v>0.19883203559510568</v>
      </c>
      <c r="AL69" s="3">
        <v>896.452027972028</v>
      </c>
      <c r="AM69" s="3"/>
    </row>
    <row r="70" ht="14.25" customHeight="1">
      <c r="A70" s="1">
        <v>191.0</v>
      </c>
      <c r="B70" s="2">
        <v>1.0</v>
      </c>
      <c r="C70" s="2">
        <v>3.0</v>
      </c>
      <c r="D70" s="3" t="s">
        <v>112</v>
      </c>
      <c r="E70" s="3">
        <v>8602.0</v>
      </c>
      <c r="F70" s="8">
        <v>8008.0</v>
      </c>
      <c r="G70" s="8">
        <f t="shared" si="26"/>
        <v>-594</v>
      </c>
      <c r="H70" s="9">
        <f t="shared" si="27"/>
        <v>-0.06905370844</v>
      </c>
      <c r="I70" s="3">
        <v>4505.0</v>
      </c>
      <c r="J70" s="8">
        <v>3689.0</v>
      </c>
      <c r="K70" s="8">
        <f t="shared" si="28"/>
        <v>-816</v>
      </c>
      <c r="L70" s="9">
        <f t="shared" si="29"/>
        <v>-0.1811320755</v>
      </c>
      <c r="M70" s="3">
        <v>8536037.44</v>
      </c>
      <c r="N70" s="8">
        <v>6498874.24</v>
      </c>
      <c r="O70" s="8">
        <f t="shared" si="30"/>
        <v>-2037163.2</v>
      </c>
      <c r="P70" s="9">
        <f t="shared" si="31"/>
        <v>-0.2386544359</v>
      </c>
      <c r="Q70" s="3">
        <v>992.3317182050686</v>
      </c>
      <c r="R70" s="8">
        <v>811.5477322677323</v>
      </c>
      <c r="S70" s="8">
        <f t="shared" si="32"/>
        <v>-180.7839859</v>
      </c>
      <c r="T70" s="9">
        <f t="shared" si="33"/>
        <v>-0.1821810012</v>
      </c>
      <c r="U70" s="8"/>
      <c r="V70" s="8">
        <v>3058.0</v>
      </c>
      <c r="W70" s="8">
        <v>631.0</v>
      </c>
      <c r="X70" s="9">
        <v>0.4606643356643357</v>
      </c>
      <c r="Y70" s="8">
        <v>3373.5</v>
      </c>
      <c r="Z70" s="9">
        <v>0.4212662337662338</v>
      </c>
      <c r="AA70" s="8">
        <v>1926.4485667704166</v>
      </c>
      <c r="AB70" s="3"/>
      <c r="AC70" s="3">
        <v>191.0</v>
      </c>
      <c r="AD70" s="3">
        <v>1.0</v>
      </c>
      <c r="AE70" s="3">
        <v>3.0</v>
      </c>
      <c r="AF70" s="3" t="s">
        <v>112</v>
      </c>
      <c r="AG70" s="3">
        <v>3479.0</v>
      </c>
      <c r="AH70" s="3">
        <v>1026.0</v>
      </c>
      <c r="AI70" s="3">
        <v>0.5237154150197628</v>
      </c>
      <c r="AJ70" s="3">
        <v>3992.0</v>
      </c>
      <c r="AK70" s="3">
        <v>0.4640781213671239</v>
      </c>
      <c r="AL70" s="3">
        <v>2138.2859318637275</v>
      </c>
      <c r="AM70" s="3"/>
    </row>
    <row r="71" ht="14.25" customHeight="1">
      <c r="A71" s="1">
        <v>192.0</v>
      </c>
      <c r="B71" s="2">
        <v>1.0</v>
      </c>
      <c r="C71" s="2">
        <v>3.0</v>
      </c>
      <c r="D71" s="3" t="s">
        <v>113</v>
      </c>
      <c r="E71" s="3">
        <v>7323.0</v>
      </c>
      <c r="F71" s="8">
        <v>7119.0</v>
      </c>
      <c r="G71" s="8">
        <f t="shared" si="26"/>
        <v>-204</v>
      </c>
      <c r="H71" s="9">
        <f t="shared" si="27"/>
        <v>-0.02785743548</v>
      </c>
      <c r="I71" s="3">
        <v>1128.0</v>
      </c>
      <c r="J71" s="8">
        <v>984.0</v>
      </c>
      <c r="K71" s="8">
        <f t="shared" si="28"/>
        <v>-144</v>
      </c>
      <c r="L71" s="9">
        <f t="shared" si="29"/>
        <v>-0.1276595745</v>
      </c>
      <c r="M71" s="3">
        <v>522450.87999999995</v>
      </c>
      <c r="N71" s="8">
        <v>456464.32</v>
      </c>
      <c r="O71" s="8">
        <f t="shared" si="30"/>
        <v>-65986.56</v>
      </c>
      <c r="P71" s="9">
        <f t="shared" si="31"/>
        <v>-0.1263019406</v>
      </c>
      <c r="Q71" s="3">
        <v>71.34383176293868</v>
      </c>
      <c r="R71" s="8">
        <v>64.11916280376458</v>
      </c>
      <c r="S71" s="8">
        <f t="shared" si="32"/>
        <v>-7.224668959</v>
      </c>
      <c r="T71" s="9">
        <f t="shared" si="33"/>
        <v>-0.1012655023</v>
      </c>
      <c r="U71" s="8"/>
      <c r="V71" s="8">
        <v>720.0</v>
      </c>
      <c r="W71" s="8">
        <v>264.0</v>
      </c>
      <c r="X71" s="9">
        <v>0.13822166034555414</v>
      </c>
      <c r="Y71" s="8">
        <v>852.0</v>
      </c>
      <c r="Z71" s="9">
        <v>0.11967973029919933</v>
      </c>
      <c r="AA71" s="8">
        <v>535.7562441314554</v>
      </c>
      <c r="AB71" s="3"/>
      <c r="AC71" s="3">
        <v>192.0</v>
      </c>
      <c r="AD71" s="3">
        <v>1.0</v>
      </c>
      <c r="AE71" s="3">
        <v>3.0</v>
      </c>
      <c r="AF71" s="3" t="s">
        <v>113</v>
      </c>
      <c r="AG71" s="3">
        <v>727.0</v>
      </c>
      <c r="AH71" s="3">
        <v>401.0</v>
      </c>
      <c r="AI71" s="3">
        <v>0.15403523146251535</v>
      </c>
      <c r="AJ71" s="3">
        <v>927.5</v>
      </c>
      <c r="AK71" s="3">
        <v>0.12665574218216577</v>
      </c>
      <c r="AL71" s="3">
        <v>563.289358490566</v>
      </c>
      <c r="AM71" s="3"/>
    </row>
    <row r="72" ht="14.25" customHeight="1">
      <c r="A72" s="1">
        <v>194.0</v>
      </c>
      <c r="B72" s="2">
        <v>1.0</v>
      </c>
      <c r="C72" s="2">
        <v>3.0</v>
      </c>
      <c r="D72" s="3" t="s">
        <v>114</v>
      </c>
      <c r="E72" s="3">
        <v>11443.0</v>
      </c>
      <c r="F72" s="8">
        <v>11274.0</v>
      </c>
      <c r="G72" s="8">
        <f t="shared" si="26"/>
        <v>-169</v>
      </c>
      <c r="H72" s="9">
        <f t="shared" si="27"/>
        <v>-0.01476885432</v>
      </c>
      <c r="I72" s="3">
        <v>1482.0</v>
      </c>
      <c r="J72" s="8">
        <v>1243.0</v>
      </c>
      <c r="K72" s="8">
        <f t="shared" si="28"/>
        <v>-239</v>
      </c>
      <c r="L72" s="9">
        <f t="shared" si="29"/>
        <v>-0.161268556</v>
      </c>
      <c r="M72" s="3">
        <v>731465.6000000001</v>
      </c>
      <c r="N72" s="8">
        <v>551434.56</v>
      </c>
      <c r="O72" s="8">
        <f t="shared" si="30"/>
        <v>-180031.04</v>
      </c>
      <c r="P72" s="9">
        <f t="shared" si="31"/>
        <v>-0.2461237275</v>
      </c>
      <c r="Q72" s="3">
        <v>63.922537796032515</v>
      </c>
      <c r="R72" s="8">
        <v>48.9120596061735</v>
      </c>
      <c r="S72" s="8">
        <f t="shared" si="32"/>
        <v>-15.01047819</v>
      </c>
      <c r="T72" s="9">
        <f t="shared" si="33"/>
        <v>-0.2348229389</v>
      </c>
      <c r="U72" s="8"/>
      <c r="V72" s="8">
        <v>976.0</v>
      </c>
      <c r="W72" s="8">
        <v>267.0</v>
      </c>
      <c r="X72" s="9">
        <v>0.11025368103601206</v>
      </c>
      <c r="Y72" s="8">
        <v>1109.5</v>
      </c>
      <c r="Z72" s="9">
        <v>0.09841227603335108</v>
      </c>
      <c r="AA72" s="8">
        <v>497.01177106804874</v>
      </c>
      <c r="AB72" s="3"/>
      <c r="AC72" s="3">
        <v>194.0</v>
      </c>
      <c r="AD72" s="3">
        <v>1.0</v>
      </c>
      <c r="AE72" s="3">
        <v>3.0</v>
      </c>
      <c r="AF72" s="3" t="s">
        <v>114</v>
      </c>
      <c r="AG72" s="3">
        <v>1007.0</v>
      </c>
      <c r="AH72" s="3">
        <v>475.0</v>
      </c>
      <c r="AI72" s="3">
        <v>0.12951149174167614</v>
      </c>
      <c r="AJ72" s="3">
        <v>1244.5</v>
      </c>
      <c r="AK72" s="3">
        <v>0.10875644498820239</v>
      </c>
      <c r="AL72" s="3">
        <v>587.758617918843</v>
      </c>
      <c r="AM72" s="3"/>
    </row>
    <row r="73" ht="14.25" customHeight="1">
      <c r="A73" s="1">
        <v>195.0</v>
      </c>
      <c r="B73" s="2">
        <v>1.0</v>
      </c>
      <c r="C73" s="2">
        <v>3.0</v>
      </c>
      <c r="D73" s="3" t="s">
        <v>115</v>
      </c>
      <c r="E73" s="3">
        <v>695.0</v>
      </c>
      <c r="F73" s="8">
        <v>706.0</v>
      </c>
      <c r="G73" s="8">
        <f t="shared" si="26"/>
        <v>11</v>
      </c>
      <c r="H73" s="9">
        <f t="shared" si="27"/>
        <v>0.01582733813</v>
      </c>
      <c r="I73" s="3">
        <v>120.0</v>
      </c>
      <c r="J73" s="8">
        <v>87.0</v>
      </c>
      <c r="K73" s="8">
        <f t="shared" si="28"/>
        <v>-33</v>
      </c>
      <c r="L73" s="9">
        <f t="shared" si="29"/>
        <v>-0.275</v>
      </c>
      <c r="M73" s="3">
        <v>55848.0</v>
      </c>
      <c r="N73" s="8">
        <v>36200.96000000001</v>
      </c>
      <c r="O73" s="8">
        <f t="shared" si="30"/>
        <v>-19647.04</v>
      </c>
      <c r="P73" s="9">
        <f t="shared" si="31"/>
        <v>-0.3517948718</v>
      </c>
      <c r="Q73" s="3">
        <v>80.3568345323741</v>
      </c>
      <c r="R73" s="8">
        <v>51.27614730878188</v>
      </c>
      <c r="S73" s="8">
        <f t="shared" si="32"/>
        <v>-29.08068722</v>
      </c>
      <c r="T73" s="9">
        <f t="shared" si="33"/>
        <v>-0.3618943851</v>
      </c>
      <c r="U73" s="8"/>
      <c r="V73" s="8">
        <v>67.0</v>
      </c>
      <c r="W73" s="8">
        <v>20.0</v>
      </c>
      <c r="X73" s="9">
        <v>0.12322946175637393</v>
      </c>
      <c r="Y73" s="8">
        <v>77.0</v>
      </c>
      <c r="Z73" s="9">
        <v>0.10906515580736544</v>
      </c>
      <c r="AA73" s="8">
        <v>470.14233766233775</v>
      </c>
      <c r="AB73" s="3"/>
      <c r="AC73" s="3">
        <v>195.0</v>
      </c>
      <c r="AD73" s="3">
        <v>1.0</v>
      </c>
      <c r="AE73" s="3">
        <v>3.0</v>
      </c>
      <c r="AF73" s="3" t="s">
        <v>115</v>
      </c>
      <c r="AG73" s="3">
        <v>70.0</v>
      </c>
      <c r="AH73" s="3">
        <v>50.0</v>
      </c>
      <c r="AI73" s="3">
        <v>0.17266187050359713</v>
      </c>
      <c r="AJ73" s="3">
        <v>95.0</v>
      </c>
      <c r="AK73" s="3">
        <v>0.1366906474820144</v>
      </c>
      <c r="AL73" s="3">
        <v>587.8736842105263</v>
      </c>
      <c r="AM73" s="3"/>
    </row>
    <row r="74" ht="14.25" customHeight="1">
      <c r="A74" s="1">
        <v>196.0</v>
      </c>
      <c r="B74" s="2">
        <v>1.0</v>
      </c>
      <c r="C74" s="2">
        <v>3.0</v>
      </c>
      <c r="D74" s="3" t="s">
        <v>116</v>
      </c>
      <c r="E74" s="3">
        <v>29370.0</v>
      </c>
      <c r="F74" s="8">
        <v>29156.0</v>
      </c>
      <c r="G74" s="8">
        <f t="shared" si="26"/>
        <v>-214</v>
      </c>
      <c r="H74" s="9">
        <f t="shared" si="27"/>
        <v>-0.007286346612</v>
      </c>
      <c r="I74" s="3">
        <v>6341.0</v>
      </c>
      <c r="J74" s="8">
        <v>4857.0</v>
      </c>
      <c r="K74" s="8">
        <f t="shared" si="28"/>
        <v>-1484</v>
      </c>
      <c r="L74" s="9">
        <f t="shared" si="29"/>
        <v>-0.234032487</v>
      </c>
      <c r="M74" s="3">
        <v>5526431.680000001</v>
      </c>
      <c r="N74" s="8">
        <v>3507082.56</v>
      </c>
      <c r="O74" s="8">
        <f t="shared" si="30"/>
        <v>-2019349.12</v>
      </c>
      <c r="P74" s="9">
        <f t="shared" si="31"/>
        <v>-0.3653983686</v>
      </c>
      <c r="Q74" s="3">
        <v>188.16587265917605</v>
      </c>
      <c r="R74" s="8">
        <v>120.28682123748113</v>
      </c>
      <c r="S74" s="8">
        <f t="shared" si="32"/>
        <v>-67.87905142</v>
      </c>
      <c r="T74" s="9">
        <f t="shared" si="33"/>
        <v>-0.3607405023</v>
      </c>
      <c r="U74" s="8"/>
      <c r="V74" s="8">
        <v>3931.0</v>
      </c>
      <c r="W74" s="8">
        <v>926.0</v>
      </c>
      <c r="X74" s="9">
        <v>0.16658663739882015</v>
      </c>
      <c r="Y74" s="8">
        <v>4394.0</v>
      </c>
      <c r="Z74" s="9">
        <v>0.15070654410755935</v>
      </c>
      <c r="AA74" s="8">
        <v>798.1526081019572</v>
      </c>
      <c r="AB74" s="3"/>
      <c r="AC74" s="3">
        <v>196.0</v>
      </c>
      <c r="AD74" s="3">
        <v>1.0</v>
      </c>
      <c r="AE74" s="3">
        <v>3.0</v>
      </c>
      <c r="AF74" s="3" t="s">
        <v>116</v>
      </c>
      <c r="AG74" s="3">
        <v>4526.0</v>
      </c>
      <c r="AH74" s="3">
        <v>1815.0</v>
      </c>
      <c r="AI74" s="3">
        <v>0.21590057882192715</v>
      </c>
      <c r="AJ74" s="3">
        <v>5433.5</v>
      </c>
      <c r="AK74" s="3">
        <v>0.18500170241743275</v>
      </c>
      <c r="AL74" s="3">
        <v>1017.103465537867</v>
      </c>
      <c r="AM74" s="3"/>
    </row>
    <row r="75" ht="14.25" customHeight="1">
      <c r="A75" s="1">
        <v>197.0</v>
      </c>
      <c r="B75" s="2">
        <v>1.0</v>
      </c>
      <c r="C75" s="2">
        <v>2.0</v>
      </c>
      <c r="D75" s="3" t="s">
        <v>117</v>
      </c>
      <c r="E75" s="3">
        <v>5338.0</v>
      </c>
      <c r="F75" s="8">
        <v>5140.0</v>
      </c>
      <c r="G75" s="8">
        <f t="shared" si="26"/>
        <v>-198</v>
      </c>
      <c r="H75" s="9">
        <f t="shared" si="27"/>
        <v>-0.03709254402</v>
      </c>
      <c r="I75" s="3">
        <v>2197.0</v>
      </c>
      <c r="J75" s="8">
        <v>1959.0</v>
      </c>
      <c r="K75" s="8">
        <f t="shared" si="28"/>
        <v>-238</v>
      </c>
      <c r="L75" s="9">
        <f t="shared" si="29"/>
        <v>-0.1083295403</v>
      </c>
      <c r="M75" s="3">
        <v>3482967.6799999992</v>
      </c>
      <c r="N75" s="8">
        <v>2918530.56</v>
      </c>
      <c r="O75" s="8">
        <f t="shared" si="30"/>
        <v>-564437.12</v>
      </c>
      <c r="P75" s="9">
        <f t="shared" si="31"/>
        <v>-0.162056376</v>
      </c>
      <c r="Q75" s="3">
        <v>652.4855151742224</v>
      </c>
      <c r="R75" s="8">
        <v>567.8075019455252</v>
      </c>
      <c r="S75" s="8">
        <f t="shared" si="32"/>
        <v>-84.67801323</v>
      </c>
      <c r="T75" s="9">
        <f t="shared" si="33"/>
        <v>-0.1297776138</v>
      </c>
      <c r="U75" s="8"/>
      <c r="V75" s="8">
        <v>1539.0</v>
      </c>
      <c r="W75" s="8">
        <v>420.0</v>
      </c>
      <c r="X75" s="9">
        <v>0.3811284046692607</v>
      </c>
      <c r="Y75" s="8">
        <v>1749.0</v>
      </c>
      <c r="Z75" s="9">
        <v>0.34027237354085604</v>
      </c>
      <c r="AA75" s="8">
        <v>1668.685283018868</v>
      </c>
      <c r="AB75" s="3"/>
      <c r="AC75" s="3">
        <v>197.0</v>
      </c>
      <c r="AD75" s="3">
        <v>1.0</v>
      </c>
      <c r="AE75" s="3">
        <v>2.0</v>
      </c>
      <c r="AF75" s="3" t="s">
        <v>117</v>
      </c>
      <c r="AG75" s="3">
        <v>1752.0</v>
      </c>
      <c r="AH75" s="3">
        <v>445.0</v>
      </c>
      <c r="AI75" s="3">
        <v>0.41157736980142373</v>
      </c>
      <c r="AJ75" s="3">
        <v>1974.5</v>
      </c>
      <c r="AK75" s="3">
        <v>0.36989509179467966</v>
      </c>
      <c r="AL75" s="3">
        <v>1763.9745150671051</v>
      </c>
      <c r="AM75" s="3"/>
    </row>
    <row r="76" ht="14.25" customHeight="1">
      <c r="A76" s="1">
        <v>199.0</v>
      </c>
      <c r="B76" s="2">
        <v>1.0</v>
      </c>
      <c r="C76" s="2">
        <v>3.0</v>
      </c>
      <c r="D76" s="3" t="s">
        <v>118</v>
      </c>
      <c r="E76" s="3">
        <v>3592.0</v>
      </c>
      <c r="F76" s="8">
        <v>3424.0</v>
      </c>
      <c r="G76" s="8">
        <f t="shared" si="26"/>
        <v>-168</v>
      </c>
      <c r="H76" s="9">
        <f t="shared" si="27"/>
        <v>-0.04677060134</v>
      </c>
      <c r="I76" s="3">
        <v>1546.0</v>
      </c>
      <c r="J76" s="8">
        <v>1210.0</v>
      </c>
      <c r="K76" s="8">
        <f t="shared" si="28"/>
        <v>-336</v>
      </c>
      <c r="L76" s="9">
        <f t="shared" si="29"/>
        <v>-0.2173350582</v>
      </c>
      <c r="M76" s="3">
        <v>2122510.4000000004</v>
      </c>
      <c r="N76" s="8">
        <v>1492544.96</v>
      </c>
      <c r="O76" s="8">
        <f t="shared" si="30"/>
        <v>-629965.44</v>
      </c>
      <c r="P76" s="9">
        <f t="shared" si="31"/>
        <v>-0.296802051</v>
      </c>
      <c r="Q76" s="3">
        <v>590.8993318485525</v>
      </c>
      <c r="R76" s="8">
        <v>435.9068224299065</v>
      </c>
      <c r="S76" s="8">
        <f t="shared" si="32"/>
        <v>-154.9925094</v>
      </c>
      <c r="T76" s="9">
        <f t="shared" si="33"/>
        <v>-0.2622993479</v>
      </c>
      <c r="U76" s="8"/>
      <c r="V76" s="8">
        <v>930.0</v>
      </c>
      <c r="W76" s="8">
        <v>280.0</v>
      </c>
      <c r="X76" s="9">
        <v>0.3533878504672897</v>
      </c>
      <c r="Y76" s="8">
        <v>1070.0</v>
      </c>
      <c r="Z76" s="9">
        <v>0.3125</v>
      </c>
      <c r="AA76" s="8">
        <v>1394.9018317757009</v>
      </c>
      <c r="AB76" s="3"/>
      <c r="AC76" s="3">
        <v>199.0</v>
      </c>
      <c r="AD76" s="3">
        <v>1.0</v>
      </c>
      <c r="AE76" s="3">
        <v>3.0</v>
      </c>
      <c r="AF76" s="3" t="s">
        <v>118</v>
      </c>
      <c r="AG76" s="3">
        <v>1060.0</v>
      </c>
      <c r="AH76" s="3">
        <v>486.0</v>
      </c>
      <c r="AI76" s="3">
        <v>0.4304008908685969</v>
      </c>
      <c r="AJ76" s="3">
        <v>1303.0</v>
      </c>
      <c r="AK76" s="3">
        <v>0.36275055679287305</v>
      </c>
      <c r="AL76" s="3">
        <v>1628.9412125863396</v>
      </c>
      <c r="AM76" s="3"/>
    </row>
    <row r="77" ht="14.25" customHeight="1">
      <c r="A77" s="1">
        <v>200.0</v>
      </c>
      <c r="B77" s="2">
        <v>1.0</v>
      </c>
      <c r="C77" s="2">
        <v>3.0</v>
      </c>
      <c r="D77" s="3" t="s">
        <v>119</v>
      </c>
      <c r="E77" s="3">
        <v>4335.0</v>
      </c>
      <c r="F77" s="8">
        <v>4221.0</v>
      </c>
      <c r="G77" s="8">
        <f t="shared" si="26"/>
        <v>-114</v>
      </c>
      <c r="H77" s="9">
        <f t="shared" si="27"/>
        <v>-0.02629757785</v>
      </c>
      <c r="I77" s="3">
        <v>896.0</v>
      </c>
      <c r="J77" s="8">
        <v>706.0</v>
      </c>
      <c r="K77" s="8">
        <f t="shared" si="28"/>
        <v>-190</v>
      </c>
      <c r="L77" s="9">
        <f t="shared" si="29"/>
        <v>-0.2120535714</v>
      </c>
      <c r="M77" s="3">
        <v>601783.68</v>
      </c>
      <c r="N77" s="8">
        <v>424845.76</v>
      </c>
      <c r="O77" s="8">
        <f t="shared" si="30"/>
        <v>-176937.92</v>
      </c>
      <c r="P77" s="9">
        <f t="shared" si="31"/>
        <v>-0.2940224634</v>
      </c>
      <c r="Q77" s="3">
        <v>138.81976470588236</v>
      </c>
      <c r="R77" s="8">
        <v>100.65049988154466</v>
      </c>
      <c r="S77" s="8">
        <f t="shared" si="32"/>
        <v>-38.16926482</v>
      </c>
      <c r="T77" s="9">
        <f t="shared" si="33"/>
        <v>-0.2749555505</v>
      </c>
      <c r="U77" s="8"/>
      <c r="V77" s="8">
        <v>544.0</v>
      </c>
      <c r="W77" s="8">
        <v>162.0</v>
      </c>
      <c r="X77" s="9">
        <v>0.16725894337834638</v>
      </c>
      <c r="Y77" s="8">
        <v>625.0</v>
      </c>
      <c r="Z77" s="9">
        <v>0.1480691779199242</v>
      </c>
      <c r="AA77" s="8">
        <v>679.7532160000001</v>
      </c>
      <c r="AB77" s="3"/>
      <c r="AC77" s="3">
        <v>200.0</v>
      </c>
      <c r="AD77" s="3">
        <v>1.0</v>
      </c>
      <c r="AE77" s="3">
        <v>3.0</v>
      </c>
      <c r="AF77" s="3" t="s">
        <v>119</v>
      </c>
      <c r="AG77" s="3">
        <v>608.0</v>
      </c>
      <c r="AH77" s="3">
        <v>288.0</v>
      </c>
      <c r="AI77" s="3">
        <v>0.2066897347174164</v>
      </c>
      <c r="AJ77" s="3">
        <v>752.0</v>
      </c>
      <c r="AK77" s="3">
        <v>0.1734717416378316</v>
      </c>
      <c r="AL77" s="3">
        <v>800.244255319149</v>
      </c>
      <c r="AM77" s="3"/>
    </row>
    <row r="78" ht="14.25" customHeight="1">
      <c r="A78" s="1">
        <v>203.0</v>
      </c>
      <c r="B78" s="2">
        <v>1.0</v>
      </c>
      <c r="C78" s="2">
        <v>6.0</v>
      </c>
      <c r="D78" s="3" t="s">
        <v>120</v>
      </c>
      <c r="E78" s="3">
        <v>666.0</v>
      </c>
      <c r="F78" s="8">
        <v>667.0</v>
      </c>
      <c r="G78" s="8">
        <f t="shared" si="26"/>
        <v>1</v>
      </c>
      <c r="H78" s="9">
        <f t="shared" si="27"/>
        <v>0.001501501502</v>
      </c>
      <c r="I78" s="3">
        <v>211.0</v>
      </c>
      <c r="J78" s="8">
        <v>192.0</v>
      </c>
      <c r="K78" s="8">
        <f t="shared" si="28"/>
        <v>-19</v>
      </c>
      <c r="L78" s="9">
        <f t="shared" si="29"/>
        <v>-0.09004739336</v>
      </c>
      <c r="M78" s="3">
        <v>190914.24</v>
      </c>
      <c r="N78" s="8">
        <v>179916.47999999998</v>
      </c>
      <c r="O78" s="8">
        <f t="shared" si="30"/>
        <v>-10997.76</v>
      </c>
      <c r="P78" s="9">
        <f t="shared" si="31"/>
        <v>-0.05760576058</v>
      </c>
      <c r="Q78" s="3">
        <v>286.658018018018</v>
      </c>
      <c r="R78" s="8">
        <v>269.7398500749625</v>
      </c>
      <c r="S78" s="8">
        <f t="shared" si="32"/>
        <v>-16.91816794</v>
      </c>
      <c r="T78" s="9">
        <f t="shared" si="33"/>
        <v>-0.05901864549</v>
      </c>
      <c r="U78" s="8"/>
      <c r="V78" s="8">
        <v>136.0</v>
      </c>
      <c r="W78" s="8">
        <v>56.0</v>
      </c>
      <c r="X78" s="9">
        <v>0.28785607196401797</v>
      </c>
      <c r="Y78" s="8">
        <v>164.0</v>
      </c>
      <c r="Z78" s="9">
        <v>0.24587706146926536</v>
      </c>
      <c r="AA78" s="8">
        <v>1097.0517073170731</v>
      </c>
      <c r="AB78" s="3"/>
      <c r="AC78" s="3">
        <v>203.0</v>
      </c>
      <c r="AD78" s="3">
        <v>1.0</v>
      </c>
      <c r="AE78" s="3">
        <v>6.0</v>
      </c>
      <c r="AF78" s="3" t="s">
        <v>120</v>
      </c>
      <c r="AG78" s="3">
        <v>132.0</v>
      </c>
      <c r="AH78" s="3">
        <v>79.0</v>
      </c>
      <c r="AI78" s="3">
        <v>0.31681681681681684</v>
      </c>
      <c r="AJ78" s="3">
        <v>171.5</v>
      </c>
      <c r="AK78" s="3">
        <v>0.2575075075075075</v>
      </c>
      <c r="AL78" s="3">
        <v>1113.2025655976677</v>
      </c>
      <c r="AM78" s="3"/>
    </row>
    <row r="79" ht="14.25" customHeight="1">
      <c r="A79" s="1">
        <v>204.0</v>
      </c>
      <c r="B79" s="2">
        <v>1.0</v>
      </c>
      <c r="C79" s="2">
        <v>4.0</v>
      </c>
      <c r="D79" s="3" t="s">
        <v>121</v>
      </c>
      <c r="E79" s="3">
        <v>2257.0</v>
      </c>
      <c r="F79" s="8">
        <v>2234.0</v>
      </c>
      <c r="G79" s="8">
        <f t="shared" si="26"/>
        <v>-23</v>
      </c>
      <c r="H79" s="9">
        <f t="shared" si="27"/>
        <v>-0.01019051839</v>
      </c>
      <c r="I79" s="3">
        <v>349.0</v>
      </c>
      <c r="J79" s="8">
        <v>270.0</v>
      </c>
      <c r="K79" s="8">
        <f t="shared" si="28"/>
        <v>-79</v>
      </c>
      <c r="L79" s="9">
        <f t="shared" si="29"/>
        <v>-0.2263610315</v>
      </c>
      <c r="M79" s="3">
        <v>189424.96</v>
      </c>
      <c r="N79" s="8">
        <v>132545.91999999998</v>
      </c>
      <c r="O79" s="8">
        <f t="shared" si="30"/>
        <v>-56879.04</v>
      </c>
      <c r="P79" s="9">
        <f t="shared" si="31"/>
        <v>-0.30027215</v>
      </c>
      <c r="Q79" s="3">
        <v>83.92776251661498</v>
      </c>
      <c r="R79" s="8">
        <v>59.331208594449414</v>
      </c>
      <c r="S79" s="8">
        <f t="shared" si="32"/>
        <v>-24.59655392</v>
      </c>
      <c r="T79" s="9">
        <f t="shared" si="33"/>
        <v>-0.2930681479</v>
      </c>
      <c r="U79" s="8"/>
      <c r="V79" s="8">
        <v>239.0</v>
      </c>
      <c r="W79" s="8">
        <v>31.0</v>
      </c>
      <c r="X79" s="9">
        <v>0.12085944494180842</v>
      </c>
      <c r="Y79" s="8">
        <v>254.5</v>
      </c>
      <c r="Z79" s="9">
        <v>0.1139212175470009</v>
      </c>
      <c r="AA79" s="8">
        <v>520.809115913556</v>
      </c>
      <c r="AB79" s="3"/>
      <c r="AC79" s="3">
        <v>204.0</v>
      </c>
      <c r="AD79" s="3">
        <v>1.0</v>
      </c>
      <c r="AE79" s="3">
        <v>4.0</v>
      </c>
      <c r="AF79" s="3" t="s">
        <v>121</v>
      </c>
      <c r="AG79" s="3">
        <v>270.0</v>
      </c>
      <c r="AH79" s="3">
        <v>79.0</v>
      </c>
      <c r="AI79" s="3">
        <v>0.1546300398759415</v>
      </c>
      <c r="AJ79" s="3">
        <v>309.5</v>
      </c>
      <c r="AK79" s="3">
        <v>0.13712893221089942</v>
      </c>
      <c r="AL79" s="3">
        <v>612.0354119547658</v>
      </c>
      <c r="AM79" s="3"/>
    </row>
    <row r="80" ht="14.25" customHeight="1">
      <c r="A80" s="1">
        <v>206.0</v>
      </c>
      <c r="B80" s="2">
        <v>1.0</v>
      </c>
      <c r="C80" s="2">
        <v>4.0</v>
      </c>
      <c r="D80" s="3" t="s">
        <v>122</v>
      </c>
      <c r="E80" s="3">
        <v>4236.0</v>
      </c>
      <c r="F80" s="8">
        <v>4064.0</v>
      </c>
      <c r="G80" s="8">
        <f t="shared" si="26"/>
        <v>-172</v>
      </c>
      <c r="H80" s="9">
        <f t="shared" si="27"/>
        <v>-0.04060434372</v>
      </c>
      <c r="I80" s="3">
        <v>1177.0</v>
      </c>
      <c r="J80" s="8">
        <v>981.0</v>
      </c>
      <c r="K80" s="8">
        <f t="shared" si="28"/>
        <v>-196</v>
      </c>
      <c r="L80" s="9">
        <f t="shared" si="29"/>
        <v>-0.1665250637</v>
      </c>
      <c r="M80" s="3">
        <v>1049598.72</v>
      </c>
      <c r="N80" s="8">
        <v>789318.3999999999</v>
      </c>
      <c r="O80" s="8">
        <f t="shared" si="30"/>
        <v>-260280.32</v>
      </c>
      <c r="P80" s="9">
        <f t="shared" si="31"/>
        <v>-0.2479807902</v>
      </c>
      <c r="Q80" s="3">
        <v>247.78062322946175</v>
      </c>
      <c r="R80" s="8">
        <v>194.22204724409445</v>
      </c>
      <c r="S80" s="8">
        <f t="shared" si="32"/>
        <v>-53.55857599</v>
      </c>
      <c r="T80" s="9">
        <f t="shared" si="33"/>
        <v>-0.2161532056</v>
      </c>
      <c r="U80" s="8"/>
      <c r="V80" s="8">
        <v>696.0</v>
      </c>
      <c r="W80" s="8">
        <v>285.0</v>
      </c>
      <c r="X80" s="9">
        <v>0.24138779527559054</v>
      </c>
      <c r="Y80" s="8">
        <v>838.5</v>
      </c>
      <c r="Z80" s="9">
        <v>0.2063238188976378</v>
      </c>
      <c r="AA80" s="8">
        <v>941.3457364341084</v>
      </c>
      <c r="AB80" s="3"/>
      <c r="AC80" s="3">
        <v>206.0</v>
      </c>
      <c r="AD80" s="3">
        <v>1.0</v>
      </c>
      <c r="AE80" s="3">
        <v>4.0</v>
      </c>
      <c r="AF80" s="3" t="s">
        <v>122</v>
      </c>
      <c r="AG80" s="3">
        <v>796.0</v>
      </c>
      <c r="AH80" s="3">
        <v>381.0</v>
      </c>
      <c r="AI80" s="3">
        <v>0.2778564683663834</v>
      </c>
      <c r="AJ80" s="3">
        <v>986.5</v>
      </c>
      <c r="AK80" s="3">
        <v>0.2328847969782814</v>
      </c>
      <c r="AL80" s="3">
        <v>1063.962209832742</v>
      </c>
      <c r="AM80" s="3"/>
    </row>
    <row r="81" ht="14.25" customHeight="1">
      <c r="A81" s="1">
        <v>213.0</v>
      </c>
      <c r="B81" s="2">
        <v>1.0</v>
      </c>
      <c r="C81" s="2">
        <v>6.0</v>
      </c>
      <c r="D81" s="3" t="s">
        <v>123</v>
      </c>
      <c r="E81" s="3">
        <v>863.0</v>
      </c>
      <c r="F81" s="8">
        <v>837.0</v>
      </c>
      <c r="G81" s="8">
        <f t="shared" si="26"/>
        <v>-26</v>
      </c>
      <c r="H81" s="9">
        <f t="shared" si="27"/>
        <v>-0.03012746234</v>
      </c>
      <c r="I81" s="3">
        <v>259.0</v>
      </c>
      <c r="J81" s="8">
        <v>186.0</v>
      </c>
      <c r="K81" s="8">
        <f t="shared" si="28"/>
        <v>-73</v>
      </c>
      <c r="L81" s="9">
        <f t="shared" si="29"/>
        <v>-0.2818532819</v>
      </c>
      <c r="M81" s="3">
        <v>229406.4</v>
      </c>
      <c r="N81" s="8">
        <v>121204.48</v>
      </c>
      <c r="O81" s="8">
        <f t="shared" si="30"/>
        <v>-108201.92</v>
      </c>
      <c r="P81" s="9">
        <f t="shared" si="31"/>
        <v>-0.4716604245</v>
      </c>
      <c r="Q81" s="3">
        <v>265.82433371958285</v>
      </c>
      <c r="R81" s="8">
        <v>144.80821983273594</v>
      </c>
      <c r="S81" s="8">
        <f t="shared" si="32"/>
        <v>-121.0161139</v>
      </c>
      <c r="T81" s="9">
        <f t="shared" si="33"/>
        <v>-0.4552484424</v>
      </c>
      <c r="U81" s="8"/>
      <c r="V81" s="8">
        <v>113.0</v>
      </c>
      <c r="W81" s="8">
        <v>73.0</v>
      </c>
      <c r="X81" s="9">
        <v>0.2222222222222222</v>
      </c>
      <c r="Y81" s="8">
        <v>149.5</v>
      </c>
      <c r="Z81" s="9">
        <v>0.17861409796893668</v>
      </c>
      <c r="AA81" s="8">
        <v>810.7323076923077</v>
      </c>
      <c r="AB81" s="3"/>
      <c r="AC81" s="3">
        <v>213.0</v>
      </c>
      <c r="AD81" s="3">
        <v>1.0</v>
      </c>
      <c r="AE81" s="3">
        <v>6.0</v>
      </c>
      <c r="AF81" s="3" t="s">
        <v>123</v>
      </c>
      <c r="AG81" s="3">
        <v>165.0</v>
      </c>
      <c r="AH81" s="3">
        <v>94.0</v>
      </c>
      <c r="AI81" s="3">
        <v>0.30011587485515645</v>
      </c>
      <c r="AJ81" s="3">
        <v>212.0</v>
      </c>
      <c r="AK81" s="3">
        <v>0.24565469293163383</v>
      </c>
      <c r="AL81" s="3">
        <v>1082.1056603773584</v>
      </c>
      <c r="AM81" s="3"/>
    </row>
    <row r="82" ht="14.25" customHeight="1">
      <c r="A82" s="1">
        <v>227.0</v>
      </c>
      <c r="B82" s="2">
        <v>1.0</v>
      </c>
      <c r="C82" s="2">
        <v>6.0</v>
      </c>
      <c r="D82" s="3" t="s">
        <v>124</v>
      </c>
      <c r="E82" s="3">
        <v>843.0</v>
      </c>
      <c r="F82" s="8">
        <v>872.0</v>
      </c>
      <c r="G82" s="8">
        <f t="shared" si="26"/>
        <v>29</v>
      </c>
      <c r="H82" s="9">
        <f t="shared" si="27"/>
        <v>0.03440094899</v>
      </c>
      <c r="I82" s="3">
        <v>163.0</v>
      </c>
      <c r="J82" s="8">
        <v>126.0</v>
      </c>
      <c r="K82" s="8">
        <f t="shared" si="28"/>
        <v>-37</v>
      </c>
      <c r="L82" s="9">
        <f t="shared" si="29"/>
        <v>-0.226993865</v>
      </c>
      <c r="M82" s="3">
        <v>87867.51999999999</v>
      </c>
      <c r="N82" s="8">
        <v>61576.0</v>
      </c>
      <c r="O82" s="8">
        <f t="shared" si="30"/>
        <v>-26291.52</v>
      </c>
      <c r="P82" s="9">
        <f t="shared" si="31"/>
        <v>-0.2992177314</v>
      </c>
      <c r="Q82" s="3">
        <v>104.23193357058125</v>
      </c>
      <c r="R82" s="8">
        <v>70.61467889908256</v>
      </c>
      <c r="S82" s="8">
        <f t="shared" si="32"/>
        <v>-33.61725467</v>
      </c>
      <c r="T82" s="9">
        <f t="shared" si="33"/>
        <v>-0.3225235637</v>
      </c>
      <c r="U82" s="8"/>
      <c r="V82" s="8">
        <v>94.0</v>
      </c>
      <c r="W82" s="8">
        <v>32.0</v>
      </c>
      <c r="X82" s="9">
        <v>0.1444954128440367</v>
      </c>
      <c r="Y82" s="8">
        <v>110.0</v>
      </c>
      <c r="Z82" s="9">
        <v>0.12614678899082568</v>
      </c>
      <c r="AA82" s="8">
        <v>559.7818181818182</v>
      </c>
      <c r="AB82" s="3"/>
      <c r="AC82" s="3">
        <v>227.0</v>
      </c>
      <c r="AD82" s="3">
        <v>1.0</v>
      </c>
      <c r="AE82" s="3">
        <v>6.0</v>
      </c>
      <c r="AF82" s="3" t="s">
        <v>124</v>
      </c>
      <c r="AG82" s="3">
        <v>99.0</v>
      </c>
      <c r="AH82" s="3">
        <v>64.0</v>
      </c>
      <c r="AI82" s="3">
        <v>0.1933570581257414</v>
      </c>
      <c r="AJ82" s="3">
        <v>131.0</v>
      </c>
      <c r="AK82" s="3">
        <v>0.1553973902728351</v>
      </c>
      <c r="AL82" s="3">
        <v>670.744427480916</v>
      </c>
      <c r="AM82" s="3"/>
    </row>
    <row r="83" ht="14.25" customHeight="1">
      <c r="A83" s="1">
        <v>229.0</v>
      </c>
      <c r="B83" s="2">
        <v>1.0</v>
      </c>
      <c r="C83" s="2">
        <v>6.0</v>
      </c>
      <c r="D83" s="3" t="s">
        <v>125</v>
      </c>
      <c r="E83" s="3">
        <v>355.0</v>
      </c>
      <c r="F83" s="8">
        <v>390.0</v>
      </c>
      <c r="G83" s="8">
        <f t="shared" si="26"/>
        <v>35</v>
      </c>
      <c r="H83" s="9">
        <f t="shared" si="27"/>
        <v>0.0985915493</v>
      </c>
      <c r="I83" s="3">
        <v>116.0</v>
      </c>
      <c r="J83" s="8">
        <v>87.0</v>
      </c>
      <c r="K83" s="8">
        <f t="shared" si="28"/>
        <v>-29</v>
      </c>
      <c r="L83" s="9">
        <f t="shared" si="29"/>
        <v>-0.25</v>
      </c>
      <c r="M83" s="3">
        <v>96001.28</v>
      </c>
      <c r="N83" s="8">
        <v>53155.840000000004</v>
      </c>
      <c r="O83" s="8">
        <f t="shared" si="30"/>
        <v>-42845.44</v>
      </c>
      <c r="P83" s="9">
        <f t="shared" si="31"/>
        <v>-0.446300716</v>
      </c>
      <c r="Q83" s="3">
        <v>270.4261408450704</v>
      </c>
      <c r="R83" s="8">
        <v>136.29702564102564</v>
      </c>
      <c r="S83" s="8">
        <f t="shared" si="32"/>
        <v>-134.1291152</v>
      </c>
      <c r="T83" s="9">
        <f t="shared" si="33"/>
        <v>-0.4959916774</v>
      </c>
      <c r="U83" s="8"/>
      <c r="V83" s="8">
        <v>49.0</v>
      </c>
      <c r="W83" s="8">
        <v>38.0</v>
      </c>
      <c r="X83" s="9">
        <v>0.2230769230769231</v>
      </c>
      <c r="Y83" s="8">
        <v>68.0</v>
      </c>
      <c r="Z83" s="9">
        <v>0.17435897435897435</v>
      </c>
      <c r="AA83" s="8">
        <v>781.7035294117647</v>
      </c>
      <c r="AB83" s="3"/>
      <c r="AC83" s="3">
        <v>229.0</v>
      </c>
      <c r="AD83" s="3">
        <v>1.0</v>
      </c>
      <c r="AE83" s="3">
        <v>6.0</v>
      </c>
      <c r="AF83" s="3" t="s">
        <v>125</v>
      </c>
      <c r="AG83" s="3">
        <v>60.0</v>
      </c>
      <c r="AH83" s="3">
        <v>56.0</v>
      </c>
      <c r="AI83" s="3">
        <v>0.3267605633802817</v>
      </c>
      <c r="AJ83" s="3">
        <v>88.0</v>
      </c>
      <c r="AK83" s="3">
        <v>0.24788732394366197</v>
      </c>
      <c r="AL83" s="3">
        <v>1090.9236363636364</v>
      </c>
      <c r="AM83" s="3"/>
    </row>
    <row r="84" ht="14.25" customHeight="1">
      <c r="A84" s="1">
        <v>238.0</v>
      </c>
      <c r="B84" s="2">
        <v>1.0</v>
      </c>
      <c r="C84" s="2">
        <v>6.0</v>
      </c>
      <c r="D84" s="3" t="s">
        <v>126</v>
      </c>
      <c r="E84" s="3">
        <v>257.0</v>
      </c>
      <c r="F84" s="8">
        <v>257.0</v>
      </c>
      <c r="G84" s="8">
        <f t="shared" si="26"/>
        <v>0</v>
      </c>
      <c r="H84" s="9">
        <f t="shared" si="27"/>
        <v>0</v>
      </c>
      <c r="I84" s="3">
        <v>77.0</v>
      </c>
      <c r="J84" s="8">
        <v>48.0</v>
      </c>
      <c r="K84" s="8">
        <f t="shared" si="28"/>
        <v>-29</v>
      </c>
      <c r="L84" s="9">
        <f t="shared" si="29"/>
        <v>-0.3766233766</v>
      </c>
      <c r="M84" s="3">
        <v>62206.08</v>
      </c>
      <c r="N84" s="8">
        <v>30988.48</v>
      </c>
      <c r="O84" s="8">
        <f t="shared" si="30"/>
        <v>-31217.6</v>
      </c>
      <c r="P84" s="9">
        <f t="shared" si="31"/>
        <v>-0.5018416206</v>
      </c>
      <c r="Q84" s="3">
        <v>242.0470038910506</v>
      </c>
      <c r="R84" s="8">
        <v>120.57774319066148</v>
      </c>
      <c r="S84" s="8">
        <f t="shared" si="32"/>
        <v>-121.4692607</v>
      </c>
      <c r="T84" s="9">
        <f t="shared" si="33"/>
        <v>-0.5018416206</v>
      </c>
      <c r="U84" s="8"/>
      <c r="V84" s="8">
        <v>38.0</v>
      </c>
      <c r="W84" s="8">
        <v>10.0</v>
      </c>
      <c r="X84" s="9">
        <v>0.1867704280155642</v>
      </c>
      <c r="Y84" s="8">
        <v>43.0</v>
      </c>
      <c r="Z84" s="9">
        <v>0.16731517509727625</v>
      </c>
      <c r="AA84" s="8">
        <v>720.6623255813953</v>
      </c>
      <c r="AB84" s="3"/>
      <c r="AC84" s="3">
        <v>238.0</v>
      </c>
      <c r="AD84" s="3">
        <v>1.0</v>
      </c>
      <c r="AE84" s="3">
        <v>6.0</v>
      </c>
      <c r="AF84" s="3" t="s">
        <v>126</v>
      </c>
      <c r="AG84" s="3">
        <v>45.0</v>
      </c>
      <c r="AH84" s="3">
        <v>32.0</v>
      </c>
      <c r="AI84" s="3">
        <v>0.29961089494163423</v>
      </c>
      <c r="AJ84" s="3">
        <v>61.0</v>
      </c>
      <c r="AK84" s="3">
        <v>0.23735408560311283</v>
      </c>
      <c r="AL84" s="3">
        <v>1019.7718032786886</v>
      </c>
      <c r="AM84" s="3"/>
    </row>
    <row r="85" ht="14.25" customHeight="1">
      <c r="A85" s="1">
        <v>239.0</v>
      </c>
      <c r="B85" s="2">
        <v>1.0</v>
      </c>
      <c r="C85" s="2">
        <v>6.0</v>
      </c>
      <c r="D85" s="3" t="s">
        <v>127</v>
      </c>
      <c r="E85" s="3">
        <v>695.0</v>
      </c>
      <c r="F85" s="8">
        <v>655.0</v>
      </c>
      <c r="G85" s="8">
        <f t="shared" si="26"/>
        <v>-40</v>
      </c>
      <c r="H85" s="9">
        <f t="shared" si="27"/>
        <v>-0.05755395683</v>
      </c>
      <c r="I85" s="3">
        <v>165.0</v>
      </c>
      <c r="J85" s="8">
        <v>194.0</v>
      </c>
      <c r="K85" s="8">
        <f t="shared" si="28"/>
        <v>29</v>
      </c>
      <c r="L85" s="9">
        <f t="shared" si="29"/>
        <v>0.1757575758</v>
      </c>
      <c r="M85" s="3">
        <v>111753.28</v>
      </c>
      <c r="N85" s="8">
        <v>176823.36</v>
      </c>
      <c r="O85" s="8">
        <f t="shared" si="30"/>
        <v>65070.08</v>
      </c>
      <c r="P85" s="9">
        <f t="shared" si="31"/>
        <v>0.5822655049</v>
      </c>
      <c r="Q85" s="3">
        <v>160.79608633093525</v>
      </c>
      <c r="R85" s="8">
        <v>269.9593282442748</v>
      </c>
      <c r="S85" s="8">
        <f t="shared" si="32"/>
        <v>109.1632419</v>
      </c>
      <c r="T85" s="9">
        <f t="shared" si="33"/>
        <v>0.6788924059</v>
      </c>
      <c r="U85" s="8"/>
      <c r="V85" s="8">
        <v>133.0</v>
      </c>
      <c r="W85" s="8">
        <v>61.0</v>
      </c>
      <c r="X85" s="9">
        <v>0.2961832061068702</v>
      </c>
      <c r="Y85" s="8">
        <v>163.5</v>
      </c>
      <c r="Z85" s="9">
        <v>0.24961832061068703</v>
      </c>
      <c r="AA85" s="8">
        <v>1081.4884403669723</v>
      </c>
      <c r="AB85" s="3"/>
      <c r="AC85" s="3">
        <v>239.0</v>
      </c>
      <c r="AD85" s="3">
        <v>1.0</v>
      </c>
      <c r="AE85" s="3">
        <v>6.0</v>
      </c>
      <c r="AF85" s="3" t="s">
        <v>127</v>
      </c>
      <c r="AG85" s="3">
        <v>102.0</v>
      </c>
      <c r="AH85" s="3">
        <v>63.0</v>
      </c>
      <c r="AI85" s="3">
        <v>0.23741007194244604</v>
      </c>
      <c r="AJ85" s="3">
        <v>133.5</v>
      </c>
      <c r="AK85" s="3">
        <v>0.1920863309352518</v>
      </c>
      <c r="AL85" s="3">
        <v>837.1032209737828</v>
      </c>
      <c r="AM85" s="3"/>
    </row>
    <row r="86" ht="14.25" customHeight="1">
      <c r="A86" s="1">
        <v>241.0</v>
      </c>
      <c r="B86" s="2">
        <v>1.0</v>
      </c>
      <c r="C86" s="2">
        <v>4.0</v>
      </c>
      <c r="D86" s="3" t="s">
        <v>128</v>
      </c>
      <c r="E86" s="3">
        <v>3572.0</v>
      </c>
      <c r="F86" s="8">
        <v>3495.0</v>
      </c>
      <c r="G86" s="8">
        <f t="shared" si="26"/>
        <v>-77</v>
      </c>
      <c r="H86" s="9">
        <f t="shared" si="27"/>
        <v>-0.02155655095</v>
      </c>
      <c r="I86" s="3">
        <v>1888.0</v>
      </c>
      <c r="J86" s="8">
        <v>1676.0</v>
      </c>
      <c r="K86" s="8">
        <f t="shared" si="28"/>
        <v>-212</v>
      </c>
      <c r="L86" s="9">
        <f t="shared" si="29"/>
        <v>-0.1122881356</v>
      </c>
      <c r="M86" s="3">
        <v>3445105.6000000006</v>
      </c>
      <c r="N86" s="8">
        <v>2926091.52</v>
      </c>
      <c r="O86" s="8">
        <f t="shared" si="30"/>
        <v>-519014.08</v>
      </c>
      <c r="P86" s="9">
        <f t="shared" si="31"/>
        <v>-0.1506525896</v>
      </c>
      <c r="Q86" s="3">
        <v>964.4752519596866</v>
      </c>
      <c r="R86" s="8">
        <v>837.2221802575108</v>
      </c>
      <c r="S86" s="8">
        <f t="shared" si="32"/>
        <v>-127.2530717</v>
      </c>
      <c r="T86" s="9">
        <f t="shared" si="33"/>
        <v>-0.1319402146</v>
      </c>
      <c r="U86" s="8"/>
      <c r="V86" s="8">
        <v>1344.0</v>
      </c>
      <c r="W86" s="8">
        <v>332.0</v>
      </c>
      <c r="X86" s="9">
        <v>0.47954220314735335</v>
      </c>
      <c r="Y86" s="8">
        <v>1510.0</v>
      </c>
      <c r="Z86" s="9">
        <v>0.43204577968526464</v>
      </c>
      <c r="AA86" s="8">
        <v>1937.808953642384</v>
      </c>
      <c r="AB86" s="3"/>
      <c r="AC86" s="3">
        <v>241.0</v>
      </c>
      <c r="AD86" s="3">
        <v>1.0</v>
      </c>
      <c r="AE86" s="3">
        <v>4.0</v>
      </c>
      <c r="AF86" s="3" t="s">
        <v>128</v>
      </c>
      <c r="AG86" s="3">
        <v>1430.0</v>
      </c>
      <c r="AH86" s="3">
        <v>458.0</v>
      </c>
      <c r="AI86" s="3">
        <v>0.528555431131019</v>
      </c>
      <c r="AJ86" s="3">
        <v>1659.0</v>
      </c>
      <c r="AK86" s="3">
        <v>0.4644456886898096</v>
      </c>
      <c r="AL86" s="3">
        <v>2076.615792646173</v>
      </c>
      <c r="AM86" s="3"/>
    </row>
    <row r="87" ht="14.25" customHeight="1">
      <c r="A87" s="1">
        <v>242.0</v>
      </c>
      <c r="B87" s="2">
        <v>1.0</v>
      </c>
      <c r="C87" s="2">
        <v>6.0</v>
      </c>
      <c r="D87" s="3" t="s">
        <v>129</v>
      </c>
      <c r="E87" s="3">
        <v>478.0</v>
      </c>
      <c r="F87" s="8">
        <v>469.0</v>
      </c>
      <c r="G87" s="8">
        <f t="shared" si="26"/>
        <v>-9</v>
      </c>
      <c r="H87" s="9">
        <f t="shared" si="27"/>
        <v>-0.01882845188</v>
      </c>
      <c r="I87" s="3">
        <v>116.0</v>
      </c>
      <c r="J87" s="8">
        <v>118.0</v>
      </c>
      <c r="K87" s="8">
        <f t="shared" si="28"/>
        <v>2</v>
      </c>
      <c r="L87" s="9">
        <f t="shared" si="29"/>
        <v>0.01724137931</v>
      </c>
      <c r="M87" s="3">
        <v>78588.16</v>
      </c>
      <c r="N87" s="8">
        <v>94454.72</v>
      </c>
      <c r="O87" s="8">
        <f t="shared" si="30"/>
        <v>15866.56</v>
      </c>
      <c r="P87" s="9">
        <f t="shared" si="31"/>
        <v>0.2018950437</v>
      </c>
      <c r="Q87" s="3">
        <v>164.41037656903765</v>
      </c>
      <c r="R87" s="8">
        <v>201.39599147121535</v>
      </c>
      <c r="S87" s="8">
        <f t="shared" si="32"/>
        <v>36.9856149</v>
      </c>
      <c r="T87" s="9">
        <f t="shared" si="33"/>
        <v>0.2249591277</v>
      </c>
      <c r="U87" s="8"/>
      <c r="V87" s="8">
        <v>83.0</v>
      </c>
      <c r="W87" s="8">
        <v>35.0</v>
      </c>
      <c r="X87" s="9">
        <v>0.2515991471215352</v>
      </c>
      <c r="Y87" s="8">
        <v>100.5</v>
      </c>
      <c r="Z87" s="9">
        <v>0.21428571428571427</v>
      </c>
      <c r="AA87" s="8">
        <v>939.847960199005</v>
      </c>
      <c r="AB87" s="3"/>
      <c r="AC87" s="3">
        <v>242.0</v>
      </c>
      <c r="AD87" s="3">
        <v>1.0</v>
      </c>
      <c r="AE87" s="3">
        <v>6.0</v>
      </c>
      <c r="AF87" s="3" t="s">
        <v>129</v>
      </c>
      <c r="AG87" s="3">
        <v>70.0</v>
      </c>
      <c r="AH87" s="3">
        <v>46.0</v>
      </c>
      <c r="AI87" s="3">
        <v>0.24267782426778242</v>
      </c>
      <c r="AJ87" s="3">
        <v>93.0</v>
      </c>
      <c r="AK87" s="3">
        <v>0.19456066945606695</v>
      </c>
      <c r="AL87" s="3">
        <v>845.0339784946237</v>
      </c>
      <c r="AM87" s="3"/>
    </row>
    <row r="88" ht="14.25" customHeight="1">
      <c r="A88" s="1">
        <v>252.0</v>
      </c>
      <c r="B88" s="2">
        <v>1.0</v>
      </c>
      <c r="C88" s="2">
        <v>5.0</v>
      </c>
      <c r="D88" s="3" t="s">
        <v>130</v>
      </c>
      <c r="E88" s="3">
        <v>1162.0</v>
      </c>
      <c r="F88" s="8">
        <v>1129.0</v>
      </c>
      <c r="G88" s="8">
        <f t="shared" si="26"/>
        <v>-33</v>
      </c>
      <c r="H88" s="9">
        <f t="shared" si="27"/>
        <v>-0.02839931153</v>
      </c>
      <c r="I88" s="3">
        <v>292.0</v>
      </c>
      <c r="J88" s="8">
        <v>169.0</v>
      </c>
      <c r="K88" s="8">
        <f t="shared" si="28"/>
        <v>-123</v>
      </c>
      <c r="L88" s="9">
        <f t="shared" si="29"/>
        <v>-0.4212328767</v>
      </c>
      <c r="M88" s="3">
        <v>192002.56</v>
      </c>
      <c r="N88" s="8">
        <v>83399.68</v>
      </c>
      <c r="O88" s="8">
        <f t="shared" si="30"/>
        <v>-108602.88</v>
      </c>
      <c r="P88" s="9">
        <f t="shared" si="31"/>
        <v>-0.5656324582</v>
      </c>
      <c r="Q88" s="3">
        <v>165.23456110154905</v>
      </c>
      <c r="R88" s="8">
        <v>73.87039858281665</v>
      </c>
      <c r="S88" s="8">
        <f t="shared" si="32"/>
        <v>-91.36416252</v>
      </c>
      <c r="T88" s="9">
        <f t="shared" si="33"/>
        <v>-0.5529361528</v>
      </c>
      <c r="U88" s="8"/>
      <c r="V88" s="8">
        <v>119.0</v>
      </c>
      <c r="W88" s="8">
        <v>50.0</v>
      </c>
      <c r="X88" s="9">
        <v>0.14968999114260406</v>
      </c>
      <c r="Y88" s="8">
        <v>144.0</v>
      </c>
      <c r="Z88" s="9">
        <v>0.1275465013286094</v>
      </c>
      <c r="AA88" s="8">
        <v>579.1644444444444</v>
      </c>
      <c r="AB88" s="3"/>
      <c r="AC88" s="3">
        <v>252.0</v>
      </c>
      <c r="AD88" s="3">
        <v>1.0</v>
      </c>
      <c r="AE88" s="3">
        <v>5.0</v>
      </c>
      <c r="AF88" s="3" t="s">
        <v>130</v>
      </c>
      <c r="AG88" s="3">
        <v>163.0</v>
      </c>
      <c r="AH88" s="3">
        <v>129.0</v>
      </c>
      <c r="AI88" s="3">
        <v>0.2512908777969019</v>
      </c>
      <c r="AJ88" s="3">
        <v>227.5</v>
      </c>
      <c r="AK88" s="3">
        <v>0.19578313253012047</v>
      </c>
      <c r="AL88" s="3">
        <v>843.9672967032967</v>
      </c>
      <c r="AM88" s="3"/>
    </row>
    <row r="89" ht="14.25" customHeight="1">
      <c r="A89" s="1">
        <v>253.0</v>
      </c>
      <c r="B89" s="2">
        <v>1.0</v>
      </c>
      <c r="C89" s="2">
        <v>6.0</v>
      </c>
      <c r="D89" s="3" t="s">
        <v>131</v>
      </c>
      <c r="E89" s="3">
        <v>682.0</v>
      </c>
      <c r="F89" s="8">
        <v>723.0</v>
      </c>
      <c r="G89" s="8">
        <f t="shared" si="26"/>
        <v>41</v>
      </c>
      <c r="H89" s="9">
        <f t="shared" si="27"/>
        <v>0.06011730205</v>
      </c>
      <c r="I89" s="3">
        <v>134.0</v>
      </c>
      <c r="J89" s="8">
        <v>89.0</v>
      </c>
      <c r="K89" s="8">
        <f t="shared" si="28"/>
        <v>-45</v>
      </c>
      <c r="L89" s="9">
        <f t="shared" si="29"/>
        <v>-0.3358208955</v>
      </c>
      <c r="M89" s="3">
        <v>74177.6</v>
      </c>
      <c r="N89" s="8">
        <v>38549.44</v>
      </c>
      <c r="O89" s="8">
        <f t="shared" si="30"/>
        <v>-35628.16</v>
      </c>
      <c r="P89" s="9">
        <f t="shared" si="31"/>
        <v>-0.4803088803</v>
      </c>
      <c r="Q89" s="3">
        <v>108.76480938416424</v>
      </c>
      <c r="R89" s="8">
        <v>53.318727524204704</v>
      </c>
      <c r="S89" s="8">
        <f t="shared" si="32"/>
        <v>-55.44608186</v>
      </c>
      <c r="T89" s="9">
        <f t="shared" si="33"/>
        <v>-0.5097796077</v>
      </c>
      <c r="U89" s="8"/>
      <c r="V89" s="8">
        <v>72.0</v>
      </c>
      <c r="W89" s="8">
        <v>17.0</v>
      </c>
      <c r="X89" s="9">
        <v>0.12309820193637622</v>
      </c>
      <c r="Y89" s="8">
        <v>80.5</v>
      </c>
      <c r="Z89" s="9">
        <v>0.11134163208852006</v>
      </c>
      <c r="AA89" s="8">
        <v>478.87503105590065</v>
      </c>
      <c r="AB89" s="3"/>
      <c r="AC89" s="3">
        <v>253.0</v>
      </c>
      <c r="AD89" s="3">
        <v>1.0</v>
      </c>
      <c r="AE89" s="3">
        <v>6.0</v>
      </c>
      <c r="AF89" s="3" t="s">
        <v>131</v>
      </c>
      <c r="AG89" s="3">
        <v>83.0</v>
      </c>
      <c r="AH89" s="3">
        <v>51.0</v>
      </c>
      <c r="AI89" s="3">
        <v>0.19648093841642228</v>
      </c>
      <c r="AJ89" s="3">
        <v>108.5</v>
      </c>
      <c r="AK89" s="3">
        <v>0.1590909090909091</v>
      </c>
      <c r="AL89" s="3">
        <v>683.6645161290323</v>
      </c>
      <c r="AM89" s="3"/>
    </row>
    <row r="90" ht="14.25" customHeight="1">
      <c r="A90" s="1">
        <v>255.0</v>
      </c>
      <c r="B90" s="2">
        <v>1.0</v>
      </c>
      <c r="C90" s="2">
        <v>5.0</v>
      </c>
      <c r="D90" s="3" t="s">
        <v>132</v>
      </c>
      <c r="E90" s="3">
        <v>1369.0</v>
      </c>
      <c r="F90" s="8">
        <v>1439.0</v>
      </c>
      <c r="G90" s="8">
        <f t="shared" si="26"/>
        <v>70</v>
      </c>
      <c r="H90" s="9">
        <f t="shared" si="27"/>
        <v>0.05113221329</v>
      </c>
      <c r="I90" s="3">
        <v>206.0</v>
      </c>
      <c r="J90" s="8">
        <v>181.0</v>
      </c>
      <c r="K90" s="8">
        <f t="shared" si="28"/>
        <v>-25</v>
      </c>
      <c r="L90" s="9">
        <f t="shared" si="29"/>
        <v>-0.1213592233</v>
      </c>
      <c r="M90" s="3">
        <v>82024.95999999999</v>
      </c>
      <c r="N90" s="8">
        <v>69938.88</v>
      </c>
      <c r="O90" s="8">
        <f t="shared" si="30"/>
        <v>-12086.08</v>
      </c>
      <c r="P90" s="9">
        <f t="shared" si="31"/>
        <v>-0.1473463687</v>
      </c>
      <c r="Q90" s="3">
        <v>59.91596785975164</v>
      </c>
      <c r="R90" s="8">
        <v>48.60241834607366</v>
      </c>
      <c r="S90" s="8">
        <f t="shared" si="32"/>
        <v>-11.31354951</v>
      </c>
      <c r="T90" s="9">
        <f t="shared" si="33"/>
        <v>-0.1888236128</v>
      </c>
      <c r="U90" s="8"/>
      <c r="V90" s="8">
        <v>125.0</v>
      </c>
      <c r="W90" s="8">
        <v>56.0</v>
      </c>
      <c r="X90" s="9">
        <v>0.12578179291174427</v>
      </c>
      <c r="Y90" s="8">
        <v>153.0</v>
      </c>
      <c r="Z90" s="9">
        <v>0.1063238359972203</v>
      </c>
      <c r="AA90" s="8">
        <v>457.11686274509805</v>
      </c>
      <c r="AB90" s="3"/>
      <c r="AC90" s="3">
        <v>255.0</v>
      </c>
      <c r="AD90" s="3">
        <v>1.0</v>
      </c>
      <c r="AE90" s="3">
        <v>5.0</v>
      </c>
      <c r="AF90" s="3" t="s">
        <v>132</v>
      </c>
      <c r="AG90" s="3">
        <v>117.0</v>
      </c>
      <c r="AH90" s="3">
        <v>89.0</v>
      </c>
      <c r="AI90" s="3">
        <v>0.15047479912344777</v>
      </c>
      <c r="AJ90" s="3">
        <v>161.5</v>
      </c>
      <c r="AK90" s="3">
        <v>0.11796932067202337</v>
      </c>
      <c r="AL90" s="3">
        <v>507.8944891640866</v>
      </c>
      <c r="AM90" s="3"/>
    </row>
    <row r="91" ht="14.25" customHeight="1">
      <c r="A91" s="1">
        <v>256.0</v>
      </c>
      <c r="B91" s="2">
        <v>1.0</v>
      </c>
      <c r="C91" s="2">
        <v>4.0</v>
      </c>
      <c r="D91" s="3" t="s">
        <v>133</v>
      </c>
      <c r="E91" s="3">
        <v>2681.0</v>
      </c>
      <c r="F91" s="8">
        <v>2526.0</v>
      </c>
      <c r="G91" s="8">
        <f t="shared" si="26"/>
        <v>-155</v>
      </c>
      <c r="H91" s="9">
        <f t="shared" si="27"/>
        <v>-0.05781424841</v>
      </c>
      <c r="I91" s="3">
        <v>881.0</v>
      </c>
      <c r="J91" s="8">
        <v>685.0</v>
      </c>
      <c r="K91" s="8">
        <f t="shared" si="28"/>
        <v>-196</v>
      </c>
      <c r="L91" s="9">
        <f t="shared" si="29"/>
        <v>-0.2224744608</v>
      </c>
      <c r="M91" s="3">
        <v>965798.08</v>
      </c>
      <c r="N91" s="8">
        <v>667884.8000000002</v>
      </c>
      <c r="O91" s="8">
        <f t="shared" si="30"/>
        <v>-297913.28</v>
      </c>
      <c r="P91" s="9">
        <f t="shared" si="31"/>
        <v>-0.3084633177</v>
      </c>
      <c r="Q91" s="3">
        <v>360.2380007459903</v>
      </c>
      <c r="R91" s="8">
        <v>264.4041171813144</v>
      </c>
      <c r="S91" s="8">
        <f t="shared" si="32"/>
        <v>-95.83388356</v>
      </c>
      <c r="T91" s="9">
        <f t="shared" si="33"/>
        <v>-0.2660293566</v>
      </c>
      <c r="U91" s="8"/>
      <c r="V91" s="8">
        <v>537.0</v>
      </c>
      <c r="W91" s="8">
        <v>148.0</v>
      </c>
      <c r="X91" s="9">
        <v>0.27117973079968327</v>
      </c>
      <c r="Y91" s="8">
        <v>611.0</v>
      </c>
      <c r="Z91" s="9">
        <v>0.2418844022169438</v>
      </c>
      <c r="AA91" s="8">
        <v>1093.101145662848</v>
      </c>
      <c r="AB91" s="3"/>
      <c r="AC91" s="3">
        <v>256.0</v>
      </c>
      <c r="AD91" s="3">
        <v>1.0</v>
      </c>
      <c r="AE91" s="3">
        <v>4.0</v>
      </c>
      <c r="AF91" s="3" t="s">
        <v>133</v>
      </c>
      <c r="AG91" s="3">
        <v>656.0</v>
      </c>
      <c r="AH91" s="3">
        <v>225.0</v>
      </c>
      <c r="AI91" s="3">
        <v>0.32860872808653485</v>
      </c>
      <c r="AJ91" s="3">
        <v>768.5</v>
      </c>
      <c r="AK91" s="3">
        <v>0.2866467735919433</v>
      </c>
      <c r="AL91" s="3">
        <v>1256.7313988288874</v>
      </c>
      <c r="AM91" s="3"/>
    </row>
    <row r="92" ht="14.25" customHeight="1">
      <c r="A92" s="1">
        <v>261.0</v>
      </c>
      <c r="B92" s="2">
        <v>1.0</v>
      </c>
      <c r="C92" s="2">
        <v>6.0</v>
      </c>
      <c r="D92" s="3" t="s">
        <v>134</v>
      </c>
      <c r="E92" s="3">
        <v>304.0</v>
      </c>
      <c r="F92" s="8">
        <v>324.0</v>
      </c>
      <c r="G92" s="8">
        <f t="shared" si="26"/>
        <v>20</v>
      </c>
      <c r="H92" s="9">
        <f t="shared" si="27"/>
        <v>0.06578947368</v>
      </c>
      <c r="I92" s="3">
        <v>122.0</v>
      </c>
      <c r="J92" s="8">
        <v>111.0</v>
      </c>
      <c r="K92" s="8">
        <f t="shared" si="28"/>
        <v>-11</v>
      </c>
      <c r="L92" s="9">
        <f t="shared" si="29"/>
        <v>-0.09016393443</v>
      </c>
      <c r="M92" s="3">
        <v>133233.28</v>
      </c>
      <c r="N92" s="8">
        <v>103104.0</v>
      </c>
      <c r="O92" s="8">
        <f t="shared" si="30"/>
        <v>-30129.28</v>
      </c>
      <c r="P92" s="9">
        <f t="shared" si="31"/>
        <v>-0.2261392949</v>
      </c>
      <c r="Q92" s="3">
        <v>438.26736842105265</v>
      </c>
      <c r="R92" s="8">
        <v>318.22222222222223</v>
      </c>
      <c r="S92" s="8">
        <f t="shared" si="32"/>
        <v>-120.0451462</v>
      </c>
      <c r="T92" s="9">
        <f t="shared" si="33"/>
        <v>-0.2739084743</v>
      </c>
      <c r="U92" s="8"/>
      <c r="V92" s="8">
        <v>65.0</v>
      </c>
      <c r="W92" s="8">
        <v>46.0</v>
      </c>
      <c r="X92" s="9">
        <v>0.3425925925925926</v>
      </c>
      <c r="Y92" s="8">
        <v>88.0</v>
      </c>
      <c r="Z92" s="9">
        <v>0.2716049382716049</v>
      </c>
      <c r="AA92" s="8">
        <v>1171.6363636363637</v>
      </c>
      <c r="AB92" s="3"/>
      <c r="AC92" s="3">
        <v>261.0</v>
      </c>
      <c r="AD92" s="3">
        <v>1.0</v>
      </c>
      <c r="AE92" s="3">
        <v>6.0</v>
      </c>
      <c r="AF92" s="3" t="s">
        <v>134</v>
      </c>
      <c r="AG92" s="3">
        <v>70.0</v>
      </c>
      <c r="AH92" s="3">
        <v>52.0</v>
      </c>
      <c r="AI92" s="3">
        <v>0.40131578947368424</v>
      </c>
      <c r="AJ92" s="3">
        <v>96.0</v>
      </c>
      <c r="AK92" s="3">
        <v>0.3157894736842105</v>
      </c>
      <c r="AL92" s="3">
        <v>1387.8466666666666</v>
      </c>
      <c r="AM92" s="3"/>
    </row>
    <row r="93" ht="14.25" customHeight="1">
      <c r="A93" s="1">
        <v>264.0</v>
      </c>
      <c r="B93" s="2">
        <v>1.0</v>
      </c>
      <c r="C93" s="2">
        <v>6.0</v>
      </c>
      <c r="D93" s="3" t="s">
        <v>135</v>
      </c>
      <c r="E93" s="3">
        <v>100.0</v>
      </c>
      <c r="F93" s="8">
        <v>93.0</v>
      </c>
      <c r="G93" s="8">
        <f t="shared" si="26"/>
        <v>-7</v>
      </c>
      <c r="H93" s="9">
        <f t="shared" si="27"/>
        <v>-0.07</v>
      </c>
      <c r="I93" s="3">
        <v>45.0</v>
      </c>
      <c r="J93" s="8">
        <v>37.0</v>
      </c>
      <c r="K93" s="8">
        <f t="shared" si="28"/>
        <v>-8</v>
      </c>
      <c r="L93" s="9">
        <f t="shared" si="29"/>
        <v>-0.1777777778</v>
      </c>
      <c r="M93" s="3">
        <v>64955.520000000004</v>
      </c>
      <c r="N93" s="8">
        <v>48229.76</v>
      </c>
      <c r="O93" s="8">
        <f t="shared" si="30"/>
        <v>-16725.76</v>
      </c>
      <c r="P93" s="9">
        <f t="shared" si="31"/>
        <v>-0.2574955908</v>
      </c>
      <c r="Q93" s="3">
        <v>649.5552</v>
      </c>
      <c r="R93" s="8">
        <v>518.5995698924731</v>
      </c>
      <c r="S93" s="8">
        <f t="shared" si="32"/>
        <v>-130.9556301</v>
      </c>
      <c r="T93" s="9">
        <f t="shared" si="33"/>
        <v>-0.2016081622</v>
      </c>
      <c r="U93" s="8"/>
      <c r="V93" s="8">
        <v>26.0</v>
      </c>
      <c r="W93" s="8">
        <v>11.0</v>
      </c>
      <c r="X93" s="9">
        <v>0.3978494623655914</v>
      </c>
      <c r="Y93" s="8">
        <v>31.5</v>
      </c>
      <c r="Z93" s="9">
        <v>0.3387096774193548</v>
      </c>
      <c r="AA93" s="8">
        <v>1531.1034920634922</v>
      </c>
      <c r="AB93" s="3"/>
      <c r="AC93" s="3">
        <v>264.0</v>
      </c>
      <c r="AD93" s="3">
        <v>1.0</v>
      </c>
      <c r="AE93" s="3">
        <v>6.0</v>
      </c>
      <c r="AF93" s="3" t="s">
        <v>135</v>
      </c>
      <c r="AG93" s="3">
        <v>32.0</v>
      </c>
      <c r="AH93" s="3">
        <v>13.0</v>
      </c>
      <c r="AI93" s="3">
        <v>0.45</v>
      </c>
      <c r="AJ93" s="3">
        <v>38.5</v>
      </c>
      <c r="AK93" s="3">
        <v>0.385</v>
      </c>
      <c r="AL93" s="3">
        <v>1687.1563636363637</v>
      </c>
      <c r="AM93" s="3"/>
    </row>
    <row r="94" ht="14.25" customHeight="1">
      <c r="A94" s="1">
        <v>270.0</v>
      </c>
      <c r="B94" s="2">
        <v>1.0</v>
      </c>
      <c r="C94" s="2">
        <v>2.0</v>
      </c>
      <c r="D94" s="3" t="s">
        <v>136</v>
      </c>
      <c r="E94" s="3">
        <v>6966.0</v>
      </c>
      <c r="F94" s="8">
        <v>6845.0</v>
      </c>
      <c r="G94" s="8">
        <f t="shared" si="26"/>
        <v>-121</v>
      </c>
      <c r="H94" s="9">
        <f t="shared" si="27"/>
        <v>-0.01737008326</v>
      </c>
      <c r="I94" s="3">
        <v>2491.0</v>
      </c>
      <c r="J94" s="8">
        <v>2118.0</v>
      </c>
      <c r="K94" s="8">
        <f t="shared" si="28"/>
        <v>-373</v>
      </c>
      <c r="L94" s="9">
        <f t="shared" si="29"/>
        <v>-0.1497390606</v>
      </c>
      <c r="M94" s="3">
        <v>3673881.92</v>
      </c>
      <c r="N94" s="8">
        <v>2809927.6799999992</v>
      </c>
      <c r="O94" s="8">
        <f t="shared" si="30"/>
        <v>-863954.24</v>
      </c>
      <c r="P94" s="9">
        <f t="shared" si="31"/>
        <v>-0.2351611344</v>
      </c>
      <c r="Q94" s="3">
        <v>527.4019408555843</v>
      </c>
      <c r="R94" s="8">
        <v>410.5080613586558</v>
      </c>
      <c r="S94" s="8">
        <f t="shared" si="32"/>
        <v>-116.8938795</v>
      </c>
      <c r="T94" s="9">
        <f t="shared" si="33"/>
        <v>-0.2216409733</v>
      </c>
      <c r="U94" s="8"/>
      <c r="V94" s="8">
        <v>1752.0</v>
      </c>
      <c r="W94" s="8">
        <v>366.0</v>
      </c>
      <c r="X94" s="9">
        <v>0.3094229364499635</v>
      </c>
      <c r="Y94" s="8">
        <v>1935.0</v>
      </c>
      <c r="Z94" s="9">
        <v>0.28268809349890434</v>
      </c>
      <c r="AA94" s="8">
        <v>1452.1590077519377</v>
      </c>
      <c r="AB94" s="3"/>
      <c r="AC94" s="3">
        <v>270.0</v>
      </c>
      <c r="AD94" s="3">
        <v>1.0</v>
      </c>
      <c r="AE94" s="3">
        <v>2.0</v>
      </c>
      <c r="AF94" s="3" t="s">
        <v>136</v>
      </c>
      <c r="AG94" s="3">
        <v>1968.0</v>
      </c>
      <c r="AH94" s="3">
        <v>523.0</v>
      </c>
      <c r="AI94" s="3">
        <v>0.3575940281366638</v>
      </c>
      <c r="AJ94" s="3">
        <v>2229.5</v>
      </c>
      <c r="AK94" s="3">
        <v>0.32005455067470573</v>
      </c>
      <c r="AL94" s="3">
        <v>1647.8501547432159</v>
      </c>
      <c r="AM94" s="3"/>
    </row>
    <row r="95" ht="14.25" customHeight="1">
      <c r="A95" s="1">
        <v>271.0</v>
      </c>
      <c r="B95" s="2">
        <v>1.0</v>
      </c>
      <c r="C95" s="2">
        <v>3.0</v>
      </c>
      <c r="D95" s="3" t="s">
        <v>137</v>
      </c>
      <c r="E95" s="3">
        <v>10564.0</v>
      </c>
      <c r="F95" s="8">
        <v>10121.0</v>
      </c>
      <c r="G95" s="8">
        <f t="shared" si="26"/>
        <v>-443</v>
      </c>
      <c r="H95" s="9">
        <f t="shared" si="27"/>
        <v>-0.04193487315</v>
      </c>
      <c r="I95" s="3">
        <v>4244.0</v>
      </c>
      <c r="J95" s="8">
        <v>4063.0</v>
      </c>
      <c r="K95" s="8">
        <f t="shared" si="28"/>
        <v>-181</v>
      </c>
      <c r="L95" s="9">
        <f t="shared" si="29"/>
        <v>-0.04264844486</v>
      </c>
      <c r="M95" s="3">
        <v>6884884.159999998</v>
      </c>
      <c r="N95" s="8">
        <v>6754343.04</v>
      </c>
      <c r="O95" s="8">
        <f t="shared" si="30"/>
        <v>-130541.12</v>
      </c>
      <c r="P95" s="9">
        <f t="shared" si="31"/>
        <v>-0.01896053978</v>
      </c>
      <c r="Q95" s="3">
        <v>651.7307989397954</v>
      </c>
      <c r="R95" s="8">
        <v>667.3592569904159</v>
      </c>
      <c r="S95" s="8">
        <f t="shared" si="32"/>
        <v>15.62845805</v>
      </c>
      <c r="T95" s="9">
        <f t="shared" si="33"/>
        <v>0.02397992864</v>
      </c>
      <c r="U95" s="8"/>
      <c r="V95" s="8">
        <v>3231.0</v>
      </c>
      <c r="W95" s="8">
        <v>832.0</v>
      </c>
      <c r="X95" s="9">
        <v>0.4014425452030432</v>
      </c>
      <c r="Y95" s="8">
        <v>3647.0</v>
      </c>
      <c r="Z95" s="9">
        <v>0.3603398873629088</v>
      </c>
      <c r="AA95" s="8">
        <v>1852.0271565670414</v>
      </c>
      <c r="AB95" s="3"/>
      <c r="AC95" s="3">
        <v>271.0</v>
      </c>
      <c r="AD95" s="3">
        <v>1.0</v>
      </c>
      <c r="AE95" s="3">
        <v>3.0</v>
      </c>
      <c r="AF95" s="3" t="s">
        <v>137</v>
      </c>
      <c r="AG95" s="3">
        <v>3236.0</v>
      </c>
      <c r="AH95" s="3">
        <v>1008.0</v>
      </c>
      <c r="AI95" s="3">
        <v>0.4017417644831503</v>
      </c>
      <c r="AJ95" s="3">
        <v>3740.0</v>
      </c>
      <c r="AK95" s="3">
        <v>0.35403256342294587</v>
      </c>
      <c r="AL95" s="3">
        <v>1840.8781176470584</v>
      </c>
      <c r="AM95" s="3"/>
    </row>
    <row r="96" ht="14.25" customHeight="1">
      <c r="A96" s="1">
        <v>272.0</v>
      </c>
      <c r="B96" s="2">
        <v>1.0</v>
      </c>
      <c r="C96" s="2">
        <v>3.0</v>
      </c>
      <c r="D96" s="3" t="s">
        <v>138</v>
      </c>
      <c r="E96" s="3">
        <v>8826.0</v>
      </c>
      <c r="F96" s="8">
        <v>8606.0</v>
      </c>
      <c r="G96" s="8">
        <f t="shared" si="26"/>
        <v>-220</v>
      </c>
      <c r="H96" s="9">
        <f t="shared" si="27"/>
        <v>-0.02492635395</v>
      </c>
      <c r="I96" s="3">
        <v>1930.0</v>
      </c>
      <c r="J96" s="8">
        <v>1612.0</v>
      </c>
      <c r="K96" s="8">
        <f t="shared" si="28"/>
        <v>-318</v>
      </c>
      <c r="L96" s="9">
        <f t="shared" si="29"/>
        <v>-0.1647668394</v>
      </c>
      <c r="M96" s="3">
        <v>1624174.4000000004</v>
      </c>
      <c r="N96" s="8">
        <v>1270298.5600000003</v>
      </c>
      <c r="O96" s="8">
        <f t="shared" si="30"/>
        <v>-353875.84</v>
      </c>
      <c r="P96" s="9">
        <f t="shared" si="31"/>
        <v>-0.2178804444</v>
      </c>
      <c r="Q96" s="3">
        <v>184.02157262633133</v>
      </c>
      <c r="R96" s="8">
        <v>147.6061538461539</v>
      </c>
      <c r="S96" s="8">
        <f t="shared" si="32"/>
        <v>-36.41541878</v>
      </c>
      <c r="T96" s="9">
        <f t="shared" si="33"/>
        <v>-0.1978866839</v>
      </c>
      <c r="U96" s="8"/>
      <c r="V96" s="8">
        <v>1391.0</v>
      </c>
      <c r="W96" s="8">
        <v>221.0</v>
      </c>
      <c r="X96" s="9">
        <v>0.18731117824773413</v>
      </c>
      <c r="Y96" s="8">
        <v>1501.5</v>
      </c>
      <c r="Z96" s="9">
        <v>0.17447129909365558</v>
      </c>
      <c r="AA96" s="8">
        <v>846.0196869796872</v>
      </c>
      <c r="AB96" s="3"/>
      <c r="AC96" s="3">
        <v>272.0</v>
      </c>
      <c r="AD96" s="3">
        <v>1.0</v>
      </c>
      <c r="AE96" s="3">
        <v>3.0</v>
      </c>
      <c r="AF96" s="3" t="s">
        <v>138</v>
      </c>
      <c r="AG96" s="3">
        <v>1535.0</v>
      </c>
      <c r="AH96" s="3">
        <v>395.0</v>
      </c>
      <c r="AI96" s="3">
        <v>0.21867210514389304</v>
      </c>
      <c r="AJ96" s="3">
        <v>1732.5</v>
      </c>
      <c r="AK96" s="3">
        <v>0.19629503738953094</v>
      </c>
      <c r="AL96" s="3">
        <v>937.4744011544013</v>
      </c>
      <c r="AM96" s="3"/>
    </row>
    <row r="97" ht="14.25" customHeight="1">
      <c r="A97" s="1">
        <v>273.0</v>
      </c>
      <c r="B97" s="2">
        <v>1.0</v>
      </c>
      <c r="C97" s="2">
        <v>2.0</v>
      </c>
      <c r="D97" s="3" t="s">
        <v>139</v>
      </c>
      <c r="E97" s="3">
        <v>8444.0</v>
      </c>
      <c r="F97" s="8">
        <v>8348.0</v>
      </c>
      <c r="G97" s="8">
        <f t="shared" si="26"/>
        <v>-96</v>
      </c>
      <c r="H97" s="9">
        <f t="shared" si="27"/>
        <v>-0.01136901942</v>
      </c>
      <c r="I97" s="3">
        <v>815.0</v>
      </c>
      <c r="J97" s="8">
        <v>716.0</v>
      </c>
      <c r="K97" s="8">
        <f t="shared" si="28"/>
        <v>-99</v>
      </c>
      <c r="L97" s="9">
        <f t="shared" si="29"/>
        <v>-0.1214723926</v>
      </c>
      <c r="M97" s="3">
        <v>296252.16</v>
      </c>
      <c r="N97" s="8">
        <v>242924.47999999998</v>
      </c>
      <c r="O97" s="8">
        <f t="shared" si="30"/>
        <v>-53327.68</v>
      </c>
      <c r="P97" s="9">
        <f t="shared" si="31"/>
        <v>-0.180007734</v>
      </c>
      <c r="Q97" s="3">
        <v>35.08433917574609</v>
      </c>
      <c r="R97" s="8">
        <v>29.09972208912314</v>
      </c>
      <c r="S97" s="8">
        <f t="shared" si="32"/>
        <v>-5.984617087</v>
      </c>
      <c r="T97" s="9">
        <f t="shared" si="33"/>
        <v>-0.1705780193</v>
      </c>
      <c r="U97" s="8"/>
      <c r="V97" s="8">
        <v>596.0</v>
      </c>
      <c r="W97" s="8">
        <v>120.0</v>
      </c>
      <c r="X97" s="9">
        <v>0.08576904647819837</v>
      </c>
      <c r="Y97" s="8">
        <v>656.0</v>
      </c>
      <c r="Z97" s="9">
        <v>0.0785816962146622</v>
      </c>
      <c r="AA97" s="8">
        <v>370.3117073170731</v>
      </c>
      <c r="AB97" s="3"/>
      <c r="AC97" s="3">
        <v>273.0</v>
      </c>
      <c r="AD97" s="3">
        <v>1.0</v>
      </c>
      <c r="AE97" s="3">
        <v>2.0</v>
      </c>
      <c r="AF97" s="3" t="s">
        <v>139</v>
      </c>
      <c r="AG97" s="3">
        <v>620.0</v>
      </c>
      <c r="AH97" s="3">
        <v>195.0</v>
      </c>
      <c r="AI97" s="3">
        <v>0.09651823780198958</v>
      </c>
      <c r="AJ97" s="3">
        <v>717.5</v>
      </c>
      <c r="AK97" s="3">
        <v>0.08497157745144482</v>
      </c>
      <c r="AL97" s="3">
        <v>412.8949965156794</v>
      </c>
      <c r="AM97" s="3"/>
    </row>
    <row r="98" ht="14.25" customHeight="1">
      <c r="A98" s="1">
        <v>276.0</v>
      </c>
      <c r="B98" s="2">
        <v>1.0</v>
      </c>
      <c r="C98" s="2">
        <v>3.0</v>
      </c>
      <c r="D98" s="3" t="s">
        <v>140</v>
      </c>
      <c r="E98" s="3">
        <v>11167.0</v>
      </c>
      <c r="F98" s="8">
        <v>11106.0</v>
      </c>
      <c r="G98" s="8">
        <f t="shared" si="26"/>
        <v>-61</v>
      </c>
      <c r="H98" s="9">
        <f t="shared" si="27"/>
        <v>-0.005462523507</v>
      </c>
      <c r="I98" s="3">
        <v>642.0</v>
      </c>
      <c r="J98" s="8">
        <v>469.0</v>
      </c>
      <c r="K98" s="8">
        <f t="shared" si="28"/>
        <v>-173</v>
      </c>
      <c r="L98" s="9">
        <f t="shared" si="29"/>
        <v>-0.269470405</v>
      </c>
      <c r="M98" s="3">
        <v>122178.24</v>
      </c>
      <c r="N98" s="8">
        <v>79733.76</v>
      </c>
      <c r="O98" s="8">
        <f t="shared" si="30"/>
        <v>-42444.48</v>
      </c>
      <c r="P98" s="9">
        <f t="shared" si="31"/>
        <v>-0.3473980309</v>
      </c>
      <c r="Q98" s="3">
        <v>10.941008328109609</v>
      </c>
      <c r="R98" s="8">
        <v>7.179340896812533</v>
      </c>
      <c r="S98" s="8">
        <f t="shared" si="32"/>
        <v>-3.761667431</v>
      </c>
      <c r="T98" s="9">
        <f t="shared" si="33"/>
        <v>-0.3438135973</v>
      </c>
      <c r="U98" s="8"/>
      <c r="V98" s="8">
        <v>398.0</v>
      </c>
      <c r="W98" s="8">
        <v>71.0</v>
      </c>
      <c r="X98" s="9">
        <v>0.04222942553574644</v>
      </c>
      <c r="Y98" s="8">
        <v>433.5</v>
      </c>
      <c r="Z98" s="9">
        <v>0.039032955159373314</v>
      </c>
      <c r="AA98" s="8">
        <v>183.93024221453285</v>
      </c>
      <c r="AB98" s="3"/>
      <c r="AC98" s="3">
        <v>276.0</v>
      </c>
      <c r="AD98" s="3">
        <v>1.0</v>
      </c>
      <c r="AE98" s="3">
        <v>3.0</v>
      </c>
      <c r="AF98" s="3" t="s">
        <v>140</v>
      </c>
      <c r="AG98" s="3">
        <v>446.0</v>
      </c>
      <c r="AH98" s="3">
        <v>196.0</v>
      </c>
      <c r="AI98" s="3">
        <v>0.05749082116951733</v>
      </c>
      <c r="AJ98" s="3">
        <v>544.0</v>
      </c>
      <c r="AK98" s="3">
        <v>0.0487149637324259</v>
      </c>
      <c r="AL98" s="3">
        <v>224.59235294117647</v>
      </c>
      <c r="AM98" s="3"/>
    </row>
    <row r="99" ht="14.25" customHeight="1">
      <c r="A99" s="1">
        <v>277.0</v>
      </c>
      <c r="B99" s="2">
        <v>1.0</v>
      </c>
      <c r="C99" s="2">
        <v>3.0</v>
      </c>
      <c r="D99" s="3" t="s">
        <v>141</v>
      </c>
      <c r="E99" s="3">
        <v>2504.0</v>
      </c>
      <c r="F99" s="8">
        <v>2480.0</v>
      </c>
      <c r="G99" s="8">
        <f t="shared" si="26"/>
        <v>-24</v>
      </c>
      <c r="H99" s="9">
        <f t="shared" si="27"/>
        <v>-0.009584664537</v>
      </c>
      <c r="I99" s="3">
        <v>378.0</v>
      </c>
      <c r="J99" s="8">
        <v>358.0</v>
      </c>
      <c r="K99" s="8">
        <f t="shared" si="28"/>
        <v>-20</v>
      </c>
      <c r="L99" s="9">
        <f t="shared" si="29"/>
        <v>-0.05291005291</v>
      </c>
      <c r="M99" s="3">
        <v>170980.8</v>
      </c>
      <c r="N99" s="8">
        <v>168403.19999999998</v>
      </c>
      <c r="O99" s="8">
        <f t="shared" si="30"/>
        <v>-2577.6</v>
      </c>
      <c r="P99" s="9">
        <f t="shared" si="31"/>
        <v>-0.01507537688</v>
      </c>
      <c r="Q99" s="3">
        <v>68.28306709265175</v>
      </c>
      <c r="R99" s="8">
        <v>67.90451612903225</v>
      </c>
      <c r="S99" s="8">
        <f t="shared" si="32"/>
        <v>-0.3785509636</v>
      </c>
      <c r="T99" s="9">
        <f t="shared" si="33"/>
        <v>-0.005543848274</v>
      </c>
      <c r="U99" s="8"/>
      <c r="V99" s="8">
        <v>254.0</v>
      </c>
      <c r="W99" s="8">
        <v>104.0</v>
      </c>
      <c r="X99" s="9">
        <v>0.1443548387096774</v>
      </c>
      <c r="Y99" s="8">
        <v>306.0</v>
      </c>
      <c r="Z99" s="9">
        <v>0.12338709677419354</v>
      </c>
      <c r="AA99" s="8">
        <v>550.3372549019607</v>
      </c>
      <c r="AB99" s="3"/>
      <c r="AC99" s="3">
        <v>277.0</v>
      </c>
      <c r="AD99" s="3">
        <v>1.0</v>
      </c>
      <c r="AE99" s="3">
        <v>3.0</v>
      </c>
      <c r="AF99" s="3" t="s">
        <v>141</v>
      </c>
      <c r="AG99" s="3">
        <v>235.0</v>
      </c>
      <c r="AH99" s="3">
        <v>143.0</v>
      </c>
      <c r="AI99" s="3">
        <v>0.1509584664536741</v>
      </c>
      <c r="AJ99" s="3">
        <v>306.5</v>
      </c>
      <c r="AK99" s="3">
        <v>0.12240415335463259</v>
      </c>
      <c r="AL99" s="3">
        <v>557.8492659053833</v>
      </c>
      <c r="AM99" s="3"/>
    </row>
    <row r="100" ht="14.25" customHeight="1">
      <c r="A100" s="1">
        <v>278.0</v>
      </c>
      <c r="B100" s="2">
        <v>1.0</v>
      </c>
      <c r="C100" s="2">
        <v>3.0</v>
      </c>
      <c r="D100" s="3" t="s">
        <v>142</v>
      </c>
      <c r="E100" s="3">
        <v>2887.0</v>
      </c>
      <c r="F100" s="8">
        <v>2867.0</v>
      </c>
      <c r="G100" s="8">
        <f t="shared" si="26"/>
        <v>-20</v>
      </c>
      <c r="H100" s="9">
        <f t="shared" si="27"/>
        <v>-0.006927606512</v>
      </c>
      <c r="I100" s="3">
        <v>185.0</v>
      </c>
      <c r="J100" s="8">
        <v>160.0</v>
      </c>
      <c r="K100" s="8">
        <f t="shared" si="28"/>
        <v>-25</v>
      </c>
      <c r="L100" s="9">
        <f t="shared" si="29"/>
        <v>-0.1351351351</v>
      </c>
      <c r="M100" s="3">
        <v>34024.32</v>
      </c>
      <c r="N100" s="8">
        <v>31847.68</v>
      </c>
      <c r="O100" s="8">
        <f t="shared" si="30"/>
        <v>-2176.64</v>
      </c>
      <c r="P100" s="9">
        <f t="shared" si="31"/>
        <v>-0.06397306397</v>
      </c>
      <c r="Q100" s="3">
        <v>11.785355039833737</v>
      </c>
      <c r="R100" s="8">
        <v>11.10836414370422</v>
      </c>
      <c r="S100" s="8">
        <f t="shared" si="32"/>
        <v>-0.6769908961</v>
      </c>
      <c r="T100" s="9">
        <f t="shared" si="33"/>
        <v>-0.05744340275</v>
      </c>
      <c r="U100" s="8"/>
      <c r="V100" s="8">
        <v>127.0</v>
      </c>
      <c r="W100" s="8">
        <v>33.0</v>
      </c>
      <c r="X100" s="9">
        <v>0.055807464248343215</v>
      </c>
      <c r="Y100" s="8">
        <v>143.5</v>
      </c>
      <c r="Z100" s="9">
        <v>0.050052319497732825</v>
      </c>
      <c r="AA100" s="8">
        <v>221.93505226480838</v>
      </c>
      <c r="AB100" s="3"/>
      <c r="AC100" s="3">
        <v>278.0</v>
      </c>
      <c r="AD100" s="3">
        <v>1.0</v>
      </c>
      <c r="AE100" s="3">
        <v>3.0</v>
      </c>
      <c r="AF100" s="3" t="s">
        <v>142</v>
      </c>
      <c r="AG100" s="3">
        <v>115.0</v>
      </c>
      <c r="AH100" s="3">
        <v>70.0</v>
      </c>
      <c r="AI100" s="3">
        <v>0.06408036023553862</v>
      </c>
      <c r="AJ100" s="3">
        <v>150.0</v>
      </c>
      <c r="AK100" s="3">
        <v>0.05195704883962591</v>
      </c>
      <c r="AL100" s="3">
        <v>226.8288</v>
      </c>
      <c r="AM100" s="3"/>
    </row>
    <row r="101" ht="14.25" customHeight="1">
      <c r="A101" s="1">
        <v>279.0</v>
      </c>
      <c r="B101" s="2">
        <v>1.0</v>
      </c>
      <c r="C101" s="2">
        <v>3.0</v>
      </c>
      <c r="D101" s="3" t="s">
        <v>143</v>
      </c>
      <c r="E101" s="3">
        <v>21443.0</v>
      </c>
      <c r="F101" s="8">
        <v>20664.0</v>
      </c>
      <c r="G101" s="8">
        <f t="shared" si="26"/>
        <v>-779</v>
      </c>
      <c r="H101" s="9">
        <f t="shared" si="27"/>
        <v>-0.03632887189</v>
      </c>
      <c r="I101" s="3">
        <v>8376.0</v>
      </c>
      <c r="J101" s="8">
        <v>6163.0</v>
      </c>
      <c r="K101" s="8">
        <f t="shared" si="28"/>
        <v>-2213</v>
      </c>
      <c r="L101" s="9">
        <f t="shared" si="29"/>
        <v>-0.2642072588</v>
      </c>
      <c r="M101" s="3">
        <v>1.433357536E7</v>
      </c>
      <c r="N101" s="8">
        <v>8738121.280000001</v>
      </c>
      <c r="O101" s="8">
        <f t="shared" si="30"/>
        <v>-5595454.08</v>
      </c>
      <c r="P101" s="9">
        <f t="shared" si="31"/>
        <v>-0.3903739255</v>
      </c>
      <c r="Q101" s="3">
        <v>668.4500937368838</v>
      </c>
      <c r="R101" s="8">
        <v>422.86688346883477</v>
      </c>
      <c r="S101" s="8">
        <f t="shared" si="32"/>
        <v>-245.5832103</v>
      </c>
      <c r="T101" s="9">
        <f t="shared" si="33"/>
        <v>-0.3673919902</v>
      </c>
      <c r="U101" s="8"/>
      <c r="V101" s="8">
        <v>5135.0</v>
      </c>
      <c r="W101" s="8">
        <v>1028.0</v>
      </c>
      <c r="X101" s="9">
        <v>0.2982481610530391</v>
      </c>
      <c r="Y101" s="8">
        <v>5649.0</v>
      </c>
      <c r="Z101" s="9">
        <v>0.2733739837398374</v>
      </c>
      <c r="AA101" s="8">
        <v>1546.8439157372989</v>
      </c>
      <c r="AB101" s="3"/>
      <c r="AC101" s="3">
        <v>279.0</v>
      </c>
      <c r="AD101" s="3">
        <v>1.0</v>
      </c>
      <c r="AE101" s="3">
        <v>3.0</v>
      </c>
      <c r="AF101" s="3" t="s">
        <v>143</v>
      </c>
      <c r="AG101" s="3">
        <v>6188.0</v>
      </c>
      <c r="AH101" s="3">
        <v>2188.0</v>
      </c>
      <c r="AI101" s="3">
        <v>0.39061698456372707</v>
      </c>
      <c r="AJ101" s="3">
        <v>7282.0</v>
      </c>
      <c r="AK101" s="3">
        <v>0.33959800401063284</v>
      </c>
      <c r="AL101" s="3">
        <v>1968.356956879978</v>
      </c>
      <c r="AM101" s="3"/>
    </row>
    <row r="102" ht="14.25" customHeight="1">
      <c r="A102" s="1">
        <v>280.0</v>
      </c>
      <c r="B102" s="2">
        <v>1.0</v>
      </c>
      <c r="C102" s="2">
        <v>2.0</v>
      </c>
      <c r="D102" s="3" t="s">
        <v>144</v>
      </c>
      <c r="E102" s="3">
        <v>4291.0</v>
      </c>
      <c r="F102" s="8">
        <v>4166.0</v>
      </c>
      <c r="G102" s="8">
        <f t="shared" si="26"/>
        <v>-125</v>
      </c>
      <c r="H102" s="9">
        <f t="shared" si="27"/>
        <v>-0.02913073876</v>
      </c>
      <c r="I102" s="3">
        <v>2548.0</v>
      </c>
      <c r="J102" s="8">
        <v>2260.0</v>
      </c>
      <c r="K102" s="8">
        <f t="shared" si="28"/>
        <v>-288</v>
      </c>
      <c r="L102" s="9">
        <f t="shared" si="29"/>
        <v>-0.1130298273</v>
      </c>
      <c r="M102" s="3">
        <v>5333684.4799999995</v>
      </c>
      <c r="N102" s="8">
        <v>4409929.92</v>
      </c>
      <c r="O102" s="8">
        <f t="shared" si="30"/>
        <v>-923754.56</v>
      </c>
      <c r="P102" s="9">
        <f t="shared" si="31"/>
        <v>-0.173192577</v>
      </c>
      <c r="Q102" s="3">
        <v>1242.9933535306454</v>
      </c>
      <c r="R102" s="8">
        <v>1058.5525492078732</v>
      </c>
      <c r="S102" s="8">
        <f t="shared" si="32"/>
        <v>-184.4408043</v>
      </c>
      <c r="T102" s="9">
        <f t="shared" si="33"/>
        <v>-0.148384385</v>
      </c>
      <c r="U102" s="8"/>
      <c r="V102" s="8">
        <v>1830.0</v>
      </c>
      <c r="W102" s="8">
        <v>430.0</v>
      </c>
      <c r="X102" s="9">
        <v>0.5424867978876621</v>
      </c>
      <c r="Y102" s="8">
        <v>2045.0</v>
      </c>
      <c r="Z102" s="9">
        <v>0.49087854056649066</v>
      </c>
      <c r="AA102" s="8">
        <v>2156.4449486552567</v>
      </c>
      <c r="AB102" s="3"/>
      <c r="AC102" s="3">
        <v>280.0</v>
      </c>
      <c r="AD102" s="3">
        <v>1.0</v>
      </c>
      <c r="AE102" s="3">
        <v>2.0</v>
      </c>
      <c r="AF102" s="3" t="s">
        <v>144</v>
      </c>
      <c r="AG102" s="3">
        <v>2010.0</v>
      </c>
      <c r="AH102" s="3">
        <v>538.0</v>
      </c>
      <c r="AI102" s="3">
        <v>0.5938009787928222</v>
      </c>
      <c r="AJ102" s="3">
        <v>2279.0</v>
      </c>
      <c r="AK102" s="3">
        <v>0.5311116289909112</v>
      </c>
      <c r="AL102" s="3">
        <v>2340.3617727073274</v>
      </c>
      <c r="AM102" s="3"/>
    </row>
    <row r="103" ht="14.25" customHeight="1">
      <c r="A103" s="1">
        <v>281.0</v>
      </c>
      <c r="B103" s="2">
        <v>1.0</v>
      </c>
      <c r="C103" s="2">
        <v>2.0</v>
      </c>
      <c r="D103" s="3" t="s">
        <v>145</v>
      </c>
      <c r="E103" s="3">
        <v>12385.0</v>
      </c>
      <c r="F103" s="8">
        <v>11682.0</v>
      </c>
      <c r="G103" s="8">
        <f t="shared" si="26"/>
        <v>-703</v>
      </c>
      <c r="H103" s="9">
        <f t="shared" si="27"/>
        <v>-0.05676221235</v>
      </c>
      <c r="I103" s="3">
        <v>6085.0</v>
      </c>
      <c r="J103" s="8">
        <v>5760.0</v>
      </c>
      <c r="K103" s="8">
        <f t="shared" si="28"/>
        <v>-325</v>
      </c>
      <c r="L103" s="9">
        <f t="shared" si="29"/>
        <v>-0.05341002465</v>
      </c>
      <c r="M103" s="3">
        <v>1.1258670399999999E7</v>
      </c>
      <c r="N103" s="8">
        <v>1.1089866239999998E7</v>
      </c>
      <c r="O103" s="8">
        <f t="shared" si="30"/>
        <v>-168804.16</v>
      </c>
      <c r="P103" s="9">
        <f t="shared" si="31"/>
        <v>-0.01499325888</v>
      </c>
      <c r="Q103" s="3">
        <v>909.0569559951554</v>
      </c>
      <c r="R103" s="8">
        <v>949.3122958397533</v>
      </c>
      <c r="S103" s="8">
        <f t="shared" si="32"/>
        <v>40.25533984</v>
      </c>
      <c r="T103" s="9">
        <f t="shared" si="33"/>
        <v>0.04428252771</v>
      </c>
      <c r="U103" s="8"/>
      <c r="V103" s="8">
        <v>4670.0</v>
      </c>
      <c r="W103" s="8">
        <v>1090.0</v>
      </c>
      <c r="X103" s="9">
        <v>0.4930662557781202</v>
      </c>
      <c r="Y103" s="8">
        <v>5215.0</v>
      </c>
      <c r="Z103" s="9">
        <v>0.44641328539633623</v>
      </c>
      <c r="AA103" s="8">
        <v>2126.5323566634706</v>
      </c>
      <c r="AB103" s="3"/>
      <c r="AC103" s="3">
        <v>281.0</v>
      </c>
      <c r="AD103" s="3">
        <v>1.0</v>
      </c>
      <c r="AE103" s="3">
        <v>2.0</v>
      </c>
      <c r="AF103" s="3" t="s">
        <v>145</v>
      </c>
      <c r="AG103" s="3">
        <v>4753.0</v>
      </c>
      <c r="AH103" s="3">
        <v>1332.0</v>
      </c>
      <c r="AI103" s="3">
        <v>0.49132014533710133</v>
      </c>
      <c r="AJ103" s="3">
        <v>5419.0</v>
      </c>
      <c r="AK103" s="3">
        <v>0.43754541784416634</v>
      </c>
      <c r="AL103" s="3">
        <v>2077.628787599188</v>
      </c>
      <c r="AM103" s="3"/>
    </row>
    <row r="104" ht="14.25" customHeight="1">
      <c r="A104" s="1">
        <v>282.0</v>
      </c>
      <c r="B104" s="2">
        <v>1.0</v>
      </c>
      <c r="C104" s="2">
        <v>2.0</v>
      </c>
      <c r="D104" s="3" t="s">
        <v>146</v>
      </c>
      <c r="E104" s="3">
        <v>1843.0</v>
      </c>
      <c r="F104" s="8">
        <v>1751.0</v>
      </c>
      <c r="G104" s="8">
        <f t="shared" si="26"/>
        <v>-92</v>
      </c>
      <c r="H104" s="9">
        <f t="shared" si="27"/>
        <v>-0.04991861096</v>
      </c>
      <c r="I104" s="3">
        <v>411.0</v>
      </c>
      <c r="J104" s="8">
        <v>375.0</v>
      </c>
      <c r="K104" s="8">
        <f t="shared" si="28"/>
        <v>-36</v>
      </c>
      <c r="L104" s="9">
        <f t="shared" si="29"/>
        <v>-0.08759124088</v>
      </c>
      <c r="M104" s="3">
        <v>302094.72</v>
      </c>
      <c r="N104" s="8">
        <v>253979.52000000002</v>
      </c>
      <c r="O104" s="8">
        <f t="shared" si="30"/>
        <v>-48115.2</v>
      </c>
      <c r="P104" s="9">
        <f t="shared" si="31"/>
        <v>-0.1592718999</v>
      </c>
      <c r="Q104" s="3">
        <v>163.91466087900162</v>
      </c>
      <c r="R104" s="8">
        <v>145.0482695602513</v>
      </c>
      <c r="S104" s="8">
        <f t="shared" si="32"/>
        <v>-18.86639132</v>
      </c>
      <c r="T104" s="9">
        <f t="shared" si="33"/>
        <v>-0.1150988644</v>
      </c>
      <c r="U104" s="8"/>
      <c r="V104" s="8">
        <v>264.0</v>
      </c>
      <c r="W104" s="8">
        <v>111.0</v>
      </c>
      <c r="X104" s="9">
        <v>0.21416333523700742</v>
      </c>
      <c r="Y104" s="8">
        <v>319.5</v>
      </c>
      <c r="Z104" s="9">
        <v>0.18246716162193033</v>
      </c>
      <c r="AA104" s="8">
        <v>794.9280751173709</v>
      </c>
      <c r="AB104" s="3"/>
      <c r="AC104" s="3">
        <v>282.0</v>
      </c>
      <c r="AD104" s="3">
        <v>1.0</v>
      </c>
      <c r="AE104" s="3">
        <v>2.0</v>
      </c>
      <c r="AF104" s="3" t="s">
        <v>146</v>
      </c>
      <c r="AG104" s="3">
        <v>306.0</v>
      </c>
      <c r="AH104" s="3">
        <v>105.0</v>
      </c>
      <c r="AI104" s="3">
        <v>0.22300596852957136</v>
      </c>
      <c r="AJ104" s="3">
        <v>358.5</v>
      </c>
      <c r="AK104" s="3">
        <v>0.19451980466630495</v>
      </c>
      <c r="AL104" s="3">
        <v>842.6630962343096</v>
      </c>
      <c r="AM104" s="3"/>
    </row>
    <row r="105" ht="14.25" customHeight="1">
      <c r="A105" s="1">
        <v>283.0</v>
      </c>
      <c r="B105" s="2">
        <v>1.0</v>
      </c>
      <c r="C105" s="2">
        <v>2.0</v>
      </c>
      <c r="D105" s="3" t="s">
        <v>147</v>
      </c>
      <c r="E105" s="3">
        <v>4736.0</v>
      </c>
      <c r="F105" s="8">
        <v>4580.0</v>
      </c>
      <c r="G105" s="8">
        <f t="shared" si="26"/>
        <v>-156</v>
      </c>
      <c r="H105" s="9">
        <f t="shared" si="27"/>
        <v>-0.03293918919</v>
      </c>
      <c r="I105" s="3">
        <v>1435.0</v>
      </c>
      <c r="J105" s="8">
        <v>1173.0</v>
      </c>
      <c r="K105" s="8">
        <f t="shared" si="28"/>
        <v>-262</v>
      </c>
      <c r="L105" s="9">
        <f t="shared" si="29"/>
        <v>-0.1825783972</v>
      </c>
      <c r="M105" s="3">
        <v>1659401.5999999999</v>
      </c>
      <c r="N105" s="8">
        <v>1277974.08</v>
      </c>
      <c r="O105" s="8">
        <f t="shared" si="30"/>
        <v>-381427.52</v>
      </c>
      <c r="P105" s="9">
        <f t="shared" si="31"/>
        <v>-0.2298584743</v>
      </c>
      <c r="Q105" s="3">
        <v>350.3804054054054</v>
      </c>
      <c r="R105" s="8">
        <v>279.0336419213974</v>
      </c>
      <c r="S105" s="8">
        <f t="shared" si="32"/>
        <v>-71.34676348</v>
      </c>
      <c r="T105" s="9">
        <f t="shared" si="33"/>
        <v>-0.2036265795</v>
      </c>
      <c r="U105" s="8"/>
      <c r="V105" s="8">
        <v>1073.0</v>
      </c>
      <c r="W105" s="8">
        <v>100.0</v>
      </c>
      <c r="X105" s="9">
        <v>0.2561135371179039</v>
      </c>
      <c r="Y105" s="8">
        <v>1123.0</v>
      </c>
      <c r="Z105" s="9">
        <v>0.24519650655021835</v>
      </c>
      <c r="AA105" s="8">
        <v>1138.0000712377562</v>
      </c>
      <c r="AB105" s="3"/>
      <c r="AC105" s="3">
        <v>283.0</v>
      </c>
      <c r="AD105" s="3">
        <v>1.0</v>
      </c>
      <c r="AE105" s="3">
        <v>2.0</v>
      </c>
      <c r="AF105" s="3" t="s">
        <v>147</v>
      </c>
      <c r="AG105" s="3">
        <v>1179.0</v>
      </c>
      <c r="AH105" s="3">
        <v>256.0</v>
      </c>
      <c r="AI105" s="3">
        <v>0.3029983108108108</v>
      </c>
      <c r="AJ105" s="3">
        <v>1307.0</v>
      </c>
      <c r="AK105" s="3">
        <v>0.27597128378378377</v>
      </c>
      <c r="AL105" s="3">
        <v>1269.6263198163733</v>
      </c>
      <c r="AM105" s="3"/>
    </row>
    <row r="106" ht="14.25" customHeight="1">
      <c r="A106" s="1">
        <v>284.0</v>
      </c>
      <c r="B106" s="2">
        <v>1.0</v>
      </c>
      <c r="C106" s="2">
        <v>3.0</v>
      </c>
      <c r="D106" s="3" t="s">
        <v>148</v>
      </c>
      <c r="E106" s="3">
        <v>12207.0</v>
      </c>
      <c r="F106" s="8">
        <v>12013.0</v>
      </c>
      <c r="G106" s="8">
        <f t="shared" si="26"/>
        <v>-194</v>
      </c>
      <c r="H106" s="9">
        <f t="shared" si="27"/>
        <v>-0.01589252068</v>
      </c>
      <c r="I106" s="3">
        <v>1302.0</v>
      </c>
      <c r="J106" s="8">
        <v>1112.0</v>
      </c>
      <c r="K106" s="8">
        <f t="shared" si="28"/>
        <v>-190</v>
      </c>
      <c r="L106" s="9">
        <f t="shared" si="29"/>
        <v>-0.1459293395</v>
      </c>
      <c r="M106" s="3">
        <v>645602.8800000001</v>
      </c>
      <c r="N106" s="8">
        <v>538546.56</v>
      </c>
      <c r="O106" s="8">
        <f t="shared" si="30"/>
        <v>-107056.32</v>
      </c>
      <c r="P106" s="9">
        <f t="shared" si="31"/>
        <v>-0.1658237956</v>
      </c>
      <c r="Q106" s="3">
        <v>52.88792332268372</v>
      </c>
      <c r="R106" s="8">
        <v>44.83031382668776</v>
      </c>
      <c r="S106" s="8">
        <f t="shared" si="32"/>
        <v>-8.057609496</v>
      </c>
      <c r="T106" s="9">
        <f t="shared" si="33"/>
        <v>-0.1523525408</v>
      </c>
      <c r="U106" s="8"/>
      <c r="V106" s="8">
        <v>867.0</v>
      </c>
      <c r="W106" s="8">
        <v>245.0</v>
      </c>
      <c r="X106" s="9">
        <v>0.09256638641471739</v>
      </c>
      <c r="Y106" s="8">
        <v>989.5</v>
      </c>
      <c r="Z106" s="9">
        <v>0.08236910014151336</v>
      </c>
      <c r="AA106" s="8">
        <v>544.2613036887317</v>
      </c>
      <c r="AB106" s="3"/>
      <c r="AC106" s="3">
        <v>284.0</v>
      </c>
      <c r="AD106" s="3">
        <v>1.0</v>
      </c>
      <c r="AE106" s="3">
        <v>3.0</v>
      </c>
      <c r="AF106" s="3" t="s">
        <v>148</v>
      </c>
      <c r="AG106" s="3">
        <v>933.0</v>
      </c>
      <c r="AH106" s="3">
        <v>369.0</v>
      </c>
      <c r="AI106" s="3">
        <v>0.10666011304988941</v>
      </c>
      <c r="AJ106" s="3">
        <v>1117.5</v>
      </c>
      <c r="AK106" s="3">
        <v>0.09154583435733596</v>
      </c>
      <c r="AL106" s="3">
        <v>577.7206979865773</v>
      </c>
      <c r="AM106" s="3"/>
    </row>
    <row r="107" ht="14.25" customHeight="1">
      <c r="A107" s="1">
        <v>286.0</v>
      </c>
      <c r="B107" s="2">
        <v>1.0</v>
      </c>
      <c r="C107" s="2">
        <v>2.0</v>
      </c>
      <c r="D107" s="3" t="s">
        <v>149</v>
      </c>
      <c r="E107" s="3">
        <v>2345.0</v>
      </c>
      <c r="F107" s="8">
        <v>2333.0</v>
      </c>
      <c r="G107" s="8">
        <f t="shared" si="26"/>
        <v>-12</v>
      </c>
      <c r="H107" s="9">
        <f t="shared" si="27"/>
        <v>-0.005117270789</v>
      </c>
      <c r="I107" s="3">
        <v>1752.0</v>
      </c>
      <c r="J107" s="8">
        <v>1708.0</v>
      </c>
      <c r="K107" s="8">
        <f t="shared" si="28"/>
        <v>-44</v>
      </c>
      <c r="L107" s="9">
        <f t="shared" si="29"/>
        <v>-0.02511415525</v>
      </c>
      <c r="M107" s="3">
        <v>4501176.96</v>
      </c>
      <c r="N107" s="8">
        <v>4477806.72</v>
      </c>
      <c r="O107" s="8">
        <f t="shared" si="30"/>
        <v>-23370.24</v>
      </c>
      <c r="P107" s="9">
        <f t="shared" si="31"/>
        <v>-0.005192028709</v>
      </c>
      <c r="Q107" s="3">
        <v>1919.478447761194</v>
      </c>
      <c r="R107" s="8">
        <v>1919.3342134590655</v>
      </c>
      <c r="S107" s="8">
        <f t="shared" si="32"/>
        <v>-0.1442343021</v>
      </c>
      <c r="T107" s="9">
        <f t="shared" si="33"/>
        <v>-0.00007514244419</v>
      </c>
      <c r="U107" s="8"/>
      <c r="V107" s="8">
        <v>1361.0</v>
      </c>
      <c r="W107" s="8">
        <v>347.0</v>
      </c>
      <c r="X107" s="9">
        <v>0.7321045863694814</v>
      </c>
      <c r="Y107" s="8">
        <v>1534.5</v>
      </c>
      <c r="Z107" s="9">
        <v>0.6577368195456493</v>
      </c>
      <c r="AA107" s="8">
        <v>2918.0884457478005</v>
      </c>
      <c r="AB107" s="3"/>
      <c r="AC107" s="3">
        <v>286.0</v>
      </c>
      <c r="AD107" s="3">
        <v>1.0</v>
      </c>
      <c r="AE107" s="3">
        <v>2.0</v>
      </c>
      <c r="AF107" s="3" t="s">
        <v>149</v>
      </c>
      <c r="AG107" s="3">
        <v>1334.0</v>
      </c>
      <c r="AH107" s="3">
        <v>418.0</v>
      </c>
      <c r="AI107" s="3">
        <v>0.7471215351812367</v>
      </c>
      <c r="AJ107" s="3">
        <v>1543.0</v>
      </c>
      <c r="AK107" s="3">
        <v>0.6579957356076759</v>
      </c>
      <c r="AL107" s="3">
        <v>2917.159403758911</v>
      </c>
      <c r="AM107" s="3"/>
    </row>
    <row r="108" ht="14.25" customHeight="1">
      <c r="A108" s="1">
        <v>287.0</v>
      </c>
      <c r="B108" s="2">
        <v>6.0</v>
      </c>
      <c r="C108" s="2">
        <v>2.0</v>
      </c>
      <c r="D108" s="3" t="s">
        <v>150</v>
      </c>
      <c r="E108" s="3">
        <v>1097.0</v>
      </c>
      <c r="F108" s="8">
        <v>981.0</v>
      </c>
      <c r="G108" s="8">
        <f t="shared" si="26"/>
        <v>-116</v>
      </c>
      <c r="H108" s="9">
        <f t="shared" si="27"/>
        <v>-0.1057429353</v>
      </c>
      <c r="I108" s="3">
        <v>611.0</v>
      </c>
      <c r="J108" s="8">
        <v>585.0</v>
      </c>
      <c r="K108" s="8">
        <f t="shared" si="28"/>
        <v>-26</v>
      </c>
      <c r="L108" s="9">
        <f t="shared" si="29"/>
        <v>-0.04255319149</v>
      </c>
      <c r="M108" s="3">
        <v>1453079.0399999998</v>
      </c>
      <c r="N108" s="8">
        <v>1404849.2800000003</v>
      </c>
      <c r="O108" s="8">
        <f t="shared" si="30"/>
        <v>-48229.76</v>
      </c>
      <c r="P108" s="9">
        <f t="shared" si="31"/>
        <v>-0.03319142226</v>
      </c>
      <c r="Q108" s="3">
        <v>1324.5934731084774</v>
      </c>
      <c r="R108" s="8">
        <v>1432.0583893985731</v>
      </c>
      <c r="S108" s="8">
        <f t="shared" si="32"/>
        <v>107.4649163</v>
      </c>
      <c r="T108" s="9">
        <f t="shared" si="33"/>
        <v>0.08113048907</v>
      </c>
      <c r="U108" s="8"/>
      <c r="V108" s="8">
        <v>528.0</v>
      </c>
      <c r="W108" s="8">
        <v>57.0</v>
      </c>
      <c r="X108" s="9">
        <v>0.5963302752293578</v>
      </c>
      <c r="Y108" s="8">
        <v>556.5</v>
      </c>
      <c r="Z108" s="9">
        <v>0.5672782874617737</v>
      </c>
      <c r="AA108" s="8">
        <v>2524.437160826595</v>
      </c>
      <c r="AB108" s="3"/>
      <c r="AC108" s="3">
        <v>287.0</v>
      </c>
      <c r="AD108" s="3">
        <v>6.0</v>
      </c>
      <c r="AE108" s="3">
        <v>2.0</v>
      </c>
      <c r="AF108" s="3" t="s">
        <v>150</v>
      </c>
      <c r="AG108" s="3">
        <v>549.0</v>
      </c>
      <c r="AH108" s="3">
        <v>62.0</v>
      </c>
      <c r="AI108" s="3">
        <v>0.5569735642661805</v>
      </c>
      <c r="AJ108" s="3">
        <v>580.0</v>
      </c>
      <c r="AK108" s="3">
        <v>0.528714676390155</v>
      </c>
      <c r="AL108" s="3">
        <v>2505.308689655172</v>
      </c>
      <c r="AM108" s="3"/>
    </row>
    <row r="109" ht="14.25" customHeight="1">
      <c r="A109" s="1">
        <v>288.0</v>
      </c>
      <c r="B109" s="2">
        <v>60.0</v>
      </c>
      <c r="C109" s="2">
        <v>8.0</v>
      </c>
      <c r="D109" s="3" t="s">
        <v>151</v>
      </c>
      <c r="E109" s="3">
        <v>406.0</v>
      </c>
      <c r="F109" s="8">
        <v>384.0</v>
      </c>
      <c r="G109" s="8">
        <f t="shared" si="26"/>
        <v>-22</v>
      </c>
      <c r="H109" s="9">
        <f t="shared" si="27"/>
        <v>-0.05418719212</v>
      </c>
      <c r="I109" s="3">
        <v>118.0</v>
      </c>
      <c r="J109" s="8">
        <v>122.0</v>
      </c>
      <c r="K109" s="8">
        <f t="shared" si="28"/>
        <v>4</v>
      </c>
      <c r="L109" s="9">
        <f t="shared" si="29"/>
        <v>0.03389830508</v>
      </c>
      <c r="M109" s="3">
        <v>168403.2</v>
      </c>
      <c r="N109" s="8">
        <v>195840.32000000004</v>
      </c>
      <c r="O109" s="8">
        <f t="shared" si="30"/>
        <v>27437.12</v>
      </c>
      <c r="P109" s="9">
        <f t="shared" si="31"/>
        <v>0.1629251701</v>
      </c>
      <c r="Q109" s="3">
        <v>414.78620689655173</v>
      </c>
      <c r="R109" s="8">
        <v>510.00083333333345</v>
      </c>
      <c r="S109" s="8">
        <f t="shared" si="32"/>
        <v>95.21462644</v>
      </c>
      <c r="T109" s="9">
        <f t="shared" si="33"/>
        <v>0.2295510913</v>
      </c>
      <c r="U109" s="8"/>
      <c r="V109" s="8">
        <v>116.0</v>
      </c>
      <c r="W109" s="8">
        <v>6.0</v>
      </c>
      <c r="X109" s="9">
        <v>0.3177083333333333</v>
      </c>
      <c r="Y109" s="8">
        <v>119.0</v>
      </c>
      <c r="Z109" s="9">
        <v>0.3098958333333333</v>
      </c>
      <c r="AA109" s="8">
        <v>1645.7169747899163</v>
      </c>
      <c r="AB109" s="3"/>
      <c r="AC109" s="3">
        <v>288.0</v>
      </c>
      <c r="AD109" s="3">
        <v>60.0</v>
      </c>
      <c r="AE109" s="3">
        <v>8.0</v>
      </c>
      <c r="AF109" s="3" t="s">
        <v>151</v>
      </c>
      <c r="AG109" s="3">
        <v>111.0</v>
      </c>
      <c r="AH109" s="3">
        <v>7.0</v>
      </c>
      <c r="AI109" s="3">
        <v>0.29064039408866993</v>
      </c>
      <c r="AJ109" s="3">
        <v>114.5</v>
      </c>
      <c r="AK109" s="3">
        <v>0.28201970443349755</v>
      </c>
      <c r="AL109" s="3">
        <v>1470.770305676856</v>
      </c>
      <c r="AM109" s="3"/>
    </row>
    <row r="110" ht="14.25" customHeight="1">
      <c r="A110" s="1">
        <v>294.0</v>
      </c>
      <c r="B110" s="2">
        <v>1.0</v>
      </c>
      <c r="C110" s="2">
        <v>5.0</v>
      </c>
      <c r="D110" s="3" t="s">
        <v>152</v>
      </c>
      <c r="E110" s="3">
        <v>1683.0</v>
      </c>
      <c r="F110" s="8">
        <v>2684.0</v>
      </c>
      <c r="G110" s="8">
        <f t="shared" si="26"/>
        <v>1001</v>
      </c>
      <c r="H110" s="9">
        <f t="shared" si="27"/>
        <v>0.5947712418</v>
      </c>
      <c r="I110" s="3">
        <v>615.0</v>
      </c>
      <c r="J110" s="8">
        <v>980.0</v>
      </c>
      <c r="K110" s="8">
        <f t="shared" si="28"/>
        <v>365</v>
      </c>
      <c r="L110" s="9">
        <f t="shared" si="29"/>
        <v>0.593495935</v>
      </c>
      <c r="M110" s="3">
        <v>760449.28</v>
      </c>
      <c r="N110" s="8">
        <v>1205400.3199999998</v>
      </c>
      <c r="O110" s="8">
        <f t="shared" si="30"/>
        <v>444951.04</v>
      </c>
      <c r="P110" s="9">
        <f t="shared" si="31"/>
        <v>0.5851159988</v>
      </c>
      <c r="Q110" s="3">
        <v>451.8415210932858</v>
      </c>
      <c r="R110" s="8">
        <v>449.1059314456035</v>
      </c>
      <c r="S110" s="8">
        <f t="shared" si="32"/>
        <v>-2.735589648</v>
      </c>
      <c r="T110" s="9">
        <f t="shared" si="33"/>
        <v>-0.006054312231</v>
      </c>
      <c r="U110" s="8"/>
      <c r="V110" s="8">
        <v>742.0</v>
      </c>
      <c r="W110" s="8">
        <v>238.0</v>
      </c>
      <c r="X110" s="9">
        <v>0.3651266766020864</v>
      </c>
      <c r="Y110" s="8">
        <v>861.0</v>
      </c>
      <c r="Z110" s="9">
        <v>0.32078986587183306</v>
      </c>
      <c r="AA110" s="8">
        <v>1400.0003716608592</v>
      </c>
      <c r="AB110" s="3"/>
      <c r="AC110" s="3">
        <v>294.0</v>
      </c>
      <c r="AD110" s="3">
        <v>1.0</v>
      </c>
      <c r="AE110" s="3">
        <v>5.0</v>
      </c>
      <c r="AF110" s="3" t="s">
        <v>152</v>
      </c>
      <c r="AG110" s="3">
        <v>468.0</v>
      </c>
      <c r="AH110" s="3">
        <v>147.0</v>
      </c>
      <c r="AI110" s="3">
        <v>0.36541889483065954</v>
      </c>
      <c r="AJ110" s="3">
        <v>541.5</v>
      </c>
      <c r="AK110" s="3">
        <v>0.32174688057041</v>
      </c>
      <c r="AL110" s="3">
        <v>1404.3384672206832</v>
      </c>
      <c r="AM110" s="3"/>
    </row>
    <row r="111" ht="14.25" customHeight="1">
      <c r="A111" s="1">
        <v>297.0</v>
      </c>
      <c r="B111" s="2">
        <v>1.0</v>
      </c>
      <c r="C111" s="2">
        <v>6.0</v>
      </c>
      <c r="D111" s="3" t="s">
        <v>153</v>
      </c>
      <c r="E111" s="3">
        <v>374.0</v>
      </c>
      <c r="F111" s="8">
        <v>358.0</v>
      </c>
      <c r="G111" s="8">
        <f t="shared" si="26"/>
        <v>-16</v>
      </c>
      <c r="H111" s="9">
        <f t="shared" si="27"/>
        <v>-0.04278074866</v>
      </c>
      <c r="I111" s="3">
        <v>109.0</v>
      </c>
      <c r="J111" s="8">
        <v>70.0</v>
      </c>
      <c r="K111" s="8">
        <f t="shared" si="28"/>
        <v>-39</v>
      </c>
      <c r="L111" s="9">
        <f t="shared" si="29"/>
        <v>-0.3577981651</v>
      </c>
      <c r="M111" s="3">
        <v>96631.36</v>
      </c>
      <c r="N111" s="8">
        <v>49375.36</v>
      </c>
      <c r="O111" s="8">
        <f t="shared" si="30"/>
        <v>-47256</v>
      </c>
      <c r="P111" s="9">
        <f t="shared" si="31"/>
        <v>-0.4890337878</v>
      </c>
      <c r="Q111" s="3">
        <v>258.3726203208556</v>
      </c>
      <c r="R111" s="8">
        <v>137.92</v>
      </c>
      <c r="S111" s="8">
        <f t="shared" si="32"/>
        <v>-120.4526203</v>
      </c>
      <c r="T111" s="9">
        <f t="shared" si="33"/>
        <v>-0.466197309</v>
      </c>
      <c r="U111" s="8"/>
      <c r="V111" s="8">
        <v>57.0</v>
      </c>
      <c r="W111" s="8">
        <v>13.0</v>
      </c>
      <c r="X111" s="9">
        <v>0.19553072625698323</v>
      </c>
      <c r="Y111" s="8">
        <v>63.5</v>
      </c>
      <c r="Z111" s="9">
        <v>0.17737430167597765</v>
      </c>
      <c r="AA111" s="8">
        <v>777.5647244094488</v>
      </c>
      <c r="AB111" s="3"/>
      <c r="AC111" s="3">
        <v>297.0</v>
      </c>
      <c r="AD111" s="3">
        <v>1.0</v>
      </c>
      <c r="AE111" s="3">
        <v>6.0</v>
      </c>
      <c r="AF111" s="3" t="s">
        <v>153</v>
      </c>
      <c r="AG111" s="3">
        <v>74.0</v>
      </c>
      <c r="AH111" s="3">
        <v>35.0</v>
      </c>
      <c r="AI111" s="3">
        <v>0.2914438502673797</v>
      </c>
      <c r="AJ111" s="3">
        <v>91.5</v>
      </c>
      <c r="AK111" s="3">
        <v>0.2446524064171123</v>
      </c>
      <c r="AL111" s="3">
        <v>1056.08043715847</v>
      </c>
      <c r="AM111" s="3"/>
    </row>
    <row r="112" ht="14.25" customHeight="1">
      <c r="A112" s="1">
        <v>299.0</v>
      </c>
      <c r="B112" s="2">
        <v>1.0</v>
      </c>
      <c r="C112" s="2">
        <v>6.0</v>
      </c>
      <c r="D112" s="3" t="s">
        <v>154</v>
      </c>
      <c r="E112" s="3">
        <v>720.0</v>
      </c>
      <c r="F112" s="8">
        <v>727.0</v>
      </c>
      <c r="G112" s="8">
        <f t="shared" si="26"/>
        <v>7</v>
      </c>
      <c r="H112" s="9">
        <f t="shared" si="27"/>
        <v>0.009722222222</v>
      </c>
      <c r="I112" s="3">
        <v>193.0</v>
      </c>
      <c r="J112" s="8">
        <v>184.0</v>
      </c>
      <c r="K112" s="8">
        <f t="shared" si="28"/>
        <v>-9</v>
      </c>
      <c r="L112" s="9">
        <f t="shared" si="29"/>
        <v>-0.04663212435</v>
      </c>
      <c r="M112" s="3">
        <v>155171.52</v>
      </c>
      <c r="N112" s="8">
        <v>151792.0</v>
      </c>
      <c r="O112" s="8">
        <f t="shared" si="30"/>
        <v>-3379.52</v>
      </c>
      <c r="P112" s="9">
        <f t="shared" si="31"/>
        <v>-0.02177925434</v>
      </c>
      <c r="Q112" s="3">
        <v>215.516</v>
      </c>
      <c r="R112" s="8">
        <v>208.7922971114168</v>
      </c>
      <c r="S112" s="8">
        <f t="shared" si="32"/>
        <v>-6.723702889</v>
      </c>
      <c r="T112" s="9">
        <f t="shared" si="33"/>
        <v>-0.0311981611</v>
      </c>
      <c r="U112" s="8"/>
      <c r="V112" s="8">
        <v>132.0</v>
      </c>
      <c r="W112" s="8">
        <v>52.0</v>
      </c>
      <c r="X112" s="9">
        <v>0.2530949105914718</v>
      </c>
      <c r="Y112" s="8">
        <v>158.0</v>
      </c>
      <c r="Z112" s="9">
        <v>0.2173314993122421</v>
      </c>
      <c r="AA112" s="8">
        <v>960.7088607594936</v>
      </c>
      <c r="AB112" s="3"/>
      <c r="AC112" s="3">
        <v>299.0</v>
      </c>
      <c r="AD112" s="3">
        <v>1.0</v>
      </c>
      <c r="AE112" s="3">
        <v>6.0</v>
      </c>
      <c r="AF112" s="3" t="s">
        <v>154</v>
      </c>
      <c r="AG112" s="3">
        <v>125.0</v>
      </c>
      <c r="AH112" s="3">
        <v>68.0</v>
      </c>
      <c r="AI112" s="3">
        <v>0.26805555555555555</v>
      </c>
      <c r="AJ112" s="3">
        <v>159.0</v>
      </c>
      <c r="AK112" s="3">
        <v>0.22083333333333333</v>
      </c>
      <c r="AL112" s="3">
        <v>975.9215094339622</v>
      </c>
      <c r="AM112" s="3"/>
    </row>
    <row r="113" ht="14.25" customHeight="1">
      <c r="A113" s="1">
        <v>300.0</v>
      </c>
      <c r="B113" s="2">
        <v>1.0</v>
      </c>
      <c r="C113" s="2">
        <v>5.0</v>
      </c>
      <c r="D113" s="3" t="s">
        <v>155</v>
      </c>
      <c r="E113" s="3">
        <v>1099.0</v>
      </c>
      <c r="F113" s="8">
        <v>1080.0</v>
      </c>
      <c r="G113" s="8">
        <f t="shared" si="26"/>
        <v>-19</v>
      </c>
      <c r="H113" s="9">
        <f t="shared" si="27"/>
        <v>-0.01728844404</v>
      </c>
      <c r="I113" s="3">
        <v>211.0</v>
      </c>
      <c r="J113" s="8">
        <v>189.0</v>
      </c>
      <c r="K113" s="8">
        <f t="shared" si="28"/>
        <v>-22</v>
      </c>
      <c r="L113" s="9">
        <f t="shared" si="29"/>
        <v>-0.1042654028</v>
      </c>
      <c r="M113" s="3">
        <v>129739.20000000001</v>
      </c>
      <c r="N113" s="8">
        <v>123782.08</v>
      </c>
      <c r="O113" s="8">
        <f t="shared" si="30"/>
        <v>-5957.12</v>
      </c>
      <c r="P113" s="9">
        <f t="shared" si="31"/>
        <v>-0.04591611479</v>
      </c>
      <c r="Q113" s="3">
        <v>118.05204731574159</v>
      </c>
      <c r="R113" s="8">
        <v>114.61303703703705</v>
      </c>
      <c r="S113" s="8">
        <f t="shared" si="32"/>
        <v>-3.439010279</v>
      </c>
      <c r="T113" s="9">
        <f t="shared" si="33"/>
        <v>-0.0291313057</v>
      </c>
      <c r="U113" s="8"/>
      <c r="V113" s="8">
        <v>154.0</v>
      </c>
      <c r="W113" s="8">
        <v>35.0</v>
      </c>
      <c r="X113" s="9">
        <v>0.175</v>
      </c>
      <c r="Y113" s="8">
        <v>171.5</v>
      </c>
      <c r="Z113" s="9">
        <v>0.1587962962962963</v>
      </c>
      <c r="AA113" s="8">
        <v>721.7613994169096</v>
      </c>
      <c r="AB113" s="3"/>
      <c r="AC113" s="3">
        <v>300.0</v>
      </c>
      <c r="AD113" s="3">
        <v>1.0</v>
      </c>
      <c r="AE113" s="3">
        <v>5.0</v>
      </c>
      <c r="AF113" s="3" t="s">
        <v>155</v>
      </c>
      <c r="AG113" s="3">
        <v>146.0</v>
      </c>
      <c r="AH113" s="3">
        <v>65.0</v>
      </c>
      <c r="AI113" s="3">
        <v>0.19199272065514103</v>
      </c>
      <c r="AJ113" s="3">
        <v>178.5</v>
      </c>
      <c r="AK113" s="3">
        <v>0.1624203821656051</v>
      </c>
      <c r="AL113" s="3">
        <v>726.8302521008404</v>
      </c>
      <c r="AM113" s="3"/>
    </row>
    <row r="114" ht="14.25" customHeight="1">
      <c r="A114" s="1">
        <v>306.0</v>
      </c>
      <c r="B114" s="2">
        <v>1.0</v>
      </c>
      <c r="C114" s="2">
        <v>6.0</v>
      </c>
      <c r="D114" s="3" t="s">
        <v>156</v>
      </c>
      <c r="E114" s="3">
        <v>347.0</v>
      </c>
      <c r="F114" s="8">
        <v>352.0</v>
      </c>
      <c r="G114" s="8">
        <f t="shared" si="26"/>
        <v>5</v>
      </c>
      <c r="H114" s="9">
        <f t="shared" si="27"/>
        <v>0.0144092219</v>
      </c>
      <c r="I114" s="3">
        <v>216.0</v>
      </c>
      <c r="J114" s="8">
        <v>190.0</v>
      </c>
      <c r="K114" s="8">
        <f t="shared" si="28"/>
        <v>-26</v>
      </c>
      <c r="L114" s="9">
        <f t="shared" si="29"/>
        <v>-0.1203703704</v>
      </c>
      <c r="M114" s="3">
        <v>419232.32000000007</v>
      </c>
      <c r="N114" s="8">
        <v>379995.51999999996</v>
      </c>
      <c r="O114" s="8">
        <f t="shared" si="30"/>
        <v>-39236.8</v>
      </c>
      <c r="P114" s="9">
        <f t="shared" si="31"/>
        <v>-0.09359202077</v>
      </c>
      <c r="Q114" s="3">
        <v>1208.1623054755046</v>
      </c>
      <c r="R114" s="8">
        <v>1079.5327272727272</v>
      </c>
      <c r="S114" s="8">
        <f t="shared" si="32"/>
        <v>-128.6295782</v>
      </c>
      <c r="T114" s="9">
        <f t="shared" si="33"/>
        <v>-0.1064671341</v>
      </c>
      <c r="U114" s="8"/>
      <c r="V114" s="8">
        <v>160.0</v>
      </c>
      <c r="W114" s="8">
        <v>30.0</v>
      </c>
      <c r="X114" s="9">
        <v>0.5397727272727273</v>
      </c>
      <c r="Y114" s="8">
        <v>175.0</v>
      </c>
      <c r="Z114" s="9">
        <v>0.4971590909090909</v>
      </c>
      <c r="AA114" s="8">
        <v>2171.402971428571</v>
      </c>
      <c r="AB114" s="3"/>
      <c r="AC114" s="3">
        <v>306.0</v>
      </c>
      <c r="AD114" s="3">
        <v>1.0</v>
      </c>
      <c r="AE114" s="3">
        <v>6.0</v>
      </c>
      <c r="AF114" s="3" t="s">
        <v>156</v>
      </c>
      <c r="AG114" s="3">
        <v>151.0</v>
      </c>
      <c r="AH114" s="3">
        <v>65.0</v>
      </c>
      <c r="AI114" s="3">
        <v>0.622478386167147</v>
      </c>
      <c r="AJ114" s="3">
        <v>183.5</v>
      </c>
      <c r="AK114" s="3">
        <v>0.5288184438040345</v>
      </c>
      <c r="AL114" s="3">
        <v>2284.644795640327</v>
      </c>
      <c r="AM114" s="3"/>
    </row>
    <row r="115" ht="14.25" customHeight="1">
      <c r="A115" s="1">
        <v>308.0</v>
      </c>
      <c r="B115" s="2">
        <v>1.0</v>
      </c>
      <c r="C115" s="2">
        <v>6.0</v>
      </c>
      <c r="D115" s="3" t="s">
        <v>157</v>
      </c>
      <c r="E115" s="3">
        <v>621.0</v>
      </c>
      <c r="F115" s="8">
        <v>596.0</v>
      </c>
      <c r="G115" s="8">
        <f t="shared" si="26"/>
        <v>-25</v>
      </c>
      <c r="H115" s="9">
        <f t="shared" si="27"/>
        <v>-0.04025764895</v>
      </c>
      <c r="I115" s="3">
        <v>286.0</v>
      </c>
      <c r="J115" s="8">
        <v>275.0</v>
      </c>
      <c r="K115" s="8">
        <f t="shared" si="28"/>
        <v>-11</v>
      </c>
      <c r="L115" s="9">
        <f t="shared" si="29"/>
        <v>-0.03846153846</v>
      </c>
      <c r="M115" s="3">
        <v>410239.36</v>
      </c>
      <c r="N115" s="8">
        <v>407146.24</v>
      </c>
      <c r="O115" s="8">
        <f t="shared" si="30"/>
        <v>-3093.12</v>
      </c>
      <c r="P115" s="9">
        <f t="shared" si="31"/>
        <v>-0.007539793354</v>
      </c>
      <c r="Q115" s="3">
        <v>660.610885668277</v>
      </c>
      <c r="R115" s="8">
        <v>683.1312751677852</v>
      </c>
      <c r="S115" s="8">
        <f t="shared" si="32"/>
        <v>22.5203895</v>
      </c>
      <c r="T115" s="9">
        <f t="shared" si="33"/>
        <v>0.03409024887</v>
      </c>
      <c r="U115" s="8"/>
      <c r="V115" s="8">
        <v>200.0</v>
      </c>
      <c r="W115" s="8">
        <v>75.0</v>
      </c>
      <c r="X115" s="9">
        <v>0.46140939597315433</v>
      </c>
      <c r="Y115" s="8">
        <v>237.5</v>
      </c>
      <c r="Z115" s="9">
        <v>0.39848993288590606</v>
      </c>
      <c r="AA115" s="8">
        <v>1714.2999578947367</v>
      </c>
      <c r="AB115" s="3"/>
      <c r="AC115" s="3">
        <v>308.0</v>
      </c>
      <c r="AD115" s="3">
        <v>1.0</v>
      </c>
      <c r="AE115" s="3">
        <v>6.0</v>
      </c>
      <c r="AF115" s="3" t="s">
        <v>157</v>
      </c>
      <c r="AG115" s="3">
        <v>201.0</v>
      </c>
      <c r="AH115" s="3">
        <v>85.0</v>
      </c>
      <c r="AI115" s="3">
        <v>0.4605475040257649</v>
      </c>
      <c r="AJ115" s="3">
        <v>243.5</v>
      </c>
      <c r="AK115" s="3">
        <v>0.392109500805153</v>
      </c>
      <c r="AL115" s="3">
        <v>1684.7612320328542</v>
      </c>
      <c r="AM115" s="3"/>
    </row>
    <row r="116" ht="14.25" customHeight="1">
      <c r="A116" s="1">
        <v>309.0</v>
      </c>
      <c r="B116" s="2">
        <v>1.0</v>
      </c>
      <c r="C116" s="2">
        <v>5.0</v>
      </c>
      <c r="D116" s="3" t="s">
        <v>158</v>
      </c>
      <c r="E116" s="3">
        <v>1711.0</v>
      </c>
      <c r="F116" s="8">
        <v>1674.0</v>
      </c>
      <c r="G116" s="8">
        <f t="shared" si="26"/>
        <v>-37</v>
      </c>
      <c r="H116" s="9">
        <f t="shared" si="27"/>
        <v>-0.02162478083</v>
      </c>
      <c r="I116" s="3">
        <v>846.0</v>
      </c>
      <c r="J116" s="8">
        <v>726.0</v>
      </c>
      <c r="K116" s="8">
        <f t="shared" si="28"/>
        <v>-120</v>
      </c>
      <c r="L116" s="9">
        <f t="shared" si="29"/>
        <v>-0.1418439716</v>
      </c>
      <c r="M116" s="3">
        <v>1429766.08</v>
      </c>
      <c r="N116" s="8">
        <v>1106649.5999999999</v>
      </c>
      <c r="O116" s="8">
        <f t="shared" si="30"/>
        <v>-323116.48</v>
      </c>
      <c r="P116" s="9">
        <f t="shared" si="31"/>
        <v>-0.2259925484</v>
      </c>
      <c r="Q116" s="3">
        <v>835.6318410286383</v>
      </c>
      <c r="R116" s="8">
        <v>661.0810035842293</v>
      </c>
      <c r="S116" s="8">
        <f t="shared" si="32"/>
        <v>-174.5508374</v>
      </c>
      <c r="T116" s="9">
        <f t="shared" si="33"/>
        <v>-0.2088848568</v>
      </c>
      <c r="U116" s="8"/>
      <c r="V116" s="8">
        <v>577.0</v>
      </c>
      <c r="W116" s="8">
        <v>149.0</v>
      </c>
      <c r="X116" s="9">
        <v>0.4336917562724014</v>
      </c>
      <c r="Y116" s="8">
        <v>651.5</v>
      </c>
      <c r="Z116" s="9">
        <v>0.38918757467144566</v>
      </c>
      <c r="AA116" s="8">
        <v>1698.6179585571756</v>
      </c>
      <c r="AB116" s="3"/>
      <c r="AC116" s="3">
        <v>309.0</v>
      </c>
      <c r="AD116" s="3">
        <v>1.0</v>
      </c>
      <c r="AE116" s="3">
        <v>5.0</v>
      </c>
      <c r="AF116" s="3" t="s">
        <v>158</v>
      </c>
      <c r="AG116" s="3">
        <v>648.0</v>
      </c>
      <c r="AH116" s="3">
        <v>198.0</v>
      </c>
      <c r="AI116" s="3">
        <v>0.494447691408533</v>
      </c>
      <c r="AJ116" s="3">
        <v>747.0</v>
      </c>
      <c r="AK116" s="3">
        <v>0.43658679135008766</v>
      </c>
      <c r="AL116" s="3">
        <v>1914.0108165997324</v>
      </c>
      <c r="AM116" s="3"/>
    </row>
    <row r="117" ht="14.25" customHeight="1">
      <c r="A117" s="1">
        <v>314.0</v>
      </c>
      <c r="B117" s="2">
        <v>1.0</v>
      </c>
      <c r="C117" s="2">
        <v>6.0</v>
      </c>
      <c r="D117" s="3" t="s">
        <v>159</v>
      </c>
      <c r="E117" s="3">
        <v>772.0</v>
      </c>
      <c r="F117" s="8">
        <v>747.0</v>
      </c>
      <c r="G117" s="8">
        <f t="shared" si="26"/>
        <v>-25</v>
      </c>
      <c r="H117" s="9">
        <f t="shared" si="27"/>
        <v>-0.03238341969</v>
      </c>
      <c r="I117" s="3">
        <v>315.0</v>
      </c>
      <c r="J117" s="8">
        <v>255.0</v>
      </c>
      <c r="K117" s="8">
        <f t="shared" si="28"/>
        <v>-60</v>
      </c>
      <c r="L117" s="9">
        <f t="shared" si="29"/>
        <v>-0.1904761905</v>
      </c>
      <c r="M117" s="3">
        <v>399757.12</v>
      </c>
      <c r="N117" s="8">
        <v>275459.52</v>
      </c>
      <c r="O117" s="8">
        <f t="shared" si="30"/>
        <v>-124297.6</v>
      </c>
      <c r="P117" s="9">
        <f t="shared" si="31"/>
        <v>-0.3109327984</v>
      </c>
      <c r="Q117" s="3">
        <v>517.820103626943</v>
      </c>
      <c r="R117" s="8">
        <v>368.7543775100402</v>
      </c>
      <c r="S117" s="8">
        <f t="shared" si="32"/>
        <v>-149.0657261</v>
      </c>
      <c r="T117" s="9">
        <f t="shared" si="33"/>
        <v>-0.2878716471</v>
      </c>
      <c r="U117" s="8"/>
      <c r="V117" s="8">
        <v>179.0</v>
      </c>
      <c r="W117" s="8">
        <v>76.0</v>
      </c>
      <c r="X117" s="9">
        <v>0.3413654618473896</v>
      </c>
      <c r="Y117" s="8">
        <v>217.0</v>
      </c>
      <c r="Z117" s="9">
        <v>0.29049531459170014</v>
      </c>
      <c r="AA117" s="8">
        <v>1269.3987096774194</v>
      </c>
      <c r="AB117" s="3"/>
      <c r="AC117" s="3">
        <v>314.0</v>
      </c>
      <c r="AD117" s="3">
        <v>1.0</v>
      </c>
      <c r="AE117" s="3">
        <v>6.0</v>
      </c>
      <c r="AF117" s="3" t="s">
        <v>159</v>
      </c>
      <c r="AG117" s="3">
        <v>216.0</v>
      </c>
      <c r="AH117" s="3">
        <v>99.0</v>
      </c>
      <c r="AI117" s="3">
        <v>0.40803108808290156</v>
      </c>
      <c r="AJ117" s="3">
        <v>265.5</v>
      </c>
      <c r="AK117" s="3">
        <v>0.3439119170984456</v>
      </c>
      <c r="AL117" s="3">
        <v>1505.6765348399247</v>
      </c>
      <c r="AM117" s="3"/>
    </row>
    <row r="118" ht="14.25" customHeight="1">
      <c r="A118" s="1">
        <v>316.0</v>
      </c>
      <c r="B118" s="2">
        <v>1.0</v>
      </c>
      <c r="C118" s="2">
        <v>5.0</v>
      </c>
      <c r="D118" s="3" t="s">
        <v>160</v>
      </c>
      <c r="E118" s="3">
        <v>1061.0</v>
      </c>
      <c r="F118" s="8">
        <v>1057.0</v>
      </c>
      <c r="G118" s="8">
        <f t="shared" si="26"/>
        <v>-4</v>
      </c>
      <c r="H118" s="9">
        <f t="shared" si="27"/>
        <v>-0.003770028275</v>
      </c>
      <c r="I118" s="3">
        <v>528.0</v>
      </c>
      <c r="J118" s="8">
        <v>446.0</v>
      </c>
      <c r="K118" s="8">
        <f t="shared" si="28"/>
        <v>-82</v>
      </c>
      <c r="L118" s="9">
        <f t="shared" si="29"/>
        <v>-0.1553030303</v>
      </c>
      <c r="M118" s="3">
        <v>915334.4</v>
      </c>
      <c r="N118" s="8">
        <v>683808.6399999999</v>
      </c>
      <c r="O118" s="8">
        <f t="shared" si="30"/>
        <v>-231525.76</v>
      </c>
      <c r="P118" s="9">
        <f t="shared" si="31"/>
        <v>-0.2529411765</v>
      </c>
      <c r="Q118" s="3">
        <v>862.7091423185674</v>
      </c>
      <c r="R118" s="8">
        <v>646.9334342478712</v>
      </c>
      <c r="S118" s="8">
        <f t="shared" si="32"/>
        <v>-215.7757081</v>
      </c>
      <c r="T118" s="9">
        <f t="shared" si="33"/>
        <v>-0.2501140854</v>
      </c>
      <c r="U118" s="8"/>
      <c r="V118" s="8">
        <v>362.0</v>
      </c>
      <c r="W118" s="8">
        <v>84.0</v>
      </c>
      <c r="X118" s="9">
        <v>0.4219489120151372</v>
      </c>
      <c r="Y118" s="8">
        <v>404.0</v>
      </c>
      <c r="Z118" s="9">
        <v>0.38221381267738885</v>
      </c>
      <c r="AA118" s="8">
        <v>1692.5956435643561</v>
      </c>
      <c r="AB118" s="3"/>
      <c r="AC118" s="3">
        <v>316.0</v>
      </c>
      <c r="AD118" s="3">
        <v>1.0</v>
      </c>
      <c r="AE118" s="3">
        <v>5.0</v>
      </c>
      <c r="AF118" s="3" t="s">
        <v>160</v>
      </c>
      <c r="AG118" s="3">
        <v>413.0</v>
      </c>
      <c r="AH118" s="3">
        <v>115.0</v>
      </c>
      <c r="AI118" s="3">
        <v>0.49764373232799247</v>
      </c>
      <c r="AJ118" s="3">
        <v>470.5</v>
      </c>
      <c r="AK118" s="3">
        <v>0.44344957587181905</v>
      </c>
      <c r="AL118" s="3">
        <v>1945.4503719447398</v>
      </c>
      <c r="AM118" s="3"/>
    </row>
    <row r="119" ht="14.25" customHeight="1">
      <c r="A119" s="1">
        <v>317.0</v>
      </c>
      <c r="B119" s="2">
        <v>1.0</v>
      </c>
      <c r="C119" s="2">
        <v>6.0</v>
      </c>
      <c r="D119" s="3" t="s">
        <v>161</v>
      </c>
      <c r="E119" s="3">
        <v>941.0</v>
      </c>
      <c r="F119" s="8">
        <v>914.0</v>
      </c>
      <c r="G119" s="8">
        <f t="shared" si="26"/>
        <v>-27</v>
      </c>
      <c r="H119" s="9">
        <f t="shared" si="27"/>
        <v>-0.02869287991</v>
      </c>
      <c r="I119" s="3">
        <v>640.0</v>
      </c>
      <c r="J119" s="8">
        <v>610.0</v>
      </c>
      <c r="K119" s="8">
        <f t="shared" si="28"/>
        <v>-30</v>
      </c>
      <c r="L119" s="9">
        <f t="shared" si="29"/>
        <v>-0.046875</v>
      </c>
      <c r="M119" s="3">
        <v>1537166.08</v>
      </c>
      <c r="N119" s="8">
        <v>1507036.8</v>
      </c>
      <c r="O119" s="8">
        <f t="shared" si="30"/>
        <v>-30129.28</v>
      </c>
      <c r="P119" s="9">
        <f t="shared" si="31"/>
        <v>-0.01960053659</v>
      </c>
      <c r="Q119" s="3">
        <v>1633.5452497343254</v>
      </c>
      <c r="R119" s="8">
        <v>1648.836761487965</v>
      </c>
      <c r="S119" s="8">
        <f t="shared" si="32"/>
        <v>15.29151175</v>
      </c>
      <c r="T119" s="9">
        <f t="shared" si="33"/>
        <v>0.009360935521</v>
      </c>
      <c r="U119" s="8"/>
      <c r="V119" s="8">
        <v>523.0</v>
      </c>
      <c r="W119" s="8">
        <v>87.0</v>
      </c>
      <c r="X119" s="9">
        <v>0.6673960612691466</v>
      </c>
      <c r="Y119" s="8">
        <v>566.5</v>
      </c>
      <c r="Z119" s="9">
        <v>0.6198030634573304</v>
      </c>
      <c r="AA119" s="8">
        <v>2660.2591350397174</v>
      </c>
      <c r="AB119" s="3"/>
      <c r="AC119" s="3">
        <v>317.0</v>
      </c>
      <c r="AD119" s="3">
        <v>1.0</v>
      </c>
      <c r="AE119" s="3">
        <v>6.0</v>
      </c>
      <c r="AF119" s="3" t="s">
        <v>161</v>
      </c>
      <c r="AG119" s="3">
        <v>521.0</v>
      </c>
      <c r="AH119" s="3">
        <v>119.0</v>
      </c>
      <c r="AI119" s="3">
        <v>0.6801275239107333</v>
      </c>
      <c r="AJ119" s="3">
        <v>580.5</v>
      </c>
      <c r="AK119" s="3">
        <v>0.6168969181721573</v>
      </c>
      <c r="AL119" s="3">
        <v>2648.0035831180016</v>
      </c>
      <c r="AM119" s="3"/>
    </row>
    <row r="120" ht="14.25" customHeight="1">
      <c r="A120" s="1">
        <v>318.0</v>
      </c>
      <c r="B120" s="2">
        <v>1.0</v>
      </c>
      <c r="C120" s="2">
        <v>4.0</v>
      </c>
      <c r="D120" s="3" t="s">
        <v>162</v>
      </c>
      <c r="E120" s="3">
        <v>4119.0</v>
      </c>
      <c r="F120" s="8">
        <v>3962.0</v>
      </c>
      <c r="G120" s="8">
        <f t="shared" si="26"/>
        <v>-157</v>
      </c>
      <c r="H120" s="9">
        <f t="shared" si="27"/>
        <v>-0.03811604758</v>
      </c>
      <c r="I120" s="3">
        <v>1571.0</v>
      </c>
      <c r="J120" s="8">
        <v>1340.0</v>
      </c>
      <c r="K120" s="8">
        <f t="shared" si="28"/>
        <v>-231</v>
      </c>
      <c r="L120" s="9">
        <f t="shared" si="29"/>
        <v>-0.1470401018</v>
      </c>
      <c r="M120" s="3">
        <v>2158367.68</v>
      </c>
      <c r="N120" s="8">
        <v>1679506.8800000001</v>
      </c>
      <c r="O120" s="8">
        <f t="shared" si="30"/>
        <v>-478860.8</v>
      </c>
      <c r="P120" s="9">
        <f t="shared" si="31"/>
        <v>-0.2218624771</v>
      </c>
      <c r="Q120" s="3">
        <v>524.0028356397185</v>
      </c>
      <c r="R120" s="8">
        <v>423.90380615850586</v>
      </c>
      <c r="S120" s="8">
        <f t="shared" si="32"/>
        <v>-100.0990295</v>
      </c>
      <c r="T120" s="9">
        <f t="shared" si="33"/>
        <v>-0.1910276485</v>
      </c>
      <c r="U120" s="8"/>
      <c r="V120" s="8">
        <v>1028.0</v>
      </c>
      <c r="W120" s="8">
        <v>312.0</v>
      </c>
      <c r="X120" s="9">
        <v>0.3382130237253912</v>
      </c>
      <c r="Y120" s="8">
        <v>1184.0</v>
      </c>
      <c r="Z120" s="9">
        <v>0.29883897021706207</v>
      </c>
      <c r="AA120" s="8">
        <v>1418.5024324324324</v>
      </c>
      <c r="AB120" s="3"/>
      <c r="AC120" s="3">
        <v>318.0</v>
      </c>
      <c r="AD120" s="3">
        <v>1.0</v>
      </c>
      <c r="AE120" s="3">
        <v>4.0</v>
      </c>
      <c r="AF120" s="3" t="s">
        <v>162</v>
      </c>
      <c r="AG120" s="3">
        <v>1171.0</v>
      </c>
      <c r="AH120" s="3">
        <v>400.0</v>
      </c>
      <c r="AI120" s="3">
        <v>0.3814032532168002</v>
      </c>
      <c r="AJ120" s="3">
        <v>1371.0</v>
      </c>
      <c r="AK120" s="3">
        <v>0.3328477785870357</v>
      </c>
      <c r="AL120" s="3">
        <v>1574.301735959154</v>
      </c>
      <c r="AM120" s="3"/>
    </row>
    <row r="121" ht="14.25" customHeight="1">
      <c r="A121" s="1">
        <v>319.0</v>
      </c>
      <c r="B121" s="2">
        <v>1.0</v>
      </c>
      <c r="C121" s="2">
        <v>6.0</v>
      </c>
      <c r="D121" s="3" t="s">
        <v>163</v>
      </c>
      <c r="E121" s="3">
        <v>601.0</v>
      </c>
      <c r="F121" s="8">
        <v>584.0</v>
      </c>
      <c r="G121" s="8">
        <f t="shared" si="26"/>
        <v>-17</v>
      </c>
      <c r="H121" s="9">
        <f t="shared" si="27"/>
        <v>-0.02828618968</v>
      </c>
      <c r="I121" s="3">
        <v>302.0</v>
      </c>
      <c r="J121" s="8">
        <v>269.0</v>
      </c>
      <c r="K121" s="8">
        <f t="shared" si="28"/>
        <v>-33</v>
      </c>
      <c r="L121" s="9">
        <f t="shared" si="29"/>
        <v>-0.1092715232</v>
      </c>
      <c r="M121" s="3">
        <v>512025.92000000004</v>
      </c>
      <c r="N121" s="8">
        <v>445065.60000000003</v>
      </c>
      <c r="O121" s="8">
        <f t="shared" si="30"/>
        <v>-66960.32</v>
      </c>
      <c r="P121" s="9">
        <f t="shared" si="31"/>
        <v>-0.1307752545</v>
      </c>
      <c r="Q121" s="3">
        <v>851.956605657238</v>
      </c>
      <c r="R121" s="8">
        <v>762.0986301369863</v>
      </c>
      <c r="S121" s="8">
        <f t="shared" si="32"/>
        <v>-89.85797552</v>
      </c>
      <c r="T121" s="9">
        <f t="shared" si="33"/>
        <v>-0.1054724794</v>
      </c>
      <c r="U121" s="8"/>
      <c r="V121" s="8">
        <v>220.0</v>
      </c>
      <c r="W121" s="8">
        <v>49.0</v>
      </c>
      <c r="X121" s="9">
        <v>0.4606164383561644</v>
      </c>
      <c r="Y121" s="8">
        <v>244.5</v>
      </c>
      <c r="Z121" s="9">
        <v>0.4186643835616438</v>
      </c>
      <c r="AA121" s="8">
        <v>1820.3092024539878</v>
      </c>
      <c r="AB121" s="3"/>
      <c r="AC121" s="3">
        <v>319.0</v>
      </c>
      <c r="AD121" s="3">
        <v>1.0</v>
      </c>
      <c r="AE121" s="3">
        <v>6.0</v>
      </c>
      <c r="AF121" s="3" t="s">
        <v>163</v>
      </c>
      <c r="AG121" s="3">
        <v>233.0</v>
      </c>
      <c r="AH121" s="3">
        <v>69.0</v>
      </c>
      <c r="AI121" s="3">
        <v>0.502495840266223</v>
      </c>
      <c r="AJ121" s="3">
        <v>267.5</v>
      </c>
      <c r="AK121" s="3">
        <v>0.44509151414309484</v>
      </c>
      <c r="AL121" s="3">
        <v>1914.1155887850468</v>
      </c>
      <c r="AM121" s="3"/>
    </row>
    <row r="122" ht="14.25" customHeight="1">
      <c r="A122" s="1">
        <v>330.0</v>
      </c>
      <c r="B122" s="2">
        <v>1.0</v>
      </c>
      <c r="C122" s="2">
        <v>6.0</v>
      </c>
      <c r="D122" s="3" t="s">
        <v>164</v>
      </c>
      <c r="E122" s="3">
        <v>315.0</v>
      </c>
      <c r="F122" s="8">
        <v>320.0</v>
      </c>
      <c r="G122" s="8">
        <f t="shared" si="26"/>
        <v>5</v>
      </c>
      <c r="H122" s="9">
        <f t="shared" si="27"/>
        <v>0.01587301587</v>
      </c>
      <c r="I122" s="3">
        <v>153.0</v>
      </c>
      <c r="J122" s="8">
        <v>135.0</v>
      </c>
      <c r="K122" s="8">
        <f t="shared" si="28"/>
        <v>-18</v>
      </c>
      <c r="L122" s="9">
        <f t="shared" si="29"/>
        <v>-0.1176470588</v>
      </c>
      <c r="M122" s="3">
        <v>234962.56</v>
      </c>
      <c r="N122" s="8">
        <v>174704.0</v>
      </c>
      <c r="O122" s="8">
        <f t="shared" si="30"/>
        <v>-60258.56</v>
      </c>
      <c r="P122" s="9">
        <f t="shared" si="31"/>
        <v>-0.2564602633</v>
      </c>
      <c r="Q122" s="3">
        <v>745.9128888888889</v>
      </c>
      <c r="R122" s="8">
        <v>545.95</v>
      </c>
      <c r="S122" s="8">
        <f t="shared" si="32"/>
        <v>-199.9628889</v>
      </c>
      <c r="T122" s="9">
        <f t="shared" si="33"/>
        <v>-0.2680780717</v>
      </c>
      <c r="U122" s="8"/>
      <c r="V122" s="8">
        <v>93.0</v>
      </c>
      <c r="W122" s="8">
        <v>42.0</v>
      </c>
      <c r="X122" s="9">
        <v>0.421875</v>
      </c>
      <c r="Y122" s="8">
        <v>114.0</v>
      </c>
      <c r="Z122" s="9">
        <v>0.35625</v>
      </c>
      <c r="AA122" s="8">
        <v>1532.4912280701753</v>
      </c>
      <c r="AB122" s="3"/>
      <c r="AC122" s="3">
        <v>330.0</v>
      </c>
      <c r="AD122" s="3">
        <v>1.0</v>
      </c>
      <c r="AE122" s="3">
        <v>6.0</v>
      </c>
      <c r="AF122" s="3" t="s">
        <v>164</v>
      </c>
      <c r="AG122" s="3">
        <v>106.0</v>
      </c>
      <c r="AH122" s="3">
        <v>47.0</v>
      </c>
      <c r="AI122" s="3">
        <v>0.4857142857142857</v>
      </c>
      <c r="AJ122" s="3">
        <v>129.5</v>
      </c>
      <c r="AK122" s="3">
        <v>0.4111111111111111</v>
      </c>
      <c r="AL122" s="3">
        <v>1814.3827027027028</v>
      </c>
      <c r="AM122" s="3"/>
    </row>
    <row r="123" ht="14.25" customHeight="1">
      <c r="A123" s="1">
        <v>332.0</v>
      </c>
      <c r="B123" s="2">
        <v>1.0</v>
      </c>
      <c r="C123" s="2">
        <v>5.0</v>
      </c>
      <c r="D123" s="3" t="s">
        <v>165</v>
      </c>
      <c r="E123" s="3">
        <v>1664.0</v>
      </c>
      <c r="F123" s="8">
        <v>1574.0</v>
      </c>
      <c r="G123" s="8">
        <f t="shared" si="26"/>
        <v>-90</v>
      </c>
      <c r="H123" s="9">
        <f t="shared" si="27"/>
        <v>-0.05408653846</v>
      </c>
      <c r="I123" s="3">
        <v>676.0</v>
      </c>
      <c r="J123" s="8">
        <v>506.0</v>
      </c>
      <c r="K123" s="8">
        <f t="shared" si="28"/>
        <v>-170</v>
      </c>
      <c r="L123" s="9">
        <f t="shared" si="29"/>
        <v>-0.2514792899</v>
      </c>
      <c r="M123" s="3">
        <v>893167.04</v>
      </c>
      <c r="N123" s="8">
        <v>570222.4</v>
      </c>
      <c r="O123" s="8">
        <f t="shared" si="30"/>
        <v>-322944.64</v>
      </c>
      <c r="P123" s="9">
        <f t="shared" si="31"/>
        <v>-0.3615725005</v>
      </c>
      <c r="Q123" s="3">
        <v>536.7590384615385</v>
      </c>
      <c r="R123" s="8">
        <v>362.2759847522236</v>
      </c>
      <c r="S123" s="8">
        <f t="shared" si="32"/>
        <v>-174.4830537</v>
      </c>
      <c r="T123" s="9">
        <f t="shared" si="33"/>
        <v>-0.3250677515</v>
      </c>
      <c r="U123" s="8"/>
      <c r="V123" s="8">
        <v>398.0</v>
      </c>
      <c r="W123" s="8">
        <v>108.0</v>
      </c>
      <c r="X123" s="9">
        <v>0.32147395171537485</v>
      </c>
      <c r="Y123" s="8">
        <v>452.0</v>
      </c>
      <c r="Z123" s="9">
        <v>0.28716645489199494</v>
      </c>
      <c r="AA123" s="8">
        <v>1261.553982300885</v>
      </c>
      <c r="AB123" s="3"/>
      <c r="AC123" s="3">
        <v>332.0</v>
      </c>
      <c r="AD123" s="3">
        <v>1.0</v>
      </c>
      <c r="AE123" s="3">
        <v>5.0</v>
      </c>
      <c r="AF123" s="3" t="s">
        <v>165</v>
      </c>
      <c r="AG123" s="3">
        <v>489.0</v>
      </c>
      <c r="AH123" s="3">
        <v>187.0</v>
      </c>
      <c r="AI123" s="3">
        <v>0.40625</v>
      </c>
      <c r="AJ123" s="3">
        <v>582.5</v>
      </c>
      <c r="AK123" s="3">
        <v>0.35006009615384615</v>
      </c>
      <c r="AL123" s="3">
        <v>1533.333974248927</v>
      </c>
      <c r="AM123" s="3"/>
    </row>
    <row r="124" ht="14.25" customHeight="1">
      <c r="A124" s="1">
        <v>333.0</v>
      </c>
      <c r="B124" s="2">
        <v>1.0</v>
      </c>
      <c r="C124" s="2">
        <v>6.0</v>
      </c>
      <c r="D124" s="3" t="s">
        <v>166</v>
      </c>
      <c r="E124" s="3">
        <v>473.0</v>
      </c>
      <c r="F124" s="8">
        <v>485.0</v>
      </c>
      <c r="G124" s="8">
        <f t="shared" si="26"/>
        <v>12</v>
      </c>
      <c r="H124" s="9">
        <f t="shared" si="27"/>
        <v>0.02536997886</v>
      </c>
      <c r="I124" s="3">
        <v>198.0</v>
      </c>
      <c r="J124" s="8">
        <v>158.0</v>
      </c>
      <c r="K124" s="8">
        <f t="shared" si="28"/>
        <v>-40</v>
      </c>
      <c r="L124" s="9">
        <f t="shared" si="29"/>
        <v>-0.202020202</v>
      </c>
      <c r="M124" s="3">
        <v>282275.84</v>
      </c>
      <c r="N124" s="8">
        <v>190799.68</v>
      </c>
      <c r="O124" s="8">
        <f t="shared" si="30"/>
        <v>-91476.16</v>
      </c>
      <c r="P124" s="9">
        <f t="shared" si="31"/>
        <v>-0.3240665584</v>
      </c>
      <c r="Q124" s="3">
        <v>596.7776744186048</v>
      </c>
      <c r="R124" s="8">
        <v>393.40140206185566</v>
      </c>
      <c r="S124" s="8">
        <f t="shared" si="32"/>
        <v>-203.3762724</v>
      </c>
      <c r="T124" s="9">
        <f t="shared" si="33"/>
        <v>-0.3407906848</v>
      </c>
      <c r="U124" s="8"/>
      <c r="V124" s="8">
        <v>115.0</v>
      </c>
      <c r="W124" s="8">
        <v>43.0</v>
      </c>
      <c r="X124" s="9">
        <v>0.32577319587628867</v>
      </c>
      <c r="Y124" s="8">
        <v>136.5</v>
      </c>
      <c r="Z124" s="9">
        <v>0.28144329896907216</v>
      </c>
      <c r="AA124" s="8">
        <v>1397.7998534798535</v>
      </c>
      <c r="AB124" s="3"/>
      <c r="AC124" s="3">
        <v>333.0</v>
      </c>
      <c r="AD124" s="3">
        <v>1.0</v>
      </c>
      <c r="AE124" s="3">
        <v>6.0</v>
      </c>
      <c r="AF124" s="3" t="s">
        <v>166</v>
      </c>
      <c r="AG124" s="3">
        <v>148.0</v>
      </c>
      <c r="AH124" s="3">
        <v>50.0</v>
      </c>
      <c r="AI124" s="3">
        <v>0.4186046511627907</v>
      </c>
      <c r="AJ124" s="3">
        <v>173.0</v>
      </c>
      <c r="AK124" s="3">
        <v>0.3657505285412262</v>
      </c>
      <c r="AL124" s="3">
        <v>1631.6522543352603</v>
      </c>
      <c r="AM124" s="3"/>
    </row>
    <row r="125" ht="14.25" customHeight="1">
      <c r="A125" s="1">
        <v>345.0</v>
      </c>
      <c r="B125" s="2">
        <v>1.0</v>
      </c>
      <c r="C125" s="2">
        <v>5.0</v>
      </c>
      <c r="D125" s="3" t="s">
        <v>167</v>
      </c>
      <c r="E125" s="3">
        <v>1573.0</v>
      </c>
      <c r="F125" s="8">
        <v>1515.0</v>
      </c>
      <c r="G125" s="8">
        <f t="shared" si="26"/>
        <v>-58</v>
      </c>
      <c r="H125" s="9">
        <f t="shared" si="27"/>
        <v>-0.03687221869</v>
      </c>
      <c r="I125" s="3">
        <v>376.0</v>
      </c>
      <c r="J125" s="8">
        <v>311.0</v>
      </c>
      <c r="K125" s="8">
        <f t="shared" si="28"/>
        <v>-65</v>
      </c>
      <c r="L125" s="9">
        <f t="shared" si="29"/>
        <v>-0.1728723404</v>
      </c>
      <c r="M125" s="3">
        <v>269960.64</v>
      </c>
      <c r="N125" s="8">
        <v>210675.84000000003</v>
      </c>
      <c r="O125" s="8">
        <f t="shared" si="30"/>
        <v>-59284.8</v>
      </c>
      <c r="P125" s="9">
        <f t="shared" si="31"/>
        <v>-0.2196053469</v>
      </c>
      <c r="Q125" s="3">
        <v>171.62151303242214</v>
      </c>
      <c r="R125" s="8">
        <v>139.05996039603963</v>
      </c>
      <c r="S125" s="8">
        <f t="shared" si="32"/>
        <v>-32.56155264</v>
      </c>
      <c r="T125" s="9">
        <f t="shared" si="33"/>
        <v>-0.1897288519</v>
      </c>
      <c r="U125" s="8"/>
      <c r="V125" s="8">
        <v>228.0</v>
      </c>
      <c r="W125" s="8">
        <v>83.0</v>
      </c>
      <c r="X125" s="9">
        <v>0.20528052805280528</v>
      </c>
      <c r="Y125" s="8">
        <v>269.5</v>
      </c>
      <c r="Z125" s="9">
        <v>0.1778877887788779</v>
      </c>
      <c r="AA125" s="8">
        <v>781.7285343228201</v>
      </c>
      <c r="AB125" s="3"/>
      <c r="AC125" s="3">
        <v>345.0</v>
      </c>
      <c r="AD125" s="3">
        <v>1.0</v>
      </c>
      <c r="AE125" s="3">
        <v>5.0</v>
      </c>
      <c r="AF125" s="3" t="s">
        <v>167</v>
      </c>
      <c r="AG125" s="3">
        <v>249.0</v>
      </c>
      <c r="AH125" s="3">
        <v>127.0</v>
      </c>
      <c r="AI125" s="3">
        <v>0.23903369357914814</v>
      </c>
      <c r="AJ125" s="3">
        <v>312.5</v>
      </c>
      <c r="AK125" s="3">
        <v>0.19866497139224412</v>
      </c>
      <c r="AL125" s="3">
        <v>863.874048</v>
      </c>
      <c r="AM125" s="3"/>
    </row>
    <row r="126" ht="14.25" customHeight="1">
      <c r="A126" s="1">
        <v>347.0</v>
      </c>
      <c r="B126" s="2">
        <v>1.0</v>
      </c>
      <c r="C126" s="2">
        <v>4.0</v>
      </c>
      <c r="D126" s="3" t="s">
        <v>168</v>
      </c>
      <c r="E126" s="3">
        <v>4469.0</v>
      </c>
      <c r="F126" s="8">
        <v>4237.0</v>
      </c>
      <c r="G126" s="8">
        <f t="shared" si="26"/>
        <v>-232</v>
      </c>
      <c r="H126" s="9">
        <f t="shared" si="27"/>
        <v>-0.05191317968</v>
      </c>
      <c r="I126" s="3">
        <v>2809.0</v>
      </c>
      <c r="J126" s="8">
        <v>2383.0</v>
      </c>
      <c r="K126" s="8">
        <f t="shared" si="28"/>
        <v>-426</v>
      </c>
      <c r="L126" s="9">
        <f t="shared" si="29"/>
        <v>-0.1516553934</v>
      </c>
      <c r="M126" s="3">
        <v>6562397.76</v>
      </c>
      <c r="N126" s="8">
        <v>5029699.52</v>
      </c>
      <c r="O126" s="8">
        <f t="shared" si="30"/>
        <v>-1532698.24</v>
      </c>
      <c r="P126" s="9">
        <f t="shared" si="31"/>
        <v>-0.2335576562</v>
      </c>
      <c r="Q126" s="3">
        <v>1468.426439919445</v>
      </c>
      <c r="R126" s="8">
        <v>1187.089808827</v>
      </c>
      <c r="S126" s="8">
        <f t="shared" si="32"/>
        <v>-281.3366311</v>
      </c>
      <c r="T126" s="9">
        <f t="shared" si="33"/>
        <v>-0.1915905512</v>
      </c>
      <c r="U126" s="8"/>
      <c r="V126" s="8">
        <v>2040.0</v>
      </c>
      <c r="W126" s="8">
        <v>343.0</v>
      </c>
      <c r="X126" s="9">
        <v>0.562426244984659</v>
      </c>
      <c r="Y126" s="8">
        <v>2211.5</v>
      </c>
      <c r="Z126" s="9">
        <v>0.5219494925654945</v>
      </c>
      <c r="AA126" s="8">
        <v>2274.3384671037757</v>
      </c>
      <c r="AB126" s="3"/>
      <c r="AC126" s="3">
        <v>347.0</v>
      </c>
      <c r="AD126" s="3">
        <v>1.0</v>
      </c>
      <c r="AE126" s="3">
        <v>4.0</v>
      </c>
      <c r="AF126" s="3" t="s">
        <v>168</v>
      </c>
      <c r="AG126" s="3">
        <v>2395.0</v>
      </c>
      <c r="AH126" s="3">
        <v>414.0</v>
      </c>
      <c r="AI126" s="3">
        <v>0.6285522488252405</v>
      </c>
      <c r="AJ126" s="3">
        <v>2602.0</v>
      </c>
      <c r="AK126" s="3">
        <v>0.5822331617811591</v>
      </c>
      <c r="AL126" s="3">
        <v>2522.0590930053804</v>
      </c>
      <c r="AM126" s="3"/>
    </row>
    <row r="127" ht="14.25" customHeight="1">
      <c r="A127" s="1">
        <v>356.0</v>
      </c>
      <c r="B127" s="2">
        <v>1.0</v>
      </c>
      <c r="C127" s="2">
        <v>6.0</v>
      </c>
      <c r="D127" s="3" t="s">
        <v>169</v>
      </c>
      <c r="E127" s="3">
        <v>169.0</v>
      </c>
      <c r="F127" s="8">
        <v>192.0</v>
      </c>
      <c r="G127" s="8">
        <f t="shared" si="26"/>
        <v>23</v>
      </c>
      <c r="H127" s="9">
        <f t="shared" si="27"/>
        <v>0.1360946746</v>
      </c>
      <c r="I127" s="3">
        <v>63.0</v>
      </c>
      <c r="J127" s="8">
        <v>51.0</v>
      </c>
      <c r="K127" s="8">
        <f t="shared" si="28"/>
        <v>-12</v>
      </c>
      <c r="L127" s="9">
        <f t="shared" si="29"/>
        <v>-0.1904761905</v>
      </c>
      <c r="M127" s="3">
        <v>61175.04</v>
      </c>
      <c r="N127" s="8">
        <v>44449.28</v>
      </c>
      <c r="O127" s="8">
        <f t="shared" si="30"/>
        <v>-16725.76</v>
      </c>
      <c r="P127" s="9">
        <f t="shared" si="31"/>
        <v>-0.2734082397</v>
      </c>
      <c r="Q127" s="3">
        <v>361.9824852071006</v>
      </c>
      <c r="R127" s="8">
        <v>231.50666666666666</v>
      </c>
      <c r="S127" s="8">
        <f t="shared" si="32"/>
        <v>-130.4758185</v>
      </c>
      <c r="T127" s="9">
        <f t="shared" si="33"/>
        <v>-0.3604478777</v>
      </c>
      <c r="U127" s="8"/>
      <c r="V127" s="8">
        <v>38.0</v>
      </c>
      <c r="W127" s="8">
        <v>13.0</v>
      </c>
      <c r="X127" s="9">
        <v>0.265625</v>
      </c>
      <c r="Y127" s="8">
        <v>44.5</v>
      </c>
      <c r="Z127" s="9">
        <v>0.23177083333333334</v>
      </c>
      <c r="AA127" s="8">
        <v>998.8602247191011</v>
      </c>
      <c r="AB127" s="3"/>
      <c r="AC127" s="3">
        <v>356.0</v>
      </c>
      <c r="AD127" s="3">
        <v>1.0</v>
      </c>
      <c r="AE127" s="3">
        <v>6.0</v>
      </c>
      <c r="AF127" s="3" t="s">
        <v>169</v>
      </c>
      <c r="AG127" s="3">
        <v>35.0</v>
      </c>
      <c r="AH127" s="3">
        <v>28.0</v>
      </c>
      <c r="AI127" s="3">
        <v>0.3727810650887574</v>
      </c>
      <c r="AJ127" s="3">
        <v>49.0</v>
      </c>
      <c r="AK127" s="3">
        <v>0.28994082840236685</v>
      </c>
      <c r="AL127" s="3">
        <v>1248.4702040816326</v>
      </c>
      <c r="AM127" s="3"/>
    </row>
    <row r="128" ht="14.25" customHeight="1">
      <c r="A128" s="1">
        <v>361.0</v>
      </c>
      <c r="B128" s="2">
        <v>1.0</v>
      </c>
      <c r="C128" s="2">
        <v>5.0</v>
      </c>
      <c r="D128" s="3" t="s">
        <v>170</v>
      </c>
      <c r="E128" s="3">
        <v>973.0</v>
      </c>
      <c r="F128" s="8">
        <v>933.0</v>
      </c>
      <c r="G128" s="8">
        <f t="shared" si="26"/>
        <v>-40</v>
      </c>
      <c r="H128" s="9">
        <f t="shared" si="27"/>
        <v>-0.04110996917</v>
      </c>
      <c r="I128" s="3">
        <v>363.0</v>
      </c>
      <c r="J128" s="8">
        <v>321.0</v>
      </c>
      <c r="K128" s="8">
        <f t="shared" si="28"/>
        <v>-42</v>
      </c>
      <c r="L128" s="9">
        <f t="shared" si="29"/>
        <v>-0.1157024793</v>
      </c>
      <c r="M128" s="3">
        <v>459442.88</v>
      </c>
      <c r="N128" s="8">
        <v>360692.16000000003</v>
      </c>
      <c r="O128" s="8">
        <f t="shared" si="30"/>
        <v>-98750.72</v>
      </c>
      <c r="P128" s="9">
        <f t="shared" si="31"/>
        <v>-0.2149357935</v>
      </c>
      <c r="Q128" s="3">
        <v>472.19206577595065</v>
      </c>
      <c r="R128" s="8">
        <v>386.59395498392286</v>
      </c>
      <c r="S128" s="8">
        <f t="shared" si="32"/>
        <v>-85.59811079</v>
      </c>
      <c r="T128" s="9">
        <f t="shared" si="33"/>
        <v>-0.1812781641</v>
      </c>
      <c r="U128" s="8"/>
      <c r="V128" s="8">
        <v>224.0</v>
      </c>
      <c r="W128" s="8">
        <v>97.0</v>
      </c>
      <c r="X128" s="9">
        <v>0.3440514469453376</v>
      </c>
      <c r="Y128" s="8">
        <v>272.5</v>
      </c>
      <c r="Z128" s="9">
        <v>0.2920685959271168</v>
      </c>
      <c r="AA128" s="8">
        <v>1323.6409541284404</v>
      </c>
      <c r="AB128" s="3"/>
      <c r="AC128" s="3">
        <v>361.0</v>
      </c>
      <c r="AD128" s="3">
        <v>1.0</v>
      </c>
      <c r="AE128" s="3">
        <v>5.0</v>
      </c>
      <c r="AF128" s="3" t="s">
        <v>170</v>
      </c>
      <c r="AG128" s="3">
        <v>274.0</v>
      </c>
      <c r="AH128" s="3">
        <v>89.0</v>
      </c>
      <c r="AI128" s="3">
        <v>0.37307297019527236</v>
      </c>
      <c r="AJ128" s="3">
        <v>318.5</v>
      </c>
      <c r="AK128" s="3">
        <v>0.3273381294964029</v>
      </c>
      <c r="AL128" s="3">
        <v>1442.5208163265306</v>
      </c>
      <c r="AM128" s="3"/>
    </row>
    <row r="129" ht="14.25" customHeight="1">
      <c r="A129" s="1">
        <v>362.0</v>
      </c>
      <c r="B129" s="2">
        <v>1.0</v>
      </c>
      <c r="C129" s="2">
        <v>6.0</v>
      </c>
      <c r="D129" s="3" t="s">
        <v>171</v>
      </c>
      <c r="E129" s="3">
        <v>321.0</v>
      </c>
      <c r="F129" s="8">
        <v>299.0</v>
      </c>
      <c r="G129" s="8">
        <f t="shared" si="26"/>
        <v>-22</v>
      </c>
      <c r="H129" s="9">
        <f t="shared" si="27"/>
        <v>-0.06853582555</v>
      </c>
      <c r="I129" s="3">
        <v>108.0</v>
      </c>
      <c r="J129" s="8">
        <v>98.0</v>
      </c>
      <c r="K129" s="8">
        <f t="shared" si="28"/>
        <v>-10</v>
      </c>
      <c r="L129" s="9">
        <f t="shared" si="29"/>
        <v>-0.09259259259</v>
      </c>
      <c r="M129" s="3">
        <v>131113.91999999998</v>
      </c>
      <c r="N129" s="8">
        <v>119256.96</v>
      </c>
      <c r="O129" s="8">
        <f t="shared" si="30"/>
        <v>-11856.96</v>
      </c>
      <c r="P129" s="9">
        <f t="shared" si="31"/>
        <v>-0.09043250328</v>
      </c>
      <c r="Q129" s="3">
        <v>408.4545794392523</v>
      </c>
      <c r="R129" s="8">
        <v>398.85270903010036</v>
      </c>
      <c r="S129" s="8">
        <f t="shared" si="32"/>
        <v>-9.601870409</v>
      </c>
      <c r="T129" s="9">
        <f t="shared" si="33"/>
        <v>-0.02350780452</v>
      </c>
      <c r="U129" s="8"/>
      <c r="V129" s="8">
        <v>84.0</v>
      </c>
      <c r="W129" s="8">
        <v>14.0</v>
      </c>
      <c r="X129" s="9">
        <v>0.3277591973244147</v>
      </c>
      <c r="Y129" s="8">
        <v>91.0</v>
      </c>
      <c r="Z129" s="9">
        <v>0.30434782608695654</v>
      </c>
      <c r="AA129" s="8">
        <v>1310.516043956044</v>
      </c>
      <c r="AB129" s="3"/>
      <c r="AC129" s="3">
        <v>362.0</v>
      </c>
      <c r="AD129" s="3">
        <v>1.0</v>
      </c>
      <c r="AE129" s="3">
        <v>6.0</v>
      </c>
      <c r="AF129" s="3" t="s">
        <v>171</v>
      </c>
      <c r="AG129" s="3">
        <v>88.0</v>
      </c>
      <c r="AH129" s="3">
        <v>20.0</v>
      </c>
      <c r="AI129" s="3">
        <v>0.3364485981308411</v>
      </c>
      <c r="AJ129" s="3">
        <v>98.0</v>
      </c>
      <c r="AK129" s="3">
        <v>0.3052959501557632</v>
      </c>
      <c r="AL129" s="3">
        <v>1337.8971428571426</v>
      </c>
      <c r="AM129" s="3"/>
    </row>
    <row r="130" ht="14.25" customHeight="1">
      <c r="A130" s="1">
        <v>363.0</v>
      </c>
      <c r="B130" s="2">
        <v>1.0</v>
      </c>
      <c r="C130" s="2">
        <v>6.0</v>
      </c>
      <c r="D130" s="3" t="s">
        <v>172</v>
      </c>
      <c r="E130" s="3">
        <v>293.0</v>
      </c>
      <c r="F130" s="8">
        <v>294.0</v>
      </c>
      <c r="G130" s="8">
        <f t="shared" si="26"/>
        <v>1</v>
      </c>
      <c r="H130" s="9">
        <f t="shared" si="27"/>
        <v>0.003412969283</v>
      </c>
      <c r="I130" s="3">
        <v>148.0</v>
      </c>
      <c r="J130" s="8">
        <v>134.0</v>
      </c>
      <c r="K130" s="8">
        <f t="shared" si="28"/>
        <v>-14</v>
      </c>
      <c r="L130" s="9">
        <f t="shared" si="29"/>
        <v>-0.09459459459</v>
      </c>
      <c r="M130" s="3">
        <v>259993.91999999998</v>
      </c>
      <c r="N130" s="8">
        <v>213253.44</v>
      </c>
      <c r="O130" s="8">
        <f t="shared" si="30"/>
        <v>-46740.48</v>
      </c>
      <c r="P130" s="9">
        <f t="shared" si="31"/>
        <v>-0.1797752809</v>
      </c>
      <c r="Q130" s="3">
        <v>887.3512627986347</v>
      </c>
      <c r="R130" s="8">
        <v>725.3518367346938</v>
      </c>
      <c r="S130" s="8">
        <f t="shared" si="32"/>
        <v>-161.9994261</v>
      </c>
      <c r="T130" s="9">
        <f t="shared" si="33"/>
        <v>-0.1825651609</v>
      </c>
      <c r="U130" s="8"/>
      <c r="V130" s="8">
        <v>105.0</v>
      </c>
      <c r="W130" s="8">
        <v>29.0</v>
      </c>
      <c r="X130" s="9">
        <v>0.4557823129251701</v>
      </c>
      <c r="Y130" s="8">
        <v>119.5</v>
      </c>
      <c r="Z130" s="9">
        <v>0.4064625850340136</v>
      </c>
      <c r="AA130" s="8">
        <v>1784.5476150627615</v>
      </c>
      <c r="AB130" s="3"/>
      <c r="AC130" s="3">
        <v>363.0</v>
      </c>
      <c r="AD130" s="3">
        <v>1.0</v>
      </c>
      <c r="AE130" s="3">
        <v>6.0</v>
      </c>
      <c r="AF130" s="3" t="s">
        <v>172</v>
      </c>
      <c r="AG130" s="3">
        <v>110.0</v>
      </c>
      <c r="AH130" s="3">
        <v>38.0</v>
      </c>
      <c r="AI130" s="3">
        <v>0.5051194539249146</v>
      </c>
      <c r="AJ130" s="3">
        <v>129.0</v>
      </c>
      <c r="AK130" s="3">
        <v>0.4402730375426621</v>
      </c>
      <c r="AL130" s="3">
        <v>2015.4567441860463</v>
      </c>
      <c r="AM130" s="3"/>
    </row>
    <row r="131" ht="14.25" customHeight="1">
      <c r="A131" s="1">
        <v>378.0</v>
      </c>
      <c r="B131" s="2">
        <v>1.0</v>
      </c>
      <c r="C131" s="2">
        <v>6.0</v>
      </c>
      <c r="D131" s="3" t="s">
        <v>173</v>
      </c>
      <c r="E131" s="3">
        <v>564.0</v>
      </c>
      <c r="F131" s="8">
        <v>560.0</v>
      </c>
      <c r="G131" s="8">
        <f t="shared" si="26"/>
        <v>-4</v>
      </c>
      <c r="H131" s="9">
        <f t="shared" si="27"/>
        <v>-0.007092198582</v>
      </c>
      <c r="I131" s="3">
        <v>212.0</v>
      </c>
      <c r="J131" s="8">
        <v>184.0</v>
      </c>
      <c r="K131" s="8">
        <f t="shared" si="28"/>
        <v>-28</v>
      </c>
      <c r="L131" s="9">
        <f t="shared" si="29"/>
        <v>-0.1320754717</v>
      </c>
      <c r="M131" s="3">
        <v>224938.56</v>
      </c>
      <c r="N131" s="8">
        <v>176422.4</v>
      </c>
      <c r="O131" s="8">
        <f t="shared" si="30"/>
        <v>-48516.16</v>
      </c>
      <c r="P131" s="9">
        <f t="shared" si="31"/>
        <v>-0.2156862745</v>
      </c>
      <c r="Q131" s="3">
        <v>398.8272340425532</v>
      </c>
      <c r="R131" s="8">
        <v>315.03999999999996</v>
      </c>
      <c r="S131" s="8">
        <f t="shared" si="32"/>
        <v>-83.78723404</v>
      </c>
      <c r="T131" s="9">
        <f t="shared" si="33"/>
        <v>-0.2100840336</v>
      </c>
      <c r="U131" s="8"/>
      <c r="V131" s="8">
        <v>114.0</v>
      </c>
      <c r="W131" s="8">
        <v>70.0</v>
      </c>
      <c r="X131" s="9">
        <v>0.32857142857142857</v>
      </c>
      <c r="Y131" s="8">
        <v>149.0</v>
      </c>
      <c r="Z131" s="9">
        <v>0.26607142857142857</v>
      </c>
      <c r="AA131" s="8">
        <v>1184.0429530201343</v>
      </c>
      <c r="AB131" s="3"/>
      <c r="AC131" s="3">
        <v>378.0</v>
      </c>
      <c r="AD131" s="3">
        <v>1.0</v>
      </c>
      <c r="AE131" s="3">
        <v>6.0</v>
      </c>
      <c r="AF131" s="3" t="s">
        <v>173</v>
      </c>
      <c r="AG131" s="3">
        <v>128.0</v>
      </c>
      <c r="AH131" s="3">
        <v>84.0</v>
      </c>
      <c r="AI131" s="3">
        <v>0.375886524822695</v>
      </c>
      <c r="AJ131" s="3">
        <v>170.0</v>
      </c>
      <c r="AK131" s="3">
        <v>0.30141843971631205</v>
      </c>
      <c r="AL131" s="3">
        <v>1323.168</v>
      </c>
      <c r="AM131" s="3"/>
    </row>
    <row r="132" ht="14.25" customHeight="1">
      <c r="A132" s="1">
        <v>381.0</v>
      </c>
      <c r="B132" s="2">
        <v>1.0</v>
      </c>
      <c r="C132" s="2">
        <v>5.0</v>
      </c>
      <c r="D132" s="3" t="s">
        <v>174</v>
      </c>
      <c r="E132" s="3">
        <v>1389.0</v>
      </c>
      <c r="F132" s="8">
        <v>1345.0</v>
      </c>
      <c r="G132" s="8">
        <f t="shared" si="26"/>
        <v>-44</v>
      </c>
      <c r="H132" s="9">
        <f t="shared" si="27"/>
        <v>-0.0316774658</v>
      </c>
      <c r="I132" s="3">
        <v>342.0</v>
      </c>
      <c r="J132" s="8">
        <v>242.0</v>
      </c>
      <c r="K132" s="8">
        <f t="shared" si="28"/>
        <v>-100</v>
      </c>
      <c r="L132" s="9">
        <f t="shared" si="29"/>
        <v>-0.2923976608</v>
      </c>
      <c r="M132" s="3">
        <v>256156.16</v>
      </c>
      <c r="N132" s="8">
        <v>159868.47999999998</v>
      </c>
      <c r="O132" s="8">
        <f t="shared" si="30"/>
        <v>-96287.68</v>
      </c>
      <c r="P132" s="9">
        <f t="shared" si="31"/>
        <v>-0.3758944544</v>
      </c>
      <c r="Q132" s="3">
        <v>184.41768178545718</v>
      </c>
      <c r="R132" s="8">
        <v>118.86132342007434</v>
      </c>
      <c r="S132" s="8">
        <f t="shared" si="32"/>
        <v>-65.55635837</v>
      </c>
      <c r="T132" s="9">
        <f t="shared" si="33"/>
        <v>-0.3554776187</v>
      </c>
      <c r="U132" s="8"/>
      <c r="V132" s="8">
        <v>192.0</v>
      </c>
      <c r="W132" s="8">
        <v>50.0</v>
      </c>
      <c r="X132" s="9">
        <v>0.17992565055762083</v>
      </c>
      <c r="Y132" s="8">
        <v>217.0</v>
      </c>
      <c r="Z132" s="9">
        <v>0.1613382899628253</v>
      </c>
      <c r="AA132" s="8">
        <v>736.7211059907834</v>
      </c>
      <c r="AB132" s="3"/>
      <c r="AC132" s="3">
        <v>381.0</v>
      </c>
      <c r="AD132" s="3">
        <v>1.0</v>
      </c>
      <c r="AE132" s="3">
        <v>5.0</v>
      </c>
      <c r="AF132" s="3" t="s">
        <v>174</v>
      </c>
      <c r="AG132" s="3">
        <v>223.0</v>
      </c>
      <c r="AH132" s="3">
        <v>119.0</v>
      </c>
      <c r="AI132" s="3">
        <v>0.24622030237580994</v>
      </c>
      <c r="AJ132" s="3">
        <v>282.5</v>
      </c>
      <c r="AK132" s="3">
        <v>0.20338372930165588</v>
      </c>
      <c r="AL132" s="3">
        <v>906.7474690265486</v>
      </c>
      <c r="AM132" s="3"/>
    </row>
    <row r="133" ht="14.25" customHeight="1">
      <c r="A133" s="1">
        <v>390.0</v>
      </c>
      <c r="B133" s="2">
        <v>1.0</v>
      </c>
      <c r="C133" s="2">
        <v>6.0</v>
      </c>
      <c r="D133" s="3" t="s">
        <v>175</v>
      </c>
      <c r="E133" s="3">
        <v>478.0</v>
      </c>
      <c r="F133" s="8">
        <v>442.0</v>
      </c>
      <c r="G133" s="8">
        <f t="shared" si="26"/>
        <v>-36</v>
      </c>
      <c r="H133" s="9">
        <f t="shared" si="27"/>
        <v>-0.07531380753</v>
      </c>
      <c r="I133" s="3">
        <v>198.0</v>
      </c>
      <c r="J133" s="8">
        <v>120.0</v>
      </c>
      <c r="K133" s="8">
        <f t="shared" si="28"/>
        <v>-78</v>
      </c>
      <c r="L133" s="9">
        <f t="shared" si="29"/>
        <v>-0.3939393939</v>
      </c>
      <c r="M133" s="3">
        <v>232900.48</v>
      </c>
      <c r="N133" s="8">
        <v>104364.16</v>
      </c>
      <c r="O133" s="8">
        <f t="shared" si="30"/>
        <v>-128536.32</v>
      </c>
      <c r="P133" s="9">
        <f t="shared" si="31"/>
        <v>-0.5518937531</v>
      </c>
      <c r="Q133" s="3">
        <v>487.23949790794984</v>
      </c>
      <c r="R133" s="8">
        <v>236.11800904977378</v>
      </c>
      <c r="S133" s="8">
        <f t="shared" si="32"/>
        <v>-251.1214889</v>
      </c>
      <c r="T133" s="9">
        <f t="shared" si="33"/>
        <v>-0.5153964117</v>
      </c>
      <c r="U133" s="8"/>
      <c r="V133" s="8">
        <v>87.0</v>
      </c>
      <c r="W133" s="8">
        <v>33.0</v>
      </c>
      <c r="X133" s="9">
        <v>0.27149321266968324</v>
      </c>
      <c r="Y133" s="8">
        <v>103.5</v>
      </c>
      <c r="Z133" s="9">
        <v>0.2341628959276018</v>
      </c>
      <c r="AA133" s="8">
        <v>1008.3493719806763</v>
      </c>
      <c r="AB133" s="3"/>
      <c r="AC133" s="3">
        <v>390.0</v>
      </c>
      <c r="AD133" s="3">
        <v>1.0</v>
      </c>
      <c r="AE133" s="3">
        <v>6.0</v>
      </c>
      <c r="AF133" s="3" t="s">
        <v>175</v>
      </c>
      <c r="AG133" s="3">
        <v>122.0</v>
      </c>
      <c r="AH133" s="3">
        <v>76.0</v>
      </c>
      <c r="AI133" s="3">
        <v>0.41422594142259417</v>
      </c>
      <c r="AJ133" s="3">
        <v>160.0</v>
      </c>
      <c r="AK133" s="3">
        <v>0.33472803347280333</v>
      </c>
      <c r="AL133" s="3">
        <v>1455.6280000000002</v>
      </c>
      <c r="AM133" s="3"/>
    </row>
    <row r="134" ht="14.25" customHeight="1">
      <c r="A134" s="1">
        <v>391.0</v>
      </c>
      <c r="B134" s="2">
        <v>1.0</v>
      </c>
      <c r="C134" s="2">
        <v>6.0</v>
      </c>
      <c r="D134" s="3" t="s">
        <v>176</v>
      </c>
      <c r="E134" s="3">
        <v>514.0</v>
      </c>
      <c r="F134" s="8">
        <v>518.0</v>
      </c>
      <c r="G134" s="8">
        <f t="shared" si="26"/>
        <v>4</v>
      </c>
      <c r="H134" s="9">
        <f t="shared" si="27"/>
        <v>0.007782101167</v>
      </c>
      <c r="I134" s="3">
        <v>119.0</v>
      </c>
      <c r="J134" s="8">
        <v>81.0</v>
      </c>
      <c r="K134" s="8">
        <f t="shared" si="28"/>
        <v>-38</v>
      </c>
      <c r="L134" s="9">
        <f t="shared" si="29"/>
        <v>-0.3193277311</v>
      </c>
      <c r="M134" s="3">
        <v>76239.68</v>
      </c>
      <c r="N134" s="8">
        <v>40554.240000000005</v>
      </c>
      <c r="O134" s="8">
        <f t="shared" si="30"/>
        <v>-35685.44</v>
      </c>
      <c r="P134" s="9">
        <f t="shared" si="31"/>
        <v>-0.468069121</v>
      </c>
      <c r="Q134" s="3">
        <v>148.32622568093385</v>
      </c>
      <c r="R134" s="8">
        <v>78.29003861003862</v>
      </c>
      <c r="S134" s="8">
        <f t="shared" si="32"/>
        <v>-70.03618707</v>
      </c>
      <c r="T134" s="9">
        <f t="shared" si="33"/>
        <v>-0.4721766953</v>
      </c>
      <c r="U134" s="8"/>
      <c r="V134" s="8">
        <v>57.0</v>
      </c>
      <c r="W134" s="8">
        <v>24.0</v>
      </c>
      <c r="X134" s="9">
        <v>0.15637065637065636</v>
      </c>
      <c r="Y134" s="8">
        <v>69.0</v>
      </c>
      <c r="Z134" s="9">
        <v>0.13320463320463322</v>
      </c>
      <c r="AA134" s="8">
        <v>587.7426086956523</v>
      </c>
      <c r="AB134" s="3"/>
      <c r="AC134" s="3">
        <v>391.0</v>
      </c>
      <c r="AD134" s="3">
        <v>1.0</v>
      </c>
      <c r="AE134" s="3">
        <v>6.0</v>
      </c>
      <c r="AF134" s="3" t="s">
        <v>176</v>
      </c>
      <c r="AG134" s="3">
        <v>72.0</v>
      </c>
      <c r="AH134" s="3">
        <v>47.0</v>
      </c>
      <c r="AI134" s="3">
        <v>0.23151750972762647</v>
      </c>
      <c r="AJ134" s="3">
        <v>95.5</v>
      </c>
      <c r="AK134" s="3">
        <v>0.1857976653696498</v>
      </c>
      <c r="AL134" s="3">
        <v>798.3212565445025</v>
      </c>
      <c r="AM134" s="3"/>
    </row>
    <row r="135" ht="14.25" customHeight="1">
      <c r="A135" s="1">
        <v>397.0</v>
      </c>
      <c r="B135" s="2">
        <v>60.0</v>
      </c>
      <c r="C135" s="2">
        <v>8.0</v>
      </c>
      <c r="D135" s="3" t="s">
        <v>177</v>
      </c>
      <c r="E135" s="3">
        <v>73.0</v>
      </c>
      <c r="F135" s="8">
        <v>61.0</v>
      </c>
      <c r="G135" s="8">
        <f t="shared" si="26"/>
        <v>-12</v>
      </c>
      <c r="H135" s="9">
        <f t="shared" si="27"/>
        <v>-0.1643835616</v>
      </c>
      <c r="I135" s="3">
        <v>32.0</v>
      </c>
      <c r="J135" s="8">
        <v>20.0</v>
      </c>
      <c r="K135" s="8">
        <f t="shared" si="28"/>
        <v>-12</v>
      </c>
      <c r="L135" s="9">
        <f t="shared" si="29"/>
        <v>-0.375</v>
      </c>
      <c r="M135" s="3">
        <v>43933.76</v>
      </c>
      <c r="N135" s="8">
        <v>28410.879999999997</v>
      </c>
      <c r="O135" s="8">
        <f t="shared" si="30"/>
        <v>-15522.88</v>
      </c>
      <c r="P135" s="9">
        <f t="shared" si="31"/>
        <v>-0.3533246415</v>
      </c>
      <c r="Q135" s="3">
        <v>601.8323287671233</v>
      </c>
      <c r="R135" s="8">
        <v>465.7521311475409</v>
      </c>
      <c r="S135" s="8">
        <f t="shared" si="32"/>
        <v>-136.0801976</v>
      </c>
      <c r="T135" s="9">
        <f t="shared" si="33"/>
        <v>-0.2261098168</v>
      </c>
      <c r="U135" s="8"/>
      <c r="V135" s="8">
        <v>16.0</v>
      </c>
      <c r="W135" s="8">
        <v>4.0</v>
      </c>
      <c r="X135" s="9">
        <v>0.32786885245901637</v>
      </c>
      <c r="Y135" s="8">
        <v>18.0</v>
      </c>
      <c r="Z135" s="9">
        <v>0.29508196721311475</v>
      </c>
      <c r="AA135" s="8">
        <v>1578.382222222222</v>
      </c>
      <c r="AB135" s="3"/>
      <c r="AC135" s="3">
        <v>397.0</v>
      </c>
      <c r="AD135" s="3">
        <v>60.0</v>
      </c>
      <c r="AE135" s="3">
        <v>8.0</v>
      </c>
      <c r="AF135" s="3" t="s">
        <v>177</v>
      </c>
      <c r="AG135" s="3">
        <v>21.0</v>
      </c>
      <c r="AH135" s="3">
        <v>11.0</v>
      </c>
      <c r="AI135" s="3">
        <v>0.4383561643835616</v>
      </c>
      <c r="AJ135" s="3">
        <v>26.5</v>
      </c>
      <c r="AK135" s="3">
        <v>0.363013698630137</v>
      </c>
      <c r="AL135" s="3">
        <v>1657.8777358490568</v>
      </c>
      <c r="AM135" s="3"/>
    </row>
    <row r="136" ht="14.25" customHeight="1">
      <c r="A136" s="1">
        <v>398.0</v>
      </c>
      <c r="B136" s="2">
        <v>60.0</v>
      </c>
      <c r="C136" s="2">
        <v>8.0</v>
      </c>
      <c r="D136" s="3" t="s">
        <v>178</v>
      </c>
      <c r="E136" s="3">
        <v>19.0</v>
      </c>
      <c r="F136" s="8">
        <v>18.0</v>
      </c>
      <c r="G136" s="8">
        <f t="shared" si="26"/>
        <v>-1</v>
      </c>
      <c r="H136" s="9">
        <f t="shared" si="27"/>
        <v>-0.05263157895</v>
      </c>
      <c r="I136" s="3">
        <v>7.0</v>
      </c>
      <c r="J136" s="8">
        <v>9.0</v>
      </c>
      <c r="K136" s="8">
        <f t="shared" si="28"/>
        <v>2</v>
      </c>
      <c r="L136" s="9">
        <f t="shared" si="29"/>
        <v>0.2857142857</v>
      </c>
      <c r="M136" s="3">
        <v>8133.76</v>
      </c>
      <c r="N136" s="8">
        <v>17241.28</v>
      </c>
      <c r="O136" s="8">
        <f t="shared" si="30"/>
        <v>9107.52</v>
      </c>
      <c r="P136" s="9">
        <f t="shared" si="31"/>
        <v>1.11971831</v>
      </c>
      <c r="Q136" s="3">
        <v>428.09263157894736</v>
      </c>
      <c r="R136" s="8">
        <v>957.8488888888888</v>
      </c>
      <c r="S136" s="8">
        <f t="shared" si="32"/>
        <v>529.7562573</v>
      </c>
      <c r="T136" s="9">
        <f t="shared" si="33"/>
        <v>1.237480438</v>
      </c>
      <c r="U136" s="8"/>
      <c r="V136" s="8">
        <v>8.0</v>
      </c>
      <c r="W136" s="8">
        <v>1.0</v>
      </c>
      <c r="X136" s="9">
        <v>0.5</v>
      </c>
      <c r="Y136" s="8">
        <v>8.5</v>
      </c>
      <c r="Z136" s="9">
        <v>0.4722222222222222</v>
      </c>
      <c r="AA136" s="8">
        <v>2028.385882352941</v>
      </c>
      <c r="AB136" s="3"/>
      <c r="AC136" s="3">
        <v>398.0</v>
      </c>
      <c r="AD136" s="3">
        <v>60.0</v>
      </c>
      <c r="AE136" s="3">
        <v>8.0</v>
      </c>
      <c r="AF136" s="3" t="s">
        <v>178</v>
      </c>
      <c r="AG136" s="3">
        <v>5.0</v>
      </c>
      <c r="AH136" s="3">
        <v>2.0</v>
      </c>
      <c r="AI136" s="3">
        <v>0.3684210526315789</v>
      </c>
      <c r="AJ136" s="3">
        <v>6.0</v>
      </c>
      <c r="AK136" s="3">
        <v>0.3157894736842105</v>
      </c>
      <c r="AL136" s="3">
        <v>1355.6266666666668</v>
      </c>
      <c r="AM136" s="3"/>
    </row>
    <row r="137" ht="14.25" customHeight="1">
      <c r="A137" s="1">
        <v>402.0</v>
      </c>
      <c r="B137" s="2">
        <v>1.0</v>
      </c>
      <c r="C137" s="2">
        <v>6.0</v>
      </c>
      <c r="D137" s="3" t="s">
        <v>179</v>
      </c>
      <c r="E137" s="3">
        <v>130.0</v>
      </c>
      <c r="F137" s="8">
        <v>144.0</v>
      </c>
      <c r="G137" s="8">
        <f t="shared" si="26"/>
        <v>14</v>
      </c>
      <c r="H137" s="9">
        <f t="shared" si="27"/>
        <v>0.1076923077</v>
      </c>
      <c r="I137" s="3">
        <v>43.0</v>
      </c>
      <c r="J137" s="8">
        <v>41.0</v>
      </c>
      <c r="K137" s="8">
        <f t="shared" si="28"/>
        <v>-2</v>
      </c>
      <c r="L137" s="9">
        <f t="shared" si="29"/>
        <v>-0.04651162791</v>
      </c>
      <c r="M137" s="3">
        <v>47828.8</v>
      </c>
      <c r="N137" s="8">
        <v>37403.840000000004</v>
      </c>
      <c r="O137" s="8">
        <f t="shared" si="30"/>
        <v>-10424.96</v>
      </c>
      <c r="P137" s="9">
        <f t="shared" si="31"/>
        <v>-0.2179640719</v>
      </c>
      <c r="Q137" s="3">
        <v>367.9138461538462</v>
      </c>
      <c r="R137" s="8">
        <v>259.7488888888889</v>
      </c>
      <c r="S137" s="8">
        <f t="shared" si="32"/>
        <v>-108.1649573</v>
      </c>
      <c r="T137" s="9">
        <f t="shared" si="33"/>
        <v>-0.2939953426</v>
      </c>
      <c r="U137" s="8"/>
      <c r="V137" s="8">
        <v>26.0</v>
      </c>
      <c r="W137" s="8">
        <v>15.0</v>
      </c>
      <c r="X137" s="9">
        <v>0.2847222222222222</v>
      </c>
      <c r="Y137" s="8">
        <v>33.5</v>
      </c>
      <c r="Z137" s="9">
        <v>0.2326388888888889</v>
      </c>
      <c r="AA137" s="8">
        <v>1116.5325373134328</v>
      </c>
      <c r="AB137" s="3"/>
      <c r="AC137" s="3">
        <v>402.0</v>
      </c>
      <c r="AD137" s="3">
        <v>1.0</v>
      </c>
      <c r="AE137" s="3">
        <v>6.0</v>
      </c>
      <c r="AF137" s="3" t="s">
        <v>179</v>
      </c>
      <c r="AG137" s="3">
        <v>29.0</v>
      </c>
      <c r="AH137" s="3">
        <v>14.0</v>
      </c>
      <c r="AI137" s="3">
        <v>0.33076923076923076</v>
      </c>
      <c r="AJ137" s="3">
        <v>36.0</v>
      </c>
      <c r="AK137" s="3">
        <v>0.27692307692307694</v>
      </c>
      <c r="AL137" s="3">
        <v>1328.5777777777778</v>
      </c>
      <c r="AM137" s="3"/>
    </row>
    <row r="138" ht="14.25" customHeight="1">
      <c r="A138" s="1">
        <v>403.0</v>
      </c>
      <c r="B138" s="2">
        <v>1.0</v>
      </c>
      <c r="C138" s="2">
        <v>6.0</v>
      </c>
      <c r="D138" s="3" t="s">
        <v>180</v>
      </c>
      <c r="E138" s="3">
        <v>88.0</v>
      </c>
      <c r="F138" s="8">
        <v>89.0</v>
      </c>
      <c r="G138" s="8">
        <f t="shared" si="26"/>
        <v>1</v>
      </c>
      <c r="H138" s="9">
        <f t="shared" si="27"/>
        <v>0.01136363636</v>
      </c>
      <c r="I138" s="3">
        <v>22.0</v>
      </c>
      <c r="J138" s="8">
        <v>17.0</v>
      </c>
      <c r="K138" s="8">
        <f t="shared" si="28"/>
        <v>-5</v>
      </c>
      <c r="L138" s="9">
        <f t="shared" si="29"/>
        <v>-0.2272727273</v>
      </c>
      <c r="M138" s="3">
        <v>17642.24</v>
      </c>
      <c r="N138" s="8">
        <v>6930.88</v>
      </c>
      <c r="O138" s="8">
        <f t="shared" si="30"/>
        <v>-10711.36</v>
      </c>
      <c r="P138" s="9">
        <f t="shared" si="31"/>
        <v>-0.6071428571</v>
      </c>
      <c r="Q138" s="3">
        <v>200.48000000000002</v>
      </c>
      <c r="R138" s="8">
        <v>77.87505617977529</v>
      </c>
      <c r="S138" s="8">
        <f t="shared" si="32"/>
        <v>-122.6049438</v>
      </c>
      <c r="T138" s="9">
        <f t="shared" si="33"/>
        <v>-0.6115569823</v>
      </c>
      <c r="U138" s="8"/>
      <c r="V138" s="8">
        <v>7.0</v>
      </c>
      <c r="W138" s="8">
        <v>10.0</v>
      </c>
      <c r="X138" s="9">
        <v>0.19101123595505617</v>
      </c>
      <c r="Y138" s="8">
        <v>12.0</v>
      </c>
      <c r="Z138" s="9">
        <v>0.1348314606741573</v>
      </c>
      <c r="AA138" s="8">
        <v>577.5733333333334</v>
      </c>
      <c r="AB138" s="3"/>
      <c r="AC138" s="3">
        <v>403.0</v>
      </c>
      <c r="AD138" s="3">
        <v>1.0</v>
      </c>
      <c r="AE138" s="3">
        <v>6.0</v>
      </c>
      <c r="AF138" s="3" t="s">
        <v>180</v>
      </c>
      <c r="AG138" s="3">
        <v>16.0</v>
      </c>
      <c r="AH138" s="3">
        <v>6.0</v>
      </c>
      <c r="AI138" s="3">
        <v>0.25</v>
      </c>
      <c r="AJ138" s="3">
        <v>19.0</v>
      </c>
      <c r="AK138" s="3">
        <v>0.2159090909090909</v>
      </c>
      <c r="AL138" s="3">
        <v>928.5389473684212</v>
      </c>
      <c r="AM138" s="3"/>
    </row>
    <row r="139" ht="14.25" customHeight="1">
      <c r="A139" s="1">
        <v>404.0</v>
      </c>
      <c r="B139" s="2">
        <v>1.0</v>
      </c>
      <c r="C139" s="2">
        <v>6.0</v>
      </c>
      <c r="D139" s="3" t="s">
        <v>181</v>
      </c>
      <c r="E139" s="3">
        <v>141.0</v>
      </c>
      <c r="F139" s="8">
        <v>138.0</v>
      </c>
      <c r="G139" s="8">
        <f t="shared" si="26"/>
        <v>-3</v>
      </c>
      <c r="H139" s="9">
        <f t="shared" si="27"/>
        <v>-0.02127659574</v>
      </c>
      <c r="I139" s="3">
        <v>46.0</v>
      </c>
      <c r="J139" s="8">
        <v>45.0</v>
      </c>
      <c r="K139" s="8">
        <f t="shared" si="28"/>
        <v>-1</v>
      </c>
      <c r="L139" s="9">
        <f t="shared" si="29"/>
        <v>-0.02173913043</v>
      </c>
      <c r="M139" s="3">
        <v>38664.0</v>
      </c>
      <c r="N139" s="8">
        <v>35169.92</v>
      </c>
      <c r="O139" s="8">
        <f t="shared" si="30"/>
        <v>-3494.08</v>
      </c>
      <c r="P139" s="9">
        <f t="shared" si="31"/>
        <v>-0.09037037037</v>
      </c>
      <c r="Q139" s="3">
        <v>274.21276595744683</v>
      </c>
      <c r="R139" s="8">
        <v>254.85449275362316</v>
      </c>
      <c r="S139" s="8">
        <f t="shared" si="32"/>
        <v>-19.3582732</v>
      </c>
      <c r="T139" s="9">
        <f t="shared" si="33"/>
        <v>-0.0705958132</v>
      </c>
      <c r="U139" s="8"/>
      <c r="V139" s="8">
        <v>22.0</v>
      </c>
      <c r="W139" s="8">
        <v>23.0</v>
      </c>
      <c r="X139" s="9">
        <v>0.32608695652173914</v>
      </c>
      <c r="Y139" s="8">
        <v>33.5</v>
      </c>
      <c r="Z139" s="9">
        <v>0.2427536231884058</v>
      </c>
      <c r="AA139" s="8">
        <v>1049.8483582089552</v>
      </c>
      <c r="AB139" s="3"/>
      <c r="AC139" s="3">
        <v>404.0</v>
      </c>
      <c r="AD139" s="3">
        <v>1.0</v>
      </c>
      <c r="AE139" s="3">
        <v>6.0</v>
      </c>
      <c r="AF139" s="3" t="s">
        <v>181</v>
      </c>
      <c r="AG139" s="3">
        <v>25.0</v>
      </c>
      <c r="AH139" s="3">
        <v>21.0</v>
      </c>
      <c r="AI139" s="3">
        <v>0.3262411347517731</v>
      </c>
      <c r="AJ139" s="3">
        <v>35.5</v>
      </c>
      <c r="AK139" s="3">
        <v>0.25177304964539005</v>
      </c>
      <c r="AL139" s="3">
        <v>1089.1267605633802</v>
      </c>
      <c r="AM139" s="3"/>
    </row>
    <row r="140" ht="14.25" customHeight="1">
      <c r="A140" s="1">
        <v>413.0</v>
      </c>
      <c r="B140" s="2">
        <v>1.0</v>
      </c>
      <c r="C140" s="2">
        <v>4.0</v>
      </c>
      <c r="D140" s="3" t="s">
        <v>182</v>
      </c>
      <c r="E140" s="3">
        <v>2640.0</v>
      </c>
      <c r="F140" s="8">
        <v>2593.0</v>
      </c>
      <c r="G140" s="8">
        <f t="shared" si="26"/>
        <v>-47</v>
      </c>
      <c r="H140" s="9">
        <f t="shared" si="27"/>
        <v>-0.0178030303</v>
      </c>
      <c r="I140" s="3">
        <v>1234.0</v>
      </c>
      <c r="J140" s="8">
        <v>996.0</v>
      </c>
      <c r="K140" s="8">
        <f t="shared" si="28"/>
        <v>-238</v>
      </c>
      <c r="L140" s="9">
        <f t="shared" si="29"/>
        <v>-0.1928687196</v>
      </c>
      <c r="M140" s="3">
        <v>2007778.56</v>
      </c>
      <c r="N140" s="8">
        <v>1470950.4</v>
      </c>
      <c r="O140" s="8">
        <f t="shared" si="30"/>
        <v>-536828.16</v>
      </c>
      <c r="P140" s="9">
        <f t="shared" si="31"/>
        <v>-0.2673741869</v>
      </c>
      <c r="Q140" s="3">
        <v>760.5221818181818</v>
      </c>
      <c r="R140" s="8">
        <v>567.2774392595448</v>
      </c>
      <c r="S140" s="8">
        <f t="shared" si="32"/>
        <v>-193.2447426</v>
      </c>
      <c r="T140" s="9">
        <f t="shared" si="33"/>
        <v>-0.2540948143</v>
      </c>
      <c r="U140" s="8"/>
      <c r="V140" s="8">
        <v>849.0</v>
      </c>
      <c r="W140" s="8">
        <v>147.0</v>
      </c>
      <c r="X140" s="9">
        <v>0.3841110682607019</v>
      </c>
      <c r="Y140" s="8">
        <v>922.5</v>
      </c>
      <c r="Z140" s="9">
        <v>0.35576552256074045</v>
      </c>
      <c r="AA140" s="8">
        <v>1594.5261788617886</v>
      </c>
      <c r="AB140" s="3"/>
      <c r="AC140" s="3">
        <v>413.0</v>
      </c>
      <c r="AD140" s="3">
        <v>1.0</v>
      </c>
      <c r="AE140" s="3">
        <v>4.0</v>
      </c>
      <c r="AF140" s="3" t="s">
        <v>182</v>
      </c>
      <c r="AG140" s="3">
        <v>952.0</v>
      </c>
      <c r="AH140" s="3">
        <v>282.0</v>
      </c>
      <c r="AI140" s="3">
        <v>0.4674242424242424</v>
      </c>
      <c r="AJ140" s="3">
        <v>1093.0</v>
      </c>
      <c r="AK140" s="3">
        <v>0.4140151515151515</v>
      </c>
      <c r="AL140" s="3">
        <v>1836.9428728270814</v>
      </c>
      <c r="AM140" s="3"/>
    </row>
    <row r="141" ht="14.25" customHeight="1">
      <c r="A141" s="1">
        <v>414.0</v>
      </c>
      <c r="B141" s="2">
        <v>1.0</v>
      </c>
      <c r="C141" s="2">
        <v>6.0</v>
      </c>
      <c r="D141" s="3" t="s">
        <v>183</v>
      </c>
      <c r="E141" s="3">
        <v>536.0</v>
      </c>
      <c r="F141" s="8">
        <v>523.0</v>
      </c>
      <c r="G141" s="8">
        <f t="shared" si="26"/>
        <v>-13</v>
      </c>
      <c r="H141" s="9">
        <f t="shared" si="27"/>
        <v>-0.02425373134</v>
      </c>
      <c r="I141" s="3">
        <v>129.0</v>
      </c>
      <c r="J141" s="8">
        <v>109.0</v>
      </c>
      <c r="K141" s="8">
        <f t="shared" si="28"/>
        <v>-20</v>
      </c>
      <c r="L141" s="9">
        <f t="shared" si="29"/>
        <v>-0.1550387597</v>
      </c>
      <c r="M141" s="3">
        <v>96917.76</v>
      </c>
      <c r="N141" s="8">
        <v>83170.56</v>
      </c>
      <c r="O141" s="8">
        <f t="shared" si="30"/>
        <v>-13747.2</v>
      </c>
      <c r="P141" s="9">
        <f t="shared" si="31"/>
        <v>-0.1418439716</v>
      </c>
      <c r="Q141" s="3">
        <v>180.81671641791044</v>
      </c>
      <c r="R141" s="8">
        <v>159.0259273422562</v>
      </c>
      <c r="S141" s="8">
        <f t="shared" si="32"/>
        <v>-21.79078908</v>
      </c>
      <c r="T141" s="9">
        <f t="shared" si="33"/>
        <v>-0.1205131334</v>
      </c>
      <c r="U141" s="8"/>
      <c r="V141" s="8">
        <v>91.0</v>
      </c>
      <c r="W141" s="8">
        <v>18.0</v>
      </c>
      <c r="X141" s="9">
        <v>0.2084130019120459</v>
      </c>
      <c r="Y141" s="8">
        <v>100.0</v>
      </c>
      <c r="Z141" s="9">
        <v>0.19120458891013384</v>
      </c>
      <c r="AA141" s="8">
        <v>831.7056</v>
      </c>
      <c r="AB141" s="3"/>
      <c r="AC141" s="3">
        <v>414.0</v>
      </c>
      <c r="AD141" s="3">
        <v>1.0</v>
      </c>
      <c r="AE141" s="3">
        <v>6.0</v>
      </c>
      <c r="AF141" s="3" t="s">
        <v>183</v>
      </c>
      <c r="AG141" s="3">
        <v>90.0</v>
      </c>
      <c r="AH141" s="3">
        <v>39.0</v>
      </c>
      <c r="AI141" s="3">
        <v>0.24067164179104478</v>
      </c>
      <c r="AJ141" s="3">
        <v>109.5</v>
      </c>
      <c r="AK141" s="3">
        <v>0.2042910447761194</v>
      </c>
      <c r="AL141" s="3">
        <v>885.0936986301369</v>
      </c>
      <c r="AM141" s="3"/>
    </row>
    <row r="142" ht="14.25" customHeight="1">
      <c r="A142" s="1">
        <v>415.0</v>
      </c>
      <c r="B142" s="2">
        <v>1.0</v>
      </c>
      <c r="C142" s="2">
        <v>6.0</v>
      </c>
      <c r="D142" s="3" t="s">
        <v>184</v>
      </c>
      <c r="E142" s="3">
        <v>183.0</v>
      </c>
      <c r="F142" s="8">
        <v>163.0</v>
      </c>
      <c r="G142" s="8">
        <f t="shared" si="26"/>
        <v>-20</v>
      </c>
      <c r="H142" s="9">
        <f t="shared" si="27"/>
        <v>-0.1092896175</v>
      </c>
      <c r="I142" s="3">
        <v>91.0</v>
      </c>
      <c r="J142" s="8">
        <v>85.0</v>
      </c>
      <c r="K142" s="8">
        <f t="shared" si="28"/>
        <v>-6</v>
      </c>
      <c r="L142" s="9">
        <f t="shared" si="29"/>
        <v>-0.06593406593</v>
      </c>
      <c r="M142" s="3">
        <v>159066.56</v>
      </c>
      <c r="N142" s="8">
        <v>147496.0</v>
      </c>
      <c r="O142" s="8">
        <f t="shared" si="30"/>
        <v>-11570.56</v>
      </c>
      <c r="P142" s="9">
        <f t="shared" si="31"/>
        <v>-0.0727403673</v>
      </c>
      <c r="Q142" s="3">
        <v>869.216174863388</v>
      </c>
      <c r="R142" s="8">
        <v>904.8834355828221</v>
      </c>
      <c r="S142" s="8">
        <f t="shared" si="32"/>
        <v>35.66726072</v>
      </c>
      <c r="T142" s="9">
        <f t="shared" si="33"/>
        <v>0.04103382076</v>
      </c>
      <c r="U142" s="8"/>
      <c r="V142" s="8">
        <v>62.0</v>
      </c>
      <c r="W142" s="8">
        <v>23.0</v>
      </c>
      <c r="X142" s="9">
        <v>0.5214723926380368</v>
      </c>
      <c r="Y142" s="8">
        <v>73.5</v>
      </c>
      <c r="Z142" s="9">
        <v>0.450920245398773</v>
      </c>
      <c r="AA142" s="8">
        <v>2006.748299319728</v>
      </c>
      <c r="AB142" s="3"/>
      <c r="AC142" s="3">
        <v>415.0</v>
      </c>
      <c r="AD142" s="3">
        <v>1.0</v>
      </c>
      <c r="AE142" s="3">
        <v>6.0</v>
      </c>
      <c r="AF142" s="3" t="s">
        <v>184</v>
      </c>
      <c r="AG142" s="3">
        <v>73.0</v>
      </c>
      <c r="AH142" s="3">
        <v>18.0</v>
      </c>
      <c r="AI142" s="3">
        <v>0.4972677595628415</v>
      </c>
      <c r="AJ142" s="3">
        <v>82.0</v>
      </c>
      <c r="AK142" s="3">
        <v>0.44808743169398907</v>
      </c>
      <c r="AL142" s="3">
        <v>1939.8360975609755</v>
      </c>
      <c r="AM142" s="3"/>
    </row>
    <row r="143" ht="14.25" customHeight="1">
      <c r="A143" s="1">
        <v>423.0</v>
      </c>
      <c r="B143" s="2">
        <v>1.0</v>
      </c>
      <c r="C143" s="2">
        <v>4.0</v>
      </c>
      <c r="D143" s="3" t="s">
        <v>185</v>
      </c>
      <c r="E143" s="3">
        <v>2916.0</v>
      </c>
      <c r="F143" s="8">
        <v>2761.0</v>
      </c>
      <c r="G143" s="8">
        <f t="shared" si="26"/>
        <v>-155</v>
      </c>
      <c r="H143" s="9">
        <f t="shared" si="27"/>
        <v>-0.05315500686</v>
      </c>
      <c r="I143" s="3">
        <v>823.0</v>
      </c>
      <c r="J143" s="8">
        <v>697.0</v>
      </c>
      <c r="K143" s="8">
        <f t="shared" si="28"/>
        <v>-126</v>
      </c>
      <c r="L143" s="9">
        <f t="shared" si="29"/>
        <v>-0.1530984204</v>
      </c>
      <c r="M143" s="3">
        <v>858512.64</v>
      </c>
      <c r="N143" s="8">
        <v>633230.3999999999</v>
      </c>
      <c r="O143" s="8">
        <f t="shared" si="30"/>
        <v>-225282.24</v>
      </c>
      <c r="P143" s="9">
        <f t="shared" si="31"/>
        <v>-0.2624099279</v>
      </c>
      <c r="Q143" s="3">
        <v>294.41448559670783</v>
      </c>
      <c r="R143" s="8">
        <v>229.3482071713147</v>
      </c>
      <c r="S143" s="8">
        <f t="shared" si="32"/>
        <v>-65.06627843</v>
      </c>
      <c r="T143" s="9">
        <f t="shared" si="33"/>
        <v>-0.2210022998</v>
      </c>
      <c r="U143" s="8"/>
      <c r="V143" s="8">
        <v>496.0</v>
      </c>
      <c r="W143" s="8">
        <v>201.0</v>
      </c>
      <c r="X143" s="9">
        <v>0.2524447663889895</v>
      </c>
      <c r="Y143" s="8">
        <v>596.5</v>
      </c>
      <c r="Z143" s="9">
        <v>0.21604491126403477</v>
      </c>
      <c r="AA143" s="8">
        <v>1061.576529756915</v>
      </c>
      <c r="AB143" s="3"/>
      <c r="AC143" s="3">
        <v>423.0</v>
      </c>
      <c r="AD143" s="3">
        <v>1.0</v>
      </c>
      <c r="AE143" s="3">
        <v>4.0</v>
      </c>
      <c r="AF143" s="3" t="s">
        <v>185</v>
      </c>
      <c r="AG143" s="3">
        <v>615.0</v>
      </c>
      <c r="AH143" s="3">
        <v>208.0</v>
      </c>
      <c r="AI143" s="3">
        <v>0.28223593964334703</v>
      </c>
      <c r="AJ143" s="3">
        <v>719.0</v>
      </c>
      <c r="AK143" s="3">
        <v>0.24657064471879286</v>
      </c>
      <c r="AL143" s="3">
        <v>1194.0370514603617</v>
      </c>
      <c r="AM143" s="3"/>
    </row>
    <row r="144" ht="14.25" customHeight="1">
      <c r="A144" s="1">
        <v>424.0</v>
      </c>
      <c r="B144" s="2">
        <v>1.0</v>
      </c>
      <c r="C144" s="2">
        <v>6.0</v>
      </c>
      <c r="D144" s="3" t="s">
        <v>186</v>
      </c>
      <c r="E144" s="3">
        <v>478.0</v>
      </c>
      <c r="F144" s="8">
        <v>486.0</v>
      </c>
      <c r="G144" s="8">
        <f t="shared" si="26"/>
        <v>8</v>
      </c>
      <c r="H144" s="9">
        <f t="shared" si="27"/>
        <v>0.01673640167</v>
      </c>
      <c r="I144" s="3">
        <v>127.0</v>
      </c>
      <c r="J144" s="8">
        <v>115.0</v>
      </c>
      <c r="K144" s="8">
        <f t="shared" si="28"/>
        <v>-12</v>
      </c>
      <c r="L144" s="9">
        <f t="shared" si="29"/>
        <v>-0.09448818898</v>
      </c>
      <c r="M144" s="3">
        <v>93538.23999999999</v>
      </c>
      <c r="N144" s="8">
        <v>65642.88</v>
      </c>
      <c r="O144" s="8">
        <f t="shared" si="30"/>
        <v>-27895.36</v>
      </c>
      <c r="P144" s="9">
        <f t="shared" si="31"/>
        <v>-0.2982241274</v>
      </c>
      <c r="Q144" s="3">
        <v>195.68669456066942</v>
      </c>
      <c r="R144" s="8">
        <v>135.06765432098766</v>
      </c>
      <c r="S144" s="8">
        <f t="shared" si="32"/>
        <v>-60.61904024</v>
      </c>
      <c r="T144" s="9">
        <f t="shared" si="33"/>
        <v>-0.3097759936</v>
      </c>
      <c r="U144" s="8"/>
      <c r="V144" s="8">
        <v>57.0</v>
      </c>
      <c r="W144" s="8">
        <v>58.0</v>
      </c>
      <c r="X144" s="9">
        <v>0.2366255144032922</v>
      </c>
      <c r="Y144" s="8">
        <v>86.0</v>
      </c>
      <c r="Z144" s="9">
        <v>0.17695473251028807</v>
      </c>
      <c r="AA144" s="8">
        <v>763.2893023255815</v>
      </c>
      <c r="AB144" s="3"/>
      <c r="AC144" s="3">
        <v>424.0</v>
      </c>
      <c r="AD144" s="3">
        <v>1.0</v>
      </c>
      <c r="AE144" s="3">
        <v>6.0</v>
      </c>
      <c r="AF144" s="3" t="s">
        <v>186</v>
      </c>
      <c r="AG144" s="3">
        <v>77.0</v>
      </c>
      <c r="AH144" s="3">
        <v>50.0</v>
      </c>
      <c r="AI144" s="3">
        <v>0.26569037656903766</v>
      </c>
      <c r="AJ144" s="3">
        <v>102.0</v>
      </c>
      <c r="AK144" s="3">
        <v>0.21338912133891214</v>
      </c>
      <c r="AL144" s="3">
        <v>917.0415686274509</v>
      </c>
      <c r="AM144" s="3"/>
    </row>
    <row r="145" ht="14.25" customHeight="1">
      <c r="A145" s="1">
        <v>432.0</v>
      </c>
      <c r="B145" s="2">
        <v>1.0</v>
      </c>
      <c r="C145" s="2">
        <v>6.0</v>
      </c>
      <c r="D145" s="3" t="s">
        <v>187</v>
      </c>
      <c r="E145" s="3">
        <v>677.0</v>
      </c>
      <c r="F145" s="8">
        <v>659.0</v>
      </c>
      <c r="G145" s="8">
        <f t="shared" si="26"/>
        <v>-18</v>
      </c>
      <c r="H145" s="9">
        <f t="shared" si="27"/>
        <v>-0.02658788774</v>
      </c>
      <c r="I145" s="3">
        <v>546.0</v>
      </c>
      <c r="J145" s="8">
        <v>482.0</v>
      </c>
      <c r="K145" s="8">
        <f t="shared" si="28"/>
        <v>-64</v>
      </c>
      <c r="L145" s="9">
        <f t="shared" si="29"/>
        <v>-0.1172161172</v>
      </c>
      <c r="M145" s="3">
        <v>1728137.6</v>
      </c>
      <c r="N145" s="8">
        <v>1362977.5999999999</v>
      </c>
      <c r="O145" s="8">
        <f t="shared" si="30"/>
        <v>-365160</v>
      </c>
      <c r="P145" s="9">
        <f t="shared" si="31"/>
        <v>-0.2113026185</v>
      </c>
      <c r="Q145" s="3">
        <v>2552.64047267356</v>
      </c>
      <c r="R145" s="8">
        <v>2068.25128983308</v>
      </c>
      <c r="S145" s="8">
        <f t="shared" si="32"/>
        <v>-484.3891828</v>
      </c>
      <c r="T145" s="9">
        <f t="shared" si="33"/>
        <v>-0.1897600497</v>
      </c>
      <c r="U145" s="8"/>
      <c r="V145" s="8">
        <v>428.0</v>
      </c>
      <c r="W145" s="8">
        <v>54.0</v>
      </c>
      <c r="X145" s="9">
        <v>0.7314112291350531</v>
      </c>
      <c r="Y145" s="8">
        <v>455.0</v>
      </c>
      <c r="Z145" s="9">
        <v>0.6904400606980273</v>
      </c>
      <c r="AA145" s="8">
        <v>2995.5551648351643</v>
      </c>
      <c r="AB145" s="3"/>
      <c r="AC145" s="3">
        <v>432.0</v>
      </c>
      <c r="AD145" s="3">
        <v>1.0</v>
      </c>
      <c r="AE145" s="3">
        <v>6.0</v>
      </c>
      <c r="AF145" s="3" t="s">
        <v>187</v>
      </c>
      <c r="AG145" s="3">
        <v>507.0</v>
      </c>
      <c r="AH145" s="3">
        <v>39.0</v>
      </c>
      <c r="AI145" s="3">
        <v>0.8064992614475628</v>
      </c>
      <c r="AJ145" s="3">
        <v>526.5</v>
      </c>
      <c r="AK145" s="3">
        <v>0.7776957163958641</v>
      </c>
      <c r="AL145" s="3">
        <v>3282.3126305792975</v>
      </c>
      <c r="AM145" s="3"/>
    </row>
    <row r="146" ht="14.25" customHeight="1">
      <c r="A146" s="1">
        <v>435.0</v>
      </c>
      <c r="B146" s="2">
        <v>1.0</v>
      </c>
      <c r="C146" s="2">
        <v>6.0</v>
      </c>
      <c r="D146" s="3" t="s">
        <v>188</v>
      </c>
      <c r="E146" s="3">
        <v>715.0</v>
      </c>
      <c r="F146" s="8">
        <v>694.0</v>
      </c>
      <c r="G146" s="8">
        <f t="shared" si="26"/>
        <v>-21</v>
      </c>
      <c r="H146" s="9">
        <f t="shared" si="27"/>
        <v>-0.02937062937</v>
      </c>
      <c r="I146" s="3">
        <v>484.0</v>
      </c>
      <c r="J146" s="8">
        <v>388.0</v>
      </c>
      <c r="K146" s="8">
        <f t="shared" si="28"/>
        <v>-96</v>
      </c>
      <c r="L146" s="9">
        <f t="shared" si="29"/>
        <v>-0.1983471074</v>
      </c>
      <c r="M146" s="3">
        <v>1189304.64</v>
      </c>
      <c r="N146" s="8">
        <v>835085.12</v>
      </c>
      <c r="O146" s="8">
        <f t="shared" si="30"/>
        <v>-354219.52</v>
      </c>
      <c r="P146" s="9">
        <f t="shared" si="31"/>
        <v>-0.2978374994</v>
      </c>
      <c r="Q146" s="3">
        <v>1663.3631328671327</v>
      </c>
      <c r="R146" s="8">
        <v>1203.2926801152737</v>
      </c>
      <c r="S146" s="8">
        <f t="shared" si="32"/>
        <v>-460.0704528</v>
      </c>
      <c r="T146" s="9">
        <f t="shared" si="33"/>
        <v>-0.2765905073</v>
      </c>
      <c r="U146" s="8"/>
      <c r="V146" s="8">
        <v>345.0</v>
      </c>
      <c r="W146" s="8">
        <v>43.0</v>
      </c>
      <c r="X146" s="9">
        <v>0.5590778097982709</v>
      </c>
      <c r="Y146" s="8">
        <v>366.5</v>
      </c>
      <c r="Z146" s="9">
        <v>0.5280979827089337</v>
      </c>
      <c r="AA146" s="8">
        <v>2278.5405729877216</v>
      </c>
      <c r="AB146" s="3"/>
      <c r="AC146" s="3">
        <v>435.0</v>
      </c>
      <c r="AD146" s="3">
        <v>1.0</v>
      </c>
      <c r="AE146" s="3">
        <v>6.0</v>
      </c>
      <c r="AF146" s="3" t="s">
        <v>188</v>
      </c>
      <c r="AG146" s="3">
        <v>404.0</v>
      </c>
      <c r="AH146" s="3">
        <v>80.0</v>
      </c>
      <c r="AI146" s="3">
        <v>0.676923076923077</v>
      </c>
      <c r="AJ146" s="3">
        <v>444.0</v>
      </c>
      <c r="AK146" s="3">
        <v>0.620979020979021</v>
      </c>
      <c r="AL146" s="3">
        <v>2678.6140540540537</v>
      </c>
      <c r="AM146" s="3"/>
    </row>
    <row r="147" ht="14.25" customHeight="1">
      <c r="A147" s="1">
        <v>441.0</v>
      </c>
      <c r="B147" s="2">
        <v>1.0</v>
      </c>
      <c r="C147" s="2">
        <v>6.0</v>
      </c>
      <c r="D147" s="3" t="s">
        <v>189</v>
      </c>
      <c r="E147" s="3">
        <v>438.0</v>
      </c>
      <c r="F147" s="8">
        <v>430.0</v>
      </c>
      <c r="G147" s="8">
        <f t="shared" si="26"/>
        <v>-8</v>
      </c>
      <c r="H147" s="9">
        <f t="shared" si="27"/>
        <v>-0.01826484018</v>
      </c>
      <c r="I147" s="3">
        <v>154.0</v>
      </c>
      <c r="J147" s="8">
        <v>102.0</v>
      </c>
      <c r="K147" s="8">
        <f t="shared" si="28"/>
        <v>-52</v>
      </c>
      <c r="L147" s="9">
        <f t="shared" si="29"/>
        <v>-0.3376623377</v>
      </c>
      <c r="M147" s="3">
        <v>155457.91999999998</v>
      </c>
      <c r="N147" s="8">
        <v>63237.119999999995</v>
      </c>
      <c r="O147" s="8">
        <f t="shared" si="30"/>
        <v>-92220.8</v>
      </c>
      <c r="P147" s="9">
        <f t="shared" si="31"/>
        <v>-0.593220339</v>
      </c>
      <c r="Q147" s="3">
        <v>354.92675799086754</v>
      </c>
      <c r="R147" s="8">
        <v>147.06306976744185</v>
      </c>
      <c r="S147" s="8">
        <f t="shared" si="32"/>
        <v>-207.8636882</v>
      </c>
      <c r="T147" s="9">
        <f t="shared" si="33"/>
        <v>-0.5856523453</v>
      </c>
      <c r="U147" s="8"/>
      <c r="V147" s="8">
        <v>56.0</v>
      </c>
      <c r="W147" s="8">
        <v>46.0</v>
      </c>
      <c r="X147" s="9">
        <v>0.2372093023255814</v>
      </c>
      <c r="Y147" s="8">
        <v>79.0</v>
      </c>
      <c r="Z147" s="9">
        <v>0.18372093023255814</v>
      </c>
      <c r="AA147" s="8">
        <v>800.4698734177215</v>
      </c>
      <c r="AB147" s="3"/>
      <c r="AC147" s="3">
        <v>441.0</v>
      </c>
      <c r="AD147" s="3">
        <v>1.0</v>
      </c>
      <c r="AE147" s="3">
        <v>6.0</v>
      </c>
      <c r="AF147" s="3" t="s">
        <v>189</v>
      </c>
      <c r="AG147" s="3">
        <v>97.0</v>
      </c>
      <c r="AH147" s="3">
        <v>57.0</v>
      </c>
      <c r="AI147" s="3">
        <v>0.3515981735159817</v>
      </c>
      <c r="AJ147" s="3">
        <v>125.5</v>
      </c>
      <c r="AK147" s="3">
        <v>0.2865296803652968</v>
      </c>
      <c r="AL147" s="3">
        <v>1238.7085258964141</v>
      </c>
      <c r="AM147" s="3"/>
    </row>
    <row r="148" ht="14.25" customHeight="1">
      <c r="A148" s="1">
        <v>447.0</v>
      </c>
      <c r="B148" s="2">
        <v>1.0</v>
      </c>
      <c r="C148" s="2">
        <v>6.0</v>
      </c>
      <c r="D148" s="3" t="s">
        <v>190</v>
      </c>
      <c r="E148" s="3">
        <v>144.0</v>
      </c>
      <c r="F148" s="8">
        <v>145.0</v>
      </c>
      <c r="G148" s="8">
        <f t="shared" si="26"/>
        <v>1</v>
      </c>
      <c r="H148" s="9">
        <f t="shared" si="27"/>
        <v>0.006944444444</v>
      </c>
      <c r="I148" s="3">
        <v>63.0</v>
      </c>
      <c r="J148" s="8">
        <v>52.0</v>
      </c>
      <c r="K148" s="8">
        <f t="shared" si="28"/>
        <v>-11</v>
      </c>
      <c r="L148" s="9">
        <f t="shared" si="29"/>
        <v>-0.1746031746</v>
      </c>
      <c r="M148" s="3">
        <v>67819.52</v>
      </c>
      <c r="N148" s="8">
        <v>45136.64</v>
      </c>
      <c r="O148" s="8">
        <f t="shared" si="30"/>
        <v>-22682.88</v>
      </c>
      <c r="P148" s="9">
        <f t="shared" si="31"/>
        <v>-0.3344594595</v>
      </c>
      <c r="Q148" s="3">
        <v>470.9688888888889</v>
      </c>
      <c r="R148" s="8">
        <v>311.2871724137931</v>
      </c>
      <c r="S148" s="8">
        <f t="shared" si="32"/>
        <v>-159.6817165</v>
      </c>
      <c r="T148" s="9">
        <f t="shared" si="33"/>
        <v>-0.3390493942</v>
      </c>
      <c r="U148" s="8"/>
      <c r="V148" s="8">
        <v>26.0</v>
      </c>
      <c r="W148" s="8">
        <v>26.0</v>
      </c>
      <c r="X148" s="9">
        <v>0.3586206896551724</v>
      </c>
      <c r="Y148" s="8">
        <v>39.0</v>
      </c>
      <c r="Z148" s="9">
        <v>0.2689655172413793</v>
      </c>
      <c r="AA148" s="8">
        <v>1157.3497435897436</v>
      </c>
      <c r="AB148" s="3"/>
      <c r="AC148" s="3">
        <v>447.0</v>
      </c>
      <c r="AD148" s="3">
        <v>1.0</v>
      </c>
      <c r="AE148" s="3">
        <v>6.0</v>
      </c>
      <c r="AF148" s="3" t="s">
        <v>190</v>
      </c>
      <c r="AG148" s="3">
        <v>31.0</v>
      </c>
      <c r="AH148" s="3">
        <v>32.0</v>
      </c>
      <c r="AI148" s="3">
        <v>0.4375</v>
      </c>
      <c r="AJ148" s="3">
        <v>47.0</v>
      </c>
      <c r="AK148" s="3">
        <v>0.3263888888888889</v>
      </c>
      <c r="AL148" s="3">
        <v>1442.9685106382979</v>
      </c>
      <c r="AM148" s="3"/>
    </row>
    <row r="149" ht="14.25" customHeight="1">
      <c r="A149" s="1">
        <v>458.0</v>
      </c>
      <c r="B149" s="2">
        <v>1.0</v>
      </c>
      <c r="C149" s="2">
        <v>6.0</v>
      </c>
      <c r="D149" s="3" t="s">
        <v>191</v>
      </c>
      <c r="E149" s="3">
        <v>228.0</v>
      </c>
      <c r="F149" s="8">
        <v>233.0</v>
      </c>
      <c r="G149" s="8">
        <f t="shared" si="26"/>
        <v>5</v>
      </c>
      <c r="H149" s="9">
        <f t="shared" si="27"/>
        <v>0.02192982456</v>
      </c>
      <c r="I149" s="3">
        <v>139.0</v>
      </c>
      <c r="J149" s="8">
        <v>122.0</v>
      </c>
      <c r="K149" s="8">
        <f t="shared" si="28"/>
        <v>-17</v>
      </c>
      <c r="L149" s="9">
        <f t="shared" si="29"/>
        <v>-0.1223021583</v>
      </c>
      <c r="M149" s="3">
        <v>278380.8</v>
      </c>
      <c r="N149" s="8">
        <v>209472.96</v>
      </c>
      <c r="O149" s="8">
        <f t="shared" si="30"/>
        <v>-68907.84</v>
      </c>
      <c r="P149" s="9">
        <f t="shared" si="31"/>
        <v>-0.2475308642</v>
      </c>
      <c r="Q149" s="3">
        <v>1220.9684210526316</v>
      </c>
      <c r="R149" s="8">
        <v>899.0255793991416</v>
      </c>
      <c r="S149" s="8">
        <f t="shared" si="32"/>
        <v>-321.9428417</v>
      </c>
      <c r="T149" s="9">
        <f t="shared" si="33"/>
        <v>-0.2636782705</v>
      </c>
      <c r="U149" s="8"/>
      <c r="V149" s="8">
        <v>91.0</v>
      </c>
      <c r="W149" s="8">
        <v>31.0</v>
      </c>
      <c r="X149" s="9">
        <v>0.5236051502145923</v>
      </c>
      <c r="Y149" s="8">
        <v>106.5</v>
      </c>
      <c r="Z149" s="9">
        <v>0.4570815450643777</v>
      </c>
      <c r="AA149" s="8">
        <v>1966.8822535211266</v>
      </c>
      <c r="AB149" s="3"/>
      <c r="AC149" s="3">
        <v>458.0</v>
      </c>
      <c r="AD149" s="3">
        <v>1.0</v>
      </c>
      <c r="AE149" s="3">
        <v>6.0</v>
      </c>
      <c r="AF149" s="3" t="s">
        <v>191</v>
      </c>
      <c r="AG149" s="3">
        <v>104.0</v>
      </c>
      <c r="AH149" s="3">
        <v>35.0</v>
      </c>
      <c r="AI149" s="3">
        <v>0.6096491228070176</v>
      </c>
      <c r="AJ149" s="3">
        <v>121.5</v>
      </c>
      <c r="AK149" s="3">
        <v>0.5328947368421053</v>
      </c>
      <c r="AL149" s="3">
        <v>2291.2</v>
      </c>
      <c r="AM149" s="3"/>
    </row>
    <row r="150" ht="14.25" customHeight="1">
      <c r="A150" s="1">
        <v>463.0</v>
      </c>
      <c r="B150" s="2">
        <v>1.0</v>
      </c>
      <c r="C150" s="2">
        <v>6.0</v>
      </c>
      <c r="D150" s="3" t="s">
        <v>192</v>
      </c>
      <c r="E150" s="3">
        <v>978.0</v>
      </c>
      <c r="F150" s="8">
        <v>933.0</v>
      </c>
      <c r="G150" s="8">
        <f t="shared" si="26"/>
        <v>-45</v>
      </c>
      <c r="H150" s="9">
        <f t="shared" si="27"/>
        <v>-0.04601226994</v>
      </c>
      <c r="I150" s="3">
        <v>294.0</v>
      </c>
      <c r="J150" s="8">
        <v>209.0</v>
      </c>
      <c r="K150" s="8">
        <f t="shared" si="28"/>
        <v>-85</v>
      </c>
      <c r="L150" s="9">
        <f t="shared" si="29"/>
        <v>-0.2891156463</v>
      </c>
      <c r="M150" s="3">
        <v>253693.12</v>
      </c>
      <c r="N150" s="8">
        <v>161987.84</v>
      </c>
      <c r="O150" s="8">
        <f t="shared" si="30"/>
        <v>-91705.28</v>
      </c>
      <c r="P150" s="9">
        <f t="shared" si="31"/>
        <v>-0.361481147</v>
      </c>
      <c r="Q150" s="3">
        <v>259.399918200409</v>
      </c>
      <c r="R150" s="8">
        <v>173.62040728831724</v>
      </c>
      <c r="S150" s="8">
        <f t="shared" si="32"/>
        <v>-85.77951091</v>
      </c>
      <c r="T150" s="9">
        <f t="shared" si="33"/>
        <v>-0.3306844177</v>
      </c>
      <c r="U150" s="8"/>
      <c r="V150" s="8">
        <v>151.0</v>
      </c>
      <c r="W150" s="8">
        <v>58.0</v>
      </c>
      <c r="X150" s="9">
        <v>0.2240085744908896</v>
      </c>
      <c r="Y150" s="8">
        <v>180.0</v>
      </c>
      <c r="Z150" s="9">
        <v>0.19292604501607716</v>
      </c>
      <c r="AA150" s="8">
        <v>899.9324444444444</v>
      </c>
      <c r="AB150" s="3"/>
      <c r="AC150" s="3">
        <v>463.0</v>
      </c>
      <c r="AD150" s="3">
        <v>1.0</v>
      </c>
      <c r="AE150" s="3">
        <v>6.0</v>
      </c>
      <c r="AF150" s="3" t="s">
        <v>192</v>
      </c>
      <c r="AG150" s="3">
        <v>184.0</v>
      </c>
      <c r="AH150" s="3">
        <v>110.0</v>
      </c>
      <c r="AI150" s="3">
        <v>0.3006134969325153</v>
      </c>
      <c r="AJ150" s="3">
        <v>239.0</v>
      </c>
      <c r="AK150" s="3">
        <v>0.2443762781186094</v>
      </c>
      <c r="AL150" s="3">
        <v>1061.4774895397488</v>
      </c>
      <c r="AM150" s="3"/>
    </row>
    <row r="151" ht="14.25" customHeight="1">
      <c r="A151" s="1">
        <v>465.0</v>
      </c>
      <c r="B151" s="2">
        <v>1.0</v>
      </c>
      <c r="C151" s="2">
        <v>5.0</v>
      </c>
      <c r="D151" s="3" t="s">
        <v>193</v>
      </c>
      <c r="E151" s="3">
        <v>1574.0</v>
      </c>
      <c r="F151" s="8">
        <v>1478.0</v>
      </c>
      <c r="G151" s="8">
        <f t="shared" si="26"/>
        <v>-96</v>
      </c>
      <c r="H151" s="9">
        <f t="shared" si="27"/>
        <v>-0.06099110546</v>
      </c>
      <c r="I151" s="3">
        <v>551.0</v>
      </c>
      <c r="J151" s="8">
        <v>482.0</v>
      </c>
      <c r="K151" s="8">
        <f t="shared" si="28"/>
        <v>-69</v>
      </c>
      <c r="L151" s="9">
        <f t="shared" si="29"/>
        <v>-0.1252268603</v>
      </c>
      <c r="M151" s="3">
        <v>532818.5599999999</v>
      </c>
      <c r="N151" s="8">
        <v>492665.2800000001</v>
      </c>
      <c r="O151" s="8">
        <f t="shared" si="30"/>
        <v>-40153.28</v>
      </c>
      <c r="P151" s="9">
        <f t="shared" si="31"/>
        <v>-0.0753601376</v>
      </c>
      <c r="Q151" s="3">
        <v>338.5124269377382</v>
      </c>
      <c r="R151" s="8">
        <v>333.33239512855215</v>
      </c>
      <c r="S151" s="8">
        <f t="shared" si="32"/>
        <v>-5.180031809</v>
      </c>
      <c r="T151" s="9">
        <f t="shared" si="33"/>
        <v>-0.01530233869</v>
      </c>
      <c r="U151" s="8"/>
      <c r="V151" s="8">
        <v>325.0</v>
      </c>
      <c r="W151" s="8">
        <v>157.0</v>
      </c>
      <c r="X151" s="9">
        <v>0.3261163734776725</v>
      </c>
      <c r="Y151" s="8">
        <v>403.5</v>
      </c>
      <c r="Z151" s="9">
        <v>0.2730040595399188</v>
      </c>
      <c r="AA151" s="8">
        <v>1220.9796282527884</v>
      </c>
      <c r="AB151" s="3"/>
      <c r="AC151" s="3">
        <v>465.0</v>
      </c>
      <c r="AD151" s="3">
        <v>1.0</v>
      </c>
      <c r="AE151" s="3">
        <v>5.0</v>
      </c>
      <c r="AF151" s="3" t="s">
        <v>193</v>
      </c>
      <c r="AG151" s="3">
        <v>325.0</v>
      </c>
      <c r="AH151" s="3">
        <v>226.0</v>
      </c>
      <c r="AI151" s="3">
        <v>0.35006353240152477</v>
      </c>
      <c r="AJ151" s="3">
        <v>438.0</v>
      </c>
      <c r="AK151" s="3">
        <v>0.2782719186785261</v>
      </c>
      <c r="AL151" s="3">
        <v>1216.4807305936072</v>
      </c>
      <c r="AM151" s="3"/>
    </row>
    <row r="152" ht="14.25" customHeight="1">
      <c r="A152" s="1">
        <v>466.0</v>
      </c>
      <c r="B152" s="2">
        <v>1.0</v>
      </c>
      <c r="C152" s="2">
        <v>4.0</v>
      </c>
      <c r="D152" s="3" t="s">
        <v>194</v>
      </c>
      <c r="E152" s="3">
        <v>2217.0</v>
      </c>
      <c r="F152" s="8">
        <v>2005.0</v>
      </c>
      <c r="G152" s="8">
        <f t="shared" si="26"/>
        <v>-212</v>
      </c>
      <c r="H152" s="9">
        <f t="shared" si="27"/>
        <v>-0.09562471809</v>
      </c>
      <c r="I152" s="3">
        <v>553.0</v>
      </c>
      <c r="J152" s="8">
        <v>379.0</v>
      </c>
      <c r="K152" s="8">
        <f t="shared" si="28"/>
        <v>-174</v>
      </c>
      <c r="L152" s="9">
        <f t="shared" si="29"/>
        <v>-0.3146473779</v>
      </c>
      <c r="M152" s="3">
        <v>413905.28</v>
      </c>
      <c r="N152" s="8">
        <v>240060.48</v>
      </c>
      <c r="O152" s="8">
        <f t="shared" si="30"/>
        <v>-173844.8</v>
      </c>
      <c r="P152" s="9">
        <f t="shared" si="31"/>
        <v>-0.4200110711</v>
      </c>
      <c r="Q152" s="3">
        <v>186.69611186287779</v>
      </c>
      <c r="R152" s="8">
        <v>119.7309127182045</v>
      </c>
      <c r="S152" s="8">
        <f t="shared" si="32"/>
        <v>-66.96519914</v>
      </c>
      <c r="T152" s="9">
        <f t="shared" si="33"/>
        <v>-0.3586855585</v>
      </c>
      <c r="U152" s="8"/>
      <c r="V152" s="8">
        <v>267.0</v>
      </c>
      <c r="W152" s="8">
        <v>112.0</v>
      </c>
      <c r="X152" s="9">
        <v>0.18902743142144637</v>
      </c>
      <c r="Y152" s="8">
        <v>323.0</v>
      </c>
      <c r="Z152" s="9">
        <v>0.16109725685785536</v>
      </c>
      <c r="AA152" s="8">
        <v>743.2213003095976</v>
      </c>
      <c r="AB152" s="3"/>
      <c r="AC152" s="3">
        <v>466.0</v>
      </c>
      <c r="AD152" s="3">
        <v>1.0</v>
      </c>
      <c r="AE152" s="3">
        <v>4.0</v>
      </c>
      <c r="AF152" s="3" t="s">
        <v>194</v>
      </c>
      <c r="AG152" s="3">
        <v>352.0</v>
      </c>
      <c r="AH152" s="3">
        <v>201.0</v>
      </c>
      <c r="AI152" s="3">
        <v>0.2494361750112765</v>
      </c>
      <c r="AJ152" s="3">
        <v>452.5</v>
      </c>
      <c r="AK152" s="3">
        <v>0.20410464591790708</v>
      </c>
      <c r="AL152" s="3">
        <v>914.7078011049724</v>
      </c>
      <c r="AM152" s="3"/>
    </row>
    <row r="153" ht="14.25" customHeight="1">
      <c r="A153" s="1">
        <v>473.0</v>
      </c>
      <c r="B153" s="2">
        <v>1.0</v>
      </c>
      <c r="C153" s="2">
        <v>6.0</v>
      </c>
      <c r="D153" s="3" t="s">
        <v>195</v>
      </c>
      <c r="E153" s="3">
        <v>410.0</v>
      </c>
      <c r="F153" s="8">
        <v>421.0</v>
      </c>
      <c r="G153" s="8">
        <f t="shared" si="26"/>
        <v>11</v>
      </c>
      <c r="H153" s="9">
        <f t="shared" si="27"/>
        <v>0.02682926829</v>
      </c>
      <c r="I153" s="3">
        <v>244.0</v>
      </c>
      <c r="J153" s="8">
        <v>229.0</v>
      </c>
      <c r="K153" s="8">
        <f t="shared" si="28"/>
        <v>-15</v>
      </c>
      <c r="L153" s="9">
        <f t="shared" si="29"/>
        <v>-0.06147540984</v>
      </c>
      <c r="M153" s="3">
        <v>495758.4000000001</v>
      </c>
      <c r="N153" s="8">
        <v>426965.12</v>
      </c>
      <c r="O153" s="8">
        <f t="shared" si="30"/>
        <v>-68793.28</v>
      </c>
      <c r="P153" s="9">
        <f t="shared" si="31"/>
        <v>-0.1387637204</v>
      </c>
      <c r="Q153" s="3">
        <v>1209.166829268293</v>
      </c>
      <c r="R153" s="8">
        <v>1014.1689311163896</v>
      </c>
      <c r="S153" s="8">
        <f t="shared" si="32"/>
        <v>-194.9978982</v>
      </c>
      <c r="T153" s="9">
        <f t="shared" si="33"/>
        <v>-0.161266331</v>
      </c>
      <c r="U153" s="8"/>
      <c r="V153" s="8">
        <v>172.0</v>
      </c>
      <c r="W153" s="8">
        <v>57.0</v>
      </c>
      <c r="X153" s="9">
        <v>0.5439429928741093</v>
      </c>
      <c r="Y153" s="8">
        <v>200.5</v>
      </c>
      <c r="Z153" s="9">
        <v>0.47624703087885983</v>
      </c>
      <c r="AA153" s="8">
        <v>2129.5018453865337</v>
      </c>
      <c r="AB153" s="3"/>
      <c r="AC153" s="3">
        <v>473.0</v>
      </c>
      <c r="AD153" s="3">
        <v>1.0</v>
      </c>
      <c r="AE153" s="3">
        <v>6.0</v>
      </c>
      <c r="AF153" s="3" t="s">
        <v>195</v>
      </c>
      <c r="AG153" s="3">
        <v>187.0</v>
      </c>
      <c r="AH153" s="3">
        <v>57.0</v>
      </c>
      <c r="AI153" s="3">
        <v>0.5951219512195122</v>
      </c>
      <c r="AJ153" s="3">
        <v>215.5</v>
      </c>
      <c r="AK153" s="3">
        <v>0.525609756097561</v>
      </c>
      <c r="AL153" s="3">
        <v>2300.5030162412995</v>
      </c>
      <c r="AM153" s="3"/>
    </row>
    <row r="154" ht="14.25" customHeight="1">
      <c r="A154" s="1">
        <v>477.0</v>
      </c>
      <c r="B154" s="2">
        <v>1.0</v>
      </c>
      <c r="C154" s="2">
        <v>4.0</v>
      </c>
      <c r="D154" s="3" t="s">
        <v>196</v>
      </c>
      <c r="E154" s="3">
        <v>3327.0</v>
      </c>
      <c r="F154" s="8">
        <v>3211.0</v>
      </c>
      <c r="G154" s="8">
        <f t="shared" si="26"/>
        <v>-116</v>
      </c>
      <c r="H154" s="9">
        <f t="shared" si="27"/>
        <v>-0.03486624587</v>
      </c>
      <c r="I154" s="3">
        <v>972.0</v>
      </c>
      <c r="J154" s="8">
        <v>777.0</v>
      </c>
      <c r="K154" s="8">
        <f t="shared" si="28"/>
        <v>-195</v>
      </c>
      <c r="L154" s="9">
        <f t="shared" si="29"/>
        <v>-0.200617284</v>
      </c>
      <c r="M154" s="3">
        <v>792468.7999999999</v>
      </c>
      <c r="N154" s="8">
        <v>597373.12</v>
      </c>
      <c r="O154" s="8">
        <f t="shared" si="30"/>
        <v>-195095.68</v>
      </c>
      <c r="P154" s="9">
        <f t="shared" si="31"/>
        <v>-0.2461872064</v>
      </c>
      <c r="Q154" s="3">
        <v>238.19320709347758</v>
      </c>
      <c r="R154" s="8">
        <v>186.03958891311117</v>
      </c>
      <c r="S154" s="8">
        <f t="shared" si="32"/>
        <v>-52.15361818</v>
      </c>
      <c r="T154" s="9">
        <f t="shared" si="33"/>
        <v>-0.2189551029</v>
      </c>
      <c r="U154" s="8"/>
      <c r="V154" s="8">
        <v>509.0</v>
      </c>
      <c r="W154" s="8">
        <v>268.0</v>
      </c>
      <c r="X154" s="9">
        <v>0.24198069137340392</v>
      </c>
      <c r="Y154" s="8">
        <v>643.0</v>
      </c>
      <c r="Z154" s="9">
        <v>0.20024914356898163</v>
      </c>
      <c r="AA154" s="8">
        <v>929.0406220839814</v>
      </c>
      <c r="AB154" s="3"/>
      <c r="AC154" s="3">
        <v>477.0</v>
      </c>
      <c r="AD154" s="3">
        <v>1.0</v>
      </c>
      <c r="AE154" s="3">
        <v>4.0</v>
      </c>
      <c r="AF154" s="3" t="s">
        <v>196</v>
      </c>
      <c r="AG154" s="3">
        <v>554.0</v>
      </c>
      <c r="AH154" s="3">
        <v>418.0</v>
      </c>
      <c r="AI154" s="3">
        <v>0.2921550946798918</v>
      </c>
      <c r="AJ154" s="3">
        <v>763.0</v>
      </c>
      <c r="AK154" s="3">
        <v>0.22933573790201384</v>
      </c>
      <c r="AL154" s="3">
        <v>1038.6222804718216</v>
      </c>
      <c r="AM154" s="3"/>
    </row>
    <row r="155" ht="14.25" customHeight="1">
      <c r="A155" s="1">
        <v>480.0</v>
      </c>
      <c r="B155" s="2">
        <v>1.0</v>
      </c>
      <c r="C155" s="2">
        <v>6.0</v>
      </c>
      <c r="D155" s="3" t="s">
        <v>197</v>
      </c>
      <c r="E155" s="3">
        <v>608.0</v>
      </c>
      <c r="F155" s="8">
        <v>584.0</v>
      </c>
      <c r="G155" s="8">
        <f t="shared" si="26"/>
        <v>-24</v>
      </c>
      <c r="H155" s="9">
        <f t="shared" si="27"/>
        <v>-0.03947368421</v>
      </c>
      <c r="I155" s="3">
        <v>367.0</v>
      </c>
      <c r="J155" s="8">
        <v>328.0</v>
      </c>
      <c r="K155" s="8">
        <f t="shared" si="28"/>
        <v>-39</v>
      </c>
      <c r="L155" s="9">
        <f t="shared" si="29"/>
        <v>-0.10626703</v>
      </c>
      <c r="M155" s="3">
        <v>861548.48</v>
      </c>
      <c r="N155" s="8">
        <v>706376.96</v>
      </c>
      <c r="O155" s="8">
        <f t="shared" si="30"/>
        <v>-155171.52</v>
      </c>
      <c r="P155" s="9">
        <f t="shared" si="31"/>
        <v>-0.1801077056</v>
      </c>
      <c r="Q155" s="3">
        <v>1417.0205263157895</v>
      </c>
      <c r="R155" s="8">
        <v>1209.5495890410957</v>
      </c>
      <c r="S155" s="8">
        <f t="shared" si="32"/>
        <v>-207.4709373</v>
      </c>
      <c r="T155" s="9">
        <f t="shared" si="33"/>
        <v>-0.1464135017</v>
      </c>
      <c r="U155" s="8"/>
      <c r="V155" s="8">
        <v>287.0</v>
      </c>
      <c r="W155" s="8">
        <v>41.0</v>
      </c>
      <c r="X155" s="9">
        <v>0.5616438356164384</v>
      </c>
      <c r="Y155" s="8">
        <v>307.5</v>
      </c>
      <c r="Z155" s="9">
        <v>0.526541095890411</v>
      </c>
      <c r="AA155" s="8">
        <v>2297.160845528455</v>
      </c>
      <c r="AB155" s="3"/>
      <c r="AC155" s="3">
        <v>480.0</v>
      </c>
      <c r="AD155" s="3">
        <v>1.0</v>
      </c>
      <c r="AE155" s="3">
        <v>6.0</v>
      </c>
      <c r="AF155" s="3" t="s">
        <v>197</v>
      </c>
      <c r="AG155" s="3">
        <v>328.0</v>
      </c>
      <c r="AH155" s="3">
        <v>39.0</v>
      </c>
      <c r="AI155" s="3">
        <v>0.6036184210526315</v>
      </c>
      <c r="AJ155" s="3">
        <v>347.5</v>
      </c>
      <c r="AK155" s="3">
        <v>0.571546052631579</v>
      </c>
      <c r="AL155" s="3">
        <v>2479.276201438849</v>
      </c>
      <c r="AM155" s="3"/>
    </row>
    <row r="156" ht="14.25" customHeight="1">
      <c r="A156" s="1">
        <v>482.0</v>
      </c>
      <c r="B156" s="2">
        <v>1.0</v>
      </c>
      <c r="C156" s="2">
        <v>4.0</v>
      </c>
      <c r="D156" s="3" t="s">
        <v>198</v>
      </c>
      <c r="E156" s="3">
        <v>2445.0</v>
      </c>
      <c r="F156" s="8">
        <v>2373.0</v>
      </c>
      <c r="G156" s="8">
        <f t="shared" si="26"/>
        <v>-72</v>
      </c>
      <c r="H156" s="9">
        <f t="shared" si="27"/>
        <v>-0.02944785276</v>
      </c>
      <c r="I156" s="3">
        <v>1092.0</v>
      </c>
      <c r="J156" s="8">
        <v>877.0</v>
      </c>
      <c r="K156" s="8">
        <f t="shared" si="28"/>
        <v>-215</v>
      </c>
      <c r="L156" s="9">
        <f t="shared" si="29"/>
        <v>-0.1968864469</v>
      </c>
      <c r="M156" s="3">
        <v>1572908.7999999998</v>
      </c>
      <c r="N156" s="8">
        <v>1080701.76</v>
      </c>
      <c r="O156" s="8">
        <f t="shared" si="30"/>
        <v>-492207.04</v>
      </c>
      <c r="P156" s="9">
        <f t="shared" si="31"/>
        <v>-0.3129278951</v>
      </c>
      <c r="Q156" s="3">
        <v>643.3164826175869</v>
      </c>
      <c r="R156" s="8">
        <v>455.41582806573956</v>
      </c>
      <c r="S156" s="8">
        <f t="shared" si="32"/>
        <v>-187.9006546</v>
      </c>
      <c r="T156" s="9">
        <f t="shared" si="33"/>
        <v>-0.2920812067</v>
      </c>
      <c r="U156" s="8"/>
      <c r="V156" s="8">
        <v>641.0</v>
      </c>
      <c r="W156" s="8">
        <v>236.0</v>
      </c>
      <c r="X156" s="9">
        <v>0.3695743784239359</v>
      </c>
      <c r="Y156" s="8">
        <v>759.0</v>
      </c>
      <c r="Z156" s="9">
        <v>0.3198482932996207</v>
      </c>
      <c r="AA156" s="8">
        <v>1423.8494861660079</v>
      </c>
      <c r="AB156" s="3"/>
      <c r="AC156" s="3">
        <v>482.0</v>
      </c>
      <c r="AD156" s="3">
        <v>1.0</v>
      </c>
      <c r="AE156" s="3">
        <v>4.0</v>
      </c>
      <c r="AF156" s="3" t="s">
        <v>198</v>
      </c>
      <c r="AG156" s="3">
        <v>775.0</v>
      </c>
      <c r="AH156" s="3">
        <v>317.0</v>
      </c>
      <c r="AI156" s="3">
        <v>0.4466257668711656</v>
      </c>
      <c r="AJ156" s="3">
        <v>933.5</v>
      </c>
      <c r="AK156" s="3">
        <v>0.38179959100204497</v>
      </c>
      <c r="AL156" s="3">
        <v>1684.9585431173002</v>
      </c>
      <c r="AM156" s="3"/>
    </row>
    <row r="157" ht="14.25" customHeight="1">
      <c r="A157" s="1">
        <v>484.0</v>
      </c>
      <c r="B157" s="2">
        <v>1.0</v>
      </c>
      <c r="C157" s="2">
        <v>5.0</v>
      </c>
      <c r="D157" s="3" t="s">
        <v>199</v>
      </c>
      <c r="E157" s="3">
        <v>1211.0</v>
      </c>
      <c r="F157" s="8">
        <v>1216.0</v>
      </c>
      <c r="G157" s="8">
        <f t="shared" si="26"/>
        <v>5</v>
      </c>
      <c r="H157" s="9">
        <f t="shared" si="27"/>
        <v>0.004128819158</v>
      </c>
      <c r="I157" s="3">
        <v>410.0</v>
      </c>
      <c r="J157" s="8">
        <v>300.0</v>
      </c>
      <c r="K157" s="8">
        <f t="shared" si="28"/>
        <v>-110</v>
      </c>
      <c r="L157" s="9">
        <f t="shared" si="29"/>
        <v>-0.2682926829</v>
      </c>
      <c r="M157" s="3">
        <v>421008.0</v>
      </c>
      <c r="N157" s="8">
        <v>236394.56</v>
      </c>
      <c r="O157" s="8">
        <f t="shared" si="30"/>
        <v>-184613.44</v>
      </c>
      <c r="P157" s="9">
        <f t="shared" si="31"/>
        <v>-0.4385034014</v>
      </c>
      <c r="Q157" s="3">
        <v>347.6531791907515</v>
      </c>
      <c r="R157" s="8">
        <v>194.4034210526316</v>
      </c>
      <c r="S157" s="8">
        <f t="shared" si="32"/>
        <v>-153.2497581</v>
      </c>
      <c r="T157" s="9">
        <f t="shared" si="33"/>
        <v>-0.4408121867</v>
      </c>
      <c r="U157" s="8"/>
      <c r="V157" s="8">
        <v>214.0</v>
      </c>
      <c r="W157" s="8">
        <v>86.0</v>
      </c>
      <c r="X157" s="9">
        <v>0.24671052631578946</v>
      </c>
      <c r="Y157" s="8">
        <v>257.0</v>
      </c>
      <c r="Z157" s="9">
        <v>0.21134868421052633</v>
      </c>
      <c r="AA157" s="8">
        <v>919.8231906614786</v>
      </c>
      <c r="AB157" s="3"/>
      <c r="AC157" s="3">
        <v>484.0</v>
      </c>
      <c r="AD157" s="3">
        <v>1.0</v>
      </c>
      <c r="AE157" s="3">
        <v>5.0</v>
      </c>
      <c r="AF157" s="3" t="s">
        <v>199</v>
      </c>
      <c r="AG157" s="3">
        <v>271.0</v>
      </c>
      <c r="AH157" s="3">
        <v>139.0</v>
      </c>
      <c r="AI157" s="3">
        <v>0.3385631709331131</v>
      </c>
      <c r="AJ157" s="3">
        <v>340.5</v>
      </c>
      <c r="AK157" s="3">
        <v>0.28117258464079276</v>
      </c>
      <c r="AL157" s="3">
        <v>1236.4405286343613</v>
      </c>
      <c r="AM157" s="3"/>
    </row>
    <row r="158" ht="14.25" customHeight="1">
      <c r="A158" s="1">
        <v>485.0</v>
      </c>
      <c r="B158" s="2">
        <v>1.0</v>
      </c>
      <c r="C158" s="2">
        <v>6.0</v>
      </c>
      <c r="D158" s="3" t="s">
        <v>200</v>
      </c>
      <c r="E158" s="3">
        <v>952.0</v>
      </c>
      <c r="F158" s="8">
        <v>928.0</v>
      </c>
      <c r="G158" s="8">
        <f t="shared" si="26"/>
        <v>-24</v>
      </c>
      <c r="H158" s="9">
        <f t="shared" si="27"/>
        <v>-0.02521008403</v>
      </c>
      <c r="I158" s="3">
        <v>214.0</v>
      </c>
      <c r="J158" s="8">
        <v>201.0</v>
      </c>
      <c r="K158" s="8">
        <f t="shared" si="28"/>
        <v>-13</v>
      </c>
      <c r="L158" s="9">
        <f t="shared" si="29"/>
        <v>-0.06074766355</v>
      </c>
      <c r="M158" s="3">
        <v>145262.08000000002</v>
      </c>
      <c r="N158" s="8">
        <v>126703.36000000002</v>
      </c>
      <c r="O158" s="8">
        <f t="shared" si="30"/>
        <v>-18558.72</v>
      </c>
      <c r="P158" s="9">
        <f t="shared" si="31"/>
        <v>-0.1277602524</v>
      </c>
      <c r="Q158" s="3">
        <v>152.58621848739497</v>
      </c>
      <c r="R158" s="8">
        <v>136.5337931034483</v>
      </c>
      <c r="S158" s="8">
        <f t="shared" si="32"/>
        <v>-16.05242538</v>
      </c>
      <c r="T158" s="9">
        <f t="shared" si="33"/>
        <v>-0.1052023279</v>
      </c>
      <c r="U158" s="8"/>
      <c r="V158" s="8">
        <v>127.0</v>
      </c>
      <c r="W158" s="8">
        <v>74.0</v>
      </c>
      <c r="X158" s="9">
        <v>0.2165948275862069</v>
      </c>
      <c r="Y158" s="8">
        <v>164.0</v>
      </c>
      <c r="Z158" s="9">
        <v>0.17672413793103448</v>
      </c>
      <c r="AA158" s="8">
        <v>772.5814634146342</v>
      </c>
      <c r="AB158" s="3"/>
      <c r="AC158" s="3">
        <v>485.0</v>
      </c>
      <c r="AD158" s="3">
        <v>1.0</v>
      </c>
      <c r="AE158" s="3">
        <v>6.0</v>
      </c>
      <c r="AF158" s="3" t="s">
        <v>200</v>
      </c>
      <c r="AG158" s="3">
        <v>137.0</v>
      </c>
      <c r="AH158" s="3">
        <v>77.0</v>
      </c>
      <c r="AI158" s="3">
        <v>0.22478991596638656</v>
      </c>
      <c r="AJ158" s="3">
        <v>175.5</v>
      </c>
      <c r="AK158" s="3">
        <v>0.18434873949579833</v>
      </c>
      <c r="AL158" s="3">
        <v>827.7041595441597</v>
      </c>
      <c r="AM158" s="3"/>
    </row>
    <row r="159" ht="14.25" customHeight="1">
      <c r="A159" s="1">
        <v>486.0</v>
      </c>
      <c r="B159" s="2">
        <v>1.0</v>
      </c>
      <c r="C159" s="2">
        <v>6.0</v>
      </c>
      <c r="D159" s="3" t="s">
        <v>201</v>
      </c>
      <c r="E159" s="3">
        <v>339.0</v>
      </c>
      <c r="F159" s="8">
        <v>338.0</v>
      </c>
      <c r="G159" s="8">
        <f t="shared" si="26"/>
        <v>-1</v>
      </c>
      <c r="H159" s="9">
        <f t="shared" si="27"/>
        <v>-0.002949852507</v>
      </c>
      <c r="I159" s="3">
        <v>134.0</v>
      </c>
      <c r="J159" s="8">
        <v>111.0</v>
      </c>
      <c r="K159" s="8">
        <f t="shared" si="28"/>
        <v>-23</v>
      </c>
      <c r="L159" s="9">
        <f t="shared" si="29"/>
        <v>-0.171641791</v>
      </c>
      <c r="M159" s="3">
        <v>140450.56</v>
      </c>
      <c r="N159" s="8">
        <v>96860.48000000001</v>
      </c>
      <c r="O159" s="8">
        <f t="shared" si="30"/>
        <v>-43590.08</v>
      </c>
      <c r="P159" s="9">
        <f t="shared" si="31"/>
        <v>-0.3103588907</v>
      </c>
      <c r="Q159" s="3">
        <v>414.3084365781711</v>
      </c>
      <c r="R159" s="8">
        <v>286.56946745562135</v>
      </c>
      <c r="S159" s="8">
        <f t="shared" si="32"/>
        <v>-127.7389691</v>
      </c>
      <c r="T159" s="9">
        <f t="shared" si="33"/>
        <v>-0.3083185324</v>
      </c>
      <c r="U159" s="8"/>
      <c r="V159" s="8">
        <v>63.0</v>
      </c>
      <c r="W159" s="8">
        <v>48.0</v>
      </c>
      <c r="X159" s="9">
        <v>0.32840236686390534</v>
      </c>
      <c r="Y159" s="8">
        <v>87.0</v>
      </c>
      <c r="Z159" s="9">
        <v>0.257396449704142</v>
      </c>
      <c r="AA159" s="8">
        <v>1113.3388505747128</v>
      </c>
      <c r="AB159" s="3"/>
      <c r="AC159" s="3">
        <v>486.0</v>
      </c>
      <c r="AD159" s="3">
        <v>1.0</v>
      </c>
      <c r="AE159" s="3">
        <v>6.0</v>
      </c>
      <c r="AF159" s="3" t="s">
        <v>201</v>
      </c>
      <c r="AG159" s="3">
        <v>73.0</v>
      </c>
      <c r="AH159" s="3">
        <v>61.0</v>
      </c>
      <c r="AI159" s="3">
        <v>0.3952802359882006</v>
      </c>
      <c r="AJ159" s="3">
        <v>103.5</v>
      </c>
      <c r="AK159" s="3">
        <v>0.3053097345132743</v>
      </c>
      <c r="AL159" s="3">
        <v>1357.0102415458937</v>
      </c>
      <c r="AM159" s="3"/>
    </row>
    <row r="160" ht="14.25" customHeight="1">
      <c r="A160" s="1">
        <v>487.0</v>
      </c>
      <c r="B160" s="2">
        <v>1.0</v>
      </c>
      <c r="C160" s="2">
        <v>6.0</v>
      </c>
      <c r="D160" s="3" t="s">
        <v>202</v>
      </c>
      <c r="E160" s="3">
        <v>376.0</v>
      </c>
      <c r="F160" s="8">
        <v>367.0</v>
      </c>
      <c r="G160" s="8">
        <f t="shared" si="26"/>
        <v>-9</v>
      </c>
      <c r="H160" s="9">
        <f t="shared" si="27"/>
        <v>-0.02393617021</v>
      </c>
      <c r="I160" s="3">
        <v>92.0</v>
      </c>
      <c r="J160" s="8">
        <v>37.0</v>
      </c>
      <c r="K160" s="8">
        <f t="shared" si="28"/>
        <v>-55</v>
      </c>
      <c r="L160" s="9">
        <f t="shared" si="29"/>
        <v>-0.597826087</v>
      </c>
      <c r="M160" s="3">
        <v>79275.51999999999</v>
      </c>
      <c r="N160" s="8">
        <v>17413.12</v>
      </c>
      <c r="O160" s="8">
        <f t="shared" si="30"/>
        <v>-61862.4</v>
      </c>
      <c r="P160" s="9">
        <f t="shared" si="31"/>
        <v>-0.7803468208</v>
      </c>
      <c r="Q160" s="3">
        <v>210.83914893617018</v>
      </c>
      <c r="R160" s="8">
        <v>47.44719346049046</v>
      </c>
      <c r="S160" s="8">
        <f t="shared" si="32"/>
        <v>-163.3919555</v>
      </c>
      <c r="T160" s="9">
        <f t="shared" si="33"/>
        <v>-0.7749602306</v>
      </c>
      <c r="U160" s="8"/>
      <c r="V160" s="8">
        <v>35.0</v>
      </c>
      <c r="W160" s="8">
        <v>2.0</v>
      </c>
      <c r="X160" s="9">
        <v>0.1008174386920981</v>
      </c>
      <c r="Y160" s="8">
        <v>36.0</v>
      </c>
      <c r="Z160" s="9">
        <v>0.09809264305177112</v>
      </c>
      <c r="AA160" s="8">
        <v>483.69777777777773</v>
      </c>
      <c r="AB160" s="3"/>
      <c r="AC160" s="3">
        <v>487.0</v>
      </c>
      <c r="AD160" s="3">
        <v>1.0</v>
      </c>
      <c r="AE160" s="3">
        <v>6.0</v>
      </c>
      <c r="AF160" s="3" t="s">
        <v>202</v>
      </c>
      <c r="AG160" s="3">
        <v>68.0</v>
      </c>
      <c r="AH160" s="3">
        <v>24.0</v>
      </c>
      <c r="AI160" s="3">
        <v>0.24468085106382978</v>
      </c>
      <c r="AJ160" s="3">
        <v>80.0</v>
      </c>
      <c r="AK160" s="3">
        <v>0.2127659574468085</v>
      </c>
      <c r="AL160" s="3">
        <v>990.9439999999998</v>
      </c>
      <c r="AM160" s="3"/>
    </row>
    <row r="161" ht="14.25" customHeight="1">
      <c r="A161" s="1">
        <v>492.0</v>
      </c>
      <c r="B161" s="2">
        <v>1.0</v>
      </c>
      <c r="C161" s="2">
        <v>4.0</v>
      </c>
      <c r="D161" s="3" t="s">
        <v>203</v>
      </c>
      <c r="E161" s="3">
        <v>5216.0</v>
      </c>
      <c r="F161" s="8">
        <v>5034.0</v>
      </c>
      <c r="G161" s="8">
        <f t="shared" si="26"/>
        <v>-182</v>
      </c>
      <c r="H161" s="9">
        <f t="shared" si="27"/>
        <v>-0.03489263804</v>
      </c>
      <c r="I161" s="3">
        <v>2956.0</v>
      </c>
      <c r="J161" s="8">
        <v>2476.0</v>
      </c>
      <c r="K161" s="8">
        <f t="shared" si="28"/>
        <v>-480</v>
      </c>
      <c r="L161" s="9">
        <f t="shared" si="29"/>
        <v>-0.1623815968</v>
      </c>
      <c r="M161" s="3">
        <v>5801318.4</v>
      </c>
      <c r="N161" s="8">
        <v>4457701.4399999995</v>
      </c>
      <c r="O161" s="8">
        <f t="shared" si="30"/>
        <v>-1343616.96</v>
      </c>
      <c r="P161" s="9">
        <f t="shared" si="31"/>
        <v>-0.2316054502</v>
      </c>
      <c r="Q161" s="3">
        <v>1112.2159509202454</v>
      </c>
      <c r="R161" s="8">
        <v>885.5187604290821</v>
      </c>
      <c r="S161" s="8">
        <f t="shared" si="32"/>
        <v>-226.6971905</v>
      </c>
      <c r="T161" s="9">
        <f t="shared" si="33"/>
        <v>-0.2038247971</v>
      </c>
      <c r="U161" s="8"/>
      <c r="V161" s="8">
        <v>2005.0</v>
      </c>
      <c r="W161" s="8">
        <v>471.0</v>
      </c>
      <c r="X161" s="9">
        <v>0.4918553833929281</v>
      </c>
      <c r="Y161" s="8">
        <v>2240.5</v>
      </c>
      <c r="Z161" s="9">
        <v>0.44507350019864916</v>
      </c>
      <c r="AA161" s="8">
        <v>1989.601178308413</v>
      </c>
      <c r="AB161" s="3"/>
      <c r="AC161" s="3">
        <v>492.0</v>
      </c>
      <c r="AD161" s="3">
        <v>1.0</v>
      </c>
      <c r="AE161" s="3">
        <v>4.0</v>
      </c>
      <c r="AF161" s="3" t="s">
        <v>203</v>
      </c>
      <c r="AG161" s="3">
        <v>2284.0</v>
      </c>
      <c r="AH161" s="3">
        <v>672.0</v>
      </c>
      <c r="AI161" s="3">
        <v>0.566717791411043</v>
      </c>
      <c r="AJ161" s="3">
        <v>2620.0</v>
      </c>
      <c r="AK161" s="3">
        <v>0.5023006134969326</v>
      </c>
      <c r="AL161" s="3">
        <v>2214.2436641221375</v>
      </c>
      <c r="AM161" s="3"/>
    </row>
    <row r="162" ht="14.25" customHeight="1">
      <c r="A162" s="1">
        <v>495.0</v>
      </c>
      <c r="B162" s="2">
        <v>1.0</v>
      </c>
      <c r="C162" s="2">
        <v>6.0</v>
      </c>
      <c r="D162" s="3" t="s">
        <v>204</v>
      </c>
      <c r="E162" s="3">
        <v>448.0</v>
      </c>
      <c r="F162" s="8">
        <v>445.0</v>
      </c>
      <c r="G162" s="8">
        <f t="shared" si="26"/>
        <v>-3</v>
      </c>
      <c r="H162" s="9">
        <f t="shared" si="27"/>
        <v>-0.006696428571</v>
      </c>
      <c r="I162" s="3">
        <v>117.0</v>
      </c>
      <c r="J162" s="8">
        <v>81.0</v>
      </c>
      <c r="K162" s="8">
        <f t="shared" si="28"/>
        <v>-36</v>
      </c>
      <c r="L162" s="9">
        <f t="shared" si="29"/>
        <v>-0.3076923077</v>
      </c>
      <c r="M162" s="3">
        <v>85232.64</v>
      </c>
      <c r="N162" s="8">
        <v>46855.04</v>
      </c>
      <c r="O162" s="8">
        <f t="shared" si="30"/>
        <v>-38377.6</v>
      </c>
      <c r="P162" s="9">
        <f t="shared" si="31"/>
        <v>-0.4502688172</v>
      </c>
      <c r="Q162" s="3">
        <v>190.25142857142856</v>
      </c>
      <c r="R162" s="8">
        <v>105.29222471910113</v>
      </c>
      <c r="S162" s="8">
        <f t="shared" si="32"/>
        <v>-84.95920385</v>
      </c>
      <c r="T162" s="9">
        <f t="shared" si="33"/>
        <v>-0.4465627643</v>
      </c>
      <c r="U162" s="8"/>
      <c r="V162" s="8">
        <v>54.0</v>
      </c>
      <c r="W162" s="8">
        <v>27.0</v>
      </c>
      <c r="X162" s="9">
        <v>0.18202247191011237</v>
      </c>
      <c r="Y162" s="8">
        <v>67.5</v>
      </c>
      <c r="Z162" s="9">
        <v>0.15168539325842698</v>
      </c>
      <c r="AA162" s="8">
        <v>694.1487407407408</v>
      </c>
      <c r="AB162" s="3"/>
      <c r="AC162" s="3">
        <v>495.0</v>
      </c>
      <c r="AD162" s="3">
        <v>1.0</v>
      </c>
      <c r="AE162" s="3">
        <v>6.0</v>
      </c>
      <c r="AF162" s="3" t="s">
        <v>204</v>
      </c>
      <c r="AG162" s="3">
        <v>70.0</v>
      </c>
      <c r="AH162" s="3">
        <v>47.0</v>
      </c>
      <c r="AI162" s="3">
        <v>0.2611607142857143</v>
      </c>
      <c r="AJ162" s="3">
        <v>93.5</v>
      </c>
      <c r="AK162" s="3">
        <v>0.20870535714285715</v>
      </c>
      <c r="AL162" s="3">
        <v>911.5790374331551</v>
      </c>
      <c r="AM162" s="3"/>
    </row>
    <row r="163" ht="14.25" customHeight="1">
      <c r="A163" s="1">
        <v>497.0</v>
      </c>
      <c r="B163" s="2">
        <v>1.0</v>
      </c>
      <c r="C163" s="2">
        <v>6.0</v>
      </c>
      <c r="D163" s="3" t="s">
        <v>205</v>
      </c>
      <c r="E163" s="3">
        <v>286.0</v>
      </c>
      <c r="F163" s="8">
        <v>296.0</v>
      </c>
      <c r="G163" s="8">
        <f t="shared" si="26"/>
        <v>10</v>
      </c>
      <c r="H163" s="9">
        <f t="shared" si="27"/>
        <v>0.03496503497</v>
      </c>
      <c r="I163" s="3">
        <v>154.0</v>
      </c>
      <c r="J163" s="8">
        <v>148.0</v>
      </c>
      <c r="K163" s="8">
        <f t="shared" si="28"/>
        <v>-6</v>
      </c>
      <c r="L163" s="9">
        <f t="shared" si="29"/>
        <v>-0.03896103896</v>
      </c>
      <c r="M163" s="3">
        <v>250027.2</v>
      </c>
      <c r="N163" s="8">
        <v>258905.59999999998</v>
      </c>
      <c r="O163" s="8">
        <f t="shared" si="30"/>
        <v>8878.4</v>
      </c>
      <c r="P163" s="9">
        <f t="shared" si="31"/>
        <v>0.03550973654</v>
      </c>
      <c r="Q163" s="3">
        <v>874.220979020979</v>
      </c>
      <c r="R163" s="8">
        <v>874.681081081081</v>
      </c>
      <c r="S163" s="8">
        <f t="shared" si="32"/>
        <v>0.4601020601</v>
      </c>
      <c r="T163" s="9">
        <f t="shared" si="33"/>
        <v>0.0005262994954</v>
      </c>
      <c r="U163" s="8"/>
      <c r="V163" s="8">
        <v>119.0</v>
      </c>
      <c r="W163" s="8">
        <v>29.0</v>
      </c>
      <c r="X163" s="9">
        <v>0.5</v>
      </c>
      <c r="Y163" s="8">
        <v>133.5</v>
      </c>
      <c r="Z163" s="9">
        <v>0.4510135135135135</v>
      </c>
      <c r="AA163" s="8">
        <v>1939.367790262172</v>
      </c>
      <c r="AB163" s="3"/>
      <c r="AC163" s="3">
        <v>497.0</v>
      </c>
      <c r="AD163" s="3">
        <v>1.0</v>
      </c>
      <c r="AE163" s="3">
        <v>6.0</v>
      </c>
      <c r="AF163" s="3" t="s">
        <v>205</v>
      </c>
      <c r="AG163" s="3">
        <v>104.0</v>
      </c>
      <c r="AH163" s="3">
        <v>50.0</v>
      </c>
      <c r="AI163" s="3">
        <v>0.5384615384615384</v>
      </c>
      <c r="AJ163" s="3">
        <v>129.0</v>
      </c>
      <c r="AK163" s="3">
        <v>0.45104895104895104</v>
      </c>
      <c r="AL163" s="3">
        <v>1938.1953488372094</v>
      </c>
      <c r="AM163" s="3"/>
    </row>
    <row r="164" ht="14.25" customHeight="1">
      <c r="A164" s="1">
        <v>499.0</v>
      </c>
      <c r="B164" s="2">
        <v>1.0</v>
      </c>
      <c r="C164" s="2">
        <v>6.0</v>
      </c>
      <c r="D164" s="3" t="s">
        <v>206</v>
      </c>
      <c r="E164" s="3">
        <v>253.0</v>
      </c>
      <c r="F164" s="8">
        <v>254.0</v>
      </c>
      <c r="G164" s="8">
        <f t="shared" si="26"/>
        <v>1</v>
      </c>
      <c r="H164" s="9">
        <f t="shared" si="27"/>
        <v>0.00395256917</v>
      </c>
      <c r="I164" s="3">
        <v>91.0</v>
      </c>
      <c r="J164" s="8">
        <v>59.0</v>
      </c>
      <c r="K164" s="8">
        <f t="shared" si="28"/>
        <v>-32</v>
      </c>
      <c r="L164" s="9">
        <f t="shared" si="29"/>
        <v>-0.3516483516</v>
      </c>
      <c r="M164" s="3">
        <v>102416.63999999998</v>
      </c>
      <c r="N164" s="8">
        <v>44334.72</v>
      </c>
      <c r="O164" s="8">
        <f t="shared" si="30"/>
        <v>-58081.92</v>
      </c>
      <c r="P164" s="9">
        <f t="shared" si="31"/>
        <v>-0.567114094</v>
      </c>
      <c r="Q164" s="3">
        <v>404.8088537549406</v>
      </c>
      <c r="R164" s="8">
        <v>174.54614173228347</v>
      </c>
      <c r="S164" s="8">
        <f t="shared" si="32"/>
        <v>-230.262712</v>
      </c>
      <c r="T164" s="9">
        <f t="shared" si="33"/>
        <v>-0.5688183692</v>
      </c>
      <c r="U164" s="8"/>
      <c r="V164" s="8">
        <v>43.0</v>
      </c>
      <c r="W164" s="8">
        <v>16.0</v>
      </c>
      <c r="X164" s="9">
        <v>0.23228346456692914</v>
      </c>
      <c r="Y164" s="8">
        <v>51.0</v>
      </c>
      <c r="Z164" s="9">
        <v>0.20078740157480315</v>
      </c>
      <c r="AA164" s="8">
        <v>869.3082352941177</v>
      </c>
      <c r="AB164" s="3"/>
      <c r="AC164" s="3">
        <v>499.0</v>
      </c>
      <c r="AD164" s="3">
        <v>1.0</v>
      </c>
      <c r="AE164" s="3">
        <v>6.0</v>
      </c>
      <c r="AF164" s="3" t="s">
        <v>206</v>
      </c>
      <c r="AG164" s="3">
        <v>63.0</v>
      </c>
      <c r="AH164" s="3">
        <v>28.0</v>
      </c>
      <c r="AI164" s="3">
        <v>0.35968379446640314</v>
      </c>
      <c r="AJ164" s="3">
        <v>77.0</v>
      </c>
      <c r="AK164" s="3">
        <v>0.30434782608695654</v>
      </c>
      <c r="AL164" s="3">
        <v>1330.0862337662336</v>
      </c>
      <c r="AM164" s="3"/>
    </row>
    <row r="165" ht="14.25" customHeight="1">
      <c r="A165" s="1">
        <v>500.0</v>
      </c>
      <c r="B165" s="2">
        <v>1.0</v>
      </c>
      <c r="C165" s="2">
        <v>6.0</v>
      </c>
      <c r="D165" s="3" t="s">
        <v>207</v>
      </c>
      <c r="E165" s="3">
        <v>372.0</v>
      </c>
      <c r="F165" s="8">
        <v>388.0</v>
      </c>
      <c r="G165" s="8">
        <f t="shared" si="26"/>
        <v>16</v>
      </c>
      <c r="H165" s="9">
        <f t="shared" si="27"/>
        <v>0.04301075269</v>
      </c>
      <c r="I165" s="3">
        <v>81.0</v>
      </c>
      <c r="J165" s="8">
        <v>95.0</v>
      </c>
      <c r="K165" s="8">
        <f t="shared" si="28"/>
        <v>14</v>
      </c>
      <c r="L165" s="9">
        <f t="shared" si="29"/>
        <v>0.1728395062</v>
      </c>
      <c r="M165" s="3">
        <v>55905.28</v>
      </c>
      <c r="N165" s="8">
        <v>71886.4</v>
      </c>
      <c r="O165" s="8">
        <f t="shared" si="30"/>
        <v>15981.12</v>
      </c>
      <c r="P165" s="9">
        <f t="shared" si="31"/>
        <v>0.2858606557</v>
      </c>
      <c r="Q165" s="3">
        <v>150.28301075268817</v>
      </c>
      <c r="R165" s="8">
        <v>185.27422680412369</v>
      </c>
      <c r="S165" s="8">
        <f t="shared" si="32"/>
        <v>34.99121605</v>
      </c>
      <c r="T165" s="9">
        <f t="shared" si="33"/>
        <v>0.2328354741</v>
      </c>
      <c r="U165" s="8"/>
      <c r="V165" s="8">
        <v>64.0</v>
      </c>
      <c r="W165" s="8">
        <v>31.0</v>
      </c>
      <c r="X165" s="9">
        <v>0.24484536082474226</v>
      </c>
      <c r="Y165" s="8">
        <v>79.5</v>
      </c>
      <c r="Z165" s="9">
        <v>0.20489690721649484</v>
      </c>
      <c r="AA165" s="8">
        <v>904.2314465408805</v>
      </c>
      <c r="AB165" s="3"/>
      <c r="AC165" s="3">
        <v>500.0</v>
      </c>
      <c r="AD165" s="3">
        <v>1.0</v>
      </c>
      <c r="AE165" s="3">
        <v>6.0</v>
      </c>
      <c r="AF165" s="3" t="s">
        <v>207</v>
      </c>
      <c r="AG165" s="3">
        <v>53.0</v>
      </c>
      <c r="AH165" s="3">
        <v>28.0</v>
      </c>
      <c r="AI165" s="3">
        <v>0.21774193548387097</v>
      </c>
      <c r="AJ165" s="3">
        <v>67.0</v>
      </c>
      <c r="AK165" s="3">
        <v>0.18010752688172044</v>
      </c>
      <c r="AL165" s="3">
        <v>834.4071641791045</v>
      </c>
      <c r="AM165" s="3"/>
    </row>
    <row r="166" ht="14.25" customHeight="1">
      <c r="A166" s="1">
        <v>505.0</v>
      </c>
      <c r="B166" s="2">
        <v>1.0</v>
      </c>
      <c r="C166" s="2">
        <v>6.0</v>
      </c>
      <c r="D166" s="3" t="s">
        <v>208</v>
      </c>
      <c r="E166" s="3">
        <v>369.0</v>
      </c>
      <c r="F166" s="8">
        <v>362.0</v>
      </c>
      <c r="G166" s="8">
        <f t="shared" si="26"/>
        <v>-7</v>
      </c>
      <c r="H166" s="9">
        <f t="shared" si="27"/>
        <v>-0.0189701897</v>
      </c>
      <c r="I166" s="3">
        <v>149.0</v>
      </c>
      <c r="J166" s="8">
        <v>126.0</v>
      </c>
      <c r="K166" s="8">
        <f t="shared" si="28"/>
        <v>-23</v>
      </c>
      <c r="L166" s="9">
        <f t="shared" si="29"/>
        <v>-0.1543624161</v>
      </c>
      <c r="M166" s="3">
        <v>217664.0</v>
      </c>
      <c r="N166" s="8">
        <v>161873.28</v>
      </c>
      <c r="O166" s="8">
        <f t="shared" si="30"/>
        <v>-55790.72</v>
      </c>
      <c r="P166" s="9">
        <f t="shared" si="31"/>
        <v>-0.2563157895</v>
      </c>
      <c r="Q166" s="3">
        <v>589.8753387533875</v>
      </c>
      <c r="R166" s="8">
        <v>447.16375690607737</v>
      </c>
      <c r="S166" s="8">
        <f t="shared" si="32"/>
        <v>-142.7115818</v>
      </c>
      <c r="T166" s="9">
        <f t="shared" si="33"/>
        <v>-0.2419351556</v>
      </c>
      <c r="U166" s="8"/>
      <c r="V166" s="8">
        <v>106.0</v>
      </c>
      <c r="W166" s="8">
        <v>20.0</v>
      </c>
      <c r="X166" s="9">
        <v>0.34806629834254144</v>
      </c>
      <c r="Y166" s="8">
        <v>116.0</v>
      </c>
      <c r="Z166" s="9">
        <v>0.32044198895027626</v>
      </c>
      <c r="AA166" s="8">
        <v>1395.4593103448276</v>
      </c>
      <c r="AB166" s="3"/>
      <c r="AC166" s="3">
        <v>505.0</v>
      </c>
      <c r="AD166" s="3">
        <v>1.0</v>
      </c>
      <c r="AE166" s="3">
        <v>6.0</v>
      </c>
      <c r="AF166" s="3" t="s">
        <v>208</v>
      </c>
      <c r="AG166" s="3">
        <v>122.0</v>
      </c>
      <c r="AH166" s="3">
        <v>27.0</v>
      </c>
      <c r="AI166" s="3">
        <v>0.4037940379403794</v>
      </c>
      <c r="AJ166" s="3">
        <v>135.5</v>
      </c>
      <c r="AK166" s="3">
        <v>0.36720867208672087</v>
      </c>
      <c r="AL166" s="3">
        <v>1606.3763837638376</v>
      </c>
      <c r="AM166" s="3"/>
    </row>
    <row r="167" ht="14.25" customHeight="1">
      <c r="A167" s="1">
        <v>507.0</v>
      </c>
      <c r="B167" s="2">
        <v>1.0</v>
      </c>
      <c r="C167" s="2">
        <v>6.0</v>
      </c>
      <c r="D167" s="3" t="s">
        <v>209</v>
      </c>
      <c r="E167" s="3">
        <v>383.0</v>
      </c>
      <c r="F167" s="8">
        <v>373.0</v>
      </c>
      <c r="G167" s="8">
        <f t="shared" si="26"/>
        <v>-10</v>
      </c>
      <c r="H167" s="9">
        <f t="shared" si="27"/>
        <v>-0.02610966057</v>
      </c>
      <c r="I167" s="3">
        <v>65.0</v>
      </c>
      <c r="J167" s="8">
        <v>40.0</v>
      </c>
      <c r="K167" s="8">
        <f t="shared" si="28"/>
        <v>-25</v>
      </c>
      <c r="L167" s="9">
        <f t="shared" si="29"/>
        <v>-0.3846153846</v>
      </c>
      <c r="M167" s="3">
        <v>37117.439999999995</v>
      </c>
      <c r="N167" s="8">
        <v>19933.440000000002</v>
      </c>
      <c r="O167" s="8">
        <f t="shared" si="30"/>
        <v>-17184</v>
      </c>
      <c r="P167" s="9">
        <f t="shared" si="31"/>
        <v>-0.462962963</v>
      </c>
      <c r="Q167" s="3">
        <v>96.91237597911226</v>
      </c>
      <c r="R167" s="8">
        <v>53.44085790884719</v>
      </c>
      <c r="S167" s="8">
        <f t="shared" si="32"/>
        <v>-43.47151807</v>
      </c>
      <c r="T167" s="9">
        <f t="shared" si="33"/>
        <v>-0.4485651872</v>
      </c>
      <c r="U167" s="8"/>
      <c r="V167" s="8">
        <v>36.0</v>
      </c>
      <c r="W167" s="8">
        <v>4.0</v>
      </c>
      <c r="X167" s="9">
        <v>0.10723860589812333</v>
      </c>
      <c r="Y167" s="8">
        <v>38.0</v>
      </c>
      <c r="Z167" s="9">
        <v>0.10187667560321716</v>
      </c>
      <c r="AA167" s="8">
        <v>524.5642105263158</v>
      </c>
      <c r="AB167" s="3"/>
      <c r="AC167" s="3">
        <v>507.0</v>
      </c>
      <c r="AD167" s="3">
        <v>1.0</v>
      </c>
      <c r="AE167" s="3">
        <v>6.0</v>
      </c>
      <c r="AF167" s="3" t="s">
        <v>209</v>
      </c>
      <c r="AG167" s="3">
        <v>44.0</v>
      </c>
      <c r="AH167" s="3">
        <v>21.0</v>
      </c>
      <c r="AI167" s="3">
        <v>0.16971279373368145</v>
      </c>
      <c r="AJ167" s="3">
        <v>54.5</v>
      </c>
      <c r="AK167" s="3">
        <v>0.1422976501305483</v>
      </c>
      <c r="AL167" s="3">
        <v>681.0539449541284</v>
      </c>
      <c r="AM167" s="3"/>
    </row>
    <row r="168" ht="14.25" customHeight="1">
      <c r="A168" s="1">
        <v>508.0</v>
      </c>
      <c r="B168" s="2">
        <v>1.0</v>
      </c>
      <c r="C168" s="2">
        <v>5.0</v>
      </c>
      <c r="D168" s="3" t="s">
        <v>210</v>
      </c>
      <c r="E168" s="3">
        <v>2260.0</v>
      </c>
      <c r="F168" s="8">
        <v>2198.0</v>
      </c>
      <c r="G168" s="8">
        <f t="shared" si="26"/>
        <v>-62</v>
      </c>
      <c r="H168" s="9">
        <f t="shared" si="27"/>
        <v>-0.02743362832</v>
      </c>
      <c r="I168" s="3">
        <v>829.0</v>
      </c>
      <c r="J168" s="8">
        <v>718.0</v>
      </c>
      <c r="K168" s="8">
        <f t="shared" si="28"/>
        <v>-111</v>
      </c>
      <c r="L168" s="9">
        <f t="shared" si="29"/>
        <v>-0.1338962606</v>
      </c>
      <c r="M168" s="3">
        <v>1129848.0</v>
      </c>
      <c r="N168" s="8">
        <v>901415.36</v>
      </c>
      <c r="O168" s="8">
        <f t="shared" si="30"/>
        <v>-228432.64</v>
      </c>
      <c r="P168" s="9">
        <f t="shared" si="31"/>
        <v>-0.2021799747</v>
      </c>
      <c r="Q168" s="3">
        <v>499.93274336283184</v>
      </c>
      <c r="R168" s="8">
        <v>410.1070791628753</v>
      </c>
      <c r="S168" s="8">
        <f t="shared" si="32"/>
        <v>-89.8256642</v>
      </c>
      <c r="T168" s="9">
        <f t="shared" si="33"/>
        <v>-0.1796754971</v>
      </c>
      <c r="U168" s="8"/>
      <c r="V168" s="8">
        <v>595.0</v>
      </c>
      <c r="W168" s="8">
        <v>123.0</v>
      </c>
      <c r="X168" s="9">
        <v>0.32666060054595086</v>
      </c>
      <c r="Y168" s="8">
        <v>656.5</v>
      </c>
      <c r="Z168" s="9">
        <v>0.298680618744313</v>
      </c>
      <c r="AA168" s="8">
        <v>1373.0622391469915</v>
      </c>
      <c r="AB168" s="3"/>
      <c r="AC168" s="3">
        <v>508.0</v>
      </c>
      <c r="AD168" s="3">
        <v>1.0</v>
      </c>
      <c r="AE168" s="3">
        <v>5.0</v>
      </c>
      <c r="AF168" s="3" t="s">
        <v>210</v>
      </c>
      <c r="AG168" s="3">
        <v>671.0</v>
      </c>
      <c r="AH168" s="3">
        <v>158.0</v>
      </c>
      <c r="AI168" s="3">
        <v>0.3668141592920354</v>
      </c>
      <c r="AJ168" s="3">
        <v>750.0</v>
      </c>
      <c r="AK168" s="3">
        <v>0.33185840707964603</v>
      </c>
      <c r="AL168" s="3">
        <v>1506.464</v>
      </c>
      <c r="AM168" s="3"/>
    </row>
    <row r="169" ht="14.25" customHeight="1">
      <c r="A169" s="1">
        <v>511.0</v>
      </c>
      <c r="B169" s="2">
        <v>1.0</v>
      </c>
      <c r="C169" s="2">
        <v>6.0</v>
      </c>
      <c r="D169" s="3" t="s">
        <v>211</v>
      </c>
      <c r="E169" s="3">
        <v>568.0</v>
      </c>
      <c r="F169" s="8">
        <v>572.0</v>
      </c>
      <c r="G169" s="8">
        <f t="shared" si="26"/>
        <v>4</v>
      </c>
      <c r="H169" s="9">
        <f t="shared" si="27"/>
        <v>0.007042253521</v>
      </c>
      <c r="I169" s="3">
        <v>214.0</v>
      </c>
      <c r="J169" s="8">
        <v>189.0</v>
      </c>
      <c r="K169" s="8">
        <f t="shared" si="28"/>
        <v>-25</v>
      </c>
      <c r="L169" s="9">
        <f t="shared" si="29"/>
        <v>-0.1168224299</v>
      </c>
      <c r="M169" s="3">
        <v>204833.28000000003</v>
      </c>
      <c r="N169" s="8">
        <v>177510.72</v>
      </c>
      <c r="O169" s="8">
        <f t="shared" si="30"/>
        <v>-27322.56</v>
      </c>
      <c r="P169" s="9">
        <f t="shared" si="31"/>
        <v>-0.1333892617</v>
      </c>
      <c r="Q169" s="3">
        <v>360.62197183098596</v>
      </c>
      <c r="R169" s="8">
        <v>310.33342657342655</v>
      </c>
      <c r="S169" s="8">
        <f t="shared" si="32"/>
        <v>-50.28854526</v>
      </c>
      <c r="T169" s="9">
        <f t="shared" si="33"/>
        <v>-0.1394494767</v>
      </c>
      <c r="U169" s="8"/>
      <c r="V169" s="8">
        <v>117.0</v>
      </c>
      <c r="W169" s="8">
        <v>72.0</v>
      </c>
      <c r="X169" s="9">
        <v>0.3304195804195804</v>
      </c>
      <c r="Y169" s="8">
        <v>153.0</v>
      </c>
      <c r="Z169" s="9">
        <v>0.2674825174825175</v>
      </c>
      <c r="AA169" s="8">
        <v>1160.2007843137255</v>
      </c>
      <c r="AB169" s="3"/>
      <c r="AC169" s="3">
        <v>511.0</v>
      </c>
      <c r="AD169" s="3">
        <v>1.0</v>
      </c>
      <c r="AE169" s="3">
        <v>6.0</v>
      </c>
      <c r="AF169" s="3" t="s">
        <v>211</v>
      </c>
      <c r="AG169" s="3">
        <v>115.0</v>
      </c>
      <c r="AH169" s="3">
        <v>99.0</v>
      </c>
      <c r="AI169" s="3">
        <v>0.3767605633802817</v>
      </c>
      <c r="AJ169" s="3">
        <v>164.5</v>
      </c>
      <c r="AK169" s="3">
        <v>0.289612676056338</v>
      </c>
      <c r="AL169" s="3">
        <v>1245.1871124620063</v>
      </c>
      <c r="AM169" s="3"/>
    </row>
    <row r="170" ht="14.25" customHeight="1">
      <c r="A170" s="1">
        <v>514.0</v>
      </c>
      <c r="B170" s="2">
        <v>1.0</v>
      </c>
      <c r="C170" s="2">
        <v>6.0</v>
      </c>
      <c r="D170" s="3" t="s">
        <v>212</v>
      </c>
      <c r="E170" s="3">
        <v>148.0</v>
      </c>
      <c r="F170" s="8">
        <v>140.0</v>
      </c>
      <c r="G170" s="8">
        <f t="shared" si="26"/>
        <v>-8</v>
      </c>
      <c r="H170" s="9">
        <f t="shared" si="27"/>
        <v>-0.05405405405</v>
      </c>
      <c r="I170" s="3">
        <v>73.0</v>
      </c>
      <c r="J170" s="8">
        <v>67.0</v>
      </c>
      <c r="K170" s="8">
        <f t="shared" si="28"/>
        <v>-6</v>
      </c>
      <c r="L170" s="9">
        <f t="shared" si="29"/>
        <v>-0.08219178082</v>
      </c>
      <c r="M170" s="3">
        <v>119314.23999999999</v>
      </c>
      <c r="N170" s="8">
        <v>92392.64</v>
      </c>
      <c r="O170" s="8">
        <f t="shared" si="30"/>
        <v>-26921.6</v>
      </c>
      <c r="P170" s="9">
        <f t="shared" si="31"/>
        <v>-0.2256361018</v>
      </c>
      <c r="Q170" s="3">
        <v>806.1772972972973</v>
      </c>
      <c r="R170" s="8">
        <v>659.9474285714285</v>
      </c>
      <c r="S170" s="8">
        <f t="shared" si="32"/>
        <v>-146.2298687</v>
      </c>
      <c r="T170" s="9">
        <f t="shared" si="33"/>
        <v>-0.1813867362</v>
      </c>
      <c r="U170" s="8"/>
      <c r="V170" s="8">
        <v>42.0</v>
      </c>
      <c r="W170" s="8">
        <v>25.0</v>
      </c>
      <c r="X170" s="9">
        <v>0.4785714285714286</v>
      </c>
      <c r="Y170" s="8">
        <v>54.5</v>
      </c>
      <c r="Z170" s="9">
        <v>0.3892857142857143</v>
      </c>
      <c r="AA170" s="8">
        <v>1695.2777981651377</v>
      </c>
      <c r="AB170" s="3"/>
      <c r="AC170" s="3">
        <v>514.0</v>
      </c>
      <c r="AD170" s="3">
        <v>1.0</v>
      </c>
      <c r="AE170" s="3">
        <v>6.0</v>
      </c>
      <c r="AF170" s="3" t="s">
        <v>212</v>
      </c>
      <c r="AG170" s="3">
        <v>51.0</v>
      </c>
      <c r="AH170" s="3">
        <v>22.0</v>
      </c>
      <c r="AI170" s="3">
        <v>0.49324324324324326</v>
      </c>
      <c r="AJ170" s="3">
        <v>62.0</v>
      </c>
      <c r="AK170" s="3">
        <v>0.4189189189189189</v>
      </c>
      <c r="AL170" s="3">
        <v>1924.4232258064515</v>
      </c>
      <c r="AM170" s="3"/>
    </row>
    <row r="171" ht="14.25" customHeight="1">
      <c r="A171" s="1">
        <v>518.0</v>
      </c>
      <c r="B171" s="2">
        <v>1.0</v>
      </c>
      <c r="C171" s="2">
        <v>4.0</v>
      </c>
      <c r="D171" s="3" t="s">
        <v>213</v>
      </c>
      <c r="E171" s="3">
        <v>4024.0</v>
      </c>
      <c r="F171" s="8">
        <v>3364.0</v>
      </c>
      <c r="G171" s="8">
        <f t="shared" si="26"/>
        <v>-660</v>
      </c>
      <c r="H171" s="9">
        <f t="shared" si="27"/>
        <v>-0.1640159046</v>
      </c>
      <c r="I171" s="3">
        <v>2542.0</v>
      </c>
      <c r="J171" s="8">
        <v>2162.0</v>
      </c>
      <c r="K171" s="8">
        <f t="shared" si="28"/>
        <v>-380</v>
      </c>
      <c r="L171" s="9">
        <f t="shared" si="29"/>
        <v>-0.1494885917</v>
      </c>
      <c r="M171" s="3">
        <v>5992748.16</v>
      </c>
      <c r="N171" s="8">
        <v>4627250.239999999</v>
      </c>
      <c r="O171" s="8">
        <f t="shared" si="30"/>
        <v>-1365497.92</v>
      </c>
      <c r="P171" s="9">
        <f t="shared" si="31"/>
        <v>-0.2278583854</v>
      </c>
      <c r="Q171" s="3">
        <v>1489.2515308151094</v>
      </c>
      <c r="R171" s="8">
        <v>1375.5202853745539</v>
      </c>
      <c r="S171" s="8">
        <f t="shared" si="32"/>
        <v>-113.7312454</v>
      </c>
      <c r="T171" s="9">
        <f t="shared" si="33"/>
        <v>-0.07636805676</v>
      </c>
      <c r="U171" s="8"/>
      <c r="V171" s="8">
        <v>1615.0</v>
      </c>
      <c r="W171" s="8">
        <v>547.0</v>
      </c>
      <c r="X171" s="9">
        <v>0.6426872770511296</v>
      </c>
      <c r="Y171" s="8">
        <v>1888.5</v>
      </c>
      <c r="Z171" s="9">
        <v>0.5613852556480381</v>
      </c>
      <c r="AA171" s="8">
        <v>2450.2251734180563</v>
      </c>
      <c r="AB171" s="3"/>
      <c r="AC171" s="3">
        <v>518.0</v>
      </c>
      <c r="AD171" s="3">
        <v>1.0</v>
      </c>
      <c r="AE171" s="3">
        <v>4.0</v>
      </c>
      <c r="AF171" s="3" t="s">
        <v>213</v>
      </c>
      <c r="AG171" s="3">
        <v>1943.0</v>
      </c>
      <c r="AH171" s="3">
        <v>599.0</v>
      </c>
      <c r="AI171" s="3">
        <v>0.6317097415506958</v>
      </c>
      <c r="AJ171" s="3">
        <v>2242.5</v>
      </c>
      <c r="AK171" s="3">
        <v>0.5572813121272365</v>
      </c>
      <c r="AL171" s="3">
        <v>2672.351464882943</v>
      </c>
      <c r="AM171" s="3"/>
    </row>
    <row r="172" ht="14.25" customHeight="1">
      <c r="A172" s="1">
        <v>531.0</v>
      </c>
      <c r="B172" s="2">
        <v>1.0</v>
      </c>
      <c r="C172" s="2">
        <v>5.0</v>
      </c>
      <c r="D172" s="3" t="s">
        <v>214</v>
      </c>
      <c r="E172" s="3">
        <v>2215.0</v>
      </c>
      <c r="F172" s="8">
        <v>2264.0</v>
      </c>
      <c r="G172" s="8">
        <f t="shared" si="26"/>
        <v>49</v>
      </c>
      <c r="H172" s="9">
        <f t="shared" si="27"/>
        <v>0.02212189616</v>
      </c>
      <c r="I172" s="3">
        <v>240.0</v>
      </c>
      <c r="J172" s="8">
        <v>218.0</v>
      </c>
      <c r="K172" s="8">
        <f t="shared" si="28"/>
        <v>-22</v>
      </c>
      <c r="L172" s="9">
        <f t="shared" si="29"/>
        <v>-0.09166666667</v>
      </c>
      <c r="M172" s="3">
        <v>79791.04</v>
      </c>
      <c r="N172" s="8">
        <v>73146.56</v>
      </c>
      <c r="O172" s="8">
        <f t="shared" si="30"/>
        <v>-6644.48</v>
      </c>
      <c r="P172" s="9">
        <f t="shared" si="31"/>
        <v>-0.08327351041</v>
      </c>
      <c r="Q172" s="3">
        <v>36.02304288939052</v>
      </c>
      <c r="R172" s="8">
        <v>32.30855123674912</v>
      </c>
      <c r="S172" s="8">
        <f t="shared" si="32"/>
        <v>-3.714491653</v>
      </c>
      <c r="T172" s="9">
        <f t="shared" si="33"/>
        <v>-0.1031143222</v>
      </c>
      <c r="U172" s="8"/>
      <c r="V172" s="8">
        <v>165.0</v>
      </c>
      <c r="W172" s="8">
        <v>53.0</v>
      </c>
      <c r="X172" s="9">
        <v>0.09628975265017668</v>
      </c>
      <c r="Y172" s="8">
        <v>191.5</v>
      </c>
      <c r="Z172" s="9">
        <v>0.08458480565371025</v>
      </c>
      <c r="AA172" s="8">
        <v>381.96637075718013</v>
      </c>
      <c r="AB172" s="3"/>
      <c r="AC172" s="3">
        <v>531.0</v>
      </c>
      <c r="AD172" s="3">
        <v>1.0</v>
      </c>
      <c r="AE172" s="3">
        <v>5.0</v>
      </c>
      <c r="AF172" s="3" t="s">
        <v>214</v>
      </c>
      <c r="AG172" s="3">
        <v>165.0</v>
      </c>
      <c r="AH172" s="3">
        <v>75.0</v>
      </c>
      <c r="AI172" s="3">
        <v>0.10835214446952596</v>
      </c>
      <c r="AJ172" s="3">
        <v>202.5</v>
      </c>
      <c r="AK172" s="3">
        <v>0.09142212189616253</v>
      </c>
      <c r="AL172" s="3">
        <v>394.0298271604938</v>
      </c>
      <c r="AM172" s="3"/>
    </row>
    <row r="173" ht="14.25" customHeight="1">
      <c r="A173" s="1">
        <v>533.0</v>
      </c>
      <c r="B173" s="2">
        <v>1.0</v>
      </c>
      <c r="C173" s="2">
        <v>5.0</v>
      </c>
      <c r="D173" s="3" t="s">
        <v>215</v>
      </c>
      <c r="E173" s="3">
        <v>1093.0</v>
      </c>
      <c r="F173" s="8">
        <v>1085.0</v>
      </c>
      <c r="G173" s="8">
        <f t="shared" si="26"/>
        <v>-8</v>
      </c>
      <c r="H173" s="9">
        <f t="shared" si="27"/>
        <v>-0.007319304666</v>
      </c>
      <c r="I173" s="3">
        <v>210.0</v>
      </c>
      <c r="J173" s="8">
        <v>191.0</v>
      </c>
      <c r="K173" s="8">
        <f t="shared" si="28"/>
        <v>-19</v>
      </c>
      <c r="L173" s="9">
        <f t="shared" si="29"/>
        <v>-0.09047619048</v>
      </c>
      <c r="M173" s="3">
        <v>107056.31999999999</v>
      </c>
      <c r="N173" s="8">
        <v>93251.84</v>
      </c>
      <c r="O173" s="8">
        <f t="shared" si="30"/>
        <v>-13804.48</v>
      </c>
      <c r="P173" s="9">
        <f t="shared" si="31"/>
        <v>-0.1289459604</v>
      </c>
      <c r="Q173" s="3">
        <v>97.94722781335773</v>
      </c>
      <c r="R173" s="8">
        <v>85.94639631336405</v>
      </c>
      <c r="S173" s="8">
        <f t="shared" si="32"/>
        <v>-12.0008315</v>
      </c>
      <c r="T173" s="9">
        <f t="shared" si="33"/>
        <v>-0.1225234421</v>
      </c>
      <c r="U173" s="8"/>
      <c r="V173" s="8">
        <v>115.0</v>
      </c>
      <c r="W173" s="8">
        <v>76.0</v>
      </c>
      <c r="X173" s="9">
        <v>0.17603686635944701</v>
      </c>
      <c r="Y173" s="8">
        <v>153.0</v>
      </c>
      <c r="Z173" s="9">
        <v>0.14101382488479264</v>
      </c>
      <c r="AA173" s="8">
        <v>609.4891503267974</v>
      </c>
      <c r="AB173" s="3"/>
      <c r="AC173" s="3">
        <v>533.0</v>
      </c>
      <c r="AD173" s="3">
        <v>1.0</v>
      </c>
      <c r="AE173" s="3">
        <v>5.0</v>
      </c>
      <c r="AF173" s="3" t="s">
        <v>215</v>
      </c>
      <c r="AG173" s="3">
        <v>120.0</v>
      </c>
      <c r="AH173" s="3">
        <v>90.0</v>
      </c>
      <c r="AI173" s="3">
        <v>0.19213174748398903</v>
      </c>
      <c r="AJ173" s="3">
        <v>165.0</v>
      </c>
      <c r="AK173" s="3">
        <v>0.15096065873741996</v>
      </c>
      <c r="AL173" s="3">
        <v>648.8261818181818</v>
      </c>
      <c r="AM173" s="3"/>
    </row>
    <row r="174" ht="14.25" customHeight="1">
      <c r="A174" s="1">
        <v>534.0</v>
      </c>
      <c r="B174" s="2">
        <v>1.0</v>
      </c>
      <c r="C174" s="2">
        <v>5.0</v>
      </c>
      <c r="D174" s="3" t="s">
        <v>216</v>
      </c>
      <c r="E174" s="3">
        <v>2152.0</v>
      </c>
      <c r="F174" s="8">
        <v>2116.0</v>
      </c>
      <c r="G174" s="8">
        <f t="shared" si="26"/>
        <v>-36</v>
      </c>
      <c r="H174" s="9">
        <f t="shared" si="27"/>
        <v>-0.01672862454</v>
      </c>
      <c r="I174" s="3">
        <v>449.0</v>
      </c>
      <c r="J174" s="8">
        <v>325.0</v>
      </c>
      <c r="K174" s="8">
        <f t="shared" si="28"/>
        <v>-124</v>
      </c>
      <c r="L174" s="9">
        <f t="shared" si="29"/>
        <v>-0.276169265</v>
      </c>
      <c r="M174" s="3">
        <v>278839.04000000004</v>
      </c>
      <c r="N174" s="8">
        <v>177510.72</v>
      </c>
      <c r="O174" s="8">
        <f t="shared" si="30"/>
        <v>-101328.32</v>
      </c>
      <c r="P174" s="9">
        <f t="shared" si="31"/>
        <v>-0.3633935908</v>
      </c>
      <c r="Q174" s="3">
        <v>129.57204460966545</v>
      </c>
      <c r="R174" s="8">
        <v>83.88975425330813</v>
      </c>
      <c r="S174" s="8">
        <f t="shared" si="32"/>
        <v>-45.68229036</v>
      </c>
      <c r="T174" s="9">
        <f t="shared" si="33"/>
        <v>-0.3525628579</v>
      </c>
      <c r="U174" s="8"/>
      <c r="V174" s="8">
        <v>255.0</v>
      </c>
      <c r="W174" s="8">
        <v>70.0</v>
      </c>
      <c r="X174" s="9">
        <v>0.15359168241965973</v>
      </c>
      <c r="Y174" s="8">
        <v>290.0</v>
      </c>
      <c r="Z174" s="9">
        <v>0.13705103969754254</v>
      </c>
      <c r="AA174" s="8">
        <v>612.1059310344828</v>
      </c>
      <c r="AB174" s="3"/>
      <c r="AC174" s="3">
        <v>534.0</v>
      </c>
      <c r="AD174" s="3">
        <v>1.0</v>
      </c>
      <c r="AE174" s="3">
        <v>5.0</v>
      </c>
      <c r="AF174" s="3" t="s">
        <v>216</v>
      </c>
      <c r="AG174" s="3">
        <v>290.0</v>
      </c>
      <c r="AH174" s="3">
        <v>159.0</v>
      </c>
      <c r="AI174" s="3">
        <v>0.20864312267657992</v>
      </c>
      <c r="AJ174" s="3">
        <v>369.5</v>
      </c>
      <c r="AK174" s="3">
        <v>0.1717007434944238</v>
      </c>
      <c r="AL174" s="3">
        <v>754.6388092016239</v>
      </c>
      <c r="AM174" s="3"/>
    </row>
    <row r="175" ht="14.25" customHeight="1">
      <c r="A175" s="1">
        <v>535.0</v>
      </c>
      <c r="B175" s="2">
        <v>1.0</v>
      </c>
      <c r="C175" s="2">
        <v>4.0</v>
      </c>
      <c r="D175" s="3" t="s">
        <v>217</v>
      </c>
      <c r="E175" s="3">
        <v>18142.0</v>
      </c>
      <c r="F175" s="8">
        <v>17473.0</v>
      </c>
      <c r="G175" s="8">
        <f t="shared" si="26"/>
        <v>-669</v>
      </c>
      <c r="H175" s="9">
        <f t="shared" si="27"/>
        <v>-0.03687575791</v>
      </c>
      <c r="I175" s="3">
        <v>6335.0</v>
      </c>
      <c r="J175" s="8">
        <v>5453.0</v>
      </c>
      <c r="K175" s="8">
        <f t="shared" si="28"/>
        <v>-882</v>
      </c>
      <c r="L175" s="9">
        <f t="shared" si="29"/>
        <v>-0.1392265193</v>
      </c>
      <c r="M175" s="3">
        <v>8826504.319999998</v>
      </c>
      <c r="N175" s="8">
        <v>7230167.999999998</v>
      </c>
      <c r="O175" s="8">
        <f t="shared" si="30"/>
        <v>-1596336.32</v>
      </c>
      <c r="P175" s="9">
        <f t="shared" si="31"/>
        <v>-0.1808571391</v>
      </c>
      <c r="Q175" s="3">
        <v>486.52322345937597</v>
      </c>
      <c r="R175" s="8">
        <v>413.79087735363123</v>
      </c>
      <c r="S175" s="8">
        <f t="shared" si="32"/>
        <v>-72.73234611</v>
      </c>
      <c r="T175" s="9">
        <f t="shared" si="33"/>
        <v>-0.1494940891</v>
      </c>
      <c r="U175" s="8"/>
      <c r="V175" s="8">
        <v>4434.0</v>
      </c>
      <c r="W175" s="8">
        <v>1019.0</v>
      </c>
      <c r="X175" s="9">
        <v>0.31208149716705774</v>
      </c>
      <c r="Y175" s="8">
        <v>4943.5</v>
      </c>
      <c r="Z175" s="9">
        <v>0.28292222285812396</v>
      </c>
      <c r="AA175" s="8">
        <v>1462.5605340345905</v>
      </c>
      <c r="AB175" s="3"/>
      <c r="AC175" s="3">
        <v>535.0</v>
      </c>
      <c r="AD175" s="3">
        <v>1.0</v>
      </c>
      <c r="AE175" s="3">
        <v>4.0</v>
      </c>
      <c r="AF175" s="3" t="s">
        <v>217</v>
      </c>
      <c r="AG175" s="3">
        <v>4928.0</v>
      </c>
      <c r="AH175" s="3">
        <v>1407.0</v>
      </c>
      <c r="AI175" s="3">
        <v>0.3491897254988425</v>
      </c>
      <c r="AJ175" s="3">
        <v>5631.5</v>
      </c>
      <c r="AK175" s="3">
        <v>0.31041230294344613</v>
      </c>
      <c r="AL175" s="3">
        <v>1567.3451691378848</v>
      </c>
      <c r="AM175" s="3"/>
    </row>
    <row r="176" ht="14.25" customHeight="1">
      <c r="A176" s="1">
        <v>542.0</v>
      </c>
      <c r="B176" s="2">
        <v>1.0</v>
      </c>
      <c r="C176" s="2">
        <v>6.0</v>
      </c>
      <c r="D176" s="3" t="s">
        <v>218</v>
      </c>
      <c r="E176" s="3">
        <v>424.0</v>
      </c>
      <c r="F176" s="8">
        <v>426.0</v>
      </c>
      <c r="G176" s="8">
        <f t="shared" si="26"/>
        <v>2</v>
      </c>
      <c r="H176" s="9">
        <f t="shared" si="27"/>
        <v>0.004716981132</v>
      </c>
      <c r="I176" s="3">
        <v>149.0</v>
      </c>
      <c r="J176" s="8">
        <v>110.0</v>
      </c>
      <c r="K176" s="8">
        <f t="shared" si="28"/>
        <v>-39</v>
      </c>
      <c r="L176" s="9">
        <f t="shared" si="29"/>
        <v>-0.2617449664</v>
      </c>
      <c r="M176" s="3">
        <v>168345.91999999998</v>
      </c>
      <c r="N176" s="8">
        <v>100354.56</v>
      </c>
      <c r="O176" s="8">
        <f t="shared" si="30"/>
        <v>-67991.36</v>
      </c>
      <c r="P176" s="9">
        <f t="shared" si="31"/>
        <v>-0.4038788704</v>
      </c>
      <c r="Q176" s="3">
        <v>397.04226415094337</v>
      </c>
      <c r="R176" s="8">
        <v>235.57408450704224</v>
      </c>
      <c r="S176" s="8">
        <f t="shared" si="32"/>
        <v>-161.4681796</v>
      </c>
      <c r="T176" s="9">
        <f t="shared" si="33"/>
        <v>-0.4066775611</v>
      </c>
      <c r="U176" s="8"/>
      <c r="V176" s="8">
        <v>80.0</v>
      </c>
      <c r="W176" s="8">
        <v>30.0</v>
      </c>
      <c r="X176" s="9">
        <v>0.25821596244131456</v>
      </c>
      <c r="Y176" s="8">
        <v>95.0</v>
      </c>
      <c r="Z176" s="9">
        <v>0.22300469483568075</v>
      </c>
      <c r="AA176" s="8">
        <v>1056.3637894736842</v>
      </c>
      <c r="AB176" s="3"/>
      <c r="AC176" s="3">
        <v>542.0</v>
      </c>
      <c r="AD176" s="3">
        <v>1.0</v>
      </c>
      <c r="AE176" s="3">
        <v>6.0</v>
      </c>
      <c r="AF176" s="3" t="s">
        <v>218</v>
      </c>
      <c r="AG176" s="3">
        <v>105.0</v>
      </c>
      <c r="AH176" s="3">
        <v>44.0</v>
      </c>
      <c r="AI176" s="3">
        <v>0.35141509433962265</v>
      </c>
      <c r="AJ176" s="3">
        <v>127.0</v>
      </c>
      <c r="AK176" s="3">
        <v>0.29952830188679247</v>
      </c>
      <c r="AL176" s="3">
        <v>1325.5584251968503</v>
      </c>
      <c r="AM176" s="3"/>
    </row>
    <row r="177" ht="14.25" customHeight="1">
      <c r="A177" s="1">
        <v>544.0</v>
      </c>
      <c r="B177" s="2">
        <v>1.0</v>
      </c>
      <c r="C177" s="2">
        <v>4.0</v>
      </c>
      <c r="D177" s="3" t="s">
        <v>219</v>
      </c>
      <c r="E177" s="3">
        <v>2957.0</v>
      </c>
      <c r="F177" s="8">
        <v>3096.0</v>
      </c>
      <c r="G177" s="8">
        <f t="shared" si="26"/>
        <v>139</v>
      </c>
      <c r="H177" s="9">
        <f t="shared" si="27"/>
        <v>0.04700710179</v>
      </c>
      <c r="I177" s="3">
        <v>1008.0</v>
      </c>
      <c r="J177" s="8">
        <v>940.0</v>
      </c>
      <c r="K177" s="8">
        <f t="shared" si="28"/>
        <v>-68</v>
      </c>
      <c r="L177" s="9">
        <f t="shared" si="29"/>
        <v>-0.06746031746</v>
      </c>
      <c r="M177" s="3">
        <v>1170459.52</v>
      </c>
      <c r="N177" s="8">
        <v>1051488.96</v>
      </c>
      <c r="O177" s="8">
        <f t="shared" si="30"/>
        <v>-118970.56</v>
      </c>
      <c r="P177" s="9">
        <f t="shared" si="31"/>
        <v>-0.1016443183</v>
      </c>
      <c r="Q177" s="3">
        <v>395.82668921203924</v>
      </c>
      <c r="R177" s="8">
        <v>339.62821705426353</v>
      </c>
      <c r="S177" s="8">
        <f t="shared" si="32"/>
        <v>-56.19847216</v>
      </c>
      <c r="T177" s="9">
        <f t="shared" si="33"/>
        <v>-0.1419774707</v>
      </c>
      <c r="U177" s="8"/>
      <c r="V177" s="8">
        <v>724.0</v>
      </c>
      <c r="W177" s="8">
        <v>216.0</v>
      </c>
      <c r="X177" s="9">
        <v>0.30361757105943155</v>
      </c>
      <c r="Y177" s="8">
        <v>832.0</v>
      </c>
      <c r="Z177" s="9">
        <v>0.268733850129199</v>
      </c>
      <c r="AA177" s="8">
        <v>1263.8088461538462</v>
      </c>
      <c r="AB177" s="3"/>
      <c r="AC177" s="3">
        <v>544.0</v>
      </c>
      <c r="AD177" s="3">
        <v>1.0</v>
      </c>
      <c r="AE177" s="3">
        <v>4.0</v>
      </c>
      <c r="AF177" s="3" t="s">
        <v>219</v>
      </c>
      <c r="AG177" s="3">
        <v>739.0</v>
      </c>
      <c r="AH177" s="3">
        <v>269.0</v>
      </c>
      <c r="AI177" s="3">
        <v>0.3408860331416977</v>
      </c>
      <c r="AJ177" s="3">
        <v>873.5</v>
      </c>
      <c r="AK177" s="3">
        <v>0.29540074399729455</v>
      </c>
      <c r="AL177" s="3">
        <v>1339.9651058958214</v>
      </c>
      <c r="AM177" s="3"/>
    </row>
    <row r="178" ht="14.25" customHeight="1">
      <c r="A178" s="1">
        <v>545.0</v>
      </c>
      <c r="B178" s="2">
        <v>1.0</v>
      </c>
      <c r="C178" s="2">
        <v>6.0</v>
      </c>
      <c r="D178" s="3" t="s">
        <v>220</v>
      </c>
      <c r="E178" s="3">
        <v>379.0</v>
      </c>
      <c r="F178" s="8">
        <v>361.0</v>
      </c>
      <c r="G178" s="8">
        <f t="shared" si="26"/>
        <v>-18</v>
      </c>
      <c r="H178" s="9">
        <f t="shared" si="27"/>
        <v>-0.04749340369</v>
      </c>
      <c r="I178" s="3">
        <v>127.0</v>
      </c>
      <c r="J178" s="8">
        <v>102.0</v>
      </c>
      <c r="K178" s="8">
        <f t="shared" si="28"/>
        <v>-25</v>
      </c>
      <c r="L178" s="9">
        <f t="shared" si="29"/>
        <v>-0.1968503937</v>
      </c>
      <c r="M178" s="3">
        <v>126016.0</v>
      </c>
      <c r="N178" s="8">
        <v>76526.08</v>
      </c>
      <c r="O178" s="8">
        <f t="shared" si="30"/>
        <v>-49489.92</v>
      </c>
      <c r="P178" s="9">
        <f t="shared" si="31"/>
        <v>-0.3927272727</v>
      </c>
      <c r="Q178" s="3">
        <v>332.49604221635883</v>
      </c>
      <c r="R178" s="8">
        <v>211.98360110803324</v>
      </c>
      <c r="S178" s="8">
        <f t="shared" si="32"/>
        <v>-120.5124411</v>
      </c>
      <c r="T178" s="9">
        <f t="shared" si="33"/>
        <v>-0.3624477462</v>
      </c>
      <c r="U178" s="8"/>
      <c r="V178" s="8">
        <v>58.0</v>
      </c>
      <c r="W178" s="8">
        <v>44.0</v>
      </c>
      <c r="X178" s="9">
        <v>0.28254847645429365</v>
      </c>
      <c r="Y178" s="8">
        <v>80.0</v>
      </c>
      <c r="Z178" s="9">
        <v>0.22160664819944598</v>
      </c>
      <c r="AA178" s="8">
        <v>956.576</v>
      </c>
      <c r="AB178" s="3"/>
      <c r="AC178" s="3">
        <v>545.0</v>
      </c>
      <c r="AD178" s="3">
        <v>1.0</v>
      </c>
      <c r="AE178" s="3">
        <v>6.0</v>
      </c>
      <c r="AF178" s="3" t="s">
        <v>220</v>
      </c>
      <c r="AG178" s="3">
        <v>81.0</v>
      </c>
      <c r="AH178" s="3">
        <v>46.0</v>
      </c>
      <c r="AI178" s="3">
        <v>0.33509234828496043</v>
      </c>
      <c r="AJ178" s="3">
        <v>104.0</v>
      </c>
      <c r="AK178" s="3">
        <v>0.27440633245382584</v>
      </c>
      <c r="AL178" s="3">
        <v>1211.6923076923076</v>
      </c>
      <c r="AM178" s="3"/>
    </row>
    <row r="179" ht="14.25" customHeight="1">
      <c r="A179" s="1">
        <v>547.0</v>
      </c>
      <c r="B179" s="2">
        <v>1.0</v>
      </c>
      <c r="C179" s="2">
        <v>6.0</v>
      </c>
      <c r="D179" s="3" t="s">
        <v>221</v>
      </c>
      <c r="E179" s="3">
        <v>563.0</v>
      </c>
      <c r="F179" s="8">
        <v>520.0</v>
      </c>
      <c r="G179" s="8">
        <f t="shared" si="26"/>
        <v>-43</v>
      </c>
      <c r="H179" s="9">
        <f t="shared" si="27"/>
        <v>-0.07637655417</v>
      </c>
      <c r="I179" s="3">
        <v>146.0</v>
      </c>
      <c r="J179" s="8">
        <v>111.0</v>
      </c>
      <c r="K179" s="8">
        <f t="shared" si="28"/>
        <v>-35</v>
      </c>
      <c r="L179" s="9">
        <f t="shared" si="29"/>
        <v>-0.2397260274</v>
      </c>
      <c r="M179" s="3">
        <v>113815.36</v>
      </c>
      <c r="N179" s="8">
        <v>74693.12</v>
      </c>
      <c r="O179" s="8">
        <f t="shared" si="30"/>
        <v>-39122.24</v>
      </c>
      <c r="P179" s="9">
        <f t="shared" si="31"/>
        <v>-0.3437342728</v>
      </c>
      <c r="Q179" s="3">
        <v>202.15872113676733</v>
      </c>
      <c r="R179" s="8">
        <v>143.6406153846154</v>
      </c>
      <c r="S179" s="8">
        <f t="shared" si="32"/>
        <v>-58.51810575</v>
      </c>
      <c r="T179" s="9">
        <f t="shared" si="33"/>
        <v>-0.2894661453</v>
      </c>
      <c r="U179" s="8"/>
      <c r="V179" s="8">
        <v>74.0</v>
      </c>
      <c r="W179" s="8">
        <v>37.0</v>
      </c>
      <c r="X179" s="9">
        <v>0.21346153846153845</v>
      </c>
      <c r="Y179" s="8">
        <v>92.5</v>
      </c>
      <c r="Z179" s="9">
        <v>0.1778846153846154</v>
      </c>
      <c r="AA179" s="8">
        <v>807.4931891891891</v>
      </c>
      <c r="AB179" s="3"/>
      <c r="AC179" s="3">
        <v>547.0</v>
      </c>
      <c r="AD179" s="3">
        <v>1.0</v>
      </c>
      <c r="AE179" s="3">
        <v>6.0</v>
      </c>
      <c r="AF179" s="3" t="s">
        <v>221</v>
      </c>
      <c r="AG179" s="3">
        <v>94.0</v>
      </c>
      <c r="AH179" s="3">
        <v>52.0</v>
      </c>
      <c r="AI179" s="3">
        <v>0.25932504440497334</v>
      </c>
      <c r="AJ179" s="3">
        <v>120.0</v>
      </c>
      <c r="AK179" s="3">
        <v>0.21314387211367672</v>
      </c>
      <c r="AL179" s="3">
        <v>948.4613333333333</v>
      </c>
      <c r="AM179" s="3"/>
    </row>
    <row r="180" ht="14.25" customHeight="1">
      <c r="A180" s="1">
        <v>548.0</v>
      </c>
      <c r="B180" s="2">
        <v>1.0</v>
      </c>
      <c r="C180" s="2">
        <v>6.0</v>
      </c>
      <c r="D180" s="3" t="s">
        <v>222</v>
      </c>
      <c r="E180" s="3">
        <v>890.0</v>
      </c>
      <c r="F180" s="8">
        <v>895.0</v>
      </c>
      <c r="G180" s="8">
        <f t="shared" si="26"/>
        <v>5</v>
      </c>
      <c r="H180" s="9">
        <f t="shared" si="27"/>
        <v>0.005617977528</v>
      </c>
      <c r="I180" s="3">
        <v>490.0</v>
      </c>
      <c r="J180" s="8">
        <v>391.0</v>
      </c>
      <c r="K180" s="8">
        <f t="shared" si="28"/>
        <v>-99</v>
      </c>
      <c r="L180" s="9">
        <f t="shared" si="29"/>
        <v>-0.2020408163</v>
      </c>
      <c r="M180" s="3">
        <v>851696.32</v>
      </c>
      <c r="N180" s="8">
        <v>550861.76</v>
      </c>
      <c r="O180" s="8">
        <f t="shared" si="30"/>
        <v>-300834.56</v>
      </c>
      <c r="P180" s="9">
        <f t="shared" si="31"/>
        <v>-0.3532181048</v>
      </c>
      <c r="Q180" s="3">
        <v>956.9621573033708</v>
      </c>
      <c r="R180" s="8">
        <v>615.488</v>
      </c>
      <c r="S180" s="8">
        <f t="shared" si="32"/>
        <v>-341.4741573</v>
      </c>
      <c r="T180" s="9">
        <f t="shared" si="33"/>
        <v>-0.3568314115</v>
      </c>
      <c r="U180" s="8"/>
      <c r="V180" s="8">
        <v>286.0</v>
      </c>
      <c r="W180" s="8">
        <v>105.0</v>
      </c>
      <c r="X180" s="9">
        <v>0.43687150837988825</v>
      </c>
      <c r="Y180" s="8">
        <v>338.5</v>
      </c>
      <c r="Z180" s="9">
        <v>0.3782122905027933</v>
      </c>
      <c r="AA180" s="8">
        <v>1627.3611816838995</v>
      </c>
      <c r="AB180" s="3"/>
      <c r="AC180" s="3">
        <v>548.0</v>
      </c>
      <c r="AD180" s="3">
        <v>1.0</v>
      </c>
      <c r="AE180" s="3">
        <v>6.0</v>
      </c>
      <c r="AF180" s="3" t="s">
        <v>222</v>
      </c>
      <c r="AG180" s="3">
        <v>348.0</v>
      </c>
      <c r="AH180" s="3">
        <v>142.0</v>
      </c>
      <c r="AI180" s="3">
        <v>0.550561797752809</v>
      </c>
      <c r="AJ180" s="3">
        <v>419.0</v>
      </c>
      <c r="AK180" s="3">
        <v>0.4707865168539326</v>
      </c>
      <c r="AL180" s="3">
        <v>2032.6881145584725</v>
      </c>
      <c r="AM180" s="3"/>
    </row>
    <row r="181" ht="14.25" customHeight="1">
      <c r="A181" s="1">
        <v>549.0</v>
      </c>
      <c r="B181" s="2">
        <v>1.0</v>
      </c>
      <c r="C181" s="2">
        <v>5.0</v>
      </c>
      <c r="D181" s="3" t="s">
        <v>223</v>
      </c>
      <c r="E181" s="3">
        <v>1564.0</v>
      </c>
      <c r="F181" s="8">
        <v>1498.0</v>
      </c>
      <c r="G181" s="8">
        <f t="shared" si="26"/>
        <v>-66</v>
      </c>
      <c r="H181" s="9">
        <f t="shared" si="27"/>
        <v>-0.04219948849</v>
      </c>
      <c r="I181" s="3">
        <v>554.0</v>
      </c>
      <c r="J181" s="8">
        <v>422.0</v>
      </c>
      <c r="K181" s="8">
        <f t="shared" si="28"/>
        <v>-132</v>
      </c>
      <c r="L181" s="9">
        <f t="shared" si="29"/>
        <v>-0.238267148</v>
      </c>
      <c r="M181" s="3">
        <v>625726.72</v>
      </c>
      <c r="N181" s="8">
        <v>391909.75999999995</v>
      </c>
      <c r="O181" s="8">
        <f t="shared" si="30"/>
        <v>-233816.96</v>
      </c>
      <c r="P181" s="9">
        <f t="shared" si="31"/>
        <v>-0.3736726474</v>
      </c>
      <c r="Q181" s="3">
        <v>400.0810230179028</v>
      </c>
      <c r="R181" s="8">
        <v>261.62200267022695</v>
      </c>
      <c r="S181" s="8">
        <f t="shared" si="32"/>
        <v>-138.4590203</v>
      </c>
      <c r="T181" s="9">
        <f t="shared" si="33"/>
        <v>-0.3460774503</v>
      </c>
      <c r="U181" s="8"/>
      <c r="V181" s="8">
        <v>303.0</v>
      </c>
      <c r="W181" s="8">
        <v>119.0</v>
      </c>
      <c r="X181" s="9">
        <v>0.2817089452603471</v>
      </c>
      <c r="Y181" s="8">
        <v>362.5</v>
      </c>
      <c r="Z181" s="9">
        <v>0.24198931909212282</v>
      </c>
      <c r="AA181" s="8">
        <v>1081.1303724137929</v>
      </c>
      <c r="AB181" s="3"/>
      <c r="AC181" s="3">
        <v>549.0</v>
      </c>
      <c r="AD181" s="3">
        <v>1.0</v>
      </c>
      <c r="AE181" s="3">
        <v>5.0</v>
      </c>
      <c r="AF181" s="3" t="s">
        <v>223</v>
      </c>
      <c r="AG181" s="3">
        <v>394.0</v>
      </c>
      <c r="AH181" s="3">
        <v>160.0</v>
      </c>
      <c r="AI181" s="3">
        <v>0.35421994884910485</v>
      </c>
      <c r="AJ181" s="3">
        <v>474.0</v>
      </c>
      <c r="AK181" s="3">
        <v>0.3030690537084399</v>
      </c>
      <c r="AL181" s="3">
        <v>1320.0985654008439</v>
      </c>
      <c r="AM181" s="3"/>
    </row>
    <row r="182" ht="14.25" customHeight="1">
      <c r="A182" s="1">
        <v>550.0</v>
      </c>
      <c r="B182" s="2">
        <v>1.0</v>
      </c>
      <c r="C182" s="2">
        <v>6.0</v>
      </c>
      <c r="D182" s="3" t="s">
        <v>224</v>
      </c>
      <c r="E182" s="3">
        <v>577.0</v>
      </c>
      <c r="F182" s="8">
        <v>563.0</v>
      </c>
      <c r="G182" s="8">
        <f t="shared" si="26"/>
        <v>-14</v>
      </c>
      <c r="H182" s="9">
        <f t="shared" si="27"/>
        <v>-0.02426343154</v>
      </c>
      <c r="I182" s="3">
        <v>214.0</v>
      </c>
      <c r="J182" s="8">
        <v>160.0</v>
      </c>
      <c r="K182" s="8">
        <f t="shared" si="28"/>
        <v>-54</v>
      </c>
      <c r="L182" s="9">
        <f t="shared" si="29"/>
        <v>-0.2523364486</v>
      </c>
      <c r="M182" s="3">
        <v>201912.0</v>
      </c>
      <c r="N182" s="8">
        <v>124183.04</v>
      </c>
      <c r="O182" s="8">
        <f t="shared" si="30"/>
        <v>-77728.96</v>
      </c>
      <c r="P182" s="9">
        <f t="shared" si="31"/>
        <v>-0.384964539</v>
      </c>
      <c r="Q182" s="3">
        <v>349.93414211438477</v>
      </c>
      <c r="R182" s="8">
        <v>220.57378330373</v>
      </c>
      <c r="S182" s="8">
        <f t="shared" si="32"/>
        <v>-129.3603588</v>
      </c>
      <c r="T182" s="9">
        <f t="shared" si="33"/>
        <v>-0.3696705844</v>
      </c>
      <c r="U182" s="8"/>
      <c r="V182" s="8">
        <v>95.0</v>
      </c>
      <c r="W182" s="8">
        <v>65.0</v>
      </c>
      <c r="X182" s="9">
        <v>0.2841918294849023</v>
      </c>
      <c r="Y182" s="8">
        <v>127.5</v>
      </c>
      <c r="Z182" s="9">
        <v>0.22646536412078153</v>
      </c>
      <c r="AA182" s="8">
        <v>973.9846274509804</v>
      </c>
      <c r="AB182" s="3"/>
      <c r="AC182" s="3">
        <v>550.0</v>
      </c>
      <c r="AD182" s="3">
        <v>1.0</v>
      </c>
      <c r="AE182" s="3">
        <v>6.0</v>
      </c>
      <c r="AF182" s="3" t="s">
        <v>224</v>
      </c>
      <c r="AG182" s="3">
        <v>114.0</v>
      </c>
      <c r="AH182" s="3">
        <v>100.0</v>
      </c>
      <c r="AI182" s="3">
        <v>0.3708838821490468</v>
      </c>
      <c r="AJ182" s="3">
        <v>164.0</v>
      </c>
      <c r="AK182" s="3">
        <v>0.28422876949740034</v>
      </c>
      <c r="AL182" s="3">
        <v>1231.1707317073171</v>
      </c>
      <c r="AM182" s="3"/>
    </row>
    <row r="183" ht="14.25" customHeight="1">
      <c r="A183" s="1">
        <v>553.0</v>
      </c>
      <c r="B183" s="2">
        <v>1.0</v>
      </c>
      <c r="C183" s="2">
        <v>6.0</v>
      </c>
      <c r="D183" s="3" t="s">
        <v>225</v>
      </c>
      <c r="E183" s="3">
        <v>783.0</v>
      </c>
      <c r="F183" s="8">
        <v>739.0</v>
      </c>
      <c r="G183" s="8">
        <f t="shared" si="26"/>
        <v>-44</v>
      </c>
      <c r="H183" s="9">
        <f t="shared" si="27"/>
        <v>-0.05619412516</v>
      </c>
      <c r="I183" s="3">
        <v>306.0</v>
      </c>
      <c r="J183" s="8">
        <v>207.0</v>
      </c>
      <c r="K183" s="8">
        <f t="shared" si="28"/>
        <v>-99</v>
      </c>
      <c r="L183" s="9">
        <f t="shared" si="29"/>
        <v>-0.3235294118</v>
      </c>
      <c r="M183" s="3">
        <v>370945.28</v>
      </c>
      <c r="N183" s="8">
        <v>175505.91999999998</v>
      </c>
      <c r="O183" s="8">
        <f t="shared" si="30"/>
        <v>-195439.36</v>
      </c>
      <c r="P183" s="9">
        <f t="shared" si="31"/>
        <v>-0.5268684373</v>
      </c>
      <c r="Q183" s="3">
        <v>473.7487611749681</v>
      </c>
      <c r="R183" s="8">
        <v>237.49109607577805</v>
      </c>
      <c r="S183" s="8">
        <f t="shared" si="32"/>
        <v>-236.2576651</v>
      </c>
      <c r="T183" s="9">
        <f t="shared" si="33"/>
        <v>-0.4986982225</v>
      </c>
      <c r="U183" s="8"/>
      <c r="V183" s="8">
        <v>138.0</v>
      </c>
      <c r="W183" s="8">
        <v>69.0</v>
      </c>
      <c r="X183" s="9">
        <v>0.28010825439783493</v>
      </c>
      <c r="Y183" s="8">
        <v>172.5</v>
      </c>
      <c r="Z183" s="9">
        <v>0.2334235453315291</v>
      </c>
      <c r="AA183" s="8">
        <v>1017.4256231884057</v>
      </c>
      <c r="AB183" s="3"/>
      <c r="AC183" s="3">
        <v>553.0</v>
      </c>
      <c r="AD183" s="3">
        <v>1.0</v>
      </c>
      <c r="AE183" s="3">
        <v>6.0</v>
      </c>
      <c r="AF183" s="3" t="s">
        <v>225</v>
      </c>
      <c r="AG183" s="3">
        <v>206.0</v>
      </c>
      <c r="AH183" s="3">
        <v>100.0</v>
      </c>
      <c r="AI183" s="3">
        <v>0.39080459770114945</v>
      </c>
      <c r="AJ183" s="3">
        <v>256.0</v>
      </c>
      <c r="AK183" s="3">
        <v>0.3269476372924649</v>
      </c>
      <c r="AL183" s="3">
        <v>1449.005</v>
      </c>
      <c r="AM183" s="3"/>
    </row>
    <row r="184" ht="14.25" customHeight="1">
      <c r="A184" s="1">
        <v>561.0</v>
      </c>
      <c r="B184" s="2">
        <v>1.0</v>
      </c>
      <c r="C184" s="2">
        <v>6.0</v>
      </c>
      <c r="D184" s="3" t="s">
        <v>226</v>
      </c>
      <c r="E184" s="3">
        <v>243.0</v>
      </c>
      <c r="F184" s="8">
        <v>246.0</v>
      </c>
      <c r="G184" s="8">
        <f t="shared" si="26"/>
        <v>3</v>
      </c>
      <c r="H184" s="9">
        <f t="shared" si="27"/>
        <v>0.01234567901</v>
      </c>
      <c r="I184" s="3">
        <v>118.0</v>
      </c>
      <c r="J184" s="8">
        <v>105.0</v>
      </c>
      <c r="K184" s="8">
        <f t="shared" si="28"/>
        <v>-13</v>
      </c>
      <c r="L184" s="9">
        <f t="shared" si="29"/>
        <v>-0.1101694915</v>
      </c>
      <c r="M184" s="3">
        <v>147037.76</v>
      </c>
      <c r="N184" s="8">
        <v>124698.56</v>
      </c>
      <c r="O184" s="8">
        <f t="shared" si="30"/>
        <v>-22339.2</v>
      </c>
      <c r="P184" s="9">
        <f t="shared" si="31"/>
        <v>-0.151928321</v>
      </c>
      <c r="Q184" s="3">
        <v>605.0936625514404</v>
      </c>
      <c r="R184" s="8">
        <v>506.90471544715444</v>
      </c>
      <c r="S184" s="8">
        <f t="shared" si="32"/>
        <v>-98.1889471</v>
      </c>
      <c r="T184" s="9">
        <f t="shared" si="33"/>
        <v>-0.1622706585</v>
      </c>
      <c r="U184" s="8"/>
      <c r="V184" s="8">
        <v>64.0</v>
      </c>
      <c r="W184" s="8">
        <v>41.0</v>
      </c>
      <c r="X184" s="9">
        <v>0.4268292682926829</v>
      </c>
      <c r="Y184" s="8">
        <v>84.5</v>
      </c>
      <c r="Z184" s="9">
        <v>0.3434959349593496</v>
      </c>
      <c r="AA184" s="8">
        <v>1475.7226035502958</v>
      </c>
      <c r="AB184" s="3"/>
      <c r="AC184" s="3">
        <v>561.0</v>
      </c>
      <c r="AD184" s="3">
        <v>1.0</v>
      </c>
      <c r="AE184" s="3">
        <v>6.0</v>
      </c>
      <c r="AF184" s="3" t="s">
        <v>226</v>
      </c>
      <c r="AG184" s="3">
        <v>63.0</v>
      </c>
      <c r="AH184" s="3">
        <v>55.0</v>
      </c>
      <c r="AI184" s="3">
        <v>0.48559670781893005</v>
      </c>
      <c r="AJ184" s="3">
        <v>90.5</v>
      </c>
      <c r="AK184" s="3">
        <v>0.3724279835390947</v>
      </c>
      <c r="AL184" s="3">
        <v>1624.7266298342543</v>
      </c>
      <c r="AM184" s="3"/>
    </row>
    <row r="185" ht="14.25" customHeight="1">
      <c r="A185" s="1">
        <v>564.0</v>
      </c>
      <c r="B185" s="2">
        <v>1.0</v>
      </c>
      <c r="C185" s="2">
        <v>5.0</v>
      </c>
      <c r="D185" s="3" t="s">
        <v>227</v>
      </c>
      <c r="E185" s="3">
        <v>2030.0</v>
      </c>
      <c r="F185" s="8">
        <v>1914.0</v>
      </c>
      <c r="G185" s="8">
        <f t="shared" si="26"/>
        <v>-116</v>
      </c>
      <c r="H185" s="9">
        <f t="shared" si="27"/>
        <v>-0.05714285714</v>
      </c>
      <c r="I185" s="3">
        <v>712.0</v>
      </c>
      <c r="J185" s="8">
        <v>594.0</v>
      </c>
      <c r="K185" s="8">
        <f t="shared" si="28"/>
        <v>-118</v>
      </c>
      <c r="L185" s="9">
        <f t="shared" si="29"/>
        <v>-0.1657303371</v>
      </c>
      <c r="M185" s="3">
        <v>772191.68</v>
      </c>
      <c r="N185" s="8">
        <v>637297.28</v>
      </c>
      <c r="O185" s="8">
        <f t="shared" si="30"/>
        <v>-134894.4</v>
      </c>
      <c r="P185" s="9">
        <f t="shared" si="31"/>
        <v>-0.1746903049</v>
      </c>
      <c r="Q185" s="3">
        <v>380.3899901477833</v>
      </c>
      <c r="R185" s="8">
        <v>332.96618599791015</v>
      </c>
      <c r="S185" s="8">
        <f t="shared" si="32"/>
        <v>-47.42380415</v>
      </c>
      <c r="T185" s="9">
        <f t="shared" si="33"/>
        <v>-0.1246715355</v>
      </c>
      <c r="U185" s="8"/>
      <c r="V185" s="8">
        <v>453.0</v>
      </c>
      <c r="W185" s="8">
        <v>141.0</v>
      </c>
      <c r="X185" s="9">
        <v>0.3103448275862069</v>
      </c>
      <c r="Y185" s="8">
        <v>523.5</v>
      </c>
      <c r="Z185" s="9">
        <v>0.27351097178683387</v>
      </c>
      <c r="AA185" s="8">
        <v>1217.3778032473735</v>
      </c>
      <c r="AB185" s="3"/>
      <c r="AC185" s="3">
        <v>564.0</v>
      </c>
      <c r="AD185" s="3">
        <v>1.0</v>
      </c>
      <c r="AE185" s="3">
        <v>5.0</v>
      </c>
      <c r="AF185" s="3" t="s">
        <v>227</v>
      </c>
      <c r="AG185" s="3">
        <v>474.0</v>
      </c>
      <c r="AH185" s="3">
        <v>238.0</v>
      </c>
      <c r="AI185" s="3">
        <v>0.35073891625615766</v>
      </c>
      <c r="AJ185" s="3">
        <v>593.0</v>
      </c>
      <c r="AK185" s="3">
        <v>0.29211822660098524</v>
      </c>
      <c r="AL185" s="3">
        <v>1302.1782124789208</v>
      </c>
      <c r="AM185" s="3"/>
    </row>
    <row r="186" ht="14.25" customHeight="1">
      <c r="A186" s="1">
        <v>577.0</v>
      </c>
      <c r="B186" s="2">
        <v>1.0</v>
      </c>
      <c r="C186" s="2">
        <v>6.0</v>
      </c>
      <c r="D186" s="3" t="s">
        <v>228</v>
      </c>
      <c r="E186" s="3">
        <v>444.0</v>
      </c>
      <c r="F186" s="8">
        <v>422.0</v>
      </c>
      <c r="G186" s="8">
        <f t="shared" si="26"/>
        <v>-22</v>
      </c>
      <c r="H186" s="9">
        <f t="shared" si="27"/>
        <v>-0.04954954955</v>
      </c>
      <c r="I186" s="3">
        <v>179.0</v>
      </c>
      <c r="J186" s="8">
        <v>153.0</v>
      </c>
      <c r="K186" s="8">
        <f t="shared" si="28"/>
        <v>-26</v>
      </c>
      <c r="L186" s="9">
        <f t="shared" si="29"/>
        <v>-0.1452513966</v>
      </c>
      <c r="M186" s="3">
        <v>219840.63999999998</v>
      </c>
      <c r="N186" s="8">
        <v>172126.4</v>
      </c>
      <c r="O186" s="8">
        <f t="shared" si="30"/>
        <v>-47714.24</v>
      </c>
      <c r="P186" s="9">
        <f t="shared" si="31"/>
        <v>-0.2170401251</v>
      </c>
      <c r="Q186" s="3">
        <v>495.13657657657654</v>
      </c>
      <c r="R186" s="8">
        <v>407.8824644549763</v>
      </c>
      <c r="S186" s="8">
        <f t="shared" si="32"/>
        <v>-87.25411212</v>
      </c>
      <c r="T186" s="9">
        <f t="shared" si="33"/>
        <v>-0.1762223117</v>
      </c>
      <c r="U186" s="8"/>
      <c r="V186" s="8">
        <v>107.0</v>
      </c>
      <c r="W186" s="8">
        <v>46.0</v>
      </c>
      <c r="X186" s="9">
        <v>0.36255924170616116</v>
      </c>
      <c r="Y186" s="8">
        <v>130.0</v>
      </c>
      <c r="Z186" s="9">
        <v>0.3080568720379147</v>
      </c>
      <c r="AA186" s="8">
        <v>1324.0492307692307</v>
      </c>
      <c r="AB186" s="3"/>
      <c r="AC186" s="3">
        <v>577.0</v>
      </c>
      <c r="AD186" s="3">
        <v>1.0</v>
      </c>
      <c r="AE186" s="3">
        <v>6.0</v>
      </c>
      <c r="AF186" s="3" t="s">
        <v>228</v>
      </c>
      <c r="AG186" s="3">
        <v>122.0</v>
      </c>
      <c r="AH186" s="3">
        <v>57.0</v>
      </c>
      <c r="AI186" s="3">
        <v>0.40315315315315314</v>
      </c>
      <c r="AJ186" s="3">
        <v>150.5</v>
      </c>
      <c r="AK186" s="3">
        <v>0.33896396396396394</v>
      </c>
      <c r="AL186" s="3">
        <v>1460.735149501661</v>
      </c>
      <c r="AM186" s="3"/>
    </row>
    <row r="187" ht="14.25" customHeight="1">
      <c r="A187" s="1">
        <v>578.0</v>
      </c>
      <c r="B187" s="2">
        <v>1.0</v>
      </c>
      <c r="C187" s="2">
        <v>5.0</v>
      </c>
      <c r="D187" s="3" t="s">
        <v>229</v>
      </c>
      <c r="E187" s="3">
        <v>1568.0</v>
      </c>
      <c r="F187" s="8">
        <v>1538.0</v>
      </c>
      <c r="G187" s="8">
        <f t="shared" si="26"/>
        <v>-30</v>
      </c>
      <c r="H187" s="9">
        <f t="shared" si="27"/>
        <v>-0.01913265306</v>
      </c>
      <c r="I187" s="3">
        <v>497.0</v>
      </c>
      <c r="J187" s="8">
        <v>450.0</v>
      </c>
      <c r="K187" s="8">
        <f t="shared" si="28"/>
        <v>-47</v>
      </c>
      <c r="L187" s="9">
        <f t="shared" si="29"/>
        <v>-0.09456740443</v>
      </c>
      <c r="M187" s="3">
        <v>493066.24</v>
      </c>
      <c r="N187" s="8">
        <v>433036.8</v>
      </c>
      <c r="O187" s="8">
        <f t="shared" si="30"/>
        <v>-60029.44</v>
      </c>
      <c r="P187" s="9">
        <f t="shared" si="31"/>
        <v>-0.1217472119</v>
      </c>
      <c r="Q187" s="3">
        <v>314.45551020408163</v>
      </c>
      <c r="R187" s="8">
        <v>281.55838751625487</v>
      </c>
      <c r="S187" s="8">
        <f t="shared" si="32"/>
        <v>-32.89712269</v>
      </c>
      <c r="T187" s="9">
        <f t="shared" si="33"/>
        <v>-0.1046161432</v>
      </c>
      <c r="U187" s="8"/>
      <c r="V187" s="8">
        <v>330.0</v>
      </c>
      <c r="W187" s="8">
        <v>120.0</v>
      </c>
      <c r="X187" s="9">
        <v>0.2925877763328999</v>
      </c>
      <c r="Y187" s="8">
        <v>390.0</v>
      </c>
      <c r="Z187" s="9">
        <v>0.2535760728218466</v>
      </c>
      <c r="AA187" s="8">
        <v>1110.3507692307692</v>
      </c>
      <c r="AB187" s="3"/>
      <c r="AC187" s="3">
        <v>578.0</v>
      </c>
      <c r="AD187" s="3">
        <v>1.0</v>
      </c>
      <c r="AE187" s="3">
        <v>5.0</v>
      </c>
      <c r="AF187" s="3" t="s">
        <v>229</v>
      </c>
      <c r="AG187" s="3">
        <v>350.0</v>
      </c>
      <c r="AH187" s="3">
        <v>147.0</v>
      </c>
      <c r="AI187" s="3">
        <v>0.3169642857142857</v>
      </c>
      <c r="AJ187" s="3">
        <v>423.5</v>
      </c>
      <c r="AK187" s="3">
        <v>0.2700892857142857</v>
      </c>
      <c r="AL187" s="3">
        <v>1164.2650295159385</v>
      </c>
      <c r="AM187" s="3"/>
    </row>
    <row r="188" ht="14.25" customHeight="1">
      <c r="A188" s="1">
        <v>581.0</v>
      </c>
      <c r="B188" s="2">
        <v>1.0</v>
      </c>
      <c r="C188" s="2">
        <v>6.0</v>
      </c>
      <c r="D188" s="3" t="s">
        <v>230</v>
      </c>
      <c r="E188" s="3">
        <v>433.0</v>
      </c>
      <c r="F188" s="8">
        <v>430.0</v>
      </c>
      <c r="G188" s="8">
        <f t="shared" si="26"/>
        <v>-3</v>
      </c>
      <c r="H188" s="9">
        <f t="shared" si="27"/>
        <v>-0.006928406467</v>
      </c>
      <c r="I188" s="3">
        <v>200.0</v>
      </c>
      <c r="J188" s="8">
        <v>178.0</v>
      </c>
      <c r="K188" s="8">
        <f t="shared" si="28"/>
        <v>-22</v>
      </c>
      <c r="L188" s="9">
        <f t="shared" si="29"/>
        <v>-0.11</v>
      </c>
      <c r="M188" s="3">
        <v>283421.44</v>
      </c>
      <c r="N188" s="8">
        <v>217434.88</v>
      </c>
      <c r="O188" s="8">
        <f t="shared" si="30"/>
        <v>-65986.56</v>
      </c>
      <c r="P188" s="9">
        <f t="shared" si="31"/>
        <v>-0.232821342</v>
      </c>
      <c r="Q188" s="3">
        <v>654.5529792147806</v>
      </c>
      <c r="R188" s="8">
        <v>505.662511627907</v>
      </c>
      <c r="S188" s="8">
        <f t="shared" si="32"/>
        <v>-148.8904676</v>
      </c>
      <c r="T188" s="9">
        <f t="shared" si="33"/>
        <v>-0.2274689327</v>
      </c>
      <c r="U188" s="8"/>
      <c r="V188" s="8">
        <v>117.0</v>
      </c>
      <c r="W188" s="8">
        <v>61.0</v>
      </c>
      <c r="X188" s="9">
        <v>0.413953488372093</v>
      </c>
      <c r="Y188" s="8">
        <v>147.5</v>
      </c>
      <c r="Z188" s="9">
        <v>0.3430232558139535</v>
      </c>
      <c r="AA188" s="8">
        <v>1474.134779661017</v>
      </c>
      <c r="AB188" s="3"/>
      <c r="AC188" s="3">
        <v>581.0</v>
      </c>
      <c r="AD188" s="3">
        <v>1.0</v>
      </c>
      <c r="AE188" s="3">
        <v>6.0</v>
      </c>
      <c r="AF188" s="3" t="s">
        <v>230</v>
      </c>
      <c r="AG188" s="3">
        <v>138.0</v>
      </c>
      <c r="AH188" s="3">
        <v>62.0</v>
      </c>
      <c r="AI188" s="3">
        <v>0.4618937644341801</v>
      </c>
      <c r="AJ188" s="3">
        <v>169.0</v>
      </c>
      <c r="AK188" s="3">
        <v>0.3903002309468822</v>
      </c>
      <c r="AL188" s="3">
        <v>1677.0499408284024</v>
      </c>
      <c r="AM188" s="3"/>
    </row>
    <row r="189" ht="14.25" customHeight="1">
      <c r="A189" s="1">
        <v>592.0</v>
      </c>
      <c r="B189" s="2">
        <v>1.0</v>
      </c>
      <c r="C189" s="2">
        <v>6.0</v>
      </c>
      <c r="D189" s="3" t="s">
        <v>231</v>
      </c>
      <c r="E189" s="3">
        <v>199.0</v>
      </c>
      <c r="F189" s="8">
        <v>190.0</v>
      </c>
      <c r="G189" s="8">
        <f t="shared" si="26"/>
        <v>-9</v>
      </c>
      <c r="H189" s="9">
        <f t="shared" si="27"/>
        <v>-0.04522613065</v>
      </c>
      <c r="I189" s="3">
        <v>122.0</v>
      </c>
      <c r="J189" s="8">
        <v>111.0</v>
      </c>
      <c r="K189" s="8">
        <f t="shared" si="28"/>
        <v>-11</v>
      </c>
      <c r="L189" s="9">
        <f t="shared" si="29"/>
        <v>-0.09016393443</v>
      </c>
      <c r="M189" s="3">
        <v>256614.40000000002</v>
      </c>
      <c r="N189" s="8">
        <v>241607.04</v>
      </c>
      <c r="O189" s="8">
        <f t="shared" si="30"/>
        <v>-15007.36</v>
      </c>
      <c r="P189" s="9">
        <f t="shared" si="31"/>
        <v>-0.05848214286</v>
      </c>
      <c r="Q189" s="3">
        <v>1289.51959798995</v>
      </c>
      <c r="R189" s="8">
        <v>1271.616</v>
      </c>
      <c r="S189" s="8">
        <f t="shared" si="32"/>
        <v>-17.90359799</v>
      </c>
      <c r="T189" s="9">
        <f t="shared" si="33"/>
        <v>-0.01388392857</v>
      </c>
      <c r="U189" s="8"/>
      <c r="V189" s="8">
        <v>95.0</v>
      </c>
      <c r="W189" s="8">
        <v>16.0</v>
      </c>
      <c r="X189" s="9">
        <v>0.5842105263157895</v>
      </c>
      <c r="Y189" s="8">
        <v>103.0</v>
      </c>
      <c r="Z189" s="9">
        <v>0.5421052631578948</v>
      </c>
      <c r="AA189" s="8">
        <v>2345.6994174757283</v>
      </c>
      <c r="AB189" s="3"/>
      <c r="AC189" s="3">
        <v>592.0</v>
      </c>
      <c r="AD189" s="3">
        <v>1.0</v>
      </c>
      <c r="AE189" s="3">
        <v>6.0</v>
      </c>
      <c r="AF189" s="3" t="s">
        <v>231</v>
      </c>
      <c r="AG189" s="3">
        <v>96.0</v>
      </c>
      <c r="AH189" s="3">
        <v>26.0</v>
      </c>
      <c r="AI189" s="3">
        <v>0.6130653266331658</v>
      </c>
      <c r="AJ189" s="3">
        <v>109.0</v>
      </c>
      <c r="AK189" s="3">
        <v>0.5477386934673367</v>
      </c>
      <c r="AL189" s="3">
        <v>2354.260550458716</v>
      </c>
      <c r="AM189" s="3"/>
    </row>
    <row r="190" ht="14.25" customHeight="1">
      <c r="A190" s="1">
        <v>593.0</v>
      </c>
      <c r="B190" s="2">
        <v>1.0</v>
      </c>
      <c r="C190" s="2">
        <v>5.0</v>
      </c>
      <c r="D190" s="3" t="s">
        <v>232</v>
      </c>
      <c r="E190" s="3">
        <v>1225.0</v>
      </c>
      <c r="F190" s="8">
        <v>1170.0</v>
      </c>
      <c r="G190" s="8">
        <f t="shared" si="26"/>
        <v>-55</v>
      </c>
      <c r="H190" s="9">
        <f t="shared" si="27"/>
        <v>-0.04489795918</v>
      </c>
      <c r="I190" s="3">
        <v>642.0</v>
      </c>
      <c r="J190" s="8">
        <v>549.0</v>
      </c>
      <c r="K190" s="8">
        <f t="shared" si="28"/>
        <v>-93</v>
      </c>
      <c r="L190" s="9">
        <f t="shared" si="29"/>
        <v>-0.1448598131</v>
      </c>
      <c r="M190" s="3">
        <v>1281754.56</v>
      </c>
      <c r="N190" s="8">
        <v>959611.84</v>
      </c>
      <c r="O190" s="8">
        <f t="shared" si="30"/>
        <v>-322142.72</v>
      </c>
      <c r="P190" s="9">
        <f t="shared" si="31"/>
        <v>-0.2513294901</v>
      </c>
      <c r="Q190" s="3">
        <v>1046.3302530612245</v>
      </c>
      <c r="R190" s="8">
        <v>820.1810598290598</v>
      </c>
      <c r="S190" s="8">
        <f t="shared" si="32"/>
        <v>-226.1491932</v>
      </c>
      <c r="T190" s="9">
        <f t="shared" si="33"/>
        <v>-0.2161355772</v>
      </c>
      <c r="U190" s="8"/>
      <c r="V190" s="8">
        <v>454.0</v>
      </c>
      <c r="W190" s="8">
        <v>95.0</v>
      </c>
      <c r="X190" s="9">
        <v>0.46923076923076923</v>
      </c>
      <c r="Y190" s="8">
        <v>501.5</v>
      </c>
      <c r="Z190" s="9">
        <v>0.4286324786324786</v>
      </c>
      <c r="AA190" s="8">
        <v>1913.4832303090727</v>
      </c>
      <c r="AB190" s="3"/>
      <c r="AC190" s="3">
        <v>593.0</v>
      </c>
      <c r="AD190" s="3">
        <v>1.0</v>
      </c>
      <c r="AE190" s="3">
        <v>5.0</v>
      </c>
      <c r="AF190" s="3" t="s">
        <v>232</v>
      </c>
      <c r="AG190" s="3">
        <v>551.0</v>
      </c>
      <c r="AH190" s="3">
        <v>91.0</v>
      </c>
      <c r="AI190" s="3">
        <v>0.5240816326530612</v>
      </c>
      <c r="AJ190" s="3">
        <v>596.5</v>
      </c>
      <c r="AK190" s="3">
        <v>0.4869387755102041</v>
      </c>
      <c r="AL190" s="3">
        <v>2148.7922212908634</v>
      </c>
      <c r="AM190" s="3"/>
    </row>
    <row r="191" ht="14.25" customHeight="1">
      <c r="A191" s="1">
        <v>595.0</v>
      </c>
      <c r="B191" s="2">
        <v>1.0</v>
      </c>
      <c r="C191" s="2">
        <v>5.0</v>
      </c>
      <c r="D191" s="3" t="s">
        <v>233</v>
      </c>
      <c r="E191" s="3">
        <v>1939.0</v>
      </c>
      <c r="F191" s="8">
        <v>1982.0</v>
      </c>
      <c r="G191" s="8">
        <f t="shared" si="26"/>
        <v>43</v>
      </c>
      <c r="H191" s="9">
        <f t="shared" si="27"/>
        <v>0.02217637958</v>
      </c>
      <c r="I191" s="3">
        <v>659.0</v>
      </c>
      <c r="J191" s="8">
        <v>657.0</v>
      </c>
      <c r="K191" s="8">
        <f t="shared" si="28"/>
        <v>-2</v>
      </c>
      <c r="L191" s="9">
        <f t="shared" si="29"/>
        <v>-0.003034901366</v>
      </c>
      <c r="M191" s="3">
        <v>827638.72</v>
      </c>
      <c r="N191" s="8">
        <v>844994.56</v>
      </c>
      <c r="O191" s="8">
        <f t="shared" si="30"/>
        <v>17355.84</v>
      </c>
      <c r="P191" s="9">
        <f t="shared" si="31"/>
        <v>0.02097030936</v>
      </c>
      <c r="Q191" s="3">
        <v>426.8379164517793</v>
      </c>
      <c r="R191" s="8">
        <v>426.3342885973764</v>
      </c>
      <c r="S191" s="8">
        <f t="shared" si="32"/>
        <v>-0.5036278544</v>
      </c>
      <c r="T191" s="9">
        <f t="shared" si="33"/>
        <v>-0.00117990421</v>
      </c>
      <c r="U191" s="8"/>
      <c r="V191" s="8">
        <v>583.0</v>
      </c>
      <c r="W191" s="8">
        <v>74.0</v>
      </c>
      <c r="X191" s="9">
        <v>0.33148335015136227</v>
      </c>
      <c r="Y191" s="8">
        <v>620.0</v>
      </c>
      <c r="Z191" s="9">
        <v>0.31281533804238143</v>
      </c>
      <c r="AA191" s="8">
        <v>1362.8944516129034</v>
      </c>
      <c r="AB191" s="3"/>
      <c r="AC191" s="3">
        <v>595.0</v>
      </c>
      <c r="AD191" s="3">
        <v>1.0</v>
      </c>
      <c r="AE191" s="3">
        <v>5.0</v>
      </c>
      <c r="AF191" s="3" t="s">
        <v>233</v>
      </c>
      <c r="AG191" s="3">
        <v>559.0</v>
      </c>
      <c r="AH191" s="3">
        <v>100.0</v>
      </c>
      <c r="AI191" s="3">
        <v>0.33986591026302215</v>
      </c>
      <c r="AJ191" s="3">
        <v>609.0</v>
      </c>
      <c r="AK191" s="3">
        <v>0.3140794223826715</v>
      </c>
      <c r="AL191" s="3">
        <v>1359.0126765188834</v>
      </c>
      <c r="AM191" s="3"/>
    </row>
    <row r="192" ht="14.25" customHeight="1">
      <c r="A192" s="1">
        <v>599.0</v>
      </c>
      <c r="B192" s="2">
        <v>1.0</v>
      </c>
      <c r="C192" s="2">
        <v>6.0</v>
      </c>
      <c r="D192" s="3" t="s">
        <v>234</v>
      </c>
      <c r="E192" s="3">
        <v>472.0</v>
      </c>
      <c r="F192" s="8">
        <v>454.0</v>
      </c>
      <c r="G192" s="8">
        <f t="shared" si="26"/>
        <v>-18</v>
      </c>
      <c r="H192" s="9">
        <f t="shared" si="27"/>
        <v>-0.03813559322</v>
      </c>
      <c r="I192" s="3">
        <v>122.0</v>
      </c>
      <c r="J192" s="8">
        <v>116.0</v>
      </c>
      <c r="K192" s="8">
        <f t="shared" si="28"/>
        <v>-6</v>
      </c>
      <c r="L192" s="9">
        <f t="shared" si="29"/>
        <v>-0.04918032787</v>
      </c>
      <c r="M192" s="3">
        <v>91361.6</v>
      </c>
      <c r="N192" s="8">
        <v>99552.64</v>
      </c>
      <c r="O192" s="8">
        <f t="shared" si="30"/>
        <v>8191.04</v>
      </c>
      <c r="P192" s="9">
        <f t="shared" si="31"/>
        <v>0.08965517241</v>
      </c>
      <c r="Q192" s="3">
        <v>193.5627118644068</v>
      </c>
      <c r="R192" s="8">
        <v>219.27894273127754</v>
      </c>
      <c r="S192" s="8">
        <f t="shared" si="32"/>
        <v>25.71623087</v>
      </c>
      <c r="T192" s="9">
        <f t="shared" si="33"/>
        <v>0.1328573599</v>
      </c>
      <c r="U192" s="8"/>
      <c r="V192" s="8">
        <v>88.0</v>
      </c>
      <c r="W192" s="8">
        <v>28.0</v>
      </c>
      <c r="X192" s="9">
        <v>0.2555066079295154</v>
      </c>
      <c r="Y192" s="8">
        <v>102.0</v>
      </c>
      <c r="Z192" s="9">
        <v>0.22466960352422907</v>
      </c>
      <c r="AA192" s="8">
        <v>976.0062745098039</v>
      </c>
      <c r="AB192" s="3"/>
      <c r="AC192" s="3">
        <v>599.0</v>
      </c>
      <c r="AD192" s="3">
        <v>1.0</v>
      </c>
      <c r="AE192" s="3">
        <v>6.0</v>
      </c>
      <c r="AF192" s="3" t="s">
        <v>234</v>
      </c>
      <c r="AG192" s="3">
        <v>78.0</v>
      </c>
      <c r="AH192" s="3">
        <v>44.0</v>
      </c>
      <c r="AI192" s="3">
        <v>0.2584745762711864</v>
      </c>
      <c r="AJ192" s="3">
        <v>100.0</v>
      </c>
      <c r="AK192" s="3">
        <v>0.211864406779661</v>
      </c>
      <c r="AL192" s="3">
        <v>913.6160000000001</v>
      </c>
      <c r="AM192" s="3"/>
    </row>
    <row r="193" ht="14.25" customHeight="1">
      <c r="A193" s="1">
        <v>600.0</v>
      </c>
      <c r="B193" s="2">
        <v>1.0</v>
      </c>
      <c r="C193" s="2">
        <v>6.0</v>
      </c>
      <c r="D193" s="3" t="s">
        <v>235</v>
      </c>
      <c r="E193" s="3">
        <v>251.0</v>
      </c>
      <c r="F193" s="8">
        <v>228.0</v>
      </c>
      <c r="G193" s="8">
        <f t="shared" si="26"/>
        <v>-23</v>
      </c>
      <c r="H193" s="9">
        <f t="shared" si="27"/>
        <v>-0.09163346614</v>
      </c>
      <c r="I193" s="3">
        <v>95.0</v>
      </c>
      <c r="J193" s="8">
        <v>63.0</v>
      </c>
      <c r="K193" s="8">
        <f t="shared" si="28"/>
        <v>-32</v>
      </c>
      <c r="L193" s="9">
        <f t="shared" si="29"/>
        <v>-0.3368421053</v>
      </c>
      <c r="M193" s="3">
        <v>123266.56</v>
      </c>
      <c r="N193" s="8">
        <v>60144.0</v>
      </c>
      <c r="O193" s="8">
        <f t="shared" si="30"/>
        <v>-63122.56</v>
      </c>
      <c r="P193" s="9">
        <f t="shared" si="31"/>
        <v>-0.5120817844</v>
      </c>
      <c r="Q193" s="3">
        <v>491.1018326693227</v>
      </c>
      <c r="R193" s="8">
        <v>263.7894736842105</v>
      </c>
      <c r="S193" s="8">
        <f t="shared" si="32"/>
        <v>-227.312359</v>
      </c>
      <c r="T193" s="9">
        <f t="shared" si="33"/>
        <v>-0.4628619644</v>
      </c>
      <c r="U193" s="8"/>
      <c r="V193" s="8">
        <v>49.0</v>
      </c>
      <c r="W193" s="8">
        <v>14.0</v>
      </c>
      <c r="X193" s="9">
        <v>0.27631578947368424</v>
      </c>
      <c r="Y193" s="8">
        <v>56.0</v>
      </c>
      <c r="Z193" s="9">
        <v>0.24561403508771928</v>
      </c>
      <c r="AA193" s="8">
        <v>1074.0</v>
      </c>
      <c r="AB193" s="3"/>
      <c r="AC193" s="3">
        <v>600.0</v>
      </c>
      <c r="AD193" s="3">
        <v>1.0</v>
      </c>
      <c r="AE193" s="3">
        <v>6.0</v>
      </c>
      <c r="AF193" s="3" t="s">
        <v>235</v>
      </c>
      <c r="AG193" s="3">
        <v>74.0</v>
      </c>
      <c r="AH193" s="3">
        <v>21.0</v>
      </c>
      <c r="AI193" s="3">
        <v>0.3784860557768924</v>
      </c>
      <c r="AJ193" s="3">
        <v>84.5</v>
      </c>
      <c r="AK193" s="3">
        <v>0.33665338645418325</v>
      </c>
      <c r="AL193" s="3">
        <v>1458.7758579881656</v>
      </c>
      <c r="AM193" s="3"/>
    </row>
    <row r="194" ht="14.25" customHeight="1">
      <c r="A194" s="1">
        <v>601.0</v>
      </c>
      <c r="B194" s="2">
        <v>1.0</v>
      </c>
      <c r="C194" s="2">
        <v>6.0</v>
      </c>
      <c r="D194" s="3" t="s">
        <v>236</v>
      </c>
      <c r="E194" s="3">
        <v>615.0</v>
      </c>
      <c r="F194" s="8">
        <v>588.0</v>
      </c>
      <c r="G194" s="8">
        <f t="shared" si="26"/>
        <v>-27</v>
      </c>
      <c r="H194" s="9">
        <f t="shared" si="27"/>
        <v>-0.04390243902</v>
      </c>
      <c r="I194" s="3">
        <v>240.0</v>
      </c>
      <c r="J194" s="8">
        <v>207.0</v>
      </c>
      <c r="K194" s="8">
        <f t="shared" si="28"/>
        <v>-33</v>
      </c>
      <c r="L194" s="9">
        <f t="shared" si="29"/>
        <v>-0.1375</v>
      </c>
      <c r="M194" s="3">
        <v>317732.16000000003</v>
      </c>
      <c r="N194" s="8">
        <v>262915.2</v>
      </c>
      <c r="O194" s="8">
        <f t="shared" si="30"/>
        <v>-54816.96</v>
      </c>
      <c r="P194" s="9">
        <f t="shared" si="31"/>
        <v>-0.1725256896</v>
      </c>
      <c r="Q194" s="3">
        <v>516.6376585365854</v>
      </c>
      <c r="R194" s="8">
        <v>447.13469387755106</v>
      </c>
      <c r="S194" s="8">
        <f t="shared" si="32"/>
        <v>-69.50296466</v>
      </c>
      <c r="T194" s="9">
        <f t="shared" si="33"/>
        <v>-0.1345294202</v>
      </c>
      <c r="U194" s="8"/>
      <c r="V194" s="8">
        <v>169.0</v>
      </c>
      <c r="W194" s="8">
        <v>38.0</v>
      </c>
      <c r="X194" s="9">
        <v>0.3520408163265306</v>
      </c>
      <c r="Y194" s="8">
        <v>188.0</v>
      </c>
      <c r="Z194" s="9">
        <v>0.3197278911564626</v>
      </c>
      <c r="AA194" s="8">
        <v>1398.4851063829788</v>
      </c>
      <c r="AB194" s="3"/>
      <c r="AC194" s="3">
        <v>601.0</v>
      </c>
      <c r="AD194" s="3">
        <v>1.0</v>
      </c>
      <c r="AE194" s="3">
        <v>6.0</v>
      </c>
      <c r="AF194" s="3" t="s">
        <v>236</v>
      </c>
      <c r="AG194" s="3">
        <v>185.0</v>
      </c>
      <c r="AH194" s="3">
        <v>55.0</v>
      </c>
      <c r="AI194" s="3">
        <v>0.3902439024390244</v>
      </c>
      <c r="AJ194" s="3">
        <v>212.5</v>
      </c>
      <c r="AK194" s="3">
        <v>0.34552845528455284</v>
      </c>
      <c r="AL194" s="3">
        <v>1495.2101647058826</v>
      </c>
      <c r="AM194" s="3"/>
    </row>
    <row r="195" ht="14.25" customHeight="1">
      <c r="A195" s="1">
        <v>621.0</v>
      </c>
      <c r="B195" s="2">
        <v>1.0</v>
      </c>
      <c r="C195" s="2">
        <v>3.0</v>
      </c>
      <c r="D195" s="3" t="s">
        <v>237</v>
      </c>
      <c r="E195" s="3">
        <v>12055.0</v>
      </c>
      <c r="F195" s="8">
        <v>11805.0</v>
      </c>
      <c r="G195" s="8">
        <f t="shared" si="26"/>
        <v>-250</v>
      </c>
      <c r="H195" s="9">
        <f t="shared" si="27"/>
        <v>-0.02073828287</v>
      </c>
      <c r="I195" s="3">
        <v>3489.0</v>
      </c>
      <c r="J195" s="8">
        <v>3385.0</v>
      </c>
      <c r="K195" s="8">
        <f t="shared" si="28"/>
        <v>-104</v>
      </c>
      <c r="L195" s="9">
        <f t="shared" si="29"/>
        <v>-0.0298079679</v>
      </c>
      <c r="M195" s="3">
        <v>4143406.08</v>
      </c>
      <c r="N195" s="8">
        <v>4111558.399999999</v>
      </c>
      <c r="O195" s="8">
        <f t="shared" si="30"/>
        <v>-31847.68</v>
      </c>
      <c r="P195" s="9">
        <f t="shared" si="31"/>
        <v>-0.007686352577</v>
      </c>
      <c r="Q195" s="3">
        <v>343.7085093322273</v>
      </c>
      <c r="R195" s="8">
        <v>348.289572215163</v>
      </c>
      <c r="S195" s="8">
        <f t="shared" si="32"/>
        <v>4.581062883</v>
      </c>
      <c r="T195" s="9">
        <f t="shared" si="33"/>
        <v>0.01332833712</v>
      </c>
      <c r="U195" s="8"/>
      <c r="V195" s="8">
        <v>2562.0</v>
      </c>
      <c r="W195" s="8">
        <v>823.0</v>
      </c>
      <c r="X195" s="9">
        <v>0.2867429055484964</v>
      </c>
      <c r="Y195" s="8">
        <v>2973.5</v>
      </c>
      <c r="Z195" s="9">
        <v>0.2518847945785684</v>
      </c>
      <c r="AA195" s="8">
        <v>1382.733613586682</v>
      </c>
      <c r="AB195" s="3"/>
      <c r="AC195" s="3">
        <v>621.0</v>
      </c>
      <c r="AD195" s="3">
        <v>1.0</v>
      </c>
      <c r="AE195" s="3">
        <v>3.0</v>
      </c>
      <c r="AF195" s="3" t="s">
        <v>237</v>
      </c>
      <c r="AG195" s="3">
        <v>2475.0</v>
      </c>
      <c r="AH195" s="3">
        <v>1014.0</v>
      </c>
      <c r="AI195" s="3">
        <v>0.289423475736209</v>
      </c>
      <c r="AJ195" s="3">
        <v>2982.0</v>
      </c>
      <c r="AK195" s="3">
        <v>0.24736623807548735</v>
      </c>
      <c r="AL195" s="3">
        <v>1389.4721931589538</v>
      </c>
      <c r="AM195" s="3"/>
    </row>
    <row r="196" ht="14.25" customHeight="1">
      <c r="A196" s="1">
        <v>622.0</v>
      </c>
      <c r="B196" s="2">
        <v>1.0</v>
      </c>
      <c r="C196" s="2">
        <v>2.0</v>
      </c>
      <c r="D196" s="3" t="s">
        <v>238</v>
      </c>
      <c r="E196" s="3">
        <v>10650.0</v>
      </c>
      <c r="F196" s="8">
        <v>10287.0</v>
      </c>
      <c r="G196" s="8">
        <f t="shared" si="26"/>
        <v>-363</v>
      </c>
      <c r="H196" s="9">
        <f t="shared" si="27"/>
        <v>-0.03408450704</v>
      </c>
      <c r="I196" s="3">
        <v>5808.0</v>
      </c>
      <c r="J196" s="8">
        <v>4112.0</v>
      </c>
      <c r="K196" s="8">
        <f t="shared" si="28"/>
        <v>-1696</v>
      </c>
      <c r="L196" s="9">
        <f t="shared" si="29"/>
        <v>-0.2920110193</v>
      </c>
      <c r="M196" s="3">
        <v>1.074807648E7</v>
      </c>
      <c r="N196" s="8">
        <v>6002256.64</v>
      </c>
      <c r="O196" s="8">
        <f t="shared" si="30"/>
        <v>-4745819.84</v>
      </c>
      <c r="P196" s="9">
        <f t="shared" si="31"/>
        <v>-0.4415506206</v>
      </c>
      <c r="Q196" s="3">
        <v>1009.2090591549296</v>
      </c>
      <c r="R196" s="8">
        <v>583.4797939146496</v>
      </c>
      <c r="S196" s="8">
        <f t="shared" si="32"/>
        <v>-425.7292652</v>
      </c>
      <c r="T196" s="9">
        <f t="shared" si="33"/>
        <v>-0.4218444745</v>
      </c>
      <c r="U196" s="8"/>
      <c r="V196" s="8">
        <v>3314.0</v>
      </c>
      <c r="W196" s="8">
        <v>798.0</v>
      </c>
      <c r="X196" s="9">
        <v>0.3997278118013026</v>
      </c>
      <c r="Y196" s="8">
        <v>3713.0</v>
      </c>
      <c r="Z196" s="9">
        <v>0.36094099348692527</v>
      </c>
      <c r="AA196" s="8">
        <v>1616.5517479127388</v>
      </c>
      <c r="AB196" s="3"/>
      <c r="AC196" s="3">
        <v>622.0</v>
      </c>
      <c r="AD196" s="3">
        <v>1.0</v>
      </c>
      <c r="AE196" s="3">
        <v>2.0</v>
      </c>
      <c r="AF196" s="3" t="s">
        <v>238</v>
      </c>
      <c r="AG196" s="3">
        <v>4250.0</v>
      </c>
      <c r="AH196" s="3">
        <v>1558.0</v>
      </c>
      <c r="AI196" s="3">
        <v>0.5453521126760563</v>
      </c>
      <c r="AJ196" s="3">
        <v>5029.0</v>
      </c>
      <c r="AK196" s="3">
        <v>0.47220657276995304</v>
      </c>
      <c r="AL196" s="3">
        <v>2137.219423344601</v>
      </c>
      <c r="AM196" s="3"/>
    </row>
    <row r="197" ht="14.25" customHeight="1">
      <c r="A197" s="1">
        <v>623.0</v>
      </c>
      <c r="B197" s="2">
        <v>1.0</v>
      </c>
      <c r="C197" s="2">
        <v>2.0</v>
      </c>
      <c r="D197" s="3" t="s">
        <v>239</v>
      </c>
      <c r="E197" s="3">
        <v>7682.0</v>
      </c>
      <c r="F197" s="8">
        <v>7458.0</v>
      </c>
      <c r="G197" s="8">
        <f t="shared" si="26"/>
        <v>-224</v>
      </c>
      <c r="H197" s="9">
        <f t="shared" si="27"/>
        <v>-0.02915907316</v>
      </c>
      <c r="I197" s="3">
        <v>3416.0</v>
      </c>
      <c r="J197" s="8">
        <v>3025.0</v>
      </c>
      <c r="K197" s="8">
        <f t="shared" si="28"/>
        <v>-391</v>
      </c>
      <c r="L197" s="9">
        <f t="shared" si="29"/>
        <v>-0.1144613583</v>
      </c>
      <c r="M197" s="3">
        <v>5709613.120000001</v>
      </c>
      <c r="N197" s="8">
        <v>4950710.399999999</v>
      </c>
      <c r="O197" s="8">
        <f t="shared" si="30"/>
        <v>-758902.72</v>
      </c>
      <c r="P197" s="9">
        <f t="shared" si="31"/>
        <v>-0.1329166625</v>
      </c>
      <c r="Q197" s="3">
        <v>743.2456547774019</v>
      </c>
      <c r="R197" s="8">
        <v>663.8120675784392</v>
      </c>
      <c r="S197" s="8">
        <f t="shared" si="32"/>
        <v>-79.4335872</v>
      </c>
      <c r="T197" s="9">
        <f t="shared" si="33"/>
        <v>-0.1068739342</v>
      </c>
      <c r="U197" s="8"/>
      <c r="V197" s="8">
        <v>2513.0</v>
      </c>
      <c r="W197" s="8">
        <v>512.0</v>
      </c>
      <c r="X197" s="9">
        <v>0.4056047197640118</v>
      </c>
      <c r="Y197" s="8">
        <v>2769.0</v>
      </c>
      <c r="Z197" s="9">
        <v>0.37127916331456157</v>
      </c>
      <c r="AA197" s="8">
        <v>1787.9055254604548</v>
      </c>
      <c r="AB197" s="3"/>
      <c r="AC197" s="3">
        <v>623.0</v>
      </c>
      <c r="AD197" s="3">
        <v>1.0</v>
      </c>
      <c r="AE197" s="3">
        <v>2.0</v>
      </c>
      <c r="AF197" s="3" t="s">
        <v>239</v>
      </c>
      <c r="AG197" s="3">
        <v>2665.0</v>
      </c>
      <c r="AH197" s="3">
        <v>751.0</v>
      </c>
      <c r="AI197" s="3">
        <v>0.4446758656599844</v>
      </c>
      <c r="AJ197" s="3">
        <v>3040.5</v>
      </c>
      <c r="AK197" s="3">
        <v>0.39579536579015884</v>
      </c>
      <c r="AL197" s="3">
        <v>1877.8533530669301</v>
      </c>
      <c r="AM197" s="3"/>
    </row>
    <row r="198" ht="14.25" customHeight="1">
      <c r="A198" s="1">
        <v>624.0</v>
      </c>
      <c r="B198" s="2">
        <v>1.0</v>
      </c>
      <c r="C198" s="2">
        <v>3.0</v>
      </c>
      <c r="D198" s="3" t="s">
        <v>240</v>
      </c>
      <c r="E198" s="3">
        <v>8882.0</v>
      </c>
      <c r="F198" s="8">
        <v>8703.0</v>
      </c>
      <c r="G198" s="8">
        <f t="shared" si="26"/>
        <v>-179</v>
      </c>
      <c r="H198" s="9">
        <f t="shared" si="27"/>
        <v>-0.02015311867</v>
      </c>
      <c r="I198" s="3">
        <v>2316.0</v>
      </c>
      <c r="J198" s="8">
        <v>2372.0</v>
      </c>
      <c r="K198" s="8">
        <f t="shared" si="28"/>
        <v>56</v>
      </c>
      <c r="L198" s="9">
        <f t="shared" si="29"/>
        <v>0.02417962003</v>
      </c>
      <c r="M198" s="3">
        <v>2246807.9999999995</v>
      </c>
      <c r="N198" s="8">
        <v>2475698.8800000004</v>
      </c>
      <c r="O198" s="8">
        <f t="shared" si="30"/>
        <v>228890.88</v>
      </c>
      <c r="P198" s="9">
        <f t="shared" si="31"/>
        <v>0.101873805</v>
      </c>
      <c r="Q198" s="3">
        <v>252.96194550776846</v>
      </c>
      <c r="R198" s="8">
        <v>284.4649982764564</v>
      </c>
      <c r="S198" s="8">
        <f t="shared" si="32"/>
        <v>31.50305277</v>
      </c>
      <c r="T198" s="9">
        <f t="shared" si="33"/>
        <v>0.1245367271</v>
      </c>
      <c r="U198" s="8"/>
      <c r="V198" s="8">
        <v>1761.0</v>
      </c>
      <c r="W198" s="8">
        <v>611.0</v>
      </c>
      <c r="X198" s="9">
        <v>0.27254969550729635</v>
      </c>
      <c r="Y198" s="8">
        <v>2066.5</v>
      </c>
      <c r="Z198" s="9">
        <v>0.23744685740549235</v>
      </c>
      <c r="AA198" s="8">
        <v>1198.0154270505689</v>
      </c>
      <c r="AB198" s="3"/>
      <c r="AC198" s="3">
        <v>624.0</v>
      </c>
      <c r="AD198" s="3">
        <v>1.0</v>
      </c>
      <c r="AE198" s="3">
        <v>3.0</v>
      </c>
      <c r="AF198" s="3" t="s">
        <v>240</v>
      </c>
      <c r="AG198" s="3">
        <v>1626.0</v>
      </c>
      <c r="AH198" s="3">
        <v>690.0</v>
      </c>
      <c r="AI198" s="3">
        <v>0.26075208286421975</v>
      </c>
      <c r="AJ198" s="3">
        <v>1971.0</v>
      </c>
      <c r="AK198" s="3">
        <v>0.22190947984688134</v>
      </c>
      <c r="AL198" s="3">
        <v>1139.9330289193301</v>
      </c>
      <c r="AM198" s="3"/>
    </row>
    <row r="199" ht="14.25" customHeight="1">
      <c r="A199" s="1">
        <v>625.0</v>
      </c>
      <c r="B199" s="2">
        <v>1.0</v>
      </c>
      <c r="C199" s="2">
        <v>1.0</v>
      </c>
      <c r="D199" s="3" t="s">
        <v>241</v>
      </c>
      <c r="E199" s="3">
        <v>35960.0</v>
      </c>
      <c r="F199" s="8">
        <v>34885.0</v>
      </c>
      <c r="G199" s="8">
        <f t="shared" si="26"/>
        <v>-1075</v>
      </c>
      <c r="H199" s="9">
        <f t="shared" si="27"/>
        <v>-0.02989432703</v>
      </c>
      <c r="I199" s="3">
        <v>23832.0</v>
      </c>
      <c r="J199" s="8">
        <v>22850.0</v>
      </c>
      <c r="K199" s="8">
        <f t="shared" si="28"/>
        <v>-982</v>
      </c>
      <c r="L199" s="9">
        <f t="shared" si="29"/>
        <v>-0.04120510238</v>
      </c>
      <c r="M199" s="3">
        <v>6.238393440000002E7</v>
      </c>
      <c r="N199" s="8">
        <v>6.029224064E7</v>
      </c>
      <c r="O199" s="8">
        <f t="shared" si="30"/>
        <v>-2091693.76</v>
      </c>
      <c r="P199" s="9">
        <f t="shared" si="31"/>
        <v>-0.03352936586</v>
      </c>
      <c r="Q199" s="3">
        <v>1734.8146384872086</v>
      </c>
      <c r="R199" s="8">
        <v>1728.3141934929054</v>
      </c>
      <c r="S199" s="8">
        <f t="shared" si="32"/>
        <v>-6.500444994</v>
      </c>
      <c r="T199" s="9">
        <f t="shared" si="33"/>
        <v>-0.003747054498</v>
      </c>
      <c r="U199" s="8"/>
      <c r="V199" s="8">
        <v>19776.0</v>
      </c>
      <c r="W199" s="8">
        <v>3074.0</v>
      </c>
      <c r="X199" s="9">
        <v>0.6550093163250681</v>
      </c>
      <c r="Y199" s="8">
        <v>21313.0</v>
      </c>
      <c r="Z199" s="9">
        <v>0.6109502651569443</v>
      </c>
      <c r="AA199" s="8">
        <v>2828.895070614179</v>
      </c>
      <c r="AB199" s="3"/>
      <c r="AC199" s="3">
        <v>625.0</v>
      </c>
      <c r="AD199" s="3">
        <v>1.0</v>
      </c>
      <c r="AE199" s="3">
        <v>1.0</v>
      </c>
      <c r="AF199" s="3" t="s">
        <v>241</v>
      </c>
      <c r="AG199" s="3">
        <v>20169.0</v>
      </c>
      <c r="AH199" s="3">
        <v>3663.0</v>
      </c>
      <c r="AI199" s="3">
        <v>0.6627363737486096</v>
      </c>
      <c r="AJ199" s="3">
        <v>22000.5</v>
      </c>
      <c r="AK199" s="3">
        <v>0.6118047830923248</v>
      </c>
      <c r="AL199" s="3">
        <v>2835.568937069613</v>
      </c>
      <c r="AM199" s="3"/>
    </row>
    <row r="200" ht="14.25" customHeight="1">
      <c r="A200" s="1">
        <v>630.0</v>
      </c>
      <c r="B200" s="2">
        <v>1.0</v>
      </c>
      <c r="C200" s="2">
        <v>6.0</v>
      </c>
      <c r="D200" s="3" t="s">
        <v>242</v>
      </c>
      <c r="E200" s="3">
        <v>388.0</v>
      </c>
      <c r="F200" s="8">
        <v>387.0</v>
      </c>
      <c r="G200" s="8">
        <f t="shared" si="26"/>
        <v>-1</v>
      </c>
      <c r="H200" s="9">
        <f t="shared" si="27"/>
        <v>-0.002577319588</v>
      </c>
      <c r="I200" s="3">
        <v>118.0</v>
      </c>
      <c r="J200" s="8">
        <v>105.0</v>
      </c>
      <c r="K200" s="8">
        <f t="shared" si="28"/>
        <v>-13</v>
      </c>
      <c r="L200" s="9">
        <f t="shared" si="29"/>
        <v>-0.1101694915</v>
      </c>
      <c r="M200" s="3">
        <v>113185.28</v>
      </c>
      <c r="N200" s="8">
        <v>88898.56</v>
      </c>
      <c r="O200" s="8">
        <f t="shared" si="30"/>
        <v>-24286.72</v>
      </c>
      <c r="P200" s="9">
        <f t="shared" si="31"/>
        <v>-0.2145748988</v>
      </c>
      <c r="Q200" s="3">
        <v>291.71463917525773</v>
      </c>
      <c r="R200" s="8">
        <v>229.71204134366926</v>
      </c>
      <c r="S200" s="8">
        <f t="shared" si="32"/>
        <v>-62.00259783</v>
      </c>
      <c r="T200" s="9">
        <f t="shared" si="33"/>
        <v>-0.2125453766</v>
      </c>
      <c r="U200" s="8"/>
      <c r="V200" s="8">
        <v>68.0</v>
      </c>
      <c r="W200" s="8">
        <v>37.0</v>
      </c>
      <c r="X200" s="9">
        <v>0.2713178294573643</v>
      </c>
      <c r="Y200" s="8">
        <v>86.5</v>
      </c>
      <c r="Z200" s="9">
        <v>0.2235142118863049</v>
      </c>
      <c r="AA200" s="8">
        <v>1027.7290173410404</v>
      </c>
      <c r="AB200" s="3"/>
      <c r="AC200" s="3">
        <v>630.0</v>
      </c>
      <c r="AD200" s="3">
        <v>1.0</v>
      </c>
      <c r="AE200" s="3">
        <v>6.0</v>
      </c>
      <c r="AF200" s="3" t="s">
        <v>242</v>
      </c>
      <c r="AG200" s="3">
        <v>80.0</v>
      </c>
      <c r="AH200" s="3">
        <v>38.0</v>
      </c>
      <c r="AI200" s="3">
        <v>0.30412371134020616</v>
      </c>
      <c r="AJ200" s="3">
        <v>99.0</v>
      </c>
      <c r="AK200" s="3">
        <v>0.2551546391752577</v>
      </c>
      <c r="AL200" s="3">
        <v>1143.2856565656566</v>
      </c>
      <c r="AM200" s="3"/>
    </row>
    <row r="201" ht="14.25" customHeight="1">
      <c r="A201" s="1">
        <v>635.0</v>
      </c>
      <c r="B201" s="2">
        <v>1.0</v>
      </c>
      <c r="C201" s="2">
        <v>6.0</v>
      </c>
      <c r="D201" s="3" t="s">
        <v>243</v>
      </c>
      <c r="E201" s="3">
        <v>43.0</v>
      </c>
      <c r="F201" s="8">
        <v>39.0</v>
      </c>
      <c r="G201" s="8">
        <f t="shared" si="26"/>
        <v>-4</v>
      </c>
      <c r="H201" s="9">
        <f t="shared" si="27"/>
        <v>-0.09302325581</v>
      </c>
      <c r="I201" s="3">
        <v>23.0</v>
      </c>
      <c r="J201" s="8">
        <v>21.0</v>
      </c>
      <c r="K201" s="8">
        <f t="shared" si="28"/>
        <v>-2</v>
      </c>
      <c r="L201" s="9">
        <f t="shared" si="29"/>
        <v>-0.08695652174</v>
      </c>
      <c r="M201" s="3">
        <v>25546.88</v>
      </c>
      <c r="N201" s="8">
        <v>35685.44</v>
      </c>
      <c r="O201" s="8">
        <f t="shared" si="30"/>
        <v>10138.56</v>
      </c>
      <c r="P201" s="9">
        <f t="shared" si="31"/>
        <v>0.3968609865</v>
      </c>
      <c r="Q201" s="3">
        <v>594.113488372093</v>
      </c>
      <c r="R201" s="8">
        <v>915.0112820512821</v>
      </c>
      <c r="S201" s="8">
        <f t="shared" si="32"/>
        <v>320.8977937</v>
      </c>
      <c r="T201" s="9">
        <f t="shared" si="33"/>
        <v>0.54012878</v>
      </c>
      <c r="U201" s="8"/>
      <c r="V201" s="8">
        <v>15.0</v>
      </c>
      <c r="W201" s="8">
        <v>6.0</v>
      </c>
      <c r="X201" s="9">
        <v>0.5384615384615384</v>
      </c>
      <c r="Y201" s="8">
        <v>18.0</v>
      </c>
      <c r="Z201" s="9">
        <v>0.46153846153846156</v>
      </c>
      <c r="AA201" s="8">
        <v>1982.5244444444445</v>
      </c>
      <c r="AB201" s="3"/>
      <c r="AC201" s="3">
        <v>635.0</v>
      </c>
      <c r="AD201" s="3">
        <v>1.0</v>
      </c>
      <c r="AE201" s="3">
        <v>6.0</v>
      </c>
      <c r="AF201" s="3" t="s">
        <v>243</v>
      </c>
      <c r="AG201" s="3">
        <v>9.0</v>
      </c>
      <c r="AH201" s="3">
        <v>14.0</v>
      </c>
      <c r="AI201" s="3">
        <v>0.5348837209302325</v>
      </c>
      <c r="AJ201" s="3">
        <v>16.0</v>
      </c>
      <c r="AK201" s="3">
        <v>0.37209302325581395</v>
      </c>
      <c r="AL201" s="3">
        <v>1596.68</v>
      </c>
      <c r="AM201" s="3"/>
    </row>
    <row r="202" ht="14.25" customHeight="1">
      <c r="A202" s="1">
        <v>640.0</v>
      </c>
      <c r="B202" s="2">
        <v>1.0</v>
      </c>
      <c r="C202" s="2">
        <v>6.0</v>
      </c>
      <c r="D202" s="3" t="s">
        <v>244</v>
      </c>
      <c r="E202" s="3">
        <v>422.0</v>
      </c>
      <c r="F202" s="8">
        <v>409.0</v>
      </c>
      <c r="G202" s="8">
        <f t="shared" si="26"/>
        <v>-13</v>
      </c>
      <c r="H202" s="9">
        <f t="shared" si="27"/>
        <v>-0.0308056872</v>
      </c>
      <c r="I202" s="3">
        <v>122.0</v>
      </c>
      <c r="J202" s="8">
        <v>129.0</v>
      </c>
      <c r="K202" s="8">
        <f t="shared" si="28"/>
        <v>7</v>
      </c>
      <c r="L202" s="9">
        <f t="shared" si="29"/>
        <v>0.05737704918</v>
      </c>
      <c r="M202" s="3">
        <v>95084.8</v>
      </c>
      <c r="N202" s="8">
        <v>127906.23999999999</v>
      </c>
      <c r="O202" s="8">
        <f t="shared" si="30"/>
        <v>32821.44</v>
      </c>
      <c r="P202" s="9">
        <f t="shared" si="31"/>
        <v>0.3451807229</v>
      </c>
      <c r="Q202" s="3">
        <v>225.31943127962086</v>
      </c>
      <c r="R202" s="8">
        <v>312.7291931540342</v>
      </c>
      <c r="S202" s="8">
        <f t="shared" si="32"/>
        <v>87.40976187</v>
      </c>
      <c r="T202" s="9">
        <f t="shared" si="33"/>
        <v>0.3879370784</v>
      </c>
      <c r="U202" s="8"/>
      <c r="V202" s="8">
        <v>87.0</v>
      </c>
      <c r="W202" s="8">
        <v>42.0</v>
      </c>
      <c r="X202" s="9">
        <v>0.3154034229828851</v>
      </c>
      <c r="Y202" s="8">
        <v>108.0</v>
      </c>
      <c r="Z202" s="9">
        <v>0.26405867970660146</v>
      </c>
      <c r="AA202" s="8">
        <v>1184.317037037037</v>
      </c>
      <c r="AB202" s="3"/>
      <c r="AC202" s="3">
        <v>640.0</v>
      </c>
      <c r="AD202" s="3">
        <v>1.0</v>
      </c>
      <c r="AE202" s="3">
        <v>6.0</v>
      </c>
      <c r="AF202" s="3" t="s">
        <v>244</v>
      </c>
      <c r="AG202" s="3">
        <v>69.0</v>
      </c>
      <c r="AH202" s="3">
        <v>53.0</v>
      </c>
      <c r="AI202" s="3">
        <v>0.2890995260663507</v>
      </c>
      <c r="AJ202" s="3">
        <v>95.5</v>
      </c>
      <c r="AK202" s="3">
        <v>0.22630331753554503</v>
      </c>
      <c r="AL202" s="3">
        <v>995.6523560209424</v>
      </c>
      <c r="AM202" s="3"/>
    </row>
    <row r="203" ht="14.25" customHeight="1">
      <c r="A203" s="1">
        <v>656.0</v>
      </c>
      <c r="B203" s="2">
        <v>1.0</v>
      </c>
      <c r="C203" s="2">
        <v>4.0</v>
      </c>
      <c r="D203" s="3" t="s">
        <v>245</v>
      </c>
      <c r="E203" s="3">
        <v>3494.0</v>
      </c>
      <c r="F203" s="8">
        <v>3353.0</v>
      </c>
      <c r="G203" s="8">
        <f t="shared" si="26"/>
        <v>-141</v>
      </c>
      <c r="H203" s="9">
        <f t="shared" si="27"/>
        <v>-0.0403548941</v>
      </c>
      <c r="I203" s="3">
        <v>2183.0</v>
      </c>
      <c r="J203" s="8">
        <v>1986.0</v>
      </c>
      <c r="K203" s="8">
        <f t="shared" si="28"/>
        <v>-197</v>
      </c>
      <c r="L203" s="9">
        <f t="shared" si="29"/>
        <v>-0.09024278516</v>
      </c>
      <c r="M203" s="3">
        <v>5032964.480000001</v>
      </c>
      <c r="N203" s="8">
        <v>4586466.88</v>
      </c>
      <c r="O203" s="8">
        <f t="shared" si="30"/>
        <v>-446497.6</v>
      </c>
      <c r="P203" s="9">
        <f t="shared" si="31"/>
        <v>-0.08871463365</v>
      </c>
      <c r="Q203" s="3">
        <v>1440.4592100744137</v>
      </c>
      <c r="R203" s="8">
        <v>1367.8696331643305</v>
      </c>
      <c r="S203" s="8">
        <f t="shared" si="32"/>
        <v>-72.58957691</v>
      </c>
      <c r="T203" s="9">
        <f t="shared" si="33"/>
        <v>-0.05039335818</v>
      </c>
      <c r="U203" s="8"/>
      <c r="V203" s="8">
        <v>1706.0</v>
      </c>
      <c r="W203" s="8">
        <v>280.0</v>
      </c>
      <c r="X203" s="9">
        <v>0.5923053981509097</v>
      </c>
      <c r="Y203" s="8">
        <v>1846.0</v>
      </c>
      <c r="Z203" s="9">
        <v>0.5505517447062332</v>
      </c>
      <c r="AA203" s="8">
        <v>2484.5432719393284</v>
      </c>
      <c r="AB203" s="3"/>
      <c r="AC203" s="3">
        <v>656.0</v>
      </c>
      <c r="AD203" s="3">
        <v>1.0</v>
      </c>
      <c r="AE203" s="3">
        <v>4.0</v>
      </c>
      <c r="AF203" s="3" t="s">
        <v>245</v>
      </c>
      <c r="AG203" s="3">
        <v>1778.0</v>
      </c>
      <c r="AH203" s="3">
        <v>405.0</v>
      </c>
      <c r="AI203" s="3">
        <v>0.6247853463079565</v>
      </c>
      <c r="AJ203" s="3">
        <v>1980.5</v>
      </c>
      <c r="AK203" s="3">
        <v>0.5668288494562106</v>
      </c>
      <c r="AL203" s="3">
        <v>2541.2595203231513</v>
      </c>
      <c r="AM203" s="3"/>
    </row>
    <row r="204" ht="14.25" customHeight="1">
      <c r="A204" s="1">
        <v>659.0</v>
      </c>
      <c r="B204" s="2">
        <v>1.0</v>
      </c>
      <c r="C204" s="2">
        <v>3.0</v>
      </c>
      <c r="D204" s="3" t="s">
        <v>246</v>
      </c>
      <c r="E204" s="3">
        <v>4054.0</v>
      </c>
      <c r="F204" s="8">
        <v>3987.0</v>
      </c>
      <c r="G204" s="8">
        <f t="shared" si="26"/>
        <v>-67</v>
      </c>
      <c r="H204" s="9">
        <f t="shared" si="27"/>
        <v>-0.01652688703</v>
      </c>
      <c r="I204" s="3">
        <v>1026.0</v>
      </c>
      <c r="J204" s="8">
        <v>816.0</v>
      </c>
      <c r="K204" s="8">
        <f t="shared" si="28"/>
        <v>-210</v>
      </c>
      <c r="L204" s="9">
        <f t="shared" si="29"/>
        <v>-0.2046783626</v>
      </c>
      <c r="M204" s="3">
        <v>868536.64</v>
      </c>
      <c r="N204" s="8">
        <v>609401.9199999999</v>
      </c>
      <c r="O204" s="8">
        <f t="shared" si="30"/>
        <v>-259134.72</v>
      </c>
      <c r="P204" s="9">
        <f t="shared" si="31"/>
        <v>-0.2983578448</v>
      </c>
      <c r="Q204" s="3">
        <v>214.241894425259</v>
      </c>
      <c r="R204" s="8">
        <v>152.8472335089039</v>
      </c>
      <c r="S204" s="8">
        <f t="shared" si="32"/>
        <v>-61.39466092</v>
      </c>
      <c r="T204" s="9">
        <f t="shared" si="33"/>
        <v>-0.2865670185</v>
      </c>
      <c r="U204" s="8"/>
      <c r="V204" s="8">
        <v>629.0</v>
      </c>
      <c r="W204" s="8">
        <v>187.0</v>
      </c>
      <c r="X204" s="9">
        <v>0.20466516177577126</v>
      </c>
      <c r="Y204" s="8">
        <v>722.5</v>
      </c>
      <c r="Z204" s="9">
        <v>0.18121394532229745</v>
      </c>
      <c r="AA204" s="8">
        <v>843.462865051903</v>
      </c>
      <c r="AB204" s="3"/>
      <c r="AC204" s="3">
        <v>659.0</v>
      </c>
      <c r="AD204" s="3">
        <v>1.0</v>
      </c>
      <c r="AE204" s="3">
        <v>3.0</v>
      </c>
      <c r="AF204" s="3" t="s">
        <v>246</v>
      </c>
      <c r="AG204" s="3">
        <v>723.0</v>
      </c>
      <c r="AH204" s="3">
        <v>303.0</v>
      </c>
      <c r="AI204" s="3">
        <v>0.2530833744449926</v>
      </c>
      <c r="AJ204" s="3">
        <v>874.5</v>
      </c>
      <c r="AK204" s="3">
        <v>0.21571287617168228</v>
      </c>
      <c r="AL204" s="3">
        <v>993.1808347627216</v>
      </c>
      <c r="AM204" s="3"/>
    </row>
    <row r="205" ht="14.25" customHeight="1">
      <c r="A205" s="1">
        <v>671.0</v>
      </c>
      <c r="B205" s="2">
        <v>1.0</v>
      </c>
      <c r="C205" s="2">
        <v>6.0</v>
      </c>
      <c r="D205" s="3" t="s">
        <v>247</v>
      </c>
      <c r="E205" s="3">
        <v>380.0</v>
      </c>
      <c r="F205" s="8">
        <v>388.0</v>
      </c>
      <c r="G205" s="8">
        <f t="shared" si="26"/>
        <v>8</v>
      </c>
      <c r="H205" s="9">
        <f t="shared" si="27"/>
        <v>0.02105263158</v>
      </c>
      <c r="I205" s="3">
        <v>78.0</v>
      </c>
      <c r="J205" s="8">
        <v>102.0</v>
      </c>
      <c r="K205" s="8">
        <f t="shared" si="28"/>
        <v>24</v>
      </c>
      <c r="L205" s="9">
        <f t="shared" si="29"/>
        <v>0.3076923077</v>
      </c>
      <c r="M205" s="3">
        <v>52296.64</v>
      </c>
      <c r="N205" s="8">
        <v>80936.64</v>
      </c>
      <c r="O205" s="8">
        <f t="shared" si="30"/>
        <v>28640</v>
      </c>
      <c r="P205" s="9">
        <f t="shared" si="31"/>
        <v>0.547645126</v>
      </c>
      <c r="Q205" s="3">
        <v>137.62273684210527</v>
      </c>
      <c r="R205" s="8">
        <v>208.59958762886598</v>
      </c>
      <c r="S205" s="8">
        <f t="shared" si="32"/>
        <v>70.97685079</v>
      </c>
      <c r="T205" s="9">
        <f t="shared" si="33"/>
        <v>0.5157349172</v>
      </c>
      <c r="U205" s="8"/>
      <c r="V205" s="8">
        <v>69.0</v>
      </c>
      <c r="W205" s="8">
        <v>33.0</v>
      </c>
      <c r="X205" s="9">
        <v>0.26288659793814434</v>
      </c>
      <c r="Y205" s="8">
        <v>85.5</v>
      </c>
      <c r="Z205" s="9">
        <v>0.22036082474226804</v>
      </c>
      <c r="AA205" s="8">
        <v>946.6273684210527</v>
      </c>
      <c r="AB205" s="3"/>
      <c r="AC205" s="3">
        <v>671.0</v>
      </c>
      <c r="AD205" s="3">
        <v>1.0</v>
      </c>
      <c r="AE205" s="3">
        <v>6.0</v>
      </c>
      <c r="AF205" s="3" t="s">
        <v>247</v>
      </c>
      <c r="AG205" s="3">
        <v>58.0</v>
      </c>
      <c r="AH205" s="3">
        <v>20.0</v>
      </c>
      <c r="AI205" s="3">
        <v>0.20526315789473684</v>
      </c>
      <c r="AJ205" s="3">
        <v>68.0</v>
      </c>
      <c r="AK205" s="3">
        <v>0.17894736842105263</v>
      </c>
      <c r="AL205" s="3">
        <v>769.0682352941176</v>
      </c>
      <c r="AM205" s="3"/>
    </row>
    <row r="206" ht="14.25" customHeight="1">
      <c r="A206" s="1">
        <v>676.0</v>
      </c>
      <c r="B206" s="2">
        <v>1.0</v>
      </c>
      <c r="C206" s="2">
        <v>6.0</v>
      </c>
      <c r="D206" s="3" t="s">
        <v>248</v>
      </c>
      <c r="E206" s="3">
        <v>233.0</v>
      </c>
      <c r="F206" s="8">
        <v>222.0</v>
      </c>
      <c r="G206" s="8">
        <f t="shared" si="26"/>
        <v>-11</v>
      </c>
      <c r="H206" s="9">
        <f t="shared" si="27"/>
        <v>-0.04721030043</v>
      </c>
      <c r="I206" s="3">
        <v>33.0</v>
      </c>
      <c r="J206" s="8">
        <v>71.0</v>
      </c>
      <c r="K206" s="8">
        <f t="shared" si="28"/>
        <v>38</v>
      </c>
      <c r="L206" s="9">
        <f t="shared" si="29"/>
        <v>1.151515152</v>
      </c>
      <c r="M206" s="3">
        <v>19704.32</v>
      </c>
      <c r="N206" s="8">
        <v>82082.24</v>
      </c>
      <c r="O206" s="8">
        <f t="shared" si="30"/>
        <v>62377.92</v>
      </c>
      <c r="P206" s="9">
        <f t="shared" si="31"/>
        <v>3.165697674</v>
      </c>
      <c r="Q206" s="3">
        <v>84.56789699570815</v>
      </c>
      <c r="R206" s="8">
        <v>369.73981981981984</v>
      </c>
      <c r="S206" s="8">
        <f t="shared" si="32"/>
        <v>285.1719228</v>
      </c>
      <c r="T206" s="9">
        <f t="shared" si="33"/>
        <v>3.372106118</v>
      </c>
      <c r="U206" s="8"/>
      <c r="V206" s="8">
        <v>56.0</v>
      </c>
      <c r="W206" s="8">
        <v>15.0</v>
      </c>
      <c r="X206" s="9">
        <v>0.31981981981981983</v>
      </c>
      <c r="Y206" s="8">
        <v>63.5</v>
      </c>
      <c r="Z206" s="9">
        <v>0.28603603603603606</v>
      </c>
      <c r="AA206" s="8">
        <v>1292.6337007874017</v>
      </c>
      <c r="AB206" s="3"/>
      <c r="AC206" s="3">
        <v>676.0</v>
      </c>
      <c r="AD206" s="3">
        <v>1.0</v>
      </c>
      <c r="AE206" s="3">
        <v>6.0</v>
      </c>
      <c r="AF206" s="3" t="s">
        <v>248</v>
      </c>
      <c r="AG206" s="3">
        <v>29.0</v>
      </c>
      <c r="AH206" s="3">
        <v>4.0</v>
      </c>
      <c r="AI206" s="3">
        <v>0.14163090128755365</v>
      </c>
      <c r="AJ206" s="3">
        <v>31.0</v>
      </c>
      <c r="AK206" s="3">
        <v>0.13304721030042918</v>
      </c>
      <c r="AL206" s="3">
        <v>635.6232258064516</v>
      </c>
      <c r="AM206" s="3"/>
    </row>
    <row r="207" ht="14.25" customHeight="1">
      <c r="A207" s="1">
        <v>682.0</v>
      </c>
      <c r="B207" s="2">
        <v>1.0</v>
      </c>
      <c r="C207" s="2">
        <v>5.0</v>
      </c>
      <c r="D207" s="3" t="s">
        <v>249</v>
      </c>
      <c r="E207" s="3">
        <v>1199.0</v>
      </c>
      <c r="F207" s="8">
        <v>1156.0</v>
      </c>
      <c r="G207" s="8">
        <f t="shared" si="26"/>
        <v>-43</v>
      </c>
      <c r="H207" s="9">
        <f t="shared" si="27"/>
        <v>-0.03586321935</v>
      </c>
      <c r="I207" s="3">
        <v>269.0</v>
      </c>
      <c r="J207" s="8">
        <v>202.0</v>
      </c>
      <c r="K207" s="8">
        <f t="shared" si="28"/>
        <v>-67</v>
      </c>
      <c r="L207" s="9">
        <f t="shared" si="29"/>
        <v>-0.249070632</v>
      </c>
      <c r="M207" s="3">
        <v>174417.6</v>
      </c>
      <c r="N207" s="8">
        <v>112612.48000000001</v>
      </c>
      <c r="O207" s="8">
        <f t="shared" si="30"/>
        <v>-61805.12</v>
      </c>
      <c r="P207" s="9">
        <f t="shared" si="31"/>
        <v>-0.3543513957</v>
      </c>
      <c r="Q207" s="3">
        <v>145.46922435362802</v>
      </c>
      <c r="R207" s="8">
        <v>97.4156401384083</v>
      </c>
      <c r="S207" s="8">
        <f t="shared" si="32"/>
        <v>-48.05358422</v>
      </c>
      <c r="T207" s="9">
        <f t="shared" si="33"/>
        <v>-0.3303350549</v>
      </c>
      <c r="U207" s="8"/>
      <c r="V207" s="8">
        <v>128.0</v>
      </c>
      <c r="W207" s="8">
        <v>74.0</v>
      </c>
      <c r="X207" s="9">
        <v>0.17474048442906576</v>
      </c>
      <c r="Y207" s="8">
        <v>165.0</v>
      </c>
      <c r="Z207" s="9">
        <v>0.14273356401384082</v>
      </c>
      <c r="AA207" s="8">
        <v>682.4998787878789</v>
      </c>
      <c r="AB207" s="3"/>
      <c r="AC207" s="3">
        <v>682.0</v>
      </c>
      <c r="AD207" s="3">
        <v>1.0</v>
      </c>
      <c r="AE207" s="3">
        <v>5.0</v>
      </c>
      <c r="AF207" s="3" t="s">
        <v>249</v>
      </c>
      <c r="AG207" s="3">
        <v>160.0</v>
      </c>
      <c r="AH207" s="3">
        <v>109.0</v>
      </c>
      <c r="AI207" s="3">
        <v>0.2243536280233528</v>
      </c>
      <c r="AJ207" s="3">
        <v>214.5</v>
      </c>
      <c r="AK207" s="3">
        <v>0.17889908256880735</v>
      </c>
      <c r="AL207" s="3">
        <v>813.1356643356644</v>
      </c>
      <c r="AM207" s="3"/>
    </row>
    <row r="208" ht="14.25" customHeight="1">
      <c r="A208" s="1">
        <v>690.0</v>
      </c>
      <c r="B208" s="2">
        <v>1.0</v>
      </c>
      <c r="C208" s="2">
        <v>5.0</v>
      </c>
      <c r="D208" s="3" t="s">
        <v>250</v>
      </c>
      <c r="E208" s="3">
        <v>1015.0</v>
      </c>
      <c r="F208" s="8">
        <v>1018.0</v>
      </c>
      <c r="G208" s="8">
        <f t="shared" si="26"/>
        <v>3</v>
      </c>
      <c r="H208" s="9">
        <f t="shared" si="27"/>
        <v>0.002955665025</v>
      </c>
      <c r="I208" s="3">
        <v>325.0</v>
      </c>
      <c r="J208" s="8">
        <v>297.0</v>
      </c>
      <c r="K208" s="8">
        <f t="shared" si="28"/>
        <v>-28</v>
      </c>
      <c r="L208" s="9">
        <f t="shared" si="29"/>
        <v>-0.08615384615</v>
      </c>
      <c r="M208" s="3">
        <v>340128.64</v>
      </c>
      <c r="N208" s="8">
        <v>302037.43999999994</v>
      </c>
      <c r="O208" s="8">
        <f t="shared" si="30"/>
        <v>-38091.2</v>
      </c>
      <c r="P208" s="9">
        <f t="shared" si="31"/>
        <v>-0.1119905692</v>
      </c>
      <c r="Q208" s="3">
        <v>335.1021083743843</v>
      </c>
      <c r="R208" s="8">
        <v>296.6968958742632</v>
      </c>
      <c r="S208" s="8">
        <f t="shared" si="32"/>
        <v>-38.4052125</v>
      </c>
      <c r="T208" s="9">
        <f t="shared" si="33"/>
        <v>-0.1146074929</v>
      </c>
      <c r="U208" s="8"/>
      <c r="V208" s="8">
        <v>236.0</v>
      </c>
      <c r="W208" s="8">
        <v>61.0</v>
      </c>
      <c r="X208" s="9">
        <v>0.2917485265225933</v>
      </c>
      <c r="Y208" s="8">
        <v>266.5</v>
      </c>
      <c r="Z208" s="9">
        <v>0.26178781925343814</v>
      </c>
      <c r="AA208" s="8">
        <v>1133.3487429643526</v>
      </c>
      <c r="AB208" s="3"/>
      <c r="AC208" s="3">
        <v>690.0</v>
      </c>
      <c r="AD208" s="3">
        <v>1.0</v>
      </c>
      <c r="AE208" s="3">
        <v>5.0</v>
      </c>
      <c r="AF208" s="3" t="s">
        <v>250</v>
      </c>
      <c r="AG208" s="3">
        <v>239.0</v>
      </c>
      <c r="AH208" s="3">
        <v>86.0</v>
      </c>
      <c r="AI208" s="3">
        <v>0.32019704433497537</v>
      </c>
      <c r="AJ208" s="3">
        <v>282.0</v>
      </c>
      <c r="AK208" s="3">
        <v>0.27783251231527095</v>
      </c>
      <c r="AL208" s="3">
        <v>1206.1299290780141</v>
      </c>
      <c r="AM208" s="3"/>
    </row>
    <row r="209" ht="14.25" customHeight="1">
      <c r="A209" s="1">
        <v>695.0</v>
      </c>
      <c r="B209" s="2">
        <v>1.0</v>
      </c>
      <c r="C209" s="2">
        <v>6.0</v>
      </c>
      <c r="D209" s="3" t="s">
        <v>251</v>
      </c>
      <c r="E209" s="3">
        <v>723.0</v>
      </c>
      <c r="F209" s="8">
        <v>669.0</v>
      </c>
      <c r="G209" s="8">
        <f t="shared" si="26"/>
        <v>-54</v>
      </c>
      <c r="H209" s="9">
        <f t="shared" si="27"/>
        <v>-0.07468879668</v>
      </c>
      <c r="I209" s="3">
        <v>299.0</v>
      </c>
      <c r="J209" s="8">
        <v>265.0</v>
      </c>
      <c r="K209" s="8">
        <f t="shared" si="28"/>
        <v>-34</v>
      </c>
      <c r="L209" s="9">
        <f t="shared" si="29"/>
        <v>-0.1137123746</v>
      </c>
      <c r="M209" s="3">
        <v>409838.4</v>
      </c>
      <c r="N209" s="8">
        <v>379365.44</v>
      </c>
      <c r="O209" s="8">
        <f t="shared" si="30"/>
        <v>-30472.96</v>
      </c>
      <c r="P209" s="9">
        <f t="shared" si="31"/>
        <v>-0.07435359888</v>
      </c>
      <c r="Q209" s="3">
        <v>566.8580912863071</v>
      </c>
      <c r="R209" s="8">
        <v>567.0634379671151</v>
      </c>
      <c r="S209" s="8">
        <f t="shared" si="32"/>
        <v>0.2053466808</v>
      </c>
      <c r="T209" s="9">
        <f t="shared" si="33"/>
        <v>0.0003622541231</v>
      </c>
      <c r="U209" s="8"/>
      <c r="V209" s="8">
        <v>210.0</v>
      </c>
      <c r="W209" s="8">
        <v>55.0</v>
      </c>
      <c r="X209" s="9">
        <v>0.3961136023916293</v>
      </c>
      <c r="Y209" s="8">
        <v>237.5</v>
      </c>
      <c r="Z209" s="9">
        <v>0.35500747384155457</v>
      </c>
      <c r="AA209" s="8">
        <v>1597.3281684210526</v>
      </c>
      <c r="AB209" s="3"/>
      <c r="AC209" s="3">
        <v>695.0</v>
      </c>
      <c r="AD209" s="3">
        <v>1.0</v>
      </c>
      <c r="AE209" s="3">
        <v>6.0</v>
      </c>
      <c r="AF209" s="3" t="s">
        <v>251</v>
      </c>
      <c r="AG209" s="3">
        <v>219.0</v>
      </c>
      <c r="AH209" s="3">
        <v>80.0</v>
      </c>
      <c r="AI209" s="3">
        <v>0.4135546334716459</v>
      </c>
      <c r="AJ209" s="3">
        <v>259.0</v>
      </c>
      <c r="AK209" s="3">
        <v>0.3582295988934993</v>
      </c>
      <c r="AL209" s="3">
        <v>1582.3876447876448</v>
      </c>
      <c r="AM209" s="3"/>
    </row>
    <row r="210" ht="14.25" customHeight="1">
      <c r="A210" s="1">
        <v>696.0</v>
      </c>
      <c r="B210" s="2">
        <v>1.0</v>
      </c>
      <c r="C210" s="2">
        <v>6.0</v>
      </c>
      <c r="D210" s="3" t="s">
        <v>252</v>
      </c>
      <c r="E210" s="3">
        <v>582.0</v>
      </c>
      <c r="F210" s="8">
        <v>556.0</v>
      </c>
      <c r="G210" s="8">
        <f t="shared" si="26"/>
        <v>-26</v>
      </c>
      <c r="H210" s="9">
        <f t="shared" si="27"/>
        <v>-0.04467353952</v>
      </c>
      <c r="I210" s="3">
        <v>172.0</v>
      </c>
      <c r="J210" s="8">
        <v>145.0</v>
      </c>
      <c r="K210" s="8">
        <f t="shared" si="28"/>
        <v>-27</v>
      </c>
      <c r="L210" s="9">
        <f t="shared" si="29"/>
        <v>-0.1569767442</v>
      </c>
      <c r="M210" s="3">
        <v>163133.44</v>
      </c>
      <c r="N210" s="8">
        <v>125500.48</v>
      </c>
      <c r="O210" s="8">
        <f t="shared" si="30"/>
        <v>-37632.96</v>
      </c>
      <c r="P210" s="9">
        <f t="shared" si="31"/>
        <v>-0.2306882022</v>
      </c>
      <c r="Q210" s="3">
        <v>280.2980068728522</v>
      </c>
      <c r="R210" s="8">
        <v>225.72028776978416</v>
      </c>
      <c r="S210" s="8">
        <f t="shared" si="32"/>
        <v>-54.5777191</v>
      </c>
      <c r="T210" s="9">
        <f t="shared" si="33"/>
        <v>-0.1947131901</v>
      </c>
      <c r="U210" s="8"/>
      <c r="V210" s="8">
        <v>108.0</v>
      </c>
      <c r="W210" s="8">
        <v>37.0</v>
      </c>
      <c r="X210" s="9">
        <v>0.2607913669064748</v>
      </c>
      <c r="Y210" s="8">
        <v>126.5</v>
      </c>
      <c r="Z210" s="9">
        <v>0.2275179856115108</v>
      </c>
      <c r="AA210" s="8">
        <v>992.0986561264822</v>
      </c>
      <c r="AB210" s="3"/>
      <c r="AC210" s="3">
        <v>696.0</v>
      </c>
      <c r="AD210" s="3">
        <v>1.0</v>
      </c>
      <c r="AE210" s="3">
        <v>6.0</v>
      </c>
      <c r="AF210" s="3" t="s">
        <v>252</v>
      </c>
      <c r="AG210" s="3">
        <v>121.0</v>
      </c>
      <c r="AH210" s="3">
        <v>51.0</v>
      </c>
      <c r="AI210" s="3">
        <v>0.29553264604810997</v>
      </c>
      <c r="AJ210" s="3">
        <v>146.5</v>
      </c>
      <c r="AK210" s="3">
        <v>0.25171821305841924</v>
      </c>
      <c r="AL210" s="3">
        <v>1113.5388395904438</v>
      </c>
      <c r="AM210" s="3"/>
    </row>
    <row r="211" ht="14.25" customHeight="1">
      <c r="A211" s="1">
        <v>698.0</v>
      </c>
      <c r="B211" s="2">
        <v>1.0</v>
      </c>
      <c r="C211" s="2">
        <v>6.0</v>
      </c>
      <c r="D211" s="3" t="s">
        <v>253</v>
      </c>
      <c r="E211" s="3">
        <v>209.0</v>
      </c>
      <c r="F211" s="8">
        <v>192.0</v>
      </c>
      <c r="G211" s="8">
        <f t="shared" si="26"/>
        <v>-17</v>
      </c>
      <c r="H211" s="9">
        <f t="shared" si="27"/>
        <v>-0.08133971292</v>
      </c>
      <c r="I211" s="3">
        <v>85.0</v>
      </c>
      <c r="J211" s="8">
        <v>76.0</v>
      </c>
      <c r="K211" s="8">
        <f t="shared" si="28"/>
        <v>-9</v>
      </c>
      <c r="L211" s="9">
        <f t="shared" si="29"/>
        <v>-0.1058823529</v>
      </c>
      <c r="M211" s="3">
        <v>121720.0</v>
      </c>
      <c r="N211" s="8">
        <v>99609.92</v>
      </c>
      <c r="O211" s="8">
        <f t="shared" si="30"/>
        <v>-22110.08</v>
      </c>
      <c r="P211" s="9">
        <f t="shared" si="31"/>
        <v>-0.1816470588</v>
      </c>
      <c r="Q211" s="3">
        <v>582.3923444976076</v>
      </c>
      <c r="R211" s="8">
        <v>518.8016666666666</v>
      </c>
      <c r="S211" s="8">
        <f t="shared" si="32"/>
        <v>-63.59067783</v>
      </c>
      <c r="T211" s="9">
        <f t="shared" si="33"/>
        <v>-0.1091887255</v>
      </c>
      <c r="U211" s="8"/>
      <c r="V211" s="8">
        <v>57.0</v>
      </c>
      <c r="W211" s="8">
        <v>19.0</v>
      </c>
      <c r="X211" s="9">
        <v>0.3958333333333333</v>
      </c>
      <c r="Y211" s="8">
        <v>66.5</v>
      </c>
      <c r="Z211" s="9">
        <v>0.3463541666666667</v>
      </c>
      <c r="AA211" s="8">
        <v>1497.8935338345864</v>
      </c>
      <c r="AB211" s="3"/>
      <c r="AC211" s="3">
        <v>698.0</v>
      </c>
      <c r="AD211" s="3">
        <v>1.0</v>
      </c>
      <c r="AE211" s="3">
        <v>6.0</v>
      </c>
      <c r="AF211" s="3" t="s">
        <v>253</v>
      </c>
      <c r="AG211" s="3">
        <v>68.0</v>
      </c>
      <c r="AH211" s="3">
        <v>17.0</v>
      </c>
      <c r="AI211" s="3">
        <v>0.40669856459330145</v>
      </c>
      <c r="AJ211" s="3">
        <v>76.5</v>
      </c>
      <c r="AK211" s="3">
        <v>0.3660287081339713</v>
      </c>
      <c r="AL211" s="3">
        <v>1591.111111111111</v>
      </c>
      <c r="AM211" s="3"/>
    </row>
    <row r="212" ht="14.25" customHeight="1">
      <c r="A212" s="1">
        <v>700.0</v>
      </c>
      <c r="B212" s="2">
        <v>1.0</v>
      </c>
      <c r="C212" s="2">
        <v>4.0</v>
      </c>
      <c r="D212" s="3" t="s">
        <v>254</v>
      </c>
      <c r="E212" s="3">
        <v>2147.0</v>
      </c>
      <c r="F212" s="8">
        <v>2120.0</v>
      </c>
      <c r="G212" s="8">
        <f t="shared" si="26"/>
        <v>-27</v>
      </c>
      <c r="H212" s="9">
        <f t="shared" si="27"/>
        <v>-0.01257568701</v>
      </c>
      <c r="I212" s="3">
        <v>266.0</v>
      </c>
      <c r="J212" s="8">
        <v>208.0</v>
      </c>
      <c r="K212" s="8">
        <f t="shared" si="28"/>
        <v>-58</v>
      </c>
      <c r="L212" s="9">
        <f t="shared" si="29"/>
        <v>-0.2180451128</v>
      </c>
      <c r="M212" s="3">
        <v>104994.23999999999</v>
      </c>
      <c r="N212" s="8">
        <v>70225.28</v>
      </c>
      <c r="O212" s="8">
        <f t="shared" si="30"/>
        <v>-34768.96</v>
      </c>
      <c r="P212" s="9">
        <f t="shared" si="31"/>
        <v>-0.3311511184</v>
      </c>
      <c r="Q212" s="3">
        <v>48.90276665114112</v>
      </c>
      <c r="R212" s="8">
        <v>33.1251320754717</v>
      </c>
      <c r="S212" s="8">
        <f t="shared" si="32"/>
        <v>-15.77763458</v>
      </c>
      <c r="T212" s="9">
        <f t="shared" si="33"/>
        <v>-0.32263276</v>
      </c>
      <c r="U212" s="8"/>
      <c r="V212" s="8">
        <v>154.0</v>
      </c>
      <c r="W212" s="8">
        <v>54.0</v>
      </c>
      <c r="X212" s="9">
        <v>0.09811320754716982</v>
      </c>
      <c r="Y212" s="8">
        <v>181.0</v>
      </c>
      <c r="Z212" s="9">
        <v>0.08537735849056603</v>
      </c>
      <c r="AA212" s="8">
        <v>387.9849723756906</v>
      </c>
      <c r="AB212" s="3"/>
      <c r="AC212" s="3">
        <v>700.0</v>
      </c>
      <c r="AD212" s="3">
        <v>1.0</v>
      </c>
      <c r="AE212" s="3">
        <v>4.0</v>
      </c>
      <c r="AF212" s="3" t="s">
        <v>254</v>
      </c>
      <c r="AG212" s="3">
        <v>182.0</v>
      </c>
      <c r="AH212" s="3">
        <v>84.0</v>
      </c>
      <c r="AI212" s="3">
        <v>0.12389380530973451</v>
      </c>
      <c r="AJ212" s="3">
        <v>224.0</v>
      </c>
      <c r="AK212" s="3">
        <v>0.10433162552398696</v>
      </c>
      <c r="AL212" s="3">
        <v>468.72428571428566</v>
      </c>
      <c r="AM212" s="3"/>
    </row>
    <row r="213" ht="14.25" customHeight="1">
      <c r="A213" s="1">
        <v>701.0</v>
      </c>
      <c r="B213" s="2">
        <v>1.0</v>
      </c>
      <c r="C213" s="2">
        <v>4.0</v>
      </c>
      <c r="D213" s="3" t="s">
        <v>255</v>
      </c>
      <c r="E213" s="3">
        <v>2332.0</v>
      </c>
      <c r="F213" s="8">
        <v>2239.0</v>
      </c>
      <c r="G213" s="8">
        <f t="shared" si="26"/>
        <v>-93</v>
      </c>
      <c r="H213" s="9">
        <f t="shared" si="27"/>
        <v>-0.03987993139</v>
      </c>
      <c r="I213" s="3">
        <v>902.0</v>
      </c>
      <c r="J213" s="8">
        <v>810.0</v>
      </c>
      <c r="K213" s="8">
        <f t="shared" si="28"/>
        <v>-92</v>
      </c>
      <c r="L213" s="9">
        <f t="shared" si="29"/>
        <v>-0.1019955654</v>
      </c>
      <c r="M213" s="3">
        <v>1237248.0</v>
      </c>
      <c r="N213" s="8">
        <v>1044157.12</v>
      </c>
      <c r="O213" s="8">
        <f t="shared" si="30"/>
        <v>-193090.88</v>
      </c>
      <c r="P213" s="9">
        <f t="shared" si="31"/>
        <v>-0.1560648148</v>
      </c>
      <c r="Q213" s="3">
        <v>530.5523156089193</v>
      </c>
      <c r="R213" s="8">
        <v>466.34976328718176</v>
      </c>
      <c r="S213" s="8">
        <f t="shared" si="32"/>
        <v>-64.20255232</v>
      </c>
      <c r="T213" s="9">
        <f t="shared" si="33"/>
        <v>-0.1210107852</v>
      </c>
      <c r="U213" s="8"/>
      <c r="V213" s="8">
        <v>615.0</v>
      </c>
      <c r="W213" s="8">
        <v>195.0</v>
      </c>
      <c r="X213" s="9">
        <v>0.3617686467172845</v>
      </c>
      <c r="Y213" s="8">
        <v>712.5</v>
      </c>
      <c r="Z213" s="9">
        <v>0.3182224207235373</v>
      </c>
      <c r="AA213" s="8">
        <v>1465.4836771929824</v>
      </c>
      <c r="AB213" s="3"/>
      <c r="AC213" s="3">
        <v>701.0</v>
      </c>
      <c r="AD213" s="3">
        <v>1.0</v>
      </c>
      <c r="AE213" s="3">
        <v>4.0</v>
      </c>
      <c r="AF213" s="3" t="s">
        <v>255</v>
      </c>
      <c r="AG213" s="3">
        <v>693.0</v>
      </c>
      <c r="AH213" s="3">
        <v>209.0</v>
      </c>
      <c r="AI213" s="3">
        <v>0.3867924528301887</v>
      </c>
      <c r="AJ213" s="3">
        <v>797.5</v>
      </c>
      <c r="AK213" s="3">
        <v>0.3419811320754717</v>
      </c>
      <c r="AL213" s="3">
        <v>1551.4081504702194</v>
      </c>
      <c r="AM213" s="3"/>
    </row>
    <row r="214" ht="14.25" customHeight="1">
      <c r="A214" s="1">
        <v>704.0</v>
      </c>
      <c r="B214" s="2">
        <v>1.0</v>
      </c>
      <c r="C214" s="2">
        <v>5.0</v>
      </c>
      <c r="D214" s="3" t="s">
        <v>256</v>
      </c>
      <c r="E214" s="3">
        <v>1860.0</v>
      </c>
      <c r="F214" s="8">
        <v>1832.0</v>
      </c>
      <c r="G214" s="8">
        <f t="shared" si="26"/>
        <v>-28</v>
      </c>
      <c r="H214" s="9">
        <f t="shared" si="27"/>
        <v>-0.01505376344</v>
      </c>
      <c r="I214" s="3">
        <v>531.0</v>
      </c>
      <c r="J214" s="8">
        <v>359.0</v>
      </c>
      <c r="K214" s="8">
        <f t="shared" si="28"/>
        <v>-172</v>
      </c>
      <c r="L214" s="9">
        <f t="shared" si="29"/>
        <v>-0.3239171375</v>
      </c>
      <c r="M214" s="3">
        <v>465743.68</v>
      </c>
      <c r="N214" s="8">
        <v>238055.68000000002</v>
      </c>
      <c r="O214" s="8">
        <f t="shared" si="30"/>
        <v>-227688</v>
      </c>
      <c r="P214" s="9">
        <f t="shared" si="31"/>
        <v>-0.4888697577</v>
      </c>
      <c r="Q214" s="3">
        <v>250.39982795698924</v>
      </c>
      <c r="R214" s="8">
        <v>129.94305676855896</v>
      </c>
      <c r="S214" s="8">
        <f t="shared" si="32"/>
        <v>-120.4567712</v>
      </c>
      <c r="T214" s="9">
        <f t="shared" si="33"/>
        <v>-0.4810577234</v>
      </c>
      <c r="U214" s="8"/>
      <c r="V214" s="8">
        <v>261.0</v>
      </c>
      <c r="W214" s="8">
        <v>98.0</v>
      </c>
      <c r="X214" s="9">
        <v>0.19596069868995633</v>
      </c>
      <c r="Y214" s="8">
        <v>310.0</v>
      </c>
      <c r="Z214" s="9">
        <v>0.16921397379912664</v>
      </c>
      <c r="AA214" s="8">
        <v>767.9215483870969</v>
      </c>
      <c r="AB214" s="3"/>
      <c r="AC214" s="3">
        <v>704.0</v>
      </c>
      <c r="AD214" s="3">
        <v>1.0</v>
      </c>
      <c r="AE214" s="3">
        <v>5.0</v>
      </c>
      <c r="AF214" s="3" t="s">
        <v>256</v>
      </c>
      <c r="AG214" s="3">
        <v>346.0</v>
      </c>
      <c r="AH214" s="3">
        <v>185.0</v>
      </c>
      <c r="AI214" s="3">
        <v>0.2854838709677419</v>
      </c>
      <c r="AJ214" s="3">
        <v>438.5</v>
      </c>
      <c r="AK214" s="3">
        <v>0.235752688172043</v>
      </c>
      <c r="AL214" s="3">
        <v>1062.129258836944</v>
      </c>
      <c r="AM214" s="3"/>
    </row>
    <row r="215" ht="14.25" customHeight="1">
      <c r="A215" s="1">
        <v>707.0</v>
      </c>
      <c r="B215" s="2">
        <v>1.0</v>
      </c>
      <c r="C215" s="2">
        <v>6.0</v>
      </c>
      <c r="D215" s="3" t="s">
        <v>257</v>
      </c>
      <c r="E215" s="3">
        <v>48.0</v>
      </c>
      <c r="F215" s="8">
        <v>46.0</v>
      </c>
      <c r="G215" s="8">
        <f t="shared" si="26"/>
        <v>-2</v>
      </c>
      <c r="H215" s="9">
        <f t="shared" si="27"/>
        <v>-0.04166666667</v>
      </c>
      <c r="I215" s="3">
        <v>33.0</v>
      </c>
      <c r="J215" s="8">
        <v>32.0</v>
      </c>
      <c r="K215" s="8">
        <f t="shared" si="28"/>
        <v>-1</v>
      </c>
      <c r="L215" s="9">
        <f t="shared" si="29"/>
        <v>-0.0303030303</v>
      </c>
      <c r="M215" s="3">
        <v>75265.92</v>
      </c>
      <c r="N215" s="8">
        <v>81280.32</v>
      </c>
      <c r="O215" s="8">
        <f t="shared" si="30"/>
        <v>6014.4</v>
      </c>
      <c r="P215" s="9">
        <f t="shared" si="31"/>
        <v>0.0799086758</v>
      </c>
      <c r="Q215" s="3">
        <v>1568.04</v>
      </c>
      <c r="R215" s="8">
        <v>1766.9634782608698</v>
      </c>
      <c r="S215" s="8">
        <f t="shared" si="32"/>
        <v>198.9234783</v>
      </c>
      <c r="T215" s="9">
        <f t="shared" si="33"/>
        <v>0.1268612269</v>
      </c>
      <c r="U215" s="8"/>
      <c r="V215" s="8">
        <v>27.0</v>
      </c>
      <c r="W215" s="8">
        <v>5.0</v>
      </c>
      <c r="X215" s="9">
        <v>0.6956521739130435</v>
      </c>
      <c r="Y215" s="8">
        <v>29.5</v>
      </c>
      <c r="Z215" s="9">
        <v>0.6413043478260869</v>
      </c>
      <c r="AA215" s="8">
        <v>2755.265084745763</v>
      </c>
      <c r="AB215" s="3"/>
      <c r="AC215" s="3">
        <v>707.0</v>
      </c>
      <c r="AD215" s="3">
        <v>1.0</v>
      </c>
      <c r="AE215" s="3">
        <v>6.0</v>
      </c>
      <c r="AF215" s="3" t="s">
        <v>257</v>
      </c>
      <c r="AG215" s="3">
        <v>25.0</v>
      </c>
      <c r="AH215" s="3">
        <v>8.0</v>
      </c>
      <c r="AI215" s="3">
        <v>0.6875</v>
      </c>
      <c r="AJ215" s="3">
        <v>29.0</v>
      </c>
      <c r="AK215" s="3">
        <v>0.6041666666666666</v>
      </c>
      <c r="AL215" s="3">
        <v>2595.3765517241377</v>
      </c>
      <c r="AM215" s="3"/>
    </row>
    <row r="216" ht="14.25" customHeight="1">
      <c r="A216" s="1">
        <v>709.0</v>
      </c>
      <c r="B216" s="2">
        <v>1.0</v>
      </c>
      <c r="C216" s="2">
        <v>4.0</v>
      </c>
      <c r="D216" s="3" t="s">
        <v>258</v>
      </c>
      <c r="E216" s="3">
        <v>8889.0</v>
      </c>
      <c r="F216" s="8">
        <v>8353.0</v>
      </c>
      <c r="G216" s="8">
        <f t="shared" si="26"/>
        <v>-536</v>
      </c>
      <c r="H216" s="9">
        <f t="shared" si="27"/>
        <v>-0.06029924626</v>
      </c>
      <c r="I216" s="3">
        <v>3413.0</v>
      </c>
      <c r="J216" s="8">
        <v>2889.0</v>
      </c>
      <c r="K216" s="8">
        <f t="shared" si="28"/>
        <v>-524</v>
      </c>
      <c r="L216" s="9">
        <f t="shared" si="29"/>
        <v>-0.1535306182</v>
      </c>
      <c r="M216" s="3">
        <v>6601978.24</v>
      </c>
      <c r="N216" s="8">
        <v>5275888.960000001</v>
      </c>
      <c r="O216" s="8">
        <f t="shared" si="30"/>
        <v>-1326089.28</v>
      </c>
      <c r="P216" s="9">
        <f t="shared" si="31"/>
        <v>-0.200862413</v>
      </c>
      <c r="Q216" s="3">
        <v>742.7132680841489</v>
      </c>
      <c r="R216" s="8">
        <v>631.6160612953431</v>
      </c>
      <c r="S216" s="8">
        <f t="shared" si="32"/>
        <v>-111.0972068</v>
      </c>
      <c r="T216" s="9">
        <f t="shared" si="33"/>
        <v>-0.1495829031</v>
      </c>
      <c r="U216" s="8"/>
      <c r="V216" s="8">
        <v>2424.0</v>
      </c>
      <c r="W216" s="8">
        <v>465.0</v>
      </c>
      <c r="X216" s="9">
        <v>0.3458637615228062</v>
      </c>
      <c r="Y216" s="8">
        <v>2656.5</v>
      </c>
      <c r="Z216" s="9">
        <v>0.3180294504968275</v>
      </c>
      <c r="AA216" s="8">
        <v>1986.0300997553175</v>
      </c>
      <c r="AB216" s="3"/>
      <c r="AC216" s="3">
        <v>709.0</v>
      </c>
      <c r="AD216" s="3">
        <v>1.0</v>
      </c>
      <c r="AE216" s="3">
        <v>4.0</v>
      </c>
      <c r="AF216" s="3" t="s">
        <v>258</v>
      </c>
      <c r="AG216" s="3">
        <v>2786.0</v>
      </c>
      <c r="AH216" s="3">
        <v>627.0</v>
      </c>
      <c r="AI216" s="3">
        <v>0.3839577005287434</v>
      </c>
      <c r="AJ216" s="3">
        <v>3099.5</v>
      </c>
      <c r="AK216" s="3">
        <v>0.34868939138260774</v>
      </c>
      <c r="AL216" s="3">
        <v>2130.0139506371997</v>
      </c>
      <c r="AM216" s="3"/>
    </row>
    <row r="217" ht="14.25" customHeight="1">
      <c r="A217" s="1">
        <v>712.0</v>
      </c>
      <c r="B217" s="2">
        <v>1.0</v>
      </c>
      <c r="C217" s="2">
        <v>6.0</v>
      </c>
      <c r="D217" s="3" t="s">
        <v>259</v>
      </c>
      <c r="E217" s="3">
        <v>591.0</v>
      </c>
      <c r="F217" s="8">
        <v>567.0</v>
      </c>
      <c r="G217" s="8">
        <f t="shared" si="26"/>
        <v>-24</v>
      </c>
      <c r="H217" s="9">
        <f t="shared" si="27"/>
        <v>-0.04060913706</v>
      </c>
      <c r="I217" s="3">
        <v>264.0</v>
      </c>
      <c r="J217" s="8">
        <v>213.0</v>
      </c>
      <c r="K217" s="8">
        <f t="shared" si="28"/>
        <v>-51</v>
      </c>
      <c r="L217" s="9">
        <f t="shared" si="29"/>
        <v>-0.1931818182</v>
      </c>
      <c r="M217" s="3">
        <v>366191.04000000004</v>
      </c>
      <c r="N217" s="8">
        <v>282333.12</v>
      </c>
      <c r="O217" s="8">
        <f t="shared" si="30"/>
        <v>-83857.92</v>
      </c>
      <c r="P217" s="9">
        <f t="shared" si="31"/>
        <v>-0.2290004693</v>
      </c>
      <c r="Q217" s="3">
        <v>619.6125888324874</v>
      </c>
      <c r="R217" s="8">
        <v>497.9420105820106</v>
      </c>
      <c r="S217" s="8">
        <f t="shared" si="32"/>
        <v>-121.6705783</v>
      </c>
      <c r="T217" s="9">
        <f t="shared" si="33"/>
        <v>-0.1963655685</v>
      </c>
      <c r="U217" s="8"/>
      <c r="V217" s="8">
        <v>169.0</v>
      </c>
      <c r="W217" s="8">
        <v>44.0</v>
      </c>
      <c r="X217" s="9">
        <v>0.37566137566137564</v>
      </c>
      <c r="Y217" s="8">
        <v>191.0</v>
      </c>
      <c r="Z217" s="9">
        <v>0.3368606701940035</v>
      </c>
      <c r="AA217" s="8">
        <v>1478.1838743455496</v>
      </c>
      <c r="AB217" s="3"/>
      <c r="AC217" s="3">
        <v>712.0</v>
      </c>
      <c r="AD217" s="3">
        <v>1.0</v>
      </c>
      <c r="AE217" s="3">
        <v>6.0</v>
      </c>
      <c r="AF217" s="3" t="s">
        <v>259</v>
      </c>
      <c r="AG217" s="3">
        <v>180.0</v>
      </c>
      <c r="AH217" s="3">
        <v>84.0</v>
      </c>
      <c r="AI217" s="3">
        <v>0.4467005076142132</v>
      </c>
      <c r="AJ217" s="3">
        <v>222.0</v>
      </c>
      <c r="AK217" s="3">
        <v>0.3756345177664975</v>
      </c>
      <c r="AL217" s="3">
        <v>1649.5091891891893</v>
      </c>
      <c r="AM217" s="3"/>
    </row>
    <row r="218" ht="14.25" customHeight="1">
      <c r="A218" s="1">
        <v>716.0</v>
      </c>
      <c r="B218" s="2">
        <v>1.0</v>
      </c>
      <c r="C218" s="2">
        <v>3.0</v>
      </c>
      <c r="D218" s="3" t="s">
        <v>260</v>
      </c>
      <c r="E218" s="3">
        <v>1622.0</v>
      </c>
      <c r="F218" s="8">
        <v>1577.0</v>
      </c>
      <c r="G218" s="8">
        <f t="shared" si="26"/>
        <v>-45</v>
      </c>
      <c r="H218" s="9">
        <f t="shared" si="27"/>
        <v>-0.02774352651</v>
      </c>
      <c r="I218" s="3">
        <v>338.0</v>
      </c>
      <c r="J218" s="8">
        <v>296.0</v>
      </c>
      <c r="K218" s="8">
        <f t="shared" si="28"/>
        <v>-42</v>
      </c>
      <c r="L218" s="9">
        <f t="shared" si="29"/>
        <v>-0.124260355</v>
      </c>
      <c r="M218" s="3">
        <v>195611.2</v>
      </c>
      <c r="N218" s="8">
        <v>165596.47999999998</v>
      </c>
      <c r="O218" s="8">
        <f t="shared" si="30"/>
        <v>-30014.72</v>
      </c>
      <c r="P218" s="9">
        <f t="shared" si="31"/>
        <v>-0.1534407028</v>
      </c>
      <c r="Q218" s="3">
        <v>120.59876695437733</v>
      </c>
      <c r="R218" s="8">
        <v>105.00727964489536</v>
      </c>
      <c r="S218" s="8">
        <f t="shared" si="32"/>
        <v>-15.59148731</v>
      </c>
      <c r="T218" s="9">
        <f t="shared" si="33"/>
        <v>-0.1292839695</v>
      </c>
      <c r="U218" s="8"/>
      <c r="V218" s="8">
        <v>184.0</v>
      </c>
      <c r="W218" s="8">
        <v>112.0</v>
      </c>
      <c r="X218" s="9">
        <v>0.1876981610653139</v>
      </c>
      <c r="Y218" s="8">
        <v>240.0</v>
      </c>
      <c r="Z218" s="9">
        <v>0.1521876981610653</v>
      </c>
      <c r="AA218" s="8">
        <v>689.9853333333333</v>
      </c>
      <c r="AB218" s="3"/>
      <c r="AC218" s="3">
        <v>716.0</v>
      </c>
      <c r="AD218" s="3">
        <v>1.0</v>
      </c>
      <c r="AE218" s="3">
        <v>3.0</v>
      </c>
      <c r="AF218" s="3" t="s">
        <v>260</v>
      </c>
      <c r="AG218" s="3">
        <v>198.0</v>
      </c>
      <c r="AH218" s="3">
        <v>140.0</v>
      </c>
      <c r="AI218" s="3">
        <v>0.20838471023427868</v>
      </c>
      <c r="AJ218" s="3">
        <v>268.0</v>
      </c>
      <c r="AK218" s="3">
        <v>0.16522811344019728</v>
      </c>
      <c r="AL218" s="3">
        <v>729.8925373134329</v>
      </c>
      <c r="AM218" s="3"/>
    </row>
    <row r="219" ht="14.25" customHeight="1">
      <c r="A219" s="1">
        <v>717.0</v>
      </c>
      <c r="B219" s="2">
        <v>1.0</v>
      </c>
      <c r="C219" s="2">
        <v>3.0</v>
      </c>
      <c r="D219" s="3" t="s">
        <v>261</v>
      </c>
      <c r="E219" s="3">
        <v>1907.0</v>
      </c>
      <c r="F219" s="8">
        <v>1868.0</v>
      </c>
      <c r="G219" s="8">
        <f t="shared" si="26"/>
        <v>-39</v>
      </c>
      <c r="H219" s="9">
        <f t="shared" si="27"/>
        <v>-0.02045097011</v>
      </c>
      <c r="I219" s="3">
        <v>405.0</v>
      </c>
      <c r="J219" s="8">
        <v>323.0</v>
      </c>
      <c r="K219" s="8">
        <f t="shared" si="28"/>
        <v>-82</v>
      </c>
      <c r="L219" s="9">
        <f t="shared" si="29"/>
        <v>-0.2024691358</v>
      </c>
      <c r="M219" s="3">
        <v>275115.83999999997</v>
      </c>
      <c r="N219" s="8">
        <v>193950.08000000002</v>
      </c>
      <c r="O219" s="8">
        <f t="shared" si="30"/>
        <v>-81165.76</v>
      </c>
      <c r="P219" s="9">
        <f t="shared" si="31"/>
        <v>-0.2950239434</v>
      </c>
      <c r="Q219" s="3">
        <v>144.26630309386468</v>
      </c>
      <c r="R219" s="8">
        <v>103.8276659528908</v>
      </c>
      <c r="S219" s="8">
        <f t="shared" si="32"/>
        <v>-40.43863714</v>
      </c>
      <c r="T219" s="9">
        <f t="shared" si="33"/>
        <v>-0.2803054925</v>
      </c>
      <c r="U219" s="8"/>
      <c r="V219" s="8">
        <v>247.0</v>
      </c>
      <c r="W219" s="8">
        <v>76.0</v>
      </c>
      <c r="X219" s="9">
        <v>0.17291220556745182</v>
      </c>
      <c r="Y219" s="8">
        <v>285.0</v>
      </c>
      <c r="Z219" s="9">
        <v>0.15256959314775162</v>
      </c>
      <c r="AA219" s="8">
        <v>680.5265964912281</v>
      </c>
      <c r="AB219" s="3"/>
      <c r="AC219" s="3">
        <v>717.0</v>
      </c>
      <c r="AD219" s="3">
        <v>1.0</v>
      </c>
      <c r="AE219" s="3">
        <v>3.0</v>
      </c>
      <c r="AF219" s="3" t="s">
        <v>261</v>
      </c>
      <c r="AG219" s="3">
        <v>282.0</v>
      </c>
      <c r="AH219" s="3">
        <v>123.0</v>
      </c>
      <c r="AI219" s="3">
        <v>0.21237545883586786</v>
      </c>
      <c r="AJ219" s="3">
        <v>343.5</v>
      </c>
      <c r="AK219" s="3">
        <v>0.1801258521237546</v>
      </c>
      <c r="AL219" s="3">
        <v>800.9194759825326</v>
      </c>
      <c r="AM219" s="3"/>
    </row>
    <row r="220" ht="14.25" customHeight="1">
      <c r="A220" s="1">
        <v>719.0</v>
      </c>
      <c r="B220" s="2">
        <v>1.0</v>
      </c>
      <c r="C220" s="2">
        <v>3.0</v>
      </c>
      <c r="D220" s="3" t="s">
        <v>262</v>
      </c>
      <c r="E220" s="3">
        <v>8987.0</v>
      </c>
      <c r="F220" s="8">
        <v>8892.0</v>
      </c>
      <c r="G220" s="8">
        <f t="shared" si="26"/>
        <v>-95</v>
      </c>
      <c r="H220" s="9">
        <f t="shared" si="27"/>
        <v>-0.01057082452</v>
      </c>
      <c r="I220" s="3">
        <v>1036.0</v>
      </c>
      <c r="J220" s="8">
        <v>1000.0</v>
      </c>
      <c r="K220" s="8">
        <f t="shared" si="28"/>
        <v>-36</v>
      </c>
      <c r="L220" s="9">
        <f t="shared" si="29"/>
        <v>-0.03474903475</v>
      </c>
      <c r="M220" s="3">
        <v>403079.36</v>
      </c>
      <c r="N220" s="8">
        <v>412473.28</v>
      </c>
      <c r="O220" s="8">
        <f t="shared" si="30"/>
        <v>9393.92</v>
      </c>
      <c r="P220" s="9">
        <f t="shared" si="31"/>
        <v>0.02330538582</v>
      </c>
      <c r="Q220" s="3">
        <v>44.851380883498386</v>
      </c>
      <c r="R220" s="8">
        <v>46.38700854700855</v>
      </c>
      <c r="S220" s="8">
        <f t="shared" si="32"/>
        <v>1.535627664</v>
      </c>
      <c r="T220" s="9">
        <f t="shared" si="33"/>
        <v>0.03423813567</v>
      </c>
      <c r="U220" s="8"/>
      <c r="V220" s="8">
        <v>780.0</v>
      </c>
      <c r="W220" s="8">
        <v>220.0</v>
      </c>
      <c r="X220" s="9">
        <v>0.11246063877642826</v>
      </c>
      <c r="Y220" s="8">
        <v>890.0</v>
      </c>
      <c r="Z220" s="9">
        <v>0.10008996851102114</v>
      </c>
      <c r="AA220" s="8">
        <v>463.45312359550564</v>
      </c>
      <c r="AB220" s="3"/>
      <c r="AC220" s="3">
        <v>719.0</v>
      </c>
      <c r="AD220" s="3">
        <v>1.0</v>
      </c>
      <c r="AE220" s="3">
        <v>3.0</v>
      </c>
      <c r="AF220" s="3" t="s">
        <v>262</v>
      </c>
      <c r="AG220" s="3">
        <v>717.0</v>
      </c>
      <c r="AH220" s="3">
        <v>319.0</v>
      </c>
      <c r="AI220" s="3">
        <v>0.11527762323355958</v>
      </c>
      <c r="AJ220" s="3">
        <v>876.5</v>
      </c>
      <c r="AK220" s="3">
        <v>0.09752976521642372</v>
      </c>
      <c r="AL220" s="3">
        <v>459.87377067883625</v>
      </c>
      <c r="AM220" s="3"/>
    </row>
    <row r="221" ht="14.25" customHeight="1">
      <c r="A221" s="1">
        <v>720.0</v>
      </c>
      <c r="B221" s="2">
        <v>1.0</v>
      </c>
      <c r="C221" s="2">
        <v>3.0</v>
      </c>
      <c r="D221" s="3" t="s">
        <v>263</v>
      </c>
      <c r="E221" s="3">
        <v>8203.0</v>
      </c>
      <c r="F221" s="8">
        <v>8066.0</v>
      </c>
      <c r="G221" s="8">
        <f t="shared" si="26"/>
        <v>-137</v>
      </c>
      <c r="H221" s="9">
        <f t="shared" si="27"/>
        <v>-0.01670120688</v>
      </c>
      <c r="I221" s="3">
        <v>2807.0</v>
      </c>
      <c r="J221" s="8">
        <v>2463.0</v>
      </c>
      <c r="K221" s="8">
        <f t="shared" si="28"/>
        <v>-344</v>
      </c>
      <c r="L221" s="9">
        <f t="shared" si="29"/>
        <v>-0.1225507659</v>
      </c>
      <c r="M221" s="3">
        <v>2916812.16</v>
      </c>
      <c r="N221" s="8">
        <v>2440414.4</v>
      </c>
      <c r="O221" s="8">
        <f t="shared" si="30"/>
        <v>-476397.76</v>
      </c>
      <c r="P221" s="9">
        <f t="shared" si="31"/>
        <v>-0.1633282275</v>
      </c>
      <c r="Q221" s="3">
        <v>355.5787102279654</v>
      </c>
      <c r="R221" s="8">
        <v>302.5557153483759</v>
      </c>
      <c r="S221" s="8">
        <f t="shared" si="32"/>
        <v>-53.02299488</v>
      </c>
      <c r="T221" s="9">
        <f t="shared" si="33"/>
        <v>-0.1491174622</v>
      </c>
      <c r="U221" s="8"/>
      <c r="V221" s="8">
        <v>1725.0</v>
      </c>
      <c r="W221" s="8">
        <v>738.0</v>
      </c>
      <c r="X221" s="9">
        <v>0.30535581453012645</v>
      </c>
      <c r="Y221" s="8">
        <v>2094.0</v>
      </c>
      <c r="Z221" s="9">
        <v>0.2596082320852963</v>
      </c>
      <c r="AA221" s="8">
        <v>1165.4319006685769</v>
      </c>
      <c r="AB221" s="3"/>
      <c r="AC221" s="3">
        <v>720.0</v>
      </c>
      <c r="AD221" s="3">
        <v>1.0</v>
      </c>
      <c r="AE221" s="3">
        <v>3.0</v>
      </c>
      <c r="AF221" s="3" t="s">
        <v>263</v>
      </c>
      <c r="AG221" s="3">
        <v>1823.0</v>
      </c>
      <c r="AH221" s="3">
        <v>984.0</v>
      </c>
      <c r="AI221" s="3">
        <v>0.34219188101913933</v>
      </c>
      <c r="AJ221" s="3">
        <v>2315.0</v>
      </c>
      <c r="AK221" s="3">
        <v>0.28221382421065466</v>
      </c>
      <c r="AL221" s="3">
        <v>1259.9620561555075</v>
      </c>
      <c r="AM221" s="3"/>
    </row>
    <row r="222" ht="14.25" customHeight="1">
      <c r="A222" s="1">
        <v>721.0</v>
      </c>
      <c r="B222" s="2">
        <v>1.0</v>
      </c>
      <c r="C222" s="2">
        <v>3.0</v>
      </c>
      <c r="D222" s="3" t="s">
        <v>264</v>
      </c>
      <c r="E222" s="3">
        <v>4316.0</v>
      </c>
      <c r="F222" s="8">
        <v>4139.0</v>
      </c>
      <c r="G222" s="8">
        <f t="shared" si="26"/>
        <v>-177</v>
      </c>
      <c r="H222" s="9">
        <f t="shared" si="27"/>
        <v>-0.04101019462</v>
      </c>
      <c r="I222" s="3">
        <v>530.0</v>
      </c>
      <c r="J222" s="8">
        <v>463.0</v>
      </c>
      <c r="K222" s="8">
        <f t="shared" si="28"/>
        <v>-67</v>
      </c>
      <c r="L222" s="9">
        <f t="shared" si="29"/>
        <v>-0.1264150943</v>
      </c>
      <c r="M222" s="3">
        <v>220642.56</v>
      </c>
      <c r="N222" s="8">
        <v>178198.08000000002</v>
      </c>
      <c r="O222" s="8">
        <f t="shared" si="30"/>
        <v>-42444.48</v>
      </c>
      <c r="P222" s="9">
        <f t="shared" si="31"/>
        <v>-0.1923676012</v>
      </c>
      <c r="Q222" s="3">
        <v>51.122001853568115</v>
      </c>
      <c r="R222" s="8">
        <v>43.053413868084085</v>
      </c>
      <c r="S222" s="8">
        <f t="shared" si="32"/>
        <v>-8.068587985</v>
      </c>
      <c r="T222" s="9">
        <f t="shared" si="33"/>
        <v>-0.1578300476</v>
      </c>
      <c r="U222" s="8"/>
      <c r="V222" s="8">
        <v>322.0</v>
      </c>
      <c r="W222" s="8">
        <v>141.0</v>
      </c>
      <c r="X222" s="9">
        <v>0.11186276878473062</v>
      </c>
      <c r="Y222" s="8">
        <v>392.5</v>
      </c>
      <c r="Z222" s="9">
        <v>0.09482966900217443</v>
      </c>
      <c r="AA222" s="8">
        <v>454.007847133758</v>
      </c>
      <c r="AB222" s="3"/>
      <c r="AC222" s="3">
        <v>721.0</v>
      </c>
      <c r="AD222" s="3">
        <v>1.0</v>
      </c>
      <c r="AE222" s="3">
        <v>3.0</v>
      </c>
      <c r="AF222" s="3" t="s">
        <v>264</v>
      </c>
      <c r="AG222" s="3">
        <v>372.0</v>
      </c>
      <c r="AH222" s="3">
        <v>158.0</v>
      </c>
      <c r="AI222" s="3">
        <v>0.12279888785912882</v>
      </c>
      <c r="AJ222" s="3">
        <v>451.0</v>
      </c>
      <c r="AK222" s="3">
        <v>0.10449490268767377</v>
      </c>
      <c r="AL222" s="3">
        <v>489.229623059867</v>
      </c>
      <c r="AM222" s="3"/>
    </row>
    <row r="223" ht="14.25" customHeight="1">
      <c r="A223" s="1">
        <v>726.0</v>
      </c>
      <c r="B223" s="2">
        <v>1.0</v>
      </c>
      <c r="C223" s="2">
        <v>4.0</v>
      </c>
      <c r="D223" s="3" t="s">
        <v>265</v>
      </c>
      <c r="E223" s="3">
        <v>2958.0</v>
      </c>
      <c r="F223" s="8">
        <v>2854.0</v>
      </c>
      <c r="G223" s="8">
        <f t="shared" si="26"/>
        <v>-104</v>
      </c>
      <c r="H223" s="9">
        <f t="shared" si="27"/>
        <v>-0.03515889114</v>
      </c>
      <c r="I223" s="3">
        <v>514.0</v>
      </c>
      <c r="J223" s="8">
        <v>347.0</v>
      </c>
      <c r="K223" s="8">
        <f t="shared" si="28"/>
        <v>-167</v>
      </c>
      <c r="L223" s="9">
        <f t="shared" si="29"/>
        <v>-0.3249027237</v>
      </c>
      <c r="M223" s="3">
        <v>268643.2</v>
      </c>
      <c r="N223" s="8">
        <v>141882.56</v>
      </c>
      <c r="O223" s="8">
        <f t="shared" si="30"/>
        <v>-126760.64</v>
      </c>
      <c r="P223" s="9">
        <f t="shared" si="31"/>
        <v>-0.4718550107</v>
      </c>
      <c r="Q223" s="3">
        <v>90.81920216362407</v>
      </c>
      <c r="R223" s="8">
        <v>49.71358093903294</v>
      </c>
      <c r="S223" s="8">
        <f t="shared" si="32"/>
        <v>-41.10562122</v>
      </c>
      <c r="T223" s="9">
        <f t="shared" si="33"/>
        <v>-0.4526093628</v>
      </c>
      <c r="U223" s="8"/>
      <c r="V223" s="8">
        <v>251.0</v>
      </c>
      <c r="W223" s="8">
        <v>96.0</v>
      </c>
      <c r="X223" s="9">
        <v>0.12158374211632796</v>
      </c>
      <c r="Y223" s="8">
        <v>299.0</v>
      </c>
      <c r="Z223" s="9">
        <v>0.10476524176594254</v>
      </c>
      <c r="AA223" s="8">
        <v>474.5236120401338</v>
      </c>
      <c r="AB223" s="3"/>
      <c r="AC223" s="3">
        <v>726.0</v>
      </c>
      <c r="AD223" s="3">
        <v>1.0</v>
      </c>
      <c r="AE223" s="3">
        <v>4.0</v>
      </c>
      <c r="AF223" s="3" t="s">
        <v>265</v>
      </c>
      <c r="AG223" s="3">
        <v>343.0</v>
      </c>
      <c r="AH223" s="3">
        <v>171.0</v>
      </c>
      <c r="AI223" s="3">
        <v>0.1737660581473969</v>
      </c>
      <c r="AJ223" s="3">
        <v>428.5</v>
      </c>
      <c r="AK223" s="3">
        <v>0.14486139283299526</v>
      </c>
      <c r="AL223" s="3">
        <v>626.9386231038507</v>
      </c>
      <c r="AM223" s="3"/>
    </row>
    <row r="224" ht="14.25" customHeight="1">
      <c r="A224" s="1">
        <v>727.0</v>
      </c>
      <c r="B224" s="2">
        <v>1.0</v>
      </c>
      <c r="C224" s="2">
        <v>4.0</v>
      </c>
      <c r="D224" s="3" t="s">
        <v>266</v>
      </c>
      <c r="E224" s="3">
        <v>3067.0</v>
      </c>
      <c r="F224" s="8">
        <v>2981.0</v>
      </c>
      <c r="G224" s="8">
        <f t="shared" si="26"/>
        <v>-86</v>
      </c>
      <c r="H224" s="9">
        <f t="shared" si="27"/>
        <v>-0.02804043039</v>
      </c>
      <c r="I224" s="3">
        <v>771.0</v>
      </c>
      <c r="J224" s="8">
        <v>541.0</v>
      </c>
      <c r="K224" s="8">
        <f t="shared" si="28"/>
        <v>-230</v>
      </c>
      <c r="L224" s="9">
        <f t="shared" si="29"/>
        <v>-0.2983138781</v>
      </c>
      <c r="M224" s="3">
        <v>575205.76</v>
      </c>
      <c r="N224" s="8">
        <v>314409.92000000004</v>
      </c>
      <c r="O224" s="8">
        <f t="shared" si="30"/>
        <v>-260795.84</v>
      </c>
      <c r="P224" s="9">
        <f t="shared" si="31"/>
        <v>-0.4533957379</v>
      </c>
      <c r="Q224" s="3">
        <v>187.54671014020215</v>
      </c>
      <c r="R224" s="8">
        <v>105.47129151291514</v>
      </c>
      <c r="S224" s="8">
        <f t="shared" si="32"/>
        <v>-82.07541863</v>
      </c>
      <c r="T224" s="9">
        <f t="shared" si="33"/>
        <v>-0.4376265442</v>
      </c>
      <c r="U224" s="8"/>
      <c r="V224" s="8">
        <v>371.0</v>
      </c>
      <c r="W224" s="8">
        <v>170.0</v>
      </c>
      <c r="X224" s="9">
        <v>0.18148272391814826</v>
      </c>
      <c r="Y224" s="8">
        <v>456.0</v>
      </c>
      <c r="Z224" s="9">
        <v>0.15296880241529687</v>
      </c>
      <c r="AA224" s="8">
        <v>689.4954385964913</v>
      </c>
      <c r="AB224" s="3"/>
      <c r="AC224" s="3">
        <v>727.0</v>
      </c>
      <c r="AD224" s="3">
        <v>1.0</v>
      </c>
      <c r="AE224" s="3">
        <v>4.0</v>
      </c>
      <c r="AF224" s="3" t="s">
        <v>266</v>
      </c>
      <c r="AG224" s="3">
        <v>494.0</v>
      </c>
      <c r="AH224" s="3">
        <v>277.0</v>
      </c>
      <c r="AI224" s="3">
        <v>0.2513857189435931</v>
      </c>
      <c r="AJ224" s="3">
        <v>632.5</v>
      </c>
      <c r="AK224" s="3">
        <v>0.2062275839582654</v>
      </c>
      <c r="AL224" s="3">
        <v>909.4162213438735</v>
      </c>
      <c r="AM224" s="3"/>
    </row>
    <row r="225" ht="14.25" customHeight="1">
      <c r="A225" s="1">
        <v>728.0</v>
      </c>
      <c r="B225" s="2">
        <v>1.0</v>
      </c>
      <c r="C225" s="2">
        <v>4.0</v>
      </c>
      <c r="D225" s="3" t="s">
        <v>267</v>
      </c>
      <c r="E225" s="3">
        <v>13921.0</v>
      </c>
      <c r="F225" s="8">
        <v>13464.0</v>
      </c>
      <c r="G225" s="8">
        <f t="shared" si="26"/>
        <v>-457</v>
      </c>
      <c r="H225" s="9">
        <f t="shared" si="27"/>
        <v>-0.03282810143</v>
      </c>
      <c r="I225" s="3">
        <v>2096.0</v>
      </c>
      <c r="J225" s="8">
        <v>1663.0</v>
      </c>
      <c r="K225" s="8">
        <f t="shared" si="28"/>
        <v>-433</v>
      </c>
      <c r="L225" s="9">
        <f t="shared" si="29"/>
        <v>-0.2065839695</v>
      </c>
      <c r="M225" s="3">
        <v>1138669.12</v>
      </c>
      <c r="N225" s="8">
        <v>816526.3999999998</v>
      </c>
      <c r="O225" s="8">
        <f t="shared" si="30"/>
        <v>-322142.72</v>
      </c>
      <c r="P225" s="9">
        <f t="shared" si="31"/>
        <v>-0.2829116153</v>
      </c>
      <c r="Q225" s="3">
        <v>81.79506644637598</v>
      </c>
      <c r="R225" s="8">
        <v>60.64515745692215</v>
      </c>
      <c r="S225" s="8">
        <f t="shared" si="32"/>
        <v>-21.14990899</v>
      </c>
      <c r="T225" s="9">
        <f t="shared" si="33"/>
        <v>-0.2585719397</v>
      </c>
      <c r="U225" s="8"/>
      <c r="V225" s="8">
        <v>1269.0</v>
      </c>
      <c r="W225" s="8">
        <v>394.0</v>
      </c>
      <c r="X225" s="9">
        <v>0.12351455733808675</v>
      </c>
      <c r="Y225" s="8">
        <v>1466.0</v>
      </c>
      <c r="Z225" s="9">
        <v>0.10888294711824123</v>
      </c>
      <c r="AA225" s="8">
        <v>556.9757162346519</v>
      </c>
      <c r="AB225" s="3"/>
      <c r="AC225" s="3">
        <v>728.0</v>
      </c>
      <c r="AD225" s="3">
        <v>1.0</v>
      </c>
      <c r="AE225" s="3">
        <v>4.0</v>
      </c>
      <c r="AF225" s="3" t="s">
        <v>267</v>
      </c>
      <c r="AG225" s="3">
        <v>1429.0</v>
      </c>
      <c r="AH225" s="3">
        <v>667.0</v>
      </c>
      <c r="AI225" s="3">
        <v>0.15056389627181954</v>
      </c>
      <c r="AJ225" s="3">
        <v>1762.5</v>
      </c>
      <c r="AK225" s="3">
        <v>0.12660728395948567</v>
      </c>
      <c r="AL225" s="3">
        <v>646.0534014184398</v>
      </c>
      <c r="AM225" s="3"/>
    </row>
    <row r="226" ht="14.25" customHeight="1">
      <c r="A226" s="1">
        <v>738.0</v>
      </c>
      <c r="B226" s="2">
        <v>1.0</v>
      </c>
      <c r="C226" s="2">
        <v>5.0</v>
      </c>
      <c r="D226" s="3" t="s">
        <v>268</v>
      </c>
      <c r="E226" s="3">
        <v>1090.0</v>
      </c>
      <c r="F226" s="8">
        <v>1065.0</v>
      </c>
      <c r="G226" s="8">
        <f t="shared" si="26"/>
        <v>-25</v>
      </c>
      <c r="H226" s="9">
        <f t="shared" si="27"/>
        <v>-0.02293577982</v>
      </c>
      <c r="I226" s="3">
        <v>250.0</v>
      </c>
      <c r="J226" s="8">
        <v>191.0</v>
      </c>
      <c r="K226" s="8">
        <f t="shared" si="28"/>
        <v>-59</v>
      </c>
      <c r="L226" s="9">
        <f t="shared" si="29"/>
        <v>-0.236</v>
      </c>
      <c r="M226" s="3">
        <v>161930.56</v>
      </c>
      <c r="N226" s="8">
        <v>94454.72</v>
      </c>
      <c r="O226" s="8">
        <f t="shared" si="30"/>
        <v>-67475.84</v>
      </c>
      <c r="P226" s="9">
        <f t="shared" si="31"/>
        <v>-0.4166961443</v>
      </c>
      <c r="Q226" s="3">
        <v>148.56014678899083</v>
      </c>
      <c r="R226" s="8">
        <v>88.6898779342723</v>
      </c>
      <c r="S226" s="8">
        <f t="shared" si="32"/>
        <v>-59.87026885</v>
      </c>
      <c r="T226" s="9">
        <f t="shared" si="33"/>
        <v>-0.4030035656</v>
      </c>
      <c r="U226" s="8"/>
      <c r="V226" s="8">
        <v>115.0</v>
      </c>
      <c r="W226" s="8">
        <v>76.0</v>
      </c>
      <c r="X226" s="9">
        <v>0.17934272300469484</v>
      </c>
      <c r="Y226" s="8">
        <v>153.0</v>
      </c>
      <c r="Z226" s="9">
        <v>0.14366197183098592</v>
      </c>
      <c r="AA226" s="8">
        <v>617.3511111111111</v>
      </c>
      <c r="AB226" s="3"/>
      <c r="AC226" s="3">
        <v>738.0</v>
      </c>
      <c r="AD226" s="3">
        <v>1.0</v>
      </c>
      <c r="AE226" s="3">
        <v>5.0</v>
      </c>
      <c r="AF226" s="3" t="s">
        <v>268</v>
      </c>
      <c r="AG226" s="3">
        <v>154.0</v>
      </c>
      <c r="AH226" s="3">
        <v>96.0</v>
      </c>
      <c r="AI226" s="3">
        <v>0.22935779816513763</v>
      </c>
      <c r="AJ226" s="3">
        <v>202.0</v>
      </c>
      <c r="AK226" s="3">
        <v>0.1853211009174312</v>
      </c>
      <c r="AL226" s="3">
        <v>801.6364356435644</v>
      </c>
      <c r="AM226" s="3"/>
    </row>
    <row r="227" ht="14.25" customHeight="1">
      <c r="A227" s="1">
        <v>739.0</v>
      </c>
      <c r="B227" s="2">
        <v>1.0</v>
      </c>
      <c r="C227" s="2">
        <v>6.0</v>
      </c>
      <c r="D227" s="3" t="s">
        <v>269</v>
      </c>
      <c r="E227" s="3">
        <v>755.0</v>
      </c>
      <c r="F227" s="8">
        <v>720.0</v>
      </c>
      <c r="G227" s="8">
        <f t="shared" si="26"/>
        <v>-35</v>
      </c>
      <c r="H227" s="9">
        <f t="shared" si="27"/>
        <v>-0.04635761589</v>
      </c>
      <c r="I227" s="3">
        <v>148.0</v>
      </c>
      <c r="J227" s="8">
        <v>101.0</v>
      </c>
      <c r="K227" s="8">
        <f t="shared" si="28"/>
        <v>-47</v>
      </c>
      <c r="L227" s="9">
        <f t="shared" si="29"/>
        <v>-0.3175675676</v>
      </c>
      <c r="M227" s="3">
        <v>76411.52</v>
      </c>
      <c r="N227" s="8">
        <v>34425.28</v>
      </c>
      <c r="O227" s="8">
        <f t="shared" si="30"/>
        <v>-41986.24</v>
      </c>
      <c r="P227" s="9">
        <f t="shared" si="31"/>
        <v>-0.5494752624</v>
      </c>
      <c r="Q227" s="3">
        <v>101.20731125827815</v>
      </c>
      <c r="R227" s="8">
        <v>47.812888888888885</v>
      </c>
      <c r="S227" s="8">
        <f t="shared" si="32"/>
        <v>-53.39442237</v>
      </c>
      <c r="T227" s="9">
        <f t="shared" si="33"/>
        <v>-0.5275747543</v>
      </c>
      <c r="U227" s="8"/>
      <c r="V227" s="8">
        <v>45.0</v>
      </c>
      <c r="W227" s="8">
        <v>56.0</v>
      </c>
      <c r="X227" s="9">
        <v>0.14027777777777778</v>
      </c>
      <c r="Y227" s="8">
        <v>73.0</v>
      </c>
      <c r="Z227" s="9">
        <v>0.10138888888888889</v>
      </c>
      <c r="AA227" s="8">
        <v>471.5791780821918</v>
      </c>
      <c r="AB227" s="3"/>
      <c r="AC227" s="3">
        <v>739.0</v>
      </c>
      <c r="AD227" s="3">
        <v>1.0</v>
      </c>
      <c r="AE227" s="3">
        <v>6.0</v>
      </c>
      <c r="AF227" s="3" t="s">
        <v>269</v>
      </c>
      <c r="AG227" s="3">
        <v>79.0</v>
      </c>
      <c r="AH227" s="3">
        <v>69.0</v>
      </c>
      <c r="AI227" s="3">
        <v>0.19602649006622516</v>
      </c>
      <c r="AJ227" s="3">
        <v>113.5</v>
      </c>
      <c r="AK227" s="3">
        <v>0.15033112582781458</v>
      </c>
      <c r="AL227" s="3">
        <v>673.2292511013217</v>
      </c>
      <c r="AM227" s="3"/>
    </row>
    <row r="228" ht="14.25" customHeight="1">
      <c r="A228" s="1">
        <v>740.0</v>
      </c>
      <c r="B228" s="2">
        <v>1.0</v>
      </c>
      <c r="C228" s="2">
        <v>5.0</v>
      </c>
      <c r="D228" s="3" t="s">
        <v>270</v>
      </c>
      <c r="E228" s="3">
        <v>1316.0</v>
      </c>
      <c r="F228" s="8">
        <v>1269.0</v>
      </c>
      <c r="G228" s="8">
        <f t="shared" si="26"/>
        <v>-47</v>
      </c>
      <c r="H228" s="9">
        <f t="shared" si="27"/>
        <v>-0.03571428571</v>
      </c>
      <c r="I228" s="3">
        <v>509.0</v>
      </c>
      <c r="J228" s="8">
        <v>376.0</v>
      </c>
      <c r="K228" s="8">
        <f t="shared" si="28"/>
        <v>-133</v>
      </c>
      <c r="L228" s="9">
        <f t="shared" si="29"/>
        <v>-0.2612966601</v>
      </c>
      <c r="M228" s="3">
        <v>567873.92</v>
      </c>
      <c r="N228" s="8">
        <v>341102.4</v>
      </c>
      <c r="O228" s="8">
        <f t="shared" si="30"/>
        <v>-226771.52</v>
      </c>
      <c r="P228" s="9">
        <f t="shared" si="31"/>
        <v>-0.3993342748</v>
      </c>
      <c r="Q228" s="3">
        <v>431.51513677811556</v>
      </c>
      <c r="R228" s="8">
        <v>268.79621749408983</v>
      </c>
      <c r="S228" s="8">
        <f t="shared" si="32"/>
        <v>-162.7189193</v>
      </c>
      <c r="T228" s="9">
        <f t="shared" si="33"/>
        <v>-0.3770873961</v>
      </c>
      <c r="U228" s="8"/>
      <c r="V228" s="8">
        <v>250.0</v>
      </c>
      <c r="W228" s="8">
        <v>126.0</v>
      </c>
      <c r="X228" s="9">
        <v>0.2962962962962963</v>
      </c>
      <c r="Y228" s="8">
        <v>313.0</v>
      </c>
      <c r="Z228" s="9">
        <v>0.2466509062253743</v>
      </c>
      <c r="AA228" s="8">
        <v>1089.7840255591054</v>
      </c>
      <c r="AB228" s="3"/>
      <c r="AC228" s="3">
        <v>740.0</v>
      </c>
      <c r="AD228" s="3">
        <v>1.0</v>
      </c>
      <c r="AE228" s="3">
        <v>5.0</v>
      </c>
      <c r="AF228" s="3" t="s">
        <v>270</v>
      </c>
      <c r="AG228" s="3">
        <v>317.0</v>
      </c>
      <c r="AH228" s="3">
        <v>192.0</v>
      </c>
      <c r="AI228" s="3">
        <v>0.38677811550151975</v>
      </c>
      <c r="AJ228" s="3">
        <v>413.0</v>
      </c>
      <c r="AK228" s="3">
        <v>0.31382978723404253</v>
      </c>
      <c r="AL228" s="3">
        <v>1374.9973849878936</v>
      </c>
      <c r="AM228" s="3"/>
    </row>
    <row r="229" ht="14.25" customHeight="1">
      <c r="A229" s="1">
        <v>741.0</v>
      </c>
      <c r="B229" s="2">
        <v>1.0</v>
      </c>
      <c r="C229" s="2">
        <v>5.0</v>
      </c>
      <c r="D229" s="3" t="s">
        <v>271</v>
      </c>
      <c r="E229" s="3">
        <v>957.0</v>
      </c>
      <c r="F229" s="8">
        <v>898.0</v>
      </c>
      <c r="G229" s="8">
        <f t="shared" si="26"/>
        <v>-59</v>
      </c>
      <c r="H229" s="9">
        <f t="shared" si="27"/>
        <v>-0.06165099269</v>
      </c>
      <c r="I229" s="3">
        <v>251.0</v>
      </c>
      <c r="J229" s="8">
        <v>201.0</v>
      </c>
      <c r="K229" s="8">
        <f t="shared" si="28"/>
        <v>-50</v>
      </c>
      <c r="L229" s="9">
        <f t="shared" si="29"/>
        <v>-0.1992031873</v>
      </c>
      <c r="M229" s="3">
        <v>210446.72</v>
      </c>
      <c r="N229" s="8">
        <v>126703.36</v>
      </c>
      <c r="O229" s="8">
        <f t="shared" si="30"/>
        <v>-83743.36</v>
      </c>
      <c r="P229" s="9">
        <f t="shared" si="31"/>
        <v>-0.3979314099</v>
      </c>
      <c r="Q229" s="3">
        <v>219.9025287356322</v>
      </c>
      <c r="R229" s="8">
        <v>141.0950556792873</v>
      </c>
      <c r="S229" s="8">
        <f t="shared" si="32"/>
        <v>-78.80747306</v>
      </c>
      <c r="T229" s="9">
        <f t="shared" si="33"/>
        <v>-0.3583745649</v>
      </c>
      <c r="U229" s="8"/>
      <c r="V229" s="8">
        <v>122.0</v>
      </c>
      <c r="W229" s="8">
        <v>79.0</v>
      </c>
      <c r="X229" s="9">
        <v>0.22383073496659242</v>
      </c>
      <c r="Y229" s="8">
        <v>161.5</v>
      </c>
      <c r="Z229" s="9">
        <v>0.17984409799554565</v>
      </c>
      <c r="AA229" s="8">
        <v>784.5409287925696</v>
      </c>
      <c r="AB229" s="3"/>
      <c r="AC229" s="3">
        <v>741.0</v>
      </c>
      <c r="AD229" s="3">
        <v>1.0</v>
      </c>
      <c r="AE229" s="3">
        <v>5.0</v>
      </c>
      <c r="AF229" s="3" t="s">
        <v>271</v>
      </c>
      <c r="AG229" s="3">
        <v>181.0</v>
      </c>
      <c r="AH229" s="3">
        <v>70.0</v>
      </c>
      <c r="AI229" s="3">
        <v>0.26227795193312436</v>
      </c>
      <c r="AJ229" s="3">
        <v>216.0</v>
      </c>
      <c r="AK229" s="3">
        <v>0.22570532915360503</v>
      </c>
      <c r="AL229" s="3">
        <v>974.2903703703704</v>
      </c>
      <c r="AM229" s="3"/>
    </row>
    <row r="230" ht="14.25" customHeight="1">
      <c r="A230" s="1">
        <v>742.0</v>
      </c>
      <c r="B230" s="2">
        <v>1.0</v>
      </c>
      <c r="C230" s="2">
        <v>4.0</v>
      </c>
      <c r="D230" s="3" t="s">
        <v>272</v>
      </c>
      <c r="E230" s="3">
        <v>10171.0</v>
      </c>
      <c r="F230" s="8">
        <v>9628.0</v>
      </c>
      <c r="G230" s="8">
        <f t="shared" si="26"/>
        <v>-543</v>
      </c>
      <c r="H230" s="9">
        <f t="shared" si="27"/>
        <v>-0.05338708092</v>
      </c>
      <c r="I230" s="3">
        <v>6327.0</v>
      </c>
      <c r="J230" s="8">
        <v>5460.0</v>
      </c>
      <c r="K230" s="8">
        <f t="shared" si="28"/>
        <v>-867</v>
      </c>
      <c r="L230" s="9">
        <f t="shared" si="29"/>
        <v>-0.1370317686</v>
      </c>
      <c r="M230" s="3">
        <v>1.556234592E7</v>
      </c>
      <c r="N230" s="8">
        <v>1.2737009919999998E7</v>
      </c>
      <c r="O230" s="8">
        <f t="shared" si="30"/>
        <v>-2825336</v>
      </c>
      <c r="P230" s="9">
        <f t="shared" si="31"/>
        <v>-0.1815494923</v>
      </c>
      <c r="Q230" s="3">
        <v>1530.07038835906</v>
      </c>
      <c r="R230" s="8">
        <v>1322.9133693394265</v>
      </c>
      <c r="S230" s="8">
        <f t="shared" si="32"/>
        <v>-207.157019</v>
      </c>
      <c r="T230" s="9">
        <f t="shared" si="33"/>
        <v>-0.1353905158</v>
      </c>
      <c r="U230" s="8"/>
      <c r="V230" s="8">
        <v>4910.0</v>
      </c>
      <c r="W230" s="8">
        <v>550.0</v>
      </c>
      <c r="X230" s="9">
        <v>0.5670959700872455</v>
      </c>
      <c r="Y230" s="8">
        <v>5185.0</v>
      </c>
      <c r="Z230" s="9">
        <v>0.5385334441213129</v>
      </c>
      <c r="AA230" s="8">
        <v>2456.5110742526517</v>
      </c>
      <c r="AB230" s="3"/>
      <c r="AC230" s="3">
        <v>742.0</v>
      </c>
      <c r="AD230" s="3">
        <v>1.0</v>
      </c>
      <c r="AE230" s="3">
        <v>4.0</v>
      </c>
      <c r="AF230" s="3" t="s">
        <v>272</v>
      </c>
      <c r="AG230" s="3">
        <v>5526.0</v>
      </c>
      <c r="AH230" s="3">
        <v>801.0</v>
      </c>
      <c r="AI230" s="3">
        <v>0.622062727362108</v>
      </c>
      <c r="AJ230" s="3">
        <v>5926.5</v>
      </c>
      <c r="AK230" s="3">
        <v>0.5826860682332121</v>
      </c>
      <c r="AL230" s="3">
        <v>2625.8914907618323</v>
      </c>
      <c r="AM230" s="3"/>
    </row>
    <row r="231" ht="14.25" customHeight="1">
      <c r="A231" s="1">
        <v>743.0</v>
      </c>
      <c r="B231" s="2">
        <v>1.0</v>
      </c>
      <c r="C231" s="2">
        <v>5.0</v>
      </c>
      <c r="D231" s="3" t="s">
        <v>273</v>
      </c>
      <c r="E231" s="3">
        <v>1077.0</v>
      </c>
      <c r="F231" s="8">
        <v>1028.0</v>
      </c>
      <c r="G231" s="8">
        <f t="shared" si="26"/>
        <v>-49</v>
      </c>
      <c r="H231" s="9">
        <f t="shared" si="27"/>
        <v>-0.04549675023</v>
      </c>
      <c r="I231" s="3">
        <v>384.0</v>
      </c>
      <c r="J231" s="8">
        <v>281.0</v>
      </c>
      <c r="K231" s="8">
        <f t="shared" si="28"/>
        <v>-103</v>
      </c>
      <c r="L231" s="9">
        <f t="shared" si="29"/>
        <v>-0.2682291667</v>
      </c>
      <c r="M231" s="3">
        <v>407604.48</v>
      </c>
      <c r="N231" s="8">
        <v>233129.59999999998</v>
      </c>
      <c r="O231" s="8">
        <f t="shared" si="30"/>
        <v>-174474.88</v>
      </c>
      <c r="P231" s="9">
        <f t="shared" si="31"/>
        <v>-0.428049466</v>
      </c>
      <c r="Q231" s="3">
        <v>378.46284122562673</v>
      </c>
      <c r="R231" s="8">
        <v>226.77976653696496</v>
      </c>
      <c r="S231" s="8">
        <f t="shared" si="32"/>
        <v>-151.6830747</v>
      </c>
      <c r="T231" s="9">
        <f t="shared" si="33"/>
        <v>-0.4007872324</v>
      </c>
      <c r="U231" s="8"/>
      <c r="V231" s="8">
        <v>186.0</v>
      </c>
      <c r="W231" s="8">
        <v>95.0</v>
      </c>
      <c r="X231" s="9">
        <v>0.2733463035019455</v>
      </c>
      <c r="Y231" s="8">
        <v>233.5</v>
      </c>
      <c r="Z231" s="9">
        <v>0.22714007782101167</v>
      </c>
      <c r="AA231" s="8">
        <v>998.4137044967879</v>
      </c>
      <c r="AB231" s="3"/>
      <c r="AC231" s="3">
        <v>743.0</v>
      </c>
      <c r="AD231" s="3">
        <v>1.0</v>
      </c>
      <c r="AE231" s="3">
        <v>5.0</v>
      </c>
      <c r="AF231" s="3" t="s">
        <v>273</v>
      </c>
      <c r="AG231" s="3">
        <v>247.0</v>
      </c>
      <c r="AH231" s="3">
        <v>137.0</v>
      </c>
      <c r="AI231" s="3">
        <v>0.3565459610027855</v>
      </c>
      <c r="AJ231" s="3">
        <v>315.5</v>
      </c>
      <c r="AK231" s="3">
        <v>0.2929433611884865</v>
      </c>
      <c r="AL231" s="3">
        <v>1291.9317908082407</v>
      </c>
      <c r="AM231" s="3"/>
    </row>
    <row r="232" ht="14.25" customHeight="1">
      <c r="A232" s="1">
        <v>745.0</v>
      </c>
      <c r="B232" s="2">
        <v>1.0</v>
      </c>
      <c r="C232" s="2">
        <v>5.0</v>
      </c>
      <c r="D232" s="3" t="s">
        <v>274</v>
      </c>
      <c r="E232" s="3">
        <v>1795.0</v>
      </c>
      <c r="F232" s="8">
        <v>1786.0</v>
      </c>
      <c r="G232" s="8">
        <f t="shared" si="26"/>
        <v>-9</v>
      </c>
      <c r="H232" s="9">
        <f t="shared" si="27"/>
        <v>-0.005013927577</v>
      </c>
      <c r="I232" s="3">
        <v>335.0</v>
      </c>
      <c r="J232" s="8">
        <v>318.0</v>
      </c>
      <c r="K232" s="8">
        <f t="shared" si="28"/>
        <v>-17</v>
      </c>
      <c r="L232" s="9">
        <f t="shared" si="29"/>
        <v>-0.05074626866</v>
      </c>
      <c r="M232" s="3">
        <v>175620.48</v>
      </c>
      <c r="N232" s="8">
        <v>162446.08</v>
      </c>
      <c r="O232" s="8">
        <f t="shared" si="30"/>
        <v>-13174.4</v>
      </c>
      <c r="P232" s="9">
        <f t="shared" si="31"/>
        <v>-0.07501630789</v>
      </c>
      <c r="Q232" s="3">
        <v>97.83870752089138</v>
      </c>
      <c r="R232" s="8">
        <v>90.95525195968645</v>
      </c>
      <c r="S232" s="8">
        <f t="shared" si="32"/>
        <v>-6.883455561</v>
      </c>
      <c r="T232" s="9">
        <f t="shared" si="33"/>
        <v>-0.07035513587</v>
      </c>
      <c r="U232" s="8"/>
      <c r="V232" s="8">
        <v>184.0</v>
      </c>
      <c r="W232" s="8">
        <v>134.0</v>
      </c>
      <c r="X232" s="9">
        <v>0.1780515117581187</v>
      </c>
      <c r="Y232" s="8">
        <v>251.0</v>
      </c>
      <c r="Z232" s="9">
        <v>0.14053751399776035</v>
      </c>
      <c r="AA232" s="8">
        <v>647.1955378486056</v>
      </c>
      <c r="AB232" s="3"/>
      <c r="AC232" s="3">
        <v>745.0</v>
      </c>
      <c r="AD232" s="3">
        <v>1.0</v>
      </c>
      <c r="AE232" s="3">
        <v>5.0</v>
      </c>
      <c r="AF232" s="3" t="s">
        <v>274</v>
      </c>
      <c r="AG232" s="3">
        <v>192.0</v>
      </c>
      <c r="AH232" s="3">
        <v>143.0</v>
      </c>
      <c r="AI232" s="3">
        <v>0.18662952646239556</v>
      </c>
      <c r="AJ232" s="3">
        <v>263.5</v>
      </c>
      <c r="AK232" s="3">
        <v>0.1467966573816156</v>
      </c>
      <c r="AL232" s="3">
        <v>666.491385199241</v>
      </c>
      <c r="AM232" s="3"/>
    </row>
    <row r="233" ht="14.25" customHeight="1">
      <c r="A233" s="1">
        <v>748.0</v>
      </c>
      <c r="B233" s="2">
        <v>1.0</v>
      </c>
      <c r="C233" s="2">
        <v>4.0</v>
      </c>
      <c r="D233" s="3" t="s">
        <v>275</v>
      </c>
      <c r="E233" s="3">
        <v>4125.0</v>
      </c>
      <c r="F233" s="8">
        <v>4159.0</v>
      </c>
      <c r="G233" s="8">
        <f t="shared" si="26"/>
        <v>34</v>
      </c>
      <c r="H233" s="9">
        <f t="shared" si="27"/>
        <v>0.008242424242</v>
      </c>
      <c r="I233" s="3">
        <v>571.0</v>
      </c>
      <c r="J233" s="8">
        <v>504.0</v>
      </c>
      <c r="K233" s="8">
        <f t="shared" si="28"/>
        <v>-67</v>
      </c>
      <c r="L233" s="9">
        <f t="shared" si="29"/>
        <v>-0.1173380035</v>
      </c>
      <c r="M233" s="3">
        <v>227344.32</v>
      </c>
      <c r="N233" s="8">
        <v>180775.68</v>
      </c>
      <c r="O233" s="8">
        <f t="shared" si="30"/>
        <v>-46568.64</v>
      </c>
      <c r="P233" s="9">
        <f t="shared" si="31"/>
        <v>-0.2048374906</v>
      </c>
      <c r="Q233" s="3">
        <v>55.11377454545455</v>
      </c>
      <c r="R233" s="8">
        <v>43.466140899254626</v>
      </c>
      <c r="S233" s="8">
        <f t="shared" si="32"/>
        <v>-11.64763365</v>
      </c>
      <c r="T233" s="9">
        <f t="shared" si="33"/>
        <v>-0.2113379775</v>
      </c>
      <c r="U233" s="8"/>
      <c r="V233" s="8">
        <v>322.0</v>
      </c>
      <c r="W233" s="8">
        <v>182.0</v>
      </c>
      <c r="X233" s="9">
        <v>0.12118297667708584</v>
      </c>
      <c r="Y233" s="8">
        <v>413.0</v>
      </c>
      <c r="Z233" s="9">
        <v>0.09930271699927867</v>
      </c>
      <c r="AA233" s="8">
        <v>437.71351089588376</v>
      </c>
      <c r="AB233" s="3"/>
      <c r="AC233" s="3">
        <v>748.0</v>
      </c>
      <c r="AD233" s="3">
        <v>1.0</v>
      </c>
      <c r="AE233" s="3">
        <v>4.0</v>
      </c>
      <c r="AF233" s="3" t="s">
        <v>275</v>
      </c>
      <c r="AG233" s="3">
        <v>343.0</v>
      </c>
      <c r="AH233" s="3">
        <v>228.0</v>
      </c>
      <c r="AI233" s="3">
        <v>0.13842424242424242</v>
      </c>
      <c r="AJ233" s="3">
        <v>457.0</v>
      </c>
      <c r="AK233" s="3">
        <v>0.11078787878787878</v>
      </c>
      <c r="AL233" s="3">
        <v>497.47115973741796</v>
      </c>
      <c r="AM233" s="3"/>
    </row>
    <row r="234" ht="14.25" customHeight="1">
      <c r="A234" s="1">
        <v>750.0</v>
      </c>
      <c r="B234" s="2">
        <v>1.0</v>
      </c>
      <c r="C234" s="2">
        <v>4.0</v>
      </c>
      <c r="D234" s="3" t="s">
        <v>276</v>
      </c>
      <c r="E234" s="3">
        <v>2239.0</v>
      </c>
      <c r="F234" s="8">
        <v>2299.0</v>
      </c>
      <c r="G234" s="8">
        <f t="shared" si="26"/>
        <v>60</v>
      </c>
      <c r="H234" s="9">
        <f t="shared" si="27"/>
        <v>0.02679767753</v>
      </c>
      <c r="I234" s="3">
        <v>561.0</v>
      </c>
      <c r="J234" s="8">
        <v>451.0</v>
      </c>
      <c r="K234" s="8">
        <f t="shared" si="28"/>
        <v>-110</v>
      </c>
      <c r="L234" s="9">
        <f t="shared" si="29"/>
        <v>-0.1960784314</v>
      </c>
      <c r="M234" s="3">
        <v>451710.07999999996</v>
      </c>
      <c r="N234" s="8">
        <v>286342.72000000003</v>
      </c>
      <c r="O234" s="8">
        <f t="shared" si="30"/>
        <v>-165367.36</v>
      </c>
      <c r="P234" s="9">
        <f t="shared" si="31"/>
        <v>-0.3660918083</v>
      </c>
      <c r="Q234" s="3">
        <v>201.74635104957568</v>
      </c>
      <c r="R234" s="8">
        <v>124.55098738581994</v>
      </c>
      <c r="S234" s="8">
        <f t="shared" si="32"/>
        <v>-77.19536366</v>
      </c>
      <c r="T234" s="9">
        <f t="shared" si="33"/>
        <v>-0.3826357367</v>
      </c>
      <c r="U234" s="8"/>
      <c r="V234" s="8">
        <v>308.0</v>
      </c>
      <c r="W234" s="8">
        <v>143.0</v>
      </c>
      <c r="X234" s="9">
        <v>0.19617224880382775</v>
      </c>
      <c r="Y234" s="8">
        <v>379.5</v>
      </c>
      <c r="Z234" s="9">
        <v>0.16507177033492823</v>
      </c>
      <c r="AA234" s="8">
        <v>754.5262714097497</v>
      </c>
      <c r="AB234" s="3"/>
      <c r="AC234" s="3">
        <v>750.0</v>
      </c>
      <c r="AD234" s="3">
        <v>1.0</v>
      </c>
      <c r="AE234" s="3">
        <v>4.0</v>
      </c>
      <c r="AF234" s="3" t="s">
        <v>276</v>
      </c>
      <c r="AG234" s="3">
        <v>378.0</v>
      </c>
      <c r="AH234" s="3">
        <v>183.0</v>
      </c>
      <c r="AI234" s="3">
        <v>0.2505582849486378</v>
      </c>
      <c r="AJ234" s="3">
        <v>469.5</v>
      </c>
      <c r="AK234" s="3">
        <v>0.20969182670835193</v>
      </c>
      <c r="AL234" s="3">
        <v>962.1087965921192</v>
      </c>
      <c r="AM234" s="3"/>
    </row>
    <row r="235" ht="14.25" customHeight="1">
      <c r="A235" s="1">
        <v>756.0</v>
      </c>
      <c r="B235" s="2">
        <v>1.0</v>
      </c>
      <c r="C235" s="2">
        <v>6.0</v>
      </c>
      <c r="D235" s="3" t="s">
        <v>277</v>
      </c>
      <c r="E235" s="3">
        <v>784.0</v>
      </c>
      <c r="F235" s="8">
        <v>796.0</v>
      </c>
      <c r="G235" s="8">
        <f t="shared" si="26"/>
        <v>12</v>
      </c>
      <c r="H235" s="9">
        <f t="shared" si="27"/>
        <v>0.01530612245</v>
      </c>
      <c r="I235" s="3">
        <v>207.0</v>
      </c>
      <c r="J235" s="8">
        <v>214.0</v>
      </c>
      <c r="K235" s="8">
        <f t="shared" si="28"/>
        <v>7</v>
      </c>
      <c r="L235" s="9">
        <f t="shared" si="29"/>
        <v>0.03381642512</v>
      </c>
      <c r="M235" s="3">
        <v>143715.52</v>
      </c>
      <c r="N235" s="8">
        <v>163648.96000000002</v>
      </c>
      <c r="O235" s="8">
        <f t="shared" si="30"/>
        <v>19933.44</v>
      </c>
      <c r="P235" s="9">
        <f t="shared" si="31"/>
        <v>0.1387006776</v>
      </c>
      <c r="Q235" s="3">
        <v>183.31061224489795</v>
      </c>
      <c r="R235" s="8">
        <v>205.58914572864325</v>
      </c>
      <c r="S235" s="8">
        <f t="shared" si="32"/>
        <v>22.27853348</v>
      </c>
      <c r="T235" s="9">
        <f t="shared" si="33"/>
        <v>0.1215343357</v>
      </c>
      <c r="U235" s="8"/>
      <c r="V235" s="8">
        <v>134.0</v>
      </c>
      <c r="W235" s="8">
        <v>80.0</v>
      </c>
      <c r="X235" s="9">
        <v>0.26884422110552764</v>
      </c>
      <c r="Y235" s="8">
        <v>174.0</v>
      </c>
      <c r="Z235" s="9">
        <v>0.2185929648241206</v>
      </c>
      <c r="AA235" s="8">
        <v>940.5112643678162</v>
      </c>
      <c r="AB235" s="3"/>
      <c r="AC235" s="3">
        <v>756.0</v>
      </c>
      <c r="AD235" s="3">
        <v>1.0</v>
      </c>
      <c r="AE235" s="3">
        <v>6.0</v>
      </c>
      <c r="AF235" s="3" t="s">
        <v>277</v>
      </c>
      <c r="AG235" s="3">
        <v>115.0</v>
      </c>
      <c r="AH235" s="3">
        <v>92.0</v>
      </c>
      <c r="AI235" s="3">
        <v>0.26403061224489793</v>
      </c>
      <c r="AJ235" s="3">
        <v>161.0</v>
      </c>
      <c r="AK235" s="3">
        <v>0.20535714285714285</v>
      </c>
      <c r="AL235" s="3">
        <v>892.6429813664596</v>
      </c>
      <c r="AM235" s="3"/>
    </row>
    <row r="236" ht="14.25" customHeight="1">
      <c r="A236" s="1">
        <v>761.0</v>
      </c>
      <c r="B236" s="2">
        <v>1.0</v>
      </c>
      <c r="C236" s="2">
        <v>4.0</v>
      </c>
      <c r="D236" s="3" t="s">
        <v>278</v>
      </c>
      <c r="E236" s="3">
        <v>4978.0</v>
      </c>
      <c r="F236" s="8">
        <v>4903.0</v>
      </c>
      <c r="G236" s="8">
        <f t="shared" si="26"/>
        <v>-75</v>
      </c>
      <c r="H236" s="9">
        <f t="shared" si="27"/>
        <v>-0.01506629168</v>
      </c>
      <c r="I236" s="3">
        <v>2026.0</v>
      </c>
      <c r="J236" s="8">
        <v>1923.0</v>
      </c>
      <c r="K236" s="8">
        <f t="shared" si="28"/>
        <v>-103</v>
      </c>
      <c r="L236" s="9">
        <f t="shared" si="29"/>
        <v>-0.05083909181</v>
      </c>
      <c r="M236" s="3">
        <v>3066427.5199999996</v>
      </c>
      <c r="N236" s="8">
        <v>2881756.8</v>
      </c>
      <c r="O236" s="8">
        <f t="shared" si="30"/>
        <v>-184670.72</v>
      </c>
      <c r="P236" s="9">
        <f t="shared" si="31"/>
        <v>-0.06022340942</v>
      </c>
      <c r="Q236" s="3">
        <v>615.9958858979509</v>
      </c>
      <c r="R236" s="8">
        <v>587.7537833979196</v>
      </c>
      <c r="S236" s="8">
        <f t="shared" si="32"/>
        <v>-28.2421025</v>
      </c>
      <c r="T236" s="9">
        <f t="shared" si="33"/>
        <v>-0.0458478752</v>
      </c>
      <c r="U236" s="8"/>
      <c r="V236" s="8">
        <v>1550.0</v>
      </c>
      <c r="W236" s="8">
        <v>373.0</v>
      </c>
      <c r="X236" s="9">
        <v>0.3922088517234346</v>
      </c>
      <c r="Y236" s="8">
        <v>1736.5</v>
      </c>
      <c r="Z236" s="9">
        <v>0.35417091576585763</v>
      </c>
      <c r="AA236" s="8">
        <v>1659.5201842787214</v>
      </c>
      <c r="AB236" s="3"/>
      <c r="AC236" s="3">
        <v>761.0</v>
      </c>
      <c r="AD236" s="3">
        <v>1.0</v>
      </c>
      <c r="AE236" s="3">
        <v>4.0</v>
      </c>
      <c r="AF236" s="3" t="s">
        <v>278</v>
      </c>
      <c r="AG236" s="3">
        <v>1585.0</v>
      </c>
      <c r="AH236" s="3">
        <v>441.0</v>
      </c>
      <c r="AI236" s="3">
        <v>0.40699075934110085</v>
      </c>
      <c r="AJ236" s="3">
        <v>1805.5</v>
      </c>
      <c r="AK236" s="3">
        <v>0.3626958617918843</v>
      </c>
      <c r="AL236" s="3">
        <v>1698.3813458875654</v>
      </c>
      <c r="AM236" s="3"/>
    </row>
    <row r="237" ht="14.25" customHeight="1">
      <c r="A237" s="1">
        <v>763.0</v>
      </c>
      <c r="B237" s="2">
        <v>1.0</v>
      </c>
      <c r="C237" s="2">
        <v>6.0</v>
      </c>
      <c r="D237" s="3" t="s">
        <v>279</v>
      </c>
      <c r="E237" s="3">
        <v>929.0</v>
      </c>
      <c r="F237" s="8">
        <v>894.0</v>
      </c>
      <c r="G237" s="8">
        <f t="shared" si="26"/>
        <v>-35</v>
      </c>
      <c r="H237" s="9">
        <f t="shared" si="27"/>
        <v>-0.03767491927</v>
      </c>
      <c r="I237" s="3">
        <v>280.0</v>
      </c>
      <c r="J237" s="8">
        <v>218.0</v>
      </c>
      <c r="K237" s="8">
        <f t="shared" si="28"/>
        <v>-62</v>
      </c>
      <c r="L237" s="9">
        <f t="shared" si="29"/>
        <v>-0.2214285714</v>
      </c>
      <c r="M237" s="3">
        <v>284567.04000000004</v>
      </c>
      <c r="N237" s="8">
        <v>191086.08000000002</v>
      </c>
      <c r="O237" s="8">
        <f t="shared" si="30"/>
        <v>-93480.96</v>
      </c>
      <c r="P237" s="9">
        <f t="shared" si="31"/>
        <v>-0.3285024155</v>
      </c>
      <c r="Q237" s="3">
        <v>306.3154359526373</v>
      </c>
      <c r="R237" s="8">
        <v>213.74281879194632</v>
      </c>
      <c r="S237" s="8">
        <f t="shared" si="32"/>
        <v>-92.57261716</v>
      </c>
      <c r="T237" s="9">
        <f t="shared" si="33"/>
        <v>-0.3022133601</v>
      </c>
      <c r="U237" s="8"/>
      <c r="V237" s="8">
        <v>179.0</v>
      </c>
      <c r="W237" s="8">
        <v>39.0</v>
      </c>
      <c r="X237" s="9">
        <v>0.24384787472035793</v>
      </c>
      <c r="Y237" s="8">
        <v>198.5</v>
      </c>
      <c r="Z237" s="9">
        <v>0.22203579418344518</v>
      </c>
      <c r="AA237" s="8">
        <v>962.6502770780858</v>
      </c>
      <c r="AB237" s="3"/>
      <c r="AC237" s="3">
        <v>763.0</v>
      </c>
      <c r="AD237" s="3">
        <v>1.0</v>
      </c>
      <c r="AE237" s="3">
        <v>6.0</v>
      </c>
      <c r="AF237" s="3" t="s">
        <v>279</v>
      </c>
      <c r="AG237" s="3">
        <v>216.0</v>
      </c>
      <c r="AH237" s="3">
        <v>64.0</v>
      </c>
      <c r="AI237" s="3">
        <v>0.3013993541442411</v>
      </c>
      <c r="AJ237" s="3">
        <v>248.0</v>
      </c>
      <c r="AK237" s="3">
        <v>0.26695371367061355</v>
      </c>
      <c r="AL237" s="3">
        <v>1147.447741935484</v>
      </c>
      <c r="AM237" s="3"/>
    </row>
    <row r="238" ht="14.25" customHeight="1">
      <c r="A238" s="1">
        <v>768.0</v>
      </c>
      <c r="B238" s="2">
        <v>1.0</v>
      </c>
      <c r="C238" s="2">
        <v>6.0</v>
      </c>
      <c r="D238" s="3" t="s">
        <v>280</v>
      </c>
      <c r="E238" s="3">
        <v>386.0</v>
      </c>
      <c r="F238" s="8">
        <v>411.0</v>
      </c>
      <c r="G238" s="8">
        <f t="shared" si="26"/>
        <v>25</v>
      </c>
      <c r="H238" s="9">
        <f t="shared" si="27"/>
        <v>0.06476683938</v>
      </c>
      <c r="I238" s="3">
        <v>115.0</v>
      </c>
      <c r="J238" s="8">
        <v>105.0</v>
      </c>
      <c r="K238" s="8">
        <f t="shared" si="28"/>
        <v>-10</v>
      </c>
      <c r="L238" s="9">
        <f t="shared" si="29"/>
        <v>-0.08695652174</v>
      </c>
      <c r="M238" s="3">
        <v>108144.64000000001</v>
      </c>
      <c r="N238" s="8">
        <v>76526.08</v>
      </c>
      <c r="O238" s="8">
        <f t="shared" si="30"/>
        <v>-31618.56</v>
      </c>
      <c r="P238" s="9">
        <f t="shared" si="31"/>
        <v>-0.2923728814</v>
      </c>
      <c r="Q238" s="3">
        <v>280.16746113989643</v>
      </c>
      <c r="R238" s="8">
        <v>186.19484184914842</v>
      </c>
      <c r="S238" s="8">
        <f t="shared" si="32"/>
        <v>-93.97261929</v>
      </c>
      <c r="T238" s="9">
        <f t="shared" si="33"/>
        <v>-0.3354158934</v>
      </c>
      <c r="U238" s="8"/>
      <c r="V238" s="8">
        <v>66.0</v>
      </c>
      <c r="W238" s="8">
        <v>39.0</v>
      </c>
      <c r="X238" s="9">
        <v>0.25547445255474455</v>
      </c>
      <c r="Y238" s="8">
        <v>85.5</v>
      </c>
      <c r="Z238" s="9">
        <v>0.20802919708029197</v>
      </c>
      <c r="AA238" s="8">
        <v>895.0418713450292</v>
      </c>
      <c r="AB238" s="3"/>
      <c r="AC238" s="3">
        <v>768.0</v>
      </c>
      <c r="AD238" s="3">
        <v>1.0</v>
      </c>
      <c r="AE238" s="3">
        <v>6.0</v>
      </c>
      <c r="AF238" s="3" t="s">
        <v>280</v>
      </c>
      <c r="AG238" s="3">
        <v>81.0</v>
      </c>
      <c r="AH238" s="3">
        <v>34.0</v>
      </c>
      <c r="AI238" s="3">
        <v>0.2979274611398964</v>
      </c>
      <c r="AJ238" s="3">
        <v>98.0</v>
      </c>
      <c r="AK238" s="3">
        <v>0.2538860103626943</v>
      </c>
      <c r="AL238" s="3">
        <v>1103.5167346938777</v>
      </c>
      <c r="AM238" s="3"/>
    </row>
    <row r="239" ht="14.25" customHeight="1">
      <c r="A239" s="1">
        <v>771.0</v>
      </c>
      <c r="B239" s="2">
        <v>1.0</v>
      </c>
      <c r="C239" s="2">
        <v>6.0</v>
      </c>
      <c r="D239" s="3" t="s">
        <v>281</v>
      </c>
      <c r="E239" s="3">
        <v>156.0</v>
      </c>
      <c r="F239" s="8">
        <v>156.0</v>
      </c>
      <c r="G239" s="8">
        <f t="shared" si="26"/>
        <v>0</v>
      </c>
      <c r="H239" s="9">
        <f t="shared" si="27"/>
        <v>0</v>
      </c>
      <c r="I239" s="3">
        <v>49.0</v>
      </c>
      <c r="J239" s="8">
        <v>52.0</v>
      </c>
      <c r="K239" s="8">
        <f t="shared" si="28"/>
        <v>3</v>
      </c>
      <c r="L239" s="9">
        <f t="shared" si="29"/>
        <v>0.0612244898</v>
      </c>
      <c r="M239" s="3">
        <v>55103.36</v>
      </c>
      <c r="N239" s="8">
        <v>58024.64</v>
      </c>
      <c r="O239" s="8">
        <f t="shared" si="30"/>
        <v>2921.28</v>
      </c>
      <c r="P239" s="9">
        <f t="shared" si="31"/>
        <v>0.05301455301</v>
      </c>
      <c r="Q239" s="3">
        <v>353.2266666666667</v>
      </c>
      <c r="R239" s="8">
        <v>371.9528205128205</v>
      </c>
      <c r="S239" s="8">
        <f t="shared" si="32"/>
        <v>18.72615385</v>
      </c>
      <c r="T239" s="9">
        <f t="shared" si="33"/>
        <v>0.05301455301</v>
      </c>
      <c r="U239" s="8"/>
      <c r="V239" s="8">
        <v>37.0</v>
      </c>
      <c r="W239" s="8">
        <v>15.0</v>
      </c>
      <c r="X239" s="9">
        <v>0.3333333333333333</v>
      </c>
      <c r="Y239" s="8">
        <v>44.5</v>
      </c>
      <c r="Z239" s="9">
        <v>0.28525641025641024</v>
      </c>
      <c r="AA239" s="8">
        <v>1303.9244943820224</v>
      </c>
      <c r="AB239" s="3"/>
      <c r="AC239" s="3">
        <v>771.0</v>
      </c>
      <c r="AD239" s="3">
        <v>1.0</v>
      </c>
      <c r="AE239" s="3">
        <v>6.0</v>
      </c>
      <c r="AF239" s="3" t="s">
        <v>281</v>
      </c>
      <c r="AG239" s="3">
        <v>38.0</v>
      </c>
      <c r="AH239" s="3">
        <v>11.0</v>
      </c>
      <c r="AI239" s="3">
        <v>0.3141025641025641</v>
      </c>
      <c r="AJ239" s="3">
        <v>43.5</v>
      </c>
      <c r="AK239" s="3">
        <v>0.27884615384615385</v>
      </c>
      <c r="AL239" s="3">
        <v>1266.743908045977</v>
      </c>
      <c r="AM239" s="3"/>
    </row>
    <row r="240" ht="14.25" customHeight="1">
      <c r="A240" s="1">
        <v>775.0</v>
      </c>
      <c r="B240" s="2">
        <v>1.0</v>
      </c>
      <c r="C240" s="2">
        <v>6.0</v>
      </c>
      <c r="D240" s="3" t="s">
        <v>282</v>
      </c>
      <c r="E240" s="3">
        <v>751.0</v>
      </c>
      <c r="F240" s="8">
        <v>742.0</v>
      </c>
      <c r="G240" s="8">
        <f t="shared" si="26"/>
        <v>-9</v>
      </c>
      <c r="H240" s="9">
        <f t="shared" si="27"/>
        <v>-0.0119840213</v>
      </c>
      <c r="I240" s="3">
        <v>272.0</v>
      </c>
      <c r="J240" s="8">
        <v>245.0</v>
      </c>
      <c r="K240" s="8">
        <f t="shared" si="28"/>
        <v>-27</v>
      </c>
      <c r="L240" s="9">
        <f t="shared" si="29"/>
        <v>-0.09926470588</v>
      </c>
      <c r="M240" s="3">
        <v>275287.68</v>
      </c>
      <c r="N240" s="8">
        <v>239716.8</v>
      </c>
      <c r="O240" s="8">
        <f t="shared" si="30"/>
        <v>-35570.88</v>
      </c>
      <c r="P240" s="9">
        <f t="shared" si="31"/>
        <v>-0.1292134831</v>
      </c>
      <c r="Q240" s="3">
        <v>366.5614913448735</v>
      </c>
      <c r="R240" s="8">
        <v>323.06846361185984</v>
      </c>
      <c r="S240" s="8">
        <f t="shared" si="32"/>
        <v>-43.49302773</v>
      </c>
      <c r="T240" s="9">
        <f t="shared" si="33"/>
        <v>-0.1186513825</v>
      </c>
      <c r="U240" s="8"/>
      <c r="V240" s="8">
        <v>161.0</v>
      </c>
      <c r="W240" s="8">
        <v>84.0</v>
      </c>
      <c r="X240" s="9">
        <v>0.330188679245283</v>
      </c>
      <c r="Y240" s="8">
        <v>203.0</v>
      </c>
      <c r="Z240" s="9">
        <v>0.27358490566037735</v>
      </c>
      <c r="AA240" s="8">
        <v>1180.8709359605912</v>
      </c>
      <c r="AB240" s="3"/>
      <c r="AC240" s="3">
        <v>775.0</v>
      </c>
      <c r="AD240" s="3">
        <v>1.0</v>
      </c>
      <c r="AE240" s="3">
        <v>6.0</v>
      </c>
      <c r="AF240" s="3" t="s">
        <v>282</v>
      </c>
      <c r="AG240" s="3">
        <v>163.0</v>
      </c>
      <c r="AH240" s="3">
        <v>109.0</v>
      </c>
      <c r="AI240" s="3">
        <v>0.3621837549933422</v>
      </c>
      <c r="AJ240" s="3">
        <v>217.5</v>
      </c>
      <c r="AK240" s="3">
        <v>0.28961384820239683</v>
      </c>
      <c r="AL240" s="3">
        <v>1265.6904827586206</v>
      </c>
      <c r="AM240" s="3"/>
    </row>
    <row r="241" ht="14.25" customHeight="1">
      <c r="A241" s="1">
        <v>777.0</v>
      </c>
      <c r="B241" s="2">
        <v>1.0</v>
      </c>
      <c r="C241" s="2">
        <v>6.0</v>
      </c>
      <c r="D241" s="3" t="s">
        <v>283</v>
      </c>
      <c r="E241" s="3">
        <v>846.0</v>
      </c>
      <c r="F241" s="8">
        <v>805.0</v>
      </c>
      <c r="G241" s="8">
        <f t="shared" si="26"/>
        <v>-41</v>
      </c>
      <c r="H241" s="9">
        <f t="shared" si="27"/>
        <v>-0.04846335697</v>
      </c>
      <c r="I241" s="3">
        <v>355.0</v>
      </c>
      <c r="J241" s="8">
        <v>314.0</v>
      </c>
      <c r="K241" s="8">
        <f t="shared" si="28"/>
        <v>-41</v>
      </c>
      <c r="L241" s="9">
        <f t="shared" si="29"/>
        <v>-0.1154929577</v>
      </c>
      <c r="M241" s="3">
        <v>530871.04</v>
      </c>
      <c r="N241" s="8">
        <v>435385.28</v>
      </c>
      <c r="O241" s="8">
        <f t="shared" si="30"/>
        <v>-95485.76</v>
      </c>
      <c r="P241" s="9">
        <f t="shared" si="31"/>
        <v>-0.1798662063</v>
      </c>
      <c r="Q241" s="3">
        <v>627.5071394799055</v>
      </c>
      <c r="R241" s="8">
        <v>540.8512795031056</v>
      </c>
      <c r="S241" s="8">
        <f t="shared" si="32"/>
        <v>-86.65585998</v>
      </c>
      <c r="T241" s="9">
        <f t="shared" si="33"/>
        <v>-0.1380954168</v>
      </c>
      <c r="U241" s="8"/>
      <c r="V241" s="8">
        <v>241.0</v>
      </c>
      <c r="W241" s="8">
        <v>73.0</v>
      </c>
      <c r="X241" s="9">
        <v>0.39006211180124223</v>
      </c>
      <c r="Y241" s="8">
        <v>277.5</v>
      </c>
      <c r="Z241" s="9">
        <v>0.3447204968944099</v>
      </c>
      <c r="AA241" s="8">
        <v>1568.955963963964</v>
      </c>
      <c r="AB241" s="3"/>
      <c r="AC241" s="3">
        <v>777.0</v>
      </c>
      <c r="AD241" s="3">
        <v>1.0</v>
      </c>
      <c r="AE241" s="3">
        <v>6.0</v>
      </c>
      <c r="AF241" s="3" t="s">
        <v>283</v>
      </c>
      <c r="AG241" s="3">
        <v>273.0</v>
      </c>
      <c r="AH241" s="3">
        <v>82.0</v>
      </c>
      <c r="AI241" s="3">
        <v>0.41962174940898345</v>
      </c>
      <c r="AJ241" s="3">
        <v>314.0</v>
      </c>
      <c r="AK241" s="3">
        <v>0.37115839243498816</v>
      </c>
      <c r="AL241" s="3">
        <v>1690.6721019108281</v>
      </c>
      <c r="AM241" s="3"/>
    </row>
    <row r="242" ht="14.25" customHeight="1">
      <c r="A242" s="1">
        <v>786.0</v>
      </c>
      <c r="B242" s="2">
        <v>1.0</v>
      </c>
      <c r="C242" s="2">
        <v>6.0</v>
      </c>
      <c r="D242" s="3" t="s">
        <v>284</v>
      </c>
      <c r="E242" s="3">
        <v>507.0</v>
      </c>
      <c r="F242" s="8">
        <v>529.0</v>
      </c>
      <c r="G242" s="8">
        <f t="shared" si="26"/>
        <v>22</v>
      </c>
      <c r="H242" s="9">
        <f t="shared" si="27"/>
        <v>0.04339250493</v>
      </c>
      <c r="I242" s="3">
        <v>262.0</v>
      </c>
      <c r="J242" s="8">
        <v>230.0</v>
      </c>
      <c r="K242" s="8">
        <f t="shared" si="28"/>
        <v>-32</v>
      </c>
      <c r="L242" s="9">
        <f t="shared" si="29"/>
        <v>-0.1221374046</v>
      </c>
      <c r="M242" s="3">
        <v>417857.60000000003</v>
      </c>
      <c r="N242" s="8">
        <v>287316.48</v>
      </c>
      <c r="O242" s="8">
        <f t="shared" si="30"/>
        <v>-130541.12</v>
      </c>
      <c r="P242" s="9">
        <f t="shared" si="31"/>
        <v>-0.3124057574</v>
      </c>
      <c r="Q242" s="3">
        <v>824.1767258382644</v>
      </c>
      <c r="R242" s="8">
        <v>543.1313421550094</v>
      </c>
      <c r="S242" s="8">
        <f t="shared" si="32"/>
        <v>-281.0453837</v>
      </c>
      <c r="T242" s="9">
        <f t="shared" si="33"/>
        <v>-0.3410013591</v>
      </c>
      <c r="U242" s="8"/>
      <c r="V242" s="8">
        <v>146.0</v>
      </c>
      <c r="W242" s="8">
        <v>84.0</v>
      </c>
      <c r="X242" s="9">
        <v>0.43478260869565216</v>
      </c>
      <c r="Y242" s="8">
        <v>188.0</v>
      </c>
      <c r="Z242" s="9">
        <v>0.3553875236294896</v>
      </c>
      <c r="AA242" s="8">
        <v>1528.27914893617</v>
      </c>
      <c r="AB242" s="3"/>
      <c r="AC242" s="3">
        <v>786.0</v>
      </c>
      <c r="AD242" s="3">
        <v>1.0</v>
      </c>
      <c r="AE242" s="3">
        <v>6.0</v>
      </c>
      <c r="AF242" s="3" t="s">
        <v>284</v>
      </c>
      <c r="AG242" s="3">
        <v>180.0</v>
      </c>
      <c r="AH242" s="3">
        <v>82.0</v>
      </c>
      <c r="AI242" s="3">
        <v>0.5167652859960552</v>
      </c>
      <c r="AJ242" s="3">
        <v>221.0</v>
      </c>
      <c r="AK242" s="3">
        <v>0.4358974358974359</v>
      </c>
      <c r="AL242" s="3">
        <v>1890.7583710407241</v>
      </c>
      <c r="AM242" s="3"/>
    </row>
    <row r="243" ht="14.25" customHeight="1">
      <c r="A243" s="1">
        <v>787.0</v>
      </c>
      <c r="B243" s="2">
        <v>1.0</v>
      </c>
      <c r="C243" s="2">
        <v>6.0</v>
      </c>
      <c r="D243" s="3" t="s">
        <v>285</v>
      </c>
      <c r="E243" s="3">
        <v>545.0</v>
      </c>
      <c r="F243" s="8">
        <v>531.0</v>
      </c>
      <c r="G243" s="8">
        <f t="shared" si="26"/>
        <v>-14</v>
      </c>
      <c r="H243" s="9">
        <f t="shared" si="27"/>
        <v>-0.02568807339</v>
      </c>
      <c r="I243" s="3">
        <v>268.0</v>
      </c>
      <c r="J243" s="8">
        <v>239.0</v>
      </c>
      <c r="K243" s="8">
        <f t="shared" si="28"/>
        <v>-29</v>
      </c>
      <c r="L243" s="9">
        <f t="shared" si="29"/>
        <v>-0.1082089552</v>
      </c>
      <c r="M243" s="3">
        <v>385723.52</v>
      </c>
      <c r="N243" s="8">
        <v>312118.72</v>
      </c>
      <c r="O243" s="8">
        <f t="shared" si="30"/>
        <v>-73604.8</v>
      </c>
      <c r="P243" s="9">
        <f t="shared" si="31"/>
        <v>-0.1908226908</v>
      </c>
      <c r="Q243" s="3">
        <v>707.7495779816514</v>
      </c>
      <c r="R243" s="8">
        <v>587.7941996233521</v>
      </c>
      <c r="S243" s="8">
        <f t="shared" si="32"/>
        <v>-119.9553784</v>
      </c>
      <c r="T243" s="9">
        <f t="shared" si="33"/>
        <v>-0.1694884491</v>
      </c>
      <c r="U243" s="8"/>
      <c r="V243" s="8">
        <v>152.0</v>
      </c>
      <c r="W243" s="8">
        <v>87.0</v>
      </c>
      <c r="X243" s="9">
        <v>0.4500941619585687</v>
      </c>
      <c r="Y243" s="8">
        <v>195.5</v>
      </c>
      <c r="Z243" s="9">
        <v>0.3681732580037665</v>
      </c>
      <c r="AA243" s="8">
        <v>1596.5151918158567</v>
      </c>
      <c r="AB243" s="3"/>
      <c r="AC243" s="3">
        <v>787.0</v>
      </c>
      <c r="AD243" s="3">
        <v>1.0</v>
      </c>
      <c r="AE243" s="3">
        <v>6.0</v>
      </c>
      <c r="AF243" s="3" t="s">
        <v>285</v>
      </c>
      <c r="AG243" s="3">
        <v>174.0</v>
      </c>
      <c r="AH243" s="3">
        <v>94.0</v>
      </c>
      <c r="AI243" s="3">
        <v>0.4917431192660551</v>
      </c>
      <c r="AJ243" s="3">
        <v>221.0</v>
      </c>
      <c r="AK243" s="3">
        <v>0.4055045871559633</v>
      </c>
      <c r="AL243" s="3">
        <v>1745.3552941176472</v>
      </c>
      <c r="AM243" s="3"/>
    </row>
    <row r="244" ht="14.25" customHeight="1">
      <c r="A244" s="1">
        <v>801.0</v>
      </c>
      <c r="B244" s="2">
        <v>1.0</v>
      </c>
      <c r="C244" s="2">
        <v>6.0</v>
      </c>
      <c r="D244" s="3" t="s">
        <v>286</v>
      </c>
      <c r="E244" s="3">
        <v>182.0</v>
      </c>
      <c r="F244" s="8">
        <v>175.0</v>
      </c>
      <c r="G244" s="8">
        <f t="shared" si="26"/>
        <v>-7</v>
      </c>
      <c r="H244" s="9">
        <f t="shared" si="27"/>
        <v>-0.03846153846</v>
      </c>
      <c r="I244" s="3">
        <v>130.0</v>
      </c>
      <c r="J244" s="8">
        <v>121.0</v>
      </c>
      <c r="K244" s="8">
        <f t="shared" si="28"/>
        <v>-9</v>
      </c>
      <c r="L244" s="9">
        <f t="shared" si="29"/>
        <v>-0.06923076923</v>
      </c>
      <c r="M244" s="3">
        <v>314982.72000000003</v>
      </c>
      <c r="N244" s="8">
        <v>289493.12</v>
      </c>
      <c r="O244" s="8">
        <f t="shared" si="30"/>
        <v>-25489.6</v>
      </c>
      <c r="P244" s="9">
        <f t="shared" si="31"/>
        <v>-0.08092380433</v>
      </c>
      <c r="Q244" s="3">
        <v>1730.6742857142858</v>
      </c>
      <c r="R244" s="8">
        <v>1654.2464</v>
      </c>
      <c r="S244" s="8">
        <f t="shared" si="32"/>
        <v>-76.42788571</v>
      </c>
      <c r="T244" s="9">
        <f t="shared" si="33"/>
        <v>-0.0441607565</v>
      </c>
      <c r="U244" s="8"/>
      <c r="V244" s="8">
        <v>96.0</v>
      </c>
      <c r="W244" s="8">
        <v>25.0</v>
      </c>
      <c r="X244" s="9">
        <v>0.6914285714285714</v>
      </c>
      <c r="Y244" s="8">
        <v>108.5</v>
      </c>
      <c r="Z244" s="9">
        <v>0.62</v>
      </c>
      <c r="AA244" s="8">
        <v>2668.1393548387096</v>
      </c>
      <c r="AB244" s="3"/>
      <c r="AC244" s="3">
        <v>801.0</v>
      </c>
      <c r="AD244" s="3">
        <v>1.0</v>
      </c>
      <c r="AE244" s="3">
        <v>6.0</v>
      </c>
      <c r="AF244" s="3" t="s">
        <v>286</v>
      </c>
      <c r="AG244" s="3">
        <v>101.0</v>
      </c>
      <c r="AH244" s="3">
        <v>29.0</v>
      </c>
      <c r="AI244" s="3">
        <v>0.7142857142857143</v>
      </c>
      <c r="AJ244" s="3">
        <v>115.5</v>
      </c>
      <c r="AK244" s="3">
        <v>0.6346153846153846</v>
      </c>
      <c r="AL244" s="3">
        <v>2727.1231168831173</v>
      </c>
      <c r="AM244" s="3"/>
    </row>
    <row r="245" ht="14.25" customHeight="1">
      <c r="A245" s="1">
        <v>803.0</v>
      </c>
      <c r="B245" s="2">
        <v>1.0</v>
      </c>
      <c r="C245" s="2">
        <v>6.0</v>
      </c>
      <c r="D245" s="3" t="s">
        <v>287</v>
      </c>
      <c r="E245" s="3">
        <v>366.0</v>
      </c>
      <c r="F245" s="8">
        <v>364.0</v>
      </c>
      <c r="G245" s="8">
        <f t="shared" si="26"/>
        <v>-2</v>
      </c>
      <c r="H245" s="9">
        <f t="shared" si="27"/>
        <v>-0.005464480874</v>
      </c>
      <c r="I245" s="3">
        <v>125.0</v>
      </c>
      <c r="J245" s="8">
        <v>107.0</v>
      </c>
      <c r="K245" s="8">
        <f t="shared" si="28"/>
        <v>-18</v>
      </c>
      <c r="L245" s="9">
        <f t="shared" si="29"/>
        <v>-0.144</v>
      </c>
      <c r="M245" s="3">
        <v>156145.28</v>
      </c>
      <c r="N245" s="8">
        <v>119543.36</v>
      </c>
      <c r="O245" s="8">
        <f t="shared" si="30"/>
        <v>-36601.92</v>
      </c>
      <c r="P245" s="9">
        <f t="shared" si="31"/>
        <v>-0.234409391</v>
      </c>
      <c r="Q245" s="3">
        <v>426.6264480874317</v>
      </c>
      <c r="R245" s="8">
        <v>328.4158241758242</v>
      </c>
      <c r="S245" s="8">
        <f t="shared" si="32"/>
        <v>-98.21062391</v>
      </c>
      <c r="T245" s="9">
        <f t="shared" si="33"/>
        <v>-0.2302028492</v>
      </c>
      <c r="U245" s="8"/>
      <c r="V245" s="8">
        <v>94.0</v>
      </c>
      <c r="W245" s="8">
        <v>13.0</v>
      </c>
      <c r="X245" s="9">
        <v>0.29395604395604397</v>
      </c>
      <c r="Y245" s="8">
        <v>100.5</v>
      </c>
      <c r="Z245" s="9">
        <v>0.2760989010989011</v>
      </c>
      <c r="AA245" s="8">
        <v>1189.486169154229</v>
      </c>
      <c r="AB245" s="3"/>
      <c r="AC245" s="3">
        <v>803.0</v>
      </c>
      <c r="AD245" s="3">
        <v>1.0</v>
      </c>
      <c r="AE245" s="3">
        <v>6.0</v>
      </c>
      <c r="AF245" s="3" t="s">
        <v>287</v>
      </c>
      <c r="AG245" s="3">
        <v>101.0</v>
      </c>
      <c r="AH245" s="3">
        <v>24.0</v>
      </c>
      <c r="AI245" s="3">
        <v>0.34153005464480873</v>
      </c>
      <c r="AJ245" s="3">
        <v>113.0</v>
      </c>
      <c r="AK245" s="3">
        <v>0.3087431693989071</v>
      </c>
      <c r="AL245" s="3">
        <v>1381.8166371681416</v>
      </c>
      <c r="AM245" s="3"/>
    </row>
    <row r="246" ht="14.25" customHeight="1">
      <c r="A246" s="1">
        <v>811.0</v>
      </c>
      <c r="B246" s="2">
        <v>1.0</v>
      </c>
      <c r="C246" s="2">
        <v>6.0</v>
      </c>
      <c r="D246" s="3" t="s">
        <v>288</v>
      </c>
      <c r="E246" s="3">
        <v>535.0</v>
      </c>
      <c r="F246" s="8">
        <v>921.0</v>
      </c>
      <c r="G246" s="8">
        <f t="shared" si="26"/>
        <v>386</v>
      </c>
      <c r="H246" s="9">
        <f t="shared" si="27"/>
        <v>0.7214953271</v>
      </c>
      <c r="I246" s="3">
        <v>174.0</v>
      </c>
      <c r="J246" s="8">
        <v>288.0</v>
      </c>
      <c r="K246" s="8">
        <f t="shared" si="28"/>
        <v>114</v>
      </c>
      <c r="L246" s="9">
        <f t="shared" si="29"/>
        <v>0.6551724138</v>
      </c>
      <c r="M246" s="3">
        <v>185014.4</v>
      </c>
      <c r="N246" s="8">
        <v>276891.52</v>
      </c>
      <c r="O246" s="8">
        <f t="shared" si="30"/>
        <v>91877.12</v>
      </c>
      <c r="P246" s="9">
        <f t="shared" si="31"/>
        <v>0.4965944272</v>
      </c>
      <c r="Q246" s="3">
        <v>345.82130841121494</v>
      </c>
      <c r="R246" s="8">
        <v>300.64225841476656</v>
      </c>
      <c r="S246" s="8">
        <f t="shared" si="32"/>
        <v>-45.17905</v>
      </c>
      <c r="T246" s="9">
        <f t="shared" si="33"/>
        <v>-0.1306427594</v>
      </c>
      <c r="U246" s="8"/>
      <c r="V246" s="8">
        <v>196.0</v>
      </c>
      <c r="W246" s="8">
        <v>92.0</v>
      </c>
      <c r="X246" s="9">
        <v>0.3127035830618892</v>
      </c>
      <c r="Y246" s="8">
        <v>242.0</v>
      </c>
      <c r="Z246" s="9">
        <v>0.26275787187839306</v>
      </c>
      <c r="AA246" s="8">
        <v>1144.179834710744</v>
      </c>
      <c r="AB246" s="3"/>
      <c r="AC246" s="3">
        <v>811.0</v>
      </c>
      <c r="AD246" s="3">
        <v>1.0</v>
      </c>
      <c r="AE246" s="3">
        <v>6.0</v>
      </c>
      <c r="AF246" s="3" t="s">
        <v>288</v>
      </c>
      <c r="AG246" s="3">
        <v>119.0</v>
      </c>
      <c r="AH246" s="3">
        <v>55.0</v>
      </c>
      <c r="AI246" s="3">
        <v>0.3252336448598131</v>
      </c>
      <c r="AJ246" s="3">
        <v>146.5</v>
      </c>
      <c r="AK246" s="3">
        <v>0.2738317757009346</v>
      </c>
      <c r="AL246" s="3">
        <v>1262.896928327645</v>
      </c>
      <c r="AM246" s="3"/>
    </row>
    <row r="247" ht="14.25" customHeight="1">
      <c r="A247" s="1">
        <v>813.0</v>
      </c>
      <c r="B247" s="2">
        <v>1.0</v>
      </c>
      <c r="C247" s="2">
        <v>5.0</v>
      </c>
      <c r="D247" s="3" t="s">
        <v>289</v>
      </c>
      <c r="E247" s="3">
        <v>1207.0</v>
      </c>
      <c r="F247" s="8">
        <v>1166.0</v>
      </c>
      <c r="G247" s="8">
        <f t="shared" si="26"/>
        <v>-41</v>
      </c>
      <c r="H247" s="9">
        <f t="shared" si="27"/>
        <v>-0.03396851698</v>
      </c>
      <c r="I247" s="3">
        <v>290.0</v>
      </c>
      <c r="J247" s="8">
        <v>255.0</v>
      </c>
      <c r="K247" s="8">
        <f t="shared" si="28"/>
        <v>-35</v>
      </c>
      <c r="L247" s="9">
        <f t="shared" si="29"/>
        <v>-0.1206896552</v>
      </c>
      <c r="M247" s="3">
        <v>208499.2</v>
      </c>
      <c r="N247" s="8">
        <v>186904.64</v>
      </c>
      <c r="O247" s="8">
        <f t="shared" si="30"/>
        <v>-21594.56</v>
      </c>
      <c r="P247" s="9">
        <f t="shared" si="31"/>
        <v>-0.1035714286</v>
      </c>
      <c r="Q247" s="3">
        <v>172.74167357083678</v>
      </c>
      <c r="R247" s="8">
        <v>160.2955746140652</v>
      </c>
      <c r="S247" s="8">
        <f t="shared" si="32"/>
        <v>-12.44609896</v>
      </c>
      <c r="T247" s="9">
        <f t="shared" si="33"/>
        <v>-0.07205035531</v>
      </c>
      <c r="U247" s="8"/>
      <c r="V247" s="8">
        <v>193.0</v>
      </c>
      <c r="W247" s="8">
        <v>62.0</v>
      </c>
      <c r="X247" s="9">
        <v>0.21869639794168097</v>
      </c>
      <c r="Y247" s="8">
        <v>224.0</v>
      </c>
      <c r="Z247" s="9">
        <v>0.19210977701543738</v>
      </c>
      <c r="AA247" s="8">
        <v>834.3957142857143</v>
      </c>
      <c r="AB247" s="3"/>
      <c r="AC247" s="3">
        <v>813.0</v>
      </c>
      <c r="AD247" s="3">
        <v>1.0</v>
      </c>
      <c r="AE247" s="3">
        <v>5.0</v>
      </c>
      <c r="AF247" s="3" t="s">
        <v>289</v>
      </c>
      <c r="AG247" s="3">
        <v>193.0</v>
      </c>
      <c r="AH247" s="3">
        <v>97.0</v>
      </c>
      <c r="AI247" s="3">
        <v>0.24026512013256007</v>
      </c>
      <c r="AJ247" s="3">
        <v>241.5</v>
      </c>
      <c r="AK247" s="3">
        <v>0.200082850041425</v>
      </c>
      <c r="AL247" s="3">
        <v>863.3507246376812</v>
      </c>
      <c r="AM247" s="3"/>
    </row>
    <row r="248" ht="14.25" customHeight="1">
      <c r="A248" s="1">
        <v>818.0</v>
      </c>
      <c r="B248" s="2">
        <v>1.0</v>
      </c>
      <c r="C248" s="2">
        <v>6.0</v>
      </c>
      <c r="D248" s="3" t="s">
        <v>290</v>
      </c>
      <c r="E248" s="3">
        <v>569.0</v>
      </c>
      <c r="F248" s="8">
        <v>513.0</v>
      </c>
      <c r="G248" s="8">
        <f t="shared" si="26"/>
        <v>-56</v>
      </c>
      <c r="H248" s="9">
        <f t="shared" si="27"/>
        <v>-0.09841827768</v>
      </c>
      <c r="I248" s="3">
        <v>272.0</v>
      </c>
      <c r="J248" s="8">
        <v>213.0</v>
      </c>
      <c r="K248" s="8">
        <f t="shared" si="28"/>
        <v>-59</v>
      </c>
      <c r="L248" s="9">
        <f t="shared" si="29"/>
        <v>-0.2169117647</v>
      </c>
      <c r="M248" s="3">
        <v>424387.52</v>
      </c>
      <c r="N248" s="8">
        <v>279812.8</v>
      </c>
      <c r="O248" s="8">
        <f t="shared" si="30"/>
        <v>-144574.72</v>
      </c>
      <c r="P248" s="9">
        <f t="shared" si="31"/>
        <v>-0.3406667566</v>
      </c>
      <c r="Q248" s="3">
        <v>745.848014059754</v>
      </c>
      <c r="R248" s="8">
        <v>545.4440545808967</v>
      </c>
      <c r="S248" s="8">
        <f t="shared" si="32"/>
        <v>-200.4039595</v>
      </c>
      <c r="T248" s="9">
        <f t="shared" si="33"/>
        <v>-0.2686927574</v>
      </c>
      <c r="U248" s="8"/>
      <c r="V248" s="8">
        <v>152.0</v>
      </c>
      <c r="W248" s="8">
        <v>61.0</v>
      </c>
      <c r="X248" s="9">
        <v>0.4152046783625731</v>
      </c>
      <c r="Y248" s="8">
        <v>182.5</v>
      </c>
      <c r="Z248" s="9">
        <v>0.3557504873294347</v>
      </c>
      <c r="AA248" s="8">
        <v>1533.220821917808</v>
      </c>
      <c r="AB248" s="3"/>
      <c r="AC248" s="3">
        <v>818.0</v>
      </c>
      <c r="AD248" s="3">
        <v>1.0</v>
      </c>
      <c r="AE248" s="3">
        <v>6.0</v>
      </c>
      <c r="AF248" s="3" t="s">
        <v>290</v>
      </c>
      <c r="AG248" s="3">
        <v>202.0</v>
      </c>
      <c r="AH248" s="3">
        <v>70.0</v>
      </c>
      <c r="AI248" s="3">
        <v>0.4780316344463972</v>
      </c>
      <c r="AJ248" s="3">
        <v>237.0</v>
      </c>
      <c r="AK248" s="3">
        <v>0.4165202108963093</v>
      </c>
      <c r="AL248" s="3">
        <v>1790.664641350211</v>
      </c>
      <c r="AM248" s="3"/>
    </row>
    <row r="249" ht="14.25" customHeight="1">
      <c r="A249" s="1">
        <v>820.0</v>
      </c>
      <c r="B249" s="2">
        <v>1.0</v>
      </c>
      <c r="C249" s="2">
        <v>6.0</v>
      </c>
      <c r="D249" s="3" t="s">
        <v>291</v>
      </c>
      <c r="E249" s="3">
        <v>484.0</v>
      </c>
      <c r="F249" s="8">
        <v>448.0</v>
      </c>
      <c r="G249" s="8">
        <f t="shared" si="26"/>
        <v>-36</v>
      </c>
      <c r="H249" s="9">
        <f t="shared" si="27"/>
        <v>-0.07438016529</v>
      </c>
      <c r="I249" s="3">
        <v>233.0</v>
      </c>
      <c r="J249" s="8">
        <v>165.0</v>
      </c>
      <c r="K249" s="8">
        <f t="shared" si="28"/>
        <v>-68</v>
      </c>
      <c r="L249" s="9">
        <f t="shared" si="29"/>
        <v>-0.2918454936</v>
      </c>
      <c r="M249" s="3">
        <v>350496.31999999995</v>
      </c>
      <c r="N249" s="8">
        <v>199219.84</v>
      </c>
      <c r="O249" s="8">
        <f t="shared" si="30"/>
        <v>-151276.48</v>
      </c>
      <c r="P249" s="9">
        <f t="shared" si="31"/>
        <v>-0.4316064716</v>
      </c>
      <c r="Q249" s="3">
        <v>724.1659504132231</v>
      </c>
      <c r="R249" s="8">
        <v>444.6871428571429</v>
      </c>
      <c r="S249" s="8">
        <f t="shared" si="32"/>
        <v>-279.4788076</v>
      </c>
      <c r="T249" s="9">
        <f t="shared" si="33"/>
        <v>-0.3859319917</v>
      </c>
      <c r="U249" s="8"/>
      <c r="V249" s="8">
        <v>122.0</v>
      </c>
      <c r="W249" s="8">
        <v>43.0</v>
      </c>
      <c r="X249" s="9">
        <v>0.36830357142857145</v>
      </c>
      <c r="Y249" s="8">
        <v>143.5</v>
      </c>
      <c r="Z249" s="9">
        <v>0.3203125</v>
      </c>
      <c r="AA249" s="8">
        <v>1388.2915679442508</v>
      </c>
      <c r="AB249" s="3"/>
      <c r="AC249" s="3">
        <v>820.0</v>
      </c>
      <c r="AD249" s="3">
        <v>1.0</v>
      </c>
      <c r="AE249" s="3">
        <v>6.0</v>
      </c>
      <c r="AF249" s="3" t="s">
        <v>291</v>
      </c>
      <c r="AG249" s="3">
        <v>164.0</v>
      </c>
      <c r="AH249" s="3">
        <v>69.0</v>
      </c>
      <c r="AI249" s="3">
        <v>0.48140495867768596</v>
      </c>
      <c r="AJ249" s="3">
        <v>198.5</v>
      </c>
      <c r="AK249" s="3">
        <v>0.41012396694214875</v>
      </c>
      <c r="AL249" s="3">
        <v>1765.7245340050374</v>
      </c>
      <c r="AM249" s="3"/>
    </row>
    <row r="250" ht="14.25" customHeight="1">
      <c r="A250" s="1">
        <v>821.0</v>
      </c>
      <c r="B250" s="2">
        <v>1.0</v>
      </c>
      <c r="C250" s="2">
        <v>6.0</v>
      </c>
      <c r="D250" s="3" t="s">
        <v>292</v>
      </c>
      <c r="E250" s="3">
        <v>1045.0</v>
      </c>
      <c r="F250" s="8">
        <v>838.0</v>
      </c>
      <c r="G250" s="8">
        <f t="shared" si="26"/>
        <v>-207</v>
      </c>
      <c r="H250" s="9">
        <f t="shared" si="27"/>
        <v>-0.1980861244</v>
      </c>
      <c r="I250" s="3">
        <v>560.0</v>
      </c>
      <c r="J250" s="8">
        <v>422.0</v>
      </c>
      <c r="K250" s="8">
        <f t="shared" si="28"/>
        <v>-138</v>
      </c>
      <c r="L250" s="9">
        <f t="shared" si="29"/>
        <v>-0.2464285714</v>
      </c>
      <c r="M250" s="3">
        <v>870942.4</v>
      </c>
      <c r="N250" s="8">
        <v>558136.32</v>
      </c>
      <c r="O250" s="8">
        <f t="shared" si="30"/>
        <v>-312806.08</v>
      </c>
      <c r="P250" s="9">
        <f t="shared" si="31"/>
        <v>-0.3591581717</v>
      </c>
      <c r="Q250" s="3">
        <v>833.4377033492823</v>
      </c>
      <c r="R250" s="8">
        <v>666.0337947494032</v>
      </c>
      <c r="S250" s="8">
        <f t="shared" si="32"/>
        <v>-167.4039086</v>
      </c>
      <c r="T250" s="9">
        <f t="shared" si="33"/>
        <v>-0.2008595339</v>
      </c>
      <c r="U250" s="8"/>
      <c r="V250" s="8">
        <v>237.0</v>
      </c>
      <c r="W250" s="8">
        <v>185.0</v>
      </c>
      <c r="X250" s="9">
        <v>0.5035799522673031</v>
      </c>
      <c r="Y250" s="8">
        <v>329.5</v>
      </c>
      <c r="Z250" s="9">
        <v>0.3931980906921241</v>
      </c>
      <c r="AA250" s="8">
        <v>1693.8886798179058</v>
      </c>
      <c r="AB250" s="3"/>
      <c r="AC250" s="3">
        <v>821.0</v>
      </c>
      <c r="AD250" s="3">
        <v>1.0</v>
      </c>
      <c r="AE250" s="3">
        <v>6.0</v>
      </c>
      <c r="AF250" s="3" t="s">
        <v>292</v>
      </c>
      <c r="AG250" s="3">
        <v>358.0</v>
      </c>
      <c r="AH250" s="3">
        <v>202.0</v>
      </c>
      <c r="AI250" s="3">
        <v>0.5358851674641149</v>
      </c>
      <c r="AJ250" s="3">
        <v>459.0</v>
      </c>
      <c r="AK250" s="3">
        <v>0.43923444976076553</v>
      </c>
      <c r="AL250" s="3">
        <v>1897.4779956427017</v>
      </c>
      <c r="AM250" s="3"/>
    </row>
    <row r="251" ht="14.25" customHeight="1">
      <c r="A251" s="1">
        <v>829.0</v>
      </c>
      <c r="B251" s="2">
        <v>1.0</v>
      </c>
      <c r="C251" s="2">
        <v>5.0</v>
      </c>
      <c r="D251" s="3" t="s">
        <v>293</v>
      </c>
      <c r="E251" s="3">
        <v>1890.0</v>
      </c>
      <c r="F251" s="8">
        <v>1790.0</v>
      </c>
      <c r="G251" s="8">
        <f t="shared" si="26"/>
        <v>-100</v>
      </c>
      <c r="H251" s="9">
        <f t="shared" si="27"/>
        <v>-0.05291005291</v>
      </c>
      <c r="I251" s="3">
        <v>681.0</v>
      </c>
      <c r="J251" s="8">
        <v>525.0</v>
      </c>
      <c r="K251" s="8">
        <f t="shared" si="28"/>
        <v>-156</v>
      </c>
      <c r="L251" s="9">
        <f t="shared" si="29"/>
        <v>-0.2290748899</v>
      </c>
      <c r="M251" s="3">
        <v>839552.9600000001</v>
      </c>
      <c r="N251" s="8">
        <v>565181.76</v>
      </c>
      <c r="O251" s="8">
        <f t="shared" si="30"/>
        <v>-274371.2</v>
      </c>
      <c r="P251" s="9">
        <f t="shared" si="31"/>
        <v>-0.3268063042</v>
      </c>
      <c r="Q251" s="3">
        <v>444.2079153439154</v>
      </c>
      <c r="R251" s="8">
        <v>315.744</v>
      </c>
      <c r="S251" s="8">
        <f t="shared" si="32"/>
        <v>-128.4639153</v>
      </c>
      <c r="T251" s="9">
        <f t="shared" si="33"/>
        <v>-0.2891977178</v>
      </c>
      <c r="U251" s="8"/>
      <c r="V251" s="8">
        <v>411.0</v>
      </c>
      <c r="W251" s="8">
        <v>114.0</v>
      </c>
      <c r="X251" s="9">
        <v>0.29329608938547486</v>
      </c>
      <c r="Y251" s="8">
        <v>468.0</v>
      </c>
      <c r="Z251" s="9">
        <v>0.26145251396648045</v>
      </c>
      <c r="AA251" s="8">
        <v>1207.6533333333334</v>
      </c>
      <c r="AB251" s="3"/>
      <c r="AC251" s="3">
        <v>829.0</v>
      </c>
      <c r="AD251" s="3">
        <v>1.0</v>
      </c>
      <c r="AE251" s="3">
        <v>5.0</v>
      </c>
      <c r="AF251" s="3" t="s">
        <v>293</v>
      </c>
      <c r="AG251" s="3">
        <v>503.0</v>
      </c>
      <c r="AH251" s="3">
        <v>178.0</v>
      </c>
      <c r="AI251" s="3">
        <v>0.3603174603174603</v>
      </c>
      <c r="AJ251" s="3">
        <v>592.0</v>
      </c>
      <c r="AK251" s="3">
        <v>0.31322751322751324</v>
      </c>
      <c r="AL251" s="3">
        <v>1418.1637837837839</v>
      </c>
      <c r="AM251" s="3"/>
    </row>
    <row r="252" ht="14.25" customHeight="1">
      <c r="A252" s="1">
        <v>831.0</v>
      </c>
      <c r="B252" s="2">
        <v>1.0</v>
      </c>
      <c r="C252" s="2">
        <v>3.0</v>
      </c>
      <c r="D252" s="3" t="s">
        <v>294</v>
      </c>
      <c r="E252" s="3">
        <v>6024.0</v>
      </c>
      <c r="F252" s="8">
        <v>5914.0</v>
      </c>
      <c r="G252" s="8">
        <f t="shared" si="26"/>
        <v>-110</v>
      </c>
      <c r="H252" s="9">
        <f t="shared" si="27"/>
        <v>-0.01826029216</v>
      </c>
      <c r="I252" s="3">
        <v>1337.0</v>
      </c>
      <c r="J252" s="8">
        <v>1087.0</v>
      </c>
      <c r="K252" s="8">
        <f t="shared" si="28"/>
        <v>-250</v>
      </c>
      <c r="L252" s="9">
        <f t="shared" si="29"/>
        <v>-0.1869857891</v>
      </c>
      <c r="M252" s="3">
        <v>1012824.96</v>
      </c>
      <c r="N252" s="8">
        <v>804039.3600000001</v>
      </c>
      <c r="O252" s="8">
        <f t="shared" si="30"/>
        <v>-208785.6</v>
      </c>
      <c r="P252" s="9">
        <f t="shared" si="31"/>
        <v>-0.2061418392</v>
      </c>
      <c r="Q252" s="3">
        <v>168.13163346613544</v>
      </c>
      <c r="R252" s="8">
        <v>135.9552519445384</v>
      </c>
      <c r="S252" s="8">
        <f t="shared" si="32"/>
        <v>-32.17638152</v>
      </c>
      <c r="T252" s="9">
        <f t="shared" si="33"/>
        <v>-0.1913761311</v>
      </c>
      <c r="U252" s="8"/>
      <c r="V252" s="8">
        <v>826.0</v>
      </c>
      <c r="W252" s="8">
        <v>261.0</v>
      </c>
      <c r="X252" s="9">
        <v>0.18380114981400067</v>
      </c>
      <c r="Y252" s="8">
        <v>956.5</v>
      </c>
      <c r="Z252" s="9">
        <v>0.16173486641866758</v>
      </c>
      <c r="AA252" s="8">
        <v>840.6057083115527</v>
      </c>
      <c r="AB252" s="3"/>
      <c r="AC252" s="3">
        <v>831.0</v>
      </c>
      <c r="AD252" s="3">
        <v>1.0</v>
      </c>
      <c r="AE252" s="3">
        <v>3.0</v>
      </c>
      <c r="AF252" s="3" t="s">
        <v>294</v>
      </c>
      <c r="AG252" s="3">
        <v>900.0</v>
      </c>
      <c r="AH252" s="3">
        <v>437.0</v>
      </c>
      <c r="AI252" s="3">
        <v>0.22194555112881806</v>
      </c>
      <c r="AJ252" s="3">
        <v>1118.5</v>
      </c>
      <c r="AK252" s="3">
        <v>0.18567397078353254</v>
      </c>
      <c r="AL252" s="3">
        <v>905.5207510058113</v>
      </c>
      <c r="AM252" s="3"/>
    </row>
    <row r="253" ht="14.25" customHeight="1">
      <c r="A253" s="1">
        <v>832.0</v>
      </c>
      <c r="B253" s="2">
        <v>1.0</v>
      </c>
      <c r="C253" s="2">
        <v>3.0</v>
      </c>
      <c r="D253" s="3" t="s">
        <v>295</v>
      </c>
      <c r="E253" s="3">
        <v>3338.0</v>
      </c>
      <c r="F253" s="8">
        <v>3233.0</v>
      </c>
      <c r="G253" s="8">
        <f t="shared" si="26"/>
        <v>-105</v>
      </c>
      <c r="H253" s="9">
        <f t="shared" si="27"/>
        <v>-0.03145596165</v>
      </c>
      <c r="I253" s="3">
        <v>293.0</v>
      </c>
      <c r="J253" s="8">
        <v>298.0</v>
      </c>
      <c r="K253" s="8">
        <f t="shared" si="28"/>
        <v>5</v>
      </c>
      <c r="L253" s="9">
        <f t="shared" si="29"/>
        <v>0.01706484642</v>
      </c>
      <c r="M253" s="3">
        <v>88669.44</v>
      </c>
      <c r="N253" s="8">
        <v>97948.8</v>
      </c>
      <c r="O253" s="8">
        <f t="shared" si="30"/>
        <v>9279.36</v>
      </c>
      <c r="P253" s="9">
        <f t="shared" si="31"/>
        <v>0.1046511628</v>
      </c>
      <c r="Q253" s="3">
        <v>26.563642899940085</v>
      </c>
      <c r="R253" s="8">
        <v>30.296566656356326</v>
      </c>
      <c r="S253" s="8">
        <f t="shared" si="32"/>
        <v>3.732923756</v>
      </c>
      <c r="T253" s="9">
        <f t="shared" si="33"/>
        <v>0.1405275538</v>
      </c>
      <c r="U253" s="8"/>
      <c r="V253" s="8">
        <v>233.0</v>
      </c>
      <c r="W253" s="8">
        <v>65.0</v>
      </c>
      <c r="X253" s="9">
        <v>0.09217445097432725</v>
      </c>
      <c r="Y253" s="8">
        <v>265.5</v>
      </c>
      <c r="Z253" s="9">
        <v>0.08212186823383855</v>
      </c>
      <c r="AA253" s="8">
        <v>368.9220338983051</v>
      </c>
      <c r="AB253" s="3"/>
      <c r="AC253" s="3">
        <v>832.0</v>
      </c>
      <c r="AD253" s="3">
        <v>1.0</v>
      </c>
      <c r="AE253" s="3">
        <v>3.0</v>
      </c>
      <c r="AF253" s="3" t="s">
        <v>295</v>
      </c>
      <c r="AG253" s="3">
        <v>227.0</v>
      </c>
      <c r="AH253" s="3">
        <v>66.0</v>
      </c>
      <c r="AI253" s="3">
        <v>0.08777711204313961</v>
      </c>
      <c r="AJ253" s="3">
        <v>260.0</v>
      </c>
      <c r="AK253" s="3">
        <v>0.07789095266626722</v>
      </c>
      <c r="AL253" s="3">
        <v>341.0363076923077</v>
      </c>
      <c r="AM253" s="3"/>
    </row>
    <row r="254" ht="14.25" customHeight="1">
      <c r="A254" s="1">
        <v>833.0</v>
      </c>
      <c r="B254" s="2">
        <v>1.0</v>
      </c>
      <c r="C254" s="2">
        <v>2.0</v>
      </c>
      <c r="D254" s="3" t="s">
        <v>296</v>
      </c>
      <c r="E254" s="3">
        <v>19265.0</v>
      </c>
      <c r="F254" s="8">
        <v>18996.0</v>
      </c>
      <c r="G254" s="8">
        <f t="shared" si="26"/>
        <v>-269</v>
      </c>
      <c r="H254" s="9">
        <f t="shared" si="27"/>
        <v>-0.0139631456</v>
      </c>
      <c r="I254" s="3">
        <v>3468.0</v>
      </c>
      <c r="J254" s="8">
        <v>2798.0</v>
      </c>
      <c r="K254" s="8">
        <f t="shared" si="28"/>
        <v>-670</v>
      </c>
      <c r="L254" s="9">
        <f t="shared" si="29"/>
        <v>-0.193194925</v>
      </c>
      <c r="M254" s="3">
        <v>2640321.5999999996</v>
      </c>
      <c r="N254" s="8">
        <v>1874774.4</v>
      </c>
      <c r="O254" s="8">
        <f t="shared" si="30"/>
        <v>-765547.2</v>
      </c>
      <c r="P254" s="9">
        <f t="shared" si="31"/>
        <v>-0.2899446795</v>
      </c>
      <c r="Q254" s="3">
        <v>137.05276927069815</v>
      </c>
      <c r="R254" s="8">
        <v>98.69311433986101</v>
      </c>
      <c r="S254" s="8">
        <f t="shared" si="32"/>
        <v>-38.35965493</v>
      </c>
      <c r="T254" s="9">
        <f t="shared" si="33"/>
        <v>-0.2798896741</v>
      </c>
      <c r="U254" s="8"/>
      <c r="V254" s="8">
        <v>2171.0</v>
      </c>
      <c r="W254" s="8">
        <v>627.0</v>
      </c>
      <c r="X254" s="9">
        <v>0.1472941671930933</v>
      </c>
      <c r="Y254" s="8">
        <v>2484.5</v>
      </c>
      <c r="Z254" s="9">
        <v>0.13079069277742683</v>
      </c>
      <c r="AA254" s="8">
        <v>754.5882068826726</v>
      </c>
      <c r="AB254" s="3"/>
      <c r="AC254" s="3">
        <v>833.0</v>
      </c>
      <c r="AD254" s="3">
        <v>1.0</v>
      </c>
      <c r="AE254" s="3">
        <v>2.0</v>
      </c>
      <c r="AF254" s="3" t="s">
        <v>296</v>
      </c>
      <c r="AG254" s="3">
        <v>2559.0</v>
      </c>
      <c r="AH254" s="3">
        <v>909.0</v>
      </c>
      <c r="AI254" s="3">
        <v>0.18001557228133921</v>
      </c>
      <c r="AJ254" s="3">
        <v>3013.5</v>
      </c>
      <c r="AK254" s="3">
        <v>0.1564235660524267</v>
      </c>
      <c r="AL254" s="3">
        <v>876.1644599303135</v>
      </c>
      <c r="AM254" s="3"/>
    </row>
    <row r="255" ht="14.25" customHeight="1">
      <c r="A255" s="1">
        <v>834.0</v>
      </c>
      <c r="B255" s="2">
        <v>1.0</v>
      </c>
      <c r="C255" s="2">
        <v>3.0</v>
      </c>
      <c r="D255" s="3" t="s">
        <v>297</v>
      </c>
      <c r="E255" s="3">
        <v>8571.0</v>
      </c>
      <c r="F255" s="8">
        <v>8289.0</v>
      </c>
      <c r="G255" s="8">
        <f t="shared" si="26"/>
        <v>-282</v>
      </c>
      <c r="H255" s="9">
        <f t="shared" si="27"/>
        <v>-0.03290164508</v>
      </c>
      <c r="I255" s="3">
        <v>1371.0</v>
      </c>
      <c r="J255" s="8">
        <v>1073.0</v>
      </c>
      <c r="K255" s="8">
        <f t="shared" si="28"/>
        <v>-298</v>
      </c>
      <c r="L255" s="9">
        <f t="shared" si="29"/>
        <v>-0.2173595915</v>
      </c>
      <c r="M255" s="3">
        <v>761881.28</v>
      </c>
      <c r="N255" s="8">
        <v>543816.3200000001</v>
      </c>
      <c r="O255" s="8">
        <f t="shared" si="30"/>
        <v>-218064.96</v>
      </c>
      <c r="P255" s="9">
        <f t="shared" si="31"/>
        <v>-0.2862190813</v>
      </c>
      <c r="Q255" s="3">
        <v>88.89059386302648</v>
      </c>
      <c r="R255" s="8">
        <v>65.60698757389312</v>
      </c>
      <c r="S255" s="8">
        <f t="shared" si="32"/>
        <v>-23.28360629</v>
      </c>
      <c r="T255" s="9">
        <f t="shared" si="33"/>
        <v>-0.2619355466</v>
      </c>
      <c r="U255" s="8"/>
      <c r="V255" s="8">
        <v>878.0</v>
      </c>
      <c r="W255" s="8">
        <v>195.0</v>
      </c>
      <c r="X255" s="9">
        <v>0.1294486669079503</v>
      </c>
      <c r="Y255" s="8">
        <v>975.5</v>
      </c>
      <c r="Z255" s="9">
        <v>0.11768608999879358</v>
      </c>
      <c r="AA255" s="8">
        <v>557.474443874936</v>
      </c>
      <c r="AB255" s="3"/>
      <c r="AC255" s="3">
        <v>834.0</v>
      </c>
      <c r="AD255" s="3">
        <v>1.0</v>
      </c>
      <c r="AE255" s="3">
        <v>3.0</v>
      </c>
      <c r="AF255" s="3" t="s">
        <v>297</v>
      </c>
      <c r="AG255" s="3">
        <v>948.0</v>
      </c>
      <c r="AH255" s="3">
        <v>423.0</v>
      </c>
      <c r="AI255" s="3">
        <v>0.15995799789989498</v>
      </c>
      <c r="AJ255" s="3">
        <v>1159.5</v>
      </c>
      <c r="AK255" s="3">
        <v>0.13528176408820441</v>
      </c>
      <c r="AL255" s="3">
        <v>657.0774299266926</v>
      </c>
      <c r="AM255" s="3"/>
    </row>
    <row r="256" ht="14.25" customHeight="1">
      <c r="A256" s="1">
        <v>836.0</v>
      </c>
      <c r="B256" s="2">
        <v>1.0</v>
      </c>
      <c r="C256" s="2">
        <v>6.0</v>
      </c>
      <c r="D256" s="3" t="s">
        <v>298</v>
      </c>
      <c r="E256" s="3">
        <v>218.0</v>
      </c>
      <c r="F256" s="8">
        <v>218.0</v>
      </c>
      <c r="G256" s="8">
        <f t="shared" si="26"/>
        <v>0</v>
      </c>
      <c r="H256" s="9">
        <f t="shared" si="27"/>
        <v>0</v>
      </c>
      <c r="I256" s="3">
        <v>148.0</v>
      </c>
      <c r="J256" s="8">
        <v>136.0</v>
      </c>
      <c r="K256" s="8">
        <f t="shared" si="28"/>
        <v>-12</v>
      </c>
      <c r="L256" s="9">
        <f t="shared" si="29"/>
        <v>-0.08108108108</v>
      </c>
      <c r="M256" s="3">
        <v>310801.28</v>
      </c>
      <c r="N256" s="8">
        <v>257874.56</v>
      </c>
      <c r="O256" s="8">
        <f t="shared" si="30"/>
        <v>-52926.72</v>
      </c>
      <c r="P256" s="9">
        <f t="shared" si="31"/>
        <v>-0.1702911906</v>
      </c>
      <c r="Q256" s="3">
        <v>1425.6939449541285</v>
      </c>
      <c r="R256" s="8">
        <v>1182.9108256880734</v>
      </c>
      <c r="S256" s="8">
        <f t="shared" si="32"/>
        <v>-242.7831193</v>
      </c>
      <c r="T256" s="9">
        <f t="shared" si="33"/>
        <v>-0.1702911906</v>
      </c>
      <c r="U256" s="8"/>
      <c r="V256" s="8">
        <v>92.0</v>
      </c>
      <c r="W256" s="8">
        <v>44.0</v>
      </c>
      <c r="X256" s="9">
        <v>0.6238532110091743</v>
      </c>
      <c r="Y256" s="8">
        <v>114.0</v>
      </c>
      <c r="Z256" s="9">
        <v>0.5229357798165137</v>
      </c>
      <c r="AA256" s="8">
        <v>2262.0575438596493</v>
      </c>
      <c r="AB256" s="3"/>
      <c r="AC256" s="3">
        <v>836.0</v>
      </c>
      <c r="AD256" s="3">
        <v>1.0</v>
      </c>
      <c r="AE256" s="3">
        <v>6.0</v>
      </c>
      <c r="AF256" s="3" t="s">
        <v>298</v>
      </c>
      <c r="AG256" s="3">
        <v>102.0</v>
      </c>
      <c r="AH256" s="3">
        <v>46.0</v>
      </c>
      <c r="AI256" s="3">
        <v>0.6788990825688074</v>
      </c>
      <c r="AJ256" s="3">
        <v>125.0</v>
      </c>
      <c r="AK256" s="3">
        <v>0.573394495412844</v>
      </c>
      <c r="AL256" s="3">
        <v>2486.41024</v>
      </c>
      <c r="AM256" s="3"/>
    </row>
    <row r="257" ht="14.25" customHeight="1">
      <c r="A257" s="1">
        <v>837.0</v>
      </c>
      <c r="B257" s="2">
        <v>1.0</v>
      </c>
      <c r="C257" s="2">
        <v>6.0</v>
      </c>
      <c r="D257" s="3" t="s">
        <v>299</v>
      </c>
      <c r="E257" s="3">
        <v>609.0</v>
      </c>
      <c r="F257" s="8">
        <v>609.0</v>
      </c>
      <c r="G257" s="8">
        <f t="shared" si="26"/>
        <v>0</v>
      </c>
      <c r="H257" s="9">
        <f t="shared" si="27"/>
        <v>0</v>
      </c>
      <c r="I257" s="3">
        <v>297.0</v>
      </c>
      <c r="J257" s="8">
        <v>229.0</v>
      </c>
      <c r="K257" s="8">
        <f t="shared" si="28"/>
        <v>-68</v>
      </c>
      <c r="L257" s="9">
        <f t="shared" si="29"/>
        <v>-0.228956229</v>
      </c>
      <c r="M257" s="3">
        <v>470096.96</v>
      </c>
      <c r="N257" s="8">
        <v>271392.64</v>
      </c>
      <c r="O257" s="8">
        <f t="shared" si="30"/>
        <v>-198704.32</v>
      </c>
      <c r="P257" s="9">
        <f t="shared" si="31"/>
        <v>-0.4226879493</v>
      </c>
      <c r="Q257" s="3">
        <v>771.9161904761905</v>
      </c>
      <c r="R257" s="8">
        <v>445.6365188834155</v>
      </c>
      <c r="S257" s="8">
        <f t="shared" si="32"/>
        <v>-326.2796716</v>
      </c>
      <c r="T257" s="9">
        <f t="shared" si="33"/>
        <v>-0.4226879493</v>
      </c>
      <c r="U257" s="8"/>
      <c r="V257" s="8">
        <v>162.0</v>
      </c>
      <c r="W257" s="8">
        <v>67.0</v>
      </c>
      <c r="X257" s="9">
        <v>0.3760262725779967</v>
      </c>
      <c r="Y257" s="8">
        <v>195.5</v>
      </c>
      <c r="Z257" s="9">
        <v>0.32101806239737274</v>
      </c>
      <c r="AA257" s="8">
        <v>1388.1976470588236</v>
      </c>
      <c r="AB257" s="3"/>
      <c r="AC257" s="3">
        <v>837.0</v>
      </c>
      <c r="AD257" s="3">
        <v>1.0</v>
      </c>
      <c r="AE257" s="3">
        <v>6.0</v>
      </c>
      <c r="AF257" s="3" t="s">
        <v>299</v>
      </c>
      <c r="AG257" s="3">
        <v>209.0</v>
      </c>
      <c r="AH257" s="3">
        <v>88.0</v>
      </c>
      <c r="AI257" s="3">
        <v>0.4876847290640394</v>
      </c>
      <c r="AJ257" s="3">
        <v>253.0</v>
      </c>
      <c r="AK257" s="3">
        <v>0.4154351395730706</v>
      </c>
      <c r="AL257" s="3">
        <v>1858.0907509881424</v>
      </c>
      <c r="AM257" s="3"/>
    </row>
    <row r="258" ht="14.25" customHeight="1">
      <c r="A258" s="1">
        <v>840.0</v>
      </c>
      <c r="B258" s="2">
        <v>1.0</v>
      </c>
      <c r="C258" s="2">
        <v>5.0</v>
      </c>
      <c r="D258" s="3" t="s">
        <v>300</v>
      </c>
      <c r="E258" s="3">
        <v>1020.0</v>
      </c>
      <c r="F258" s="8">
        <v>1029.0</v>
      </c>
      <c r="G258" s="8">
        <f t="shared" si="26"/>
        <v>9</v>
      </c>
      <c r="H258" s="9">
        <f t="shared" si="27"/>
        <v>0.008823529412</v>
      </c>
      <c r="I258" s="3">
        <v>562.0</v>
      </c>
      <c r="J258" s="8">
        <v>436.0</v>
      </c>
      <c r="K258" s="8">
        <f t="shared" si="28"/>
        <v>-126</v>
      </c>
      <c r="L258" s="9">
        <f t="shared" si="29"/>
        <v>-0.2241992883</v>
      </c>
      <c r="M258" s="3">
        <v>959840.96</v>
      </c>
      <c r="N258" s="8">
        <v>609860.16</v>
      </c>
      <c r="O258" s="8">
        <f t="shared" si="30"/>
        <v>-349980.8</v>
      </c>
      <c r="P258" s="9">
        <f t="shared" si="31"/>
        <v>-0.3646237393</v>
      </c>
      <c r="Q258" s="3">
        <v>941.0205490196078</v>
      </c>
      <c r="R258" s="8">
        <v>592.6726530612245</v>
      </c>
      <c r="S258" s="8">
        <f t="shared" si="32"/>
        <v>-348.347896</v>
      </c>
      <c r="T258" s="9">
        <f t="shared" si="33"/>
        <v>-0.3701809661</v>
      </c>
      <c r="U258" s="8"/>
      <c r="V258" s="8">
        <v>327.0</v>
      </c>
      <c r="W258" s="8">
        <v>109.0</v>
      </c>
      <c r="X258" s="9">
        <v>0.423712342079689</v>
      </c>
      <c r="Y258" s="8">
        <v>381.5</v>
      </c>
      <c r="Z258" s="9">
        <v>0.3707482993197279</v>
      </c>
      <c r="AA258" s="8">
        <v>1598.5849541284404</v>
      </c>
      <c r="AB258" s="3"/>
      <c r="AC258" s="3">
        <v>840.0</v>
      </c>
      <c r="AD258" s="3">
        <v>1.0</v>
      </c>
      <c r="AE258" s="3">
        <v>5.0</v>
      </c>
      <c r="AF258" s="3" t="s">
        <v>300</v>
      </c>
      <c r="AG258" s="3">
        <v>391.0</v>
      </c>
      <c r="AH258" s="3">
        <v>171.0</v>
      </c>
      <c r="AI258" s="3">
        <v>0.5509803921568628</v>
      </c>
      <c r="AJ258" s="3">
        <v>476.5</v>
      </c>
      <c r="AK258" s="3">
        <v>0.46715686274509804</v>
      </c>
      <c r="AL258" s="3">
        <v>2014.356684155299</v>
      </c>
      <c r="AM258" s="3"/>
    </row>
    <row r="259" ht="14.25" customHeight="1">
      <c r="A259" s="1">
        <v>846.0</v>
      </c>
      <c r="B259" s="2">
        <v>1.0</v>
      </c>
      <c r="C259" s="2">
        <v>6.0</v>
      </c>
      <c r="D259" s="3" t="s">
        <v>301</v>
      </c>
      <c r="E259" s="3">
        <v>632.0</v>
      </c>
      <c r="F259" s="8">
        <v>618.0</v>
      </c>
      <c r="G259" s="8">
        <f t="shared" si="26"/>
        <v>-14</v>
      </c>
      <c r="H259" s="9">
        <f t="shared" si="27"/>
        <v>-0.02215189873</v>
      </c>
      <c r="I259" s="3">
        <v>218.0</v>
      </c>
      <c r="J259" s="8">
        <v>211.0</v>
      </c>
      <c r="K259" s="8">
        <f t="shared" si="28"/>
        <v>-7</v>
      </c>
      <c r="L259" s="9">
        <f t="shared" si="29"/>
        <v>-0.03211009174</v>
      </c>
      <c r="M259" s="3">
        <v>309369.28</v>
      </c>
      <c r="N259" s="8">
        <v>278266.24</v>
      </c>
      <c r="O259" s="8">
        <f t="shared" si="30"/>
        <v>-31103.04</v>
      </c>
      <c r="P259" s="9">
        <f t="shared" si="31"/>
        <v>-0.1005369376</v>
      </c>
      <c r="Q259" s="3">
        <v>489.50835443037977</v>
      </c>
      <c r="R259" s="8">
        <v>450.26899676375405</v>
      </c>
      <c r="S259" s="8">
        <f t="shared" si="32"/>
        <v>-39.23935767</v>
      </c>
      <c r="T259" s="9">
        <f t="shared" si="33"/>
        <v>-0.08016075172</v>
      </c>
      <c r="U259" s="8"/>
      <c r="V259" s="8">
        <v>178.0</v>
      </c>
      <c r="W259" s="8">
        <v>33.0</v>
      </c>
      <c r="X259" s="9">
        <v>0.3414239482200647</v>
      </c>
      <c r="Y259" s="8">
        <v>194.5</v>
      </c>
      <c r="Z259" s="9">
        <v>0.31472491909385114</v>
      </c>
      <c r="AA259" s="8">
        <v>1430.6747557840617</v>
      </c>
      <c r="AB259" s="3"/>
      <c r="AC259" s="3">
        <v>846.0</v>
      </c>
      <c r="AD259" s="3">
        <v>1.0</v>
      </c>
      <c r="AE259" s="3">
        <v>6.0</v>
      </c>
      <c r="AF259" s="3" t="s">
        <v>301</v>
      </c>
      <c r="AG259" s="3">
        <v>183.0</v>
      </c>
      <c r="AH259" s="3">
        <v>35.0</v>
      </c>
      <c r="AI259" s="3">
        <v>0.3449367088607595</v>
      </c>
      <c r="AJ259" s="3">
        <v>200.5</v>
      </c>
      <c r="AK259" s="3">
        <v>0.317246835443038</v>
      </c>
      <c r="AL259" s="3">
        <v>1542.988927680798</v>
      </c>
      <c r="AM259" s="3"/>
    </row>
    <row r="260" ht="14.25" customHeight="1">
      <c r="A260" s="1">
        <v>850.0</v>
      </c>
      <c r="B260" s="2">
        <v>1.0</v>
      </c>
      <c r="C260" s="2">
        <v>6.0</v>
      </c>
      <c r="D260" s="3" t="s">
        <v>302</v>
      </c>
      <c r="E260" s="3">
        <v>290.0</v>
      </c>
      <c r="F260" s="8">
        <v>300.0</v>
      </c>
      <c r="G260" s="8">
        <f t="shared" si="26"/>
        <v>10</v>
      </c>
      <c r="H260" s="9">
        <f t="shared" si="27"/>
        <v>0.03448275862</v>
      </c>
      <c r="I260" s="3">
        <v>121.0</v>
      </c>
      <c r="J260" s="8">
        <v>104.0</v>
      </c>
      <c r="K260" s="8">
        <f t="shared" si="28"/>
        <v>-17</v>
      </c>
      <c r="L260" s="9">
        <f t="shared" si="29"/>
        <v>-0.1404958678</v>
      </c>
      <c r="M260" s="3">
        <v>145433.92</v>
      </c>
      <c r="N260" s="8">
        <v>108373.76</v>
      </c>
      <c r="O260" s="8">
        <f t="shared" si="30"/>
        <v>-37060.16</v>
      </c>
      <c r="P260" s="9">
        <f t="shared" si="31"/>
        <v>-0.2548247341</v>
      </c>
      <c r="Q260" s="3">
        <v>501.496275862069</v>
      </c>
      <c r="R260" s="8">
        <v>361.24586666666664</v>
      </c>
      <c r="S260" s="8">
        <f t="shared" si="32"/>
        <v>-140.2504092</v>
      </c>
      <c r="T260" s="9">
        <f t="shared" si="33"/>
        <v>-0.2796639097</v>
      </c>
      <c r="U260" s="8"/>
      <c r="V260" s="8">
        <v>70.0</v>
      </c>
      <c r="W260" s="8">
        <v>34.0</v>
      </c>
      <c r="X260" s="9">
        <v>0.3466666666666667</v>
      </c>
      <c r="Y260" s="8">
        <v>87.0</v>
      </c>
      <c r="Z260" s="9">
        <v>0.29</v>
      </c>
      <c r="AA260" s="8">
        <v>1245.6754022988505</v>
      </c>
      <c r="AB260" s="3"/>
      <c r="AC260" s="3">
        <v>850.0</v>
      </c>
      <c r="AD260" s="3">
        <v>1.0</v>
      </c>
      <c r="AE260" s="3">
        <v>6.0</v>
      </c>
      <c r="AF260" s="3" t="s">
        <v>302</v>
      </c>
      <c r="AG260" s="3">
        <v>77.0</v>
      </c>
      <c r="AH260" s="3">
        <v>44.0</v>
      </c>
      <c r="AI260" s="3">
        <v>0.41724137931034483</v>
      </c>
      <c r="AJ260" s="3">
        <v>99.0</v>
      </c>
      <c r="AK260" s="3">
        <v>0.3413793103448276</v>
      </c>
      <c r="AL260" s="3">
        <v>1469.029494949495</v>
      </c>
      <c r="AM260" s="3"/>
    </row>
    <row r="261" ht="14.25" customHeight="1">
      <c r="A261" s="1">
        <v>852.0</v>
      </c>
      <c r="B261" s="2">
        <v>1.0</v>
      </c>
      <c r="C261" s="2">
        <v>6.0</v>
      </c>
      <c r="D261" s="3" t="s">
        <v>303</v>
      </c>
      <c r="E261" s="3">
        <v>132.0</v>
      </c>
      <c r="F261" s="8">
        <v>136.0</v>
      </c>
      <c r="G261" s="8">
        <f t="shared" si="26"/>
        <v>4</v>
      </c>
      <c r="H261" s="9">
        <f t="shared" si="27"/>
        <v>0.0303030303</v>
      </c>
      <c r="I261" s="3">
        <v>69.0</v>
      </c>
      <c r="J261" s="8">
        <v>54.0</v>
      </c>
      <c r="K261" s="8">
        <f t="shared" si="28"/>
        <v>-15</v>
      </c>
      <c r="L261" s="9">
        <f t="shared" si="29"/>
        <v>-0.2173913043</v>
      </c>
      <c r="M261" s="3">
        <v>115762.88</v>
      </c>
      <c r="N261" s="8">
        <v>75380.48</v>
      </c>
      <c r="O261" s="8">
        <f t="shared" si="30"/>
        <v>-40382.4</v>
      </c>
      <c r="P261" s="9">
        <f t="shared" si="31"/>
        <v>-0.3488372093</v>
      </c>
      <c r="Q261" s="3">
        <v>876.9915151515152</v>
      </c>
      <c r="R261" s="8">
        <v>554.2682352941176</v>
      </c>
      <c r="S261" s="8">
        <f t="shared" si="32"/>
        <v>-322.7232799</v>
      </c>
      <c r="T261" s="9">
        <f t="shared" si="33"/>
        <v>-0.3679890561</v>
      </c>
      <c r="U261" s="8"/>
      <c r="V261" s="8">
        <v>40.0</v>
      </c>
      <c r="W261" s="8">
        <v>14.0</v>
      </c>
      <c r="X261" s="9">
        <v>0.39705882352941174</v>
      </c>
      <c r="Y261" s="8">
        <v>47.0</v>
      </c>
      <c r="Z261" s="9">
        <v>0.34558823529411764</v>
      </c>
      <c r="AA261" s="8">
        <v>1603.84</v>
      </c>
      <c r="AB261" s="3"/>
      <c r="AC261" s="3">
        <v>852.0</v>
      </c>
      <c r="AD261" s="3">
        <v>1.0</v>
      </c>
      <c r="AE261" s="3">
        <v>6.0</v>
      </c>
      <c r="AF261" s="3" t="s">
        <v>303</v>
      </c>
      <c r="AG261" s="3">
        <v>50.0</v>
      </c>
      <c r="AH261" s="3">
        <v>19.0</v>
      </c>
      <c r="AI261" s="3">
        <v>0.5227272727272727</v>
      </c>
      <c r="AJ261" s="3">
        <v>59.5</v>
      </c>
      <c r="AK261" s="3">
        <v>0.45075757575757575</v>
      </c>
      <c r="AL261" s="3">
        <v>1945.5946218487395</v>
      </c>
      <c r="AM261" s="3"/>
    </row>
    <row r="262" ht="14.25" customHeight="1">
      <c r="A262" s="1">
        <v>857.0</v>
      </c>
      <c r="B262" s="2">
        <v>1.0</v>
      </c>
      <c r="C262" s="2">
        <v>6.0</v>
      </c>
      <c r="D262" s="3" t="s">
        <v>304</v>
      </c>
      <c r="E262" s="3">
        <v>743.0</v>
      </c>
      <c r="F262" s="8">
        <v>723.0</v>
      </c>
      <c r="G262" s="8">
        <f t="shared" si="26"/>
        <v>-20</v>
      </c>
      <c r="H262" s="9">
        <f t="shared" si="27"/>
        <v>-0.0269179004</v>
      </c>
      <c r="I262" s="3">
        <v>224.0</v>
      </c>
      <c r="J262" s="8">
        <v>194.0</v>
      </c>
      <c r="K262" s="8">
        <f t="shared" si="28"/>
        <v>-30</v>
      </c>
      <c r="L262" s="9">
        <f t="shared" si="29"/>
        <v>-0.1339285714</v>
      </c>
      <c r="M262" s="3">
        <v>204088.64</v>
      </c>
      <c r="N262" s="8">
        <v>188164.8</v>
      </c>
      <c r="O262" s="8">
        <f t="shared" si="30"/>
        <v>-15923.84</v>
      </c>
      <c r="P262" s="9">
        <f t="shared" si="31"/>
        <v>-0.07802413696</v>
      </c>
      <c r="Q262" s="3">
        <v>274.6818842530283</v>
      </c>
      <c r="R262" s="8">
        <v>260.255601659751</v>
      </c>
      <c r="S262" s="8">
        <f t="shared" si="32"/>
        <v>-14.42628259</v>
      </c>
      <c r="T262" s="9">
        <f t="shared" si="33"/>
        <v>-0.05251996371</v>
      </c>
      <c r="U262" s="8"/>
      <c r="V262" s="8">
        <v>154.0</v>
      </c>
      <c r="W262" s="8">
        <v>40.0</v>
      </c>
      <c r="X262" s="9">
        <v>0.26832641770401106</v>
      </c>
      <c r="Y262" s="8">
        <v>174.0</v>
      </c>
      <c r="Z262" s="9">
        <v>0.24066390041493776</v>
      </c>
      <c r="AA262" s="8">
        <v>1081.406896551724</v>
      </c>
      <c r="AB262" s="3"/>
      <c r="AC262" s="3">
        <v>857.0</v>
      </c>
      <c r="AD262" s="3">
        <v>1.0</v>
      </c>
      <c r="AE262" s="3">
        <v>6.0</v>
      </c>
      <c r="AF262" s="3" t="s">
        <v>304</v>
      </c>
      <c r="AG262" s="3">
        <v>148.0</v>
      </c>
      <c r="AH262" s="3">
        <v>76.0</v>
      </c>
      <c r="AI262" s="3">
        <v>0.30148048452220727</v>
      </c>
      <c r="AJ262" s="3">
        <v>186.0</v>
      </c>
      <c r="AK262" s="3">
        <v>0.2503364737550471</v>
      </c>
      <c r="AL262" s="3">
        <v>1097.250752688172</v>
      </c>
      <c r="AM262" s="3"/>
    </row>
    <row r="263" ht="14.25" customHeight="1">
      <c r="A263" s="1">
        <v>858.0</v>
      </c>
      <c r="B263" s="2">
        <v>1.0</v>
      </c>
      <c r="C263" s="2">
        <v>6.0</v>
      </c>
      <c r="D263" s="3" t="s">
        <v>305</v>
      </c>
      <c r="E263" s="3">
        <v>1003.0</v>
      </c>
      <c r="F263" s="8">
        <v>1004.0</v>
      </c>
      <c r="G263" s="8">
        <f t="shared" si="26"/>
        <v>1</v>
      </c>
      <c r="H263" s="9">
        <f t="shared" si="27"/>
        <v>0.0009970089731</v>
      </c>
      <c r="I263" s="3">
        <v>269.0</v>
      </c>
      <c r="J263" s="8">
        <v>231.0</v>
      </c>
      <c r="K263" s="8">
        <f t="shared" si="28"/>
        <v>-38</v>
      </c>
      <c r="L263" s="9">
        <f t="shared" si="29"/>
        <v>-0.1412639405</v>
      </c>
      <c r="M263" s="3">
        <v>205062.40000000002</v>
      </c>
      <c r="N263" s="8">
        <v>189253.12</v>
      </c>
      <c r="O263" s="8">
        <f t="shared" si="30"/>
        <v>-15809.28</v>
      </c>
      <c r="P263" s="9">
        <f t="shared" si="31"/>
        <v>-0.07709497207</v>
      </c>
      <c r="Q263" s="3">
        <v>204.4490528414756</v>
      </c>
      <c r="R263" s="8">
        <v>188.4991235059761</v>
      </c>
      <c r="S263" s="8">
        <f t="shared" si="32"/>
        <v>-15.94992934</v>
      </c>
      <c r="T263" s="9">
        <f t="shared" si="33"/>
        <v>-0.07801420018</v>
      </c>
      <c r="U263" s="8"/>
      <c r="V263" s="8">
        <v>186.0</v>
      </c>
      <c r="W263" s="8">
        <v>45.0</v>
      </c>
      <c r="X263" s="9">
        <v>0.2300796812749004</v>
      </c>
      <c r="Y263" s="8">
        <v>208.5</v>
      </c>
      <c r="Z263" s="9">
        <v>0.20766932270916336</v>
      </c>
      <c r="AA263" s="8">
        <v>907.688824940048</v>
      </c>
      <c r="AB263" s="3"/>
      <c r="AC263" s="3">
        <v>858.0</v>
      </c>
      <c r="AD263" s="3">
        <v>1.0</v>
      </c>
      <c r="AE263" s="3">
        <v>6.0</v>
      </c>
      <c r="AF263" s="3" t="s">
        <v>305</v>
      </c>
      <c r="AG263" s="3">
        <v>167.0</v>
      </c>
      <c r="AH263" s="3">
        <v>102.0</v>
      </c>
      <c r="AI263" s="3">
        <v>0.26819541375872386</v>
      </c>
      <c r="AJ263" s="3">
        <v>218.0</v>
      </c>
      <c r="AK263" s="3">
        <v>0.21734795613160518</v>
      </c>
      <c r="AL263" s="3">
        <v>940.6532110091745</v>
      </c>
      <c r="AM263" s="3"/>
    </row>
    <row r="264" ht="14.25" customHeight="1">
      <c r="A264" s="1">
        <v>861.0</v>
      </c>
      <c r="B264" s="2">
        <v>1.0</v>
      </c>
      <c r="C264" s="2">
        <v>4.0</v>
      </c>
      <c r="D264" s="3" t="s">
        <v>306</v>
      </c>
      <c r="E264" s="3">
        <v>2798.0</v>
      </c>
      <c r="F264" s="8">
        <v>2632.0</v>
      </c>
      <c r="G264" s="8">
        <f t="shared" si="26"/>
        <v>-166</v>
      </c>
      <c r="H264" s="9">
        <f t="shared" si="27"/>
        <v>-0.05932809149</v>
      </c>
      <c r="I264" s="3">
        <v>1080.0</v>
      </c>
      <c r="J264" s="8">
        <v>828.0</v>
      </c>
      <c r="K264" s="8">
        <f t="shared" si="28"/>
        <v>-252</v>
      </c>
      <c r="L264" s="9">
        <f t="shared" si="29"/>
        <v>-0.2333333333</v>
      </c>
      <c r="M264" s="3">
        <v>1520497.5999999999</v>
      </c>
      <c r="N264" s="8">
        <v>1066725.44</v>
      </c>
      <c r="O264" s="8">
        <f t="shared" si="30"/>
        <v>-453772.16</v>
      </c>
      <c r="P264" s="9">
        <f t="shared" si="31"/>
        <v>-0.2984366171</v>
      </c>
      <c r="Q264" s="3">
        <v>543.4230164403144</v>
      </c>
      <c r="R264" s="8">
        <v>405.290820668693</v>
      </c>
      <c r="S264" s="8">
        <f t="shared" si="32"/>
        <v>-138.1321958</v>
      </c>
      <c r="T264" s="9">
        <f t="shared" si="33"/>
        <v>-0.2541890785</v>
      </c>
      <c r="U264" s="8"/>
      <c r="V264" s="8">
        <v>727.0</v>
      </c>
      <c r="W264" s="8">
        <v>101.0</v>
      </c>
      <c r="X264" s="9">
        <v>0.31458966565349544</v>
      </c>
      <c r="Y264" s="8">
        <v>777.5</v>
      </c>
      <c r="Z264" s="9">
        <v>0.29540273556231</v>
      </c>
      <c r="AA264" s="8">
        <v>1371.9941350482313</v>
      </c>
      <c r="AB264" s="3"/>
      <c r="AC264" s="3">
        <v>861.0</v>
      </c>
      <c r="AD264" s="3">
        <v>1.0</v>
      </c>
      <c r="AE264" s="3">
        <v>4.0</v>
      </c>
      <c r="AF264" s="3" t="s">
        <v>306</v>
      </c>
      <c r="AG264" s="3">
        <v>851.0</v>
      </c>
      <c r="AH264" s="3">
        <v>229.0</v>
      </c>
      <c r="AI264" s="3">
        <v>0.38598999285203717</v>
      </c>
      <c r="AJ264" s="3">
        <v>965.5</v>
      </c>
      <c r="AK264" s="3">
        <v>0.34506790564689066</v>
      </c>
      <c r="AL264" s="3">
        <v>1574.8292076644225</v>
      </c>
      <c r="AM264" s="3"/>
    </row>
    <row r="265" ht="14.25" customHeight="1">
      <c r="A265" s="1">
        <v>876.0</v>
      </c>
      <c r="B265" s="2">
        <v>1.0</v>
      </c>
      <c r="C265" s="2">
        <v>5.0</v>
      </c>
      <c r="D265" s="3" t="s">
        <v>307</v>
      </c>
      <c r="E265" s="3">
        <v>2012.0</v>
      </c>
      <c r="F265" s="8">
        <v>2003.0</v>
      </c>
      <c r="G265" s="8">
        <f t="shared" si="26"/>
        <v>-9</v>
      </c>
      <c r="H265" s="9">
        <f t="shared" si="27"/>
        <v>-0.004473161034</v>
      </c>
      <c r="I265" s="3">
        <v>437.0</v>
      </c>
      <c r="J265" s="8">
        <v>318.0</v>
      </c>
      <c r="K265" s="8">
        <f t="shared" si="28"/>
        <v>-119</v>
      </c>
      <c r="L265" s="9">
        <f t="shared" si="29"/>
        <v>-0.2723112128</v>
      </c>
      <c r="M265" s="3">
        <v>265263.68000000005</v>
      </c>
      <c r="N265" s="8">
        <v>151161.91999999998</v>
      </c>
      <c r="O265" s="8">
        <f t="shared" si="30"/>
        <v>-114101.76</v>
      </c>
      <c r="P265" s="9">
        <f t="shared" si="31"/>
        <v>-0.4301446772</v>
      </c>
      <c r="Q265" s="3">
        <v>131.84079522862825</v>
      </c>
      <c r="R265" s="8">
        <v>75.46775836245631</v>
      </c>
      <c r="S265" s="8">
        <f t="shared" si="32"/>
        <v>-56.37303687</v>
      </c>
      <c r="T265" s="9">
        <f t="shared" si="33"/>
        <v>-0.427584169</v>
      </c>
      <c r="U265" s="8"/>
      <c r="V265" s="8">
        <v>210.0</v>
      </c>
      <c r="W265" s="8">
        <v>108.0</v>
      </c>
      <c r="X265" s="9">
        <v>0.15876185721417874</v>
      </c>
      <c r="Y265" s="8">
        <v>264.0</v>
      </c>
      <c r="Z265" s="9">
        <v>0.13180229655516726</v>
      </c>
      <c r="AA265" s="8">
        <v>572.5830303030302</v>
      </c>
      <c r="AB265" s="3"/>
      <c r="AC265" s="3">
        <v>876.0</v>
      </c>
      <c r="AD265" s="3">
        <v>1.0</v>
      </c>
      <c r="AE265" s="3">
        <v>5.0</v>
      </c>
      <c r="AF265" s="3" t="s">
        <v>307</v>
      </c>
      <c r="AG265" s="3">
        <v>255.0</v>
      </c>
      <c r="AH265" s="3">
        <v>182.0</v>
      </c>
      <c r="AI265" s="3">
        <v>0.21719681908548708</v>
      </c>
      <c r="AJ265" s="3">
        <v>346.0</v>
      </c>
      <c r="AK265" s="3">
        <v>0.17196819085487078</v>
      </c>
      <c r="AL265" s="3">
        <v>766.658034682081</v>
      </c>
      <c r="AM265" s="3"/>
    </row>
    <row r="266" ht="14.25" customHeight="1">
      <c r="A266" s="1">
        <v>877.0</v>
      </c>
      <c r="B266" s="2">
        <v>1.0</v>
      </c>
      <c r="C266" s="2">
        <v>4.0</v>
      </c>
      <c r="D266" s="3" t="s">
        <v>308</v>
      </c>
      <c r="E266" s="3">
        <v>5832.0</v>
      </c>
      <c r="F266" s="8">
        <v>5500.0</v>
      </c>
      <c r="G266" s="8">
        <f t="shared" si="26"/>
        <v>-332</v>
      </c>
      <c r="H266" s="9">
        <f t="shared" si="27"/>
        <v>-0.05692729767</v>
      </c>
      <c r="I266" s="3">
        <v>1274.0</v>
      </c>
      <c r="J266" s="8">
        <v>969.0</v>
      </c>
      <c r="K266" s="8">
        <f t="shared" si="28"/>
        <v>-305</v>
      </c>
      <c r="L266" s="9">
        <f t="shared" si="29"/>
        <v>-0.2394034537</v>
      </c>
      <c r="M266" s="3">
        <v>906169.6</v>
      </c>
      <c r="N266" s="8">
        <v>608657.28</v>
      </c>
      <c r="O266" s="8">
        <f t="shared" si="30"/>
        <v>-297512.32</v>
      </c>
      <c r="P266" s="9">
        <f t="shared" si="31"/>
        <v>-0.3283185841</v>
      </c>
      <c r="Q266" s="3">
        <v>155.37887517146777</v>
      </c>
      <c r="R266" s="8">
        <v>110.66496000000001</v>
      </c>
      <c r="S266" s="8">
        <f t="shared" si="32"/>
        <v>-44.71391517</v>
      </c>
      <c r="T266" s="9">
        <f t="shared" si="33"/>
        <v>-0.2877734513</v>
      </c>
      <c r="U266" s="8"/>
      <c r="V266" s="8">
        <v>665.0</v>
      </c>
      <c r="W266" s="8">
        <v>304.0</v>
      </c>
      <c r="X266" s="9">
        <v>0.1761818181818182</v>
      </c>
      <c r="Y266" s="8">
        <v>817.0</v>
      </c>
      <c r="Z266" s="9">
        <v>0.14854545454545454</v>
      </c>
      <c r="AA266" s="8">
        <v>744.9905507955937</v>
      </c>
      <c r="AB266" s="3"/>
      <c r="AC266" s="3">
        <v>877.0</v>
      </c>
      <c r="AD266" s="3">
        <v>1.0</v>
      </c>
      <c r="AE266" s="3">
        <v>4.0</v>
      </c>
      <c r="AF266" s="3" t="s">
        <v>308</v>
      </c>
      <c r="AG266" s="3">
        <v>818.0</v>
      </c>
      <c r="AH266" s="3">
        <v>456.0</v>
      </c>
      <c r="AI266" s="3">
        <v>0.21844993141289437</v>
      </c>
      <c r="AJ266" s="3">
        <v>1046.0</v>
      </c>
      <c r="AK266" s="3">
        <v>0.17935528120713307</v>
      </c>
      <c r="AL266" s="3">
        <v>866.3189292543021</v>
      </c>
      <c r="AM266" s="3"/>
    </row>
    <row r="267" ht="14.25" customHeight="1">
      <c r="A267" s="1">
        <v>879.0</v>
      </c>
      <c r="B267" s="2">
        <v>1.0</v>
      </c>
      <c r="C267" s="2">
        <v>4.0</v>
      </c>
      <c r="D267" s="3" t="s">
        <v>309</v>
      </c>
      <c r="E267" s="3">
        <v>2495.0</v>
      </c>
      <c r="F267" s="8">
        <v>2384.0</v>
      </c>
      <c r="G267" s="8">
        <f t="shared" si="26"/>
        <v>-111</v>
      </c>
      <c r="H267" s="9">
        <f t="shared" si="27"/>
        <v>-0.04448897796</v>
      </c>
      <c r="I267" s="3">
        <v>222.0</v>
      </c>
      <c r="J267" s="8">
        <v>168.0</v>
      </c>
      <c r="K267" s="8">
        <f t="shared" si="28"/>
        <v>-54</v>
      </c>
      <c r="L267" s="9">
        <f t="shared" si="29"/>
        <v>-0.2432432432</v>
      </c>
      <c r="M267" s="3">
        <v>55905.28</v>
      </c>
      <c r="N267" s="8">
        <v>36945.6</v>
      </c>
      <c r="O267" s="8">
        <f t="shared" si="30"/>
        <v>-18959.68</v>
      </c>
      <c r="P267" s="9">
        <f t="shared" si="31"/>
        <v>-0.3391393443</v>
      </c>
      <c r="Q267" s="3">
        <v>22.406925851703406</v>
      </c>
      <c r="R267" s="8">
        <v>15.49731543624161</v>
      </c>
      <c r="S267" s="8">
        <f t="shared" si="32"/>
        <v>-6.909610415</v>
      </c>
      <c r="T267" s="9">
        <f t="shared" si="33"/>
        <v>-0.308369406</v>
      </c>
      <c r="U267" s="8"/>
      <c r="V267" s="8">
        <v>113.0</v>
      </c>
      <c r="W267" s="8">
        <v>55.0</v>
      </c>
      <c r="X267" s="9">
        <v>0.07046979865771812</v>
      </c>
      <c r="Y267" s="8">
        <v>140.5</v>
      </c>
      <c r="Z267" s="9">
        <v>0.05893456375838926</v>
      </c>
      <c r="AA267" s="8">
        <v>262.9580071174377</v>
      </c>
      <c r="AB267" s="3"/>
      <c r="AC267" s="3">
        <v>879.0</v>
      </c>
      <c r="AD267" s="3">
        <v>1.0</v>
      </c>
      <c r="AE267" s="3">
        <v>4.0</v>
      </c>
      <c r="AF267" s="3" t="s">
        <v>309</v>
      </c>
      <c r="AG267" s="3">
        <v>138.0</v>
      </c>
      <c r="AH267" s="3">
        <v>84.0</v>
      </c>
      <c r="AI267" s="3">
        <v>0.08897795591182364</v>
      </c>
      <c r="AJ267" s="3">
        <v>180.0</v>
      </c>
      <c r="AK267" s="3">
        <v>0.07214428857715431</v>
      </c>
      <c r="AL267" s="3">
        <v>310.5848888888889</v>
      </c>
      <c r="AM267" s="3"/>
    </row>
    <row r="268" ht="14.25" customHeight="1">
      <c r="A268" s="1">
        <v>881.0</v>
      </c>
      <c r="B268" s="2">
        <v>1.0</v>
      </c>
      <c r="C268" s="2">
        <v>5.0</v>
      </c>
      <c r="D268" s="3" t="s">
        <v>310</v>
      </c>
      <c r="E268" s="3">
        <v>844.0</v>
      </c>
      <c r="F268" s="8">
        <v>780.0</v>
      </c>
      <c r="G268" s="8">
        <f t="shared" si="26"/>
        <v>-64</v>
      </c>
      <c r="H268" s="9">
        <f t="shared" si="27"/>
        <v>-0.07582938389</v>
      </c>
      <c r="I268" s="3">
        <v>164.0</v>
      </c>
      <c r="J268" s="8">
        <v>138.0</v>
      </c>
      <c r="K268" s="8">
        <f t="shared" si="28"/>
        <v>-26</v>
      </c>
      <c r="L268" s="9">
        <f t="shared" si="29"/>
        <v>-0.1585365854</v>
      </c>
      <c r="M268" s="3">
        <v>83800.64</v>
      </c>
      <c r="N268" s="8">
        <v>73375.68000000001</v>
      </c>
      <c r="O268" s="8">
        <f t="shared" si="30"/>
        <v>-10424.96</v>
      </c>
      <c r="P268" s="9">
        <f t="shared" si="31"/>
        <v>-0.1244019139</v>
      </c>
      <c r="Q268" s="3">
        <v>99.28985781990521</v>
      </c>
      <c r="R268" s="8">
        <v>94.07138461538463</v>
      </c>
      <c r="S268" s="8">
        <f t="shared" si="32"/>
        <v>-5.218473205</v>
      </c>
      <c r="T268" s="9">
        <f t="shared" si="33"/>
        <v>-0.05255796835</v>
      </c>
      <c r="U268" s="8"/>
      <c r="V268" s="8">
        <v>91.0</v>
      </c>
      <c r="W268" s="8">
        <v>47.0</v>
      </c>
      <c r="X268" s="9">
        <v>0.17692307692307693</v>
      </c>
      <c r="Y268" s="8">
        <v>114.5</v>
      </c>
      <c r="Z268" s="9">
        <v>0.1467948717948718</v>
      </c>
      <c r="AA268" s="8">
        <v>640.8356331877729</v>
      </c>
      <c r="AB268" s="3"/>
      <c r="AC268" s="3">
        <v>881.0</v>
      </c>
      <c r="AD268" s="3">
        <v>1.0</v>
      </c>
      <c r="AE268" s="3">
        <v>5.0</v>
      </c>
      <c r="AF268" s="3" t="s">
        <v>310</v>
      </c>
      <c r="AG268" s="3">
        <v>90.0</v>
      </c>
      <c r="AH268" s="3">
        <v>74.0</v>
      </c>
      <c r="AI268" s="3">
        <v>0.1943127962085308</v>
      </c>
      <c r="AJ268" s="3">
        <v>127.0</v>
      </c>
      <c r="AK268" s="3">
        <v>0.1504739336492891</v>
      </c>
      <c r="AL268" s="3">
        <v>659.8475590551182</v>
      </c>
      <c r="AM268" s="3"/>
    </row>
    <row r="269" ht="14.25" customHeight="1">
      <c r="A269" s="1">
        <v>882.0</v>
      </c>
      <c r="B269" s="2">
        <v>1.0</v>
      </c>
      <c r="C269" s="2">
        <v>4.0</v>
      </c>
      <c r="D269" s="3" t="s">
        <v>311</v>
      </c>
      <c r="E269" s="3">
        <v>4201.0</v>
      </c>
      <c r="F269" s="8">
        <v>4072.0</v>
      </c>
      <c r="G269" s="8">
        <f t="shared" si="26"/>
        <v>-129</v>
      </c>
      <c r="H269" s="9">
        <f t="shared" si="27"/>
        <v>-0.03070697453</v>
      </c>
      <c r="I269" s="3">
        <v>924.0</v>
      </c>
      <c r="J269" s="8">
        <v>817.0</v>
      </c>
      <c r="K269" s="8">
        <f t="shared" si="28"/>
        <v>-107</v>
      </c>
      <c r="L269" s="9">
        <f t="shared" si="29"/>
        <v>-0.1158008658</v>
      </c>
      <c r="M269" s="3">
        <v>610432.9600000001</v>
      </c>
      <c r="N269" s="8">
        <v>532474.88</v>
      </c>
      <c r="O269" s="8">
        <f t="shared" si="30"/>
        <v>-77958.08</v>
      </c>
      <c r="P269" s="9">
        <f t="shared" si="31"/>
        <v>-0.1277094867</v>
      </c>
      <c r="Q269" s="3">
        <v>145.30658414663176</v>
      </c>
      <c r="R269" s="8">
        <v>130.76495088408643</v>
      </c>
      <c r="S269" s="8">
        <f t="shared" si="32"/>
        <v>-14.54163326</v>
      </c>
      <c r="T269" s="9">
        <f t="shared" si="33"/>
        <v>-0.1000755289</v>
      </c>
      <c r="U269" s="8"/>
      <c r="V269" s="8">
        <v>550.0</v>
      </c>
      <c r="W269" s="8">
        <v>267.0</v>
      </c>
      <c r="X269" s="9">
        <v>0.2006385068762279</v>
      </c>
      <c r="Y269" s="8">
        <v>683.5</v>
      </c>
      <c r="Z269" s="9">
        <v>0.16785363457760313</v>
      </c>
      <c r="AA269" s="8">
        <v>779.0415215801024</v>
      </c>
      <c r="AB269" s="3"/>
      <c r="AC269" s="3">
        <v>882.0</v>
      </c>
      <c r="AD269" s="3">
        <v>1.0</v>
      </c>
      <c r="AE269" s="3">
        <v>4.0</v>
      </c>
      <c r="AF269" s="3" t="s">
        <v>311</v>
      </c>
      <c r="AG269" s="3">
        <v>596.0</v>
      </c>
      <c r="AH269" s="3">
        <v>328.0</v>
      </c>
      <c r="AI269" s="3">
        <v>0.21994763151630564</v>
      </c>
      <c r="AJ269" s="3">
        <v>760.0</v>
      </c>
      <c r="AK269" s="3">
        <v>0.18090930730778387</v>
      </c>
      <c r="AL269" s="3">
        <v>803.2012631578948</v>
      </c>
      <c r="AM269" s="3"/>
    </row>
    <row r="270" ht="14.25" customHeight="1">
      <c r="A270" s="1">
        <v>883.0</v>
      </c>
      <c r="B270" s="2">
        <v>1.0</v>
      </c>
      <c r="C270" s="2">
        <v>5.0</v>
      </c>
      <c r="D270" s="3" t="s">
        <v>312</v>
      </c>
      <c r="E270" s="3">
        <v>1651.0</v>
      </c>
      <c r="F270" s="8">
        <v>1553.0</v>
      </c>
      <c r="G270" s="8">
        <f t="shared" si="26"/>
        <v>-98</v>
      </c>
      <c r="H270" s="9">
        <f t="shared" si="27"/>
        <v>-0.05935796487</v>
      </c>
      <c r="I270" s="3">
        <v>399.0</v>
      </c>
      <c r="J270" s="8">
        <v>272.0</v>
      </c>
      <c r="K270" s="8">
        <f t="shared" si="28"/>
        <v>-127</v>
      </c>
      <c r="L270" s="9">
        <f t="shared" si="29"/>
        <v>-0.3182957393</v>
      </c>
      <c r="M270" s="3">
        <v>332453.12</v>
      </c>
      <c r="N270" s="8">
        <v>169777.91999999998</v>
      </c>
      <c r="O270" s="8">
        <f t="shared" si="30"/>
        <v>-162675.2</v>
      </c>
      <c r="P270" s="9">
        <f t="shared" si="31"/>
        <v>-0.4893177119</v>
      </c>
      <c r="Q270" s="3">
        <v>201.36470018170806</v>
      </c>
      <c r="R270" s="8">
        <v>109.32254990341274</v>
      </c>
      <c r="S270" s="8">
        <f t="shared" si="32"/>
        <v>-92.04215028</v>
      </c>
      <c r="T270" s="9">
        <f t="shared" si="33"/>
        <v>-0.4570917852</v>
      </c>
      <c r="U270" s="8"/>
      <c r="V270" s="8">
        <v>205.0</v>
      </c>
      <c r="W270" s="8">
        <v>67.0</v>
      </c>
      <c r="X270" s="9">
        <v>0.1751448808757244</v>
      </c>
      <c r="Y270" s="8">
        <v>238.5</v>
      </c>
      <c r="Z270" s="9">
        <v>0.15357372826786864</v>
      </c>
      <c r="AA270" s="8">
        <v>711.857106918239</v>
      </c>
      <c r="AB270" s="3"/>
      <c r="AC270" s="3">
        <v>883.0</v>
      </c>
      <c r="AD270" s="3">
        <v>1.0</v>
      </c>
      <c r="AE270" s="3">
        <v>5.0</v>
      </c>
      <c r="AF270" s="3" t="s">
        <v>312</v>
      </c>
      <c r="AG270" s="3">
        <v>295.0</v>
      </c>
      <c r="AH270" s="3">
        <v>104.0</v>
      </c>
      <c r="AI270" s="3">
        <v>0.241671714112659</v>
      </c>
      <c r="AJ270" s="3">
        <v>347.0</v>
      </c>
      <c r="AK270" s="3">
        <v>0.21017565112053302</v>
      </c>
      <c r="AL270" s="3">
        <v>958.0781556195965</v>
      </c>
      <c r="AM270" s="3"/>
    </row>
    <row r="271" ht="14.25" customHeight="1">
      <c r="A271" s="1">
        <v>885.0</v>
      </c>
      <c r="B271" s="2">
        <v>1.0</v>
      </c>
      <c r="C271" s="2">
        <v>4.0</v>
      </c>
      <c r="D271" s="3" t="s">
        <v>313</v>
      </c>
      <c r="E271" s="3">
        <v>6557.0</v>
      </c>
      <c r="F271" s="8">
        <v>6366.0</v>
      </c>
      <c r="G271" s="8">
        <f t="shared" si="26"/>
        <v>-191</v>
      </c>
      <c r="H271" s="9">
        <f t="shared" si="27"/>
        <v>-0.02912917493</v>
      </c>
      <c r="I271" s="3">
        <v>750.0</v>
      </c>
      <c r="J271" s="8">
        <v>604.0</v>
      </c>
      <c r="K271" s="8">
        <f t="shared" si="28"/>
        <v>-146</v>
      </c>
      <c r="L271" s="9">
        <f t="shared" si="29"/>
        <v>-0.1946666667</v>
      </c>
      <c r="M271" s="3">
        <v>257645.44</v>
      </c>
      <c r="N271" s="8">
        <v>167773.12</v>
      </c>
      <c r="O271" s="8">
        <f t="shared" si="30"/>
        <v>-89872.32</v>
      </c>
      <c r="P271" s="9">
        <f t="shared" si="31"/>
        <v>-0.3488216985</v>
      </c>
      <c r="Q271" s="3">
        <v>39.29318895836511</v>
      </c>
      <c r="R271" s="8">
        <v>26.354558592522775</v>
      </c>
      <c r="S271" s="8">
        <f t="shared" si="32"/>
        <v>-12.93863037</v>
      </c>
      <c r="T271" s="9">
        <f t="shared" si="33"/>
        <v>-0.3292843037</v>
      </c>
      <c r="U271" s="8"/>
      <c r="V271" s="8">
        <v>377.0</v>
      </c>
      <c r="W271" s="8">
        <v>227.0</v>
      </c>
      <c r="X271" s="9">
        <v>0.09487904492617028</v>
      </c>
      <c r="Y271" s="8">
        <v>490.5</v>
      </c>
      <c r="Z271" s="9">
        <v>0.07704995287464655</v>
      </c>
      <c r="AA271" s="8">
        <v>342.0450968399592</v>
      </c>
      <c r="AB271" s="3"/>
      <c r="AC271" s="3">
        <v>885.0</v>
      </c>
      <c r="AD271" s="3">
        <v>1.0</v>
      </c>
      <c r="AE271" s="3">
        <v>4.0</v>
      </c>
      <c r="AF271" s="3" t="s">
        <v>313</v>
      </c>
      <c r="AG271" s="3">
        <v>483.0</v>
      </c>
      <c r="AH271" s="3">
        <v>267.0</v>
      </c>
      <c r="AI271" s="3">
        <v>0.11438157694067409</v>
      </c>
      <c r="AJ271" s="3">
        <v>616.5</v>
      </c>
      <c r="AK271" s="3">
        <v>0.0940216562452341</v>
      </c>
      <c r="AL271" s="3">
        <v>417.91636658556365</v>
      </c>
      <c r="AM271" s="3"/>
    </row>
    <row r="272" ht="14.25" customHeight="1">
      <c r="A272" s="1">
        <v>891.0</v>
      </c>
      <c r="B272" s="2">
        <v>1.0</v>
      </c>
      <c r="C272" s="2">
        <v>6.0</v>
      </c>
      <c r="D272" s="3" t="s">
        <v>314</v>
      </c>
      <c r="E272" s="3">
        <v>588.0</v>
      </c>
      <c r="F272" s="8">
        <v>567.0</v>
      </c>
      <c r="G272" s="8">
        <f t="shared" si="26"/>
        <v>-21</v>
      </c>
      <c r="H272" s="9">
        <f t="shared" si="27"/>
        <v>-0.03571428571</v>
      </c>
      <c r="I272" s="3">
        <v>221.0</v>
      </c>
      <c r="J272" s="8">
        <v>205.0</v>
      </c>
      <c r="K272" s="8">
        <f t="shared" si="28"/>
        <v>-16</v>
      </c>
      <c r="L272" s="9">
        <f t="shared" si="29"/>
        <v>-0.07239819005</v>
      </c>
      <c r="M272" s="3">
        <v>236222.72000000003</v>
      </c>
      <c r="N272" s="8">
        <v>254265.92</v>
      </c>
      <c r="O272" s="8">
        <f t="shared" si="30"/>
        <v>18043.2</v>
      </c>
      <c r="P272" s="9">
        <f t="shared" si="31"/>
        <v>0.07638215325</v>
      </c>
      <c r="Q272" s="3">
        <v>401.7393197278912</v>
      </c>
      <c r="R272" s="8">
        <v>448.44077601410936</v>
      </c>
      <c r="S272" s="8">
        <f t="shared" si="32"/>
        <v>46.70145629</v>
      </c>
      <c r="T272" s="9">
        <f t="shared" si="33"/>
        <v>0.1162481589</v>
      </c>
      <c r="U272" s="8"/>
      <c r="V272" s="8">
        <v>158.0</v>
      </c>
      <c r="W272" s="8">
        <v>47.0</v>
      </c>
      <c r="X272" s="9">
        <v>0.36155202821869487</v>
      </c>
      <c r="Y272" s="8">
        <v>181.5</v>
      </c>
      <c r="Z272" s="9">
        <v>0.3201058201058201</v>
      </c>
      <c r="AA272" s="8">
        <v>1400.9141597796145</v>
      </c>
      <c r="AB272" s="3"/>
      <c r="AC272" s="3">
        <v>891.0</v>
      </c>
      <c r="AD272" s="3">
        <v>1.0</v>
      </c>
      <c r="AE272" s="3">
        <v>6.0</v>
      </c>
      <c r="AF272" s="3" t="s">
        <v>314</v>
      </c>
      <c r="AG272" s="3">
        <v>133.0</v>
      </c>
      <c r="AH272" s="3">
        <v>88.0</v>
      </c>
      <c r="AI272" s="3">
        <v>0.3758503401360544</v>
      </c>
      <c r="AJ272" s="3">
        <v>177.0</v>
      </c>
      <c r="AK272" s="3">
        <v>0.3010204081632653</v>
      </c>
      <c r="AL272" s="3">
        <v>1334.5916384180794</v>
      </c>
      <c r="AM272" s="3"/>
    </row>
    <row r="273" ht="14.25" customHeight="1">
      <c r="A273" s="1">
        <v>911.0</v>
      </c>
      <c r="B273" s="2">
        <v>1.0</v>
      </c>
      <c r="C273" s="2">
        <v>4.0</v>
      </c>
      <c r="D273" s="3" t="s">
        <v>315</v>
      </c>
      <c r="E273" s="3">
        <v>5064.0</v>
      </c>
      <c r="F273" s="8">
        <v>4899.0</v>
      </c>
      <c r="G273" s="8">
        <f t="shared" si="26"/>
        <v>-165</v>
      </c>
      <c r="H273" s="9">
        <f t="shared" si="27"/>
        <v>-0.03258293839</v>
      </c>
      <c r="I273" s="3">
        <v>1483.0</v>
      </c>
      <c r="J273" s="8">
        <v>1137.0</v>
      </c>
      <c r="K273" s="8">
        <f t="shared" si="28"/>
        <v>-346</v>
      </c>
      <c r="L273" s="9">
        <f t="shared" si="29"/>
        <v>-0.2333108564</v>
      </c>
      <c r="M273" s="3">
        <v>1299625.92</v>
      </c>
      <c r="N273" s="8">
        <v>845223.6799999999</v>
      </c>
      <c r="O273" s="8">
        <f t="shared" si="30"/>
        <v>-454402.24</v>
      </c>
      <c r="P273" s="9">
        <f t="shared" si="31"/>
        <v>-0.3496407951</v>
      </c>
      <c r="Q273" s="3">
        <v>256.6401895734597</v>
      </c>
      <c r="R273" s="8">
        <v>172.5298387426005</v>
      </c>
      <c r="S273" s="8">
        <f t="shared" si="32"/>
        <v>-84.11035083</v>
      </c>
      <c r="T273" s="9">
        <f t="shared" si="33"/>
        <v>-0.3277364741</v>
      </c>
      <c r="U273" s="8"/>
      <c r="V273" s="8">
        <v>798.0</v>
      </c>
      <c r="W273" s="8">
        <v>339.0</v>
      </c>
      <c r="X273" s="9">
        <v>0.23208818126148192</v>
      </c>
      <c r="Y273" s="8">
        <v>967.5</v>
      </c>
      <c r="Z273" s="9">
        <v>0.19748928352725045</v>
      </c>
      <c r="AA273" s="8">
        <v>873.6162067183462</v>
      </c>
      <c r="AB273" s="3"/>
      <c r="AC273" s="3">
        <v>911.0</v>
      </c>
      <c r="AD273" s="3">
        <v>1.0</v>
      </c>
      <c r="AE273" s="3">
        <v>4.0</v>
      </c>
      <c r="AF273" s="3" t="s">
        <v>315</v>
      </c>
      <c r="AG273" s="3">
        <v>971.0</v>
      </c>
      <c r="AH273" s="3">
        <v>512.0</v>
      </c>
      <c r="AI273" s="3">
        <v>0.2928515007898894</v>
      </c>
      <c r="AJ273" s="3">
        <v>1227.0</v>
      </c>
      <c r="AK273" s="3">
        <v>0.24229857819905212</v>
      </c>
      <c r="AL273" s="3">
        <v>1059.1898288508557</v>
      </c>
      <c r="AM273" s="3"/>
    </row>
    <row r="274" ht="14.25" customHeight="1">
      <c r="A274" s="1">
        <v>912.0</v>
      </c>
      <c r="B274" s="2">
        <v>1.0</v>
      </c>
      <c r="C274" s="2">
        <v>5.0</v>
      </c>
      <c r="D274" s="3" t="s">
        <v>316</v>
      </c>
      <c r="E274" s="3">
        <v>1790.0</v>
      </c>
      <c r="F274" s="8">
        <v>1682.0</v>
      </c>
      <c r="G274" s="8">
        <f t="shared" si="26"/>
        <v>-108</v>
      </c>
      <c r="H274" s="9">
        <f t="shared" si="27"/>
        <v>-0.06033519553</v>
      </c>
      <c r="I274" s="3">
        <v>711.0</v>
      </c>
      <c r="J274" s="8">
        <v>668.0</v>
      </c>
      <c r="K274" s="8">
        <f t="shared" si="28"/>
        <v>-43</v>
      </c>
      <c r="L274" s="9">
        <f t="shared" si="29"/>
        <v>-0.06047819972</v>
      </c>
      <c r="M274" s="3">
        <v>848889.6000000001</v>
      </c>
      <c r="N274" s="8">
        <v>810225.6000000001</v>
      </c>
      <c r="O274" s="8">
        <f t="shared" si="30"/>
        <v>-38664</v>
      </c>
      <c r="P274" s="9">
        <f t="shared" si="31"/>
        <v>-0.0455465587</v>
      </c>
      <c r="Q274" s="3">
        <v>474.24000000000007</v>
      </c>
      <c r="R274" s="8">
        <v>481.70368608799055</v>
      </c>
      <c r="S274" s="8">
        <f t="shared" si="32"/>
        <v>7.463686088</v>
      </c>
      <c r="T274" s="9">
        <f t="shared" si="33"/>
        <v>0.01573820447</v>
      </c>
      <c r="U274" s="8"/>
      <c r="V274" s="8">
        <v>449.0</v>
      </c>
      <c r="W274" s="8">
        <v>219.0</v>
      </c>
      <c r="X274" s="9">
        <v>0.3971462544589774</v>
      </c>
      <c r="Y274" s="8">
        <v>558.5</v>
      </c>
      <c r="Z274" s="9">
        <v>0.3320451843043995</v>
      </c>
      <c r="AA274" s="8">
        <v>1450.7172784243512</v>
      </c>
      <c r="AB274" s="3"/>
      <c r="AC274" s="3">
        <v>912.0</v>
      </c>
      <c r="AD274" s="3">
        <v>1.0</v>
      </c>
      <c r="AE274" s="3">
        <v>5.0</v>
      </c>
      <c r="AF274" s="3" t="s">
        <v>316</v>
      </c>
      <c r="AG274" s="3">
        <v>456.0</v>
      </c>
      <c r="AH274" s="3">
        <v>255.0</v>
      </c>
      <c r="AI274" s="3">
        <v>0.3972067039106145</v>
      </c>
      <c r="AJ274" s="3">
        <v>583.5</v>
      </c>
      <c r="AK274" s="3">
        <v>0.3259776536312849</v>
      </c>
      <c r="AL274" s="3">
        <v>1454.8236503856042</v>
      </c>
      <c r="AM274" s="3"/>
    </row>
    <row r="275" ht="14.25" customHeight="1">
      <c r="A275" s="1">
        <v>914.0</v>
      </c>
      <c r="B275" s="2">
        <v>1.0</v>
      </c>
      <c r="C275" s="2">
        <v>6.0</v>
      </c>
      <c r="D275" s="3" t="s">
        <v>317</v>
      </c>
      <c r="E275" s="3">
        <v>289.0</v>
      </c>
      <c r="F275" s="8">
        <v>294.0</v>
      </c>
      <c r="G275" s="8">
        <f t="shared" si="26"/>
        <v>5</v>
      </c>
      <c r="H275" s="9">
        <f t="shared" si="27"/>
        <v>0.01730103806</v>
      </c>
      <c r="I275" s="3">
        <v>92.0</v>
      </c>
      <c r="J275" s="8">
        <v>82.0</v>
      </c>
      <c r="K275" s="8">
        <f t="shared" si="28"/>
        <v>-10</v>
      </c>
      <c r="L275" s="9">
        <f t="shared" si="29"/>
        <v>-0.1086956522</v>
      </c>
      <c r="M275" s="3">
        <v>81108.48000000001</v>
      </c>
      <c r="N275" s="8">
        <v>61461.44</v>
      </c>
      <c r="O275" s="8">
        <f t="shared" si="30"/>
        <v>-19647.04</v>
      </c>
      <c r="P275" s="9">
        <f t="shared" si="31"/>
        <v>-0.2422316384</v>
      </c>
      <c r="Q275" s="3">
        <v>280.6521799307959</v>
      </c>
      <c r="R275" s="8">
        <v>209.05251700680273</v>
      </c>
      <c r="S275" s="8">
        <f t="shared" si="32"/>
        <v>-71.59966292</v>
      </c>
      <c r="T275" s="9">
        <f t="shared" si="33"/>
        <v>-0.2551188555</v>
      </c>
      <c r="U275" s="8"/>
      <c r="V275" s="8">
        <v>47.0</v>
      </c>
      <c r="W275" s="8">
        <v>35.0</v>
      </c>
      <c r="X275" s="9">
        <v>0.2789115646258503</v>
      </c>
      <c r="Y275" s="8">
        <v>64.5</v>
      </c>
      <c r="Z275" s="9">
        <v>0.2193877551020408</v>
      </c>
      <c r="AA275" s="8">
        <v>952.8905426356589</v>
      </c>
      <c r="AB275" s="3"/>
      <c r="AC275" s="3">
        <v>914.0</v>
      </c>
      <c r="AD275" s="3">
        <v>1.0</v>
      </c>
      <c r="AE275" s="3">
        <v>6.0</v>
      </c>
      <c r="AF275" s="3" t="s">
        <v>317</v>
      </c>
      <c r="AG275" s="3">
        <v>55.0</v>
      </c>
      <c r="AH275" s="3">
        <v>37.0</v>
      </c>
      <c r="AI275" s="3">
        <v>0.31833910034602075</v>
      </c>
      <c r="AJ275" s="3">
        <v>73.5</v>
      </c>
      <c r="AK275" s="3">
        <v>0.25432525951557095</v>
      </c>
      <c r="AL275" s="3">
        <v>1103.5167346938777</v>
      </c>
      <c r="AM275" s="3"/>
    </row>
    <row r="276" ht="14.25" customHeight="1">
      <c r="A276" s="1">
        <v>915.0</v>
      </c>
      <c r="B276" s="2">
        <v>60.0</v>
      </c>
      <c r="C276" s="2">
        <v>8.0</v>
      </c>
      <c r="D276" s="3" t="s">
        <v>318</v>
      </c>
      <c r="E276" s="3">
        <v>118.0</v>
      </c>
      <c r="F276" s="8">
        <v>102.0</v>
      </c>
      <c r="G276" s="8">
        <f t="shared" si="26"/>
        <v>-16</v>
      </c>
      <c r="H276" s="9">
        <f t="shared" si="27"/>
        <v>-0.1355932203</v>
      </c>
      <c r="I276" s="3">
        <v>73.0</v>
      </c>
      <c r="J276" s="8">
        <v>62.0</v>
      </c>
      <c r="K276" s="8">
        <f t="shared" si="28"/>
        <v>-11</v>
      </c>
      <c r="L276" s="9">
        <f t="shared" si="29"/>
        <v>-0.1506849315</v>
      </c>
      <c r="M276" s="3">
        <v>160097.59999999998</v>
      </c>
      <c r="N276" s="8">
        <v>150646.4</v>
      </c>
      <c r="O276" s="8">
        <f t="shared" si="30"/>
        <v>-9451.2</v>
      </c>
      <c r="P276" s="9">
        <f t="shared" si="31"/>
        <v>-0.05903398927</v>
      </c>
      <c r="Q276" s="3">
        <v>1356.7593220338981</v>
      </c>
      <c r="R276" s="8">
        <v>1476.9254901960783</v>
      </c>
      <c r="S276" s="8">
        <f t="shared" si="32"/>
        <v>120.1661682</v>
      </c>
      <c r="T276" s="9">
        <f t="shared" si="33"/>
        <v>0.08856852222</v>
      </c>
      <c r="U276" s="8"/>
      <c r="V276" s="8">
        <v>52.0</v>
      </c>
      <c r="W276" s="8">
        <v>10.0</v>
      </c>
      <c r="X276" s="9">
        <v>0.6078431372549019</v>
      </c>
      <c r="Y276" s="8">
        <v>57.0</v>
      </c>
      <c r="Z276" s="9">
        <v>0.5588235294117647</v>
      </c>
      <c r="AA276" s="8">
        <v>2642.919298245614</v>
      </c>
      <c r="AB276" s="3"/>
      <c r="AC276" s="3">
        <v>915.0</v>
      </c>
      <c r="AD276" s="3">
        <v>60.0</v>
      </c>
      <c r="AE276" s="3">
        <v>8.0</v>
      </c>
      <c r="AF276" s="3" t="s">
        <v>318</v>
      </c>
      <c r="AG276" s="3">
        <v>56.0</v>
      </c>
      <c r="AH276" s="3">
        <v>17.0</v>
      </c>
      <c r="AI276" s="3">
        <v>0.6186440677966102</v>
      </c>
      <c r="AJ276" s="3">
        <v>64.5</v>
      </c>
      <c r="AK276" s="3">
        <v>0.5466101694915254</v>
      </c>
      <c r="AL276" s="3">
        <v>2482.1333333333328</v>
      </c>
      <c r="AM276" s="3"/>
    </row>
    <row r="277" ht="14.25" customHeight="1">
      <c r="A277" s="1">
        <v>916.0</v>
      </c>
      <c r="B277" s="2">
        <v>60.0</v>
      </c>
      <c r="C277" s="2">
        <v>8.0</v>
      </c>
      <c r="D277" s="3" t="s">
        <v>319</v>
      </c>
      <c r="E277" s="3">
        <v>938.0</v>
      </c>
      <c r="F277" s="8">
        <v>1061.0</v>
      </c>
      <c r="G277" s="8">
        <f t="shared" si="26"/>
        <v>123</v>
      </c>
      <c r="H277" s="9">
        <f t="shared" si="27"/>
        <v>0.131130064</v>
      </c>
      <c r="I277" s="3">
        <v>456.0</v>
      </c>
      <c r="J277" s="8">
        <v>422.0</v>
      </c>
      <c r="K277" s="8">
        <f t="shared" si="28"/>
        <v>-34</v>
      </c>
      <c r="L277" s="9">
        <f t="shared" si="29"/>
        <v>-0.07456140351</v>
      </c>
      <c r="M277" s="3">
        <v>853930.24</v>
      </c>
      <c r="N277" s="8">
        <v>718463.0399999999</v>
      </c>
      <c r="O277" s="8">
        <f t="shared" si="30"/>
        <v>-135467.2</v>
      </c>
      <c r="P277" s="9">
        <f t="shared" si="31"/>
        <v>-0.1586396566</v>
      </c>
      <c r="Q277" s="3">
        <v>910.3733901918977</v>
      </c>
      <c r="R277" s="8">
        <v>677.156493873704</v>
      </c>
      <c r="S277" s="8">
        <f t="shared" si="32"/>
        <v>-233.2168963</v>
      </c>
      <c r="T277" s="9">
        <f t="shared" si="33"/>
        <v>-0.2561771893</v>
      </c>
      <c r="U277" s="8"/>
      <c r="V277" s="8">
        <v>377.0</v>
      </c>
      <c r="W277" s="8">
        <v>45.0</v>
      </c>
      <c r="X277" s="9">
        <v>0.3977379830348728</v>
      </c>
      <c r="Y277" s="8">
        <v>399.5</v>
      </c>
      <c r="Z277" s="9">
        <v>0.3765315739868049</v>
      </c>
      <c r="AA277" s="8">
        <v>1798.4056070087609</v>
      </c>
      <c r="AB277" s="3"/>
      <c r="AC277" s="3">
        <v>916.0</v>
      </c>
      <c r="AD277" s="3">
        <v>60.0</v>
      </c>
      <c r="AE277" s="3">
        <v>8.0</v>
      </c>
      <c r="AF277" s="3" t="s">
        <v>319</v>
      </c>
      <c r="AG277" s="3">
        <v>383.0</v>
      </c>
      <c r="AH277" s="3">
        <v>73.0</v>
      </c>
      <c r="AI277" s="3">
        <v>0.4861407249466951</v>
      </c>
      <c r="AJ277" s="3">
        <v>419.5</v>
      </c>
      <c r="AK277" s="3">
        <v>0.447228144989339</v>
      </c>
      <c r="AL277" s="3">
        <v>2035.5905601907032</v>
      </c>
      <c r="AM277" s="3"/>
    </row>
    <row r="278" ht="14.25" customHeight="1">
      <c r="A278" s="1">
        <v>917.0</v>
      </c>
      <c r="B278" s="2">
        <v>60.0</v>
      </c>
      <c r="C278" s="2">
        <v>8.0</v>
      </c>
      <c r="D278" s="3" t="s">
        <v>320</v>
      </c>
      <c r="E278" s="3">
        <v>865.0</v>
      </c>
      <c r="F278" s="8">
        <v>911.0</v>
      </c>
      <c r="G278" s="8">
        <f t="shared" si="26"/>
        <v>46</v>
      </c>
      <c r="H278" s="9">
        <f t="shared" si="27"/>
        <v>0.05317919075</v>
      </c>
      <c r="I278" s="3">
        <v>307.0</v>
      </c>
      <c r="J278" s="8">
        <v>268.0</v>
      </c>
      <c r="K278" s="8">
        <f t="shared" si="28"/>
        <v>-39</v>
      </c>
      <c r="L278" s="9">
        <f t="shared" si="29"/>
        <v>-0.1270358306</v>
      </c>
      <c r="M278" s="3">
        <v>482641.27999999997</v>
      </c>
      <c r="N278" s="8">
        <v>378162.56</v>
      </c>
      <c r="O278" s="8">
        <f t="shared" si="30"/>
        <v>-104478.72</v>
      </c>
      <c r="P278" s="9">
        <f t="shared" si="31"/>
        <v>-0.2164728222</v>
      </c>
      <c r="Q278" s="3">
        <v>557.9667976878612</v>
      </c>
      <c r="R278" s="8">
        <v>415.1070911086718</v>
      </c>
      <c r="S278" s="8">
        <f t="shared" si="32"/>
        <v>-142.8597066</v>
      </c>
      <c r="T278" s="9">
        <f t="shared" si="33"/>
        <v>-0.2560362143</v>
      </c>
      <c r="U278" s="8"/>
      <c r="V278" s="8">
        <v>245.0</v>
      </c>
      <c r="W278" s="8">
        <v>23.0</v>
      </c>
      <c r="X278" s="9">
        <v>0.29418221734357847</v>
      </c>
      <c r="Y278" s="8">
        <v>256.5</v>
      </c>
      <c r="Z278" s="9">
        <v>0.2815587266739846</v>
      </c>
      <c r="AA278" s="8">
        <v>1474.3179727095517</v>
      </c>
      <c r="AB278" s="3"/>
      <c r="AC278" s="3">
        <v>917.0</v>
      </c>
      <c r="AD278" s="3">
        <v>60.0</v>
      </c>
      <c r="AE278" s="3">
        <v>8.0</v>
      </c>
      <c r="AF278" s="3" t="s">
        <v>320</v>
      </c>
      <c r="AG278" s="3">
        <v>259.0</v>
      </c>
      <c r="AH278" s="3">
        <v>48.0</v>
      </c>
      <c r="AI278" s="3">
        <v>0.35491329479768785</v>
      </c>
      <c r="AJ278" s="3">
        <v>283.0</v>
      </c>
      <c r="AK278" s="3">
        <v>0.32716763005780347</v>
      </c>
      <c r="AL278" s="3">
        <v>1705.446219081272</v>
      </c>
      <c r="AM278" s="3"/>
    </row>
    <row r="279" ht="14.25" customHeight="1">
      <c r="A279" s="1">
        <v>926.0</v>
      </c>
      <c r="B279" s="2">
        <v>60.0</v>
      </c>
      <c r="C279" s="2">
        <v>8.0</v>
      </c>
      <c r="D279" s="3" t="s">
        <v>321</v>
      </c>
      <c r="E279" s="3">
        <v>70.0</v>
      </c>
      <c r="F279" s="8">
        <v>73.0</v>
      </c>
      <c r="G279" s="8">
        <f t="shared" si="26"/>
        <v>3</v>
      </c>
      <c r="H279" s="9">
        <f t="shared" si="27"/>
        <v>0.04285714286</v>
      </c>
      <c r="I279" s="3">
        <v>36.0</v>
      </c>
      <c r="J279" s="8">
        <v>44.0</v>
      </c>
      <c r="K279" s="8">
        <f t="shared" si="28"/>
        <v>8</v>
      </c>
      <c r="L279" s="9">
        <f t="shared" si="29"/>
        <v>0.2222222222</v>
      </c>
      <c r="M279" s="3">
        <v>77843.51999999999</v>
      </c>
      <c r="N279" s="8">
        <v>108373.76000000001</v>
      </c>
      <c r="O279" s="8">
        <f t="shared" si="30"/>
        <v>30530.24</v>
      </c>
      <c r="P279" s="9">
        <f t="shared" si="31"/>
        <v>0.3922001472</v>
      </c>
      <c r="Q279" s="3">
        <v>1112.0502857142856</v>
      </c>
      <c r="R279" s="8">
        <v>1484.5720547945207</v>
      </c>
      <c r="S279" s="8">
        <f t="shared" si="32"/>
        <v>372.5217691</v>
      </c>
      <c r="T279" s="9">
        <f t="shared" si="33"/>
        <v>0.3349864425</v>
      </c>
      <c r="U279" s="8"/>
      <c r="V279" s="8">
        <v>41.0</v>
      </c>
      <c r="W279" s="8">
        <v>3.0</v>
      </c>
      <c r="X279" s="9">
        <v>0.6027397260273972</v>
      </c>
      <c r="Y279" s="8">
        <v>42.5</v>
      </c>
      <c r="Z279" s="9">
        <v>0.5821917808219178</v>
      </c>
      <c r="AA279" s="8">
        <v>2549.970823529412</v>
      </c>
      <c r="AB279" s="3"/>
      <c r="AC279" s="3">
        <v>926.0</v>
      </c>
      <c r="AD279" s="3">
        <v>60.0</v>
      </c>
      <c r="AE279" s="3">
        <v>8.0</v>
      </c>
      <c r="AF279" s="3" t="s">
        <v>321</v>
      </c>
      <c r="AG279" s="3">
        <v>31.0</v>
      </c>
      <c r="AH279" s="3">
        <v>5.0</v>
      </c>
      <c r="AI279" s="3">
        <v>0.5142857142857142</v>
      </c>
      <c r="AJ279" s="3">
        <v>33.5</v>
      </c>
      <c r="AK279" s="3">
        <v>0.4785714285714286</v>
      </c>
      <c r="AL279" s="3">
        <v>2323.687164179104</v>
      </c>
      <c r="AM279" s="3"/>
    </row>
    <row r="280" ht="14.25" customHeight="1">
      <c r="A280" s="1">
        <v>935.0</v>
      </c>
      <c r="B280" s="2">
        <v>60.0</v>
      </c>
      <c r="C280" s="2">
        <v>8.0</v>
      </c>
      <c r="D280" s="3" t="s">
        <v>322</v>
      </c>
      <c r="E280" s="3">
        <v>90.0</v>
      </c>
      <c r="F280" s="8">
        <v>65.0</v>
      </c>
      <c r="G280" s="8">
        <f t="shared" si="26"/>
        <v>-25</v>
      </c>
      <c r="H280" s="9">
        <f t="shared" si="27"/>
        <v>-0.2777777778</v>
      </c>
      <c r="I280" s="3">
        <v>8.0</v>
      </c>
      <c r="J280" s="8">
        <v>7.0</v>
      </c>
      <c r="K280" s="8">
        <f t="shared" si="28"/>
        <v>-1</v>
      </c>
      <c r="L280" s="9">
        <f t="shared" si="29"/>
        <v>-0.125</v>
      </c>
      <c r="M280" s="3">
        <v>14950.080000000002</v>
      </c>
      <c r="N280" s="8">
        <v>7389.12</v>
      </c>
      <c r="O280" s="8">
        <f t="shared" si="30"/>
        <v>-7560.96</v>
      </c>
      <c r="P280" s="9">
        <f t="shared" si="31"/>
        <v>-0.5057471264</v>
      </c>
      <c r="Q280" s="3">
        <v>166.11200000000002</v>
      </c>
      <c r="R280" s="8">
        <v>113.67876923076923</v>
      </c>
      <c r="S280" s="8">
        <f t="shared" si="32"/>
        <v>-52.43323077</v>
      </c>
      <c r="T280" s="9">
        <f t="shared" si="33"/>
        <v>-0.3156498674</v>
      </c>
      <c r="U280" s="8"/>
      <c r="V280" s="8">
        <v>6.0</v>
      </c>
      <c r="W280" s="8">
        <v>1.0</v>
      </c>
      <c r="X280" s="9">
        <v>0.1076923076923077</v>
      </c>
      <c r="Y280" s="8">
        <v>6.5</v>
      </c>
      <c r="Z280" s="9">
        <v>0.1</v>
      </c>
      <c r="AA280" s="8">
        <v>1136.7876923076924</v>
      </c>
      <c r="AB280" s="3"/>
      <c r="AC280" s="3">
        <v>935.0</v>
      </c>
      <c r="AD280" s="3">
        <v>60.0</v>
      </c>
      <c r="AE280" s="3">
        <v>8.0</v>
      </c>
      <c r="AF280" s="3" t="s">
        <v>322</v>
      </c>
      <c r="AG280" s="3">
        <v>6.0</v>
      </c>
      <c r="AH280" s="3">
        <v>2.0</v>
      </c>
      <c r="AI280" s="3">
        <v>0.08888888888888889</v>
      </c>
      <c r="AJ280" s="3">
        <v>7.0</v>
      </c>
      <c r="AK280" s="3">
        <v>0.07777777777777778</v>
      </c>
      <c r="AL280" s="3">
        <v>2135.7257142857147</v>
      </c>
      <c r="AM280" s="3"/>
    </row>
    <row r="281" ht="14.25" customHeight="1">
      <c r="A281" s="1">
        <v>938.0</v>
      </c>
      <c r="B281" s="2">
        <v>60.0</v>
      </c>
      <c r="C281" s="2">
        <v>8.0</v>
      </c>
      <c r="D281" s="3" t="s">
        <v>323</v>
      </c>
      <c r="E281" s="3">
        <v>217.0</v>
      </c>
      <c r="F281" s="8">
        <v>189.0</v>
      </c>
      <c r="G281" s="8">
        <f t="shared" si="26"/>
        <v>-28</v>
      </c>
      <c r="H281" s="9">
        <f t="shared" si="27"/>
        <v>-0.1290322581</v>
      </c>
      <c r="I281" s="3">
        <v>119.0</v>
      </c>
      <c r="J281" s="8">
        <v>93.0</v>
      </c>
      <c r="K281" s="8">
        <f t="shared" si="28"/>
        <v>-26</v>
      </c>
      <c r="L281" s="9">
        <f t="shared" si="29"/>
        <v>-0.218487395</v>
      </c>
      <c r="M281" s="3">
        <v>318877.76</v>
      </c>
      <c r="N281" s="8">
        <v>254666.88</v>
      </c>
      <c r="O281" s="8">
        <f t="shared" si="30"/>
        <v>-64210.88</v>
      </c>
      <c r="P281" s="9">
        <f t="shared" si="31"/>
        <v>-0.2013651877</v>
      </c>
      <c r="Q281" s="3">
        <v>1469.4827649769586</v>
      </c>
      <c r="R281" s="8">
        <v>1347.4438095238095</v>
      </c>
      <c r="S281" s="8">
        <f t="shared" si="32"/>
        <v>-122.0389555</v>
      </c>
      <c r="T281" s="9">
        <f t="shared" si="33"/>
        <v>-0.08304891923</v>
      </c>
      <c r="U281" s="8"/>
      <c r="V281" s="8">
        <v>89.0</v>
      </c>
      <c r="W281" s="8">
        <v>4.0</v>
      </c>
      <c r="X281" s="9">
        <v>0.49206349206349204</v>
      </c>
      <c r="Y281" s="8">
        <v>91.0</v>
      </c>
      <c r="Z281" s="9">
        <v>0.48148148148148145</v>
      </c>
      <c r="AA281" s="8">
        <v>2798.537142857143</v>
      </c>
      <c r="AB281" s="3"/>
      <c r="AC281" s="3">
        <v>938.0</v>
      </c>
      <c r="AD281" s="3">
        <v>60.0</v>
      </c>
      <c r="AE281" s="3">
        <v>8.0</v>
      </c>
      <c r="AF281" s="3" t="s">
        <v>323</v>
      </c>
      <c r="AG281" s="3">
        <v>112.0</v>
      </c>
      <c r="AH281" s="3">
        <v>7.0</v>
      </c>
      <c r="AI281" s="3">
        <v>0.5483870967741935</v>
      </c>
      <c r="AJ281" s="3">
        <v>115.5</v>
      </c>
      <c r="AK281" s="3">
        <v>0.532258064516129</v>
      </c>
      <c r="AL281" s="3">
        <v>2760.846406926407</v>
      </c>
      <c r="AM281" s="3"/>
    </row>
    <row r="282" ht="14.25" customHeight="1">
      <c r="A282" s="1">
        <v>966.0</v>
      </c>
      <c r="B282" s="2">
        <v>60.0</v>
      </c>
      <c r="C282" s="2">
        <v>8.0</v>
      </c>
      <c r="D282" s="3" t="s">
        <v>324</v>
      </c>
      <c r="E282" s="3">
        <v>98.0</v>
      </c>
      <c r="F282" s="8">
        <v>81.0</v>
      </c>
      <c r="G282" s="8">
        <f t="shared" si="26"/>
        <v>-17</v>
      </c>
      <c r="H282" s="9">
        <f t="shared" si="27"/>
        <v>-0.1734693878</v>
      </c>
      <c r="I282" s="3">
        <v>33.0</v>
      </c>
      <c r="J282" s="8">
        <v>35.0</v>
      </c>
      <c r="K282" s="8">
        <f t="shared" si="28"/>
        <v>2</v>
      </c>
      <c r="L282" s="9">
        <f t="shared" si="29"/>
        <v>0.06060606061</v>
      </c>
      <c r="M282" s="3">
        <v>38148.48</v>
      </c>
      <c r="N282" s="8">
        <v>42960.0</v>
      </c>
      <c r="O282" s="8">
        <f t="shared" si="30"/>
        <v>4811.52</v>
      </c>
      <c r="P282" s="9">
        <f t="shared" si="31"/>
        <v>0.1261261261</v>
      </c>
      <c r="Q282" s="3">
        <v>389.2702040816327</v>
      </c>
      <c r="R282" s="8">
        <v>530.3703703703703</v>
      </c>
      <c r="S282" s="8">
        <f t="shared" si="32"/>
        <v>141.1001663</v>
      </c>
      <c r="T282" s="9">
        <f t="shared" si="33"/>
        <v>0.3624735847</v>
      </c>
      <c r="U282" s="8"/>
      <c r="V282" s="8">
        <v>21.0</v>
      </c>
      <c r="W282" s="8">
        <v>14.0</v>
      </c>
      <c r="X282" s="9">
        <v>0.43209876543209874</v>
      </c>
      <c r="Y282" s="8">
        <v>28.0</v>
      </c>
      <c r="Z282" s="9">
        <v>0.345679012345679</v>
      </c>
      <c r="AA282" s="8">
        <v>1534.2857142857142</v>
      </c>
      <c r="AB282" s="3"/>
      <c r="AC282" s="3">
        <v>966.0</v>
      </c>
      <c r="AD282" s="3">
        <v>60.0</v>
      </c>
      <c r="AE282" s="3">
        <v>8.0</v>
      </c>
      <c r="AF282" s="3" t="s">
        <v>324</v>
      </c>
      <c r="AG282" s="3">
        <v>26.0</v>
      </c>
      <c r="AH282" s="3">
        <v>7.0</v>
      </c>
      <c r="AI282" s="3">
        <v>0.336734693877551</v>
      </c>
      <c r="AJ282" s="3">
        <v>29.5</v>
      </c>
      <c r="AK282" s="3">
        <v>0.3010204081632653</v>
      </c>
      <c r="AL282" s="3">
        <v>1293.1688135593222</v>
      </c>
      <c r="AM282" s="3"/>
    </row>
    <row r="283" ht="14.25" customHeight="1">
      <c r="A283" s="1">
        <v>991.0</v>
      </c>
      <c r="B283" s="2">
        <v>60.0</v>
      </c>
      <c r="C283" s="2">
        <v>8.0</v>
      </c>
      <c r="D283" s="3" t="s">
        <v>325</v>
      </c>
      <c r="E283" s="3">
        <v>207.0</v>
      </c>
      <c r="F283" s="8">
        <v>224.0</v>
      </c>
      <c r="G283" s="8">
        <f t="shared" si="26"/>
        <v>17</v>
      </c>
      <c r="H283" s="9">
        <f t="shared" si="27"/>
        <v>0.08212560386</v>
      </c>
      <c r="I283" s="3">
        <v>132.0</v>
      </c>
      <c r="J283" s="8">
        <v>121.0</v>
      </c>
      <c r="K283" s="8">
        <f t="shared" si="28"/>
        <v>-11</v>
      </c>
      <c r="L283" s="9">
        <f t="shared" si="29"/>
        <v>-0.08333333333</v>
      </c>
      <c r="M283" s="3">
        <v>297340.48</v>
      </c>
      <c r="N283" s="8">
        <v>275344.96</v>
      </c>
      <c r="O283" s="8">
        <f t="shared" si="30"/>
        <v>-21995.52</v>
      </c>
      <c r="P283" s="9">
        <f t="shared" si="31"/>
        <v>-0.07397418609</v>
      </c>
      <c r="Q283" s="3">
        <v>1436.4274396135265</v>
      </c>
      <c r="R283" s="8">
        <v>1229.2185714285715</v>
      </c>
      <c r="S283" s="8">
        <f t="shared" si="32"/>
        <v>-207.2088682</v>
      </c>
      <c r="T283" s="9">
        <f t="shared" si="33"/>
        <v>-0.1442529309</v>
      </c>
      <c r="U283" s="8"/>
      <c r="V283" s="8">
        <v>105.0</v>
      </c>
      <c r="W283" s="8">
        <v>16.0</v>
      </c>
      <c r="X283" s="9">
        <v>0.5401785714285714</v>
      </c>
      <c r="Y283" s="8">
        <v>113.0</v>
      </c>
      <c r="Z283" s="9">
        <v>0.5044642857142857</v>
      </c>
      <c r="AA283" s="8">
        <v>2436.681061946903</v>
      </c>
      <c r="AB283" s="3"/>
      <c r="AC283" s="3">
        <v>991.0</v>
      </c>
      <c r="AD283" s="3">
        <v>60.0</v>
      </c>
      <c r="AE283" s="3">
        <v>8.0</v>
      </c>
      <c r="AF283" s="3" t="s">
        <v>325</v>
      </c>
      <c r="AG283" s="3">
        <v>101.0</v>
      </c>
      <c r="AH283" s="3">
        <v>31.0</v>
      </c>
      <c r="AI283" s="3">
        <v>0.6376811594202898</v>
      </c>
      <c r="AJ283" s="3">
        <v>116.5</v>
      </c>
      <c r="AK283" s="3">
        <v>0.5628019323671497</v>
      </c>
      <c r="AL283" s="3">
        <v>2552.2787982832615</v>
      </c>
      <c r="AM283" s="3"/>
    </row>
    <row r="284" ht="14.25" customHeight="1">
      <c r="A284" s="1">
        <v>998.0</v>
      </c>
      <c r="B284" s="2">
        <v>60.0</v>
      </c>
      <c r="C284" s="2">
        <v>8.0</v>
      </c>
      <c r="D284" s="3" t="s">
        <v>326</v>
      </c>
      <c r="E284" s="3">
        <v>24.0</v>
      </c>
      <c r="F284" s="8">
        <v>22.0</v>
      </c>
      <c r="G284" s="8">
        <f t="shared" si="26"/>
        <v>-2</v>
      </c>
      <c r="H284" s="9">
        <f t="shared" si="27"/>
        <v>-0.08333333333</v>
      </c>
      <c r="I284" s="3">
        <v>3.0</v>
      </c>
      <c r="J284" s="8">
        <v>3.0</v>
      </c>
      <c r="K284" s="8">
        <f t="shared" si="28"/>
        <v>0</v>
      </c>
      <c r="L284" s="9">
        <f t="shared" si="29"/>
        <v>0</v>
      </c>
      <c r="M284" s="3">
        <v>1603.84</v>
      </c>
      <c r="N284" s="8">
        <v>1202.88</v>
      </c>
      <c r="O284" s="8">
        <f t="shared" si="30"/>
        <v>-400.96</v>
      </c>
      <c r="P284" s="9">
        <f t="shared" si="31"/>
        <v>-0.25</v>
      </c>
      <c r="Q284" s="3">
        <v>66.82666666666667</v>
      </c>
      <c r="R284" s="8">
        <v>54.67636363636364</v>
      </c>
      <c r="S284" s="8">
        <f t="shared" si="32"/>
        <v>-12.15030303</v>
      </c>
      <c r="T284" s="9">
        <f t="shared" si="33"/>
        <v>-0.1818181818</v>
      </c>
      <c r="U284" s="8"/>
      <c r="V284" s="8">
        <v>2.0</v>
      </c>
      <c r="W284" s="8">
        <v>1.0</v>
      </c>
      <c r="X284" s="9">
        <v>0.13636363636363635</v>
      </c>
      <c r="Y284" s="8">
        <v>2.5</v>
      </c>
      <c r="Z284" s="9">
        <v>0.11363636363636363</v>
      </c>
      <c r="AA284" s="8">
        <v>481.15200000000004</v>
      </c>
      <c r="AB284" s="3"/>
      <c r="AC284" s="3">
        <v>998.0</v>
      </c>
      <c r="AD284" s="3">
        <v>60.0</v>
      </c>
      <c r="AE284" s="3">
        <v>8.0</v>
      </c>
      <c r="AF284" s="3" t="s">
        <v>326</v>
      </c>
      <c r="AG284" s="3">
        <v>3.0</v>
      </c>
      <c r="AH284" s="3">
        <v>0.0</v>
      </c>
      <c r="AI284" s="3">
        <v>0.125</v>
      </c>
      <c r="AJ284" s="3">
        <v>3.0</v>
      </c>
      <c r="AK284" s="3">
        <v>0.125</v>
      </c>
      <c r="AL284" s="3">
        <v>534.6133333333333</v>
      </c>
      <c r="AM284" s="3"/>
    </row>
    <row r="285" ht="14.25" customHeight="1">
      <c r="A285" s="18">
        <v>1094.0</v>
      </c>
      <c r="B285" s="2">
        <v>34.0</v>
      </c>
      <c r="C285" s="2">
        <v>8.0</v>
      </c>
      <c r="D285" s="19" t="s">
        <v>327</v>
      </c>
      <c r="E285" s="3">
        <v>183.0</v>
      </c>
      <c r="F285" s="8">
        <v>180.0</v>
      </c>
      <c r="G285" s="8">
        <f t="shared" si="26"/>
        <v>-3</v>
      </c>
      <c r="H285" s="9">
        <f t="shared" si="27"/>
        <v>-0.01639344262</v>
      </c>
      <c r="I285" s="3">
        <v>174.0</v>
      </c>
      <c r="J285" s="8">
        <v>164.0</v>
      </c>
      <c r="K285" s="8">
        <f t="shared" si="28"/>
        <v>-10</v>
      </c>
      <c r="L285" s="9">
        <f t="shared" si="29"/>
        <v>-0.05747126437</v>
      </c>
      <c r="M285" s="3">
        <v>570508.8</v>
      </c>
      <c r="N285" s="8">
        <v>532704.0</v>
      </c>
      <c r="O285" s="8">
        <f t="shared" si="30"/>
        <v>-37804.8</v>
      </c>
      <c r="P285" s="9">
        <f t="shared" si="31"/>
        <v>-0.06626506024</v>
      </c>
      <c r="Q285" s="3">
        <v>3117.5344262295084</v>
      </c>
      <c r="R285" s="8">
        <v>2959.4666666666667</v>
      </c>
      <c r="S285" s="8">
        <f t="shared" si="32"/>
        <v>-158.0677596</v>
      </c>
      <c r="T285" s="9">
        <f t="shared" si="33"/>
        <v>-0.05070281124</v>
      </c>
      <c r="U285" s="8"/>
      <c r="V285" s="8">
        <v>146.0</v>
      </c>
      <c r="W285" s="8">
        <v>18.0</v>
      </c>
      <c r="X285" s="9">
        <v>0.9111111111111111</v>
      </c>
      <c r="Y285" s="8">
        <v>155.0</v>
      </c>
      <c r="Z285" s="9">
        <v>0.8611111111111112</v>
      </c>
      <c r="AA285" s="8">
        <v>3436.8</v>
      </c>
      <c r="AB285" s="3"/>
      <c r="AC285" s="3">
        <v>1094.0</v>
      </c>
      <c r="AD285" s="3">
        <v>34.0</v>
      </c>
      <c r="AE285" s="3">
        <v>8.0</v>
      </c>
      <c r="AF285" s="3" t="s">
        <v>328</v>
      </c>
      <c r="AG285" s="3">
        <v>158.0</v>
      </c>
      <c r="AH285" s="3">
        <v>16.0</v>
      </c>
      <c r="AI285" s="3">
        <v>0.9508196721311475</v>
      </c>
      <c r="AJ285" s="3">
        <v>166.0</v>
      </c>
      <c r="AK285" s="3">
        <v>0.907103825136612</v>
      </c>
      <c r="AL285" s="3">
        <v>3436.8</v>
      </c>
      <c r="AM285" s="3"/>
    </row>
    <row r="286" ht="14.25" customHeight="1">
      <c r="A286" s="18">
        <v>1115.0</v>
      </c>
      <c r="B286" s="2">
        <v>34.0</v>
      </c>
      <c r="C286" s="2">
        <v>8.0</v>
      </c>
      <c r="D286" s="19" t="s">
        <v>329</v>
      </c>
      <c r="E286" s="3">
        <v>189.0</v>
      </c>
      <c r="F286" s="8">
        <v>215.0</v>
      </c>
      <c r="G286" s="8">
        <f t="shared" si="26"/>
        <v>26</v>
      </c>
      <c r="H286" s="9">
        <f t="shared" si="27"/>
        <v>0.1375661376</v>
      </c>
      <c r="I286" s="3">
        <v>138.0</v>
      </c>
      <c r="J286" s="8">
        <v>172.0</v>
      </c>
      <c r="K286" s="8">
        <f t="shared" si="28"/>
        <v>34</v>
      </c>
      <c r="L286" s="9">
        <f t="shared" si="29"/>
        <v>0.2463768116</v>
      </c>
      <c r="M286" s="3">
        <v>432922.24</v>
      </c>
      <c r="N286" s="8">
        <v>591129.6</v>
      </c>
      <c r="O286" s="8">
        <f t="shared" si="30"/>
        <v>158207.36</v>
      </c>
      <c r="P286" s="9">
        <f t="shared" si="31"/>
        <v>0.3654405927</v>
      </c>
      <c r="Q286" s="3">
        <v>2290.5938624338623</v>
      </c>
      <c r="R286" s="8">
        <v>2749.44</v>
      </c>
      <c r="S286" s="8">
        <f t="shared" si="32"/>
        <v>458.8461376</v>
      </c>
      <c r="T286" s="9">
        <f t="shared" si="33"/>
        <v>0.2003175443</v>
      </c>
      <c r="U286" s="8"/>
      <c r="V286" s="8">
        <v>172.0</v>
      </c>
      <c r="W286" s="8">
        <v>0.0</v>
      </c>
      <c r="X286" s="9">
        <v>0.8</v>
      </c>
      <c r="Y286" s="8">
        <v>172.0</v>
      </c>
      <c r="Z286" s="9">
        <v>0.8</v>
      </c>
      <c r="AA286" s="8">
        <v>3436.7999999999997</v>
      </c>
      <c r="AB286" s="3"/>
      <c r="AC286" s="3">
        <v>1115.0</v>
      </c>
      <c r="AD286" s="3">
        <v>34.0</v>
      </c>
      <c r="AE286" s="3">
        <v>8.0</v>
      </c>
      <c r="AF286" s="3" t="s">
        <v>330</v>
      </c>
      <c r="AG286" s="3">
        <v>138.0</v>
      </c>
      <c r="AH286" s="3">
        <v>0.0</v>
      </c>
      <c r="AI286" s="3">
        <v>0.7301587301587301</v>
      </c>
      <c r="AJ286" s="3">
        <v>138.0</v>
      </c>
      <c r="AK286" s="3">
        <v>0.7301587301587301</v>
      </c>
      <c r="AL286" s="3">
        <v>3137.11768115942</v>
      </c>
      <c r="AM286" s="3"/>
    </row>
    <row r="287" ht="14.25" customHeight="1">
      <c r="A287" s="18">
        <v>1435.0</v>
      </c>
      <c r="B287" s="2">
        <v>34.0</v>
      </c>
      <c r="C287" s="2">
        <v>8.0</v>
      </c>
      <c r="D287" s="19" t="s">
        <v>331</v>
      </c>
      <c r="E287" s="3">
        <v>144.0</v>
      </c>
      <c r="F287" s="8">
        <v>144.0</v>
      </c>
      <c r="G287" s="8">
        <f t="shared" si="26"/>
        <v>0</v>
      </c>
      <c r="H287" s="9">
        <f t="shared" si="27"/>
        <v>0</v>
      </c>
      <c r="I287" s="3">
        <v>144.0</v>
      </c>
      <c r="J287" s="8">
        <v>144.0</v>
      </c>
      <c r="K287" s="8">
        <f t="shared" si="28"/>
        <v>0</v>
      </c>
      <c r="L287" s="9">
        <f t="shared" si="29"/>
        <v>0</v>
      </c>
      <c r="M287" s="3">
        <v>494899.2</v>
      </c>
      <c r="N287" s="8">
        <v>494899.2</v>
      </c>
      <c r="O287" s="8">
        <f t="shared" si="30"/>
        <v>0</v>
      </c>
      <c r="P287" s="9">
        <f t="shared" si="31"/>
        <v>0</v>
      </c>
      <c r="Q287" s="3">
        <v>3436.8</v>
      </c>
      <c r="R287" s="8">
        <v>3436.8</v>
      </c>
      <c r="S287" s="8">
        <f t="shared" si="32"/>
        <v>0</v>
      </c>
      <c r="T287" s="9">
        <f t="shared" si="33"/>
        <v>0</v>
      </c>
      <c r="U287" s="8"/>
      <c r="V287" s="8">
        <v>144.0</v>
      </c>
      <c r="W287" s="8">
        <v>0.0</v>
      </c>
      <c r="X287" s="9">
        <v>1.0</v>
      </c>
      <c r="Y287" s="8">
        <v>144.0</v>
      </c>
      <c r="Z287" s="9">
        <v>1.0</v>
      </c>
      <c r="AA287" s="8">
        <v>3436.8</v>
      </c>
      <c r="AB287" s="3"/>
      <c r="AC287" s="3">
        <v>1435.0</v>
      </c>
      <c r="AD287" s="3">
        <v>34.0</v>
      </c>
      <c r="AE287" s="3">
        <v>8.0</v>
      </c>
      <c r="AF287" s="3" t="s">
        <v>332</v>
      </c>
      <c r="AG287" s="3">
        <v>144.0</v>
      </c>
      <c r="AH287" s="3">
        <v>0.0</v>
      </c>
      <c r="AI287" s="3">
        <v>1.0</v>
      </c>
      <c r="AJ287" s="3">
        <v>144.0</v>
      </c>
      <c r="AK287" s="3">
        <v>1.0</v>
      </c>
      <c r="AL287" s="3">
        <v>3436.8</v>
      </c>
      <c r="AM287" s="3"/>
    </row>
    <row r="288" ht="14.25" customHeight="1">
      <c r="A288" s="18">
        <v>1480.0</v>
      </c>
      <c r="B288" s="2">
        <v>34.0</v>
      </c>
      <c r="C288" s="2">
        <v>8.0</v>
      </c>
      <c r="D288" s="19" t="s">
        <v>333</v>
      </c>
      <c r="E288" s="3">
        <v>154.0</v>
      </c>
      <c r="F288" s="8">
        <v>133.0</v>
      </c>
      <c r="G288" s="8">
        <f t="shared" si="26"/>
        <v>-21</v>
      </c>
      <c r="H288" s="9">
        <f t="shared" si="27"/>
        <v>-0.1363636364</v>
      </c>
      <c r="I288" s="3">
        <v>0.0</v>
      </c>
      <c r="J288" s="8">
        <v>0.0</v>
      </c>
      <c r="K288" s="8">
        <f t="shared" si="28"/>
        <v>0</v>
      </c>
      <c r="L288" s="9">
        <f t="shared" si="29"/>
        <v>0</v>
      </c>
      <c r="M288" s="3">
        <v>0.0</v>
      </c>
      <c r="N288" s="8">
        <v>0.0</v>
      </c>
      <c r="O288" s="8">
        <f t="shared" si="30"/>
        <v>0</v>
      </c>
      <c r="P288" s="9">
        <f t="shared" si="31"/>
        <v>0</v>
      </c>
      <c r="Q288" s="3">
        <v>0.0</v>
      </c>
      <c r="R288" s="8">
        <v>0.0</v>
      </c>
      <c r="S288" s="8">
        <f t="shared" si="32"/>
        <v>0</v>
      </c>
      <c r="T288" s="9">
        <f t="shared" si="33"/>
        <v>0</v>
      </c>
      <c r="U288" s="8"/>
      <c r="V288" s="8">
        <v>0.0</v>
      </c>
      <c r="W288" s="8">
        <v>0.0</v>
      </c>
      <c r="X288" s="9">
        <v>0.0</v>
      </c>
      <c r="Y288" s="8">
        <v>0.0</v>
      </c>
      <c r="Z288" s="9">
        <v>0.0</v>
      </c>
      <c r="AA288" s="8" t="e">
        <v>#DIV/0!</v>
      </c>
      <c r="AB288" s="3"/>
      <c r="AC288" s="3">
        <v>1480.0</v>
      </c>
      <c r="AD288" s="3">
        <v>34.0</v>
      </c>
      <c r="AE288" s="3">
        <v>8.0</v>
      </c>
      <c r="AF288" s="3" t="s">
        <v>334</v>
      </c>
      <c r="AG288" s="3">
        <v>0.0</v>
      </c>
      <c r="AH288" s="3">
        <v>0.0</v>
      </c>
      <c r="AI288" s="3">
        <v>0.0</v>
      </c>
      <c r="AJ288" s="3">
        <v>0.0</v>
      </c>
      <c r="AK288" s="3">
        <v>0.0</v>
      </c>
      <c r="AL288" s="3" t="e">
        <v>#DIV/0!</v>
      </c>
      <c r="AM288" s="3"/>
    </row>
    <row r="289" ht="14.25" customHeight="1">
      <c r="A289" s="1">
        <v>2071.0</v>
      </c>
      <c r="B289" s="2">
        <v>1.0</v>
      </c>
      <c r="C289" s="2">
        <v>6.0</v>
      </c>
      <c r="D289" s="3" t="s">
        <v>335</v>
      </c>
      <c r="E289" s="3">
        <v>954.0</v>
      </c>
      <c r="F289" s="8">
        <v>918.0</v>
      </c>
      <c r="G289" s="8">
        <f t="shared" si="26"/>
        <v>-36</v>
      </c>
      <c r="H289" s="9">
        <f t="shared" si="27"/>
        <v>-0.03773584906</v>
      </c>
      <c r="I289" s="3">
        <v>235.0</v>
      </c>
      <c r="J289" s="8">
        <v>168.0</v>
      </c>
      <c r="K289" s="8">
        <f t="shared" si="28"/>
        <v>-67</v>
      </c>
      <c r="L289" s="9">
        <f t="shared" si="29"/>
        <v>-0.285106383</v>
      </c>
      <c r="M289" s="3">
        <v>168861.44</v>
      </c>
      <c r="N289" s="8">
        <v>111753.28</v>
      </c>
      <c r="O289" s="8">
        <f t="shared" si="30"/>
        <v>-57108.16</v>
      </c>
      <c r="P289" s="9">
        <f t="shared" si="31"/>
        <v>-0.3381953867</v>
      </c>
      <c r="Q289" s="3">
        <v>177.00360587002098</v>
      </c>
      <c r="R289" s="8">
        <v>121.7355991285403</v>
      </c>
      <c r="S289" s="8">
        <f t="shared" si="32"/>
        <v>-55.26800674</v>
      </c>
      <c r="T289" s="9">
        <f t="shared" si="33"/>
        <v>-0.3122422646</v>
      </c>
      <c r="U289" s="8"/>
      <c r="V289" s="8">
        <v>127.0</v>
      </c>
      <c r="W289" s="8">
        <v>41.0</v>
      </c>
      <c r="X289" s="9">
        <v>0.1830065359477124</v>
      </c>
      <c r="Y289" s="8">
        <v>147.5</v>
      </c>
      <c r="Z289" s="9">
        <v>0.16067538126361655</v>
      </c>
      <c r="AA289" s="8">
        <v>757.6493559322034</v>
      </c>
      <c r="AB289" s="3"/>
      <c r="AC289" s="3">
        <v>2071.0</v>
      </c>
      <c r="AD289" s="3">
        <v>1.0</v>
      </c>
      <c r="AE289" s="3">
        <v>6.0</v>
      </c>
      <c r="AF289" s="3" t="s">
        <v>335</v>
      </c>
      <c r="AG289" s="3">
        <v>149.0</v>
      </c>
      <c r="AH289" s="3">
        <v>86.0</v>
      </c>
      <c r="AI289" s="3">
        <v>0.24633123689727462</v>
      </c>
      <c r="AJ289" s="3">
        <v>192.0</v>
      </c>
      <c r="AK289" s="3">
        <v>0.20125786163522014</v>
      </c>
      <c r="AL289" s="3">
        <v>879.4866666666667</v>
      </c>
      <c r="AM289" s="3"/>
    </row>
    <row r="290" ht="14.25" customHeight="1">
      <c r="A290" s="1">
        <v>2125.0</v>
      </c>
      <c r="B290" s="2">
        <v>1.0</v>
      </c>
      <c r="C290" s="2">
        <v>5.0</v>
      </c>
      <c r="D290" s="3" t="s">
        <v>336</v>
      </c>
      <c r="E290" s="3">
        <v>1039.0</v>
      </c>
      <c r="F290" s="8">
        <v>1006.0</v>
      </c>
      <c r="G290" s="8">
        <f t="shared" si="26"/>
        <v>-33</v>
      </c>
      <c r="H290" s="9">
        <f t="shared" si="27"/>
        <v>-0.03176130895</v>
      </c>
      <c r="I290" s="3">
        <v>332.0</v>
      </c>
      <c r="J290" s="8">
        <v>256.0</v>
      </c>
      <c r="K290" s="8">
        <f t="shared" si="28"/>
        <v>-76</v>
      </c>
      <c r="L290" s="9">
        <f t="shared" si="29"/>
        <v>-0.2289156627</v>
      </c>
      <c r="M290" s="3">
        <v>358343.68000000005</v>
      </c>
      <c r="N290" s="8">
        <v>243554.55999999997</v>
      </c>
      <c r="O290" s="8">
        <f t="shared" si="30"/>
        <v>-114789.12</v>
      </c>
      <c r="P290" s="9">
        <f t="shared" si="31"/>
        <v>-0.3203324808</v>
      </c>
      <c r="Q290" s="3">
        <v>344.8928585178056</v>
      </c>
      <c r="R290" s="8">
        <v>242.10194831013914</v>
      </c>
      <c r="S290" s="8">
        <f t="shared" si="32"/>
        <v>-102.7909102</v>
      </c>
      <c r="T290" s="9">
        <f t="shared" si="33"/>
        <v>-0.2980372242</v>
      </c>
      <c r="U290" s="8"/>
      <c r="V290" s="8">
        <v>207.0</v>
      </c>
      <c r="W290" s="8">
        <v>49.0</v>
      </c>
      <c r="X290" s="9">
        <v>0.2544731610337972</v>
      </c>
      <c r="Y290" s="8">
        <v>231.5</v>
      </c>
      <c r="Z290" s="9">
        <v>0.2301192842942346</v>
      </c>
      <c r="AA290" s="8">
        <v>1052.0715334773217</v>
      </c>
      <c r="AB290" s="3"/>
      <c r="AC290" s="3">
        <v>2125.0</v>
      </c>
      <c r="AD290" s="3">
        <v>1.0</v>
      </c>
      <c r="AE290" s="3">
        <v>5.0</v>
      </c>
      <c r="AF290" s="3" t="s">
        <v>336</v>
      </c>
      <c r="AG290" s="3">
        <v>248.0</v>
      </c>
      <c r="AH290" s="3">
        <v>84.0</v>
      </c>
      <c r="AI290" s="3">
        <v>0.31953801732435033</v>
      </c>
      <c r="AJ290" s="3">
        <v>290.0</v>
      </c>
      <c r="AK290" s="3">
        <v>0.2791145332050048</v>
      </c>
      <c r="AL290" s="3">
        <v>1235.6678620689656</v>
      </c>
      <c r="AM290" s="3"/>
    </row>
    <row r="291" ht="14.25" customHeight="1">
      <c r="A291" s="1">
        <v>2134.0</v>
      </c>
      <c r="B291" s="2">
        <v>1.0</v>
      </c>
      <c r="C291" s="2">
        <v>6.0</v>
      </c>
      <c r="D291" s="3" t="s">
        <v>337</v>
      </c>
      <c r="E291" s="3">
        <v>741.0</v>
      </c>
      <c r="F291" s="8">
        <v>741.0</v>
      </c>
      <c r="G291" s="8">
        <f t="shared" si="26"/>
        <v>0</v>
      </c>
      <c r="H291" s="9">
        <f t="shared" si="27"/>
        <v>0</v>
      </c>
      <c r="I291" s="3">
        <v>350.0</v>
      </c>
      <c r="J291" s="8">
        <v>276.0</v>
      </c>
      <c r="K291" s="8">
        <f t="shared" si="28"/>
        <v>-74</v>
      </c>
      <c r="L291" s="9">
        <f t="shared" si="29"/>
        <v>-0.2114285714</v>
      </c>
      <c r="M291" s="3">
        <v>534536.96</v>
      </c>
      <c r="N291" s="8">
        <v>327469.76</v>
      </c>
      <c r="O291" s="8">
        <f t="shared" si="30"/>
        <v>-207067.2</v>
      </c>
      <c r="P291" s="9">
        <f t="shared" si="31"/>
        <v>-0.3873767681</v>
      </c>
      <c r="Q291" s="3">
        <v>721.3724156545209</v>
      </c>
      <c r="R291" s="8">
        <v>441.92950067476386</v>
      </c>
      <c r="S291" s="8">
        <f t="shared" si="32"/>
        <v>-279.442915</v>
      </c>
      <c r="T291" s="9">
        <f t="shared" si="33"/>
        <v>-0.3873767681</v>
      </c>
      <c r="U291" s="8"/>
      <c r="V291" s="8">
        <v>199.0</v>
      </c>
      <c r="W291" s="8">
        <v>77.0</v>
      </c>
      <c r="X291" s="9">
        <v>0.3724696356275304</v>
      </c>
      <c r="Y291" s="8">
        <v>237.5</v>
      </c>
      <c r="Z291" s="9">
        <v>0.32051282051282054</v>
      </c>
      <c r="AA291" s="8">
        <v>1378.8200421052632</v>
      </c>
      <c r="AB291" s="3"/>
      <c r="AC291" s="3">
        <v>2134.0</v>
      </c>
      <c r="AD291" s="3">
        <v>1.0</v>
      </c>
      <c r="AE291" s="3">
        <v>6.0</v>
      </c>
      <c r="AF291" s="3" t="s">
        <v>337</v>
      </c>
      <c r="AG291" s="3">
        <v>256.0</v>
      </c>
      <c r="AH291" s="3">
        <v>94.0</v>
      </c>
      <c r="AI291" s="3">
        <v>0.47233468286099867</v>
      </c>
      <c r="AJ291" s="3">
        <v>303.0</v>
      </c>
      <c r="AK291" s="3">
        <v>0.4089068825910931</v>
      </c>
      <c r="AL291" s="3">
        <v>1764.1483828382836</v>
      </c>
      <c r="AM291" s="3"/>
    </row>
    <row r="292" ht="14.25" customHeight="1">
      <c r="A292" s="1">
        <v>2135.0</v>
      </c>
      <c r="B292" s="2">
        <v>1.0</v>
      </c>
      <c r="C292" s="2">
        <v>5.0</v>
      </c>
      <c r="D292" s="3" t="s">
        <v>338</v>
      </c>
      <c r="E292" s="3">
        <v>888.0</v>
      </c>
      <c r="F292" s="8">
        <v>850.0</v>
      </c>
      <c r="G292" s="8">
        <f t="shared" si="26"/>
        <v>-38</v>
      </c>
      <c r="H292" s="9">
        <f t="shared" si="27"/>
        <v>-0.04279279279</v>
      </c>
      <c r="I292" s="3">
        <v>237.0</v>
      </c>
      <c r="J292" s="8">
        <v>206.0</v>
      </c>
      <c r="K292" s="8">
        <f t="shared" si="28"/>
        <v>-31</v>
      </c>
      <c r="L292" s="9">
        <f t="shared" si="29"/>
        <v>-0.1308016878</v>
      </c>
      <c r="M292" s="3">
        <v>183525.12</v>
      </c>
      <c r="N292" s="8">
        <v>174818.56</v>
      </c>
      <c r="O292" s="8">
        <f t="shared" si="30"/>
        <v>-8706.56</v>
      </c>
      <c r="P292" s="9">
        <f t="shared" si="31"/>
        <v>-0.04744069913</v>
      </c>
      <c r="Q292" s="3">
        <v>206.67243243243243</v>
      </c>
      <c r="R292" s="8">
        <v>205.66889411764706</v>
      </c>
      <c r="S292" s="8">
        <f t="shared" si="32"/>
        <v>-1.003538315</v>
      </c>
      <c r="T292" s="9">
        <f t="shared" si="33"/>
        <v>-0.004855695087</v>
      </c>
      <c r="U292" s="8"/>
      <c r="V292" s="8">
        <v>161.0</v>
      </c>
      <c r="W292" s="8">
        <v>45.0</v>
      </c>
      <c r="X292" s="9">
        <v>0.24235294117647058</v>
      </c>
      <c r="Y292" s="8">
        <v>183.5</v>
      </c>
      <c r="Z292" s="9">
        <v>0.21588235294117647</v>
      </c>
      <c r="AA292" s="8">
        <v>952.6897002724795</v>
      </c>
      <c r="AB292" s="3"/>
      <c r="AC292" s="3">
        <v>2135.0</v>
      </c>
      <c r="AD292" s="3">
        <v>1.0</v>
      </c>
      <c r="AE292" s="3">
        <v>5.0</v>
      </c>
      <c r="AF292" s="3" t="s">
        <v>338</v>
      </c>
      <c r="AG292" s="3">
        <v>145.0</v>
      </c>
      <c r="AH292" s="3">
        <v>92.0</v>
      </c>
      <c r="AI292" s="3">
        <v>0.2668918918918919</v>
      </c>
      <c r="AJ292" s="3">
        <v>191.0</v>
      </c>
      <c r="AK292" s="3">
        <v>0.21509009009009009</v>
      </c>
      <c r="AL292" s="3">
        <v>960.864502617801</v>
      </c>
      <c r="AM292" s="3"/>
    </row>
    <row r="293" ht="14.25" customHeight="1">
      <c r="A293" s="1">
        <v>2137.0</v>
      </c>
      <c r="B293" s="2">
        <v>1.0</v>
      </c>
      <c r="C293" s="2">
        <v>6.0</v>
      </c>
      <c r="D293" s="3" t="s">
        <v>339</v>
      </c>
      <c r="E293" s="3">
        <v>547.0</v>
      </c>
      <c r="F293" s="8">
        <v>533.0</v>
      </c>
      <c r="G293" s="8">
        <f t="shared" si="26"/>
        <v>-14</v>
      </c>
      <c r="H293" s="9">
        <f t="shared" si="27"/>
        <v>-0.02559414991</v>
      </c>
      <c r="I293" s="3">
        <v>148.0</v>
      </c>
      <c r="J293" s="8">
        <v>116.0</v>
      </c>
      <c r="K293" s="8">
        <f t="shared" si="28"/>
        <v>-32</v>
      </c>
      <c r="L293" s="9">
        <f t="shared" si="29"/>
        <v>-0.2162162162</v>
      </c>
      <c r="M293" s="3">
        <v>118168.63999999998</v>
      </c>
      <c r="N293" s="8">
        <v>83170.56</v>
      </c>
      <c r="O293" s="8">
        <f t="shared" si="30"/>
        <v>-34998.08</v>
      </c>
      <c r="P293" s="9">
        <f t="shared" si="31"/>
        <v>-0.2961706253</v>
      </c>
      <c r="Q293" s="3">
        <v>216.0304204753199</v>
      </c>
      <c r="R293" s="8">
        <v>156.04232645403377</v>
      </c>
      <c r="S293" s="8">
        <f t="shared" si="32"/>
        <v>-59.98809402</v>
      </c>
      <c r="T293" s="9">
        <f t="shared" si="33"/>
        <v>-0.2776835498</v>
      </c>
      <c r="U293" s="8"/>
      <c r="V293" s="8">
        <v>85.0</v>
      </c>
      <c r="W293" s="8">
        <v>31.0</v>
      </c>
      <c r="X293" s="9">
        <v>0.2176360225140713</v>
      </c>
      <c r="Y293" s="8">
        <v>100.5</v>
      </c>
      <c r="Z293" s="9">
        <v>0.18855534709193245</v>
      </c>
      <c r="AA293" s="8">
        <v>827.5677611940298</v>
      </c>
      <c r="AB293" s="3"/>
      <c r="AC293" s="3">
        <v>2137.0</v>
      </c>
      <c r="AD293" s="3">
        <v>1.0</v>
      </c>
      <c r="AE293" s="3">
        <v>6.0</v>
      </c>
      <c r="AF293" s="3" t="s">
        <v>339</v>
      </c>
      <c r="AG293" s="3">
        <v>94.0</v>
      </c>
      <c r="AH293" s="3">
        <v>54.0</v>
      </c>
      <c r="AI293" s="3">
        <v>0.27056672760511885</v>
      </c>
      <c r="AJ293" s="3">
        <v>121.0</v>
      </c>
      <c r="AK293" s="3">
        <v>0.22120658135283364</v>
      </c>
      <c r="AL293" s="3">
        <v>976.6003305785123</v>
      </c>
      <c r="AM293" s="3"/>
    </row>
    <row r="294" ht="14.25" customHeight="1">
      <c r="A294" s="1">
        <v>2142.0</v>
      </c>
      <c r="B294" s="2">
        <v>1.0</v>
      </c>
      <c r="C294" s="2">
        <v>5.0</v>
      </c>
      <c r="D294" s="3" t="s">
        <v>340</v>
      </c>
      <c r="E294" s="3">
        <v>2082.0</v>
      </c>
      <c r="F294" s="8">
        <v>1951.0</v>
      </c>
      <c r="G294" s="8">
        <f t="shared" si="26"/>
        <v>-131</v>
      </c>
      <c r="H294" s="9">
        <f t="shared" si="27"/>
        <v>-0.06292026897</v>
      </c>
      <c r="I294" s="3">
        <v>917.0</v>
      </c>
      <c r="J294" s="8">
        <v>766.0</v>
      </c>
      <c r="K294" s="8">
        <f t="shared" si="28"/>
        <v>-151</v>
      </c>
      <c r="L294" s="9">
        <f t="shared" si="29"/>
        <v>-0.1646673937</v>
      </c>
      <c r="M294" s="3">
        <v>1345106.2400000002</v>
      </c>
      <c r="N294" s="8">
        <v>1075317.44</v>
      </c>
      <c r="O294" s="8">
        <f t="shared" si="30"/>
        <v>-269788.8</v>
      </c>
      <c r="P294" s="9">
        <f t="shared" si="31"/>
        <v>-0.2005706256</v>
      </c>
      <c r="Q294" s="3">
        <v>646.0644764649377</v>
      </c>
      <c r="R294" s="8">
        <v>551.1621937467964</v>
      </c>
      <c r="S294" s="8">
        <f t="shared" si="32"/>
        <v>-94.90228272</v>
      </c>
      <c r="T294" s="9">
        <f t="shared" si="33"/>
        <v>-0.1468928972</v>
      </c>
      <c r="U294" s="8"/>
      <c r="V294" s="8">
        <v>596.0</v>
      </c>
      <c r="W294" s="8">
        <v>170.0</v>
      </c>
      <c r="X294" s="9">
        <v>0.3926191696565864</v>
      </c>
      <c r="Y294" s="8">
        <v>681.0</v>
      </c>
      <c r="Z294" s="9">
        <v>0.3490517683239364</v>
      </c>
      <c r="AA294" s="8">
        <v>1579.0270778267254</v>
      </c>
      <c r="AB294" s="3"/>
      <c r="AC294" s="3">
        <v>2142.0</v>
      </c>
      <c r="AD294" s="3">
        <v>1.0</v>
      </c>
      <c r="AE294" s="3">
        <v>5.0</v>
      </c>
      <c r="AF294" s="3" t="s">
        <v>340</v>
      </c>
      <c r="AG294" s="3">
        <v>676.0</v>
      </c>
      <c r="AH294" s="3">
        <v>241.0</v>
      </c>
      <c r="AI294" s="3">
        <v>0.4404418828049952</v>
      </c>
      <c r="AJ294" s="3">
        <v>796.5</v>
      </c>
      <c r="AK294" s="3">
        <v>0.38256484149855907</v>
      </c>
      <c r="AL294" s="3">
        <v>1688.7711738857504</v>
      </c>
      <c r="AM294" s="3"/>
    </row>
    <row r="295" ht="14.25" customHeight="1">
      <c r="A295" s="1">
        <v>2143.0</v>
      </c>
      <c r="B295" s="2">
        <v>1.0</v>
      </c>
      <c r="C295" s="2">
        <v>6.0</v>
      </c>
      <c r="D295" s="3" t="s">
        <v>341</v>
      </c>
      <c r="E295" s="3">
        <v>782.0</v>
      </c>
      <c r="F295" s="8">
        <v>760.0</v>
      </c>
      <c r="G295" s="8">
        <f t="shared" si="26"/>
        <v>-22</v>
      </c>
      <c r="H295" s="9">
        <f t="shared" si="27"/>
        <v>-0.02813299233</v>
      </c>
      <c r="I295" s="3">
        <v>245.0</v>
      </c>
      <c r="J295" s="8">
        <v>164.0</v>
      </c>
      <c r="K295" s="8">
        <f t="shared" si="28"/>
        <v>-81</v>
      </c>
      <c r="L295" s="9">
        <f t="shared" si="29"/>
        <v>-0.3306122449</v>
      </c>
      <c r="M295" s="3">
        <v>210103.04</v>
      </c>
      <c r="N295" s="8">
        <v>108144.64</v>
      </c>
      <c r="O295" s="8">
        <f t="shared" si="30"/>
        <v>-101958.4</v>
      </c>
      <c r="P295" s="9">
        <f t="shared" si="31"/>
        <v>-0.4852780807</v>
      </c>
      <c r="Q295" s="3">
        <v>268.6739641943734</v>
      </c>
      <c r="R295" s="8">
        <v>142.29557894736843</v>
      </c>
      <c r="S295" s="8">
        <f t="shared" si="32"/>
        <v>-126.3783852</v>
      </c>
      <c r="T295" s="9">
        <f t="shared" si="33"/>
        <v>-0.4703782357</v>
      </c>
      <c r="U295" s="8"/>
      <c r="V295" s="8">
        <v>111.0</v>
      </c>
      <c r="W295" s="8">
        <v>53.0</v>
      </c>
      <c r="X295" s="9">
        <v>0.21578947368421053</v>
      </c>
      <c r="Y295" s="8">
        <v>137.5</v>
      </c>
      <c r="Z295" s="9">
        <v>0.18092105263157895</v>
      </c>
      <c r="AA295" s="8">
        <v>786.5064727272727</v>
      </c>
      <c r="AB295" s="3"/>
      <c r="AC295" s="3">
        <v>2143.0</v>
      </c>
      <c r="AD295" s="3">
        <v>1.0</v>
      </c>
      <c r="AE295" s="3">
        <v>6.0</v>
      </c>
      <c r="AF295" s="3" t="s">
        <v>341</v>
      </c>
      <c r="AG295" s="3">
        <v>144.0</v>
      </c>
      <c r="AH295" s="3">
        <v>101.0</v>
      </c>
      <c r="AI295" s="3">
        <v>0.3132992327365729</v>
      </c>
      <c r="AJ295" s="3">
        <v>194.5</v>
      </c>
      <c r="AK295" s="3">
        <v>0.24872122762148338</v>
      </c>
      <c r="AL295" s="3">
        <v>1080.2212853470437</v>
      </c>
      <c r="AM295" s="3"/>
    </row>
    <row r="296" ht="14.25" customHeight="1">
      <c r="A296" s="1">
        <v>2144.0</v>
      </c>
      <c r="B296" s="2">
        <v>1.0</v>
      </c>
      <c r="C296" s="2">
        <v>4.0</v>
      </c>
      <c r="D296" s="3" t="s">
        <v>342</v>
      </c>
      <c r="E296" s="3">
        <v>3471.0</v>
      </c>
      <c r="F296" s="8">
        <v>3341.0</v>
      </c>
      <c r="G296" s="8">
        <f t="shared" si="26"/>
        <v>-130</v>
      </c>
      <c r="H296" s="9">
        <f t="shared" si="27"/>
        <v>-0.03745318352</v>
      </c>
      <c r="I296" s="3">
        <v>644.0</v>
      </c>
      <c r="J296" s="8">
        <v>414.0</v>
      </c>
      <c r="K296" s="8">
        <f t="shared" si="28"/>
        <v>-230</v>
      </c>
      <c r="L296" s="9">
        <f t="shared" si="29"/>
        <v>-0.3571428571</v>
      </c>
      <c r="M296" s="3">
        <v>382057.6</v>
      </c>
      <c r="N296" s="8">
        <v>170923.52</v>
      </c>
      <c r="O296" s="8">
        <f t="shared" si="30"/>
        <v>-211134.08</v>
      </c>
      <c r="P296" s="9">
        <f t="shared" si="31"/>
        <v>-0.5526236882</v>
      </c>
      <c r="Q296" s="3">
        <v>110.07133390953615</v>
      </c>
      <c r="R296" s="8">
        <v>51.159389404369946</v>
      </c>
      <c r="S296" s="8">
        <f t="shared" si="32"/>
        <v>-58.91194451</v>
      </c>
      <c r="T296" s="9">
        <f t="shared" si="33"/>
        <v>-0.5352160496</v>
      </c>
      <c r="U296" s="8"/>
      <c r="V296" s="8">
        <v>302.0</v>
      </c>
      <c r="W296" s="8">
        <v>112.0</v>
      </c>
      <c r="X296" s="9">
        <v>0.12391499551032625</v>
      </c>
      <c r="Y296" s="8">
        <v>358.0</v>
      </c>
      <c r="Z296" s="9">
        <v>0.10715354684226279</v>
      </c>
      <c r="AA296" s="8">
        <v>477.44</v>
      </c>
      <c r="AB296" s="3"/>
      <c r="AC296" s="3">
        <v>2144.0</v>
      </c>
      <c r="AD296" s="3">
        <v>1.0</v>
      </c>
      <c r="AE296" s="3">
        <v>4.0</v>
      </c>
      <c r="AF296" s="3" t="s">
        <v>342</v>
      </c>
      <c r="AG296" s="3">
        <v>439.0</v>
      </c>
      <c r="AH296" s="3">
        <v>205.0</v>
      </c>
      <c r="AI296" s="3">
        <v>0.18553730913281474</v>
      </c>
      <c r="AJ296" s="3">
        <v>541.5</v>
      </c>
      <c r="AK296" s="3">
        <v>0.15600691443388073</v>
      </c>
      <c r="AL296" s="3">
        <v>705.5542012927054</v>
      </c>
      <c r="AM296" s="3"/>
    </row>
    <row r="297" ht="14.25" customHeight="1">
      <c r="A297" s="1">
        <v>2149.0</v>
      </c>
      <c r="B297" s="2">
        <v>1.0</v>
      </c>
      <c r="C297" s="2">
        <v>5.0</v>
      </c>
      <c r="D297" s="3" t="s">
        <v>343</v>
      </c>
      <c r="E297" s="3">
        <v>1349.0</v>
      </c>
      <c r="F297" s="8">
        <v>1348.0</v>
      </c>
      <c r="G297" s="8">
        <f t="shared" si="26"/>
        <v>-1</v>
      </c>
      <c r="H297" s="9">
        <f t="shared" si="27"/>
        <v>-0.0007412898443</v>
      </c>
      <c r="I297" s="3">
        <v>390.0</v>
      </c>
      <c r="J297" s="8">
        <v>400.0</v>
      </c>
      <c r="K297" s="8">
        <f t="shared" si="28"/>
        <v>10</v>
      </c>
      <c r="L297" s="9">
        <f t="shared" si="29"/>
        <v>0.02564102564</v>
      </c>
      <c r="M297" s="3">
        <v>361093.12</v>
      </c>
      <c r="N297" s="8">
        <v>407890.88</v>
      </c>
      <c r="O297" s="8">
        <f t="shared" si="30"/>
        <v>46797.76</v>
      </c>
      <c r="P297" s="9">
        <f t="shared" si="31"/>
        <v>0.1296002538</v>
      </c>
      <c r="Q297" s="3">
        <v>267.6746627131208</v>
      </c>
      <c r="R297" s="8">
        <v>302.58967359050445</v>
      </c>
      <c r="S297" s="8">
        <f t="shared" si="32"/>
        <v>34.91501088</v>
      </c>
      <c r="T297" s="9">
        <f t="shared" si="33"/>
        <v>0.1304382362</v>
      </c>
      <c r="U297" s="8"/>
      <c r="V297" s="8">
        <v>282.0</v>
      </c>
      <c r="W297" s="8">
        <v>118.0</v>
      </c>
      <c r="X297" s="9">
        <v>0.29673590504451036</v>
      </c>
      <c r="Y297" s="8">
        <v>341.0</v>
      </c>
      <c r="Z297" s="9">
        <v>0.2529673590504451</v>
      </c>
      <c r="AA297" s="8">
        <v>1196.1609384164224</v>
      </c>
      <c r="AB297" s="3"/>
      <c r="AC297" s="3">
        <v>2149.0</v>
      </c>
      <c r="AD297" s="3">
        <v>1.0</v>
      </c>
      <c r="AE297" s="3">
        <v>5.0</v>
      </c>
      <c r="AF297" s="3" t="s">
        <v>343</v>
      </c>
      <c r="AG297" s="3">
        <v>254.0</v>
      </c>
      <c r="AH297" s="3">
        <v>136.0</v>
      </c>
      <c r="AI297" s="3">
        <v>0.28910303928836173</v>
      </c>
      <c r="AJ297" s="3">
        <v>322.0</v>
      </c>
      <c r="AK297" s="3">
        <v>0.23869532987398073</v>
      </c>
      <c r="AL297" s="3">
        <v>1121.4072049689441</v>
      </c>
      <c r="AM297" s="3"/>
    </row>
    <row r="298" ht="14.25" customHeight="1">
      <c r="A298" s="1">
        <v>2155.0</v>
      </c>
      <c r="B298" s="2">
        <v>1.0</v>
      </c>
      <c r="C298" s="2">
        <v>5.0</v>
      </c>
      <c r="D298" s="3" t="s">
        <v>344</v>
      </c>
      <c r="E298" s="3">
        <v>1051.0</v>
      </c>
      <c r="F298" s="8">
        <v>1033.0</v>
      </c>
      <c r="G298" s="8">
        <f t="shared" si="26"/>
        <v>-18</v>
      </c>
      <c r="H298" s="9">
        <f t="shared" si="27"/>
        <v>-0.01712654615</v>
      </c>
      <c r="I298" s="3">
        <v>446.0</v>
      </c>
      <c r="J298" s="8">
        <v>404.0</v>
      </c>
      <c r="K298" s="8">
        <f t="shared" si="28"/>
        <v>-42</v>
      </c>
      <c r="L298" s="9">
        <f t="shared" si="29"/>
        <v>-0.09417040359</v>
      </c>
      <c r="M298" s="3">
        <v>557448.9600000001</v>
      </c>
      <c r="N298" s="8">
        <v>478918.08</v>
      </c>
      <c r="O298" s="8">
        <f t="shared" si="30"/>
        <v>-78530.88</v>
      </c>
      <c r="P298" s="9">
        <f t="shared" si="31"/>
        <v>-0.1408754624</v>
      </c>
      <c r="Q298" s="3">
        <v>530.3986298763084</v>
      </c>
      <c r="R298" s="8">
        <v>463.6186640851888</v>
      </c>
      <c r="S298" s="8">
        <f t="shared" si="32"/>
        <v>-66.77996579</v>
      </c>
      <c r="T298" s="9">
        <f t="shared" si="33"/>
        <v>-0.1259052381</v>
      </c>
      <c r="U298" s="8"/>
      <c r="V298" s="8">
        <v>272.0</v>
      </c>
      <c r="W298" s="8">
        <v>132.0</v>
      </c>
      <c r="X298" s="9">
        <v>0.3910939012584705</v>
      </c>
      <c r="Y298" s="8">
        <v>338.0</v>
      </c>
      <c r="Z298" s="9">
        <v>0.32720232333010646</v>
      </c>
      <c r="AA298" s="8">
        <v>1416.9173964497043</v>
      </c>
      <c r="AB298" s="3"/>
      <c r="AC298" s="3">
        <v>2155.0</v>
      </c>
      <c r="AD298" s="3">
        <v>1.0</v>
      </c>
      <c r="AE298" s="3">
        <v>5.0</v>
      </c>
      <c r="AF298" s="3" t="s">
        <v>344</v>
      </c>
      <c r="AG298" s="3">
        <v>287.0</v>
      </c>
      <c r="AH298" s="3">
        <v>159.0</v>
      </c>
      <c r="AI298" s="3">
        <v>0.42435775451950525</v>
      </c>
      <c r="AJ298" s="3">
        <v>366.5</v>
      </c>
      <c r="AK298" s="3">
        <v>0.34871550903901044</v>
      </c>
      <c r="AL298" s="3">
        <v>1521.0067121418829</v>
      </c>
      <c r="AM298" s="3"/>
    </row>
    <row r="299" ht="14.25" customHeight="1">
      <c r="A299" s="1">
        <v>2159.0</v>
      </c>
      <c r="B299" s="2">
        <v>1.0</v>
      </c>
      <c r="C299" s="2">
        <v>6.0</v>
      </c>
      <c r="D299" s="3" t="s">
        <v>345</v>
      </c>
      <c r="E299" s="3">
        <v>501.0</v>
      </c>
      <c r="F299" s="8">
        <v>479.0</v>
      </c>
      <c r="G299" s="8">
        <f t="shared" si="26"/>
        <v>-22</v>
      </c>
      <c r="H299" s="9">
        <f t="shared" si="27"/>
        <v>-0.04391217565</v>
      </c>
      <c r="I299" s="3">
        <v>188.0</v>
      </c>
      <c r="J299" s="8">
        <v>149.0</v>
      </c>
      <c r="K299" s="8">
        <f t="shared" si="28"/>
        <v>-39</v>
      </c>
      <c r="L299" s="9">
        <f t="shared" si="29"/>
        <v>-0.2074468085</v>
      </c>
      <c r="M299" s="3">
        <v>213310.72</v>
      </c>
      <c r="N299" s="8">
        <v>179458.24</v>
      </c>
      <c r="O299" s="8">
        <f t="shared" si="30"/>
        <v>-33852.48</v>
      </c>
      <c r="P299" s="9">
        <f t="shared" si="31"/>
        <v>-0.1587003222</v>
      </c>
      <c r="Q299" s="3">
        <v>425.7699001996008</v>
      </c>
      <c r="R299" s="8">
        <v>374.6518580375783</v>
      </c>
      <c r="S299" s="8">
        <f t="shared" si="32"/>
        <v>-51.11804216</v>
      </c>
      <c r="T299" s="9">
        <f t="shared" si="33"/>
        <v>-0.1200602535</v>
      </c>
      <c r="U299" s="8"/>
      <c r="V299" s="8">
        <v>127.0</v>
      </c>
      <c r="W299" s="8">
        <v>22.0</v>
      </c>
      <c r="X299" s="9">
        <v>0.31106471816283926</v>
      </c>
      <c r="Y299" s="8">
        <v>138.0</v>
      </c>
      <c r="Z299" s="9">
        <v>0.2881002087682672</v>
      </c>
      <c r="AA299" s="8">
        <v>1300.4220289855073</v>
      </c>
      <c r="AB299" s="3"/>
      <c r="AC299" s="3">
        <v>2159.0</v>
      </c>
      <c r="AD299" s="3">
        <v>1.0</v>
      </c>
      <c r="AE299" s="3">
        <v>6.0</v>
      </c>
      <c r="AF299" s="3" t="s">
        <v>345</v>
      </c>
      <c r="AG299" s="3">
        <v>123.0</v>
      </c>
      <c r="AH299" s="3">
        <v>65.0</v>
      </c>
      <c r="AI299" s="3">
        <v>0.37524950099800397</v>
      </c>
      <c r="AJ299" s="3">
        <v>155.5</v>
      </c>
      <c r="AK299" s="3">
        <v>0.31037924151696605</v>
      </c>
      <c r="AL299" s="3">
        <v>1371.7731189710612</v>
      </c>
      <c r="AM299" s="3"/>
    </row>
    <row r="300" ht="14.25" customHeight="1">
      <c r="A300" s="1">
        <v>2164.0</v>
      </c>
      <c r="B300" s="2">
        <v>1.0</v>
      </c>
      <c r="C300" s="2">
        <v>5.0</v>
      </c>
      <c r="D300" s="3" t="s">
        <v>346</v>
      </c>
      <c r="E300" s="3">
        <v>1628.0</v>
      </c>
      <c r="F300" s="8">
        <v>1585.0</v>
      </c>
      <c r="G300" s="8">
        <f t="shared" si="26"/>
        <v>-43</v>
      </c>
      <c r="H300" s="9">
        <f t="shared" si="27"/>
        <v>-0.02641277641</v>
      </c>
      <c r="I300" s="3">
        <v>411.0</v>
      </c>
      <c r="J300" s="8">
        <v>312.0</v>
      </c>
      <c r="K300" s="8">
        <f t="shared" si="28"/>
        <v>-99</v>
      </c>
      <c r="L300" s="9">
        <f t="shared" si="29"/>
        <v>-0.2408759124</v>
      </c>
      <c r="M300" s="3">
        <v>368711.36</v>
      </c>
      <c r="N300" s="8">
        <v>231182.08</v>
      </c>
      <c r="O300" s="8">
        <f t="shared" si="30"/>
        <v>-137529.28</v>
      </c>
      <c r="P300" s="9">
        <f t="shared" si="31"/>
        <v>-0.3729998446</v>
      </c>
      <c r="Q300" s="3">
        <v>226.48117936117936</v>
      </c>
      <c r="R300" s="8">
        <v>145.85620189274448</v>
      </c>
      <c r="S300" s="8">
        <f t="shared" si="32"/>
        <v>-80.62497747</v>
      </c>
      <c r="T300" s="9">
        <f t="shared" si="33"/>
        <v>-0.3559897458</v>
      </c>
      <c r="U300" s="8"/>
      <c r="V300" s="8">
        <v>254.0</v>
      </c>
      <c r="W300" s="8">
        <v>58.0</v>
      </c>
      <c r="X300" s="9">
        <v>0.1968454258675079</v>
      </c>
      <c r="Y300" s="8">
        <v>283.0</v>
      </c>
      <c r="Z300" s="9">
        <v>0.17854889589905362</v>
      </c>
      <c r="AA300" s="8">
        <v>816.8978091872791</v>
      </c>
      <c r="AB300" s="3"/>
      <c r="AC300" s="3">
        <v>2164.0</v>
      </c>
      <c r="AD300" s="3">
        <v>1.0</v>
      </c>
      <c r="AE300" s="3">
        <v>5.0</v>
      </c>
      <c r="AF300" s="3" t="s">
        <v>346</v>
      </c>
      <c r="AG300" s="3">
        <v>311.0</v>
      </c>
      <c r="AH300" s="3">
        <v>100.0</v>
      </c>
      <c r="AI300" s="3">
        <v>0.2524570024570025</v>
      </c>
      <c r="AJ300" s="3">
        <v>361.0</v>
      </c>
      <c r="AK300" s="3">
        <v>0.22174447174447173</v>
      </c>
      <c r="AL300" s="3">
        <v>1021.361108033241</v>
      </c>
      <c r="AM300" s="3"/>
    </row>
    <row r="301" ht="14.25" customHeight="1">
      <c r="A301" s="1">
        <v>2165.0</v>
      </c>
      <c r="B301" s="2">
        <v>1.0</v>
      </c>
      <c r="C301" s="2">
        <v>5.0</v>
      </c>
      <c r="D301" s="3" t="s">
        <v>347</v>
      </c>
      <c r="E301" s="3">
        <v>997.0</v>
      </c>
      <c r="F301" s="8">
        <v>963.0</v>
      </c>
      <c r="G301" s="8">
        <f t="shared" si="26"/>
        <v>-34</v>
      </c>
      <c r="H301" s="9">
        <f t="shared" si="27"/>
        <v>-0.03410230692</v>
      </c>
      <c r="I301" s="3">
        <v>551.0</v>
      </c>
      <c r="J301" s="8">
        <v>499.0</v>
      </c>
      <c r="K301" s="8">
        <f t="shared" si="28"/>
        <v>-52</v>
      </c>
      <c r="L301" s="9">
        <f t="shared" si="29"/>
        <v>-0.0943738657</v>
      </c>
      <c r="M301" s="3">
        <v>1078124.1600000001</v>
      </c>
      <c r="N301" s="8">
        <v>961387.52</v>
      </c>
      <c r="O301" s="8">
        <f t="shared" si="30"/>
        <v>-116736.64</v>
      </c>
      <c r="P301" s="9">
        <f t="shared" si="31"/>
        <v>-0.1082775476</v>
      </c>
      <c r="Q301" s="3">
        <v>1081.3682647943833</v>
      </c>
      <c r="R301" s="8">
        <v>998.3255659397715</v>
      </c>
      <c r="S301" s="8">
        <f t="shared" si="32"/>
        <v>-83.04269885</v>
      </c>
      <c r="T301" s="9">
        <f t="shared" si="33"/>
        <v>-0.07679409648</v>
      </c>
      <c r="U301" s="8"/>
      <c r="V301" s="8">
        <v>413.0</v>
      </c>
      <c r="W301" s="8">
        <v>86.0</v>
      </c>
      <c r="X301" s="9">
        <v>0.5181723779854621</v>
      </c>
      <c r="Y301" s="8">
        <v>456.0</v>
      </c>
      <c r="Z301" s="9">
        <v>0.4735202492211838</v>
      </c>
      <c r="AA301" s="8">
        <v>2108.3059649122806</v>
      </c>
      <c r="AB301" s="3"/>
      <c r="AC301" s="3">
        <v>2165.0</v>
      </c>
      <c r="AD301" s="3">
        <v>1.0</v>
      </c>
      <c r="AE301" s="3">
        <v>5.0</v>
      </c>
      <c r="AF301" s="3" t="s">
        <v>347</v>
      </c>
      <c r="AG301" s="3">
        <v>433.0</v>
      </c>
      <c r="AH301" s="3">
        <v>118.0</v>
      </c>
      <c r="AI301" s="3">
        <v>0.5526579739217653</v>
      </c>
      <c r="AJ301" s="3">
        <v>492.0</v>
      </c>
      <c r="AK301" s="3">
        <v>0.4934804413239719</v>
      </c>
      <c r="AL301" s="3">
        <v>2191.309268292683</v>
      </c>
      <c r="AM301" s="3"/>
    </row>
    <row r="302" ht="14.25" customHeight="1">
      <c r="A302" s="1">
        <v>2167.0</v>
      </c>
      <c r="B302" s="2">
        <v>1.0</v>
      </c>
      <c r="C302" s="2">
        <v>6.0</v>
      </c>
      <c r="D302" s="3" t="s">
        <v>348</v>
      </c>
      <c r="E302" s="3">
        <v>652.0</v>
      </c>
      <c r="F302" s="8">
        <v>617.0</v>
      </c>
      <c r="G302" s="8">
        <f t="shared" si="26"/>
        <v>-35</v>
      </c>
      <c r="H302" s="9">
        <f t="shared" si="27"/>
        <v>-0.0536809816</v>
      </c>
      <c r="I302" s="3">
        <v>198.0</v>
      </c>
      <c r="J302" s="8">
        <v>168.0</v>
      </c>
      <c r="K302" s="8">
        <f t="shared" si="28"/>
        <v>-30</v>
      </c>
      <c r="L302" s="9">
        <f t="shared" si="29"/>
        <v>-0.1515151515</v>
      </c>
      <c r="M302" s="3">
        <v>164221.76</v>
      </c>
      <c r="N302" s="8">
        <v>134149.76</v>
      </c>
      <c r="O302" s="8">
        <f t="shared" si="30"/>
        <v>-30072</v>
      </c>
      <c r="P302" s="9">
        <f t="shared" si="31"/>
        <v>-0.1831182421</v>
      </c>
      <c r="Q302" s="3">
        <v>251.87386503067486</v>
      </c>
      <c r="R302" s="8">
        <v>217.4226256077796</v>
      </c>
      <c r="S302" s="8">
        <f t="shared" si="32"/>
        <v>-34.45123942</v>
      </c>
      <c r="T302" s="9">
        <f t="shared" si="33"/>
        <v>-0.1367797307</v>
      </c>
      <c r="U302" s="8"/>
      <c r="V302" s="8">
        <v>108.0</v>
      </c>
      <c r="W302" s="8">
        <v>60.0</v>
      </c>
      <c r="X302" s="9">
        <v>0.27228525121555913</v>
      </c>
      <c r="Y302" s="8">
        <v>138.0</v>
      </c>
      <c r="Z302" s="9">
        <v>0.22366288492706646</v>
      </c>
      <c r="AA302" s="8">
        <v>972.0997101449276</v>
      </c>
      <c r="AB302" s="3"/>
      <c r="AC302" s="3">
        <v>2167.0</v>
      </c>
      <c r="AD302" s="3">
        <v>1.0</v>
      </c>
      <c r="AE302" s="3">
        <v>6.0</v>
      </c>
      <c r="AF302" s="3" t="s">
        <v>348</v>
      </c>
      <c r="AG302" s="3">
        <v>112.0</v>
      </c>
      <c r="AH302" s="3">
        <v>86.0</v>
      </c>
      <c r="AI302" s="3">
        <v>0.30368098159509205</v>
      </c>
      <c r="AJ302" s="3">
        <v>155.0</v>
      </c>
      <c r="AK302" s="3">
        <v>0.23773006134969324</v>
      </c>
      <c r="AL302" s="3">
        <v>1059.4952258064516</v>
      </c>
      <c r="AM302" s="3"/>
    </row>
    <row r="303" ht="14.25" customHeight="1">
      <c r="A303" s="1">
        <v>2168.0</v>
      </c>
      <c r="B303" s="2">
        <v>1.0</v>
      </c>
      <c r="C303" s="2">
        <v>6.0</v>
      </c>
      <c r="D303" s="3" t="s">
        <v>349</v>
      </c>
      <c r="E303" s="3">
        <v>889.0</v>
      </c>
      <c r="F303" s="8">
        <v>842.0</v>
      </c>
      <c r="G303" s="8">
        <f t="shared" si="26"/>
        <v>-47</v>
      </c>
      <c r="H303" s="9">
        <f t="shared" si="27"/>
        <v>-0.05286839145</v>
      </c>
      <c r="I303" s="3">
        <v>281.0</v>
      </c>
      <c r="J303" s="8">
        <v>222.0</v>
      </c>
      <c r="K303" s="8">
        <f t="shared" si="28"/>
        <v>-59</v>
      </c>
      <c r="L303" s="9">
        <f t="shared" si="29"/>
        <v>-0.2099644128</v>
      </c>
      <c r="M303" s="3">
        <v>258275.52</v>
      </c>
      <c r="N303" s="8">
        <v>187992.96</v>
      </c>
      <c r="O303" s="8">
        <f t="shared" si="30"/>
        <v>-70282.56</v>
      </c>
      <c r="P303" s="9">
        <f t="shared" si="31"/>
        <v>-0.2721224218</v>
      </c>
      <c r="Q303" s="3">
        <v>290.52364454443193</v>
      </c>
      <c r="R303" s="8">
        <v>223.2695486935867</v>
      </c>
      <c r="S303" s="8">
        <f t="shared" si="32"/>
        <v>-67.25409585</v>
      </c>
      <c r="T303" s="9">
        <f t="shared" si="33"/>
        <v>-0.2314926758</v>
      </c>
      <c r="U303" s="8"/>
      <c r="V303" s="8">
        <v>157.0</v>
      </c>
      <c r="W303" s="8">
        <v>65.0</v>
      </c>
      <c r="X303" s="9">
        <v>0.26365795724465557</v>
      </c>
      <c r="Y303" s="8">
        <v>189.5</v>
      </c>
      <c r="Z303" s="9">
        <v>0.22505938242280285</v>
      </c>
      <c r="AA303" s="8">
        <v>992.0472823218997</v>
      </c>
      <c r="AB303" s="3"/>
      <c r="AC303" s="3">
        <v>2168.0</v>
      </c>
      <c r="AD303" s="3">
        <v>1.0</v>
      </c>
      <c r="AE303" s="3">
        <v>6.0</v>
      </c>
      <c r="AF303" s="3" t="s">
        <v>349</v>
      </c>
      <c r="AG303" s="3">
        <v>181.0</v>
      </c>
      <c r="AH303" s="3">
        <v>100.0</v>
      </c>
      <c r="AI303" s="3">
        <v>0.3160854893138358</v>
      </c>
      <c r="AJ303" s="3">
        <v>231.0</v>
      </c>
      <c r="AK303" s="3">
        <v>0.25984251968503935</v>
      </c>
      <c r="AL303" s="3">
        <v>1118.0758441558442</v>
      </c>
      <c r="AM303" s="3"/>
    </row>
    <row r="304" ht="14.25" customHeight="1">
      <c r="A304" s="1">
        <v>2169.0</v>
      </c>
      <c r="B304" s="2">
        <v>1.0</v>
      </c>
      <c r="C304" s="2">
        <v>6.0</v>
      </c>
      <c r="D304" s="3" t="s">
        <v>350</v>
      </c>
      <c r="E304" s="3">
        <v>733.0</v>
      </c>
      <c r="F304" s="8">
        <v>724.0</v>
      </c>
      <c r="G304" s="8">
        <f t="shared" si="26"/>
        <v>-9</v>
      </c>
      <c r="H304" s="9">
        <f t="shared" si="27"/>
        <v>-0.01227830832</v>
      </c>
      <c r="I304" s="3">
        <v>199.0</v>
      </c>
      <c r="J304" s="8">
        <v>247.0</v>
      </c>
      <c r="K304" s="8">
        <f t="shared" si="28"/>
        <v>48</v>
      </c>
      <c r="L304" s="9">
        <f t="shared" si="29"/>
        <v>0.2412060302</v>
      </c>
      <c r="M304" s="3">
        <v>152250.24</v>
      </c>
      <c r="N304" s="8">
        <v>277808.0</v>
      </c>
      <c r="O304" s="8">
        <f t="shared" si="30"/>
        <v>125557.76</v>
      </c>
      <c r="P304" s="9">
        <f t="shared" si="31"/>
        <v>0.8246802107</v>
      </c>
      <c r="Q304" s="3">
        <v>207.70837653478853</v>
      </c>
      <c r="R304" s="8">
        <v>383.71270718232046</v>
      </c>
      <c r="S304" s="8">
        <f t="shared" si="32"/>
        <v>176.0043306</v>
      </c>
      <c r="T304" s="9">
        <f t="shared" si="33"/>
        <v>0.8473626995</v>
      </c>
      <c r="U304" s="8"/>
      <c r="V304" s="8">
        <v>182.0</v>
      </c>
      <c r="W304" s="8">
        <v>65.0</v>
      </c>
      <c r="X304" s="9">
        <v>0.3411602209944751</v>
      </c>
      <c r="Y304" s="8">
        <v>214.5</v>
      </c>
      <c r="Z304" s="9">
        <v>0.2962707182320442</v>
      </c>
      <c r="AA304" s="8">
        <v>1295.1421911421912</v>
      </c>
      <c r="AB304" s="3"/>
      <c r="AC304" s="3">
        <v>2169.0</v>
      </c>
      <c r="AD304" s="3">
        <v>1.0</v>
      </c>
      <c r="AE304" s="3">
        <v>6.0</v>
      </c>
      <c r="AF304" s="3" t="s">
        <v>350</v>
      </c>
      <c r="AG304" s="3">
        <v>120.0</v>
      </c>
      <c r="AH304" s="3">
        <v>79.0</v>
      </c>
      <c r="AI304" s="3">
        <v>0.27148703956343795</v>
      </c>
      <c r="AJ304" s="3">
        <v>159.5</v>
      </c>
      <c r="AK304" s="3">
        <v>0.21759890859481582</v>
      </c>
      <c r="AL304" s="3">
        <v>954.5469592476488</v>
      </c>
      <c r="AM304" s="3"/>
    </row>
    <row r="305" ht="14.25" customHeight="1">
      <c r="A305" s="1">
        <v>2170.0</v>
      </c>
      <c r="B305" s="2">
        <v>1.0</v>
      </c>
      <c r="C305" s="2">
        <v>5.0</v>
      </c>
      <c r="D305" s="3" t="s">
        <v>351</v>
      </c>
      <c r="E305" s="3">
        <v>1014.0</v>
      </c>
      <c r="F305" s="8">
        <v>977.0</v>
      </c>
      <c r="G305" s="8">
        <f t="shared" si="26"/>
        <v>-37</v>
      </c>
      <c r="H305" s="9">
        <f t="shared" si="27"/>
        <v>-0.03648915187</v>
      </c>
      <c r="I305" s="3">
        <v>436.0</v>
      </c>
      <c r="J305" s="8">
        <v>372.0</v>
      </c>
      <c r="K305" s="8">
        <f t="shared" si="28"/>
        <v>-64</v>
      </c>
      <c r="L305" s="9">
        <f t="shared" si="29"/>
        <v>-0.1467889908</v>
      </c>
      <c r="M305" s="3">
        <v>601783.6799999999</v>
      </c>
      <c r="N305" s="8">
        <v>442316.16000000003</v>
      </c>
      <c r="O305" s="8">
        <f t="shared" si="30"/>
        <v>-159467.52</v>
      </c>
      <c r="P305" s="9">
        <f t="shared" si="31"/>
        <v>-0.2649914335</v>
      </c>
      <c r="Q305" s="3">
        <v>593.4750295857988</v>
      </c>
      <c r="R305" s="8">
        <v>452.72892528147395</v>
      </c>
      <c r="S305" s="8">
        <f t="shared" si="32"/>
        <v>-140.7461043</v>
      </c>
      <c r="T305" s="9">
        <f t="shared" si="33"/>
        <v>-0.2371558992</v>
      </c>
      <c r="U305" s="8"/>
      <c r="V305" s="8">
        <v>253.0</v>
      </c>
      <c r="W305" s="8">
        <v>119.0</v>
      </c>
      <c r="X305" s="9">
        <v>0.38075742067553736</v>
      </c>
      <c r="Y305" s="8">
        <v>312.5</v>
      </c>
      <c r="Z305" s="9">
        <v>0.31985670419651996</v>
      </c>
      <c r="AA305" s="8">
        <v>1415.411712</v>
      </c>
      <c r="AB305" s="3"/>
      <c r="AC305" s="3">
        <v>2170.0</v>
      </c>
      <c r="AD305" s="3">
        <v>1.0</v>
      </c>
      <c r="AE305" s="3">
        <v>5.0</v>
      </c>
      <c r="AF305" s="3" t="s">
        <v>351</v>
      </c>
      <c r="AG305" s="3">
        <v>303.0</v>
      </c>
      <c r="AH305" s="3">
        <v>133.0</v>
      </c>
      <c r="AI305" s="3">
        <v>0.42998027613412226</v>
      </c>
      <c r="AJ305" s="3">
        <v>369.5</v>
      </c>
      <c r="AK305" s="3">
        <v>0.36439842209072976</v>
      </c>
      <c r="AL305" s="3">
        <v>1628.6432476319349</v>
      </c>
      <c r="AM305" s="3"/>
    </row>
    <row r="306" ht="14.25" customHeight="1">
      <c r="A306" s="1">
        <v>2171.0</v>
      </c>
      <c r="B306" s="2">
        <v>1.0</v>
      </c>
      <c r="C306" s="2">
        <v>6.0</v>
      </c>
      <c r="D306" s="3" t="s">
        <v>352</v>
      </c>
      <c r="E306" s="3">
        <v>235.0</v>
      </c>
      <c r="F306" s="8">
        <v>229.0</v>
      </c>
      <c r="G306" s="8">
        <f t="shared" si="26"/>
        <v>-6</v>
      </c>
      <c r="H306" s="9">
        <f t="shared" si="27"/>
        <v>-0.02553191489</v>
      </c>
      <c r="I306" s="3">
        <v>71.0</v>
      </c>
      <c r="J306" s="8">
        <v>66.0</v>
      </c>
      <c r="K306" s="8">
        <f t="shared" si="28"/>
        <v>-5</v>
      </c>
      <c r="L306" s="9">
        <f t="shared" si="29"/>
        <v>-0.07042253521</v>
      </c>
      <c r="M306" s="3">
        <v>57451.84</v>
      </c>
      <c r="N306" s="8">
        <v>53098.56</v>
      </c>
      <c r="O306" s="8">
        <f t="shared" si="30"/>
        <v>-4353.28</v>
      </c>
      <c r="P306" s="9">
        <f t="shared" si="31"/>
        <v>-0.07577268195</v>
      </c>
      <c r="Q306" s="3">
        <v>244.47591489361702</v>
      </c>
      <c r="R306" s="8">
        <v>231.8714410480349</v>
      </c>
      <c r="S306" s="8">
        <f t="shared" si="32"/>
        <v>-12.60447385</v>
      </c>
      <c r="T306" s="9">
        <f t="shared" si="33"/>
        <v>-0.05155711904</v>
      </c>
      <c r="U306" s="8"/>
      <c r="V306" s="8">
        <v>40.0</v>
      </c>
      <c r="W306" s="8">
        <v>26.0</v>
      </c>
      <c r="X306" s="9">
        <v>0.28820960698689957</v>
      </c>
      <c r="Y306" s="8">
        <v>53.0</v>
      </c>
      <c r="Z306" s="9">
        <v>0.2314410480349345</v>
      </c>
      <c r="AA306" s="8">
        <v>1001.8596226415094</v>
      </c>
      <c r="AB306" s="3"/>
      <c r="AC306" s="3">
        <v>2171.0</v>
      </c>
      <c r="AD306" s="3">
        <v>1.0</v>
      </c>
      <c r="AE306" s="3">
        <v>6.0</v>
      </c>
      <c r="AF306" s="3" t="s">
        <v>352</v>
      </c>
      <c r="AG306" s="3">
        <v>41.0</v>
      </c>
      <c r="AH306" s="3">
        <v>30.0</v>
      </c>
      <c r="AI306" s="3">
        <v>0.3021276595744681</v>
      </c>
      <c r="AJ306" s="3">
        <v>56.0</v>
      </c>
      <c r="AK306" s="3">
        <v>0.23829787234042554</v>
      </c>
      <c r="AL306" s="3">
        <v>1025.9257142857143</v>
      </c>
      <c r="AM306" s="3"/>
    </row>
    <row r="307" ht="14.25" customHeight="1">
      <c r="A307" s="1">
        <v>2172.0</v>
      </c>
      <c r="B307" s="2">
        <v>1.0</v>
      </c>
      <c r="C307" s="2">
        <v>6.0</v>
      </c>
      <c r="D307" s="3" t="s">
        <v>353</v>
      </c>
      <c r="E307" s="3">
        <v>750.0</v>
      </c>
      <c r="F307" s="8">
        <v>726.0</v>
      </c>
      <c r="G307" s="8">
        <f t="shared" si="26"/>
        <v>-24</v>
      </c>
      <c r="H307" s="9">
        <f t="shared" si="27"/>
        <v>-0.032</v>
      </c>
      <c r="I307" s="3">
        <v>233.0</v>
      </c>
      <c r="J307" s="8">
        <v>164.0</v>
      </c>
      <c r="K307" s="8">
        <f t="shared" si="28"/>
        <v>-69</v>
      </c>
      <c r="L307" s="9">
        <f t="shared" si="29"/>
        <v>-0.2961373391</v>
      </c>
      <c r="M307" s="3">
        <v>206036.16</v>
      </c>
      <c r="N307" s="8">
        <v>114159.04000000001</v>
      </c>
      <c r="O307" s="8">
        <f t="shared" si="30"/>
        <v>-91877.12</v>
      </c>
      <c r="P307" s="9">
        <f t="shared" si="31"/>
        <v>-0.4459271615</v>
      </c>
      <c r="Q307" s="3">
        <v>274.71488</v>
      </c>
      <c r="R307" s="8">
        <v>157.2438567493113</v>
      </c>
      <c r="S307" s="8">
        <f t="shared" si="32"/>
        <v>-117.4710233</v>
      </c>
      <c r="T307" s="9">
        <f t="shared" si="33"/>
        <v>-0.4276107041</v>
      </c>
      <c r="U307" s="8"/>
      <c r="V307" s="8">
        <v>111.0</v>
      </c>
      <c r="W307" s="8">
        <v>53.0</v>
      </c>
      <c r="X307" s="9">
        <v>0.22589531680440772</v>
      </c>
      <c r="Y307" s="8">
        <v>137.5</v>
      </c>
      <c r="Z307" s="9">
        <v>0.1893939393939394</v>
      </c>
      <c r="AA307" s="8">
        <v>830.2475636363637</v>
      </c>
      <c r="AB307" s="3"/>
      <c r="AC307" s="3">
        <v>2172.0</v>
      </c>
      <c r="AD307" s="3">
        <v>1.0</v>
      </c>
      <c r="AE307" s="3">
        <v>6.0</v>
      </c>
      <c r="AF307" s="3" t="s">
        <v>353</v>
      </c>
      <c r="AG307" s="3">
        <v>146.0</v>
      </c>
      <c r="AH307" s="3">
        <v>87.0</v>
      </c>
      <c r="AI307" s="3">
        <v>0.31066666666666665</v>
      </c>
      <c r="AJ307" s="3">
        <v>189.5</v>
      </c>
      <c r="AK307" s="3">
        <v>0.25266666666666665</v>
      </c>
      <c r="AL307" s="3">
        <v>1087.2620580474934</v>
      </c>
      <c r="AM307" s="3"/>
    </row>
    <row r="308" ht="14.25" customHeight="1">
      <c r="A308" s="1">
        <v>2174.0</v>
      </c>
      <c r="B308" s="2">
        <v>1.0</v>
      </c>
      <c r="C308" s="2">
        <v>6.0</v>
      </c>
      <c r="D308" s="3" t="s">
        <v>354</v>
      </c>
      <c r="E308" s="3">
        <v>940.0</v>
      </c>
      <c r="F308" s="8">
        <v>903.0</v>
      </c>
      <c r="G308" s="8">
        <f t="shared" si="26"/>
        <v>-37</v>
      </c>
      <c r="H308" s="9">
        <f t="shared" si="27"/>
        <v>-0.03936170213</v>
      </c>
      <c r="I308" s="3">
        <v>494.0</v>
      </c>
      <c r="J308" s="8">
        <v>366.0</v>
      </c>
      <c r="K308" s="8">
        <f t="shared" si="28"/>
        <v>-128</v>
      </c>
      <c r="L308" s="9">
        <f t="shared" si="29"/>
        <v>-0.2591093117</v>
      </c>
      <c r="M308" s="3">
        <v>806101.44</v>
      </c>
      <c r="N308" s="8">
        <v>493180.8</v>
      </c>
      <c r="O308" s="8">
        <f t="shared" si="30"/>
        <v>-312920.64</v>
      </c>
      <c r="P308" s="9">
        <f t="shared" si="31"/>
        <v>-0.3881901514</v>
      </c>
      <c r="Q308" s="3">
        <v>857.5547234042552</v>
      </c>
      <c r="R308" s="8">
        <v>546.1581395348837</v>
      </c>
      <c r="S308" s="8">
        <f t="shared" si="32"/>
        <v>-311.3965839</v>
      </c>
      <c r="T308" s="9">
        <f t="shared" si="33"/>
        <v>-0.3631215308</v>
      </c>
      <c r="U308" s="8"/>
      <c r="V308" s="8">
        <v>271.0</v>
      </c>
      <c r="W308" s="8">
        <v>95.0</v>
      </c>
      <c r="X308" s="9">
        <v>0.4053156146179402</v>
      </c>
      <c r="Y308" s="8">
        <v>318.5</v>
      </c>
      <c r="Z308" s="9">
        <v>0.35271317829457366</v>
      </c>
      <c r="AA308" s="8">
        <v>1548.4483516483517</v>
      </c>
      <c r="AB308" s="3"/>
      <c r="AC308" s="3">
        <v>2174.0</v>
      </c>
      <c r="AD308" s="3">
        <v>1.0</v>
      </c>
      <c r="AE308" s="3">
        <v>6.0</v>
      </c>
      <c r="AF308" s="3" t="s">
        <v>354</v>
      </c>
      <c r="AG308" s="3">
        <v>343.0</v>
      </c>
      <c r="AH308" s="3">
        <v>151.0</v>
      </c>
      <c r="AI308" s="3">
        <v>0.5255319148936171</v>
      </c>
      <c r="AJ308" s="3">
        <v>418.5</v>
      </c>
      <c r="AK308" s="3">
        <v>0.4452127659574468</v>
      </c>
      <c r="AL308" s="3">
        <v>1926.1683154121863</v>
      </c>
      <c r="AM308" s="3"/>
    </row>
    <row r="309" ht="14.25" customHeight="1">
      <c r="A309" s="1">
        <v>2176.0</v>
      </c>
      <c r="B309" s="2">
        <v>1.0</v>
      </c>
      <c r="C309" s="2">
        <v>6.0</v>
      </c>
      <c r="D309" s="3" t="s">
        <v>355</v>
      </c>
      <c r="E309" s="3">
        <v>540.0</v>
      </c>
      <c r="F309" s="8">
        <v>536.0</v>
      </c>
      <c r="G309" s="8">
        <f t="shared" si="26"/>
        <v>-4</v>
      </c>
      <c r="H309" s="9">
        <f t="shared" si="27"/>
        <v>-0.007407407407</v>
      </c>
      <c r="I309" s="3">
        <v>227.0</v>
      </c>
      <c r="J309" s="8">
        <v>195.0</v>
      </c>
      <c r="K309" s="8">
        <f t="shared" si="28"/>
        <v>-32</v>
      </c>
      <c r="L309" s="9">
        <f t="shared" si="29"/>
        <v>-0.140969163</v>
      </c>
      <c r="M309" s="3">
        <v>277865.28</v>
      </c>
      <c r="N309" s="8">
        <v>199105.28</v>
      </c>
      <c r="O309" s="8">
        <f t="shared" si="30"/>
        <v>-78760</v>
      </c>
      <c r="P309" s="9">
        <f t="shared" si="31"/>
        <v>-0.283446712</v>
      </c>
      <c r="Q309" s="3">
        <v>514.5653333333333</v>
      </c>
      <c r="R309" s="8">
        <v>371.46507462686566</v>
      </c>
      <c r="S309" s="8">
        <f t="shared" si="32"/>
        <v>-143.1002587</v>
      </c>
      <c r="T309" s="9">
        <f t="shared" si="33"/>
        <v>-0.2780992994</v>
      </c>
      <c r="U309" s="8"/>
      <c r="V309" s="8">
        <v>120.0</v>
      </c>
      <c r="W309" s="8">
        <v>75.0</v>
      </c>
      <c r="X309" s="9">
        <v>0.36380597014925375</v>
      </c>
      <c r="Y309" s="8">
        <v>157.5</v>
      </c>
      <c r="Z309" s="9">
        <v>0.29384328358208955</v>
      </c>
      <c r="AA309" s="8">
        <v>1264.1605079365079</v>
      </c>
      <c r="AB309" s="3"/>
      <c r="AC309" s="3">
        <v>2176.0</v>
      </c>
      <c r="AD309" s="3">
        <v>1.0</v>
      </c>
      <c r="AE309" s="3">
        <v>6.0</v>
      </c>
      <c r="AF309" s="3" t="s">
        <v>355</v>
      </c>
      <c r="AG309" s="3">
        <v>146.0</v>
      </c>
      <c r="AH309" s="3">
        <v>81.0</v>
      </c>
      <c r="AI309" s="3">
        <v>0.4203703703703704</v>
      </c>
      <c r="AJ309" s="3">
        <v>186.5</v>
      </c>
      <c r="AK309" s="3">
        <v>0.3453703703703704</v>
      </c>
      <c r="AL309" s="3">
        <v>1489.8942627345846</v>
      </c>
      <c r="AM309" s="3"/>
    </row>
    <row r="310" ht="14.25" customHeight="1">
      <c r="A310" s="1">
        <v>2180.0</v>
      </c>
      <c r="B310" s="2">
        <v>1.0</v>
      </c>
      <c r="C310" s="2">
        <v>6.0</v>
      </c>
      <c r="D310" s="3" t="s">
        <v>356</v>
      </c>
      <c r="E310" s="3">
        <v>762.0</v>
      </c>
      <c r="F310" s="8">
        <v>729.0</v>
      </c>
      <c r="G310" s="8">
        <f t="shared" si="26"/>
        <v>-33</v>
      </c>
      <c r="H310" s="9">
        <f t="shared" si="27"/>
        <v>-0.04330708661</v>
      </c>
      <c r="I310" s="3">
        <v>320.0</v>
      </c>
      <c r="J310" s="8">
        <v>263.0</v>
      </c>
      <c r="K310" s="8">
        <f t="shared" si="28"/>
        <v>-57</v>
      </c>
      <c r="L310" s="9">
        <f t="shared" si="29"/>
        <v>-0.178125</v>
      </c>
      <c r="M310" s="3">
        <v>414592.64</v>
      </c>
      <c r="N310" s="8">
        <v>302552.96</v>
      </c>
      <c r="O310" s="8">
        <f t="shared" si="30"/>
        <v>-112039.68</v>
      </c>
      <c r="P310" s="9">
        <f t="shared" si="31"/>
        <v>-0.2702403979</v>
      </c>
      <c r="Q310" s="3">
        <v>544.0848293963255</v>
      </c>
      <c r="R310" s="8">
        <v>415.0246364883402</v>
      </c>
      <c r="S310" s="8">
        <f t="shared" si="32"/>
        <v>-129.0601929</v>
      </c>
      <c r="T310" s="9">
        <f t="shared" si="33"/>
        <v>-0.2372060126</v>
      </c>
      <c r="U310" s="8"/>
      <c r="V310" s="8">
        <v>190.0</v>
      </c>
      <c r="W310" s="8">
        <v>73.0</v>
      </c>
      <c r="X310" s="9">
        <v>0.3607681755829904</v>
      </c>
      <c r="Y310" s="8">
        <v>226.5</v>
      </c>
      <c r="Z310" s="9">
        <v>0.31069958847736623</v>
      </c>
      <c r="AA310" s="8">
        <v>1335.7746578366448</v>
      </c>
      <c r="AB310" s="3"/>
      <c r="AC310" s="3">
        <v>2180.0</v>
      </c>
      <c r="AD310" s="3">
        <v>1.0</v>
      </c>
      <c r="AE310" s="3">
        <v>6.0</v>
      </c>
      <c r="AF310" s="3" t="s">
        <v>356</v>
      </c>
      <c r="AG310" s="3">
        <v>221.0</v>
      </c>
      <c r="AH310" s="3">
        <v>99.0</v>
      </c>
      <c r="AI310" s="3">
        <v>0.4199475065616798</v>
      </c>
      <c r="AJ310" s="3">
        <v>270.5</v>
      </c>
      <c r="AK310" s="3">
        <v>0.35498687664041995</v>
      </c>
      <c r="AL310" s="3">
        <v>1532.6899815157117</v>
      </c>
      <c r="AM310" s="3"/>
    </row>
    <row r="311" ht="14.25" customHeight="1">
      <c r="A311" s="1">
        <v>2184.0</v>
      </c>
      <c r="B311" s="2">
        <v>1.0</v>
      </c>
      <c r="C311" s="2">
        <v>5.0</v>
      </c>
      <c r="D311" s="3" t="s">
        <v>357</v>
      </c>
      <c r="E311" s="3">
        <v>1213.0</v>
      </c>
      <c r="F311" s="8">
        <v>1162.0</v>
      </c>
      <c r="G311" s="8">
        <f t="shared" si="26"/>
        <v>-51</v>
      </c>
      <c r="H311" s="9">
        <f t="shared" si="27"/>
        <v>-0.04204451772</v>
      </c>
      <c r="I311" s="3">
        <v>339.0</v>
      </c>
      <c r="J311" s="8">
        <v>312.0</v>
      </c>
      <c r="K311" s="8">
        <f t="shared" si="28"/>
        <v>-27</v>
      </c>
      <c r="L311" s="9">
        <f t="shared" si="29"/>
        <v>-0.0796460177</v>
      </c>
      <c r="M311" s="3">
        <v>289034.88</v>
      </c>
      <c r="N311" s="8">
        <v>263545.28</v>
      </c>
      <c r="O311" s="8">
        <f t="shared" si="30"/>
        <v>-25489.6</v>
      </c>
      <c r="P311" s="9">
        <f t="shared" si="31"/>
        <v>-0.08818866429</v>
      </c>
      <c r="Q311" s="3">
        <v>238.28102225886232</v>
      </c>
      <c r="R311" s="8">
        <v>226.80316695352843</v>
      </c>
      <c r="S311" s="8">
        <f t="shared" si="32"/>
        <v>-11.47785531</v>
      </c>
      <c r="T311" s="9">
        <f t="shared" si="33"/>
        <v>-0.04816940601</v>
      </c>
      <c r="U311" s="8"/>
      <c r="V311" s="8">
        <v>205.0</v>
      </c>
      <c r="W311" s="8">
        <v>107.0</v>
      </c>
      <c r="X311" s="9">
        <v>0.2685025817555938</v>
      </c>
      <c r="Y311" s="8">
        <v>258.5</v>
      </c>
      <c r="Z311" s="9">
        <v>0.22246127366609295</v>
      </c>
      <c r="AA311" s="8">
        <v>1019.5175241779498</v>
      </c>
      <c r="AB311" s="3"/>
      <c r="AC311" s="3">
        <v>2184.0</v>
      </c>
      <c r="AD311" s="3">
        <v>1.0</v>
      </c>
      <c r="AE311" s="3">
        <v>5.0</v>
      </c>
      <c r="AF311" s="3" t="s">
        <v>357</v>
      </c>
      <c r="AG311" s="3">
        <v>218.0</v>
      </c>
      <c r="AH311" s="3">
        <v>121.0</v>
      </c>
      <c r="AI311" s="3">
        <v>0.27947238252267104</v>
      </c>
      <c r="AJ311" s="3">
        <v>278.5</v>
      </c>
      <c r="AK311" s="3">
        <v>0.22959604286892002</v>
      </c>
      <c r="AL311" s="3">
        <v>1037.8272172351885</v>
      </c>
      <c r="AM311" s="3"/>
    </row>
    <row r="312" ht="14.25" customHeight="1">
      <c r="A312" s="1">
        <v>2190.0</v>
      </c>
      <c r="B312" s="2">
        <v>1.0</v>
      </c>
      <c r="C312" s="2">
        <v>6.0</v>
      </c>
      <c r="D312" s="3" t="s">
        <v>358</v>
      </c>
      <c r="E312" s="3">
        <v>687.0</v>
      </c>
      <c r="F312" s="8">
        <v>656.0</v>
      </c>
      <c r="G312" s="8">
        <f t="shared" si="26"/>
        <v>-31</v>
      </c>
      <c r="H312" s="9">
        <f t="shared" si="27"/>
        <v>-0.04512372635</v>
      </c>
      <c r="I312" s="3">
        <v>292.0</v>
      </c>
      <c r="J312" s="8">
        <v>236.0</v>
      </c>
      <c r="K312" s="8">
        <f t="shared" si="28"/>
        <v>-56</v>
      </c>
      <c r="L312" s="9">
        <f t="shared" si="29"/>
        <v>-0.1917808219</v>
      </c>
      <c r="M312" s="3">
        <v>400730.88000000006</v>
      </c>
      <c r="N312" s="8">
        <v>292528.95999999996</v>
      </c>
      <c r="O312" s="8">
        <f t="shared" si="30"/>
        <v>-108201.92</v>
      </c>
      <c r="P312" s="9">
        <f t="shared" si="31"/>
        <v>-0.2700114351</v>
      </c>
      <c r="Q312" s="3">
        <v>583.3055021834062</v>
      </c>
      <c r="R312" s="8">
        <v>445.9282926829268</v>
      </c>
      <c r="S312" s="8">
        <f t="shared" si="32"/>
        <v>-137.3772095</v>
      </c>
      <c r="T312" s="9">
        <f t="shared" si="33"/>
        <v>-0.2355150243</v>
      </c>
      <c r="U312" s="8"/>
      <c r="V312" s="8">
        <v>177.0</v>
      </c>
      <c r="W312" s="8">
        <v>59.0</v>
      </c>
      <c r="X312" s="9">
        <v>0.3597560975609756</v>
      </c>
      <c r="Y312" s="8">
        <v>206.5</v>
      </c>
      <c r="Z312" s="9">
        <v>0.31478658536585363</v>
      </c>
      <c r="AA312" s="8">
        <v>1416.6051331719127</v>
      </c>
      <c r="AB312" s="3"/>
      <c r="AC312" s="3">
        <v>2190.0</v>
      </c>
      <c r="AD312" s="3">
        <v>1.0</v>
      </c>
      <c r="AE312" s="3">
        <v>6.0</v>
      </c>
      <c r="AF312" s="3" t="s">
        <v>358</v>
      </c>
      <c r="AG312" s="3">
        <v>212.0</v>
      </c>
      <c r="AH312" s="3">
        <v>80.0</v>
      </c>
      <c r="AI312" s="3">
        <v>0.42503639010189226</v>
      </c>
      <c r="AJ312" s="3">
        <v>252.0</v>
      </c>
      <c r="AK312" s="3">
        <v>0.36681222707423583</v>
      </c>
      <c r="AL312" s="3">
        <v>1590.201904761905</v>
      </c>
      <c r="AM312" s="3"/>
    </row>
    <row r="313" ht="14.25" customHeight="1">
      <c r="A313" s="1">
        <v>2198.0</v>
      </c>
      <c r="B313" s="2">
        <v>1.0</v>
      </c>
      <c r="C313" s="2">
        <v>6.0</v>
      </c>
      <c r="D313" s="3" t="s">
        <v>359</v>
      </c>
      <c r="E313" s="3">
        <v>619.0</v>
      </c>
      <c r="F313" s="8">
        <v>580.0</v>
      </c>
      <c r="G313" s="8">
        <f t="shared" si="26"/>
        <v>-39</v>
      </c>
      <c r="H313" s="9">
        <f t="shared" si="27"/>
        <v>-0.06300484653</v>
      </c>
      <c r="I313" s="3">
        <v>185.0</v>
      </c>
      <c r="J313" s="8">
        <v>122.0</v>
      </c>
      <c r="K313" s="8">
        <f t="shared" si="28"/>
        <v>-63</v>
      </c>
      <c r="L313" s="9">
        <f t="shared" si="29"/>
        <v>-0.3405405405</v>
      </c>
      <c r="M313" s="3">
        <v>152192.96000000002</v>
      </c>
      <c r="N313" s="8">
        <v>81280.32</v>
      </c>
      <c r="O313" s="8">
        <f t="shared" si="30"/>
        <v>-70912.64</v>
      </c>
      <c r="P313" s="9">
        <f t="shared" si="31"/>
        <v>-0.465939029</v>
      </c>
      <c r="Q313" s="3">
        <v>245.8690791599354</v>
      </c>
      <c r="R313" s="8">
        <v>140.1384827586207</v>
      </c>
      <c r="S313" s="8">
        <f t="shared" si="32"/>
        <v>-105.7305964</v>
      </c>
      <c r="T313" s="9">
        <f t="shared" si="33"/>
        <v>-0.4300280327</v>
      </c>
      <c r="U313" s="8"/>
      <c r="V313" s="8">
        <v>82.0</v>
      </c>
      <c r="W313" s="8">
        <v>40.0</v>
      </c>
      <c r="X313" s="9">
        <v>0.2103448275862069</v>
      </c>
      <c r="Y313" s="8">
        <v>102.0</v>
      </c>
      <c r="Z313" s="9">
        <v>0.17586206896551723</v>
      </c>
      <c r="AA313" s="8">
        <v>796.8658823529413</v>
      </c>
      <c r="AB313" s="3"/>
      <c r="AC313" s="3">
        <v>2198.0</v>
      </c>
      <c r="AD313" s="3">
        <v>1.0</v>
      </c>
      <c r="AE313" s="3">
        <v>6.0</v>
      </c>
      <c r="AF313" s="3" t="s">
        <v>359</v>
      </c>
      <c r="AG313" s="3">
        <v>111.0</v>
      </c>
      <c r="AH313" s="3">
        <v>74.0</v>
      </c>
      <c r="AI313" s="3">
        <v>0.2988691437802908</v>
      </c>
      <c r="AJ313" s="3">
        <v>148.0</v>
      </c>
      <c r="AK313" s="3">
        <v>0.23909531502423265</v>
      </c>
      <c r="AL313" s="3">
        <v>1028.330810810811</v>
      </c>
      <c r="AM313" s="3"/>
    </row>
    <row r="314" ht="14.25" customHeight="1">
      <c r="A314" s="1">
        <v>2215.0</v>
      </c>
      <c r="B314" s="2">
        <v>1.0</v>
      </c>
      <c r="C314" s="2">
        <v>6.0</v>
      </c>
      <c r="D314" s="3" t="s">
        <v>360</v>
      </c>
      <c r="E314" s="3">
        <v>253.0</v>
      </c>
      <c r="F314" s="8">
        <v>223.0</v>
      </c>
      <c r="G314" s="8">
        <f t="shared" si="26"/>
        <v>-30</v>
      </c>
      <c r="H314" s="9">
        <f t="shared" si="27"/>
        <v>-0.1185770751</v>
      </c>
      <c r="I314" s="3">
        <v>137.0</v>
      </c>
      <c r="J314" s="8">
        <v>108.0</v>
      </c>
      <c r="K314" s="8">
        <f t="shared" si="28"/>
        <v>-29</v>
      </c>
      <c r="L314" s="9">
        <f t="shared" si="29"/>
        <v>-0.2116788321</v>
      </c>
      <c r="M314" s="3">
        <v>216862.08000000002</v>
      </c>
      <c r="N314" s="8">
        <v>146522.24</v>
      </c>
      <c r="O314" s="8">
        <f t="shared" si="30"/>
        <v>-70339.84</v>
      </c>
      <c r="P314" s="9">
        <f t="shared" si="31"/>
        <v>-0.324352879</v>
      </c>
      <c r="Q314" s="3">
        <v>857.162371541502</v>
      </c>
      <c r="R314" s="8">
        <v>657.050403587444</v>
      </c>
      <c r="S314" s="8">
        <f t="shared" si="32"/>
        <v>-200.111968</v>
      </c>
      <c r="T314" s="9">
        <f t="shared" si="33"/>
        <v>-0.2334586475</v>
      </c>
      <c r="U314" s="8"/>
      <c r="V314" s="8">
        <v>61.0</v>
      </c>
      <c r="W314" s="8">
        <v>47.0</v>
      </c>
      <c r="X314" s="9">
        <v>0.484304932735426</v>
      </c>
      <c r="Y314" s="8">
        <v>84.5</v>
      </c>
      <c r="Z314" s="9">
        <v>0.3789237668161435</v>
      </c>
      <c r="AA314" s="8">
        <v>1733.9910059171596</v>
      </c>
      <c r="AB314" s="3"/>
      <c r="AC314" s="3">
        <v>2215.0</v>
      </c>
      <c r="AD314" s="3">
        <v>1.0</v>
      </c>
      <c r="AE314" s="3">
        <v>6.0</v>
      </c>
      <c r="AF314" s="3" t="s">
        <v>360</v>
      </c>
      <c r="AG314" s="3">
        <v>87.0</v>
      </c>
      <c r="AH314" s="3">
        <v>50.0</v>
      </c>
      <c r="AI314" s="3">
        <v>0.541501976284585</v>
      </c>
      <c r="AJ314" s="3">
        <v>112.0</v>
      </c>
      <c r="AK314" s="3">
        <v>0.4426877470355731</v>
      </c>
      <c r="AL314" s="3">
        <v>1936.2685714285715</v>
      </c>
      <c r="AM314" s="3"/>
    </row>
    <row r="315" ht="14.25" customHeight="1">
      <c r="A315" s="1">
        <v>2310.0</v>
      </c>
      <c r="B315" s="2">
        <v>1.0</v>
      </c>
      <c r="C315" s="2">
        <v>5.0</v>
      </c>
      <c r="D315" s="3" t="s">
        <v>361</v>
      </c>
      <c r="E315" s="3">
        <v>1124.0</v>
      </c>
      <c r="F315" s="8">
        <v>1075.0</v>
      </c>
      <c r="G315" s="8">
        <f t="shared" si="26"/>
        <v>-49</v>
      </c>
      <c r="H315" s="9">
        <f t="shared" si="27"/>
        <v>-0.04359430605</v>
      </c>
      <c r="I315" s="3">
        <v>450.0</v>
      </c>
      <c r="J315" s="8">
        <v>343.0</v>
      </c>
      <c r="K315" s="8">
        <f t="shared" si="28"/>
        <v>-107</v>
      </c>
      <c r="L315" s="9">
        <f t="shared" si="29"/>
        <v>-0.2377777778</v>
      </c>
      <c r="M315" s="3">
        <v>596456.64</v>
      </c>
      <c r="N315" s="8">
        <v>361379.52</v>
      </c>
      <c r="O315" s="8">
        <f t="shared" si="30"/>
        <v>-235077.12</v>
      </c>
      <c r="P315" s="9">
        <f t="shared" si="31"/>
        <v>-0.3941227312</v>
      </c>
      <c r="Q315" s="3">
        <v>530.6553736654804</v>
      </c>
      <c r="R315" s="8">
        <v>336.16699534883725</v>
      </c>
      <c r="S315" s="8">
        <f t="shared" si="32"/>
        <v>-194.4883783</v>
      </c>
      <c r="T315" s="9">
        <f t="shared" si="33"/>
        <v>-0.3665059999</v>
      </c>
      <c r="U315" s="8"/>
      <c r="V315" s="8">
        <v>253.0</v>
      </c>
      <c r="W315" s="8">
        <v>90.0</v>
      </c>
      <c r="X315" s="9">
        <v>0.31906976744186044</v>
      </c>
      <c r="Y315" s="8">
        <v>298.0</v>
      </c>
      <c r="Z315" s="9">
        <v>0.2772093023255814</v>
      </c>
      <c r="AA315" s="8">
        <v>1212.6829530201344</v>
      </c>
      <c r="AB315" s="3"/>
      <c r="AC315" s="3">
        <v>2310.0</v>
      </c>
      <c r="AD315" s="3">
        <v>1.0</v>
      </c>
      <c r="AE315" s="3">
        <v>5.0</v>
      </c>
      <c r="AF315" s="3" t="s">
        <v>361</v>
      </c>
      <c r="AG315" s="3">
        <v>335.0</v>
      </c>
      <c r="AH315" s="3">
        <v>115.0</v>
      </c>
      <c r="AI315" s="3">
        <v>0.400355871886121</v>
      </c>
      <c r="AJ315" s="3">
        <v>392.5</v>
      </c>
      <c r="AK315" s="3">
        <v>0.34919928825622776</v>
      </c>
      <c r="AL315" s="3">
        <v>1519.6347515923567</v>
      </c>
      <c r="AM315" s="3"/>
    </row>
    <row r="316" ht="14.25" customHeight="1">
      <c r="A316" s="1">
        <v>2311.0</v>
      </c>
      <c r="B316" s="2">
        <v>1.0</v>
      </c>
      <c r="C316" s="2">
        <v>6.0</v>
      </c>
      <c r="D316" s="3" t="s">
        <v>362</v>
      </c>
      <c r="E316" s="3">
        <v>456.0</v>
      </c>
      <c r="F316" s="8">
        <v>433.0</v>
      </c>
      <c r="G316" s="8">
        <f t="shared" si="26"/>
        <v>-23</v>
      </c>
      <c r="H316" s="9">
        <f t="shared" si="27"/>
        <v>-0.05043859649</v>
      </c>
      <c r="I316" s="3">
        <v>229.0</v>
      </c>
      <c r="J316" s="8">
        <v>199.0</v>
      </c>
      <c r="K316" s="8">
        <f t="shared" si="28"/>
        <v>-30</v>
      </c>
      <c r="L316" s="9">
        <f t="shared" si="29"/>
        <v>-0.1310043668</v>
      </c>
      <c r="M316" s="3">
        <v>340816.0</v>
      </c>
      <c r="N316" s="8">
        <v>275173.12</v>
      </c>
      <c r="O316" s="8">
        <f t="shared" si="30"/>
        <v>-65642.88</v>
      </c>
      <c r="P316" s="9">
        <f t="shared" si="31"/>
        <v>-0.192605042</v>
      </c>
      <c r="Q316" s="3">
        <v>747.4035087719299</v>
      </c>
      <c r="R316" s="8">
        <v>635.5037413394919</v>
      </c>
      <c r="S316" s="8">
        <f t="shared" si="32"/>
        <v>-111.8997674</v>
      </c>
      <c r="T316" s="9">
        <f t="shared" si="33"/>
        <v>-0.1497180119</v>
      </c>
      <c r="U316" s="8"/>
      <c r="V316" s="8">
        <v>134.0</v>
      </c>
      <c r="W316" s="8">
        <v>65.0</v>
      </c>
      <c r="X316" s="9">
        <v>0.45958429561200925</v>
      </c>
      <c r="Y316" s="8">
        <v>166.5</v>
      </c>
      <c r="Z316" s="9">
        <v>0.384526558891455</v>
      </c>
      <c r="AA316" s="8">
        <v>1652.6914114114113</v>
      </c>
      <c r="AB316" s="3"/>
      <c r="AC316" s="3">
        <v>2311.0</v>
      </c>
      <c r="AD316" s="3">
        <v>1.0</v>
      </c>
      <c r="AE316" s="3">
        <v>6.0</v>
      </c>
      <c r="AF316" s="3" t="s">
        <v>362</v>
      </c>
      <c r="AG316" s="3">
        <v>150.0</v>
      </c>
      <c r="AH316" s="3">
        <v>79.0</v>
      </c>
      <c r="AI316" s="3">
        <v>0.5021929824561403</v>
      </c>
      <c r="AJ316" s="3">
        <v>189.5</v>
      </c>
      <c r="AK316" s="3">
        <v>0.4155701754385965</v>
      </c>
      <c r="AL316" s="3">
        <v>1798.5013192612137</v>
      </c>
      <c r="AM316" s="3"/>
    </row>
    <row r="317" ht="14.25" customHeight="1">
      <c r="A317" s="1">
        <v>2342.0</v>
      </c>
      <c r="B317" s="2">
        <v>1.0</v>
      </c>
      <c r="C317" s="2">
        <v>6.0</v>
      </c>
      <c r="D317" s="3" t="s">
        <v>363</v>
      </c>
      <c r="E317" s="3">
        <v>801.0</v>
      </c>
      <c r="F317" s="8">
        <v>773.0</v>
      </c>
      <c r="G317" s="8">
        <f t="shared" si="26"/>
        <v>-28</v>
      </c>
      <c r="H317" s="9">
        <f t="shared" si="27"/>
        <v>-0.03495630462</v>
      </c>
      <c r="I317" s="3">
        <v>271.0</v>
      </c>
      <c r="J317" s="8">
        <v>211.0</v>
      </c>
      <c r="K317" s="8">
        <f t="shared" si="28"/>
        <v>-60</v>
      </c>
      <c r="L317" s="9">
        <f t="shared" si="29"/>
        <v>-0.221402214</v>
      </c>
      <c r="M317" s="3">
        <v>292758.08</v>
      </c>
      <c r="N317" s="8">
        <v>204203.2</v>
      </c>
      <c r="O317" s="8">
        <f t="shared" si="30"/>
        <v>-88554.88</v>
      </c>
      <c r="P317" s="9">
        <f t="shared" si="31"/>
        <v>-0.3024848366</v>
      </c>
      <c r="Q317" s="3">
        <v>365.4907365792759</v>
      </c>
      <c r="R317" s="8">
        <v>264.1697283311772</v>
      </c>
      <c r="S317" s="8">
        <f t="shared" si="32"/>
        <v>-101.3210082</v>
      </c>
      <c r="T317" s="9">
        <f t="shared" si="33"/>
        <v>-0.2772190869</v>
      </c>
      <c r="U317" s="8"/>
      <c r="V317" s="8">
        <v>161.0</v>
      </c>
      <c r="W317" s="8">
        <v>50.0</v>
      </c>
      <c r="X317" s="9">
        <v>0.2729624838292367</v>
      </c>
      <c r="Y317" s="8">
        <v>186.0</v>
      </c>
      <c r="Z317" s="9">
        <v>0.240620957309185</v>
      </c>
      <c r="AA317" s="8">
        <v>1097.8666666666668</v>
      </c>
      <c r="AB317" s="3"/>
      <c r="AC317" s="3">
        <v>2342.0</v>
      </c>
      <c r="AD317" s="3">
        <v>1.0</v>
      </c>
      <c r="AE317" s="3">
        <v>6.0</v>
      </c>
      <c r="AF317" s="3" t="s">
        <v>363</v>
      </c>
      <c r="AG317" s="3">
        <v>191.0</v>
      </c>
      <c r="AH317" s="3">
        <v>80.0</v>
      </c>
      <c r="AI317" s="3">
        <v>0.3383270911360799</v>
      </c>
      <c r="AJ317" s="3">
        <v>231.0</v>
      </c>
      <c r="AK317" s="3">
        <v>0.2883895131086142</v>
      </c>
      <c r="AL317" s="3">
        <v>1267.3509956709956</v>
      </c>
      <c r="AM317" s="3"/>
    </row>
    <row r="318" ht="14.25" customHeight="1">
      <c r="A318" s="1">
        <v>2358.0</v>
      </c>
      <c r="B318" s="2">
        <v>1.0</v>
      </c>
      <c r="C318" s="2">
        <v>6.0</v>
      </c>
      <c r="D318" s="3" t="s">
        <v>364</v>
      </c>
      <c r="E318" s="3">
        <v>195.0</v>
      </c>
      <c r="F318" s="8">
        <v>209.0</v>
      </c>
      <c r="G318" s="8">
        <f t="shared" si="26"/>
        <v>14</v>
      </c>
      <c r="H318" s="9">
        <f t="shared" si="27"/>
        <v>0.07179487179</v>
      </c>
      <c r="I318" s="3">
        <v>101.0</v>
      </c>
      <c r="J318" s="8">
        <v>86.0</v>
      </c>
      <c r="K318" s="8">
        <f t="shared" si="28"/>
        <v>-15</v>
      </c>
      <c r="L318" s="9">
        <f t="shared" si="29"/>
        <v>-0.1485148515</v>
      </c>
      <c r="M318" s="3">
        <v>155114.24</v>
      </c>
      <c r="N318" s="8">
        <v>114388.16</v>
      </c>
      <c r="O318" s="8">
        <f t="shared" si="30"/>
        <v>-40726.08</v>
      </c>
      <c r="P318" s="9">
        <f t="shared" si="31"/>
        <v>-0.2625553914</v>
      </c>
      <c r="Q318" s="3">
        <v>795.457641025641</v>
      </c>
      <c r="R318" s="8">
        <v>547.3117703349283</v>
      </c>
      <c r="S318" s="8">
        <f t="shared" si="32"/>
        <v>-248.1458707</v>
      </c>
      <c r="T318" s="9">
        <f t="shared" si="33"/>
        <v>-0.3119535949</v>
      </c>
      <c r="U318" s="8"/>
      <c r="V318" s="8">
        <v>63.0</v>
      </c>
      <c r="W318" s="8">
        <v>23.0</v>
      </c>
      <c r="X318" s="9">
        <v>0.41148325358851673</v>
      </c>
      <c r="Y318" s="8">
        <v>74.5</v>
      </c>
      <c r="Z318" s="9">
        <v>0.35645933014354064</v>
      </c>
      <c r="AA318" s="8">
        <v>1535.4115436241611</v>
      </c>
      <c r="AB318" s="3"/>
      <c r="AC318" s="3">
        <v>2358.0</v>
      </c>
      <c r="AD318" s="3">
        <v>1.0</v>
      </c>
      <c r="AE318" s="3">
        <v>6.0</v>
      </c>
      <c r="AF318" s="3" t="s">
        <v>364</v>
      </c>
      <c r="AG318" s="3">
        <v>65.0</v>
      </c>
      <c r="AH318" s="3">
        <v>36.0</v>
      </c>
      <c r="AI318" s="3">
        <v>0.517948717948718</v>
      </c>
      <c r="AJ318" s="3">
        <v>83.0</v>
      </c>
      <c r="AK318" s="3">
        <v>0.4256410256410256</v>
      </c>
      <c r="AL318" s="3">
        <v>1868.8462650602407</v>
      </c>
      <c r="AM318" s="3"/>
    </row>
    <row r="319" ht="14.25" customHeight="1">
      <c r="A319" s="1">
        <v>2364.0</v>
      </c>
      <c r="B319" s="2">
        <v>1.0</v>
      </c>
      <c r="C319" s="2">
        <v>6.0</v>
      </c>
      <c r="D319" s="3" t="s">
        <v>365</v>
      </c>
      <c r="E319" s="3">
        <v>640.0</v>
      </c>
      <c r="F319" s="8">
        <v>641.0</v>
      </c>
      <c r="G319" s="8">
        <f t="shared" si="26"/>
        <v>1</v>
      </c>
      <c r="H319" s="9">
        <f t="shared" si="27"/>
        <v>0.0015625</v>
      </c>
      <c r="I319" s="3">
        <v>195.0</v>
      </c>
      <c r="J319" s="8">
        <v>192.0</v>
      </c>
      <c r="K319" s="8">
        <f t="shared" si="28"/>
        <v>-3</v>
      </c>
      <c r="L319" s="9">
        <f t="shared" si="29"/>
        <v>-0.01538461538</v>
      </c>
      <c r="M319" s="3">
        <v>192632.64</v>
      </c>
      <c r="N319" s="8">
        <v>187763.84</v>
      </c>
      <c r="O319" s="8">
        <f t="shared" si="30"/>
        <v>-4868.8</v>
      </c>
      <c r="P319" s="9">
        <f t="shared" si="31"/>
        <v>-0.02527505204</v>
      </c>
      <c r="Q319" s="3">
        <v>300.98850000000004</v>
      </c>
      <c r="R319" s="8">
        <v>292.9233073322933</v>
      </c>
      <c r="S319" s="8">
        <f t="shared" si="32"/>
        <v>-8.065192668</v>
      </c>
      <c r="T319" s="9">
        <f t="shared" si="33"/>
        <v>-0.02679568378</v>
      </c>
      <c r="U319" s="8"/>
      <c r="V319" s="8">
        <v>141.0</v>
      </c>
      <c r="W319" s="8">
        <v>51.0</v>
      </c>
      <c r="X319" s="9">
        <v>0.2995319812792512</v>
      </c>
      <c r="Y319" s="8">
        <v>166.5</v>
      </c>
      <c r="Z319" s="9">
        <v>0.25975039001560063</v>
      </c>
      <c r="AA319" s="8">
        <v>1127.7107507507508</v>
      </c>
      <c r="AB319" s="3"/>
      <c r="AC319" s="3">
        <v>2364.0</v>
      </c>
      <c r="AD319" s="3">
        <v>1.0</v>
      </c>
      <c r="AE319" s="3">
        <v>6.0</v>
      </c>
      <c r="AF319" s="3" t="s">
        <v>365</v>
      </c>
      <c r="AG319" s="3">
        <v>143.0</v>
      </c>
      <c r="AH319" s="3">
        <v>52.0</v>
      </c>
      <c r="AI319" s="3">
        <v>0.3046875</v>
      </c>
      <c r="AJ319" s="3">
        <v>169.0</v>
      </c>
      <c r="AK319" s="3">
        <v>0.2640625</v>
      </c>
      <c r="AL319" s="3">
        <v>1139.8381065088759</v>
      </c>
      <c r="AM319" s="3"/>
    </row>
    <row r="320" ht="14.25" customHeight="1">
      <c r="A320" s="1">
        <v>2365.0</v>
      </c>
      <c r="B320" s="2">
        <v>1.0</v>
      </c>
      <c r="C320" s="2">
        <v>6.0</v>
      </c>
      <c r="D320" s="3" t="s">
        <v>366</v>
      </c>
      <c r="E320" s="3">
        <v>705.0</v>
      </c>
      <c r="F320" s="8">
        <v>669.0</v>
      </c>
      <c r="G320" s="8">
        <f t="shared" si="26"/>
        <v>-36</v>
      </c>
      <c r="H320" s="9">
        <f t="shared" si="27"/>
        <v>-0.05106382979</v>
      </c>
      <c r="I320" s="3">
        <v>294.0</v>
      </c>
      <c r="J320" s="8">
        <v>237.0</v>
      </c>
      <c r="K320" s="8">
        <f t="shared" si="28"/>
        <v>-57</v>
      </c>
      <c r="L320" s="9">
        <f t="shared" si="29"/>
        <v>-0.193877551</v>
      </c>
      <c r="M320" s="3">
        <v>395232.0</v>
      </c>
      <c r="N320" s="8">
        <v>277865.28</v>
      </c>
      <c r="O320" s="8">
        <f t="shared" si="30"/>
        <v>-117366.72</v>
      </c>
      <c r="P320" s="9">
        <f t="shared" si="31"/>
        <v>-0.2969565217</v>
      </c>
      <c r="Q320" s="3">
        <v>560.6127659574468</v>
      </c>
      <c r="R320" s="8">
        <v>415.3442152466368</v>
      </c>
      <c r="S320" s="8">
        <f t="shared" si="32"/>
        <v>-145.2685507</v>
      </c>
      <c r="T320" s="9">
        <f t="shared" si="33"/>
        <v>-0.2591245857</v>
      </c>
      <c r="U320" s="8"/>
      <c r="V320" s="8">
        <v>174.0</v>
      </c>
      <c r="W320" s="8">
        <v>63.0</v>
      </c>
      <c r="X320" s="9">
        <v>0.3542600896860987</v>
      </c>
      <c r="Y320" s="8">
        <v>205.5</v>
      </c>
      <c r="Z320" s="9">
        <v>0.3071748878923767</v>
      </c>
      <c r="AA320" s="8">
        <v>1352.142481751825</v>
      </c>
      <c r="AB320" s="3"/>
      <c r="AC320" s="3">
        <v>2365.0</v>
      </c>
      <c r="AD320" s="3">
        <v>1.0</v>
      </c>
      <c r="AE320" s="3">
        <v>6.0</v>
      </c>
      <c r="AF320" s="3" t="s">
        <v>366</v>
      </c>
      <c r="AG320" s="3">
        <v>210.0</v>
      </c>
      <c r="AH320" s="3">
        <v>84.0</v>
      </c>
      <c r="AI320" s="3">
        <v>0.41702127659574467</v>
      </c>
      <c r="AJ320" s="3">
        <v>252.0</v>
      </c>
      <c r="AK320" s="3">
        <v>0.3574468085106383</v>
      </c>
      <c r="AL320" s="3">
        <v>1568.3809523809523</v>
      </c>
      <c r="AM320" s="3"/>
    </row>
    <row r="321" ht="14.25" customHeight="1">
      <c r="A321" s="1">
        <v>2396.0</v>
      </c>
      <c r="B321" s="2">
        <v>1.0</v>
      </c>
      <c r="C321" s="2">
        <v>6.0</v>
      </c>
      <c r="D321" s="3" t="s">
        <v>367</v>
      </c>
      <c r="E321" s="3">
        <v>865.0</v>
      </c>
      <c r="F321" s="8">
        <v>869.0</v>
      </c>
      <c r="G321" s="8">
        <f t="shared" si="26"/>
        <v>4</v>
      </c>
      <c r="H321" s="9">
        <f t="shared" si="27"/>
        <v>0.004624277457</v>
      </c>
      <c r="I321" s="3">
        <v>397.0</v>
      </c>
      <c r="J321" s="8">
        <v>318.0</v>
      </c>
      <c r="K321" s="8">
        <f t="shared" si="28"/>
        <v>-79</v>
      </c>
      <c r="L321" s="9">
        <f t="shared" si="29"/>
        <v>-0.1989924433</v>
      </c>
      <c r="M321" s="3">
        <v>524799.36</v>
      </c>
      <c r="N321" s="8">
        <v>383718.72</v>
      </c>
      <c r="O321" s="8">
        <f t="shared" si="30"/>
        <v>-141080.64</v>
      </c>
      <c r="P321" s="9">
        <f t="shared" si="31"/>
        <v>-0.2688277669</v>
      </c>
      <c r="Q321" s="3">
        <v>606.7044624277456</v>
      </c>
      <c r="R321" s="8">
        <v>441.5635443037974</v>
      </c>
      <c r="S321" s="8">
        <f t="shared" si="32"/>
        <v>-165.1409181</v>
      </c>
      <c r="T321" s="9">
        <f t="shared" si="33"/>
        <v>-0.2721933468</v>
      </c>
      <c r="U321" s="8"/>
      <c r="V321" s="8">
        <v>236.0</v>
      </c>
      <c r="W321" s="8">
        <v>82.0</v>
      </c>
      <c r="X321" s="9">
        <v>0.3659378596087457</v>
      </c>
      <c r="Y321" s="8">
        <v>277.0</v>
      </c>
      <c r="Z321" s="9">
        <v>0.3187571921749137</v>
      </c>
      <c r="AA321" s="8">
        <v>1385.2661371841155</v>
      </c>
      <c r="AB321" s="3"/>
      <c r="AC321" s="3">
        <v>2396.0</v>
      </c>
      <c r="AD321" s="3">
        <v>1.0</v>
      </c>
      <c r="AE321" s="3">
        <v>6.0</v>
      </c>
      <c r="AF321" s="3" t="s">
        <v>367</v>
      </c>
      <c r="AG321" s="3">
        <v>252.0</v>
      </c>
      <c r="AH321" s="3">
        <v>145.0</v>
      </c>
      <c r="AI321" s="3">
        <v>0.45895953757225433</v>
      </c>
      <c r="AJ321" s="3">
        <v>324.5</v>
      </c>
      <c r="AK321" s="3">
        <v>0.37514450867052024</v>
      </c>
      <c r="AL321" s="3">
        <v>1617.2553466872112</v>
      </c>
      <c r="AM321" s="3"/>
    </row>
    <row r="322" ht="14.25" customHeight="1">
      <c r="A322" s="1">
        <v>2397.0</v>
      </c>
      <c r="B322" s="2">
        <v>1.0</v>
      </c>
      <c r="C322" s="2">
        <v>5.0</v>
      </c>
      <c r="D322" s="3" t="s">
        <v>368</v>
      </c>
      <c r="E322" s="3">
        <v>982.0</v>
      </c>
      <c r="F322" s="8">
        <v>926.0</v>
      </c>
      <c r="G322" s="8">
        <f t="shared" si="26"/>
        <v>-56</v>
      </c>
      <c r="H322" s="9">
        <f t="shared" si="27"/>
        <v>-0.05702647658</v>
      </c>
      <c r="I322" s="3">
        <v>305.0</v>
      </c>
      <c r="J322" s="8">
        <v>224.0</v>
      </c>
      <c r="K322" s="8">
        <f t="shared" si="28"/>
        <v>-81</v>
      </c>
      <c r="L322" s="9">
        <f t="shared" si="29"/>
        <v>-0.2655737705</v>
      </c>
      <c r="M322" s="3">
        <v>278495.36</v>
      </c>
      <c r="N322" s="8">
        <v>175276.8</v>
      </c>
      <c r="O322" s="8">
        <f t="shared" si="30"/>
        <v>-103218.56</v>
      </c>
      <c r="P322" s="9">
        <f t="shared" si="31"/>
        <v>-0.3706293706</v>
      </c>
      <c r="Q322" s="3">
        <v>283.6001629327902</v>
      </c>
      <c r="R322" s="8">
        <v>189.28380129589632</v>
      </c>
      <c r="S322" s="8">
        <f t="shared" si="32"/>
        <v>-94.31636164</v>
      </c>
      <c r="T322" s="9">
        <f t="shared" si="33"/>
        <v>-0.3325680799</v>
      </c>
      <c r="U322" s="8"/>
      <c r="V322" s="8">
        <v>152.0</v>
      </c>
      <c r="W322" s="8">
        <v>72.0</v>
      </c>
      <c r="X322" s="9">
        <v>0.24190064794816415</v>
      </c>
      <c r="Y322" s="8">
        <v>188.0</v>
      </c>
      <c r="Z322" s="9">
        <v>0.20302375809935205</v>
      </c>
      <c r="AA322" s="8">
        <v>932.3234042553191</v>
      </c>
      <c r="AB322" s="3"/>
      <c r="AC322" s="3">
        <v>2397.0</v>
      </c>
      <c r="AD322" s="3">
        <v>1.0</v>
      </c>
      <c r="AE322" s="3">
        <v>5.0</v>
      </c>
      <c r="AF322" s="3" t="s">
        <v>368</v>
      </c>
      <c r="AG322" s="3">
        <v>193.0</v>
      </c>
      <c r="AH322" s="3">
        <v>112.0</v>
      </c>
      <c r="AI322" s="3">
        <v>0.3105906313645621</v>
      </c>
      <c r="AJ322" s="3">
        <v>249.0</v>
      </c>
      <c r="AK322" s="3">
        <v>0.2535641547861507</v>
      </c>
      <c r="AL322" s="3">
        <v>1118.4552610441767</v>
      </c>
      <c r="AM322" s="3"/>
    </row>
    <row r="323" ht="14.25" customHeight="1">
      <c r="A323" s="1">
        <v>2448.0</v>
      </c>
      <c r="B323" s="2">
        <v>1.0</v>
      </c>
      <c r="C323" s="2">
        <v>6.0</v>
      </c>
      <c r="D323" s="3" t="s">
        <v>369</v>
      </c>
      <c r="E323" s="3">
        <v>675.0</v>
      </c>
      <c r="F323" s="8">
        <v>667.0</v>
      </c>
      <c r="G323" s="8">
        <f t="shared" si="26"/>
        <v>-8</v>
      </c>
      <c r="H323" s="9">
        <f t="shared" si="27"/>
        <v>-0.01185185185</v>
      </c>
      <c r="I323" s="3">
        <v>237.0</v>
      </c>
      <c r="J323" s="8">
        <v>230.0</v>
      </c>
      <c r="K323" s="8">
        <f t="shared" si="28"/>
        <v>-7</v>
      </c>
      <c r="L323" s="9">
        <f t="shared" si="29"/>
        <v>-0.02953586498</v>
      </c>
      <c r="M323" s="3">
        <v>249683.52000000002</v>
      </c>
      <c r="N323" s="8">
        <v>245158.40000000002</v>
      </c>
      <c r="O323" s="8">
        <f t="shared" si="30"/>
        <v>-4525.12</v>
      </c>
      <c r="P323" s="9">
        <f t="shared" si="31"/>
        <v>-0.0181234228</v>
      </c>
      <c r="Q323" s="3">
        <v>369.9015111111111</v>
      </c>
      <c r="R323" s="8">
        <v>367.55382308845583</v>
      </c>
      <c r="S323" s="8">
        <f t="shared" si="32"/>
        <v>-2.347688023</v>
      </c>
      <c r="T323" s="9">
        <f t="shared" si="33"/>
        <v>-0.006346792192</v>
      </c>
      <c r="U323" s="8"/>
      <c r="V323" s="8">
        <v>159.0</v>
      </c>
      <c r="W323" s="8">
        <v>71.0</v>
      </c>
      <c r="X323" s="9">
        <v>0.3448275862068966</v>
      </c>
      <c r="Y323" s="8">
        <v>194.5</v>
      </c>
      <c r="Z323" s="9">
        <v>0.29160419790104947</v>
      </c>
      <c r="AA323" s="8">
        <v>1260.454498714653</v>
      </c>
      <c r="AB323" s="3"/>
      <c r="AC323" s="3">
        <v>2448.0</v>
      </c>
      <c r="AD323" s="3">
        <v>1.0</v>
      </c>
      <c r="AE323" s="3">
        <v>6.0</v>
      </c>
      <c r="AF323" s="3" t="s">
        <v>369</v>
      </c>
      <c r="AG323" s="3">
        <v>155.0</v>
      </c>
      <c r="AH323" s="3">
        <v>82.0</v>
      </c>
      <c r="AI323" s="3">
        <v>0.3511111111111111</v>
      </c>
      <c r="AJ323" s="3">
        <v>196.0</v>
      </c>
      <c r="AK323" s="3">
        <v>0.2903703703703704</v>
      </c>
      <c r="AL323" s="3">
        <v>1273.8955102040818</v>
      </c>
      <c r="AM323" s="3"/>
    </row>
    <row r="324" ht="14.25" customHeight="1">
      <c r="A324" s="1">
        <v>2527.0</v>
      </c>
      <c r="B324" s="2">
        <v>1.0</v>
      </c>
      <c r="C324" s="2">
        <v>6.0</v>
      </c>
      <c r="D324" s="3" t="s">
        <v>370</v>
      </c>
      <c r="E324" s="3">
        <v>67.0</v>
      </c>
      <c r="F324" s="8">
        <v>66.0</v>
      </c>
      <c r="G324" s="8">
        <f t="shared" si="26"/>
        <v>-1</v>
      </c>
      <c r="H324" s="9">
        <f t="shared" si="27"/>
        <v>-0.01492537313</v>
      </c>
      <c r="I324" s="3">
        <v>47.0</v>
      </c>
      <c r="J324" s="8">
        <v>45.0</v>
      </c>
      <c r="K324" s="8">
        <f t="shared" si="28"/>
        <v>-2</v>
      </c>
      <c r="L324" s="9">
        <f t="shared" si="29"/>
        <v>-0.04255319149</v>
      </c>
      <c r="M324" s="3">
        <v>110435.84</v>
      </c>
      <c r="N324" s="8">
        <v>101557.44</v>
      </c>
      <c r="O324" s="8">
        <f t="shared" si="30"/>
        <v>-8878.4</v>
      </c>
      <c r="P324" s="9">
        <f t="shared" si="31"/>
        <v>-0.08039419087</v>
      </c>
      <c r="Q324" s="3">
        <v>1648.296119402985</v>
      </c>
      <c r="R324" s="8">
        <v>1538.749090909091</v>
      </c>
      <c r="S324" s="8">
        <f t="shared" si="32"/>
        <v>-109.5470285</v>
      </c>
      <c r="T324" s="9">
        <f t="shared" si="33"/>
        <v>-0.06646076952</v>
      </c>
      <c r="U324" s="8"/>
      <c r="V324" s="8">
        <v>34.0</v>
      </c>
      <c r="W324" s="8">
        <v>11.0</v>
      </c>
      <c r="X324" s="9">
        <v>0.6818181818181818</v>
      </c>
      <c r="Y324" s="8">
        <v>39.5</v>
      </c>
      <c r="Z324" s="9">
        <v>0.5984848484848485</v>
      </c>
      <c r="AA324" s="8">
        <v>2571.074430379747</v>
      </c>
      <c r="AB324" s="3"/>
      <c r="AC324" s="3">
        <v>2527.0</v>
      </c>
      <c r="AD324" s="3">
        <v>1.0</v>
      </c>
      <c r="AE324" s="3">
        <v>6.0</v>
      </c>
      <c r="AF324" s="3" t="s">
        <v>370</v>
      </c>
      <c r="AG324" s="3">
        <v>36.0</v>
      </c>
      <c r="AH324" s="3">
        <v>11.0</v>
      </c>
      <c r="AI324" s="3">
        <v>0.7014925373134329</v>
      </c>
      <c r="AJ324" s="3">
        <v>41.5</v>
      </c>
      <c r="AK324" s="3">
        <v>0.6194029850746269</v>
      </c>
      <c r="AL324" s="3">
        <v>2661.104578313253</v>
      </c>
      <c r="AM324" s="3"/>
    </row>
    <row r="325" ht="14.25" customHeight="1">
      <c r="A325" s="1">
        <v>2534.0</v>
      </c>
      <c r="B325" s="2">
        <v>1.0</v>
      </c>
      <c r="C325" s="2">
        <v>6.0</v>
      </c>
      <c r="D325" s="3" t="s">
        <v>371</v>
      </c>
      <c r="E325" s="3">
        <v>670.0</v>
      </c>
      <c r="F325" s="8">
        <v>619.0</v>
      </c>
      <c r="G325" s="8">
        <f t="shared" si="26"/>
        <v>-51</v>
      </c>
      <c r="H325" s="9">
        <f t="shared" si="27"/>
        <v>-0.07611940299</v>
      </c>
      <c r="I325" s="3">
        <v>268.0</v>
      </c>
      <c r="J325" s="8">
        <v>233.0</v>
      </c>
      <c r="K325" s="8">
        <f t="shared" si="28"/>
        <v>-35</v>
      </c>
      <c r="L325" s="9">
        <f t="shared" si="29"/>
        <v>-0.1305970149</v>
      </c>
      <c r="M325" s="3">
        <v>319336.0</v>
      </c>
      <c r="N325" s="8">
        <v>278438.08</v>
      </c>
      <c r="O325" s="8">
        <f t="shared" si="30"/>
        <v>-40897.92</v>
      </c>
      <c r="P325" s="9">
        <f t="shared" si="31"/>
        <v>-0.1280717489</v>
      </c>
      <c r="Q325" s="3">
        <v>476.6208955223881</v>
      </c>
      <c r="R325" s="8">
        <v>449.81919224555736</v>
      </c>
      <c r="S325" s="8">
        <f t="shared" si="32"/>
        <v>-26.80170328</v>
      </c>
      <c r="T325" s="9">
        <f t="shared" si="33"/>
        <v>-0.05623274919</v>
      </c>
      <c r="U325" s="8"/>
      <c r="V325" s="8">
        <v>149.0</v>
      </c>
      <c r="W325" s="8">
        <v>84.0</v>
      </c>
      <c r="X325" s="9">
        <v>0.3764135702746365</v>
      </c>
      <c r="Y325" s="8">
        <v>191.0</v>
      </c>
      <c r="Z325" s="9">
        <v>0.308562197092084</v>
      </c>
      <c r="AA325" s="8">
        <v>1457.790994764398</v>
      </c>
      <c r="AB325" s="3"/>
      <c r="AC325" s="3">
        <v>2534.0</v>
      </c>
      <c r="AD325" s="3">
        <v>1.0</v>
      </c>
      <c r="AE325" s="3">
        <v>6.0</v>
      </c>
      <c r="AF325" s="3" t="s">
        <v>371</v>
      </c>
      <c r="AG325" s="3">
        <v>171.0</v>
      </c>
      <c r="AH325" s="3">
        <v>97.0</v>
      </c>
      <c r="AI325" s="3">
        <v>0.4</v>
      </c>
      <c r="AJ325" s="3">
        <v>219.5</v>
      </c>
      <c r="AK325" s="3">
        <v>0.3276119402985075</v>
      </c>
      <c r="AL325" s="3">
        <v>1454.8337129840547</v>
      </c>
      <c r="AM325" s="3"/>
    </row>
    <row r="326" ht="14.25" customHeight="1">
      <c r="A326" s="1">
        <v>2536.0</v>
      </c>
      <c r="B326" s="2">
        <v>1.0</v>
      </c>
      <c r="C326" s="2">
        <v>6.0</v>
      </c>
      <c r="D326" s="3" t="s">
        <v>372</v>
      </c>
      <c r="E326" s="3">
        <v>294.0</v>
      </c>
      <c r="F326" s="8">
        <v>293.0</v>
      </c>
      <c r="G326" s="8">
        <f t="shared" si="26"/>
        <v>-1</v>
      </c>
      <c r="H326" s="9">
        <f t="shared" si="27"/>
        <v>-0.003401360544</v>
      </c>
      <c r="I326" s="3">
        <v>136.0</v>
      </c>
      <c r="J326" s="8">
        <v>125.0</v>
      </c>
      <c r="K326" s="8">
        <f t="shared" si="28"/>
        <v>-11</v>
      </c>
      <c r="L326" s="9">
        <f t="shared" si="29"/>
        <v>-0.08088235294</v>
      </c>
      <c r="M326" s="3">
        <v>217148.48</v>
      </c>
      <c r="N326" s="8">
        <v>178427.2</v>
      </c>
      <c r="O326" s="8">
        <f t="shared" si="30"/>
        <v>-38721.28</v>
      </c>
      <c r="P326" s="9">
        <f t="shared" si="31"/>
        <v>-0.1783170667</v>
      </c>
      <c r="Q326" s="3">
        <v>738.6002721088436</v>
      </c>
      <c r="R326" s="8">
        <v>608.9665529010239</v>
      </c>
      <c r="S326" s="8">
        <f t="shared" si="32"/>
        <v>-129.6337192</v>
      </c>
      <c r="T326" s="9">
        <f t="shared" si="33"/>
        <v>-0.1755126881</v>
      </c>
      <c r="U326" s="8"/>
      <c r="V326" s="8">
        <v>94.0</v>
      </c>
      <c r="W326" s="8">
        <v>31.0</v>
      </c>
      <c r="X326" s="9">
        <v>0.42662116040955633</v>
      </c>
      <c r="Y326" s="8">
        <v>109.5</v>
      </c>
      <c r="Z326" s="9">
        <v>0.37372013651877134</v>
      </c>
      <c r="AA326" s="8">
        <v>1629.4721461187216</v>
      </c>
      <c r="AB326" s="3"/>
      <c r="AC326" s="3">
        <v>2536.0</v>
      </c>
      <c r="AD326" s="3">
        <v>1.0</v>
      </c>
      <c r="AE326" s="3">
        <v>6.0</v>
      </c>
      <c r="AF326" s="3" t="s">
        <v>372</v>
      </c>
      <c r="AG326" s="3">
        <v>103.0</v>
      </c>
      <c r="AH326" s="3">
        <v>33.0</v>
      </c>
      <c r="AI326" s="3">
        <v>0.46258503401360546</v>
      </c>
      <c r="AJ326" s="3">
        <v>119.5</v>
      </c>
      <c r="AK326" s="3">
        <v>0.4064625850340136</v>
      </c>
      <c r="AL326" s="3">
        <v>1817.1420920502094</v>
      </c>
      <c r="AM326" s="3"/>
    </row>
    <row r="327" ht="14.25" customHeight="1">
      <c r="A327" s="1">
        <v>2580.0</v>
      </c>
      <c r="B327" s="2">
        <v>1.0</v>
      </c>
      <c r="C327" s="2">
        <v>6.0</v>
      </c>
      <c r="D327" s="3" t="s">
        <v>373</v>
      </c>
      <c r="E327" s="3">
        <v>771.0</v>
      </c>
      <c r="F327" s="8">
        <v>732.0</v>
      </c>
      <c r="G327" s="8">
        <f t="shared" si="26"/>
        <v>-39</v>
      </c>
      <c r="H327" s="9">
        <f t="shared" si="27"/>
        <v>-0.05058365759</v>
      </c>
      <c r="I327" s="3">
        <v>393.0</v>
      </c>
      <c r="J327" s="8">
        <v>292.0</v>
      </c>
      <c r="K327" s="8">
        <f t="shared" si="28"/>
        <v>-101</v>
      </c>
      <c r="L327" s="9">
        <f t="shared" si="29"/>
        <v>-0.2569974555</v>
      </c>
      <c r="M327" s="3">
        <v>648466.88</v>
      </c>
      <c r="N327" s="8">
        <v>422382.72000000003</v>
      </c>
      <c r="O327" s="8">
        <f t="shared" si="30"/>
        <v>-226084.16</v>
      </c>
      <c r="P327" s="9">
        <f t="shared" si="31"/>
        <v>-0.3486441127</v>
      </c>
      <c r="Q327" s="3">
        <v>841.0724773022049</v>
      </c>
      <c r="R327" s="8">
        <v>577.0255737704919</v>
      </c>
      <c r="S327" s="8">
        <f t="shared" si="32"/>
        <v>-264.0469035</v>
      </c>
      <c r="T327" s="9">
        <f t="shared" si="33"/>
        <v>-0.3139407253</v>
      </c>
      <c r="U327" s="8"/>
      <c r="V327" s="8">
        <v>242.0</v>
      </c>
      <c r="W327" s="8">
        <v>50.0</v>
      </c>
      <c r="X327" s="9">
        <v>0.3989071038251366</v>
      </c>
      <c r="Y327" s="8">
        <v>267.0</v>
      </c>
      <c r="Z327" s="9">
        <v>0.36475409836065575</v>
      </c>
      <c r="AA327" s="8">
        <v>1581.957752808989</v>
      </c>
      <c r="AB327" s="3"/>
      <c r="AC327" s="3">
        <v>2580.0</v>
      </c>
      <c r="AD327" s="3">
        <v>1.0</v>
      </c>
      <c r="AE327" s="3">
        <v>6.0</v>
      </c>
      <c r="AF327" s="3" t="s">
        <v>373</v>
      </c>
      <c r="AG327" s="3">
        <v>289.0</v>
      </c>
      <c r="AH327" s="3">
        <v>104.0</v>
      </c>
      <c r="AI327" s="3">
        <v>0.5097276264591439</v>
      </c>
      <c r="AJ327" s="3">
        <v>341.0</v>
      </c>
      <c r="AK327" s="3">
        <v>0.44228274967574577</v>
      </c>
      <c r="AL327" s="3">
        <v>1901.6624046920822</v>
      </c>
      <c r="AM327" s="3"/>
    </row>
    <row r="328" ht="14.25" customHeight="1">
      <c r="A328" s="1">
        <v>2609.0</v>
      </c>
      <c r="B328" s="2">
        <v>1.0</v>
      </c>
      <c r="C328" s="2">
        <v>6.0</v>
      </c>
      <c r="D328" s="3" t="s">
        <v>374</v>
      </c>
      <c r="E328" s="3">
        <v>476.0</v>
      </c>
      <c r="F328" s="8">
        <v>429.0</v>
      </c>
      <c r="G328" s="8">
        <f t="shared" si="26"/>
        <v>-47</v>
      </c>
      <c r="H328" s="9">
        <f t="shared" si="27"/>
        <v>-0.0987394958</v>
      </c>
      <c r="I328" s="3">
        <v>211.0</v>
      </c>
      <c r="J328" s="8">
        <v>155.0</v>
      </c>
      <c r="K328" s="8">
        <f t="shared" si="28"/>
        <v>-56</v>
      </c>
      <c r="L328" s="9">
        <f t="shared" si="29"/>
        <v>-0.2654028436</v>
      </c>
      <c r="M328" s="3">
        <v>280500.16000000003</v>
      </c>
      <c r="N328" s="8">
        <v>192747.2</v>
      </c>
      <c r="O328" s="8">
        <f t="shared" si="30"/>
        <v>-87752.96</v>
      </c>
      <c r="P328" s="9">
        <f t="shared" si="31"/>
        <v>-0.3128445987</v>
      </c>
      <c r="Q328" s="3">
        <v>589.2860504201682</v>
      </c>
      <c r="R328" s="8">
        <v>449.2941724941725</v>
      </c>
      <c r="S328" s="8">
        <f t="shared" si="32"/>
        <v>-139.9918779</v>
      </c>
      <c r="T328" s="9">
        <f t="shared" si="33"/>
        <v>-0.2375618392</v>
      </c>
      <c r="U328" s="8"/>
      <c r="V328" s="8">
        <v>122.0</v>
      </c>
      <c r="W328" s="8">
        <v>33.0</v>
      </c>
      <c r="X328" s="9">
        <v>0.3613053613053613</v>
      </c>
      <c r="Y328" s="8">
        <v>138.5</v>
      </c>
      <c r="Z328" s="9">
        <v>0.32284382284382285</v>
      </c>
      <c r="AA328" s="8">
        <v>1391.6765342960289</v>
      </c>
      <c r="AB328" s="3"/>
      <c r="AC328" s="3">
        <v>2609.0</v>
      </c>
      <c r="AD328" s="3">
        <v>1.0</v>
      </c>
      <c r="AE328" s="3">
        <v>6.0</v>
      </c>
      <c r="AF328" s="3" t="s">
        <v>374</v>
      </c>
      <c r="AG328" s="3">
        <v>141.0</v>
      </c>
      <c r="AH328" s="3">
        <v>70.0</v>
      </c>
      <c r="AI328" s="3">
        <v>0.4432773109243697</v>
      </c>
      <c r="AJ328" s="3">
        <v>176.0</v>
      </c>
      <c r="AK328" s="3">
        <v>0.3697478991596639</v>
      </c>
      <c r="AL328" s="3">
        <v>1593.7509090909093</v>
      </c>
      <c r="AM328" s="3"/>
    </row>
    <row r="329" ht="14.25" customHeight="1">
      <c r="A329" s="1">
        <v>2683.0</v>
      </c>
      <c r="B329" s="2">
        <v>1.0</v>
      </c>
      <c r="C329" s="2">
        <v>6.0</v>
      </c>
      <c r="D329" s="3" t="s">
        <v>375</v>
      </c>
      <c r="E329" s="3">
        <v>274.0</v>
      </c>
      <c r="F329" s="8">
        <v>246.0</v>
      </c>
      <c r="G329" s="8">
        <f t="shared" si="26"/>
        <v>-28</v>
      </c>
      <c r="H329" s="9">
        <f t="shared" si="27"/>
        <v>-0.102189781</v>
      </c>
      <c r="I329" s="3">
        <v>55.0</v>
      </c>
      <c r="J329" s="8">
        <v>58.0</v>
      </c>
      <c r="K329" s="8">
        <f t="shared" si="28"/>
        <v>3</v>
      </c>
      <c r="L329" s="9">
        <f t="shared" si="29"/>
        <v>0.05454545455</v>
      </c>
      <c r="M329" s="3">
        <v>24057.6</v>
      </c>
      <c r="N329" s="8">
        <v>31675.84</v>
      </c>
      <c r="O329" s="8">
        <f t="shared" si="30"/>
        <v>7618.24</v>
      </c>
      <c r="P329" s="9">
        <f t="shared" si="31"/>
        <v>0.3166666667</v>
      </c>
      <c r="Q329" s="3">
        <v>87.8014598540146</v>
      </c>
      <c r="R329" s="8">
        <v>128.76357723577235</v>
      </c>
      <c r="S329" s="8">
        <f t="shared" si="32"/>
        <v>40.96211738</v>
      </c>
      <c r="T329" s="9">
        <f t="shared" si="33"/>
        <v>0.4665311653</v>
      </c>
      <c r="U329" s="8"/>
      <c r="V329" s="8">
        <v>23.0</v>
      </c>
      <c r="W329" s="8">
        <v>35.0</v>
      </c>
      <c r="X329" s="9">
        <v>0.23577235772357724</v>
      </c>
      <c r="Y329" s="8">
        <v>40.5</v>
      </c>
      <c r="Z329" s="9">
        <v>0.16463414634146342</v>
      </c>
      <c r="AA329" s="8">
        <v>782.1195061728395</v>
      </c>
      <c r="AB329" s="3"/>
      <c r="AC329" s="3">
        <v>2683.0</v>
      </c>
      <c r="AD329" s="3">
        <v>1.0</v>
      </c>
      <c r="AE329" s="3">
        <v>6.0</v>
      </c>
      <c r="AF329" s="3" t="s">
        <v>375</v>
      </c>
      <c r="AG329" s="3">
        <v>22.0</v>
      </c>
      <c r="AH329" s="3">
        <v>33.0</v>
      </c>
      <c r="AI329" s="3">
        <v>0.20072992700729927</v>
      </c>
      <c r="AJ329" s="3">
        <v>38.5</v>
      </c>
      <c r="AK329" s="3">
        <v>0.14051094890510948</v>
      </c>
      <c r="AL329" s="3">
        <v>624.8727272727273</v>
      </c>
      <c r="AM329" s="3"/>
    </row>
    <row r="330" ht="14.25" customHeight="1">
      <c r="A330" s="1">
        <v>2687.0</v>
      </c>
      <c r="B330" s="2">
        <v>1.0</v>
      </c>
      <c r="C330" s="2">
        <v>5.0</v>
      </c>
      <c r="D330" s="3" t="s">
        <v>376</v>
      </c>
      <c r="E330" s="3">
        <v>1282.0</v>
      </c>
      <c r="F330" s="8">
        <v>1218.0</v>
      </c>
      <c r="G330" s="8">
        <f t="shared" si="26"/>
        <v>-64</v>
      </c>
      <c r="H330" s="9">
        <f t="shared" si="27"/>
        <v>-0.04992199688</v>
      </c>
      <c r="I330" s="3">
        <v>287.0</v>
      </c>
      <c r="J330" s="8">
        <v>217.0</v>
      </c>
      <c r="K330" s="8">
        <f t="shared" si="28"/>
        <v>-70</v>
      </c>
      <c r="L330" s="9">
        <f t="shared" si="29"/>
        <v>-0.243902439</v>
      </c>
      <c r="M330" s="3">
        <v>192460.8</v>
      </c>
      <c r="N330" s="8">
        <v>127619.84</v>
      </c>
      <c r="O330" s="8">
        <f t="shared" si="30"/>
        <v>-64840.96</v>
      </c>
      <c r="P330" s="9">
        <f t="shared" si="31"/>
        <v>-0.3369047619</v>
      </c>
      <c r="Q330" s="3">
        <v>150.12542901716068</v>
      </c>
      <c r="R330" s="8">
        <v>104.77819376026272</v>
      </c>
      <c r="S330" s="8">
        <f t="shared" si="32"/>
        <v>-45.34723526</v>
      </c>
      <c r="T330" s="9">
        <f t="shared" si="33"/>
        <v>-0.3020623192</v>
      </c>
      <c r="U330" s="8"/>
      <c r="V330" s="8">
        <v>149.0</v>
      </c>
      <c r="W330" s="8">
        <v>68.0</v>
      </c>
      <c r="X330" s="9">
        <v>0.1781609195402299</v>
      </c>
      <c r="Y330" s="8">
        <v>183.0</v>
      </c>
      <c r="Z330" s="9">
        <v>0.15024630541871922</v>
      </c>
      <c r="AA330" s="8">
        <v>697.376174863388</v>
      </c>
      <c r="AB330" s="3"/>
      <c r="AC330" s="3">
        <v>2687.0</v>
      </c>
      <c r="AD330" s="3">
        <v>1.0</v>
      </c>
      <c r="AE330" s="3">
        <v>5.0</v>
      </c>
      <c r="AF330" s="3" t="s">
        <v>376</v>
      </c>
      <c r="AG330" s="3">
        <v>177.0</v>
      </c>
      <c r="AH330" s="3">
        <v>110.0</v>
      </c>
      <c r="AI330" s="3">
        <v>0.22386895475819032</v>
      </c>
      <c r="AJ330" s="3">
        <v>232.0</v>
      </c>
      <c r="AK330" s="3">
        <v>0.1809672386895476</v>
      </c>
      <c r="AL330" s="3">
        <v>829.5724137931034</v>
      </c>
      <c r="AM330" s="3"/>
    </row>
    <row r="331" ht="14.25" customHeight="1">
      <c r="A331" s="1">
        <v>2689.0</v>
      </c>
      <c r="B331" s="2">
        <v>1.0</v>
      </c>
      <c r="C331" s="2">
        <v>5.0</v>
      </c>
      <c r="D331" s="3" t="s">
        <v>377</v>
      </c>
      <c r="E331" s="3">
        <v>1124.0</v>
      </c>
      <c r="F331" s="8">
        <v>1082.0</v>
      </c>
      <c r="G331" s="8">
        <f t="shared" si="26"/>
        <v>-42</v>
      </c>
      <c r="H331" s="9">
        <f t="shared" si="27"/>
        <v>-0.03736654804</v>
      </c>
      <c r="I331" s="3">
        <v>474.0</v>
      </c>
      <c r="J331" s="8">
        <v>385.0</v>
      </c>
      <c r="K331" s="8">
        <f t="shared" si="28"/>
        <v>-89</v>
      </c>
      <c r="L331" s="9">
        <f t="shared" si="29"/>
        <v>-0.1877637131</v>
      </c>
      <c r="M331" s="3">
        <v>615817.2799999999</v>
      </c>
      <c r="N331" s="8">
        <v>466602.88</v>
      </c>
      <c r="O331" s="8">
        <f t="shared" si="30"/>
        <v>-149214.4</v>
      </c>
      <c r="P331" s="9">
        <f t="shared" si="31"/>
        <v>-0.2423030416</v>
      </c>
      <c r="Q331" s="3">
        <v>547.8801423487544</v>
      </c>
      <c r="R331" s="8">
        <v>431.2411090573013</v>
      </c>
      <c r="S331" s="8">
        <f t="shared" si="32"/>
        <v>-116.6390333</v>
      </c>
      <c r="T331" s="9">
        <f t="shared" si="33"/>
        <v>-0.2128915145</v>
      </c>
      <c r="U331" s="8"/>
      <c r="V331" s="8">
        <v>276.0</v>
      </c>
      <c r="W331" s="8">
        <v>109.0</v>
      </c>
      <c r="X331" s="9">
        <v>0.355822550831793</v>
      </c>
      <c r="Y331" s="8">
        <v>330.5</v>
      </c>
      <c r="Z331" s="9">
        <v>0.305452865064695</v>
      </c>
      <c r="AA331" s="8">
        <v>1411.8090166414524</v>
      </c>
      <c r="AB331" s="3"/>
      <c r="AC331" s="3">
        <v>2689.0</v>
      </c>
      <c r="AD331" s="3">
        <v>1.0</v>
      </c>
      <c r="AE331" s="3">
        <v>5.0</v>
      </c>
      <c r="AF331" s="3" t="s">
        <v>377</v>
      </c>
      <c r="AG331" s="3">
        <v>311.0</v>
      </c>
      <c r="AH331" s="3">
        <v>163.0</v>
      </c>
      <c r="AI331" s="3">
        <v>0.42170818505338076</v>
      </c>
      <c r="AJ331" s="3">
        <v>392.5</v>
      </c>
      <c r="AK331" s="3">
        <v>0.34919928825622776</v>
      </c>
      <c r="AL331" s="3">
        <v>1568.9612229299362</v>
      </c>
      <c r="AM331" s="3"/>
    </row>
    <row r="332" ht="14.25" customHeight="1">
      <c r="A332" s="1">
        <v>2711.0</v>
      </c>
      <c r="B332" s="2">
        <v>1.0</v>
      </c>
      <c r="C332" s="2">
        <v>6.0</v>
      </c>
      <c r="D332" s="3" t="s">
        <v>378</v>
      </c>
      <c r="E332" s="3">
        <v>972.0</v>
      </c>
      <c r="F332" s="8">
        <v>924.0</v>
      </c>
      <c r="G332" s="8">
        <f t="shared" si="26"/>
        <v>-48</v>
      </c>
      <c r="H332" s="9">
        <f t="shared" si="27"/>
        <v>-0.04938271605</v>
      </c>
      <c r="I332" s="3">
        <v>375.0</v>
      </c>
      <c r="J332" s="8">
        <v>370.0</v>
      </c>
      <c r="K332" s="8">
        <f t="shared" si="28"/>
        <v>-5</v>
      </c>
      <c r="L332" s="9">
        <f t="shared" si="29"/>
        <v>-0.01333333333</v>
      </c>
      <c r="M332" s="3">
        <v>469065.92000000004</v>
      </c>
      <c r="N332" s="8">
        <v>500398.07999999996</v>
      </c>
      <c r="O332" s="8">
        <f t="shared" si="30"/>
        <v>31332.16</v>
      </c>
      <c r="P332" s="9">
        <f t="shared" si="31"/>
        <v>0.0667969227</v>
      </c>
      <c r="Q332" s="3">
        <v>482.5781069958848</v>
      </c>
      <c r="R332" s="8">
        <v>541.5563636363636</v>
      </c>
      <c r="S332" s="8">
        <f t="shared" si="32"/>
        <v>58.97825664</v>
      </c>
      <c r="T332" s="9">
        <f t="shared" si="33"/>
        <v>0.1222149447</v>
      </c>
      <c r="U332" s="8"/>
      <c r="V332" s="8">
        <v>284.0</v>
      </c>
      <c r="W332" s="8">
        <v>86.0</v>
      </c>
      <c r="X332" s="9">
        <v>0.4004329004329004</v>
      </c>
      <c r="Y332" s="8">
        <v>327.0</v>
      </c>
      <c r="Z332" s="9">
        <v>0.3538961038961039</v>
      </c>
      <c r="AA332" s="8">
        <v>1530.269357798165</v>
      </c>
      <c r="AB332" s="3"/>
      <c r="AC332" s="3">
        <v>2711.0</v>
      </c>
      <c r="AD332" s="3">
        <v>1.0</v>
      </c>
      <c r="AE332" s="3">
        <v>6.0</v>
      </c>
      <c r="AF332" s="3" t="s">
        <v>378</v>
      </c>
      <c r="AG332" s="3">
        <v>273.0</v>
      </c>
      <c r="AH332" s="3">
        <v>102.0</v>
      </c>
      <c r="AI332" s="3">
        <v>0.38580246913580246</v>
      </c>
      <c r="AJ332" s="3">
        <v>324.0</v>
      </c>
      <c r="AK332" s="3">
        <v>0.3333333333333333</v>
      </c>
      <c r="AL332" s="3">
        <v>1447.7343209876544</v>
      </c>
      <c r="AM332" s="3"/>
    </row>
    <row r="333" ht="14.25" customHeight="1">
      <c r="A333" s="1">
        <v>2752.0</v>
      </c>
      <c r="B333" s="2">
        <v>1.0</v>
      </c>
      <c r="C333" s="2">
        <v>5.0</v>
      </c>
      <c r="D333" s="3" t="s">
        <v>379</v>
      </c>
      <c r="E333" s="3">
        <v>1785.0</v>
      </c>
      <c r="F333" s="8">
        <v>1745.0</v>
      </c>
      <c r="G333" s="8">
        <f t="shared" si="26"/>
        <v>-40</v>
      </c>
      <c r="H333" s="9">
        <f t="shared" si="27"/>
        <v>-0.02240896359</v>
      </c>
      <c r="I333" s="3">
        <v>863.0</v>
      </c>
      <c r="J333" s="8">
        <v>785.0</v>
      </c>
      <c r="K333" s="8">
        <f t="shared" si="28"/>
        <v>-78</v>
      </c>
      <c r="L333" s="9">
        <f t="shared" si="29"/>
        <v>-0.09038238702</v>
      </c>
      <c r="M333" s="3">
        <v>1388123.52</v>
      </c>
      <c r="N333" s="8">
        <v>1161352.0</v>
      </c>
      <c r="O333" s="8">
        <f t="shared" si="30"/>
        <v>-226771.52</v>
      </c>
      <c r="P333" s="9">
        <f t="shared" si="31"/>
        <v>-0.1633655195</v>
      </c>
      <c r="Q333" s="3">
        <v>777.6602352941177</v>
      </c>
      <c r="R333" s="8">
        <v>665.5312320916905</v>
      </c>
      <c r="S333" s="8">
        <f t="shared" si="32"/>
        <v>-112.1290032</v>
      </c>
      <c r="T333" s="9">
        <f t="shared" si="33"/>
        <v>-0.1441876518</v>
      </c>
      <c r="U333" s="8"/>
      <c r="V333" s="8">
        <v>572.0</v>
      </c>
      <c r="W333" s="8">
        <v>213.0</v>
      </c>
      <c r="X333" s="9">
        <v>0.4498567335243553</v>
      </c>
      <c r="Y333" s="8">
        <v>678.5</v>
      </c>
      <c r="Z333" s="9">
        <v>0.38882521489971344</v>
      </c>
      <c r="AA333" s="8">
        <v>1711.6462785556375</v>
      </c>
      <c r="AB333" s="3"/>
      <c r="AC333" s="3">
        <v>2752.0</v>
      </c>
      <c r="AD333" s="3">
        <v>1.0</v>
      </c>
      <c r="AE333" s="3">
        <v>5.0</v>
      </c>
      <c r="AF333" s="3" t="s">
        <v>379</v>
      </c>
      <c r="AG333" s="3">
        <v>627.0</v>
      </c>
      <c r="AH333" s="3">
        <v>236.0</v>
      </c>
      <c r="AI333" s="3">
        <v>0.4834733893557423</v>
      </c>
      <c r="AJ333" s="3">
        <v>745.0</v>
      </c>
      <c r="AK333" s="3">
        <v>0.4173669467787115</v>
      </c>
      <c r="AL333" s="3">
        <v>1863.2530469798658</v>
      </c>
      <c r="AM333" s="3"/>
    </row>
    <row r="334" ht="14.25" customHeight="1">
      <c r="A334" s="1">
        <v>2753.0</v>
      </c>
      <c r="B334" s="2">
        <v>1.0</v>
      </c>
      <c r="C334" s="2">
        <v>5.0</v>
      </c>
      <c r="D334" s="3" t="s">
        <v>380</v>
      </c>
      <c r="E334" s="3">
        <v>955.0</v>
      </c>
      <c r="F334" s="8">
        <v>930.0</v>
      </c>
      <c r="G334" s="8">
        <f t="shared" si="26"/>
        <v>-25</v>
      </c>
      <c r="H334" s="9">
        <f t="shared" si="27"/>
        <v>-0.02617801047</v>
      </c>
      <c r="I334" s="3">
        <v>564.0</v>
      </c>
      <c r="J334" s="8">
        <v>485.0</v>
      </c>
      <c r="K334" s="8">
        <f t="shared" si="28"/>
        <v>-79</v>
      </c>
      <c r="L334" s="9">
        <f t="shared" si="29"/>
        <v>-0.140070922</v>
      </c>
      <c r="M334" s="3">
        <v>1014600.64</v>
      </c>
      <c r="N334" s="8">
        <v>769671.3600000001</v>
      </c>
      <c r="O334" s="8">
        <f t="shared" si="30"/>
        <v>-244929.28</v>
      </c>
      <c r="P334" s="9">
        <f t="shared" si="31"/>
        <v>-0.2414046181</v>
      </c>
      <c r="Q334" s="3">
        <v>1062.4090471204188</v>
      </c>
      <c r="R334" s="8">
        <v>827.6036129032259</v>
      </c>
      <c r="S334" s="8">
        <f t="shared" si="32"/>
        <v>-234.8054342</v>
      </c>
      <c r="T334" s="9">
        <f t="shared" si="33"/>
        <v>-0.2210122691</v>
      </c>
      <c r="U334" s="8"/>
      <c r="V334" s="8">
        <v>329.0</v>
      </c>
      <c r="W334" s="8">
        <v>156.0</v>
      </c>
      <c r="X334" s="9">
        <v>0.521505376344086</v>
      </c>
      <c r="Y334" s="8">
        <v>407.0</v>
      </c>
      <c r="Z334" s="9">
        <v>0.4376344086021505</v>
      </c>
      <c r="AA334" s="8">
        <v>1891.0844226044228</v>
      </c>
      <c r="AB334" s="3"/>
      <c r="AC334" s="3">
        <v>2753.0</v>
      </c>
      <c r="AD334" s="3">
        <v>1.0</v>
      </c>
      <c r="AE334" s="3">
        <v>5.0</v>
      </c>
      <c r="AF334" s="3" t="s">
        <v>380</v>
      </c>
      <c r="AG334" s="3">
        <v>383.0</v>
      </c>
      <c r="AH334" s="3">
        <v>181.0</v>
      </c>
      <c r="AI334" s="3">
        <v>0.5905759162303665</v>
      </c>
      <c r="AJ334" s="3">
        <v>473.5</v>
      </c>
      <c r="AK334" s="3">
        <v>0.49581151832460735</v>
      </c>
      <c r="AL334" s="3">
        <v>2142.7679831045407</v>
      </c>
      <c r="AM334" s="3"/>
    </row>
    <row r="335" ht="14.25" customHeight="1">
      <c r="A335" s="1">
        <v>2754.0</v>
      </c>
      <c r="B335" s="2">
        <v>1.0</v>
      </c>
      <c r="C335" s="2">
        <v>6.0</v>
      </c>
      <c r="D335" s="3" t="s">
        <v>381</v>
      </c>
      <c r="E335" s="3">
        <v>427.0</v>
      </c>
      <c r="F335" s="8">
        <v>429.0</v>
      </c>
      <c r="G335" s="8">
        <f t="shared" si="26"/>
        <v>2</v>
      </c>
      <c r="H335" s="9">
        <f t="shared" si="27"/>
        <v>0.004683840749</v>
      </c>
      <c r="I335" s="3">
        <v>211.0</v>
      </c>
      <c r="J335" s="8">
        <v>141.0</v>
      </c>
      <c r="K335" s="8">
        <f t="shared" si="28"/>
        <v>-70</v>
      </c>
      <c r="L335" s="9">
        <f t="shared" si="29"/>
        <v>-0.3317535545</v>
      </c>
      <c r="M335" s="3">
        <v>255697.91999999998</v>
      </c>
      <c r="N335" s="8">
        <v>135581.76</v>
      </c>
      <c r="O335" s="8">
        <f t="shared" si="30"/>
        <v>-120116.16</v>
      </c>
      <c r="P335" s="9">
        <f t="shared" si="31"/>
        <v>-0.4697580645</v>
      </c>
      <c r="Q335" s="3">
        <v>598.824168618267</v>
      </c>
      <c r="R335" s="8">
        <v>316.0413986013986</v>
      </c>
      <c r="S335" s="8">
        <f t="shared" si="32"/>
        <v>-282.78277</v>
      </c>
      <c r="T335" s="9">
        <f t="shared" si="33"/>
        <v>-0.4722300549</v>
      </c>
      <c r="U335" s="8"/>
      <c r="V335" s="8">
        <v>86.0</v>
      </c>
      <c r="W335" s="8">
        <v>55.0</v>
      </c>
      <c r="X335" s="9">
        <v>0.32867132867132864</v>
      </c>
      <c r="Y335" s="8">
        <v>113.5</v>
      </c>
      <c r="Z335" s="9">
        <v>0.26456876456876455</v>
      </c>
      <c r="AA335" s="8">
        <v>1194.5529515418502</v>
      </c>
      <c r="AB335" s="3"/>
      <c r="AC335" s="3">
        <v>2754.0</v>
      </c>
      <c r="AD335" s="3">
        <v>1.0</v>
      </c>
      <c r="AE335" s="3">
        <v>6.0</v>
      </c>
      <c r="AF335" s="3" t="s">
        <v>381</v>
      </c>
      <c r="AG335" s="3">
        <v>107.0</v>
      </c>
      <c r="AH335" s="3">
        <v>104.0</v>
      </c>
      <c r="AI335" s="3">
        <v>0.49414519906323184</v>
      </c>
      <c r="AJ335" s="3">
        <v>159.0</v>
      </c>
      <c r="AK335" s="3">
        <v>0.37236533957845436</v>
      </c>
      <c r="AL335" s="3">
        <v>1608.1630188679244</v>
      </c>
      <c r="AM335" s="3"/>
    </row>
    <row r="336" ht="14.25" customHeight="1">
      <c r="A336" s="1">
        <v>2769.0</v>
      </c>
      <c r="B336" s="2">
        <v>1.0</v>
      </c>
      <c r="C336" s="2">
        <v>5.0</v>
      </c>
      <c r="D336" s="3" t="s">
        <v>382</v>
      </c>
      <c r="E336" s="3">
        <v>1090.0</v>
      </c>
      <c r="F336" s="8">
        <v>1085.0</v>
      </c>
      <c r="G336" s="8">
        <f t="shared" si="26"/>
        <v>-5</v>
      </c>
      <c r="H336" s="9">
        <f t="shared" si="27"/>
        <v>-0.004587155963</v>
      </c>
      <c r="I336" s="3">
        <v>297.0</v>
      </c>
      <c r="J336" s="8">
        <v>207.0</v>
      </c>
      <c r="K336" s="8">
        <f t="shared" si="28"/>
        <v>-90</v>
      </c>
      <c r="L336" s="9">
        <f t="shared" si="29"/>
        <v>-0.303030303</v>
      </c>
      <c r="M336" s="3">
        <v>226141.44</v>
      </c>
      <c r="N336" s="8">
        <v>133519.68</v>
      </c>
      <c r="O336" s="8">
        <f t="shared" si="30"/>
        <v>-92621.76</v>
      </c>
      <c r="P336" s="9">
        <f t="shared" si="31"/>
        <v>-0.4095744681</v>
      </c>
      <c r="Q336" s="3">
        <v>207.4692110091743</v>
      </c>
      <c r="R336" s="8">
        <v>123.0596129032258</v>
      </c>
      <c r="S336" s="8">
        <f t="shared" si="32"/>
        <v>-84.40959811</v>
      </c>
      <c r="T336" s="9">
        <f t="shared" si="33"/>
        <v>-0.4068536131</v>
      </c>
      <c r="U336" s="8"/>
      <c r="V336" s="8">
        <v>155.0</v>
      </c>
      <c r="W336" s="8">
        <v>52.0</v>
      </c>
      <c r="X336" s="9">
        <v>0.19078341013824884</v>
      </c>
      <c r="Y336" s="8">
        <v>181.0</v>
      </c>
      <c r="Z336" s="9">
        <v>0.16682027649769585</v>
      </c>
      <c r="AA336" s="8">
        <v>737.6777900552486</v>
      </c>
      <c r="AB336" s="3"/>
      <c r="AC336" s="3">
        <v>2769.0</v>
      </c>
      <c r="AD336" s="3">
        <v>1.0</v>
      </c>
      <c r="AE336" s="3">
        <v>5.0</v>
      </c>
      <c r="AF336" s="3" t="s">
        <v>382</v>
      </c>
      <c r="AG336" s="3">
        <v>177.0</v>
      </c>
      <c r="AH336" s="3">
        <v>120.0</v>
      </c>
      <c r="AI336" s="3">
        <v>0.2724770642201835</v>
      </c>
      <c r="AJ336" s="3">
        <v>237.0</v>
      </c>
      <c r="AK336" s="3">
        <v>0.21743119266055047</v>
      </c>
      <c r="AL336" s="3">
        <v>954.1832911392405</v>
      </c>
      <c r="AM336" s="3"/>
    </row>
    <row r="337" ht="14.25" customHeight="1">
      <c r="A337" s="1">
        <v>2805.0</v>
      </c>
      <c r="B337" s="2">
        <v>1.0</v>
      </c>
      <c r="C337" s="2">
        <v>5.0</v>
      </c>
      <c r="D337" s="3" t="s">
        <v>383</v>
      </c>
      <c r="E337" s="3">
        <v>1248.0</v>
      </c>
      <c r="F337" s="8">
        <v>1228.0</v>
      </c>
      <c r="G337" s="8">
        <f t="shared" si="26"/>
        <v>-20</v>
      </c>
      <c r="H337" s="9">
        <f t="shared" si="27"/>
        <v>-0.01602564103</v>
      </c>
      <c r="I337" s="3">
        <v>239.0</v>
      </c>
      <c r="J337" s="8">
        <v>188.0</v>
      </c>
      <c r="K337" s="8">
        <f t="shared" si="28"/>
        <v>-51</v>
      </c>
      <c r="L337" s="9">
        <f t="shared" si="29"/>
        <v>-0.2133891213</v>
      </c>
      <c r="M337" s="3">
        <v>131056.64</v>
      </c>
      <c r="N337" s="8">
        <v>94855.68</v>
      </c>
      <c r="O337" s="8">
        <f t="shared" si="30"/>
        <v>-36200.96</v>
      </c>
      <c r="P337" s="9">
        <f t="shared" si="31"/>
        <v>-0.2762237762</v>
      </c>
      <c r="Q337" s="3">
        <v>105.01333333333334</v>
      </c>
      <c r="R337" s="8">
        <v>77.24403908794788</v>
      </c>
      <c r="S337" s="8">
        <f t="shared" si="32"/>
        <v>-27.76929425</v>
      </c>
      <c r="T337" s="9">
        <f t="shared" si="33"/>
        <v>-0.2644358898</v>
      </c>
      <c r="U337" s="8"/>
      <c r="V337" s="8">
        <v>137.0</v>
      </c>
      <c r="W337" s="8">
        <v>51.0</v>
      </c>
      <c r="X337" s="9">
        <v>0.15309446254071662</v>
      </c>
      <c r="Y337" s="8">
        <v>162.5</v>
      </c>
      <c r="Z337" s="9">
        <v>0.13232899022801303</v>
      </c>
      <c r="AA337" s="8">
        <v>583.7272615384614</v>
      </c>
      <c r="AB337" s="3"/>
      <c r="AC337" s="3">
        <v>2805.0</v>
      </c>
      <c r="AD337" s="3">
        <v>1.0</v>
      </c>
      <c r="AE337" s="3">
        <v>5.0</v>
      </c>
      <c r="AF337" s="3" t="s">
        <v>383</v>
      </c>
      <c r="AG337" s="3">
        <v>148.0</v>
      </c>
      <c r="AH337" s="3">
        <v>91.0</v>
      </c>
      <c r="AI337" s="3">
        <v>0.19150641025641027</v>
      </c>
      <c r="AJ337" s="3">
        <v>193.5</v>
      </c>
      <c r="AK337" s="3">
        <v>0.15504807692307693</v>
      </c>
      <c r="AL337" s="3">
        <v>677.2952971576227</v>
      </c>
      <c r="AM337" s="3"/>
    </row>
    <row r="338" ht="14.25" customHeight="1">
      <c r="A338" s="1">
        <v>2835.0</v>
      </c>
      <c r="B338" s="2">
        <v>1.0</v>
      </c>
      <c r="C338" s="2">
        <v>6.0</v>
      </c>
      <c r="D338" s="3" t="s">
        <v>384</v>
      </c>
      <c r="E338" s="3">
        <v>679.0</v>
      </c>
      <c r="F338" s="8">
        <v>667.0</v>
      </c>
      <c r="G338" s="8">
        <f t="shared" si="26"/>
        <v>-12</v>
      </c>
      <c r="H338" s="9">
        <f t="shared" si="27"/>
        <v>-0.0176730486</v>
      </c>
      <c r="I338" s="3">
        <v>174.0</v>
      </c>
      <c r="J338" s="8">
        <v>154.0</v>
      </c>
      <c r="K338" s="8">
        <f t="shared" si="28"/>
        <v>-20</v>
      </c>
      <c r="L338" s="9">
        <f t="shared" si="29"/>
        <v>-0.1149425287</v>
      </c>
      <c r="M338" s="3">
        <v>138503.03999999998</v>
      </c>
      <c r="N338" s="8">
        <v>109805.76</v>
      </c>
      <c r="O338" s="8">
        <f t="shared" si="30"/>
        <v>-28697.28</v>
      </c>
      <c r="P338" s="9">
        <f t="shared" si="31"/>
        <v>-0.2071960298</v>
      </c>
      <c r="Q338" s="3">
        <v>203.98091310751101</v>
      </c>
      <c r="R338" s="8">
        <v>164.6263268365817</v>
      </c>
      <c r="S338" s="8">
        <f t="shared" si="32"/>
        <v>-39.35458627</v>
      </c>
      <c r="T338" s="9">
        <f t="shared" si="33"/>
        <v>-0.19293269</v>
      </c>
      <c r="U338" s="8"/>
      <c r="V338" s="8">
        <v>107.0</v>
      </c>
      <c r="W338" s="8">
        <v>47.0</v>
      </c>
      <c r="X338" s="9">
        <v>0.23088455772113944</v>
      </c>
      <c r="Y338" s="8">
        <v>130.5</v>
      </c>
      <c r="Z338" s="9">
        <v>0.1956521739130435</v>
      </c>
      <c r="AA338" s="8">
        <v>841.423448275862</v>
      </c>
      <c r="AB338" s="3"/>
      <c r="AC338" s="3">
        <v>2835.0</v>
      </c>
      <c r="AD338" s="3">
        <v>1.0</v>
      </c>
      <c r="AE338" s="3">
        <v>6.0</v>
      </c>
      <c r="AF338" s="3" t="s">
        <v>384</v>
      </c>
      <c r="AG338" s="3">
        <v>120.0</v>
      </c>
      <c r="AH338" s="3">
        <v>54.0</v>
      </c>
      <c r="AI338" s="3">
        <v>0.25625920471281294</v>
      </c>
      <c r="AJ338" s="3">
        <v>147.0</v>
      </c>
      <c r="AK338" s="3">
        <v>0.21649484536082475</v>
      </c>
      <c r="AL338" s="3">
        <v>942.197551020408</v>
      </c>
      <c r="AM338" s="3"/>
    </row>
    <row r="339" ht="14.25" customHeight="1">
      <c r="A339" s="1">
        <v>2853.0</v>
      </c>
      <c r="B339" s="2">
        <v>1.0</v>
      </c>
      <c r="C339" s="2">
        <v>6.0</v>
      </c>
      <c r="D339" s="3" t="s">
        <v>385</v>
      </c>
      <c r="E339" s="3">
        <v>805.0</v>
      </c>
      <c r="F339" s="8">
        <v>777.0</v>
      </c>
      <c r="G339" s="8">
        <f t="shared" si="26"/>
        <v>-28</v>
      </c>
      <c r="H339" s="9">
        <f t="shared" si="27"/>
        <v>-0.0347826087</v>
      </c>
      <c r="I339" s="3">
        <v>369.0</v>
      </c>
      <c r="J339" s="8">
        <v>362.0</v>
      </c>
      <c r="K339" s="8">
        <f t="shared" si="28"/>
        <v>-7</v>
      </c>
      <c r="L339" s="9">
        <f t="shared" si="29"/>
        <v>-0.0189701897</v>
      </c>
      <c r="M339" s="3">
        <v>536541.76</v>
      </c>
      <c r="N339" s="8">
        <v>598976.96</v>
      </c>
      <c r="O339" s="8">
        <f t="shared" si="30"/>
        <v>62435.2</v>
      </c>
      <c r="P339" s="9">
        <f t="shared" si="31"/>
        <v>0.1163659656</v>
      </c>
      <c r="Q339" s="3">
        <v>666.5115031055901</v>
      </c>
      <c r="R339" s="8">
        <v>770.8841184041183</v>
      </c>
      <c r="S339" s="8">
        <f t="shared" si="32"/>
        <v>104.3726153</v>
      </c>
      <c r="T339" s="9">
        <f t="shared" si="33"/>
        <v>0.1565953698</v>
      </c>
      <c r="U339" s="8"/>
      <c r="V339" s="8">
        <v>284.0</v>
      </c>
      <c r="W339" s="8">
        <v>78.0</v>
      </c>
      <c r="X339" s="9">
        <v>0.46589446589446587</v>
      </c>
      <c r="Y339" s="8">
        <v>323.0</v>
      </c>
      <c r="Z339" s="9">
        <v>0.4157014157014157</v>
      </c>
      <c r="AA339" s="8">
        <v>1854.4178328173373</v>
      </c>
      <c r="AB339" s="3"/>
      <c r="AC339" s="3">
        <v>2853.0</v>
      </c>
      <c r="AD339" s="3">
        <v>1.0</v>
      </c>
      <c r="AE339" s="3">
        <v>6.0</v>
      </c>
      <c r="AF339" s="3" t="s">
        <v>385</v>
      </c>
      <c r="AG339" s="3">
        <v>250.0</v>
      </c>
      <c r="AH339" s="3">
        <v>119.0</v>
      </c>
      <c r="AI339" s="3">
        <v>0.4583850931677019</v>
      </c>
      <c r="AJ339" s="3">
        <v>309.5</v>
      </c>
      <c r="AK339" s="3">
        <v>0.384472049689441</v>
      </c>
      <c r="AL339" s="3">
        <v>1733.5759612277868</v>
      </c>
      <c r="AM339" s="3"/>
    </row>
    <row r="340" ht="14.25" customHeight="1">
      <c r="A340" s="1">
        <v>2854.0</v>
      </c>
      <c r="B340" s="2">
        <v>1.0</v>
      </c>
      <c r="C340" s="2">
        <v>6.0</v>
      </c>
      <c r="D340" s="3" t="s">
        <v>386</v>
      </c>
      <c r="E340" s="3">
        <v>667.0</v>
      </c>
      <c r="F340" s="8">
        <v>614.0</v>
      </c>
      <c r="G340" s="8">
        <f t="shared" si="26"/>
        <v>-53</v>
      </c>
      <c r="H340" s="9">
        <f t="shared" si="27"/>
        <v>-0.07946026987</v>
      </c>
      <c r="I340" s="3">
        <v>277.0</v>
      </c>
      <c r="J340" s="8">
        <v>246.0</v>
      </c>
      <c r="K340" s="8">
        <f t="shared" si="28"/>
        <v>-31</v>
      </c>
      <c r="L340" s="9">
        <f t="shared" si="29"/>
        <v>-0.1119133574</v>
      </c>
      <c r="M340" s="3">
        <v>345913.92000000004</v>
      </c>
      <c r="N340" s="8">
        <v>329703.68</v>
      </c>
      <c r="O340" s="8">
        <f t="shared" si="30"/>
        <v>-16210.24</v>
      </c>
      <c r="P340" s="9">
        <f t="shared" si="31"/>
        <v>-0.04686206326</v>
      </c>
      <c r="Q340" s="3">
        <v>518.6115742128936</v>
      </c>
      <c r="R340" s="8">
        <v>536.97667752443</v>
      </c>
      <c r="S340" s="8">
        <f t="shared" si="32"/>
        <v>18.36510331</v>
      </c>
      <c r="T340" s="9">
        <f t="shared" si="33"/>
        <v>0.03541205832</v>
      </c>
      <c r="U340" s="8"/>
      <c r="V340" s="8">
        <v>188.0</v>
      </c>
      <c r="W340" s="8">
        <v>58.0</v>
      </c>
      <c r="X340" s="9">
        <v>0.4006514657980456</v>
      </c>
      <c r="Y340" s="8">
        <v>217.0</v>
      </c>
      <c r="Z340" s="9">
        <v>0.3534201954397394</v>
      </c>
      <c r="AA340" s="8">
        <v>1519.371797235023</v>
      </c>
      <c r="AB340" s="3"/>
      <c r="AC340" s="3">
        <v>2854.0</v>
      </c>
      <c r="AD340" s="3">
        <v>1.0</v>
      </c>
      <c r="AE340" s="3">
        <v>6.0</v>
      </c>
      <c r="AF340" s="3" t="s">
        <v>386</v>
      </c>
      <c r="AG340" s="3">
        <v>186.0</v>
      </c>
      <c r="AH340" s="3">
        <v>91.0</v>
      </c>
      <c r="AI340" s="3">
        <v>0.41529235382308843</v>
      </c>
      <c r="AJ340" s="3">
        <v>231.5</v>
      </c>
      <c r="AK340" s="3">
        <v>0.34707646176911544</v>
      </c>
      <c r="AL340" s="3">
        <v>1494.2285961123112</v>
      </c>
      <c r="AM340" s="3"/>
    </row>
    <row r="341" ht="14.25" customHeight="1">
      <c r="A341" s="1">
        <v>2856.0</v>
      </c>
      <c r="B341" s="2">
        <v>1.0</v>
      </c>
      <c r="C341" s="2">
        <v>6.0</v>
      </c>
      <c r="D341" s="3" t="s">
        <v>387</v>
      </c>
      <c r="E341" s="3">
        <v>290.0</v>
      </c>
      <c r="F341" s="8">
        <v>293.0</v>
      </c>
      <c r="G341" s="8">
        <f t="shared" si="26"/>
        <v>3</v>
      </c>
      <c r="H341" s="9">
        <f t="shared" si="27"/>
        <v>0.01034482759</v>
      </c>
      <c r="I341" s="3">
        <v>97.0</v>
      </c>
      <c r="J341" s="8">
        <v>107.0</v>
      </c>
      <c r="K341" s="8">
        <f t="shared" si="28"/>
        <v>10</v>
      </c>
      <c r="L341" s="9">
        <f t="shared" si="29"/>
        <v>0.1030927835</v>
      </c>
      <c r="M341" s="3">
        <v>78989.12</v>
      </c>
      <c r="N341" s="8">
        <v>91533.44</v>
      </c>
      <c r="O341" s="8">
        <f t="shared" si="30"/>
        <v>12544.32</v>
      </c>
      <c r="P341" s="9">
        <f t="shared" si="31"/>
        <v>0.1588107324</v>
      </c>
      <c r="Q341" s="3">
        <v>272.37627586206895</v>
      </c>
      <c r="R341" s="8">
        <v>312.40081911262797</v>
      </c>
      <c r="S341" s="8">
        <f t="shared" si="32"/>
        <v>40.02454325</v>
      </c>
      <c r="T341" s="9">
        <f t="shared" si="33"/>
        <v>0.1469457761</v>
      </c>
      <c r="U341" s="8"/>
      <c r="V341" s="8">
        <v>51.0</v>
      </c>
      <c r="W341" s="8">
        <v>56.0</v>
      </c>
      <c r="X341" s="9">
        <v>0.3651877133105802</v>
      </c>
      <c r="Y341" s="8">
        <v>79.0</v>
      </c>
      <c r="Z341" s="9">
        <v>0.2696245733788396</v>
      </c>
      <c r="AA341" s="8">
        <v>1158.6511392405064</v>
      </c>
      <c r="AB341" s="3"/>
      <c r="AC341" s="3">
        <v>2856.0</v>
      </c>
      <c r="AD341" s="3">
        <v>1.0</v>
      </c>
      <c r="AE341" s="3">
        <v>6.0</v>
      </c>
      <c r="AF341" s="3" t="s">
        <v>387</v>
      </c>
      <c r="AG341" s="3">
        <v>49.0</v>
      </c>
      <c r="AH341" s="3">
        <v>48.0</v>
      </c>
      <c r="AI341" s="3">
        <v>0.33448275862068966</v>
      </c>
      <c r="AJ341" s="3">
        <v>73.0</v>
      </c>
      <c r="AK341" s="3">
        <v>0.2517241379310345</v>
      </c>
      <c r="AL341" s="3">
        <v>1082.0427397260273</v>
      </c>
      <c r="AM341" s="3"/>
    </row>
    <row r="342" ht="14.25" customHeight="1">
      <c r="A342" s="1">
        <v>2859.0</v>
      </c>
      <c r="B342" s="2">
        <v>1.0</v>
      </c>
      <c r="C342" s="2">
        <v>5.0</v>
      </c>
      <c r="D342" s="3" t="s">
        <v>388</v>
      </c>
      <c r="E342" s="3">
        <v>1594.0</v>
      </c>
      <c r="F342" s="8">
        <v>1523.0</v>
      </c>
      <c r="G342" s="8">
        <f t="shared" si="26"/>
        <v>-71</v>
      </c>
      <c r="H342" s="9">
        <f t="shared" si="27"/>
        <v>-0.04454203262</v>
      </c>
      <c r="I342" s="3">
        <v>512.0</v>
      </c>
      <c r="J342" s="8">
        <v>385.0</v>
      </c>
      <c r="K342" s="8">
        <f t="shared" si="28"/>
        <v>-127</v>
      </c>
      <c r="L342" s="9">
        <f t="shared" si="29"/>
        <v>-0.248046875</v>
      </c>
      <c r="M342" s="3">
        <v>500111.68000000005</v>
      </c>
      <c r="N342" s="8">
        <v>317846.72000000003</v>
      </c>
      <c r="O342" s="8">
        <f t="shared" si="30"/>
        <v>-182264.96</v>
      </c>
      <c r="P342" s="9">
        <f t="shared" si="31"/>
        <v>-0.3644485168</v>
      </c>
      <c r="Q342" s="3">
        <v>313.7463488080301</v>
      </c>
      <c r="R342" s="8">
        <v>208.69778069599477</v>
      </c>
      <c r="S342" s="8">
        <f t="shared" si="32"/>
        <v>-105.0485681</v>
      </c>
      <c r="T342" s="9">
        <f t="shared" si="33"/>
        <v>-0.3348200497</v>
      </c>
      <c r="U342" s="8"/>
      <c r="V342" s="8">
        <v>271.0</v>
      </c>
      <c r="W342" s="8">
        <v>114.0</v>
      </c>
      <c r="X342" s="9">
        <v>0.252790544977019</v>
      </c>
      <c r="Y342" s="8">
        <v>328.0</v>
      </c>
      <c r="Z342" s="9">
        <v>0.2153644123440578</v>
      </c>
      <c r="AA342" s="8">
        <v>969.0448780487806</v>
      </c>
      <c r="AB342" s="3"/>
      <c r="AC342" s="3">
        <v>2859.0</v>
      </c>
      <c r="AD342" s="3">
        <v>1.0</v>
      </c>
      <c r="AE342" s="3">
        <v>5.0</v>
      </c>
      <c r="AF342" s="3" t="s">
        <v>388</v>
      </c>
      <c r="AG342" s="3">
        <v>332.0</v>
      </c>
      <c r="AH342" s="3">
        <v>180.0</v>
      </c>
      <c r="AI342" s="3">
        <v>0.3212045169385194</v>
      </c>
      <c r="AJ342" s="3">
        <v>422.0</v>
      </c>
      <c r="AK342" s="3">
        <v>0.26474278544542035</v>
      </c>
      <c r="AL342" s="3">
        <v>1185.098767772512</v>
      </c>
      <c r="AM342" s="3"/>
    </row>
    <row r="343" ht="14.25" customHeight="1">
      <c r="A343" s="1">
        <v>2860.0</v>
      </c>
      <c r="B343" s="2">
        <v>1.0</v>
      </c>
      <c r="C343" s="2">
        <v>5.0</v>
      </c>
      <c r="D343" s="3" t="s">
        <v>389</v>
      </c>
      <c r="E343" s="3">
        <v>1056.0</v>
      </c>
      <c r="F343" s="8">
        <v>1060.0</v>
      </c>
      <c r="G343" s="8">
        <f t="shared" si="26"/>
        <v>4</v>
      </c>
      <c r="H343" s="9">
        <f t="shared" si="27"/>
        <v>0.003787878788</v>
      </c>
      <c r="I343" s="3">
        <v>475.0</v>
      </c>
      <c r="J343" s="8">
        <v>389.0</v>
      </c>
      <c r="K343" s="8">
        <f t="shared" si="28"/>
        <v>-86</v>
      </c>
      <c r="L343" s="9">
        <f t="shared" si="29"/>
        <v>-0.1810526316</v>
      </c>
      <c r="M343" s="3">
        <v>725451.2</v>
      </c>
      <c r="N343" s="8">
        <v>507558.07999999996</v>
      </c>
      <c r="O343" s="8">
        <f t="shared" si="30"/>
        <v>-217893.12</v>
      </c>
      <c r="P343" s="9">
        <f t="shared" si="31"/>
        <v>-0.3003553099</v>
      </c>
      <c r="Q343" s="3">
        <v>686.9803030303029</v>
      </c>
      <c r="R343" s="8">
        <v>478.8283773584905</v>
      </c>
      <c r="S343" s="8">
        <f t="shared" si="32"/>
        <v>-208.1519257</v>
      </c>
      <c r="T343" s="9">
        <f t="shared" si="33"/>
        <v>-0.3029954786</v>
      </c>
      <c r="U343" s="8"/>
      <c r="V343" s="8">
        <v>311.0</v>
      </c>
      <c r="W343" s="8">
        <v>78.0</v>
      </c>
      <c r="X343" s="9">
        <v>0.36698113207547167</v>
      </c>
      <c r="Y343" s="8">
        <v>350.0</v>
      </c>
      <c r="Z343" s="9">
        <v>0.330188679245283</v>
      </c>
      <c r="AA343" s="8">
        <v>1450.1659428571427</v>
      </c>
      <c r="AB343" s="3"/>
      <c r="AC343" s="3">
        <v>2860.0</v>
      </c>
      <c r="AD343" s="3">
        <v>1.0</v>
      </c>
      <c r="AE343" s="3">
        <v>5.0</v>
      </c>
      <c r="AF343" s="3" t="s">
        <v>389</v>
      </c>
      <c r="AG343" s="3">
        <v>363.0</v>
      </c>
      <c r="AH343" s="3">
        <v>112.0</v>
      </c>
      <c r="AI343" s="3">
        <v>0.4498106060606061</v>
      </c>
      <c r="AJ343" s="3">
        <v>419.0</v>
      </c>
      <c r="AK343" s="3">
        <v>0.39678030303030304</v>
      </c>
      <c r="AL343" s="3">
        <v>1731.3871121718375</v>
      </c>
      <c r="AM343" s="3"/>
    </row>
    <row r="344" ht="14.25" customHeight="1">
      <c r="A344" s="1">
        <v>2884.0</v>
      </c>
      <c r="B344" s="2">
        <v>1.0</v>
      </c>
      <c r="C344" s="2">
        <v>6.0</v>
      </c>
      <c r="D344" s="3" t="s">
        <v>390</v>
      </c>
      <c r="E344" s="3">
        <v>424.0</v>
      </c>
      <c r="F344" s="8">
        <v>406.0</v>
      </c>
      <c r="G344" s="8">
        <f t="shared" si="26"/>
        <v>-18</v>
      </c>
      <c r="H344" s="9">
        <f t="shared" si="27"/>
        <v>-0.04245283019</v>
      </c>
      <c r="I344" s="3">
        <v>173.0</v>
      </c>
      <c r="J344" s="8">
        <v>144.0</v>
      </c>
      <c r="K344" s="8">
        <f t="shared" si="28"/>
        <v>-29</v>
      </c>
      <c r="L344" s="9">
        <f t="shared" si="29"/>
        <v>-0.1676300578</v>
      </c>
      <c r="M344" s="3">
        <v>192288.96</v>
      </c>
      <c r="N344" s="8">
        <v>157634.56</v>
      </c>
      <c r="O344" s="8">
        <f t="shared" si="30"/>
        <v>-34654.4</v>
      </c>
      <c r="P344" s="9">
        <f t="shared" si="31"/>
        <v>-0.1802204349</v>
      </c>
      <c r="Q344" s="3">
        <v>453.5116981132075</v>
      </c>
      <c r="R344" s="8">
        <v>388.2624630541872</v>
      </c>
      <c r="S344" s="8">
        <f t="shared" si="32"/>
        <v>-65.24923506</v>
      </c>
      <c r="T344" s="9">
        <f t="shared" si="33"/>
        <v>-0.1438755281</v>
      </c>
      <c r="U344" s="8"/>
      <c r="V344" s="8">
        <v>100.0</v>
      </c>
      <c r="W344" s="8">
        <v>44.0</v>
      </c>
      <c r="X344" s="9">
        <v>0.35467980295566504</v>
      </c>
      <c r="Y344" s="8">
        <v>122.0</v>
      </c>
      <c r="Z344" s="9">
        <v>0.30049261083743845</v>
      </c>
      <c r="AA344" s="8">
        <v>1292.086557377049</v>
      </c>
      <c r="AB344" s="3"/>
      <c r="AC344" s="3">
        <v>2884.0</v>
      </c>
      <c r="AD344" s="3">
        <v>1.0</v>
      </c>
      <c r="AE344" s="3">
        <v>6.0</v>
      </c>
      <c r="AF344" s="3" t="s">
        <v>390</v>
      </c>
      <c r="AG344" s="3">
        <v>102.0</v>
      </c>
      <c r="AH344" s="3">
        <v>71.0</v>
      </c>
      <c r="AI344" s="3">
        <v>0.4080188679245283</v>
      </c>
      <c r="AJ344" s="3">
        <v>137.5</v>
      </c>
      <c r="AK344" s="3">
        <v>0.3242924528301887</v>
      </c>
      <c r="AL344" s="3">
        <v>1398.4651636363635</v>
      </c>
      <c r="AM344" s="3"/>
    </row>
    <row r="345" ht="14.25" customHeight="1">
      <c r="A345" s="1">
        <v>2886.0</v>
      </c>
      <c r="B345" s="2">
        <v>1.0</v>
      </c>
      <c r="C345" s="2">
        <v>6.0</v>
      </c>
      <c r="D345" s="3" t="s">
        <v>391</v>
      </c>
      <c r="E345" s="3">
        <v>240.0</v>
      </c>
      <c r="F345" s="8">
        <v>230.0</v>
      </c>
      <c r="G345" s="8">
        <f t="shared" si="26"/>
        <v>-10</v>
      </c>
      <c r="H345" s="9">
        <f t="shared" si="27"/>
        <v>-0.04166666667</v>
      </c>
      <c r="I345" s="3">
        <v>69.0</v>
      </c>
      <c r="J345" s="8">
        <v>52.0</v>
      </c>
      <c r="K345" s="8">
        <f t="shared" si="28"/>
        <v>-17</v>
      </c>
      <c r="L345" s="9">
        <f t="shared" si="29"/>
        <v>-0.2463768116</v>
      </c>
      <c r="M345" s="3">
        <v>60659.520000000004</v>
      </c>
      <c r="N345" s="8">
        <v>41871.68</v>
      </c>
      <c r="O345" s="8">
        <f t="shared" si="30"/>
        <v>-18787.84</v>
      </c>
      <c r="P345" s="9">
        <f t="shared" si="31"/>
        <v>-0.3097261568</v>
      </c>
      <c r="Q345" s="3">
        <v>252.74800000000002</v>
      </c>
      <c r="R345" s="8">
        <v>182.05078260869564</v>
      </c>
      <c r="S345" s="8">
        <f t="shared" si="32"/>
        <v>-70.69721739</v>
      </c>
      <c r="T345" s="9">
        <f t="shared" si="33"/>
        <v>-0.2797142505</v>
      </c>
      <c r="U345" s="8"/>
      <c r="V345" s="8">
        <v>41.0</v>
      </c>
      <c r="W345" s="8">
        <v>11.0</v>
      </c>
      <c r="X345" s="9">
        <v>0.22608695652173913</v>
      </c>
      <c r="Y345" s="8">
        <v>46.5</v>
      </c>
      <c r="Z345" s="9">
        <v>0.20217391304347826</v>
      </c>
      <c r="AA345" s="8">
        <v>900.4662365591398</v>
      </c>
      <c r="AB345" s="3"/>
      <c r="AC345" s="3">
        <v>2886.0</v>
      </c>
      <c r="AD345" s="3">
        <v>1.0</v>
      </c>
      <c r="AE345" s="3">
        <v>6.0</v>
      </c>
      <c r="AF345" s="3" t="s">
        <v>391</v>
      </c>
      <c r="AG345" s="3">
        <v>45.0</v>
      </c>
      <c r="AH345" s="3">
        <v>24.0</v>
      </c>
      <c r="AI345" s="3">
        <v>0.2875</v>
      </c>
      <c r="AJ345" s="3">
        <v>57.0</v>
      </c>
      <c r="AK345" s="3">
        <v>0.2375</v>
      </c>
      <c r="AL345" s="3">
        <v>1064.202105263158</v>
      </c>
      <c r="AM345" s="3"/>
    </row>
    <row r="346" ht="14.25" customHeight="1">
      <c r="A346" s="1">
        <v>2888.0</v>
      </c>
      <c r="B346" s="2">
        <v>1.0</v>
      </c>
      <c r="C346" s="2">
        <v>6.0</v>
      </c>
      <c r="D346" s="3" t="s">
        <v>392</v>
      </c>
      <c r="E346" s="3">
        <v>309.0</v>
      </c>
      <c r="F346" s="8">
        <v>335.0</v>
      </c>
      <c r="G346" s="8">
        <f t="shared" si="26"/>
        <v>26</v>
      </c>
      <c r="H346" s="9">
        <f t="shared" si="27"/>
        <v>0.08414239482</v>
      </c>
      <c r="I346" s="3">
        <v>119.0</v>
      </c>
      <c r="J346" s="8">
        <v>163.0</v>
      </c>
      <c r="K346" s="8">
        <f t="shared" si="28"/>
        <v>44</v>
      </c>
      <c r="L346" s="9">
        <f t="shared" si="29"/>
        <v>0.3697478992</v>
      </c>
      <c r="M346" s="3">
        <v>182780.47999999998</v>
      </c>
      <c r="N346" s="8">
        <v>296252.16000000003</v>
      </c>
      <c r="O346" s="8">
        <f t="shared" si="30"/>
        <v>113471.68</v>
      </c>
      <c r="P346" s="9">
        <f t="shared" si="31"/>
        <v>0.620808524</v>
      </c>
      <c r="Q346" s="3">
        <v>591.5225889967637</v>
      </c>
      <c r="R346" s="8">
        <v>884.3348059701493</v>
      </c>
      <c r="S346" s="8">
        <f t="shared" si="32"/>
        <v>292.812217</v>
      </c>
      <c r="T346" s="9">
        <f t="shared" si="33"/>
        <v>0.4950144296</v>
      </c>
      <c r="U346" s="8"/>
      <c r="V346" s="8">
        <v>116.0</v>
      </c>
      <c r="W346" s="8">
        <v>47.0</v>
      </c>
      <c r="X346" s="9">
        <v>0.48656716417910445</v>
      </c>
      <c r="Y346" s="8">
        <v>139.5</v>
      </c>
      <c r="Z346" s="9">
        <v>0.4164179104477612</v>
      </c>
      <c r="AA346" s="8">
        <v>2123.6713978494627</v>
      </c>
      <c r="AB346" s="3"/>
      <c r="AC346" s="3">
        <v>2888.0</v>
      </c>
      <c r="AD346" s="3">
        <v>1.0</v>
      </c>
      <c r="AE346" s="3">
        <v>6.0</v>
      </c>
      <c r="AF346" s="3" t="s">
        <v>392</v>
      </c>
      <c r="AG346" s="3">
        <v>78.0</v>
      </c>
      <c r="AH346" s="3">
        <v>41.0</v>
      </c>
      <c r="AI346" s="3">
        <v>0.3851132686084142</v>
      </c>
      <c r="AJ346" s="3">
        <v>98.5</v>
      </c>
      <c r="AK346" s="3">
        <v>0.3187702265372168</v>
      </c>
      <c r="AL346" s="3">
        <v>1855.639390862944</v>
      </c>
      <c r="AM346" s="3"/>
    </row>
    <row r="347" ht="14.25" customHeight="1">
      <c r="A347" s="1">
        <v>2889.0</v>
      </c>
      <c r="B347" s="2">
        <v>1.0</v>
      </c>
      <c r="C347" s="2">
        <v>6.0</v>
      </c>
      <c r="D347" s="3" t="s">
        <v>393</v>
      </c>
      <c r="E347" s="3">
        <v>732.0</v>
      </c>
      <c r="F347" s="8">
        <v>710.0</v>
      </c>
      <c r="G347" s="8">
        <f t="shared" si="26"/>
        <v>-22</v>
      </c>
      <c r="H347" s="9">
        <f t="shared" si="27"/>
        <v>-0.03005464481</v>
      </c>
      <c r="I347" s="3">
        <v>232.0</v>
      </c>
      <c r="J347" s="8">
        <v>156.0</v>
      </c>
      <c r="K347" s="8">
        <f t="shared" si="28"/>
        <v>-76</v>
      </c>
      <c r="L347" s="9">
        <f t="shared" si="29"/>
        <v>-0.3275862069</v>
      </c>
      <c r="M347" s="3">
        <v>219325.12</v>
      </c>
      <c r="N347" s="8">
        <v>120746.23999999999</v>
      </c>
      <c r="O347" s="8">
        <f t="shared" si="30"/>
        <v>-98578.88</v>
      </c>
      <c r="P347" s="9">
        <f t="shared" si="31"/>
        <v>-0.4494646122</v>
      </c>
      <c r="Q347" s="3">
        <v>299.62448087431693</v>
      </c>
      <c r="R347" s="8">
        <v>170.06512676056337</v>
      </c>
      <c r="S347" s="8">
        <f t="shared" si="32"/>
        <v>-129.5593541</v>
      </c>
      <c r="T347" s="9">
        <f t="shared" si="33"/>
        <v>-0.4324057692</v>
      </c>
      <c r="U347" s="8"/>
      <c r="V347" s="8">
        <v>126.0</v>
      </c>
      <c r="W347" s="8">
        <v>30.0</v>
      </c>
      <c r="X347" s="9">
        <v>0.21971830985915494</v>
      </c>
      <c r="Y347" s="8">
        <v>141.0</v>
      </c>
      <c r="Z347" s="9">
        <v>0.19859154929577466</v>
      </c>
      <c r="AA347" s="8">
        <v>856.3563120567376</v>
      </c>
      <c r="AB347" s="3"/>
      <c r="AC347" s="3">
        <v>2889.0</v>
      </c>
      <c r="AD347" s="3">
        <v>1.0</v>
      </c>
      <c r="AE347" s="3">
        <v>6.0</v>
      </c>
      <c r="AF347" s="3" t="s">
        <v>393</v>
      </c>
      <c r="AG347" s="3">
        <v>151.0</v>
      </c>
      <c r="AH347" s="3">
        <v>81.0</v>
      </c>
      <c r="AI347" s="3">
        <v>0.31693989071038253</v>
      </c>
      <c r="AJ347" s="3">
        <v>191.5</v>
      </c>
      <c r="AK347" s="3">
        <v>0.2616120218579235</v>
      </c>
      <c r="AL347" s="3">
        <v>1145.3008877284594</v>
      </c>
      <c r="AM347" s="3"/>
    </row>
    <row r="348" ht="14.25" customHeight="1">
      <c r="A348" s="1">
        <v>2890.0</v>
      </c>
      <c r="B348" s="2">
        <v>1.0</v>
      </c>
      <c r="C348" s="2">
        <v>6.0</v>
      </c>
      <c r="D348" s="3" t="s">
        <v>394</v>
      </c>
      <c r="E348" s="3">
        <v>562.0</v>
      </c>
      <c r="F348" s="8">
        <v>562.0</v>
      </c>
      <c r="G348" s="8">
        <f t="shared" si="26"/>
        <v>0</v>
      </c>
      <c r="H348" s="9">
        <f t="shared" si="27"/>
        <v>0</v>
      </c>
      <c r="I348" s="3">
        <v>247.0</v>
      </c>
      <c r="J348" s="8">
        <v>200.0</v>
      </c>
      <c r="K348" s="8">
        <f t="shared" si="28"/>
        <v>-47</v>
      </c>
      <c r="L348" s="9">
        <f t="shared" si="29"/>
        <v>-0.1902834008</v>
      </c>
      <c r="M348" s="3">
        <v>362754.24</v>
      </c>
      <c r="N348" s="8">
        <v>251745.6</v>
      </c>
      <c r="O348" s="8">
        <f t="shared" si="30"/>
        <v>-111008.64</v>
      </c>
      <c r="P348" s="9">
        <f t="shared" si="31"/>
        <v>-0.3060161061</v>
      </c>
      <c r="Q348" s="3">
        <v>645.4701779359431</v>
      </c>
      <c r="R348" s="8">
        <v>447.9459074733096</v>
      </c>
      <c r="S348" s="8">
        <f t="shared" si="32"/>
        <v>-197.5242705</v>
      </c>
      <c r="T348" s="9">
        <f t="shared" si="33"/>
        <v>-0.3060161061</v>
      </c>
      <c r="U348" s="8"/>
      <c r="V348" s="8">
        <v>162.0</v>
      </c>
      <c r="W348" s="8">
        <v>38.0</v>
      </c>
      <c r="X348" s="9">
        <v>0.35587188612099646</v>
      </c>
      <c r="Y348" s="8">
        <v>181.0</v>
      </c>
      <c r="Z348" s="9">
        <v>0.3220640569395018</v>
      </c>
      <c r="AA348" s="8">
        <v>1390.8596685082873</v>
      </c>
      <c r="AB348" s="3"/>
      <c r="AC348" s="3">
        <v>2890.0</v>
      </c>
      <c r="AD348" s="3">
        <v>1.0</v>
      </c>
      <c r="AE348" s="3">
        <v>6.0</v>
      </c>
      <c r="AF348" s="3" t="s">
        <v>394</v>
      </c>
      <c r="AG348" s="3">
        <v>187.0</v>
      </c>
      <c r="AH348" s="3">
        <v>60.0</v>
      </c>
      <c r="AI348" s="3">
        <v>0.4395017793594306</v>
      </c>
      <c r="AJ348" s="3">
        <v>217.0</v>
      </c>
      <c r="AK348" s="3">
        <v>0.3861209964412811</v>
      </c>
      <c r="AL348" s="3">
        <v>1671.6785253456221</v>
      </c>
      <c r="AM348" s="3"/>
    </row>
    <row r="349" ht="14.25" customHeight="1">
      <c r="A349" s="1">
        <v>2895.0</v>
      </c>
      <c r="B349" s="2">
        <v>1.0</v>
      </c>
      <c r="C349" s="2">
        <v>5.0</v>
      </c>
      <c r="D349" s="3" t="s">
        <v>395</v>
      </c>
      <c r="E349" s="3">
        <v>1180.0</v>
      </c>
      <c r="F349" s="8">
        <v>1139.0</v>
      </c>
      <c r="G349" s="8">
        <f t="shared" si="26"/>
        <v>-41</v>
      </c>
      <c r="H349" s="9">
        <f t="shared" si="27"/>
        <v>-0.03474576271</v>
      </c>
      <c r="I349" s="3">
        <v>418.0</v>
      </c>
      <c r="J349" s="8">
        <v>344.0</v>
      </c>
      <c r="K349" s="8">
        <f t="shared" si="28"/>
        <v>-74</v>
      </c>
      <c r="L349" s="9">
        <f t="shared" si="29"/>
        <v>-0.1770334928</v>
      </c>
      <c r="M349" s="3">
        <v>446440.32</v>
      </c>
      <c r="N349" s="8">
        <v>343107.19999999995</v>
      </c>
      <c r="O349" s="8">
        <f t="shared" si="30"/>
        <v>-103333.12</v>
      </c>
      <c r="P349" s="9">
        <f t="shared" si="31"/>
        <v>-0.2314600975</v>
      </c>
      <c r="Q349" s="3">
        <v>378.3392542372881</v>
      </c>
      <c r="R349" s="8">
        <v>301.2354697102721</v>
      </c>
      <c r="S349" s="8">
        <f t="shared" si="32"/>
        <v>-77.10378453</v>
      </c>
      <c r="T349" s="9">
        <f t="shared" si="33"/>
        <v>-0.20379536</v>
      </c>
      <c r="U349" s="8"/>
      <c r="V349" s="8">
        <v>245.0</v>
      </c>
      <c r="W349" s="8">
        <v>99.0</v>
      </c>
      <c r="X349" s="9">
        <v>0.30201931518876207</v>
      </c>
      <c r="Y349" s="8">
        <v>294.5</v>
      </c>
      <c r="Z349" s="9">
        <v>0.2585601404741001</v>
      </c>
      <c r="AA349" s="8">
        <v>1165.0499151103563</v>
      </c>
      <c r="AB349" s="3"/>
      <c r="AC349" s="3">
        <v>2895.0</v>
      </c>
      <c r="AD349" s="3">
        <v>1.0</v>
      </c>
      <c r="AE349" s="3">
        <v>5.0</v>
      </c>
      <c r="AF349" s="3" t="s">
        <v>395</v>
      </c>
      <c r="AG349" s="3">
        <v>269.0</v>
      </c>
      <c r="AH349" s="3">
        <v>149.0</v>
      </c>
      <c r="AI349" s="3">
        <v>0.35423728813559324</v>
      </c>
      <c r="AJ349" s="3">
        <v>343.5</v>
      </c>
      <c r="AK349" s="3">
        <v>0.2911016949152542</v>
      </c>
      <c r="AL349" s="3">
        <v>1299.6806986899564</v>
      </c>
      <c r="AM349" s="3"/>
    </row>
    <row r="350" ht="14.25" customHeight="1">
      <c r="A350" s="1">
        <v>2897.0</v>
      </c>
      <c r="B350" s="2">
        <v>1.0</v>
      </c>
      <c r="C350" s="2">
        <v>5.0</v>
      </c>
      <c r="D350" s="3" t="s">
        <v>396</v>
      </c>
      <c r="E350" s="3">
        <v>1138.0</v>
      </c>
      <c r="F350" s="8">
        <v>1129.0</v>
      </c>
      <c r="G350" s="8">
        <f t="shared" si="26"/>
        <v>-9</v>
      </c>
      <c r="H350" s="9">
        <f t="shared" si="27"/>
        <v>-0.007908611599</v>
      </c>
      <c r="I350" s="3">
        <v>508.0</v>
      </c>
      <c r="J350" s="8">
        <v>421.0</v>
      </c>
      <c r="K350" s="8">
        <f t="shared" si="28"/>
        <v>-87</v>
      </c>
      <c r="L350" s="9">
        <f t="shared" si="29"/>
        <v>-0.1712598425</v>
      </c>
      <c r="M350" s="3">
        <v>736849.9199999999</v>
      </c>
      <c r="N350" s="8">
        <v>528637.12</v>
      </c>
      <c r="O350" s="8">
        <f t="shared" si="30"/>
        <v>-208212.8</v>
      </c>
      <c r="P350" s="9">
        <f t="shared" si="31"/>
        <v>-0.2825715174</v>
      </c>
      <c r="Q350" s="3">
        <v>647.4955360281194</v>
      </c>
      <c r="R350" s="8">
        <v>468.2348272807794</v>
      </c>
      <c r="S350" s="8">
        <f t="shared" si="32"/>
        <v>-179.2607087</v>
      </c>
      <c r="T350" s="9">
        <f t="shared" si="33"/>
        <v>-0.2768524241</v>
      </c>
      <c r="U350" s="8"/>
      <c r="V350" s="8">
        <v>318.0</v>
      </c>
      <c r="W350" s="8">
        <v>103.0</v>
      </c>
      <c r="X350" s="9">
        <v>0.3728963684676705</v>
      </c>
      <c r="Y350" s="8">
        <v>369.5</v>
      </c>
      <c r="Z350" s="9">
        <v>0.32728077945084144</v>
      </c>
      <c r="AA350" s="8">
        <v>1430.6823274695535</v>
      </c>
      <c r="AB350" s="3"/>
      <c r="AC350" s="3">
        <v>2897.0</v>
      </c>
      <c r="AD350" s="3">
        <v>1.0</v>
      </c>
      <c r="AE350" s="3">
        <v>5.0</v>
      </c>
      <c r="AF350" s="3" t="s">
        <v>396</v>
      </c>
      <c r="AG350" s="3">
        <v>367.0</v>
      </c>
      <c r="AH350" s="3">
        <v>141.0</v>
      </c>
      <c r="AI350" s="3">
        <v>0.44639718804920914</v>
      </c>
      <c r="AJ350" s="3">
        <v>437.5</v>
      </c>
      <c r="AK350" s="3">
        <v>0.3844463971880492</v>
      </c>
      <c r="AL350" s="3">
        <v>1684.2283885714285</v>
      </c>
      <c r="AM350" s="3"/>
    </row>
    <row r="351" ht="14.25" customHeight="1">
      <c r="A351" s="1">
        <v>2898.0</v>
      </c>
      <c r="B351" s="2">
        <v>1.0</v>
      </c>
      <c r="C351" s="2">
        <v>6.0</v>
      </c>
      <c r="D351" s="3" t="s">
        <v>397</v>
      </c>
      <c r="E351" s="3">
        <v>406.0</v>
      </c>
      <c r="F351" s="8">
        <v>419.0</v>
      </c>
      <c r="G351" s="8">
        <f t="shared" si="26"/>
        <v>13</v>
      </c>
      <c r="H351" s="9">
        <f t="shared" si="27"/>
        <v>0.03201970443</v>
      </c>
      <c r="I351" s="3">
        <v>221.0</v>
      </c>
      <c r="J351" s="8">
        <v>228.0</v>
      </c>
      <c r="K351" s="8">
        <f t="shared" si="28"/>
        <v>7</v>
      </c>
      <c r="L351" s="9">
        <f t="shared" si="29"/>
        <v>0.03167420814</v>
      </c>
      <c r="M351" s="3">
        <v>361952.32</v>
      </c>
      <c r="N351" s="8">
        <v>375527.68</v>
      </c>
      <c r="O351" s="8">
        <f t="shared" si="30"/>
        <v>13575.36</v>
      </c>
      <c r="P351" s="9">
        <f t="shared" si="31"/>
        <v>0.03750593448</v>
      </c>
      <c r="Q351" s="3">
        <v>891.5081773399015</v>
      </c>
      <c r="R351" s="8">
        <v>896.247446300716</v>
      </c>
      <c r="S351" s="8">
        <f t="shared" si="32"/>
        <v>4.739268961</v>
      </c>
      <c r="T351" s="9">
        <f t="shared" si="33"/>
        <v>0.005316012888</v>
      </c>
      <c r="U351" s="8"/>
      <c r="V351" s="8">
        <v>154.0</v>
      </c>
      <c r="W351" s="8">
        <v>74.0</v>
      </c>
      <c r="X351" s="9">
        <v>0.5441527446300716</v>
      </c>
      <c r="Y351" s="8">
        <v>191.0</v>
      </c>
      <c r="Z351" s="9">
        <v>0.45584725536992843</v>
      </c>
      <c r="AA351" s="8">
        <v>1966.113507853403</v>
      </c>
      <c r="AB351" s="3"/>
      <c r="AC351" s="3">
        <v>2898.0</v>
      </c>
      <c r="AD351" s="3">
        <v>1.0</v>
      </c>
      <c r="AE351" s="3">
        <v>6.0</v>
      </c>
      <c r="AF351" s="3" t="s">
        <v>397</v>
      </c>
      <c r="AG351" s="3">
        <v>147.0</v>
      </c>
      <c r="AH351" s="3">
        <v>74.0</v>
      </c>
      <c r="AI351" s="3">
        <v>0.5443349753694581</v>
      </c>
      <c r="AJ351" s="3">
        <v>184.0</v>
      </c>
      <c r="AK351" s="3">
        <v>0.45320197044334976</v>
      </c>
      <c r="AL351" s="3">
        <v>1967.1321739130435</v>
      </c>
      <c r="AM351" s="3"/>
    </row>
    <row r="352" ht="14.25" customHeight="1">
      <c r="A352" s="1">
        <v>2899.0</v>
      </c>
      <c r="B352" s="2">
        <v>1.0</v>
      </c>
      <c r="C352" s="2">
        <v>5.0</v>
      </c>
      <c r="D352" s="3" t="s">
        <v>398</v>
      </c>
      <c r="E352" s="3">
        <v>1511.0</v>
      </c>
      <c r="F352" s="8">
        <v>1506.0</v>
      </c>
      <c r="G352" s="8">
        <f t="shared" si="26"/>
        <v>-5</v>
      </c>
      <c r="H352" s="9">
        <f t="shared" si="27"/>
        <v>-0.003309066843</v>
      </c>
      <c r="I352" s="3">
        <v>383.0</v>
      </c>
      <c r="J352" s="8">
        <v>345.0</v>
      </c>
      <c r="K352" s="8">
        <f t="shared" si="28"/>
        <v>-38</v>
      </c>
      <c r="L352" s="9">
        <f t="shared" si="29"/>
        <v>-0.09921671018</v>
      </c>
      <c r="M352" s="3">
        <v>305073.27999999997</v>
      </c>
      <c r="N352" s="8">
        <v>265492.8</v>
      </c>
      <c r="O352" s="8">
        <f t="shared" si="30"/>
        <v>-39580.48</v>
      </c>
      <c r="P352" s="9">
        <f t="shared" si="31"/>
        <v>-0.1297408937</v>
      </c>
      <c r="Q352" s="3">
        <v>201.9015751158173</v>
      </c>
      <c r="R352" s="8">
        <v>176.29003984063743</v>
      </c>
      <c r="S352" s="8">
        <f t="shared" si="32"/>
        <v>-25.61153528</v>
      </c>
      <c r="T352" s="9">
        <f t="shared" si="33"/>
        <v>-0.1268515873</v>
      </c>
      <c r="U352" s="8"/>
      <c r="V352" s="8">
        <v>249.0</v>
      </c>
      <c r="W352" s="8">
        <v>96.0</v>
      </c>
      <c r="X352" s="9">
        <v>0.2290836653386454</v>
      </c>
      <c r="Y352" s="8">
        <v>297.0</v>
      </c>
      <c r="Z352" s="9">
        <v>0.19721115537848605</v>
      </c>
      <c r="AA352" s="8">
        <v>893.9151515151515</v>
      </c>
      <c r="AB352" s="3"/>
      <c r="AC352" s="3">
        <v>2899.0</v>
      </c>
      <c r="AD352" s="3">
        <v>1.0</v>
      </c>
      <c r="AE352" s="3">
        <v>5.0</v>
      </c>
      <c r="AF352" s="3" t="s">
        <v>398</v>
      </c>
      <c r="AG352" s="3">
        <v>264.0</v>
      </c>
      <c r="AH352" s="3">
        <v>119.0</v>
      </c>
      <c r="AI352" s="3">
        <v>0.25347452018530775</v>
      </c>
      <c r="AJ352" s="3">
        <v>323.5</v>
      </c>
      <c r="AK352" s="3">
        <v>0.21409662475181998</v>
      </c>
      <c r="AL352" s="3">
        <v>943.0395054095826</v>
      </c>
      <c r="AM352" s="3"/>
    </row>
    <row r="353" ht="14.25" customHeight="1">
      <c r="A353" s="1">
        <v>2902.0</v>
      </c>
      <c r="B353" s="2">
        <v>1.0</v>
      </c>
      <c r="C353" s="2">
        <v>6.0</v>
      </c>
      <c r="D353" s="3" t="s">
        <v>399</v>
      </c>
      <c r="E353" s="3">
        <v>586.0</v>
      </c>
      <c r="F353" s="8">
        <v>556.0</v>
      </c>
      <c r="G353" s="8">
        <f t="shared" si="26"/>
        <v>-30</v>
      </c>
      <c r="H353" s="9">
        <f t="shared" si="27"/>
        <v>-0.05119453925</v>
      </c>
      <c r="I353" s="3">
        <v>167.0</v>
      </c>
      <c r="J353" s="8">
        <v>144.0</v>
      </c>
      <c r="K353" s="8">
        <f t="shared" si="28"/>
        <v>-23</v>
      </c>
      <c r="L353" s="9">
        <f t="shared" si="29"/>
        <v>-0.1377245509</v>
      </c>
      <c r="M353" s="3">
        <v>134493.44</v>
      </c>
      <c r="N353" s="8">
        <v>105108.79999999999</v>
      </c>
      <c r="O353" s="8">
        <f t="shared" si="30"/>
        <v>-29384.64</v>
      </c>
      <c r="P353" s="9">
        <f t="shared" si="31"/>
        <v>-0.218483816</v>
      </c>
      <c r="Q353" s="3">
        <v>229.51098976109216</v>
      </c>
      <c r="R353" s="8">
        <v>189.04460431654675</v>
      </c>
      <c r="S353" s="8">
        <f t="shared" si="32"/>
        <v>-40.46638544</v>
      </c>
      <c r="T353" s="9">
        <f t="shared" si="33"/>
        <v>-0.1763156766</v>
      </c>
      <c r="U353" s="8"/>
      <c r="V353" s="8">
        <v>88.0</v>
      </c>
      <c r="W353" s="8">
        <v>56.0</v>
      </c>
      <c r="X353" s="9">
        <v>0.2589928057553957</v>
      </c>
      <c r="Y353" s="8">
        <v>116.0</v>
      </c>
      <c r="Z353" s="9">
        <v>0.20863309352517986</v>
      </c>
      <c r="AA353" s="8">
        <v>906.1103448275861</v>
      </c>
      <c r="AB353" s="3"/>
      <c r="AC353" s="3">
        <v>2902.0</v>
      </c>
      <c r="AD353" s="3">
        <v>1.0</v>
      </c>
      <c r="AE353" s="3">
        <v>6.0</v>
      </c>
      <c r="AF353" s="3" t="s">
        <v>399</v>
      </c>
      <c r="AG353" s="3">
        <v>103.0</v>
      </c>
      <c r="AH353" s="3">
        <v>64.0</v>
      </c>
      <c r="AI353" s="3">
        <v>0.28498293515358364</v>
      </c>
      <c r="AJ353" s="3">
        <v>135.0</v>
      </c>
      <c r="AK353" s="3">
        <v>0.23037542662116042</v>
      </c>
      <c r="AL353" s="3">
        <v>996.2477037037037</v>
      </c>
      <c r="AM353" s="3"/>
    </row>
    <row r="354" ht="14.25" customHeight="1">
      <c r="A354" s="1">
        <v>2903.0</v>
      </c>
      <c r="B354" s="2">
        <v>1.0</v>
      </c>
      <c r="C354" s="2">
        <v>6.0</v>
      </c>
      <c r="D354" s="3" t="s">
        <v>400</v>
      </c>
      <c r="E354" s="3">
        <v>490.0</v>
      </c>
      <c r="F354" s="8">
        <v>458.0</v>
      </c>
      <c r="G354" s="8">
        <f t="shared" si="26"/>
        <v>-32</v>
      </c>
      <c r="H354" s="9">
        <f t="shared" si="27"/>
        <v>-0.06530612245</v>
      </c>
      <c r="I354" s="3">
        <v>210.0</v>
      </c>
      <c r="J354" s="8">
        <v>146.0</v>
      </c>
      <c r="K354" s="8">
        <f t="shared" si="28"/>
        <v>-64</v>
      </c>
      <c r="L354" s="9">
        <f t="shared" si="29"/>
        <v>-0.3047619048</v>
      </c>
      <c r="M354" s="3">
        <v>257530.88</v>
      </c>
      <c r="N354" s="8">
        <v>160212.16</v>
      </c>
      <c r="O354" s="8">
        <f t="shared" si="30"/>
        <v>-97318.72</v>
      </c>
      <c r="P354" s="9">
        <f t="shared" si="31"/>
        <v>-0.3778914591</v>
      </c>
      <c r="Q354" s="3">
        <v>525.573224489796</v>
      </c>
      <c r="R354" s="8">
        <v>349.8082096069869</v>
      </c>
      <c r="S354" s="8">
        <f t="shared" si="32"/>
        <v>-175.7650149</v>
      </c>
      <c r="T354" s="9">
        <f t="shared" si="33"/>
        <v>-0.3344253601</v>
      </c>
      <c r="U354" s="8"/>
      <c r="V354" s="8">
        <v>111.0</v>
      </c>
      <c r="W354" s="8">
        <v>35.0</v>
      </c>
      <c r="X354" s="9">
        <v>0.31877729257641924</v>
      </c>
      <c r="Y354" s="8">
        <v>128.5</v>
      </c>
      <c r="Z354" s="9">
        <v>0.28056768558951967</v>
      </c>
      <c r="AA354" s="8">
        <v>1246.7872373540856</v>
      </c>
      <c r="AB354" s="3"/>
      <c r="AC354" s="3">
        <v>2903.0</v>
      </c>
      <c r="AD354" s="3">
        <v>1.0</v>
      </c>
      <c r="AE354" s="3">
        <v>6.0</v>
      </c>
      <c r="AF354" s="3" t="s">
        <v>400</v>
      </c>
      <c r="AG354" s="3">
        <v>132.0</v>
      </c>
      <c r="AH354" s="3">
        <v>78.0</v>
      </c>
      <c r="AI354" s="3">
        <v>0.42857142857142855</v>
      </c>
      <c r="AJ354" s="3">
        <v>171.0</v>
      </c>
      <c r="AK354" s="3">
        <v>0.3489795918367347</v>
      </c>
      <c r="AL354" s="3">
        <v>1506.028538011696</v>
      </c>
      <c r="AM354" s="3"/>
    </row>
    <row r="355" ht="14.25" customHeight="1">
      <c r="A355" s="1">
        <v>2904.0</v>
      </c>
      <c r="B355" s="2">
        <v>1.0</v>
      </c>
      <c r="C355" s="2">
        <v>6.0</v>
      </c>
      <c r="D355" s="3" t="s">
        <v>401</v>
      </c>
      <c r="E355" s="3">
        <v>692.0</v>
      </c>
      <c r="F355" s="8">
        <v>680.0</v>
      </c>
      <c r="G355" s="8">
        <f t="shared" si="26"/>
        <v>-12</v>
      </c>
      <c r="H355" s="9">
        <f t="shared" si="27"/>
        <v>-0.01734104046</v>
      </c>
      <c r="I355" s="3">
        <v>315.0</v>
      </c>
      <c r="J355" s="8">
        <v>296.0</v>
      </c>
      <c r="K355" s="8">
        <f t="shared" si="28"/>
        <v>-19</v>
      </c>
      <c r="L355" s="9">
        <f t="shared" si="29"/>
        <v>-0.06031746032</v>
      </c>
      <c r="M355" s="3">
        <v>405370.56</v>
      </c>
      <c r="N355" s="8">
        <v>391967.04000000004</v>
      </c>
      <c r="O355" s="8">
        <f t="shared" si="30"/>
        <v>-13403.52</v>
      </c>
      <c r="P355" s="9">
        <f t="shared" si="31"/>
        <v>-0.03306485799</v>
      </c>
      <c r="Q355" s="3">
        <v>585.7956069364162</v>
      </c>
      <c r="R355" s="8">
        <v>576.4221176470588</v>
      </c>
      <c r="S355" s="8">
        <f t="shared" si="32"/>
        <v>-9.373489289</v>
      </c>
      <c r="T355" s="9">
        <f t="shared" si="33"/>
        <v>-0.01600129666</v>
      </c>
      <c r="U355" s="8"/>
      <c r="V355" s="8">
        <v>202.0</v>
      </c>
      <c r="W355" s="8">
        <v>94.0</v>
      </c>
      <c r="X355" s="9">
        <v>0.43529411764705883</v>
      </c>
      <c r="Y355" s="8">
        <v>249.0</v>
      </c>
      <c r="Z355" s="9">
        <v>0.36617647058823527</v>
      </c>
      <c r="AA355" s="8">
        <v>1574.1648192771086</v>
      </c>
      <c r="AB355" s="3"/>
      <c r="AC355" s="3">
        <v>2904.0</v>
      </c>
      <c r="AD355" s="3">
        <v>1.0</v>
      </c>
      <c r="AE355" s="3">
        <v>6.0</v>
      </c>
      <c r="AF355" s="3" t="s">
        <v>401</v>
      </c>
      <c r="AG355" s="3">
        <v>196.0</v>
      </c>
      <c r="AH355" s="3">
        <v>119.0</v>
      </c>
      <c r="AI355" s="3">
        <v>0.4552023121387283</v>
      </c>
      <c r="AJ355" s="3">
        <v>255.5</v>
      </c>
      <c r="AK355" s="3">
        <v>0.36921965317919075</v>
      </c>
      <c r="AL355" s="3">
        <v>1586.5775342465754</v>
      </c>
      <c r="AM355" s="3"/>
    </row>
    <row r="356" ht="14.25" customHeight="1">
      <c r="A356" s="1">
        <v>2905.0</v>
      </c>
      <c r="B356" s="2">
        <v>1.0</v>
      </c>
      <c r="C356" s="2">
        <v>5.0</v>
      </c>
      <c r="D356" s="3" t="s">
        <v>402</v>
      </c>
      <c r="E356" s="3">
        <v>1913.0</v>
      </c>
      <c r="F356" s="8">
        <v>1883.0</v>
      </c>
      <c r="G356" s="8">
        <f t="shared" si="26"/>
        <v>-30</v>
      </c>
      <c r="H356" s="9">
        <f t="shared" si="27"/>
        <v>-0.01568217459</v>
      </c>
      <c r="I356" s="3">
        <v>728.0</v>
      </c>
      <c r="J356" s="8">
        <v>616.0</v>
      </c>
      <c r="K356" s="8">
        <f t="shared" si="28"/>
        <v>-112</v>
      </c>
      <c r="L356" s="9">
        <f t="shared" si="29"/>
        <v>-0.1538461538</v>
      </c>
      <c r="M356" s="3">
        <v>721957.12</v>
      </c>
      <c r="N356" s="8">
        <v>626070.4</v>
      </c>
      <c r="O356" s="8">
        <f t="shared" si="30"/>
        <v>-95886.72</v>
      </c>
      <c r="P356" s="9">
        <f t="shared" si="31"/>
        <v>-0.1328149794</v>
      </c>
      <c r="Q356" s="3">
        <v>377.39525352848926</v>
      </c>
      <c r="R356" s="8">
        <v>332.4856080722252</v>
      </c>
      <c r="S356" s="8">
        <f t="shared" si="32"/>
        <v>-44.90964546</v>
      </c>
      <c r="T356" s="9">
        <f t="shared" si="33"/>
        <v>-0.1189989674</v>
      </c>
      <c r="U356" s="8"/>
      <c r="V356" s="8">
        <v>413.0</v>
      </c>
      <c r="W356" s="8">
        <v>203.0</v>
      </c>
      <c r="X356" s="9">
        <v>0.3271375464684015</v>
      </c>
      <c r="Y356" s="8">
        <v>514.5</v>
      </c>
      <c r="Z356" s="9">
        <v>0.2732342007434944</v>
      </c>
      <c r="AA356" s="8">
        <v>1216.8520894071914</v>
      </c>
      <c r="AB356" s="3"/>
      <c r="AC356" s="3">
        <v>2905.0</v>
      </c>
      <c r="AD356" s="3">
        <v>1.0</v>
      </c>
      <c r="AE356" s="3">
        <v>5.0</v>
      </c>
      <c r="AF356" s="3" t="s">
        <v>402</v>
      </c>
      <c r="AG356" s="3">
        <v>382.0</v>
      </c>
      <c r="AH356" s="3">
        <v>346.0</v>
      </c>
      <c r="AI356" s="3">
        <v>0.3805541035023523</v>
      </c>
      <c r="AJ356" s="3">
        <v>555.0</v>
      </c>
      <c r="AK356" s="3">
        <v>0.2901202300052274</v>
      </c>
      <c r="AL356" s="3">
        <v>1300.8236396396396</v>
      </c>
      <c r="AM356" s="3"/>
    </row>
    <row r="357" ht="14.25" customHeight="1">
      <c r="A357" s="1">
        <v>2906.0</v>
      </c>
      <c r="B357" s="2">
        <v>1.0</v>
      </c>
      <c r="C357" s="2">
        <v>6.0</v>
      </c>
      <c r="D357" s="3" t="s">
        <v>403</v>
      </c>
      <c r="E357" s="3">
        <v>406.0</v>
      </c>
      <c r="F357" s="8">
        <v>391.0</v>
      </c>
      <c r="G357" s="8">
        <f t="shared" si="26"/>
        <v>-15</v>
      </c>
      <c r="H357" s="9">
        <f t="shared" si="27"/>
        <v>-0.03694581281</v>
      </c>
      <c r="I357" s="3">
        <v>168.0</v>
      </c>
      <c r="J357" s="8">
        <v>137.0</v>
      </c>
      <c r="K357" s="8">
        <f t="shared" si="28"/>
        <v>-31</v>
      </c>
      <c r="L357" s="9">
        <f t="shared" si="29"/>
        <v>-0.1845238095</v>
      </c>
      <c r="M357" s="3">
        <v>175047.68</v>
      </c>
      <c r="N357" s="8">
        <v>138503.04</v>
      </c>
      <c r="O357" s="8">
        <f t="shared" si="30"/>
        <v>-36544.64</v>
      </c>
      <c r="P357" s="9">
        <f t="shared" si="31"/>
        <v>-0.2087696335</v>
      </c>
      <c r="Q357" s="3">
        <v>431.151921182266</v>
      </c>
      <c r="R357" s="8">
        <v>354.22772378516623</v>
      </c>
      <c r="S357" s="8">
        <f t="shared" si="32"/>
        <v>-76.9241974</v>
      </c>
      <c r="T357" s="9">
        <f t="shared" si="33"/>
        <v>-0.1784155274</v>
      </c>
      <c r="U357" s="8"/>
      <c r="V357" s="8">
        <v>87.0</v>
      </c>
      <c r="W357" s="8">
        <v>50.0</v>
      </c>
      <c r="X357" s="9">
        <v>0.35038363171355497</v>
      </c>
      <c r="Y357" s="8">
        <v>112.0</v>
      </c>
      <c r="Z357" s="9">
        <v>0.2864450127877238</v>
      </c>
      <c r="AA357" s="8">
        <v>1236.6342857142859</v>
      </c>
      <c r="AB357" s="3"/>
      <c r="AC357" s="3">
        <v>2906.0</v>
      </c>
      <c r="AD357" s="3">
        <v>1.0</v>
      </c>
      <c r="AE357" s="3">
        <v>6.0</v>
      </c>
      <c r="AF357" s="3" t="s">
        <v>403</v>
      </c>
      <c r="AG357" s="3">
        <v>89.0</v>
      </c>
      <c r="AH357" s="3">
        <v>79.0</v>
      </c>
      <c r="AI357" s="3">
        <v>0.41379310344827586</v>
      </c>
      <c r="AJ357" s="3">
        <v>128.5</v>
      </c>
      <c r="AK357" s="3">
        <v>0.31650246305418717</v>
      </c>
      <c r="AL357" s="3">
        <v>1362.2387548638133</v>
      </c>
      <c r="AM357" s="3"/>
    </row>
    <row r="358" ht="14.25" customHeight="1">
      <c r="A358" s="1">
        <v>2907.0</v>
      </c>
      <c r="B358" s="2">
        <v>1.0</v>
      </c>
      <c r="C358" s="2">
        <v>6.0</v>
      </c>
      <c r="D358" s="3" t="s">
        <v>404</v>
      </c>
      <c r="E358" s="3">
        <v>346.0</v>
      </c>
      <c r="F358" s="8">
        <v>364.0</v>
      </c>
      <c r="G358" s="8">
        <f t="shared" si="26"/>
        <v>18</v>
      </c>
      <c r="H358" s="9">
        <f t="shared" si="27"/>
        <v>0.05202312139</v>
      </c>
      <c r="I358" s="3">
        <v>252.0</v>
      </c>
      <c r="J358" s="8">
        <v>196.0</v>
      </c>
      <c r="K358" s="8">
        <f t="shared" si="28"/>
        <v>-56</v>
      </c>
      <c r="L358" s="9">
        <f t="shared" si="29"/>
        <v>-0.2222222222</v>
      </c>
      <c r="M358" s="3">
        <v>614385.28</v>
      </c>
      <c r="N358" s="8">
        <v>321913.6</v>
      </c>
      <c r="O358" s="8">
        <f t="shared" si="30"/>
        <v>-292471.68</v>
      </c>
      <c r="P358" s="9">
        <f t="shared" si="31"/>
        <v>-0.4760395301</v>
      </c>
      <c r="Q358" s="3">
        <v>1775.68</v>
      </c>
      <c r="R358" s="8">
        <v>884.3780219780219</v>
      </c>
      <c r="S358" s="8">
        <f t="shared" si="32"/>
        <v>-891.301978</v>
      </c>
      <c r="T358" s="9">
        <f t="shared" si="33"/>
        <v>-0.5019496632</v>
      </c>
      <c r="U358" s="8"/>
      <c r="V358" s="8">
        <v>133.0</v>
      </c>
      <c r="W358" s="8">
        <v>63.0</v>
      </c>
      <c r="X358" s="9">
        <v>0.5384615384615384</v>
      </c>
      <c r="Y358" s="8">
        <v>164.5</v>
      </c>
      <c r="Z358" s="9">
        <v>0.4519230769230769</v>
      </c>
      <c r="AA358" s="8">
        <v>1956.9215805471124</v>
      </c>
      <c r="AB358" s="3"/>
      <c r="AC358" s="3">
        <v>2907.0</v>
      </c>
      <c r="AD358" s="3">
        <v>1.0</v>
      </c>
      <c r="AE358" s="3">
        <v>6.0</v>
      </c>
      <c r="AF358" s="3" t="s">
        <v>404</v>
      </c>
      <c r="AG358" s="3">
        <v>192.0</v>
      </c>
      <c r="AH358" s="3">
        <v>60.0</v>
      </c>
      <c r="AI358" s="3">
        <v>0.7283236994219653</v>
      </c>
      <c r="AJ358" s="3">
        <v>222.0</v>
      </c>
      <c r="AK358" s="3">
        <v>0.6416184971098265</v>
      </c>
      <c r="AL358" s="3">
        <v>2767.5012612612613</v>
      </c>
      <c r="AM358" s="3"/>
    </row>
    <row r="359" ht="14.25" customHeight="1">
      <c r="A359" s="1">
        <v>2908.0</v>
      </c>
      <c r="B359" s="2">
        <v>1.0</v>
      </c>
      <c r="C359" s="2">
        <v>6.0</v>
      </c>
      <c r="D359" s="3" t="s">
        <v>405</v>
      </c>
      <c r="E359" s="3">
        <v>504.0</v>
      </c>
      <c r="F359" s="8">
        <v>519.0</v>
      </c>
      <c r="G359" s="8">
        <f t="shared" si="26"/>
        <v>15</v>
      </c>
      <c r="H359" s="9">
        <f t="shared" si="27"/>
        <v>0.02976190476</v>
      </c>
      <c r="I359" s="3">
        <v>153.0</v>
      </c>
      <c r="J359" s="8">
        <v>121.0</v>
      </c>
      <c r="K359" s="8">
        <f t="shared" si="28"/>
        <v>-32</v>
      </c>
      <c r="L359" s="9">
        <f t="shared" si="29"/>
        <v>-0.2091503268</v>
      </c>
      <c r="M359" s="3">
        <v>152937.6</v>
      </c>
      <c r="N359" s="8">
        <v>104593.28000000001</v>
      </c>
      <c r="O359" s="8">
        <f t="shared" si="30"/>
        <v>-48344.32</v>
      </c>
      <c r="P359" s="9">
        <f t="shared" si="31"/>
        <v>-0.3161048689</v>
      </c>
      <c r="Q359" s="3">
        <v>303.44761904761907</v>
      </c>
      <c r="R359" s="8">
        <v>201.52847784200387</v>
      </c>
      <c r="S359" s="8">
        <f t="shared" si="32"/>
        <v>-101.9191412</v>
      </c>
      <c r="T359" s="9">
        <f t="shared" si="33"/>
        <v>-0.3358706241</v>
      </c>
      <c r="U359" s="8"/>
      <c r="V359" s="8">
        <v>97.0</v>
      </c>
      <c r="W359" s="8">
        <v>24.0</v>
      </c>
      <c r="X359" s="9">
        <v>0.23314065510597304</v>
      </c>
      <c r="Y359" s="8">
        <v>109.0</v>
      </c>
      <c r="Z359" s="9">
        <v>0.21001926782273603</v>
      </c>
      <c r="AA359" s="8">
        <v>959.5713761467891</v>
      </c>
      <c r="AB359" s="3"/>
      <c r="AC359" s="3">
        <v>2908.0</v>
      </c>
      <c r="AD359" s="3">
        <v>1.0</v>
      </c>
      <c r="AE359" s="3">
        <v>6.0</v>
      </c>
      <c r="AF359" s="3" t="s">
        <v>405</v>
      </c>
      <c r="AG359" s="3">
        <v>111.0</v>
      </c>
      <c r="AH359" s="3">
        <v>42.0</v>
      </c>
      <c r="AI359" s="3">
        <v>0.30357142857142855</v>
      </c>
      <c r="AJ359" s="3">
        <v>132.0</v>
      </c>
      <c r="AK359" s="3">
        <v>0.2619047619047619</v>
      </c>
      <c r="AL359" s="3">
        <v>1158.618181818182</v>
      </c>
      <c r="AM359" s="3"/>
    </row>
    <row r="360" ht="14.25" customHeight="1">
      <c r="A360" s="1">
        <v>2909.0</v>
      </c>
      <c r="B360" s="2">
        <v>1.0</v>
      </c>
      <c r="C360" s="2">
        <v>4.0</v>
      </c>
      <c r="D360" s="3" t="s">
        <v>406</v>
      </c>
      <c r="E360" s="3">
        <v>2679.0</v>
      </c>
      <c r="F360" s="8">
        <v>2530.0</v>
      </c>
      <c r="G360" s="8">
        <f t="shared" si="26"/>
        <v>-149</v>
      </c>
      <c r="H360" s="9">
        <f t="shared" si="27"/>
        <v>-0.05561776782</v>
      </c>
      <c r="I360" s="3">
        <v>964.0</v>
      </c>
      <c r="J360" s="8">
        <v>765.0</v>
      </c>
      <c r="K360" s="8">
        <f t="shared" si="28"/>
        <v>-199</v>
      </c>
      <c r="L360" s="9">
        <f t="shared" si="29"/>
        <v>-0.2064315353</v>
      </c>
      <c r="M360" s="3">
        <v>1133456.64</v>
      </c>
      <c r="N360" s="8">
        <v>828727.04</v>
      </c>
      <c r="O360" s="8">
        <f t="shared" si="30"/>
        <v>-304729.6</v>
      </c>
      <c r="P360" s="9">
        <f t="shared" si="31"/>
        <v>-0.268849808</v>
      </c>
      <c r="Q360" s="3">
        <v>423.0894512877939</v>
      </c>
      <c r="R360" s="8">
        <v>327.5600948616601</v>
      </c>
      <c r="S360" s="8">
        <f t="shared" si="32"/>
        <v>-95.52935643</v>
      </c>
      <c r="T360" s="9">
        <f t="shared" si="33"/>
        <v>-0.2257899745</v>
      </c>
      <c r="U360" s="8"/>
      <c r="V360" s="8">
        <v>608.0</v>
      </c>
      <c r="W360" s="8">
        <v>157.0</v>
      </c>
      <c r="X360" s="9">
        <v>0.30237154150197626</v>
      </c>
      <c r="Y360" s="8">
        <v>686.5</v>
      </c>
      <c r="Z360" s="9">
        <v>0.27134387351778655</v>
      </c>
      <c r="AA360" s="8">
        <v>1207.177042971595</v>
      </c>
      <c r="AB360" s="3"/>
      <c r="AC360" s="3">
        <v>2909.0</v>
      </c>
      <c r="AD360" s="3">
        <v>1.0</v>
      </c>
      <c r="AE360" s="3">
        <v>4.0</v>
      </c>
      <c r="AF360" s="3" t="s">
        <v>406</v>
      </c>
      <c r="AG360" s="3">
        <v>695.0</v>
      </c>
      <c r="AH360" s="3">
        <v>269.0</v>
      </c>
      <c r="AI360" s="3">
        <v>0.3598357596117954</v>
      </c>
      <c r="AJ360" s="3">
        <v>829.5</v>
      </c>
      <c r="AK360" s="3">
        <v>0.30963045912653975</v>
      </c>
      <c r="AL360" s="3">
        <v>1366.43356238698</v>
      </c>
      <c r="AM360" s="3"/>
    </row>
    <row r="361" ht="14.25" customHeight="1">
      <c r="A361" s="1">
        <v>4000.0</v>
      </c>
      <c r="B361" s="2">
        <v>7.0</v>
      </c>
      <c r="C361" s="2">
        <v>7.0</v>
      </c>
      <c r="D361" s="3" t="s">
        <v>407</v>
      </c>
      <c r="E361" s="3">
        <v>117.0</v>
      </c>
      <c r="F361" s="8">
        <v>124.0</v>
      </c>
      <c r="G361" s="8">
        <f t="shared" si="26"/>
        <v>7</v>
      </c>
      <c r="H361" s="9">
        <f t="shared" si="27"/>
        <v>0.05982905983</v>
      </c>
      <c r="I361" s="3">
        <v>106.0</v>
      </c>
      <c r="J361" s="8">
        <v>115.0</v>
      </c>
      <c r="K361" s="8">
        <f t="shared" si="28"/>
        <v>9</v>
      </c>
      <c r="L361" s="9">
        <f t="shared" si="29"/>
        <v>0.08490566038</v>
      </c>
      <c r="M361" s="3">
        <v>355708.8</v>
      </c>
      <c r="N361" s="8">
        <v>391795.2</v>
      </c>
      <c r="O361" s="8">
        <f t="shared" si="30"/>
        <v>36086.4</v>
      </c>
      <c r="P361" s="9">
        <f t="shared" si="31"/>
        <v>0.1014492754</v>
      </c>
      <c r="Q361" s="3">
        <v>3040.246153846154</v>
      </c>
      <c r="R361" s="8">
        <v>3159.6387096774192</v>
      </c>
      <c r="S361" s="8">
        <f t="shared" si="32"/>
        <v>119.3925558</v>
      </c>
      <c r="T361" s="9">
        <f t="shared" si="33"/>
        <v>0.03927068724</v>
      </c>
      <c r="U361" s="8"/>
      <c r="V361" s="8">
        <v>113.0</v>
      </c>
      <c r="W361" s="8">
        <v>2.0</v>
      </c>
      <c r="X361" s="9">
        <v>0.9274193548387096</v>
      </c>
      <c r="Y361" s="8">
        <v>114.0</v>
      </c>
      <c r="Z361" s="9">
        <v>0.9193548387096774</v>
      </c>
      <c r="AA361" s="8">
        <v>3436.8</v>
      </c>
      <c r="AB361" s="3"/>
      <c r="AC361" s="3">
        <v>4000.0</v>
      </c>
      <c r="AD361" s="3">
        <v>7.0</v>
      </c>
      <c r="AE361" s="3">
        <v>7.0</v>
      </c>
      <c r="AF361" s="3" t="s">
        <v>407</v>
      </c>
      <c r="AG361" s="3">
        <v>101.0</v>
      </c>
      <c r="AH361" s="3">
        <v>5.0</v>
      </c>
      <c r="AI361" s="3">
        <v>0.905982905982906</v>
      </c>
      <c r="AJ361" s="3">
        <v>103.5</v>
      </c>
      <c r="AK361" s="3">
        <v>0.8846153846153846</v>
      </c>
      <c r="AL361" s="3">
        <v>3436.7999999999997</v>
      </c>
      <c r="AM361" s="3"/>
    </row>
    <row r="362" ht="14.25" customHeight="1">
      <c r="A362" s="1">
        <v>4001.0</v>
      </c>
      <c r="B362" s="2">
        <v>7.0</v>
      </c>
      <c r="C362" s="2">
        <v>7.0</v>
      </c>
      <c r="D362" s="3" t="s">
        <v>408</v>
      </c>
      <c r="E362" s="3">
        <v>212.0</v>
      </c>
      <c r="F362" s="8">
        <v>208.0</v>
      </c>
      <c r="G362" s="8">
        <f t="shared" si="26"/>
        <v>-4</v>
      </c>
      <c r="H362" s="9">
        <f t="shared" si="27"/>
        <v>-0.01886792453</v>
      </c>
      <c r="I362" s="3">
        <v>58.0</v>
      </c>
      <c r="J362" s="8">
        <v>44.0</v>
      </c>
      <c r="K362" s="8">
        <f t="shared" si="28"/>
        <v>-14</v>
      </c>
      <c r="L362" s="9">
        <f t="shared" si="29"/>
        <v>-0.2413793103</v>
      </c>
      <c r="M362" s="3">
        <v>43819.2</v>
      </c>
      <c r="N362" s="8">
        <v>26749.76</v>
      </c>
      <c r="O362" s="8">
        <f t="shared" si="30"/>
        <v>-17069.44</v>
      </c>
      <c r="P362" s="9">
        <f t="shared" si="31"/>
        <v>-0.3895424837</v>
      </c>
      <c r="Q362" s="3">
        <v>206.6943396226415</v>
      </c>
      <c r="R362" s="8">
        <v>128.60461538461539</v>
      </c>
      <c r="S362" s="8">
        <f t="shared" si="32"/>
        <v>-78.08972424</v>
      </c>
      <c r="T362" s="9">
        <f t="shared" si="33"/>
        <v>-0.377802916</v>
      </c>
      <c r="U362" s="8"/>
      <c r="V362" s="8">
        <v>28.0</v>
      </c>
      <c r="W362" s="8">
        <v>16.0</v>
      </c>
      <c r="X362" s="9">
        <v>0.21153846153846154</v>
      </c>
      <c r="Y362" s="8">
        <v>36.0</v>
      </c>
      <c r="Z362" s="9">
        <v>0.17307692307692307</v>
      </c>
      <c r="AA362" s="8">
        <v>743.0488888888889</v>
      </c>
      <c r="AB362" s="3"/>
      <c r="AC362" s="3">
        <v>4001.0</v>
      </c>
      <c r="AD362" s="3">
        <v>7.0</v>
      </c>
      <c r="AE362" s="3">
        <v>7.0</v>
      </c>
      <c r="AF362" s="3" t="s">
        <v>408</v>
      </c>
      <c r="AG362" s="3">
        <v>35.0</v>
      </c>
      <c r="AH362" s="3">
        <v>23.0</v>
      </c>
      <c r="AI362" s="3">
        <v>0.27358490566037735</v>
      </c>
      <c r="AJ362" s="3">
        <v>46.5</v>
      </c>
      <c r="AK362" s="3">
        <v>0.21933962264150944</v>
      </c>
      <c r="AL362" s="3">
        <v>942.3483870967741</v>
      </c>
      <c r="AM362" s="3"/>
    </row>
    <row r="363" ht="14.25" customHeight="1">
      <c r="A363" s="1">
        <v>4003.0</v>
      </c>
      <c r="B363" s="2">
        <v>7.0</v>
      </c>
      <c r="C363" s="2">
        <v>7.0</v>
      </c>
      <c r="D363" s="3" t="s">
        <v>409</v>
      </c>
      <c r="E363" s="3">
        <v>104.0</v>
      </c>
      <c r="F363" s="8">
        <v>106.0</v>
      </c>
      <c r="G363" s="8">
        <f t="shared" si="26"/>
        <v>2</v>
      </c>
      <c r="H363" s="9">
        <f t="shared" si="27"/>
        <v>0.01923076923</v>
      </c>
      <c r="I363" s="3">
        <v>50.0</v>
      </c>
      <c r="J363" s="8">
        <v>49.0</v>
      </c>
      <c r="K363" s="8">
        <f t="shared" si="28"/>
        <v>-1</v>
      </c>
      <c r="L363" s="9">
        <f t="shared" si="29"/>
        <v>-0.02</v>
      </c>
      <c r="M363" s="3">
        <v>78187.2</v>
      </c>
      <c r="N363" s="8">
        <v>89528.64</v>
      </c>
      <c r="O363" s="8">
        <f t="shared" si="30"/>
        <v>11341.44</v>
      </c>
      <c r="P363" s="9">
        <f t="shared" si="31"/>
        <v>0.1450549451</v>
      </c>
      <c r="Q363" s="3">
        <v>751.8</v>
      </c>
      <c r="R363" s="8">
        <v>844.6098113207547</v>
      </c>
      <c r="S363" s="8">
        <f t="shared" si="32"/>
        <v>92.80981132</v>
      </c>
      <c r="T363" s="9">
        <f t="shared" si="33"/>
        <v>0.1234501348</v>
      </c>
      <c r="U363" s="8"/>
      <c r="V363" s="8">
        <v>45.0</v>
      </c>
      <c r="W363" s="8">
        <v>4.0</v>
      </c>
      <c r="X363" s="9">
        <v>0.46226415094339623</v>
      </c>
      <c r="Y363" s="8">
        <v>47.0</v>
      </c>
      <c r="Z363" s="9">
        <v>0.44339622641509435</v>
      </c>
      <c r="AA363" s="8">
        <v>1904.864680851064</v>
      </c>
      <c r="AB363" s="3"/>
      <c r="AC363" s="3">
        <v>4003.0</v>
      </c>
      <c r="AD363" s="3">
        <v>7.0</v>
      </c>
      <c r="AE363" s="3">
        <v>7.0</v>
      </c>
      <c r="AF363" s="3" t="s">
        <v>409</v>
      </c>
      <c r="AG363" s="3">
        <v>37.0</v>
      </c>
      <c r="AH363" s="3">
        <v>13.0</v>
      </c>
      <c r="AI363" s="3">
        <v>0.4807692307692308</v>
      </c>
      <c r="AJ363" s="3">
        <v>43.5</v>
      </c>
      <c r="AK363" s="3">
        <v>0.4182692307692308</v>
      </c>
      <c r="AL363" s="3">
        <v>1797.406896551724</v>
      </c>
      <c r="AM363" s="3"/>
    </row>
    <row r="364" ht="14.25" customHeight="1">
      <c r="A364" s="1">
        <v>4004.0</v>
      </c>
      <c r="B364" s="2">
        <v>7.0</v>
      </c>
      <c r="C364" s="2">
        <v>7.0</v>
      </c>
      <c r="D364" s="3" t="s">
        <v>410</v>
      </c>
      <c r="E364" s="3">
        <v>142.0</v>
      </c>
      <c r="F364" s="8">
        <v>98.0</v>
      </c>
      <c r="G364" s="8">
        <f t="shared" si="26"/>
        <v>-44</v>
      </c>
      <c r="H364" s="9">
        <f t="shared" si="27"/>
        <v>-0.3098591549</v>
      </c>
      <c r="I364" s="3">
        <v>142.0</v>
      </c>
      <c r="J364" s="8">
        <v>97.0</v>
      </c>
      <c r="K364" s="8">
        <f t="shared" si="28"/>
        <v>-45</v>
      </c>
      <c r="L364" s="9">
        <f t="shared" si="29"/>
        <v>-0.3169014085</v>
      </c>
      <c r="M364" s="3">
        <v>488025.6</v>
      </c>
      <c r="N364" s="8">
        <v>329932.8</v>
      </c>
      <c r="O364" s="8">
        <f t="shared" si="30"/>
        <v>-158092.8</v>
      </c>
      <c r="P364" s="9">
        <f t="shared" si="31"/>
        <v>-0.323943662</v>
      </c>
      <c r="Q364" s="3">
        <v>3436.7999999999997</v>
      </c>
      <c r="R364" s="8">
        <v>3366.6612244897956</v>
      </c>
      <c r="S364" s="8">
        <f t="shared" si="32"/>
        <v>-70.13877551</v>
      </c>
      <c r="T364" s="9">
        <f t="shared" si="33"/>
        <v>-0.02040816327</v>
      </c>
      <c r="U364" s="8"/>
      <c r="V364" s="8">
        <v>95.0</v>
      </c>
      <c r="W364" s="8">
        <v>2.0</v>
      </c>
      <c r="X364" s="9">
        <v>0.9897959183673469</v>
      </c>
      <c r="Y364" s="8">
        <v>96.0</v>
      </c>
      <c r="Z364" s="9">
        <v>0.9795918367346939</v>
      </c>
      <c r="AA364" s="8">
        <v>3436.7999999999997</v>
      </c>
      <c r="AB364" s="3"/>
      <c r="AC364" s="3">
        <v>4004.0</v>
      </c>
      <c r="AD364" s="3">
        <v>7.0</v>
      </c>
      <c r="AE364" s="3">
        <v>7.0</v>
      </c>
      <c r="AF364" s="3" t="s">
        <v>410</v>
      </c>
      <c r="AG364" s="3">
        <v>142.0</v>
      </c>
      <c r="AH364" s="3">
        <v>0.0</v>
      </c>
      <c r="AI364" s="3">
        <v>1.0</v>
      </c>
      <c r="AJ364" s="3">
        <v>142.0</v>
      </c>
      <c r="AK364" s="3">
        <v>1.0</v>
      </c>
      <c r="AL364" s="3">
        <v>3436.7999999999997</v>
      </c>
      <c r="AM364" s="3"/>
    </row>
    <row r="365" ht="14.25" customHeight="1">
      <c r="A365" s="1">
        <v>4005.0</v>
      </c>
      <c r="B365" s="2">
        <v>7.0</v>
      </c>
      <c r="C365" s="2">
        <v>7.0</v>
      </c>
      <c r="D365" s="3" t="s">
        <v>411</v>
      </c>
      <c r="E365" s="3">
        <v>107.0</v>
      </c>
      <c r="F365" s="8">
        <v>111.0</v>
      </c>
      <c r="G365" s="8">
        <f t="shared" si="26"/>
        <v>4</v>
      </c>
      <c r="H365" s="9">
        <f t="shared" si="27"/>
        <v>0.03738317757</v>
      </c>
      <c r="I365" s="3">
        <v>66.0</v>
      </c>
      <c r="J365" s="8">
        <v>60.0</v>
      </c>
      <c r="K365" s="8">
        <f t="shared" si="28"/>
        <v>-6</v>
      </c>
      <c r="L365" s="9">
        <f t="shared" si="29"/>
        <v>-0.09090909091</v>
      </c>
      <c r="M365" s="3">
        <v>139763.2</v>
      </c>
      <c r="N365" s="8">
        <v>121376.32</v>
      </c>
      <c r="O365" s="8">
        <f t="shared" si="30"/>
        <v>-18386.88</v>
      </c>
      <c r="P365" s="9">
        <f t="shared" si="31"/>
        <v>-0.131557377</v>
      </c>
      <c r="Q365" s="3">
        <v>1306.1981308411216</v>
      </c>
      <c r="R365" s="8">
        <v>1093.4803603603605</v>
      </c>
      <c r="S365" s="8">
        <f t="shared" si="32"/>
        <v>-212.7177705</v>
      </c>
      <c r="T365" s="9">
        <f t="shared" si="33"/>
        <v>-0.1628526067</v>
      </c>
      <c r="U365" s="8"/>
      <c r="V365" s="8">
        <v>52.0</v>
      </c>
      <c r="W365" s="8">
        <v>8.0</v>
      </c>
      <c r="X365" s="9">
        <v>0.5405405405405406</v>
      </c>
      <c r="Y365" s="8">
        <v>56.0</v>
      </c>
      <c r="Z365" s="9">
        <v>0.5045045045045045</v>
      </c>
      <c r="AA365" s="8">
        <v>2167.434285714286</v>
      </c>
      <c r="AB365" s="3"/>
      <c r="AC365" s="3">
        <v>4005.0</v>
      </c>
      <c r="AD365" s="3">
        <v>7.0</v>
      </c>
      <c r="AE365" s="3">
        <v>7.0</v>
      </c>
      <c r="AF365" s="3" t="s">
        <v>411</v>
      </c>
      <c r="AG365" s="3">
        <v>52.0</v>
      </c>
      <c r="AH365" s="3">
        <v>14.0</v>
      </c>
      <c r="AI365" s="3">
        <v>0.616822429906542</v>
      </c>
      <c r="AJ365" s="3">
        <v>59.0</v>
      </c>
      <c r="AK365" s="3">
        <v>0.5514018691588785</v>
      </c>
      <c r="AL365" s="3">
        <v>2368.8677966101695</v>
      </c>
      <c r="AM365" s="3"/>
    </row>
    <row r="366" ht="14.25" customHeight="1">
      <c r="A366" s="1">
        <v>4007.0</v>
      </c>
      <c r="B366" s="2">
        <v>7.0</v>
      </c>
      <c r="C366" s="2">
        <v>7.0</v>
      </c>
      <c r="D366" s="3" t="s">
        <v>412</v>
      </c>
      <c r="E366" s="3">
        <v>215.0</v>
      </c>
      <c r="F366" s="8">
        <v>218.0</v>
      </c>
      <c r="G366" s="8">
        <f t="shared" si="26"/>
        <v>3</v>
      </c>
      <c r="H366" s="9">
        <f t="shared" si="27"/>
        <v>0.01395348837</v>
      </c>
      <c r="I366" s="3">
        <v>49.0</v>
      </c>
      <c r="J366" s="8">
        <v>34.0</v>
      </c>
      <c r="K366" s="8">
        <f t="shared" si="28"/>
        <v>-15</v>
      </c>
      <c r="L366" s="9">
        <f t="shared" si="29"/>
        <v>-0.306122449</v>
      </c>
      <c r="M366" s="3">
        <v>34597.12</v>
      </c>
      <c r="N366" s="8">
        <v>18959.68</v>
      </c>
      <c r="O366" s="8">
        <f t="shared" si="30"/>
        <v>-15637.44</v>
      </c>
      <c r="P366" s="9">
        <f t="shared" si="31"/>
        <v>-0.451986755</v>
      </c>
      <c r="Q366" s="3">
        <v>160.91683720930234</v>
      </c>
      <c r="R366" s="8">
        <v>86.97100917431193</v>
      </c>
      <c r="S366" s="8">
        <f t="shared" si="32"/>
        <v>-73.94582803</v>
      </c>
      <c r="T366" s="9">
        <f t="shared" si="33"/>
        <v>-0.4595282216</v>
      </c>
      <c r="U366" s="8"/>
      <c r="V366" s="8">
        <v>28.0</v>
      </c>
      <c r="W366" s="8">
        <v>6.0</v>
      </c>
      <c r="X366" s="9">
        <v>0.1559633027522936</v>
      </c>
      <c r="Y366" s="8">
        <v>31.0</v>
      </c>
      <c r="Z366" s="9">
        <v>0.14220183486238533</v>
      </c>
      <c r="AA366" s="8">
        <v>611.6025806451613</v>
      </c>
      <c r="AB366" s="3"/>
      <c r="AC366" s="3">
        <v>4007.0</v>
      </c>
      <c r="AD366" s="3">
        <v>7.0</v>
      </c>
      <c r="AE366" s="3">
        <v>7.0</v>
      </c>
      <c r="AF366" s="3" t="s">
        <v>412</v>
      </c>
      <c r="AG366" s="3">
        <v>34.0</v>
      </c>
      <c r="AH366" s="3">
        <v>15.0</v>
      </c>
      <c r="AI366" s="3">
        <v>0.22790697674418606</v>
      </c>
      <c r="AJ366" s="3">
        <v>41.5</v>
      </c>
      <c r="AK366" s="3">
        <v>0.1930232558139535</v>
      </c>
      <c r="AL366" s="3">
        <v>833.6655421686747</v>
      </c>
      <c r="AM366" s="3"/>
    </row>
    <row r="367" ht="14.25" customHeight="1">
      <c r="A367" s="1">
        <v>4008.0</v>
      </c>
      <c r="B367" s="2">
        <v>7.0</v>
      </c>
      <c r="C367" s="2">
        <v>7.0</v>
      </c>
      <c r="D367" s="3" t="s">
        <v>413</v>
      </c>
      <c r="E367" s="3">
        <v>644.0</v>
      </c>
      <c r="F367" s="8">
        <v>668.0</v>
      </c>
      <c r="G367" s="8">
        <f t="shared" si="26"/>
        <v>24</v>
      </c>
      <c r="H367" s="9">
        <f t="shared" si="27"/>
        <v>0.03726708075</v>
      </c>
      <c r="I367" s="3">
        <v>116.0</v>
      </c>
      <c r="J367" s="8">
        <v>93.0</v>
      </c>
      <c r="K367" s="8">
        <f t="shared" si="28"/>
        <v>-23</v>
      </c>
      <c r="L367" s="9">
        <f t="shared" si="29"/>
        <v>-0.1982758621</v>
      </c>
      <c r="M367" s="3">
        <v>57509.119999999995</v>
      </c>
      <c r="N367" s="8">
        <v>36716.48</v>
      </c>
      <c r="O367" s="8">
        <f t="shared" si="30"/>
        <v>-20792.64</v>
      </c>
      <c r="P367" s="9">
        <f t="shared" si="31"/>
        <v>-0.3615537849</v>
      </c>
      <c r="Q367" s="3">
        <v>89.29987577639751</v>
      </c>
      <c r="R367" s="8">
        <v>54.96479041916168</v>
      </c>
      <c r="S367" s="8">
        <f t="shared" si="32"/>
        <v>-34.33508536</v>
      </c>
      <c r="T367" s="9">
        <f t="shared" si="33"/>
        <v>-0.3844919722</v>
      </c>
      <c r="U367" s="8"/>
      <c r="V367" s="8">
        <v>58.0</v>
      </c>
      <c r="W367" s="8">
        <v>35.0</v>
      </c>
      <c r="X367" s="9">
        <v>0.13922155688622753</v>
      </c>
      <c r="Y367" s="8">
        <v>75.5</v>
      </c>
      <c r="Z367" s="9">
        <v>0.11302395209580839</v>
      </c>
      <c r="AA367" s="8">
        <v>486.3109933774835</v>
      </c>
      <c r="AB367" s="3"/>
      <c r="AC367" s="3">
        <v>4008.0</v>
      </c>
      <c r="AD367" s="3">
        <v>7.0</v>
      </c>
      <c r="AE367" s="3">
        <v>7.0</v>
      </c>
      <c r="AF367" s="3" t="s">
        <v>413</v>
      </c>
      <c r="AG367" s="3">
        <v>63.0</v>
      </c>
      <c r="AH367" s="3">
        <v>53.0</v>
      </c>
      <c r="AI367" s="3">
        <v>0.18012422360248448</v>
      </c>
      <c r="AJ367" s="3">
        <v>89.5</v>
      </c>
      <c r="AK367" s="3">
        <v>0.1389751552795031</v>
      </c>
      <c r="AL367" s="3">
        <v>642.56</v>
      </c>
      <c r="AM367" s="3"/>
    </row>
    <row r="368" ht="14.25" customHeight="1">
      <c r="A368" s="1">
        <v>4011.0</v>
      </c>
      <c r="B368" s="2">
        <v>7.0</v>
      </c>
      <c r="C368" s="2">
        <v>7.0</v>
      </c>
      <c r="D368" s="3" t="s">
        <v>414</v>
      </c>
      <c r="E368" s="3">
        <v>906.0</v>
      </c>
      <c r="F368" s="8">
        <v>916.0</v>
      </c>
      <c r="G368" s="8">
        <f t="shared" si="26"/>
        <v>10</v>
      </c>
      <c r="H368" s="9">
        <f t="shared" si="27"/>
        <v>0.01103752759</v>
      </c>
      <c r="I368" s="3">
        <v>638.0</v>
      </c>
      <c r="J368" s="8">
        <v>556.0</v>
      </c>
      <c r="K368" s="8">
        <f t="shared" si="28"/>
        <v>-82</v>
      </c>
      <c r="L368" s="9">
        <f t="shared" si="29"/>
        <v>-0.1285266458</v>
      </c>
      <c r="M368" s="3">
        <v>1372486.08</v>
      </c>
      <c r="N368" s="8">
        <v>1133112.96</v>
      </c>
      <c r="O368" s="8">
        <f t="shared" si="30"/>
        <v>-239373.12</v>
      </c>
      <c r="P368" s="9">
        <f t="shared" si="31"/>
        <v>-0.1744084137</v>
      </c>
      <c r="Q368" s="3">
        <v>1514.8852980132451</v>
      </c>
      <c r="R368" s="8">
        <v>1237.02288209607</v>
      </c>
      <c r="S368" s="8">
        <f t="shared" si="32"/>
        <v>-277.8624159</v>
      </c>
      <c r="T368" s="9">
        <f t="shared" si="33"/>
        <v>-0.1834214223</v>
      </c>
      <c r="U368" s="8"/>
      <c r="V368" s="8">
        <v>427.0</v>
      </c>
      <c r="W368" s="8">
        <v>129.0</v>
      </c>
      <c r="X368" s="9">
        <v>0.6069868995633187</v>
      </c>
      <c r="Y368" s="8">
        <v>491.5</v>
      </c>
      <c r="Z368" s="9">
        <v>0.5365720524017468</v>
      </c>
      <c r="AA368" s="8">
        <v>2305.418026449644</v>
      </c>
      <c r="AB368" s="3"/>
      <c r="AC368" s="3">
        <v>4011.0</v>
      </c>
      <c r="AD368" s="3">
        <v>7.0</v>
      </c>
      <c r="AE368" s="3">
        <v>7.0</v>
      </c>
      <c r="AF368" s="3" t="s">
        <v>414</v>
      </c>
      <c r="AG368" s="3">
        <v>438.0</v>
      </c>
      <c r="AH368" s="3">
        <v>200.0</v>
      </c>
      <c r="AI368" s="3">
        <v>0.7041942604856513</v>
      </c>
      <c r="AJ368" s="3">
        <v>538.0</v>
      </c>
      <c r="AK368" s="3">
        <v>0.5938189845474614</v>
      </c>
      <c r="AL368" s="3">
        <v>2551.08936802974</v>
      </c>
      <c r="AM368" s="3"/>
    </row>
    <row r="369" ht="14.25" customHeight="1">
      <c r="A369" s="1">
        <v>4015.0</v>
      </c>
      <c r="B369" s="2">
        <v>7.0</v>
      </c>
      <c r="C369" s="2">
        <v>7.0</v>
      </c>
      <c r="D369" s="3" t="s">
        <v>415</v>
      </c>
      <c r="E369" s="3">
        <v>777.0</v>
      </c>
      <c r="F369" s="8">
        <v>813.0</v>
      </c>
      <c r="G369" s="8">
        <f t="shared" si="26"/>
        <v>36</v>
      </c>
      <c r="H369" s="9">
        <f t="shared" si="27"/>
        <v>0.04633204633</v>
      </c>
      <c r="I369" s="3">
        <v>665.0</v>
      </c>
      <c r="J369" s="8">
        <v>566.0</v>
      </c>
      <c r="K369" s="8">
        <f t="shared" si="28"/>
        <v>-99</v>
      </c>
      <c r="L369" s="9">
        <f t="shared" si="29"/>
        <v>-0.1488721805</v>
      </c>
      <c r="M369" s="3">
        <v>1984064.6400000001</v>
      </c>
      <c r="N369" s="8">
        <v>1412925.76</v>
      </c>
      <c r="O369" s="8">
        <f t="shared" si="30"/>
        <v>-571138.88</v>
      </c>
      <c r="P369" s="9">
        <f t="shared" si="31"/>
        <v>-0.2878630406</v>
      </c>
      <c r="Q369" s="3">
        <v>2553.4937451737455</v>
      </c>
      <c r="R369" s="8">
        <v>1737.9160639606396</v>
      </c>
      <c r="S369" s="8">
        <f t="shared" si="32"/>
        <v>-815.5776812</v>
      </c>
      <c r="T369" s="9">
        <f t="shared" si="33"/>
        <v>-0.3193967805</v>
      </c>
      <c r="U369" s="8"/>
      <c r="V369" s="8">
        <v>468.0</v>
      </c>
      <c r="W369" s="8">
        <v>98.0</v>
      </c>
      <c r="X369" s="9">
        <v>0.6961869618696187</v>
      </c>
      <c r="Y369" s="8">
        <v>517.0</v>
      </c>
      <c r="Z369" s="9">
        <v>0.6359163591635917</v>
      </c>
      <c r="AA369" s="8">
        <v>2732.931837524178</v>
      </c>
      <c r="AB369" s="3"/>
      <c r="AC369" s="3">
        <v>4015.0</v>
      </c>
      <c r="AD369" s="3">
        <v>7.0</v>
      </c>
      <c r="AE369" s="3">
        <v>7.0</v>
      </c>
      <c r="AF369" s="3" t="s">
        <v>415</v>
      </c>
      <c r="AG369" s="3">
        <v>537.0</v>
      </c>
      <c r="AH369" s="3">
        <v>128.0</v>
      </c>
      <c r="AI369" s="3">
        <v>0.8558558558558559</v>
      </c>
      <c r="AJ369" s="3">
        <v>601.0</v>
      </c>
      <c r="AK369" s="3">
        <v>0.7734877734877735</v>
      </c>
      <c r="AL369" s="3">
        <v>3301.27227953411</v>
      </c>
      <c r="AM369" s="3"/>
    </row>
    <row r="370" ht="14.25" customHeight="1">
      <c r="A370" s="1">
        <v>4016.0</v>
      </c>
      <c r="B370" s="2">
        <v>7.0</v>
      </c>
      <c r="C370" s="2">
        <v>7.0</v>
      </c>
      <c r="D370" s="3" t="s">
        <v>416</v>
      </c>
      <c r="E370" s="3">
        <v>215.0</v>
      </c>
      <c r="F370" s="8">
        <v>200.0</v>
      </c>
      <c r="G370" s="8">
        <f t="shared" si="26"/>
        <v>-15</v>
      </c>
      <c r="H370" s="9">
        <f t="shared" si="27"/>
        <v>-0.06976744186</v>
      </c>
      <c r="I370" s="3">
        <v>16.0</v>
      </c>
      <c r="J370" s="8">
        <v>16.0</v>
      </c>
      <c r="K370" s="8">
        <f t="shared" si="28"/>
        <v>0</v>
      </c>
      <c r="L370" s="9">
        <f t="shared" si="29"/>
        <v>0</v>
      </c>
      <c r="M370" s="3">
        <v>3665.92</v>
      </c>
      <c r="N370" s="8">
        <v>5498.88</v>
      </c>
      <c r="O370" s="8">
        <f t="shared" si="30"/>
        <v>1832.96</v>
      </c>
      <c r="P370" s="9">
        <f t="shared" si="31"/>
        <v>0.5</v>
      </c>
      <c r="Q370" s="3">
        <v>17.05079069767442</v>
      </c>
      <c r="R370" s="8">
        <v>27.4944</v>
      </c>
      <c r="S370" s="8">
        <f t="shared" si="32"/>
        <v>10.4436093</v>
      </c>
      <c r="T370" s="9">
        <f t="shared" si="33"/>
        <v>0.6125</v>
      </c>
      <c r="U370" s="8"/>
      <c r="V370" s="8">
        <v>16.0</v>
      </c>
      <c r="W370" s="8">
        <v>0.0</v>
      </c>
      <c r="X370" s="9">
        <v>0.08</v>
      </c>
      <c r="Y370" s="8">
        <v>16.0</v>
      </c>
      <c r="Z370" s="9">
        <v>0.08</v>
      </c>
      <c r="AA370" s="8">
        <v>343.68</v>
      </c>
      <c r="AB370" s="3"/>
      <c r="AC370" s="3">
        <v>4016.0</v>
      </c>
      <c r="AD370" s="3">
        <v>7.0</v>
      </c>
      <c r="AE370" s="3">
        <v>7.0</v>
      </c>
      <c r="AF370" s="3" t="s">
        <v>416</v>
      </c>
      <c r="AG370" s="3">
        <v>11.0</v>
      </c>
      <c r="AH370" s="3">
        <v>5.0</v>
      </c>
      <c r="AI370" s="3">
        <v>0.07441860465116279</v>
      </c>
      <c r="AJ370" s="3">
        <v>13.5</v>
      </c>
      <c r="AK370" s="3">
        <v>0.06279069767441861</v>
      </c>
      <c r="AL370" s="3">
        <v>271.54962962962964</v>
      </c>
      <c r="AM370" s="3"/>
    </row>
    <row r="371" ht="14.25" customHeight="1">
      <c r="A371" s="1">
        <v>4017.0</v>
      </c>
      <c r="B371" s="2">
        <v>7.0</v>
      </c>
      <c r="C371" s="2">
        <v>7.0</v>
      </c>
      <c r="D371" s="3" t="s">
        <v>417</v>
      </c>
      <c r="E371" s="3">
        <v>3593.0</v>
      </c>
      <c r="F371" s="8">
        <v>5508.0</v>
      </c>
      <c r="G371" s="8">
        <f t="shared" si="26"/>
        <v>1915</v>
      </c>
      <c r="H371" s="9">
        <f t="shared" si="27"/>
        <v>0.532980796</v>
      </c>
      <c r="I371" s="3">
        <v>1992.0</v>
      </c>
      <c r="J371" s="8">
        <v>2704.0</v>
      </c>
      <c r="K371" s="8">
        <f t="shared" si="28"/>
        <v>712</v>
      </c>
      <c r="L371" s="9">
        <f t="shared" si="29"/>
        <v>0.3574297189</v>
      </c>
      <c r="M371" s="3">
        <v>4332315.52</v>
      </c>
      <c r="N371" s="8">
        <v>5058282.24</v>
      </c>
      <c r="O371" s="8">
        <f t="shared" si="30"/>
        <v>725966.72</v>
      </c>
      <c r="P371" s="9">
        <f t="shared" si="31"/>
        <v>0.1675701404</v>
      </c>
      <c r="Q371" s="3">
        <v>1205.7655218480377</v>
      </c>
      <c r="R371" s="8">
        <v>918.3518954248367</v>
      </c>
      <c r="S371" s="8">
        <f t="shared" si="32"/>
        <v>-287.4136264</v>
      </c>
      <c r="T371" s="9">
        <f t="shared" si="33"/>
        <v>-0.2383661012</v>
      </c>
      <c r="U371" s="8"/>
      <c r="V371" s="8">
        <v>2211.0</v>
      </c>
      <c r="W371" s="8">
        <v>493.0</v>
      </c>
      <c r="X371" s="9">
        <v>0.49092229484386346</v>
      </c>
      <c r="Y371" s="8">
        <v>2457.5</v>
      </c>
      <c r="Z371" s="9">
        <v>0.4461692084241104</v>
      </c>
      <c r="AA371" s="8">
        <v>2058.304065106816</v>
      </c>
      <c r="AB371" s="3"/>
      <c r="AC371" s="3">
        <v>4017.0</v>
      </c>
      <c r="AD371" s="3">
        <v>7.0</v>
      </c>
      <c r="AE371" s="3">
        <v>7.0</v>
      </c>
      <c r="AF371" s="3" t="s">
        <v>417</v>
      </c>
      <c r="AG371" s="3">
        <v>1716.0</v>
      </c>
      <c r="AH371" s="3">
        <v>276.0</v>
      </c>
      <c r="AI371" s="3">
        <v>0.5544113554133037</v>
      </c>
      <c r="AJ371" s="3">
        <v>1854.0</v>
      </c>
      <c r="AK371" s="3">
        <v>0.5160033398274423</v>
      </c>
      <c r="AL371" s="3">
        <v>2336.7397626752963</v>
      </c>
      <c r="AM371" s="3"/>
    </row>
    <row r="372" ht="14.25" customHeight="1">
      <c r="A372" s="1">
        <v>4018.0</v>
      </c>
      <c r="B372" s="2">
        <v>7.0</v>
      </c>
      <c r="C372" s="2">
        <v>7.0</v>
      </c>
      <c r="D372" s="3" t="s">
        <v>418</v>
      </c>
      <c r="E372" s="3">
        <v>461.0</v>
      </c>
      <c r="F372" s="8">
        <v>449.0</v>
      </c>
      <c r="G372" s="8">
        <f t="shared" si="26"/>
        <v>-12</v>
      </c>
      <c r="H372" s="9">
        <f t="shared" si="27"/>
        <v>-0.02603036876</v>
      </c>
      <c r="I372" s="3">
        <v>382.0</v>
      </c>
      <c r="J372" s="8">
        <v>190.0</v>
      </c>
      <c r="K372" s="8">
        <f t="shared" si="28"/>
        <v>-192</v>
      </c>
      <c r="L372" s="9">
        <f t="shared" si="29"/>
        <v>-0.502617801</v>
      </c>
      <c r="M372" s="3">
        <v>1017865.6</v>
      </c>
      <c r="N372" s="8">
        <v>289664.96</v>
      </c>
      <c r="O372" s="8">
        <f t="shared" si="30"/>
        <v>-728200.64</v>
      </c>
      <c r="P372" s="9">
        <f t="shared" si="31"/>
        <v>-0.7154192459</v>
      </c>
      <c r="Q372" s="3">
        <v>2207.9514099783078</v>
      </c>
      <c r="R372" s="8">
        <v>645.1335412026726</v>
      </c>
      <c r="S372" s="8">
        <f t="shared" si="32"/>
        <v>-1562.817869</v>
      </c>
      <c r="T372" s="9">
        <f t="shared" si="33"/>
        <v>-0.7078135242</v>
      </c>
      <c r="U372" s="8"/>
      <c r="V372" s="8">
        <v>158.0</v>
      </c>
      <c r="W372" s="8">
        <v>32.0</v>
      </c>
      <c r="X372" s="9">
        <v>0.42316258351893093</v>
      </c>
      <c r="Y372" s="8">
        <v>174.0</v>
      </c>
      <c r="Z372" s="9">
        <v>0.38752783964365256</v>
      </c>
      <c r="AA372" s="8">
        <v>1664.7411494252874</v>
      </c>
      <c r="AB372" s="3"/>
      <c r="AC372" s="3">
        <v>4018.0</v>
      </c>
      <c r="AD372" s="3">
        <v>7.0</v>
      </c>
      <c r="AE372" s="3">
        <v>7.0</v>
      </c>
      <c r="AF372" s="3" t="s">
        <v>418</v>
      </c>
      <c r="AG372" s="3">
        <v>279.0</v>
      </c>
      <c r="AH372" s="3">
        <v>103.0</v>
      </c>
      <c r="AI372" s="3">
        <v>0.8286334056399133</v>
      </c>
      <c r="AJ372" s="3">
        <v>330.5</v>
      </c>
      <c r="AK372" s="3">
        <v>0.7169197396963124</v>
      </c>
      <c r="AL372" s="3">
        <v>3079.774886535552</v>
      </c>
      <c r="AM372" s="3"/>
    </row>
    <row r="373" ht="14.25" customHeight="1">
      <c r="A373" s="1">
        <v>4020.0</v>
      </c>
      <c r="B373" s="2">
        <v>7.0</v>
      </c>
      <c r="C373" s="2">
        <v>7.0</v>
      </c>
      <c r="D373" s="3" t="s">
        <v>419</v>
      </c>
      <c r="E373" s="3">
        <v>1265.0</v>
      </c>
      <c r="F373" s="8">
        <v>1084.0</v>
      </c>
      <c r="G373" s="8">
        <f t="shared" si="26"/>
        <v>-181</v>
      </c>
      <c r="H373" s="9">
        <f t="shared" si="27"/>
        <v>-0.143083004</v>
      </c>
      <c r="I373" s="3">
        <v>467.0</v>
      </c>
      <c r="J373" s="8">
        <v>374.0</v>
      </c>
      <c r="K373" s="8">
        <f t="shared" si="28"/>
        <v>-93</v>
      </c>
      <c r="L373" s="9">
        <f t="shared" si="29"/>
        <v>-0.199143469</v>
      </c>
      <c r="M373" s="3">
        <v>599435.2</v>
      </c>
      <c r="N373" s="8">
        <v>483500.48</v>
      </c>
      <c r="O373" s="8">
        <f t="shared" si="30"/>
        <v>-115934.72</v>
      </c>
      <c r="P373" s="9">
        <f t="shared" si="31"/>
        <v>-0.1934065934</v>
      </c>
      <c r="Q373" s="3">
        <v>473.86181818181814</v>
      </c>
      <c r="R373" s="8">
        <v>446.03365313653137</v>
      </c>
      <c r="S373" s="8">
        <f t="shared" si="32"/>
        <v>-27.82816505</v>
      </c>
      <c r="T373" s="9">
        <f t="shared" si="33"/>
        <v>-0.05872632902</v>
      </c>
      <c r="U373" s="8"/>
      <c r="V373" s="8">
        <v>314.0</v>
      </c>
      <c r="W373" s="8">
        <v>60.0</v>
      </c>
      <c r="X373" s="9">
        <v>0.34501845018450183</v>
      </c>
      <c r="Y373" s="8">
        <v>344.0</v>
      </c>
      <c r="Z373" s="9">
        <v>0.3173431734317343</v>
      </c>
      <c r="AA373" s="8">
        <v>1405.5246511627906</v>
      </c>
      <c r="AB373" s="3"/>
      <c r="AC373" s="3">
        <v>4020.0</v>
      </c>
      <c r="AD373" s="3">
        <v>7.0</v>
      </c>
      <c r="AE373" s="3">
        <v>7.0</v>
      </c>
      <c r="AF373" s="3" t="s">
        <v>419</v>
      </c>
      <c r="AG373" s="3">
        <v>365.0</v>
      </c>
      <c r="AH373" s="3">
        <v>102.0</v>
      </c>
      <c r="AI373" s="3">
        <v>0.3691699604743083</v>
      </c>
      <c r="AJ373" s="3">
        <v>416.0</v>
      </c>
      <c r="AK373" s="3">
        <v>0.32885375494071145</v>
      </c>
      <c r="AL373" s="3">
        <v>1440.9499999999998</v>
      </c>
      <c r="AM373" s="3"/>
    </row>
    <row r="374" ht="14.25" customHeight="1">
      <c r="A374" s="1">
        <v>4025.0</v>
      </c>
      <c r="B374" s="2">
        <v>7.0</v>
      </c>
      <c r="C374" s="2">
        <v>7.0</v>
      </c>
      <c r="D374" s="3" t="s">
        <v>420</v>
      </c>
      <c r="E374" s="3">
        <v>219.0</v>
      </c>
      <c r="F374" s="8">
        <v>268.0</v>
      </c>
      <c r="G374" s="8">
        <f t="shared" si="26"/>
        <v>49</v>
      </c>
      <c r="H374" s="9">
        <f t="shared" si="27"/>
        <v>0.2237442922</v>
      </c>
      <c r="I374" s="3">
        <v>57.0</v>
      </c>
      <c r="J374" s="8">
        <v>61.0</v>
      </c>
      <c r="K374" s="8">
        <f t="shared" si="28"/>
        <v>4</v>
      </c>
      <c r="L374" s="9">
        <f t="shared" si="29"/>
        <v>0.0701754386</v>
      </c>
      <c r="M374" s="3">
        <v>50062.72</v>
      </c>
      <c r="N374" s="8">
        <v>50291.84</v>
      </c>
      <c r="O374" s="8">
        <f t="shared" si="30"/>
        <v>229.12</v>
      </c>
      <c r="P374" s="9">
        <f t="shared" si="31"/>
        <v>0.004576659039</v>
      </c>
      <c r="Q374" s="3">
        <v>228.59689497716894</v>
      </c>
      <c r="R374" s="8">
        <v>187.65611940298507</v>
      </c>
      <c r="S374" s="8">
        <f t="shared" si="32"/>
        <v>-40.94077557</v>
      </c>
      <c r="T374" s="9">
        <f t="shared" si="33"/>
        <v>-0.1790959391</v>
      </c>
      <c r="U374" s="8"/>
      <c r="V374" s="8">
        <v>51.0</v>
      </c>
      <c r="W374" s="8">
        <v>10.0</v>
      </c>
      <c r="X374" s="9">
        <v>0.22761194029850745</v>
      </c>
      <c r="Y374" s="8">
        <v>56.0</v>
      </c>
      <c r="Z374" s="9">
        <v>0.208955223880597</v>
      </c>
      <c r="AA374" s="8">
        <v>898.0685714285713</v>
      </c>
      <c r="AB374" s="3"/>
      <c r="AC374" s="3">
        <v>4025.0</v>
      </c>
      <c r="AD374" s="3">
        <v>7.0</v>
      </c>
      <c r="AE374" s="3">
        <v>7.0</v>
      </c>
      <c r="AF374" s="3" t="s">
        <v>420</v>
      </c>
      <c r="AG374" s="3">
        <v>44.0</v>
      </c>
      <c r="AH374" s="3">
        <v>13.0</v>
      </c>
      <c r="AI374" s="3">
        <v>0.2602739726027397</v>
      </c>
      <c r="AJ374" s="3">
        <v>50.5</v>
      </c>
      <c r="AK374" s="3">
        <v>0.23059360730593606</v>
      </c>
      <c r="AL374" s="3">
        <v>991.3409900990099</v>
      </c>
      <c r="AM374" s="3"/>
    </row>
    <row r="375" ht="14.25" customHeight="1">
      <c r="A375" s="1">
        <v>4026.0</v>
      </c>
      <c r="B375" s="2">
        <v>7.0</v>
      </c>
      <c r="C375" s="2">
        <v>7.0</v>
      </c>
      <c r="D375" s="3" t="s">
        <v>421</v>
      </c>
      <c r="E375" s="3">
        <v>60.0</v>
      </c>
      <c r="F375" s="8">
        <v>69.0</v>
      </c>
      <c r="G375" s="8">
        <f t="shared" si="26"/>
        <v>9</v>
      </c>
      <c r="H375" s="9">
        <f t="shared" si="27"/>
        <v>0.15</v>
      </c>
      <c r="I375" s="3">
        <v>36.0</v>
      </c>
      <c r="J375" s="8">
        <v>50.0</v>
      </c>
      <c r="K375" s="8">
        <f t="shared" si="28"/>
        <v>14</v>
      </c>
      <c r="L375" s="9">
        <f t="shared" si="29"/>
        <v>0.3888888889</v>
      </c>
      <c r="M375" s="3">
        <v>77958.08</v>
      </c>
      <c r="N375" s="8">
        <v>155629.76</v>
      </c>
      <c r="O375" s="8">
        <f t="shared" si="30"/>
        <v>77671.68</v>
      </c>
      <c r="P375" s="9">
        <f t="shared" si="31"/>
        <v>0.9963262307</v>
      </c>
      <c r="Q375" s="3">
        <v>1299.3013333333333</v>
      </c>
      <c r="R375" s="8">
        <v>2255.503768115942</v>
      </c>
      <c r="S375" s="8">
        <f t="shared" si="32"/>
        <v>956.2024348</v>
      </c>
      <c r="T375" s="9">
        <f t="shared" si="33"/>
        <v>0.7359358528</v>
      </c>
      <c r="U375" s="8"/>
      <c r="V375" s="8">
        <v>50.0</v>
      </c>
      <c r="W375" s="8">
        <v>0.0</v>
      </c>
      <c r="X375" s="9">
        <v>0.7246376811594203</v>
      </c>
      <c r="Y375" s="8">
        <v>50.0</v>
      </c>
      <c r="Z375" s="9">
        <v>0.7246376811594203</v>
      </c>
      <c r="AA375" s="8">
        <v>3112.5952</v>
      </c>
      <c r="AB375" s="3"/>
      <c r="AC375" s="3">
        <v>4026.0</v>
      </c>
      <c r="AD375" s="3">
        <v>7.0</v>
      </c>
      <c r="AE375" s="3">
        <v>7.0</v>
      </c>
      <c r="AF375" s="3" t="s">
        <v>421</v>
      </c>
      <c r="AG375" s="3">
        <v>30.0</v>
      </c>
      <c r="AH375" s="3">
        <v>6.0</v>
      </c>
      <c r="AI375" s="3">
        <v>0.6</v>
      </c>
      <c r="AJ375" s="3">
        <v>33.0</v>
      </c>
      <c r="AK375" s="3">
        <v>0.55</v>
      </c>
      <c r="AL375" s="3">
        <v>2362.3660606060607</v>
      </c>
      <c r="AM375" s="3"/>
    </row>
    <row r="376" ht="14.25" customHeight="1">
      <c r="A376" s="1">
        <v>4027.0</v>
      </c>
      <c r="B376" s="2">
        <v>7.0</v>
      </c>
      <c r="C376" s="2">
        <v>7.0</v>
      </c>
      <c r="D376" s="3" t="s">
        <v>422</v>
      </c>
      <c r="E376" s="3">
        <v>980.0</v>
      </c>
      <c r="F376" s="8">
        <v>1029.0</v>
      </c>
      <c r="G376" s="8">
        <f t="shared" si="26"/>
        <v>49</v>
      </c>
      <c r="H376" s="9">
        <f t="shared" si="27"/>
        <v>0.05</v>
      </c>
      <c r="I376" s="3">
        <v>956.0</v>
      </c>
      <c r="J376" s="8">
        <v>995.0</v>
      </c>
      <c r="K376" s="8">
        <f t="shared" si="28"/>
        <v>39</v>
      </c>
      <c r="L376" s="9">
        <f t="shared" si="29"/>
        <v>0.04079497908</v>
      </c>
      <c r="M376" s="3">
        <v>3211689.6</v>
      </c>
      <c r="N376" s="8">
        <v>3352598.4</v>
      </c>
      <c r="O376" s="8">
        <f t="shared" si="30"/>
        <v>140908.8</v>
      </c>
      <c r="P376" s="9">
        <f t="shared" si="31"/>
        <v>0.04387372927</v>
      </c>
      <c r="Q376" s="3">
        <v>3277.2342857142858</v>
      </c>
      <c r="R376" s="8">
        <v>3258.1131195335274</v>
      </c>
      <c r="S376" s="8">
        <f t="shared" si="32"/>
        <v>-19.12116618</v>
      </c>
      <c r="T376" s="9">
        <f t="shared" si="33"/>
        <v>-0.005834543555</v>
      </c>
      <c r="U376" s="8"/>
      <c r="V376" s="8">
        <v>956.0</v>
      </c>
      <c r="W376" s="8">
        <v>39.0</v>
      </c>
      <c r="X376" s="9">
        <v>0.966958211856171</v>
      </c>
      <c r="Y376" s="8">
        <v>975.5</v>
      </c>
      <c r="Z376" s="9">
        <v>0.9480077745383868</v>
      </c>
      <c r="AA376" s="8">
        <v>3436.7999999999997</v>
      </c>
      <c r="AB376" s="3"/>
      <c r="AC376" s="3">
        <v>4027.0</v>
      </c>
      <c r="AD376" s="3">
        <v>7.0</v>
      </c>
      <c r="AE376" s="3">
        <v>7.0</v>
      </c>
      <c r="AF376" s="3" t="s">
        <v>422</v>
      </c>
      <c r="AG376" s="3">
        <v>913.0</v>
      </c>
      <c r="AH376" s="3">
        <v>43.0</v>
      </c>
      <c r="AI376" s="3">
        <v>0.9755102040816327</v>
      </c>
      <c r="AJ376" s="3">
        <v>934.5</v>
      </c>
      <c r="AK376" s="3">
        <v>0.9535714285714286</v>
      </c>
      <c r="AL376" s="3">
        <v>3436.8</v>
      </c>
      <c r="AM376" s="3"/>
    </row>
    <row r="377" ht="14.25" customHeight="1">
      <c r="A377" s="1">
        <v>4029.0</v>
      </c>
      <c r="B377" s="2">
        <v>7.0</v>
      </c>
      <c r="C377" s="2">
        <v>7.0</v>
      </c>
      <c r="D377" s="3" t="s">
        <v>423</v>
      </c>
      <c r="E377" s="3">
        <v>542.0</v>
      </c>
      <c r="F377" s="8">
        <v>515.0</v>
      </c>
      <c r="G377" s="8">
        <f t="shared" si="26"/>
        <v>-27</v>
      </c>
      <c r="H377" s="9">
        <f t="shared" si="27"/>
        <v>-0.04981549815</v>
      </c>
      <c r="I377" s="3">
        <v>505.0</v>
      </c>
      <c r="J377" s="8">
        <v>443.0</v>
      </c>
      <c r="K377" s="8">
        <f t="shared" si="28"/>
        <v>-62</v>
      </c>
      <c r="L377" s="9">
        <f t="shared" si="29"/>
        <v>-0.1227722772</v>
      </c>
      <c r="M377" s="3">
        <v>1633511.04</v>
      </c>
      <c r="N377" s="8">
        <v>1385603.2</v>
      </c>
      <c r="O377" s="8">
        <f t="shared" si="30"/>
        <v>-247907.84</v>
      </c>
      <c r="P377" s="9">
        <f t="shared" si="31"/>
        <v>-0.1517637983</v>
      </c>
      <c r="Q377" s="3">
        <v>3013.858007380074</v>
      </c>
      <c r="R377" s="8">
        <v>2690.491650485437</v>
      </c>
      <c r="S377" s="8">
        <f t="shared" si="32"/>
        <v>-323.3663569</v>
      </c>
      <c r="T377" s="9">
        <f t="shared" si="33"/>
        <v>-0.1072931625</v>
      </c>
      <c r="U377" s="8"/>
      <c r="V377" s="8">
        <v>387.0</v>
      </c>
      <c r="W377" s="8">
        <v>56.0</v>
      </c>
      <c r="X377" s="9">
        <v>0.8601941747572815</v>
      </c>
      <c r="Y377" s="8">
        <v>415.0</v>
      </c>
      <c r="Z377" s="9">
        <v>0.8058252427184466</v>
      </c>
      <c r="AA377" s="8">
        <v>3338.802891566265</v>
      </c>
      <c r="AB377" s="3"/>
      <c r="AC377" s="3">
        <v>4029.0</v>
      </c>
      <c r="AD377" s="3">
        <v>7.0</v>
      </c>
      <c r="AE377" s="3">
        <v>7.0</v>
      </c>
      <c r="AF377" s="3" t="s">
        <v>423</v>
      </c>
      <c r="AG377" s="3">
        <v>460.0</v>
      </c>
      <c r="AH377" s="3">
        <v>45.0</v>
      </c>
      <c r="AI377" s="3">
        <v>0.9317343173431735</v>
      </c>
      <c r="AJ377" s="3">
        <v>482.5</v>
      </c>
      <c r="AK377" s="3">
        <v>0.8902214022140221</v>
      </c>
      <c r="AL377" s="3">
        <v>3385.5151088082903</v>
      </c>
      <c r="AM377" s="3"/>
    </row>
    <row r="378" ht="14.25" customHeight="1">
      <c r="A378" s="1">
        <v>4031.0</v>
      </c>
      <c r="B378" s="2">
        <v>7.0</v>
      </c>
      <c r="C378" s="2">
        <v>7.0</v>
      </c>
      <c r="D378" s="3" t="s">
        <v>424</v>
      </c>
      <c r="E378" s="3">
        <v>69.0</v>
      </c>
      <c r="F378" s="8">
        <v>65.0</v>
      </c>
      <c r="G378" s="8">
        <f t="shared" si="26"/>
        <v>-4</v>
      </c>
      <c r="H378" s="9">
        <f t="shared" si="27"/>
        <v>-0.05797101449</v>
      </c>
      <c r="I378" s="3">
        <v>63.0</v>
      </c>
      <c r="J378" s="8">
        <v>61.0</v>
      </c>
      <c r="K378" s="8">
        <f t="shared" si="28"/>
        <v>-2</v>
      </c>
      <c r="L378" s="9">
        <f t="shared" si="29"/>
        <v>-0.03174603175</v>
      </c>
      <c r="M378" s="3">
        <v>211363.2</v>
      </c>
      <c r="N378" s="8">
        <v>209644.8</v>
      </c>
      <c r="O378" s="8">
        <f t="shared" si="30"/>
        <v>-1718.4</v>
      </c>
      <c r="P378" s="9">
        <f t="shared" si="31"/>
        <v>-0.008130081301</v>
      </c>
      <c r="Q378" s="3">
        <v>3063.2347826086957</v>
      </c>
      <c r="R378" s="8">
        <v>3225.3046153846153</v>
      </c>
      <c r="S378" s="8">
        <f t="shared" si="32"/>
        <v>162.0698328</v>
      </c>
      <c r="T378" s="9">
        <f t="shared" si="33"/>
        <v>0.05290806754</v>
      </c>
      <c r="U378" s="8"/>
      <c r="V378" s="8">
        <v>61.0</v>
      </c>
      <c r="W378" s="8">
        <v>0.0</v>
      </c>
      <c r="X378" s="9">
        <v>0.9384615384615385</v>
      </c>
      <c r="Y378" s="8">
        <v>61.0</v>
      </c>
      <c r="Z378" s="9">
        <v>0.9384615384615385</v>
      </c>
      <c r="AA378" s="8">
        <v>3436.7999999999997</v>
      </c>
      <c r="AB378" s="3"/>
      <c r="AC378" s="3">
        <v>4031.0</v>
      </c>
      <c r="AD378" s="3">
        <v>7.0</v>
      </c>
      <c r="AE378" s="3">
        <v>7.0</v>
      </c>
      <c r="AF378" s="3" t="s">
        <v>424</v>
      </c>
      <c r="AG378" s="3">
        <v>60.0</v>
      </c>
      <c r="AH378" s="3">
        <v>3.0</v>
      </c>
      <c r="AI378" s="3">
        <v>0.9130434782608695</v>
      </c>
      <c r="AJ378" s="3">
        <v>61.5</v>
      </c>
      <c r="AK378" s="3">
        <v>0.8913043478260869</v>
      </c>
      <c r="AL378" s="3">
        <v>3436.8</v>
      </c>
      <c r="AM378" s="3"/>
    </row>
    <row r="379" ht="14.25" customHeight="1">
      <c r="A379" s="1">
        <v>4035.0</v>
      </c>
      <c r="B379" s="2">
        <v>7.0</v>
      </c>
      <c r="C379" s="2">
        <v>7.0</v>
      </c>
      <c r="D379" s="3" t="s">
        <v>425</v>
      </c>
      <c r="E379" s="3">
        <v>252.0</v>
      </c>
      <c r="F379" s="8">
        <v>221.0</v>
      </c>
      <c r="G379" s="8">
        <f t="shared" si="26"/>
        <v>-31</v>
      </c>
      <c r="H379" s="9">
        <f t="shared" si="27"/>
        <v>-0.123015873</v>
      </c>
      <c r="I379" s="3">
        <v>199.0</v>
      </c>
      <c r="J379" s="8">
        <v>164.0</v>
      </c>
      <c r="K379" s="8">
        <f t="shared" si="28"/>
        <v>-35</v>
      </c>
      <c r="L379" s="9">
        <f t="shared" si="29"/>
        <v>-0.175879397</v>
      </c>
      <c r="M379" s="3">
        <v>540093.12</v>
      </c>
      <c r="N379" s="8">
        <v>425762.24</v>
      </c>
      <c r="O379" s="8">
        <f t="shared" si="30"/>
        <v>-114330.88</v>
      </c>
      <c r="P379" s="9">
        <f t="shared" si="31"/>
        <v>-0.2116873475</v>
      </c>
      <c r="Q379" s="3">
        <v>2143.2266666666665</v>
      </c>
      <c r="R379" s="8">
        <v>1926.5259728506787</v>
      </c>
      <c r="S379" s="8">
        <f t="shared" si="32"/>
        <v>-216.7006938</v>
      </c>
      <c r="T379" s="9">
        <f t="shared" si="33"/>
        <v>-0.1011095547</v>
      </c>
      <c r="U379" s="8"/>
      <c r="V379" s="8">
        <v>132.0</v>
      </c>
      <c r="W379" s="8">
        <v>32.0</v>
      </c>
      <c r="X379" s="9">
        <v>0.7420814479638009</v>
      </c>
      <c r="Y379" s="8">
        <v>148.0</v>
      </c>
      <c r="Z379" s="9">
        <v>0.669683257918552</v>
      </c>
      <c r="AA379" s="8">
        <v>2876.7718918918918</v>
      </c>
      <c r="AB379" s="3"/>
      <c r="AC379" s="3">
        <v>4035.0</v>
      </c>
      <c r="AD379" s="3">
        <v>7.0</v>
      </c>
      <c r="AE379" s="3">
        <v>7.0</v>
      </c>
      <c r="AF379" s="3" t="s">
        <v>425</v>
      </c>
      <c r="AG379" s="3">
        <v>157.0</v>
      </c>
      <c r="AH379" s="3">
        <v>42.0</v>
      </c>
      <c r="AI379" s="3">
        <v>0.7896825396825397</v>
      </c>
      <c r="AJ379" s="3">
        <v>178.0</v>
      </c>
      <c r="AK379" s="3">
        <v>0.7063492063492064</v>
      </c>
      <c r="AL379" s="3">
        <v>3034.231011235955</v>
      </c>
      <c r="AM379" s="3"/>
    </row>
    <row r="380" ht="14.25" customHeight="1">
      <c r="A380" s="1">
        <v>4036.0</v>
      </c>
      <c r="B380" s="2">
        <v>7.0</v>
      </c>
      <c r="C380" s="2">
        <v>7.0</v>
      </c>
      <c r="D380" s="3" t="s">
        <v>426</v>
      </c>
      <c r="E380" s="3">
        <v>90.0</v>
      </c>
      <c r="F380" s="8">
        <v>97.0</v>
      </c>
      <c r="G380" s="8">
        <f t="shared" si="26"/>
        <v>7</v>
      </c>
      <c r="H380" s="9">
        <f t="shared" si="27"/>
        <v>0.07777777778</v>
      </c>
      <c r="I380" s="3">
        <v>76.0</v>
      </c>
      <c r="J380" s="8">
        <v>85.0</v>
      </c>
      <c r="K380" s="8">
        <f t="shared" si="28"/>
        <v>9</v>
      </c>
      <c r="L380" s="9">
        <f t="shared" si="29"/>
        <v>0.1184210526</v>
      </c>
      <c r="M380" s="3">
        <v>252604.8</v>
      </c>
      <c r="N380" s="8">
        <v>268070.4</v>
      </c>
      <c r="O380" s="8">
        <f t="shared" si="30"/>
        <v>15465.6</v>
      </c>
      <c r="P380" s="9">
        <f t="shared" si="31"/>
        <v>0.0612244898</v>
      </c>
      <c r="Q380" s="3">
        <v>2806.72</v>
      </c>
      <c r="R380" s="8">
        <v>2763.612371134021</v>
      </c>
      <c r="S380" s="8">
        <f t="shared" si="32"/>
        <v>-43.10762887</v>
      </c>
      <c r="T380" s="9">
        <f t="shared" si="33"/>
        <v>-0.01535872081</v>
      </c>
      <c r="U380" s="8"/>
      <c r="V380" s="8">
        <v>71.0</v>
      </c>
      <c r="W380" s="8">
        <v>14.0</v>
      </c>
      <c r="X380" s="9">
        <v>0.8762886597938144</v>
      </c>
      <c r="Y380" s="8">
        <v>78.0</v>
      </c>
      <c r="Z380" s="9">
        <v>0.8041237113402062</v>
      </c>
      <c r="AA380" s="8">
        <v>3436.8</v>
      </c>
      <c r="AB380" s="3"/>
      <c r="AC380" s="3">
        <v>4036.0</v>
      </c>
      <c r="AD380" s="3">
        <v>7.0</v>
      </c>
      <c r="AE380" s="3">
        <v>7.0</v>
      </c>
      <c r="AF380" s="3" t="s">
        <v>426</v>
      </c>
      <c r="AG380" s="3">
        <v>71.0</v>
      </c>
      <c r="AH380" s="3">
        <v>5.0</v>
      </c>
      <c r="AI380" s="3">
        <v>0.8444444444444444</v>
      </c>
      <c r="AJ380" s="3">
        <v>73.5</v>
      </c>
      <c r="AK380" s="3">
        <v>0.8166666666666667</v>
      </c>
      <c r="AL380" s="3">
        <v>3436.7999999999997</v>
      </c>
      <c r="AM380" s="3"/>
    </row>
    <row r="381" ht="14.25" customHeight="1">
      <c r="A381" s="1">
        <v>4038.0</v>
      </c>
      <c r="B381" s="2">
        <v>7.0</v>
      </c>
      <c r="C381" s="2">
        <v>7.0</v>
      </c>
      <c r="D381" s="3" t="s">
        <v>427</v>
      </c>
      <c r="E381" s="3">
        <v>362.0</v>
      </c>
      <c r="F381" s="8">
        <v>329.0</v>
      </c>
      <c r="G381" s="8">
        <f t="shared" si="26"/>
        <v>-33</v>
      </c>
      <c r="H381" s="9">
        <f t="shared" si="27"/>
        <v>-0.09116022099</v>
      </c>
      <c r="I381" s="3">
        <v>324.0</v>
      </c>
      <c r="J381" s="8">
        <v>299.0</v>
      </c>
      <c r="K381" s="8">
        <f t="shared" si="28"/>
        <v>-25</v>
      </c>
      <c r="L381" s="9">
        <f t="shared" si="29"/>
        <v>-0.07716049383</v>
      </c>
      <c r="M381" s="3">
        <v>1068844.8</v>
      </c>
      <c r="N381" s="8">
        <v>1006982.4</v>
      </c>
      <c r="O381" s="8">
        <f t="shared" si="30"/>
        <v>-61862.4</v>
      </c>
      <c r="P381" s="9">
        <f t="shared" si="31"/>
        <v>-0.0578778135</v>
      </c>
      <c r="Q381" s="3">
        <v>2952.609944751381</v>
      </c>
      <c r="R381" s="8">
        <v>3060.7367781155017</v>
      </c>
      <c r="S381" s="8">
        <f t="shared" si="32"/>
        <v>108.1268334</v>
      </c>
      <c r="T381" s="9">
        <f t="shared" si="33"/>
        <v>0.03662076447</v>
      </c>
      <c r="U381" s="8"/>
      <c r="V381" s="8">
        <v>287.0</v>
      </c>
      <c r="W381" s="8">
        <v>12.0</v>
      </c>
      <c r="X381" s="9">
        <v>0.9088145896656535</v>
      </c>
      <c r="Y381" s="8">
        <v>293.0</v>
      </c>
      <c r="Z381" s="9">
        <v>0.8905775075987842</v>
      </c>
      <c r="AA381" s="8">
        <v>3436.8</v>
      </c>
      <c r="AB381" s="3"/>
      <c r="AC381" s="3">
        <v>4038.0</v>
      </c>
      <c r="AD381" s="3">
        <v>7.0</v>
      </c>
      <c r="AE381" s="3">
        <v>7.0</v>
      </c>
      <c r="AF381" s="3" t="s">
        <v>427</v>
      </c>
      <c r="AG381" s="3">
        <v>298.0</v>
      </c>
      <c r="AH381" s="3">
        <v>26.0</v>
      </c>
      <c r="AI381" s="3">
        <v>0.8950276243093923</v>
      </c>
      <c r="AJ381" s="3">
        <v>311.0</v>
      </c>
      <c r="AK381" s="3">
        <v>0.8591160220994475</v>
      </c>
      <c r="AL381" s="3">
        <v>3436.8</v>
      </c>
      <c r="AM381" s="3"/>
    </row>
    <row r="382" ht="14.25" customHeight="1">
      <c r="A382" s="1">
        <v>4039.0</v>
      </c>
      <c r="B382" s="2">
        <v>7.0</v>
      </c>
      <c r="C382" s="2">
        <v>7.0</v>
      </c>
      <c r="D382" s="3" t="s">
        <v>428</v>
      </c>
      <c r="E382" s="3">
        <v>329.0</v>
      </c>
      <c r="F382" s="8">
        <v>323.0</v>
      </c>
      <c r="G382" s="8">
        <f t="shared" si="26"/>
        <v>-6</v>
      </c>
      <c r="H382" s="9">
        <f t="shared" si="27"/>
        <v>-0.01823708207</v>
      </c>
      <c r="I382" s="3">
        <v>275.0</v>
      </c>
      <c r="J382" s="8">
        <v>232.0</v>
      </c>
      <c r="K382" s="8">
        <f t="shared" si="28"/>
        <v>-43</v>
      </c>
      <c r="L382" s="9">
        <f t="shared" si="29"/>
        <v>-0.1563636364</v>
      </c>
      <c r="M382" s="3">
        <v>926217.6</v>
      </c>
      <c r="N382" s="8">
        <v>709756.48</v>
      </c>
      <c r="O382" s="8">
        <f t="shared" si="30"/>
        <v>-216461.12</v>
      </c>
      <c r="P382" s="9">
        <f t="shared" si="31"/>
        <v>-0.2337043908</v>
      </c>
      <c r="Q382" s="3">
        <v>2815.251063829787</v>
      </c>
      <c r="R382" s="8">
        <v>2197.388482972136</v>
      </c>
      <c r="S382" s="8">
        <f t="shared" si="32"/>
        <v>-617.8625809</v>
      </c>
      <c r="T382" s="9">
        <f t="shared" si="33"/>
        <v>-0.2194697975</v>
      </c>
      <c r="U382" s="8"/>
      <c r="V382" s="8">
        <v>230.0</v>
      </c>
      <c r="W382" s="8">
        <v>2.0</v>
      </c>
      <c r="X382" s="9">
        <v>0.718266253869969</v>
      </c>
      <c r="Y382" s="8">
        <v>231.0</v>
      </c>
      <c r="Z382" s="9">
        <v>0.7151702786377709</v>
      </c>
      <c r="AA382" s="8">
        <v>3072.5388744588745</v>
      </c>
      <c r="AB382" s="3"/>
      <c r="AC382" s="3">
        <v>4039.0</v>
      </c>
      <c r="AD382" s="3">
        <v>7.0</v>
      </c>
      <c r="AE382" s="3">
        <v>7.0</v>
      </c>
      <c r="AF382" s="3" t="s">
        <v>428</v>
      </c>
      <c r="AG382" s="3">
        <v>264.0</v>
      </c>
      <c r="AH382" s="3">
        <v>11.0</v>
      </c>
      <c r="AI382" s="3">
        <v>0.8358662613981763</v>
      </c>
      <c r="AJ382" s="3">
        <v>269.5</v>
      </c>
      <c r="AK382" s="3">
        <v>0.8191489361702128</v>
      </c>
      <c r="AL382" s="3">
        <v>3436.7999999999997</v>
      </c>
      <c r="AM382" s="3"/>
    </row>
    <row r="383" ht="14.25" customHeight="1">
      <c r="A383" s="1">
        <v>4043.0</v>
      </c>
      <c r="B383" s="2">
        <v>7.0</v>
      </c>
      <c r="C383" s="2">
        <v>7.0</v>
      </c>
      <c r="D383" s="3" t="s">
        <v>429</v>
      </c>
      <c r="E383" s="3">
        <v>533.0</v>
      </c>
      <c r="F383" s="8">
        <v>543.0</v>
      </c>
      <c r="G383" s="8">
        <f t="shared" si="26"/>
        <v>10</v>
      </c>
      <c r="H383" s="9">
        <f t="shared" si="27"/>
        <v>0.01876172608</v>
      </c>
      <c r="I383" s="3">
        <v>26.0</v>
      </c>
      <c r="J383" s="8">
        <v>32.0</v>
      </c>
      <c r="K383" s="8">
        <f t="shared" si="28"/>
        <v>6</v>
      </c>
      <c r="L383" s="9">
        <f t="shared" si="29"/>
        <v>0.2307692308</v>
      </c>
      <c r="M383" s="3">
        <v>4296.0</v>
      </c>
      <c r="N383" s="8">
        <v>5556.16</v>
      </c>
      <c r="O383" s="8">
        <f t="shared" si="30"/>
        <v>1260.16</v>
      </c>
      <c r="P383" s="9">
        <f t="shared" si="31"/>
        <v>0.2933333333</v>
      </c>
      <c r="Q383" s="3">
        <v>8.060037523452158</v>
      </c>
      <c r="R383" s="8">
        <v>10.232338858195211</v>
      </c>
      <c r="S383" s="8">
        <f t="shared" si="32"/>
        <v>2.172301335</v>
      </c>
      <c r="T383" s="9">
        <f t="shared" si="33"/>
        <v>0.2695150399</v>
      </c>
      <c r="U383" s="8"/>
      <c r="V383" s="8">
        <v>21.0</v>
      </c>
      <c r="W383" s="8">
        <v>11.0</v>
      </c>
      <c r="X383" s="9">
        <v>0.058931860036832415</v>
      </c>
      <c r="Y383" s="8">
        <v>26.5</v>
      </c>
      <c r="Z383" s="9">
        <v>0.04880294659300184</v>
      </c>
      <c r="AA383" s="8">
        <v>209.6664150943396</v>
      </c>
      <c r="AB383" s="3"/>
      <c r="AC383" s="3">
        <v>4043.0</v>
      </c>
      <c r="AD383" s="3">
        <v>7.0</v>
      </c>
      <c r="AE383" s="3">
        <v>7.0</v>
      </c>
      <c r="AF383" s="3" t="s">
        <v>429</v>
      </c>
      <c r="AG383" s="3">
        <v>20.0</v>
      </c>
      <c r="AH383" s="3">
        <v>6.0</v>
      </c>
      <c r="AI383" s="3">
        <v>0.04878048780487805</v>
      </c>
      <c r="AJ383" s="3">
        <v>23.0</v>
      </c>
      <c r="AK383" s="3">
        <v>0.043151969981238276</v>
      </c>
      <c r="AL383" s="3">
        <v>186.7826086956522</v>
      </c>
      <c r="AM383" s="3"/>
    </row>
    <row r="384" ht="14.25" customHeight="1">
      <c r="A384" s="1">
        <v>4049.0</v>
      </c>
      <c r="B384" s="2">
        <v>7.0</v>
      </c>
      <c r="C384" s="2">
        <v>7.0</v>
      </c>
      <c r="D384" s="3" t="s">
        <v>430</v>
      </c>
      <c r="E384" s="3">
        <v>167.0</v>
      </c>
      <c r="F384" s="8">
        <v>160.0</v>
      </c>
      <c r="G384" s="8">
        <f t="shared" si="26"/>
        <v>-7</v>
      </c>
      <c r="H384" s="9">
        <f t="shared" si="27"/>
        <v>-0.04191616766</v>
      </c>
      <c r="I384" s="3">
        <v>59.0</v>
      </c>
      <c r="J384" s="8">
        <v>52.0</v>
      </c>
      <c r="K384" s="8">
        <f t="shared" si="28"/>
        <v>-7</v>
      </c>
      <c r="L384" s="9">
        <f t="shared" si="29"/>
        <v>-0.1186440678</v>
      </c>
      <c r="M384" s="3">
        <v>55618.88</v>
      </c>
      <c r="N384" s="8">
        <v>50807.36</v>
      </c>
      <c r="O384" s="8">
        <f t="shared" si="30"/>
        <v>-4811.52</v>
      </c>
      <c r="P384" s="9">
        <f t="shared" si="31"/>
        <v>-0.08650875386</v>
      </c>
      <c r="Q384" s="3">
        <v>333.0471856287425</v>
      </c>
      <c r="R384" s="8">
        <v>317.546</v>
      </c>
      <c r="S384" s="8">
        <f t="shared" si="32"/>
        <v>-15.50118563</v>
      </c>
      <c r="T384" s="9">
        <f t="shared" si="33"/>
        <v>-0.04654351184</v>
      </c>
      <c r="U384" s="8"/>
      <c r="V384" s="8">
        <v>35.0</v>
      </c>
      <c r="W384" s="8">
        <v>17.0</v>
      </c>
      <c r="X384" s="9">
        <v>0.325</v>
      </c>
      <c r="Y384" s="8">
        <v>43.5</v>
      </c>
      <c r="Z384" s="9">
        <v>0.271875</v>
      </c>
      <c r="AA384" s="8">
        <v>1167.9852873563218</v>
      </c>
      <c r="AB384" s="3"/>
      <c r="AC384" s="3">
        <v>4049.0</v>
      </c>
      <c r="AD384" s="3">
        <v>7.0</v>
      </c>
      <c r="AE384" s="3">
        <v>7.0</v>
      </c>
      <c r="AF384" s="3" t="s">
        <v>430</v>
      </c>
      <c r="AG384" s="3">
        <v>34.0</v>
      </c>
      <c r="AH384" s="3">
        <v>25.0</v>
      </c>
      <c r="AI384" s="3">
        <v>0.3532934131736527</v>
      </c>
      <c r="AJ384" s="3">
        <v>46.5</v>
      </c>
      <c r="AK384" s="3">
        <v>0.27844311377245506</v>
      </c>
      <c r="AL384" s="3">
        <v>1196.104946236559</v>
      </c>
      <c r="AM384" s="3"/>
    </row>
    <row r="385" ht="14.25" customHeight="1">
      <c r="A385" s="1">
        <v>4050.0</v>
      </c>
      <c r="B385" s="2">
        <v>7.0</v>
      </c>
      <c r="C385" s="2">
        <v>7.0</v>
      </c>
      <c r="D385" s="3" t="s">
        <v>431</v>
      </c>
      <c r="E385" s="3">
        <v>70.0</v>
      </c>
      <c r="F385" s="8">
        <v>61.0</v>
      </c>
      <c r="G385" s="8">
        <f t="shared" si="26"/>
        <v>-9</v>
      </c>
      <c r="H385" s="9">
        <f t="shared" si="27"/>
        <v>-0.1285714286</v>
      </c>
      <c r="I385" s="3">
        <v>31.0</v>
      </c>
      <c r="J385" s="8">
        <v>22.0</v>
      </c>
      <c r="K385" s="8">
        <f t="shared" si="28"/>
        <v>-9</v>
      </c>
      <c r="L385" s="9">
        <f t="shared" si="29"/>
        <v>-0.2903225806</v>
      </c>
      <c r="M385" s="3">
        <v>46396.8</v>
      </c>
      <c r="N385" s="8">
        <v>31045.76</v>
      </c>
      <c r="O385" s="8">
        <f t="shared" si="30"/>
        <v>-15351.04</v>
      </c>
      <c r="P385" s="9">
        <f t="shared" si="31"/>
        <v>-0.3308641975</v>
      </c>
      <c r="Q385" s="3">
        <v>662.8114285714286</v>
      </c>
      <c r="R385" s="8">
        <v>508.9468852459016</v>
      </c>
      <c r="S385" s="8">
        <f t="shared" si="32"/>
        <v>-153.8645433</v>
      </c>
      <c r="T385" s="9">
        <f t="shared" si="33"/>
        <v>-0.2321392431</v>
      </c>
      <c r="U385" s="8"/>
      <c r="V385" s="8">
        <v>20.0</v>
      </c>
      <c r="W385" s="8">
        <v>2.0</v>
      </c>
      <c r="X385" s="9">
        <v>0.36065573770491804</v>
      </c>
      <c r="Y385" s="8">
        <v>21.0</v>
      </c>
      <c r="Z385" s="9">
        <v>0.3442622950819672</v>
      </c>
      <c r="AA385" s="8">
        <v>1478.3695238095238</v>
      </c>
      <c r="AB385" s="3"/>
      <c r="AC385" s="3">
        <v>4050.0</v>
      </c>
      <c r="AD385" s="3">
        <v>7.0</v>
      </c>
      <c r="AE385" s="3">
        <v>7.0</v>
      </c>
      <c r="AF385" s="3" t="s">
        <v>431</v>
      </c>
      <c r="AG385" s="3">
        <v>24.0</v>
      </c>
      <c r="AH385" s="3">
        <v>7.0</v>
      </c>
      <c r="AI385" s="3">
        <v>0.44285714285714284</v>
      </c>
      <c r="AJ385" s="3">
        <v>27.5</v>
      </c>
      <c r="AK385" s="3">
        <v>0.39285714285714285</v>
      </c>
      <c r="AL385" s="3">
        <v>1687.1563636363637</v>
      </c>
      <c r="AM385" s="3"/>
    </row>
    <row r="386" ht="14.25" customHeight="1">
      <c r="A386" s="1">
        <v>4053.0</v>
      </c>
      <c r="B386" s="2">
        <v>7.0</v>
      </c>
      <c r="C386" s="2">
        <v>7.0</v>
      </c>
      <c r="D386" s="3" t="s">
        <v>432</v>
      </c>
      <c r="E386" s="3">
        <v>572.0</v>
      </c>
      <c r="F386" s="8">
        <v>578.0</v>
      </c>
      <c r="G386" s="8">
        <f t="shared" si="26"/>
        <v>6</v>
      </c>
      <c r="H386" s="9">
        <f t="shared" si="27"/>
        <v>0.01048951049</v>
      </c>
      <c r="I386" s="3">
        <v>110.0</v>
      </c>
      <c r="J386" s="8">
        <v>101.0</v>
      </c>
      <c r="K386" s="8">
        <f t="shared" si="28"/>
        <v>-9</v>
      </c>
      <c r="L386" s="9">
        <f t="shared" si="29"/>
        <v>-0.08181818182</v>
      </c>
      <c r="M386" s="3">
        <v>64096.32</v>
      </c>
      <c r="N386" s="8">
        <v>59399.36</v>
      </c>
      <c r="O386" s="8">
        <f t="shared" si="30"/>
        <v>-4696.96</v>
      </c>
      <c r="P386" s="9">
        <f t="shared" si="31"/>
        <v>-0.07327971403</v>
      </c>
      <c r="Q386" s="3">
        <v>112.0565034965035</v>
      </c>
      <c r="R386" s="8">
        <v>102.76705882352941</v>
      </c>
      <c r="S386" s="8">
        <f t="shared" si="32"/>
        <v>-9.289444673</v>
      </c>
      <c r="T386" s="9">
        <f t="shared" si="33"/>
        <v>-0.08289964779</v>
      </c>
      <c r="U386" s="8"/>
      <c r="V386" s="8">
        <v>70.0</v>
      </c>
      <c r="W386" s="8">
        <v>31.0</v>
      </c>
      <c r="X386" s="9">
        <v>0.17474048442906576</v>
      </c>
      <c r="Y386" s="8">
        <v>85.5</v>
      </c>
      <c r="Z386" s="9">
        <v>0.14792387543252594</v>
      </c>
      <c r="AA386" s="8">
        <v>694.7293567251462</v>
      </c>
      <c r="AB386" s="3"/>
      <c r="AC386" s="3">
        <v>4053.0</v>
      </c>
      <c r="AD386" s="3">
        <v>7.0</v>
      </c>
      <c r="AE386" s="3">
        <v>7.0</v>
      </c>
      <c r="AF386" s="3" t="s">
        <v>432</v>
      </c>
      <c r="AG386" s="3">
        <v>70.0</v>
      </c>
      <c r="AH386" s="3">
        <v>40.0</v>
      </c>
      <c r="AI386" s="3">
        <v>0.19230769230769232</v>
      </c>
      <c r="AJ386" s="3">
        <v>90.0</v>
      </c>
      <c r="AK386" s="3">
        <v>0.15734265734265734</v>
      </c>
      <c r="AL386" s="3">
        <v>712.1813333333333</v>
      </c>
      <c r="AM386" s="3"/>
    </row>
    <row r="387" ht="14.25" customHeight="1">
      <c r="A387" s="1">
        <v>4054.0</v>
      </c>
      <c r="B387" s="2">
        <v>7.0</v>
      </c>
      <c r="C387" s="2">
        <v>7.0</v>
      </c>
      <c r="D387" s="3" t="s">
        <v>433</v>
      </c>
      <c r="E387" s="3">
        <v>86.0</v>
      </c>
      <c r="F387" s="8">
        <v>87.0</v>
      </c>
      <c r="G387" s="8">
        <f t="shared" si="26"/>
        <v>1</v>
      </c>
      <c r="H387" s="9">
        <f t="shared" si="27"/>
        <v>0.01162790698</v>
      </c>
      <c r="I387" s="3">
        <v>19.0</v>
      </c>
      <c r="J387" s="8">
        <v>8.0</v>
      </c>
      <c r="K387" s="8">
        <f t="shared" si="28"/>
        <v>-11</v>
      </c>
      <c r="L387" s="9">
        <f t="shared" si="29"/>
        <v>-0.5789473684</v>
      </c>
      <c r="M387" s="3">
        <v>16382.080000000002</v>
      </c>
      <c r="N387" s="8">
        <v>2749.44</v>
      </c>
      <c r="O387" s="8">
        <f t="shared" si="30"/>
        <v>-13632.64</v>
      </c>
      <c r="P387" s="9">
        <f t="shared" si="31"/>
        <v>-0.8321678322</v>
      </c>
      <c r="Q387" s="3">
        <v>190.4893023255814</v>
      </c>
      <c r="R387" s="8">
        <v>31.602758620689656</v>
      </c>
      <c r="S387" s="8">
        <f t="shared" si="32"/>
        <v>-158.8865437</v>
      </c>
      <c r="T387" s="9">
        <f t="shared" si="33"/>
        <v>-0.8340969375</v>
      </c>
      <c r="U387" s="8"/>
      <c r="V387" s="8">
        <v>7.0</v>
      </c>
      <c r="W387" s="8">
        <v>1.0</v>
      </c>
      <c r="X387" s="9">
        <v>0.09195402298850575</v>
      </c>
      <c r="Y387" s="8">
        <v>7.5</v>
      </c>
      <c r="Z387" s="9">
        <v>0.08620689655172414</v>
      </c>
      <c r="AA387" s="8">
        <v>366.592</v>
      </c>
      <c r="AB387" s="3"/>
      <c r="AC387" s="3">
        <v>4054.0</v>
      </c>
      <c r="AD387" s="3">
        <v>7.0</v>
      </c>
      <c r="AE387" s="3">
        <v>7.0</v>
      </c>
      <c r="AF387" s="3" t="s">
        <v>433</v>
      </c>
      <c r="AG387" s="3">
        <v>17.0</v>
      </c>
      <c r="AH387" s="3">
        <v>2.0</v>
      </c>
      <c r="AI387" s="3">
        <v>0.22093023255813954</v>
      </c>
      <c r="AJ387" s="3">
        <v>18.0</v>
      </c>
      <c r="AK387" s="3">
        <v>0.20930232558139536</v>
      </c>
      <c r="AL387" s="3">
        <v>910.1155555555556</v>
      </c>
      <c r="AM387" s="3"/>
    </row>
    <row r="388" ht="14.25" customHeight="1">
      <c r="A388" s="1">
        <v>4055.0</v>
      </c>
      <c r="B388" s="2">
        <v>7.0</v>
      </c>
      <c r="C388" s="2">
        <v>7.0</v>
      </c>
      <c r="D388" s="3" t="s">
        <v>434</v>
      </c>
      <c r="E388" s="3">
        <v>152.0</v>
      </c>
      <c r="F388" s="8">
        <v>124.0</v>
      </c>
      <c r="G388" s="8">
        <f t="shared" si="26"/>
        <v>-28</v>
      </c>
      <c r="H388" s="9">
        <f t="shared" si="27"/>
        <v>-0.1842105263</v>
      </c>
      <c r="I388" s="3">
        <v>39.0</v>
      </c>
      <c r="J388" s="8">
        <v>20.0</v>
      </c>
      <c r="K388" s="8">
        <f t="shared" si="28"/>
        <v>-19</v>
      </c>
      <c r="L388" s="9">
        <f t="shared" si="29"/>
        <v>-0.4871794872</v>
      </c>
      <c r="M388" s="3">
        <v>27150.72</v>
      </c>
      <c r="N388" s="8">
        <v>12487.04</v>
      </c>
      <c r="O388" s="8">
        <f t="shared" si="30"/>
        <v>-14663.68</v>
      </c>
      <c r="P388" s="9">
        <f t="shared" si="31"/>
        <v>-0.5400843882</v>
      </c>
      <c r="Q388" s="3">
        <v>178.62315789473686</v>
      </c>
      <c r="R388" s="8">
        <v>100.70193548387097</v>
      </c>
      <c r="S388" s="8">
        <f t="shared" si="32"/>
        <v>-77.92122241</v>
      </c>
      <c r="T388" s="9">
        <f t="shared" si="33"/>
        <v>-0.4362324758</v>
      </c>
      <c r="U388" s="8"/>
      <c r="V388" s="8">
        <v>18.0</v>
      </c>
      <c r="W388" s="8">
        <v>2.0</v>
      </c>
      <c r="X388" s="9">
        <v>0.16129032258064516</v>
      </c>
      <c r="Y388" s="8">
        <v>19.0</v>
      </c>
      <c r="Z388" s="9">
        <v>0.1532258064516129</v>
      </c>
      <c r="AA388" s="8">
        <v>657.2126315789474</v>
      </c>
      <c r="AB388" s="3"/>
      <c r="AC388" s="3">
        <v>4055.0</v>
      </c>
      <c r="AD388" s="3">
        <v>7.0</v>
      </c>
      <c r="AE388" s="3">
        <v>7.0</v>
      </c>
      <c r="AF388" s="3" t="s">
        <v>434</v>
      </c>
      <c r="AG388" s="3">
        <v>23.0</v>
      </c>
      <c r="AH388" s="3">
        <v>16.0</v>
      </c>
      <c r="AI388" s="3">
        <v>0.2565789473684211</v>
      </c>
      <c r="AJ388" s="3">
        <v>31.0</v>
      </c>
      <c r="AK388" s="3">
        <v>0.20394736842105263</v>
      </c>
      <c r="AL388" s="3">
        <v>875.8296774193549</v>
      </c>
      <c r="AM388" s="3"/>
    </row>
    <row r="389" ht="14.25" customHeight="1">
      <c r="A389" s="1">
        <v>4056.0</v>
      </c>
      <c r="B389" s="2">
        <v>7.0</v>
      </c>
      <c r="C389" s="2">
        <v>7.0</v>
      </c>
      <c r="D389" s="3" t="s">
        <v>435</v>
      </c>
      <c r="E389" s="3">
        <v>71.0</v>
      </c>
      <c r="F389" s="8">
        <v>70.0</v>
      </c>
      <c r="G389" s="8">
        <f t="shared" si="26"/>
        <v>-1</v>
      </c>
      <c r="H389" s="9">
        <f t="shared" si="27"/>
        <v>-0.01408450704</v>
      </c>
      <c r="I389" s="3">
        <v>48.0</v>
      </c>
      <c r="J389" s="8">
        <v>45.0</v>
      </c>
      <c r="K389" s="8">
        <f t="shared" si="28"/>
        <v>-3</v>
      </c>
      <c r="L389" s="9">
        <f t="shared" si="29"/>
        <v>-0.0625</v>
      </c>
      <c r="M389" s="3">
        <v>119829.76</v>
      </c>
      <c r="N389" s="8">
        <v>116106.56</v>
      </c>
      <c r="O389" s="8">
        <f t="shared" si="30"/>
        <v>-3723.2</v>
      </c>
      <c r="P389" s="9">
        <f t="shared" si="31"/>
        <v>-0.0310707457</v>
      </c>
      <c r="Q389" s="3">
        <v>1687.7430985915491</v>
      </c>
      <c r="R389" s="8">
        <v>1658.6651428571429</v>
      </c>
      <c r="S389" s="8">
        <f t="shared" si="32"/>
        <v>-29.07795573</v>
      </c>
      <c r="T389" s="9">
        <f t="shared" si="33"/>
        <v>-0.01722889921</v>
      </c>
      <c r="U389" s="8"/>
      <c r="V389" s="8">
        <v>42.0</v>
      </c>
      <c r="W389" s="8">
        <v>3.0</v>
      </c>
      <c r="X389" s="9">
        <v>0.6428571428571429</v>
      </c>
      <c r="Y389" s="8">
        <v>43.5</v>
      </c>
      <c r="Z389" s="9">
        <v>0.6214285714285714</v>
      </c>
      <c r="AA389" s="8">
        <v>2669.1163218390802</v>
      </c>
      <c r="AB389" s="3"/>
      <c r="AC389" s="3">
        <v>4056.0</v>
      </c>
      <c r="AD389" s="3">
        <v>7.0</v>
      </c>
      <c r="AE389" s="3">
        <v>7.0</v>
      </c>
      <c r="AF389" s="3" t="s">
        <v>435</v>
      </c>
      <c r="AG389" s="3">
        <v>41.0</v>
      </c>
      <c r="AH389" s="3">
        <v>7.0</v>
      </c>
      <c r="AI389" s="3">
        <v>0.676056338028169</v>
      </c>
      <c r="AJ389" s="3">
        <v>44.5</v>
      </c>
      <c r="AK389" s="3">
        <v>0.6267605633802817</v>
      </c>
      <c r="AL389" s="3">
        <v>2692.803595505618</v>
      </c>
      <c r="AM389" s="3"/>
    </row>
    <row r="390" ht="14.25" customHeight="1">
      <c r="A390" s="1">
        <v>4057.0</v>
      </c>
      <c r="B390" s="2">
        <v>7.0</v>
      </c>
      <c r="C390" s="2">
        <v>7.0</v>
      </c>
      <c r="D390" s="3" t="s">
        <v>436</v>
      </c>
      <c r="E390" s="3">
        <v>86.0</v>
      </c>
      <c r="F390" s="8">
        <v>86.0</v>
      </c>
      <c r="G390" s="8">
        <f t="shared" si="26"/>
        <v>0</v>
      </c>
      <c r="H390" s="9">
        <f t="shared" si="27"/>
        <v>0</v>
      </c>
      <c r="I390" s="3">
        <v>77.0</v>
      </c>
      <c r="J390" s="8">
        <v>75.0</v>
      </c>
      <c r="K390" s="8">
        <f t="shared" si="28"/>
        <v>-2</v>
      </c>
      <c r="L390" s="9">
        <f t="shared" si="29"/>
        <v>-0.02597402597</v>
      </c>
      <c r="M390" s="3">
        <v>244012.8</v>
      </c>
      <c r="N390" s="8">
        <v>245731.2</v>
      </c>
      <c r="O390" s="8">
        <f t="shared" si="30"/>
        <v>1718.4</v>
      </c>
      <c r="P390" s="9">
        <f t="shared" si="31"/>
        <v>0.007042253521</v>
      </c>
      <c r="Q390" s="3">
        <v>2837.358139534884</v>
      </c>
      <c r="R390" s="8">
        <v>2857.339534883721</v>
      </c>
      <c r="S390" s="8">
        <f t="shared" si="32"/>
        <v>19.98139535</v>
      </c>
      <c r="T390" s="9">
        <f t="shared" si="33"/>
        <v>0.007042253521</v>
      </c>
      <c r="U390" s="8"/>
      <c r="V390" s="8">
        <v>68.0</v>
      </c>
      <c r="W390" s="8">
        <v>7.0</v>
      </c>
      <c r="X390" s="9">
        <v>0.872093023255814</v>
      </c>
      <c r="Y390" s="8">
        <v>71.5</v>
      </c>
      <c r="Z390" s="9">
        <v>0.8313953488372093</v>
      </c>
      <c r="AA390" s="8">
        <v>3436.8</v>
      </c>
      <c r="AB390" s="3"/>
      <c r="AC390" s="3">
        <v>4057.0</v>
      </c>
      <c r="AD390" s="3">
        <v>7.0</v>
      </c>
      <c r="AE390" s="3">
        <v>7.0</v>
      </c>
      <c r="AF390" s="3" t="s">
        <v>436</v>
      </c>
      <c r="AG390" s="3">
        <v>65.0</v>
      </c>
      <c r="AH390" s="3">
        <v>12.0</v>
      </c>
      <c r="AI390" s="3">
        <v>0.8953488372093024</v>
      </c>
      <c r="AJ390" s="3">
        <v>71.0</v>
      </c>
      <c r="AK390" s="3">
        <v>0.8255813953488372</v>
      </c>
      <c r="AL390" s="3">
        <v>3436.7999999999997</v>
      </c>
      <c r="AM390" s="3"/>
    </row>
    <row r="391" ht="14.25" customHeight="1">
      <c r="A391" s="1">
        <v>4058.0</v>
      </c>
      <c r="B391" s="2">
        <v>7.0</v>
      </c>
      <c r="C391" s="2">
        <v>7.0</v>
      </c>
      <c r="D391" s="3" t="s">
        <v>437</v>
      </c>
      <c r="E391" s="3">
        <v>198.0</v>
      </c>
      <c r="F391" s="8">
        <v>193.0</v>
      </c>
      <c r="G391" s="8">
        <f t="shared" si="26"/>
        <v>-5</v>
      </c>
      <c r="H391" s="9">
        <f t="shared" si="27"/>
        <v>-0.02525252525</v>
      </c>
      <c r="I391" s="3">
        <v>79.0</v>
      </c>
      <c r="J391" s="8">
        <v>63.0</v>
      </c>
      <c r="K391" s="8">
        <f t="shared" si="28"/>
        <v>-16</v>
      </c>
      <c r="L391" s="9">
        <f t="shared" si="29"/>
        <v>-0.2025316456</v>
      </c>
      <c r="M391" s="3">
        <v>78129.92</v>
      </c>
      <c r="N391" s="8">
        <v>55676.16</v>
      </c>
      <c r="O391" s="8">
        <f t="shared" si="30"/>
        <v>-22453.76</v>
      </c>
      <c r="P391" s="9">
        <f t="shared" si="31"/>
        <v>-0.2873900293</v>
      </c>
      <c r="Q391" s="3">
        <v>394.59555555555556</v>
      </c>
      <c r="R391" s="8">
        <v>288.4775129533679</v>
      </c>
      <c r="S391" s="8">
        <f t="shared" si="32"/>
        <v>-106.1180426</v>
      </c>
      <c r="T391" s="9">
        <f t="shared" si="33"/>
        <v>-0.2689286311</v>
      </c>
      <c r="U391" s="8"/>
      <c r="V391" s="8">
        <v>37.0</v>
      </c>
      <c r="W391" s="8">
        <v>26.0</v>
      </c>
      <c r="X391" s="9">
        <v>0.32642487046632124</v>
      </c>
      <c r="Y391" s="8">
        <v>50.0</v>
      </c>
      <c r="Z391" s="9">
        <v>0.25906735751295334</v>
      </c>
      <c r="AA391" s="8">
        <v>1113.5232</v>
      </c>
      <c r="AB391" s="3"/>
      <c r="AC391" s="3">
        <v>4058.0</v>
      </c>
      <c r="AD391" s="3">
        <v>7.0</v>
      </c>
      <c r="AE391" s="3">
        <v>7.0</v>
      </c>
      <c r="AF391" s="3" t="s">
        <v>437</v>
      </c>
      <c r="AG391" s="3">
        <v>41.0</v>
      </c>
      <c r="AH391" s="3">
        <v>38.0</v>
      </c>
      <c r="AI391" s="3">
        <v>0.398989898989899</v>
      </c>
      <c r="AJ391" s="3">
        <v>60.0</v>
      </c>
      <c r="AK391" s="3">
        <v>0.30303030303030304</v>
      </c>
      <c r="AL391" s="3">
        <v>1302.1653333333334</v>
      </c>
      <c r="AM391" s="3"/>
    </row>
    <row r="392" ht="14.25" customHeight="1">
      <c r="A392" s="1">
        <v>4059.0</v>
      </c>
      <c r="B392" s="2">
        <v>7.0</v>
      </c>
      <c r="C392" s="2">
        <v>7.0</v>
      </c>
      <c r="D392" s="3" t="s">
        <v>438</v>
      </c>
      <c r="E392" s="3">
        <v>283.0</v>
      </c>
      <c r="F392" s="8">
        <v>355.0</v>
      </c>
      <c r="G392" s="8">
        <f t="shared" si="26"/>
        <v>72</v>
      </c>
      <c r="H392" s="9">
        <f t="shared" si="27"/>
        <v>0.2544169611</v>
      </c>
      <c r="I392" s="3">
        <v>104.0</v>
      </c>
      <c r="J392" s="8">
        <v>107.0</v>
      </c>
      <c r="K392" s="8">
        <f t="shared" si="28"/>
        <v>3</v>
      </c>
      <c r="L392" s="9">
        <f t="shared" si="29"/>
        <v>0.02884615385</v>
      </c>
      <c r="M392" s="3">
        <v>134894.4</v>
      </c>
      <c r="N392" s="8">
        <v>115361.92</v>
      </c>
      <c r="O392" s="8">
        <f t="shared" si="30"/>
        <v>-19532.48</v>
      </c>
      <c r="P392" s="9">
        <f t="shared" si="31"/>
        <v>-0.1447983015</v>
      </c>
      <c r="Q392" s="3">
        <v>476.6586572438162</v>
      </c>
      <c r="R392" s="8">
        <v>324.96315492957746</v>
      </c>
      <c r="S392" s="8">
        <f t="shared" si="32"/>
        <v>-151.6955023</v>
      </c>
      <c r="T392" s="9">
        <f t="shared" si="33"/>
        <v>-0.3182476601</v>
      </c>
      <c r="U392" s="8"/>
      <c r="V392" s="8">
        <v>86.0</v>
      </c>
      <c r="W392" s="8">
        <v>21.0</v>
      </c>
      <c r="X392" s="9">
        <v>0.30140845070422534</v>
      </c>
      <c r="Y392" s="8">
        <v>96.5</v>
      </c>
      <c r="Z392" s="9">
        <v>0.271830985915493</v>
      </c>
      <c r="AA392" s="8">
        <v>1195.460310880829</v>
      </c>
      <c r="AB392" s="3"/>
      <c r="AC392" s="3">
        <v>4059.0</v>
      </c>
      <c r="AD392" s="3">
        <v>7.0</v>
      </c>
      <c r="AE392" s="3">
        <v>7.0</v>
      </c>
      <c r="AF392" s="3" t="s">
        <v>438</v>
      </c>
      <c r="AG392" s="3">
        <v>73.0</v>
      </c>
      <c r="AH392" s="3">
        <v>31.0</v>
      </c>
      <c r="AI392" s="3">
        <v>0.3674911660777385</v>
      </c>
      <c r="AJ392" s="3">
        <v>88.5</v>
      </c>
      <c r="AK392" s="3">
        <v>0.3127208480565371</v>
      </c>
      <c r="AL392" s="3">
        <v>1524.2305084745763</v>
      </c>
      <c r="AM392" s="3"/>
    </row>
    <row r="393" ht="14.25" customHeight="1">
      <c r="A393" s="1">
        <v>4064.0</v>
      </c>
      <c r="B393" s="2">
        <v>7.0</v>
      </c>
      <c r="C393" s="2">
        <v>7.0</v>
      </c>
      <c r="D393" s="3" t="s">
        <v>439</v>
      </c>
      <c r="E393" s="3">
        <v>120.0</v>
      </c>
      <c r="F393" s="8">
        <v>124.0</v>
      </c>
      <c r="G393" s="8">
        <f t="shared" si="26"/>
        <v>4</v>
      </c>
      <c r="H393" s="9">
        <f t="shared" si="27"/>
        <v>0.03333333333</v>
      </c>
      <c r="I393" s="3">
        <v>78.0</v>
      </c>
      <c r="J393" s="8">
        <v>81.0</v>
      </c>
      <c r="K393" s="8">
        <f t="shared" si="28"/>
        <v>3</v>
      </c>
      <c r="L393" s="9">
        <f t="shared" si="29"/>
        <v>0.03846153846</v>
      </c>
      <c r="M393" s="3">
        <v>172871.04</v>
      </c>
      <c r="N393" s="8">
        <v>182093.12</v>
      </c>
      <c r="O393" s="8">
        <f t="shared" si="30"/>
        <v>9222.08</v>
      </c>
      <c r="P393" s="9">
        <f t="shared" si="31"/>
        <v>0.05334658714</v>
      </c>
      <c r="Q393" s="3">
        <v>1440.592</v>
      </c>
      <c r="R393" s="8">
        <v>1468.4929032258065</v>
      </c>
      <c r="S393" s="8">
        <f t="shared" si="32"/>
        <v>27.90090323</v>
      </c>
      <c r="T393" s="9">
        <f t="shared" si="33"/>
        <v>0.01936766498</v>
      </c>
      <c r="U393" s="8"/>
      <c r="V393" s="8">
        <v>64.0</v>
      </c>
      <c r="W393" s="8">
        <v>17.0</v>
      </c>
      <c r="X393" s="9">
        <v>0.6532258064516129</v>
      </c>
      <c r="Y393" s="8">
        <v>72.5</v>
      </c>
      <c r="Z393" s="9">
        <v>0.5846774193548387</v>
      </c>
      <c r="AA393" s="8">
        <v>2511.6292413793103</v>
      </c>
      <c r="AB393" s="3"/>
      <c r="AC393" s="3">
        <v>4064.0</v>
      </c>
      <c r="AD393" s="3">
        <v>7.0</v>
      </c>
      <c r="AE393" s="3">
        <v>7.0</v>
      </c>
      <c r="AF393" s="3" t="s">
        <v>439</v>
      </c>
      <c r="AG393" s="3">
        <v>61.0</v>
      </c>
      <c r="AH393" s="3">
        <v>17.0</v>
      </c>
      <c r="AI393" s="3">
        <v>0.65</v>
      </c>
      <c r="AJ393" s="3">
        <v>69.5</v>
      </c>
      <c r="AK393" s="3">
        <v>0.5791666666666667</v>
      </c>
      <c r="AL393" s="3">
        <v>2487.35309352518</v>
      </c>
      <c r="AM393" s="3"/>
    </row>
    <row r="394" ht="14.25" customHeight="1">
      <c r="A394" s="1">
        <v>4066.0</v>
      </c>
      <c r="B394" s="2">
        <v>7.0</v>
      </c>
      <c r="C394" s="2">
        <v>7.0</v>
      </c>
      <c r="D394" s="3" t="s">
        <v>440</v>
      </c>
      <c r="E394" s="3">
        <v>79.0</v>
      </c>
      <c r="F394" s="8">
        <v>49.0</v>
      </c>
      <c r="G394" s="8">
        <f t="shared" si="26"/>
        <v>-30</v>
      </c>
      <c r="H394" s="9">
        <f t="shared" si="27"/>
        <v>-0.3797468354</v>
      </c>
      <c r="I394" s="3">
        <v>40.0</v>
      </c>
      <c r="J394" s="8">
        <v>29.0</v>
      </c>
      <c r="K394" s="8">
        <f t="shared" si="28"/>
        <v>-11</v>
      </c>
      <c r="L394" s="9">
        <f t="shared" si="29"/>
        <v>-0.275</v>
      </c>
      <c r="M394" s="3">
        <v>74464.0</v>
      </c>
      <c r="N394" s="8">
        <v>63924.48</v>
      </c>
      <c r="O394" s="8">
        <f t="shared" si="30"/>
        <v>-10539.52</v>
      </c>
      <c r="P394" s="9">
        <f t="shared" si="31"/>
        <v>-0.1415384615</v>
      </c>
      <c r="Q394" s="3">
        <v>942.5822784810126</v>
      </c>
      <c r="R394" s="8">
        <v>1304.5812244897959</v>
      </c>
      <c r="S394" s="8">
        <f t="shared" si="32"/>
        <v>361.998946</v>
      </c>
      <c r="T394" s="9">
        <f t="shared" si="33"/>
        <v>0.3840502355</v>
      </c>
      <c r="U394" s="8"/>
      <c r="V394" s="8">
        <v>25.0</v>
      </c>
      <c r="W394" s="8">
        <v>4.0</v>
      </c>
      <c r="X394" s="9">
        <v>0.5918367346938775</v>
      </c>
      <c r="Y394" s="8">
        <v>27.0</v>
      </c>
      <c r="Z394" s="9">
        <v>0.5510204081632653</v>
      </c>
      <c r="AA394" s="8">
        <v>2367.5733333333333</v>
      </c>
      <c r="AB394" s="3"/>
      <c r="AC394" s="3">
        <v>4066.0</v>
      </c>
      <c r="AD394" s="3">
        <v>7.0</v>
      </c>
      <c r="AE394" s="3">
        <v>7.0</v>
      </c>
      <c r="AF394" s="3" t="s">
        <v>440</v>
      </c>
      <c r="AG394" s="3">
        <v>34.0</v>
      </c>
      <c r="AH394" s="3">
        <v>6.0</v>
      </c>
      <c r="AI394" s="3">
        <v>0.5063291139240507</v>
      </c>
      <c r="AJ394" s="3">
        <v>37.0</v>
      </c>
      <c r="AK394" s="3">
        <v>0.46835443037974683</v>
      </c>
      <c r="AL394" s="3">
        <v>2012.5405405405406</v>
      </c>
      <c r="AM394" s="3"/>
    </row>
    <row r="395" ht="14.25" customHeight="1">
      <c r="A395" s="1">
        <v>4067.0</v>
      </c>
      <c r="B395" s="2">
        <v>7.0</v>
      </c>
      <c r="C395" s="2">
        <v>7.0</v>
      </c>
      <c r="D395" s="3" t="s">
        <v>441</v>
      </c>
      <c r="E395" s="3">
        <v>403.0</v>
      </c>
      <c r="F395" s="8">
        <v>408.0</v>
      </c>
      <c r="G395" s="8">
        <f t="shared" si="26"/>
        <v>5</v>
      </c>
      <c r="H395" s="9">
        <f t="shared" si="27"/>
        <v>0.01240694789</v>
      </c>
      <c r="I395" s="3">
        <v>357.0</v>
      </c>
      <c r="J395" s="8">
        <v>333.0</v>
      </c>
      <c r="K395" s="8">
        <f t="shared" si="28"/>
        <v>-24</v>
      </c>
      <c r="L395" s="9">
        <f t="shared" si="29"/>
        <v>-0.06722689076</v>
      </c>
      <c r="M395" s="3">
        <v>969234.88</v>
      </c>
      <c r="N395" s="8">
        <v>907028.8</v>
      </c>
      <c r="O395" s="8">
        <f t="shared" si="30"/>
        <v>-62206.08</v>
      </c>
      <c r="P395" s="9">
        <f t="shared" si="31"/>
        <v>-0.06418060398</v>
      </c>
      <c r="Q395" s="3">
        <v>2405.049330024814</v>
      </c>
      <c r="R395" s="8">
        <v>2223.1098039215685</v>
      </c>
      <c r="S395" s="8">
        <f t="shared" si="32"/>
        <v>-181.9395261</v>
      </c>
      <c r="T395" s="9">
        <f t="shared" si="33"/>
        <v>-0.07564897893</v>
      </c>
      <c r="U395" s="8"/>
      <c r="V395" s="8">
        <v>254.0</v>
      </c>
      <c r="W395" s="8">
        <v>79.0</v>
      </c>
      <c r="X395" s="9">
        <v>0.8161764705882353</v>
      </c>
      <c r="Y395" s="8">
        <v>293.5</v>
      </c>
      <c r="Z395" s="9">
        <v>0.7193627450980392</v>
      </c>
      <c r="AA395" s="8">
        <v>3090.387734241908</v>
      </c>
      <c r="AB395" s="3"/>
      <c r="AC395" s="3">
        <v>4067.0</v>
      </c>
      <c r="AD395" s="3">
        <v>7.0</v>
      </c>
      <c r="AE395" s="3">
        <v>7.0</v>
      </c>
      <c r="AF395" s="3" t="s">
        <v>441</v>
      </c>
      <c r="AG395" s="3">
        <v>246.0</v>
      </c>
      <c r="AH395" s="3">
        <v>111.0</v>
      </c>
      <c r="AI395" s="3">
        <v>0.8858560794044665</v>
      </c>
      <c r="AJ395" s="3">
        <v>301.5</v>
      </c>
      <c r="AK395" s="3">
        <v>0.7481389578163772</v>
      </c>
      <c r="AL395" s="3">
        <v>3214.709386401327</v>
      </c>
      <c r="AM395" s="3"/>
    </row>
    <row r="396" ht="14.25" customHeight="1">
      <c r="A396" s="1">
        <v>4068.0</v>
      </c>
      <c r="B396" s="2">
        <v>7.0</v>
      </c>
      <c r="C396" s="2">
        <v>7.0</v>
      </c>
      <c r="D396" s="3" t="s">
        <v>442</v>
      </c>
      <c r="E396" s="3">
        <v>461.0</v>
      </c>
      <c r="F396" s="8">
        <v>454.0</v>
      </c>
      <c r="G396" s="8">
        <f t="shared" si="26"/>
        <v>-7</v>
      </c>
      <c r="H396" s="9">
        <f t="shared" si="27"/>
        <v>-0.01518438178</v>
      </c>
      <c r="I396" s="3">
        <v>407.0</v>
      </c>
      <c r="J396" s="8">
        <v>397.0</v>
      </c>
      <c r="K396" s="8">
        <f t="shared" si="28"/>
        <v>-10</v>
      </c>
      <c r="L396" s="9">
        <f t="shared" si="29"/>
        <v>-0.02457002457</v>
      </c>
      <c r="M396" s="3">
        <v>1258613.44</v>
      </c>
      <c r="N396" s="8">
        <v>1288800.0</v>
      </c>
      <c r="O396" s="8">
        <f t="shared" si="30"/>
        <v>30186.56</v>
      </c>
      <c r="P396" s="9">
        <f t="shared" si="31"/>
        <v>0.02398398034</v>
      </c>
      <c r="Q396" s="3">
        <v>2730.1809978308024</v>
      </c>
      <c r="R396" s="8">
        <v>2838.7665198237887</v>
      </c>
      <c r="S396" s="8">
        <f t="shared" si="32"/>
        <v>108.585522</v>
      </c>
      <c r="T396" s="9">
        <f t="shared" si="33"/>
        <v>0.0397722796</v>
      </c>
      <c r="U396" s="8"/>
      <c r="V396" s="8">
        <v>353.0</v>
      </c>
      <c r="W396" s="8">
        <v>44.0</v>
      </c>
      <c r="X396" s="9">
        <v>0.8744493392070485</v>
      </c>
      <c r="Y396" s="8">
        <v>375.0</v>
      </c>
      <c r="Z396" s="9">
        <v>0.8259911894273128</v>
      </c>
      <c r="AA396" s="8">
        <v>3436.8</v>
      </c>
      <c r="AB396" s="3"/>
      <c r="AC396" s="3">
        <v>4068.0</v>
      </c>
      <c r="AD396" s="3">
        <v>7.0</v>
      </c>
      <c r="AE396" s="3">
        <v>7.0</v>
      </c>
      <c r="AF396" s="3" t="s">
        <v>442</v>
      </c>
      <c r="AG396" s="3">
        <v>328.0</v>
      </c>
      <c r="AH396" s="3">
        <v>79.0</v>
      </c>
      <c r="AI396" s="3">
        <v>0.8828633405639913</v>
      </c>
      <c r="AJ396" s="3">
        <v>367.5</v>
      </c>
      <c r="AK396" s="3">
        <v>0.797180043383948</v>
      </c>
      <c r="AL396" s="3">
        <v>3424.798476190476</v>
      </c>
      <c r="AM396" s="3"/>
    </row>
    <row r="397" ht="14.25" customHeight="1">
      <c r="A397" s="1">
        <v>4070.0</v>
      </c>
      <c r="B397" s="2">
        <v>7.0</v>
      </c>
      <c r="C397" s="2">
        <v>7.0</v>
      </c>
      <c r="D397" s="3" t="s">
        <v>443</v>
      </c>
      <c r="E397" s="3">
        <v>559.0</v>
      </c>
      <c r="F397" s="8">
        <v>565.0</v>
      </c>
      <c r="G397" s="8">
        <f t="shared" si="26"/>
        <v>6</v>
      </c>
      <c r="H397" s="9">
        <f t="shared" si="27"/>
        <v>0.01073345259</v>
      </c>
      <c r="I397" s="3">
        <v>466.0</v>
      </c>
      <c r="J397" s="8">
        <v>427.0</v>
      </c>
      <c r="K397" s="8">
        <f t="shared" si="28"/>
        <v>-39</v>
      </c>
      <c r="L397" s="9">
        <f t="shared" si="29"/>
        <v>-0.08369098712</v>
      </c>
      <c r="M397" s="3">
        <v>1543123.2</v>
      </c>
      <c r="N397" s="8">
        <v>1265658.88</v>
      </c>
      <c r="O397" s="8">
        <f t="shared" si="30"/>
        <v>-277464.32</v>
      </c>
      <c r="P397" s="9">
        <f t="shared" si="31"/>
        <v>-0.1798069785</v>
      </c>
      <c r="Q397" s="3">
        <v>2760.5066189624326</v>
      </c>
      <c r="R397" s="8">
        <v>2240.1042123893803</v>
      </c>
      <c r="S397" s="8">
        <f t="shared" si="32"/>
        <v>-520.4024066</v>
      </c>
      <c r="T397" s="9">
        <f t="shared" si="33"/>
        <v>-0.1885169929</v>
      </c>
      <c r="U397" s="8"/>
      <c r="V397" s="8">
        <v>389.0</v>
      </c>
      <c r="W397" s="8">
        <v>38.0</v>
      </c>
      <c r="X397" s="9">
        <v>0.7557522123893805</v>
      </c>
      <c r="Y397" s="8">
        <v>408.0</v>
      </c>
      <c r="Z397" s="9">
        <v>0.7221238938053097</v>
      </c>
      <c r="AA397" s="8">
        <v>3102.1050980392156</v>
      </c>
      <c r="AB397" s="3"/>
      <c r="AC397" s="3">
        <v>4070.0</v>
      </c>
      <c r="AD397" s="3">
        <v>7.0</v>
      </c>
      <c r="AE397" s="3">
        <v>7.0</v>
      </c>
      <c r="AF397" s="3" t="s">
        <v>443</v>
      </c>
      <c r="AG397" s="3">
        <v>432.0</v>
      </c>
      <c r="AH397" s="3">
        <v>34.0</v>
      </c>
      <c r="AI397" s="3">
        <v>0.8336314847942755</v>
      </c>
      <c r="AJ397" s="3">
        <v>449.0</v>
      </c>
      <c r="AK397" s="3">
        <v>0.8032200357781754</v>
      </c>
      <c r="AL397" s="3">
        <v>3436.7999999999997</v>
      </c>
      <c r="AM397" s="3"/>
    </row>
    <row r="398" ht="14.25" customHeight="1">
      <c r="A398" s="1">
        <v>4073.0</v>
      </c>
      <c r="B398" s="2">
        <v>7.0</v>
      </c>
      <c r="C398" s="2">
        <v>7.0</v>
      </c>
      <c r="D398" s="3" t="s">
        <v>444</v>
      </c>
      <c r="E398" s="3">
        <v>568.0</v>
      </c>
      <c r="F398" s="8">
        <v>545.0</v>
      </c>
      <c r="G398" s="8">
        <f t="shared" si="26"/>
        <v>-23</v>
      </c>
      <c r="H398" s="9">
        <f t="shared" si="27"/>
        <v>-0.04049295775</v>
      </c>
      <c r="I398" s="3">
        <v>425.0</v>
      </c>
      <c r="J398" s="8">
        <v>156.0</v>
      </c>
      <c r="K398" s="8">
        <f t="shared" si="28"/>
        <v>-269</v>
      </c>
      <c r="L398" s="9">
        <f t="shared" si="29"/>
        <v>-0.6329411765</v>
      </c>
      <c r="M398" s="3">
        <v>1095079.04</v>
      </c>
      <c r="N398" s="8">
        <v>153395.84</v>
      </c>
      <c r="O398" s="8">
        <f t="shared" si="30"/>
        <v>-941683.2</v>
      </c>
      <c r="P398" s="9">
        <f t="shared" si="31"/>
        <v>-0.859922586</v>
      </c>
      <c r="Q398" s="3">
        <v>1927.9560563380282</v>
      </c>
      <c r="R398" s="8">
        <v>281.46025688073394</v>
      </c>
      <c r="S398" s="8">
        <f t="shared" si="32"/>
        <v>-1646.495799</v>
      </c>
      <c r="T398" s="9">
        <f t="shared" si="33"/>
        <v>-0.8540110622</v>
      </c>
      <c r="U398" s="8"/>
      <c r="V398" s="8">
        <v>123.0</v>
      </c>
      <c r="W398" s="8">
        <v>33.0</v>
      </c>
      <c r="X398" s="9">
        <v>0.28623853211009176</v>
      </c>
      <c r="Y398" s="8">
        <v>139.5</v>
      </c>
      <c r="Z398" s="9">
        <v>0.25596330275229356</v>
      </c>
      <c r="AA398" s="8">
        <v>1099.6117562724014</v>
      </c>
      <c r="AB398" s="3"/>
      <c r="AC398" s="3">
        <v>4073.0</v>
      </c>
      <c r="AD398" s="3">
        <v>7.0</v>
      </c>
      <c r="AE398" s="3">
        <v>7.0</v>
      </c>
      <c r="AF398" s="3" t="s">
        <v>444</v>
      </c>
      <c r="AG398" s="3">
        <v>336.0</v>
      </c>
      <c r="AH398" s="3">
        <v>89.0</v>
      </c>
      <c r="AI398" s="3">
        <v>0.7482394366197183</v>
      </c>
      <c r="AJ398" s="3">
        <v>380.5</v>
      </c>
      <c r="AK398" s="3">
        <v>0.6698943661971831</v>
      </c>
      <c r="AL398" s="3">
        <v>2878.000105124836</v>
      </c>
      <c r="AM398" s="3"/>
    </row>
    <row r="399" ht="14.25" customHeight="1">
      <c r="A399" s="1">
        <v>4074.0</v>
      </c>
      <c r="B399" s="2">
        <v>7.0</v>
      </c>
      <c r="C399" s="2">
        <v>7.0</v>
      </c>
      <c r="D399" s="3" t="s">
        <v>445</v>
      </c>
      <c r="E399" s="3">
        <v>455.0</v>
      </c>
      <c r="F399" s="8">
        <v>438.0</v>
      </c>
      <c r="G399" s="8">
        <f t="shared" si="26"/>
        <v>-17</v>
      </c>
      <c r="H399" s="9">
        <f t="shared" si="27"/>
        <v>-0.03736263736</v>
      </c>
      <c r="I399" s="3">
        <v>163.0</v>
      </c>
      <c r="J399" s="8">
        <v>187.0</v>
      </c>
      <c r="K399" s="8">
        <f t="shared" si="28"/>
        <v>24</v>
      </c>
      <c r="L399" s="9">
        <f t="shared" si="29"/>
        <v>0.1472392638</v>
      </c>
      <c r="M399" s="3">
        <v>181806.72</v>
      </c>
      <c r="N399" s="8">
        <v>259478.4</v>
      </c>
      <c r="O399" s="8">
        <f t="shared" si="30"/>
        <v>77671.68</v>
      </c>
      <c r="P399" s="9">
        <f t="shared" si="31"/>
        <v>0.427221172</v>
      </c>
      <c r="Q399" s="3">
        <v>399.5752087912088</v>
      </c>
      <c r="R399" s="8">
        <v>592.4164383561643</v>
      </c>
      <c r="S399" s="8">
        <f t="shared" si="32"/>
        <v>192.8412296</v>
      </c>
      <c r="T399" s="9">
        <f t="shared" si="33"/>
        <v>0.4826156011</v>
      </c>
      <c r="U399" s="8"/>
      <c r="V399" s="8">
        <v>137.0</v>
      </c>
      <c r="W399" s="8">
        <v>50.0</v>
      </c>
      <c r="X399" s="9">
        <v>0.4269406392694064</v>
      </c>
      <c r="Y399" s="8">
        <v>162.0</v>
      </c>
      <c r="Z399" s="9">
        <v>0.3698630136986301</v>
      </c>
      <c r="AA399" s="8">
        <v>1601.7185185185185</v>
      </c>
      <c r="AB399" s="3"/>
      <c r="AC399" s="3">
        <v>4074.0</v>
      </c>
      <c r="AD399" s="3">
        <v>7.0</v>
      </c>
      <c r="AE399" s="3">
        <v>7.0</v>
      </c>
      <c r="AF399" s="3" t="s">
        <v>445</v>
      </c>
      <c r="AG399" s="3">
        <v>112.0</v>
      </c>
      <c r="AH399" s="3">
        <v>51.0</v>
      </c>
      <c r="AI399" s="3">
        <v>0.35824175824175825</v>
      </c>
      <c r="AJ399" s="3">
        <v>137.5</v>
      </c>
      <c r="AK399" s="3">
        <v>0.3021978021978022</v>
      </c>
      <c r="AL399" s="3">
        <v>1322.230690909091</v>
      </c>
      <c r="AM399" s="3"/>
    </row>
    <row r="400" ht="14.25" customHeight="1">
      <c r="A400" s="1">
        <v>4075.0</v>
      </c>
      <c r="B400" s="2">
        <v>7.0</v>
      </c>
      <c r="C400" s="2">
        <v>7.0</v>
      </c>
      <c r="D400" s="3" t="s">
        <v>446</v>
      </c>
      <c r="E400" s="3">
        <v>251.0</v>
      </c>
      <c r="F400" s="8">
        <v>246.0</v>
      </c>
      <c r="G400" s="8">
        <f t="shared" si="26"/>
        <v>-5</v>
      </c>
      <c r="H400" s="9">
        <f t="shared" si="27"/>
        <v>-0.01992031873</v>
      </c>
      <c r="I400" s="3">
        <v>58.0</v>
      </c>
      <c r="J400" s="8">
        <v>44.0</v>
      </c>
      <c r="K400" s="8">
        <f t="shared" si="28"/>
        <v>-14</v>
      </c>
      <c r="L400" s="9">
        <f t="shared" si="29"/>
        <v>-0.2413793103</v>
      </c>
      <c r="M400" s="3">
        <v>49031.68</v>
      </c>
      <c r="N400" s="8">
        <v>31274.879999999997</v>
      </c>
      <c r="O400" s="8">
        <f t="shared" si="30"/>
        <v>-17756.8</v>
      </c>
      <c r="P400" s="9">
        <f t="shared" si="31"/>
        <v>-0.3621495327</v>
      </c>
      <c r="Q400" s="3">
        <v>195.34533864541834</v>
      </c>
      <c r="R400" s="8">
        <v>127.13365853658536</v>
      </c>
      <c r="S400" s="8">
        <f t="shared" si="32"/>
        <v>-68.21168011</v>
      </c>
      <c r="T400" s="9">
        <f t="shared" si="33"/>
        <v>-0.3491850923</v>
      </c>
      <c r="U400" s="8"/>
      <c r="V400" s="8">
        <v>38.0</v>
      </c>
      <c r="W400" s="8">
        <v>6.0</v>
      </c>
      <c r="X400" s="9">
        <v>0.17886178861788618</v>
      </c>
      <c r="Y400" s="8">
        <v>41.0</v>
      </c>
      <c r="Z400" s="9">
        <v>0.16666666666666666</v>
      </c>
      <c r="AA400" s="8">
        <v>762.8019512195121</v>
      </c>
      <c r="AB400" s="3"/>
      <c r="AC400" s="3">
        <v>4075.0</v>
      </c>
      <c r="AD400" s="3">
        <v>7.0</v>
      </c>
      <c r="AE400" s="3">
        <v>7.0</v>
      </c>
      <c r="AF400" s="3" t="s">
        <v>446</v>
      </c>
      <c r="AG400" s="3">
        <v>49.0</v>
      </c>
      <c r="AH400" s="3">
        <v>9.0</v>
      </c>
      <c r="AI400" s="3">
        <v>0.23107569721115537</v>
      </c>
      <c r="AJ400" s="3">
        <v>53.5</v>
      </c>
      <c r="AK400" s="3">
        <v>0.21314741035856574</v>
      </c>
      <c r="AL400" s="3">
        <v>916.48</v>
      </c>
      <c r="AM400" s="3"/>
    </row>
    <row r="401" ht="14.25" customHeight="1">
      <c r="A401" s="1">
        <v>4078.0</v>
      </c>
      <c r="B401" s="2">
        <v>7.0</v>
      </c>
      <c r="C401" s="2">
        <v>7.0</v>
      </c>
      <c r="D401" s="3" t="s">
        <v>447</v>
      </c>
      <c r="E401" s="3">
        <v>1028.0</v>
      </c>
      <c r="F401" s="8">
        <v>1042.0</v>
      </c>
      <c r="G401" s="8">
        <f t="shared" si="26"/>
        <v>14</v>
      </c>
      <c r="H401" s="9">
        <f t="shared" si="27"/>
        <v>0.01361867704</v>
      </c>
      <c r="I401" s="3">
        <v>1004.0</v>
      </c>
      <c r="J401" s="8">
        <v>1007.0</v>
      </c>
      <c r="K401" s="8">
        <f t="shared" si="28"/>
        <v>3</v>
      </c>
      <c r="L401" s="9">
        <f t="shared" si="29"/>
        <v>0.002988047809</v>
      </c>
      <c r="M401" s="3">
        <v>3429926.4000000004</v>
      </c>
      <c r="N401" s="8">
        <v>3431644.8</v>
      </c>
      <c r="O401" s="8">
        <f t="shared" si="30"/>
        <v>1718.4</v>
      </c>
      <c r="P401" s="9">
        <f t="shared" si="31"/>
        <v>0.000501002004</v>
      </c>
      <c r="Q401" s="3">
        <v>3336.5042801556424</v>
      </c>
      <c r="R401" s="8">
        <v>3293.3251439539345</v>
      </c>
      <c r="S401" s="8">
        <f t="shared" si="32"/>
        <v>-43.1791362</v>
      </c>
      <c r="T401" s="9">
        <f t="shared" si="33"/>
        <v>-0.01294142988</v>
      </c>
      <c r="U401" s="8"/>
      <c r="V401" s="8">
        <v>990.0</v>
      </c>
      <c r="W401" s="8">
        <v>17.0</v>
      </c>
      <c r="X401" s="9">
        <v>0.9664107485604606</v>
      </c>
      <c r="Y401" s="8">
        <v>998.5</v>
      </c>
      <c r="Z401" s="9">
        <v>0.958253358925144</v>
      </c>
      <c r="AA401" s="8">
        <v>3436.7999999999997</v>
      </c>
      <c r="AB401" s="3"/>
      <c r="AC401" s="3">
        <v>4078.0</v>
      </c>
      <c r="AD401" s="3">
        <v>7.0</v>
      </c>
      <c r="AE401" s="3">
        <v>7.0</v>
      </c>
      <c r="AF401" s="3" t="s">
        <v>447</v>
      </c>
      <c r="AG401" s="3">
        <v>992.0</v>
      </c>
      <c r="AH401" s="3">
        <v>12.0</v>
      </c>
      <c r="AI401" s="3">
        <v>0.9766536964980544</v>
      </c>
      <c r="AJ401" s="3">
        <v>998.0</v>
      </c>
      <c r="AK401" s="3">
        <v>0.9708171206225681</v>
      </c>
      <c r="AL401" s="3">
        <v>3436.8</v>
      </c>
      <c r="AM401" s="3"/>
    </row>
    <row r="402" ht="14.25" customHeight="1">
      <c r="A402" s="1">
        <v>4079.0</v>
      </c>
      <c r="B402" s="2">
        <v>7.0</v>
      </c>
      <c r="C402" s="2">
        <v>7.0</v>
      </c>
      <c r="D402" s="3" t="s">
        <v>448</v>
      </c>
      <c r="E402" s="3">
        <v>166.0</v>
      </c>
      <c r="F402" s="8">
        <v>265.0</v>
      </c>
      <c r="G402" s="8">
        <f t="shared" si="26"/>
        <v>99</v>
      </c>
      <c r="H402" s="9">
        <f t="shared" si="27"/>
        <v>0.5963855422</v>
      </c>
      <c r="I402" s="3">
        <v>100.0</v>
      </c>
      <c r="J402" s="8">
        <v>220.0</v>
      </c>
      <c r="K402" s="8">
        <f t="shared" si="28"/>
        <v>120</v>
      </c>
      <c r="L402" s="9">
        <f t="shared" si="29"/>
        <v>1.2</v>
      </c>
      <c r="M402" s="3">
        <v>231124.8</v>
      </c>
      <c r="N402" s="8">
        <v>705231.36</v>
      </c>
      <c r="O402" s="8">
        <f t="shared" si="30"/>
        <v>474106.56</v>
      </c>
      <c r="P402" s="9">
        <f t="shared" si="31"/>
        <v>2.051301115</v>
      </c>
      <c r="Q402" s="3">
        <v>1392.3180722891566</v>
      </c>
      <c r="R402" s="8">
        <v>2661.2504150943396</v>
      </c>
      <c r="S402" s="8">
        <f t="shared" si="32"/>
        <v>1268.932343</v>
      </c>
      <c r="T402" s="9">
        <f t="shared" si="33"/>
        <v>0.911381076</v>
      </c>
      <c r="U402" s="8"/>
      <c r="V402" s="8">
        <v>197.0</v>
      </c>
      <c r="W402" s="8">
        <v>23.0</v>
      </c>
      <c r="X402" s="9">
        <v>0.8301886792452831</v>
      </c>
      <c r="Y402" s="8">
        <v>208.5</v>
      </c>
      <c r="Z402" s="9">
        <v>0.7867924528301887</v>
      </c>
      <c r="AA402" s="8">
        <v>3382.4046043165467</v>
      </c>
      <c r="AB402" s="3"/>
      <c r="AC402" s="3">
        <v>4079.0</v>
      </c>
      <c r="AD402" s="3">
        <v>7.0</v>
      </c>
      <c r="AE402" s="3">
        <v>7.0</v>
      </c>
      <c r="AF402" s="3" t="s">
        <v>448</v>
      </c>
      <c r="AG402" s="3">
        <v>89.0</v>
      </c>
      <c r="AH402" s="3">
        <v>11.0</v>
      </c>
      <c r="AI402" s="3">
        <v>0.6024096385542169</v>
      </c>
      <c r="AJ402" s="3">
        <v>94.5</v>
      </c>
      <c r="AK402" s="3">
        <v>0.5692771084337349</v>
      </c>
      <c r="AL402" s="3">
        <v>2445.765079365079</v>
      </c>
      <c r="AM402" s="3"/>
    </row>
    <row r="403" ht="14.25" customHeight="1">
      <c r="A403" s="1">
        <v>4080.0</v>
      </c>
      <c r="B403" s="2">
        <v>7.0</v>
      </c>
      <c r="C403" s="2">
        <v>7.0</v>
      </c>
      <c r="D403" s="3" t="s">
        <v>449</v>
      </c>
      <c r="E403" s="3">
        <v>35.0</v>
      </c>
      <c r="F403" s="8">
        <v>45.0</v>
      </c>
      <c r="G403" s="8">
        <f t="shared" si="26"/>
        <v>10</v>
      </c>
      <c r="H403" s="9">
        <f t="shared" si="27"/>
        <v>0.2857142857</v>
      </c>
      <c r="I403" s="3">
        <v>28.0</v>
      </c>
      <c r="J403" s="8">
        <v>25.0</v>
      </c>
      <c r="K403" s="8">
        <f t="shared" si="28"/>
        <v>-3</v>
      </c>
      <c r="L403" s="9">
        <f t="shared" si="29"/>
        <v>-0.1071428571</v>
      </c>
      <c r="M403" s="3">
        <v>56764.48</v>
      </c>
      <c r="N403" s="8">
        <v>54988.8</v>
      </c>
      <c r="O403" s="8">
        <f t="shared" si="30"/>
        <v>-1775.68</v>
      </c>
      <c r="P403" s="9">
        <f t="shared" si="31"/>
        <v>-0.0312815338</v>
      </c>
      <c r="Q403" s="3">
        <v>1621.8422857142857</v>
      </c>
      <c r="R403" s="8">
        <v>1221.9733333333334</v>
      </c>
      <c r="S403" s="8">
        <f t="shared" si="32"/>
        <v>-399.8689524</v>
      </c>
      <c r="T403" s="9">
        <f t="shared" si="33"/>
        <v>-0.2465523041</v>
      </c>
      <c r="U403" s="8"/>
      <c r="V403" s="8">
        <v>23.0</v>
      </c>
      <c r="W403" s="8">
        <v>2.0</v>
      </c>
      <c r="X403" s="9">
        <v>0.5555555555555556</v>
      </c>
      <c r="Y403" s="8">
        <v>24.0</v>
      </c>
      <c r="Z403" s="9">
        <v>0.5333333333333333</v>
      </c>
      <c r="AA403" s="8">
        <v>2291.2000000000003</v>
      </c>
      <c r="AB403" s="3"/>
      <c r="AC403" s="3">
        <v>4080.0</v>
      </c>
      <c r="AD403" s="3">
        <v>7.0</v>
      </c>
      <c r="AE403" s="3">
        <v>7.0</v>
      </c>
      <c r="AF403" s="3" t="s">
        <v>449</v>
      </c>
      <c r="AG403" s="3">
        <v>15.0</v>
      </c>
      <c r="AH403" s="3">
        <v>13.0</v>
      </c>
      <c r="AI403" s="3">
        <v>0.8</v>
      </c>
      <c r="AJ403" s="3">
        <v>21.5</v>
      </c>
      <c r="AK403" s="3">
        <v>0.6142857142857143</v>
      </c>
      <c r="AL403" s="3">
        <v>2640.2083720930236</v>
      </c>
      <c r="AM403" s="3"/>
    </row>
    <row r="404" ht="14.25" customHeight="1">
      <c r="A404" s="1">
        <v>4081.0</v>
      </c>
      <c r="B404" s="2">
        <v>7.0</v>
      </c>
      <c r="C404" s="2">
        <v>7.0</v>
      </c>
      <c r="D404" s="3" t="s">
        <v>450</v>
      </c>
      <c r="E404" s="3">
        <v>68.0</v>
      </c>
      <c r="F404" s="8">
        <v>57.0</v>
      </c>
      <c r="G404" s="8">
        <f t="shared" si="26"/>
        <v>-11</v>
      </c>
      <c r="H404" s="9">
        <f t="shared" si="27"/>
        <v>-0.1617647059</v>
      </c>
      <c r="I404" s="3">
        <v>35.0</v>
      </c>
      <c r="J404" s="8">
        <v>39.0</v>
      </c>
      <c r="K404" s="8">
        <f t="shared" si="28"/>
        <v>4</v>
      </c>
      <c r="L404" s="9">
        <f t="shared" si="29"/>
        <v>0.1142857143</v>
      </c>
      <c r="M404" s="3">
        <v>58769.28</v>
      </c>
      <c r="N404" s="8">
        <v>89700.48</v>
      </c>
      <c r="O404" s="8">
        <f t="shared" si="30"/>
        <v>30931.2</v>
      </c>
      <c r="P404" s="9">
        <f t="shared" si="31"/>
        <v>0.5263157895</v>
      </c>
      <c r="Q404" s="3">
        <v>864.2541176470588</v>
      </c>
      <c r="R404" s="8">
        <v>1573.6926315789474</v>
      </c>
      <c r="S404" s="8">
        <f t="shared" si="32"/>
        <v>709.4385139</v>
      </c>
      <c r="T404" s="9">
        <f t="shared" si="33"/>
        <v>0.8208679594</v>
      </c>
      <c r="U404" s="8"/>
      <c r="V404" s="8">
        <v>30.0</v>
      </c>
      <c r="W404" s="8">
        <v>9.0</v>
      </c>
      <c r="X404" s="9">
        <v>0.6842105263157895</v>
      </c>
      <c r="Y404" s="8">
        <v>34.5</v>
      </c>
      <c r="Z404" s="9">
        <v>0.6052631578947368</v>
      </c>
      <c r="AA404" s="8">
        <v>2600.013913043478</v>
      </c>
      <c r="AB404" s="3"/>
      <c r="AC404" s="3">
        <v>4081.0</v>
      </c>
      <c r="AD404" s="3">
        <v>7.0</v>
      </c>
      <c r="AE404" s="3">
        <v>7.0</v>
      </c>
      <c r="AF404" s="3" t="s">
        <v>450</v>
      </c>
      <c r="AG404" s="3">
        <v>26.0</v>
      </c>
      <c r="AH404" s="3">
        <v>9.0</v>
      </c>
      <c r="AI404" s="3">
        <v>0.5147058823529411</v>
      </c>
      <c r="AJ404" s="3">
        <v>30.5</v>
      </c>
      <c r="AK404" s="3">
        <v>0.4485294117647059</v>
      </c>
      <c r="AL404" s="3">
        <v>1926.8616393442624</v>
      </c>
      <c r="AM404" s="3"/>
    </row>
    <row r="405" ht="14.25" customHeight="1">
      <c r="A405" s="1">
        <v>4082.0</v>
      </c>
      <c r="B405" s="2">
        <v>7.0</v>
      </c>
      <c r="C405" s="2">
        <v>7.0</v>
      </c>
      <c r="D405" s="3" t="s">
        <v>451</v>
      </c>
      <c r="E405" s="3">
        <v>522.0</v>
      </c>
      <c r="F405" s="8">
        <v>603.0</v>
      </c>
      <c r="G405" s="8">
        <f t="shared" si="26"/>
        <v>81</v>
      </c>
      <c r="H405" s="9">
        <f t="shared" si="27"/>
        <v>0.1551724138</v>
      </c>
      <c r="I405" s="3">
        <v>174.0</v>
      </c>
      <c r="J405" s="8">
        <v>185.0</v>
      </c>
      <c r="K405" s="8">
        <f t="shared" si="28"/>
        <v>11</v>
      </c>
      <c r="L405" s="9">
        <f t="shared" si="29"/>
        <v>0.0632183908</v>
      </c>
      <c r="M405" s="3">
        <v>181463.04</v>
      </c>
      <c r="N405" s="8">
        <v>163477.12</v>
      </c>
      <c r="O405" s="8">
        <f t="shared" si="30"/>
        <v>-17985.92</v>
      </c>
      <c r="P405" s="9">
        <f t="shared" si="31"/>
        <v>-0.09911616162</v>
      </c>
      <c r="Q405" s="3">
        <v>347.6303448275862</v>
      </c>
      <c r="R405" s="8">
        <v>271.10633499170814</v>
      </c>
      <c r="S405" s="8">
        <f t="shared" si="32"/>
        <v>-76.52400984</v>
      </c>
      <c r="T405" s="9">
        <f t="shared" si="33"/>
        <v>-0.2201304086</v>
      </c>
      <c r="U405" s="8"/>
      <c r="V405" s="8">
        <v>118.0</v>
      </c>
      <c r="W405" s="8">
        <v>67.0</v>
      </c>
      <c r="X405" s="9">
        <v>0.3067993366500829</v>
      </c>
      <c r="Y405" s="8">
        <v>151.5</v>
      </c>
      <c r="Z405" s="9">
        <v>0.2512437810945274</v>
      </c>
      <c r="AA405" s="8">
        <v>1079.056897689769</v>
      </c>
      <c r="AB405" s="3"/>
      <c r="AC405" s="3">
        <v>4082.0</v>
      </c>
      <c r="AD405" s="3">
        <v>7.0</v>
      </c>
      <c r="AE405" s="3">
        <v>7.0</v>
      </c>
      <c r="AF405" s="3" t="s">
        <v>451</v>
      </c>
      <c r="AG405" s="3">
        <v>123.0</v>
      </c>
      <c r="AH405" s="3">
        <v>51.0</v>
      </c>
      <c r="AI405" s="3">
        <v>0.3333333333333333</v>
      </c>
      <c r="AJ405" s="3">
        <v>148.5</v>
      </c>
      <c r="AK405" s="3">
        <v>0.28448275862068967</v>
      </c>
      <c r="AL405" s="3">
        <v>1221.9733333333334</v>
      </c>
      <c r="AM405" s="3"/>
    </row>
    <row r="406" ht="14.25" customHeight="1">
      <c r="A406" s="1">
        <v>4083.0</v>
      </c>
      <c r="B406" s="2">
        <v>7.0</v>
      </c>
      <c r="C406" s="2">
        <v>7.0</v>
      </c>
      <c r="D406" s="3" t="s">
        <v>452</v>
      </c>
      <c r="E406" s="3">
        <v>103.0</v>
      </c>
      <c r="F406" s="8">
        <v>102.0</v>
      </c>
      <c r="G406" s="8">
        <f t="shared" si="26"/>
        <v>-1</v>
      </c>
      <c r="H406" s="9">
        <f t="shared" si="27"/>
        <v>-0.009708737864</v>
      </c>
      <c r="I406" s="3">
        <v>28.0</v>
      </c>
      <c r="J406" s="8">
        <v>20.0</v>
      </c>
      <c r="K406" s="8">
        <f t="shared" si="28"/>
        <v>-8</v>
      </c>
      <c r="L406" s="9">
        <f t="shared" si="29"/>
        <v>-0.2857142857</v>
      </c>
      <c r="M406" s="3">
        <v>22052.8</v>
      </c>
      <c r="N406" s="8">
        <v>10138.56</v>
      </c>
      <c r="O406" s="8">
        <f t="shared" si="30"/>
        <v>-11914.24</v>
      </c>
      <c r="P406" s="9">
        <f t="shared" si="31"/>
        <v>-0.5402597403</v>
      </c>
      <c r="Q406" s="3">
        <v>214.10485436893202</v>
      </c>
      <c r="R406" s="8">
        <v>99.39764705882352</v>
      </c>
      <c r="S406" s="8">
        <f t="shared" si="32"/>
        <v>-114.7072073</v>
      </c>
      <c r="T406" s="9">
        <f t="shared" si="33"/>
        <v>-0.5357524828</v>
      </c>
      <c r="U406" s="8"/>
      <c r="V406" s="8">
        <v>11.0</v>
      </c>
      <c r="W406" s="8">
        <v>9.0</v>
      </c>
      <c r="X406" s="9">
        <v>0.19607843137254902</v>
      </c>
      <c r="Y406" s="8">
        <v>15.5</v>
      </c>
      <c r="Z406" s="9">
        <v>0.15196078431372548</v>
      </c>
      <c r="AA406" s="8">
        <v>654.1006451612903</v>
      </c>
      <c r="AB406" s="3"/>
      <c r="AC406" s="3">
        <v>4083.0</v>
      </c>
      <c r="AD406" s="3">
        <v>7.0</v>
      </c>
      <c r="AE406" s="3">
        <v>7.0</v>
      </c>
      <c r="AF406" s="3" t="s">
        <v>452</v>
      </c>
      <c r="AG406" s="3">
        <v>18.0</v>
      </c>
      <c r="AH406" s="3">
        <v>10.0</v>
      </c>
      <c r="AI406" s="3">
        <v>0.27184466019417475</v>
      </c>
      <c r="AJ406" s="3">
        <v>23.0</v>
      </c>
      <c r="AK406" s="3">
        <v>0.22330097087378642</v>
      </c>
      <c r="AL406" s="3">
        <v>958.8173913043478</v>
      </c>
      <c r="AM406" s="3"/>
    </row>
    <row r="407" ht="14.25" customHeight="1">
      <c r="A407" s="1">
        <v>4084.0</v>
      </c>
      <c r="B407" s="2">
        <v>7.0</v>
      </c>
      <c r="C407" s="2">
        <v>7.0</v>
      </c>
      <c r="D407" s="3" t="s">
        <v>453</v>
      </c>
      <c r="E407" s="3">
        <v>336.0</v>
      </c>
      <c r="F407" s="8">
        <v>345.0</v>
      </c>
      <c r="G407" s="8">
        <f t="shared" si="26"/>
        <v>9</v>
      </c>
      <c r="H407" s="9">
        <f t="shared" si="27"/>
        <v>0.02678571429</v>
      </c>
      <c r="I407" s="3">
        <v>82.0</v>
      </c>
      <c r="J407" s="8">
        <v>78.0</v>
      </c>
      <c r="K407" s="8">
        <f t="shared" si="28"/>
        <v>-4</v>
      </c>
      <c r="L407" s="9">
        <f t="shared" si="29"/>
        <v>-0.0487804878</v>
      </c>
      <c r="M407" s="3">
        <v>48344.32</v>
      </c>
      <c r="N407" s="8">
        <v>35628.16</v>
      </c>
      <c r="O407" s="8">
        <f t="shared" si="30"/>
        <v>-12716.16</v>
      </c>
      <c r="P407" s="9">
        <f t="shared" si="31"/>
        <v>-0.2630331754</v>
      </c>
      <c r="Q407" s="3">
        <v>143.88190476190476</v>
      </c>
      <c r="R407" s="8">
        <v>103.27002898550725</v>
      </c>
      <c r="S407" s="8">
        <f t="shared" si="32"/>
        <v>-40.61187578</v>
      </c>
      <c r="T407" s="9">
        <f t="shared" si="33"/>
        <v>-0.2822583969</v>
      </c>
      <c r="U407" s="8"/>
      <c r="V407" s="8">
        <v>29.0</v>
      </c>
      <c r="W407" s="8">
        <v>49.0</v>
      </c>
      <c r="X407" s="9">
        <v>0.22608695652173913</v>
      </c>
      <c r="Y407" s="8">
        <v>53.5</v>
      </c>
      <c r="Z407" s="9">
        <v>0.15507246376811595</v>
      </c>
      <c r="AA407" s="8">
        <v>665.9469158878505</v>
      </c>
      <c r="AB407" s="3"/>
      <c r="AC407" s="3">
        <v>4084.0</v>
      </c>
      <c r="AD407" s="3">
        <v>7.0</v>
      </c>
      <c r="AE407" s="3">
        <v>7.0</v>
      </c>
      <c r="AF407" s="3" t="s">
        <v>453</v>
      </c>
      <c r="AG407" s="3">
        <v>41.0</v>
      </c>
      <c r="AH407" s="3">
        <v>41.0</v>
      </c>
      <c r="AI407" s="3">
        <v>0.24404761904761904</v>
      </c>
      <c r="AJ407" s="3">
        <v>61.5</v>
      </c>
      <c r="AK407" s="3">
        <v>0.18303571428571427</v>
      </c>
      <c r="AL407" s="3">
        <v>786.0865040650407</v>
      </c>
      <c r="AM407" s="3"/>
    </row>
    <row r="408" ht="14.25" customHeight="1">
      <c r="A408" s="1">
        <v>4085.0</v>
      </c>
      <c r="B408" s="2">
        <v>7.0</v>
      </c>
      <c r="C408" s="2">
        <v>7.0</v>
      </c>
      <c r="D408" s="3" t="s">
        <v>454</v>
      </c>
      <c r="E408" s="3">
        <v>214.0</v>
      </c>
      <c r="F408" s="8">
        <v>204.0</v>
      </c>
      <c r="G408" s="8">
        <f t="shared" si="26"/>
        <v>-10</v>
      </c>
      <c r="H408" s="9">
        <f t="shared" si="27"/>
        <v>-0.04672897196</v>
      </c>
      <c r="I408" s="3">
        <v>69.0</v>
      </c>
      <c r="J408" s="8">
        <v>43.0</v>
      </c>
      <c r="K408" s="8">
        <f t="shared" si="28"/>
        <v>-26</v>
      </c>
      <c r="L408" s="9">
        <f t="shared" si="29"/>
        <v>-0.3768115942</v>
      </c>
      <c r="M408" s="3">
        <v>66387.52</v>
      </c>
      <c r="N408" s="8">
        <v>35399.04</v>
      </c>
      <c r="O408" s="8">
        <f t="shared" si="30"/>
        <v>-30988.48</v>
      </c>
      <c r="P408" s="9">
        <f t="shared" si="31"/>
        <v>-0.4667817084</v>
      </c>
      <c r="Q408" s="3">
        <v>310.2220560747664</v>
      </c>
      <c r="R408" s="8">
        <v>173.52470588235295</v>
      </c>
      <c r="S408" s="8">
        <f t="shared" si="32"/>
        <v>-136.6973502</v>
      </c>
      <c r="T408" s="9">
        <f t="shared" si="33"/>
        <v>-0.4406435568</v>
      </c>
      <c r="U408" s="8"/>
      <c r="V408" s="8">
        <v>39.0</v>
      </c>
      <c r="W408" s="8">
        <v>4.0</v>
      </c>
      <c r="X408" s="9">
        <v>0.2107843137254902</v>
      </c>
      <c r="Y408" s="8">
        <v>41.0</v>
      </c>
      <c r="Z408" s="9">
        <v>0.20098039215686275</v>
      </c>
      <c r="AA408" s="8">
        <v>863.3912195121951</v>
      </c>
      <c r="AB408" s="3"/>
      <c r="AC408" s="3">
        <v>4085.0</v>
      </c>
      <c r="AD408" s="3">
        <v>7.0</v>
      </c>
      <c r="AE408" s="3">
        <v>7.0</v>
      </c>
      <c r="AF408" s="3" t="s">
        <v>454</v>
      </c>
      <c r="AG408" s="3">
        <v>46.0</v>
      </c>
      <c r="AH408" s="3">
        <v>23.0</v>
      </c>
      <c r="AI408" s="3">
        <v>0.32242990654205606</v>
      </c>
      <c r="AJ408" s="3">
        <v>57.5</v>
      </c>
      <c r="AK408" s="3">
        <v>0.26869158878504673</v>
      </c>
      <c r="AL408" s="3">
        <v>1154.5655652173914</v>
      </c>
      <c r="AM408" s="3"/>
    </row>
    <row r="409" ht="14.25" customHeight="1">
      <c r="A409" s="1">
        <v>4087.0</v>
      </c>
      <c r="B409" s="2">
        <v>7.0</v>
      </c>
      <c r="C409" s="2">
        <v>7.0</v>
      </c>
      <c r="D409" s="3" t="s">
        <v>455</v>
      </c>
      <c r="E409" s="3">
        <v>80.0</v>
      </c>
      <c r="F409" s="8">
        <v>78.0</v>
      </c>
      <c r="G409" s="8">
        <f t="shared" si="26"/>
        <v>-2</v>
      </c>
      <c r="H409" s="9">
        <f t="shared" si="27"/>
        <v>-0.025</v>
      </c>
      <c r="I409" s="3">
        <v>39.0</v>
      </c>
      <c r="J409" s="8">
        <v>33.0</v>
      </c>
      <c r="K409" s="8">
        <f t="shared" si="28"/>
        <v>-6</v>
      </c>
      <c r="L409" s="9">
        <f t="shared" si="29"/>
        <v>-0.1538461538</v>
      </c>
      <c r="M409" s="3">
        <v>60258.56</v>
      </c>
      <c r="N409" s="8">
        <v>47943.36</v>
      </c>
      <c r="O409" s="8">
        <f t="shared" si="30"/>
        <v>-12315.2</v>
      </c>
      <c r="P409" s="9">
        <f t="shared" si="31"/>
        <v>-0.2043726236</v>
      </c>
      <c r="Q409" s="3">
        <v>753.232</v>
      </c>
      <c r="R409" s="8">
        <v>614.6584615384616</v>
      </c>
      <c r="S409" s="8">
        <f t="shared" si="32"/>
        <v>-138.5735385</v>
      </c>
      <c r="T409" s="9">
        <f t="shared" si="33"/>
        <v>-0.1839719216</v>
      </c>
      <c r="U409" s="8"/>
      <c r="V409" s="8">
        <v>26.0</v>
      </c>
      <c r="W409" s="8">
        <v>7.0</v>
      </c>
      <c r="X409" s="9">
        <v>0.4230769230769231</v>
      </c>
      <c r="Y409" s="8">
        <v>29.5</v>
      </c>
      <c r="Z409" s="9">
        <v>0.3782051282051282</v>
      </c>
      <c r="AA409" s="8">
        <v>1625.1986440677965</v>
      </c>
      <c r="AB409" s="3"/>
      <c r="AC409" s="3">
        <v>4087.0</v>
      </c>
      <c r="AD409" s="3">
        <v>7.0</v>
      </c>
      <c r="AE409" s="3">
        <v>7.0</v>
      </c>
      <c r="AF409" s="3" t="s">
        <v>455</v>
      </c>
      <c r="AG409" s="3">
        <v>28.0</v>
      </c>
      <c r="AH409" s="3">
        <v>11.0</v>
      </c>
      <c r="AI409" s="3">
        <v>0.4875</v>
      </c>
      <c r="AJ409" s="3">
        <v>33.5</v>
      </c>
      <c r="AK409" s="3">
        <v>0.41875</v>
      </c>
      <c r="AL409" s="3">
        <v>1798.7629850746268</v>
      </c>
      <c r="AM409" s="3"/>
    </row>
    <row r="410" ht="14.25" customHeight="1">
      <c r="A410" s="1">
        <v>4088.0</v>
      </c>
      <c r="B410" s="2">
        <v>7.0</v>
      </c>
      <c r="C410" s="2">
        <v>7.0</v>
      </c>
      <c r="D410" s="3" t="s">
        <v>456</v>
      </c>
      <c r="E410" s="3">
        <v>400.0</v>
      </c>
      <c r="F410" s="8">
        <v>437.0</v>
      </c>
      <c r="G410" s="8">
        <f t="shared" si="26"/>
        <v>37</v>
      </c>
      <c r="H410" s="9">
        <f t="shared" si="27"/>
        <v>0.0925</v>
      </c>
      <c r="I410" s="3">
        <v>398.0</v>
      </c>
      <c r="J410" s="8">
        <v>435.0</v>
      </c>
      <c r="K410" s="8">
        <f t="shared" si="28"/>
        <v>37</v>
      </c>
      <c r="L410" s="9">
        <f t="shared" si="29"/>
        <v>0.09296482412</v>
      </c>
      <c r="M410" s="3">
        <v>1367846.4</v>
      </c>
      <c r="N410" s="8">
        <v>1495008.0</v>
      </c>
      <c r="O410" s="8">
        <f t="shared" si="30"/>
        <v>127161.6</v>
      </c>
      <c r="P410" s="9">
        <f t="shared" si="31"/>
        <v>0.09296482412</v>
      </c>
      <c r="Q410" s="3">
        <v>3419.616</v>
      </c>
      <c r="R410" s="8">
        <v>3421.070938215103</v>
      </c>
      <c r="S410" s="8">
        <f t="shared" si="32"/>
        <v>1.454938215</v>
      </c>
      <c r="T410" s="9">
        <f t="shared" si="33"/>
        <v>0.0004254683026</v>
      </c>
      <c r="U410" s="8"/>
      <c r="V410" s="8">
        <v>435.0</v>
      </c>
      <c r="W410" s="8">
        <v>0.0</v>
      </c>
      <c r="X410" s="9">
        <v>0.9954233409610984</v>
      </c>
      <c r="Y410" s="8">
        <v>435.0</v>
      </c>
      <c r="Z410" s="9">
        <v>0.9954233409610984</v>
      </c>
      <c r="AA410" s="8">
        <v>3436.8</v>
      </c>
      <c r="AB410" s="3"/>
      <c r="AC410" s="3">
        <v>4088.0</v>
      </c>
      <c r="AD410" s="3">
        <v>7.0</v>
      </c>
      <c r="AE410" s="3">
        <v>7.0</v>
      </c>
      <c r="AF410" s="3" t="s">
        <v>456</v>
      </c>
      <c r="AG410" s="3">
        <v>398.0</v>
      </c>
      <c r="AH410" s="3">
        <v>0.0</v>
      </c>
      <c r="AI410" s="3">
        <v>0.995</v>
      </c>
      <c r="AJ410" s="3">
        <v>398.0</v>
      </c>
      <c r="AK410" s="3">
        <v>0.995</v>
      </c>
      <c r="AL410" s="3">
        <v>3436.7999999999997</v>
      </c>
      <c r="AM410" s="3"/>
    </row>
    <row r="411" ht="14.25" customHeight="1">
      <c r="A411" s="1">
        <v>4089.0</v>
      </c>
      <c r="B411" s="2">
        <v>7.0</v>
      </c>
      <c r="C411" s="2">
        <v>7.0</v>
      </c>
      <c r="D411" s="3" t="s">
        <v>457</v>
      </c>
      <c r="E411" s="3">
        <v>315.0</v>
      </c>
      <c r="F411" s="8">
        <v>290.0</v>
      </c>
      <c r="G411" s="8">
        <f t="shared" si="26"/>
        <v>-25</v>
      </c>
      <c r="H411" s="9">
        <f t="shared" si="27"/>
        <v>-0.07936507937</v>
      </c>
      <c r="I411" s="3">
        <v>126.0</v>
      </c>
      <c r="J411" s="8">
        <v>106.0</v>
      </c>
      <c r="K411" s="8">
        <f t="shared" si="28"/>
        <v>-20</v>
      </c>
      <c r="L411" s="9">
        <f t="shared" si="29"/>
        <v>-0.1587301587</v>
      </c>
      <c r="M411" s="3">
        <v>196413.12</v>
      </c>
      <c r="N411" s="8">
        <v>155629.76</v>
      </c>
      <c r="O411" s="8">
        <f t="shared" si="30"/>
        <v>-40783.36</v>
      </c>
      <c r="P411" s="9">
        <f t="shared" si="31"/>
        <v>-0.2076407116</v>
      </c>
      <c r="Q411" s="3">
        <v>623.5337142857143</v>
      </c>
      <c r="R411" s="8">
        <v>536.6543448275862</v>
      </c>
      <c r="S411" s="8">
        <f t="shared" si="32"/>
        <v>-86.87936946</v>
      </c>
      <c r="T411" s="9">
        <f t="shared" si="33"/>
        <v>-0.1393338764</v>
      </c>
      <c r="U411" s="8"/>
      <c r="V411" s="8">
        <v>99.0</v>
      </c>
      <c r="W411" s="8">
        <v>7.0</v>
      </c>
      <c r="X411" s="9">
        <v>0.36551724137931035</v>
      </c>
      <c r="Y411" s="8">
        <v>102.5</v>
      </c>
      <c r="Z411" s="9">
        <v>0.35344827586206895</v>
      </c>
      <c r="AA411" s="8">
        <v>1518.3391219512196</v>
      </c>
      <c r="AB411" s="3"/>
      <c r="AC411" s="3">
        <v>4089.0</v>
      </c>
      <c r="AD411" s="3">
        <v>7.0</v>
      </c>
      <c r="AE411" s="3">
        <v>7.0</v>
      </c>
      <c r="AF411" s="3" t="s">
        <v>457</v>
      </c>
      <c r="AG411" s="3">
        <v>114.0</v>
      </c>
      <c r="AH411" s="3">
        <v>12.0</v>
      </c>
      <c r="AI411" s="3">
        <v>0.4</v>
      </c>
      <c r="AJ411" s="3">
        <v>120.0</v>
      </c>
      <c r="AK411" s="3">
        <v>0.38095238095238093</v>
      </c>
      <c r="AL411" s="3">
        <v>1636.776</v>
      </c>
      <c r="AM411" s="3"/>
    </row>
    <row r="412" ht="14.25" customHeight="1">
      <c r="A412" s="1">
        <v>4090.0</v>
      </c>
      <c r="B412" s="2">
        <v>7.0</v>
      </c>
      <c r="C412" s="2">
        <v>7.0</v>
      </c>
      <c r="D412" s="3" t="s">
        <v>458</v>
      </c>
      <c r="E412" s="3">
        <v>179.0</v>
      </c>
      <c r="F412" s="8">
        <v>180.0</v>
      </c>
      <c r="G412" s="8">
        <f t="shared" si="26"/>
        <v>1</v>
      </c>
      <c r="H412" s="9">
        <f t="shared" si="27"/>
        <v>0.005586592179</v>
      </c>
      <c r="I412" s="3">
        <v>22.0</v>
      </c>
      <c r="J412" s="8">
        <v>23.0</v>
      </c>
      <c r="K412" s="8">
        <f t="shared" si="28"/>
        <v>1</v>
      </c>
      <c r="L412" s="9">
        <f t="shared" si="29"/>
        <v>0.04545454545</v>
      </c>
      <c r="M412" s="3">
        <v>7790.08</v>
      </c>
      <c r="N412" s="8">
        <v>7331.84</v>
      </c>
      <c r="O412" s="8">
        <f t="shared" si="30"/>
        <v>-458.24</v>
      </c>
      <c r="P412" s="9">
        <f t="shared" si="31"/>
        <v>-0.05882352941</v>
      </c>
      <c r="Q412" s="3">
        <v>43.52</v>
      </c>
      <c r="R412" s="8">
        <v>40.73244444444445</v>
      </c>
      <c r="S412" s="8">
        <f t="shared" si="32"/>
        <v>-2.787555556</v>
      </c>
      <c r="T412" s="9">
        <f t="shared" si="33"/>
        <v>-0.06405228758</v>
      </c>
      <c r="U412" s="8"/>
      <c r="V412" s="8">
        <v>12.0</v>
      </c>
      <c r="W412" s="8">
        <v>11.0</v>
      </c>
      <c r="X412" s="9">
        <v>0.12777777777777777</v>
      </c>
      <c r="Y412" s="8">
        <v>17.5</v>
      </c>
      <c r="Z412" s="9">
        <v>0.09722222222222222</v>
      </c>
      <c r="AA412" s="8">
        <v>418.9622857142857</v>
      </c>
      <c r="AB412" s="3"/>
      <c r="AC412" s="3">
        <v>4090.0</v>
      </c>
      <c r="AD412" s="3">
        <v>7.0</v>
      </c>
      <c r="AE412" s="3">
        <v>7.0</v>
      </c>
      <c r="AF412" s="3" t="s">
        <v>458</v>
      </c>
      <c r="AG412" s="3">
        <v>14.0</v>
      </c>
      <c r="AH412" s="3">
        <v>8.0</v>
      </c>
      <c r="AI412" s="3">
        <v>0.12290502793296089</v>
      </c>
      <c r="AJ412" s="3">
        <v>18.0</v>
      </c>
      <c r="AK412" s="3">
        <v>0.1005586592178771</v>
      </c>
      <c r="AL412" s="3">
        <v>432.78222222222223</v>
      </c>
      <c r="AM412" s="3"/>
    </row>
    <row r="413" ht="14.25" customHeight="1">
      <c r="A413" s="1">
        <v>4091.0</v>
      </c>
      <c r="B413" s="2">
        <v>7.0</v>
      </c>
      <c r="C413" s="2">
        <v>7.0</v>
      </c>
      <c r="D413" s="3" t="s">
        <v>459</v>
      </c>
      <c r="E413" s="3">
        <v>109.0</v>
      </c>
      <c r="F413" s="8">
        <v>108.0</v>
      </c>
      <c r="G413" s="8">
        <f t="shared" si="26"/>
        <v>-1</v>
      </c>
      <c r="H413" s="9">
        <f t="shared" si="27"/>
        <v>-0.009174311927</v>
      </c>
      <c r="I413" s="3">
        <v>14.0</v>
      </c>
      <c r="J413" s="8">
        <v>16.0</v>
      </c>
      <c r="K413" s="8">
        <f t="shared" si="28"/>
        <v>2</v>
      </c>
      <c r="L413" s="9">
        <f t="shared" si="29"/>
        <v>0.1428571429</v>
      </c>
      <c r="M413" s="3">
        <v>6644.48</v>
      </c>
      <c r="N413" s="8">
        <v>8935.68</v>
      </c>
      <c r="O413" s="8">
        <f t="shared" si="30"/>
        <v>2291.2</v>
      </c>
      <c r="P413" s="9">
        <f t="shared" si="31"/>
        <v>0.3448275862</v>
      </c>
      <c r="Q413" s="3">
        <v>60.95853211009174</v>
      </c>
      <c r="R413" s="8">
        <v>82.73777777777778</v>
      </c>
      <c r="S413" s="8">
        <f t="shared" si="32"/>
        <v>21.77924567</v>
      </c>
      <c r="T413" s="9">
        <f t="shared" si="33"/>
        <v>0.3572796935</v>
      </c>
      <c r="U413" s="8"/>
      <c r="V413" s="8">
        <v>14.0</v>
      </c>
      <c r="W413" s="8">
        <v>2.0</v>
      </c>
      <c r="X413" s="9">
        <v>0.14814814814814814</v>
      </c>
      <c r="Y413" s="8">
        <v>15.0</v>
      </c>
      <c r="Z413" s="9">
        <v>0.1388888888888889</v>
      </c>
      <c r="AA413" s="8">
        <v>595.712</v>
      </c>
      <c r="AB413" s="3"/>
      <c r="AC413" s="3">
        <v>4091.0</v>
      </c>
      <c r="AD413" s="3">
        <v>7.0</v>
      </c>
      <c r="AE413" s="3">
        <v>7.0</v>
      </c>
      <c r="AF413" s="3" t="s">
        <v>459</v>
      </c>
      <c r="AG413" s="3">
        <v>12.0</v>
      </c>
      <c r="AH413" s="3">
        <v>2.0</v>
      </c>
      <c r="AI413" s="3">
        <v>0.12844036697247707</v>
      </c>
      <c r="AJ413" s="3">
        <v>13.0</v>
      </c>
      <c r="AK413" s="3">
        <v>0.11926605504587157</v>
      </c>
      <c r="AL413" s="3">
        <v>511.1138461538461</v>
      </c>
      <c r="AM413" s="3"/>
    </row>
    <row r="414" ht="14.25" customHeight="1">
      <c r="A414" s="1">
        <v>4092.0</v>
      </c>
      <c r="B414" s="2">
        <v>7.0</v>
      </c>
      <c r="C414" s="2">
        <v>7.0</v>
      </c>
      <c r="D414" s="3" t="s">
        <v>460</v>
      </c>
      <c r="E414" s="3">
        <v>52.0</v>
      </c>
      <c r="F414" s="8">
        <v>35.0</v>
      </c>
      <c r="G414" s="8">
        <f t="shared" si="26"/>
        <v>-17</v>
      </c>
      <c r="H414" s="9">
        <f t="shared" si="27"/>
        <v>-0.3269230769</v>
      </c>
      <c r="I414" s="3">
        <v>34.0</v>
      </c>
      <c r="J414" s="8">
        <v>20.0</v>
      </c>
      <c r="K414" s="8">
        <f t="shared" si="28"/>
        <v>-14</v>
      </c>
      <c r="L414" s="9">
        <f t="shared" si="29"/>
        <v>-0.4117647059</v>
      </c>
      <c r="M414" s="3">
        <v>87294.72</v>
      </c>
      <c r="N414" s="8">
        <v>44334.72</v>
      </c>
      <c r="O414" s="8">
        <f t="shared" si="30"/>
        <v>-42960</v>
      </c>
      <c r="P414" s="9">
        <f t="shared" si="31"/>
        <v>-0.4921259843</v>
      </c>
      <c r="Q414" s="3">
        <v>1678.7446153846154</v>
      </c>
      <c r="R414" s="8">
        <v>1266.7062857142857</v>
      </c>
      <c r="S414" s="8">
        <f t="shared" si="32"/>
        <v>-412.0383297</v>
      </c>
      <c r="T414" s="9">
        <f t="shared" si="33"/>
        <v>-0.2454443195</v>
      </c>
      <c r="U414" s="8"/>
      <c r="V414" s="8">
        <v>18.0</v>
      </c>
      <c r="W414" s="8">
        <v>2.0</v>
      </c>
      <c r="X414" s="9">
        <v>0.5714285714285714</v>
      </c>
      <c r="Y414" s="8">
        <v>19.0</v>
      </c>
      <c r="Z414" s="9">
        <v>0.5428571428571428</v>
      </c>
      <c r="AA414" s="8">
        <v>2333.406315789474</v>
      </c>
      <c r="AB414" s="3"/>
      <c r="AC414" s="3">
        <v>4092.0</v>
      </c>
      <c r="AD414" s="3">
        <v>7.0</v>
      </c>
      <c r="AE414" s="3">
        <v>7.0</v>
      </c>
      <c r="AF414" s="3" t="s">
        <v>460</v>
      </c>
      <c r="AG414" s="3">
        <v>31.0</v>
      </c>
      <c r="AH414" s="3">
        <v>3.0</v>
      </c>
      <c r="AI414" s="3">
        <v>0.6538461538461539</v>
      </c>
      <c r="AJ414" s="3">
        <v>32.5</v>
      </c>
      <c r="AK414" s="3">
        <v>0.625</v>
      </c>
      <c r="AL414" s="3">
        <v>2685.9913846153845</v>
      </c>
      <c r="AM414" s="3"/>
    </row>
    <row r="415" ht="14.25" customHeight="1">
      <c r="A415" s="1">
        <v>4093.0</v>
      </c>
      <c r="B415" s="2">
        <v>7.0</v>
      </c>
      <c r="C415" s="2">
        <v>7.0</v>
      </c>
      <c r="D415" s="3" t="s">
        <v>461</v>
      </c>
      <c r="E415" s="3">
        <v>133.0</v>
      </c>
      <c r="F415" s="8">
        <v>119.0</v>
      </c>
      <c r="G415" s="8">
        <f t="shared" si="26"/>
        <v>-14</v>
      </c>
      <c r="H415" s="9">
        <f t="shared" si="27"/>
        <v>-0.1052631579</v>
      </c>
      <c r="I415" s="3">
        <v>71.0</v>
      </c>
      <c r="J415" s="8">
        <v>60.0</v>
      </c>
      <c r="K415" s="8">
        <f t="shared" si="28"/>
        <v>-11</v>
      </c>
      <c r="L415" s="9">
        <f t="shared" si="29"/>
        <v>-0.1549295775</v>
      </c>
      <c r="M415" s="3">
        <v>118225.92</v>
      </c>
      <c r="N415" s="8">
        <v>90273.28</v>
      </c>
      <c r="O415" s="8">
        <f t="shared" si="30"/>
        <v>-27952.64</v>
      </c>
      <c r="P415" s="9">
        <f t="shared" si="31"/>
        <v>-0.2364341085</v>
      </c>
      <c r="Q415" s="3">
        <v>888.9166917293232</v>
      </c>
      <c r="R415" s="8">
        <v>758.5989915966386</v>
      </c>
      <c r="S415" s="8">
        <f t="shared" si="32"/>
        <v>-130.3177001</v>
      </c>
      <c r="T415" s="9">
        <f t="shared" si="33"/>
        <v>-0.1466028272</v>
      </c>
      <c r="U415" s="8"/>
      <c r="V415" s="8">
        <v>40.0</v>
      </c>
      <c r="W415" s="8">
        <v>20.0</v>
      </c>
      <c r="X415" s="9">
        <v>0.5042016806722689</v>
      </c>
      <c r="Y415" s="8">
        <v>50.0</v>
      </c>
      <c r="Z415" s="9">
        <v>0.42016806722689076</v>
      </c>
      <c r="AA415" s="8">
        <v>1805.4656</v>
      </c>
      <c r="AB415" s="3"/>
      <c r="AC415" s="3">
        <v>4093.0</v>
      </c>
      <c r="AD415" s="3">
        <v>7.0</v>
      </c>
      <c r="AE415" s="3">
        <v>7.0</v>
      </c>
      <c r="AF415" s="3" t="s">
        <v>461</v>
      </c>
      <c r="AG415" s="3">
        <v>50.0</v>
      </c>
      <c r="AH415" s="3">
        <v>21.0</v>
      </c>
      <c r="AI415" s="3">
        <v>0.5338345864661654</v>
      </c>
      <c r="AJ415" s="3">
        <v>60.5</v>
      </c>
      <c r="AK415" s="3">
        <v>0.4548872180451128</v>
      </c>
      <c r="AL415" s="3">
        <v>1954.147438016529</v>
      </c>
      <c r="AM415" s="3"/>
    </row>
    <row r="416" ht="14.25" customHeight="1">
      <c r="A416" s="1">
        <v>4095.0</v>
      </c>
      <c r="B416" s="2">
        <v>7.0</v>
      </c>
      <c r="C416" s="2">
        <v>7.0</v>
      </c>
      <c r="D416" s="3" t="s">
        <v>462</v>
      </c>
      <c r="E416" s="3">
        <v>168.0</v>
      </c>
      <c r="F416" s="8">
        <v>153.0</v>
      </c>
      <c r="G416" s="8">
        <f t="shared" si="26"/>
        <v>-15</v>
      </c>
      <c r="H416" s="9">
        <f t="shared" si="27"/>
        <v>-0.08928571429</v>
      </c>
      <c r="I416" s="3">
        <v>29.0</v>
      </c>
      <c r="J416" s="8">
        <v>19.0</v>
      </c>
      <c r="K416" s="8">
        <f t="shared" si="28"/>
        <v>-10</v>
      </c>
      <c r="L416" s="9">
        <f t="shared" si="29"/>
        <v>-0.3448275862</v>
      </c>
      <c r="M416" s="3">
        <v>15351.04</v>
      </c>
      <c r="N416" s="8">
        <v>9623.04</v>
      </c>
      <c r="O416" s="8">
        <f t="shared" si="30"/>
        <v>-5728</v>
      </c>
      <c r="P416" s="9">
        <f t="shared" si="31"/>
        <v>-0.3731343284</v>
      </c>
      <c r="Q416" s="3">
        <v>91.3752380952381</v>
      </c>
      <c r="R416" s="8">
        <v>62.895686274509806</v>
      </c>
      <c r="S416" s="8">
        <f t="shared" si="32"/>
        <v>-28.47955182</v>
      </c>
      <c r="T416" s="9">
        <f t="shared" si="33"/>
        <v>-0.3116769096</v>
      </c>
      <c r="U416" s="8"/>
      <c r="V416" s="8">
        <v>18.0</v>
      </c>
      <c r="W416" s="8">
        <v>1.0</v>
      </c>
      <c r="X416" s="9">
        <v>0.12418300653594772</v>
      </c>
      <c r="Y416" s="8">
        <v>18.5</v>
      </c>
      <c r="Z416" s="9">
        <v>0.12091503267973856</v>
      </c>
      <c r="AA416" s="8">
        <v>520.1643243243244</v>
      </c>
      <c r="AB416" s="3"/>
      <c r="AC416" s="3">
        <v>4095.0</v>
      </c>
      <c r="AD416" s="3">
        <v>7.0</v>
      </c>
      <c r="AE416" s="3">
        <v>7.0</v>
      </c>
      <c r="AF416" s="3" t="s">
        <v>462</v>
      </c>
      <c r="AG416" s="3">
        <v>20.0</v>
      </c>
      <c r="AH416" s="3">
        <v>9.0</v>
      </c>
      <c r="AI416" s="3">
        <v>0.17261904761904762</v>
      </c>
      <c r="AJ416" s="3">
        <v>24.5</v>
      </c>
      <c r="AK416" s="3">
        <v>0.14583333333333334</v>
      </c>
      <c r="AL416" s="3">
        <v>626.5730612244898</v>
      </c>
      <c r="AM416" s="3"/>
    </row>
    <row r="417" ht="14.25" customHeight="1">
      <c r="A417" s="1">
        <v>4097.0</v>
      </c>
      <c r="B417" s="2">
        <v>7.0</v>
      </c>
      <c r="C417" s="2">
        <v>7.0</v>
      </c>
      <c r="D417" s="3" t="s">
        <v>463</v>
      </c>
      <c r="E417" s="3">
        <v>417.0</v>
      </c>
      <c r="F417" s="8">
        <v>479.0</v>
      </c>
      <c r="G417" s="8">
        <f t="shared" si="26"/>
        <v>62</v>
      </c>
      <c r="H417" s="9">
        <f t="shared" si="27"/>
        <v>0.1486810552</v>
      </c>
      <c r="I417" s="3">
        <v>324.0</v>
      </c>
      <c r="J417" s="8">
        <v>377.0</v>
      </c>
      <c r="K417" s="8">
        <f t="shared" si="28"/>
        <v>53</v>
      </c>
      <c r="L417" s="9">
        <f t="shared" si="29"/>
        <v>0.1635802469</v>
      </c>
      <c r="M417" s="3">
        <v>813605.12</v>
      </c>
      <c r="N417" s="8">
        <v>1009502.72</v>
      </c>
      <c r="O417" s="8">
        <f t="shared" si="30"/>
        <v>195897.6</v>
      </c>
      <c r="P417" s="9">
        <f t="shared" si="31"/>
        <v>0.2407772458</v>
      </c>
      <c r="Q417" s="3">
        <v>1951.0914148681054</v>
      </c>
      <c r="R417" s="8">
        <v>2107.5213361169103</v>
      </c>
      <c r="S417" s="8">
        <f t="shared" si="32"/>
        <v>156.4299212</v>
      </c>
      <c r="T417" s="9">
        <f t="shared" si="33"/>
        <v>0.08017559816</v>
      </c>
      <c r="U417" s="8"/>
      <c r="V417" s="8">
        <v>294.0</v>
      </c>
      <c r="W417" s="8">
        <v>83.0</v>
      </c>
      <c r="X417" s="9">
        <v>0.7870563674321504</v>
      </c>
      <c r="Y417" s="8">
        <v>335.5</v>
      </c>
      <c r="Z417" s="9">
        <v>0.7004175365344467</v>
      </c>
      <c r="AA417" s="8">
        <v>3008.9499850968705</v>
      </c>
      <c r="AB417" s="3"/>
      <c r="AC417" s="3">
        <v>4097.0</v>
      </c>
      <c r="AD417" s="3">
        <v>7.0</v>
      </c>
      <c r="AE417" s="3">
        <v>7.0</v>
      </c>
      <c r="AF417" s="3" t="s">
        <v>463</v>
      </c>
      <c r="AG417" s="3">
        <v>238.0</v>
      </c>
      <c r="AH417" s="3">
        <v>86.0</v>
      </c>
      <c r="AI417" s="3">
        <v>0.7769784172661871</v>
      </c>
      <c r="AJ417" s="3">
        <v>281.0</v>
      </c>
      <c r="AK417" s="3">
        <v>0.6738609112709832</v>
      </c>
      <c r="AL417" s="3">
        <v>2895.3918861209963</v>
      </c>
      <c r="AM417" s="3"/>
    </row>
    <row r="418" ht="14.25" customHeight="1">
      <c r="A418" s="1">
        <v>4098.0</v>
      </c>
      <c r="B418" s="2">
        <v>7.0</v>
      </c>
      <c r="C418" s="2">
        <v>7.0</v>
      </c>
      <c r="D418" s="3" t="s">
        <v>464</v>
      </c>
      <c r="E418" s="3">
        <v>1022.0</v>
      </c>
      <c r="F418" s="8">
        <v>1010.0</v>
      </c>
      <c r="G418" s="8">
        <f t="shared" si="26"/>
        <v>-12</v>
      </c>
      <c r="H418" s="9">
        <f t="shared" si="27"/>
        <v>-0.01174168297</v>
      </c>
      <c r="I418" s="3">
        <v>110.0</v>
      </c>
      <c r="J418" s="8">
        <v>45.0</v>
      </c>
      <c r="K418" s="8">
        <f t="shared" si="28"/>
        <v>-65</v>
      </c>
      <c r="L418" s="9">
        <f t="shared" si="29"/>
        <v>-0.5909090909</v>
      </c>
      <c r="M418" s="3">
        <v>37976.64</v>
      </c>
      <c r="N418" s="8">
        <v>7904.64</v>
      </c>
      <c r="O418" s="8">
        <f t="shared" si="30"/>
        <v>-30072</v>
      </c>
      <c r="P418" s="9">
        <f t="shared" si="31"/>
        <v>-0.7918552036</v>
      </c>
      <c r="Q418" s="3">
        <v>37.15913894324853</v>
      </c>
      <c r="R418" s="8">
        <v>7.826376237623763</v>
      </c>
      <c r="S418" s="8">
        <f t="shared" si="32"/>
        <v>-29.33276271</v>
      </c>
      <c r="T418" s="9">
        <f t="shared" si="33"/>
        <v>-0.7893821961</v>
      </c>
      <c r="U418" s="8"/>
      <c r="V418" s="8">
        <v>40.0</v>
      </c>
      <c r="W418" s="8">
        <v>5.0</v>
      </c>
      <c r="X418" s="9">
        <v>0.04455445544554455</v>
      </c>
      <c r="Y418" s="8">
        <v>42.5</v>
      </c>
      <c r="Z418" s="9">
        <v>0.04207920792079208</v>
      </c>
      <c r="AA418" s="8">
        <v>185.9915294117647</v>
      </c>
      <c r="AB418" s="3"/>
      <c r="AC418" s="3">
        <v>4098.0</v>
      </c>
      <c r="AD418" s="3">
        <v>7.0</v>
      </c>
      <c r="AE418" s="3">
        <v>7.0</v>
      </c>
      <c r="AF418" s="3" t="s">
        <v>464</v>
      </c>
      <c r="AG418" s="3">
        <v>80.0</v>
      </c>
      <c r="AH418" s="3">
        <v>30.0</v>
      </c>
      <c r="AI418" s="3">
        <v>0.10763209393346379</v>
      </c>
      <c r="AJ418" s="3">
        <v>95.0</v>
      </c>
      <c r="AK418" s="3">
        <v>0.09295499021526418</v>
      </c>
      <c r="AL418" s="3">
        <v>399.7541052631579</v>
      </c>
      <c r="AM418" s="3"/>
    </row>
    <row r="419" ht="14.25" customHeight="1">
      <c r="A419" s="1">
        <v>4100.0</v>
      </c>
      <c r="B419" s="2">
        <v>7.0</v>
      </c>
      <c r="C419" s="2">
        <v>7.0</v>
      </c>
      <c r="D419" s="3" t="s">
        <v>465</v>
      </c>
      <c r="E419" s="3">
        <v>106.0</v>
      </c>
      <c r="F419" s="8">
        <v>111.0</v>
      </c>
      <c r="G419" s="8">
        <f t="shared" si="26"/>
        <v>5</v>
      </c>
      <c r="H419" s="9">
        <f t="shared" si="27"/>
        <v>0.04716981132</v>
      </c>
      <c r="I419" s="3">
        <v>39.0</v>
      </c>
      <c r="J419" s="8">
        <v>29.0</v>
      </c>
      <c r="K419" s="8">
        <f t="shared" si="28"/>
        <v>-10</v>
      </c>
      <c r="L419" s="9">
        <f t="shared" si="29"/>
        <v>-0.2564102564</v>
      </c>
      <c r="M419" s="3">
        <v>32936.0</v>
      </c>
      <c r="N419" s="8">
        <v>21365.44</v>
      </c>
      <c r="O419" s="8">
        <f t="shared" si="30"/>
        <v>-11570.56</v>
      </c>
      <c r="P419" s="9">
        <f t="shared" si="31"/>
        <v>-0.3513043478</v>
      </c>
      <c r="Q419" s="3">
        <v>310.7169811320755</v>
      </c>
      <c r="R419" s="8">
        <v>192.48144144144143</v>
      </c>
      <c r="S419" s="8">
        <f t="shared" si="32"/>
        <v>-118.2355397</v>
      </c>
      <c r="T419" s="9">
        <f t="shared" si="33"/>
        <v>-0.3805248727</v>
      </c>
      <c r="U419" s="8"/>
      <c r="V419" s="8">
        <v>18.0</v>
      </c>
      <c r="W419" s="8">
        <v>11.0</v>
      </c>
      <c r="X419" s="9">
        <v>0.26126126126126126</v>
      </c>
      <c r="Y419" s="8">
        <v>23.5</v>
      </c>
      <c r="Z419" s="9">
        <v>0.21171171171171171</v>
      </c>
      <c r="AA419" s="8">
        <v>909.1676595744681</v>
      </c>
      <c r="AB419" s="3"/>
      <c r="AC419" s="3">
        <v>4100.0</v>
      </c>
      <c r="AD419" s="3">
        <v>7.0</v>
      </c>
      <c r="AE419" s="3">
        <v>7.0</v>
      </c>
      <c r="AF419" s="3" t="s">
        <v>465</v>
      </c>
      <c r="AG419" s="3">
        <v>18.0</v>
      </c>
      <c r="AH419" s="3">
        <v>21.0</v>
      </c>
      <c r="AI419" s="3">
        <v>0.36792452830188677</v>
      </c>
      <c r="AJ419" s="3">
        <v>28.5</v>
      </c>
      <c r="AK419" s="3">
        <v>0.2688679245283019</v>
      </c>
      <c r="AL419" s="3">
        <v>1155.6491228070176</v>
      </c>
      <c r="AM419" s="3"/>
    </row>
    <row r="420" ht="14.25" customHeight="1">
      <c r="A420" s="1">
        <v>4102.0</v>
      </c>
      <c r="B420" s="2">
        <v>7.0</v>
      </c>
      <c r="C420" s="2">
        <v>7.0</v>
      </c>
      <c r="D420" s="3" t="s">
        <v>466</v>
      </c>
      <c r="E420" s="3">
        <v>391.0</v>
      </c>
      <c r="F420" s="8">
        <v>477.0</v>
      </c>
      <c r="G420" s="8">
        <f t="shared" si="26"/>
        <v>86</v>
      </c>
      <c r="H420" s="9">
        <f t="shared" si="27"/>
        <v>0.2199488491</v>
      </c>
      <c r="I420" s="3">
        <v>366.0</v>
      </c>
      <c r="J420" s="8">
        <v>415.0</v>
      </c>
      <c r="K420" s="8">
        <f t="shared" si="28"/>
        <v>49</v>
      </c>
      <c r="L420" s="9">
        <f t="shared" si="29"/>
        <v>0.1338797814</v>
      </c>
      <c r="M420" s="3">
        <v>1238966.4</v>
      </c>
      <c r="N420" s="8">
        <v>1397059.2</v>
      </c>
      <c r="O420" s="8">
        <f t="shared" si="30"/>
        <v>158092.8</v>
      </c>
      <c r="P420" s="9">
        <f t="shared" si="31"/>
        <v>0.1276005548</v>
      </c>
      <c r="Q420" s="3">
        <v>3168.712020460358</v>
      </c>
      <c r="R420" s="8">
        <v>2928.845283018868</v>
      </c>
      <c r="S420" s="8">
        <f t="shared" si="32"/>
        <v>-239.8667374</v>
      </c>
      <c r="T420" s="9">
        <f t="shared" si="33"/>
        <v>-0.07569849702</v>
      </c>
      <c r="U420" s="8"/>
      <c r="V420" s="8">
        <v>398.0</v>
      </c>
      <c r="W420" s="8">
        <v>17.0</v>
      </c>
      <c r="X420" s="9">
        <v>0.870020964360587</v>
      </c>
      <c r="Y420" s="8">
        <v>406.5</v>
      </c>
      <c r="Z420" s="9">
        <v>0.8522012578616353</v>
      </c>
      <c r="AA420" s="8">
        <v>3436.7999999999997</v>
      </c>
      <c r="AB420" s="3"/>
      <c r="AC420" s="3">
        <v>4102.0</v>
      </c>
      <c r="AD420" s="3">
        <v>7.0</v>
      </c>
      <c r="AE420" s="3">
        <v>7.0</v>
      </c>
      <c r="AF420" s="3" t="s">
        <v>466</v>
      </c>
      <c r="AG420" s="3">
        <v>355.0</v>
      </c>
      <c r="AH420" s="3">
        <v>11.0</v>
      </c>
      <c r="AI420" s="3">
        <v>0.9360613810741688</v>
      </c>
      <c r="AJ420" s="3">
        <v>360.5</v>
      </c>
      <c r="AK420" s="3">
        <v>0.921994884910486</v>
      </c>
      <c r="AL420" s="3">
        <v>3436.7999999999997</v>
      </c>
      <c r="AM420" s="3"/>
    </row>
    <row r="421" ht="14.25" customHeight="1">
      <c r="A421" s="1">
        <v>4103.0</v>
      </c>
      <c r="B421" s="2">
        <v>7.0</v>
      </c>
      <c r="C421" s="2">
        <v>7.0</v>
      </c>
      <c r="D421" s="3" t="s">
        <v>467</v>
      </c>
      <c r="E421" s="3">
        <v>2350.0</v>
      </c>
      <c r="F421" s="8">
        <v>2378.0</v>
      </c>
      <c r="G421" s="8">
        <f t="shared" si="26"/>
        <v>28</v>
      </c>
      <c r="H421" s="9">
        <f t="shared" si="27"/>
        <v>0.01191489362</v>
      </c>
      <c r="I421" s="3">
        <v>1772.0</v>
      </c>
      <c r="J421" s="8">
        <v>1889.0</v>
      </c>
      <c r="K421" s="8">
        <f t="shared" si="28"/>
        <v>117</v>
      </c>
      <c r="L421" s="9">
        <f t="shared" si="29"/>
        <v>0.06602708804</v>
      </c>
      <c r="M421" s="3">
        <v>4443095.04</v>
      </c>
      <c r="N421" s="8">
        <v>5153252.4799999995</v>
      </c>
      <c r="O421" s="8">
        <f t="shared" si="30"/>
        <v>710157.44</v>
      </c>
      <c r="P421" s="9">
        <f t="shared" si="31"/>
        <v>0.1598339521</v>
      </c>
      <c r="Q421" s="3">
        <v>1890.678740425532</v>
      </c>
      <c r="R421" s="8">
        <v>2167.053187552565</v>
      </c>
      <c r="S421" s="8">
        <f t="shared" si="32"/>
        <v>276.3744471</v>
      </c>
      <c r="T421" s="9">
        <f t="shared" si="33"/>
        <v>0.1461773707</v>
      </c>
      <c r="U421" s="8"/>
      <c r="V421" s="8">
        <v>1488.0</v>
      </c>
      <c r="W421" s="8">
        <v>401.0</v>
      </c>
      <c r="X421" s="9">
        <v>0.7943650126156434</v>
      </c>
      <c r="Y421" s="8">
        <v>1688.5</v>
      </c>
      <c r="Z421" s="9">
        <v>0.7100504625735913</v>
      </c>
      <c r="AA421" s="8">
        <v>3051.970672194255</v>
      </c>
      <c r="AB421" s="3"/>
      <c r="AC421" s="3">
        <v>4103.0</v>
      </c>
      <c r="AD421" s="3">
        <v>7.0</v>
      </c>
      <c r="AE421" s="3">
        <v>7.0</v>
      </c>
      <c r="AF421" s="3" t="s">
        <v>467</v>
      </c>
      <c r="AG421" s="3">
        <v>1344.0</v>
      </c>
      <c r="AH421" s="3">
        <v>428.0</v>
      </c>
      <c r="AI421" s="3">
        <v>0.7540425531914894</v>
      </c>
      <c r="AJ421" s="3">
        <v>1558.0</v>
      </c>
      <c r="AK421" s="3">
        <v>0.6629787234042553</v>
      </c>
      <c r="AL421" s="3">
        <v>2851.7939922978176</v>
      </c>
      <c r="AM421" s="3"/>
    </row>
    <row r="422" ht="14.25" customHeight="1">
      <c r="A422" s="1">
        <v>4104.0</v>
      </c>
      <c r="B422" s="2">
        <v>7.0</v>
      </c>
      <c r="C422" s="2">
        <v>7.0</v>
      </c>
      <c r="D422" s="3" t="s">
        <v>468</v>
      </c>
      <c r="E422" s="3">
        <v>181.0</v>
      </c>
      <c r="F422" s="8">
        <v>178.0</v>
      </c>
      <c r="G422" s="8">
        <f t="shared" si="26"/>
        <v>-3</v>
      </c>
      <c r="H422" s="9">
        <f t="shared" si="27"/>
        <v>-0.01657458564</v>
      </c>
      <c r="I422" s="3">
        <v>146.0</v>
      </c>
      <c r="J422" s="8">
        <v>140.0</v>
      </c>
      <c r="K422" s="8">
        <f t="shared" si="28"/>
        <v>-6</v>
      </c>
      <c r="L422" s="9">
        <f t="shared" si="29"/>
        <v>-0.04109589041</v>
      </c>
      <c r="M422" s="3">
        <v>468550.4</v>
      </c>
      <c r="N422" s="8">
        <v>443118.08</v>
      </c>
      <c r="O422" s="8">
        <f t="shared" si="30"/>
        <v>-25432.32</v>
      </c>
      <c r="P422" s="9">
        <f t="shared" si="31"/>
        <v>-0.05427872861</v>
      </c>
      <c r="Q422" s="3">
        <v>2588.676243093923</v>
      </c>
      <c r="R422" s="8">
        <v>2489.427415730337</v>
      </c>
      <c r="S422" s="8">
        <f t="shared" si="32"/>
        <v>-99.24882736</v>
      </c>
      <c r="T422" s="9">
        <f t="shared" si="33"/>
        <v>-0.03833960605</v>
      </c>
      <c r="U422" s="8"/>
      <c r="V422" s="8">
        <v>131.0</v>
      </c>
      <c r="W422" s="8">
        <v>9.0</v>
      </c>
      <c r="X422" s="9">
        <v>0.7865168539325843</v>
      </c>
      <c r="Y422" s="8">
        <v>135.5</v>
      </c>
      <c r="Z422" s="9">
        <v>0.7612359550561798</v>
      </c>
      <c r="AA422" s="8">
        <v>3270.2441328413283</v>
      </c>
      <c r="AB422" s="3"/>
      <c r="AC422" s="3">
        <v>4104.0</v>
      </c>
      <c r="AD422" s="3">
        <v>7.0</v>
      </c>
      <c r="AE422" s="3">
        <v>7.0</v>
      </c>
      <c r="AF422" s="3" t="s">
        <v>468</v>
      </c>
      <c r="AG422" s="3">
        <v>135.0</v>
      </c>
      <c r="AH422" s="3">
        <v>11.0</v>
      </c>
      <c r="AI422" s="3">
        <v>0.8066298342541437</v>
      </c>
      <c r="AJ422" s="3">
        <v>140.5</v>
      </c>
      <c r="AK422" s="3">
        <v>0.7762430939226519</v>
      </c>
      <c r="AL422" s="3">
        <v>3334.878291814947</v>
      </c>
      <c r="AM422" s="3"/>
    </row>
    <row r="423" ht="14.25" customHeight="1">
      <c r="A423" s="1">
        <v>4105.0</v>
      </c>
      <c r="B423" s="2">
        <v>7.0</v>
      </c>
      <c r="C423" s="2">
        <v>7.0</v>
      </c>
      <c r="D423" s="3" t="s">
        <v>469</v>
      </c>
      <c r="E423" s="3">
        <v>734.0</v>
      </c>
      <c r="F423" s="8">
        <v>783.0</v>
      </c>
      <c r="G423" s="8">
        <f t="shared" si="26"/>
        <v>49</v>
      </c>
      <c r="H423" s="9">
        <f t="shared" si="27"/>
        <v>0.06675749319</v>
      </c>
      <c r="I423" s="3">
        <v>77.0</v>
      </c>
      <c r="J423" s="8">
        <v>72.0</v>
      </c>
      <c r="K423" s="8">
        <f t="shared" si="28"/>
        <v>-5</v>
      </c>
      <c r="L423" s="9">
        <f t="shared" si="29"/>
        <v>-0.06493506494</v>
      </c>
      <c r="M423" s="3">
        <v>23370.24</v>
      </c>
      <c r="N423" s="8">
        <v>21021.76</v>
      </c>
      <c r="O423" s="8">
        <f t="shared" si="30"/>
        <v>-2348.48</v>
      </c>
      <c r="P423" s="9">
        <f t="shared" si="31"/>
        <v>-0.1004901961</v>
      </c>
      <c r="Q423" s="3">
        <v>31.83956403269755</v>
      </c>
      <c r="R423" s="8">
        <v>26.847713920817366</v>
      </c>
      <c r="S423" s="8">
        <f t="shared" si="32"/>
        <v>-4.991850112</v>
      </c>
      <c r="T423" s="9">
        <f t="shared" si="33"/>
        <v>-0.1567813588</v>
      </c>
      <c r="U423" s="8"/>
      <c r="V423" s="8">
        <v>50.0</v>
      </c>
      <c r="W423" s="8">
        <v>22.0</v>
      </c>
      <c r="X423" s="9">
        <v>0.09195402298850575</v>
      </c>
      <c r="Y423" s="8">
        <v>61.0</v>
      </c>
      <c r="Z423" s="9">
        <v>0.07790549169859515</v>
      </c>
      <c r="AA423" s="8">
        <v>344.6190163934426</v>
      </c>
      <c r="AB423" s="3"/>
      <c r="AC423" s="3">
        <v>4105.0</v>
      </c>
      <c r="AD423" s="3">
        <v>7.0</v>
      </c>
      <c r="AE423" s="3">
        <v>7.0</v>
      </c>
      <c r="AF423" s="3" t="s">
        <v>469</v>
      </c>
      <c r="AG423" s="3">
        <v>49.0</v>
      </c>
      <c r="AH423" s="3">
        <v>28.0</v>
      </c>
      <c r="AI423" s="3">
        <v>0.10490463215258855</v>
      </c>
      <c r="AJ423" s="3">
        <v>63.0</v>
      </c>
      <c r="AK423" s="3">
        <v>0.08583106267029973</v>
      </c>
      <c r="AL423" s="3">
        <v>370.9561904761905</v>
      </c>
      <c r="AM423" s="3"/>
    </row>
    <row r="424" ht="14.25" customHeight="1">
      <c r="A424" s="1">
        <v>4106.0</v>
      </c>
      <c r="B424" s="2">
        <v>7.0</v>
      </c>
      <c r="C424" s="2">
        <v>7.0</v>
      </c>
      <c r="D424" s="3" t="s">
        <v>470</v>
      </c>
      <c r="E424" s="3">
        <v>258.0</v>
      </c>
      <c r="F424" s="8">
        <v>251.0</v>
      </c>
      <c r="G424" s="8">
        <f t="shared" si="26"/>
        <v>-7</v>
      </c>
      <c r="H424" s="9">
        <f t="shared" si="27"/>
        <v>-0.02713178295</v>
      </c>
      <c r="I424" s="3">
        <v>141.0</v>
      </c>
      <c r="J424" s="8">
        <v>100.0</v>
      </c>
      <c r="K424" s="8">
        <f t="shared" si="28"/>
        <v>-41</v>
      </c>
      <c r="L424" s="9">
        <f t="shared" si="29"/>
        <v>-0.2907801418</v>
      </c>
      <c r="M424" s="3">
        <v>232098.56</v>
      </c>
      <c r="N424" s="8">
        <v>137529.28</v>
      </c>
      <c r="O424" s="8">
        <f t="shared" si="30"/>
        <v>-94569.28</v>
      </c>
      <c r="P424" s="9">
        <f t="shared" si="31"/>
        <v>-0.4074531096</v>
      </c>
      <c r="Q424" s="3">
        <v>899.6068217054263</v>
      </c>
      <c r="R424" s="8">
        <v>547.9254183266933</v>
      </c>
      <c r="S424" s="8">
        <f t="shared" si="32"/>
        <v>-351.6814034</v>
      </c>
      <c r="T424" s="9">
        <f t="shared" si="33"/>
        <v>-0.3909278975</v>
      </c>
      <c r="U424" s="8"/>
      <c r="V424" s="8">
        <v>78.0</v>
      </c>
      <c r="W424" s="8">
        <v>22.0</v>
      </c>
      <c r="X424" s="9">
        <v>0.398406374501992</v>
      </c>
      <c r="Y424" s="8">
        <v>89.0</v>
      </c>
      <c r="Z424" s="9">
        <v>0.3545816733067729</v>
      </c>
      <c r="AA424" s="8">
        <v>1545.272808988764</v>
      </c>
      <c r="AB424" s="3"/>
      <c r="AC424" s="3">
        <v>4106.0</v>
      </c>
      <c r="AD424" s="3">
        <v>7.0</v>
      </c>
      <c r="AE424" s="3">
        <v>7.0</v>
      </c>
      <c r="AF424" s="3" t="s">
        <v>470</v>
      </c>
      <c r="AG424" s="3">
        <v>95.0</v>
      </c>
      <c r="AH424" s="3">
        <v>46.0</v>
      </c>
      <c r="AI424" s="3">
        <v>0.5465116279069767</v>
      </c>
      <c r="AJ424" s="3">
        <v>118.0</v>
      </c>
      <c r="AK424" s="3">
        <v>0.4573643410852713</v>
      </c>
      <c r="AL424" s="3">
        <v>1966.9369491525424</v>
      </c>
      <c r="AM424" s="3"/>
    </row>
    <row r="425" ht="14.25" customHeight="1">
      <c r="A425" s="1">
        <v>4107.0</v>
      </c>
      <c r="B425" s="2">
        <v>7.0</v>
      </c>
      <c r="C425" s="2">
        <v>7.0</v>
      </c>
      <c r="D425" s="3" t="s">
        <v>471</v>
      </c>
      <c r="E425" s="3">
        <v>101.0</v>
      </c>
      <c r="F425" s="8">
        <v>105.0</v>
      </c>
      <c r="G425" s="8">
        <f t="shared" si="26"/>
        <v>4</v>
      </c>
      <c r="H425" s="9">
        <f t="shared" si="27"/>
        <v>0.0396039604</v>
      </c>
      <c r="I425" s="3">
        <v>82.0</v>
      </c>
      <c r="J425" s="8">
        <v>83.0</v>
      </c>
      <c r="K425" s="8">
        <f t="shared" si="28"/>
        <v>1</v>
      </c>
      <c r="L425" s="9">
        <f t="shared" si="29"/>
        <v>0.01219512195</v>
      </c>
      <c r="M425" s="3">
        <v>215315.52</v>
      </c>
      <c r="N425" s="8">
        <v>219955.2</v>
      </c>
      <c r="O425" s="8">
        <f t="shared" si="30"/>
        <v>4639.68</v>
      </c>
      <c r="P425" s="9">
        <f t="shared" si="31"/>
        <v>0.02154828412</v>
      </c>
      <c r="Q425" s="3">
        <v>2131.8368316831684</v>
      </c>
      <c r="R425" s="8">
        <v>2094.8114285714287</v>
      </c>
      <c r="S425" s="8">
        <f t="shared" si="32"/>
        <v>-37.02540311</v>
      </c>
      <c r="T425" s="9">
        <f t="shared" si="33"/>
        <v>-0.01736784099</v>
      </c>
      <c r="U425" s="8"/>
      <c r="V425" s="8">
        <v>63.0</v>
      </c>
      <c r="W425" s="8">
        <v>20.0</v>
      </c>
      <c r="X425" s="9">
        <v>0.7904761904761904</v>
      </c>
      <c r="Y425" s="8">
        <v>73.0</v>
      </c>
      <c r="Z425" s="9">
        <v>0.6952380952380952</v>
      </c>
      <c r="AA425" s="8">
        <v>3013.0849315068494</v>
      </c>
      <c r="AB425" s="3"/>
      <c r="AC425" s="3">
        <v>4107.0</v>
      </c>
      <c r="AD425" s="3">
        <v>7.0</v>
      </c>
      <c r="AE425" s="3">
        <v>7.0</v>
      </c>
      <c r="AF425" s="3" t="s">
        <v>471</v>
      </c>
      <c r="AG425" s="3">
        <v>59.0</v>
      </c>
      <c r="AH425" s="3">
        <v>23.0</v>
      </c>
      <c r="AI425" s="3">
        <v>0.8118811881188119</v>
      </c>
      <c r="AJ425" s="3">
        <v>70.5</v>
      </c>
      <c r="AK425" s="3">
        <v>0.698019801980198</v>
      </c>
      <c r="AL425" s="3">
        <v>3054.12085106383</v>
      </c>
      <c r="AM425" s="3"/>
    </row>
    <row r="426" ht="14.25" customHeight="1">
      <c r="A426" s="1">
        <v>4110.0</v>
      </c>
      <c r="B426" s="2">
        <v>7.0</v>
      </c>
      <c r="C426" s="2">
        <v>7.0</v>
      </c>
      <c r="D426" s="3" t="s">
        <v>472</v>
      </c>
      <c r="E426" s="3">
        <v>351.0</v>
      </c>
      <c r="F426" s="8">
        <v>348.0</v>
      </c>
      <c r="G426" s="8">
        <f t="shared" si="26"/>
        <v>-3</v>
      </c>
      <c r="H426" s="9">
        <f t="shared" si="27"/>
        <v>-0.008547008547</v>
      </c>
      <c r="I426" s="3">
        <v>67.0</v>
      </c>
      <c r="J426" s="8">
        <v>43.0</v>
      </c>
      <c r="K426" s="8">
        <f t="shared" si="28"/>
        <v>-24</v>
      </c>
      <c r="L426" s="9">
        <f t="shared" si="29"/>
        <v>-0.3582089552</v>
      </c>
      <c r="M426" s="3">
        <v>41871.68</v>
      </c>
      <c r="N426" s="8">
        <v>21250.88</v>
      </c>
      <c r="O426" s="8">
        <f t="shared" si="30"/>
        <v>-20620.8</v>
      </c>
      <c r="P426" s="9">
        <f t="shared" si="31"/>
        <v>-0.4924760602</v>
      </c>
      <c r="Q426" s="3">
        <v>119.29253561253562</v>
      </c>
      <c r="R426" s="8">
        <v>61.06574712643678</v>
      </c>
      <c r="S426" s="8">
        <f t="shared" si="32"/>
        <v>-58.22678849</v>
      </c>
      <c r="T426" s="9">
        <f t="shared" si="33"/>
        <v>-0.4881008538</v>
      </c>
      <c r="U426" s="8"/>
      <c r="V426" s="8">
        <v>40.0</v>
      </c>
      <c r="W426" s="8">
        <v>3.0</v>
      </c>
      <c r="X426" s="9">
        <v>0.1235632183908046</v>
      </c>
      <c r="Y426" s="8">
        <v>41.5</v>
      </c>
      <c r="Z426" s="9">
        <v>0.11925287356321838</v>
      </c>
      <c r="AA426" s="8">
        <v>512.0693975903615</v>
      </c>
      <c r="AB426" s="3"/>
      <c r="AC426" s="3">
        <v>4110.0</v>
      </c>
      <c r="AD426" s="3">
        <v>7.0</v>
      </c>
      <c r="AE426" s="3">
        <v>7.0</v>
      </c>
      <c r="AF426" s="3" t="s">
        <v>472</v>
      </c>
      <c r="AG426" s="3">
        <v>50.0</v>
      </c>
      <c r="AH426" s="3">
        <v>17.0</v>
      </c>
      <c r="AI426" s="3">
        <v>0.1908831908831909</v>
      </c>
      <c r="AJ426" s="3">
        <v>58.5</v>
      </c>
      <c r="AK426" s="3">
        <v>0.16666666666666666</v>
      </c>
      <c r="AL426" s="3">
        <v>715.7552136752137</v>
      </c>
      <c r="AM426" s="3"/>
    </row>
    <row r="427" ht="14.25" customHeight="1">
      <c r="A427" s="1">
        <v>4111.0</v>
      </c>
      <c r="B427" s="2">
        <v>7.0</v>
      </c>
      <c r="C427" s="2">
        <v>7.0</v>
      </c>
      <c r="D427" s="3" t="s">
        <v>473</v>
      </c>
      <c r="E427" s="3">
        <v>89.0</v>
      </c>
      <c r="F427" s="8">
        <v>98.0</v>
      </c>
      <c r="G427" s="8">
        <f t="shared" si="26"/>
        <v>9</v>
      </c>
      <c r="H427" s="9">
        <f t="shared" si="27"/>
        <v>0.1011235955</v>
      </c>
      <c r="I427" s="3">
        <v>68.0</v>
      </c>
      <c r="J427" s="8">
        <v>80.0</v>
      </c>
      <c r="K427" s="8">
        <f t="shared" si="28"/>
        <v>12</v>
      </c>
      <c r="L427" s="9">
        <f t="shared" si="29"/>
        <v>0.1764705882</v>
      </c>
      <c r="M427" s="3">
        <v>223162.88</v>
      </c>
      <c r="N427" s="8">
        <v>274944.0</v>
      </c>
      <c r="O427" s="8">
        <f t="shared" si="30"/>
        <v>51781.12</v>
      </c>
      <c r="P427" s="9">
        <f t="shared" si="31"/>
        <v>0.2320328542</v>
      </c>
      <c r="Q427" s="3">
        <v>2507.4480898876404</v>
      </c>
      <c r="R427" s="8">
        <v>2805.5510204081634</v>
      </c>
      <c r="S427" s="8">
        <f t="shared" si="32"/>
        <v>298.1029305</v>
      </c>
      <c r="T427" s="9">
        <f t="shared" si="33"/>
        <v>0.1188869798</v>
      </c>
      <c r="U427" s="8"/>
      <c r="V427" s="8">
        <v>80.0</v>
      </c>
      <c r="W427" s="8">
        <v>0.0</v>
      </c>
      <c r="X427" s="9">
        <v>0.8163265306122449</v>
      </c>
      <c r="Y427" s="8">
        <v>80.0</v>
      </c>
      <c r="Z427" s="9">
        <v>0.8163265306122449</v>
      </c>
      <c r="AA427" s="8">
        <v>3436.8</v>
      </c>
      <c r="AB427" s="3"/>
      <c r="AC427" s="3">
        <v>4111.0</v>
      </c>
      <c r="AD427" s="3">
        <v>7.0</v>
      </c>
      <c r="AE427" s="3">
        <v>7.0</v>
      </c>
      <c r="AF427" s="3" t="s">
        <v>473</v>
      </c>
      <c r="AG427" s="3">
        <v>68.0</v>
      </c>
      <c r="AH427" s="3">
        <v>0.0</v>
      </c>
      <c r="AI427" s="3">
        <v>0.7640449438202247</v>
      </c>
      <c r="AJ427" s="3">
        <v>68.0</v>
      </c>
      <c r="AK427" s="3">
        <v>0.7640449438202247</v>
      </c>
      <c r="AL427" s="3">
        <v>3281.8070588235296</v>
      </c>
      <c r="AM427" s="3"/>
    </row>
    <row r="428" ht="14.25" customHeight="1">
      <c r="A428" s="1">
        <v>4112.0</v>
      </c>
      <c r="B428" s="2">
        <v>7.0</v>
      </c>
      <c r="C428" s="2">
        <v>7.0</v>
      </c>
      <c r="D428" s="3" t="s">
        <v>474</v>
      </c>
      <c r="E428" s="3">
        <v>445.0</v>
      </c>
      <c r="F428" s="8">
        <v>438.0</v>
      </c>
      <c r="G428" s="8">
        <f t="shared" si="26"/>
        <v>-7</v>
      </c>
      <c r="H428" s="9">
        <f t="shared" si="27"/>
        <v>-0.01573033708</v>
      </c>
      <c r="I428" s="3">
        <v>52.0</v>
      </c>
      <c r="J428" s="8">
        <v>26.0</v>
      </c>
      <c r="K428" s="8">
        <f t="shared" si="28"/>
        <v>-26</v>
      </c>
      <c r="L428" s="9">
        <f t="shared" si="29"/>
        <v>-0.5</v>
      </c>
      <c r="M428" s="3">
        <v>20849.92</v>
      </c>
      <c r="N428" s="8">
        <v>5441.6</v>
      </c>
      <c r="O428" s="8">
        <f t="shared" si="30"/>
        <v>-15408.32</v>
      </c>
      <c r="P428" s="9">
        <f t="shared" si="31"/>
        <v>-0.739010989</v>
      </c>
      <c r="Q428" s="3">
        <v>46.85375280898876</v>
      </c>
      <c r="R428" s="8">
        <v>12.423744292237444</v>
      </c>
      <c r="S428" s="8">
        <f t="shared" si="32"/>
        <v>-34.43000852</v>
      </c>
      <c r="T428" s="9">
        <f t="shared" si="33"/>
        <v>-0.7348399318</v>
      </c>
      <c r="U428" s="8"/>
      <c r="V428" s="8">
        <v>21.0</v>
      </c>
      <c r="W428" s="8">
        <v>5.0</v>
      </c>
      <c r="X428" s="9">
        <v>0.0593607305936073</v>
      </c>
      <c r="Y428" s="8">
        <v>23.5</v>
      </c>
      <c r="Z428" s="9">
        <v>0.05365296803652968</v>
      </c>
      <c r="AA428" s="8">
        <v>231.55744680851066</v>
      </c>
      <c r="AB428" s="3"/>
      <c r="AC428" s="3">
        <v>4112.0</v>
      </c>
      <c r="AD428" s="3">
        <v>7.0</v>
      </c>
      <c r="AE428" s="3">
        <v>7.0</v>
      </c>
      <c r="AF428" s="3" t="s">
        <v>474</v>
      </c>
      <c r="AG428" s="3">
        <v>41.0</v>
      </c>
      <c r="AH428" s="3">
        <v>11.0</v>
      </c>
      <c r="AI428" s="3">
        <v>0.11685393258426967</v>
      </c>
      <c r="AJ428" s="3">
        <v>46.5</v>
      </c>
      <c r="AK428" s="3">
        <v>0.10449438202247191</v>
      </c>
      <c r="AL428" s="3">
        <v>448.385376344086</v>
      </c>
      <c r="AM428" s="3"/>
    </row>
    <row r="429" ht="14.25" customHeight="1">
      <c r="A429" s="1">
        <v>4113.0</v>
      </c>
      <c r="B429" s="2">
        <v>7.0</v>
      </c>
      <c r="C429" s="2">
        <v>7.0</v>
      </c>
      <c r="D429" s="3" t="s">
        <v>475</v>
      </c>
      <c r="E429" s="3">
        <v>142.0</v>
      </c>
      <c r="F429" s="8">
        <v>135.0</v>
      </c>
      <c r="G429" s="8">
        <f t="shared" si="26"/>
        <v>-7</v>
      </c>
      <c r="H429" s="9">
        <f t="shared" si="27"/>
        <v>-0.04929577465</v>
      </c>
      <c r="I429" s="3">
        <v>59.0</v>
      </c>
      <c r="J429" s="8">
        <v>44.0</v>
      </c>
      <c r="K429" s="8">
        <f t="shared" si="28"/>
        <v>-15</v>
      </c>
      <c r="L429" s="9">
        <f t="shared" si="29"/>
        <v>-0.2542372881</v>
      </c>
      <c r="M429" s="3">
        <v>83399.68</v>
      </c>
      <c r="N429" s="8">
        <v>47198.72</v>
      </c>
      <c r="O429" s="8">
        <f t="shared" si="30"/>
        <v>-36200.96</v>
      </c>
      <c r="P429" s="9">
        <f t="shared" si="31"/>
        <v>-0.4340659341</v>
      </c>
      <c r="Q429" s="3">
        <v>587.321690140845</v>
      </c>
      <c r="R429" s="8">
        <v>349.62014814814813</v>
      </c>
      <c r="S429" s="8">
        <f t="shared" si="32"/>
        <v>-237.701542</v>
      </c>
      <c r="T429" s="9">
        <f t="shared" si="33"/>
        <v>-0.4047212047</v>
      </c>
      <c r="U429" s="8"/>
      <c r="V429" s="8">
        <v>33.0</v>
      </c>
      <c r="W429" s="8">
        <v>11.0</v>
      </c>
      <c r="X429" s="9">
        <v>0.32592592592592595</v>
      </c>
      <c r="Y429" s="8">
        <v>38.5</v>
      </c>
      <c r="Z429" s="9">
        <v>0.2851851851851852</v>
      </c>
      <c r="AA429" s="8">
        <v>1225.9407792207792</v>
      </c>
      <c r="AB429" s="3"/>
      <c r="AC429" s="3">
        <v>4113.0</v>
      </c>
      <c r="AD429" s="3">
        <v>7.0</v>
      </c>
      <c r="AE429" s="3">
        <v>7.0</v>
      </c>
      <c r="AF429" s="3" t="s">
        <v>475</v>
      </c>
      <c r="AG429" s="3">
        <v>46.0</v>
      </c>
      <c r="AH429" s="3">
        <v>13.0</v>
      </c>
      <c r="AI429" s="3">
        <v>0.4154929577464789</v>
      </c>
      <c r="AJ429" s="3">
        <v>52.5</v>
      </c>
      <c r="AK429" s="3">
        <v>0.36971830985915494</v>
      </c>
      <c r="AL429" s="3">
        <v>1588.5653333333332</v>
      </c>
      <c r="AM429" s="3"/>
    </row>
    <row r="430" ht="14.25" customHeight="1">
      <c r="A430" s="1">
        <v>4116.0</v>
      </c>
      <c r="B430" s="2">
        <v>7.0</v>
      </c>
      <c r="C430" s="2">
        <v>7.0</v>
      </c>
      <c r="D430" s="3" t="s">
        <v>476</v>
      </c>
      <c r="E430" s="3">
        <v>1201.0</v>
      </c>
      <c r="F430" s="8">
        <v>1244.0</v>
      </c>
      <c r="G430" s="8">
        <f t="shared" si="26"/>
        <v>43</v>
      </c>
      <c r="H430" s="9">
        <f t="shared" si="27"/>
        <v>0.03580349709</v>
      </c>
      <c r="I430" s="3">
        <v>135.0</v>
      </c>
      <c r="J430" s="8">
        <v>97.0</v>
      </c>
      <c r="K430" s="8">
        <f t="shared" si="28"/>
        <v>-38</v>
      </c>
      <c r="L430" s="9">
        <f t="shared" si="29"/>
        <v>-0.2814814815</v>
      </c>
      <c r="M430" s="3">
        <v>45594.88</v>
      </c>
      <c r="N430" s="8">
        <v>21308.16</v>
      </c>
      <c r="O430" s="8">
        <f t="shared" si="30"/>
        <v>-24286.72</v>
      </c>
      <c r="P430" s="9">
        <f t="shared" si="31"/>
        <v>-0.5326633166</v>
      </c>
      <c r="Q430" s="3">
        <v>37.96409658617818</v>
      </c>
      <c r="R430" s="8">
        <v>17.128745980707397</v>
      </c>
      <c r="S430" s="8">
        <f t="shared" si="32"/>
        <v>-20.83535061</v>
      </c>
      <c r="T430" s="9">
        <f t="shared" si="33"/>
        <v>-0.5488172373</v>
      </c>
      <c r="U430" s="8"/>
      <c r="V430" s="8">
        <v>60.0</v>
      </c>
      <c r="W430" s="8">
        <v>37.0</v>
      </c>
      <c r="X430" s="9">
        <v>0.07797427652733119</v>
      </c>
      <c r="Y430" s="8">
        <v>78.5</v>
      </c>
      <c r="Z430" s="9">
        <v>0.06310289389067524</v>
      </c>
      <c r="AA430" s="8">
        <v>271.44152866242035</v>
      </c>
      <c r="AB430" s="3"/>
      <c r="AC430" s="3">
        <v>4116.0</v>
      </c>
      <c r="AD430" s="3">
        <v>7.0</v>
      </c>
      <c r="AE430" s="3">
        <v>7.0</v>
      </c>
      <c r="AF430" s="3" t="s">
        <v>476</v>
      </c>
      <c r="AG430" s="3">
        <v>89.0</v>
      </c>
      <c r="AH430" s="3">
        <v>46.0</v>
      </c>
      <c r="AI430" s="3">
        <v>0.11240632805995004</v>
      </c>
      <c r="AJ430" s="3">
        <v>112.0</v>
      </c>
      <c r="AK430" s="3">
        <v>0.093255620316403</v>
      </c>
      <c r="AL430" s="3">
        <v>407.09714285714284</v>
      </c>
      <c r="AM430" s="3"/>
    </row>
    <row r="431" ht="14.25" customHeight="1">
      <c r="A431" s="1">
        <v>4118.0</v>
      </c>
      <c r="B431" s="2">
        <v>7.0</v>
      </c>
      <c r="C431" s="2">
        <v>7.0</v>
      </c>
      <c r="D431" s="3" t="s">
        <v>477</v>
      </c>
      <c r="E431" s="3">
        <v>585.0</v>
      </c>
      <c r="F431" s="8">
        <v>549.0</v>
      </c>
      <c r="G431" s="8">
        <f t="shared" si="26"/>
        <v>-36</v>
      </c>
      <c r="H431" s="9">
        <f t="shared" si="27"/>
        <v>-0.06153846154</v>
      </c>
      <c r="I431" s="3">
        <v>140.0</v>
      </c>
      <c r="J431" s="8">
        <v>112.0</v>
      </c>
      <c r="K431" s="8">
        <f t="shared" si="28"/>
        <v>-28</v>
      </c>
      <c r="L431" s="9">
        <f t="shared" si="29"/>
        <v>-0.2</v>
      </c>
      <c r="M431" s="3">
        <v>96917.76</v>
      </c>
      <c r="N431" s="8">
        <v>67819.51999999999</v>
      </c>
      <c r="O431" s="8">
        <f t="shared" si="30"/>
        <v>-29098.24</v>
      </c>
      <c r="P431" s="9">
        <f t="shared" si="31"/>
        <v>-0.3002364066</v>
      </c>
      <c r="Q431" s="3">
        <v>165.6713846153846</v>
      </c>
      <c r="R431" s="8">
        <v>123.53282331511838</v>
      </c>
      <c r="S431" s="8">
        <f t="shared" si="32"/>
        <v>-42.1385613</v>
      </c>
      <c r="T431" s="9">
        <f t="shared" si="33"/>
        <v>-0.2543502693</v>
      </c>
      <c r="U431" s="8"/>
      <c r="V431" s="8">
        <v>74.0</v>
      </c>
      <c r="W431" s="8">
        <v>38.0</v>
      </c>
      <c r="X431" s="9">
        <v>0.2040072859744991</v>
      </c>
      <c r="Y431" s="8">
        <v>93.0</v>
      </c>
      <c r="Z431" s="9">
        <v>0.16939890710382513</v>
      </c>
      <c r="AA431" s="8">
        <v>729.2421505376343</v>
      </c>
      <c r="AB431" s="3"/>
      <c r="AC431" s="3">
        <v>4118.0</v>
      </c>
      <c r="AD431" s="3">
        <v>7.0</v>
      </c>
      <c r="AE431" s="3">
        <v>7.0</v>
      </c>
      <c r="AF431" s="3" t="s">
        <v>477</v>
      </c>
      <c r="AG431" s="3">
        <v>89.0</v>
      </c>
      <c r="AH431" s="3">
        <v>51.0</v>
      </c>
      <c r="AI431" s="3">
        <v>0.23931623931623933</v>
      </c>
      <c r="AJ431" s="3">
        <v>114.5</v>
      </c>
      <c r="AK431" s="3">
        <v>0.19572649572649573</v>
      </c>
      <c r="AL431" s="3">
        <v>846.4433187772926</v>
      </c>
      <c r="AM431" s="3"/>
    </row>
    <row r="432" ht="14.25" customHeight="1">
      <c r="A432" s="1">
        <v>4119.0</v>
      </c>
      <c r="B432" s="2">
        <v>7.0</v>
      </c>
      <c r="C432" s="2">
        <v>7.0</v>
      </c>
      <c r="D432" s="3" t="s">
        <v>478</v>
      </c>
      <c r="E432" s="3">
        <v>90.0</v>
      </c>
      <c r="F432" s="8">
        <v>89.0</v>
      </c>
      <c r="G432" s="8">
        <f t="shared" si="26"/>
        <v>-1</v>
      </c>
      <c r="H432" s="9">
        <f t="shared" si="27"/>
        <v>-0.01111111111</v>
      </c>
      <c r="I432" s="3">
        <v>33.0</v>
      </c>
      <c r="J432" s="8">
        <v>19.0</v>
      </c>
      <c r="K432" s="8">
        <f t="shared" si="28"/>
        <v>-14</v>
      </c>
      <c r="L432" s="9">
        <f t="shared" si="29"/>
        <v>-0.4242424242</v>
      </c>
      <c r="M432" s="3">
        <v>48859.84</v>
      </c>
      <c r="N432" s="8">
        <v>17413.12</v>
      </c>
      <c r="O432" s="8">
        <f t="shared" si="30"/>
        <v>-31446.72</v>
      </c>
      <c r="P432" s="9">
        <f t="shared" si="31"/>
        <v>-0.6436107855</v>
      </c>
      <c r="Q432" s="3">
        <v>542.887111111111</v>
      </c>
      <c r="R432" s="8">
        <v>195.65303370786515</v>
      </c>
      <c r="S432" s="8">
        <f t="shared" si="32"/>
        <v>-347.2340774</v>
      </c>
      <c r="T432" s="9">
        <f t="shared" si="33"/>
        <v>-0.6396064123</v>
      </c>
      <c r="U432" s="8"/>
      <c r="V432" s="8">
        <v>19.0</v>
      </c>
      <c r="W432" s="8">
        <v>0.0</v>
      </c>
      <c r="X432" s="9">
        <v>0.21348314606741572</v>
      </c>
      <c r="Y432" s="8">
        <v>19.0</v>
      </c>
      <c r="Z432" s="9">
        <v>0.21348314606741572</v>
      </c>
      <c r="AA432" s="8">
        <v>916.4799999999999</v>
      </c>
      <c r="AB432" s="3"/>
      <c r="AC432" s="3">
        <v>4119.0</v>
      </c>
      <c r="AD432" s="3">
        <v>7.0</v>
      </c>
      <c r="AE432" s="3">
        <v>7.0</v>
      </c>
      <c r="AF432" s="3" t="s">
        <v>478</v>
      </c>
      <c r="AG432" s="3">
        <v>31.0</v>
      </c>
      <c r="AH432" s="3">
        <v>2.0</v>
      </c>
      <c r="AI432" s="3">
        <v>0.36666666666666664</v>
      </c>
      <c r="AJ432" s="3">
        <v>32.0</v>
      </c>
      <c r="AK432" s="3">
        <v>0.35555555555555557</v>
      </c>
      <c r="AL432" s="3">
        <v>1526.87</v>
      </c>
      <c r="AM432" s="3"/>
    </row>
    <row r="433" ht="14.25" customHeight="1">
      <c r="A433" s="1">
        <v>4120.0</v>
      </c>
      <c r="B433" s="2">
        <v>7.0</v>
      </c>
      <c r="C433" s="2">
        <v>7.0</v>
      </c>
      <c r="D433" s="3" t="s">
        <v>479</v>
      </c>
      <c r="E433" s="3">
        <v>1207.0</v>
      </c>
      <c r="F433" s="8">
        <v>1203.0</v>
      </c>
      <c r="G433" s="8">
        <f t="shared" si="26"/>
        <v>-4</v>
      </c>
      <c r="H433" s="9">
        <f t="shared" si="27"/>
        <v>-0.003314001657</v>
      </c>
      <c r="I433" s="3">
        <v>75.0</v>
      </c>
      <c r="J433" s="8">
        <v>78.0</v>
      </c>
      <c r="K433" s="8">
        <f t="shared" si="28"/>
        <v>3</v>
      </c>
      <c r="L433" s="9">
        <f t="shared" si="29"/>
        <v>0.04</v>
      </c>
      <c r="M433" s="3">
        <v>16668.48</v>
      </c>
      <c r="N433" s="8">
        <v>17470.399999999998</v>
      </c>
      <c r="O433" s="8">
        <f t="shared" si="30"/>
        <v>801.92</v>
      </c>
      <c r="P433" s="9">
        <f t="shared" si="31"/>
        <v>0.04810996564</v>
      </c>
      <c r="Q433" s="3">
        <v>13.809842584921292</v>
      </c>
      <c r="R433" s="8">
        <v>14.522360764754778</v>
      </c>
      <c r="S433" s="8">
        <f t="shared" si="32"/>
        <v>0.7125181798</v>
      </c>
      <c r="T433" s="9">
        <f t="shared" si="33"/>
        <v>0.05159495305</v>
      </c>
      <c r="U433" s="8"/>
      <c r="V433" s="8">
        <v>60.0</v>
      </c>
      <c r="W433" s="8">
        <v>18.0</v>
      </c>
      <c r="X433" s="9">
        <v>0.06483790523690773</v>
      </c>
      <c r="Y433" s="8">
        <v>69.0</v>
      </c>
      <c r="Z433" s="9">
        <v>0.057356608478802994</v>
      </c>
      <c r="AA433" s="8">
        <v>253.19420289855069</v>
      </c>
      <c r="AB433" s="3"/>
      <c r="AC433" s="3">
        <v>4120.0</v>
      </c>
      <c r="AD433" s="3">
        <v>7.0</v>
      </c>
      <c r="AE433" s="3">
        <v>7.0</v>
      </c>
      <c r="AF433" s="3" t="s">
        <v>479</v>
      </c>
      <c r="AG433" s="3">
        <v>55.0</v>
      </c>
      <c r="AH433" s="3">
        <v>20.0</v>
      </c>
      <c r="AI433" s="3">
        <v>0.06213753106876554</v>
      </c>
      <c r="AJ433" s="3">
        <v>65.0</v>
      </c>
      <c r="AK433" s="3">
        <v>0.053852526926263466</v>
      </c>
      <c r="AL433" s="3">
        <v>256.43815384615385</v>
      </c>
      <c r="AM433" s="3"/>
    </row>
    <row r="434" ht="14.25" customHeight="1">
      <c r="A434" s="1">
        <v>4121.0</v>
      </c>
      <c r="B434" s="2">
        <v>7.0</v>
      </c>
      <c r="C434" s="2">
        <v>7.0</v>
      </c>
      <c r="D434" s="3" t="s">
        <v>480</v>
      </c>
      <c r="E434" s="3">
        <v>279.0</v>
      </c>
      <c r="F434" s="8">
        <v>313.0</v>
      </c>
      <c r="G434" s="8">
        <f t="shared" si="26"/>
        <v>34</v>
      </c>
      <c r="H434" s="9">
        <f t="shared" si="27"/>
        <v>0.1218637993</v>
      </c>
      <c r="I434" s="3">
        <v>267.0</v>
      </c>
      <c r="J434" s="8">
        <v>296.0</v>
      </c>
      <c r="K434" s="8">
        <f t="shared" si="28"/>
        <v>29</v>
      </c>
      <c r="L434" s="9">
        <f t="shared" si="29"/>
        <v>0.1086142322</v>
      </c>
      <c r="M434" s="3">
        <v>898723.2</v>
      </c>
      <c r="N434" s="8">
        <v>1000108.8</v>
      </c>
      <c r="O434" s="8">
        <f t="shared" si="30"/>
        <v>101385.6</v>
      </c>
      <c r="P434" s="9">
        <f t="shared" si="31"/>
        <v>0.1128107075</v>
      </c>
      <c r="Q434" s="3">
        <v>3221.2301075268815</v>
      </c>
      <c r="R434" s="8">
        <v>3195.235782747604</v>
      </c>
      <c r="S434" s="8">
        <f t="shared" si="32"/>
        <v>-25.99432478</v>
      </c>
      <c r="T434" s="9">
        <f t="shared" si="33"/>
        <v>-0.00806968888</v>
      </c>
      <c r="U434" s="8"/>
      <c r="V434" s="8">
        <v>286.0</v>
      </c>
      <c r="W434" s="8">
        <v>10.0</v>
      </c>
      <c r="X434" s="9">
        <v>0.9456869009584664</v>
      </c>
      <c r="Y434" s="8">
        <v>291.0</v>
      </c>
      <c r="Z434" s="9">
        <v>0.9297124600638977</v>
      </c>
      <c r="AA434" s="8">
        <v>3436.8</v>
      </c>
      <c r="AB434" s="3"/>
      <c r="AC434" s="3">
        <v>4121.0</v>
      </c>
      <c r="AD434" s="3">
        <v>7.0</v>
      </c>
      <c r="AE434" s="3">
        <v>7.0</v>
      </c>
      <c r="AF434" s="3" t="s">
        <v>480</v>
      </c>
      <c r="AG434" s="3">
        <v>256.0</v>
      </c>
      <c r="AH434" s="3">
        <v>11.0</v>
      </c>
      <c r="AI434" s="3">
        <v>0.956989247311828</v>
      </c>
      <c r="AJ434" s="3">
        <v>261.5</v>
      </c>
      <c r="AK434" s="3">
        <v>0.9372759856630825</v>
      </c>
      <c r="AL434" s="3">
        <v>3436.7999999999997</v>
      </c>
      <c r="AM434" s="3"/>
    </row>
    <row r="435" ht="14.25" customHeight="1">
      <c r="A435" s="1">
        <v>4122.0</v>
      </c>
      <c r="B435" s="2">
        <v>7.0</v>
      </c>
      <c r="C435" s="2">
        <v>7.0</v>
      </c>
      <c r="D435" s="3" t="s">
        <v>481</v>
      </c>
      <c r="E435" s="3">
        <v>1401.0</v>
      </c>
      <c r="F435" s="8">
        <v>1431.0</v>
      </c>
      <c r="G435" s="8">
        <f t="shared" si="26"/>
        <v>30</v>
      </c>
      <c r="H435" s="9">
        <f t="shared" si="27"/>
        <v>0.02141327623</v>
      </c>
      <c r="I435" s="3">
        <v>256.0</v>
      </c>
      <c r="J435" s="8">
        <v>238.0</v>
      </c>
      <c r="K435" s="8">
        <f t="shared" si="28"/>
        <v>-18</v>
      </c>
      <c r="L435" s="9">
        <f t="shared" si="29"/>
        <v>-0.0703125</v>
      </c>
      <c r="M435" s="3">
        <v>167257.6</v>
      </c>
      <c r="N435" s="8">
        <v>142283.52000000002</v>
      </c>
      <c r="O435" s="8">
        <f t="shared" si="30"/>
        <v>-24974.08</v>
      </c>
      <c r="P435" s="9">
        <f t="shared" si="31"/>
        <v>-0.1493150685</v>
      </c>
      <c r="Q435" s="3">
        <v>119.38443968593862</v>
      </c>
      <c r="R435" s="8">
        <v>99.42943396226417</v>
      </c>
      <c r="S435" s="8">
        <f t="shared" si="32"/>
        <v>-19.95500572</v>
      </c>
      <c r="T435" s="9">
        <f t="shared" si="33"/>
        <v>-0.1671491341</v>
      </c>
      <c r="U435" s="8"/>
      <c r="V435" s="8">
        <v>195.0</v>
      </c>
      <c r="W435" s="8">
        <v>43.0</v>
      </c>
      <c r="X435" s="9">
        <v>0.1663172606568833</v>
      </c>
      <c r="Y435" s="8">
        <v>216.5</v>
      </c>
      <c r="Z435" s="9">
        <v>0.15129280223619845</v>
      </c>
      <c r="AA435" s="8">
        <v>657.1987066974597</v>
      </c>
      <c r="AB435" s="3"/>
      <c r="AC435" s="3">
        <v>4122.0</v>
      </c>
      <c r="AD435" s="3">
        <v>7.0</v>
      </c>
      <c r="AE435" s="3">
        <v>7.0</v>
      </c>
      <c r="AF435" s="3" t="s">
        <v>481</v>
      </c>
      <c r="AG435" s="3">
        <v>196.0</v>
      </c>
      <c r="AH435" s="3">
        <v>60.0</v>
      </c>
      <c r="AI435" s="3">
        <v>0.1827266238401142</v>
      </c>
      <c r="AJ435" s="3">
        <v>226.0</v>
      </c>
      <c r="AK435" s="3">
        <v>0.16131334760885083</v>
      </c>
      <c r="AL435" s="3">
        <v>740.0778761061947</v>
      </c>
      <c r="AM435" s="3"/>
    </row>
    <row r="436" ht="14.25" customHeight="1">
      <c r="A436" s="1">
        <v>4124.0</v>
      </c>
      <c r="B436" s="2">
        <v>7.0</v>
      </c>
      <c r="C436" s="2">
        <v>7.0</v>
      </c>
      <c r="D436" s="3" t="s">
        <v>482</v>
      </c>
      <c r="E436" s="3">
        <v>665.0</v>
      </c>
      <c r="F436" s="8">
        <v>568.0</v>
      </c>
      <c r="G436" s="8">
        <f t="shared" si="26"/>
        <v>-97</v>
      </c>
      <c r="H436" s="9">
        <f t="shared" si="27"/>
        <v>-0.1458646617</v>
      </c>
      <c r="I436" s="3">
        <v>271.0</v>
      </c>
      <c r="J436" s="8">
        <v>177.0</v>
      </c>
      <c r="K436" s="8">
        <f t="shared" si="28"/>
        <v>-94</v>
      </c>
      <c r="L436" s="9">
        <f t="shared" si="29"/>
        <v>-0.3468634686</v>
      </c>
      <c r="M436" s="3">
        <v>386181.76</v>
      </c>
      <c r="N436" s="8">
        <v>188852.16</v>
      </c>
      <c r="O436" s="8">
        <f t="shared" si="30"/>
        <v>-197329.6</v>
      </c>
      <c r="P436" s="9">
        <f t="shared" si="31"/>
        <v>-0.5109759715</v>
      </c>
      <c r="Q436" s="3">
        <v>580.7244511278195</v>
      </c>
      <c r="R436" s="8">
        <v>332.4861971830986</v>
      </c>
      <c r="S436" s="8">
        <f t="shared" si="32"/>
        <v>-248.2382539</v>
      </c>
      <c r="T436" s="9">
        <f t="shared" si="33"/>
        <v>-0.4274630652</v>
      </c>
      <c r="U436" s="8"/>
      <c r="V436" s="8">
        <v>139.0</v>
      </c>
      <c r="W436" s="8">
        <v>38.0</v>
      </c>
      <c r="X436" s="9">
        <v>0.31161971830985913</v>
      </c>
      <c r="Y436" s="8">
        <v>158.0</v>
      </c>
      <c r="Z436" s="9">
        <v>0.27816901408450706</v>
      </c>
      <c r="AA436" s="8">
        <v>1195.266835443038</v>
      </c>
      <c r="AB436" s="3"/>
      <c r="AC436" s="3">
        <v>4124.0</v>
      </c>
      <c r="AD436" s="3">
        <v>7.0</v>
      </c>
      <c r="AE436" s="3">
        <v>7.0</v>
      </c>
      <c r="AF436" s="3" t="s">
        <v>482</v>
      </c>
      <c r="AG436" s="3">
        <v>218.0</v>
      </c>
      <c r="AH436" s="3">
        <v>53.0</v>
      </c>
      <c r="AI436" s="3">
        <v>0.4075187969924812</v>
      </c>
      <c r="AJ436" s="3">
        <v>244.5</v>
      </c>
      <c r="AK436" s="3">
        <v>0.3676691729323308</v>
      </c>
      <c r="AL436" s="3">
        <v>1579.4755010224949</v>
      </c>
      <c r="AM436" s="3"/>
    </row>
    <row r="437" ht="14.25" customHeight="1">
      <c r="A437" s="1">
        <v>4126.0</v>
      </c>
      <c r="B437" s="2">
        <v>7.0</v>
      </c>
      <c r="C437" s="2">
        <v>7.0</v>
      </c>
      <c r="D437" s="3" t="s">
        <v>483</v>
      </c>
      <c r="E437" s="3">
        <v>776.0</v>
      </c>
      <c r="F437" s="8">
        <v>789.0</v>
      </c>
      <c r="G437" s="8">
        <f t="shared" si="26"/>
        <v>13</v>
      </c>
      <c r="H437" s="9">
        <f t="shared" si="27"/>
        <v>0.01675257732</v>
      </c>
      <c r="I437" s="3">
        <v>420.0</v>
      </c>
      <c r="J437" s="8">
        <v>556.0</v>
      </c>
      <c r="K437" s="8">
        <f t="shared" si="28"/>
        <v>136</v>
      </c>
      <c r="L437" s="9">
        <f t="shared" si="29"/>
        <v>0.3238095238</v>
      </c>
      <c r="M437" s="3">
        <v>791265.9199999999</v>
      </c>
      <c r="N437" s="8">
        <v>1310108.1600000001</v>
      </c>
      <c r="O437" s="8">
        <f t="shared" si="30"/>
        <v>518842.24</v>
      </c>
      <c r="P437" s="9">
        <f t="shared" si="31"/>
        <v>0.6557115969</v>
      </c>
      <c r="Q437" s="3">
        <v>1019.6725773195875</v>
      </c>
      <c r="R437" s="8">
        <v>1660.4666159695819</v>
      </c>
      <c r="S437" s="8">
        <f t="shared" si="32"/>
        <v>640.7940386</v>
      </c>
      <c r="T437" s="9">
        <f t="shared" si="33"/>
        <v>0.6284311777</v>
      </c>
      <c r="U437" s="8"/>
      <c r="V437" s="8">
        <v>425.0</v>
      </c>
      <c r="W437" s="8">
        <v>131.0</v>
      </c>
      <c r="X437" s="9">
        <v>0.7046894803548795</v>
      </c>
      <c r="Y437" s="8">
        <v>490.5</v>
      </c>
      <c r="Z437" s="9">
        <v>0.6216730038022814</v>
      </c>
      <c r="AA437" s="8">
        <v>2670.964648318043</v>
      </c>
      <c r="AB437" s="3"/>
      <c r="AC437" s="3">
        <v>4126.0</v>
      </c>
      <c r="AD437" s="3">
        <v>7.0</v>
      </c>
      <c r="AE437" s="3">
        <v>7.0</v>
      </c>
      <c r="AF437" s="3" t="s">
        <v>483</v>
      </c>
      <c r="AG437" s="3">
        <v>336.0</v>
      </c>
      <c r="AH437" s="3">
        <v>84.0</v>
      </c>
      <c r="AI437" s="3">
        <v>0.5412371134020618</v>
      </c>
      <c r="AJ437" s="3">
        <v>378.0</v>
      </c>
      <c r="AK437" s="3">
        <v>0.48711340206185566</v>
      </c>
      <c r="AL437" s="3">
        <v>2093.2960846560845</v>
      </c>
      <c r="AM437" s="3"/>
    </row>
    <row r="438" ht="14.25" customHeight="1">
      <c r="A438" s="1">
        <v>4127.0</v>
      </c>
      <c r="B438" s="2">
        <v>7.0</v>
      </c>
      <c r="C438" s="2">
        <v>7.0</v>
      </c>
      <c r="D438" s="3" t="s">
        <v>484</v>
      </c>
      <c r="E438" s="3">
        <v>120.0</v>
      </c>
      <c r="F438" s="8">
        <v>95.0</v>
      </c>
      <c r="G438" s="8">
        <f t="shared" si="26"/>
        <v>-25</v>
      </c>
      <c r="H438" s="9">
        <f t="shared" si="27"/>
        <v>-0.2083333333</v>
      </c>
      <c r="I438" s="3">
        <v>77.0</v>
      </c>
      <c r="J438" s="8">
        <v>54.0</v>
      </c>
      <c r="K438" s="8">
        <f t="shared" si="28"/>
        <v>-23</v>
      </c>
      <c r="L438" s="9">
        <f t="shared" si="29"/>
        <v>-0.2987012987</v>
      </c>
      <c r="M438" s="3">
        <v>190799.68</v>
      </c>
      <c r="N438" s="8">
        <v>108602.88</v>
      </c>
      <c r="O438" s="8">
        <f t="shared" si="30"/>
        <v>-82196.8</v>
      </c>
      <c r="P438" s="9">
        <f t="shared" si="31"/>
        <v>-0.4308015611</v>
      </c>
      <c r="Q438" s="3">
        <v>1589.9973333333332</v>
      </c>
      <c r="R438" s="8">
        <v>1143.1882105263157</v>
      </c>
      <c r="S438" s="8">
        <f t="shared" si="32"/>
        <v>-446.8091228</v>
      </c>
      <c r="T438" s="9">
        <f t="shared" si="33"/>
        <v>-0.2810124982</v>
      </c>
      <c r="U438" s="8"/>
      <c r="V438" s="8">
        <v>44.0</v>
      </c>
      <c r="W438" s="8">
        <v>10.0</v>
      </c>
      <c r="X438" s="9">
        <v>0.5684210526315789</v>
      </c>
      <c r="Y438" s="8">
        <v>49.0</v>
      </c>
      <c r="Z438" s="9">
        <v>0.5157894736842106</v>
      </c>
      <c r="AA438" s="8">
        <v>2216.385306122449</v>
      </c>
      <c r="AB438" s="3"/>
      <c r="AC438" s="3">
        <v>4127.0</v>
      </c>
      <c r="AD438" s="3">
        <v>7.0</v>
      </c>
      <c r="AE438" s="3">
        <v>7.0</v>
      </c>
      <c r="AF438" s="3" t="s">
        <v>484</v>
      </c>
      <c r="AG438" s="3">
        <v>69.0</v>
      </c>
      <c r="AH438" s="3">
        <v>8.0</v>
      </c>
      <c r="AI438" s="3">
        <v>0.6416666666666667</v>
      </c>
      <c r="AJ438" s="3">
        <v>73.0</v>
      </c>
      <c r="AK438" s="3">
        <v>0.6083333333333333</v>
      </c>
      <c r="AL438" s="3">
        <v>2613.6942465753423</v>
      </c>
      <c r="AM438" s="3"/>
    </row>
    <row r="439" ht="14.25" customHeight="1">
      <c r="A439" s="1">
        <v>4131.0</v>
      </c>
      <c r="B439" s="2">
        <v>7.0</v>
      </c>
      <c r="C439" s="2">
        <v>7.0</v>
      </c>
      <c r="D439" s="3" t="s">
        <v>485</v>
      </c>
      <c r="E439" s="3">
        <v>400.0</v>
      </c>
      <c r="F439" s="8">
        <v>427.0</v>
      </c>
      <c r="G439" s="8">
        <f t="shared" si="26"/>
        <v>27</v>
      </c>
      <c r="H439" s="9">
        <f t="shared" si="27"/>
        <v>0.0675</v>
      </c>
      <c r="I439" s="3">
        <v>399.0</v>
      </c>
      <c r="J439" s="8">
        <v>427.0</v>
      </c>
      <c r="K439" s="8">
        <f t="shared" si="28"/>
        <v>28</v>
      </c>
      <c r="L439" s="9">
        <f t="shared" si="29"/>
        <v>0.0701754386</v>
      </c>
      <c r="M439" s="3">
        <v>1371283.2</v>
      </c>
      <c r="N439" s="8">
        <v>1467513.6</v>
      </c>
      <c r="O439" s="8">
        <f t="shared" si="30"/>
        <v>96230.4</v>
      </c>
      <c r="P439" s="9">
        <f t="shared" si="31"/>
        <v>0.0701754386</v>
      </c>
      <c r="Q439" s="3">
        <v>3428.208</v>
      </c>
      <c r="R439" s="8">
        <v>3436.8</v>
      </c>
      <c r="S439" s="8">
        <f t="shared" si="32"/>
        <v>8.592</v>
      </c>
      <c r="T439" s="9">
        <f t="shared" si="33"/>
        <v>0.002506265664</v>
      </c>
      <c r="U439" s="8"/>
      <c r="V439" s="8">
        <v>427.0</v>
      </c>
      <c r="W439" s="8">
        <v>0.0</v>
      </c>
      <c r="X439" s="9">
        <v>1.0</v>
      </c>
      <c r="Y439" s="8">
        <v>427.0</v>
      </c>
      <c r="Z439" s="9">
        <v>1.0</v>
      </c>
      <c r="AA439" s="8">
        <v>3436.8</v>
      </c>
      <c r="AB439" s="3"/>
      <c r="AC439" s="3">
        <v>4131.0</v>
      </c>
      <c r="AD439" s="3">
        <v>7.0</v>
      </c>
      <c r="AE439" s="3">
        <v>7.0</v>
      </c>
      <c r="AF439" s="3" t="s">
        <v>485</v>
      </c>
      <c r="AG439" s="3">
        <v>399.0</v>
      </c>
      <c r="AH439" s="3">
        <v>0.0</v>
      </c>
      <c r="AI439" s="3">
        <v>0.9975</v>
      </c>
      <c r="AJ439" s="3">
        <v>399.0</v>
      </c>
      <c r="AK439" s="3">
        <v>0.9975</v>
      </c>
      <c r="AL439" s="3">
        <v>3436.7999999999997</v>
      </c>
      <c r="AM439" s="3"/>
    </row>
    <row r="440" ht="14.25" customHeight="1">
      <c r="A440" s="1">
        <v>4132.0</v>
      </c>
      <c r="B440" s="2">
        <v>7.0</v>
      </c>
      <c r="C440" s="2">
        <v>7.0</v>
      </c>
      <c r="D440" s="3" t="s">
        <v>486</v>
      </c>
      <c r="E440" s="3">
        <v>620.0</v>
      </c>
      <c r="F440" s="8">
        <v>544.0</v>
      </c>
      <c r="G440" s="8">
        <f t="shared" si="26"/>
        <v>-76</v>
      </c>
      <c r="H440" s="9">
        <f t="shared" si="27"/>
        <v>-0.1225806452</v>
      </c>
      <c r="I440" s="3">
        <v>376.0</v>
      </c>
      <c r="J440" s="8">
        <v>267.0</v>
      </c>
      <c r="K440" s="8">
        <f t="shared" si="28"/>
        <v>-109</v>
      </c>
      <c r="L440" s="9">
        <f t="shared" si="29"/>
        <v>-0.289893617</v>
      </c>
      <c r="M440" s="3">
        <v>698472.32</v>
      </c>
      <c r="N440" s="8">
        <v>408750.08</v>
      </c>
      <c r="O440" s="8">
        <f t="shared" si="30"/>
        <v>-289722.24</v>
      </c>
      <c r="P440" s="9">
        <f t="shared" si="31"/>
        <v>-0.4147941611</v>
      </c>
      <c r="Q440" s="3">
        <v>1126.5682580645162</v>
      </c>
      <c r="R440" s="8">
        <v>751.3788235294118</v>
      </c>
      <c r="S440" s="8">
        <f t="shared" si="32"/>
        <v>-375.1894345</v>
      </c>
      <c r="T440" s="9">
        <f t="shared" si="33"/>
        <v>-0.333037463</v>
      </c>
      <c r="U440" s="8"/>
      <c r="V440" s="8">
        <v>188.0</v>
      </c>
      <c r="W440" s="8">
        <v>79.0</v>
      </c>
      <c r="X440" s="9">
        <v>0.49080882352941174</v>
      </c>
      <c r="Y440" s="8">
        <v>227.5</v>
      </c>
      <c r="Z440" s="9">
        <v>0.4181985294117647</v>
      </c>
      <c r="AA440" s="8">
        <v>1796.7036483516483</v>
      </c>
      <c r="AB440" s="3"/>
      <c r="AC440" s="3">
        <v>4132.0</v>
      </c>
      <c r="AD440" s="3">
        <v>7.0</v>
      </c>
      <c r="AE440" s="3">
        <v>7.0</v>
      </c>
      <c r="AF440" s="3" t="s">
        <v>486</v>
      </c>
      <c r="AG440" s="3">
        <v>259.0</v>
      </c>
      <c r="AH440" s="3">
        <v>117.0</v>
      </c>
      <c r="AI440" s="3">
        <v>0.6064516129032258</v>
      </c>
      <c r="AJ440" s="3">
        <v>317.5</v>
      </c>
      <c r="AK440" s="3">
        <v>0.5120967741935484</v>
      </c>
      <c r="AL440" s="3">
        <v>2199.9128188976374</v>
      </c>
      <c r="AM440" s="3"/>
    </row>
    <row r="441" ht="14.25" customHeight="1">
      <c r="A441" s="1">
        <v>4135.0</v>
      </c>
      <c r="B441" s="2">
        <v>7.0</v>
      </c>
      <c r="C441" s="2">
        <v>7.0</v>
      </c>
      <c r="D441" s="3" t="s">
        <v>487</v>
      </c>
      <c r="E441" s="3">
        <v>411.0</v>
      </c>
      <c r="F441" s="8">
        <v>420.0</v>
      </c>
      <c r="G441" s="8">
        <f t="shared" si="26"/>
        <v>9</v>
      </c>
      <c r="H441" s="9">
        <f t="shared" si="27"/>
        <v>0.02189781022</v>
      </c>
      <c r="I441" s="3">
        <v>405.0</v>
      </c>
      <c r="J441" s="8">
        <v>415.0</v>
      </c>
      <c r="K441" s="8">
        <f t="shared" si="28"/>
        <v>10</v>
      </c>
      <c r="L441" s="9">
        <f t="shared" si="29"/>
        <v>0.02469135802</v>
      </c>
      <c r="M441" s="3">
        <v>1378156.8</v>
      </c>
      <c r="N441" s="8">
        <v>1422835.2</v>
      </c>
      <c r="O441" s="8">
        <f t="shared" si="30"/>
        <v>44678.4</v>
      </c>
      <c r="P441" s="9">
        <f t="shared" si="31"/>
        <v>0.03241895262</v>
      </c>
      <c r="Q441" s="3">
        <v>3353.1795620437956</v>
      </c>
      <c r="R441" s="8">
        <v>3387.702857142857</v>
      </c>
      <c r="S441" s="8">
        <f t="shared" si="32"/>
        <v>34.5232951</v>
      </c>
      <c r="T441" s="9">
        <f t="shared" si="33"/>
        <v>0.01029568935</v>
      </c>
      <c r="U441" s="8"/>
      <c r="V441" s="8">
        <v>413.0</v>
      </c>
      <c r="W441" s="8">
        <v>2.0</v>
      </c>
      <c r="X441" s="9">
        <v>0.9880952380952381</v>
      </c>
      <c r="Y441" s="8">
        <v>414.0</v>
      </c>
      <c r="Z441" s="9">
        <v>0.9857142857142858</v>
      </c>
      <c r="AA441" s="8">
        <v>3436.7999999999997</v>
      </c>
      <c r="AB441" s="3"/>
      <c r="AC441" s="3">
        <v>4135.0</v>
      </c>
      <c r="AD441" s="3">
        <v>7.0</v>
      </c>
      <c r="AE441" s="3">
        <v>7.0</v>
      </c>
      <c r="AF441" s="3" t="s">
        <v>487</v>
      </c>
      <c r="AG441" s="3">
        <v>397.0</v>
      </c>
      <c r="AH441" s="3">
        <v>8.0</v>
      </c>
      <c r="AI441" s="3">
        <v>0.9854014598540146</v>
      </c>
      <c r="AJ441" s="3">
        <v>401.0</v>
      </c>
      <c r="AK441" s="3">
        <v>0.975669099756691</v>
      </c>
      <c r="AL441" s="3">
        <v>3436.8</v>
      </c>
      <c r="AM441" s="3"/>
    </row>
    <row r="442" ht="14.25" customHeight="1">
      <c r="A442" s="1">
        <v>4137.0</v>
      </c>
      <c r="B442" s="2">
        <v>7.0</v>
      </c>
      <c r="C442" s="2">
        <v>7.0</v>
      </c>
      <c r="D442" s="3" t="s">
        <v>488</v>
      </c>
      <c r="E442" s="3">
        <v>158.0</v>
      </c>
      <c r="F442" s="8">
        <v>140.0</v>
      </c>
      <c r="G442" s="8">
        <f t="shared" si="26"/>
        <v>-18</v>
      </c>
      <c r="H442" s="9">
        <f t="shared" si="27"/>
        <v>-0.1139240506</v>
      </c>
      <c r="I442" s="3">
        <v>27.0</v>
      </c>
      <c r="J442" s="8">
        <v>19.0</v>
      </c>
      <c r="K442" s="8">
        <f t="shared" si="28"/>
        <v>-8</v>
      </c>
      <c r="L442" s="9">
        <f t="shared" si="29"/>
        <v>-0.2962962963</v>
      </c>
      <c r="M442" s="3">
        <v>11971.52</v>
      </c>
      <c r="N442" s="8">
        <v>6014.4</v>
      </c>
      <c r="O442" s="8">
        <f t="shared" si="30"/>
        <v>-5957.12</v>
      </c>
      <c r="P442" s="9">
        <f t="shared" si="31"/>
        <v>-0.4976076555</v>
      </c>
      <c r="Q442" s="3">
        <v>75.76911392405063</v>
      </c>
      <c r="R442" s="8">
        <v>42.96</v>
      </c>
      <c r="S442" s="8">
        <f t="shared" si="32"/>
        <v>-32.80911392</v>
      </c>
      <c r="T442" s="9">
        <f t="shared" si="33"/>
        <v>-0.4330143541</v>
      </c>
      <c r="U442" s="8"/>
      <c r="V442" s="8">
        <v>9.0</v>
      </c>
      <c r="W442" s="8">
        <v>10.0</v>
      </c>
      <c r="X442" s="9">
        <v>0.1357142857142857</v>
      </c>
      <c r="Y442" s="8">
        <v>14.0</v>
      </c>
      <c r="Z442" s="9">
        <v>0.1</v>
      </c>
      <c r="AA442" s="8">
        <v>429.59999999999997</v>
      </c>
      <c r="AB442" s="3"/>
      <c r="AC442" s="3">
        <v>4137.0</v>
      </c>
      <c r="AD442" s="3">
        <v>7.0</v>
      </c>
      <c r="AE442" s="3">
        <v>7.0</v>
      </c>
      <c r="AF442" s="3" t="s">
        <v>488</v>
      </c>
      <c r="AG442" s="3">
        <v>15.0</v>
      </c>
      <c r="AH442" s="3">
        <v>12.0</v>
      </c>
      <c r="AI442" s="3">
        <v>0.17088607594936708</v>
      </c>
      <c r="AJ442" s="3">
        <v>21.0</v>
      </c>
      <c r="AK442" s="3">
        <v>0.13291139240506328</v>
      </c>
      <c r="AL442" s="3">
        <v>570.072380952381</v>
      </c>
      <c r="AM442" s="3"/>
    </row>
    <row r="443" ht="14.25" customHeight="1">
      <c r="A443" s="1">
        <v>4139.0</v>
      </c>
      <c r="B443" s="2">
        <v>7.0</v>
      </c>
      <c r="C443" s="2">
        <v>7.0</v>
      </c>
      <c r="D443" s="3" t="s">
        <v>489</v>
      </c>
      <c r="E443" s="3">
        <v>143.0</v>
      </c>
      <c r="F443" s="8">
        <v>143.0</v>
      </c>
      <c r="G443" s="8">
        <f t="shared" si="26"/>
        <v>0</v>
      </c>
      <c r="H443" s="9">
        <f t="shared" si="27"/>
        <v>0</v>
      </c>
      <c r="I443" s="3">
        <v>136.0</v>
      </c>
      <c r="J443" s="8">
        <v>143.0</v>
      </c>
      <c r="K443" s="8">
        <f t="shared" si="28"/>
        <v>7</v>
      </c>
      <c r="L443" s="9">
        <f t="shared" si="29"/>
        <v>0.05147058824</v>
      </c>
      <c r="M443" s="3">
        <v>467404.8</v>
      </c>
      <c r="N443" s="8">
        <v>491462.4</v>
      </c>
      <c r="O443" s="8">
        <f t="shared" si="30"/>
        <v>24057.6</v>
      </c>
      <c r="P443" s="9">
        <f t="shared" si="31"/>
        <v>0.05147058824</v>
      </c>
      <c r="Q443" s="3">
        <v>3268.565034965035</v>
      </c>
      <c r="R443" s="8">
        <v>3436.8</v>
      </c>
      <c r="S443" s="8">
        <f t="shared" si="32"/>
        <v>168.234965</v>
      </c>
      <c r="T443" s="9">
        <f t="shared" si="33"/>
        <v>0.05147058824</v>
      </c>
      <c r="U443" s="8"/>
      <c r="V443" s="8">
        <v>143.0</v>
      </c>
      <c r="W443" s="8">
        <v>0.0</v>
      </c>
      <c r="X443" s="9">
        <v>1.0</v>
      </c>
      <c r="Y443" s="8">
        <v>143.0</v>
      </c>
      <c r="Z443" s="9">
        <v>1.0</v>
      </c>
      <c r="AA443" s="8">
        <v>3436.8</v>
      </c>
      <c r="AB443" s="3"/>
      <c r="AC443" s="3">
        <v>4139.0</v>
      </c>
      <c r="AD443" s="3">
        <v>7.0</v>
      </c>
      <c r="AE443" s="3">
        <v>7.0</v>
      </c>
      <c r="AF443" s="3" t="s">
        <v>489</v>
      </c>
      <c r="AG443" s="3">
        <v>136.0</v>
      </c>
      <c r="AH443" s="3">
        <v>0.0</v>
      </c>
      <c r="AI443" s="3">
        <v>0.951048951048951</v>
      </c>
      <c r="AJ443" s="3">
        <v>136.0</v>
      </c>
      <c r="AK443" s="3">
        <v>0.951048951048951</v>
      </c>
      <c r="AL443" s="3">
        <v>3436.7999999999997</v>
      </c>
      <c r="AM443" s="3"/>
    </row>
    <row r="444" ht="14.25" customHeight="1">
      <c r="A444" s="1">
        <v>4140.0</v>
      </c>
      <c r="B444" s="2">
        <v>7.0</v>
      </c>
      <c r="C444" s="2">
        <v>7.0</v>
      </c>
      <c r="D444" s="3" t="s">
        <v>490</v>
      </c>
      <c r="E444" s="3">
        <v>828.0</v>
      </c>
      <c r="F444" s="8">
        <v>852.0</v>
      </c>
      <c r="G444" s="8">
        <f t="shared" si="26"/>
        <v>24</v>
      </c>
      <c r="H444" s="9">
        <f t="shared" si="27"/>
        <v>0.02898550725</v>
      </c>
      <c r="I444" s="3">
        <v>82.0</v>
      </c>
      <c r="J444" s="8">
        <v>70.0</v>
      </c>
      <c r="K444" s="8">
        <f t="shared" si="28"/>
        <v>-12</v>
      </c>
      <c r="L444" s="9">
        <f t="shared" si="29"/>
        <v>-0.1463414634</v>
      </c>
      <c r="M444" s="3">
        <v>23656.64</v>
      </c>
      <c r="N444" s="8">
        <v>18157.76</v>
      </c>
      <c r="O444" s="8">
        <f t="shared" si="30"/>
        <v>-5498.88</v>
      </c>
      <c r="P444" s="9">
        <f t="shared" si="31"/>
        <v>-0.2324455206</v>
      </c>
      <c r="Q444" s="3">
        <v>28.570821256038645</v>
      </c>
      <c r="R444" s="8">
        <v>21.311924882629107</v>
      </c>
      <c r="S444" s="8">
        <f t="shared" si="32"/>
        <v>-7.258896373</v>
      </c>
      <c r="T444" s="9">
        <f t="shared" si="33"/>
        <v>-0.2540667735</v>
      </c>
      <c r="U444" s="8"/>
      <c r="V444" s="8">
        <v>50.0</v>
      </c>
      <c r="W444" s="8">
        <v>20.0</v>
      </c>
      <c r="X444" s="9">
        <v>0.08215962441314555</v>
      </c>
      <c r="Y444" s="8">
        <v>60.0</v>
      </c>
      <c r="Z444" s="9">
        <v>0.07042253521126761</v>
      </c>
      <c r="AA444" s="8">
        <v>302.6293333333333</v>
      </c>
      <c r="AB444" s="3"/>
      <c r="AC444" s="3">
        <v>4140.0</v>
      </c>
      <c r="AD444" s="3">
        <v>7.0</v>
      </c>
      <c r="AE444" s="3">
        <v>7.0</v>
      </c>
      <c r="AF444" s="3" t="s">
        <v>490</v>
      </c>
      <c r="AG444" s="3">
        <v>53.0</v>
      </c>
      <c r="AH444" s="3">
        <v>29.0</v>
      </c>
      <c r="AI444" s="3">
        <v>0.09903381642512077</v>
      </c>
      <c r="AJ444" s="3">
        <v>67.5</v>
      </c>
      <c r="AK444" s="3">
        <v>0.08152173913043478</v>
      </c>
      <c r="AL444" s="3">
        <v>350.4687407407407</v>
      </c>
      <c r="AM444" s="3"/>
    </row>
    <row r="445" ht="14.25" customHeight="1">
      <c r="A445" s="1">
        <v>4142.0</v>
      </c>
      <c r="B445" s="2">
        <v>7.0</v>
      </c>
      <c r="C445" s="2">
        <v>7.0</v>
      </c>
      <c r="D445" s="3" t="s">
        <v>491</v>
      </c>
      <c r="E445" s="3">
        <v>461.0</v>
      </c>
      <c r="F445" s="8">
        <v>461.0</v>
      </c>
      <c r="G445" s="8">
        <f t="shared" si="26"/>
        <v>0</v>
      </c>
      <c r="H445" s="9">
        <f t="shared" si="27"/>
        <v>0</v>
      </c>
      <c r="I445" s="3">
        <v>320.0</v>
      </c>
      <c r="J445" s="8">
        <v>283.0</v>
      </c>
      <c r="K445" s="8">
        <f t="shared" si="28"/>
        <v>-37</v>
      </c>
      <c r="L445" s="9">
        <f t="shared" si="29"/>
        <v>-0.115625</v>
      </c>
      <c r="M445" s="3">
        <v>869796.8</v>
      </c>
      <c r="N445" s="8">
        <v>746358.4</v>
      </c>
      <c r="O445" s="8">
        <f t="shared" si="30"/>
        <v>-123438.4</v>
      </c>
      <c r="P445" s="9">
        <f t="shared" si="31"/>
        <v>-0.1419163648</v>
      </c>
      <c r="Q445" s="3">
        <v>1886.7609544468548</v>
      </c>
      <c r="R445" s="8">
        <v>1618.9986984815619</v>
      </c>
      <c r="S445" s="8">
        <f t="shared" si="32"/>
        <v>-267.762256</v>
      </c>
      <c r="T445" s="9">
        <f t="shared" si="33"/>
        <v>-0.1419163648</v>
      </c>
      <c r="U445" s="8"/>
      <c r="V445" s="8">
        <v>283.0</v>
      </c>
      <c r="W445" s="8">
        <v>0.0</v>
      </c>
      <c r="X445" s="9">
        <v>0.613882863340564</v>
      </c>
      <c r="Y445" s="8">
        <v>283.0</v>
      </c>
      <c r="Z445" s="9">
        <v>0.613882863340564</v>
      </c>
      <c r="AA445" s="8">
        <v>2637.308833922262</v>
      </c>
      <c r="AB445" s="3"/>
      <c r="AC445" s="3">
        <v>4142.0</v>
      </c>
      <c r="AD445" s="3">
        <v>7.0</v>
      </c>
      <c r="AE445" s="3">
        <v>7.0</v>
      </c>
      <c r="AF445" s="3" t="s">
        <v>491</v>
      </c>
      <c r="AG445" s="3">
        <v>291.0</v>
      </c>
      <c r="AH445" s="3">
        <v>29.0</v>
      </c>
      <c r="AI445" s="3">
        <v>0.6941431670281996</v>
      </c>
      <c r="AJ445" s="3">
        <v>305.5</v>
      </c>
      <c r="AK445" s="3">
        <v>0.6626898047722343</v>
      </c>
      <c r="AL445" s="3">
        <v>2847.1253682487727</v>
      </c>
      <c r="AM445" s="3"/>
    </row>
    <row r="446" ht="14.25" customHeight="1">
      <c r="A446" s="1">
        <v>4143.0</v>
      </c>
      <c r="B446" s="2">
        <v>7.0</v>
      </c>
      <c r="C446" s="2">
        <v>7.0</v>
      </c>
      <c r="D446" s="3" t="s">
        <v>492</v>
      </c>
      <c r="E446" s="3">
        <v>778.0</v>
      </c>
      <c r="F446" s="8">
        <v>789.0</v>
      </c>
      <c r="G446" s="8">
        <f t="shared" si="26"/>
        <v>11</v>
      </c>
      <c r="H446" s="9">
        <f t="shared" si="27"/>
        <v>0.01413881748</v>
      </c>
      <c r="I446" s="3">
        <v>566.0</v>
      </c>
      <c r="J446" s="8">
        <v>550.0</v>
      </c>
      <c r="K446" s="8">
        <f t="shared" si="28"/>
        <v>-16</v>
      </c>
      <c r="L446" s="9">
        <f t="shared" si="29"/>
        <v>-0.02826855124</v>
      </c>
      <c r="M446" s="3">
        <v>1427818.56</v>
      </c>
      <c r="N446" s="8">
        <v>1320762.24</v>
      </c>
      <c r="O446" s="8">
        <f t="shared" si="30"/>
        <v>-107056.32</v>
      </c>
      <c r="P446" s="9">
        <f t="shared" si="31"/>
        <v>-0.0749789385</v>
      </c>
      <c r="Q446" s="3">
        <v>1835.2423650385606</v>
      </c>
      <c r="R446" s="8">
        <v>1673.969885931559</v>
      </c>
      <c r="S446" s="8">
        <f t="shared" si="32"/>
        <v>-161.2724791</v>
      </c>
      <c r="T446" s="9">
        <f t="shared" si="33"/>
        <v>-0.08787530311</v>
      </c>
      <c r="U446" s="8"/>
      <c r="V446" s="8">
        <v>435.0</v>
      </c>
      <c r="W446" s="8">
        <v>115.0</v>
      </c>
      <c r="X446" s="9">
        <v>0.697084917617237</v>
      </c>
      <c r="Y446" s="8">
        <v>492.5</v>
      </c>
      <c r="Z446" s="9">
        <v>0.6242078580481623</v>
      </c>
      <c r="AA446" s="8">
        <v>2681.750741116751</v>
      </c>
      <c r="AB446" s="3"/>
      <c r="AC446" s="3">
        <v>4143.0</v>
      </c>
      <c r="AD446" s="3">
        <v>7.0</v>
      </c>
      <c r="AE446" s="3">
        <v>7.0</v>
      </c>
      <c r="AF446" s="3" t="s">
        <v>492</v>
      </c>
      <c r="AG446" s="3">
        <v>451.0</v>
      </c>
      <c r="AH446" s="3">
        <v>115.0</v>
      </c>
      <c r="AI446" s="3">
        <v>0.7275064267352185</v>
      </c>
      <c r="AJ446" s="3">
        <v>508.5</v>
      </c>
      <c r="AK446" s="3">
        <v>0.653598971722365</v>
      </c>
      <c r="AL446" s="3">
        <v>2807.902772861357</v>
      </c>
      <c r="AM446" s="3"/>
    </row>
    <row r="447" ht="14.25" customHeight="1">
      <c r="A447" s="1">
        <v>4144.0</v>
      </c>
      <c r="B447" s="2">
        <v>7.0</v>
      </c>
      <c r="C447" s="2">
        <v>7.0</v>
      </c>
      <c r="D447" s="3" t="s">
        <v>493</v>
      </c>
      <c r="E447" s="3">
        <v>59.0</v>
      </c>
      <c r="F447" s="8">
        <v>50.0</v>
      </c>
      <c r="G447" s="8">
        <f t="shared" si="26"/>
        <v>-9</v>
      </c>
      <c r="H447" s="9">
        <f t="shared" si="27"/>
        <v>-0.1525423729</v>
      </c>
      <c r="I447" s="3">
        <v>1.0</v>
      </c>
      <c r="J447" s="8">
        <v>7.0</v>
      </c>
      <c r="K447" s="8">
        <f t="shared" si="28"/>
        <v>6</v>
      </c>
      <c r="L447" s="9">
        <f t="shared" si="29"/>
        <v>6</v>
      </c>
      <c r="M447" s="3">
        <v>57.28</v>
      </c>
      <c r="N447" s="8">
        <v>2577.6</v>
      </c>
      <c r="O447" s="8">
        <f t="shared" si="30"/>
        <v>2520.32</v>
      </c>
      <c r="P447" s="9">
        <f t="shared" si="31"/>
        <v>44</v>
      </c>
      <c r="Q447" s="3">
        <v>0.9708474576271187</v>
      </c>
      <c r="R447" s="8">
        <v>51.552</v>
      </c>
      <c r="S447" s="8">
        <f t="shared" si="32"/>
        <v>50.58115254</v>
      </c>
      <c r="T447" s="9">
        <f t="shared" si="33"/>
        <v>52.1</v>
      </c>
      <c r="U447" s="8"/>
      <c r="V447" s="8">
        <v>4.0</v>
      </c>
      <c r="W447" s="8">
        <v>3.0</v>
      </c>
      <c r="X447" s="9">
        <v>0.14</v>
      </c>
      <c r="Y447" s="8">
        <v>5.5</v>
      </c>
      <c r="Z447" s="9">
        <v>0.11</v>
      </c>
      <c r="AA447" s="8">
        <v>468.6545454545454</v>
      </c>
      <c r="AB447" s="3"/>
      <c r="AC447" s="3">
        <v>4144.0</v>
      </c>
      <c r="AD447" s="3">
        <v>7.0</v>
      </c>
      <c r="AE447" s="3">
        <v>7.0</v>
      </c>
      <c r="AF447" s="3" t="s">
        <v>493</v>
      </c>
      <c r="AG447" s="3">
        <v>1.0</v>
      </c>
      <c r="AH447" s="3">
        <v>0.0</v>
      </c>
      <c r="AI447" s="3">
        <v>0.01694915254237288</v>
      </c>
      <c r="AJ447" s="3">
        <v>1.0</v>
      </c>
      <c r="AK447" s="3">
        <v>0.01694915254237288</v>
      </c>
      <c r="AL447" s="3">
        <v>57.28</v>
      </c>
      <c r="AM447" s="3"/>
    </row>
    <row r="448" ht="14.25" customHeight="1">
      <c r="A448" s="1">
        <v>4145.0</v>
      </c>
      <c r="B448" s="2">
        <v>7.0</v>
      </c>
      <c r="C448" s="2">
        <v>7.0</v>
      </c>
      <c r="D448" s="3" t="s">
        <v>494</v>
      </c>
      <c r="E448" s="3">
        <v>25.0</v>
      </c>
      <c r="F448" s="8">
        <v>43.0</v>
      </c>
      <c r="G448" s="8">
        <f t="shared" si="26"/>
        <v>18</v>
      </c>
      <c r="H448" s="9">
        <f t="shared" si="27"/>
        <v>0.72</v>
      </c>
      <c r="I448" s="3">
        <v>14.0</v>
      </c>
      <c r="J448" s="8">
        <v>11.0</v>
      </c>
      <c r="K448" s="8">
        <f t="shared" si="28"/>
        <v>-3</v>
      </c>
      <c r="L448" s="9">
        <f t="shared" si="29"/>
        <v>-0.2142857143</v>
      </c>
      <c r="M448" s="3">
        <v>17184.0</v>
      </c>
      <c r="N448" s="8">
        <v>9966.72</v>
      </c>
      <c r="O448" s="8">
        <f t="shared" si="30"/>
        <v>-7217.28</v>
      </c>
      <c r="P448" s="9">
        <f t="shared" si="31"/>
        <v>-0.42</v>
      </c>
      <c r="Q448" s="3">
        <v>687.36</v>
      </c>
      <c r="R448" s="8">
        <v>231.78418604651162</v>
      </c>
      <c r="S448" s="8">
        <f t="shared" si="32"/>
        <v>-455.575814</v>
      </c>
      <c r="T448" s="9">
        <f t="shared" si="33"/>
        <v>-0.6627906977</v>
      </c>
      <c r="U448" s="8"/>
      <c r="V448" s="8">
        <v>9.0</v>
      </c>
      <c r="W448" s="8">
        <v>2.0</v>
      </c>
      <c r="X448" s="9">
        <v>0.2558139534883721</v>
      </c>
      <c r="Y448" s="8">
        <v>10.0</v>
      </c>
      <c r="Z448" s="9">
        <v>0.23255813953488372</v>
      </c>
      <c r="AA448" s="8">
        <v>996.6719999999999</v>
      </c>
      <c r="AB448" s="3"/>
      <c r="AC448" s="3">
        <v>4145.0</v>
      </c>
      <c r="AD448" s="3">
        <v>7.0</v>
      </c>
      <c r="AE448" s="3">
        <v>7.0</v>
      </c>
      <c r="AF448" s="3" t="s">
        <v>494</v>
      </c>
      <c r="AG448" s="3">
        <v>6.0</v>
      </c>
      <c r="AH448" s="3">
        <v>8.0</v>
      </c>
      <c r="AI448" s="3">
        <v>0.56</v>
      </c>
      <c r="AJ448" s="3">
        <v>10.0</v>
      </c>
      <c r="AK448" s="3">
        <v>0.4</v>
      </c>
      <c r="AL448" s="3">
        <v>1718.4</v>
      </c>
      <c r="AM448" s="3"/>
    </row>
    <row r="449" ht="14.25" customHeight="1">
      <c r="A449" s="1">
        <v>4146.0</v>
      </c>
      <c r="B449" s="2">
        <v>7.0</v>
      </c>
      <c r="C449" s="2">
        <v>7.0</v>
      </c>
      <c r="D449" s="3" t="s">
        <v>495</v>
      </c>
      <c r="E449" s="3">
        <v>95.0</v>
      </c>
      <c r="F449" s="8">
        <v>92.0</v>
      </c>
      <c r="G449" s="8">
        <f t="shared" si="26"/>
        <v>-3</v>
      </c>
      <c r="H449" s="9">
        <f t="shared" si="27"/>
        <v>-0.03157894737</v>
      </c>
      <c r="I449" s="3">
        <v>75.0</v>
      </c>
      <c r="J449" s="8">
        <v>70.0</v>
      </c>
      <c r="K449" s="8">
        <f t="shared" si="28"/>
        <v>-5</v>
      </c>
      <c r="L449" s="9">
        <f t="shared" si="29"/>
        <v>-0.06666666667</v>
      </c>
      <c r="M449" s="3">
        <v>196985.92</v>
      </c>
      <c r="N449" s="8">
        <v>191257.92</v>
      </c>
      <c r="O449" s="8">
        <f t="shared" si="30"/>
        <v>-5728</v>
      </c>
      <c r="P449" s="9">
        <f t="shared" si="31"/>
        <v>-0.02907822041</v>
      </c>
      <c r="Q449" s="3">
        <v>2073.536</v>
      </c>
      <c r="R449" s="8">
        <v>2078.8904347826087</v>
      </c>
      <c r="S449" s="8">
        <f t="shared" si="32"/>
        <v>5.354434783</v>
      </c>
      <c r="T449" s="9">
        <f t="shared" si="33"/>
        <v>0.0025822724</v>
      </c>
      <c r="U449" s="8"/>
      <c r="V449" s="8">
        <v>58.0</v>
      </c>
      <c r="W449" s="8">
        <v>12.0</v>
      </c>
      <c r="X449" s="9">
        <v>0.7608695652173914</v>
      </c>
      <c r="Y449" s="8">
        <v>64.0</v>
      </c>
      <c r="Z449" s="9">
        <v>0.6956521739130435</v>
      </c>
      <c r="AA449" s="8">
        <v>2988.405</v>
      </c>
      <c r="AB449" s="3"/>
      <c r="AC449" s="3">
        <v>4146.0</v>
      </c>
      <c r="AD449" s="3">
        <v>7.0</v>
      </c>
      <c r="AE449" s="3">
        <v>7.0</v>
      </c>
      <c r="AF449" s="3" t="s">
        <v>495</v>
      </c>
      <c r="AG449" s="3">
        <v>57.0</v>
      </c>
      <c r="AH449" s="3">
        <v>18.0</v>
      </c>
      <c r="AI449" s="3">
        <v>0.7894736842105263</v>
      </c>
      <c r="AJ449" s="3">
        <v>66.0</v>
      </c>
      <c r="AK449" s="3">
        <v>0.6947368421052632</v>
      </c>
      <c r="AL449" s="3">
        <v>2984.635151515152</v>
      </c>
      <c r="AM449" s="3"/>
    </row>
    <row r="450" ht="14.25" customHeight="1">
      <c r="A450" s="1">
        <v>4150.0</v>
      </c>
      <c r="B450" s="2">
        <v>7.0</v>
      </c>
      <c r="C450" s="2">
        <v>7.0</v>
      </c>
      <c r="D450" s="3" t="s">
        <v>496</v>
      </c>
      <c r="E450" s="3">
        <v>201.0</v>
      </c>
      <c r="F450" s="8">
        <v>237.0</v>
      </c>
      <c r="G450" s="8">
        <f t="shared" si="26"/>
        <v>36</v>
      </c>
      <c r="H450" s="9">
        <f t="shared" si="27"/>
        <v>0.1791044776</v>
      </c>
      <c r="I450" s="3">
        <v>29.0</v>
      </c>
      <c r="J450" s="8">
        <v>20.0</v>
      </c>
      <c r="K450" s="8">
        <f t="shared" si="28"/>
        <v>-9</v>
      </c>
      <c r="L450" s="9">
        <f t="shared" si="29"/>
        <v>-0.3103448276</v>
      </c>
      <c r="M450" s="3">
        <v>16725.76</v>
      </c>
      <c r="N450" s="8">
        <v>7274.56</v>
      </c>
      <c r="O450" s="8">
        <f t="shared" si="30"/>
        <v>-9451.2</v>
      </c>
      <c r="P450" s="9">
        <f t="shared" si="31"/>
        <v>-0.5650684932</v>
      </c>
      <c r="Q450" s="3">
        <v>83.21273631840795</v>
      </c>
      <c r="R450" s="8">
        <v>30.694345991561182</v>
      </c>
      <c r="S450" s="8">
        <f t="shared" si="32"/>
        <v>-52.51839033</v>
      </c>
      <c r="T450" s="9">
        <f t="shared" si="33"/>
        <v>-0.6311340385</v>
      </c>
      <c r="U450" s="8"/>
      <c r="V450" s="8">
        <v>20.0</v>
      </c>
      <c r="W450" s="8">
        <v>0.0</v>
      </c>
      <c r="X450" s="9">
        <v>0.08438818565400844</v>
      </c>
      <c r="Y450" s="8">
        <v>20.0</v>
      </c>
      <c r="Z450" s="9">
        <v>0.08438818565400844</v>
      </c>
      <c r="AA450" s="8">
        <v>363.728</v>
      </c>
      <c r="AB450" s="3"/>
      <c r="AC450" s="3">
        <v>4150.0</v>
      </c>
      <c r="AD450" s="3">
        <v>7.0</v>
      </c>
      <c r="AE450" s="3">
        <v>7.0</v>
      </c>
      <c r="AF450" s="3" t="s">
        <v>496</v>
      </c>
      <c r="AG450" s="3">
        <v>27.0</v>
      </c>
      <c r="AH450" s="3">
        <v>2.0</v>
      </c>
      <c r="AI450" s="3">
        <v>0.14427860696517414</v>
      </c>
      <c r="AJ450" s="3">
        <v>28.0</v>
      </c>
      <c r="AK450" s="3">
        <v>0.13930348258706468</v>
      </c>
      <c r="AL450" s="3">
        <v>597.3485714285714</v>
      </c>
      <c r="AM450" s="3"/>
    </row>
    <row r="451" ht="14.25" customHeight="1">
      <c r="A451" s="1">
        <v>4151.0</v>
      </c>
      <c r="B451" s="2">
        <v>7.0</v>
      </c>
      <c r="C451" s="2">
        <v>7.0</v>
      </c>
      <c r="D451" s="3" t="s">
        <v>497</v>
      </c>
      <c r="E451" s="3">
        <v>114.0</v>
      </c>
      <c r="F451" s="8">
        <v>109.0</v>
      </c>
      <c r="G451" s="8">
        <f t="shared" si="26"/>
        <v>-5</v>
      </c>
      <c r="H451" s="9">
        <f t="shared" si="27"/>
        <v>-0.04385964912</v>
      </c>
      <c r="I451" s="3">
        <v>22.0</v>
      </c>
      <c r="J451" s="8">
        <v>9.0</v>
      </c>
      <c r="K451" s="8">
        <f t="shared" si="28"/>
        <v>-13</v>
      </c>
      <c r="L451" s="9">
        <f t="shared" si="29"/>
        <v>-0.5909090909</v>
      </c>
      <c r="M451" s="3">
        <v>15064.64</v>
      </c>
      <c r="N451" s="8">
        <v>2233.92</v>
      </c>
      <c r="O451" s="8">
        <f t="shared" si="30"/>
        <v>-12830.72</v>
      </c>
      <c r="P451" s="9">
        <f t="shared" si="31"/>
        <v>-0.8517110266</v>
      </c>
      <c r="Q451" s="3">
        <v>132.1459649122807</v>
      </c>
      <c r="R451" s="8">
        <v>20.49467889908257</v>
      </c>
      <c r="S451" s="8">
        <f t="shared" si="32"/>
        <v>-111.651286</v>
      </c>
      <c r="T451" s="9">
        <f t="shared" si="33"/>
        <v>-0.8449087801</v>
      </c>
      <c r="U451" s="8"/>
      <c r="V451" s="8">
        <v>6.0</v>
      </c>
      <c r="W451" s="8">
        <v>3.0</v>
      </c>
      <c r="X451" s="9">
        <v>0.08256880733944955</v>
      </c>
      <c r="Y451" s="8">
        <v>7.5</v>
      </c>
      <c r="Z451" s="9">
        <v>0.06880733944954129</v>
      </c>
      <c r="AA451" s="8">
        <v>297.856</v>
      </c>
      <c r="AB451" s="3"/>
      <c r="AC451" s="3">
        <v>4151.0</v>
      </c>
      <c r="AD451" s="3">
        <v>7.0</v>
      </c>
      <c r="AE451" s="3">
        <v>7.0</v>
      </c>
      <c r="AF451" s="3" t="s">
        <v>497</v>
      </c>
      <c r="AG451" s="3">
        <v>18.0</v>
      </c>
      <c r="AH451" s="3">
        <v>4.0</v>
      </c>
      <c r="AI451" s="3">
        <v>0.19298245614035087</v>
      </c>
      <c r="AJ451" s="3">
        <v>20.0</v>
      </c>
      <c r="AK451" s="3">
        <v>0.17543859649122806</v>
      </c>
      <c r="AL451" s="3">
        <v>753.232</v>
      </c>
      <c r="AM451" s="3"/>
    </row>
    <row r="452" ht="14.25" customHeight="1">
      <c r="A452" s="1">
        <v>4152.0</v>
      </c>
      <c r="B452" s="2">
        <v>7.0</v>
      </c>
      <c r="C452" s="2">
        <v>7.0</v>
      </c>
      <c r="D452" s="3" t="s">
        <v>498</v>
      </c>
      <c r="E452" s="3">
        <v>584.0</v>
      </c>
      <c r="F452" s="8">
        <v>587.0</v>
      </c>
      <c r="G452" s="8">
        <f t="shared" si="26"/>
        <v>3</v>
      </c>
      <c r="H452" s="9">
        <f t="shared" si="27"/>
        <v>0.005136986301</v>
      </c>
      <c r="I452" s="3">
        <v>51.0</v>
      </c>
      <c r="J452" s="8">
        <v>39.0</v>
      </c>
      <c r="K452" s="8">
        <f t="shared" si="28"/>
        <v>-12</v>
      </c>
      <c r="L452" s="9">
        <f t="shared" si="29"/>
        <v>-0.2352941176</v>
      </c>
      <c r="M452" s="3">
        <v>10367.68</v>
      </c>
      <c r="N452" s="8">
        <v>7503.68</v>
      </c>
      <c r="O452" s="8">
        <f t="shared" si="30"/>
        <v>-2864</v>
      </c>
      <c r="P452" s="9">
        <f t="shared" si="31"/>
        <v>-0.2762430939</v>
      </c>
      <c r="Q452" s="3">
        <v>17.752876712328767</v>
      </c>
      <c r="R452" s="8">
        <v>12.783100511073254</v>
      </c>
      <c r="S452" s="8">
        <f t="shared" si="32"/>
        <v>-4.969776201</v>
      </c>
      <c r="T452" s="9">
        <f t="shared" si="33"/>
        <v>-0.2799420219</v>
      </c>
      <c r="U452" s="8"/>
      <c r="V452" s="8">
        <v>25.0</v>
      </c>
      <c r="W452" s="8">
        <v>14.0</v>
      </c>
      <c r="X452" s="9">
        <v>0.06643952299829642</v>
      </c>
      <c r="Y452" s="8">
        <v>32.0</v>
      </c>
      <c r="Z452" s="9">
        <v>0.054514480408858604</v>
      </c>
      <c r="AA452" s="8">
        <v>234.49</v>
      </c>
      <c r="AB452" s="3"/>
      <c r="AC452" s="3">
        <v>4152.0</v>
      </c>
      <c r="AD452" s="3">
        <v>7.0</v>
      </c>
      <c r="AE452" s="3">
        <v>7.0</v>
      </c>
      <c r="AF452" s="3" t="s">
        <v>498</v>
      </c>
      <c r="AG452" s="3">
        <v>24.0</v>
      </c>
      <c r="AH452" s="3">
        <v>27.0</v>
      </c>
      <c r="AI452" s="3">
        <v>0.08732876712328767</v>
      </c>
      <c r="AJ452" s="3">
        <v>37.5</v>
      </c>
      <c r="AK452" s="3">
        <v>0.0642123287671233</v>
      </c>
      <c r="AL452" s="3">
        <v>276.4714666666667</v>
      </c>
      <c r="AM452" s="3"/>
    </row>
    <row r="453" ht="14.25" customHeight="1">
      <c r="A453" s="1">
        <v>4153.0</v>
      </c>
      <c r="B453" s="2">
        <v>7.0</v>
      </c>
      <c r="C453" s="2">
        <v>7.0</v>
      </c>
      <c r="D453" s="3" t="s">
        <v>499</v>
      </c>
      <c r="E453" s="3">
        <v>240.0</v>
      </c>
      <c r="F453" s="8">
        <v>390.0</v>
      </c>
      <c r="G453" s="8">
        <f t="shared" si="26"/>
        <v>150</v>
      </c>
      <c r="H453" s="9">
        <f t="shared" si="27"/>
        <v>0.625</v>
      </c>
      <c r="I453" s="3">
        <v>237.0</v>
      </c>
      <c r="J453" s="8">
        <v>386.0</v>
      </c>
      <c r="K453" s="8">
        <f t="shared" si="28"/>
        <v>149</v>
      </c>
      <c r="L453" s="9">
        <f t="shared" si="29"/>
        <v>0.6286919831</v>
      </c>
      <c r="M453" s="3">
        <v>814521.6</v>
      </c>
      <c r="N453" s="8">
        <v>1326604.8</v>
      </c>
      <c r="O453" s="8">
        <f t="shared" si="30"/>
        <v>512083.2</v>
      </c>
      <c r="P453" s="9">
        <f t="shared" si="31"/>
        <v>0.6286919831</v>
      </c>
      <c r="Q453" s="3">
        <v>3393.8399999999997</v>
      </c>
      <c r="R453" s="8">
        <v>3401.550769230769</v>
      </c>
      <c r="S453" s="8">
        <f t="shared" si="32"/>
        <v>7.710769231</v>
      </c>
      <c r="T453" s="9">
        <f t="shared" si="33"/>
        <v>0.002271989614</v>
      </c>
      <c r="U453" s="8"/>
      <c r="V453" s="8">
        <v>386.0</v>
      </c>
      <c r="W453" s="8">
        <v>0.0</v>
      </c>
      <c r="X453" s="9">
        <v>0.9897435897435898</v>
      </c>
      <c r="Y453" s="8">
        <v>386.0</v>
      </c>
      <c r="Z453" s="9">
        <v>0.9897435897435898</v>
      </c>
      <c r="AA453" s="8">
        <v>3436.8</v>
      </c>
      <c r="AB453" s="3"/>
      <c r="AC453" s="3">
        <v>4153.0</v>
      </c>
      <c r="AD453" s="3">
        <v>7.0</v>
      </c>
      <c r="AE453" s="3">
        <v>7.0</v>
      </c>
      <c r="AF453" s="3" t="s">
        <v>499</v>
      </c>
      <c r="AG453" s="3">
        <v>237.0</v>
      </c>
      <c r="AH453" s="3">
        <v>0.0</v>
      </c>
      <c r="AI453" s="3">
        <v>0.9875</v>
      </c>
      <c r="AJ453" s="3">
        <v>237.0</v>
      </c>
      <c r="AK453" s="3">
        <v>0.9875</v>
      </c>
      <c r="AL453" s="3">
        <v>3436.7999999999997</v>
      </c>
      <c r="AM453" s="3"/>
    </row>
    <row r="454" ht="14.25" customHeight="1">
      <c r="A454" s="1">
        <v>4155.0</v>
      </c>
      <c r="B454" s="2">
        <v>7.0</v>
      </c>
      <c r="C454" s="2">
        <v>7.0</v>
      </c>
      <c r="D454" s="3" t="s">
        <v>500</v>
      </c>
      <c r="E454" s="3">
        <v>123.0</v>
      </c>
      <c r="F454" s="8">
        <v>132.0</v>
      </c>
      <c r="G454" s="8">
        <f t="shared" si="26"/>
        <v>9</v>
      </c>
      <c r="H454" s="9">
        <f t="shared" si="27"/>
        <v>0.07317073171</v>
      </c>
      <c r="I454" s="3">
        <v>98.0</v>
      </c>
      <c r="J454" s="8">
        <v>102.0</v>
      </c>
      <c r="K454" s="8">
        <f t="shared" si="28"/>
        <v>4</v>
      </c>
      <c r="L454" s="9">
        <f t="shared" si="29"/>
        <v>0.04081632653</v>
      </c>
      <c r="M454" s="3">
        <v>311889.6</v>
      </c>
      <c r="N454" s="8">
        <v>325464.96</v>
      </c>
      <c r="O454" s="8">
        <f t="shared" si="30"/>
        <v>13575.36</v>
      </c>
      <c r="P454" s="9">
        <f t="shared" si="31"/>
        <v>0.0435261708</v>
      </c>
      <c r="Q454" s="3">
        <v>2535.6878048780486</v>
      </c>
      <c r="R454" s="8">
        <v>2465.6436363636367</v>
      </c>
      <c r="S454" s="8">
        <f t="shared" si="32"/>
        <v>-70.04416851</v>
      </c>
      <c r="T454" s="9">
        <f t="shared" si="33"/>
        <v>-0.02762334085</v>
      </c>
      <c r="U454" s="8"/>
      <c r="V454" s="8">
        <v>98.0</v>
      </c>
      <c r="W454" s="8">
        <v>4.0</v>
      </c>
      <c r="X454" s="9">
        <v>0.7727272727272727</v>
      </c>
      <c r="Y454" s="8">
        <v>100.0</v>
      </c>
      <c r="Z454" s="9">
        <v>0.7575757575757576</v>
      </c>
      <c r="AA454" s="8">
        <v>3254.6496</v>
      </c>
      <c r="AB454" s="3"/>
      <c r="AC454" s="3">
        <v>4155.0</v>
      </c>
      <c r="AD454" s="3">
        <v>7.0</v>
      </c>
      <c r="AE454" s="3">
        <v>7.0</v>
      </c>
      <c r="AF454" s="3" t="s">
        <v>500</v>
      </c>
      <c r="AG454" s="3">
        <v>91.0</v>
      </c>
      <c r="AH454" s="3">
        <v>7.0</v>
      </c>
      <c r="AI454" s="3">
        <v>0.7967479674796748</v>
      </c>
      <c r="AJ454" s="3">
        <v>94.5</v>
      </c>
      <c r="AK454" s="3">
        <v>0.7682926829268293</v>
      </c>
      <c r="AL454" s="3">
        <v>3300.4190476190474</v>
      </c>
      <c r="AM454" s="3"/>
    </row>
    <row r="455" ht="14.25" customHeight="1">
      <c r="A455" s="1">
        <v>4159.0</v>
      </c>
      <c r="B455" s="2">
        <v>7.0</v>
      </c>
      <c r="C455" s="2">
        <v>7.0</v>
      </c>
      <c r="D455" s="3" t="s">
        <v>501</v>
      </c>
      <c r="E455" s="3">
        <v>1065.0</v>
      </c>
      <c r="F455" s="8">
        <v>1100.0</v>
      </c>
      <c r="G455" s="8">
        <f t="shared" si="26"/>
        <v>35</v>
      </c>
      <c r="H455" s="9">
        <f t="shared" si="27"/>
        <v>0.03286384977</v>
      </c>
      <c r="I455" s="3">
        <v>251.0</v>
      </c>
      <c r="J455" s="8">
        <v>259.0</v>
      </c>
      <c r="K455" s="8">
        <f t="shared" si="28"/>
        <v>8</v>
      </c>
      <c r="L455" s="9">
        <f t="shared" si="29"/>
        <v>0.03187250996</v>
      </c>
      <c r="M455" s="3">
        <v>192632.64</v>
      </c>
      <c r="N455" s="8">
        <v>216862.08</v>
      </c>
      <c r="O455" s="8">
        <f t="shared" si="30"/>
        <v>24229.44</v>
      </c>
      <c r="P455" s="9">
        <f t="shared" si="31"/>
        <v>0.1257805531</v>
      </c>
      <c r="Q455" s="3">
        <v>180.87571830985917</v>
      </c>
      <c r="R455" s="8">
        <v>197.14734545454544</v>
      </c>
      <c r="S455" s="8">
        <f t="shared" si="32"/>
        <v>16.27162714</v>
      </c>
      <c r="T455" s="9">
        <f t="shared" si="33"/>
        <v>0.08996026275</v>
      </c>
      <c r="U455" s="8"/>
      <c r="V455" s="8">
        <v>179.0</v>
      </c>
      <c r="W455" s="8">
        <v>80.0</v>
      </c>
      <c r="X455" s="9">
        <v>0.23545454545454544</v>
      </c>
      <c r="Y455" s="8">
        <v>219.0</v>
      </c>
      <c r="Z455" s="9">
        <v>0.1990909090909091</v>
      </c>
      <c r="AA455" s="8">
        <v>990.2378082191781</v>
      </c>
      <c r="AB455" s="3"/>
      <c r="AC455" s="3">
        <v>4159.0</v>
      </c>
      <c r="AD455" s="3">
        <v>7.0</v>
      </c>
      <c r="AE455" s="3">
        <v>7.0</v>
      </c>
      <c r="AF455" s="3" t="s">
        <v>501</v>
      </c>
      <c r="AG455" s="3">
        <v>167.0</v>
      </c>
      <c r="AH455" s="3">
        <v>84.0</v>
      </c>
      <c r="AI455" s="3">
        <v>0.23568075117370893</v>
      </c>
      <c r="AJ455" s="3">
        <v>209.0</v>
      </c>
      <c r="AK455" s="3">
        <v>0.19624413145539907</v>
      </c>
      <c r="AL455" s="3">
        <v>921.6872727272728</v>
      </c>
      <c r="AM455" s="3"/>
    </row>
    <row r="456" ht="14.25" customHeight="1">
      <c r="A456" s="1">
        <v>4160.0</v>
      </c>
      <c r="B456" s="2">
        <v>7.0</v>
      </c>
      <c r="C456" s="2">
        <v>7.0</v>
      </c>
      <c r="D456" s="3" t="s">
        <v>502</v>
      </c>
      <c r="E456" s="3">
        <v>786.0</v>
      </c>
      <c r="F456" s="8">
        <v>812.0</v>
      </c>
      <c r="G456" s="8">
        <f t="shared" si="26"/>
        <v>26</v>
      </c>
      <c r="H456" s="9">
        <f t="shared" si="27"/>
        <v>0.03307888041</v>
      </c>
      <c r="I456" s="3">
        <v>99.0</v>
      </c>
      <c r="J456" s="8">
        <v>67.0</v>
      </c>
      <c r="K456" s="8">
        <f t="shared" si="28"/>
        <v>-32</v>
      </c>
      <c r="L456" s="9">
        <f t="shared" si="29"/>
        <v>-0.3232323232</v>
      </c>
      <c r="M456" s="3">
        <v>39179.520000000004</v>
      </c>
      <c r="N456" s="8">
        <v>17126.72</v>
      </c>
      <c r="O456" s="8">
        <f t="shared" si="30"/>
        <v>-22052.8</v>
      </c>
      <c r="P456" s="9">
        <f t="shared" si="31"/>
        <v>-0.5628654971</v>
      </c>
      <c r="Q456" s="3">
        <v>49.846717557251914</v>
      </c>
      <c r="R456" s="8">
        <v>21.0920197044335</v>
      </c>
      <c r="S456" s="8">
        <f t="shared" si="32"/>
        <v>-28.75469785</v>
      </c>
      <c r="T456" s="9">
        <f t="shared" si="33"/>
        <v>-0.5768624147</v>
      </c>
      <c r="U456" s="8"/>
      <c r="V456" s="8">
        <v>46.0</v>
      </c>
      <c r="W456" s="8">
        <v>21.0</v>
      </c>
      <c r="X456" s="9">
        <v>0.08251231527093596</v>
      </c>
      <c r="Y456" s="8">
        <v>56.5</v>
      </c>
      <c r="Z456" s="9">
        <v>0.06958128078817734</v>
      </c>
      <c r="AA456" s="8">
        <v>303.12778761061946</v>
      </c>
      <c r="AB456" s="3"/>
      <c r="AC456" s="3">
        <v>4160.0</v>
      </c>
      <c r="AD456" s="3">
        <v>7.0</v>
      </c>
      <c r="AE456" s="3">
        <v>7.0</v>
      </c>
      <c r="AF456" s="3" t="s">
        <v>502</v>
      </c>
      <c r="AG456" s="3">
        <v>69.0</v>
      </c>
      <c r="AH456" s="3">
        <v>30.0</v>
      </c>
      <c r="AI456" s="3">
        <v>0.12595419847328243</v>
      </c>
      <c r="AJ456" s="3">
        <v>84.0</v>
      </c>
      <c r="AK456" s="3">
        <v>0.10687022900763359</v>
      </c>
      <c r="AL456" s="3">
        <v>466.4228571428572</v>
      </c>
      <c r="AM456" s="3"/>
    </row>
    <row r="457" ht="14.25" customHeight="1">
      <c r="A457" s="1">
        <v>4161.0</v>
      </c>
      <c r="B457" s="2">
        <v>7.0</v>
      </c>
      <c r="C457" s="2">
        <v>7.0</v>
      </c>
      <c r="D457" s="3" t="s">
        <v>503</v>
      </c>
      <c r="E457" s="3">
        <v>216.0</v>
      </c>
      <c r="F457" s="8">
        <v>208.0</v>
      </c>
      <c r="G457" s="8">
        <f t="shared" si="26"/>
        <v>-8</v>
      </c>
      <c r="H457" s="9">
        <f t="shared" si="27"/>
        <v>-0.03703703704</v>
      </c>
      <c r="I457" s="3">
        <v>132.0</v>
      </c>
      <c r="J457" s="8">
        <v>111.0</v>
      </c>
      <c r="K457" s="8">
        <f t="shared" si="28"/>
        <v>-21</v>
      </c>
      <c r="L457" s="9">
        <f t="shared" si="29"/>
        <v>-0.1590909091</v>
      </c>
      <c r="M457" s="3">
        <v>225625.92</v>
      </c>
      <c r="N457" s="8">
        <v>194293.76</v>
      </c>
      <c r="O457" s="8">
        <f t="shared" si="30"/>
        <v>-31332.16</v>
      </c>
      <c r="P457" s="9">
        <f t="shared" si="31"/>
        <v>-0.1388677329</v>
      </c>
      <c r="Q457" s="3">
        <v>1044.5644444444445</v>
      </c>
      <c r="R457" s="8">
        <v>934.1046153846154</v>
      </c>
      <c r="S457" s="8">
        <f t="shared" si="32"/>
        <v>-110.4598291</v>
      </c>
      <c r="T457" s="9">
        <f t="shared" si="33"/>
        <v>-0.1057472611</v>
      </c>
      <c r="U457" s="8"/>
      <c r="V457" s="8">
        <v>83.0</v>
      </c>
      <c r="W457" s="8">
        <v>28.0</v>
      </c>
      <c r="X457" s="9">
        <v>0.5336538461538461</v>
      </c>
      <c r="Y457" s="8">
        <v>97.0</v>
      </c>
      <c r="Z457" s="9">
        <v>0.46634615384615385</v>
      </c>
      <c r="AA457" s="8">
        <v>2003.0284536082474</v>
      </c>
      <c r="AB457" s="3"/>
      <c r="AC457" s="3">
        <v>4161.0</v>
      </c>
      <c r="AD457" s="3">
        <v>7.0</v>
      </c>
      <c r="AE457" s="3">
        <v>7.0</v>
      </c>
      <c r="AF457" s="3" t="s">
        <v>503</v>
      </c>
      <c r="AG457" s="3">
        <v>81.0</v>
      </c>
      <c r="AH457" s="3">
        <v>51.0</v>
      </c>
      <c r="AI457" s="3">
        <v>0.6111111111111112</v>
      </c>
      <c r="AJ457" s="3">
        <v>106.5</v>
      </c>
      <c r="AK457" s="3">
        <v>0.4930555555555556</v>
      </c>
      <c r="AL457" s="3">
        <v>2118.55323943662</v>
      </c>
      <c r="AM457" s="3"/>
    </row>
    <row r="458" ht="14.25" customHeight="1">
      <c r="A458" s="1">
        <v>4162.0</v>
      </c>
      <c r="B458" s="2">
        <v>7.0</v>
      </c>
      <c r="C458" s="2">
        <v>7.0</v>
      </c>
      <c r="D458" s="3" t="s">
        <v>504</v>
      </c>
      <c r="E458" s="3">
        <v>122.0</v>
      </c>
      <c r="F458" s="8">
        <v>120.0</v>
      </c>
      <c r="G458" s="8">
        <f t="shared" si="26"/>
        <v>-2</v>
      </c>
      <c r="H458" s="9">
        <f t="shared" si="27"/>
        <v>-0.01639344262</v>
      </c>
      <c r="I458" s="3">
        <v>62.0</v>
      </c>
      <c r="J458" s="8">
        <v>61.0</v>
      </c>
      <c r="K458" s="8">
        <f t="shared" si="28"/>
        <v>-1</v>
      </c>
      <c r="L458" s="9">
        <f t="shared" si="29"/>
        <v>-0.01612903226</v>
      </c>
      <c r="M458" s="3">
        <v>108431.04</v>
      </c>
      <c r="N458" s="8">
        <v>102473.92</v>
      </c>
      <c r="O458" s="8">
        <f t="shared" si="30"/>
        <v>-5957.12</v>
      </c>
      <c r="P458" s="9">
        <f t="shared" si="31"/>
        <v>-0.05493924987</v>
      </c>
      <c r="Q458" s="3">
        <v>888.7790163934426</v>
      </c>
      <c r="R458" s="8">
        <v>853.9493333333334</v>
      </c>
      <c r="S458" s="8">
        <f t="shared" si="32"/>
        <v>-34.82968306</v>
      </c>
      <c r="T458" s="9">
        <f t="shared" si="33"/>
        <v>-0.03918823737</v>
      </c>
      <c r="U458" s="8"/>
      <c r="V458" s="8">
        <v>46.0</v>
      </c>
      <c r="W458" s="8">
        <v>15.0</v>
      </c>
      <c r="X458" s="9">
        <v>0.5083333333333333</v>
      </c>
      <c r="Y458" s="8">
        <v>53.5</v>
      </c>
      <c r="Z458" s="9">
        <v>0.44583333333333336</v>
      </c>
      <c r="AA458" s="8">
        <v>1915.4003738317756</v>
      </c>
      <c r="AB458" s="3"/>
      <c r="AC458" s="3">
        <v>4162.0</v>
      </c>
      <c r="AD458" s="3">
        <v>7.0</v>
      </c>
      <c r="AE458" s="3">
        <v>7.0</v>
      </c>
      <c r="AF458" s="3" t="s">
        <v>504</v>
      </c>
      <c r="AG458" s="3">
        <v>49.0</v>
      </c>
      <c r="AH458" s="3">
        <v>13.0</v>
      </c>
      <c r="AI458" s="3">
        <v>0.5081967213114754</v>
      </c>
      <c r="AJ458" s="3">
        <v>55.5</v>
      </c>
      <c r="AK458" s="3">
        <v>0.45491803278688525</v>
      </c>
      <c r="AL458" s="3">
        <v>1953.7124324324323</v>
      </c>
      <c r="AM458" s="3"/>
    </row>
    <row r="459" ht="14.25" customHeight="1">
      <c r="A459" s="1">
        <v>4164.0</v>
      </c>
      <c r="B459" s="2">
        <v>7.0</v>
      </c>
      <c r="C459" s="2">
        <v>7.0</v>
      </c>
      <c r="D459" s="3" t="s">
        <v>505</v>
      </c>
      <c r="E459" s="3">
        <v>81.0</v>
      </c>
      <c r="F459" s="8">
        <v>73.0</v>
      </c>
      <c r="G459" s="8">
        <f t="shared" si="26"/>
        <v>-8</v>
      </c>
      <c r="H459" s="9">
        <f t="shared" si="27"/>
        <v>-0.0987654321</v>
      </c>
      <c r="I459" s="3">
        <v>31.0</v>
      </c>
      <c r="J459" s="8">
        <v>17.0</v>
      </c>
      <c r="K459" s="8">
        <f t="shared" si="28"/>
        <v>-14</v>
      </c>
      <c r="L459" s="9">
        <f t="shared" si="29"/>
        <v>-0.4516129032</v>
      </c>
      <c r="M459" s="3">
        <v>43074.56</v>
      </c>
      <c r="N459" s="8">
        <v>17012.16</v>
      </c>
      <c r="O459" s="8">
        <f t="shared" si="30"/>
        <v>-26062.4</v>
      </c>
      <c r="P459" s="9">
        <f t="shared" si="31"/>
        <v>-0.6050531915</v>
      </c>
      <c r="Q459" s="3">
        <v>531.7846913580247</v>
      </c>
      <c r="R459" s="8">
        <v>233.04328767123286</v>
      </c>
      <c r="S459" s="8">
        <f t="shared" si="32"/>
        <v>-298.7414037</v>
      </c>
      <c r="T459" s="9">
        <f t="shared" si="33"/>
        <v>-0.5617713495</v>
      </c>
      <c r="U459" s="8"/>
      <c r="V459" s="8">
        <v>17.0</v>
      </c>
      <c r="W459" s="8">
        <v>0.0</v>
      </c>
      <c r="X459" s="9">
        <v>0.2328767123287671</v>
      </c>
      <c r="Y459" s="8">
        <v>17.0</v>
      </c>
      <c r="Z459" s="9">
        <v>0.2328767123287671</v>
      </c>
      <c r="AA459" s="8">
        <v>1000.7152941176471</v>
      </c>
      <c r="AB459" s="3"/>
      <c r="AC459" s="3">
        <v>4164.0</v>
      </c>
      <c r="AD459" s="3">
        <v>7.0</v>
      </c>
      <c r="AE459" s="3">
        <v>7.0</v>
      </c>
      <c r="AF459" s="3" t="s">
        <v>505</v>
      </c>
      <c r="AG459" s="3">
        <v>26.0</v>
      </c>
      <c r="AH459" s="3">
        <v>5.0</v>
      </c>
      <c r="AI459" s="3">
        <v>0.38271604938271603</v>
      </c>
      <c r="AJ459" s="3">
        <v>28.5</v>
      </c>
      <c r="AK459" s="3">
        <v>0.35185185185185186</v>
      </c>
      <c r="AL459" s="3">
        <v>1511.3880701754385</v>
      </c>
      <c r="AM459" s="3"/>
    </row>
    <row r="460" ht="14.25" customHeight="1">
      <c r="A460" s="1">
        <v>4166.0</v>
      </c>
      <c r="B460" s="2">
        <v>7.0</v>
      </c>
      <c r="C460" s="2">
        <v>7.0</v>
      </c>
      <c r="D460" s="3" t="s">
        <v>506</v>
      </c>
      <c r="E460" s="3">
        <v>178.0</v>
      </c>
      <c r="F460" s="8">
        <v>163.0</v>
      </c>
      <c r="G460" s="8">
        <f t="shared" si="26"/>
        <v>-15</v>
      </c>
      <c r="H460" s="9">
        <f t="shared" si="27"/>
        <v>-0.08426966292</v>
      </c>
      <c r="I460" s="3">
        <v>139.0</v>
      </c>
      <c r="J460" s="8">
        <v>146.0</v>
      </c>
      <c r="K460" s="8">
        <f t="shared" si="28"/>
        <v>7</v>
      </c>
      <c r="L460" s="9">
        <f t="shared" si="29"/>
        <v>0.05035971223</v>
      </c>
      <c r="M460" s="3">
        <v>414191.68</v>
      </c>
      <c r="N460" s="8">
        <v>501772.8</v>
      </c>
      <c r="O460" s="8">
        <f t="shared" si="30"/>
        <v>87581.12</v>
      </c>
      <c r="P460" s="9">
        <f t="shared" si="31"/>
        <v>0.2114506984</v>
      </c>
      <c r="Q460" s="3">
        <v>2326.9195505617977</v>
      </c>
      <c r="R460" s="8">
        <v>3078.360736196319</v>
      </c>
      <c r="S460" s="8">
        <f t="shared" si="32"/>
        <v>751.4411856</v>
      </c>
      <c r="T460" s="9">
        <f t="shared" si="33"/>
        <v>0.3229338915</v>
      </c>
      <c r="U460" s="8"/>
      <c r="V460" s="8">
        <v>146.0</v>
      </c>
      <c r="W460" s="8">
        <v>0.0</v>
      </c>
      <c r="X460" s="9">
        <v>0.8957055214723927</v>
      </c>
      <c r="Y460" s="8">
        <v>146.0</v>
      </c>
      <c r="Z460" s="9">
        <v>0.8957055214723927</v>
      </c>
      <c r="AA460" s="8">
        <v>3436.7999999999997</v>
      </c>
      <c r="AB460" s="3"/>
      <c r="AC460" s="3">
        <v>4166.0</v>
      </c>
      <c r="AD460" s="3">
        <v>7.0</v>
      </c>
      <c r="AE460" s="3">
        <v>7.0</v>
      </c>
      <c r="AF460" s="3" t="s">
        <v>506</v>
      </c>
      <c r="AG460" s="3">
        <v>123.0</v>
      </c>
      <c r="AH460" s="3">
        <v>16.0</v>
      </c>
      <c r="AI460" s="3">
        <v>0.7808988764044944</v>
      </c>
      <c r="AJ460" s="3">
        <v>131.0</v>
      </c>
      <c r="AK460" s="3">
        <v>0.7359550561797753</v>
      </c>
      <c r="AL460" s="3">
        <v>3161.768549618321</v>
      </c>
      <c r="AM460" s="3"/>
    </row>
    <row r="461" ht="14.25" customHeight="1">
      <c r="A461" s="1">
        <v>4167.0</v>
      </c>
      <c r="B461" s="2">
        <v>7.0</v>
      </c>
      <c r="C461" s="2">
        <v>7.0</v>
      </c>
      <c r="D461" s="3" t="s">
        <v>507</v>
      </c>
      <c r="E461" s="3">
        <v>340.0</v>
      </c>
      <c r="F461" s="8">
        <v>325.0</v>
      </c>
      <c r="G461" s="8">
        <f t="shared" si="26"/>
        <v>-15</v>
      </c>
      <c r="H461" s="9">
        <f t="shared" si="27"/>
        <v>-0.04411764706</v>
      </c>
      <c r="I461" s="3">
        <v>21.0</v>
      </c>
      <c r="J461" s="8">
        <v>27.0</v>
      </c>
      <c r="K461" s="8">
        <f t="shared" si="28"/>
        <v>6</v>
      </c>
      <c r="L461" s="9">
        <f t="shared" si="29"/>
        <v>0.2857142857</v>
      </c>
      <c r="M461" s="3">
        <v>4066.88</v>
      </c>
      <c r="N461" s="8">
        <v>6415.36</v>
      </c>
      <c r="O461" s="8">
        <f t="shared" si="30"/>
        <v>2348.48</v>
      </c>
      <c r="P461" s="9">
        <f t="shared" si="31"/>
        <v>0.5774647887</v>
      </c>
      <c r="Q461" s="3">
        <v>11.961411764705883</v>
      </c>
      <c r="R461" s="8">
        <v>19.73956923076923</v>
      </c>
      <c r="S461" s="8">
        <f t="shared" si="32"/>
        <v>7.778157466</v>
      </c>
      <c r="T461" s="9">
        <f t="shared" si="33"/>
        <v>0.6502708559</v>
      </c>
      <c r="U461" s="8"/>
      <c r="V461" s="8">
        <v>17.0</v>
      </c>
      <c r="W461" s="8">
        <v>10.0</v>
      </c>
      <c r="X461" s="9">
        <v>0.08307692307692308</v>
      </c>
      <c r="Y461" s="8">
        <v>22.0</v>
      </c>
      <c r="Z461" s="9">
        <v>0.06769230769230769</v>
      </c>
      <c r="AA461" s="8">
        <v>291.6072727272727</v>
      </c>
      <c r="AB461" s="3"/>
      <c r="AC461" s="3">
        <v>4167.0</v>
      </c>
      <c r="AD461" s="3">
        <v>7.0</v>
      </c>
      <c r="AE461" s="3">
        <v>7.0</v>
      </c>
      <c r="AF461" s="3" t="s">
        <v>507</v>
      </c>
      <c r="AG461" s="3">
        <v>15.0</v>
      </c>
      <c r="AH461" s="3">
        <v>6.0</v>
      </c>
      <c r="AI461" s="3">
        <v>0.061764705882352944</v>
      </c>
      <c r="AJ461" s="3">
        <v>18.0</v>
      </c>
      <c r="AK461" s="3">
        <v>0.052941176470588235</v>
      </c>
      <c r="AL461" s="3">
        <v>225.9377777777778</v>
      </c>
      <c r="AM461" s="3"/>
    </row>
    <row r="462" ht="14.25" customHeight="1">
      <c r="A462" s="1">
        <v>4168.0</v>
      </c>
      <c r="B462" s="2">
        <v>7.0</v>
      </c>
      <c r="C462" s="2">
        <v>7.0</v>
      </c>
      <c r="D462" s="3" t="s">
        <v>508</v>
      </c>
      <c r="E462" s="3">
        <v>93.0</v>
      </c>
      <c r="F462" s="8">
        <v>88.0</v>
      </c>
      <c r="G462" s="8">
        <f t="shared" si="26"/>
        <v>-5</v>
      </c>
      <c r="H462" s="9">
        <f t="shared" si="27"/>
        <v>-0.05376344086</v>
      </c>
      <c r="I462" s="3">
        <v>49.0</v>
      </c>
      <c r="J462" s="8">
        <v>45.0</v>
      </c>
      <c r="K462" s="8">
        <f t="shared" si="28"/>
        <v>-4</v>
      </c>
      <c r="L462" s="9">
        <f t="shared" si="29"/>
        <v>-0.08163265306</v>
      </c>
      <c r="M462" s="3">
        <v>75781.44</v>
      </c>
      <c r="N462" s="8">
        <v>76182.4</v>
      </c>
      <c r="O462" s="8">
        <f t="shared" si="30"/>
        <v>400.96</v>
      </c>
      <c r="P462" s="9">
        <f t="shared" si="31"/>
        <v>0.005291005291</v>
      </c>
      <c r="Q462" s="3">
        <v>814.8541935483871</v>
      </c>
      <c r="R462" s="8">
        <v>865.7090909090908</v>
      </c>
      <c r="S462" s="8">
        <f t="shared" si="32"/>
        <v>50.85489736</v>
      </c>
      <c r="T462" s="9">
        <f t="shared" si="33"/>
        <v>0.06240981241</v>
      </c>
      <c r="U462" s="8"/>
      <c r="V462" s="8">
        <v>34.0</v>
      </c>
      <c r="W462" s="8">
        <v>11.0</v>
      </c>
      <c r="X462" s="9">
        <v>0.5113636363636364</v>
      </c>
      <c r="Y462" s="8">
        <v>39.5</v>
      </c>
      <c r="Z462" s="9">
        <v>0.44886363636363635</v>
      </c>
      <c r="AA462" s="8">
        <v>1928.6683544303796</v>
      </c>
      <c r="AB462" s="3"/>
      <c r="AC462" s="3">
        <v>4168.0</v>
      </c>
      <c r="AD462" s="3">
        <v>7.0</v>
      </c>
      <c r="AE462" s="3">
        <v>7.0</v>
      </c>
      <c r="AF462" s="3" t="s">
        <v>508</v>
      </c>
      <c r="AG462" s="3">
        <v>32.0</v>
      </c>
      <c r="AH462" s="3">
        <v>17.0</v>
      </c>
      <c r="AI462" s="3">
        <v>0.5268817204301075</v>
      </c>
      <c r="AJ462" s="3">
        <v>40.5</v>
      </c>
      <c r="AK462" s="3">
        <v>0.43548387096774194</v>
      </c>
      <c r="AL462" s="3">
        <v>1871.1466666666668</v>
      </c>
      <c r="AM462" s="3"/>
    </row>
    <row r="463" ht="14.25" customHeight="1">
      <c r="A463" s="1">
        <v>4169.0</v>
      </c>
      <c r="B463" s="2">
        <v>7.0</v>
      </c>
      <c r="C463" s="2">
        <v>7.0</v>
      </c>
      <c r="D463" s="3" t="s">
        <v>509</v>
      </c>
      <c r="E463" s="3">
        <v>283.0</v>
      </c>
      <c r="F463" s="8">
        <v>284.0</v>
      </c>
      <c r="G463" s="8">
        <f t="shared" si="26"/>
        <v>1</v>
      </c>
      <c r="H463" s="9">
        <f t="shared" si="27"/>
        <v>0.003533568905</v>
      </c>
      <c r="I463" s="3">
        <v>244.0</v>
      </c>
      <c r="J463" s="8">
        <v>241.0</v>
      </c>
      <c r="K463" s="8">
        <f t="shared" si="28"/>
        <v>-3</v>
      </c>
      <c r="L463" s="9">
        <f t="shared" si="29"/>
        <v>-0.01229508197</v>
      </c>
      <c r="M463" s="3">
        <v>812803.2</v>
      </c>
      <c r="N463" s="8">
        <v>807648.0</v>
      </c>
      <c r="O463" s="8">
        <f t="shared" si="30"/>
        <v>-5155.2</v>
      </c>
      <c r="P463" s="9">
        <f t="shared" si="31"/>
        <v>-0.006342494715</v>
      </c>
      <c r="Q463" s="3">
        <v>2872.096113074205</v>
      </c>
      <c r="R463" s="8">
        <v>2843.830985915493</v>
      </c>
      <c r="S463" s="8">
        <f t="shared" si="32"/>
        <v>-28.26512716</v>
      </c>
      <c r="T463" s="9">
        <f t="shared" si="33"/>
        <v>-0.009841288747</v>
      </c>
      <c r="U463" s="8"/>
      <c r="V463" s="8">
        <v>229.0</v>
      </c>
      <c r="W463" s="8">
        <v>12.0</v>
      </c>
      <c r="X463" s="9">
        <v>0.8485915492957746</v>
      </c>
      <c r="Y463" s="8">
        <v>235.0</v>
      </c>
      <c r="Z463" s="9">
        <v>0.8274647887323944</v>
      </c>
      <c r="AA463" s="8">
        <v>3436.8</v>
      </c>
      <c r="AB463" s="3"/>
      <c r="AC463" s="3">
        <v>4169.0</v>
      </c>
      <c r="AD463" s="3">
        <v>7.0</v>
      </c>
      <c r="AE463" s="3">
        <v>7.0</v>
      </c>
      <c r="AF463" s="3" t="s">
        <v>509</v>
      </c>
      <c r="AG463" s="3">
        <v>229.0</v>
      </c>
      <c r="AH463" s="3">
        <v>15.0</v>
      </c>
      <c r="AI463" s="3">
        <v>0.8621908127208481</v>
      </c>
      <c r="AJ463" s="3">
        <v>236.5</v>
      </c>
      <c r="AK463" s="3">
        <v>0.8356890459363958</v>
      </c>
      <c r="AL463" s="3">
        <v>3436.7999999999997</v>
      </c>
      <c r="AM463" s="3"/>
    </row>
    <row r="464" ht="14.25" customHeight="1">
      <c r="A464" s="1">
        <v>4170.0</v>
      </c>
      <c r="B464" s="2">
        <v>7.0</v>
      </c>
      <c r="C464" s="2">
        <v>7.0</v>
      </c>
      <c r="D464" s="3" t="s">
        <v>510</v>
      </c>
      <c r="E464" s="3">
        <v>1555.0</v>
      </c>
      <c r="F464" s="8">
        <v>1586.0</v>
      </c>
      <c r="G464" s="8">
        <f t="shared" si="26"/>
        <v>31</v>
      </c>
      <c r="H464" s="9">
        <f t="shared" si="27"/>
        <v>0.01993569132</v>
      </c>
      <c r="I464" s="3">
        <v>1337.0</v>
      </c>
      <c r="J464" s="8">
        <v>1320.0</v>
      </c>
      <c r="K464" s="8">
        <f t="shared" si="28"/>
        <v>-17</v>
      </c>
      <c r="L464" s="9">
        <f t="shared" si="29"/>
        <v>-0.01271503366</v>
      </c>
      <c r="M464" s="3">
        <v>4023232.6399999997</v>
      </c>
      <c r="N464" s="8">
        <v>4005991.36</v>
      </c>
      <c r="O464" s="8">
        <f t="shared" si="30"/>
        <v>-17241.28</v>
      </c>
      <c r="P464" s="9">
        <f t="shared" si="31"/>
        <v>-0.00428542954</v>
      </c>
      <c r="Q464" s="3">
        <v>2587.2878713826362</v>
      </c>
      <c r="R464" s="8">
        <v>2525.8457503152586</v>
      </c>
      <c r="S464" s="8">
        <f t="shared" si="32"/>
        <v>-61.44212107</v>
      </c>
      <c r="T464" s="9">
        <f t="shared" si="33"/>
        <v>-0.02374769416</v>
      </c>
      <c r="U464" s="8"/>
      <c r="V464" s="8">
        <v>1126.0</v>
      </c>
      <c r="W464" s="8">
        <v>194.0</v>
      </c>
      <c r="X464" s="9">
        <v>0.832282471626734</v>
      </c>
      <c r="Y464" s="8">
        <v>1223.0</v>
      </c>
      <c r="Z464" s="9">
        <v>0.7711223203026482</v>
      </c>
      <c r="AA464" s="8">
        <v>3275.5448569092396</v>
      </c>
      <c r="AB464" s="3"/>
      <c r="AC464" s="3">
        <v>4170.0</v>
      </c>
      <c r="AD464" s="3">
        <v>7.0</v>
      </c>
      <c r="AE464" s="3">
        <v>7.0</v>
      </c>
      <c r="AF464" s="3" t="s">
        <v>510</v>
      </c>
      <c r="AG464" s="3">
        <v>1076.0</v>
      </c>
      <c r="AH464" s="3">
        <v>261.0</v>
      </c>
      <c r="AI464" s="3">
        <v>0.8598070739549839</v>
      </c>
      <c r="AJ464" s="3">
        <v>1206.5</v>
      </c>
      <c r="AK464" s="3">
        <v>0.7758842443729903</v>
      </c>
      <c r="AL464" s="3">
        <v>3334.6312805636135</v>
      </c>
      <c r="AM464" s="3"/>
    </row>
    <row r="465" ht="14.25" customHeight="1">
      <c r="A465" s="1">
        <v>4171.0</v>
      </c>
      <c r="B465" s="2">
        <v>7.0</v>
      </c>
      <c r="C465" s="2">
        <v>7.0</v>
      </c>
      <c r="D465" s="3" t="s">
        <v>511</v>
      </c>
      <c r="E465" s="3">
        <v>960.0</v>
      </c>
      <c r="F465" s="8">
        <v>821.0</v>
      </c>
      <c r="G465" s="8">
        <f t="shared" si="26"/>
        <v>-139</v>
      </c>
      <c r="H465" s="9">
        <f t="shared" si="27"/>
        <v>-0.1447916667</v>
      </c>
      <c r="I465" s="3">
        <v>756.0</v>
      </c>
      <c r="J465" s="8">
        <v>605.0</v>
      </c>
      <c r="K465" s="8">
        <f t="shared" si="28"/>
        <v>-151</v>
      </c>
      <c r="L465" s="9">
        <f t="shared" si="29"/>
        <v>-0.1997354497</v>
      </c>
      <c r="M465" s="3">
        <v>1978909.44</v>
      </c>
      <c r="N465" s="8">
        <v>1457088.6400000001</v>
      </c>
      <c r="O465" s="8">
        <f t="shared" si="30"/>
        <v>-521820.8</v>
      </c>
      <c r="P465" s="9">
        <f t="shared" si="31"/>
        <v>-0.2636910964</v>
      </c>
      <c r="Q465" s="3">
        <v>2061.364</v>
      </c>
      <c r="R465" s="8">
        <v>1774.7730085261878</v>
      </c>
      <c r="S465" s="8">
        <f t="shared" si="32"/>
        <v>-286.5909915</v>
      </c>
      <c r="T465" s="9">
        <f t="shared" si="33"/>
        <v>-0.1390297839</v>
      </c>
      <c r="U465" s="8"/>
      <c r="V465" s="8">
        <v>450.0</v>
      </c>
      <c r="W465" s="8">
        <v>155.0</v>
      </c>
      <c r="X465" s="9">
        <v>0.7369062119366626</v>
      </c>
      <c r="Y465" s="8">
        <v>527.5</v>
      </c>
      <c r="Z465" s="9">
        <v>0.6425091352009744</v>
      </c>
      <c r="AA465" s="8">
        <v>2762.253345971564</v>
      </c>
      <c r="AB465" s="3"/>
      <c r="AC465" s="3">
        <v>4171.0</v>
      </c>
      <c r="AD465" s="3">
        <v>7.0</v>
      </c>
      <c r="AE465" s="3">
        <v>7.0</v>
      </c>
      <c r="AF465" s="3" t="s">
        <v>511</v>
      </c>
      <c r="AG465" s="3">
        <v>574.0</v>
      </c>
      <c r="AH465" s="3">
        <v>182.0</v>
      </c>
      <c r="AI465" s="3">
        <v>0.7875</v>
      </c>
      <c r="AJ465" s="3">
        <v>665.0</v>
      </c>
      <c r="AK465" s="3">
        <v>0.6927083333333334</v>
      </c>
      <c r="AL465" s="3">
        <v>2975.803669172932</v>
      </c>
      <c r="AM465" s="3"/>
    </row>
    <row r="466" ht="14.25" customHeight="1">
      <c r="A466" s="1">
        <v>4172.0</v>
      </c>
      <c r="B466" s="2">
        <v>7.0</v>
      </c>
      <c r="C466" s="2">
        <v>7.0</v>
      </c>
      <c r="D466" s="3" t="s">
        <v>512</v>
      </c>
      <c r="E466" s="3">
        <v>54.0</v>
      </c>
      <c r="F466" s="8">
        <v>46.0</v>
      </c>
      <c r="G466" s="8">
        <f t="shared" si="26"/>
        <v>-8</v>
      </c>
      <c r="H466" s="9">
        <f t="shared" si="27"/>
        <v>-0.1481481481</v>
      </c>
      <c r="I466" s="3">
        <v>24.0</v>
      </c>
      <c r="J466" s="8">
        <v>22.0</v>
      </c>
      <c r="K466" s="8">
        <f t="shared" si="28"/>
        <v>-2</v>
      </c>
      <c r="L466" s="9">
        <f t="shared" si="29"/>
        <v>-0.08333333333</v>
      </c>
      <c r="M466" s="3">
        <v>35055.36</v>
      </c>
      <c r="N466" s="8">
        <v>30243.84</v>
      </c>
      <c r="O466" s="8">
        <f t="shared" si="30"/>
        <v>-4811.52</v>
      </c>
      <c r="P466" s="9">
        <f t="shared" si="31"/>
        <v>-0.137254902</v>
      </c>
      <c r="Q466" s="3">
        <v>649.1733333333333</v>
      </c>
      <c r="R466" s="8">
        <v>657.4747826086957</v>
      </c>
      <c r="S466" s="8">
        <f t="shared" si="32"/>
        <v>8.301449275</v>
      </c>
      <c r="T466" s="9">
        <f t="shared" si="33"/>
        <v>0.01278772379</v>
      </c>
      <c r="U466" s="8"/>
      <c r="V466" s="8">
        <v>14.0</v>
      </c>
      <c r="W466" s="8">
        <v>8.0</v>
      </c>
      <c r="X466" s="9">
        <v>0.4782608695652174</v>
      </c>
      <c r="Y466" s="8">
        <v>18.0</v>
      </c>
      <c r="Z466" s="9">
        <v>0.391304347826087</v>
      </c>
      <c r="AA466" s="8">
        <v>1680.2133333333334</v>
      </c>
      <c r="AB466" s="3"/>
      <c r="AC466" s="3">
        <v>4172.0</v>
      </c>
      <c r="AD466" s="3">
        <v>7.0</v>
      </c>
      <c r="AE466" s="3">
        <v>7.0</v>
      </c>
      <c r="AF466" s="3" t="s">
        <v>512</v>
      </c>
      <c r="AG466" s="3">
        <v>18.0</v>
      </c>
      <c r="AH466" s="3">
        <v>6.0</v>
      </c>
      <c r="AI466" s="3">
        <v>0.4444444444444444</v>
      </c>
      <c r="AJ466" s="3">
        <v>21.0</v>
      </c>
      <c r="AK466" s="3">
        <v>0.3888888888888889</v>
      </c>
      <c r="AL466" s="3">
        <v>1669.3028571428572</v>
      </c>
      <c r="AM466" s="3"/>
    </row>
    <row r="467" ht="14.25" customHeight="1">
      <c r="A467" s="1">
        <v>4177.0</v>
      </c>
      <c r="B467" s="2">
        <v>7.0</v>
      </c>
      <c r="C467" s="2">
        <v>7.0</v>
      </c>
      <c r="D467" s="3" t="s">
        <v>513</v>
      </c>
      <c r="E467" s="3">
        <v>25.0</v>
      </c>
      <c r="F467" s="8">
        <v>38.0</v>
      </c>
      <c r="G467" s="8">
        <f t="shared" si="26"/>
        <v>13</v>
      </c>
      <c r="H467" s="9">
        <f t="shared" si="27"/>
        <v>0.52</v>
      </c>
      <c r="I467" s="3">
        <v>15.0</v>
      </c>
      <c r="J467" s="8">
        <v>27.0</v>
      </c>
      <c r="K467" s="8">
        <f t="shared" si="28"/>
        <v>12</v>
      </c>
      <c r="L467" s="9">
        <f t="shared" si="29"/>
        <v>0.8</v>
      </c>
      <c r="M467" s="3">
        <v>38664.0</v>
      </c>
      <c r="N467" s="8">
        <v>82425.92</v>
      </c>
      <c r="O467" s="8">
        <f t="shared" si="30"/>
        <v>43761.92</v>
      </c>
      <c r="P467" s="9">
        <f t="shared" si="31"/>
        <v>1.131851852</v>
      </c>
      <c r="Q467" s="3">
        <v>1546.56</v>
      </c>
      <c r="R467" s="8">
        <v>2169.103157894737</v>
      </c>
      <c r="S467" s="8">
        <f t="shared" si="32"/>
        <v>622.5431579</v>
      </c>
      <c r="T467" s="9">
        <f t="shared" si="33"/>
        <v>0.4025341131</v>
      </c>
      <c r="U467" s="8"/>
      <c r="V467" s="8">
        <v>27.0</v>
      </c>
      <c r="W467" s="8">
        <v>0.0</v>
      </c>
      <c r="X467" s="9">
        <v>0.7105263157894737</v>
      </c>
      <c r="Y467" s="8">
        <v>27.0</v>
      </c>
      <c r="Z467" s="9">
        <v>0.7105263157894737</v>
      </c>
      <c r="AA467" s="8">
        <v>3052.8118518518518</v>
      </c>
      <c r="AB467" s="3"/>
      <c r="AC467" s="3">
        <v>4177.0</v>
      </c>
      <c r="AD467" s="3">
        <v>7.0</v>
      </c>
      <c r="AE467" s="3">
        <v>7.0</v>
      </c>
      <c r="AF467" s="3" t="s">
        <v>513</v>
      </c>
      <c r="AG467" s="3">
        <v>15.0</v>
      </c>
      <c r="AH467" s="3">
        <v>0.0</v>
      </c>
      <c r="AI467" s="3">
        <v>0.6</v>
      </c>
      <c r="AJ467" s="3">
        <v>15.0</v>
      </c>
      <c r="AK467" s="3">
        <v>0.6</v>
      </c>
      <c r="AL467" s="3">
        <v>2577.6</v>
      </c>
      <c r="AM467" s="3"/>
    </row>
    <row r="468" ht="14.25" customHeight="1">
      <c r="A468" s="1">
        <v>4178.0</v>
      </c>
      <c r="B468" s="2">
        <v>7.0</v>
      </c>
      <c r="C468" s="2">
        <v>7.0</v>
      </c>
      <c r="D468" s="3" t="s">
        <v>514</v>
      </c>
      <c r="E468" s="3">
        <v>129.0</v>
      </c>
      <c r="F468" s="8">
        <v>125.0</v>
      </c>
      <c r="G468" s="8">
        <f t="shared" si="26"/>
        <v>-4</v>
      </c>
      <c r="H468" s="9">
        <f t="shared" si="27"/>
        <v>-0.03100775194</v>
      </c>
      <c r="I468" s="3">
        <v>129.0</v>
      </c>
      <c r="J468" s="8">
        <v>125.0</v>
      </c>
      <c r="K468" s="8">
        <f t="shared" si="28"/>
        <v>-4</v>
      </c>
      <c r="L468" s="9">
        <f t="shared" si="29"/>
        <v>-0.03100775194</v>
      </c>
      <c r="M468" s="3">
        <v>439910.4</v>
      </c>
      <c r="N468" s="8">
        <v>419289.6</v>
      </c>
      <c r="O468" s="8">
        <f t="shared" si="30"/>
        <v>-20620.8</v>
      </c>
      <c r="P468" s="9">
        <f t="shared" si="31"/>
        <v>-0.046875</v>
      </c>
      <c r="Q468" s="3">
        <v>3410.158139534884</v>
      </c>
      <c r="R468" s="8">
        <v>3354.3167999999996</v>
      </c>
      <c r="S468" s="8">
        <f t="shared" si="32"/>
        <v>-55.84133953</v>
      </c>
      <c r="T468" s="9">
        <f t="shared" si="33"/>
        <v>-0.016375</v>
      </c>
      <c r="U468" s="8"/>
      <c r="V468" s="8">
        <v>119.0</v>
      </c>
      <c r="W468" s="8">
        <v>6.0</v>
      </c>
      <c r="X468" s="9">
        <v>1.0</v>
      </c>
      <c r="Y468" s="8">
        <v>122.0</v>
      </c>
      <c r="Z468" s="9">
        <v>0.976</v>
      </c>
      <c r="AA468" s="8">
        <v>3436.7999999999997</v>
      </c>
      <c r="AB468" s="3"/>
      <c r="AC468" s="3">
        <v>4178.0</v>
      </c>
      <c r="AD468" s="3">
        <v>7.0</v>
      </c>
      <c r="AE468" s="3">
        <v>7.0</v>
      </c>
      <c r="AF468" s="3" t="s">
        <v>514</v>
      </c>
      <c r="AG468" s="3">
        <v>127.0</v>
      </c>
      <c r="AH468" s="3">
        <v>2.0</v>
      </c>
      <c r="AI468" s="3">
        <v>1.0</v>
      </c>
      <c r="AJ468" s="3">
        <v>128.0</v>
      </c>
      <c r="AK468" s="3">
        <v>0.9922480620155039</v>
      </c>
      <c r="AL468" s="3">
        <v>3436.8</v>
      </c>
      <c r="AM468" s="3"/>
    </row>
    <row r="469" ht="14.25" customHeight="1">
      <c r="A469" s="1">
        <v>4181.0</v>
      </c>
      <c r="B469" s="2">
        <v>7.0</v>
      </c>
      <c r="C469" s="2">
        <v>7.0</v>
      </c>
      <c r="D469" s="3" t="s">
        <v>515</v>
      </c>
      <c r="E469" s="3">
        <v>1376.0</v>
      </c>
      <c r="F469" s="8">
        <v>1438.0</v>
      </c>
      <c r="G469" s="8">
        <f t="shared" si="26"/>
        <v>62</v>
      </c>
      <c r="H469" s="9">
        <f t="shared" si="27"/>
        <v>0.04505813953</v>
      </c>
      <c r="I469" s="3">
        <v>1173.0</v>
      </c>
      <c r="J469" s="8">
        <v>1172.0</v>
      </c>
      <c r="K469" s="8">
        <f t="shared" si="28"/>
        <v>-1</v>
      </c>
      <c r="L469" s="9">
        <f t="shared" si="29"/>
        <v>-0.000852514919</v>
      </c>
      <c r="M469" s="3">
        <v>3609728.32</v>
      </c>
      <c r="N469" s="8">
        <v>3431759.3600000003</v>
      </c>
      <c r="O469" s="8">
        <f t="shared" si="30"/>
        <v>-177968.96</v>
      </c>
      <c r="P469" s="9">
        <f t="shared" si="31"/>
        <v>-0.04930259128</v>
      </c>
      <c r="Q469" s="3">
        <v>2623.349069767442</v>
      </c>
      <c r="R469" s="8">
        <v>2386.480778859527</v>
      </c>
      <c r="S469" s="8">
        <f t="shared" si="32"/>
        <v>-236.8682909</v>
      </c>
      <c r="T469" s="9">
        <f t="shared" si="33"/>
        <v>-0.09029232657</v>
      </c>
      <c r="U469" s="8"/>
      <c r="V469" s="8">
        <v>973.0</v>
      </c>
      <c r="W469" s="8">
        <v>199.0</v>
      </c>
      <c r="X469" s="9">
        <v>0.8150208623087621</v>
      </c>
      <c r="Y469" s="8">
        <v>1072.5</v>
      </c>
      <c r="Z469" s="9">
        <v>0.7458275382475661</v>
      </c>
      <c r="AA469" s="8">
        <v>3199.7756270396276</v>
      </c>
      <c r="AB469" s="3"/>
      <c r="AC469" s="3">
        <v>4181.0</v>
      </c>
      <c r="AD469" s="3">
        <v>7.0</v>
      </c>
      <c r="AE469" s="3">
        <v>7.0</v>
      </c>
      <c r="AF469" s="3" t="s">
        <v>515</v>
      </c>
      <c r="AG469" s="3">
        <v>979.0</v>
      </c>
      <c r="AH469" s="3">
        <v>194.0</v>
      </c>
      <c r="AI469" s="3">
        <v>0.8524709302325582</v>
      </c>
      <c r="AJ469" s="3">
        <v>1076.0</v>
      </c>
      <c r="AK469" s="3">
        <v>0.7819767441860465</v>
      </c>
      <c r="AL469" s="3">
        <v>3354.766096654275</v>
      </c>
      <c r="AM469" s="3"/>
    </row>
    <row r="470" ht="14.25" customHeight="1">
      <c r="A470" s="1">
        <v>4183.0</v>
      </c>
      <c r="B470" s="2">
        <v>7.0</v>
      </c>
      <c r="C470" s="2">
        <v>7.0</v>
      </c>
      <c r="D470" s="3" t="s">
        <v>516</v>
      </c>
      <c r="E470" s="3">
        <v>306.0</v>
      </c>
      <c r="F470" s="8">
        <v>337.0</v>
      </c>
      <c r="G470" s="8">
        <f t="shared" si="26"/>
        <v>31</v>
      </c>
      <c r="H470" s="9">
        <f t="shared" si="27"/>
        <v>0.1013071895</v>
      </c>
      <c r="I470" s="3">
        <v>56.0</v>
      </c>
      <c r="J470" s="8">
        <v>60.0</v>
      </c>
      <c r="K470" s="8">
        <f t="shared" si="28"/>
        <v>4</v>
      </c>
      <c r="L470" s="9">
        <f t="shared" si="29"/>
        <v>0.07142857143</v>
      </c>
      <c r="M470" s="3">
        <v>31217.6</v>
      </c>
      <c r="N470" s="8">
        <v>33451.520000000004</v>
      </c>
      <c r="O470" s="8">
        <f t="shared" si="30"/>
        <v>2233.92</v>
      </c>
      <c r="P470" s="9">
        <f t="shared" si="31"/>
        <v>0.07155963303</v>
      </c>
      <c r="Q470" s="3">
        <v>102.01830065359476</v>
      </c>
      <c r="R470" s="8">
        <v>99.26267062314541</v>
      </c>
      <c r="S470" s="8">
        <f t="shared" si="32"/>
        <v>-2.75563003</v>
      </c>
      <c r="T470" s="9">
        <f t="shared" si="33"/>
        <v>-0.0270111344</v>
      </c>
      <c r="U470" s="8"/>
      <c r="V470" s="8">
        <v>36.0</v>
      </c>
      <c r="W470" s="8">
        <v>24.0</v>
      </c>
      <c r="X470" s="9">
        <v>0.17804154302670624</v>
      </c>
      <c r="Y470" s="8">
        <v>48.0</v>
      </c>
      <c r="Z470" s="9">
        <v>0.142433234421365</v>
      </c>
      <c r="AA470" s="8">
        <v>696.9066666666668</v>
      </c>
      <c r="AB470" s="3"/>
      <c r="AC470" s="3">
        <v>4183.0</v>
      </c>
      <c r="AD470" s="3">
        <v>7.0</v>
      </c>
      <c r="AE470" s="3">
        <v>7.0</v>
      </c>
      <c r="AF470" s="3" t="s">
        <v>516</v>
      </c>
      <c r="AG470" s="3">
        <v>36.0</v>
      </c>
      <c r="AH470" s="3">
        <v>20.0</v>
      </c>
      <c r="AI470" s="3">
        <v>0.1830065359477124</v>
      </c>
      <c r="AJ470" s="3">
        <v>46.0</v>
      </c>
      <c r="AK470" s="3">
        <v>0.1503267973856209</v>
      </c>
      <c r="AL470" s="3">
        <v>678.6434782608695</v>
      </c>
      <c r="AM470" s="3"/>
    </row>
    <row r="471" ht="14.25" customHeight="1">
      <c r="A471" s="1">
        <v>4184.0</v>
      </c>
      <c r="B471" s="2">
        <v>7.0</v>
      </c>
      <c r="C471" s="2">
        <v>7.0</v>
      </c>
      <c r="D471" s="3" t="s">
        <v>517</v>
      </c>
      <c r="E471" s="3">
        <v>594.0</v>
      </c>
      <c r="F471" s="8">
        <v>647.0</v>
      </c>
      <c r="G471" s="8">
        <f t="shared" si="26"/>
        <v>53</v>
      </c>
      <c r="H471" s="9">
        <f t="shared" si="27"/>
        <v>0.08922558923</v>
      </c>
      <c r="I471" s="3">
        <v>102.0</v>
      </c>
      <c r="J471" s="8">
        <v>72.0</v>
      </c>
      <c r="K471" s="8">
        <f t="shared" si="28"/>
        <v>-30</v>
      </c>
      <c r="L471" s="9">
        <f t="shared" si="29"/>
        <v>-0.2941176471</v>
      </c>
      <c r="M471" s="3">
        <v>57967.36</v>
      </c>
      <c r="N471" s="8">
        <v>26749.76</v>
      </c>
      <c r="O471" s="8">
        <f t="shared" si="30"/>
        <v>-31217.6</v>
      </c>
      <c r="P471" s="9">
        <f t="shared" si="31"/>
        <v>-0.5385375494</v>
      </c>
      <c r="Q471" s="3">
        <v>97.58814814814815</v>
      </c>
      <c r="R471" s="8">
        <v>41.34429675425039</v>
      </c>
      <c r="S471" s="8">
        <f t="shared" si="32"/>
        <v>-56.24385139</v>
      </c>
      <c r="T471" s="9">
        <f t="shared" si="33"/>
        <v>-0.5763389557</v>
      </c>
      <c r="U471" s="8"/>
      <c r="V471" s="8">
        <v>55.0</v>
      </c>
      <c r="W471" s="8">
        <v>17.0</v>
      </c>
      <c r="X471" s="9">
        <v>0.11128284389489954</v>
      </c>
      <c r="Y471" s="8">
        <v>63.5</v>
      </c>
      <c r="Z471" s="9">
        <v>0.09814528593508501</v>
      </c>
      <c r="AA471" s="8">
        <v>421.256062992126</v>
      </c>
      <c r="AB471" s="3"/>
      <c r="AC471" s="3">
        <v>4184.0</v>
      </c>
      <c r="AD471" s="3">
        <v>7.0</v>
      </c>
      <c r="AE471" s="3">
        <v>7.0</v>
      </c>
      <c r="AF471" s="3" t="s">
        <v>517</v>
      </c>
      <c r="AG471" s="3">
        <v>77.0</v>
      </c>
      <c r="AH471" s="3">
        <v>25.0</v>
      </c>
      <c r="AI471" s="3">
        <v>0.1717171717171717</v>
      </c>
      <c r="AJ471" s="3">
        <v>89.5</v>
      </c>
      <c r="AK471" s="3">
        <v>0.15067340067340068</v>
      </c>
      <c r="AL471" s="3">
        <v>647.68</v>
      </c>
      <c r="AM471" s="3"/>
    </row>
    <row r="472" ht="14.25" customHeight="1">
      <c r="A472" s="1">
        <v>4185.0</v>
      </c>
      <c r="B472" s="2">
        <v>7.0</v>
      </c>
      <c r="C472" s="2">
        <v>7.0</v>
      </c>
      <c r="D472" s="3" t="s">
        <v>518</v>
      </c>
      <c r="E472" s="3">
        <v>864.0</v>
      </c>
      <c r="F472" s="8">
        <v>910.0</v>
      </c>
      <c r="G472" s="8">
        <f t="shared" si="26"/>
        <v>46</v>
      </c>
      <c r="H472" s="9">
        <f t="shared" si="27"/>
        <v>0.05324074074</v>
      </c>
      <c r="I472" s="3">
        <v>158.0</v>
      </c>
      <c r="J472" s="8">
        <v>143.0</v>
      </c>
      <c r="K472" s="8">
        <f t="shared" si="28"/>
        <v>-15</v>
      </c>
      <c r="L472" s="9">
        <f t="shared" si="29"/>
        <v>-0.09493670886</v>
      </c>
      <c r="M472" s="3">
        <v>78931.84</v>
      </c>
      <c r="N472" s="8">
        <v>59227.52</v>
      </c>
      <c r="O472" s="8">
        <f t="shared" si="30"/>
        <v>-19704.32</v>
      </c>
      <c r="P472" s="9">
        <f t="shared" si="31"/>
        <v>-0.2496371553</v>
      </c>
      <c r="Q472" s="3">
        <v>91.35629629629629</v>
      </c>
      <c r="R472" s="8">
        <v>65.08518681318681</v>
      </c>
      <c r="S472" s="8">
        <f t="shared" si="32"/>
        <v>-26.27110948</v>
      </c>
      <c r="T472" s="9">
        <f t="shared" si="33"/>
        <v>-0.2875675848</v>
      </c>
      <c r="U472" s="8"/>
      <c r="V472" s="8">
        <v>81.0</v>
      </c>
      <c r="W472" s="8">
        <v>62.0</v>
      </c>
      <c r="X472" s="9">
        <v>0.15714285714285714</v>
      </c>
      <c r="Y472" s="8">
        <v>112.0</v>
      </c>
      <c r="Z472" s="9">
        <v>0.12307692307692308</v>
      </c>
      <c r="AA472" s="8">
        <v>528.8171428571428</v>
      </c>
      <c r="AB472" s="3"/>
      <c r="AC472" s="3">
        <v>4185.0</v>
      </c>
      <c r="AD472" s="3">
        <v>7.0</v>
      </c>
      <c r="AE472" s="3">
        <v>7.0</v>
      </c>
      <c r="AF472" s="3" t="s">
        <v>518</v>
      </c>
      <c r="AG472" s="3">
        <v>94.0</v>
      </c>
      <c r="AH472" s="3">
        <v>64.0</v>
      </c>
      <c r="AI472" s="3">
        <v>0.18287037037037038</v>
      </c>
      <c r="AJ472" s="3">
        <v>126.0</v>
      </c>
      <c r="AK472" s="3">
        <v>0.14583333333333334</v>
      </c>
      <c r="AL472" s="3">
        <v>626.4431746031746</v>
      </c>
      <c r="AM472" s="3"/>
    </row>
    <row r="473" ht="14.25" customHeight="1">
      <c r="A473" s="1">
        <v>4186.0</v>
      </c>
      <c r="B473" s="2">
        <v>7.0</v>
      </c>
      <c r="C473" s="2">
        <v>7.0</v>
      </c>
      <c r="D473" s="3" t="s">
        <v>519</v>
      </c>
      <c r="E473" s="3">
        <v>445.0</v>
      </c>
      <c r="F473" s="8">
        <v>454.0</v>
      </c>
      <c r="G473" s="8">
        <f t="shared" si="26"/>
        <v>9</v>
      </c>
      <c r="H473" s="9">
        <f t="shared" si="27"/>
        <v>0.0202247191</v>
      </c>
      <c r="I473" s="3">
        <v>372.0</v>
      </c>
      <c r="J473" s="8">
        <v>393.0</v>
      </c>
      <c r="K473" s="8">
        <f t="shared" si="28"/>
        <v>21</v>
      </c>
      <c r="L473" s="9">
        <f t="shared" si="29"/>
        <v>0.0564516129</v>
      </c>
      <c r="M473" s="3">
        <v>1077093.12</v>
      </c>
      <c r="N473" s="8">
        <v>1250995.2</v>
      </c>
      <c r="O473" s="8">
        <f t="shared" si="30"/>
        <v>173902.08</v>
      </c>
      <c r="P473" s="9">
        <f t="shared" si="31"/>
        <v>0.1614550096</v>
      </c>
      <c r="Q473" s="3">
        <v>2420.43397752809</v>
      </c>
      <c r="R473" s="8">
        <v>2755.496035242291</v>
      </c>
      <c r="S473" s="8">
        <f t="shared" si="32"/>
        <v>335.0620577</v>
      </c>
      <c r="T473" s="9">
        <f t="shared" si="33"/>
        <v>0.1384305711</v>
      </c>
      <c r="U473" s="8"/>
      <c r="V473" s="8">
        <v>335.0</v>
      </c>
      <c r="W473" s="8">
        <v>58.0</v>
      </c>
      <c r="X473" s="9">
        <v>0.8656387665198237</v>
      </c>
      <c r="Y473" s="8">
        <v>364.0</v>
      </c>
      <c r="Z473" s="9">
        <v>0.801762114537445</v>
      </c>
      <c r="AA473" s="8">
        <v>3436.7999999999997</v>
      </c>
      <c r="AB473" s="3"/>
      <c r="AC473" s="3">
        <v>4186.0</v>
      </c>
      <c r="AD473" s="3">
        <v>7.0</v>
      </c>
      <c r="AE473" s="3">
        <v>7.0</v>
      </c>
      <c r="AF473" s="3" t="s">
        <v>519</v>
      </c>
      <c r="AG473" s="3">
        <v>296.0</v>
      </c>
      <c r="AH473" s="3">
        <v>76.0</v>
      </c>
      <c r="AI473" s="3">
        <v>0.8359550561797753</v>
      </c>
      <c r="AJ473" s="3">
        <v>334.0</v>
      </c>
      <c r="AK473" s="3">
        <v>0.750561797752809</v>
      </c>
      <c r="AL473" s="3">
        <v>3224.829700598803</v>
      </c>
      <c r="AM473" s="3"/>
    </row>
    <row r="474" ht="14.25" customHeight="1">
      <c r="A474" s="1">
        <v>4188.0</v>
      </c>
      <c r="B474" s="2">
        <v>7.0</v>
      </c>
      <c r="C474" s="2">
        <v>7.0</v>
      </c>
      <c r="D474" s="3" t="s">
        <v>520</v>
      </c>
      <c r="E474" s="3">
        <v>628.0</v>
      </c>
      <c r="F474" s="8">
        <v>656.0</v>
      </c>
      <c r="G474" s="8">
        <f t="shared" si="26"/>
        <v>28</v>
      </c>
      <c r="H474" s="9">
        <f t="shared" si="27"/>
        <v>0.04458598726</v>
      </c>
      <c r="I474" s="3">
        <v>63.0</v>
      </c>
      <c r="J474" s="8">
        <v>57.0</v>
      </c>
      <c r="K474" s="8">
        <f t="shared" si="28"/>
        <v>-6</v>
      </c>
      <c r="L474" s="9">
        <f t="shared" si="29"/>
        <v>-0.09523809524</v>
      </c>
      <c r="M474" s="3">
        <v>14778.24</v>
      </c>
      <c r="N474" s="8">
        <v>15408.32</v>
      </c>
      <c r="O474" s="8">
        <f t="shared" si="30"/>
        <v>630.08</v>
      </c>
      <c r="P474" s="9">
        <f t="shared" si="31"/>
        <v>0.04263565891</v>
      </c>
      <c r="Q474" s="3">
        <v>23.532229299363056</v>
      </c>
      <c r="R474" s="8">
        <v>23.48829268292683</v>
      </c>
      <c r="S474" s="8">
        <f t="shared" si="32"/>
        <v>-0.04393661644</v>
      </c>
      <c r="T474" s="9">
        <f t="shared" si="33"/>
        <v>-0.001867082624</v>
      </c>
      <c r="U474" s="8"/>
      <c r="V474" s="8">
        <v>40.0</v>
      </c>
      <c r="W474" s="8">
        <v>17.0</v>
      </c>
      <c r="X474" s="9">
        <v>0.08689024390243902</v>
      </c>
      <c r="Y474" s="8">
        <v>48.5</v>
      </c>
      <c r="Z474" s="9">
        <v>0.07393292682926829</v>
      </c>
      <c r="AA474" s="8">
        <v>317.69731958762884</v>
      </c>
      <c r="AB474" s="3"/>
      <c r="AC474" s="3">
        <v>4188.0</v>
      </c>
      <c r="AD474" s="3">
        <v>7.0</v>
      </c>
      <c r="AE474" s="3">
        <v>7.0</v>
      </c>
      <c r="AF474" s="3" t="s">
        <v>520</v>
      </c>
      <c r="AG474" s="3">
        <v>30.0</v>
      </c>
      <c r="AH474" s="3">
        <v>33.0</v>
      </c>
      <c r="AI474" s="3">
        <v>0.10031847133757962</v>
      </c>
      <c r="AJ474" s="3">
        <v>46.5</v>
      </c>
      <c r="AK474" s="3">
        <v>0.07404458598726114</v>
      </c>
      <c r="AL474" s="3">
        <v>317.8116129032258</v>
      </c>
      <c r="AM474" s="3"/>
    </row>
    <row r="475" ht="14.25" customHeight="1">
      <c r="A475" s="1">
        <v>4189.0</v>
      </c>
      <c r="B475" s="2">
        <v>7.0</v>
      </c>
      <c r="C475" s="2">
        <v>7.0</v>
      </c>
      <c r="D475" s="3" t="s">
        <v>521</v>
      </c>
      <c r="E475" s="3">
        <v>112.0</v>
      </c>
      <c r="F475" s="8">
        <v>99.0</v>
      </c>
      <c r="G475" s="8">
        <f t="shared" si="26"/>
        <v>-13</v>
      </c>
      <c r="H475" s="9">
        <f t="shared" si="27"/>
        <v>-0.1160714286</v>
      </c>
      <c r="I475" s="3">
        <v>81.0</v>
      </c>
      <c r="J475" s="8">
        <v>60.0</v>
      </c>
      <c r="K475" s="8">
        <f t="shared" si="28"/>
        <v>-21</v>
      </c>
      <c r="L475" s="9">
        <f t="shared" si="29"/>
        <v>-0.2592592593</v>
      </c>
      <c r="M475" s="3">
        <v>210045.76</v>
      </c>
      <c r="N475" s="8">
        <v>151047.36</v>
      </c>
      <c r="O475" s="8">
        <f t="shared" si="30"/>
        <v>-58998.4</v>
      </c>
      <c r="P475" s="9">
        <f t="shared" si="31"/>
        <v>-0.280883556</v>
      </c>
      <c r="Q475" s="3">
        <v>1875.4085714285716</v>
      </c>
      <c r="R475" s="8">
        <v>1525.7309090909089</v>
      </c>
      <c r="S475" s="8">
        <f t="shared" si="32"/>
        <v>-349.6776623</v>
      </c>
      <c r="T475" s="9">
        <f t="shared" si="33"/>
        <v>-0.186454124</v>
      </c>
      <c r="U475" s="8"/>
      <c r="V475" s="8">
        <v>58.0</v>
      </c>
      <c r="W475" s="8">
        <v>2.0</v>
      </c>
      <c r="X475" s="9">
        <v>0.6060606060606061</v>
      </c>
      <c r="Y475" s="8">
        <v>59.0</v>
      </c>
      <c r="Z475" s="9">
        <v>0.5959595959595959</v>
      </c>
      <c r="AA475" s="8">
        <v>2560.1247457627114</v>
      </c>
      <c r="AB475" s="3"/>
      <c r="AC475" s="3">
        <v>4189.0</v>
      </c>
      <c r="AD475" s="3">
        <v>7.0</v>
      </c>
      <c r="AE475" s="3">
        <v>7.0</v>
      </c>
      <c r="AF475" s="3" t="s">
        <v>521</v>
      </c>
      <c r="AG475" s="3">
        <v>67.0</v>
      </c>
      <c r="AH475" s="3">
        <v>14.0</v>
      </c>
      <c r="AI475" s="3">
        <v>0.7232142857142857</v>
      </c>
      <c r="AJ475" s="3">
        <v>74.0</v>
      </c>
      <c r="AK475" s="3">
        <v>0.6607142857142857</v>
      </c>
      <c r="AL475" s="3">
        <v>2838.4562162162165</v>
      </c>
      <c r="AM475" s="3"/>
    </row>
    <row r="476" ht="14.25" customHeight="1">
      <c r="A476" s="1">
        <v>4191.0</v>
      </c>
      <c r="B476" s="2">
        <v>7.0</v>
      </c>
      <c r="C476" s="2">
        <v>7.0</v>
      </c>
      <c r="D476" s="3" t="s">
        <v>522</v>
      </c>
      <c r="E476" s="3">
        <v>529.0</v>
      </c>
      <c r="F476" s="8">
        <v>663.0</v>
      </c>
      <c r="G476" s="8">
        <f t="shared" si="26"/>
        <v>134</v>
      </c>
      <c r="H476" s="9">
        <f t="shared" si="27"/>
        <v>0.2533081285</v>
      </c>
      <c r="I476" s="3">
        <v>478.0</v>
      </c>
      <c r="J476" s="8">
        <v>567.0</v>
      </c>
      <c r="K476" s="8">
        <f t="shared" si="28"/>
        <v>89</v>
      </c>
      <c r="L476" s="9">
        <f t="shared" si="29"/>
        <v>0.1861924686</v>
      </c>
      <c r="M476" s="3">
        <v>1617071.68</v>
      </c>
      <c r="N476" s="8">
        <v>1873342.4</v>
      </c>
      <c r="O476" s="8">
        <f t="shared" si="30"/>
        <v>256270.72</v>
      </c>
      <c r="P476" s="9">
        <f t="shared" si="31"/>
        <v>0.1584782686</v>
      </c>
      <c r="Q476" s="3">
        <v>3056.846275992438</v>
      </c>
      <c r="R476" s="8">
        <v>2825.554147812971</v>
      </c>
      <c r="S476" s="8">
        <f t="shared" si="32"/>
        <v>-231.2921282</v>
      </c>
      <c r="T476" s="9">
        <f t="shared" si="33"/>
        <v>-0.07566364393</v>
      </c>
      <c r="U476" s="8"/>
      <c r="V476" s="8">
        <v>535.0</v>
      </c>
      <c r="W476" s="8">
        <v>32.0</v>
      </c>
      <c r="X476" s="9">
        <v>0.8552036199095022</v>
      </c>
      <c r="Y476" s="8">
        <v>551.0</v>
      </c>
      <c r="Z476" s="9">
        <v>0.8310708898944194</v>
      </c>
      <c r="AA476" s="8">
        <v>3399.8954627949183</v>
      </c>
      <c r="AB476" s="3"/>
      <c r="AC476" s="3">
        <v>4191.0</v>
      </c>
      <c r="AD476" s="3">
        <v>7.0</v>
      </c>
      <c r="AE476" s="3">
        <v>7.0</v>
      </c>
      <c r="AF476" s="3" t="s">
        <v>522</v>
      </c>
      <c r="AG476" s="3">
        <v>465.0</v>
      </c>
      <c r="AH476" s="3">
        <v>13.0</v>
      </c>
      <c r="AI476" s="3">
        <v>0.9035916824196597</v>
      </c>
      <c r="AJ476" s="3">
        <v>471.5</v>
      </c>
      <c r="AK476" s="3">
        <v>0.8913043478260869</v>
      </c>
      <c r="AL476" s="3">
        <v>3429.6324072110283</v>
      </c>
      <c r="AM476" s="3"/>
    </row>
    <row r="477" ht="14.25" customHeight="1">
      <c r="A477" s="1">
        <v>4192.0</v>
      </c>
      <c r="B477" s="2">
        <v>7.0</v>
      </c>
      <c r="C477" s="2">
        <v>7.0</v>
      </c>
      <c r="D477" s="3" t="s">
        <v>523</v>
      </c>
      <c r="E477" s="3">
        <v>731.0</v>
      </c>
      <c r="F477" s="8">
        <v>715.0</v>
      </c>
      <c r="G477" s="8">
        <f t="shared" si="26"/>
        <v>-16</v>
      </c>
      <c r="H477" s="9">
        <f t="shared" si="27"/>
        <v>-0.0218878249</v>
      </c>
      <c r="I477" s="3">
        <v>661.0</v>
      </c>
      <c r="J477" s="8">
        <v>633.0</v>
      </c>
      <c r="K477" s="8">
        <f t="shared" si="28"/>
        <v>-28</v>
      </c>
      <c r="L477" s="9">
        <f t="shared" si="29"/>
        <v>-0.04236006051</v>
      </c>
      <c r="M477" s="3">
        <v>2232201.6</v>
      </c>
      <c r="N477" s="8">
        <v>2151436.8</v>
      </c>
      <c r="O477" s="8">
        <f t="shared" si="30"/>
        <v>-80764.8</v>
      </c>
      <c r="P477" s="9">
        <f t="shared" si="31"/>
        <v>-0.03618167821</v>
      </c>
      <c r="Q477" s="3">
        <v>3053.627359781122</v>
      </c>
      <c r="R477" s="8">
        <v>3009.0025174825173</v>
      </c>
      <c r="S477" s="8">
        <f t="shared" si="32"/>
        <v>-44.6248423</v>
      </c>
      <c r="T477" s="9">
        <f t="shared" si="33"/>
        <v>-0.01461371577</v>
      </c>
      <c r="U477" s="8"/>
      <c r="V477" s="8">
        <v>619.0</v>
      </c>
      <c r="W477" s="8">
        <v>14.0</v>
      </c>
      <c r="X477" s="9">
        <v>0.8853146853146853</v>
      </c>
      <c r="Y477" s="8">
        <v>626.0</v>
      </c>
      <c r="Z477" s="9">
        <v>0.8755244755244755</v>
      </c>
      <c r="AA477" s="8">
        <v>3436.7999999999997</v>
      </c>
      <c r="AB477" s="3"/>
      <c r="AC477" s="3">
        <v>4192.0</v>
      </c>
      <c r="AD477" s="3">
        <v>7.0</v>
      </c>
      <c r="AE477" s="3">
        <v>7.0</v>
      </c>
      <c r="AF477" s="3" t="s">
        <v>523</v>
      </c>
      <c r="AG477" s="3">
        <v>638.0</v>
      </c>
      <c r="AH477" s="3">
        <v>23.0</v>
      </c>
      <c r="AI477" s="3">
        <v>0.9042407660738714</v>
      </c>
      <c r="AJ477" s="3">
        <v>649.5</v>
      </c>
      <c r="AK477" s="3">
        <v>0.8885088919288646</v>
      </c>
      <c r="AL477" s="3">
        <v>3436.8</v>
      </c>
      <c r="AM477" s="3"/>
    </row>
    <row r="478" ht="14.25" customHeight="1">
      <c r="A478" s="1">
        <v>4193.0</v>
      </c>
      <c r="B478" s="2">
        <v>7.0</v>
      </c>
      <c r="C478" s="2">
        <v>7.0</v>
      </c>
      <c r="D478" s="3" t="s">
        <v>524</v>
      </c>
      <c r="E478" s="3">
        <v>327.0</v>
      </c>
      <c r="F478" s="8">
        <v>289.0</v>
      </c>
      <c r="G478" s="8">
        <f t="shared" si="26"/>
        <v>-38</v>
      </c>
      <c r="H478" s="9">
        <f t="shared" si="27"/>
        <v>-0.1162079511</v>
      </c>
      <c r="I478" s="3">
        <v>282.0</v>
      </c>
      <c r="J478" s="8">
        <v>227.0</v>
      </c>
      <c r="K478" s="8">
        <f t="shared" si="28"/>
        <v>-55</v>
      </c>
      <c r="L478" s="9">
        <f t="shared" si="29"/>
        <v>-0.195035461</v>
      </c>
      <c r="M478" s="3">
        <v>931372.8</v>
      </c>
      <c r="N478" s="8">
        <v>719436.8</v>
      </c>
      <c r="O478" s="8">
        <f t="shared" si="30"/>
        <v>-211936</v>
      </c>
      <c r="P478" s="9">
        <f t="shared" si="31"/>
        <v>-0.2275522755</v>
      </c>
      <c r="Q478" s="3">
        <v>2848.2348623853213</v>
      </c>
      <c r="R478" s="8">
        <v>2489.4006920415227</v>
      </c>
      <c r="S478" s="8">
        <f t="shared" si="32"/>
        <v>-358.8341703</v>
      </c>
      <c r="T478" s="9">
        <f t="shared" si="33"/>
        <v>-0.1259847547</v>
      </c>
      <c r="U478" s="8"/>
      <c r="V478" s="8">
        <v>213.0</v>
      </c>
      <c r="W478" s="8">
        <v>14.0</v>
      </c>
      <c r="X478" s="9">
        <v>0.7854671280276817</v>
      </c>
      <c r="Y478" s="8">
        <v>220.0</v>
      </c>
      <c r="Z478" s="9">
        <v>0.7612456747404844</v>
      </c>
      <c r="AA478" s="8">
        <v>3270.167272727273</v>
      </c>
      <c r="AB478" s="3"/>
      <c r="AC478" s="3">
        <v>4193.0</v>
      </c>
      <c r="AD478" s="3">
        <v>7.0</v>
      </c>
      <c r="AE478" s="3">
        <v>7.0</v>
      </c>
      <c r="AF478" s="3" t="s">
        <v>524</v>
      </c>
      <c r="AG478" s="3">
        <v>260.0</v>
      </c>
      <c r="AH478" s="3">
        <v>22.0</v>
      </c>
      <c r="AI478" s="3">
        <v>0.8623853211009175</v>
      </c>
      <c r="AJ478" s="3">
        <v>271.0</v>
      </c>
      <c r="AK478" s="3">
        <v>0.8287461773700305</v>
      </c>
      <c r="AL478" s="3">
        <v>3436.8</v>
      </c>
      <c r="AM478" s="3"/>
    </row>
    <row r="479" ht="14.25" customHeight="1">
      <c r="A479" s="1">
        <v>4194.0</v>
      </c>
      <c r="B479" s="2">
        <v>7.0</v>
      </c>
      <c r="C479" s="2">
        <v>7.0</v>
      </c>
      <c r="D479" s="3" t="s">
        <v>525</v>
      </c>
      <c r="E479" s="3">
        <v>339.0</v>
      </c>
      <c r="F479" s="8">
        <v>326.0</v>
      </c>
      <c r="G479" s="8">
        <f t="shared" si="26"/>
        <v>-13</v>
      </c>
      <c r="H479" s="9">
        <f t="shared" si="27"/>
        <v>-0.0383480826</v>
      </c>
      <c r="I479" s="3">
        <v>134.0</v>
      </c>
      <c r="J479" s="8">
        <v>121.0</v>
      </c>
      <c r="K479" s="8">
        <f t="shared" si="28"/>
        <v>-13</v>
      </c>
      <c r="L479" s="9">
        <f t="shared" si="29"/>
        <v>-0.09701492537</v>
      </c>
      <c r="M479" s="3">
        <v>169033.28</v>
      </c>
      <c r="N479" s="8">
        <v>152307.52</v>
      </c>
      <c r="O479" s="8">
        <f t="shared" si="30"/>
        <v>-16725.76</v>
      </c>
      <c r="P479" s="9">
        <f t="shared" si="31"/>
        <v>-0.09894950864</v>
      </c>
      <c r="Q479" s="3">
        <v>498.62324483775814</v>
      </c>
      <c r="R479" s="8">
        <v>467.200981595092</v>
      </c>
      <c r="S479" s="8">
        <f t="shared" si="32"/>
        <v>-31.42226324</v>
      </c>
      <c r="T479" s="9">
        <f t="shared" si="33"/>
        <v>-0.06301804733</v>
      </c>
      <c r="U479" s="8"/>
      <c r="V479" s="8">
        <v>94.0</v>
      </c>
      <c r="W479" s="8">
        <v>27.0</v>
      </c>
      <c r="X479" s="9">
        <v>0.37116564417177916</v>
      </c>
      <c r="Y479" s="8">
        <v>107.5</v>
      </c>
      <c r="Z479" s="9">
        <v>0.32975460122699385</v>
      </c>
      <c r="AA479" s="8">
        <v>1416.8141395348837</v>
      </c>
      <c r="AB479" s="3"/>
      <c r="AC479" s="3">
        <v>4194.0</v>
      </c>
      <c r="AD479" s="3">
        <v>7.0</v>
      </c>
      <c r="AE479" s="3">
        <v>7.0</v>
      </c>
      <c r="AF479" s="3" t="s">
        <v>525</v>
      </c>
      <c r="AG479" s="3">
        <v>97.0</v>
      </c>
      <c r="AH479" s="3">
        <v>37.0</v>
      </c>
      <c r="AI479" s="3">
        <v>0.3952802359882006</v>
      </c>
      <c r="AJ479" s="3">
        <v>115.5</v>
      </c>
      <c r="AK479" s="3">
        <v>0.3407079646017699</v>
      </c>
      <c r="AL479" s="3">
        <v>1463.4916017316018</v>
      </c>
      <c r="AM479" s="3"/>
    </row>
    <row r="480" ht="14.25" customHeight="1">
      <c r="A480" s="1">
        <v>4195.0</v>
      </c>
      <c r="B480" s="2">
        <v>7.0</v>
      </c>
      <c r="C480" s="2">
        <v>7.0</v>
      </c>
      <c r="D480" s="3" t="s">
        <v>526</v>
      </c>
      <c r="E480" s="3">
        <v>22.0</v>
      </c>
      <c r="F480" s="8">
        <v>31.0</v>
      </c>
      <c r="G480" s="8">
        <f t="shared" si="26"/>
        <v>9</v>
      </c>
      <c r="H480" s="9">
        <f t="shared" si="27"/>
        <v>0.4090909091</v>
      </c>
      <c r="I480" s="3">
        <v>17.0</v>
      </c>
      <c r="J480" s="8">
        <v>22.0</v>
      </c>
      <c r="K480" s="8">
        <f t="shared" si="28"/>
        <v>5</v>
      </c>
      <c r="L480" s="9">
        <f t="shared" si="29"/>
        <v>0.2941176471</v>
      </c>
      <c r="M480" s="3">
        <v>46912.32</v>
      </c>
      <c r="N480" s="8">
        <v>67074.88</v>
      </c>
      <c r="O480" s="8">
        <f t="shared" si="30"/>
        <v>20162.56</v>
      </c>
      <c r="P480" s="9">
        <f t="shared" si="31"/>
        <v>0.4297924298</v>
      </c>
      <c r="Q480" s="3">
        <v>2132.378181818182</v>
      </c>
      <c r="R480" s="8">
        <v>2163.705806451613</v>
      </c>
      <c r="S480" s="8">
        <f t="shared" si="32"/>
        <v>31.32762463</v>
      </c>
      <c r="T480" s="9">
        <f t="shared" si="33"/>
        <v>0.01469140179</v>
      </c>
      <c r="U480" s="8"/>
      <c r="V480" s="8">
        <v>22.0</v>
      </c>
      <c r="W480" s="8">
        <v>0.0</v>
      </c>
      <c r="X480" s="9">
        <v>0.7096774193548387</v>
      </c>
      <c r="Y480" s="8">
        <v>22.0</v>
      </c>
      <c r="Z480" s="9">
        <v>0.7096774193548387</v>
      </c>
      <c r="AA480" s="8">
        <v>3048.858181818182</v>
      </c>
      <c r="AB480" s="3"/>
      <c r="AC480" s="3">
        <v>4195.0</v>
      </c>
      <c r="AD480" s="3">
        <v>7.0</v>
      </c>
      <c r="AE480" s="3">
        <v>7.0</v>
      </c>
      <c r="AF480" s="3" t="s">
        <v>526</v>
      </c>
      <c r="AG480" s="3">
        <v>14.0</v>
      </c>
      <c r="AH480" s="3">
        <v>3.0</v>
      </c>
      <c r="AI480" s="3">
        <v>0.7727272727272727</v>
      </c>
      <c r="AJ480" s="3">
        <v>15.5</v>
      </c>
      <c r="AK480" s="3">
        <v>0.7045454545454546</v>
      </c>
      <c r="AL480" s="3">
        <v>3026.6012903225806</v>
      </c>
      <c r="AM480" s="3"/>
    </row>
    <row r="481" ht="14.25" customHeight="1">
      <c r="A481" s="1">
        <v>4198.0</v>
      </c>
      <c r="B481" s="2">
        <v>7.0</v>
      </c>
      <c r="C481" s="2">
        <v>7.0</v>
      </c>
      <c r="D481" s="3" t="s">
        <v>527</v>
      </c>
      <c r="E481" s="3">
        <v>120.0</v>
      </c>
      <c r="F481" s="8">
        <v>102.0</v>
      </c>
      <c r="G481" s="8">
        <f t="shared" si="26"/>
        <v>-18</v>
      </c>
      <c r="H481" s="9">
        <f t="shared" si="27"/>
        <v>-0.15</v>
      </c>
      <c r="I481" s="3">
        <v>64.0</v>
      </c>
      <c r="J481" s="8">
        <v>26.0</v>
      </c>
      <c r="K481" s="8">
        <f t="shared" si="28"/>
        <v>-38</v>
      </c>
      <c r="L481" s="9">
        <f t="shared" si="29"/>
        <v>-0.59375</v>
      </c>
      <c r="M481" s="3">
        <v>112268.8</v>
      </c>
      <c r="N481" s="8">
        <v>28468.16</v>
      </c>
      <c r="O481" s="8">
        <f t="shared" si="30"/>
        <v>-83800.64</v>
      </c>
      <c r="P481" s="9">
        <f t="shared" si="31"/>
        <v>-0.7464285714</v>
      </c>
      <c r="Q481" s="3">
        <v>935.5733333333334</v>
      </c>
      <c r="R481" s="8">
        <v>279.0996078431373</v>
      </c>
      <c r="S481" s="8">
        <f t="shared" si="32"/>
        <v>-656.4737255</v>
      </c>
      <c r="T481" s="9">
        <f t="shared" si="33"/>
        <v>-0.7016806723</v>
      </c>
      <c r="U481" s="8"/>
      <c r="V481" s="8">
        <v>26.0</v>
      </c>
      <c r="W481" s="8">
        <v>0.0</v>
      </c>
      <c r="X481" s="9">
        <v>0.2549019607843137</v>
      </c>
      <c r="Y481" s="8">
        <v>26.0</v>
      </c>
      <c r="Z481" s="9">
        <v>0.2549019607843137</v>
      </c>
      <c r="AA481" s="8">
        <v>1094.9292307692308</v>
      </c>
      <c r="AB481" s="3"/>
      <c r="AC481" s="3">
        <v>4198.0</v>
      </c>
      <c r="AD481" s="3">
        <v>7.0</v>
      </c>
      <c r="AE481" s="3">
        <v>7.0</v>
      </c>
      <c r="AF481" s="3" t="s">
        <v>527</v>
      </c>
      <c r="AG481" s="3">
        <v>48.0</v>
      </c>
      <c r="AH481" s="3">
        <v>16.0</v>
      </c>
      <c r="AI481" s="3">
        <v>0.5333333333333333</v>
      </c>
      <c r="AJ481" s="3">
        <v>56.0</v>
      </c>
      <c r="AK481" s="3">
        <v>0.4666666666666667</v>
      </c>
      <c r="AL481" s="3">
        <v>2004.8</v>
      </c>
      <c r="AM481" s="3"/>
    </row>
    <row r="482" ht="14.25" customHeight="1">
      <c r="A482" s="1">
        <v>4199.0</v>
      </c>
      <c r="B482" s="2">
        <v>7.0</v>
      </c>
      <c r="C482" s="2">
        <v>7.0</v>
      </c>
      <c r="D482" s="3" t="s">
        <v>528</v>
      </c>
      <c r="E482" s="3">
        <v>1228.0</v>
      </c>
      <c r="F482" s="8">
        <v>1308.0</v>
      </c>
      <c r="G482" s="8">
        <f t="shared" si="26"/>
        <v>80</v>
      </c>
      <c r="H482" s="9">
        <f t="shared" si="27"/>
        <v>0.0651465798</v>
      </c>
      <c r="I482" s="3">
        <v>352.0</v>
      </c>
      <c r="J482" s="8">
        <v>353.0</v>
      </c>
      <c r="K482" s="8">
        <f t="shared" si="28"/>
        <v>1</v>
      </c>
      <c r="L482" s="9">
        <f t="shared" si="29"/>
        <v>0.002840909091</v>
      </c>
      <c r="M482" s="3">
        <v>339154.87999999995</v>
      </c>
      <c r="N482" s="8">
        <v>298142.4</v>
      </c>
      <c r="O482" s="8">
        <f t="shared" si="30"/>
        <v>-41012.48</v>
      </c>
      <c r="P482" s="9">
        <f t="shared" si="31"/>
        <v>-0.1209255193</v>
      </c>
      <c r="Q482" s="3">
        <v>276.1847557003257</v>
      </c>
      <c r="R482" s="8">
        <v>227.9376146788991</v>
      </c>
      <c r="S482" s="8">
        <f t="shared" si="32"/>
        <v>-48.24714102</v>
      </c>
      <c r="T482" s="9">
        <f t="shared" si="33"/>
        <v>-0.1746915426</v>
      </c>
      <c r="U482" s="8"/>
      <c r="V482" s="8">
        <v>244.0</v>
      </c>
      <c r="W482" s="8">
        <v>109.0</v>
      </c>
      <c r="X482" s="9">
        <v>0.2698776758409786</v>
      </c>
      <c r="Y482" s="8">
        <v>298.5</v>
      </c>
      <c r="Z482" s="9">
        <v>0.22821100917431192</v>
      </c>
      <c r="AA482" s="8">
        <v>998.8020100502513</v>
      </c>
      <c r="AB482" s="3"/>
      <c r="AC482" s="3">
        <v>4199.0</v>
      </c>
      <c r="AD482" s="3">
        <v>7.0</v>
      </c>
      <c r="AE482" s="3">
        <v>7.0</v>
      </c>
      <c r="AF482" s="3" t="s">
        <v>528</v>
      </c>
      <c r="AG482" s="3">
        <v>268.0</v>
      </c>
      <c r="AH482" s="3">
        <v>84.0</v>
      </c>
      <c r="AI482" s="3">
        <v>0.28664495114006516</v>
      </c>
      <c r="AJ482" s="3">
        <v>310.0</v>
      </c>
      <c r="AK482" s="3">
        <v>0.252442996742671</v>
      </c>
      <c r="AL482" s="3">
        <v>1094.0479999999998</v>
      </c>
      <c r="AM482" s="3"/>
    </row>
    <row r="483" ht="14.25" customHeight="1">
      <c r="A483" s="1">
        <v>4200.0</v>
      </c>
      <c r="B483" s="2">
        <v>7.0</v>
      </c>
      <c r="C483" s="2">
        <v>7.0</v>
      </c>
      <c r="D483" s="3" t="s">
        <v>529</v>
      </c>
      <c r="E483" s="3">
        <v>614.0</v>
      </c>
      <c r="F483" s="8">
        <v>643.0</v>
      </c>
      <c r="G483" s="8">
        <f t="shared" si="26"/>
        <v>29</v>
      </c>
      <c r="H483" s="9">
        <f t="shared" si="27"/>
        <v>0.04723127036</v>
      </c>
      <c r="I483" s="3">
        <v>392.0</v>
      </c>
      <c r="J483" s="8">
        <v>388.0</v>
      </c>
      <c r="K483" s="8">
        <f t="shared" si="28"/>
        <v>-4</v>
      </c>
      <c r="L483" s="9">
        <f t="shared" si="29"/>
        <v>-0.01020408163</v>
      </c>
      <c r="M483" s="3">
        <v>1075775.68</v>
      </c>
      <c r="N483" s="8">
        <v>1006065.92</v>
      </c>
      <c r="O483" s="8">
        <f t="shared" si="30"/>
        <v>-69709.76</v>
      </c>
      <c r="P483" s="9">
        <f t="shared" si="31"/>
        <v>-0.06479953144</v>
      </c>
      <c r="Q483" s="3">
        <v>1752.077654723127</v>
      </c>
      <c r="R483" s="8">
        <v>1564.643732503888</v>
      </c>
      <c r="S483" s="8">
        <f t="shared" si="32"/>
        <v>-187.4339222</v>
      </c>
      <c r="T483" s="9">
        <f t="shared" si="33"/>
        <v>-0.1069780907</v>
      </c>
      <c r="U483" s="8"/>
      <c r="V483" s="8">
        <v>388.0</v>
      </c>
      <c r="W483" s="8">
        <v>0.0</v>
      </c>
      <c r="X483" s="9">
        <v>0.6034214618973561</v>
      </c>
      <c r="Y483" s="8">
        <v>388.0</v>
      </c>
      <c r="Z483" s="9">
        <v>0.6034214618973561</v>
      </c>
      <c r="AA483" s="8">
        <v>2592.9534020618557</v>
      </c>
      <c r="AB483" s="3"/>
      <c r="AC483" s="3">
        <v>4200.0</v>
      </c>
      <c r="AD483" s="3">
        <v>7.0</v>
      </c>
      <c r="AE483" s="3">
        <v>7.0</v>
      </c>
      <c r="AF483" s="3" t="s">
        <v>529</v>
      </c>
      <c r="AG483" s="3">
        <v>392.0</v>
      </c>
      <c r="AH483" s="3">
        <v>0.0</v>
      </c>
      <c r="AI483" s="3">
        <v>0.6384364820846905</v>
      </c>
      <c r="AJ483" s="3">
        <v>392.0</v>
      </c>
      <c r="AK483" s="3">
        <v>0.6384364820846905</v>
      </c>
      <c r="AL483" s="3">
        <v>2744.325714285714</v>
      </c>
      <c r="AM483" s="3"/>
    </row>
    <row r="484" ht="14.25" customHeight="1">
      <c r="A484" s="1">
        <v>4201.0</v>
      </c>
      <c r="B484" s="2">
        <v>7.0</v>
      </c>
      <c r="C484" s="2">
        <v>7.0</v>
      </c>
      <c r="D484" s="3" t="s">
        <v>530</v>
      </c>
      <c r="E484" s="3">
        <v>144.0</v>
      </c>
      <c r="F484" s="8">
        <v>135.0</v>
      </c>
      <c r="G484" s="8">
        <f t="shared" si="26"/>
        <v>-9</v>
      </c>
      <c r="H484" s="9">
        <f t="shared" si="27"/>
        <v>-0.0625</v>
      </c>
      <c r="I484" s="3">
        <v>61.0</v>
      </c>
      <c r="J484" s="8">
        <v>54.0</v>
      </c>
      <c r="K484" s="8">
        <f t="shared" si="28"/>
        <v>-7</v>
      </c>
      <c r="L484" s="9">
        <f t="shared" si="29"/>
        <v>-0.1147540984</v>
      </c>
      <c r="M484" s="3">
        <v>90216.0</v>
      </c>
      <c r="N484" s="8">
        <v>76411.52</v>
      </c>
      <c r="O484" s="8">
        <f t="shared" si="30"/>
        <v>-13804.48</v>
      </c>
      <c r="P484" s="9">
        <f t="shared" si="31"/>
        <v>-0.153015873</v>
      </c>
      <c r="Q484" s="3">
        <v>626.5</v>
      </c>
      <c r="R484" s="8">
        <v>566.0112592592593</v>
      </c>
      <c r="S484" s="8">
        <f t="shared" si="32"/>
        <v>-60.48874074</v>
      </c>
      <c r="T484" s="9">
        <f t="shared" si="33"/>
        <v>-0.09655026455</v>
      </c>
      <c r="U484" s="8"/>
      <c r="V484" s="8">
        <v>44.0</v>
      </c>
      <c r="W484" s="8">
        <v>10.0</v>
      </c>
      <c r="X484" s="9">
        <v>0.4</v>
      </c>
      <c r="Y484" s="8">
        <v>49.0</v>
      </c>
      <c r="Z484" s="9">
        <v>0.362962962962963</v>
      </c>
      <c r="AA484" s="8">
        <v>1559.4187755102041</v>
      </c>
      <c r="AB484" s="3"/>
      <c r="AC484" s="3">
        <v>4201.0</v>
      </c>
      <c r="AD484" s="3">
        <v>7.0</v>
      </c>
      <c r="AE484" s="3">
        <v>7.0</v>
      </c>
      <c r="AF484" s="3" t="s">
        <v>530</v>
      </c>
      <c r="AG484" s="3">
        <v>49.0</v>
      </c>
      <c r="AH484" s="3">
        <v>12.0</v>
      </c>
      <c r="AI484" s="3">
        <v>0.4236111111111111</v>
      </c>
      <c r="AJ484" s="3">
        <v>55.0</v>
      </c>
      <c r="AK484" s="3">
        <v>0.3819444444444444</v>
      </c>
      <c r="AL484" s="3">
        <v>1640.290909090909</v>
      </c>
      <c r="AM484" s="3"/>
    </row>
    <row r="485" ht="14.25" customHeight="1">
      <c r="A485" s="1">
        <v>4204.0</v>
      </c>
      <c r="B485" s="2">
        <v>7.0</v>
      </c>
      <c r="C485" s="2">
        <v>7.0</v>
      </c>
      <c r="D485" s="3" t="s">
        <v>531</v>
      </c>
      <c r="E485" s="3">
        <v>128.0</v>
      </c>
      <c r="F485" s="8">
        <v>124.0</v>
      </c>
      <c r="G485" s="8">
        <f t="shared" si="26"/>
        <v>-4</v>
      </c>
      <c r="H485" s="9">
        <f t="shared" si="27"/>
        <v>-0.03125</v>
      </c>
      <c r="I485" s="3">
        <v>128.0</v>
      </c>
      <c r="J485" s="8">
        <v>122.0</v>
      </c>
      <c r="K485" s="8">
        <f t="shared" si="28"/>
        <v>-6</v>
      </c>
      <c r="L485" s="9">
        <f t="shared" si="29"/>
        <v>-0.046875</v>
      </c>
      <c r="M485" s="3">
        <v>408979.2</v>
      </c>
      <c r="N485" s="8">
        <v>405542.4</v>
      </c>
      <c r="O485" s="8">
        <f t="shared" si="30"/>
        <v>-3436.8</v>
      </c>
      <c r="P485" s="9">
        <f t="shared" si="31"/>
        <v>-0.008403361345</v>
      </c>
      <c r="Q485" s="3">
        <v>3195.15</v>
      </c>
      <c r="R485" s="8">
        <v>3270.5032258064516</v>
      </c>
      <c r="S485" s="8">
        <f t="shared" si="32"/>
        <v>75.35322581</v>
      </c>
      <c r="T485" s="9">
        <f t="shared" si="33"/>
        <v>0.023583627</v>
      </c>
      <c r="U485" s="8"/>
      <c r="V485" s="8">
        <v>114.0</v>
      </c>
      <c r="W485" s="8">
        <v>8.0</v>
      </c>
      <c r="X485" s="9">
        <v>0.9838709677419355</v>
      </c>
      <c r="Y485" s="8">
        <v>118.0</v>
      </c>
      <c r="Z485" s="9">
        <v>0.9516129032258065</v>
      </c>
      <c r="AA485" s="8">
        <v>3436.8</v>
      </c>
      <c r="AB485" s="3"/>
      <c r="AC485" s="3">
        <v>4204.0</v>
      </c>
      <c r="AD485" s="3">
        <v>7.0</v>
      </c>
      <c r="AE485" s="3">
        <v>7.0</v>
      </c>
      <c r="AF485" s="3" t="s">
        <v>531</v>
      </c>
      <c r="AG485" s="3">
        <v>110.0</v>
      </c>
      <c r="AH485" s="3">
        <v>18.0</v>
      </c>
      <c r="AI485" s="3">
        <v>1.0</v>
      </c>
      <c r="AJ485" s="3">
        <v>119.0</v>
      </c>
      <c r="AK485" s="3">
        <v>0.9296875</v>
      </c>
      <c r="AL485" s="3">
        <v>3436.8</v>
      </c>
      <c r="AM485" s="3"/>
    </row>
    <row r="486" ht="14.25" customHeight="1">
      <c r="A486" s="1">
        <v>4205.0</v>
      </c>
      <c r="B486" s="2">
        <v>7.0</v>
      </c>
      <c r="C486" s="2">
        <v>7.0</v>
      </c>
      <c r="D486" s="3" t="s">
        <v>532</v>
      </c>
      <c r="E486" s="3">
        <v>394.0</v>
      </c>
      <c r="F486" s="8">
        <v>376.0</v>
      </c>
      <c r="G486" s="8">
        <f t="shared" si="26"/>
        <v>-18</v>
      </c>
      <c r="H486" s="9">
        <f t="shared" si="27"/>
        <v>-0.04568527919</v>
      </c>
      <c r="I486" s="3">
        <v>374.0</v>
      </c>
      <c r="J486" s="8">
        <v>363.0</v>
      </c>
      <c r="K486" s="8">
        <f t="shared" si="28"/>
        <v>-11</v>
      </c>
      <c r="L486" s="9">
        <f t="shared" si="29"/>
        <v>-0.02941176471</v>
      </c>
      <c r="M486" s="3">
        <v>1268179.2</v>
      </c>
      <c r="N486" s="8">
        <v>1225219.2</v>
      </c>
      <c r="O486" s="8">
        <f t="shared" si="30"/>
        <v>-42960</v>
      </c>
      <c r="P486" s="9">
        <f t="shared" si="31"/>
        <v>-0.03387533875</v>
      </c>
      <c r="Q486" s="3">
        <v>3218.728934010152</v>
      </c>
      <c r="R486" s="8">
        <v>3258.5617021276594</v>
      </c>
      <c r="S486" s="8">
        <f t="shared" si="32"/>
        <v>39.83276812</v>
      </c>
      <c r="T486" s="9">
        <f t="shared" si="33"/>
        <v>0.01237530992</v>
      </c>
      <c r="U486" s="8"/>
      <c r="V486" s="8">
        <v>350.0</v>
      </c>
      <c r="W486" s="8">
        <v>13.0</v>
      </c>
      <c r="X486" s="9">
        <v>0.9654255319148937</v>
      </c>
      <c r="Y486" s="8">
        <v>356.5</v>
      </c>
      <c r="Z486" s="9">
        <v>0.9481382978723404</v>
      </c>
      <c r="AA486" s="8">
        <v>3436.7999999999997</v>
      </c>
      <c r="AB486" s="3"/>
      <c r="AC486" s="3">
        <v>4205.0</v>
      </c>
      <c r="AD486" s="3">
        <v>7.0</v>
      </c>
      <c r="AE486" s="3">
        <v>7.0</v>
      </c>
      <c r="AF486" s="3" t="s">
        <v>532</v>
      </c>
      <c r="AG486" s="3">
        <v>364.0</v>
      </c>
      <c r="AH486" s="3">
        <v>10.0</v>
      </c>
      <c r="AI486" s="3">
        <v>0.949238578680203</v>
      </c>
      <c r="AJ486" s="3">
        <v>369.0</v>
      </c>
      <c r="AK486" s="3">
        <v>0.9365482233502538</v>
      </c>
      <c r="AL486" s="3">
        <v>3436.7999999999997</v>
      </c>
      <c r="AM486" s="3"/>
    </row>
    <row r="487" ht="14.25" customHeight="1">
      <c r="A487" s="1">
        <v>4207.0</v>
      </c>
      <c r="B487" s="2">
        <v>7.0</v>
      </c>
      <c r="C487" s="2">
        <v>7.0</v>
      </c>
      <c r="D487" s="3" t="s">
        <v>533</v>
      </c>
      <c r="E487" s="3">
        <v>31.0</v>
      </c>
      <c r="F487" s="8">
        <v>29.0</v>
      </c>
      <c r="G487" s="8">
        <f t="shared" si="26"/>
        <v>-2</v>
      </c>
      <c r="H487" s="9">
        <f t="shared" si="27"/>
        <v>-0.06451612903</v>
      </c>
      <c r="I487" s="3">
        <v>24.0</v>
      </c>
      <c r="J487" s="8">
        <v>23.0</v>
      </c>
      <c r="K487" s="8">
        <f t="shared" si="28"/>
        <v>-1</v>
      </c>
      <c r="L487" s="9">
        <f t="shared" si="29"/>
        <v>-0.04166666667</v>
      </c>
      <c r="M487" s="3">
        <v>73318.4</v>
      </c>
      <c r="N487" s="8">
        <v>59284.8</v>
      </c>
      <c r="O487" s="8">
        <f t="shared" si="30"/>
        <v>-14033.6</v>
      </c>
      <c r="P487" s="9">
        <f t="shared" si="31"/>
        <v>-0.19140625</v>
      </c>
      <c r="Q487" s="3">
        <v>2365.1096774193547</v>
      </c>
      <c r="R487" s="8">
        <v>2044.3034482758621</v>
      </c>
      <c r="S487" s="8">
        <f t="shared" si="32"/>
        <v>-320.8062291</v>
      </c>
      <c r="T487" s="9">
        <f t="shared" si="33"/>
        <v>-0.1356411638</v>
      </c>
      <c r="U487" s="8"/>
      <c r="V487" s="8">
        <v>17.0</v>
      </c>
      <c r="W487" s="8">
        <v>6.0</v>
      </c>
      <c r="X487" s="9">
        <v>0.7931034482758621</v>
      </c>
      <c r="Y487" s="8">
        <v>20.0</v>
      </c>
      <c r="Z487" s="9">
        <v>0.6896551724137931</v>
      </c>
      <c r="AA487" s="8">
        <v>2964.2400000000002</v>
      </c>
      <c r="AB487" s="3"/>
      <c r="AC487" s="3">
        <v>4207.0</v>
      </c>
      <c r="AD487" s="3">
        <v>7.0</v>
      </c>
      <c r="AE487" s="3">
        <v>7.0</v>
      </c>
      <c r="AF487" s="3" t="s">
        <v>533</v>
      </c>
      <c r="AG487" s="3">
        <v>22.0</v>
      </c>
      <c r="AH487" s="3">
        <v>2.0</v>
      </c>
      <c r="AI487" s="3">
        <v>0.7741935483870968</v>
      </c>
      <c r="AJ487" s="3">
        <v>23.0</v>
      </c>
      <c r="AK487" s="3">
        <v>0.7419354838709677</v>
      </c>
      <c r="AL487" s="3">
        <v>3187.75652173913</v>
      </c>
      <c r="AM487" s="3"/>
    </row>
    <row r="488" ht="14.25" customHeight="1">
      <c r="A488" s="1">
        <v>4208.0</v>
      </c>
      <c r="B488" s="2">
        <v>7.0</v>
      </c>
      <c r="C488" s="2">
        <v>7.0</v>
      </c>
      <c r="D488" s="3" t="s">
        <v>534</v>
      </c>
      <c r="E488" s="3">
        <v>124.0</v>
      </c>
      <c r="F488" s="8">
        <v>115.0</v>
      </c>
      <c r="G488" s="8">
        <f t="shared" si="26"/>
        <v>-9</v>
      </c>
      <c r="H488" s="9">
        <f t="shared" si="27"/>
        <v>-0.07258064516</v>
      </c>
      <c r="I488" s="3">
        <v>80.0</v>
      </c>
      <c r="J488" s="8">
        <v>77.0</v>
      </c>
      <c r="K488" s="8">
        <f t="shared" si="28"/>
        <v>-3</v>
      </c>
      <c r="L488" s="9">
        <f t="shared" si="29"/>
        <v>-0.0375</v>
      </c>
      <c r="M488" s="3">
        <v>167372.16</v>
      </c>
      <c r="N488" s="8">
        <v>185644.48</v>
      </c>
      <c r="O488" s="8">
        <f t="shared" si="30"/>
        <v>18272.32</v>
      </c>
      <c r="P488" s="9">
        <f t="shared" si="31"/>
        <v>0.1091718001</v>
      </c>
      <c r="Q488" s="3">
        <v>1349.7754838709677</v>
      </c>
      <c r="R488" s="8">
        <v>1614.2998260869565</v>
      </c>
      <c r="S488" s="8">
        <f t="shared" si="32"/>
        <v>264.5243422</v>
      </c>
      <c r="T488" s="9">
        <f t="shared" si="33"/>
        <v>0.1959765497</v>
      </c>
      <c r="U488" s="8"/>
      <c r="V488" s="8">
        <v>64.0</v>
      </c>
      <c r="W488" s="8">
        <v>13.0</v>
      </c>
      <c r="X488" s="9">
        <v>0.6695652173913044</v>
      </c>
      <c r="Y488" s="8">
        <v>70.5</v>
      </c>
      <c r="Z488" s="9">
        <v>0.6130434782608696</v>
      </c>
      <c r="AA488" s="8">
        <v>2633.255035460993</v>
      </c>
      <c r="AB488" s="3"/>
      <c r="AC488" s="3">
        <v>4208.0</v>
      </c>
      <c r="AD488" s="3">
        <v>7.0</v>
      </c>
      <c r="AE488" s="3">
        <v>7.0</v>
      </c>
      <c r="AF488" s="3" t="s">
        <v>534</v>
      </c>
      <c r="AG488" s="3">
        <v>59.0</v>
      </c>
      <c r="AH488" s="3">
        <v>21.0</v>
      </c>
      <c r="AI488" s="3">
        <v>0.6451612903225806</v>
      </c>
      <c r="AJ488" s="3">
        <v>69.5</v>
      </c>
      <c r="AK488" s="3">
        <v>0.5604838709677419</v>
      </c>
      <c r="AL488" s="3">
        <v>2408.2325179856116</v>
      </c>
      <c r="AM488" s="3"/>
    </row>
    <row r="489" ht="14.25" customHeight="1">
      <c r="A489" s="1">
        <v>4209.0</v>
      </c>
      <c r="B489" s="2">
        <v>7.0</v>
      </c>
      <c r="C489" s="2">
        <v>7.0</v>
      </c>
      <c r="D489" s="3" t="s">
        <v>535</v>
      </c>
      <c r="E489" s="3">
        <v>195.0</v>
      </c>
      <c r="F489" s="8">
        <v>118.0</v>
      </c>
      <c r="G489" s="8">
        <f t="shared" si="26"/>
        <v>-77</v>
      </c>
      <c r="H489" s="9">
        <f t="shared" si="27"/>
        <v>-0.3948717949</v>
      </c>
      <c r="I489" s="3">
        <v>177.0</v>
      </c>
      <c r="J489" s="8">
        <v>105.0</v>
      </c>
      <c r="K489" s="8">
        <f t="shared" si="28"/>
        <v>-72</v>
      </c>
      <c r="L489" s="9">
        <f t="shared" si="29"/>
        <v>-0.406779661</v>
      </c>
      <c r="M489" s="3">
        <v>608313.6</v>
      </c>
      <c r="N489" s="8">
        <v>360864.0</v>
      </c>
      <c r="O489" s="8">
        <f t="shared" si="30"/>
        <v>-247449.6</v>
      </c>
      <c r="P489" s="9">
        <f t="shared" si="31"/>
        <v>-0.406779661</v>
      </c>
      <c r="Q489" s="3">
        <v>3119.556923076923</v>
      </c>
      <c r="R489" s="8">
        <v>3058.169491525424</v>
      </c>
      <c r="S489" s="8">
        <f t="shared" si="32"/>
        <v>-61.38743155</v>
      </c>
      <c r="T489" s="9">
        <f t="shared" si="33"/>
        <v>-0.01967825338</v>
      </c>
      <c r="U489" s="8"/>
      <c r="V489" s="8">
        <v>105.0</v>
      </c>
      <c r="W489" s="8">
        <v>0.0</v>
      </c>
      <c r="X489" s="9">
        <v>0.8898305084745762</v>
      </c>
      <c r="Y489" s="8">
        <v>105.0</v>
      </c>
      <c r="Z489" s="9">
        <v>0.8898305084745762</v>
      </c>
      <c r="AA489" s="8">
        <v>3436.8</v>
      </c>
      <c r="AB489" s="3"/>
      <c r="AC489" s="3">
        <v>4209.0</v>
      </c>
      <c r="AD489" s="3">
        <v>7.0</v>
      </c>
      <c r="AE489" s="3">
        <v>7.0</v>
      </c>
      <c r="AF489" s="3" t="s">
        <v>535</v>
      </c>
      <c r="AG489" s="3">
        <v>177.0</v>
      </c>
      <c r="AH489" s="3">
        <v>0.0</v>
      </c>
      <c r="AI489" s="3">
        <v>0.9076923076923077</v>
      </c>
      <c r="AJ489" s="3">
        <v>177.0</v>
      </c>
      <c r="AK489" s="3">
        <v>0.9076923076923077</v>
      </c>
      <c r="AL489" s="3">
        <v>3436.7999999999997</v>
      </c>
      <c r="AM489" s="3"/>
    </row>
    <row r="490" ht="14.25" customHeight="1">
      <c r="A490" s="1">
        <v>4210.0</v>
      </c>
      <c r="B490" s="2">
        <v>7.0</v>
      </c>
      <c r="C490" s="2">
        <v>7.0</v>
      </c>
      <c r="D490" s="3" t="s">
        <v>536</v>
      </c>
      <c r="E490" s="3">
        <v>313.0</v>
      </c>
      <c r="F490" s="8">
        <v>287.0</v>
      </c>
      <c r="G490" s="8">
        <f t="shared" si="26"/>
        <v>-26</v>
      </c>
      <c r="H490" s="9">
        <f t="shared" si="27"/>
        <v>-0.08306709265</v>
      </c>
      <c r="I490" s="3">
        <v>69.0</v>
      </c>
      <c r="J490" s="8">
        <v>42.0</v>
      </c>
      <c r="K490" s="8">
        <f t="shared" si="28"/>
        <v>-27</v>
      </c>
      <c r="L490" s="9">
        <f t="shared" si="29"/>
        <v>-0.3913043478</v>
      </c>
      <c r="M490" s="3">
        <v>57852.8</v>
      </c>
      <c r="N490" s="8">
        <v>26119.68</v>
      </c>
      <c r="O490" s="8">
        <f t="shared" si="30"/>
        <v>-31733.12</v>
      </c>
      <c r="P490" s="9">
        <f t="shared" si="31"/>
        <v>-0.5485148515</v>
      </c>
      <c r="Q490" s="3">
        <v>184.83322683706072</v>
      </c>
      <c r="R490" s="8">
        <v>91.00933797909408</v>
      </c>
      <c r="S490" s="8">
        <f t="shared" si="32"/>
        <v>-93.82388886</v>
      </c>
      <c r="T490" s="9">
        <f t="shared" si="33"/>
        <v>-0.5076137579</v>
      </c>
      <c r="U490" s="8"/>
      <c r="V490" s="8">
        <v>41.0</v>
      </c>
      <c r="W490" s="8">
        <v>1.0</v>
      </c>
      <c r="X490" s="9">
        <v>0.14634146341463414</v>
      </c>
      <c r="Y490" s="8">
        <v>41.5</v>
      </c>
      <c r="Z490" s="9">
        <v>0.1445993031358885</v>
      </c>
      <c r="AA490" s="8">
        <v>629.3898795180723</v>
      </c>
      <c r="AB490" s="3"/>
      <c r="AC490" s="3">
        <v>4210.0</v>
      </c>
      <c r="AD490" s="3">
        <v>7.0</v>
      </c>
      <c r="AE490" s="3">
        <v>7.0</v>
      </c>
      <c r="AF490" s="3" t="s">
        <v>536</v>
      </c>
      <c r="AG490" s="3">
        <v>59.0</v>
      </c>
      <c r="AH490" s="3">
        <v>10.0</v>
      </c>
      <c r="AI490" s="3">
        <v>0.22044728434504793</v>
      </c>
      <c r="AJ490" s="3">
        <v>64.0</v>
      </c>
      <c r="AK490" s="3">
        <v>0.20447284345047922</v>
      </c>
      <c r="AL490" s="3">
        <v>903.95</v>
      </c>
      <c r="AM490" s="3"/>
    </row>
    <row r="491" ht="14.25" customHeight="1">
      <c r="A491" s="1">
        <v>4213.0</v>
      </c>
      <c r="B491" s="2">
        <v>7.0</v>
      </c>
      <c r="C491" s="2">
        <v>7.0</v>
      </c>
      <c r="D491" s="3" t="s">
        <v>537</v>
      </c>
      <c r="E491" s="3">
        <v>679.0</v>
      </c>
      <c r="F491" s="8">
        <v>745.0</v>
      </c>
      <c r="G491" s="8">
        <f t="shared" si="26"/>
        <v>66</v>
      </c>
      <c r="H491" s="9">
        <f t="shared" si="27"/>
        <v>0.0972017673</v>
      </c>
      <c r="I491" s="3">
        <v>592.0</v>
      </c>
      <c r="J491" s="8">
        <v>613.0</v>
      </c>
      <c r="K491" s="8">
        <f t="shared" si="28"/>
        <v>21</v>
      </c>
      <c r="L491" s="9">
        <f t="shared" si="29"/>
        <v>0.03547297297</v>
      </c>
      <c r="M491" s="3">
        <v>1872712.3199999998</v>
      </c>
      <c r="N491" s="8">
        <v>1901295.04</v>
      </c>
      <c r="O491" s="8">
        <f t="shared" si="30"/>
        <v>28582.72</v>
      </c>
      <c r="P491" s="9">
        <f t="shared" si="31"/>
        <v>0.01526273934</v>
      </c>
      <c r="Q491" s="3">
        <v>2758.044653902798</v>
      </c>
      <c r="R491" s="8">
        <v>2552.073879194631</v>
      </c>
      <c r="S491" s="8">
        <f t="shared" si="32"/>
        <v>-205.9707747</v>
      </c>
      <c r="T491" s="9">
        <f t="shared" si="33"/>
        <v>-0.07467999998</v>
      </c>
      <c r="U491" s="8"/>
      <c r="V491" s="8">
        <v>550.0</v>
      </c>
      <c r="W491" s="8">
        <v>63.0</v>
      </c>
      <c r="X491" s="9">
        <v>0.8228187919463087</v>
      </c>
      <c r="Y491" s="8">
        <v>581.5</v>
      </c>
      <c r="Z491" s="9">
        <v>0.7805369127516778</v>
      </c>
      <c r="AA491" s="8">
        <v>3269.6389337919177</v>
      </c>
      <c r="AB491" s="3"/>
      <c r="AC491" s="3">
        <v>4213.0</v>
      </c>
      <c r="AD491" s="3">
        <v>7.0</v>
      </c>
      <c r="AE491" s="3">
        <v>7.0</v>
      </c>
      <c r="AF491" s="3" t="s">
        <v>537</v>
      </c>
      <c r="AG491" s="3">
        <v>515.0</v>
      </c>
      <c r="AH491" s="3">
        <v>77.0</v>
      </c>
      <c r="AI491" s="3">
        <v>0.8718703976435935</v>
      </c>
      <c r="AJ491" s="3">
        <v>553.5</v>
      </c>
      <c r="AK491" s="3">
        <v>0.8151693667157585</v>
      </c>
      <c r="AL491" s="3">
        <v>3383.400758807588</v>
      </c>
      <c r="AM491" s="3"/>
    </row>
    <row r="492" ht="14.25" customHeight="1">
      <c r="A492" s="1">
        <v>4215.0</v>
      </c>
      <c r="B492" s="2">
        <v>7.0</v>
      </c>
      <c r="C492" s="2">
        <v>7.0</v>
      </c>
      <c r="D492" s="3" t="s">
        <v>538</v>
      </c>
      <c r="E492" s="3">
        <v>235.0</v>
      </c>
      <c r="F492" s="8">
        <v>256.0</v>
      </c>
      <c r="G492" s="8">
        <f t="shared" si="26"/>
        <v>21</v>
      </c>
      <c r="H492" s="9">
        <f t="shared" si="27"/>
        <v>0.08936170213</v>
      </c>
      <c r="I492" s="3">
        <v>220.0</v>
      </c>
      <c r="J492" s="8">
        <v>233.0</v>
      </c>
      <c r="K492" s="8">
        <f t="shared" si="28"/>
        <v>13</v>
      </c>
      <c r="L492" s="9">
        <f t="shared" si="29"/>
        <v>0.05909090909</v>
      </c>
      <c r="M492" s="3">
        <v>733756.7999999999</v>
      </c>
      <c r="N492" s="8">
        <v>780153.6000000001</v>
      </c>
      <c r="O492" s="8">
        <f t="shared" si="30"/>
        <v>46396.8</v>
      </c>
      <c r="P492" s="9">
        <f t="shared" si="31"/>
        <v>0.06323185012</v>
      </c>
      <c r="Q492" s="3">
        <v>3122.369361702127</v>
      </c>
      <c r="R492" s="8">
        <v>3047.4750000000004</v>
      </c>
      <c r="S492" s="8">
        <f t="shared" si="32"/>
        <v>-74.8943617</v>
      </c>
      <c r="T492" s="9">
        <f t="shared" si="33"/>
        <v>-0.02398638759</v>
      </c>
      <c r="U492" s="8"/>
      <c r="V492" s="8">
        <v>221.0</v>
      </c>
      <c r="W492" s="8">
        <v>12.0</v>
      </c>
      <c r="X492" s="9">
        <v>0.91015625</v>
      </c>
      <c r="Y492" s="8">
        <v>227.0</v>
      </c>
      <c r="Z492" s="9">
        <v>0.88671875</v>
      </c>
      <c r="AA492" s="8">
        <v>3436.8000000000006</v>
      </c>
      <c r="AB492" s="3"/>
      <c r="AC492" s="3">
        <v>4215.0</v>
      </c>
      <c r="AD492" s="3">
        <v>7.0</v>
      </c>
      <c r="AE492" s="3">
        <v>7.0</v>
      </c>
      <c r="AF492" s="3" t="s">
        <v>538</v>
      </c>
      <c r="AG492" s="3">
        <v>207.0</v>
      </c>
      <c r="AH492" s="3">
        <v>13.0</v>
      </c>
      <c r="AI492" s="3">
        <v>0.9361702127659575</v>
      </c>
      <c r="AJ492" s="3">
        <v>213.5</v>
      </c>
      <c r="AK492" s="3">
        <v>0.9085106382978724</v>
      </c>
      <c r="AL492" s="3">
        <v>3436.7999999999997</v>
      </c>
      <c r="AM492" s="3"/>
    </row>
    <row r="493" ht="14.25" customHeight="1">
      <c r="A493" s="1">
        <v>4217.0</v>
      </c>
      <c r="B493" s="2">
        <v>7.0</v>
      </c>
      <c r="C493" s="2">
        <v>7.0</v>
      </c>
      <c r="D493" s="3" t="s">
        <v>539</v>
      </c>
      <c r="E493" s="3">
        <v>113.0</v>
      </c>
      <c r="F493" s="8">
        <v>122.0</v>
      </c>
      <c r="G493" s="8">
        <f t="shared" si="26"/>
        <v>9</v>
      </c>
      <c r="H493" s="9">
        <f t="shared" si="27"/>
        <v>0.0796460177</v>
      </c>
      <c r="I493" s="3">
        <v>56.0</v>
      </c>
      <c r="J493" s="8">
        <v>75.0</v>
      </c>
      <c r="K493" s="8">
        <f t="shared" si="28"/>
        <v>19</v>
      </c>
      <c r="L493" s="9">
        <f t="shared" si="29"/>
        <v>0.3392857143</v>
      </c>
      <c r="M493" s="3">
        <v>112841.6</v>
      </c>
      <c r="N493" s="8">
        <v>178427.2</v>
      </c>
      <c r="O493" s="8">
        <f t="shared" si="30"/>
        <v>65585.6</v>
      </c>
      <c r="P493" s="9">
        <f t="shared" si="31"/>
        <v>0.5812182741</v>
      </c>
      <c r="Q493" s="3">
        <v>998.5982300884956</v>
      </c>
      <c r="R493" s="8">
        <v>1462.5180327868854</v>
      </c>
      <c r="S493" s="8">
        <f t="shared" si="32"/>
        <v>463.9198027</v>
      </c>
      <c r="T493" s="9">
        <f t="shared" si="33"/>
        <v>0.4645710244</v>
      </c>
      <c r="U493" s="8"/>
      <c r="V493" s="8">
        <v>66.0</v>
      </c>
      <c r="W493" s="8">
        <v>9.0</v>
      </c>
      <c r="X493" s="9">
        <v>0.6147540983606558</v>
      </c>
      <c r="Y493" s="8">
        <v>70.5</v>
      </c>
      <c r="Z493" s="9">
        <v>0.5778688524590164</v>
      </c>
      <c r="AA493" s="8">
        <v>2530.8822695035465</v>
      </c>
      <c r="AB493" s="3"/>
      <c r="AC493" s="3">
        <v>4217.0</v>
      </c>
      <c r="AD493" s="3">
        <v>7.0</v>
      </c>
      <c r="AE493" s="3">
        <v>7.0</v>
      </c>
      <c r="AF493" s="3" t="s">
        <v>539</v>
      </c>
      <c r="AG493" s="3">
        <v>49.0</v>
      </c>
      <c r="AH493" s="3">
        <v>7.0</v>
      </c>
      <c r="AI493" s="3">
        <v>0.49557522123893805</v>
      </c>
      <c r="AJ493" s="3">
        <v>52.5</v>
      </c>
      <c r="AK493" s="3">
        <v>0.4646017699115044</v>
      </c>
      <c r="AL493" s="3">
        <v>2149.36380952381</v>
      </c>
      <c r="AM493" s="3"/>
    </row>
    <row r="494" ht="14.25" customHeight="1">
      <c r="A494" s="1">
        <v>4218.0</v>
      </c>
      <c r="B494" s="2">
        <v>7.0</v>
      </c>
      <c r="C494" s="2">
        <v>7.0</v>
      </c>
      <c r="D494" s="3" t="s">
        <v>540</v>
      </c>
      <c r="E494" s="3">
        <v>331.0</v>
      </c>
      <c r="F494" s="8">
        <v>322.0</v>
      </c>
      <c r="G494" s="8">
        <f t="shared" si="26"/>
        <v>-9</v>
      </c>
      <c r="H494" s="9">
        <f t="shared" si="27"/>
        <v>-0.02719033233</v>
      </c>
      <c r="I494" s="3">
        <v>311.0</v>
      </c>
      <c r="J494" s="8">
        <v>304.0</v>
      </c>
      <c r="K494" s="8">
        <f t="shared" si="28"/>
        <v>-7</v>
      </c>
      <c r="L494" s="9">
        <f t="shared" si="29"/>
        <v>-0.02250803859</v>
      </c>
      <c r="M494" s="3">
        <v>1036195.2</v>
      </c>
      <c r="N494" s="8">
        <v>1020729.6</v>
      </c>
      <c r="O494" s="8">
        <f t="shared" si="30"/>
        <v>-15465.6</v>
      </c>
      <c r="P494" s="9">
        <f t="shared" si="31"/>
        <v>-0.01492537313</v>
      </c>
      <c r="Q494" s="3">
        <v>3130.499093655589</v>
      </c>
      <c r="R494" s="8">
        <v>3169.967701863354</v>
      </c>
      <c r="S494" s="8">
        <f t="shared" si="32"/>
        <v>39.46860821</v>
      </c>
      <c r="T494" s="9">
        <f t="shared" si="33"/>
        <v>0.01260776861</v>
      </c>
      <c r="U494" s="8"/>
      <c r="V494" s="8">
        <v>290.0</v>
      </c>
      <c r="W494" s="8">
        <v>14.0</v>
      </c>
      <c r="X494" s="9">
        <v>0.9440993788819876</v>
      </c>
      <c r="Y494" s="8">
        <v>297.0</v>
      </c>
      <c r="Z494" s="9">
        <v>0.922360248447205</v>
      </c>
      <c r="AA494" s="8">
        <v>3436.7999999999997</v>
      </c>
      <c r="AB494" s="3"/>
      <c r="AC494" s="3">
        <v>4218.0</v>
      </c>
      <c r="AD494" s="3">
        <v>7.0</v>
      </c>
      <c r="AE494" s="3">
        <v>7.0</v>
      </c>
      <c r="AF494" s="3" t="s">
        <v>540</v>
      </c>
      <c r="AG494" s="3">
        <v>292.0</v>
      </c>
      <c r="AH494" s="3">
        <v>19.0</v>
      </c>
      <c r="AI494" s="3">
        <v>0.9395770392749244</v>
      </c>
      <c r="AJ494" s="3">
        <v>301.5</v>
      </c>
      <c r="AK494" s="3">
        <v>0.9108761329305136</v>
      </c>
      <c r="AL494" s="3">
        <v>3436.7999999999997</v>
      </c>
      <c r="AM494" s="3"/>
    </row>
    <row r="495" ht="14.25" customHeight="1">
      <c r="A495" s="1">
        <v>4219.0</v>
      </c>
      <c r="B495" s="2">
        <v>7.0</v>
      </c>
      <c r="C495" s="2">
        <v>7.0</v>
      </c>
      <c r="D495" s="3" t="s">
        <v>541</v>
      </c>
      <c r="E495" s="3">
        <v>363.0</v>
      </c>
      <c r="F495" s="8">
        <v>373.0</v>
      </c>
      <c r="G495" s="8">
        <f t="shared" si="26"/>
        <v>10</v>
      </c>
      <c r="H495" s="9">
        <f t="shared" si="27"/>
        <v>0.02754820937</v>
      </c>
      <c r="I495" s="3">
        <v>319.0</v>
      </c>
      <c r="J495" s="8">
        <v>329.0</v>
      </c>
      <c r="K495" s="8">
        <f t="shared" si="28"/>
        <v>10</v>
      </c>
      <c r="L495" s="9">
        <f t="shared" si="29"/>
        <v>0.03134796238</v>
      </c>
      <c r="M495" s="3">
        <v>1043068.8</v>
      </c>
      <c r="N495" s="8">
        <v>1077436.8</v>
      </c>
      <c r="O495" s="8">
        <f t="shared" si="30"/>
        <v>34368</v>
      </c>
      <c r="P495" s="9">
        <f t="shared" si="31"/>
        <v>0.03294892916</v>
      </c>
      <c r="Q495" s="3">
        <v>2873.4677685950414</v>
      </c>
      <c r="R495" s="8">
        <v>2888.570509383378</v>
      </c>
      <c r="S495" s="8">
        <f t="shared" si="32"/>
        <v>15.10274079</v>
      </c>
      <c r="T495" s="9">
        <f t="shared" si="33"/>
        <v>0.005255928378</v>
      </c>
      <c r="U495" s="8"/>
      <c r="V495" s="8">
        <v>298.0</v>
      </c>
      <c r="W495" s="8">
        <v>31.0</v>
      </c>
      <c r="X495" s="9">
        <v>0.8820375335120644</v>
      </c>
      <c r="Y495" s="8">
        <v>313.5</v>
      </c>
      <c r="Z495" s="9">
        <v>0.8404825737265416</v>
      </c>
      <c r="AA495" s="8">
        <v>3436.8</v>
      </c>
      <c r="AB495" s="3"/>
      <c r="AC495" s="3">
        <v>4219.0</v>
      </c>
      <c r="AD495" s="3">
        <v>7.0</v>
      </c>
      <c r="AE495" s="3">
        <v>7.0</v>
      </c>
      <c r="AF495" s="3" t="s">
        <v>541</v>
      </c>
      <c r="AG495" s="3">
        <v>288.0</v>
      </c>
      <c r="AH495" s="3">
        <v>31.0</v>
      </c>
      <c r="AI495" s="3">
        <v>0.8787878787878788</v>
      </c>
      <c r="AJ495" s="3">
        <v>303.5</v>
      </c>
      <c r="AK495" s="3">
        <v>0.8360881542699724</v>
      </c>
      <c r="AL495" s="3">
        <v>3436.8</v>
      </c>
      <c r="AM495" s="3"/>
    </row>
    <row r="496" ht="14.25" customHeight="1">
      <c r="A496" s="1">
        <v>4220.0</v>
      </c>
      <c r="B496" s="2">
        <v>7.0</v>
      </c>
      <c r="C496" s="2">
        <v>7.0</v>
      </c>
      <c r="D496" s="3" t="s">
        <v>542</v>
      </c>
      <c r="E496" s="3">
        <v>326.0</v>
      </c>
      <c r="F496" s="8">
        <v>314.0</v>
      </c>
      <c r="G496" s="8">
        <f t="shared" si="26"/>
        <v>-12</v>
      </c>
      <c r="H496" s="9">
        <f t="shared" si="27"/>
        <v>-0.03680981595</v>
      </c>
      <c r="I496" s="3">
        <v>84.0</v>
      </c>
      <c r="J496" s="8">
        <v>64.0</v>
      </c>
      <c r="K496" s="8">
        <f t="shared" si="28"/>
        <v>-20</v>
      </c>
      <c r="L496" s="9">
        <f t="shared" si="29"/>
        <v>-0.2380952381</v>
      </c>
      <c r="M496" s="3">
        <v>65528.32</v>
      </c>
      <c r="N496" s="8">
        <v>43647.36</v>
      </c>
      <c r="O496" s="8">
        <f t="shared" si="30"/>
        <v>-21880.96</v>
      </c>
      <c r="P496" s="9">
        <f t="shared" si="31"/>
        <v>-0.3339160839</v>
      </c>
      <c r="Q496" s="3">
        <v>201.00711656441717</v>
      </c>
      <c r="R496" s="8">
        <v>139.00433121019108</v>
      </c>
      <c r="S496" s="8">
        <f t="shared" si="32"/>
        <v>-62.00278535</v>
      </c>
      <c r="T496" s="9">
        <f t="shared" si="33"/>
        <v>-0.3084606476</v>
      </c>
      <c r="U496" s="8"/>
      <c r="V496" s="8">
        <v>49.0</v>
      </c>
      <c r="W496" s="8">
        <v>15.0</v>
      </c>
      <c r="X496" s="9">
        <v>0.20382165605095542</v>
      </c>
      <c r="Y496" s="8">
        <v>56.5</v>
      </c>
      <c r="Z496" s="9">
        <v>0.17993630573248406</v>
      </c>
      <c r="AA496" s="8">
        <v>772.5196460176991</v>
      </c>
      <c r="AB496" s="3"/>
      <c r="AC496" s="3">
        <v>4220.0</v>
      </c>
      <c r="AD496" s="3">
        <v>7.0</v>
      </c>
      <c r="AE496" s="3">
        <v>7.0</v>
      </c>
      <c r="AF496" s="3" t="s">
        <v>542</v>
      </c>
      <c r="AG496" s="3">
        <v>57.0</v>
      </c>
      <c r="AH496" s="3">
        <v>27.0</v>
      </c>
      <c r="AI496" s="3">
        <v>0.25766871165644173</v>
      </c>
      <c r="AJ496" s="3">
        <v>70.5</v>
      </c>
      <c r="AK496" s="3">
        <v>0.21625766871165644</v>
      </c>
      <c r="AL496" s="3">
        <v>929.4797163120568</v>
      </c>
      <c r="AM496" s="3"/>
    </row>
    <row r="497" ht="14.25" customHeight="1">
      <c r="A497" s="1">
        <v>4221.0</v>
      </c>
      <c r="B497" s="2">
        <v>7.0</v>
      </c>
      <c r="C497" s="2">
        <v>7.0</v>
      </c>
      <c r="D497" s="3" t="s">
        <v>543</v>
      </c>
      <c r="E497" s="3">
        <v>255.0</v>
      </c>
      <c r="F497" s="8">
        <v>223.0</v>
      </c>
      <c r="G497" s="8">
        <f t="shared" si="26"/>
        <v>-32</v>
      </c>
      <c r="H497" s="9">
        <f t="shared" si="27"/>
        <v>-0.1254901961</v>
      </c>
      <c r="I497" s="3">
        <v>94.0</v>
      </c>
      <c r="J497" s="8">
        <v>79.0</v>
      </c>
      <c r="K497" s="8">
        <f t="shared" si="28"/>
        <v>-15</v>
      </c>
      <c r="L497" s="9">
        <f t="shared" si="29"/>
        <v>-0.1595744681</v>
      </c>
      <c r="M497" s="3">
        <v>101213.76</v>
      </c>
      <c r="N497" s="8">
        <v>94397.44</v>
      </c>
      <c r="O497" s="8">
        <f t="shared" si="30"/>
        <v>-6816.32</v>
      </c>
      <c r="P497" s="9">
        <f t="shared" si="31"/>
        <v>-0.06734578381</v>
      </c>
      <c r="Q497" s="3">
        <v>396.9167058823529</v>
      </c>
      <c r="R497" s="8">
        <v>423.3069058295964</v>
      </c>
      <c r="S497" s="8">
        <f t="shared" si="32"/>
        <v>26.39019995</v>
      </c>
      <c r="T497" s="9">
        <f t="shared" si="33"/>
        <v>0.06648800506</v>
      </c>
      <c r="U497" s="8"/>
      <c r="V497" s="8">
        <v>61.0</v>
      </c>
      <c r="W497" s="8">
        <v>18.0</v>
      </c>
      <c r="X497" s="9">
        <v>0.3542600896860987</v>
      </c>
      <c r="Y497" s="8">
        <v>70.0</v>
      </c>
      <c r="Z497" s="9">
        <v>0.31390134529147984</v>
      </c>
      <c r="AA497" s="8">
        <v>1348.5348571428572</v>
      </c>
      <c r="AB497" s="3"/>
      <c r="AC497" s="3">
        <v>4221.0</v>
      </c>
      <c r="AD497" s="3">
        <v>7.0</v>
      </c>
      <c r="AE497" s="3">
        <v>7.0</v>
      </c>
      <c r="AF497" s="3" t="s">
        <v>543</v>
      </c>
      <c r="AG497" s="3">
        <v>61.0</v>
      </c>
      <c r="AH497" s="3">
        <v>33.0</v>
      </c>
      <c r="AI497" s="3">
        <v>0.3686274509803922</v>
      </c>
      <c r="AJ497" s="3">
        <v>77.5</v>
      </c>
      <c r="AK497" s="3">
        <v>0.30392156862745096</v>
      </c>
      <c r="AL497" s="3">
        <v>1305.984</v>
      </c>
      <c r="AM497" s="3"/>
    </row>
    <row r="498" ht="14.25" customHeight="1">
      <c r="A498" s="1">
        <v>4223.0</v>
      </c>
      <c r="B498" s="2">
        <v>7.0</v>
      </c>
      <c r="C498" s="2">
        <v>7.0</v>
      </c>
      <c r="D498" s="3" t="s">
        <v>544</v>
      </c>
      <c r="E498" s="3">
        <v>186.0</v>
      </c>
      <c r="F498" s="8">
        <v>226.0</v>
      </c>
      <c r="G498" s="8">
        <f t="shared" si="26"/>
        <v>40</v>
      </c>
      <c r="H498" s="9">
        <f t="shared" si="27"/>
        <v>0.2150537634</v>
      </c>
      <c r="I498" s="3">
        <v>165.0</v>
      </c>
      <c r="J498" s="8">
        <v>197.0</v>
      </c>
      <c r="K498" s="8">
        <f t="shared" si="28"/>
        <v>32</v>
      </c>
      <c r="L498" s="9">
        <f t="shared" si="29"/>
        <v>0.1939393939</v>
      </c>
      <c r="M498" s="3">
        <v>567072.0</v>
      </c>
      <c r="N498" s="8">
        <v>677049.6</v>
      </c>
      <c r="O498" s="8">
        <f t="shared" si="30"/>
        <v>109977.6</v>
      </c>
      <c r="P498" s="9">
        <f t="shared" si="31"/>
        <v>0.1939393939</v>
      </c>
      <c r="Q498" s="3">
        <v>3048.7741935483873</v>
      </c>
      <c r="R498" s="8">
        <v>2995.7946902654867</v>
      </c>
      <c r="S498" s="8">
        <f t="shared" si="32"/>
        <v>-52.97950328</v>
      </c>
      <c r="T498" s="9">
        <f t="shared" si="33"/>
        <v>-0.01737731295</v>
      </c>
      <c r="U498" s="8"/>
      <c r="V498" s="8">
        <v>197.0</v>
      </c>
      <c r="W498" s="8">
        <v>0.0</v>
      </c>
      <c r="X498" s="9">
        <v>0.8716814159292036</v>
      </c>
      <c r="Y498" s="8">
        <v>197.0</v>
      </c>
      <c r="Z498" s="9">
        <v>0.8716814159292036</v>
      </c>
      <c r="AA498" s="8">
        <v>3436.7999999999997</v>
      </c>
      <c r="AB498" s="3"/>
      <c r="AC498" s="3">
        <v>4223.0</v>
      </c>
      <c r="AD498" s="3">
        <v>7.0</v>
      </c>
      <c r="AE498" s="3">
        <v>7.0</v>
      </c>
      <c r="AF498" s="3" t="s">
        <v>544</v>
      </c>
      <c r="AG498" s="3">
        <v>165.0</v>
      </c>
      <c r="AH498" s="3">
        <v>0.0</v>
      </c>
      <c r="AI498" s="3">
        <v>0.8870967741935484</v>
      </c>
      <c r="AJ498" s="3">
        <v>165.0</v>
      </c>
      <c r="AK498" s="3">
        <v>0.8870967741935484</v>
      </c>
      <c r="AL498" s="3">
        <v>3436.8</v>
      </c>
      <c r="AM498" s="3"/>
    </row>
    <row r="499" ht="14.25" customHeight="1">
      <c r="A499" s="1">
        <v>4224.0</v>
      </c>
      <c r="B499" s="2">
        <v>7.0</v>
      </c>
      <c r="C499" s="2">
        <v>7.0</v>
      </c>
      <c r="D499" s="3" t="s">
        <v>545</v>
      </c>
      <c r="E499" s="3">
        <v>126.0</v>
      </c>
      <c r="F499" s="8">
        <v>126.0</v>
      </c>
      <c r="G499" s="8">
        <f t="shared" si="26"/>
        <v>0</v>
      </c>
      <c r="H499" s="9">
        <f t="shared" si="27"/>
        <v>0</v>
      </c>
      <c r="I499" s="3">
        <v>100.0</v>
      </c>
      <c r="J499" s="8">
        <v>98.0</v>
      </c>
      <c r="K499" s="8">
        <f t="shared" si="28"/>
        <v>-2</v>
      </c>
      <c r="L499" s="9">
        <f t="shared" si="29"/>
        <v>-0.02</v>
      </c>
      <c r="M499" s="3">
        <v>264003.52</v>
      </c>
      <c r="N499" s="8">
        <v>307708.16</v>
      </c>
      <c r="O499" s="8">
        <f t="shared" si="30"/>
        <v>43704.64</v>
      </c>
      <c r="P499" s="9">
        <f t="shared" si="31"/>
        <v>0.1655456715</v>
      </c>
      <c r="Q499" s="3">
        <v>2095.266031746032</v>
      </c>
      <c r="R499" s="8">
        <v>2442.128253968254</v>
      </c>
      <c r="S499" s="8">
        <f t="shared" si="32"/>
        <v>346.8622222</v>
      </c>
      <c r="T499" s="9">
        <f t="shared" si="33"/>
        <v>0.1655456715</v>
      </c>
      <c r="U499" s="8"/>
      <c r="V499" s="8">
        <v>92.0</v>
      </c>
      <c r="W499" s="8">
        <v>6.0</v>
      </c>
      <c r="X499" s="9">
        <v>0.7777777777777778</v>
      </c>
      <c r="Y499" s="8">
        <v>95.0</v>
      </c>
      <c r="Z499" s="9">
        <v>0.753968253968254</v>
      </c>
      <c r="AA499" s="8">
        <v>3239.0332631578945</v>
      </c>
      <c r="AB499" s="3"/>
      <c r="AC499" s="3">
        <v>4224.0</v>
      </c>
      <c r="AD499" s="3">
        <v>7.0</v>
      </c>
      <c r="AE499" s="3">
        <v>7.0</v>
      </c>
      <c r="AF499" s="3" t="s">
        <v>545</v>
      </c>
      <c r="AG499" s="3">
        <v>76.0</v>
      </c>
      <c r="AH499" s="3">
        <v>24.0</v>
      </c>
      <c r="AI499" s="3">
        <v>0.7936507936507936</v>
      </c>
      <c r="AJ499" s="3">
        <v>88.0</v>
      </c>
      <c r="AK499" s="3">
        <v>0.6984126984126984</v>
      </c>
      <c r="AL499" s="3">
        <v>3000.0400000000004</v>
      </c>
      <c r="AM499" s="3"/>
    </row>
    <row r="500" ht="14.25" customHeight="1">
      <c r="A500" s="1">
        <v>4225.0</v>
      </c>
      <c r="B500" s="2">
        <v>7.0</v>
      </c>
      <c r="C500" s="2">
        <v>7.0</v>
      </c>
      <c r="D500" s="3" t="s">
        <v>546</v>
      </c>
      <c r="E500" s="3">
        <v>409.0</v>
      </c>
      <c r="F500" s="8">
        <v>427.0</v>
      </c>
      <c r="G500" s="8">
        <f t="shared" si="26"/>
        <v>18</v>
      </c>
      <c r="H500" s="9">
        <f t="shared" si="27"/>
        <v>0.04400977995</v>
      </c>
      <c r="I500" s="3">
        <v>399.0</v>
      </c>
      <c r="J500" s="8">
        <v>337.0</v>
      </c>
      <c r="K500" s="8">
        <f t="shared" si="28"/>
        <v>-62</v>
      </c>
      <c r="L500" s="9">
        <f t="shared" si="29"/>
        <v>-0.1553884712</v>
      </c>
      <c r="M500" s="3">
        <v>1359254.4</v>
      </c>
      <c r="N500" s="8">
        <v>1132425.6</v>
      </c>
      <c r="O500" s="8">
        <f t="shared" si="30"/>
        <v>-226828.8</v>
      </c>
      <c r="P500" s="9">
        <f t="shared" si="31"/>
        <v>-0.1668773704</v>
      </c>
      <c r="Q500" s="3">
        <v>3323.360391198044</v>
      </c>
      <c r="R500" s="8">
        <v>2652.050585480094</v>
      </c>
      <c r="S500" s="8">
        <f t="shared" si="32"/>
        <v>-671.3098057</v>
      </c>
      <c r="T500" s="9">
        <f t="shared" si="33"/>
        <v>-0.2019972939</v>
      </c>
      <c r="U500" s="8"/>
      <c r="V500" s="8">
        <v>334.0</v>
      </c>
      <c r="W500" s="8">
        <v>3.0</v>
      </c>
      <c r="X500" s="9">
        <v>0.7892271662763466</v>
      </c>
      <c r="Y500" s="8">
        <v>335.5</v>
      </c>
      <c r="Z500" s="9">
        <v>0.7857142857142857</v>
      </c>
      <c r="AA500" s="8">
        <v>3375.3371087928467</v>
      </c>
      <c r="AB500" s="3"/>
      <c r="AC500" s="3">
        <v>4225.0</v>
      </c>
      <c r="AD500" s="3">
        <v>7.0</v>
      </c>
      <c r="AE500" s="3">
        <v>7.0</v>
      </c>
      <c r="AF500" s="3" t="s">
        <v>546</v>
      </c>
      <c r="AG500" s="3">
        <v>392.0</v>
      </c>
      <c r="AH500" s="3">
        <v>7.0</v>
      </c>
      <c r="AI500" s="3">
        <v>0.9755501222493888</v>
      </c>
      <c r="AJ500" s="3">
        <v>395.5</v>
      </c>
      <c r="AK500" s="3">
        <v>0.9669926650366748</v>
      </c>
      <c r="AL500" s="3">
        <v>3436.7999999999997</v>
      </c>
      <c r="AM500" s="3"/>
    </row>
    <row r="501" ht="14.25" customHeight="1">
      <c r="A501" s="1">
        <v>4226.0</v>
      </c>
      <c r="B501" s="2">
        <v>7.0</v>
      </c>
      <c r="C501" s="2">
        <v>7.0</v>
      </c>
      <c r="D501" s="3" t="s">
        <v>547</v>
      </c>
      <c r="E501" s="3">
        <v>110.0</v>
      </c>
      <c r="F501" s="8">
        <v>102.0</v>
      </c>
      <c r="G501" s="8">
        <f t="shared" si="26"/>
        <v>-8</v>
      </c>
      <c r="H501" s="9">
        <f t="shared" si="27"/>
        <v>-0.07272727273</v>
      </c>
      <c r="I501" s="3">
        <v>96.0</v>
      </c>
      <c r="J501" s="8">
        <v>86.0</v>
      </c>
      <c r="K501" s="8">
        <f t="shared" si="28"/>
        <v>-10</v>
      </c>
      <c r="L501" s="9">
        <f t="shared" si="29"/>
        <v>-0.1041666667</v>
      </c>
      <c r="M501" s="3">
        <v>316185.6</v>
      </c>
      <c r="N501" s="8">
        <v>286972.8</v>
      </c>
      <c r="O501" s="8">
        <f t="shared" si="30"/>
        <v>-29212.8</v>
      </c>
      <c r="P501" s="9">
        <f t="shared" si="31"/>
        <v>-0.09239130435</v>
      </c>
      <c r="Q501" s="3">
        <v>2874.414545454545</v>
      </c>
      <c r="R501" s="8">
        <v>2813.458823529412</v>
      </c>
      <c r="S501" s="8">
        <f t="shared" si="32"/>
        <v>-60.95572193</v>
      </c>
      <c r="T501" s="9">
        <f t="shared" si="33"/>
        <v>-0.02120630861</v>
      </c>
      <c r="U501" s="8"/>
      <c r="V501" s="8">
        <v>81.0</v>
      </c>
      <c r="W501" s="8">
        <v>5.0</v>
      </c>
      <c r="X501" s="9">
        <v>0.8431372549019608</v>
      </c>
      <c r="Y501" s="8">
        <v>83.5</v>
      </c>
      <c r="Z501" s="9">
        <v>0.8186274509803921</v>
      </c>
      <c r="AA501" s="8">
        <v>3436.7999999999997</v>
      </c>
      <c r="AB501" s="3"/>
      <c r="AC501" s="3">
        <v>4226.0</v>
      </c>
      <c r="AD501" s="3">
        <v>7.0</v>
      </c>
      <c r="AE501" s="3">
        <v>7.0</v>
      </c>
      <c r="AF501" s="3" t="s">
        <v>547</v>
      </c>
      <c r="AG501" s="3">
        <v>88.0</v>
      </c>
      <c r="AH501" s="3">
        <v>8.0</v>
      </c>
      <c r="AI501" s="3">
        <v>0.8727272727272727</v>
      </c>
      <c r="AJ501" s="3">
        <v>92.0</v>
      </c>
      <c r="AK501" s="3">
        <v>0.8363636363636363</v>
      </c>
      <c r="AL501" s="3">
        <v>3436.7999999999997</v>
      </c>
      <c r="AM501" s="3"/>
    </row>
    <row r="502" ht="14.25" customHeight="1">
      <c r="A502" s="1">
        <v>4227.0</v>
      </c>
      <c r="B502" s="2">
        <v>7.0</v>
      </c>
      <c r="C502" s="2">
        <v>7.0</v>
      </c>
      <c r="D502" s="3" t="s">
        <v>548</v>
      </c>
      <c r="E502" s="3">
        <v>385.0</v>
      </c>
      <c r="F502" s="8">
        <v>347.0</v>
      </c>
      <c r="G502" s="8">
        <f t="shared" si="26"/>
        <v>-38</v>
      </c>
      <c r="H502" s="9">
        <f t="shared" si="27"/>
        <v>-0.0987012987</v>
      </c>
      <c r="I502" s="3">
        <v>118.0</v>
      </c>
      <c r="J502" s="8">
        <v>117.0</v>
      </c>
      <c r="K502" s="8">
        <f t="shared" si="28"/>
        <v>-1</v>
      </c>
      <c r="L502" s="9">
        <f t="shared" si="29"/>
        <v>-0.008474576271</v>
      </c>
      <c r="M502" s="3">
        <v>116335.68</v>
      </c>
      <c r="N502" s="8">
        <v>136727.36</v>
      </c>
      <c r="O502" s="8">
        <f t="shared" si="30"/>
        <v>20391.68</v>
      </c>
      <c r="P502" s="9">
        <f t="shared" si="31"/>
        <v>0.1752831118</v>
      </c>
      <c r="Q502" s="3">
        <v>302.17059740259737</v>
      </c>
      <c r="R502" s="8">
        <v>394.02697406340053</v>
      </c>
      <c r="S502" s="8">
        <f t="shared" si="32"/>
        <v>91.85637666</v>
      </c>
      <c r="T502" s="9">
        <f t="shared" si="33"/>
        <v>0.3039884669</v>
      </c>
      <c r="U502" s="8"/>
      <c r="V502" s="8">
        <v>93.0</v>
      </c>
      <c r="W502" s="8">
        <v>24.0</v>
      </c>
      <c r="X502" s="9">
        <v>0.3371757925072046</v>
      </c>
      <c r="Y502" s="8">
        <v>105.0</v>
      </c>
      <c r="Z502" s="9">
        <v>0.3025936599423631</v>
      </c>
      <c r="AA502" s="8">
        <v>1302.1653333333331</v>
      </c>
      <c r="AB502" s="3"/>
      <c r="AC502" s="3">
        <v>4227.0</v>
      </c>
      <c r="AD502" s="3">
        <v>7.0</v>
      </c>
      <c r="AE502" s="3">
        <v>7.0</v>
      </c>
      <c r="AF502" s="3" t="s">
        <v>548</v>
      </c>
      <c r="AG502" s="3">
        <v>86.0</v>
      </c>
      <c r="AH502" s="3">
        <v>32.0</v>
      </c>
      <c r="AI502" s="3">
        <v>0.3064935064935065</v>
      </c>
      <c r="AJ502" s="3">
        <v>102.0</v>
      </c>
      <c r="AK502" s="3">
        <v>0.2649350649350649</v>
      </c>
      <c r="AL502" s="3">
        <v>1140.5458823529411</v>
      </c>
      <c r="AM502" s="3"/>
    </row>
    <row r="503" ht="14.25" customHeight="1">
      <c r="A503" s="1">
        <v>4228.0</v>
      </c>
      <c r="B503" s="2">
        <v>7.0</v>
      </c>
      <c r="C503" s="2">
        <v>7.0</v>
      </c>
      <c r="D503" s="3" t="s">
        <v>549</v>
      </c>
      <c r="E503" s="3">
        <v>487.0</v>
      </c>
      <c r="F503" s="8">
        <v>564.0</v>
      </c>
      <c r="G503" s="8">
        <f t="shared" si="26"/>
        <v>77</v>
      </c>
      <c r="H503" s="9">
        <f t="shared" si="27"/>
        <v>0.158110883</v>
      </c>
      <c r="I503" s="3">
        <v>59.0</v>
      </c>
      <c r="J503" s="8">
        <v>70.0</v>
      </c>
      <c r="K503" s="8">
        <f t="shared" si="28"/>
        <v>11</v>
      </c>
      <c r="L503" s="9">
        <f t="shared" si="29"/>
        <v>0.186440678</v>
      </c>
      <c r="M503" s="3">
        <v>25260.48</v>
      </c>
      <c r="N503" s="8">
        <v>32191.36</v>
      </c>
      <c r="O503" s="8">
        <f t="shared" si="30"/>
        <v>6930.88</v>
      </c>
      <c r="P503" s="9">
        <f t="shared" si="31"/>
        <v>0.2743764172</v>
      </c>
      <c r="Q503" s="3">
        <v>51.86956878850103</v>
      </c>
      <c r="R503" s="8">
        <v>57.07687943262412</v>
      </c>
      <c r="S503" s="8">
        <f t="shared" si="32"/>
        <v>5.207310644</v>
      </c>
      <c r="T503" s="9">
        <f t="shared" si="33"/>
        <v>0.1003924028</v>
      </c>
      <c r="U503" s="8"/>
      <c r="V503" s="8">
        <v>60.0</v>
      </c>
      <c r="W503" s="8">
        <v>10.0</v>
      </c>
      <c r="X503" s="9">
        <v>0.12411347517730496</v>
      </c>
      <c r="Y503" s="8">
        <v>65.0</v>
      </c>
      <c r="Z503" s="9">
        <v>0.11524822695035461</v>
      </c>
      <c r="AA503" s="8">
        <v>495.25169230769234</v>
      </c>
      <c r="AB503" s="3"/>
      <c r="AC503" s="3">
        <v>4228.0</v>
      </c>
      <c r="AD503" s="3">
        <v>7.0</v>
      </c>
      <c r="AE503" s="3">
        <v>7.0</v>
      </c>
      <c r="AF503" s="3" t="s">
        <v>549</v>
      </c>
      <c r="AG503" s="3">
        <v>48.0</v>
      </c>
      <c r="AH503" s="3">
        <v>11.0</v>
      </c>
      <c r="AI503" s="3">
        <v>0.12114989733059549</v>
      </c>
      <c r="AJ503" s="3">
        <v>53.5</v>
      </c>
      <c r="AK503" s="3">
        <v>0.10985626283367557</v>
      </c>
      <c r="AL503" s="3">
        <v>472.1585046728972</v>
      </c>
      <c r="AM503" s="3"/>
    </row>
    <row r="504" ht="14.25" customHeight="1">
      <c r="A504" s="1">
        <v>4229.0</v>
      </c>
      <c r="B504" s="2">
        <v>7.0</v>
      </c>
      <c r="C504" s="2">
        <v>7.0</v>
      </c>
      <c r="D504" s="3" t="s">
        <v>550</v>
      </c>
      <c r="E504" s="3">
        <v>93.0</v>
      </c>
      <c r="F504" s="8">
        <v>111.0</v>
      </c>
      <c r="G504" s="8">
        <f t="shared" si="26"/>
        <v>18</v>
      </c>
      <c r="H504" s="9">
        <f t="shared" si="27"/>
        <v>0.1935483871</v>
      </c>
      <c r="I504" s="3">
        <v>18.0</v>
      </c>
      <c r="J504" s="8">
        <v>11.0</v>
      </c>
      <c r="K504" s="8">
        <f t="shared" si="28"/>
        <v>-7</v>
      </c>
      <c r="L504" s="9">
        <f t="shared" si="29"/>
        <v>-0.3888888889</v>
      </c>
      <c r="M504" s="3">
        <v>13346.24</v>
      </c>
      <c r="N504" s="8">
        <v>4696.96</v>
      </c>
      <c r="O504" s="8">
        <f t="shared" si="30"/>
        <v>-8649.28</v>
      </c>
      <c r="P504" s="9">
        <f t="shared" si="31"/>
        <v>-0.6480686695</v>
      </c>
      <c r="Q504" s="3">
        <v>143.5079569892473</v>
      </c>
      <c r="R504" s="8">
        <v>42.314954954954956</v>
      </c>
      <c r="S504" s="8">
        <f t="shared" si="32"/>
        <v>-101.193002</v>
      </c>
      <c r="T504" s="9">
        <f t="shared" si="33"/>
        <v>-0.705138615</v>
      </c>
      <c r="U504" s="8"/>
      <c r="V504" s="8">
        <v>11.0</v>
      </c>
      <c r="W504" s="8">
        <v>0.0</v>
      </c>
      <c r="X504" s="9">
        <v>0.0990990990990991</v>
      </c>
      <c r="Y504" s="8">
        <v>11.0</v>
      </c>
      <c r="Z504" s="9">
        <v>0.0990990990990991</v>
      </c>
      <c r="AA504" s="8">
        <v>426.99636363636364</v>
      </c>
      <c r="AB504" s="3"/>
      <c r="AC504" s="3">
        <v>4229.0</v>
      </c>
      <c r="AD504" s="3">
        <v>7.0</v>
      </c>
      <c r="AE504" s="3">
        <v>7.0</v>
      </c>
      <c r="AF504" s="3" t="s">
        <v>550</v>
      </c>
      <c r="AG504" s="3">
        <v>16.0</v>
      </c>
      <c r="AH504" s="3">
        <v>2.0</v>
      </c>
      <c r="AI504" s="3">
        <v>0.1935483870967742</v>
      </c>
      <c r="AJ504" s="3">
        <v>17.0</v>
      </c>
      <c r="AK504" s="3">
        <v>0.1827956989247312</v>
      </c>
      <c r="AL504" s="3">
        <v>785.0729411764705</v>
      </c>
      <c r="AM504" s="3"/>
    </row>
    <row r="505" ht="14.25" customHeight="1">
      <c r="A505" s="1">
        <v>4230.0</v>
      </c>
      <c r="B505" s="2">
        <v>7.0</v>
      </c>
      <c r="C505" s="2">
        <v>7.0</v>
      </c>
      <c r="D505" s="3" t="s">
        <v>551</v>
      </c>
      <c r="E505" s="3">
        <v>221.0</v>
      </c>
      <c r="F505" s="8">
        <v>203.0</v>
      </c>
      <c r="G505" s="8">
        <f t="shared" si="26"/>
        <v>-18</v>
      </c>
      <c r="H505" s="9">
        <f t="shared" si="27"/>
        <v>-0.0814479638</v>
      </c>
      <c r="I505" s="3">
        <v>191.0</v>
      </c>
      <c r="J505" s="8">
        <v>162.0</v>
      </c>
      <c r="K505" s="8">
        <f t="shared" si="28"/>
        <v>-29</v>
      </c>
      <c r="L505" s="9">
        <f t="shared" si="29"/>
        <v>-0.1518324607</v>
      </c>
      <c r="M505" s="3">
        <v>630652.8</v>
      </c>
      <c r="N505" s="8">
        <v>535052.48</v>
      </c>
      <c r="O505" s="8">
        <f t="shared" si="30"/>
        <v>-95600.32</v>
      </c>
      <c r="P505" s="9">
        <f t="shared" si="31"/>
        <v>-0.1515894641</v>
      </c>
      <c r="Q505" s="3">
        <v>2853.6325791855206</v>
      </c>
      <c r="R505" s="8">
        <v>2635.726502463054</v>
      </c>
      <c r="S505" s="8">
        <f t="shared" si="32"/>
        <v>-217.9060767</v>
      </c>
      <c r="T505" s="9">
        <f t="shared" si="33"/>
        <v>-0.0763609437</v>
      </c>
      <c r="U505" s="8"/>
      <c r="V505" s="8">
        <v>156.0</v>
      </c>
      <c r="W505" s="8">
        <v>6.0</v>
      </c>
      <c r="X505" s="9">
        <v>0.7980295566502463</v>
      </c>
      <c r="Y505" s="8">
        <v>159.0</v>
      </c>
      <c r="Z505" s="9">
        <v>0.7832512315270936</v>
      </c>
      <c r="AA505" s="8">
        <v>3365.109937106918</v>
      </c>
      <c r="AB505" s="3"/>
      <c r="AC505" s="3">
        <v>4230.0</v>
      </c>
      <c r="AD505" s="3">
        <v>7.0</v>
      </c>
      <c r="AE505" s="3">
        <v>7.0</v>
      </c>
      <c r="AF505" s="3" t="s">
        <v>551</v>
      </c>
      <c r="AG505" s="3">
        <v>176.0</v>
      </c>
      <c r="AH505" s="3">
        <v>15.0</v>
      </c>
      <c r="AI505" s="3">
        <v>0.8642533936651584</v>
      </c>
      <c r="AJ505" s="3">
        <v>183.5</v>
      </c>
      <c r="AK505" s="3">
        <v>0.830316742081448</v>
      </c>
      <c r="AL505" s="3">
        <v>3436.8</v>
      </c>
      <c r="AM505" s="3"/>
    </row>
    <row r="506" ht="14.25" customHeight="1">
      <c r="A506" s="1">
        <v>4231.0</v>
      </c>
      <c r="B506" s="2">
        <v>7.0</v>
      </c>
      <c r="C506" s="2">
        <v>7.0</v>
      </c>
      <c r="D506" s="3" t="s">
        <v>552</v>
      </c>
      <c r="E506" s="3">
        <v>485.0</v>
      </c>
      <c r="F506" s="8">
        <v>504.0</v>
      </c>
      <c r="G506" s="8">
        <f t="shared" si="26"/>
        <v>19</v>
      </c>
      <c r="H506" s="9">
        <f t="shared" si="27"/>
        <v>0.03917525773</v>
      </c>
      <c r="I506" s="3">
        <v>480.0</v>
      </c>
      <c r="J506" s="8">
        <v>498.0</v>
      </c>
      <c r="K506" s="8">
        <f t="shared" si="28"/>
        <v>18</v>
      </c>
      <c r="L506" s="9">
        <f t="shared" si="29"/>
        <v>0.0375</v>
      </c>
      <c r="M506" s="3">
        <v>1642790.4</v>
      </c>
      <c r="N506" s="8">
        <v>1708089.6</v>
      </c>
      <c r="O506" s="8">
        <f t="shared" si="30"/>
        <v>65299.2</v>
      </c>
      <c r="P506" s="9">
        <f t="shared" si="31"/>
        <v>0.03974895397</v>
      </c>
      <c r="Q506" s="3">
        <v>3387.1967010309277</v>
      </c>
      <c r="R506" s="8">
        <v>3389.066666666667</v>
      </c>
      <c r="S506" s="8">
        <f t="shared" si="32"/>
        <v>1.869965636</v>
      </c>
      <c r="T506" s="9">
        <f t="shared" si="33"/>
        <v>0.0005520688052</v>
      </c>
      <c r="U506" s="8"/>
      <c r="V506" s="8">
        <v>496.0</v>
      </c>
      <c r="W506" s="8">
        <v>2.0</v>
      </c>
      <c r="X506" s="9">
        <v>0.9880952380952381</v>
      </c>
      <c r="Y506" s="8">
        <v>497.0</v>
      </c>
      <c r="Z506" s="9">
        <v>0.9861111111111112</v>
      </c>
      <c r="AA506" s="8">
        <v>3436.8</v>
      </c>
      <c r="AB506" s="3"/>
      <c r="AC506" s="3">
        <v>4231.0</v>
      </c>
      <c r="AD506" s="3">
        <v>7.0</v>
      </c>
      <c r="AE506" s="3">
        <v>7.0</v>
      </c>
      <c r="AF506" s="3" t="s">
        <v>552</v>
      </c>
      <c r="AG506" s="3">
        <v>476.0</v>
      </c>
      <c r="AH506" s="3">
        <v>4.0</v>
      </c>
      <c r="AI506" s="3">
        <v>0.9896907216494846</v>
      </c>
      <c r="AJ506" s="3">
        <v>478.0</v>
      </c>
      <c r="AK506" s="3">
        <v>0.9855670103092784</v>
      </c>
      <c r="AL506" s="3">
        <v>3436.7999999999997</v>
      </c>
      <c r="AM506" s="3"/>
    </row>
    <row r="507" ht="14.25" customHeight="1">
      <c r="A507" s="1">
        <v>4232.0</v>
      </c>
      <c r="B507" s="2">
        <v>7.0</v>
      </c>
      <c r="C507" s="2">
        <v>7.0</v>
      </c>
      <c r="D507" s="3" t="s">
        <v>552</v>
      </c>
      <c r="E507" s="3">
        <v>130.0</v>
      </c>
      <c r="F507" s="8">
        <v>157.0</v>
      </c>
      <c r="G507" s="8">
        <f t="shared" si="26"/>
        <v>27</v>
      </c>
      <c r="H507" s="9">
        <f t="shared" si="27"/>
        <v>0.2076923077</v>
      </c>
      <c r="I507" s="3">
        <v>106.0</v>
      </c>
      <c r="J507" s="8">
        <v>125.0</v>
      </c>
      <c r="K507" s="8">
        <f t="shared" si="28"/>
        <v>19</v>
      </c>
      <c r="L507" s="9">
        <f t="shared" si="29"/>
        <v>0.179245283</v>
      </c>
      <c r="M507" s="3">
        <v>360864.0</v>
      </c>
      <c r="N507" s="8">
        <v>381026.56</v>
      </c>
      <c r="O507" s="8">
        <f t="shared" si="30"/>
        <v>20162.56</v>
      </c>
      <c r="P507" s="9">
        <f t="shared" si="31"/>
        <v>0.05587301587</v>
      </c>
      <c r="Q507" s="3">
        <v>2775.876923076923</v>
      </c>
      <c r="R507" s="8">
        <v>2426.92076433121</v>
      </c>
      <c r="S507" s="8">
        <f t="shared" si="32"/>
        <v>-348.9561587</v>
      </c>
      <c r="T507" s="9">
        <f t="shared" si="33"/>
        <v>-0.1257102416</v>
      </c>
      <c r="U507" s="8"/>
      <c r="V507" s="8">
        <v>111.0</v>
      </c>
      <c r="W507" s="8">
        <v>14.0</v>
      </c>
      <c r="X507" s="9">
        <v>0.7961783439490446</v>
      </c>
      <c r="Y507" s="8">
        <v>118.0</v>
      </c>
      <c r="Z507" s="9">
        <v>0.7515923566878981</v>
      </c>
      <c r="AA507" s="8">
        <v>3229.0386440677967</v>
      </c>
      <c r="AB507" s="3"/>
      <c r="AC507" s="3">
        <v>4232.0</v>
      </c>
      <c r="AD507" s="3">
        <v>7.0</v>
      </c>
      <c r="AE507" s="3">
        <v>7.0</v>
      </c>
      <c r="AF507" s="3" t="s">
        <v>552</v>
      </c>
      <c r="AG507" s="3">
        <v>104.0</v>
      </c>
      <c r="AH507" s="3">
        <v>2.0</v>
      </c>
      <c r="AI507" s="3">
        <v>0.8153846153846154</v>
      </c>
      <c r="AJ507" s="3">
        <v>105.0</v>
      </c>
      <c r="AK507" s="3">
        <v>0.8076923076923077</v>
      </c>
      <c r="AL507" s="3">
        <v>3436.8</v>
      </c>
      <c r="AM507" s="3"/>
    </row>
    <row r="508" ht="14.25" customHeight="1">
      <c r="A508" s="1">
        <v>4233.0</v>
      </c>
      <c r="B508" s="2">
        <v>7.0</v>
      </c>
      <c r="C508" s="2">
        <v>7.0</v>
      </c>
      <c r="D508" s="3" t="s">
        <v>553</v>
      </c>
      <c r="E508" s="3">
        <v>133.0</v>
      </c>
      <c r="F508" s="8">
        <v>133.0</v>
      </c>
      <c r="G508" s="8">
        <f t="shared" si="26"/>
        <v>0</v>
      </c>
      <c r="H508" s="9">
        <f t="shared" si="27"/>
        <v>0</v>
      </c>
      <c r="I508" s="3">
        <v>65.0</v>
      </c>
      <c r="J508" s="8">
        <v>59.0</v>
      </c>
      <c r="K508" s="8">
        <f t="shared" si="28"/>
        <v>-6</v>
      </c>
      <c r="L508" s="9">
        <f t="shared" si="29"/>
        <v>-0.09230769231</v>
      </c>
      <c r="M508" s="3">
        <v>97948.8</v>
      </c>
      <c r="N508" s="8">
        <v>89585.92</v>
      </c>
      <c r="O508" s="8">
        <f t="shared" si="30"/>
        <v>-8362.88</v>
      </c>
      <c r="P508" s="9">
        <f t="shared" si="31"/>
        <v>-0.08538011696</v>
      </c>
      <c r="Q508" s="3">
        <v>736.4571428571429</v>
      </c>
      <c r="R508" s="8">
        <v>673.5783458646616</v>
      </c>
      <c r="S508" s="8">
        <f t="shared" si="32"/>
        <v>-62.87879699</v>
      </c>
      <c r="T508" s="9">
        <f t="shared" si="33"/>
        <v>-0.08538011696</v>
      </c>
      <c r="U508" s="8"/>
      <c r="V508" s="8">
        <v>46.0</v>
      </c>
      <c r="W508" s="8">
        <v>13.0</v>
      </c>
      <c r="X508" s="9">
        <v>0.44360902255639095</v>
      </c>
      <c r="Y508" s="8">
        <v>52.5</v>
      </c>
      <c r="Z508" s="9">
        <v>0.39473684210526316</v>
      </c>
      <c r="AA508" s="8">
        <v>1706.3984761904762</v>
      </c>
      <c r="AB508" s="3"/>
      <c r="AC508" s="3">
        <v>4233.0</v>
      </c>
      <c r="AD508" s="3">
        <v>7.0</v>
      </c>
      <c r="AE508" s="3">
        <v>7.0</v>
      </c>
      <c r="AF508" s="3" t="s">
        <v>553</v>
      </c>
      <c r="AG508" s="3">
        <v>45.0</v>
      </c>
      <c r="AH508" s="3">
        <v>20.0</v>
      </c>
      <c r="AI508" s="3">
        <v>0.48872180451127817</v>
      </c>
      <c r="AJ508" s="3">
        <v>55.0</v>
      </c>
      <c r="AK508" s="3">
        <v>0.41353383458646614</v>
      </c>
      <c r="AL508" s="3">
        <v>1780.8872727272728</v>
      </c>
      <c r="AM508" s="3"/>
    </row>
    <row r="509" ht="14.25" customHeight="1">
      <c r="A509" s="1">
        <v>4237.0</v>
      </c>
      <c r="B509" s="2">
        <v>7.0</v>
      </c>
      <c r="C509" s="2">
        <v>7.0</v>
      </c>
      <c r="D509" s="3" t="s">
        <v>554</v>
      </c>
      <c r="E509" s="3">
        <v>106.0</v>
      </c>
      <c r="F509" s="8">
        <v>107.0</v>
      </c>
      <c r="G509" s="8">
        <f t="shared" si="26"/>
        <v>1</v>
      </c>
      <c r="H509" s="9">
        <f t="shared" si="27"/>
        <v>0.009433962264</v>
      </c>
      <c r="I509" s="3">
        <v>86.0</v>
      </c>
      <c r="J509" s="8">
        <v>92.0</v>
      </c>
      <c r="K509" s="8">
        <f t="shared" si="28"/>
        <v>6</v>
      </c>
      <c r="L509" s="9">
        <f t="shared" si="29"/>
        <v>0.06976744186</v>
      </c>
      <c r="M509" s="3">
        <v>272538.24</v>
      </c>
      <c r="N509" s="8">
        <v>299001.6</v>
      </c>
      <c r="O509" s="8">
        <f t="shared" si="30"/>
        <v>26463.36</v>
      </c>
      <c r="P509" s="9">
        <f t="shared" si="31"/>
        <v>0.09709962169</v>
      </c>
      <c r="Q509" s="3">
        <v>2571.115471698113</v>
      </c>
      <c r="R509" s="8">
        <v>2794.407476635514</v>
      </c>
      <c r="S509" s="8">
        <f t="shared" si="32"/>
        <v>223.2920049</v>
      </c>
      <c r="T509" s="9">
        <f t="shared" si="33"/>
        <v>0.0868463542</v>
      </c>
      <c r="U509" s="8"/>
      <c r="V509" s="8">
        <v>82.0</v>
      </c>
      <c r="W509" s="8">
        <v>10.0</v>
      </c>
      <c r="X509" s="9">
        <v>0.8598130841121495</v>
      </c>
      <c r="Y509" s="8">
        <v>87.0</v>
      </c>
      <c r="Z509" s="9">
        <v>0.8130841121495327</v>
      </c>
      <c r="AA509" s="8">
        <v>3436.7999999999997</v>
      </c>
      <c r="AB509" s="3"/>
      <c r="AC509" s="3">
        <v>4237.0</v>
      </c>
      <c r="AD509" s="3">
        <v>7.0</v>
      </c>
      <c r="AE509" s="3">
        <v>7.0</v>
      </c>
      <c r="AF509" s="3" t="s">
        <v>554</v>
      </c>
      <c r="AG509" s="3">
        <v>78.0</v>
      </c>
      <c r="AH509" s="3">
        <v>8.0</v>
      </c>
      <c r="AI509" s="3">
        <v>0.8113207547169812</v>
      </c>
      <c r="AJ509" s="3">
        <v>82.0</v>
      </c>
      <c r="AK509" s="3">
        <v>0.7735849056603774</v>
      </c>
      <c r="AL509" s="3">
        <v>3323.6370731707316</v>
      </c>
      <c r="AM509" s="3"/>
    </row>
    <row r="510" ht="14.25" customHeight="1">
      <c r="A510" s="1">
        <v>4238.0</v>
      </c>
      <c r="B510" s="2">
        <v>7.0</v>
      </c>
      <c r="C510" s="2">
        <v>7.0</v>
      </c>
      <c r="D510" s="3" t="s">
        <v>555</v>
      </c>
      <c r="E510" s="3">
        <v>124.0</v>
      </c>
      <c r="F510" s="8">
        <v>112.0</v>
      </c>
      <c r="G510" s="8">
        <f t="shared" si="26"/>
        <v>-12</v>
      </c>
      <c r="H510" s="9">
        <f t="shared" si="27"/>
        <v>-0.09677419355</v>
      </c>
      <c r="I510" s="3">
        <v>29.0</v>
      </c>
      <c r="J510" s="8">
        <v>41.0</v>
      </c>
      <c r="K510" s="8">
        <f t="shared" si="28"/>
        <v>12</v>
      </c>
      <c r="L510" s="9">
        <f t="shared" si="29"/>
        <v>0.4137931034</v>
      </c>
      <c r="M510" s="3">
        <v>26234.24</v>
      </c>
      <c r="N510" s="8">
        <v>52525.76</v>
      </c>
      <c r="O510" s="8">
        <f t="shared" si="30"/>
        <v>26291.52</v>
      </c>
      <c r="P510" s="9">
        <f t="shared" si="31"/>
        <v>1.002183406</v>
      </c>
      <c r="Q510" s="3">
        <v>211.56645161290325</v>
      </c>
      <c r="R510" s="8">
        <v>468.98</v>
      </c>
      <c r="S510" s="8">
        <f t="shared" si="32"/>
        <v>257.4135484</v>
      </c>
      <c r="T510" s="9">
        <f t="shared" si="33"/>
        <v>1.216703057</v>
      </c>
      <c r="U510" s="8"/>
      <c r="V510" s="8">
        <v>33.0</v>
      </c>
      <c r="W510" s="8">
        <v>8.0</v>
      </c>
      <c r="X510" s="9">
        <v>0.36607142857142855</v>
      </c>
      <c r="Y510" s="8">
        <v>37.0</v>
      </c>
      <c r="Z510" s="9">
        <v>0.33035714285714285</v>
      </c>
      <c r="AA510" s="8">
        <v>1419.6151351351352</v>
      </c>
      <c r="AB510" s="3"/>
      <c r="AC510" s="3">
        <v>4238.0</v>
      </c>
      <c r="AD510" s="3">
        <v>7.0</v>
      </c>
      <c r="AE510" s="3">
        <v>7.0</v>
      </c>
      <c r="AF510" s="3" t="s">
        <v>555</v>
      </c>
      <c r="AG510" s="3">
        <v>26.0</v>
      </c>
      <c r="AH510" s="3">
        <v>3.0</v>
      </c>
      <c r="AI510" s="3">
        <v>0.23387096774193547</v>
      </c>
      <c r="AJ510" s="3">
        <v>27.5</v>
      </c>
      <c r="AK510" s="3">
        <v>0.2217741935483871</v>
      </c>
      <c r="AL510" s="3">
        <v>953.9723636363636</v>
      </c>
      <c r="AM510" s="3"/>
    </row>
    <row r="511" ht="14.25" customHeight="1">
      <c r="A511" s="1">
        <v>4239.0</v>
      </c>
      <c r="B511" s="2">
        <v>7.0</v>
      </c>
      <c r="C511" s="2">
        <v>7.0</v>
      </c>
      <c r="D511" s="3" t="s">
        <v>556</v>
      </c>
      <c r="E511" s="3">
        <v>195.0</v>
      </c>
      <c r="F511" s="8">
        <v>139.0</v>
      </c>
      <c r="G511" s="8">
        <f t="shared" si="26"/>
        <v>-56</v>
      </c>
      <c r="H511" s="9">
        <f t="shared" si="27"/>
        <v>-0.2871794872</v>
      </c>
      <c r="I511" s="3">
        <v>191.0</v>
      </c>
      <c r="J511" s="8">
        <v>137.0</v>
      </c>
      <c r="K511" s="8">
        <f t="shared" si="28"/>
        <v>-54</v>
      </c>
      <c r="L511" s="9">
        <f t="shared" si="29"/>
        <v>-0.2827225131</v>
      </c>
      <c r="M511" s="3">
        <v>652992.0</v>
      </c>
      <c r="N511" s="8">
        <v>463968.0</v>
      </c>
      <c r="O511" s="8">
        <f t="shared" si="30"/>
        <v>-189024</v>
      </c>
      <c r="P511" s="9">
        <f t="shared" si="31"/>
        <v>-0.2894736842</v>
      </c>
      <c r="Q511" s="3">
        <v>3348.6769230769232</v>
      </c>
      <c r="R511" s="8">
        <v>3337.8992805755397</v>
      </c>
      <c r="S511" s="8">
        <f t="shared" si="32"/>
        <v>-10.7776425</v>
      </c>
      <c r="T511" s="9">
        <f t="shared" si="33"/>
        <v>-0.003218477849</v>
      </c>
      <c r="U511" s="8"/>
      <c r="V511" s="8">
        <v>133.0</v>
      </c>
      <c r="W511" s="8">
        <v>4.0</v>
      </c>
      <c r="X511" s="9">
        <v>0.9856115107913669</v>
      </c>
      <c r="Y511" s="8">
        <v>135.0</v>
      </c>
      <c r="Z511" s="9">
        <v>0.9712230215827338</v>
      </c>
      <c r="AA511" s="8">
        <v>3436.8</v>
      </c>
      <c r="AB511" s="3"/>
      <c r="AC511" s="3">
        <v>4239.0</v>
      </c>
      <c r="AD511" s="3">
        <v>7.0</v>
      </c>
      <c r="AE511" s="3">
        <v>7.0</v>
      </c>
      <c r="AF511" s="3" t="s">
        <v>556</v>
      </c>
      <c r="AG511" s="3">
        <v>189.0</v>
      </c>
      <c r="AH511" s="3">
        <v>2.0</v>
      </c>
      <c r="AI511" s="3">
        <v>0.9794871794871794</v>
      </c>
      <c r="AJ511" s="3">
        <v>190.0</v>
      </c>
      <c r="AK511" s="3">
        <v>0.9743589743589743</v>
      </c>
      <c r="AL511" s="3">
        <v>3436.8</v>
      </c>
      <c r="AM511" s="3"/>
    </row>
    <row r="512" ht="14.25" customHeight="1">
      <c r="A512" s="1">
        <v>4240.0</v>
      </c>
      <c r="B512" s="2">
        <v>7.0</v>
      </c>
      <c r="C512" s="2">
        <v>7.0</v>
      </c>
      <c r="D512" s="3" t="s">
        <v>557</v>
      </c>
      <c r="E512" s="3">
        <v>333.0</v>
      </c>
      <c r="F512" s="8">
        <v>373.0</v>
      </c>
      <c r="G512" s="8">
        <f t="shared" si="26"/>
        <v>40</v>
      </c>
      <c r="H512" s="9">
        <f t="shared" si="27"/>
        <v>0.1201201201</v>
      </c>
      <c r="I512" s="3">
        <v>332.0</v>
      </c>
      <c r="J512" s="8">
        <v>369.0</v>
      </c>
      <c r="K512" s="8">
        <f t="shared" si="28"/>
        <v>37</v>
      </c>
      <c r="L512" s="9">
        <f t="shared" si="29"/>
        <v>0.1114457831</v>
      </c>
      <c r="M512" s="3">
        <v>1141017.6</v>
      </c>
      <c r="N512" s="8">
        <v>1259587.2</v>
      </c>
      <c r="O512" s="8">
        <f t="shared" si="30"/>
        <v>118569.6</v>
      </c>
      <c r="P512" s="9">
        <f t="shared" si="31"/>
        <v>0.1039156627</v>
      </c>
      <c r="Q512" s="3">
        <v>3426.4792792792796</v>
      </c>
      <c r="R512" s="8">
        <v>3376.909383378016</v>
      </c>
      <c r="S512" s="8">
        <f t="shared" si="32"/>
        <v>-49.5698959</v>
      </c>
      <c r="T512" s="9">
        <f t="shared" si="33"/>
        <v>-0.01446671404</v>
      </c>
      <c r="U512" s="8"/>
      <c r="V512" s="8">
        <v>364.0</v>
      </c>
      <c r="W512" s="8">
        <v>5.0</v>
      </c>
      <c r="X512" s="9">
        <v>0.9892761394101877</v>
      </c>
      <c r="Y512" s="8">
        <v>366.5</v>
      </c>
      <c r="Z512" s="9">
        <v>0.982573726541555</v>
      </c>
      <c r="AA512" s="8">
        <v>3436.7999999999997</v>
      </c>
      <c r="AB512" s="3"/>
      <c r="AC512" s="3">
        <v>4240.0</v>
      </c>
      <c r="AD512" s="3">
        <v>7.0</v>
      </c>
      <c r="AE512" s="3">
        <v>7.0</v>
      </c>
      <c r="AF512" s="3" t="s">
        <v>557</v>
      </c>
      <c r="AG512" s="3">
        <v>332.0</v>
      </c>
      <c r="AH512" s="3">
        <v>0.0</v>
      </c>
      <c r="AI512" s="3">
        <v>0.996996996996997</v>
      </c>
      <c r="AJ512" s="3">
        <v>332.0</v>
      </c>
      <c r="AK512" s="3">
        <v>0.996996996996997</v>
      </c>
      <c r="AL512" s="3">
        <v>3436.8</v>
      </c>
      <c r="AM512" s="3"/>
    </row>
    <row r="513" ht="14.25" customHeight="1">
      <c r="A513" s="1">
        <v>4243.0</v>
      </c>
      <c r="B513" s="2">
        <v>7.0</v>
      </c>
      <c r="C513" s="2">
        <v>7.0</v>
      </c>
      <c r="D513" s="3" t="s">
        <v>558</v>
      </c>
      <c r="E513" s="3">
        <v>237.0</v>
      </c>
      <c r="F513" s="8">
        <v>240.0</v>
      </c>
      <c r="G513" s="8">
        <f t="shared" si="26"/>
        <v>3</v>
      </c>
      <c r="H513" s="9">
        <f t="shared" si="27"/>
        <v>0.01265822785</v>
      </c>
      <c r="I513" s="3">
        <v>193.0</v>
      </c>
      <c r="J513" s="8">
        <v>189.0</v>
      </c>
      <c r="K513" s="8">
        <f t="shared" si="28"/>
        <v>-4</v>
      </c>
      <c r="L513" s="9">
        <f t="shared" si="29"/>
        <v>-0.0207253886</v>
      </c>
      <c r="M513" s="3">
        <v>558308.16</v>
      </c>
      <c r="N513" s="8">
        <v>544160.0</v>
      </c>
      <c r="O513" s="8">
        <f t="shared" si="30"/>
        <v>-14148.16</v>
      </c>
      <c r="P513" s="9">
        <f t="shared" si="31"/>
        <v>-0.0253411306</v>
      </c>
      <c r="Q513" s="3">
        <v>2355.7306329113926</v>
      </c>
      <c r="R513" s="8">
        <v>2267.3333333333335</v>
      </c>
      <c r="S513" s="8">
        <f t="shared" si="32"/>
        <v>-88.39729958</v>
      </c>
      <c r="T513" s="9">
        <f t="shared" si="33"/>
        <v>-0.03752436647</v>
      </c>
      <c r="U513" s="8"/>
      <c r="V513" s="8">
        <v>160.0</v>
      </c>
      <c r="W513" s="8">
        <v>29.0</v>
      </c>
      <c r="X513" s="9">
        <v>0.7875</v>
      </c>
      <c r="Y513" s="8">
        <v>174.5</v>
      </c>
      <c r="Z513" s="9">
        <v>0.7270833333333333</v>
      </c>
      <c r="AA513" s="8">
        <v>3118.3954154727794</v>
      </c>
      <c r="AB513" s="3"/>
      <c r="AC513" s="3">
        <v>4243.0</v>
      </c>
      <c r="AD513" s="3">
        <v>7.0</v>
      </c>
      <c r="AE513" s="3">
        <v>7.0</v>
      </c>
      <c r="AF513" s="3" t="s">
        <v>558</v>
      </c>
      <c r="AG513" s="3">
        <v>158.0</v>
      </c>
      <c r="AH513" s="3">
        <v>35.0</v>
      </c>
      <c r="AI513" s="3">
        <v>0.8143459915611815</v>
      </c>
      <c r="AJ513" s="3">
        <v>175.5</v>
      </c>
      <c r="AK513" s="3">
        <v>0.740506329113924</v>
      </c>
      <c r="AL513" s="3">
        <v>3181.2430769230773</v>
      </c>
      <c r="AM513" s="3"/>
    </row>
    <row r="514" ht="14.25" customHeight="1">
      <c r="A514" s="1">
        <v>4244.0</v>
      </c>
      <c r="B514" s="2">
        <v>7.0</v>
      </c>
      <c r="C514" s="2">
        <v>7.0</v>
      </c>
      <c r="D514" s="3" t="s">
        <v>559</v>
      </c>
      <c r="E514" s="3">
        <v>291.0</v>
      </c>
      <c r="F514" s="8">
        <v>276.0</v>
      </c>
      <c r="G514" s="8">
        <f t="shared" si="26"/>
        <v>-15</v>
      </c>
      <c r="H514" s="9">
        <f t="shared" si="27"/>
        <v>-0.05154639175</v>
      </c>
      <c r="I514" s="3">
        <v>92.0</v>
      </c>
      <c r="J514" s="8">
        <v>104.0</v>
      </c>
      <c r="K514" s="8">
        <f t="shared" si="28"/>
        <v>12</v>
      </c>
      <c r="L514" s="9">
        <f t="shared" si="29"/>
        <v>0.1304347826</v>
      </c>
      <c r="M514" s="3">
        <v>103275.84</v>
      </c>
      <c r="N514" s="8">
        <v>143600.96000000002</v>
      </c>
      <c r="O514" s="8">
        <f t="shared" si="30"/>
        <v>40325.12</v>
      </c>
      <c r="P514" s="9">
        <f t="shared" si="31"/>
        <v>0.3904603439</v>
      </c>
      <c r="Q514" s="3">
        <v>354.899793814433</v>
      </c>
      <c r="R514" s="8">
        <v>520.2933333333334</v>
      </c>
      <c r="S514" s="8">
        <f t="shared" si="32"/>
        <v>165.3935395</v>
      </c>
      <c r="T514" s="9">
        <f t="shared" si="33"/>
        <v>0.4660288408</v>
      </c>
      <c r="U514" s="8"/>
      <c r="V514" s="8">
        <v>86.0</v>
      </c>
      <c r="W514" s="8">
        <v>18.0</v>
      </c>
      <c r="X514" s="9">
        <v>0.37681159420289856</v>
      </c>
      <c r="Y514" s="8">
        <v>95.0</v>
      </c>
      <c r="Z514" s="9">
        <v>0.3442028985507246</v>
      </c>
      <c r="AA514" s="8">
        <v>1511.589052631579</v>
      </c>
      <c r="AB514" s="3"/>
      <c r="AC514" s="3">
        <v>4244.0</v>
      </c>
      <c r="AD514" s="3">
        <v>7.0</v>
      </c>
      <c r="AE514" s="3">
        <v>7.0</v>
      </c>
      <c r="AF514" s="3" t="s">
        <v>559</v>
      </c>
      <c r="AG514" s="3">
        <v>72.0</v>
      </c>
      <c r="AH514" s="3">
        <v>20.0</v>
      </c>
      <c r="AI514" s="3">
        <v>0.3161512027491409</v>
      </c>
      <c r="AJ514" s="3">
        <v>82.0</v>
      </c>
      <c r="AK514" s="3">
        <v>0.281786941580756</v>
      </c>
      <c r="AL514" s="3">
        <v>1259.4614634146342</v>
      </c>
      <c r="AM514" s="3"/>
    </row>
    <row r="515" ht="14.25" customHeight="1">
      <c r="A515" s="1">
        <v>4250.0</v>
      </c>
      <c r="B515" s="2">
        <v>7.0</v>
      </c>
      <c r="C515" s="2">
        <v>7.0</v>
      </c>
      <c r="D515" s="3" t="s">
        <v>560</v>
      </c>
      <c r="E515" s="3">
        <v>649.0</v>
      </c>
      <c r="F515" s="8">
        <v>640.0</v>
      </c>
      <c r="G515" s="8">
        <f t="shared" si="26"/>
        <v>-9</v>
      </c>
      <c r="H515" s="9">
        <f t="shared" si="27"/>
        <v>-0.01386748844</v>
      </c>
      <c r="I515" s="3">
        <v>454.0</v>
      </c>
      <c r="J515" s="8">
        <v>387.0</v>
      </c>
      <c r="K515" s="8">
        <f t="shared" si="28"/>
        <v>-67</v>
      </c>
      <c r="L515" s="9">
        <f t="shared" si="29"/>
        <v>-0.1475770925</v>
      </c>
      <c r="M515" s="3">
        <v>1287368.0</v>
      </c>
      <c r="N515" s="8">
        <v>1005378.56</v>
      </c>
      <c r="O515" s="8">
        <f t="shared" si="30"/>
        <v>-281989.44</v>
      </c>
      <c r="P515" s="9">
        <f t="shared" si="31"/>
        <v>-0.2190433815</v>
      </c>
      <c r="Q515" s="3">
        <v>1983.617873651772</v>
      </c>
      <c r="R515" s="8">
        <v>1570.904</v>
      </c>
      <c r="S515" s="8">
        <f t="shared" si="32"/>
        <v>-412.7138737</v>
      </c>
      <c r="T515" s="9">
        <f t="shared" si="33"/>
        <v>-0.2080611791</v>
      </c>
      <c r="U515" s="8"/>
      <c r="V515" s="8">
        <v>387.0</v>
      </c>
      <c r="W515" s="8">
        <v>0.0</v>
      </c>
      <c r="X515" s="9">
        <v>0.6046875</v>
      </c>
      <c r="Y515" s="8">
        <v>387.0</v>
      </c>
      <c r="Z515" s="9">
        <v>0.6046875</v>
      </c>
      <c r="AA515" s="8">
        <v>2597.877416020672</v>
      </c>
      <c r="AB515" s="3"/>
      <c r="AC515" s="3">
        <v>4250.0</v>
      </c>
      <c r="AD515" s="3">
        <v>7.0</v>
      </c>
      <c r="AE515" s="3">
        <v>7.0</v>
      </c>
      <c r="AF515" s="3" t="s">
        <v>560</v>
      </c>
      <c r="AG515" s="3">
        <v>428.0</v>
      </c>
      <c r="AH515" s="3">
        <v>26.0</v>
      </c>
      <c r="AI515" s="3">
        <v>0.699537750385208</v>
      </c>
      <c r="AJ515" s="3">
        <v>441.0</v>
      </c>
      <c r="AK515" s="3">
        <v>0.6795069337442219</v>
      </c>
      <c r="AL515" s="3">
        <v>2919.201814058957</v>
      </c>
      <c r="AM515" s="3"/>
    </row>
    <row r="516" ht="14.25" customHeight="1">
      <c r="A516" s="1">
        <v>4253.0</v>
      </c>
      <c r="B516" s="2">
        <v>7.0</v>
      </c>
      <c r="C516" s="2">
        <v>7.0</v>
      </c>
      <c r="D516" s="3" t="s">
        <v>561</v>
      </c>
      <c r="E516" s="3">
        <v>113.0</v>
      </c>
      <c r="F516" s="8">
        <v>147.0</v>
      </c>
      <c r="G516" s="8">
        <f t="shared" si="26"/>
        <v>34</v>
      </c>
      <c r="H516" s="9">
        <f t="shared" si="27"/>
        <v>0.3008849558</v>
      </c>
      <c r="I516" s="3">
        <v>13.0</v>
      </c>
      <c r="J516" s="8">
        <v>43.0</v>
      </c>
      <c r="K516" s="8">
        <f t="shared" si="28"/>
        <v>30</v>
      </c>
      <c r="L516" s="9">
        <f t="shared" si="29"/>
        <v>2.307692308</v>
      </c>
      <c r="M516" s="3">
        <v>5498.88</v>
      </c>
      <c r="N516" s="8">
        <v>34768.96</v>
      </c>
      <c r="O516" s="8">
        <f t="shared" si="30"/>
        <v>29270.08</v>
      </c>
      <c r="P516" s="9">
        <f t="shared" si="31"/>
        <v>5.322916667</v>
      </c>
      <c r="Q516" s="3">
        <v>48.66265486725664</v>
      </c>
      <c r="R516" s="8">
        <v>236.52353741496597</v>
      </c>
      <c r="S516" s="8">
        <f t="shared" si="32"/>
        <v>187.8608825</v>
      </c>
      <c r="T516" s="9">
        <f t="shared" si="33"/>
        <v>3.860473356</v>
      </c>
      <c r="U516" s="8"/>
      <c r="V516" s="8">
        <v>26.0</v>
      </c>
      <c r="W516" s="8">
        <v>17.0</v>
      </c>
      <c r="X516" s="9">
        <v>0.2925170068027211</v>
      </c>
      <c r="Y516" s="8">
        <v>34.5</v>
      </c>
      <c r="Z516" s="9">
        <v>0.23469387755102042</v>
      </c>
      <c r="AA516" s="8">
        <v>1007.7959420289855</v>
      </c>
      <c r="AB516" s="3"/>
      <c r="AC516" s="3">
        <v>4253.0</v>
      </c>
      <c r="AD516" s="3">
        <v>7.0</v>
      </c>
      <c r="AE516" s="3">
        <v>7.0</v>
      </c>
      <c r="AF516" s="3" t="s">
        <v>561</v>
      </c>
      <c r="AG516" s="3">
        <v>11.0</v>
      </c>
      <c r="AH516" s="3">
        <v>2.0</v>
      </c>
      <c r="AI516" s="3">
        <v>0.11504424778761062</v>
      </c>
      <c r="AJ516" s="3">
        <v>12.0</v>
      </c>
      <c r="AK516" s="3">
        <v>0.10619469026548672</v>
      </c>
      <c r="AL516" s="3">
        <v>458.24</v>
      </c>
      <c r="AM516" s="3"/>
    </row>
    <row r="517" ht="14.25" customHeight="1">
      <c r="A517" s="1">
        <v>4254.0</v>
      </c>
      <c r="B517" s="2">
        <v>7.0</v>
      </c>
      <c r="C517" s="2">
        <v>7.0</v>
      </c>
      <c r="D517" s="3" t="s">
        <v>562</v>
      </c>
      <c r="E517" s="3">
        <v>192.0</v>
      </c>
      <c r="F517" s="8">
        <v>201.0</v>
      </c>
      <c r="G517" s="8">
        <f t="shared" si="26"/>
        <v>9</v>
      </c>
      <c r="H517" s="9">
        <f t="shared" si="27"/>
        <v>0.046875</v>
      </c>
      <c r="I517" s="3">
        <v>0.0</v>
      </c>
      <c r="J517" s="8">
        <v>11.0</v>
      </c>
      <c r="K517" s="8">
        <f t="shared" si="28"/>
        <v>11</v>
      </c>
      <c r="L517" s="9">
        <f t="shared" si="29"/>
        <v>0</v>
      </c>
      <c r="M517" s="3">
        <v>0.0</v>
      </c>
      <c r="N517" s="8">
        <v>2577.6</v>
      </c>
      <c r="O517" s="8">
        <f t="shared" si="30"/>
        <v>2577.6</v>
      </c>
      <c r="P517" s="9">
        <f t="shared" si="31"/>
        <v>0</v>
      </c>
      <c r="Q517" s="3">
        <v>0.0</v>
      </c>
      <c r="R517" s="8">
        <v>12.823880597014925</v>
      </c>
      <c r="S517" s="8">
        <f t="shared" si="32"/>
        <v>12.8238806</v>
      </c>
      <c r="T517" s="9">
        <f t="shared" si="33"/>
        <v>0</v>
      </c>
      <c r="U517" s="8"/>
      <c r="V517" s="8">
        <v>11.0</v>
      </c>
      <c r="W517" s="8">
        <v>0.0</v>
      </c>
      <c r="X517" s="9">
        <v>0.05472636815920398</v>
      </c>
      <c r="Y517" s="8">
        <v>11.0</v>
      </c>
      <c r="Z517" s="9">
        <v>0.05472636815920398</v>
      </c>
      <c r="AA517" s="8">
        <v>234.3272727272727</v>
      </c>
      <c r="AB517" s="3"/>
      <c r="AC517" s="3">
        <v>4254.0</v>
      </c>
      <c r="AD517" s="3">
        <v>7.0</v>
      </c>
      <c r="AE517" s="3">
        <v>7.0</v>
      </c>
      <c r="AF517" s="3" t="s">
        <v>562</v>
      </c>
      <c r="AG517" s="3">
        <v>0.0</v>
      </c>
      <c r="AH517" s="3">
        <v>0.0</v>
      </c>
      <c r="AI517" s="3">
        <v>0.0</v>
      </c>
      <c r="AJ517" s="3">
        <v>0.0</v>
      </c>
      <c r="AK517" s="3">
        <v>0.0</v>
      </c>
      <c r="AL517" s="3" t="e">
        <v>#DIV/0!</v>
      </c>
      <c r="AM517" s="3"/>
    </row>
    <row r="518" ht="14.25" customHeight="1">
      <c r="A518" s="1">
        <v>4255.0</v>
      </c>
      <c r="B518" s="2">
        <v>7.0</v>
      </c>
      <c r="C518" s="2">
        <v>7.0</v>
      </c>
      <c r="D518" s="3" t="s">
        <v>563</v>
      </c>
      <c r="E518" s="3">
        <v>187.0</v>
      </c>
      <c r="F518" s="8">
        <v>239.0</v>
      </c>
      <c r="G518" s="8">
        <f t="shared" si="26"/>
        <v>52</v>
      </c>
      <c r="H518" s="9">
        <f t="shared" si="27"/>
        <v>0.2780748663</v>
      </c>
      <c r="I518" s="3">
        <v>174.0</v>
      </c>
      <c r="J518" s="8">
        <v>229.0</v>
      </c>
      <c r="K518" s="8">
        <f t="shared" si="28"/>
        <v>55</v>
      </c>
      <c r="L518" s="9">
        <f t="shared" si="29"/>
        <v>0.316091954</v>
      </c>
      <c r="M518" s="3">
        <v>591129.6</v>
      </c>
      <c r="N518" s="8">
        <v>780153.6</v>
      </c>
      <c r="O518" s="8">
        <f t="shared" si="30"/>
        <v>189024</v>
      </c>
      <c r="P518" s="9">
        <f t="shared" si="31"/>
        <v>0.3197674419</v>
      </c>
      <c r="Q518" s="3">
        <v>3161.120855614973</v>
      </c>
      <c r="R518" s="8">
        <v>3264.2410041841003</v>
      </c>
      <c r="S518" s="8">
        <f t="shared" si="32"/>
        <v>103.1201486</v>
      </c>
      <c r="T518" s="9">
        <f t="shared" si="33"/>
        <v>0.03262138756</v>
      </c>
      <c r="U518" s="8"/>
      <c r="V518" s="8">
        <v>225.0</v>
      </c>
      <c r="W518" s="8">
        <v>4.0</v>
      </c>
      <c r="X518" s="9">
        <v>0.9581589958158996</v>
      </c>
      <c r="Y518" s="8">
        <v>227.0</v>
      </c>
      <c r="Z518" s="9">
        <v>0.9497907949790795</v>
      </c>
      <c r="AA518" s="8">
        <v>3436.7999999999997</v>
      </c>
      <c r="AB518" s="3"/>
      <c r="AC518" s="3">
        <v>4255.0</v>
      </c>
      <c r="AD518" s="3">
        <v>7.0</v>
      </c>
      <c r="AE518" s="3">
        <v>7.0</v>
      </c>
      <c r="AF518" s="3" t="s">
        <v>563</v>
      </c>
      <c r="AG518" s="3">
        <v>170.0</v>
      </c>
      <c r="AH518" s="3">
        <v>4.0</v>
      </c>
      <c r="AI518" s="3">
        <v>0.93048128342246</v>
      </c>
      <c r="AJ518" s="3">
        <v>172.0</v>
      </c>
      <c r="AK518" s="3">
        <v>0.9197860962566845</v>
      </c>
      <c r="AL518" s="3">
        <v>3436.7999999999997</v>
      </c>
      <c r="AM518" s="3"/>
    </row>
    <row r="519" ht="14.25" customHeight="1">
      <c r="A519" s="1">
        <v>4258.0</v>
      </c>
      <c r="B519" s="2">
        <v>7.0</v>
      </c>
      <c r="C519" s="2">
        <v>7.0</v>
      </c>
      <c r="D519" s="3" t="s">
        <v>564</v>
      </c>
      <c r="E519" s="3">
        <v>35.0</v>
      </c>
      <c r="F519" s="8">
        <v>93.0</v>
      </c>
      <c r="G519" s="8">
        <f t="shared" si="26"/>
        <v>58</v>
      </c>
      <c r="H519" s="9">
        <f t="shared" si="27"/>
        <v>1.657142857</v>
      </c>
      <c r="I519" s="3">
        <v>28.0</v>
      </c>
      <c r="J519" s="8">
        <v>81.0</v>
      </c>
      <c r="K519" s="8">
        <f t="shared" si="28"/>
        <v>53</v>
      </c>
      <c r="L519" s="9">
        <f t="shared" si="29"/>
        <v>1.892857143</v>
      </c>
      <c r="M519" s="3">
        <v>86206.4</v>
      </c>
      <c r="N519" s="8">
        <v>263029.76</v>
      </c>
      <c r="O519" s="8">
        <f t="shared" si="30"/>
        <v>176823.36</v>
      </c>
      <c r="P519" s="9">
        <f t="shared" si="31"/>
        <v>2.051162791</v>
      </c>
      <c r="Q519" s="3">
        <v>2463.04</v>
      </c>
      <c r="R519" s="8">
        <v>2828.276989247312</v>
      </c>
      <c r="S519" s="8">
        <f t="shared" si="32"/>
        <v>365.2369892</v>
      </c>
      <c r="T519" s="9">
        <f t="shared" si="33"/>
        <v>0.1482870718</v>
      </c>
      <c r="U519" s="8"/>
      <c r="V519" s="8">
        <v>76.0</v>
      </c>
      <c r="W519" s="8">
        <v>5.0</v>
      </c>
      <c r="X519" s="9">
        <v>0.8709677419354839</v>
      </c>
      <c r="Y519" s="8">
        <v>78.5</v>
      </c>
      <c r="Z519" s="9">
        <v>0.8440860215053764</v>
      </c>
      <c r="AA519" s="8">
        <v>3350.6975796178344</v>
      </c>
      <c r="AB519" s="3"/>
      <c r="AC519" s="3">
        <v>4258.0</v>
      </c>
      <c r="AD519" s="3">
        <v>7.0</v>
      </c>
      <c r="AE519" s="3">
        <v>7.0</v>
      </c>
      <c r="AF519" s="3" t="s">
        <v>564</v>
      </c>
      <c r="AG519" s="3">
        <v>25.0</v>
      </c>
      <c r="AH519" s="3">
        <v>3.0</v>
      </c>
      <c r="AI519" s="3">
        <v>0.8</v>
      </c>
      <c r="AJ519" s="3">
        <v>26.5</v>
      </c>
      <c r="AK519" s="3">
        <v>0.7571428571428571</v>
      </c>
      <c r="AL519" s="3">
        <v>3253.0716981132073</v>
      </c>
      <c r="AM519" s="3"/>
    </row>
    <row r="520" ht="14.25" customHeight="1">
      <c r="A520" s="1">
        <v>4261.0</v>
      </c>
      <c r="B520" s="2">
        <v>7.0</v>
      </c>
      <c r="C520" s="2">
        <v>7.0</v>
      </c>
      <c r="D520" s="3" t="s">
        <v>565</v>
      </c>
      <c r="E520" s="3">
        <v>227.0</v>
      </c>
      <c r="F520" s="8">
        <v>281.0</v>
      </c>
      <c r="G520" s="8">
        <f t="shared" si="26"/>
        <v>54</v>
      </c>
      <c r="H520" s="9">
        <f t="shared" si="27"/>
        <v>0.2378854626</v>
      </c>
      <c r="I520" s="3">
        <v>220.0</v>
      </c>
      <c r="J520" s="8">
        <v>260.0</v>
      </c>
      <c r="K520" s="8">
        <f t="shared" si="28"/>
        <v>40</v>
      </c>
      <c r="L520" s="9">
        <f t="shared" si="29"/>
        <v>0.1818181818</v>
      </c>
      <c r="M520" s="3">
        <v>756096.0</v>
      </c>
      <c r="N520" s="8">
        <v>890131.2000000001</v>
      </c>
      <c r="O520" s="8">
        <f t="shared" si="30"/>
        <v>134035.2</v>
      </c>
      <c r="P520" s="9">
        <f t="shared" si="31"/>
        <v>0.1772727273</v>
      </c>
      <c r="Q520" s="3">
        <v>3330.819383259912</v>
      </c>
      <c r="R520" s="8">
        <v>3167.726690391459</v>
      </c>
      <c r="S520" s="8">
        <f t="shared" si="32"/>
        <v>-163.0926929</v>
      </c>
      <c r="T520" s="9">
        <f t="shared" si="33"/>
        <v>-0.04896473633</v>
      </c>
      <c r="U520" s="8"/>
      <c r="V520" s="8">
        <v>258.0</v>
      </c>
      <c r="W520" s="8">
        <v>2.0</v>
      </c>
      <c r="X520" s="9">
        <v>0.9252669039145908</v>
      </c>
      <c r="Y520" s="8">
        <v>259.0</v>
      </c>
      <c r="Z520" s="9">
        <v>0.9217081850533808</v>
      </c>
      <c r="AA520" s="8">
        <v>3436.8</v>
      </c>
      <c r="AB520" s="3"/>
      <c r="AC520" s="3">
        <v>4261.0</v>
      </c>
      <c r="AD520" s="3">
        <v>7.0</v>
      </c>
      <c r="AE520" s="3">
        <v>7.0</v>
      </c>
      <c r="AF520" s="3" t="s">
        <v>565</v>
      </c>
      <c r="AG520" s="3">
        <v>220.0</v>
      </c>
      <c r="AH520" s="3">
        <v>0.0</v>
      </c>
      <c r="AI520" s="3">
        <v>0.9691629955947136</v>
      </c>
      <c r="AJ520" s="3">
        <v>220.0</v>
      </c>
      <c r="AK520" s="3">
        <v>0.9691629955947136</v>
      </c>
      <c r="AL520" s="3">
        <v>3436.8</v>
      </c>
      <c r="AM520" s="3"/>
    </row>
    <row r="521" ht="14.25" customHeight="1">
      <c r="A521" s="1">
        <v>4263.0</v>
      </c>
      <c r="B521" s="2">
        <v>7.0</v>
      </c>
      <c r="C521" s="2">
        <v>7.0</v>
      </c>
      <c r="D521" s="3" t="s">
        <v>566</v>
      </c>
      <c r="E521" s="3">
        <v>54.0</v>
      </c>
      <c r="F521" s="8">
        <v>52.0</v>
      </c>
      <c r="G521" s="8">
        <f t="shared" si="26"/>
        <v>-2</v>
      </c>
      <c r="H521" s="9">
        <f t="shared" si="27"/>
        <v>-0.03703703704</v>
      </c>
      <c r="I521" s="3">
        <v>45.0</v>
      </c>
      <c r="J521" s="8">
        <v>46.0</v>
      </c>
      <c r="K521" s="8">
        <f t="shared" si="28"/>
        <v>1</v>
      </c>
      <c r="L521" s="9">
        <f t="shared" si="29"/>
        <v>0.02222222222</v>
      </c>
      <c r="M521" s="3">
        <v>147095.04</v>
      </c>
      <c r="N521" s="8">
        <v>147782.4</v>
      </c>
      <c r="O521" s="8">
        <f t="shared" si="30"/>
        <v>687.36</v>
      </c>
      <c r="P521" s="9">
        <f t="shared" si="31"/>
        <v>0.004672897196</v>
      </c>
      <c r="Q521" s="3">
        <v>2723.9822222222224</v>
      </c>
      <c r="R521" s="8">
        <v>2841.9692307692308</v>
      </c>
      <c r="S521" s="8">
        <f t="shared" si="32"/>
        <v>117.9870085</v>
      </c>
      <c r="T521" s="9">
        <f t="shared" si="33"/>
        <v>0.04331416247</v>
      </c>
      <c r="U521" s="8"/>
      <c r="V521" s="8">
        <v>40.0</v>
      </c>
      <c r="W521" s="8">
        <v>6.0</v>
      </c>
      <c r="X521" s="9">
        <v>0.8846153846153846</v>
      </c>
      <c r="Y521" s="8">
        <v>43.0</v>
      </c>
      <c r="Z521" s="9">
        <v>0.8269230769230769</v>
      </c>
      <c r="AA521" s="8">
        <v>3436.7999999999997</v>
      </c>
      <c r="AB521" s="3"/>
      <c r="AC521" s="3">
        <v>4263.0</v>
      </c>
      <c r="AD521" s="3">
        <v>7.0</v>
      </c>
      <c r="AE521" s="3">
        <v>7.0</v>
      </c>
      <c r="AF521" s="3" t="s">
        <v>566</v>
      </c>
      <c r="AG521" s="3">
        <v>41.0</v>
      </c>
      <c r="AH521" s="3">
        <v>4.0</v>
      </c>
      <c r="AI521" s="3">
        <v>0.8333333333333334</v>
      </c>
      <c r="AJ521" s="3">
        <v>43.0</v>
      </c>
      <c r="AK521" s="3">
        <v>0.7962962962962963</v>
      </c>
      <c r="AL521" s="3">
        <v>3420.8148837209305</v>
      </c>
      <c r="AM521" s="3"/>
    </row>
    <row r="522" ht="14.25" customHeight="1">
      <c r="A522" s="1">
        <v>4264.0</v>
      </c>
      <c r="B522" s="2">
        <v>7.0</v>
      </c>
      <c r="C522" s="2">
        <v>7.0</v>
      </c>
      <c r="D522" s="3" t="s">
        <v>567</v>
      </c>
      <c r="E522" s="3">
        <v>178.0</v>
      </c>
      <c r="F522" s="8">
        <v>221.0</v>
      </c>
      <c r="G522" s="8">
        <f t="shared" si="26"/>
        <v>43</v>
      </c>
      <c r="H522" s="9">
        <f t="shared" si="27"/>
        <v>0.2415730337</v>
      </c>
      <c r="I522" s="3">
        <v>176.0</v>
      </c>
      <c r="J522" s="8">
        <v>220.0</v>
      </c>
      <c r="K522" s="8">
        <f t="shared" si="28"/>
        <v>44</v>
      </c>
      <c r="L522" s="9">
        <f t="shared" si="29"/>
        <v>0.25</v>
      </c>
      <c r="M522" s="3">
        <v>604876.8</v>
      </c>
      <c r="N522" s="8">
        <v>750940.8</v>
      </c>
      <c r="O522" s="8">
        <f t="shared" si="30"/>
        <v>146064</v>
      </c>
      <c r="P522" s="9">
        <f t="shared" si="31"/>
        <v>0.2414772727</v>
      </c>
      <c r="Q522" s="3">
        <v>3398.1842696629215</v>
      </c>
      <c r="R522" s="8">
        <v>3397.9221719457014</v>
      </c>
      <c r="S522" s="8">
        <f t="shared" si="32"/>
        <v>-0.2620977172</v>
      </c>
      <c r="T522" s="9">
        <f t="shared" si="33"/>
        <v>-0.0000771287536</v>
      </c>
      <c r="U522" s="8"/>
      <c r="V522" s="8">
        <v>217.0</v>
      </c>
      <c r="W522" s="8">
        <v>3.0</v>
      </c>
      <c r="X522" s="9">
        <v>0.995475113122172</v>
      </c>
      <c r="Y522" s="8">
        <v>218.5</v>
      </c>
      <c r="Z522" s="9">
        <v>0.9886877828054299</v>
      </c>
      <c r="AA522" s="8">
        <v>3436.8</v>
      </c>
      <c r="AB522" s="3"/>
      <c r="AC522" s="3">
        <v>4264.0</v>
      </c>
      <c r="AD522" s="3">
        <v>7.0</v>
      </c>
      <c r="AE522" s="3">
        <v>7.0</v>
      </c>
      <c r="AF522" s="3" t="s">
        <v>567</v>
      </c>
      <c r="AG522" s="3">
        <v>176.0</v>
      </c>
      <c r="AH522" s="3">
        <v>0.0</v>
      </c>
      <c r="AI522" s="3">
        <v>0.9887640449438202</v>
      </c>
      <c r="AJ522" s="3">
        <v>176.0</v>
      </c>
      <c r="AK522" s="3">
        <v>0.9887640449438202</v>
      </c>
      <c r="AL522" s="3">
        <v>3436.8</v>
      </c>
      <c r="AM522" s="3"/>
    </row>
    <row r="523" ht="14.25" customHeight="1">
      <c r="A523" s="1">
        <v>4265.0</v>
      </c>
      <c r="B523" s="2">
        <v>7.0</v>
      </c>
      <c r="C523" s="2">
        <v>7.0</v>
      </c>
      <c r="D523" s="3" t="s">
        <v>568</v>
      </c>
      <c r="E523" s="3">
        <v>11.0</v>
      </c>
      <c r="F523" s="8">
        <v>26.0</v>
      </c>
      <c r="G523" s="8">
        <f t="shared" si="26"/>
        <v>15</v>
      </c>
      <c r="H523" s="9">
        <f t="shared" si="27"/>
        <v>1.363636364</v>
      </c>
      <c r="I523" s="3">
        <v>6.0</v>
      </c>
      <c r="J523" s="8">
        <v>13.0</v>
      </c>
      <c r="K523" s="8">
        <f t="shared" si="28"/>
        <v>7</v>
      </c>
      <c r="L523" s="9">
        <f t="shared" si="29"/>
        <v>1.166666667</v>
      </c>
      <c r="M523" s="3">
        <v>12200.64</v>
      </c>
      <c r="N523" s="8">
        <v>29384.64</v>
      </c>
      <c r="O523" s="8">
        <f t="shared" si="30"/>
        <v>17184</v>
      </c>
      <c r="P523" s="9">
        <f t="shared" si="31"/>
        <v>1.408450704</v>
      </c>
      <c r="Q523" s="3">
        <v>1109.1490909090908</v>
      </c>
      <c r="R523" s="8">
        <v>1130.1784615384615</v>
      </c>
      <c r="S523" s="8">
        <f t="shared" si="32"/>
        <v>21.02937063</v>
      </c>
      <c r="T523" s="9">
        <f t="shared" si="33"/>
        <v>0.01895991333</v>
      </c>
      <c r="U523" s="8"/>
      <c r="V523" s="8">
        <v>12.0</v>
      </c>
      <c r="W523" s="8">
        <v>1.0</v>
      </c>
      <c r="X523" s="9">
        <v>0.5</v>
      </c>
      <c r="Y523" s="8">
        <v>12.5</v>
      </c>
      <c r="Z523" s="9">
        <v>0.4807692307692308</v>
      </c>
      <c r="AA523" s="8">
        <v>2350.7712</v>
      </c>
      <c r="AB523" s="3"/>
      <c r="AC523" s="3">
        <v>4265.0</v>
      </c>
      <c r="AD523" s="3">
        <v>7.0</v>
      </c>
      <c r="AE523" s="3">
        <v>7.0</v>
      </c>
      <c r="AF523" s="3" t="s">
        <v>568</v>
      </c>
      <c r="AG523" s="3">
        <v>5.0</v>
      </c>
      <c r="AH523" s="3">
        <v>1.0</v>
      </c>
      <c r="AI523" s="3">
        <v>0.5454545454545454</v>
      </c>
      <c r="AJ523" s="3">
        <v>5.5</v>
      </c>
      <c r="AK523" s="3">
        <v>0.5</v>
      </c>
      <c r="AL523" s="3">
        <v>2218.2981818181815</v>
      </c>
      <c r="AM523" s="3"/>
    </row>
    <row r="524" ht="14.25" customHeight="1">
      <c r="A524" s="20">
        <v>4266.0</v>
      </c>
      <c r="B524" s="2">
        <v>7.0</v>
      </c>
      <c r="C524" s="2">
        <v>7.0</v>
      </c>
      <c r="D524" s="21" t="s">
        <v>569</v>
      </c>
      <c r="E524" s="3">
        <v>0.0</v>
      </c>
      <c r="F524" s="8">
        <v>85.0</v>
      </c>
      <c r="G524" s="8">
        <f t="shared" si="26"/>
        <v>85</v>
      </c>
      <c r="H524" s="9">
        <f t="shared" si="27"/>
        <v>0</v>
      </c>
      <c r="I524" s="3">
        <v>0.0</v>
      </c>
      <c r="J524" s="8">
        <v>15.0</v>
      </c>
      <c r="K524" s="8">
        <f t="shared" si="28"/>
        <v>15</v>
      </c>
      <c r="L524" s="9">
        <f t="shared" si="29"/>
        <v>0</v>
      </c>
      <c r="M524" s="3">
        <v>0.0</v>
      </c>
      <c r="N524" s="8">
        <v>5556.16</v>
      </c>
      <c r="O524" s="8">
        <f t="shared" si="30"/>
        <v>5556.16</v>
      </c>
      <c r="P524" s="9">
        <f t="shared" si="31"/>
        <v>0</v>
      </c>
      <c r="Q524" s="3">
        <v>0.0</v>
      </c>
      <c r="R524" s="8">
        <v>65.36658823529412</v>
      </c>
      <c r="S524" s="8">
        <f t="shared" si="32"/>
        <v>65.36658824</v>
      </c>
      <c r="T524" s="9">
        <f t="shared" si="33"/>
        <v>0</v>
      </c>
      <c r="U524" s="8"/>
      <c r="V524" s="8">
        <v>6.0</v>
      </c>
      <c r="W524" s="8">
        <v>9.0</v>
      </c>
      <c r="X524" s="9">
        <v>0.17647058823529413</v>
      </c>
      <c r="Y524" s="8">
        <v>10.5</v>
      </c>
      <c r="Z524" s="9">
        <v>0.12352941176470589</v>
      </c>
      <c r="AA524" s="8">
        <v>529.1580952380953</v>
      </c>
      <c r="AB524" s="3"/>
      <c r="AC524" s="3">
        <v>4266.0</v>
      </c>
      <c r="AD524" s="3">
        <v>7.0</v>
      </c>
      <c r="AE524" s="3">
        <v>7.0</v>
      </c>
      <c r="AF524" s="3"/>
      <c r="AG524" s="3">
        <v>0.0</v>
      </c>
      <c r="AH524" s="3">
        <v>0.0</v>
      </c>
      <c r="AI524" s="3">
        <v>0.0</v>
      </c>
      <c r="AJ524" s="3">
        <v>0.0</v>
      </c>
      <c r="AK524" s="3">
        <v>0.0</v>
      </c>
      <c r="AL524" s="3">
        <v>0.0</v>
      </c>
      <c r="AM524" s="3"/>
    </row>
    <row r="525" ht="14.25" customHeight="1">
      <c r="A525" s="1">
        <v>4267.0</v>
      </c>
      <c r="B525" s="2">
        <v>7.0</v>
      </c>
      <c r="C525" s="2">
        <v>7.0</v>
      </c>
      <c r="D525" s="3" t="s">
        <v>570</v>
      </c>
      <c r="E525" s="3">
        <v>37.0</v>
      </c>
      <c r="F525" s="8">
        <v>85.0</v>
      </c>
      <c r="G525" s="8">
        <f t="shared" si="26"/>
        <v>48</v>
      </c>
      <c r="H525" s="9">
        <f t="shared" si="27"/>
        <v>1.297297297</v>
      </c>
      <c r="I525" s="3">
        <v>32.0</v>
      </c>
      <c r="J525" s="8">
        <v>81.0</v>
      </c>
      <c r="K525" s="8">
        <f t="shared" si="28"/>
        <v>49</v>
      </c>
      <c r="L525" s="9">
        <f t="shared" si="29"/>
        <v>1.53125</v>
      </c>
      <c r="M525" s="3">
        <v>106540.8</v>
      </c>
      <c r="N525" s="8">
        <v>273225.6</v>
      </c>
      <c r="O525" s="8">
        <f t="shared" si="30"/>
        <v>166684.8</v>
      </c>
      <c r="P525" s="9">
        <f t="shared" si="31"/>
        <v>1.564516129</v>
      </c>
      <c r="Q525" s="3">
        <v>2879.4810810810814</v>
      </c>
      <c r="R525" s="8">
        <v>3214.4188235294114</v>
      </c>
      <c r="S525" s="8">
        <f t="shared" si="32"/>
        <v>334.9377424</v>
      </c>
      <c r="T525" s="9">
        <f t="shared" si="33"/>
        <v>0.1163187856</v>
      </c>
      <c r="U525" s="8"/>
      <c r="V525" s="8">
        <v>78.0</v>
      </c>
      <c r="W525" s="8">
        <v>3.0</v>
      </c>
      <c r="X525" s="9">
        <v>0.9529411764705882</v>
      </c>
      <c r="Y525" s="8">
        <v>79.5</v>
      </c>
      <c r="Z525" s="9">
        <v>0.9352941176470588</v>
      </c>
      <c r="AA525" s="8">
        <v>3436.7999999999997</v>
      </c>
      <c r="AB525" s="3"/>
      <c r="AC525" s="3">
        <v>4267.0</v>
      </c>
      <c r="AD525" s="3">
        <v>7.0</v>
      </c>
      <c r="AE525" s="3">
        <v>7.0</v>
      </c>
      <c r="AF525" s="3" t="s">
        <v>570</v>
      </c>
      <c r="AG525" s="3">
        <v>30.0</v>
      </c>
      <c r="AH525" s="3">
        <v>2.0</v>
      </c>
      <c r="AI525" s="3">
        <v>0.8648648648648649</v>
      </c>
      <c r="AJ525" s="3">
        <v>31.0</v>
      </c>
      <c r="AK525" s="3">
        <v>0.8378378378378378</v>
      </c>
      <c r="AL525" s="3">
        <v>3436.8</v>
      </c>
      <c r="AM525" s="3"/>
    </row>
    <row r="526" ht="14.25" customHeight="1">
      <c r="A526" s="18">
        <v>4268.0</v>
      </c>
      <c r="B526" s="2">
        <v>7.0</v>
      </c>
      <c r="C526" s="2">
        <v>7.0</v>
      </c>
      <c r="D526" s="21" t="s">
        <v>571</v>
      </c>
      <c r="E526" s="3">
        <v>0.0</v>
      </c>
      <c r="F526" s="8">
        <v>78.0</v>
      </c>
      <c r="G526" s="8">
        <f t="shared" si="26"/>
        <v>78</v>
      </c>
      <c r="H526" s="9">
        <f t="shared" si="27"/>
        <v>0</v>
      </c>
      <c r="I526" s="3">
        <v>0.0</v>
      </c>
      <c r="J526" s="8">
        <v>18.0</v>
      </c>
      <c r="K526" s="8">
        <f t="shared" si="28"/>
        <v>18</v>
      </c>
      <c r="L526" s="9">
        <f t="shared" si="29"/>
        <v>0</v>
      </c>
      <c r="M526" s="3">
        <v>0.0</v>
      </c>
      <c r="N526" s="8">
        <v>12372.48</v>
      </c>
      <c r="O526" s="8">
        <f t="shared" si="30"/>
        <v>12372.48</v>
      </c>
      <c r="P526" s="9">
        <f t="shared" si="31"/>
        <v>0</v>
      </c>
      <c r="Q526" s="3">
        <v>0.0</v>
      </c>
      <c r="R526" s="8">
        <v>158.62153846153845</v>
      </c>
      <c r="S526" s="8">
        <f t="shared" si="32"/>
        <v>158.6215385</v>
      </c>
      <c r="T526" s="9">
        <f t="shared" si="33"/>
        <v>0</v>
      </c>
      <c r="U526" s="8"/>
      <c r="V526" s="8">
        <v>12.0</v>
      </c>
      <c r="W526" s="8">
        <v>6.0</v>
      </c>
      <c r="X526" s="9">
        <v>0.23076923076923078</v>
      </c>
      <c r="Y526" s="8">
        <v>15.0</v>
      </c>
      <c r="Z526" s="9">
        <v>0.19230769230769232</v>
      </c>
      <c r="AA526" s="8">
        <v>824.832</v>
      </c>
      <c r="AB526" s="3"/>
      <c r="AC526" s="3">
        <v>4268.0</v>
      </c>
      <c r="AD526" s="3">
        <v>7.0</v>
      </c>
      <c r="AE526" s="3">
        <v>7.0</v>
      </c>
      <c r="AF526" s="3"/>
      <c r="AG526" s="3">
        <v>0.0</v>
      </c>
      <c r="AH526" s="3">
        <v>0.0</v>
      </c>
      <c r="AI526" s="3">
        <v>0.0</v>
      </c>
      <c r="AJ526" s="3">
        <v>0.0</v>
      </c>
      <c r="AK526" s="3">
        <v>0.0</v>
      </c>
      <c r="AL526" s="3">
        <v>0.0</v>
      </c>
      <c r="AM526" s="3"/>
    </row>
    <row r="527" ht="14.25" customHeight="1">
      <c r="A527" s="18">
        <v>4269.0</v>
      </c>
      <c r="B527" s="2">
        <v>7.0</v>
      </c>
      <c r="C527" s="2">
        <v>7.0</v>
      </c>
      <c r="D527" s="21" t="s">
        <v>572</v>
      </c>
      <c r="E527" s="3">
        <v>0.0</v>
      </c>
      <c r="F527" s="8">
        <v>67.0</v>
      </c>
      <c r="G527" s="8">
        <f t="shared" si="26"/>
        <v>67</v>
      </c>
      <c r="H527" s="9">
        <f t="shared" si="27"/>
        <v>0</v>
      </c>
      <c r="I527" s="3">
        <v>0.0</v>
      </c>
      <c r="J527" s="8">
        <v>65.0</v>
      </c>
      <c r="K527" s="8">
        <f t="shared" si="28"/>
        <v>65</v>
      </c>
      <c r="L527" s="9">
        <f t="shared" si="29"/>
        <v>0</v>
      </c>
      <c r="M527" s="3">
        <v>0.0</v>
      </c>
      <c r="N527" s="8">
        <v>209644.8</v>
      </c>
      <c r="O527" s="8">
        <f t="shared" si="30"/>
        <v>209644.8</v>
      </c>
      <c r="P527" s="9">
        <f t="shared" si="31"/>
        <v>0</v>
      </c>
      <c r="Q527" s="3">
        <v>0.0</v>
      </c>
      <c r="R527" s="8">
        <v>3129.0268656716416</v>
      </c>
      <c r="S527" s="8">
        <f t="shared" si="32"/>
        <v>3129.026866</v>
      </c>
      <c r="T527" s="9">
        <f t="shared" si="33"/>
        <v>0</v>
      </c>
      <c r="U527" s="8"/>
      <c r="V527" s="8">
        <v>57.0</v>
      </c>
      <c r="W527" s="8">
        <v>8.0</v>
      </c>
      <c r="X527" s="9">
        <v>0.9701492537313433</v>
      </c>
      <c r="Y527" s="8">
        <v>61.0</v>
      </c>
      <c r="Z527" s="9">
        <v>0.9104477611940298</v>
      </c>
      <c r="AA527" s="8">
        <v>3436.7999999999997</v>
      </c>
      <c r="AB527" s="3"/>
      <c r="AC527" s="3">
        <v>4269.0</v>
      </c>
      <c r="AD527" s="3">
        <v>7.0</v>
      </c>
      <c r="AE527" s="3">
        <v>7.0</v>
      </c>
      <c r="AF527" s="3"/>
      <c r="AG527" s="3">
        <v>0.0</v>
      </c>
      <c r="AH527" s="3">
        <v>0.0</v>
      </c>
      <c r="AI527" s="3">
        <v>0.0</v>
      </c>
      <c r="AJ527" s="3">
        <v>0.0</v>
      </c>
      <c r="AK527" s="3">
        <v>0.0</v>
      </c>
      <c r="AL527" s="3">
        <v>0.0</v>
      </c>
      <c r="AM527" s="3"/>
    </row>
    <row r="528" ht="14.25" customHeight="1">
      <c r="A528" s="1">
        <v>4271.0</v>
      </c>
      <c r="B528" s="2">
        <v>7.0</v>
      </c>
      <c r="C528" s="2">
        <v>7.0</v>
      </c>
      <c r="D528" s="3" t="s">
        <v>573</v>
      </c>
      <c r="E528" s="3">
        <v>74.0</v>
      </c>
      <c r="F528" s="8">
        <v>104.0</v>
      </c>
      <c r="G528" s="8">
        <f t="shared" si="26"/>
        <v>30</v>
      </c>
      <c r="H528" s="9">
        <f t="shared" si="27"/>
        <v>0.4054054054</v>
      </c>
      <c r="I528" s="3">
        <v>49.0</v>
      </c>
      <c r="J528" s="8">
        <v>53.0</v>
      </c>
      <c r="K528" s="8">
        <f t="shared" si="28"/>
        <v>4</v>
      </c>
      <c r="L528" s="9">
        <f t="shared" si="29"/>
        <v>0.08163265306</v>
      </c>
      <c r="M528" s="3">
        <v>86034.56</v>
      </c>
      <c r="N528" s="8">
        <v>79962.88</v>
      </c>
      <c r="O528" s="8">
        <f t="shared" si="30"/>
        <v>-6071.68</v>
      </c>
      <c r="P528" s="9">
        <f t="shared" si="31"/>
        <v>-0.07057256991</v>
      </c>
      <c r="Q528" s="3">
        <v>1162.6291891891892</v>
      </c>
      <c r="R528" s="8">
        <v>768.8738461538462</v>
      </c>
      <c r="S528" s="8">
        <f t="shared" si="32"/>
        <v>-393.755343</v>
      </c>
      <c r="T528" s="9">
        <f t="shared" si="33"/>
        <v>-0.3386766363</v>
      </c>
      <c r="U528" s="8"/>
      <c r="V528" s="8">
        <v>35.0</v>
      </c>
      <c r="W528" s="8">
        <v>18.0</v>
      </c>
      <c r="X528" s="9">
        <v>0.5096153846153846</v>
      </c>
      <c r="Y528" s="8">
        <v>44.0</v>
      </c>
      <c r="Z528" s="9">
        <v>0.4230769230769231</v>
      </c>
      <c r="AA528" s="8">
        <v>1817.338181818182</v>
      </c>
      <c r="AB528" s="3"/>
      <c r="AC528" s="3">
        <v>4271.0</v>
      </c>
      <c r="AD528" s="3">
        <v>7.0</v>
      </c>
      <c r="AE528" s="3">
        <v>7.0</v>
      </c>
      <c r="AF528" s="3" t="s">
        <v>573</v>
      </c>
      <c r="AG528" s="3">
        <v>28.0</v>
      </c>
      <c r="AH528" s="3">
        <v>21.0</v>
      </c>
      <c r="AI528" s="3">
        <v>0.6621621621621622</v>
      </c>
      <c r="AJ528" s="3">
        <v>38.5</v>
      </c>
      <c r="AK528" s="3">
        <v>0.5202702702702703</v>
      </c>
      <c r="AL528" s="3">
        <v>2234.663896103896</v>
      </c>
      <c r="AM528" s="3"/>
    </row>
    <row r="529" ht="14.25" customHeight="1">
      <c r="A529" s="1">
        <v>4273.0</v>
      </c>
      <c r="B529" s="2">
        <v>7.0</v>
      </c>
      <c r="C529" s="2">
        <v>7.0</v>
      </c>
      <c r="D529" s="3" t="s">
        <v>574</v>
      </c>
      <c r="E529" s="3">
        <v>67.0</v>
      </c>
      <c r="F529" s="8">
        <v>110.0</v>
      </c>
      <c r="G529" s="8">
        <f t="shared" si="26"/>
        <v>43</v>
      </c>
      <c r="H529" s="9">
        <f t="shared" si="27"/>
        <v>0.6417910448</v>
      </c>
      <c r="I529" s="3">
        <v>11.0</v>
      </c>
      <c r="J529" s="8">
        <v>14.0</v>
      </c>
      <c r="K529" s="8">
        <f t="shared" si="28"/>
        <v>3</v>
      </c>
      <c r="L529" s="9">
        <f t="shared" si="29"/>
        <v>0.2727272727</v>
      </c>
      <c r="M529" s="3">
        <v>3608.64</v>
      </c>
      <c r="N529" s="8">
        <v>6128.96</v>
      </c>
      <c r="O529" s="8">
        <f t="shared" si="30"/>
        <v>2520.32</v>
      </c>
      <c r="P529" s="9">
        <f t="shared" si="31"/>
        <v>0.6984126984</v>
      </c>
      <c r="Q529" s="3">
        <v>53.86029850746269</v>
      </c>
      <c r="R529" s="8">
        <v>55.71781818181818</v>
      </c>
      <c r="S529" s="8">
        <f t="shared" si="32"/>
        <v>1.857519674</v>
      </c>
      <c r="T529" s="9">
        <f t="shared" si="33"/>
        <v>0.03448773449</v>
      </c>
      <c r="U529" s="8"/>
      <c r="V529" s="8">
        <v>11.0</v>
      </c>
      <c r="W529" s="8">
        <v>3.0</v>
      </c>
      <c r="X529" s="9">
        <v>0.12727272727272726</v>
      </c>
      <c r="Y529" s="8">
        <v>12.5</v>
      </c>
      <c r="Z529" s="9">
        <v>0.11363636363636363</v>
      </c>
      <c r="AA529" s="8">
        <v>490.3168</v>
      </c>
      <c r="AB529" s="3"/>
      <c r="AC529" s="3">
        <v>4273.0</v>
      </c>
      <c r="AD529" s="3">
        <v>7.0</v>
      </c>
      <c r="AE529" s="3">
        <v>7.0</v>
      </c>
      <c r="AF529" s="3" t="s">
        <v>574</v>
      </c>
      <c r="AG529" s="3">
        <v>4.0</v>
      </c>
      <c r="AH529" s="3">
        <v>7.0</v>
      </c>
      <c r="AI529" s="3">
        <v>0.16417910447761194</v>
      </c>
      <c r="AJ529" s="3">
        <v>7.5</v>
      </c>
      <c r="AK529" s="3">
        <v>0.11194029850746269</v>
      </c>
      <c r="AL529" s="3">
        <v>481.152</v>
      </c>
      <c r="AM529" s="3"/>
    </row>
    <row r="530" ht="14.25" customHeight="1">
      <c r="A530" s="1">
        <v>4275.0</v>
      </c>
      <c r="B530" s="2">
        <v>7.0</v>
      </c>
      <c r="C530" s="2">
        <v>7.0</v>
      </c>
      <c r="D530" s="3" t="s">
        <v>575</v>
      </c>
      <c r="E530" s="3">
        <v>99.0</v>
      </c>
      <c r="F530" s="8">
        <v>206.0</v>
      </c>
      <c r="G530" s="8">
        <f t="shared" si="26"/>
        <v>107</v>
      </c>
      <c r="H530" s="9">
        <f t="shared" si="27"/>
        <v>1.080808081</v>
      </c>
      <c r="I530" s="3">
        <v>21.0</v>
      </c>
      <c r="J530" s="8">
        <v>33.0</v>
      </c>
      <c r="K530" s="8">
        <f t="shared" si="28"/>
        <v>12</v>
      </c>
      <c r="L530" s="9">
        <f t="shared" si="29"/>
        <v>0.5714285714</v>
      </c>
      <c r="M530" s="3">
        <v>13288.96</v>
      </c>
      <c r="N530" s="8">
        <v>19417.92</v>
      </c>
      <c r="O530" s="8">
        <f t="shared" si="30"/>
        <v>6128.96</v>
      </c>
      <c r="P530" s="9">
        <f t="shared" si="31"/>
        <v>0.4612068966</v>
      </c>
      <c r="Q530" s="3">
        <v>134.2319191919192</v>
      </c>
      <c r="R530" s="8">
        <v>94.26174757281552</v>
      </c>
      <c r="S530" s="8">
        <f t="shared" si="32"/>
        <v>-39.97017162</v>
      </c>
      <c r="T530" s="9">
        <f t="shared" si="33"/>
        <v>-0.2977695012</v>
      </c>
      <c r="U530" s="8"/>
      <c r="V530" s="8">
        <v>28.0</v>
      </c>
      <c r="W530" s="8">
        <v>5.0</v>
      </c>
      <c r="X530" s="9">
        <v>0.16019417475728157</v>
      </c>
      <c r="Y530" s="8">
        <v>30.5</v>
      </c>
      <c r="Z530" s="9">
        <v>0.14805825242718446</v>
      </c>
      <c r="AA530" s="8">
        <v>636.6531147540983</v>
      </c>
      <c r="AB530" s="3"/>
      <c r="AC530" s="3">
        <v>4275.0</v>
      </c>
      <c r="AD530" s="3">
        <v>7.0</v>
      </c>
      <c r="AE530" s="3">
        <v>7.0</v>
      </c>
      <c r="AF530" s="3" t="s">
        <v>575</v>
      </c>
      <c r="AG530" s="3">
        <v>14.0</v>
      </c>
      <c r="AH530" s="3">
        <v>7.0</v>
      </c>
      <c r="AI530" s="3">
        <v>0.21212121212121213</v>
      </c>
      <c r="AJ530" s="3">
        <v>17.5</v>
      </c>
      <c r="AK530" s="3">
        <v>0.17676767676767677</v>
      </c>
      <c r="AL530" s="3">
        <v>759.3691428571428</v>
      </c>
      <c r="AM530" s="3"/>
    </row>
    <row r="531" ht="14.25" customHeight="1">
      <c r="A531" s="22">
        <v>4276.0</v>
      </c>
      <c r="B531" s="2">
        <v>7.0</v>
      </c>
      <c r="C531" s="2">
        <v>7.0</v>
      </c>
      <c r="D531" s="21" t="s">
        <v>576</v>
      </c>
      <c r="E531" s="3">
        <v>0.0</v>
      </c>
      <c r="F531" s="8">
        <v>26.0</v>
      </c>
      <c r="G531" s="8">
        <f t="shared" si="26"/>
        <v>26</v>
      </c>
      <c r="H531" s="9">
        <f t="shared" si="27"/>
        <v>0</v>
      </c>
      <c r="I531" s="3">
        <v>0.0</v>
      </c>
      <c r="J531" s="8">
        <v>3.0</v>
      </c>
      <c r="K531" s="8">
        <f t="shared" si="28"/>
        <v>3</v>
      </c>
      <c r="L531" s="9">
        <f t="shared" si="29"/>
        <v>0</v>
      </c>
      <c r="M531" s="3">
        <v>0.0</v>
      </c>
      <c r="N531" s="8">
        <v>1489.28</v>
      </c>
      <c r="O531" s="8">
        <f t="shared" si="30"/>
        <v>1489.28</v>
      </c>
      <c r="P531" s="9">
        <f t="shared" si="31"/>
        <v>0</v>
      </c>
      <c r="Q531" s="3">
        <v>0.0</v>
      </c>
      <c r="R531" s="8">
        <v>57.28</v>
      </c>
      <c r="S531" s="8">
        <f t="shared" si="32"/>
        <v>57.28</v>
      </c>
      <c r="T531" s="9">
        <f t="shared" si="33"/>
        <v>0</v>
      </c>
      <c r="U531" s="8"/>
      <c r="V531" s="8">
        <v>3.0</v>
      </c>
      <c r="W531" s="8">
        <v>0.0</v>
      </c>
      <c r="X531" s="9">
        <v>0.11538461538461539</v>
      </c>
      <c r="Y531" s="8">
        <v>3.0</v>
      </c>
      <c r="Z531" s="9">
        <v>0.11538461538461539</v>
      </c>
      <c r="AA531" s="8">
        <v>496.4266666666667</v>
      </c>
      <c r="AB531" s="3"/>
      <c r="AC531" s="22">
        <v>4276.0</v>
      </c>
      <c r="AD531" s="3">
        <v>7.0</v>
      </c>
      <c r="AE531" s="3">
        <v>7.0</v>
      </c>
      <c r="AF531" s="3"/>
      <c r="AG531" s="3">
        <v>0.0</v>
      </c>
      <c r="AH531" s="3">
        <v>0.0</v>
      </c>
      <c r="AI531" s="3">
        <v>0.0</v>
      </c>
      <c r="AJ531" s="3">
        <v>0.0</v>
      </c>
      <c r="AK531" s="3">
        <v>0.0</v>
      </c>
      <c r="AL531" s="3">
        <v>0.0</v>
      </c>
      <c r="AM531" s="3"/>
    </row>
    <row r="532" ht="14.25" customHeight="1">
      <c r="A532" s="22">
        <v>4277.0</v>
      </c>
      <c r="B532" s="2">
        <v>7.0</v>
      </c>
      <c r="C532" s="2">
        <v>7.0</v>
      </c>
      <c r="D532" s="21" t="s">
        <v>577</v>
      </c>
      <c r="E532" s="3">
        <v>0.0</v>
      </c>
      <c r="F532" s="8">
        <v>24.0</v>
      </c>
      <c r="G532" s="8">
        <f t="shared" si="26"/>
        <v>24</v>
      </c>
      <c r="H532" s="9">
        <f t="shared" si="27"/>
        <v>0</v>
      </c>
      <c r="I532" s="3">
        <v>0.0</v>
      </c>
      <c r="J532" s="8">
        <v>23.0</v>
      </c>
      <c r="K532" s="8">
        <f t="shared" si="28"/>
        <v>23</v>
      </c>
      <c r="L532" s="9">
        <f t="shared" si="29"/>
        <v>0</v>
      </c>
      <c r="M532" s="3">
        <v>0.0</v>
      </c>
      <c r="N532" s="8">
        <v>77328.0</v>
      </c>
      <c r="O532" s="8">
        <f t="shared" si="30"/>
        <v>77328</v>
      </c>
      <c r="P532" s="9">
        <f t="shared" si="31"/>
        <v>0</v>
      </c>
      <c r="Q532" s="3">
        <v>0.0</v>
      </c>
      <c r="R532" s="8">
        <v>3222.0</v>
      </c>
      <c r="S532" s="8">
        <f t="shared" si="32"/>
        <v>3222</v>
      </c>
      <c r="T532" s="9">
        <f t="shared" si="33"/>
        <v>0</v>
      </c>
      <c r="U532" s="8"/>
      <c r="V532" s="8">
        <v>22.0</v>
      </c>
      <c r="W532" s="8">
        <v>1.0</v>
      </c>
      <c r="X532" s="9">
        <v>0.9583333333333334</v>
      </c>
      <c r="Y532" s="8">
        <v>22.5</v>
      </c>
      <c r="Z532" s="9">
        <v>0.9375</v>
      </c>
      <c r="AA532" s="8">
        <v>3436.8</v>
      </c>
      <c r="AB532" s="3"/>
      <c r="AC532" s="22">
        <v>4277.0</v>
      </c>
      <c r="AD532" s="3">
        <v>7.0</v>
      </c>
      <c r="AE532" s="3">
        <v>7.0</v>
      </c>
      <c r="AF532" s="3"/>
      <c r="AG532" s="3">
        <v>0.0</v>
      </c>
      <c r="AH532" s="3">
        <v>0.0</v>
      </c>
      <c r="AI532" s="3">
        <v>0.0</v>
      </c>
      <c r="AJ532" s="3">
        <v>0.0</v>
      </c>
      <c r="AK532" s="3">
        <v>0.0</v>
      </c>
      <c r="AL532" s="3">
        <v>0.0</v>
      </c>
      <c r="AM532" s="3"/>
    </row>
    <row r="533" ht="14.25" customHeight="1">
      <c r="A533" s="22">
        <v>4282.0</v>
      </c>
      <c r="B533" s="2">
        <v>7.0</v>
      </c>
      <c r="C533" s="2">
        <v>7.0</v>
      </c>
      <c r="D533" s="21" t="s">
        <v>578</v>
      </c>
      <c r="E533" s="3">
        <v>0.0</v>
      </c>
      <c r="F533" s="8">
        <v>44.0</v>
      </c>
      <c r="G533" s="8">
        <f t="shared" si="26"/>
        <v>44</v>
      </c>
      <c r="H533" s="9">
        <f t="shared" si="27"/>
        <v>0</v>
      </c>
      <c r="I533" s="3">
        <v>0.0</v>
      </c>
      <c r="J533" s="8">
        <v>35.0</v>
      </c>
      <c r="K533" s="8">
        <f t="shared" si="28"/>
        <v>35</v>
      </c>
      <c r="L533" s="9">
        <f t="shared" si="29"/>
        <v>0</v>
      </c>
      <c r="M533" s="3">
        <v>0.0</v>
      </c>
      <c r="N533" s="8">
        <v>84946.24</v>
      </c>
      <c r="O533" s="8">
        <f t="shared" si="30"/>
        <v>84946.24</v>
      </c>
      <c r="P533" s="9">
        <f t="shared" si="31"/>
        <v>0</v>
      </c>
      <c r="Q533" s="3">
        <v>0.0</v>
      </c>
      <c r="R533" s="8">
        <v>1930.5963636363638</v>
      </c>
      <c r="S533" s="8">
        <f t="shared" si="32"/>
        <v>1930.596364</v>
      </c>
      <c r="T533" s="9">
        <f t="shared" si="33"/>
        <v>0</v>
      </c>
      <c r="U533" s="8"/>
      <c r="V533" s="8">
        <v>24.0</v>
      </c>
      <c r="W533" s="8">
        <v>11.0</v>
      </c>
      <c r="X533" s="9">
        <v>0.7954545454545454</v>
      </c>
      <c r="Y533" s="8">
        <v>29.5</v>
      </c>
      <c r="Z533" s="9">
        <v>0.6704545454545454</v>
      </c>
      <c r="AA533" s="8">
        <v>2879.533559322034</v>
      </c>
      <c r="AB533" s="3"/>
      <c r="AC533" s="22">
        <v>4282.0</v>
      </c>
      <c r="AD533" s="3">
        <v>7.0</v>
      </c>
      <c r="AE533" s="3">
        <v>7.0</v>
      </c>
      <c r="AF533" s="3"/>
      <c r="AG533" s="3">
        <v>0.0</v>
      </c>
      <c r="AH533" s="3">
        <v>0.0</v>
      </c>
      <c r="AI533" s="3">
        <v>0.0</v>
      </c>
      <c r="AJ533" s="3">
        <v>0.0</v>
      </c>
      <c r="AK533" s="3">
        <v>0.0</v>
      </c>
      <c r="AL533" s="3">
        <v>0.0</v>
      </c>
      <c r="AM533" s="3"/>
    </row>
    <row r="534" ht="14.25" customHeight="1">
      <c r="A534" s="1">
        <v>6004.0</v>
      </c>
      <c r="B534" s="2">
        <v>62.0</v>
      </c>
      <c r="C534" s="2">
        <v>8.0</v>
      </c>
      <c r="D534" s="3" t="s">
        <v>579</v>
      </c>
      <c r="E534" s="3">
        <v>232.0</v>
      </c>
      <c r="F534" s="8">
        <v>191.0</v>
      </c>
      <c r="G534" s="8">
        <f t="shared" si="26"/>
        <v>-41</v>
      </c>
      <c r="H534" s="9">
        <f t="shared" si="27"/>
        <v>-0.1767241379</v>
      </c>
      <c r="I534" s="3">
        <v>136.0</v>
      </c>
      <c r="J534" s="8">
        <v>115.0</v>
      </c>
      <c r="K534" s="8">
        <f t="shared" si="28"/>
        <v>-21</v>
      </c>
      <c r="L534" s="9">
        <f t="shared" si="29"/>
        <v>-0.1544117647</v>
      </c>
      <c r="M534" s="3">
        <v>316643.84</v>
      </c>
      <c r="N534" s="8">
        <v>264862.72000000003</v>
      </c>
      <c r="O534" s="8">
        <f t="shared" si="30"/>
        <v>-51781.12</v>
      </c>
      <c r="P534" s="9">
        <f t="shared" si="31"/>
        <v>-0.1635311143</v>
      </c>
      <c r="Q534" s="3">
        <v>1364.8441379310345</v>
      </c>
      <c r="R534" s="8">
        <v>1386.7158115183247</v>
      </c>
      <c r="S534" s="8">
        <f t="shared" si="32"/>
        <v>21.87167359</v>
      </c>
      <c r="T534" s="9">
        <f t="shared" si="33"/>
        <v>0.01602503391</v>
      </c>
      <c r="U534" s="8"/>
      <c r="V534" s="8">
        <v>94.0</v>
      </c>
      <c r="W534" s="8">
        <v>21.0</v>
      </c>
      <c r="X534" s="9">
        <v>0.6020942408376964</v>
      </c>
      <c r="Y534" s="8">
        <v>104.5</v>
      </c>
      <c r="Z534" s="9">
        <v>0.5471204188481675</v>
      </c>
      <c r="AA534" s="8">
        <v>2534.5714832535887</v>
      </c>
      <c r="AB534" s="3"/>
      <c r="AC534" s="3">
        <v>6004.0</v>
      </c>
      <c r="AD534" s="3">
        <v>62.0</v>
      </c>
      <c r="AE534" s="3">
        <v>8.0</v>
      </c>
      <c r="AF534" s="3" t="s">
        <v>579</v>
      </c>
      <c r="AG534" s="3">
        <v>121.0</v>
      </c>
      <c r="AH534" s="3">
        <v>15.0</v>
      </c>
      <c r="AI534" s="3">
        <v>0.5862068965517241</v>
      </c>
      <c r="AJ534" s="3">
        <v>128.5</v>
      </c>
      <c r="AK534" s="3">
        <v>0.5538793103448276</v>
      </c>
      <c r="AL534" s="3">
        <v>2464.1543968871597</v>
      </c>
      <c r="AM534" s="3"/>
    </row>
    <row r="535" ht="14.25" customHeight="1">
      <c r="A535" s="1">
        <v>6009.0</v>
      </c>
      <c r="B535" s="2">
        <v>62.0</v>
      </c>
      <c r="C535" s="2">
        <v>8.0</v>
      </c>
      <c r="D535" s="3" t="s">
        <v>580</v>
      </c>
      <c r="E535" s="3">
        <v>93.0</v>
      </c>
      <c r="F535" s="8">
        <v>87.0</v>
      </c>
      <c r="G535" s="8">
        <f t="shared" si="26"/>
        <v>-6</v>
      </c>
      <c r="H535" s="9">
        <f t="shared" si="27"/>
        <v>-0.06451612903</v>
      </c>
      <c r="I535" s="3">
        <v>40.0</v>
      </c>
      <c r="J535" s="8">
        <v>29.0</v>
      </c>
      <c r="K535" s="8">
        <f t="shared" si="28"/>
        <v>-11</v>
      </c>
      <c r="L535" s="9">
        <f t="shared" si="29"/>
        <v>-0.275</v>
      </c>
      <c r="M535" s="3">
        <v>79390.07999999999</v>
      </c>
      <c r="N535" s="8">
        <v>37002.88</v>
      </c>
      <c r="O535" s="8">
        <f t="shared" si="30"/>
        <v>-42387.2</v>
      </c>
      <c r="P535" s="9">
        <f t="shared" si="31"/>
        <v>-0.5339105339</v>
      </c>
      <c r="Q535" s="3">
        <v>853.6567741935482</v>
      </c>
      <c r="R535" s="8">
        <v>425.3204597701149</v>
      </c>
      <c r="S535" s="8">
        <f t="shared" si="32"/>
        <v>-428.3363144</v>
      </c>
      <c r="T535" s="9">
        <f t="shared" si="33"/>
        <v>-0.5017664328</v>
      </c>
      <c r="U535" s="8"/>
      <c r="V535" s="8">
        <v>22.0</v>
      </c>
      <c r="W535" s="8">
        <v>7.0</v>
      </c>
      <c r="X535" s="9">
        <v>0.3333333333333333</v>
      </c>
      <c r="Y535" s="8">
        <v>25.5</v>
      </c>
      <c r="Z535" s="9">
        <v>0.29310344827586204</v>
      </c>
      <c r="AA535" s="8">
        <v>1451.0933333333332</v>
      </c>
      <c r="AB535" s="3"/>
      <c r="AC535" s="3">
        <v>6009.0</v>
      </c>
      <c r="AD535" s="3">
        <v>62.0</v>
      </c>
      <c r="AE535" s="3">
        <v>8.0</v>
      </c>
      <c r="AF535" s="3" t="s">
        <v>580</v>
      </c>
      <c r="AG535" s="3">
        <v>35.0</v>
      </c>
      <c r="AH535" s="3">
        <v>5.0</v>
      </c>
      <c r="AI535" s="3">
        <v>0.43010752688172044</v>
      </c>
      <c r="AJ535" s="3">
        <v>37.5</v>
      </c>
      <c r="AK535" s="3">
        <v>0.4032258064516129</v>
      </c>
      <c r="AL535" s="3">
        <v>2117.0687999999996</v>
      </c>
      <c r="AM535" s="3"/>
    </row>
    <row r="536" ht="14.25" customHeight="1">
      <c r="A536" s="1">
        <v>6012.0</v>
      </c>
      <c r="B536" s="2">
        <v>62.0</v>
      </c>
      <c r="C536" s="2">
        <v>8.0</v>
      </c>
      <c r="D536" s="3" t="s">
        <v>581</v>
      </c>
      <c r="E536" s="3">
        <v>176.0</v>
      </c>
      <c r="F536" s="8">
        <v>173.0</v>
      </c>
      <c r="G536" s="8">
        <f t="shared" si="26"/>
        <v>-3</v>
      </c>
      <c r="H536" s="9">
        <f t="shared" si="27"/>
        <v>-0.01704545455</v>
      </c>
      <c r="I536" s="3">
        <v>91.0</v>
      </c>
      <c r="J536" s="8">
        <v>90.0</v>
      </c>
      <c r="K536" s="8">
        <f t="shared" si="28"/>
        <v>-1</v>
      </c>
      <c r="L536" s="9">
        <f t="shared" si="29"/>
        <v>-0.01098901099</v>
      </c>
      <c r="M536" s="3">
        <v>181806.71999999997</v>
      </c>
      <c r="N536" s="8">
        <v>180317.44</v>
      </c>
      <c r="O536" s="8">
        <f t="shared" si="30"/>
        <v>-1489.28</v>
      </c>
      <c r="P536" s="9">
        <f t="shared" si="31"/>
        <v>-0.008191556396</v>
      </c>
      <c r="Q536" s="3">
        <v>1032.992727272727</v>
      </c>
      <c r="R536" s="8">
        <v>1042.2973410404625</v>
      </c>
      <c r="S536" s="8">
        <f t="shared" si="32"/>
        <v>9.304613768</v>
      </c>
      <c r="T536" s="9">
        <f t="shared" si="33"/>
        <v>0.009007433956</v>
      </c>
      <c r="U536" s="8"/>
      <c r="V536" s="8">
        <v>73.0</v>
      </c>
      <c r="W536" s="8">
        <v>17.0</v>
      </c>
      <c r="X536" s="9">
        <v>0.5202312138728323</v>
      </c>
      <c r="Y536" s="8">
        <v>81.5</v>
      </c>
      <c r="Z536" s="9">
        <v>0.47109826589595377</v>
      </c>
      <c r="AA536" s="8">
        <v>2212.4839263803683</v>
      </c>
      <c r="AB536" s="3"/>
      <c r="AC536" s="3">
        <v>6012.0</v>
      </c>
      <c r="AD536" s="3">
        <v>62.0</v>
      </c>
      <c r="AE536" s="3">
        <v>8.0</v>
      </c>
      <c r="AF536" s="3" t="s">
        <v>581</v>
      </c>
      <c r="AG536" s="3">
        <v>73.0</v>
      </c>
      <c r="AH536" s="3">
        <v>18.0</v>
      </c>
      <c r="AI536" s="3">
        <v>0.5170454545454546</v>
      </c>
      <c r="AJ536" s="3">
        <v>82.0</v>
      </c>
      <c r="AK536" s="3">
        <v>0.4659090909090909</v>
      </c>
      <c r="AL536" s="3">
        <v>2217.1551219512194</v>
      </c>
      <c r="AM536" s="3"/>
    </row>
    <row r="537" ht="14.25" customHeight="1">
      <c r="A537" s="1">
        <v>6013.0</v>
      </c>
      <c r="B537" s="2">
        <v>62.0</v>
      </c>
      <c r="C537" s="2">
        <v>8.0</v>
      </c>
      <c r="D537" s="3" t="s">
        <v>582</v>
      </c>
      <c r="E537" s="3">
        <v>96.0</v>
      </c>
      <c r="F537" s="8">
        <v>82.0</v>
      </c>
      <c r="G537" s="8">
        <f t="shared" si="26"/>
        <v>-14</v>
      </c>
      <c r="H537" s="9">
        <f t="shared" si="27"/>
        <v>-0.1458333333</v>
      </c>
      <c r="I537" s="3">
        <v>36.0</v>
      </c>
      <c r="J537" s="8">
        <v>43.0</v>
      </c>
      <c r="K537" s="8">
        <f t="shared" si="28"/>
        <v>7</v>
      </c>
      <c r="L537" s="9">
        <f t="shared" si="29"/>
        <v>0.1944444444</v>
      </c>
      <c r="M537" s="3">
        <v>59743.04</v>
      </c>
      <c r="N537" s="8">
        <v>116278.4</v>
      </c>
      <c r="O537" s="8">
        <f t="shared" si="30"/>
        <v>56535.36</v>
      </c>
      <c r="P537" s="9">
        <f t="shared" si="31"/>
        <v>0.9463087248</v>
      </c>
      <c r="Q537" s="3">
        <v>622.3233333333334</v>
      </c>
      <c r="R537" s="8">
        <v>1418.029268292683</v>
      </c>
      <c r="S537" s="8">
        <f t="shared" si="32"/>
        <v>795.705935</v>
      </c>
      <c r="T537" s="9">
        <f t="shared" si="33"/>
        <v>1.278605336</v>
      </c>
      <c r="U537" s="8"/>
      <c r="V537" s="8">
        <v>43.0</v>
      </c>
      <c r="W537" s="8">
        <v>0.0</v>
      </c>
      <c r="X537" s="9">
        <v>0.524390243902439</v>
      </c>
      <c r="Y537" s="8">
        <v>43.0</v>
      </c>
      <c r="Z537" s="9">
        <v>0.524390243902439</v>
      </c>
      <c r="AA537" s="8">
        <v>2704.148837209302</v>
      </c>
      <c r="AB537" s="3"/>
      <c r="AC537" s="3">
        <v>6013.0</v>
      </c>
      <c r="AD537" s="3">
        <v>62.0</v>
      </c>
      <c r="AE537" s="3">
        <v>8.0</v>
      </c>
      <c r="AF537" s="3" t="s">
        <v>582</v>
      </c>
      <c r="AG537" s="3">
        <v>32.0</v>
      </c>
      <c r="AH537" s="3">
        <v>4.0</v>
      </c>
      <c r="AI537" s="3">
        <v>0.375</v>
      </c>
      <c r="AJ537" s="3">
        <v>34.0</v>
      </c>
      <c r="AK537" s="3">
        <v>0.3541666666666667</v>
      </c>
      <c r="AL537" s="3">
        <v>1757.1482352941177</v>
      </c>
      <c r="AM537" s="3"/>
    </row>
    <row r="538" ht="14.25" customHeight="1">
      <c r="A538" s="1">
        <v>6014.0</v>
      </c>
      <c r="B538" s="2">
        <v>62.0</v>
      </c>
      <c r="C538" s="2">
        <v>8.0</v>
      </c>
      <c r="D538" s="3" t="s">
        <v>583</v>
      </c>
      <c r="E538" s="3">
        <v>105.0</v>
      </c>
      <c r="F538" s="8">
        <v>95.0</v>
      </c>
      <c r="G538" s="8">
        <f t="shared" si="26"/>
        <v>-10</v>
      </c>
      <c r="H538" s="9">
        <f t="shared" si="27"/>
        <v>-0.09523809524</v>
      </c>
      <c r="I538" s="3">
        <v>41.0</v>
      </c>
      <c r="J538" s="8">
        <v>39.0</v>
      </c>
      <c r="K538" s="8">
        <f t="shared" si="28"/>
        <v>-2</v>
      </c>
      <c r="L538" s="9">
        <f t="shared" si="29"/>
        <v>-0.0487804878</v>
      </c>
      <c r="M538" s="3">
        <v>60373.119999999995</v>
      </c>
      <c r="N538" s="8">
        <v>58597.44</v>
      </c>
      <c r="O538" s="8">
        <f t="shared" si="30"/>
        <v>-1775.68</v>
      </c>
      <c r="P538" s="9">
        <f t="shared" si="31"/>
        <v>-0.02941176471</v>
      </c>
      <c r="Q538" s="3">
        <v>574.9820952380952</v>
      </c>
      <c r="R538" s="8">
        <v>616.8151578947369</v>
      </c>
      <c r="S538" s="8">
        <f t="shared" si="32"/>
        <v>41.83306266</v>
      </c>
      <c r="T538" s="9">
        <f t="shared" si="33"/>
        <v>0.07275541796</v>
      </c>
      <c r="U538" s="8"/>
      <c r="V538" s="8">
        <v>33.0</v>
      </c>
      <c r="W538" s="8">
        <v>6.0</v>
      </c>
      <c r="X538" s="9">
        <v>0.4105263157894737</v>
      </c>
      <c r="Y538" s="8">
        <v>36.0</v>
      </c>
      <c r="Z538" s="9">
        <v>0.37894736842105264</v>
      </c>
      <c r="AA538" s="8">
        <v>1627.7066666666667</v>
      </c>
      <c r="AB538" s="3"/>
      <c r="AC538" s="3">
        <v>6014.0</v>
      </c>
      <c r="AD538" s="3">
        <v>62.0</v>
      </c>
      <c r="AE538" s="3">
        <v>8.0</v>
      </c>
      <c r="AF538" s="3" t="s">
        <v>583</v>
      </c>
      <c r="AG538" s="3">
        <v>35.0</v>
      </c>
      <c r="AH538" s="3">
        <v>6.0</v>
      </c>
      <c r="AI538" s="3">
        <v>0.3904761904761905</v>
      </c>
      <c r="AJ538" s="3">
        <v>38.0</v>
      </c>
      <c r="AK538" s="3">
        <v>0.3619047619047619</v>
      </c>
      <c r="AL538" s="3">
        <v>1588.7663157894735</v>
      </c>
      <c r="AM538" s="3"/>
    </row>
    <row r="539" ht="14.25" customHeight="1">
      <c r="A539" s="1">
        <v>6018.0</v>
      </c>
      <c r="B539" s="2">
        <v>62.0</v>
      </c>
      <c r="C539" s="2">
        <v>8.0</v>
      </c>
      <c r="D539" s="3" t="s">
        <v>584</v>
      </c>
      <c r="E539" s="3">
        <v>125.0</v>
      </c>
      <c r="F539" s="8">
        <v>116.0</v>
      </c>
      <c r="G539" s="8">
        <f t="shared" si="26"/>
        <v>-9</v>
      </c>
      <c r="H539" s="9">
        <f t="shared" si="27"/>
        <v>-0.072</v>
      </c>
      <c r="I539" s="3">
        <v>48.0</v>
      </c>
      <c r="J539" s="8">
        <v>60.0</v>
      </c>
      <c r="K539" s="8">
        <f t="shared" si="28"/>
        <v>12</v>
      </c>
      <c r="L539" s="9">
        <f t="shared" si="29"/>
        <v>0.25</v>
      </c>
      <c r="M539" s="3">
        <v>68048.64</v>
      </c>
      <c r="N539" s="8">
        <v>104020.48</v>
      </c>
      <c r="O539" s="8">
        <f t="shared" si="30"/>
        <v>35971.84</v>
      </c>
      <c r="P539" s="9">
        <f t="shared" si="31"/>
        <v>0.5286195286</v>
      </c>
      <c r="Q539" s="3">
        <v>544.38912</v>
      </c>
      <c r="R539" s="8">
        <v>896.7282758620689</v>
      </c>
      <c r="S539" s="8">
        <f t="shared" si="32"/>
        <v>352.3391559</v>
      </c>
      <c r="T539" s="9">
        <f t="shared" si="33"/>
        <v>0.6472193196</v>
      </c>
      <c r="U539" s="8"/>
      <c r="V539" s="8">
        <v>46.0</v>
      </c>
      <c r="W539" s="8">
        <v>14.0</v>
      </c>
      <c r="X539" s="9">
        <v>0.5172413793103449</v>
      </c>
      <c r="Y539" s="8">
        <v>53.0</v>
      </c>
      <c r="Z539" s="9">
        <v>0.45689655172413796</v>
      </c>
      <c r="AA539" s="8">
        <v>1962.6505660377359</v>
      </c>
      <c r="AB539" s="3"/>
      <c r="AC539" s="3">
        <v>6018.0</v>
      </c>
      <c r="AD539" s="3">
        <v>62.0</v>
      </c>
      <c r="AE539" s="3">
        <v>8.0</v>
      </c>
      <c r="AF539" s="3" t="s">
        <v>584</v>
      </c>
      <c r="AG539" s="3">
        <v>41.0</v>
      </c>
      <c r="AH539" s="3">
        <v>7.0</v>
      </c>
      <c r="AI539" s="3">
        <v>0.384</v>
      </c>
      <c r="AJ539" s="3">
        <v>44.5</v>
      </c>
      <c r="AK539" s="3">
        <v>0.356</v>
      </c>
      <c r="AL539" s="3">
        <v>1529.1829213483145</v>
      </c>
      <c r="AM539" s="3"/>
    </row>
    <row r="540" ht="14.25" customHeight="1">
      <c r="A540" s="1">
        <v>6026.0</v>
      </c>
      <c r="B540" s="2">
        <v>62.0</v>
      </c>
      <c r="C540" s="2">
        <v>8.0</v>
      </c>
      <c r="D540" s="3" t="s">
        <v>585</v>
      </c>
      <c r="E540" s="3">
        <v>71.0</v>
      </c>
      <c r="F540" s="8">
        <v>72.0</v>
      </c>
      <c r="G540" s="8">
        <f t="shared" si="26"/>
        <v>1</v>
      </c>
      <c r="H540" s="9">
        <f t="shared" si="27"/>
        <v>0.01408450704</v>
      </c>
      <c r="I540" s="3">
        <v>21.0</v>
      </c>
      <c r="J540" s="8">
        <v>21.0</v>
      </c>
      <c r="K540" s="8">
        <f t="shared" si="28"/>
        <v>0</v>
      </c>
      <c r="L540" s="9">
        <f t="shared" si="29"/>
        <v>0</v>
      </c>
      <c r="M540" s="3">
        <v>31733.12</v>
      </c>
      <c r="N540" s="8">
        <v>27723.52</v>
      </c>
      <c r="O540" s="8">
        <f t="shared" si="30"/>
        <v>-4009.6</v>
      </c>
      <c r="P540" s="9">
        <f t="shared" si="31"/>
        <v>-0.1263537906</v>
      </c>
      <c r="Q540" s="3">
        <v>446.94535211267606</v>
      </c>
      <c r="R540" s="8">
        <v>385.0488888888889</v>
      </c>
      <c r="S540" s="8">
        <f t="shared" si="32"/>
        <v>-61.89646322</v>
      </c>
      <c r="T540" s="9">
        <f t="shared" si="33"/>
        <v>-0.1384877657</v>
      </c>
      <c r="U540" s="8"/>
      <c r="V540" s="8">
        <v>12.0</v>
      </c>
      <c r="W540" s="8">
        <v>9.0</v>
      </c>
      <c r="X540" s="9">
        <v>0.2916666666666667</v>
      </c>
      <c r="Y540" s="8">
        <v>16.5</v>
      </c>
      <c r="Z540" s="9">
        <v>0.22916666666666666</v>
      </c>
      <c r="AA540" s="8">
        <v>1680.2133333333334</v>
      </c>
      <c r="AB540" s="3"/>
      <c r="AC540" s="3">
        <v>6026.0</v>
      </c>
      <c r="AD540" s="3">
        <v>62.0</v>
      </c>
      <c r="AE540" s="3">
        <v>8.0</v>
      </c>
      <c r="AF540" s="3" t="s">
        <v>585</v>
      </c>
      <c r="AG540" s="3">
        <v>13.0</v>
      </c>
      <c r="AH540" s="3">
        <v>8.0</v>
      </c>
      <c r="AI540" s="3">
        <v>0.29577464788732394</v>
      </c>
      <c r="AJ540" s="3">
        <v>17.0</v>
      </c>
      <c r="AK540" s="3">
        <v>0.23943661971830985</v>
      </c>
      <c r="AL540" s="3">
        <v>1866.6541176470587</v>
      </c>
      <c r="AM540" s="3"/>
    </row>
    <row r="541" ht="14.25" customHeight="1">
      <c r="A541" s="1">
        <v>6027.0</v>
      </c>
      <c r="B541" s="2">
        <v>62.0</v>
      </c>
      <c r="C541" s="2">
        <v>8.0</v>
      </c>
      <c r="D541" s="3" t="s">
        <v>586</v>
      </c>
      <c r="E541" s="3">
        <v>85.0</v>
      </c>
      <c r="F541" s="8">
        <v>74.0</v>
      </c>
      <c r="G541" s="8">
        <f t="shared" si="26"/>
        <v>-11</v>
      </c>
      <c r="H541" s="9">
        <f t="shared" si="27"/>
        <v>-0.1294117647</v>
      </c>
      <c r="I541" s="3">
        <v>29.0</v>
      </c>
      <c r="J541" s="8">
        <v>17.0</v>
      </c>
      <c r="K541" s="8">
        <f t="shared" si="28"/>
        <v>-12</v>
      </c>
      <c r="L541" s="9">
        <f t="shared" si="29"/>
        <v>-0.4137931034</v>
      </c>
      <c r="M541" s="3">
        <v>49088.96</v>
      </c>
      <c r="N541" s="8">
        <v>27780.8</v>
      </c>
      <c r="O541" s="8">
        <f t="shared" si="30"/>
        <v>-21308.16</v>
      </c>
      <c r="P541" s="9">
        <f t="shared" si="31"/>
        <v>-0.4340723454</v>
      </c>
      <c r="Q541" s="3">
        <v>577.5171764705882</v>
      </c>
      <c r="R541" s="8">
        <v>375.4162162162162</v>
      </c>
      <c r="S541" s="8">
        <f t="shared" si="32"/>
        <v>-202.1009603</v>
      </c>
      <c r="T541" s="9">
        <f t="shared" si="33"/>
        <v>-0.3499479643</v>
      </c>
      <c r="U541" s="8"/>
      <c r="V541" s="8">
        <v>17.0</v>
      </c>
      <c r="W541" s="8">
        <v>0.0</v>
      </c>
      <c r="X541" s="9">
        <v>0.22972972972972974</v>
      </c>
      <c r="Y541" s="8">
        <v>17.0</v>
      </c>
      <c r="Z541" s="9">
        <v>0.22972972972972974</v>
      </c>
      <c r="AA541" s="8">
        <v>1634.1647058823528</v>
      </c>
      <c r="AB541" s="3"/>
      <c r="AC541" s="3">
        <v>6027.0</v>
      </c>
      <c r="AD541" s="3">
        <v>62.0</v>
      </c>
      <c r="AE541" s="3">
        <v>8.0</v>
      </c>
      <c r="AF541" s="3" t="s">
        <v>586</v>
      </c>
      <c r="AG541" s="3">
        <v>23.0</v>
      </c>
      <c r="AH541" s="3">
        <v>6.0</v>
      </c>
      <c r="AI541" s="3">
        <v>0.3411764705882353</v>
      </c>
      <c r="AJ541" s="3">
        <v>26.0</v>
      </c>
      <c r="AK541" s="3">
        <v>0.3058823529411765</v>
      </c>
      <c r="AL541" s="3">
        <v>1888.0369230769231</v>
      </c>
      <c r="AM541" s="3"/>
    </row>
    <row r="542" ht="14.25" customHeight="1">
      <c r="A542" s="1">
        <v>6049.0</v>
      </c>
      <c r="B542" s="2">
        <v>62.0</v>
      </c>
      <c r="C542" s="2">
        <v>8.0</v>
      </c>
      <c r="D542" s="3" t="s">
        <v>587</v>
      </c>
      <c r="E542" s="3">
        <v>189.0</v>
      </c>
      <c r="F542" s="8">
        <v>167.0</v>
      </c>
      <c r="G542" s="8">
        <f t="shared" si="26"/>
        <v>-22</v>
      </c>
      <c r="H542" s="9">
        <f t="shared" si="27"/>
        <v>-0.1164021164</v>
      </c>
      <c r="I542" s="3">
        <v>77.0</v>
      </c>
      <c r="J542" s="8">
        <v>62.0</v>
      </c>
      <c r="K542" s="8">
        <f t="shared" si="28"/>
        <v>-15</v>
      </c>
      <c r="L542" s="9">
        <f t="shared" si="29"/>
        <v>-0.1948051948</v>
      </c>
      <c r="M542" s="3">
        <v>149901.76000000004</v>
      </c>
      <c r="N542" s="8">
        <v>130369.28</v>
      </c>
      <c r="O542" s="8">
        <f t="shared" si="30"/>
        <v>-19532.48</v>
      </c>
      <c r="P542" s="9">
        <f t="shared" si="31"/>
        <v>-0.1303018724</v>
      </c>
      <c r="Q542" s="3">
        <v>793.1310052910055</v>
      </c>
      <c r="R542" s="8">
        <v>780.654371257485</v>
      </c>
      <c r="S542" s="8">
        <f t="shared" si="32"/>
        <v>-12.47663403</v>
      </c>
      <c r="T542" s="9">
        <f t="shared" si="33"/>
        <v>-0.01573086155</v>
      </c>
      <c r="U542" s="8"/>
      <c r="V542" s="8">
        <v>58.0</v>
      </c>
      <c r="W542" s="8">
        <v>4.0</v>
      </c>
      <c r="X542" s="9">
        <v>0.3712574850299401</v>
      </c>
      <c r="Y542" s="8">
        <v>60.0</v>
      </c>
      <c r="Z542" s="9">
        <v>0.3592814371257485</v>
      </c>
      <c r="AA542" s="8">
        <v>2172.8213333333333</v>
      </c>
      <c r="AB542" s="3"/>
      <c r="AC542" s="3">
        <v>6049.0</v>
      </c>
      <c r="AD542" s="3">
        <v>62.0</v>
      </c>
      <c r="AE542" s="3">
        <v>8.0</v>
      </c>
      <c r="AF542" s="3" t="s">
        <v>587</v>
      </c>
      <c r="AG542" s="3">
        <v>62.0</v>
      </c>
      <c r="AH542" s="3">
        <v>15.0</v>
      </c>
      <c r="AI542" s="3">
        <v>0.4074074074074074</v>
      </c>
      <c r="AJ542" s="3">
        <v>69.5</v>
      </c>
      <c r="AK542" s="3">
        <v>0.36772486772486773</v>
      </c>
      <c r="AL542" s="3">
        <v>2156.8598561151084</v>
      </c>
      <c r="AM542" s="3"/>
    </row>
    <row r="543" ht="14.25" customHeight="1">
      <c r="A543" s="1">
        <v>6051.0</v>
      </c>
      <c r="B543" s="2">
        <v>62.0</v>
      </c>
      <c r="C543" s="2">
        <v>8.0</v>
      </c>
      <c r="D543" s="3" t="s">
        <v>588</v>
      </c>
      <c r="E543" s="3">
        <v>163.0</v>
      </c>
      <c r="F543" s="8">
        <v>146.0</v>
      </c>
      <c r="G543" s="8">
        <f t="shared" si="26"/>
        <v>-17</v>
      </c>
      <c r="H543" s="9">
        <f t="shared" si="27"/>
        <v>-0.1042944785</v>
      </c>
      <c r="I543" s="3">
        <v>66.0</v>
      </c>
      <c r="J543" s="8">
        <v>49.0</v>
      </c>
      <c r="K543" s="8">
        <f t="shared" si="28"/>
        <v>-17</v>
      </c>
      <c r="L543" s="9">
        <f t="shared" si="29"/>
        <v>-0.2575757576</v>
      </c>
      <c r="M543" s="3">
        <v>92736.31999999999</v>
      </c>
      <c r="N543" s="8">
        <v>61003.2</v>
      </c>
      <c r="O543" s="8">
        <f t="shared" si="30"/>
        <v>-31733.12</v>
      </c>
      <c r="P543" s="9">
        <f t="shared" si="31"/>
        <v>-0.3421865349</v>
      </c>
      <c r="Q543" s="3">
        <v>568.9344785276073</v>
      </c>
      <c r="R543" s="8">
        <v>417.83013698630134</v>
      </c>
      <c r="S543" s="8">
        <f t="shared" si="32"/>
        <v>-151.1043415</v>
      </c>
      <c r="T543" s="9">
        <f t="shared" si="33"/>
        <v>-0.2655918164</v>
      </c>
      <c r="U543" s="8"/>
      <c r="V543" s="8">
        <v>39.0</v>
      </c>
      <c r="W543" s="8">
        <v>10.0</v>
      </c>
      <c r="X543" s="9">
        <v>0.3356164383561644</v>
      </c>
      <c r="Y543" s="8">
        <v>44.0</v>
      </c>
      <c r="Z543" s="9">
        <v>0.3013698630136986</v>
      </c>
      <c r="AA543" s="8">
        <v>1386.4363636363635</v>
      </c>
      <c r="AB543" s="3"/>
      <c r="AC543" s="3">
        <v>6051.0</v>
      </c>
      <c r="AD543" s="3">
        <v>62.0</v>
      </c>
      <c r="AE543" s="3">
        <v>8.0</v>
      </c>
      <c r="AF543" s="3" t="s">
        <v>588</v>
      </c>
      <c r="AG543" s="3">
        <v>51.0</v>
      </c>
      <c r="AH543" s="3">
        <v>15.0</v>
      </c>
      <c r="AI543" s="3">
        <v>0.4049079754601227</v>
      </c>
      <c r="AJ543" s="3">
        <v>58.5</v>
      </c>
      <c r="AK543" s="3">
        <v>0.3588957055214724</v>
      </c>
      <c r="AL543" s="3">
        <v>1585.236239316239</v>
      </c>
      <c r="AM543" s="3"/>
    </row>
    <row r="544" ht="14.25" customHeight="1">
      <c r="A544" s="1">
        <v>6074.0</v>
      </c>
      <c r="B544" s="2">
        <v>62.0</v>
      </c>
      <c r="C544" s="2">
        <v>8.0</v>
      </c>
      <c r="D544" s="3" t="s">
        <v>589</v>
      </c>
      <c r="E544" s="3">
        <v>7.0</v>
      </c>
      <c r="F544" s="8">
        <v>8.0</v>
      </c>
      <c r="G544" s="8">
        <f t="shared" si="26"/>
        <v>1</v>
      </c>
      <c r="H544" s="9">
        <f t="shared" si="27"/>
        <v>0.1428571429</v>
      </c>
      <c r="I544" s="3">
        <v>3.0</v>
      </c>
      <c r="J544" s="8">
        <v>3.0</v>
      </c>
      <c r="K544" s="8">
        <f t="shared" si="28"/>
        <v>0</v>
      </c>
      <c r="L544" s="9">
        <f t="shared" si="29"/>
        <v>0</v>
      </c>
      <c r="M544" s="3">
        <v>6816.32</v>
      </c>
      <c r="N544" s="8">
        <v>5384.32</v>
      </c>
      <c r="O544" s="8">
        <f t="shared" si="30"/>
        <v>-1432</v>
      </c>
      <c r="P544" s="9">
        <f t="shared" si="31"/>
        <v>-0.2100840336</v>
      </c>
      <c r="Q544" s="3">
        <v>973.76</v>
      </c>
      <c r="R544" s="8">
        <v>673.04</v>
      </c>
      <c r="S544" s="8">
        <f t="shared" si="32"/>
        <v>-300.72</v>
      </c>
      <c r="T544" s="9">
        <f t="shared" si="33"/>
        <v>-0.3088235294</v>
      </c>
      <c r="U544" s="8"/>
      <c r="V544" s="8">
        <v>3.0</v>
      </c>
      <c r="W544" s="8">
        <v>0.0</v>
      </c>
      <c r="X544" s="9">
        <v>0.375</v>
      </c>
      <c r="Y544" s="8">
        <v>3.0</v>
      </c>
      <c r="Z544" s="9">
        <v>0.375</v>
      </c>
      <c r="AA544" s="8">
        <v>1794.7733333333333</v>
      </c>
      <c r="AB544" s="3"/>
      <c r="AC544" s="3">
        <v>6074.0</v>
      </c>
      <c r="AD544" s="3">
        <v>62.0</v>
      </c>
      <c r="AE544" s="3">
        <v>8.0</v>
      </c>
      <c r="AF544" s="3" t="s">
        <v>589</v>
      </c>
      <c r="AG544" s="3">
        <v>3.0</v>
      </c>
      <c r="AH544" s="3">
        <v>0.0</v>
      </c>
      <c r="AI544" s="3">
        <v>0.42857142857142855</v>
      </c>
      <c r="AJ544" s="3">
        <v>3.0</v>
      </c>
      <c r="AK544" s="3">
        <v>0.42857142857142855</v>
      </c>
      <c r="AL544" s="3">
        <v>2272.1066666666666</v>
      </c>
      <c r="AM544" s="3"/>
    </row>
    <row r="545" ht="14.25" customHeight="1">
      <c r="A545" s="1">
        <v>6076.0</v>
      </c>
      <c r="B545" s="2">
        <v>62.0</v>
      </c>
      <c r="C545" s="2">
        <v>8.0</v>
      </c>
      <c r="D545" s="3" t="s">
        <v>590</v>
      </c>
      <c r="E545" s="3">
        <v>145.0</v>
      </c>
      <c r="F545" s="8">
        <v>167.0</v>
      </c>
      <c r="G545" s="8">
        <f t="shared" si="26"/>
        <v>22</v>
      </c>
      <c r="H545" s="9">
        <f t="shared" si="27"/>
        <v>0.1517241379</v>
      </c>
      <c r="I545" s="3">
        <v>85.0</v>
      </c>
      <c r="J545" s="8">
        <v>103.0</v>
      </c>
      <c r="K545" s="8">
        <f t="shared" si="28"/>
        <v>18</v>
      </c>
      <c r="L545" s="9">
        <f t="shared" si="29"/>
        <v>0.2117647059</v>
      </c>
      <c r="M545" s="3">
        <v>228432.64</v>
      </c>
      <c r="N545" s="8">
        <v>277464.32</v>
      </c>
      <c r="O545" s="8">
        <f t="shared" si="30"/>
        <v>49031.68</v>
      </c>
      <c r="P545" s="9">
        <f t="shared" si="31"/>
        <v>0.2146439318</v>
      </c>
      <c r="Q545" s="3">
        <v>1575.3975172413793</v>
      </c>
      <c r="R545" s="8">
        <v>1661.462994011976</v>
      </c>
      <c r="S545" s="8">
        <f t="shared" si="32"/>
        <v>86.06547677</v>
      </c>
      <c r="T545" s="9">
        <f t="shared" si="33"/>
        <v>0.05463095874</v>
      </c>
      <c r="U545" s="8"/>
      <c r="V545" s="8">
        <v>97.0</v>
      </c>
      <c r="W545" s="8">
        <v>6.0</v>
      </c>
      <c r="X545" s="9">
        <v>0.6167664670658682</v>
      </c>
      <c r="Y545" s="8">
        <v>100.0</v>
      </c>
      <c r="Z545" s="9">
        <v>0.5988023952095808</v>
      </c>
      <c r="AA545" s="8">
        <v>2774.6432</v>
      </c>
      <c r="AB545" s="3"/>
      <c r="AC545" s="3">
        <v>6076.0</v>
      </c>
      <c r="AD545" s="3">
        <v>62.0</v>
      </c>
      <c r="AE545" s="3">
        <v>8.0</v>
      </c>
      <c r="AF545" s="3" t="s">
        <v>590</v>
      </c>
      <c r="AG545" s="3">
        <v>75.0</v>
      </c>
      <c r="AH545" s="3">
        <v>10.0</v>
      </c>
      <c r="AI545" s="3">
        <v>0.5862068965517241</v>
      </c>
      <c r="AJ545" s="3">
        <v>80.0</v>
      </c>
      <c r="AK545" s="3">
        <v>0.5517241379310345</v>
      </c>
      <c r="AL545" s="3">
        <v>2855.4080000000004</v>
      </c>
      <c r="AM545" s="3"/>
    </row>
    <row r="546" ht="14.25" customHeight="1">
      <c r="A546" s="1">
        <v>6079.0</v>
      </c>
      <c r="B546" s="2">
        <v>62.0</v>
      </c>
      <c r="C546" s="2">
        <v>8.0</v>
      </c>
      <c r="D546" s="3" t="s">
        <v>591</v>
      </c>
      <c r="E546" s="3">
        <v>91.0</v>
      </c>
      <c r="F546" s="8">
        <v>94.0</v>
      </c>
      <c r="G546" s="8">
        <f t="shared" si="26"/>
        <v>3</v>
      </c>
      <c r="H546" s="9">
        <f t="shared" si="27"/>
        <v>0.03296703297</v>
      </c>
      <c r="I546" s="3">
        <v>53.0</v>
      </c>
      <c r="J546" s="8">
        <v>57.0</v>
      </c>
      <c r="K546" s="8">
        <f t="shared" si="28"/>
        <v>4</v>
      </c>
      <c r="L546" s="9">
        <f t="shared" si="29"/>
        <v>0.07547169811</v>
      </c>
      <c r="M546" s="3">
        <v>108774.72</v>
      </c>
      <c r="N546" s="8">
        <v>123552.96</v>
      </c>
      <c r="O546" s="8">
        <f t="shared" si="30"/>
        <v>14778.24</v>
      </c>
      <c r="P546" s="9">
        <f t="shared" si="31"/>
        <v>0.1358609795</v>
      </c>
      <c r="Q546" s="3">
        <v>1195.3265934065935</v>
      </c>
      <c r="R546" s="8">
        <v>1314.3931914893617</v>
      </c>
      <c r="S546" s="8">
        <f t="shared" si="32"/>
        <v>119.0665981</v>
      </c>
      <c r="T546" s="9">
        <f t="shared" si="33"/>
        <v>0.09961009714</v>
      </c>
      <c r="U546" s="8"/>
      <c r="V546" s="8">
        <v>47.0</v>
      </c>
      <c r="W546" s="8">
        <v>10.0</v>
      </c>
      <c r="X546" s="9">
        <v>0.6063829787234043</v>
      </c>
      <c r="Y546" s="8">
        <v>52.0</v>
      </c>
      <c r="Z546" s="9">
        <v>0.5531914893617021</v>
      </c>
      <c r="AA546" s="8">
        <v>2376.0184615384615</v>
      </c>
      <c r="AB546" s="3"/>
      <c r="AC546" s="3">
        <v>6079.0</v>
      </c>
      <c r="AD546" s="3">
        <v>62.0</v>
      </c>
      <c r="AE546" s="3">
        <v>8.0</v>
      </c>
      <c r="AF546" s="3" t="s">
        <v>591</v>
      </c>
      <c r="AG546" s="3">
        <v>43.0</v>
      </c>
      <c r="AH546" s="3">
        <v>10.0</v>
      </c>
      <c r="AI546" s="3">
        <v>0.5824175824175825</v>
      </c>
      <c r="AJ546" s="3">
        <v>48.0</v>
      </c>
      <c r="AK546" s="3">
        <v>0.5274725274725275</v>
      </c>
      <c r="AL546" s="3">
        <v>2266.14</v>
      </c>
      <c r="AM546" s="3"/>
    </row>
    <row r="547" ht="14.25" customHeight="1">
      <c r="A547" s="1">
        <v>6083.0</v>
      </c>
      <c r="B547" s="2">
        <v>62.0</v>
      </c>
      <c r="C547" s="2">
        <v>8.0</v>
      </c>
      <c r="D547" s="3" t="s">
        <v>592</v>
      </c>
      <c r="E547" s="3">
        <v>122.0</v>
      </c>
      <c r="F547" s="8">
        <v>133.0</v>
      </c>
      <c r="G547" s="8">
        <f t="shared" si="26"/>
        <v>11</v>
      </c>
      <c r="H547" s="9">
        <f t="shared" si="27"/>
        <v>0.09016393443</v>
      </c>
      <c r="I547" s="3">
        <v>58.0</v>
      </c>
      <c r="J547" s="8">
        <v>45.0</v>
      </c>
      <c r="K547" s="8">
        <f t="shared" si="28"/>
        <v>-13</v>
      </c>
      <c r="L547" s="9">
        <f t="shared" si="29"/>
        <v>-0.224137931</v>
      </c>
      <c r="M547" s="3">
        <v>119142.4</v>
      </c>
      <c r="N547" s="8">
        <v>85748.16</v>
      </c>
      <c r="O547" s="8">
        <f t="shared" si="30"/>
        <v>-33394.24</v>
      </c>
      <c r="P547" s="9">
        <f t="shared" si="31"/>
        <v>-0.2802884615</v>
      </c>
      <c r="Q547" s="3">
        <v>976.5770491803278</v>
      </c>
      <c r="R547" s="8">
        <v>644.723007518797</v>
      </c>
      <c r="S547" s="8">
        <f t="shared" si="32"/>
        <v>-331.8540417</v>
      </c>
      <c r="T547" s="9">
        <f t="shared" si="33"/>
        <v>-0.339813476</v>
      </c>
      <c r="U547" s="8"/>
      <c r="V547" s="8">
        <v>40.0</v>
      </c>
      <c r="W547" s="8">
        <v>5.0</v>
      </c>
      <c r="X547" s="9">
        <v>0.3383458646616541</v>
      </c>
      <c r="Y547" s="8">
        <v>42.5</v>
      </c>
      <c r="Z547" s="9">
        <v>0.31954887218045114</v>
      </c>
      <c r="AA547" s="8">
        <v>2017.6037647058824</v>
      </c>
      <c r="AB547" s="3"/>
      <c r="AC547" s="3">
        <v>6083.0</v>
      </c>
      <c r="AD547" s="3">
        <v>62.0</v>
      </c>
      <c r="AE547" s="3">
        <v>8.0</v>
      </c>
      <c r="AF547" s="3" t="s">
        <v>592</v>
      </c>
      <c r="AG547" s="3">
        <v>47.0</v>
      </c>
      <c r="AH547" s="3">
        <v>11.0</v>
      </c>
      <c r="AI547" s="3">
        <v>0.47540983606557374</v>
      </c>
      <c r="AJ547" s="3">
        <v>52.5</v>
      </c>
      <c r="AK547" s="3">
        <v>0.430327868852459</v>
      </c>
      <c r="AL547" s="3">
        <v>2269.3790476190475</v>
      </c>
      <c r="AM547" s="3"/>
    </row>
    <row r="548" ht="14.25" customHeight="1">
      <c r="A548" s="1">
        <v>6090.0</v>
      </c>
      <c r="B548" s="2">
        <v>62.0</v>
      </c>
      <c r="C548" s="2">
        <v>8.0</v>
      </c>
      <c r="D548" s="3" t="s">
        <v>593</v>
      </c>
      <c r="E548" s="3">
        <v>232.0</v>
      </c>
      <c r="F548" s="8">
        <v>231.0</v>
      </c>
      <c r="G548" s="8">
        <f t="shared" si="26"/>
        <v>-1</v>
      </c>
      <c r="H548" s="9">
        <f t="shared" si="27"/>
        <v>-0.004310344828</v>
      </c>
      <c r="I548" s="3">
        <v>49.0</v>
      </c>
      <c r="J548" s="8">
        <v>38.0</v>
      </c>
      <c r="K548" s="8">
        <f t="shared" si="28"/>
        <v>-11</v>
      </c>
      <c r="L548" s="9">
        <f t="shared" si="29"/>
        <v>-0.2244897959</v>
      </c>
      <c r="M548" s="3">
        <v>67876.79999999999</v>
      </c>
      <c r="N548" s="8">
        <v>44277.44</v>
      </c>
      <c r="O548" s="8">
        <f t="shared" si="30"/>
        <v>-23599.36</v>
      </c>
      <c r="P548" s="9">
        <f t="shared" si="31"/>
        <v>-0.3476793249</v>
      </c>
      <c r="Q548" s="3">
        <v>292.5724137931034</v>
      </c>
      <c r="R548" s="8">
        <v>191.67722943722944</v>
      </c>
      <c r="S548" s="8">
        <f t="shared" si="32"/>
        <v>-100.8951844</v>
      </c>
      <c r="T548" s="9">
        <f t="shared" si="33"/>
        <v>-0.3448554259</v>
      </c>
      <c r="U548" s="8"/>
      <c r="V548" s="8">
        <v>33.0</v>
      </c>
      <c r="W548" s="8">
        <v>5.0</v>
      </c>
      <c r="X548" s="9">
        <v>0.1645021645021645</v>
      </c>
      <c r="Y548" s="8">
        <v>35.5</v>
      </c>
      <c r="Z548" s="9">
        <v>0.15367965367965367</v>
      </c>
      <c r="AA548" s="8">
        <v>1247.2518309859156</v>
      </c>
      <c r="AB548" s="3"/>
      <c r="AC548" s="3">
        <v>6090.0</v>
      </c>
      <c r="AD548" s="3">
        <v>62.0</v>
      </c>
      <c r="AE548" s="3">
        <v>8.0</v>
      </c>
      <c r="AF548" s="3" t="s">
        <v>593</v>
      </c>
      <c r="AG548" s="3">
        <v>40.0</v>
      </c>
      <c r="AH548" s="3">
        <v>9.0</v>
      </c>
      <c r="AI548" s="3">
        <v>0.21120689655172414</v>
      </c>
      <c r="AJ548" s="3">
        <v>44.5</v>
      </c>
      <c r="AK548" s="3">
        <v>0.19181034482758622</v>
      </c>
      <c r="AL548" s="3">
        <v>1525.3213483146064</v>
      </c>
      <c r="AM548" s="3"/>
    </row>
    <row r="549" ht="14.25" customHeight="1">
      <c r="A549" s="1">
        <v>6094.0</v>
      </c>
      <c r="B549" s="2">
        <v>62.0</v>
      </c>
      <c r="C549" s="2">
        <v>8.0</v>
      </c>
      <c r="D549" s="3" t="s">
        <v>594</v>
      </c>
      <c r="E549" s="3">
        <v>86.0</v>
      </c>
      <c r="F549" s="8">
        <v>84.0</v>
      </c>
      <c r="G549" s="8">
        <f t="shared" si="26"/>
        <v>-2</v>
      </c>
      <c r="H549" s="9">
        <f t="shared" si="27"/>
        <v>-0.02325581395</v>
      </c>
      <c r="I549" s="3">
        <v>42.0</v>
      </c>
      <c r="J549" s="8">
        <v>47.0</v>
      </c>
      <c r="K549" s="8">
        <f t="shared" si="28"/>
        <v>5</v>
      </c>
      <c r="L549" s="9">
        <f t="shared" si="29"/>
        <v>0.119047619</v>
      </c>
      <c r="M549" s="3">
        <v>101786.56</v>
      </c>
      <c r="N549" s="8">
        <v>108373.76000000001</v>
      </c>
      <c r="O549" s="8">
        <f t="shared" si="30"/>
        <v>6587.2</v>
      </c>
      <c r="P549" s="9">
        <f t="shared" si="31"/>
        <v>0.06471581317</v>
      </c>
      <c r="Q549" s="3">
        <v>1183.5646511627906</v>
      </c>
      <c r="R549" s="8">
        <v>1290.1638095238097</v>
      </c>
      <c r="S549" s="8">
        <f t="shared" si="32"/>
        <v>106.5991584</v>
      </c>
      <c r="T549" s="9">
        <f t="shared" si="33"/>
        <v>0.09006618967</v>
      </c>
      <c r="U549" s="8"/>
      <c r="V549" s="8">
        <v>36.0</v>
      </c>
      <c r="W549" s="8">
        <v>11.0</v>
      </c>
      <c r="X549" s="9">
        <v>0.5595238095238095</v>
      </c>
      <c r="Y549" s="8">
        <v>41.5</v>
      </c>
      <c r="Z549" s="9">
        <v>0.49404761904761907</v>
      </c>
      <c r="AA549" s="8">
        <v>2611.415903614458</v>
      </c>
      <c r="AB549" s="3"/>
      <c r="AC549" s="3">
        <v>6094.0</v>
      </c>
      <c r="AD549" s="3">
        <v>62.0</v>
      </c>
      <c r="AE549" s="3">
        <v>8.0</v>
      </c>
      <c r="AF549" s="3" t="s">
        <v>594</v>
      </c>
      <c r="AG549" s="3">
        <v>36.0</v>
      </c>
      <c r="AH549" s="3">
        <v>6.0</v>
      </c>
      <c r="AI549" s="3">
        <v>0.4883720930232558</v>
      </c>
      <c r="AJ549" s="3">
        <v>39.0</v>
      </c>
      <c r="AK549" s="3">
        <v>0.45348837209302323</v>
      </c>
      <c r="AL549" s="3">
        <v>2609.911794871795</v>
      </c>
      <c r="AM549" s="3"/>
    </row>
    <row r="550" ht="14.25" customHeight="1">
      <c r="A550" s="1">
        <v>6095.0</v>
      </c>
      <c r="B550" s="2">
        <v>62.0</v>
      </c>
      <c r="C550" s="2">
        <v>8.0</v>
      </c>
      <c r="D550" s="3" t="s">
        <v>595</v>
      </c>
      <c r="E550" s="3">
        <v>35.0</v>
      </c>
      <c r="F550" s="8">
        <v>41.0</v>
      </c>
      <c r="G550" s="8">
        <f t="shared" si="26"/>
        <v>6</v>
      </c>
      <c r="H550" s="9">
        <f t="shared" si="27"/>
        <v>0.1714285714</v>
      </c>
      <c r="I550" s="3">
        <v>18.0</v>
      </c>
      <c r="J550" s="8">
        <v>24.0</v>
      </c>
      <c r="K550" s="8">
        <f t="shared" si="28"/>
        <v>6</v>
      </c>
      <c r="L550" s="9">
        <f t="shared" si="29"/>
        <v>0.3333333333</v>
      </c>
      <c r="M550" s="3">
        <v>35456.32</v>
      </c>
      <c r="N550" s="8">
        <v>57852.8</v>
      </c>
      <c r="O550" s="8">
        <f t="shared" si="30"/>
        <v>22396.48</v>
      </c>
      <c r="P550" s="9">
        <f t="shared" si="31"/>
        <v>0.6316639742</v>
      </c>
      <c r="Q550" s="3">
        <v>1013.0377142857143</v>
      </c>
      <c r="R550" s="8">
        <v>1411.0439024390244</v>
      </c>
      <c r="S550" s="8">
        <f t="shared" si="32"/>
        <v>398.0061882</v>
      </c>
      <c r="T550" s="9">
        <f t="shared" si="33"/>
        <v>0.3928838804</v>
      </c>
      <c r="U550" s="8"/>
      <c r="V550" s="8">
        <v>23.0</v>
      </c>
      <c r="W550" s="8">
        <v>1.0</v>
      </c>
      <c r="X550" s="9">
        <v>0.5853658536585366</v>
      </c>
      <c r="Y550" s="8">
        <v>23.5</v>
      </c>
      <c r="Z550" s="9">
        <v>0.573170731707317</v>
      </c>
      <c r="AA550" s="8">
        <v>2461.8212765957446</v>
      </c>
      <c r="AB550" s="3"/>
      <c r="AC550" s="3">
        <v>6095.0</v>
      </c>
      <c r="AD550" s="3">
        <v>62.0</v>
      </c>
      <c r="AE550" s="3">
        <v>8.0</v>
      </c>
      <c r="AF550" s="3" t="s">
        <v>595</v>
      </c>
      <c r="AG550" s="3">
        <v>16.0</v>
      </c>
      <c r="AH550" s="3">
        <v>2.0</v>
      </c>
      <c r="AI550" s="3">
        <v>0.5142857142857142</v>
      </c>
      <c r="AJ550" s="3">
        <v>17.0</v>
      </c>
      <c r="AK550" s="3">
        <v>0.4857142857142857</v>
      </c>
      <c r="AL550" s="3">
        <v>2085.665882352941</v>
      </c>
      <c r="AM550" s="3"/>
    </row>
    <row r="551" ht="14.25" customHeight="1">
      <c r="A551" s="1">
        <v>6096.0</v>
      </c>
      <c r="B551" s="2">
        <v>62.0</v>
      </c>
      <c r="C551" s="2">
        <v>8.0</v>
      </c>
      <c r="D551" s="3" t="s">
        <v>596</v>
      </c>
      <c r="E551" s="3">
        <v>29.0</v>
      </c>
      <c r="F551" s="8">
        <v>19.0</v>
      </c>
      <c r="G551" s="8">
        <f t="shared" si="26"/>
        <v>-10</v>
      </c>
      <c r="H551" s="9">
        <f t="shared" si="27"/>
        <v>-0.3448275862</v>
      </c>
      <c r="I551" s="3">
        <v>21.0</v>
      </c>
      <c r="J551" s="8">
        <v>15.0</v>
      </c>
      <c r="K551" s="8">
        <f t="shared" si="28"/>
        <v>-6</v>
      </c>
      <c r="L551" s="9">
        <f t="shared" si="29"/>
        <v>-0.2857142857</v>
      </c>
      <c r="M551" s="3">
        <v>50921.92</v>
      </c>
      <c r="N551" s="8">
        <v>44334.72</v>
      </c>
      <c r="O551" s="8">
        <f t="shared" si="30"/>
        <v>-6587.2</v>
      </c>
      <c r="P551" s="9">
        <f t="shared" si="31"/>
        <v>-0.1293588301</v>
      </c>
      <c r="Q551" s="3">
        <v>1755.9282758620689</v>
      </c>
      <c r="R551" s="8">
        <v>2333.406315789474</v>
      </c>
      <c r="S551" s="8">
        <f t="shared" si="32"/>
        <v>577.4780399</v>
      </c>
      <c r="T551" s="9">
        <f t="shared" si="33"/>
        <v>0.3288733645</v>
      </c>
      <c r="U551" s="8"/>
      <c r="V551" s="8">
        <v>13.0</v>
      </c>
      <c r="W551" s="8">
        <v>2.0</v>
      </c>
      <c r="X551" s="9">
        <v>0.7894736842105263</v>
      </c>
      <c r="Y551" s="8">
        <v>14.0</v>
      </c>
      <c r="Z551" s="9">
        <v>0.7368421052631579</v>
      </c>
      <c r="AA551" s="8">
        <v>3166.7657142857142</v>
      </c>
      <c r="AB551" s="3"/>
      <c r="AC551" s="3">
        <v>6096.0</v>
      </c>
      <c r="AD551" s="3">
        <v>62.0</v>
      </c>
      <c r="AE551" s="3">
        <v>8.0</v>
      </c>
      <c r="AF551" s="3" t="s">
        <v>596</v>
      </c>
      <c r="AG551" s="3">
        <v>14.0</v>
      </c>
      <c r="AH551" s="3">
        <v>7.0</v>
      </c>
      <c r="AI551" s="3">
        <v>0.7241379310344828</v>
      </c>
      <c r="AJ551" s="3">
        <v>17.5</v>
      </c>
      <c r="AK551" s="3">
        <v>0.603448275862069</v>
      </c>
      <c r="AL551" s="3">
        <v>2909.824</v>
      </c>
      <c r="AM551" s="3"/>
    </row>
    <row r="552" ht="14.25" customHeight="1">
      <c r="A552" s="1">
        <v>6383.0</v>
      </c>
      <c r="B552" s="2">
        <v>62.0</v>
      </c>
      <c r="C552" s="2">
        <v>8.0</v>
      </c>
      <c r="D552" s="3" t="s">
        <v>597</v>
      </c>
      <c r="E552" s="3">
        <v>139.0</v>
      </c>
      <c r="F552" s="8">
        <v>110.0</v>
      </c>
      <c r="G552" s="8">
        <f t="shared" si="26"/>
        <v>-29</v>
      </c>
      <c r="H552" s="9">
        <f t="shared" si="27"/>
        <v>-0.2086330935</v>
      </c>
      <c r="I552" s="3">
        <v>52.0</v>
      </c>
      <c r="J552" s="8">
        <v>38.0</v>
      </c>
      <c r="K552" s="8">
        <f t="shared" si="28"/>
        <v>-14</v>
      </c>
      <c r="L552" s="9">
        <f t="shared" si="29"/>
        <v>-0.2692307692</v>
      </c>
      <c r="M552" s="3">
        <v>82826.88</v>
      </c>
      <c r="N552" s="8">
        <v>71599.99999999999</v>
      </c>
      <c r="O552" s="8">
        <f t="shared" si="30"/>
        <v>-11226.88</v>
      </c>
      <c r="P552" s="9">
        <f t="shared" si="31"/>
        <v>-0.1355463347</v>
      </c>
      <c r="Q552" s="3">
        <v>595.8768345323741</v>
      </c>
      <c r="R552" s="8">
        <v>650.9090909090908</v>
      </c>
      <c r="S552" s="8">
        <f t="shared" si="32"/>
        <v>55.03225638</v>
      </c>
      <c r="T552" s="9">
        <f t="shared" si="33"/>
        <v>0.09235508613</v>
      </c>
      <c r="U552" s="8"/>
      <c r="V552" s="8">
        <v>33.0</v>
      </c>
      <c r="W552" s="8">
        <v>5.0</v>
      </c>
      <c r="X552" s="9">
        <v>0.34545454545454546</v>
      </c>
      <c r="Y552" s="8">
        <v>35.5</v>
      </c>
      <c r="Z552" s="9">
        <v>0.32272727272727275</v>
      </c>
      <c r="AA552" s="8">
        <v>2016.901408450704</v>
      </c>
      <c r="AB552" s="3"/>
      <c r="AC552" s="3">
        <v>6383.0</v>
      </c>
      <c r="AD552" s="3">
        <v>62.0</v>
      </c>
      <c r="AE552" s="3">
        <v>8.0</v>
      </c>
      <c r="AF552" s="3" t="s">
        <v>597</v>
      </c>
      <c r="AG552" s="3">
        <v>44.0</v>
      </c>
      <c r="AH552" s="3">
        <v>8.0</v>
      </c>
      <c r="AI552" s="3">
        <v>0.37410071942446044</v>
      </c>
      <c r="AJ552" s="3">
        <v>48.0</v>
      </c>
      <c r="AK552" s="3">
        <v>0.34532374100719426</v>
      </c>
      <c r="AL552" s="3">
        <v>1725.5600000000002</v>
      </c>
      <c r="AM552" s="3"/>
    </row>
    <row r="553" ht="14.25" customHeight="1">
      <c r="A553" s="1">
        <v>6979.0</v>
      </c>
      <c r="B553" s="2">
        <v>62.0</v>
      </c>
      <c r="C553" s="2">
        <v>8.0</v>
      </c>
      <c r="D553" s="3" t="s">
        <v>598</v>
      </c>
      <c r="E553" s="3">
        <v>73.0</v>
      </c>
      <c r="F553" s="8">
        <v>54.0</v>
      </c>
      <c r="G553" s="8">
        <f t="shared" si="26"/>
        <v>-19</v>
      </c>
      <c r="H553" s="9">
        <f t="shared" si="27"/>
        <v>-0.2602739726</v>
      </c>
      <c r="I553" s="3">
        <v>38.0</v>
      </c>
      <c r="J553" s="8">
        <v>44.0</v>
      </c>
      <c r="K553" s="8">
        <f t="shared" si="28"/>
        <v>6</v>
      </c>
      <c r="L553" s="9">
        <f t="shared" si="29"/>
        <v>0.1578947368</v>
      </c>
      <c r="M553" s="3">
        <v>112555.2</v>
      </c>
      <c r="N553" s="8">
        <v>132374.08</v>
      </c>
      <c r="O553" s="8">
        <f t="shared" si="30"/>
        <v>19818.88</v>
      </c>
      <c r="P553" s="9">
        <f t="shared" si="31"/>
        <v>0.1760814249</v>
      </c>
      <c r="Q553" s="3">
        <v>1541.8520547945204</v>
      </c>
      <c r="R553" s="8">
        <v>2451.3718518518517</v>
      </c>
      <c r="S553" s="8">
        <f t="shared" si="32"/>
        <v>909.5197971</v>
      </c>
      <c r="T553" s="9">
        <f t="shared" si="33"/>
        <v>0.5898878522</v>
      </c>
      <c r="U553" s="8"/>
      <c r="V553" s="8">
        <v>40.0</v>
      </c>
      <c r="W553" s="8">
        <v>4.0</v>
      </c>
      <c r="X553" s="9">
        <v>0.8148148148148148</v>
      </c>
      <c r="Y553" s="8">
        <v>42.0</v>
      </c>
      <c r="Z553" s="9">
        <v>0.7777777777777778</v>
      </c>
      <c r="AA553" s="8">
        <v>3151.7638095238094</v>
      </c>
      <c r="AB553" s="3"/>
      <c r="AC553" s="3">
        <v>6979.0</v>
      </c>
      <c r="AD553" s="3">
        <v>62.0</v>
      </c>
      <c r="AE553" s="3">
        <v>8.0</v>
      </c>
      <c r="AF553" s="3" t="s">
        <v>598</v>
      </c>
      <c r="AG553" s="3">
        <v>36.0</v>
      </c>
      <c r="AH553" s="3">
        <v>2.0</v>
      </c>
      <c r="AI553" s="3">
        <v>0.5205479452054794</v>
      </c>
      <c r="AJ553" s="3">
        <v>37.0</v>
      </c>
      <c r="AK553" s="3">
        <v>0.5068493150684932</v>
      </c>
      <c r="AL553" s="3">
        <v>3042.0324324324324</v>
      </c>
      <c r="AM553" s="3"/>
    </row>
    <row r="554" ht="14.25" customHeight="1">
      <c r="A554" s="1"/>
      <c r="B554" s="2"/>
      <c r="C554" s="2"/>
      <c r="D554" s="3"/>
      <c r="E554" s="3"/>
      <c r="F554" s="8"/>
      <c r="G554" s="8"/>
      <c r="H554" s="8"/>
      <c r="I554" s="3"/>
      <c r="J554" s="8"/>
      <c r="K554" s="8"/>
      <c r="L554" s="8"/>
      <c r="M554" s="3"/>
      <c r="N554" s="8"/>
      <c r="O554" s="8"/>
      <c r="P554" s="8"/>
      <c r="Q554" s="3"/>
      <c r="R554" s="8"/>
      <c r="S554" s="8"/>
      <c r="T554" s="8"/>
      <c r="U554" s="8"/>
      <c r="V554" s="8"/>
      <c r="W554" s="8"/>
      <c r="X554" s="9"/>
      <c r="Y554" s="8"/>
      <c r="Z554" s="9"/>
      <c r="AA554" s="8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ht="14.25" customHeight="1">
      <c r="A555" s="1"/>
      <c r="B555" s="2"/>
      <c r="C555" s="2"/>
      <c r="D555" s="3"/>
      <c r="E555" s="3"/>
      <c r="F555" s="8"/>
      <c r="G555" s="8"/>
      <c r="H555" s="8"/>
      <c r="I555" s="3"/>
      <c r="J555" s="8"/>
      <c r="K555" s="8"/>
      <c r="L555" s="8"/>
      <c r="M555" s="3"/>
      <c r="N555" s="8"/>
      <c r="O555" s="8"/>
      <c r="P555" s="8"/>
      <c r="Q555" s="3"/>
      <c r="R555" s="8"/>
      <c r="S555" s="8"/>
      <c r="T555" s="8"/>
      <c r="U555" s="8"/>
      <c r="V555" s="8"/>
      <c r="W555" s="8"/>
      <c r="X555" s="9"/>
      <c r="Y555" s="8"/>
      <c r="Z555" s="9"/>
      <c r="AA555" s="8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ht="14.25" customHeight="1">
      <c r="A556" s="1"/>
      <c r="B556" s="2"/>
      <c r="C556" s="2"/>
      <c r="D556" s="3"/>
      <c r="E556" s="3"/>
      <c r="F556" s="8"/>
      <c r="G556" s="8"/>
      <c r="H556" s="8"/>
      <c r="I556" s="3"/>
      <c r="J556" s="8"/>
      <c r="K556" s="8"/>
      <c r="L556" s="8"/>
      <c r="M556" s="3"/>
      <c r="N556" s="8"/>
      <c r="O556" s="8"/>
      <c r="P556" s="8"/>
      <c r="Q556" s="3"/>
      <c r="R556" s="8"/>
      <c r="S556" s="8"/>
      <c r="T556" s="8"/>
      <c r="U556" s="8"/>
      <c r="V556" s="8"/>
      <c r="W556" s="8"/>
      <c r="X556" s="9"/>
      <c r="Y556" s="8"/>
      <c r="Z556" s="9"/>
      <c r="AA556" s="8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ht="14.25" customHeight="1">
      <c r="A557" s="1"/>
      <c r="B557" s="2"/>
      <c r="C557" s="2"/>
      <c r="D557" s="3"/>
      <c r="E557" s="3"/>
      <c r="F557" s="8"/>
      <c r="G557" s="8"/>
      <c r="H557" s="8"/>
      <c r="I557" s="3"/>
      <c r="J557" s="8"/>
      <c r="K557" s="8"/>
      <c r="L557" s="8"/>
      <c r="M557" s="3"/>
      <c r="N557" s="8"/>
      <c r="O557" s="8"/>
      <c r="P557" s="8"/>
      <c r="Q557" s="3"/>
      <c r="R557" s="8"/>
      <c r="S557" s="8"/>
      <c r="T557" s="8"/>
      <c r="U557" s="8"/>
      <c r="V557" s="8"/>
      <c r="W557" s="8"/>
      <c r="X557" s="9"/>
      <c r="Y557" s="8"/>
      <c r="Z557" s="9"/>
      <c r="AA557" s="8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ht="14.25" customHeight="1">
      <c r="A558" s="1"/>
      <c r="B558" s="2"/>
      <c r="C558" s="2"/>
      <c r="D558" s="3"/>
      <c r="E558" s="3"/>
      <c r="F558" s="8"/>
      <c r="G558" s="8"/>
      <c r="H558" s="8"/>
      <c r="I558" s="3"/>
      <c r="J558" s="8"/>
      <c r="K558" s="8"/>
      <c r="L558" s="8"/>
      <c r="M558" s="3"/>
      <c r="N558" s="8"/>
      <c r="O558" s="8"/>
      <c r="P558" s="8"/>
      <c r="Q558" s="3"/>
      <c r="R558" s="8"/>
      <c r="S558" s="8"/>
      <c r="T558" s="8"/>
      <c r="U558" s="8"/>
      <c r="V558" s="8"/>
      <c r="W558" s="8"/>
      <c r="X558" s="9"/>
      <c r="Y558" s="8"/>
      <c r="Z558" s="9"/>
      <c r="AA558" s="8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ht="14.25" customHeight="1">
      <c r="A559" s="1"/>
      <c r="B559" s="2"/>
      <c r="C559" s="2"/>
      <c r="D559" s="3"/>
      <c r="E559" s="3"/>
      <c r="F559" s="8"/>
      <c r="G559" s="8"/>
      <c r="H559" s="8"/>
      <c r="I559" s="3"/>
      <c r="J559" s="8"/>
      <c r="K559" s="8"/>
      <c r="L559" s="8"/>
      <c r="M559" s="3"/>
      <c r="N559" s="8"/>
      <c r="O559" s="8"/>
      <c r="P559" s="8"/>
      <c r="Q559" s="3"/>
      <c r="R559" s="8"/>
      <c r="S559" s="8"/>
      <c r="T559" s="8"/>
      <c r="U559" s="8"/>
      <c r="V559" s="8"/>
      <c r="W559" s="8"/>
      <c r="X559" s="9"/>
      <c r="Y559" s="8"/>
      <c r="Z559" s="9"/>
      <c r="AA559" s="8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ht="14.25" customHeight="1">
      <c r="A560" s="1"/>
      <c r="B560" s="2"/>
      <c r="C560" s="2"/>
      <c r="D560" s="3"/>
      <c r="E560" s="3"/>
      <c r="F560" s="8"/>
      <c r="G560" s="8"/>
      <c r="H560" s="8"/>
      <c r="I560" s="3"/>
      <c r="J560" s="8"/>
      <c r="K560" s="8"/>
      <c r="L560" s="8"/>
      <c r="M560" s="3"/>
      <c r="N560" s="8"/>
      <c r="O560" s="8"/>
      <c r="P560" s="8"/>
      <c r="Q560" s="3"/>
      <c r="R560" s="8"/>
      <c r="S560" s="8"/>
      <c r="T560" s="8"/>
      <c r="U560" s="8"/>
      <c r="V560" s="8"/>
      <c r="W560" s="8"/>
      <c r="X560" s="9"/>
      <c r="Y560" s="8"/>
      <c r="Z560" s="9"/>
      <c r="AA560" s="8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ht="14.25" customHeight="1">
      <c r="A561" s="1"/>
      <c r="B561" s="2"/>
      <c r="C561" s="2"/>
      <c r="D561" s="3"/>
      <c r="E561" s="3"/>
      <c r="F561" s="8"/>
      <c r="G561" s="8"/>
      <c r="H561" s="8"/>
      <c r="I561" s="3"/>
      <c r="J561" s="8"/>
      <c r="K561" s="8"/>
      <c r="L561" s="8"/>
      <c r="M561" s="3"/>
      <c r="N561" s="8"/>
      <c r="O561" s="8"/>
      <c r="P561" s="8"/>
      <c r="Q561" s="3"/>
      <c r="R561" s="8"/>
      <c r="S561" s="8"/>
      <c r="T561" s="8"/>
      <c r="U561" s="8"/>
      <c r="V561" s="8"/>
      <c r="W561" s="8"/>
      <c r="X561" s="9"/>
      <c r="Y561" s="8"/>
      <c r="Z561" s="9"/>
      <c r="AA561" s="8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ht="14.25" customHeight="1">
      <c r="A562" s="1"/>
      <c r="B562" s="2"/>
      <c r="C562" s="2"/>
      <c r="D562" s="3"/>
      <c r="E562" s="3"/>
      <c r="F562" s="8"/>
      <c r="G562" s="8"/>
      <c r="H562" s="8"/>
      <c r="I562" s="3"/>
      <c r="J562" s="8"/>
      <c r="K562" s="8"/>
      <c r="L562" s="8"/>
      <c r="M562" s="3"/>
      <c r="N562" s="8"/>
      <c r="O562" s="8"/>
      <c r="P562" s="8"/>
      <c r="Q562" s="3"/>
      <c r="R562" s="8"/>
      <c r="S562" s="8"/>
      <c r="T562" s="8"/>
      <c r="U562" s="8"/>
      <c r="V562" s="8"/>
      <c r="W562" s="8"/>
      <c r="X562" s="9"/>
      <c r="Y562" s="8"/>
      <c r="Z562" s="9"/>
      <c r="AA562" s="8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ht="14.25" customHeight="1">
      <c r="A563" s="1"/>
      <c r="B563" s="2"/>
      <c r="C563" s="2"/>
      <c r="D563" s="3"/>
      <c r="E563" s="3"/>
      <c r="F563" s="8"/>
      <c r="G563" s="8"/>
      <c r="H563" s="8"/>
      <c r="I563" s="3"/>
      <c r="J563" s="8"/>
      <c r="K563" s="8"/>
      <c r="L563" s="8"/>
      <c r="M563" s="3"/>
      <c r="N563" s="8"/>
      <c r="O563" s="8"/>
      <c r="P563" s="8"/>
      <c r="Q563" s="3"/>
      <c r="R563" s="8"/>
      <c r="S563" s="8"/>
      <c r="T563" s="8"/>
      <c r="U563" s="8"/>
      <c r="V563" s="8"/>
      <c r="W563" s="8"/>
      <c r="X563" s="9"/>
      <c r="Y563" s="8"/>
      <c r="Z563" s="9"/>
      <c r="AA563" s="8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ht="14.25" customHeight="1">
      <c r="A564" s="1"/>
      <c r="B564" s="2"/>
      <c r="C564" s="2"/>
      <c r="D564" s="3"/>
      <c r="E564" s="3"/>
      <c r="F564" s="8"/>
      <c r="G564" s="8"/>
      <c r="H564" s="8"/>
      <c r="I564" s="3"/>
      <c r="J564" s="8"/>
      <c r="K564" s="8"/>
      <c r="L564" s="8"/>
      <c r="M564" s="3"/>
      <c r="N564" s="8"/>
      <c r="O564" s="8"/>
      <c r="P564" s="8"/>
      <c r="Q564" s="3"/>
      <c r="R564" s="8"/>
      <c r="S564" s="8"/>
      <c r="T564" s="8"/>
      <c r="U564" s="8"/>
      <c r="V564" s="8"/>
      <c r="W564" s="8"/>
      <c r="X564" s="9"/>
      <c r="Y564" s="8"/>
      <c r="Z564" s="9"/>
      <c r="AA564" s="8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ht="14.25" customHeight="1">
      <c r="A565" s="1"/>
      <c r="B565" s="2"/>
      <c r="C565" s="2"/>
      <c r="D565" s="3"/>
      <c r="E565" s="3"/>
      <c r="F565" s="8"/>
      <c r="G565" s="8"/>
      <c r="H565" s="8"/>
      <c r="I565" s="3"/>
      <c r="J565" s="8"/>
      <c r="K565" s="8"/>
      <c r="L565" s="8"/>
      <c r="M565" s="3"/>
      <c r="N565" s="8"/>
      <c r="O565" s="8"/>
      <c r="P565" s="8"/>
      <c r="Q565" s="3"/>
      <c r="R565" s="8"/>
      <c r="S565" s="8"/>
      <c r="T565" s="8"/>
      <c r="U565" s="8"/>
      <c r="V565" s="8"/>
      <c r="W565" s="8"/>
      <c r="X565" s="9"/>
      <c r="Y565" s="8"/>
      <c r="Z565" s="9"/>
      <c r="AA565" s="8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ht="14.25" customHeight="1">
      <c r="A566" s="1"/>
      <c r="B566" s="2"/>
      <c r="C566" s="2"/>
      <c r="D566" s="3"/>
      <c r="E566" s="3"/>
      <c r="F566" s="8"/>
      <c r="G566" s="8"/>
      <c r="H566" s="8"/>
      <c r="I566" s="3"/>
      <c r="J566" s="8"/>
      <c r="K566" s="8"/>
      <c r="L566" s="8"/>
      <c r="M566" s="3"/>
      <c r="N566" s="8"/>
      <c r="O566" s="8"/>
      <c r="P566" s="8"/>
      <c r="Q566" s="3"/>
      <c r="R566" s="8"/>
      <c r="S566" s="8"/>
      <c r="T566" s="8"/>
      <c r="U566" s="8"/>
      <c r="V566" s="8"/>
      <c r="W566" s="8"/>
      <c r="X566" s="9"/>
      <c r="Y566" s="8"/>
      <c r="Z566" s="9"/>
      <c r="AA566" s="8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ht="14.25" customHeight="1">
      <c r="A567" s="1"/>
      <c r="B567" s="2"/>
      <c r="C567" s="2"/>
      <c r="D567" s="3"/>
      <c r="E567" s="3"/>
      <c r="F567" s="8"/>
      <c r="G567" s="8"/>
      <c r="H567" s="8"/>
      <c r="I567" s="3"/>
      <c r="J567" s="8"/>
      <c r="K567" s="8"/>
      <c r="L567" s="8"/>
      <c r="M567" s="3"/>
      <c r="N567" s="8"/>
      <c r="O567" s="8"/>
      <c r="P567" s="8"/>
      <c r="Q567" s="3"/>
      <c r="R567" s="8"/>
      <c r="S567" s="8"/>
      <c r="T567" s="8"/>
      <c r="U567" s="8"/>
      <c r="V567" s="8"/>
      <c r="W567" s="8"/>
      <c r="X567" s="9"/>
      <c r="Y567" s="8"/>
      <c r="Z567" s="9"/>
      <c r="AA567" s="8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ht="14.25" customHeight="1">
      <c r="A568" s="1"/>
      <c r="B568" s="2"/>
      <c r="C568" s="2"/>
      <c r="D568" s="3"/>
      <c r="E568" s="3"/>
      <c r="F568" s="8"/>
      <c r="G568" s="8"/>
      <c r="H568" s="8"/>
      <c r="I568" s="3"/>
      <c r="J568" s="8"/>
      <c r="K568" s="8"/>
      <c r="L568" s="8"/>
      <c r="M568" s="3"/>
      <c r="N568" s="8"/>
      <c r="O568" s="8"/>
      <c r="P568" s="8"/>
      <c r="Q568" s="3"/>
      <c r="R568" s="8"/>
      <c r="S568" s="8"/>
      <c r="T568" s="8"/>
      <c r="U568" s="8"/>
      <c r="V568" s="8"/>
      <c r="W568" s="8"/>
      <c r="X568" s="9"/>
      <c r="Y568" s="8"/>
      <c r="Z568" s="9"/>
      <c r="AA568" s="8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ht="14.25" customHeight="1">
      <c r="A569" s="1"/>
      <c r="B569" s="2"/>
      <c r="C569" s="2"/>
      <c r="D569" s="3"/>
      <c r="E569" s="3"/>
      <c r="F569" s="8"/>
      <c r="G569" s="8"/>
      <c r="H569" s="8"/>
      <c r="I569" s="3"/>
      <c r="J569" s="8"/>
      <c r="K569" s="8"/>
      <c r="L569" s="8"/>
      <c r="M569" s="3"/>
      <c r="N569" s="8"/>
      <c r="O569" s="8"/>
      <c r="P569" s="8"/>
      <c r="Q569" s="3"/>
      <c r="R569" s="8"/>
      <c r="S569" s="8"/>
      <c r="T569" s="8"/>
      <c r="U569" s="8"/>
      <c r="V569" s="8"/>
      <c r="W569" s="8"/>
      <c r="X569" s="9"/>
      <c r="Y569" s="8"/>
      <c r="Z569" s="9"/>
      <c r="AA569" s="8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ht="14.25" customHeight="1">
      <c r="A570" s="1"/>
      <c r="B570" s="2"/>
      <c r="C570" s="2"/>
      <c r="D570" s="3"/>
      <c r="E570" s="3"/>
      <c r="F570" s="8"/>
      <c r="G570" s="8"/>
      <c r="H570" s="8"/>
      <c r="I570" s="3"/>
      <c r="J570" s="8"/>
      <c r="K570" s="8"/>
      <c r="L570" s="8"/>
      <c r="M570" s="3"/>
      <c r="N570" s="8"/>
      <c r="O570" s="8"/>
      <c r="P570" s="8"/>
      <c r="Q570" s="3"/>
      <c r="R570" s="8"/>
      <c r="S570" s="8"/>
      <c r="T570" s="8"/>
      <c r="U570" s="8"/>
      <c r="V570" s="8"/>
      <c r="W570" s="8"/>
      <c r="X570" s="9"/>
      <c r="Y570" s="8"/>
      <c r="Z570" s="9"/>
      <c r="AA570" s="8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ht="14.25" customHeight="1">
      <c r="A571" s="1"/>
      <c r="B571" s="2"/>
      <c r="C571" s="2"/>
      <c r="D571" s="3"/>
      <c r="E571" s="3"/>
      <c r="F571" s="8"/>
      <c r="G571" s="8"/>
      <c r="H571" s="8"/>
      <c r="I571" s="3"/>
      <c r="J571" s="8"/>
      <c r="K571" s="8"/>
      <c r="L571" s="8"/>
      <c r="M571" s="3"/>
      <c r="N571" s="8"/>
      <c r="O571" s="8"/>
      <c r="P571" s="8"/>
      <c r="Q571" s="3"/>
      <c r="R571" s="8"/>
      <c r="S571" s="8"/>
      <c r="T571" s="8"/>
      <c r="U571" s="8"/>
      <c r="V571" s="8"/>
      <c r="W571" s="8"/>
      <c r="X571" s="9"/>
      <c r="Y571" s="8"/>
      <c r="Z571" s="9"/>
      <c r="AA571" s="8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ht="14.25" customHeight="1">
      <c r="A572" s="1"/>
      <c r="B572" s="2"/>
      <c r="C572" s="2"/>
      <c r="D572" s="3"/>
      <c r="E572" s="3"/>
      <c r="F572" s="8"/>
      <c r="G572" s="8"/>
      <c r="H572" s="8"/>
      <c r="I572" s="3"/>
      <c r="J572" s="8"/>
      <c r="K572" s="8"/>
      <c r="L572" s="8"/>
      <c r="M572" s="3"/>
      <c r="N572" s="8"/>
      <c r="O572" s="8"/>
      <c r="P572" s="8"/>
      <c r="Q572" s="3"/>
      <c r="R572" s="8"/>
      <c r="S572" s="8"/>
      <c r="T572" s="8"/>
      <c r="U572" s="8"/>
      <c r="V572" s="8"/>
      <c r="W572" s="8"/>
      <c r="X572" s="9"/>
      <c r="Y572" s="8"/>
      <c r="Z572" s="9"/>
      <c r="AA572" s="8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ht="14.25" customHeight="1">
      <c r="A573" s="1"/>
      <c r="B573" s="2"/>
      <c r="C573" s="2"/>
      <c r="D573" s="3"/>
      <c r="E573" s="3"/>
      <c r="F573" s="8"/>
      <c r="G573" s="8"/>
      <c r="H573" s="8"/>
      <c r="I573" s="3"/>
      <c r="J573" s="8"/>
      <c r="K573" s="8"/>
      <c r="L573" s="8"/>
      <c r="M573" s="3"/>
      <c r="N573" s="8"/>
      <c r="O573" s="8"/>
      <c r="P573" s="8"/>
      <c r="Q573" s="3"/>
      <c r="R573" s="8"/>
      <c r="S573" s="8"/>
      <c r="T573" s="8"/>
      <c r="U573" s="8"/>
      <c r="V573" s="8"/>
      <c r="W573" s="8"/>
      <c r="X573" s="9"/>
      <c r="Y573" s="8"/>
      <c r="Z573" s="9"/>
      <c r="AA573" s="8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ht="14.25" customHeight="1">
      <c r="A574" s="1"/>
      <c r="B574" s="2"/>
      <c r="C574" s="2"/>
      <c r="D574" s="3"/>
      <c r="E574" s="3"/>
      <c r="F574" s="8"/>
      <c r="G574" s="8"/>
      <c r="H574" s="8"/>
      <c r="I574" s="3"/>
      <c r="J574" s="8"/>
      <c r="K574" s="8"/>
      <c r="L574" s="8"/>
      <c r="M574" s="3"/>
      <c r="N574" s="8"/>
      <c r="O574" s="8"/>
      <c r="P574" s="8"/>
      <c r="Q574" s="3"/>
      <c r="R574" s="8"/>
      <c r="S574" s="8"/>
      <c r="T574" s="8"/>
      <c r="U574" s="8"/>
      <c r="V574" s="8"/>
      <c r="W574" s="8"/>
      <c r="X574" s="9"/>
      <c r="Y574" s="8"/>
      <c r="Z574" s="9"/>
      <c r="AA574" s="8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ht="14.25" customHeight="1">
      <c r="A575" s="1"/>
      <c r="B575" s="2"/>
      <c r="C575" s="2"/>
      <c r="D575" s="3"/>
      <c r="E575" s="3"/>
      <c r="F575" s="8"/>
      <c r="G575" s="8"/>
      <c r="H575" s="8"/>
      <c r="I575" s="3"/>
      <c r="J575" s="8"/>
      <c r="K575" s="8"/>
      <c r="L575" s="8"/>
      <c r="M575" s="3"/>
      <c r="N575" s="8"/>
      <c r="O575" s="8"/>
      <c r="P575" s="8"/>
      <c r="Q575" s="3"/>
      <c r="R575" s="8"/>
      <c r="S575" s="8"/>
      <c r="T575" s="8"/>
      <c r="U575" s="8"/>
      <c r="V575" s="8"/>
      <c r="W575" s="8"/>
      <c r="X575" s="9"/>
      <c r="Y575" s="8"/>
      <c r="Z575" s="9"/>
      <c r="AA575" s="8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ht="14.25" customHeight="1">
      <c r="A576" s="1"/>
      <c r="B576" s="2"/>
      <c r="C576" s="2"/>
      <c r="D576" s="3"/>
      <c r="E576" s="3"/>
      <c r="F576" s="8"/>
      <c r="G576" s="8"/>
      <c r="H576" s="8"/>
      <c r="I576" s="3"/>
      <c r="J576" s="8"/>
      <c r="K576" s="8"/>
      <c r="L576" s="8"/>
      <c r="M576" s="3"/>
      <c r="N576" s="8"/>
      <c r="O576" s="8"/>
      <c r="P576" s="8"/>
      <c r="Q576" s="3"/>
      <c r="R576" s="8"/>
      <c r="S576" s="8"/>
      <c r="T576" s="8"/>
      <c r="U576" s="8"/>
      <c r="V576" s="8"/>
      <c r="W576" s="8"/>
      <c r="X576" s="9"/>
      <c r="Y576" s="8"/>
      <c r="Z576" s="9"/>
      <c r="AA576" s="8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ht="14.25" customHeight="1">
      <c r="A577" s="1"/>
      <c r="B577" s="2"/>
      <c r="C577" s="2"/>
      <c r="D577" s="3"/>
      <c r="E577" s="3"/>
      <c r="F577" s="8"/>
      <c r="G577" s="8"/>
      <c r="H577" s="8"/>
      <c r="I577" s="3"/>
      <c r="J577" s="8"/>
      <c r="K577" s="8"/>
      <c r="L577" s="8"/>
      <c r="M577" s="3"/>
      <c r="N577" s="8"/>
      <c r="O577" s="8"/>
      <c r="P577" s="8"/>
      <c r="Q577" s="3"/>
      <c r="R577" s="8"/>
      <c r="S577" s="8"/>
      <c r="T577" s="8"/>
      <c r="U577" s="8"/>
      <c r="V577" s="8"/>
      <c r="W577" s="8"/>
      <c r="X577" s="9"/>
      <c r="Y577" s="8"/>
      <c r="Z577" s="9"/>
      <c r="AA577" s="8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ht="14.25" customHeight="1">
      <c r="A578" s="1"/>
      <c r="B578" s="2"/>
      <c r="C578" s="2"/>
      <c r="D578" s="3"/>
      <c r="E578" s="3"/>
      <c r="F578" s="8"/>
      <c r="G578" s="8"/>
      <c r="H578" s="8"/>
      <c r="I578" s="3"/>
      <c r="J578" s="8"/>
      <c r="K578" s="8"/>
      <c r="L578" s="8"/>
      <c r="M578" s="3"/>
      <c r="N578" s="8"/>
      <c r="O578" s="8"/>
      <c r="P578" s="8"/>
      <c r="Q578" s="3"/>
      <c r="R578" s="8"/>
      <c r="S578" s="8"/>
      <c r="T578" s="8"/>
      <c r="U578" s="8"/>
      <c r="V578" s="8"/>
      <c r="W578" s="8"/>
      <c r="X578" s="9"/>
      <c r="Y578" s="8"/>
      <c r="Z578" s="9"/>
      <c r="AA578" s="8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ht="14.25" customHeight="1">
      <c r="A579" s="1"/>
      <c r="B579" s="2"/>
      <c r="C579" s="2"/>
      <c r="D579" s="3"/>
      <c r="E579" s="3"/>
      <c r="F579" s="8"/>
      <c r="G579" s="8"/>
      <c r="H579" s="8"/>
      <c r="I579" s="3"/>
      <c r="J579" s="8"/>
      <c r="K579" s="8"/>
      <c r="L579" s="8"/>
      <c r="M579" s="3"/>
      <c r="N579" s="8"/>
      <c r="O579" s="8"/>
      <c r="P579" s="8"/>
      <c r="Q579" s="3"/>
      <c r="R579" s="8"/>
      <c r="S579" s="8"/>
      <c r="T579" s="8"/>
      <c r="U579" s="8"/>
      <c r="V579" s="8"/>
      <c r="W579" s="8"/>
      <c r="X579" s="9"/>
      <c r="Y579" s="8"/>
      <c r="Z579" s="9"/>
      <c r="AA579" s="8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ht="14.25" customHeight="1">
      <c r="A580" s="1"/>
      <c r="B580" s="2"/>
      <c r="C580" s="2"/>
      <c r="D580" s="3"/>
      <c r="E580" s="3"/>
      <c r="F580" s="8"/>
      <c r="G580" s="8"/>
      <c r="H580" s="8"/>
      <c r="I580" s="3"/>
      <c r="J580" s="8"/>
      <c r="K580" s="8"/>
      <c r="L580" s="8"/>
      <c r="M580" s="3"/>
      <c r="N580" s="8"/>
      <c r="O580" s="8"/>
      <c r="P580" s="8"/>
      <c r="Q580" s="3"/>
      <c r="R580" s="8"/>
      <c r="S580" s="8"/>
      <c r="T580" s="8"/>
      <c r="U580" s="8"/>
      <c r="V580" s="8"/>
      <c r="W580" s="8"/>
      <c r="X580" s="9"/>
      <c r="Y580" s="8"/>
      <c r="Z580" s="9"/>
      <c r="AA580" s="8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ht="14.25" customHeight="1">
      <c r="A581" s="1"/>
      <c r="B581" s="2"/>
      <c r="C581" s="2"/>
      <c r="D581" s="3"/>
      <c r="E581" s="3"/>
      <c r="F581" s="8"/>
      <c r="G581" s="8"/>
      <c r="H581" s="8"/>
      <c r="I581" s="3"/>
      <c r="J581" s="8"/>
      <c r="K581" s="8"/>
      <c r="L581" s="8"/>
      <c r="M581" s="3"/>
      <c r="N581" s="8"/>
      <c r="O581" s="8"/>
      <c r="P581" s="8"/>
      <c r="Q581" s="3"/>
      <c r="R581" s="8"/>
      <c r="S581" s="8"/>
      <c r="T581" s="8"/>
      <c r="U581" s="8"/>
      <c r="V581" s="8"/>
      <c r="W581" s="8"/>
      <c r="X581" s="9"/>
      <c r="Y581" s="8"/>
      <c r="Z581" s="9"/>
      <c r="AA581" s="8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ht="14.25" customHeight="1">
      <c r="A582" s="1"/>
      <c r="B582" s="2"/>
      <c r="C582" s="2"/>
      <c r="D582" s="3"/>
      <c r="E582" s="3"/>
      <c r="F582" s="8"/>
      <c r="G582" s="8"/>
      <c r="H582" s="8"/>
      <c r="I582" s="3"/>
      <c r="J582" s="8"/>
      <c r="K582" s="8"/>
      <c r="L582" s="8"/>
      <c r="M582" s="3"/>
      <c r="N582" s="8"/>
      <c r="O582" s="8"/>
      <c r="P582" s="8"/>
      <c r="Q582" s="3"/>
      <c r="R582" s="8"/>
      <c r="S582" s="8"/>
      <c r="T582" s="8"/>
      <c r="U582" s="8"/>
      <c r="V582" s="8"/>
      <c r="W582" s="8"/>
      <c r="X582" s="9"/>
      <c r="Y582" s="8"/>
      <c r="Z582" s="9"/>
      <c r="AA582" s="8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ht="14.25" customHeight="1">
      <c r="A583" s="1"/>
      <c r="B583" s="2"/>
      <c r="C583" s="2"/>
      <c r="D583" s="3"/>
      <c r="E583" s="3"/>
      <c r="F583" s="8"/>
      <c r="G583" s="8"/>
      <c r="H583" s="8"/>
      <c r="I583" s="3"/>
      <c r="J583" s="8"/>
      <c r="K583" s="8"/>
      <c r="L583" s="8"/>
      <c r="M583" s="3"/>
      <c r="N583" s="8"/>
      <c r="O583" s="8"/>
      <c r="P583" s="8"/>
      <c r="Q583" s="3"/>
      <c r="R583" s="8"/>
      <c r="S583" s="8"/>
      <c r="T583" s="8"/>
      <c r="U583" s="8"/>
      <c r="V583" s="8"/>
      <c r="W583" s="8"/>
      <c r="X583" s="9"/>
      <c r="Y583" s="8"/>
      <c r="Z583" s="9"/>
      <c r="AA583" s="8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ht="14.25" customHeight="1">
      <c r="A584" s="1"/>
      <c r="B584" s="2"/>
      <c r="C584" s="2"/>
      <c r="D584" s="3"/>
      <c r="E584" s="3"/>
      <c r="F584" s="8"/>
      <c r="G584" s="8"/>
      <c r="H584" s="8"/>
      <c r="I584" s="3"/>
      <c r="J584" s="8"/>
      <c r="K584" s="8"/>
      <c r="L584" s="8"/>
      <c r="M584" s="3"/>
      <c r="N584" s="8"/>
      <c r="O584" s="8"/>
      <c r="P584" s="8"/>
      <c r="Q584" s="3"/>
      <c r="R584" s="8"/>
      <c r="S584" s="8"/>
      <c r="T584" s="8"/>
      <c r="U584" s="8"/>
      <c r="V584" s="8"/>
      <c r="W584" s="8"/>
      <c r="X584" s="9"/>
      <c r="Y584" s="8"/>
      <c r="Z584" s="9"/>
      <c r="AA584" s="8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ht="14.25" customHeight="1">
      <c r="A585" s="1"/>
      <c r="B585" s="2"/>
      <c r="C585" s="2"/>
      <c r="D585" s="3"/>
      <c r="E585" s="3"/>
      <c r="F585" s="8"/>
      <c r="G585" s="8"/>
      <c r="H585" s="8"/>
      <c r="I585" s="3"/>
      <c r="J585" s="8"/>
      <c r="K585" s="8"/>
      <c r="L585" s="8"/>
      <c r="M585" s="3"/>
      <c r="N585" s="8"/>
      <c r="O585" s="8"/>
      <c r="P585" s="8"/>
      <c r="Q585" s="3"/>
      <c r="R585" s="8"/>
      <c r="S585" s="8"/>
      <c r="T585" s="8"/>
      <c r="U585" s="8"/>
      <c r="V585" s="8"/>
      <c r="W585" s="8"/>
      <c r="X585" s="9"/>
      <c r="Y585" s="8"/>
      <c r="Z585" s="9"/>
      <c r="AA585" s="8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ht="14.25" customHeight="1">
      <c r="A586" s="1"/>
      <c r="B586" s="2"/>
      <c r="C586" s="2"/>
      <c r="D586" s="3"/>
      <c r="E586" s="3"/>
      <c r="F586" s="8"/>
      <c r="G586" s="8"/>
      <c r="H586" s="8"/>
      <c r="I586" s="3"/>
      <c r="J586" s="8"/>
      <c r="K586" s="8"/>
      <c r="L586" s="8"/>
      <c r="M586" s="3"/>
      <c r="N586" s="8"/>
      <c r="O586" s="8"/>
      <c r="P586" s="8"/>
      <c r="Q586" s="3"/>
      <c r="R586" s="8"/>
      <c r="S586" s="8"/>
      <c r="T586" s="8"/>
      <c r="U586" s="8"/>
      <c r="V586" s="8"/>
      <c r="W586" s="8"/>
      <c r="X586" s="9"/>
      <c r="Y586" s="8"/>
      <c r="Z586" s="9"/>
      <c r="AA586" s="8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ht="14.25" customHeight="1">
      <c r="A587" s="1"/>
      <c r="B587" s="2"/>
      <c r="C587" s="2"/>
      <c r="D587" s="3"/>
      <c r="E587" s="3"/>
      <c r="F587" s="8"/>
      <c r="G587" s="8"/>
      <c r="H587" s="8"/>
      <c r="I587" s="3"/>
      <c r="J587" s="8"/>
      <c r="K587" s="8"/>
      <c r="L587" s="8"/>
      <c r="M587" s="3"/>
      <c r="N587" s="8"/>
      <c r="O587" s="8"/>
      <c r="P587" s="8"/>
      <c r="Q587" s="3"/>
      <c r="R587" s="8"/>
      <c r="S587" s="8"/>
      <c r="T587" s="8"/>
      <c r="U587" s="8"/>
      <c r="V587" s="8"/>
      <c r="W587" s="8"/>
      <c r="X587" s="9"/>
      <c r="Y587" s="8"/>
      <c r="Z587" s="9"/>
      <c r="AA587" s="8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ht="14.25" customHeight="1">
      <c r="A588" s="1"/>
      <c r="B588" s="2"/>
      <c r="C588" s="2"/>
      <c r="D588" s="3"/>
      <c r="E588" s="3"/>
      <c r="F588" s="8"/>
      <c r="G588" s="8"/>
      <c r="H588" s="8"/>
      <c r="I588" s="3"/>
      <c r="J588" s="8"/>
      <c r="K588" s="8"/>
      <c r="L588" s="8"/>
      <c r="M588" s="3"/>
      <c r="N588" s="8"/>
      <c r="O588" s="8"/>
      <c r="P588" s="8"/>
      <c r="Q588" s="3"/>
      <c r="R588" s="8"/>
      <c r="S588" s="8"/>
      <c r="T588" s="8"/>
      <c r="U588" s="8"/>
      <c r="V588" s="8"/>
      <c r="W588" s="8"/>
      <c r="X588" s="9"/>
      <c r="Y588" s="8"/>
      <c r="Z588" s="9"/>
      <c r="AA588" s="8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ht="14.25" customHeight="1">
      <c r="A589" s="1"/>
      <c r="B589" s="2"/>
      <c r="C589" s="2"/>
      <c r="D589" s="3"/>
      <c r="E589" s="3"/>
      <c r="F589" s="8"/>
      <c r="G589" s="8"/>
      <c r="H589" s="8"/>
      <c r="I589" s="3"/>
      <c r="J589" s="8"/>
      <c r="K589" s="8"/>
      <c r="L589" s="8"/>
      <c r="M589" s="3"/>
      <c r="N589" s="8"/>
      <c r="O589" s="8"/>
      <c r="P589" s="8"/>
      <c r="Q589" s="3"/>
      <c r="R589" s="8"/>
      <c r="S589" s="8"/>
      <c r="T589" s="8"/>
      <c r="U589" s="8"/>
      <c r="V589" s="8"/>
      <c r="W589" s="8"/>
      <c r="X589" s="9"/>
      <c r="Y589" s="8"/>
      <c r="Z589" s="9"/>
      <c r="AA589" s="8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ht="14.25" customHeight="1">
      <c r="A590" s="1"/>
      <c r="B590" s="2"/>
      <c r="C590" s="2"/>
      <c r="D590" s="3"/>
      <c r="E590" s="3"/>
      <c r="F590" s="8"/>
      <c r="G590" s="8"/>
      <c r="H590" s="8"/>
      <c r="I590" s="3"/>
      <c r="J590" s="8"/>
      <c r="K590" s="8"/>
      <c r="L590" s="8"/>
      <c r="M590" s="3"/>
      <c r="N590" s="8"/>
      <c r="O590" s="8"/>
      <c r="P590" s="8"/>
      <c r="Q590" s="3"/>
      <c r="R590" s="8"/>
      <c r="S590" s="8"/>
      <c r="T590" s="8"/>
      <c r="U590" s="8"/>
      <c r="V590" s="8"/>
      <c r="W590" s="8"/>
      <c r="X590" s="9"/>
      <c r="Y590" s="8"/>
      <c r="Z590" s="9"/>
      <c r="AA590" s="8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ht="14.25" customHeight="1">
      <c r="A591" s="1"/>
      <c r="B591" s="2"/>
      <c r="C591" s="2"/>
      <c r="D591" s="3"/>
      <c r="E591" s="3"/>
      <c r="F591" s="8"/>
      <c r="G591" s="8"/>
      <c r="H591" s="8"/>
      <c r="I591" s="3"/>
      <c r="J591" s="8"/>
      <c r="K591" s="8"/>
      <c r="L591" s="8"/>
      <c r="M591" s="3"/>
      <c r="N591" s="8"/>
      <c r="O591" s="8"/>
      <c r="P591" s="8"/>
      <c r="Q591" s="3"/>
      <c r="R591" s="8"/>
      <c r="S591" s="8"/>
      <c r="T591" s="8"/>
      <c r="U591" s="8"/>
      <c r="V591" s="8"/>
      <c r="W591" s="8"/>
      <c r="X591" s="9"/>
      <c r="Y591" s="8"/>
      <c r="Z591" s="9"/>
      <c r="AA591" s="8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ht="14.25" customHeight="1">
      <c r="A592" s="1"/>
      <c r="B592" s="2"/>
      <c r="C592" s="2"/>
      <c r="D592" s="3"/>
      <c r="E592" s="3"/>
      <c r="F592" s="8"/>
      <c r="G592" s="8"/>
      <c r="H592" s="8"/>
      <c r="I592" s="3"/>
      <c r="J592" s="8"/>
      <c r="K592" s="8"/>
      <c r="L592" s="8"/>
      <c r="M592" s="3"/>
      <c r="N592" s="8"/>
      <c r="O592" s="8"/>
      <c r="P592" s="8"/>
      <c r="Q592" s="3"/>
      <c r="R592" s="8"/>
      <c r="S592" s="8"/>
      <c r="T592" s="8"/>
      <c r="U592" s="8"/>
      <c r="V592" s="8"/>
      <c r="W592" s="8"/>
      <c r="X592" s="9"/>
      <c r="Y592" s="8"/>
      <c r="Z592" s="9"/>
      <c r="AA592" s="8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ht="14.25" customHeight="1">
      <c r="A593" s="1"/>
      <c r="B593" s="2"/>
      <c r="C593" s="2"/>
      <c r="D593" s="3"/>
      <c r="E593" s="3"/>
      <c r="F593" s="8"/>
      <c r="G593" s="8"/>
      <c r="H593" s="8"/>
      <c r="I593" s="3"/>
      <c r="J593" s="8"/>
      <c r="K593" s="8"/>
      <c r="L593" s="8"/>
      <c r="M593" s="3"/>
      <c r="N593" s="8"/>
      <c r="O593" s="8"/>
      <c r="P593" s="8"/>
      <c r="Q593" s="3"/>
      <c r="R593" s="8"/>
      <c r="S593" s="8"/>
      <c r="T593" s="8"/>
      <c r="U593" s="8"/>
      <c r="V593" s="8"/>
      <c r="W593" s="8"/>
      <c r="X593" s="9"/>
      <c r="Y593" s="8"/>
      <c r="Z593" s="9"/>
      <c r="AA593" s="8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ht="14.25" customHeight="1">
      <c r="A594" s="1"/>
      <c r="B594" s="2"/>
      <c r="C594" s="2"/>
      <c r="D594" s="3"/>
      <c r="E594" s="3"/>
      <c r="F594" s="8"/>
      <c r="G594" s="8"/>
      <c r="H594" s="8"/>
      <c r="I594" s="3"/>
      <c r="J594" s="8"/>
      <c r="K594" s="8"/>
      <c r="L594" s="8"/>
      <c r="M594" s="3"/>
      <c r="N594" s="8"/>
      <c r="O594" s="8"/>
      <c r="P594" s="8"/>
      <c r="Q594" s="3"/>
      <c r="R594" s="8"/>
      <c r="S594" s="8"/>
      <c r="T594" s="8"/>
      <c r="U594" s="8"/>
      <c r="V594" s="8"/>
      <c r="W594" s="8"/>
      <c r="X594" s="9"/>
      <c r="Y594" s="8"/>
      <c r="Z594" s="9"/>
      <c r="AA594" s="8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ht="14.25" customHeight="1">
      <c r="A595" s="1"/>
      <c r="B595" s="2"/>
      <c r="C595" s="2"/>
      <c r="D595" s="3"/>
      <c r="E595" s="3"/>
      <c r="F595" s="8"/>
      <c r="G595" s="8"/>
      <c r="H595" s="8"/>
      <c r="I595" s="3"/>
      <c r="J595" s="8"/>
      <c r="K595" s="8"/>
      <c r="L595" s="8"/>
      <c r="M595" s="3"/>
      <c r="N595" s="8"/>
      <c r="O595" s="8"/>
      <c r="P595" s="8"/>
      <c r="Q595" s="3"/>
      <c r="R595" s="8"/>
      <c r="S595" s="8"/>
      <c r="T595" s="8"/>
      <c r="U595" s="8"/>
      <c r="V595" s="8"/>
      <c r="W595" s="8"/>
      <c r="X595" s="9"/>
      <c r="Y595" s="8"/>
      <c r="Z595" s="9"/>
      <c r="AA595" s="8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ht="14.25" customHeight="1">
      <c r="A596" s="1"/>
      <c r="B596" s="2"/>
      <c r="C596" s="2"/>
      <c r="D596" s="3"/>
      <c r="E596" s="3"/>
      <c r="F596" s="8"/>
      <c r="G596" s="8"/>
      <c r="H596" s="8"/>
      <c r="I596" s="3"/>
      <c r="J596" s="8"/>
      <c r="K596" s="8"/>
      <c r="L596" s="8"/>
      <c r="M596" s="3"/>
      <c r="N596" s="8"/>
      <c r="O596" s="8"/>
      <c r="P596" s="8"/>
      <c r="Q596" s="3"/>
      <c r="R596" s="8"/>
      <c r="S596" s="8"/>
      <c r="T596" s="8"/>
      <c r="U596" s="8"/>
      <c r="V596" s="8"/>
      <c r="W596" s="8"/>
      <c r="X596" s="9"/>
      <c r="Y596" s="8"/>
      <c r="Z596" s="9"/>
      <c r="AA596" s="8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ht="14.25" customHeight="1">
      <c r="A597" s="1"/>
      <c r="B597" s="2"/>
      <c r="C597" s="2"/>
      <c r="D597" s="3"/>
      <c r="E597" s="3"/>
      <c r="F597" s="8"/>
      <c r="G597" s="8"/>
      <c r="H597" s="8"/>
      <c r="I597" s="3"/>
      <c r="J597" s="8"/>
      <c r="K597" s="8"/>
      <c r="L597" s="8"/>
      <c r="M597" s="3"/>
      <c r="N597" s="8"/>
      <c r="O597" s="8"/>
      <c r="P597" s="8"/>
      <c r="Q597" s="3"/>
      <c r="R597" s="8"/>
      <c r="S597" s="8"/>
      <c r="T597" s="8"/>
      <c r="U597" s="8"/>
      <c r="V597" s="8"/>
      <c r="W597" s="8"/>
      <c r="X597" s="9"/>
      <c r="Y597" s="8"/>
      <c r="Z597" s="9"/>
      <c r="AA597" s="8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ht="14.25" customHeight="1">
      <c r="A598" s="1"/>
      <c r="B598" s="2"/>
      <c r="C598" s="2"/>
      <c r="D598" s="3"/>
      <c r="E598" s="3"/>
      <c r="F598" s="8"/>
      <c r="G598" s="8"/>
      <c r="H598" s="8"/>
      <c r="I598" s="3"/>
      <c r="J598" s="8"/>
      <c r="K598" s="8"/>
      <c r="L598" s="8"/>
      <c r="M598" s="3"/>
      <c r="N598" s="8"/>
      <c r="O598" s="8"/>
      <c r="P598" s="8"/>
      <c r="Q598" s="3"/>
      <c r="R598" s="8"/>
      <c r="S598" s="8"/>
      <c r="T598" s="8"/>
      <c r="U598" s="8"/>
      <c r="V598" s="8"/>
      <c r="W598" s="8"/>
      <c r="X598" s="9"/>
      <c r="Y598" s="8"/>
      <c r="Z598" s="9"/>
      <c r="AA598" s="8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ht="14.25" customHeight="1">
      <c r="A599" s="1"/>
      <c r="B599" s="2"/>
      <c r="C599" s="2"/>
      <c r="D599" s="3"/>
      <c r="E599" s="3"/>
      <c r="F599" s="8"/>
      <c r="G599" s="8"/>
      <c r="H599" s="8"/>
      <c r="I599" s="3"/>
      <c r="J599" s="8"/>
      <c r="K599" s="8"/>
      <c r="L599" s="8"/>
      <c r="M599" s="3"/>
      <c r="N599" s="8"/>
      <c r="O599" s="8"/>
      <c r="P599" s="8"/>
      <c r="Q599" s="3"/>
      <c r="R599" s="8"/>
      <c r="S599" s="8"/>
      <c r="T599" s="8"/>
      <c r="U599" s="8"/>
      <c r="V599" s="8"/>
      <c r="W599" s="8"/>
      <c r="X599" s="9"/>
      <c r="Y599" s="8"/>
      <c r="Z599" s="9"/>
      <c r="AA599" s="8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ht="14.25" customHeight="1">
      <c r="A600" s="1"/>
      <c r="B600" s="2"/>
      <c r="C600" s="2"/>
      <c r="D600" s="3"/>
      <c r="E600" s="3"/>
      <c r="F600" s="8"/>
      <c r="G600" s="8"/>
      <c r="H600" s="8"/>
      <c r="I600" s="3"/>
      <c r="J600" s="8"/>
      <c r="K600" s="8"/>
      <c r="L600" s="8"/>
      <c r="M600" s="3"/>
      <c r="N600" s="8"/>
      <c r="O600" s="8"/>
      <c r="P600" s="8"/>
      <c r="Q600" s="3"/>
      <c r="R600" s="8"/>
      <c r="S600" s="8"/>
      <c r="T600" s="8"/>
      <c r="U600" s="8"/>
      <c r="V600" s="8"/>
      <c r="W600" s="8"/>
      <c r="X600" s="9"/>
      <c r="Y600" s="8"/>
      <c r="Z600" s="9"/>
      <c r="AA600" s="8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ht="14.25" customHeight="1">
      <c r="A601" s="1"/>
      <c r="B601" s="2"/>
      <c r="C601" s="2"/>
      <c r="D601" s="3"/>
      <c r="E601" s="3"/>
      <c r="F601" s="8"/>
      <c r="G601" s="8"/>
      <c r="H601" s="8"/>
      <c r="I601" s="3"/>
      <c r="J601" s="8"/>
      <c r="K601" s="8"/>
      <c r="L601" s="8"/>
      <c r="M601" s="3"/>
      <c r="N601" s="8"/>
      <c r="O601" s="8"/>
      <c r="P601" s="8"/>
      <c r="Q601" s="3"/>
      <c r="R601" s="8"/>
      <c r="S601" s="8"/>
      <c r="T601" s="8"/>
      <c r="U601" s="8"/>
      <c r="V601" s="8"/>
      <c r="W601" s="8"/>
      <c r="X601" s="9"/>
      <c r="Y601" s="8"/>
      <c r="Z601" s="9"/>
      <c r="AA601" s="8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ht="14.25" customHeight="1">
      <c r="A602" s="1"/>
      <c r="B602" s="2"/>
      <c r="C602" s="2"/>
      <c r="D602" s="3"/>
      <c r="E602" s="3"/>
      <c r="F602" s="8"/>
      <c r="G602" s="8"/>
      <c r="H602" s="8"/>
      <c r="I602" s="3"/>
      <c r="J602" s="8"/>
      <c r="K602" s="8"/>
      <c r="L602" s="8"/>
      <c r="M602" s="3"/>
      <c r="N602" s="8"/>
      <c r="O602" s="8"/>
      <c r="P602" s="8"/>
      <c r="Q602" s="3"/>
      <c r="R602" s="8"/>
      <c r="S602" s="8"/>
      <c r="T602" s="8"/>
      <c r="U602" s="8"/>
      <c r="V602" s="8"/>
      <c r="W602" s="8"/>
      <c r="X602" s="9"/>
      <c r="Y602" s="8"/>
      <c r="Z602" s="9"/>
      <c r="AA602" s="8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ht="14.25" customHeight="1">
      <c r="A603" s="1"/>
      <c r="B603" s="2"/>
      <c r="C603" s="2"/>
      <c r="D603" s="3"/>
      <c r="E603" s="3"/>
      <c r="F603" s="8"/>
      <c r="G603" s="8"/>
      <c r="H603" s="8"/>
      <c r="I603" s="3"/>
      <c r="J603" s="8"/>
      <c r="K603" s="8"/>
      <c r="L603" s="8"/>
      <c r="M603" s="3"/>
      <c r="N603" s="8"/>
      <c r="O603" s="8"/>
      <c r="P603" s="8"/>
      <c r="Q603" s="3"/>
      <c r="R603" s="8"/>
      <c r="S603" s="8"/>
      <c r="T603" s="8"/>
      <c r="U603" s="8"/>
      <c r="V603" s="8"/>
      <c r="W603" s="8"/>
      <c r="X603" s="9"/>
      <c r="Y603" s="8"/>
      <c r="Z603" s="9"/>
      <c r="AA603" s="8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ht="14.25" customHeight="1">
      <c r="A604" s="1"/>
      <c r="B604" s="2"/>
      <c r="C604" s="2"/>
      <c r="D604" s="3"/>
      <c r="E604" s="3"/>
      <c r="F604" s="8"/>
      <c r="G604" s="8"/>
      <c r="H604" s="8"/>
      <c r="I604" s="3"/>
      <c r="J604" s="8"/>
      <c r="K604" s="8"/>
      <c r="L604" s="8"/>
      <c r="M604" s="3"/>
      <c r="N604" s="8"/>
      <c r="O604" s="8"/>
      <c r="P604" s="8"/>
      <c r="Q604" s="3"/>
      <c r="R604" s="8"/>
      <c r="S604" s="8"/>
      <c r="T604" s="8"/>
      <c r="U604" s="8"/>
      <c r="V604" s="8"/>
      <c r="W604" s="8"/>
      <c r="X604" s="9"/>
      <c r="Y604" s="8"/>
      <c r="Z604" s="9"/>
      <c r="AA604" s="8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ht="14.25" customHeight="1">
      <c r="A605" s="1"/>
      <c r="B605" s="2"/>
      <c r="C605" s="2"/>
      <c r="D605" s="3"/>
      <c r="E605" s="3"/>
      <c r="F605" s="8"/>
      <c r="G605" s="8"/>
      <c r="H605" s="8"/>
      <c r="I605" s="3"/>
      <c r="J605" s="8"/>
      <c r="K605" s="8"/>
      <c r="L605" s="8"/>
      <c r="M605" s="3"/>
      <c r="N605" s="8"/>
      <c r="O605" s="8"/>
      <c r="P605" s="8"/>
      <c r="Q605" s="3"/>
      <c r="R605" s="8"/>
      <c r="S605" s="8"/>
      <c r="T605" s="8"/>
      <c r="U605" s="8"/>
      <c r="V605" s="8"/>
      <c r="W605" s="8"/>
      <c r="X605" s="9"/>
      <c r="Y605" s="8"/>
      <c r="Z605" s="9"/>
      <c r="AA605" s="8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ht="14.25" customHeight="1">
      <c r="A606" s="1"/>
      <c r="B606" s="2"/>
      <c r="C606" s="2"/>
      <c r="D606" s="3"/>
      <c r="E606" s="3"/>
      <c r="F606" s="8"/>
      <c r="G606" s="8"/>
      <c r="H606" s="8"/>
      <c r="I606" s="3"/>
      <c r="J606" s="8"/>
      <c r="K606" s="8"/>
      <c r="L606" s="8"/>
      <c r="M606" s="3"/>
      <c r="N606" s="8"/>
      <c r="O606" s="8"/>
      <c r="P606" s="8"/>
      <c r="Q606" s="3"/>
      <c r="R606" s="8"/>
      <c r="S606" s="8"/>
      <c r="T606" s="8"/>
      <c r="U606" s="8"/>
      <c r="V606" s="8"/>
      <c r="W606" s="8"/>
      <c r="X606" s="9"/>
      <c r="Y606" s="8"/>
      <c r="Z606" s="9"/>
      <c r="AA606" s="8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ht="14.25" customHeight="1">
      <c r="A607" s="1"/>
      <c r="B607" s="2"/>
      <c r="C607" s="2"/>
      <c r="D607" s="3"/>
      <c r="E607" s="3"/>
      <c r="F607" s="8"/>
      <c r="G607" s="8"/>
      <c r="H607" s="8"/>
      <c r="I607" s="3"/>
      <c r="J607" s="8"/>
      <c r="K607" s="8"/>
      <c r="L607" s="8"/>
      <c r="M607" s="3"/>
      <c r="N607" s="8"/>
      <c r="O607" s="8"/>
      <c r="P607" s="8"/>
      <c r="Q607" s="3"/>
      <c r="R607" s="8"/>
      <c r="S607" s="8"/>
      <c r="T607" s="8"/>
      <c r="U607" s="8"/>
      <c r="V607" s="8"/>
      <c r="W607" s="8"/>
      <c r="X607" s="9"/>
      <c r="Y607" s="8"/>
      <c r="Z607" s="9"/>
      <c r="AA607" s="8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ht="14.25" customHeight="1">
      <c r="A608" s="1"/>
      <c r="B608" s="2"/>
      <c r="C608" s="2"/>
      <c r="D608" s="3"/>
      <c r="E608" s="3"/>
      <c r="F608" s="8"/>
      <c r="G608" s="8"/>
      <c r="H608" s="8"/>
      <c r="I608" s="3"/>
      <c r="J608" s="8"/>
      <c r="K608" s="8"/>
      <c r="L608" s="8"/>
      <c r="M608" s="3"/>
      <c r="N608" s="8"/>
      <c r="O608" s="8"/>
      <c r="P608" s="8"/>
      <c r="Q608" s="3"/>
      <c r="R608" s="8"/>
      <c r="S608" s="8"/>
      <c r="T608" s="8"/>
      <c r="U608" s="8"/>
      <c r="V608" s="8"/>
      <c r="W608" s="8"/>
      <c r="X608" s="9"/>
      <c r="Y608" s="8"/>
      <c r="Z608" s="9"/>
      <c r="AA608" s="8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ht="14.25" customHeight="1">
      <c r="A609" s="1"/>
      <c r="B609" s="2"/>
      <c r="C609" s="2"/>
      <c r="D609" s="3"/>
      <c r="E609" s="3"/>
      <c r="F609" s="8"/>
      <c r="G609" s="8"/>
      <c r="H609" s="8"/>
      <c r="I609" s="3"/>
      <c r="J609" s="8"/>
      <c r="K609" s="8"/>
      <c r="L609" s="8"/>
      <c r="M609" s="3"/>
      <c r="N609" s="8"/>
      <c r="O609" s="8"/>
      <c r="P609" s="8"/>
      <c r="Q609" s="3"/>
      <c r="R609" s="8"/>
      <c r="S609" s="8"/>
      <c r="T609" s="8"/>
      <c r="U609" s="8"/>
      <c r="V609" s="8"/>
      <c r="W609" s="8"/>
      <c r="X609" s="9"/>
      <c r="Y609" s="8"/>
      <c r="Z609" s="9"/>
      <c r="AA609" s="8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ht="14.25" customHeight="1">
      <c r="A610" s="1"/>
      <c r="B610" s="2"/>
      <c r="C610" s="2"/>
      <c r="D610" s="3"/>
      <c r="E610" s="3"/>
      <c r="F610" s="8"/>
      <c r="G610" s="8"/>
      <c r="H610" s="8"/>
      <c r="I610" s="3"/>
      <c r="J610" s="8"/>
      <c r="K610" s="8"/>
      <c r="L610" s="8"/>
      <c r="M610" s="3"/>
      <c r="N610" s="8"/>
      <c r="O610" s="8"/>
      <c r="P610" s="8"/>
      <c r="Q610" s="3"/>
      <c r="R610" s="8"/>
      <c r="S610" s="8"/>
      <c r="T610" s="8"/>
      <c r="U610" s="8"/>
      <c r="V610" s="8"/>
      <c r="W610" s="8"/>
      <c r="X610" s="9"/>
      <c r="Y610" s="8"/>
      <c r="Z610" s="9"/>
      <c r="AA610" s="8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ht="14.25" customHeight="1">
      <c r="A611" s="1"/>
      <c r="B611" s="2"/>
      <c r="C611" s="2"/>
      <c r="D611" s="3"/>
      <c r="E611" s="3"/>
      <c r="F611" s="8"/>
      <c r="G611" s="8"/>
      <c r="H611" s="8"/>
      <c r="I611" s="3"/>
      <c r="J611" s="8"/>
      <c r="K611" s="8"/>
      <c r="L611" s="8"/>
      <c r="M611" s="3"/>
      <c r="N611" s="8"/>
      <c r="O611" s="8"/>
      <c r="P611" s="8"/>
      <c r="Q611" s="3"/>
      <c r="R611" s="8"/>
      <c r="S611" s="8"/>
      <c r="T611" s="8"/>
      <c r="U611" s="8"/>
      <c r="V611" s="8"/>
      <c r="W611" s="8"/>
      <c r="X611" s="9"/>
      <c r="Y611" s="8"/>
      <c r="Z611" s="9"/>
      <c r="AA611" s="8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ht="14.25" customHeight="1">
      <c r="A612" s="1"/>
      <c r="B612" s="2"/>
      <c r="C612" s="2"/>
      <c r="D612" s="3"/>
      <c r="E612" s="3"/>
      <c r="F612" s="8"/>
      <c r="G612" s="8"/>
      <c r="H612" s="8"/>
      <c r="I612" s="3"/>
      <c r="J612" s="8"/>
      <c r="K612" s="8"/>
      <c r="L612" s="8"/>
      <c r="M612" s="3"/>
      <c r="N612" s="8"/>
      <c r="O612" s="8"/>
      <c r="P612" s="8"/>
      <c r="Q612" s="3"/>
      <c r="R612" s="8"/>
      <c r="S612" s="8"/>
      <c r="T612" s="8"/>
      <c r="U612" s="8"/>
      <c r="V612" s="8"/>
      <c r="W612" s="8"/>
      <c r="X612" s="9"/>
      <c r="Y612" s="8"/>
      <c r="Z612" s="9"/>
      <c r="AA612" s="8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ht="14.25" customHeight="1">
      <c r="A613" s="1"/>
      <c r="B613" s="2"/>
      <c r="C613" s="2"/>
      <c r="D613" s="3"/>
      <c r="E613" s="3"/>
      <c r="F613" s="8"/>
      <c r="G613" s="8"/>
      <c r="H613" s="8"/>
      <c r="I613" s="3"/>
      <c r="J613" s="8"/>
      <c r="K613" s="8"/>
      <c r="L613" s="8"/>
      <c r="M613" s="3"/>
      <c r="N613" s="8"/>
      <c r="O613" s="8"/>
      <c r="P613" s="8"/>
      <c r="Q613" s="3"/>
      <c r="R613" s="8"/>
      <c r="S613" s="8"/>
      <c r="T613" s="8"/>
      <c r="U613" s="8"/>
      <c r="V613" s="8"/>
      <c r="W613" s="8"/>
      <c r="X613" s="9"/>
      <c r="Y613" s="8"/>
      <c r="Z613" s="9"/>
      <c r="AA613" s="8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ht="14.25" customHeight="1">
      <c r="A614" s="1"/>
      <c r="B614" s="2"/>
      <c r="C614" s="2"/>
      <c r="D614" s="3"/>
      <c r="E614" s="3"/>
      <c r="F614" s="8"/>
      <c r="G614" s="8"/>
      <c r="H614" s="8"/>
      <c r="I614" s="3"/>
      <c r="J614" s="8"/>
      <c r="K614" s="8"/>
      <c r="L614" s="8"/>
      <c r="M614" s="3"/>
      <c r="N614" s="8"/>
      <c r="O614" s="8"/>
      <c r="P614" s="8"/>
      <c r="Q614" s="3"/>
      <c r="R614" s="8"/>
      <c r="S614" s="8"/>
      <c r="T614" s="8"/>
      <c r="U614" s="8"/>
      <c r="V614" s="8"/>
      <c r="W614" s="8"/>
      <c r="X614" s="9"/>
      <c r="Y614" s="8"/>
      <c r="Z614" s="9"/>
      <c r="AA614" s="8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ht="14.25" customHeight="1">
      <c r="A615" s="1"/>
      <c r="B615" s="2"/>
      <c r="C615" s="2"/>
      <c r="D615" s="3"/>
      <c r="E615" s="3"/>
      <c r="F615" s="8"/>
      <c r="G615" s="8"/>
      <c r="H615" s="8"/>
      <c r="I615" s="3"/>
      <c r="J615" s="8"/>
      <c r="K615" s="8"/>
      <c r="L615" s="8"/>
      <c r="M615" s="3"/>
      <c r="N615" s="8"/>
      <c r="O615" s="8"/>
      <c r="P615" s="8"/>
      <c r="Q615" s="3"/>
      <c r="R615" s="8"/>
      <c r="S615" s="8"/>
      <c r="T615" s="8"/>
      <c r="U615" s="8"/>
      <c r="V615" s="8"/>
      <c r="W615" s="8"/>
      <c r="X615" s="9"/>
      <c r="Y615" s="8"/>
      <c r="Z615" s="9"/>
      <c r="AA615" s="8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ht="14.25" customHeight="1">
      <c r="A616" s="1"/>
      <c r="B616" s="2"/>
      <c r="C616" s="2"/>
      <c r="D616" s="3"/>
      <c r="E616" s="3"/>
      <c r="F616" s="8"/>
      <c r="G616" s="8"/>
      <c r="H616" s="8"/>
      <c r="I616" s="3"/>
      <c r="J616" s="8"/>
      <c r="K616" s="8"/>
      <c r="L616" s="8"/>
      <c r="M616" s="3"/>
      <c r="N616" s="8"/>
      <c r="O616" s="8"/>
      <c r="P616" s="8"/>
      <c r="Q616" s="3"/>
      <c r="R616" s="8"/>
      <c r="S616" s="8"/>
      <c r="T616" s="8"/>
      <c r="U616" s="8"/>
      <c r="V616" s="8"/>
      <c r="W616" s="8"/>
      <c r="X616" s="9"/>
      <c r="Y616" s="8"/>
      <c r="Z616" s="9"/>
      <c r="AA616" s="8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ht="14.25" customHeight="1">
      <c r="A617" s="1"/>
      <c r="B617" s="2"/>
      <c r="C617" s="2"/>
      <c r="D617" s="3"/>
      <c r="E617" s="3"/>
      <c r="F617" s="8"/>
      <c r="G617" s="8"/>
      <c r="H617" s="8"/>
      <c r="I617" s="3"/>
      <c r="J617" s="8"/>
      <c r="K617" s="8"/>
      <c r="L617" s="8"/>
      <c r="M617" s="3"/>
      <c r="N617" s="8"/>
      <c r="O617" s="8"/>
      <c r="P617" s="8"/>
      <c r="Q617" s="3"/>
      <c r="R617" s="8"/>
      <c r="S617" s="8"/>
      <c r="T617" s="8"/>
      <c r="U617" s="8"/>
      <c r="V617" s="8"/>
      <c r="W617" s="8"/>
      <c r="X617" s="9"/>
      <c r="Y617" s="8"/>
      <c r="Z617" s="9"/>
      <c r="AA617" s="8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ht="14.25" customHeight="1">
      <c r="A618" s="1"/>
      <c r="B618" s="2"/>
      <c r="C618" s="2"/>
      <c r="D618" s="3"/>
      <c r="E618" s="3"/>
      <c r="F618" s="8"/>
      <c r="G618" s="8"/>
      <c r="H618" s="8"/>
      <c r="I618" s="3"/>
      <c r="J618" s="8"/>
      <c r="K618" s="8"/>
      <c r="L618" s="8"/>
      <c r="M618" s="3"/>
      <c r="N618" s="8"/>
      <c r="O618" s="8"/>
      <c r="P618" s="8"/>
      <c r="Q618" s="3"/>
      <c r="R618" s="8"/>
      <c r="S618" s="8"/>
      <c r="T618" s="8"/>
      <c r="U618" s="8"/>
      <c r="V618" s="8"/>
      <c r="W618" s="8"/>
      <c r="X618" s="9"/>
      <c r="Y618" s="8"/>
      <c r="Z618" s="9"/>
      <c r="AA618" s="8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ht="14.25" customHeight="1">
      <c r="A619" s="1"/>
      <c r="B619" s="2"/>
      <c r="C619" s="2"/>
      <c r="D619" s="3"/>
      <c r="E619" s="3"/>
      <c r="F619" s="8"/>
      <c r="G619" s="8"/>
      <c r="H619" s="8"/>
      <c r="I619" s="3"/>
      <c r="J619" s="8"/>
      <c r="K619" s="8"/>
      <c r="L619" s="8"/>
      <c r="M619" s="3"/>
      <c r="N619" s="8"/>
      <c r="O619" s="8"/>
      <c r="P619" s="8"/>
      <c r="Q619" s="3"/>
      <c r="R619" s="8"/>
      <c r="S619" s="8"/>
      <c r="T619" s="8"/>
      <c r="U619" s="8"/>
      <c r="V619" s="8"/>
      <c r="W619" s="8"/>
      <c r="X619" s="9"/>
      <c r="Y619" s="8"/>
      <c r="Z619" s="9"/>
      <c r="AA619" s="8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ht="14.25" customHeight="1">
      <c r="A620" s="1"/>
      <c r="B620" s="2"/>
      <c r="C620" s="2"/>
      <c r="D620" s="3"/>
      <c r="E620" s="3"/>
      <c r="F620" s="8"/>
      <c r="G620" s="8"/>
      <c r="H620" s="8"/>
      <c r="I620" s="3"/>
      <c r="J620" s="8"/>
      <c r="K620" s="8"/>
      <c r="L620" s="8"/>
      <c r="M620" s="3"/>
      <c r="N620" s="8"/>
      <c r="O620" s="8"/>
      <c r="P620" s="8"/>
      <c r="Q620" s="3"/>
      <c r="R620" s="8"/>
      <c r="S620" s="8"/>
      <c r="T620" s="8"/>
      <c r="U620" s="8"/>
      <c r="V620" s="8"/>
      <c r="W620" s="8"/>
      <c r="X620" s="9"/>
      <c r="Y620" s="8"/>
      <c r="Z620" s="9"/>
      <c r="AA620" s="8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ht="14.25" customHeight="1">
      <c r="A621" s="1"/>
      <c r="B621" s="2"/>
      <c r="C621" s="2"/>
      <c r="D621" s="3"/>
      <c r="E621" s="3"/>
      <c r="F621" s="8"/>
      <c r="G621" s="8"/>
      <c r="H621" s="8"/>
      <c r="I621" s="3"/>
      <c r="J621" s="8"/>
      <c r="K621" s="8"/>
      <c r="L621" s="8"/>
      <c r="M621" s="3"/>
      <c r="N621" s="8"/>
      <c r="O621" s="8"/>
      <c r="P621" s="8"/>
      <c r="Q621" s="3"/>
      <c r="R621" s="8"/>
      <c r="S621" s="8"/>
      <c r="T621" s="8"/>
      <c r="U621" s="8"/>
      <c r="V621" s="8"/>
      <c r="W621" s="8"/>
      <c r="X621" s="9"/>
      <c r="Y621" s="8"/>
      <c r="Z621" s="9"/>
      <c r="AA621" s="8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ht="14.25" customHeight="1">
      <c r="A622" s="1"/>
      <c r="B622" s="2"/>
      <c r="C622" s="2"/>
      <c r="D622" s="3"/>
      <c r="E622" s="3"/>
      <c r="F622" s="8"/>
      <c r="G622" s="8"/>
      <c r="H622" s="8"/>
      <c r="I622" s="3"/>
      <c r="J622" s="8"/>
      <c r="K622" s="8"/>
      <c r="L622" s="8"/>
      <c r="M622" s="3"/>
      <c r="N622" s="8"/>
      <c r="O622" s="8"/>
      <c r="P622" s="8"/>
      <c r="Q622" s="3"/>
      <c r="R622" s="8"/>
      <c r="S622" s="8"/>
      <c r="T622" s="8"/>
      <c r="U622" s="8"/>
      <c r="V622" s="8"/>
      <c r="W622" s="8"/>
      <c r="X622" s="9"/>
      <c r="Y622" s="8"/>
      <c r="Z622" s="9"/>
      <c r="AA622" s="8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ht="14.25" customHeight="1">
      <c r="A623" s="1"/>
      <c r="B623" s="2"/>
      <c r="C623" s="2"/>
      <c r="D623" s="3"/>
      <c r="E623" s="3"/>
      <c r="F623" s="8"/>
      <c r="G623" s="8"/>
      <c r="H623" s="8"/>
      <c r="I623" s="3"/>
      <c r="J623" s="8"/>
      <c r="K623" s="8"/>
      <c r="L623" s="8"/>
      <c r="M623" s="3"/>
      <c r="N623" s="8"/>
      <c r="O623" s="8"/>
      <c r="P623" s="8"/>
      <c r="Q623" s="3"/>
      <c r="R623" s="8"/>
      <c r="S623" s="8"/>
      <c r="T623" s="8"/>
      <c r="U623" s="8"/>
      <c r="V623" s="8"/>
      <c r="W623" s="8"/>
      <c r="X623" s="9"/>
      <c r="Y623" s="8"/>
      <c r="Z623" s="9"/>
      <c r="AA623" s="8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ht="14.25" customHeight="1">
      <c r="A624" s="1"/>
      <c r="B624" s="2"/>
      <c r="C624" s="2"/>
      <c r="D624" s="3"/>
      <c r="E624" s="3"/>
      <c r="F624" s="8"/>
      <c r="G624" s="8"/>
      <c r="H624" s="8"/>
      <c r="I624" s="3"/>
      <c r="J624" s="8"/>
      <c r="K624" s="8"/>
      <c r="L624" s="8"/>
      <c r="M624" s="3"/>
      <c r="N624" s="8"/>
      <c r="O624" s="8"/>
      <c r="P624" s="8"/>
      <c r="Q624" s="3"/>
      <c r="R624" s="8"/>
      <c r="S624" s="8"/>
      <c r="T624" s="8"/>
      <c r="U624" s="8"/>
      <c r="V624" s="8"/>
      <c r="W624" s="8"/>
      <c r="X624" s="9"/>
      <c r="Y624" s="8"/>
      <c r="Z624" s="9"/>
      <c r="AA624" s="8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ht="14.25" customHeight="1">
      <c r="A625" s="1"/>
      <c r="B625" s="2"/>
      <c r="C625" s="2"/>
      <c r="D625" s="3"/>
      <c r="E625" s="3"/>
      <c r="F625" s="8"/>
      <c r="G625" s="8"/>
      <c r="H625" s="8"/>
      <c r="I625" s="3"/>
      <c r="J625" s="8"/>
      <c r="K625" s="8"/>
      <c r="L625" s="8"/>
      <c r="M625" s="3"/>
      <c r="N625" s="8"/>
      <c r="O625" s="8"/>
      <c r="P625" s="8"/>
      <c r="Q625" s="3"/>
      <c r="R625" s="8"/>
      <c r="S625" s="8"/>
      <c r="T625" s="8"/>
      <c r="U625" s="8"/>
      <c r="V625" s="8"/>
      <c r="W625" s="8"/>
      <c r="X625" s="9"/>
      <c r="Y625" s="8"/>
      <c r="Z625" s="9"/>
      <c r="AA625" s="8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ht="14.25" customHeight="1">
      <c r="A626" s="1"/>
      <c r="B626" s="2"/>
      <c r="C626" s="2"/>
      <c r="D626" s="3"/>
      <c r="E626" s="3"/>
      <c r="F626" s="8"/>
      <c r="G626" s="8"/>
      <c r="H626" s="8"/>
      <c r="I626" s="3"/>
      <c r="J626" s="8"/>
      <c r="K626" s="8"/>
      <c r="L626" s="8"/>
      <c r="M626" s="3"/>
      <c r="N626" s="8"/>
      <c r="O626" s="8"/>
      <c r="P626" s="8"/>
      <c r="Q626" s="3"/>
      <c r="R626" s="8"/>
      <c r="S626" s="8"/>
      <c r="T626" s="8"/>
      <c r="U626" s="8"/>
      <c r="V626" s="8"/>
      <c r="W626" s="8"/>
      <c r="X626" s="9"/>
      <c r="Y626" s="8"/>
      <c r="Z626" s="9"/>
      <c r="AA626" s="8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ht="14.25" customHeight="1">
      <c r="A627" s="1"/>
      <c r="B627" s="2"/>
      <c r="C627" s="2"/>
      <c r="D627" s="3"/>
      <c r="E627" s="3"/>
      <c r="F627" s="8"/>
      <c r="G627" s="8"/>
      <c r="H627" s="8"/>
      <c r="I627" s="3"/>
      <c r="J627" s="8"/>
      <c r="K627" s="8"/>
      <c r="L627" s="8"/>
      <c r="M627" s="3"/>
      <c r="N627" s="8"/>
      <c r="O627" s="8"/>
      <c r="P627" s="8"/>
      <c r="Q627" s="3"/>
      <c r="R627" s="8"/>
      <c r="S627" s="8"/>
      <c r="T627" s="8"/>
      <c r="U627" s="8"/>
      <c r="V627" s="8"/>
      <c r="W627" s="8"/>
      <c r="X627" s="9"/>
      <c r="Y627" s="8"/>
      <c r="Z627" s="9"/>
      <c r="AA627" s="8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ht="14.25" customHeight="1">
      <c r="A628" s="1"/>
      <c r="B628" s="2"/>
      <c r="C628" s="2"/>
      <c r="D628" s="3"/>
      <c r="E628" s="3"/>
      <c r="F628" s="8"/>
      <c r="G628" s="8"/>
      <c r="H628" s="8"/>
      <c r="I628" s="3"/>
      <c r="J628" s="8"/>
      <c r="K628" s="8"/>
      <c r="L628" s="8"/>
      <c r="M628" s="3"/>
      <c r="N628" s="8"/>
      <c r="O628" s="8"/>
      <c r="P628" s="8"/>
      <c r="Q628" s="3"/>
      <c r="R628" s="8"/>
      <c r="S628" s="8"/>
      <c r="T628" s="8"/>
      <c r="U628" s="8"/>
      <c r="V628" s="8"/>
      <c r="W628" s="8"/>
      <c r="X628" s="9"/>
      <c r="Y628" s="8"/>
      <c r="Z628" s="9"/>
      <c r="AA628" s="8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ht="14.25" customHeight="1">
      <c r="A629" s="1"/>
      <c r="B629" s="2"/>
      <c r="C629" s="2"/>
      <c r="D629" s="3"/>
      <c r="E629" s="3"/>
      <c r="F629" s="8"/>
      <c r="G629" s="8"/>
      <c r="H629" s="8"/>
      <c r="I629" s="3"/>
      <c r="J629" s="8"/>
      <c r="K629" s="8"/>
      <c r="L629" s="8"/>
      <c r="M629" s="3"/>
      <c r="N629" s="8"/>
      <c r="O629" s="8"/>
      <c r="P629" s="8"/>
      <c r="Q629" s="3"/>
      <c r="R629" s="8"/>
      <c r="S629" s="8"/>
      <c r="T629" s="8"/>
      <c r="U629" s="8"/>
      <c r="V629" s="8"/>
      <c r="W629" s="8"/>
      <c r="X629" s="9"/>
      <c r="Y629" s="8"/>
      <c r="Z629" s="9"/>
      <c r="AA629" s="8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ht="14.25" customHeight="1">
      <c r="A630" s="1"/>
      <c r="B630" s="2"/>
      <c r="C630" s="2"/>
      <c r="D630" s="3"/>
      <c r="E630" s="3"/>
      <c r="F630" s="8"/>
      <c r="G630" s="8"/>
      <c r="H630" s="8"/>
      <c r="I630" s="3"/>
      <c r="J630" s="8"/>
      <c r="K630" s="8"/>
      <c r="L630" s="8"/>
      <c r="M630" s="3"/>
      <c r="N630" s="8"/>
      <c r="O630" s="8"/>
      <c r="P630" s="8"/>
      <c r="Q630" s="3"/>
      <c r="R630" s="8"/>
      <c r="S630" s="8"/>
      <c r="T630" s="8"/>
      <c r="U630" s="8"/>
      <c r="V630" s="8"/>
      <c r="W630" s="8"/>
      <c r="X630" s="9"/>
      <c r="Y630" s="8"/>
      <c r="Z630" s="9"/>
      <c r="AA630" s="8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ht="14.25" customHeight="1">
      <c r="A631" s="1"/>
      <c r="B631" s="2"/>
      <c r="C631" s="2"/>
      <c r="D631" s="3"/>
      <c r="E631" s="3"/>
      <c r="F631" s="8"/>
      <c r="G631" s="8"/>
      <c r="H631" s="8"/>
      <c r="I631" s="3"/>
      <c r="J631" s="8"/>
      <c r="K631" s="8"/>
      <c r="L631" s="8"/>
      <c r="M631" s="3"/>
      <c r="N631" s="8"/>
      <c r="O631" s="8"/>
      <c r="P631" s="8"/>
      <c r="Q631" s="3"/>
      <c r="R631" s="8"/>
      <c r="S631" s="8"/>
      <c r="T631" s="8"/>
      <c r="U631" s="8"/>
      <c r="V631" s="8"/>
      <c r="W631" s="8"/>
      <c r="X631" s="9"/>
      <c r="Y631" s="8"/>
      <c r="Z631" s="9"/>
      <c r="AA631" s="8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ht="14.25" customHeight="1">
      <c r="A632" s="1"/>
      <c r="B632" s="2"/>
      <c r="C632" s="2"/>
      <c r="D632" s="3"/>
      <c r="E632" s="3"/>
      <c r="F632" s="8"/>
      <c r="G632" s="8"/>
      <c r="H632" s="8"/>
      <c r="I632" s="3"/>
      <c r="J632" s="8"/>
      <c r="K632" s="8"/>
      <c r="L632" s="8"/>
      <c r="M632" s="3"/>
      <c r="N632" s="8"/>
      <c r="O632" s="8"/>
      <c r="P632" s="8"/>
      <c r="Q632" s="3"/>
      <c r="R632" s="8"/>
      <c r="S632" s="8"/>
      <c r="T632" s="8"/>
      <c r="U632" s="8"/>
      <c r="V632" s="8"/>
      <c r="W632" s="8"/>
      <c r="X632" s="9"/>
      <c r="Y632" s="8"/>
      <c r="Z632" s="9"/>
      <c r="AA632" s="8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ht="14.25" customHeight="1">
      <c r="A633" s="1"/>
      <c r="B633" s="2"/>
      <c r="C633" s="2"/>
      <c r="D633" s="3"/>
      <c r="E633" s="3"/>
      <c r="F633" s="8"/>
      <c r="G633" s="8"/>
      <c r="H633" s="8"/>
      <c r="I633" s="3"/>
      <c r="J633" s="8"/>
      <c r="K633" s="8"/>
      <c r="L633" s="8"/>
      <c r="M633" s="3"/>
      <c r="N633" s="8"/>
      <c r="O633" s="8"/>
      <c r="P633" s="8"/>
      <c r="Q633" s="3"/>
      <c r="R633" s="8"/>
      <c r="S633" s="8"/>
      <c r="T633" s="8"/>
      <c r="U633" s="8"/>
      <c r="V633" s="8"/>
      <c r="W633" s="8"/>
      <c r="X633" s="9"/>
      <c r="Y633" s="8"/>
      <c r="Z633" s="9"/>
      <c r="AA633" s="8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ht="14.25" customHeight="1">
      <c r="A634" s="1"/>
      <c r="B634" s="2"/>
      <c r="C634" s="2"/>
      <c r="D634" s="3"/>
      <c r="E634" s="3"/>
      <c r="F634" s="8"/>
      <c r="G634" s="8"/>
      <c r="H634" s="8"/>
      <c r="I634" s="3"/>
      <c r="J634" s="8"/>
      <c r="K634" s="8"/>
      <c r="L634" s="8"/>
      <c r="M634" s="3"/>
      <c r="N634" s="8"/>
      <c r="O634" s="8"/>
      <c r="P634" s="8"/>
      <c r="Q634" s="3"/>
      <c r="R634" s="8"/>
      <c r="S634" s="8"/>
      <c r="T634" s="8"/>
      <c r="U634" s="8"/>
      <c r="V634" s="8"/>
      <c r="W634" s="8"/>
      <c r="X634" s="9"/>
      <c r="Y634" s="8"/>
      <c r="Z634" s="9"/>
      <c r="AA634" s="8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ht="14.25" customHeight="1">
      <c r="A635" s="1"/>
      <c r="B635" s="2"/>
      <c r="C635" s="2"/>
      <c r="D635" s="3"/>
      <c r="E635" s="3"/>
      <c r="F635" s="8"/>
      <c r="G635" s="8"/>
      <c r="H635" s="8"/>
      <c r="I635" s="3"/>
      <c r="J635" s="8"/>
      <c r="K635" s="8"/>
      <c r="L635" s="8"/>
      <c r="M635" s="3"/>
      <c r="N635" s="8"/>
      <c r="O635" s="8"/>
      <c r="P635" s="8"/>
      <c r="Q635" s="3"/>
      <c r="R635" s="8"/>
      <c r="S635" s="8"/>
      <c r="T635" s="8"/>
      <c r="U635" s="8"/>
      <c r="V635" s="8"/>
      <c r="W635" s="8"/>
      <c r="X635" s="9"/>
      <c r="Y635" s="8"/>
      <c r="Z635" s="9"/>
      <c r="AA635" s="8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ht="14.25" customHeight="1">
      <c r="A636" s="1"/>
      <c r="B636" s="2"/>
      <c r="C636" s="2"/>
      <c r="D636" s="3"/>
      <c r="E636" s="3"/>
      <c r="F636" s="8"/>
      <c r="G636" s="8"/>
      <c r="H636" s="8"/>
      <c r="I636" s="3"/>
      <c r="J636" s="8"/>
      <c r="K636" s="8"/>
      <c r="L636" s="8"/>
      <c r="M636" s="3"/>
      <c r="N636" s="8"/>
      <c r="O636" s="8"/>
      <c r="P636" s="8"/>
      <c r="Q636" s="3"/>
      <c r="R636" s="8"/>
      <c r="S636" s="8"/>
      <c r="T636" s="8"/>
      <c r="U636" s="8"/>
      <c r="V636" s="8"/>
      <c r="W636" s="8"/>
      <c r="X636" s="9"/>
      <c r="Y636" s="8"/>
      <c r="Z636" s="9"/>
      <c r="AA636" s="8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ht="14.25" customHeight="1">
      <c r="A637" s="1"/>
      <c r="B637" s="2"/>
      <c r="C637" s="2"/>
      <c r="D637" s="3"/>
      <c r="E637" s="3"/>
      <c r="F637" s="8"/>
      <c r="G637" s="8"/>
      <c r="H637" s="8"/>
      <c r="I637" s="3"/>
      <c r="J637" s="8"/>
      <c r="K637" s="8"/>
      <c r="L637" s="8"/>
      <c r="M637" s="3"/>
      <c r="N637" s="8"/>
      <c r="O637" s="8"/>
      <c r="P637" s="8"/>
      <c r="Q637" s="3"/>
      <c r="R637" s="8"/>
      <c r="S637" s="8"/>
      <c r="T637" s="8"/>
      <c r="U637" s="8"/>
      <c r="V637" s="8"/>
      <c r="W637" s="8"/>
      <c r="X637" s="9"/>
      <c r="Y637" s="8"/>
      <c r="Z637" s="9"/>
      <c r="AA637" s="8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ht="14.25" customHeight="1">
      <c r="A638" s="1"/>
      <c r="B638" s="2"/>
      <c r="C638" s="2"/>
      <c r="D638" s="3"/>
      <c r="E638" s="3"/>
      <c r="F638" s="8"/>
      <c r="G638" s="8"/>
      <c r="H638" s="8"/>
      <c r="I638" s="3"/>
      <c r="J638" s="8"/>
      <c r="K638" s="8"/>
      <c r="L638" s="8"/>
      <c r="M638" s="3"/>
      <c r="N638" s="8"/>
      <c r="O638" s="8"/>
      <c r="P638" s="8"/>
      <c r="Q638" s="3"/>
      <c r="R638" s="8"/>
      <c r="S638" s="8"/>
      <c r="T638" s="8"/>
      <c r="U638" s="8"/>
      <c r="V638" s="8"/>
      <c r="W638" s="8"/>
      <c r="X638" s="9"/>
      <c r="Y638" s="8"/>
      <c r="Z638" s="9"/>
      <c r="AA638" s="8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ht="14.25" customHeight="1">
      <c r="A639" s="1"/>
      <c r="B639" s="2"/>
      <c r="C639" s="2"/>
      <c r="D639" s="3"/>
      <c r="E639" s="3"/>
      <c r="F639" s="8"/>
      <c r="G639" s="8"/>
      <c r="H639" s="8"/>
      <c r="I639" s="3"/>
      <c r="J639" s="8"/>
      <c r="K639" s="8"/>
      <c r="L639" s="8"/>
      <c r="M639" s="3"/>
      <c r="N639" s="8"/>
      <c r="O639" s="8"/>
      <c r="P639" s="8"/>
      <c r="Q639" s="3"/>
      <c r="R639" s="8"/>
      <c r="S639" s="8"/>
      <c r="T639" s="8"/>
      <c r="U639" s="8"/>
      <c r="V639" s="8"/>
      <c r="W639" s="8"/>
      <c r="X639" s="9"/>
      <c r="Y639" s="8"/>
      <c r="Z639" s="9"/>
      <c r="AA639" s="8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ht="14.25" customHeight="1">
      <c r="A640" s="1"/>
      <c r="B640" s="2"/>
      <c r="C640" s="2"/>
      <c r="D640" s="3"/>
      <c r="E640" s="3"/>
      <c r="F640" s="8"/>
      <c r="G640" s="8"/>
      <c r="H640" s="8"/>
      <c r="I640" s="3"/>
      <c r="J640" s="8"/>
      <c r="K640" s="8"/>
      <c r="L640" s="8"/>
      <c r="M640" s="3"/>
      <c r="N640" s="8"/>
      <c r="O640" s="8"/>
      <c r="P640" s="8"/>
      <c r="Q640" s="3"/>
      <c r="R640" s="8"/>
      <c r="S640" s="8"/>
      <c r="T640" s="8"/>
      <c r="U640" s="8"/>
      <c r="V640" s="8"/>
      <c r="W640" s="8"/>
      <c r="X640" s="9"/>
      <c r="Y640" s="8"/>
      <c r="Z640" s="9"/>
      <c r="AA640" s="8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ht="14.25" customHeight="1">
      <c r="A641" s="1"/>
      <c r="B641" s="2"/>
      <c r="C641" s="2"/>
      <c r="D641" s="3"/>
      <c r="E641" s="3"/>
      <c r="F641" s="8"/>
      <c r="G641" s="8"/>
      <c r="H641" s="8"/>
      <c r="I641" s="3"/>
      <c r="J641" s="8"/>
      <c r="K641" s="8"/>
      <c r="L641" s="8"/>
      <c r="M641" s="3"/>
      <c r="N641" s="8"/>
      <c r="O641" s="8"/>
      <c r="P641" s="8"/>
      <c r="Q641" s="3"/>
      <c r="R641" s="8"/>
      <c r="S641" s="8"/>
      <c r="T641" s="8"/>
      <c r="U641" s="8"/>
      <c r="V641" s="8"/>
      <c r="W641" s="8"/>
      <c r="X641" s="9"/>
      <c r="Y641" s="8"/>
      <c r="Z641" s="9"/>
      <c r="AA641" s="8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ht="14.25" customHeight="1">
      <c r="A642" s="1"/>
      <c r="B642" s="2"/>
      <c r="C642" s="2"/>
      <c r="D642" s="3"/>
      <c r="E642" s="3"/>
      <c r="F642" s="8"/>
      <c r="G642" s="8"/>
      <c r="H642" s="8"/>
      <c r="I642" s="3"/>
      <c r="J642" s="8"/>
      <c r="K642" s="8"/>
      <c r="L642" s="8"/>
      <c r="M642" s="3"/>
      <c r="N642" s="8"/>
      <c r="O642" s="8"/>
      <c r="P642" s="8"/>
      <c r="Q642" s="3"/>
      <c r="R642" s="8"/>
      <c r="S642" s="8"/>
      <c r="T642" s="8"/>
      <c r="U642" s="8"/>
      <c r="V642" s="8"/>
      <c r="W642" s="8"/>
      <c r="X642" s="9"/>
      <c r="Y642" s="8"/>
      <c r="Z642" s="9"/>
      <c r="AA642" s="8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ht="14.25" customHeight="1">
      <c r="A643" s="1"/>
      <c r="B643" s="2"/>
      <c r="C643" s="2"/>
      <c r="D643" s="3"/>
      <c r="E643" s="3"/>
      <c r="F643" s="8"/>
      <c r="G643" s="8"/>
      <c r="H643" s="8"/>
      <c r="I643" s="3"/>
      <c r="J643" s="8"/>
      <c r="K643" s="8"/>
      <c r="L643" s="8"/>
      <c r="M643" s="3"/>
      <c r="N643" s="8"/>
      <c r="O643" s="8"/>
      <c r="P643" s="8"/>
      <c r="Q643" s="3"/>
      <c r="R643" s="8"/>
      <c r="S643" s="8"/>
      <c r="T643" s="8"/>
      <c r="U643" s="8"/>
      <c r="V643" s="8"/>
      <c r="W643" s="8"/>
      <c r="X643" s="9"/>
      <c r="Y643" s="8"/>
      <c r="Z643" s="9"/>
      <c r="AA643" s="8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ht="14.25" customHeight="1">
      <c r="A644" s="1"/>
      <c r="B644" s="2"/>
      <c r="C644" s="2"/>
      <c r="D644" s="3"/>
      <c r="E644" s="3"/>
      <c r="F644" s="8"/>
      <c r="G644" s="8"/>
      <c r="H644" s="8"/>
      <c r="I644" s="3"/>
      <c r="J644" s="8"/>
      <c r="K644" s="8"/>
      <c r="L644" s="8"/>
      <c r="M644" s="3"/>
      <c r="N644" s="8"/>
      <c r="O644" s="8"/>
      <c r="P644" s="8"/>
      <c r="Q644" s="3"/>
      <c r="R644" s="8"/>
      <c r="S644" s="8"/>
      <c r="T644" s="8"/>
      <c r="U644" s="8"/>
      <c r="V644" s="8"/>
      <c r="W644" s="8"/>
      <c r="X644" s="9"/>
      <c r="Y644" s="8"/>
      <c r="Z644" s="9"/>
      <c r="AA644" s="8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ht="14.25" customHeight="1">
      <c r="A645" s="1"/>
      <c r="B645" s="2"/>
      <c r="C645" s="2"/>
      <c r="D645" s="3"/>
      <c r="E645" s="3"/>
      <c r="F645" s="8"/>
      <c r="G645" s="8"/>
      <c r="H645" s="8"/>
      <c r="I645" s="3"/>
      <c r="J645" s="8"/>
      <c r="K645" s="8"/>
      <c r="L645" s="8"/>
      <c r="M645" s="3"/>
      <c r="N645" s="8"/>
      <c r="O645" s="8"/>
      <c r="P645" s="8"/>
      <c r="Q645" s="3"/>
      <c r="R645" s="8"/>
      <c r="S645" s="8"/>
      <c r="T645" s="8"/>
      <c r="U645" s="8"/>
      <c r="V645" s="8"/>
      <c r="W645" s="8"/>
      <c r="X645" s="9"/>
      <c r="Y645" s="8"/>
      <c r="Z645" s="9"/>
      <c r="AA645" s="8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ht="14.25" customHeight="1">
      <c r="A646" s="1"/>
      <c r="B646" s="2"/>
      <c r="C646" s="2"/>
      <c r="D646" s="3"/>
      <c r="E646" s="3"/>
      <c r="F646" s="8"/>
      <c r="G646" s="8"/>
      <c r="H646" s="8"/>
      <c r="I646" s="3"/>
      <c r="J646" s="8"/>
      <c r="K646" s="8"/>
      <c r="L646" s="8"/>
      <c r="M646" s="3"/>
      <c r="N646" s="8"/>
      <c r="O646" s="8"/>
      <c r="P646" s="8"/>
      <c r="Q646" s="3"/>
      <c r="R646" s="8"/>
      <c r="S646" s="8"/>
      <c r="T646" s="8"/>
      <c r="U646" s="8"/>
      <c r="V646" s="8"/>
      <c r="W646" s="8"/>
      <c r="X646" s="9"/>
      <c r="Y646" s="8"/>
      <c r="Z646" s="9"/>
      <c r="AA646" s="8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ht="14.25" customHeight="1">
      <c r="A647" s="1"/>
      <c r="B647" s="2"/>
      <c r="C647" s="2"/>
      <c r="D647" s="3"/>
      <c r="E647" s="3"/>
      <c r="F647" s="8"/>
      <c r="G647" s="8"/>
      <c r="H647" s="8"/>
      <c r="I647" s="3"/>
      <c r="J647" s="8"/>
      <c r="K647" s="8"/>
      <c r="L647" s="8"/>
      <c r="M647" s="3"/>
      <c r="N647" s="8"/>
      <c r="O647" s="8"/>
      <c r="P647" s="8"/>
      <c r="Q647" s="3"/>
      <c r="R647" s="8"/>
      <c r="S647" s="8"/>
      <c r="T647" s="8"/>
      <c r="U647" s="8"/>
      <c r="V647" s="8"/>
      <c r="W647" s="8"/>
      <c r="X647" s="9"/>
      <c r="Y647" s="8"/>
      <c r="Z647" s="9"/>
      <c r="AA647" s="8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ht="14.25" customHeight="1">
      <c r="A648" s="1"/>
      <c r="B648" s="2"/>
      <c r="C648" s="2"/>
      <c r="D648" s="3"/>
      <c r="E648" s="3"/>
      <c r="F648" s="8"/>
      <c r="G648" s="8"/>
      <c r="H648" s="8"/>
      <c r="I648" s="3"/>
      <c r="J648" s="8"/>
      <c r="K648" s="8"/>
      <c r="L648" s="8"/>
      <c r="M648" s="3"/>
      <c r="N648" s="8"/>
      <c r="O648" s="8"/>
      <c r="P648" s="8"/>
      <c r="Q648" s="3"/>
      <c r="R648" s="8"/>
      <c r="S648" s="8"/>
      <c r="T648" s="8"/>
      <c r="U648" s="8"/>
      <c r="V648" s="8"/>
      <c r="W648" s="8"/>
      <c r="X648" s="9"/>
      <c r="Y648" s="8"/>
      <c r="Z648" s="9"/>
      <c r="AA648" s="8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ht="14.25" customHeight="1">
      <c r="A649" s="1"/>
      <c r="B649" s="2"/>
      <c r="C649" s="2"/>
      <c r="D649" s="3"/>
      <c r="E649" s="3"/>
      <c r="F649" s="8"/>
      <c r="G649" s="8"/>
      <c r="H649" s="8"/>
      <c r="I649" s="3"/>
      <c r="J649" s="8"/>
      <c r="K649" s="8"/>
      <c r="L649" s="8"/>
      <c r="M649" s="3"/>
      <c r="N649" s="8"/>
      <c r="O649" s="8"/>
      <c r="P649" s="8"/>
      <c r="Q649" s="3"/>
      <c r="R649" s="8"/>
      <c r="S649" s="8"/>
      <c r="T649" s="8"/>
      <c r="U649" s="8"/>
      <c r="V649" s="8"/>
      <c r="W649" s="8"/>
      <c r="X649" s="9"/>
      <c r="Y649" s="8"/>
      <c r="Z649" s="9"/>
      <c r="AA649" s="8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ht="14.25" customHeight="1">
      <c r="A650" s="1"/>
      <c r="B650" s="2"/>
      <c r="C650" s="2"/>
      <c r="D650" s="3"/>
      <c r="E650" s="3"/>
      <c r="F650" s="8"/>
      <c r="G650" s="8"/>
      <c r="H650" s="8"/>
      <c r="I650" s="3"/>
      <c r="J650" s="8"/>
      <c r="K650" s="8"/>
      <c r="L650" s="8"/>
      <c r="M650" s="3"/>
      <c r="N650" s="8"/>
      <c r="O650" s="8"/>
      <c r="P650" s="8"/>
      <c r="Q650" s="3"/>
      <c r="R650" s="8"/>
      <c r="S650" s="8"/>
      <c r="T650" s="8"/>
      <c r="U650" s="8"/>
      <c r="V650" s="8"/>
      <c r="W650" s="8"/>
      <c r="X650" s="9"/>
      <c r="Y650" s="8"/>
      <c r="Z650" s="9"/>
      <c r="AA650" s="8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ht="14.25" customHeight="1">
      <c r="A651" s="1"/>
      <c r="B651" s="2"/>
      <c r="C651" s="2"/>
      <c r="D651" s="3"/>
      <c r="E651" s="3"/>
      <c r="F651" s="8"/>
      <c r="G651" s="8"/>
      <c r="H651" s="8"/>
      <c r="I651" s="3"/>
      <c r="J651" s="8"/>
      <c r="K651" s="8"/>
      <c r="L651" s="8"/>
      <c r="M651" s="3"/>
      <c r="N651" s="8"/>
      <c r="O651" s="8"/>
      <c r="P651" s="8"/>
      <c r="Q651" s="3"/>
      <c r="R651" s="8"/>
      <c r="S651" s="8"/>
      <c r="T651" s="8"/>
      <c r="U651" s="8"/>
      <c r="V651" s="8"/>
      <c r="W651" s="8"/>
      <c r="X651" s="9"/>
      <c r="Y651" s="8"/>
      <c r="Z651" s="9"/>
      <c r="AA651" s="8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ht="14.25" customHeight="1">
      <c r="A652" s="1"/>
      <c r="B652" s="2"/>
      <c r="C652" s="2"/>
      <c r="D652" s="3"/>
      <c r="E652" s="3"/>
      <c r="F652" s="8"/>
      <c r="G652" s="8"/>
      <c r="H652" s="8"/>
      <c r="I652" s="3"/>
      <c r="J652" s="8"/>
      <c r="K652" s="8"/>
      <c r="L652" s="8"/>
      <c r="M652" s="3"/>
      <c r="N652" s="8"/>
      <c r="O652" s="8"/>
      <c r="P652" s="8"/>
      <c r="Q652" s="3"/>
      <c r="R652" s="8"/>
      <c r="S652" s="8"/>
      <c r="T652" s="8"/>
      <c r="U652" s="8"/>
      <c r="V652" s="8"/>
      <c r="W652" s="8"/>
      <c r="X652" s="9"/>
      <c r="Y652" s="8"/>
      <c r="Z652" s="9"/>
      <c r="AA652" s="8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ht="14.25" customHeight="1">
      <c r="A653" s="1"/>
      <c r="B653" s="2"/>
      <c r="C653" s="2"/>
      <c r="D653" s="3"/>
      <c r="E653" s="3"/>
      <c r="F653" s="8"/>
      <c r="G653" s="8"/>
      <c r="H653" s="8"/>
      <c r="I653" s="3"/>
      <c r="J653" s="8"/>
      <c r="K653" s="8"/>
      <c r="L653" s="8"/>
      <c r="M653" s="3"/>
      <c r="N653" s="8"/>
      <c r="O653" s="8"/>
      <c r="P653" s="8"/>
      <c r="Q653" s="3"/>
      <c r="R653" s="8"/>
      <c r="S653" s="8"/>
      <c r="T653" s="8"/>
      <c r="U653" s="8"/>
      <c r="V653" s="8"/>
      <c r="W653" s="8"/>
      <c r="X653" s="9"/>
      <c r="Y653" s="8"/>
      <c r="Z653" s="9"/>
      <c r="AA653" s="8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ht="14.25" customHeight="1">
      <c r="A654" s="1"/>
      <c r="B654" s="2"/>
      <c r="C654" s="2"/>
      <c r="D654" s="3"/>
      <c r="E654" s="3"/>
      <c r="F654" s="8"/>
      <c r="G654" s="8"/>
      <c r="H654" s="8"/>
      <c r="I654" s="3"/>
      <c r="J654" s="8"/>
      <c r="K654" s="8"/>
      <c r="L654" s="8"/>
      <c r="M654" s="3"/>
      <c r="N654" s="8"/>
      <c r="O654" s="8"/>
      <c r="P654" s="8"/>
      <c r="Q654" s="3"/>
      <c r="R654" s="8"/>
      <c r="S654" s="8"/>
      <c r="T654" s="8"/>
      <c r="U654" s="8"/>
      <c r="V654" s="8"/>
      <c r="W654" s="8"/>
      <c r="X654" s="9"/>
      <c r="Y654" s="8"/>
      <c r="Z654" s="9"/>
      <c r="AA654" s="8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ht="14.25" customHeight="1">
      <c r="A655" s="1"/>
      <c r="B655" s="2"/>
      <c r="C655" s="2"/>
      <c r="D655" s="3"/>
      <c r="E655" s="3"/>
      <c r="F655" s="8"/>
      <c r="G655" s="8"/>
      <c r="H655" s="8"/>
      <c r="I655" s="3"/>
      <c r="J655" s="8"/>
      <c r="K655" s="8"/>
      <c r="L655" s="8"/>
      <c r="M655" s="3"/>
      <c r="N655" s="8"/>
      <c r="O655" s="8"/>
      <c r="P655" s="8"/>
      <c r="Q655" s="3"/>
      <c r="R655" s="8"/>
      <c r="S655" s="8"/>
      <c r="T655" s="8"/>
      <c r="U655" s="8"/>
      <c r="V655" s="8"/>
      <c r="W655" s="8"/>
      <c r="X655" s="9"/>
      <c r="Y655" s="8"/>
      <c r="Z655" s="9"/>
      <c r="AA655" s="8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ht="14.25" customHeight="1">
      <c r="A656" s="1"/>
      <c r="B656" s="2"/>
      <c r="C656" s="2"/>
      <c r="D656" s="3"/>
      <c r="E656" s="3"/>
      <c r="F656" s="8"/>
      <c r="G656" s="8"/>
      <c r="H656" s="8"/>
      <c r="I656" s="3"/>
      <c r="J656" s="8"/>
      <c r="K656" s="8"/>
      <c r="L656" s="8"/>
      <c r="M656" s="3"/>
      <c r="N656" s="8"/>
      <c r="O656" s="8"/>
      <c r="P656" s="8"/>
      <c r="Q656" s="3"/>
      <c r="R656" s="8"/>
      <c r="S656" s="8"/>
      <c r="T656" s="8"/>
      <c r="U656" s="8"/>
      <c r="V656" s="8"/>
      <c r="W656" s="8"/>
      <c r="X656" s="9"/>
      <c r="Y656" s="8"/>
      <c r="Z656" s="9"/>
      <c r="AA656" s="8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ht="14.25" customHeight="1">
      <c r="A657" s="1"/>
      <c r="B657" s="2"/>
      <c r="C657" s="2"/>
      <c r="D657" s="3"/>
      <c r="E657" s="3"/>
      <c r="F657" s="8"/>
      <c r="G657" s="8"/>
      <c r="H657" s="8"/>
      <c r="I657" s="3"/>
      <c r="J657" s="8"/>
      <c r="K657" s="8"/>
      <c r="L657" s="8"/>
      <c r="M657" s="3"/>
      <c r="N657" s="8"/>
      <c r="O657" s="8"/>
      <c r="P657" s="8"/>
      <c r="Q657" s="3"/>
      <c r="R657" s="8"/>
      <c r="S657" s="8"/>
      <c r="T657" s="8"/>
      <c r="U657" s="8"/>
      <c r="V657" s="8"/>
      <c r="W657" s="8"/>
      <c r="X657" s="9"/>
      <c r="Y657" s="8"/>
      <c r="Z657" s="9"/>
      <c r="AA657" s="8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ht="14.25" customHeight="1">
      <c r="A658" s="1"/>
      <c r="B658" s="2"/>
      <c r="C658" s="2"/>
      <c r="D658" s="3"/>
      <c r="E658" s="3"/>
      <c r="F658" s="8"/>
      <c r="G658" s="8"/>
      <c r="H658" s="8"/>
      <c r="I658" s="3"/>
      <c r="J658" s="8"/>
      <c r="K658" s="8"/>
      <c r="L658" s="8"/>
      <c r="M658" s="3"/>
      <c r="N658" s="8"/>
      <c r="O658" s="8"/>
      <c r="P658" s="8"/>
      <c r="Q658" s="3"/>
      <c r="R658" s="8"/>
      <c r="S658" s="8"/>
      <c r="T658" s="8"/>
      <c r="U658" s="8"/>
      <c r="V658" s="8"/>
      <c r="W658" s="8"/>
      <c r="X658" s="9"/>
      <c r="Y658" s="8"/>
      <c r="Z658" s="9"/>
      <c r="AA658" s="8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ht="14.25" customHeight="1">
      <c r="A659" s="1"/>
      <c r="B659" s="2"/>
      <c r="C659" s="2"/>
      <c r="D659" s="3"/>
      <c r="E659" s="3"/>
      <c r="F659" s="8"/>
      <c r="G659" s="8"/>
      <c r="H659" s="8"/>
      <c r="I659" s="3"/>
      <c r="J659" s="8"/>
      <c r="K659" s="8"/>
      <c r="L659" s="8"/>
      <c r="M659" s="3"/>
      <c r="N659" s="8"/>
      <c r="O659" s="8"/>
      <c r="P659" s="8"/>
      <c r="Q659" s="3"/>
      <c r="R659" s="8"/>
      <c r="S659" s="8"/>
      <c r="T659" s="8"/>
      <c r="U659" s="8"/>
      <c r="V659" s="8"/>
      <c r="W659" s="8"/>
      <c r="X659" s="9"/>
      <c r="Y659" s="8"/>
      <c r="Z659" s="9"/>
      <c r="AA659" s="8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ht="14.25" customHeight="1">
      <c r="A660" s="1"/>
      <c r="B660" s="2"/>
      <c r="C660" s="2"/>
      <c r="D660" s="3"/>
      <c r="E660" s="3"/>
      <c r="F660" s="8"/>
      <c r="G660" s="8"/>
      <c r="H660" s="8"/>
      <c r="I660" s="3"/>
      <c r="J660" s="8"/>
      <c r="K660" s="8"/>
      <c r="L660" s="8"/>
      <c r="M660" s="3"/>
      <c r="N660" s="8"/>
      <c r="O660" s="8"/>
      <c r="P660" s="8"/>
      <c r="Q660" s="3"/>
      <c r="R660" s="8"/>
      <c r="S660" s="8"/>
      <c r="T660" s="8"/>
      <c r="U660" s="8"/>
      <c r="V660" s="8"/>
      <c r="W660" s="8"/>
      <c r="X660" s="9"/>
      <c r="Y660" s="8"/>
      <c r="Z660" s="9"/>
      <c r="AA660" s="8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ht="14.25" customHeight="1">
      <c r="A661" s="1"/>
      <c r="B661" s="2"/>
      <c r="C661" s="2"/>
      <c r="D661" s="3"/>
      <c r="E661" s="3"/>
      <c r="F661" s="8"/>
      <c r="G661" s="8"/>
      <c r="H661" s="8"/>
      <c r="I661" s="3"/>
      <c r="J661" s="8"/>
      <c r="K661" s="8"/>
      <c r="L661" s="8"/>
      <c r="M661" s="3"/>
      <c r="N661" s="8"/>
      <c r="O661" s="8"/>
      <c r="P661" s="8"/>
      <c r="Q661" s="3"/>
      <c r="R661" s="8"/>
      <c r="S661" s="8"/>
      <c r="T661" s="8"/>
      <c r="U661" s="8"/>
      <c r="V661" s="8"/>
      <c r="W661" s="8"/>
      <c r="X661" s="9"/>
      <c r="Y661" s="8"/>
      <c r="Z661" s="9"/>
      <c r="AA661" s="8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ht="14.25" customHeight="1">
      <c r="A662" s="1"/>
      <c r="B662" s="2"/>
      <c r="C662" s="2"/>
      <c r="D662" s="3"/>
      <c r="E662" s="3"/>
      <c r="F662" s="8"/>
      <c r="G662" s="8"/>
      <c r="H662" s="8"/>
      <c r="I662" s="3"/>
      <c r="J662" s="8"/>
      <c r="K662" s="8"/>
      <c r="L662" s="8"/>
      <c r="M662" s="3"/>
      <c r="N662" s="8"/>
      <c r="O662" s="8"/>
      <c r="P662" s="8"/>
      <c r="Q662" s="3"/>
      <c r="R662" s="8"/>
      <c r="S662" s="8"/>
      <c r="T662" s="8"/>
      <c r="U662" s="8"/>
      <c r="V662" s="8"/>
      <c r="W662" s="8"/>
      <c r="X662" s="9"/>
      <c r="Y662" s="8"/>
      <c r="Z662" s="9"/>
      <c r="AA662" s="8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ht="14.25" customHeight="1">
      <c r="A663" s="1"/>
      <c r="B663" s="2"/>
      <c r="C663" s="2"/>
      <c r="D663" s="3"/>
      <c r="E663" s="3"/>
      <c r="F663" s="8"/>
      <c r="G663" s="8"/>
      <c r="H663" s="8"/>
      <c r="I663" s="3"/>
      <c r="J663" s="8"/>
      <c r="K663" s="8"/>
      <c r="L663" s="8"/>
      <c r="M663" s="3"/>
      <c r="N663" s="8"/>
      <c r="O663" s="8"/>
      <c r="P663" s="8"/>
      <c r="Q663" s="3"/>
      <c r="R663" s="8"/>
      <c r="S663" s="8"/>
      <c r="T663" s="8"/>
      <c r="U663" s="8"/>
      <c r="V663" s="8"/>
      <c r="W663" s="8"/>
      <c r="X663" s="9"/>
      <c r="Y663" s="8"/>
      <c r="Z663" s="9"/>
      <c r="AA663" s="8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ht="14.25" customHeight="1">
      <c r="A664" s="1"/>
      <c r="B664" s="2"/>
      <c r="C664" s="2"/>
      <c r="D664" s="3"/>
      <c r="E664" s="3"/>
      <c r="F664" s="8"/>
      <c r="G664" s="8"/>
      <c r="H664" s="8"/>
      <c r="I664" s="3"/>
      <c r="J664" s="8"/>
      <c r="K664" s="8"/>
      <c r="L664" s="8"/>
      <c r="M664" s="3"/>
      <c r="N664" s="8"/>
      <c r="O664" s="8"/>
      <c r="P664" s="8"/>
      <c r="Q664" s="3"/>
      <c r="R664" s="8"/>
      <c r="S664" s="8"/>
      <c r="T664" s="8"/>
      <c r="U664" s="8"/>
      <c r="V664" s="8"/>
      <c r="W664" s="8"/>
      <c r="X664" s="9"/>
      <c r="Y664" s="8"/>
      <c r="Z664" s="9"/>
      <c r="AA664" s="8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ht="14.25" customHeight="1">
      <c r="A665" s="1"/>
      <c r="B665" s="2"/>
      <c r="C665" s="2"/>
      <c r="D665" s="3"/>
      <c r="E665" s="3"/>
      <c r="F665" s="8"/>
      <c r="G665" s="8"/>
      <c r="H665" s="8"/>
      <c r="I665" s="3"/>
      <c r="J665" s="8"/>
      <c r="K665" s="8"/>
      <c r="L665" s="8"/>
      <c r="M665" s="3"/>
      <c r="N665" s="8"/>
      <c r="O665" s="8"/>
      <c r="P665" s="8"/>
      <c r="Q665" s="3"/>
      <c r="R665" s="8"/>
      <c r="S665" s="8"/>
      <c r="T665" s="8"/>
      <c r="U665" s="8"/>
      <c r="V665" s="8"/>
      <c r="W665" s="8"/>
      <c r="X665" s="9"/>
      <c r="Y665" s="8"/>
      <c r="Z665" s="9"/>
      <c r="AA665" s="8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ht="14.25" customHeight="1">
      <c r="A666" s="1"/>
      <c r="B666" s="2"/>
      <c r="C666" s="2"/>
      <c r="D666" s="3"/>
      <c r="E666" s="3"/>
      <c r="F666" s="8"/>
      <c r="G666" s="8"/>
      <c r="H666" s="8"/>
      <c r="I666" s="3"/>
      <c r="J666" s="8"/>
      <c r="K666" s="8"/>
      <c r="L666" s="8"/>
      <c r="M666" s="3"/>
      <c r="N666" s="8"/>
      <c r="O666" s="8"/>
      <c r="P666" s="8"/>
      <c r="Q666" s="3"/>
      <c r="R666" s="8"/>
      <c r="S666" s="8"/>
      <c r="T666" s="8"/>
      <c r="U666" s="8"/>
      <c r="V666" s="8"/>
      <c r="W666" s="8"/>
      <c r="X666" s="9"/>
      <c r="Y666" s="8"/>
      <c r="Z666" s="9"/>
      <c r="AA666" s="8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ht="14.25" customHeight="1">
      <c r="A667" s="1"/>
      <c r="B667" s="2"/>
      <c r="C667" s="2"/>
      <c r="D667" s="3"/>
      <c r="E667" s="3"/>
      <c r="F667" s="8"/>
      <c r="G667" s="8"/>
      <c r="H667" s="8"/>
      <c r="I667" s="3"/>
      <c r="J667" s="8"/>
      <c r="K667" s="8"/>
      <c r="L667" s="8"/>
      <c r="M667" s="3"/>
      <c r="N667" s="8"/>
      <c r="O667" s="8"/>
      <c r="P667" s="8"/>
      <c r="Q667" s="3"/>
      <c r="R667" s="8"/>
      <c r="S667" s="8"/>
      <c r="T667" s="8"/>
      <c r="U667" s="8"/>
      <c r="V667" s="8"/>
      <c r="W667" s="8"/>
      <c r="X667" s="9"/>
      <c r="Y667" s="8"/>
      <c r="Z667" s="9"/>
      <c r="AA667" s="8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ht="14.25" customHeight="1">
      <c r="A668" s="1"/>
      <c r="B668" s="2"/>
      <c r="C668" s="2"/>
      <c r="D668" s="3"/>
      <c r="E668" s="3"/>
      <c r="F668" s="8"/>
      <c r="G668" s="8"/>
      <c r="H668" s="8"/>
      <c r="I668" s="3"/>
      <c r="J668" s="8"/>
      <c r="K668" s="8"/>
      <c r="L668" s="8"/>
      <c r="M668" s="3"/>
      <c r="N668" s="8"/>
      <c r="O668" s="8"/>
      <c r="P668" s="8"/>
      <c r="Q668" s="3"/>
      <c r="R668" s="8"/>
      <c r="S668" s="8"/>
      <c r="T668" s="8"/>
      <c r="U668" s="8"/>
      <c r="V668" s="8"/>
      <c r="W668" s="8"/>
      <c r="X668" s="9"/>
      <c r="Y668" s="8"/>
      <c r="Z668" s="9"/>
      <c r="AA668" s="8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ht="14.25" customHeight="1">
      <c r="A669" s="1"/>
      <c r="B669" s="2"/>
      <c r="C669" s="2"/>
      <c r="D669" s="3"/>
      <c r="E669" s="3"/>
      <c r="F669" s="8"/>
      <c r="G669" s="8"/>
      <c r="H669" s="8"/>
      <c r="I669" s="3"/>
      <c r="J669" s="8"/>
      <c r="K669" s="8"/>
      <c r="L669" s="8"/>
      <c r="M669" s="3"/>
      <c r="N669" s="8"/>
      <c r="O669" s="8"/>
      <c r="P669" s="8"/>
      <c r="Q669" s="3"/>
      <c r="R669" s="8"/>
      <c r="S669" s="8"/>
      <c r="T669" s="8"/>
      <c r="U669" s="8"/>
      <c r="V669" s="8"/>
      <c r="W669" s="8"/>
      <c r="X669" s="9"/>
      <c r="Y669" s="8"/>
      <c r="Z669" s="9"/>
      <c r="AA669" s="8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ht="14.25" customHeight="1">
      <c r="A670" s="1"/>
      <c r="B670" s="2"/>
      <c r="C670" s="2"/>
      <c r="D670" s="3"/>
      <c r="E670" s="3"/>
      <c r="F670" s="8"/>
      <c r="G670" s="8"/>
      <c r="H670" s="8"/>
      <c r="I670" s="3"/>
      <c r="J670" s="8"/>
      <c r="K670" s="8"/>
      <c r="L670" s="8"/>
      <c r="M670" s="3"/>
      <c r="N670" s="8"/>
      <c r="O670" s="8"/>
      <c r="P670" s="8"/>
      <c r="Q670" s="3"/>
      <c r="R670" s="8"/>
      <c r="S670" s="8"/>
      <c r="T670" s="8"/>
      <c r="U670" s="8"/>
      <c r="V670" s="8"/>
      <c r="W670" s="8"/>
      <c r="X670" s="9"/>
      <c r="Y670" s="8"/>
      <c r="Z670" s="9"/>
      <c r="AA670" s="8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ht="14.25" customHeight="1">
      <c r="A671" s="1"/>
      <c r="B671" s="2"/>
      <c r="C671" s="2"/>
      <c r="D671" s="3"/>
      <c r="E671" s="3"/>
      <c r="F671" s="8"/>
      <c r="G671" s="8"/>
      <c r="H671" s="8"/>
      <c r="I671" s="3"/>
      <c r="J671" s="8"/>
      <c r="K671" s="8"/>
      <c r="L671" s="8"/>
      <c r="M671" s="3"/>
      <c r="N671" s="8"/>
      <c r="O671" s="8"/>
      <c r="P671" s="8"/>
      <c r="Q671" s="3"/>
      <c r="R671" s="8"/>
      <c r="S671" s="8"/>
      <c r="T671" s="8"/>
      <c r="U671" s="8"/>
      <c r="V671" s="8"/>
      <c r="W671" s="8"/>
      <c r="X671" s="9"/>
      <c r="Y671" s="8"/>
      <c r="Z671" s="9"/>
      <c r="AA671" s="8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ht="14.25" customHeight="1">
      <c r="A672" s="1"/>
      <c r="B672" s="2"/>
      <c r="C672" s="2"/>
      <c r="D672" s="3"/>
      <c r="E672" s="3"/>
      <c r="F672" s="8"/>
      <c r="G672" s="8"/>
      <c r="H672" s="8"/>
      <c r="I672" s="3"/>
      <c r="J672" s="8"/>
      <c r="K672" s="8"/>
      <c r="L672" s="8"/>
      <c r="M672" s="3"/>
      <c r="N672" s="8"/>
      <c r="O672" s="8"/>
      <c r="P672" s="8"/>
      <c r="Q672" s="3"/>
      <c r="R672" s="8"/>
      <c r="S672" s="8"/>
      <c r="T672" s="8"/>
      <c r="U672" s="8"/>
      <c r="V672" s="8"/>
      <c r="W672" s="8"/>
      <c r="X672" s="9"/>
      <c r="Y672" s="8"/>
      <c r="Z672" s="9"/>
      <c r="AA672" s="8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ht="14.25" customHeight="1">
      <c r="A673" s="1"/>
      <c r="B673" s="2"/>
      <c r="C673" s="2"/>
      <c r="D673" s="3"/>
      <c r="E673" s="3"/>
      <c r="F673" s="8"/>
      <c r="G673" s="8"/>
      <c r="H673" s="8"/>
      <c r="I673" s="3"/>
      <c r="J673" s="8"/>
      <c r="K673" s="8"/>
      <c r="L673" s="8"/>
      <c r="M673" s="3"/>
      <c r="N673" s="8"/>
      <c r="O673" s="8"/>
      <c r="P673" s="8"/>
      <c r="Q673" s="3"/>
      <c r="R673" s="8"/>
      <c r="S673" s="8"/>
      <c r="T673" s="8"/>
      <c r="U673" s="8"/>
      <c r="V673" s="8"/>
      <c r="W673" s="8"/>
      <c r="X673" s="9"/>
      <c r="Y673" s="8"/>
      <c r="Z673" s="9"/>
      <c r="AA673" s="8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ht="14.25" customHeight="1">
      <c r="A674" s="1"/>
      <c r="B674" s="2"/>
      <c r="C674" s="2"/>
      <c r="D674" s="3"/>
      <c r="E674" s="3"/>
      <c r="F674" s="8"/>
      <c r="G674" s="8"/>
      <c r="H674" s="8"/>
      <c r="I674" s="3"/>
      <c r="J674" s="8"/>
      <c r="K674" s="8"/>
      <c r="L674" s="8"/>
      <c r="M674" s="3"/>
      <c r="N674" s="8"/>
      <c r="O674" s="8"/>
      <c r="P674" s="8"/>
      <c r="Q674" s="3"/>
      <c r="R674" s="8"/>
      <c r="S674" s="8"/>
      <c r="T674" s="8"/>
      <c r="U674" s="8"/>
      <c r="V674" s="8"/>
      <c r="W674" s="8"/>
      <c r="X674" s="9"/>
      <c r="Y674" s="8"/>
      <c r="Z674" s="9"/>
      <c r="AA674" s="8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ht="14.25" customHeight="1">
      <c r="A675" s="1"/>
      <c r="B675" s="2"/>
      <c r="C675" s="2"/>
      <c r="D675" s="3"/>
      <c r="E675" s="3"/>
      <c r="F675" s="8"/>
      <c r="G675" s="8"/>
      <c r="H675" s="8"/>
      <c r="I675" s="3"/>
      <c r="J675" s="8"/>
      <c r="K675" s="8"/>
      <c r="L675" s="8"/>
      <c r="M675" s="3"/>
      <c r="N675" s="8"/>
      <c r="O675" s="8"/>
      <c r="P675" s="8"/>
      <c r="Q675" s="3"/>
      <c r="R675" s="8"/>
      <c r="S675" s="8"/>
      <c r="T675" s="8"/>
      <c r="U675" s="8"/>
      <c r="V675" s="8"/>
      <c r="W675" s="8"/>
      <c r="X675" s="9"/>
      <c r="Y675" s="8"/>
      <c r="Z675" s="9"/>
      <c r="AA675" s="8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ht="14.25" customHeight="1">
      <c r="A676" s="1"/>
      <c r="B676" s="2"/>
      <c r="C676" s="2"/>
      <c r="D676" s="3"/>
      <c r="E676" s="3"/>
      <c r="F676" s="8"/>
      <c r="G676" s="8"/>
      <c r="H676" s="8"/>
      <c r="I676" s="3"/>
      <c r="J676" s="8"/>
      <c r="K676" s="8"/>
      <c r="L676" s="8"/>
      <c r="M676" s="3"/>
      <c r="N676" s="8"/>
      <c r="O676" s="8"/>
      <c r="P676" s="8"/>
      <c r="Q676" s="3"/>
      <c r="R676" s="8"/>
      <c r="S676" s="8"/>
      <c r="T676" s="8"/>
      <c r="U676" s="8"/>
      <c r="V676" s="8"/>
      <c r="W676" s="8"/>
      <c r="X676" s="9"/>
      <c r="Y676" s="8"/>
      <c r="Z676" s="9"/>
      <c r="AA676" s="8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ht="14.25" customHeight="1">
      <c r="A677" s="1"/>
      <c r="B677" s="2"/>
      <c r="C677" s="2"/>
      <c r="D677" s="3"/>
      <c r="E677" s="3"/>
      <c r="F677" s="8"/>
      <c r="G677" s="8"/>
      <c r="H677" s="8"/>
      <c r="I677" s="3"/>
      <c r="J677" s="8"/>
      <c r="K677" s="8"/>
      <c r="L677" s="8"/>
      <c r="M677" s="3"/>
      <c r="N677" s="8"/>
      <c r="O677" s="8"/>
      <c r="P677" s="8"/>
      <c r="Q677" s="3"/>
      <c r="R677" s="8"/>
      <c r="S677" s="8"/>
      <c r="T677" s="8"/>
      <c r="U677" s="8"/>
      <c r="V677" s="8"/>
      <c r="W677" s="8"/>
      <c r="X677" s="9"/>
      <c r="Y677" s="8"/>
      <c r="Z677" s="9"/>
      <c r="AA677" s="8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ht="14.25" customHeight="1">
      <c r="A678" s="1"/>
      <c r="B678" s="2"/>
      <c r="C678" s="2"/>
      <c r="D678" s="3"/>
      <c r="E678" s="3"/>
      <c r="F678" s="8"/>
      <c r="G678" s="8"/>
      <c r="H678" s="8"/>
      <c r="I678" s="3"/>
      <c r="J678" s="8"/>
      <c r="K678" s="8"/>
      <c r="L678" s="8"/>
      <c r="M678" s="3"/>
      <c r="N678" s="8"/>
      <c r="O678" s="8"/>
      <c r="P678" s="8"/>
      <c r="Q678" s="3"/>
      <c r="R678" s="8"/>
      <c r="S678" s="8"/>
      <c r="T678" s="8"/>
      <c r="U678" s="8"/>
      <c r="V678" s="8"/>
      <c r="W678" s="8"/>
      <c r="X678" s="9"/>
      <c r="Y678" s="8"/>
      <c r="Z678" s="9"/>
      <c r="AA678" s="8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ht="14.25" customHeight="1">
      <c r="A679" s="1"/>
      <c r="B679" s="2"/>
      <c r="C679" s="2"/>
      <c r="D679" s="3"/>
      <c r="E679" s="3"/>
      <c r="F679" s="8"/>
      <c r="G679" s="8"/>
      <c r="H679" s="8"/>
      <c r="I679" s="3"/>
      <c r="J679" s="8"/>
      <c r="K679" s="8"/>
      <c r="L679" s="8"/>
      <c r="M679" s="3"/>
      <c r="N679" s="8"/>
      <c r="O679" s="8"/>
      <c r="P679" s="8"/>
      <c r="Q679" s="3"/>
      <c r="R679" s="8"/>
      <c r="S679" s="8"/>
      <c r="T679" s="8"/>
      <c r="U679" s="8"/>
      <c r="V679" s="8"/>
      <c r="W679" s="8"/>
      <c r="X679" s="9"/>
      <c r="Y679" s="8"/>
      <c r="Z679" s="9"/>
      <c r="AA679" s="8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ht="14.25" customHeight="1">
      <c r="A680" s="1"/>
      <c r="B680" s="2"/>
      <c r="C680" s="2"/>
      <c r="D680" s="3"/>
      <c r="E680" s="3"/>
      <c r="F680" s="8"/>
      <c r="G680" s="8"/>
      <c r="H680" s="8"/>
      <c r="I680" s="3"/>
      <c r="J680" s="8"/>
      <c r="K680" s="8"/>
      <c r="L680" s="8"/>
      <c r="M680" s="3"/>
      <c r="N680" s="8"/>
      <c r="O680" s="8"/>
      <c r="P680" s="8"/>
      <c r="Q680" s="3"/>
      <c r="R680" s="8"/>
      <c r="S680" s="8"/>
      <c r="T680" s="8"/>
      <c r="U680" s="8"/>
      <c r="V680" s="8"/>
      <c r="W680" s="8"/>
      <c r="X680" s="9"/>
      <c r="Y680" s="8"/>
      <c r="Z680" s="9"/>
      <c r="AA680" s="8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ht="14.25" customHeight="1">
      <c r="A681" s="1"/>
      <c r="B681" s="2"/>
      <c r="C681" s="2"/>
      <c r="D681" s="3"/>
      <c r="E681" s="3"/>
      <c r="F681" s="8"/>
      <c r="G681" s="8"/>
      <c r="H681" s="8"/>
      <c r="I681" s="3"/>
      <c r="J681" s="8"/>
      <c r="K681" s="8"/>
      <c r="L681" s="8"/>
      <c r="M681" s="3"/>
      <c r="N681" s="8"/>
      <c r="O681" s="8"/>
      <c r="P681" s="8"/>
      <c r="Q681" s="3"/>
      <c r="R681" s="8"/>
      <c r="S681" s="8"/>
      <c r="T681" s="8"/>
      <c r="U681" s="8"/>
      <c r="V681" s="8"/>
      <c r="W681" s="8"/>
      <c r="X681" s="9"/>
      <c r="Y681" s="8"/>
      <c r="Z681" s="9"/>
      <c r="AA681" s="8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ht="14.25" customHeight="1">
      <c r="A682" s="1"/>
      <c r="B682" s="2"/>
      <c r="C682" s="2"/>
      <c r="D682" s="3"/>
      <c r="E682" s="3"/>
      <c r="F682" s="8"/>
      <c r="G682" s="8"/>
      <c r="H682" s="8"/>
      <c r="I682" s="3"/>
      <c r="J682" s="8"/>
      <c r="K682" s="8"/>
      <c r="L682" s="8"/>
      <c r="M682" s="3"/>
      <c r="N682" s="8"/>
      <c r="O682" s="8"/>
      <c r="P682" s="8"/>
      <c r="Q682" s="3"/>
      <c r="R682" s="8"/>
      <c r="S682" s="8"/>
      <c r="T682" s="8"/>
      <c r="U682" s="8"/>
      <c r="V682" s="8"/>
      <c r="W682" s="8"/>
      <c r="X682" s="9"/>
      <c r="Y682" s="8"/>
      <c r="Z682" s="9"/>
      <c r="AA682" s="8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ht="14.25" customHeight="1">
      <c r="A683" s="1"/>
      <c r="B683" s="2"/>
      <c r="C683" s="2"/>
      <c r="D683" s="3"/>
      <c r="E683" s="3"/>
      <c r="F683" s="8"/>
      <c r="G683" s="8"/>
      <c r="H683" s="8"/>
      <c r="I683" s="3"/>
      <c r="J683" s="8"/>
      <c r="K683" s="8"/>
      <c r="L683" s="8"/>
      <c r="M683" s="3"/>
      <c r="N683" s="8"/>
      <c r="O683" s="8"/>
      <c r="P683" s="8"/>
      <c r="Q683" s="3"/>
      <c r="R683" s="8"/>
      <c r="S683" s="8"/>
      <c r="T683" s="8"/>
      <c r="U683" s="8"/>
      <c r="V683" s="8"/>
      <c r="W683" s="8"/>
      <c r="X683" s="9"/>
      <c r="Y683" s="8"/>
      <c r="Z683" s="9"/>
      <c r="AA683" s="8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ht="14.25" customHeight="1">
      <c r="A684" s="1"/>
      <c r="B684" s="2"/>
      <c r="C684" s="2"/>
      <c r="D684" s="3"/>
      <c r="E684" s="3"/>
      <c r="F684" s="8"/>
      <c r="G684" s="8"/>
      <c r="H684" s="8"/>
      <c r="I684" s="3"/>
      <c r="J684" s="8"/>
      <c r="K684" s="8"/>
      <c r="L684" s="8"/>
      <c r="M684" s="3"/>
      <c r="N684" s="8"/>
      <c r="O684" s="8"/>
      <c r="P684" s="8"/>
      <c r="Q684" s="3"/>
      <c r="R684" s="8"/>
      <c r="S684" s="8"/>
      <c r="T684" s="8"/>
      <c r="U684" s="8"/>
      <c r="V684" s="8"/>
      <c r="W684" s="8"/>
      <c r="X684" s="9"/>
      <c r="Y684" s="8"/>
      <c r="Z684" s="9"/>
      <c r="AA684" s="8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ht="14.25" customHeight="1">
      <c r="A685" s="1"/>
      <c r="B685" s="2"/>
      <c r="C685" s="2"/>
      <c r="D685" s="3"/>
      <c r="E685" s="3"/>
      <c r="F685" s="8"/>
      <c r="G685" s="8"/>
      <c r="H685" s="8"/>
      <c r="I685" s="3"/>
      <c r="J685" s="8"/>
      <c r="K685" s="8"/>
      <c r="L685" s="8"/>
      <c r="M685" s="3"/>
      <c r="N685" s="8"/>
      <c r="O685" s="8"/>
      <c r="P685" s="8"/>
      <c r="Q685" s="3"/>
      <c r="R685" s="8"/>
      <c r="S685" s="8"/>
      <c r="T685" s="8"/>
      <c r="U685" s="8"/>
      <c r="V685" s="8"/>
      <c r="W685" s="8"/>
      <c r="X685" s="9"/>
      <c r="Y685" s="8"/>
      <c r="Z685" s="9"/>
      <c r="AA685" s="8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ht="14.25" customHeight="1">
      <c r="A686" s="1"/>
      <c r="B686" s="2"/>
      <c r="C686" s="2"/>
      <c r="D686" s="3"/>
      <c r="E686" s="3"/>
      <c r="F686" s="8"/>
      <c r="G686" s="8"/>
      <c r="H686" s="8"/>
      <c r="I686" s="3"/>
      <c r="J686" s="8"/>
      <c r="K686" s="8"/>
      <c r="L686" s="8"/>
      <c r="M686" s="3"/>
      <c r="N686" s="8"/>
      <c r="O686" s="8"/>
      <c r="P686" s="8"/>
      <c r="Q686" s="3"/>
      <c r="R686" s="8"/>
      <c r="S686" s="8"/>
      <c r="T686" s="8"/>
      <c r="U686" s="8"/>
      <c r="V686" s="8"/>
      <c r="W686" s="8"/>
      <c r="X686" s="9"/>
      <c r="Y686" s="8"/>
      <c r="Z686" s="9"/>
      <c r="AA686" s="8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ht="14.25" customHeight="1">
      <c r="A687" s="1"/>
      <c r="B687" s="2"/>
      <c r="C687" s="2"/>
      <c r="D687" s="3"/>
      <c r="E687" s="3"/>
      <c r="F687" s="8"/>
      <c r="G687" s="8"/>
      <c r="H687" s="8"/>
      <c r="I687" s="3"/>
      <c r="J687" s="8"/>
      <c r="K687" s="8"/>
      <c r="L687" s="8"/>
      <c r="M687" s="3"/>
      <c r="N687" s="8"/>
      <c r="O687" s="8"/>
      <c r="P687" s="8"/>
      <c r="Q687" s="3"/>
      <c r="R687" s="8"/>
      <c r="S687" s="8"/>
      <c r="T687" s="8"/>
      <c r="U687" s="8"/>
      <c r="V687" s="8"/>
      <c r="W687" s="8"/>
      <c r="X687" s="9"/>
      <c r="Y687" s="8"/>
      <c r="Z687" s="9"/>
      <c r="AA687" s="8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ht="14.25" customHeight="1">
      <c r="A688" s="1"/>
      <c r="B688" s="2"/>
      <c r="C688" s="2"/>
      <c r="D688" s="3"/>
      <c r="E688" s="3"/>
      <c r="F688" s="8"/>
      <c r="G688" s="8"/>
      <c r="H688" s="8"/>
      <c r="I688" s="3"/>
      <c r="J688" s="8"/>
      <c r="K688" s="8"/>
      <c r="L688" s="8"/>
      <c r="M688" s="3"/>
      <c r="N688" s="8"/>
      <c r="O688" s="8"/>
      <c r="P688" s="8"/>
      <c r="Q688" s="3"/>
      <c r="R688" s="8"/>
      <c r="S688" s="8"/>
      <c r="T688" s="8"/>
      <c r="U688" s="8"/>
      <c r="V688" s="8"/>
      <c r="W688" s="8"/>
      <c r="X688" s="9"/>
      <c r="Y688" s="8"/>
      <c r="Z688" s="9"/>
      <c r="AA688" s="8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ht="14.25" customHeight="1">
      <c r="A689" s="1"/>
      <c r="B689" s="2"/>
      <c r="C689" s="2"/>
      <c r="D689" s="3"/>
      <c r="E689" s="3"/>
      <c r="F689" s="8"/>
      <c r="G689" s="8"/>
      <c r="H689" s="8"/>
      <c r="I689" s="3"/>
      <c r="J689" s="8"/>
      <c r="K689" s="8"/>
      <c r="L689" s="8"/>
      <c r="M689" s="3"/>
      <c r="N689" s="8"/>
      <c r="O689" s="8"/>
      <c r="P689" s="8"/>
      <c r="Q689" s="3"/>
      <c r="R689" s="8"/>
      <c r="S689" s="8"/>
      <c r="T689" s="8"/>
      <c r="U689" s="8"/>
      <c r="V689" s="8"/>
      <c r="W689" s="8"/>
      <c r="X689" s="9"/>
      <c r="Y689" s="8"/>
      <c r="Z689" s="9"/>
      <c r="AA689" s="8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ht="14.25" customHeight="1">
      <c r="A690" s="1"/>
      <c r="B690" s="2"/>
      <c r="C690" s="2"/>
      <c r="D690" s="3"/>
      <c r="E690" s="3"/>
      <c r="F690" s="8"/>
      <c r="G690" s="8"/>
      <c r="H690" s="8"/>
      <c r="I690" s="3"/>
      <c r="J690" s="8"/>
      <c r="K690" s="8"/>
      <c r="L690" s="8"/>
      <c r="M690" s="3"/>
      <c r="N690" s="8"/>
      <c r="O690" s="8"/>
      <c r="P690" s="8"/>
      <c r="Q690" s="3"/>
      <c r="R690" s="8"/>
      <c r="S690" s="8"/>
      <c r="T690" s="8"/>
      <c r="U690" s="8"/>
      <c r="V690" s="8"/>
      <c r="W690" s="8"/>
      <c r="X690" s="9"/>
      <c r="Y690" s="8"/>
      <c r="Z690" s="9"/>
      <c r="AA690" s="8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ht="14.25" customHeight="1">
      <c r="A691" s="1"/>
      <c r="B691" s="2"/>
      <c r="C691" s="2"/>
      <c r="D691" s="3"/>
      <c r="E691" s="3"/>
      <c r="F691" s="8"/>
      <c r="G691" s="8"/>
      <c r="H691" s="8"/>
      <c r="I691" s="3"/>
      <c r="J691" s="8"/>
      <c r="K691" s="8"/>
      <c r="L691" s="8"/>
      <c r="M691" s="3"/>
      <c r="N691" s="8"/>
      <c r="O691" s="8"/>
      <c r="P691" s="8"/>
      <c r="Q691" s="3"/>
      <c r="R691" s="8"/>
      <c r="S691" s="8"/>
      <c r="T691" s="8"/>
      <c r="U691" s="8"/>
      <c r="V691" s="8"/>
      <c r="W691" s="8"/>
      <c r="X691" s="9"/>
      <c r="Y691" s="8"/>
      <c r="Z691" s="9"/>
      <c r="AA691" s="8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ht="14.25" customHeight="1">
      <c r="A692" s="1"/>
      <c r="B692" s="2"/>
      <c r="C692" s="2"/>
      <c r="D692" s="3"/>
      <c r="E692" s="3"/>
      <c r="F692" s="8"/>
      <c r="G692" s="8"/>
      <c r="H692" s="8"/>
      <c r="I692" s="3"/>
      <c r="J692" s="8"/>
      <c r="K692" s="8"/>
      <c r="L692" s="8"/>
      <c r="M692" s="3"/>
      <c r="N692" s="8"/>
      <c r="O692" s="8"/>
      <c r="P692" s="8"/>
      <c r="Q692" s="3"/>
      <c r="R692" s="8"/>
      <c r="S692" s="8"/>
      <c r="T692" s="8"/>
      <c r="U692" s="8"/>
      <c r="V692" s="8"/>
      <c r="W692" s="8"/>
      <c r="X692" s="9"/>
      <c r="Y692" s="8"/>
      <c r="Z692" s="9"/>
      <c r="AA692" s="8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ht="14.25" customHeight="1">
      <c r="A693" s="1"/>
      <c r="B693" s="2"/>
      <c r="C693" s="2"/>
      <c r="D693" s="3"/>
      <c r="E693" s="3"/>
      <c r="F693" s="8"/>
      <c r="G693" s="8"/>
      <c r="H693" s="8"/>
      <c r="I693" s="3"/>
      <c r="J693" s="8"/>
      <c r="K693" s="8"/>
      <c r="L693" s="8"/>
      <c r="M693" s="3"/>
      <c r="N693" s="8"/>
      <c r="O693" s="8"/>
      <c r="P693" s="8"/>
      <c r="Q693" s="3"/>
      <c r="R693" s="8"/>
      <c r="S693" s="8"/>
      <c r="T693" s="8"/>
      <c r="U693" s="8"/>
      <c r="V693" s="8"/>
      <c r="W693" s="8"/>
      <c r="X693" s="9"/>
      <c r="Y693" s="8"/>
      <c r="Z693" s="9"/>
      <c r="AA693" s="8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ht="14.25" customHeight="1">
      <c r="A694" s="1"/>
      <c r="B694" s="2"/>
      <c r="C694" s="2"/>
      <c r="D694" s="3"/>
      <c r="E694" s="3"/>
      <c r="F694" s="8"/>
      <c r="G694" s="8"/>
      <c r="H694" s="8"/>
      <c r="I694" s="3"/>
      <c r="J694" s="8"/>
      <c r="K694" s="8"/>
      <c r="L694" s="8"/>
      <c r="M694" s="3"/>
      <c r="N694" s="8"/>
      <c r="O694" s="8"/>
      <c r="P694" s="8"/>
      <c r="Q694" s="3"/>
      <c r="R694" s="8"/>
      <c r="S694" s="8"/>
      <c r="T694" s="8"/>
      <c r="U694" s="8"/>
      <c r="V694" s="8"/>
      <c r="W694" s="8"/>
      <c r="X694" s="9"/>
      <c r="Y694" s="8"/>
      <c r="Z694" s="9"/>
      <c r="AA694" s="8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ht="14.25" customHeight="1">
      <c r="A695" s="1"/>
      <c r="B695" s="2"/>
      <c r="C695" s="2"/>
      <c r="D695" s="3"/>
      <c r="E695" s="3"/>
      <c r="F695" s="8"/>
      <c r="G695" s="8"/>
      <c r="H695" s="8"/>
      <c r="I695" s="3"/>
      <c r="J695" s="8"/>
      <c r="K695" s="8"/>
      <c r="L695" s="8"/>
      <c r="M695" s="3"/>
      <c r="N695" s="8"/>
      <c r="O695" s="8"/>
      <c r="P695" s="8"/>
      <c r="Q695" s="3"/>
      <c r="R695" s="8"/>
      <c r="S695" s="8"/>
      <c r="T695" s="8"/>
      <c r="U695" s="8"/>
      <c r="V695" s="8"/>
      <c r="W695" s="8"/>
      <c r="X695" s="9"/>
      <c r="Y695" s="8"/>
      <c r="Z695" s="9"/>
      <c r="AA695" s="8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ht="14.25" customHeight="1">
      <c r="A696" s="1"/>
      <c r="B696" s="2"/>
      <c r="C696" s="2"/>
      <c r="D696" s="3"/>
      <c r="E696" s="3"/>
      <c r="F696" s="8"/>
      <c r="G696" s="8"/>
      <c r="H696" s="8"/>
      <c r="I696" s="3"/>
      <c r="J696" s="8"/>
      <c r="K696" s="8"/>
      <c r="L696" s="8"/>
      <c r="M696" s="3"/>
      <c r="N696" s="8"/>
      <c r="O696" s="8"/>
      <c r="P696" s="8"/>
      <c r="Q696" s="3"/>
      <c r="R696" s="8"/>
      <c r="S696" s="8"/>
      <c r="T696" s="8"/>
      <c r="U696" s="8"/>
      <c r="V696" s="8"/>
      <c r="W696" s="8"/>
      <c r="X696" s="9"/>
      <c r="Y696" s="8"/>
      <c r="Z696" s="9"/>
      <c r="AA696" s="8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ht="14.25" customHeight="1">
      <c r="A697" s="1"/>
      <c r="B697" s="2"/>
      <c r="C697" s="2"/>
      <c r="D697" s="3"/>
      <c r="E697" s="3"/>
      <c r="F697" s="8"/>
      <c r="G697" s="8"/>
      <c r="H697" s="8"/>
      <c r="I697" s="3"/>
      <c r="J697" s="8"/>
      <c r="K697" s="8"/>
      <c r="L697" s="8"/>
      <c r="M697" s="3"/>
      <c r="N697" s="8"/>
      <c r="O697" s="8"/>
      <c r="P697" s="8"/>
      <c r="Q697" s="3"/>
      <c r="R697" s="8"/>
      <c r="S697" s="8"/>
      <c r="T697" s="8"/>
      <c r="U697" s="8"/>
      <c r="V697" s="8"/>
      <c r="W697" s="8"/>
      <c r="X697" s="9"/>
      <c r="Y697" s="8"/>
      <c r="Z697" s="9"/>
      <c r="AA697" s="8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ht="14.25" customHeight="1">
      <c r="A698" s="1"/>
      <c r="B698" s="2"/>
      <c r="C698" s="2"/>
      <c r="D698" s="3"/>
      <c r="E698" s="3"/>
      <c r="F698" s="8"/>
      <c r="G698" s="8"/>
      <c r="H698" s="8"/>
      <c r="I698" s="3"/>
      <c r="J698" s="8"/>
      <c r="K698" s="8"/>
      <c r="L698" s="8"/>
      <c r="M698" s="3"/>
      <c r="N698" s="8"/>
      <c r="O698" s="8"/>
      <c r="P698" s="8"/>
      <c r="Q698" s="3"/>
      <c r="R698" s="8"/>
      <c r="S698" s="8"/>
      <c r="T698" s="8"/>
      <c r="U698" s="8"/>
      <c r="V698" s="8"/>
      <c r="W698" s="8"/>
      <c r="X698" s="9"/>
      <c r="Y698" s="8"/>
      <c r="Z698" s="9"/>
      <c r="AA698" s="8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ht="14.25" customHeight="1">
      <c r="A699" s="1"/>
      <c r="B699" s="2"/>
      <c r="C699" s="2"/>
      <c r="D699" s="3"/>
      <c r="E699" s="3"/>
      <c r="F699" s="8"/>
      <c r="G699" s="8"/>
      <c r="H699" s="8"/>
      <c r="I699" s="3"/>
      <c r="J699" s="8"/>
      <c r="K699" s="8"/>
      <c r="L699" s="8"/>
      <c r="M699" s="3"/>
      <c r="N699" s="8"/>
      <c r="O699" s="8"/>
      <c r="P699" s="8"/>
      <c r="Q699" s="3"/>
      <c r="R699" s="8"/>
      <c r="S699" s="8"/>
      <c r="T699" s="8"/>
      <c r="U699" s="8"/>
      <c r="V699" s="8"/>
      <c r="W699" s="8"/>
      <c r="X699" s="9"/>
      <c r="Y699" s="8"/>
      <c r="Z699" s="9"/>
      <c r="AA699" s="8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ht="14.25" customHeight="1">
      <c r="A700" s="1"/>
      <c r="B700" s="2"/>
      <c r="C700" s="2"/>
      <c r="D700" s="3"/>
      <c r="E700" s="3"/>
      <c r="F700" s="8"/>
      <c r="G700" s="8"/>
      <c r="H700" s="8"/>
      <c r="I700" s="3"/>
      <c r="J700" s="8"/>
      <c r="K700" s="8"/>
      <c r="L700" s="8"/>
      <c r="M700" s="3"/>
      <c r="N700" s="8"/>
      <c r="O700" s="8"/>
      <c r="P700" s="8"/>
      <c r="Q700" s="3"/>
      <c r="R700" s="8"/>
      <c r="S700" s="8"/>
      <c r="T700" s="8"/>
      <c r="U700" s="8"/>
      <c r="V700" s="8"/>
      <c r="W700" s="8"/>
      <c r="X700" s="9"/>
      <c r="Y700" s="8"/>
      <c r="Z700" s="9"/>
      <c r="AA700" s="8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ht="14.25" customHeight="1">
      <c r="A701" s="1"/>
      <c r="B701" s="2"/>
      <c r="C701" s="2"/>
      <c r="D701" s="3"/>
      <c r="E701" s="3"/>
      <c r="F701" s="8"/>
      <c r="G701" s="8"/>
      <c r="H701" s="8"/>
      <c r="I701" s="3"/>
      <c r="J701" s="8"/>
      <c r="K701" s="8"/>
      <c r="L701" s="8"/>
      <c r="M701" s="3"/>
      <c r="N701" s="8"/>
      <c r="O701" s="8"/>
      <c r="P701" s="8"/>
      <c r="Q701" s="3"/>
      <c r="R701" s="8"/>
      <c r="S701" s="8"/>
      <c r="T701" s="8"/>
      <c r="U701" s="8"/>
      <c r="V701" s="8"/>
      <c r="W701" s="8"/>
      <c r="X701" s="9"/>
      <c r="Y701" s="8"/>
      <c r="Z701" s="9"/>
      <c r="AA701" s="8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ht="14.25" customHeight="1">
      <c r="A702" s="1"/>
      <c r="B702" s="2"/>
      <c r="C702" s="2"/>
      <c r="D702" s="3"/>
      <c r="E702" s="3"/>
      <c r="F702" s="8"/>
      <c r="G702" s="8"/>
      <c r="H702" s="8"/>
      <c r="I702" s="3"/>
      <c r="J702" s="8"/>
      <c r="K702" s="8"/>
      <c r="L702" s="8"/>
      <c r="M702" s="3"/>
      <c r="N702" s="8"/>
      <c r="O702" s="8"/>
      <c r="P702" s="8"/>
      <c r="Q702" s="3"/>
      <c r="R702" s="8"/>
      <c r="S702" s="8"/>
      <c r="T702" s="8"/>
      <c r="U702" s="8"/>
      <c r="V702" s="8"/>
      <c r="W702" s="8"/>
      <c r="X702" s="9"/>
      <c r="Y702" s="8"/>
      <c r="Z702" s="9"/>
      <c r="AA702" s="8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ht="14.25" customHeight="1">
      <c r="A703" s="1"/>
      <c r="B703" s="2"/>
      <c r="C703" s="2"/>
      <c r="D703" s="3"/>
      <c r="E703" s="3"/>
      <c r="F703" s="8"/>
      <c r="G703" s="8"/>
      <c r="H703" s="8"/>
      <c r="I703" s="3"/>
      <c r="J703" s="8"/>
      <c r="K703" s="8"/>
      <c r="L703" s="8"/>
      <c r="M703" s="3"/>
      <c r="N703" s="8"/>
      <c r="O703" s="8"/>
      <c r="P703" s="8"/>
      <c r="Q703" s="3"/>
      <c r="R703" s="8"/>
      <c r="S703" s="8"/>
      <c r="T703" s="8"/>
      <c r="U703" s="8"/>
      <c r="V703" s="8"/>
      <c r="W703" s="8"/>
      <c r="X703" s="9"/>
      <c r="Y703" s="8"/>
      <c r="Z703" s="9"/>
      <c r="AA703" s="8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ht="14.25" customHeight="1">
      <c r="A704" s="1"/>
      <c r="B704" s="2"/>
      <c r="C704" s="2"/>
      <c r="D704" s="3"/>
      <c r="E704" s="3"/>
      <c r="F704" s="8"/>
      <c r="G704" s="8"/>
      <c r="H704" s="8"/>
      <c r="I704" s="3"/>
      <c r="J704" s="8"/>
      <c r="K704" s="8"/>
      <c r="L704" s="8"/>
      <c r="M704" s="3"/>
      <c r="N704" s="8"/>
      <c r="O704" s="8"/>
      <c r="P704" s="8"/>
      <c r="Q704" s="3"/>
      <c r="R704" s="8"/>
      <c r="S704" s="8"/>
      <c r="T704" s="8"/>
      <c r="U704" s="8"/>
      <c r="V704" s="8"/>
      <c r="W704" s="8"/>
      <c r="X704" s="9"/>
      <c r="Y704" s="8"/>
      <c r="Z704" s="9"/>
      <c r="AA704" s="8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ht="14.25" customHeight="1">
      <c r="A705" s="1"/>
      <c r="B705" s="2"/>
      <c r="C705" s="2"/>
      <c r="D705" s="3"/>
      <c r="E705" s="3"/>
      <c r="F705" s="8"/>
      <c r="G705" s="8"/>
      <c r="H705" s="8"/>
      <c r="I705" s="3"/>
      <c r="J705" s="8"/>
      <c r="K705" s="8"/>
      <c r="L705" s="8"/>
      <c r="M705" s="3"/>
      <c r="N705" s="8"/>
      <c r="O705" s="8"/>
      <c r="P705" s="8"/>
      <c r="Q705" s="3"/>
      <c r="R705" s="8"/>
      <c r="S705" s="8"/>
      <c r="T705" s="8"/>
      <c r="U705" s="8"/>
      <c r="V705" s="8"/>
      <c r="W705" s="8"/>
      <c r="X705" s="9"/>
      <c r="Y705" s="8"/>
      <c r="Z705" s="9"/>
      <c r="AA705" s="8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ht="14.25" customHeight="1">
      <c r="A706" s="1"/>
      <c r="B706" s="2"/>
      <c r="C706" s="2"/>
      <c r="D706" s="3"/>
      <c r="E706" s="3"/>
      <c r="F706" s="8"/>
      <c r="G706" s="8"/>
      <c r="H706" s="8"/>
      <c r="I706" s="3"/>
      <c r="J706" s="8"/>
      <c r="K706" s="8"/>
      <c r="L706" s="8"/>
      <c r="M706" s="3"/>
      <c r="N706" s="8"/>
      <c r="O706" s="8"/>
      <c r="P706" s="8"/>
      <c r="Q706" s="3"/>
      <c r="R706" s="8"/>
      <c r="S706" s="8"/>
      <c r="T706" s="8"/>
      <c r="U706" s="8"/>
      <c r="V706" s="8"/>
      <c r="W706" s="8"/>
      <c r="X706" s="9"/>
      <c r="Y706" s="8"/>
      <c r="Z706" s="9"/>
      <c r="AA706" s="8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ht="14.25" customHeight="1">
      <c r="A707" s="1"/>
      <c r="B707" s="2"/>
      <c r="C707" s="2"/>
      <c r="D707" s="3"/>
      <c r="E707" s="3"/>
      <c r="F707" s="8"/>
      <c r="G707" s="8"/>
      <c r="H707" s="8"/>
      <c r="I707" s="3"/>
      <c r="J707" s="8"/>
      <c r="K707" s="8"/>
      <c r="L707" s="8"/>
      <c r="M707" s="3"/>
      <c r="N707" s="8"/>
      <c r="O707" s="8"/>
      <c r="P707" s="8"/>
      <c r="Q707" s="3"/>
      <c r="R707" s="8"/>
      <c r="S707" s="8"/>
      <c r="T707" s="8"/>
      <c r="U707" s="8"/>
      <c r="V707" s="8"/>
      <c r="W707" s="8"/>
      <c r="X707" s="9"/>
      <c r="Y707" s="8"/>
      <c r="Z707" s="9"/>
      <c r="AA707" s="8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ht="14.25" customHeight="1">
      <c r="A708" s="1"/>
      <c r="B708" s="2"/>
      <c r="C708" s="2"/>
      <c r="D708" s="3"/>
      <c r="E708" s="3"/>
      <c r="F708" s="8"/>
      <c r="G708" s="8"/>
      <c r="H708" s="8"/>
      <c r="I708" s="3"/>
      <c r="J708" s="8"/>
      <c r="K708" s="8"/>
      <c r="L708" s="8"/>
      <c r="M708" s="3"/>
      <c r="N708" s="8"/>
      <c r="O708" s="8"/>
      <c r="P708" s="8"/>
      <c r="Q708" s="3"/>
      <c r="R708" s="8"/>
      <c r="S708" s="8"/>
      <c r="T708" s="8"/>
      <c r="U708" s="8"/>
      <c r="V708" s="8"/>
      <c r="W708" s="8"/>
      <c r="X708" s="9"/>
      <c r="Y708" s="8"/>
      <c r="Z708" s="9"/>
      <c r="AA708" s="8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ht="14.25" customHeight="1">
      <c r="A709" s="1"/>
      <c r="B709" s="2"/>
      <c r="C709" s="2"/>
      <c r="D709" s="3"/>
      <c r="E709" s="3"/>
      <c r="F709" s="8"/>
      <c r="G709" s="8"/>
      <c r="H709" s="8"/>
      <c r="I709" s="3"/>
      <c r="J709" s="8"/>
      <c r="K709" s="8"/>
      <c r="L709" s="8"/>
      <c r="M709" s="3"/>
      <c r="N709" s="8"/>
      <c r="O709" s="8"/>
      <c r="P709" s="8"/>
      <c r="Q709" s="3"/>
      <c r="R709" s="8"/>
      <c r="S709" s="8"/>
      <c r="T709" s="8"/>
      <c r="U709" s="8"/>
      <c r="V709" s="8"/>
      <c r="W709" s="8"/>
      <c r="X709" s="9"/>
      <c r="Y709" s="8"/>
      <c r="Z709" s="9"/>
      <c r="AA709" s="8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ht="14.25" customHeight="1">
      <c r="A710" s="1"/>
      <c r="B710" s="2"/>
      <c r="C710" s="2"/>
      <c r="D710" s="3"/>
      <c r="E710" s="3"/>
      <c r="F710" s="8"/>
      <c r="G710" s="8"/>
      <c r="H710" s="8"/>
      <c r="I710" s="3"/>
      <c r="J710" s="8"/>
      <c r="K710" s="8"/>
      <c r="L710" s="8"/>
      <c r="M710" s="3"/>
      <c r="N710" s="8"/>
      <c r="O710" s="8"/>
      <c r="P710" s="8"/>
      <c r="Q710" s="3"/>
      <c r="R710" s="8"/>
      <c r="S710" s="8"/>
      <c r="T710" s="8"/>
      <c r="U710" s="8"/>
      <c r="V710" s="8"/>
      <c r="W710" s="8"/>
      <c r="X710" s="9"/>
      <c r="Y710" s="8"/>
      <c r="Z710" s="9"/>
      <c r="AA710" s="8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ht="14.25" customHeight="1">
      <c r="A711" s="1"/>
      <c r="B711" s="2"/>
      <c r="C711" s="2"/>
      <c r="D711" s="3"/>
      <c r="E711" s="3"/>
      <c r="F711" s="8"/>
      <c r="G711" s="8"/>
      <c r="H711" s="8"/>
      <c r="I711" s="3"/>
      <c r="J711" s="8"/>
      <c r="K711" s="8"/>
      <c r="L711" s="8"/>
      <c r="M711" s="3"/>
      <c r="N711" s="8"/>
      <c r="O711" s="8"/>
      <c r="P711" s="8"/>
      <c r="Q711" s="3"/>
      <c r="R711" s="8"/>
      <c r="S711" s="8"/>
      <c r="T711" s="8"/>
      <c r="U711" s="8"/>
      <c r="V711" s="8"/>
      <c r="W711" s="8"/>
      <c r="X711" s="9"/>
      <c r="Y711" s="8"/>
      <c r="Z711" s="9"/>
      <c r="AA711" s="8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ht="14.25" customHeight="1">
      <c r="A712" s="1"/>
      <c r="B712" s="2"/>
      <c r="C712" s="2"/>
      <c r="D712" s="3"/>
      <c r="E712" s="3"/>
      <c r="F712" s="8"/>
      <c r="G712" s="8"/>
      <c r="H712" s="8"/>
      <c r="I712" s="3"/>
      <c r="J712" s="8"/>
      <c r="K712" s="8"/>
      <c r="L712" s="8"/>
      <c r="M712" s="3"/>
      <c r="N712" s="8"/>
      <c r="O712" s="8"/>
      <c r="P712" s="8"/>
      <c r="Q712" s="3"/>
      <c r="R712" s="8"/>
      <c r="S712" s="8"/>
      <c r="T712" s="8"/>
      <c r="U712" s="8"/>
      <c r="V712" s="8"/>
      <c r="W712" s="8"/>
      <c r="X712" s="9"/>
      <c r="Y712" s="8"/>
      <c r="Z712" s="9"/>
      <c r="AA712" s="8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ht="14.25" customHeight="1">
      <c r="A713" s="1"/>
      <c r="B713" s="2"/>
      <c r="C713" s="2"/>
      <c r="D713" s="3"/>
      <c r="E713" s="3"/>
      <c r="F713" s="8"/>
      <c r="G713" s="8"/>
      <c r="H713" s="8"/>
      <c r="I713" s="3"/>
      <c r="J713" s="8"/>
      <c r="K713" s="8"/>
      <c r="L713" s="8"/>
      <c r="M713" s="3"/>
      <c r="N713" s="8"/>
      <c r="O713" s="8"/>
      <c r="P713" s="8"/>
      <c r="Q713" s="3"/>
      <c r="R713" s="8"/>
      <c r="S713" s="8"/>
      <c r="T713" s="8"/>
      <c r="U713" s="8"/>
      <c r="V713" s="8"/>
      <c r="W713" s="8"/>
      <c r="X713" s="9"/>
      <c r="Y713" s="8"/>
      <c r="Z713" s="9"/>
      <c r="AA713" s="8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ht="14.25" customHeight="1">
      <c r="A714" s="1"/>
      <c r="B714" s="2"/>
      <c r="C714" s="2"/>
      <c r="D714" s="3"/>
      <c r="E714" s="3"/>
      <c r="F714" s="8"/>
      <c r="G714" s="8"/>
      <c r="H714" s="8"/>
      <c r="I714" s="3"/>
      <c r="J714" s="8"/>
      <c r="K714" s="8"/>
      <c r="L714" s="8"/>
      <c r="M714" s="3"/>
      <c r="N714" s="8"/>
      <c r="O714" s="8"/>
      <c r="P714" s="8"/>
      <c r="Q714" s="3"/>
      <c r="R714" s="8"/>
      <c r="S714" s="8"/>
      <c r="T714" s="8"/>
      <c r="U714" s="8"/>
      <c r="V714" s="8"/>
      <c r="W714" s="8"/>
      <c r="X714" s="9"/>
      <c r="Y714" s="8"/>
      <c r="Z714" s="9"/>
      <c r="AA714" s="8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ht="14.25" customHeight="1">
      <c r="A715" s="1"/>
      <c r="B715" s="2"/>
      <c r="C715" s="2"/>
      <c r="D715" s="3"/>
      <c r="E715" s="3"/>
      <c r="F715" s="8"/>
      <c r="G715" s="8"/>
      <c r="H715" s="8"/>
      <c r="I715" s="3"/>
      <c r="J715" s="8"/>
      <c r="K715" s="8"/>
      <c r="L715" s="8"/>
      <c r="M715" s="3"/>
      <c r="N715" s="8"/>
      <c r="O715" s="8"/>
      <c r="P715" s="8"/>
      <c r="Q715" s="3"/>
      <c r="R715" s="8"/>
      <c r="S715" s="8"/>
      <c r="T715" s="8"/>
      <c r="U715" s="8"/>
      <c r="V715" s="8"/>
      <c r="W715" s="8"/>
      <c r="X715" s="9"/>
      <c r="Y715" s="8"/>
      <c r="Z715" s="9"/>
      <c r="AA715" s="8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ht="14.25" customHeight="1">
      <c r="A716" s="1"/>
      <c r="B716" s="2"/>
      <c r="C716" s="2"/>
      <c r="D716" s="3"/>
      <c r="E716" s="3"/>
      <c r="F716" s="8"/>
      <c r="G716" s="8"/>
      <c r="H716" s="8"/>
      <c r="I716" s="3"/>
      <c r="J716" s="8"/>
      <c r="K716" s="8"/>
      <c r="L716" s="8"/>
      <c r="M716" s="3"/>
      <c r="N716" s="8"/>
      <c r="O716" s="8"/>
      <c r="P716" s="8"/>
      <c r="Q716" s="3"/>
      <c r="R716" s="8"/>
      <c r="S716" s="8"/>
      <c r="T716" s="8"/>
      <c r="U716" s="8"/>
      <c r="V716" s="8"/>
      <c r="W716" s="8"/>
      <c r="X716" s="9"/>
      <c r="Y716" s="8"/>
      <c r="Z716" s="9"/>
      <c r="AA716" s="8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ht="14.25" customHeight="1">
      <c r="A717" s="1"/>
      <c r="B717" s="2"/>
      <c r="C717" s="2"/>
      <c r="D717" s="3"/>
      <c r="E717" s="3"/>
      <c r="F717" s="8"/>
      <c r="G717" s="8"/>
      <c r="H717" s="8"/>
      <c r="I717" s="3"/>
      <c r="J717" s="8"/>
      <c r="K717" s="8"/>
      <c r="L717" s="8"/>
      <c r="M717" s="3"/>
      <c r="N717" s="8"/>
      <c r="O717" s="8"/>
      <c r="P717" s="8"/>
      <c r="Q717" s="3"/>
      <c r="R717" s="8"/>
      <c r="S717" s="8"/>
      <c r="T717" s="8"/>
      <c r="U717" s="8"/>
      <c r="V717" s="8"/>
      <c r="W717" s="8"/>
      <c r="X717" s="9"/>
      <c r="Y717" s="8"/>
      <c r="Z717" s="9"/>
      <c r="AA717" s="8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ht="14.25" customHeight="1">
      <c r="A718" s="1"/>
      <c r="B718" s="2"/>
      <c r="C718" s="2"/>
      <c r="D718" s="3"/>
      <c r="E718" s="3"/>
      <c r="F718" s="8"/>
      <c r="G718" s="8"/>
      <c r="H718" s="8"/>
      <c r="I718" s="3"/>
      <c r="J718" s="8"/>
      <c r="K718" s="8"/>
      <c r="L718" s="8"/>
      <c r="M718" s="3"/>
      <c r="N718" s="8"/>
      <c r="O718" s="8"/>
      <c r="P718" s="8"/>
      <c r="Q718" s="3"/>
      <c r="R718" s="8"/>
      <c r="S718" s="8"/>
      <c r="T718" s="8"/>
      <c r="U718" s="8"/>
      <c r="V718" s="8"/>
      <c r="W718" s="8"/>
      <c r="X718" s="9"/>
      <c r="Y718" s="8"/>
      <c r="Z718" s="9"/>
      <c r="AA718" s="8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ht="14.25" customHeight="1">
      <c r="A719" s="1"/>
      <c r="B719" s="2"/>
      <c r="C719" s="2"/>
      <c r="D719" s="3"/>
      <c r="E719" s="3"/>
      <c r="F719" s="8"/>
      <c r="G719" s="8"/>
      <c r="H719" s="8"/>
      <c r="I719" s="3"/>
      <c r="J719" s="8"/>
      <c r="K719" s="8"/>
      <c r="L719" s="8"/>
      <c r="M719" s="3"/>
      <c r="N719" s="8"/>
      <c r="O719" s="8"/>
      <c r="P719" s="8"/>
      <c r="Q719" s="3"/>
      <c r="R719" s="8"/>
      <c r="S719" s="8"/>
      <c r="T719" s="8"/>
      <c r="U719" s="8"/>
      <c r="V719" s="8"/>
      <c r="W719" s="8"/>
      <c r="X719" s="9"/>
      <c r="Y719" s="8"/>
      <c r="Z719" s="9"/>
      <c r="AA719" s="8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ht="14.25" customHeight="1">
      <c r="A720" s="1"/>
      <c r="B720" s="2"/>
      <c r="C720" s="2"/>
      <c r="D720" s="3"/>
      <c r="E720" s="3"/>
      <c r="F720" s="8"/>
      <c r="G720" s="8"/>
      <c r="H720" s="8"/>
      <c r="I720" s="3"/>
      <c r="J720" s="8"/>
      <c r="K720" s="8"/>
      <c r="L720" s="8"/>
      <c r="M720" s="3"/>
      <c r="N720" s="8"/>
      <c r="O720" s="8"/>
      <c r="P720" s="8"/>
      <c r="Q720" s="3"/>
      <c r="R720" s="8"/>
      <c r="S720" s="8"/>
      <c r="T720" s="8"/>
      <c r="U720" s="8"/>
      <c r="V720" s="8"/>
      <c r="W720" s="8"/>
      <c r="X720" s="9"/>
      <c r="Y720" s="8"/>
      <c r="Z720" s="9"/>
      <c r="AA720" s="8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ht="14.25" customHeight="1">
      <c r="A721" s="1"/>
      <c r="B721" s="2"/>
      <c r="C721" s="2"/>
      <c r="D721" s="3"/>
      <c r="E721" s="3"/>
      <c r="F721" s="8"/>
      <c r="G721" s="8"/>
      <c r="H721" s="8"/>
      <c r="I721" s="3"/>
      <c r="J721" s="8"/>
      <c r="K721" s="8"/>
      <c r="L721" s="8"/>
      <c r="M721" s="3"/>
      <c r="N721" s="8"/>
      <c r="O721" s="8"/>
      <c r="P721" s="8"/>
      <c r="Q721" s="3"/>
      <c r="R721" s="8"/>
      <c r="S721" s="8"/>
      <c r="T721" s="8"/>
      <c r="U721" s="8"/>
      <c r="V721" s="8"/>
      <c r="W721" s="8"/>
      <c r="X721" s="9"/>
      <c r="Y721" s="8"/>
      <c r="Z721" s="9"/>
      <c r="AA721" s="8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ht="14.25" customHeight="1">
      <c r="A722" s="1"/>
      <c r="B722" s="2"/>
      <c r="C722" s="2"/>
      <c r="D722" s="3"/>
      <c r="E722" s="3"/>
      <c r="F722" s="8"/>
      <c r="G722" s="8"/>
      <c r="H722" s="8"/>
      <c r="I722" s="3"/>
      <c r="J722" s="8"/>
      <c r="K722" s="8"/>
      <c r="L722" s="8"/>
      <c r="M722" s="3"/>
      <c r="N722" s="8"/>
      <c r="O722" s="8"/>
      <c r="P722" s="8"/>
      <c r="Q722" s="3"/>
      <c r="R722" s="8"/>
      <c r="S722" s="8"/>
      <c r="T722" s="8"/>
      <c r="U722" s="8"/>
      <c r="V722" s="8"/>
      <c r="W722" s="8"/>
      <c r="X722" s="9"/>
      <c r="Y722" s="8"/>
      <c r="Z722" s="9"/>
      <c r="AA722" s="8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ht="14.25" customHeight="1">
      <c r="A723" s="1"/>
      <c r="B723" s="2"/>
      <c r="C723" s="2"/>
      <c r="D723" s="3"/>
      <c r="E723" s="3"/>
      <c r="F723" s="8"/>
      <c r="G723" s="8"/>
      <c r="H723" s="8"/>
      <c r="I723" s="3"/>
      <c r="J723" s="8"/>
      <c r="K723" s="8"/>
      <c r="L723" s="8"/>
      <c r="M723" s="3"/>
      <c r="N723" s="8"/>
      <c r="O723" s="8"/>
      <c r="P723" s="8"/>
      <c r="Q723" s="3"/>
      <c r="R723" s="8"/>
      <c r="S723" s="8"/>
      <c r="T723" s="8"/>
      <c r="U723" s="8"/>
      <c r="V723" s="8"/>
      <c r="W723" s="8"/>
      <c r="X723" s="9"/>
      <c r="Y723" s="8"/>
      <c r="Z723" s="9"/>
      <c r="AA723" s="8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ht="14.25" customHeight="1">
      <c r="A724" s="1"/>
      <c r="B724" s="2"/>
      <c r="C724" s="2"/>
      <c r="D724" s="3"/>
      <c r="E724" s="3"/>
      <c r="F724" s="8"/>
      <c r="G724" s="8"/>
      <c r="H724" s="8"/>
      <c r="I724" s="3"/>
      <c r="J724" s="8"/>
      <c r="K724" s="8"/>
      <c r="L724" s="8"/>
      <c r="M724" s="3"/>
      <c r="N724" s="8"/>
      <c r="O724" s="8"/>
      <c r="P724" s="8"/>
      <c r="Q724" s="3"/>
      <c r="R724" s="8"/>
      <c r="S724" s="8"/>
      <c r="T724" s="8"/>
      <c r="U724" s="8"/>
      <c r="V724" s="8"/>
      <c r="W724" s="8"/>
      <c r="X724" s="9"/>
      <c r="Y724" s="8"/>
      <c r="Z724" s="9"/>
      <c r="AA724" s="8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ht="14.25" customHeight="1">
      <c r="A725" s="1"/>
      <c r="B725" s="2"/>
      <c r="C725" s="2"/>
      <c r="D725" s="3"/>
      <c r="E725" s="3"/>
      <c r="F725" s="8"/>
      <c r="G725" s="8"/>
      <c r="H725" s="8"/>
      <c r="I725" s="3"/>
      <c r="J725" s="8"/>
      <c r="K725" s="8"/>
      <c r="L725" s="8"/>
      <c r="M725" s="3"/>
      <c r="N725" s="8"/>
      <c r="O725" s="8"/>
      <c r="P725" s="8"/>
      <c r="Q725" s="3"/>
      <c r="R725" s="8"/>
      <c r="S725" s="8"/>
      <c r="T725" s="8"/>
      <c r="U725" s="8"/>
      <c r="V725" s="8"/>
      <c r="W725" s="8"/>
      <c r="X725" s="9"/>
      <c r="Y725" s="8"/>
      <c r="Z725" s="9"/>
      <c r="AA725" s="8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ht="14.25" customHeight="1">
      <c r="A726" s="1"/>
      <c r="B726" s="2"/>
      <c r="C726" s="2"/>
      <c r="D726" s="3"/>
      <c r="E726" s="3"/>
      <c r="F726" s="8"/>
      <c r="G726" s="8"/>
      <c r="H726" s="8"/>
      <c r="I726" s="3"/>
      <c r="J726" s="8"/>
      <c r="K726" s="8"/>
      <c r="L726" s="8"/>
      <c r="M726" s="3"/>
      <c r="N726" s="8"/>
      <c r="O726" s="8"/>
      <c r="P726" s="8"/>
      <c r="Q726" s="3"/>
      <c r="R726" s="8"/>
      <c r="S726" s="8"/>
      <c r="T726" s="8"/>
      <c r="U726" s="8"/>
      <c r="V726" s="8"/>
      <c r="W726" s="8"/>
      <c r="X726" s="9"/>
      <c r="Y726" s="8"/>
      <c r="Z726" s="9"/>
      <c r="AA726" s="8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ht="14.25" customHeight="1">
      <c r="A727" s="1"/>
      <c r="B727" s="2"/>
      <c r="C727" s="2"/>
      <c r="D727" s="3"/>
      <c r="E727" s="3"/>
      <c r="F727" s="8"/>
      <c r="G727" s="8"/>
      <c r="H727" s="8"/>
      <c r="I727" s="3"/>
      <c r="J727" s="8"/>
      <c r="K727" s="8"/>
      <c r="L727" s="8"/>
      <c r="M727" s="3"/>
      <c r="N727" s="8"/>
      <c r="O727" s="8"/>
      <c r="P727" s="8"/>
      <c r="Q727" s="3"/>
      <c r="R727" s="8"/>
      <c r="S727" s="8"/>
      <c r="T727" s="8"/>
      <c r="U727" s="8"/>
      <c r="V727" s="8"/>
      <c r="W727" s="8"/>
      <c r="X727" s="9"/>
      <c r="Y727" s="8"/>
      <c r="Z727" s="9"/>
      <c r="AA727" s="8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ht="14.25" customHeight="1">
      <c r="A728" s="1"/>
      <c r="B728" s="2"/>
      <c r="C728" s="2"/>
      <c r="D728" s="3"/>
      <c r="E728" s="3"/>
      <c r="F728" s="8"/>
      <c r="G728" s="8"/>
      <c r="H728" s="8"/>
      <c r="I728" s="3"/>
      <c r="J728" s="8"/>
      <c r="K728" s="8"/>
      <c r="L728" s="8"/>
      <c r="M728" s="3"/>
      <c r="N728" s="8"/>
      <c r="O728" s="8"/>
      <c r="P728" s="8"/>
      <c r="Q728" s="3"/>
      <c r="R728" s="8"/>
      <c r="S728" s="8"/>
      <c r="T728" s="8"/>
      <c r="U728" s="8"/>
      <c r="V728" s="8"/>
      <c r="W728" s="8"/>
      <c r="X728" s="9"/>
      <c r="Y728" s="8"/>
      <c r="Z728" s="9"/>
      <c r="AA728" s="8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ht="14.25" customHeight="1">
      <c r="A729" s="1"/>
      <c r="B729" s="2"/>
      <c r="C729" s="2"/>
      <c r="D729" s="3"/>
      <c r="E729" s="3"/>
      <c r="F729" s="8"/>
      <c r="G729" s="8"/>
      <c r="H729" s="8"/>
      <c r="I729" s="3"/>
      <c r="J729" s="8"/>
      <c r="K729" s="8"/>
      <c r="L729" s="8"/>
      <c r="M729" s="3"/>
      <c r="N729" s="8"/>
      <c r="O729" s="8"/>
      <c r="P729" s="8"/>
      <c r="Q729" s="3"/>
      <c r="R729" s="8"/>
      <c r="S729" s="8"/>
      <c r="T729" s="8"/>
      <c r="U729" s="8"/>
      <c r="V729" s="8"/>
      <c r="W729" s="8"/>
      <c r="X729" s="9"/>
      <c r="Y729" s="8"/>
      <c r="Z729" s="9"/>
      <c r="AA729" s="8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ht="14.25" customHeight="1">
      <c r="A730" s="1"/>
      <c r="B730" s="2"/>
      <c r="C730" s="2"/>
      <c r="D730" s="3"/>
      <c r="E730" s="3"/>
      <c r="F730" s="8"/>
      <c r="G730" s="8"/>
      <c r="H730" s="8"/>
      <c r="I730" s="3"/>
      <c r="J730" s="8"/>
      <c r="K730" s="8"/>
      <c r="L730" s="8"/>
      <c r="M730" s="3"/>
      <c r="N730" s="8"/>
      <c r="O730" s="8"/>
      <c r="P730" s="8"/>
      <c r="Q730" s="3"/>
      <c r="R730" s="8"/>
      <c r="S730" s="8"/>
      <c r="T730" s="8"/>
      <c r="U730" s="8"/>
      <c r="V730" s="8"/>
      <c r="W730" s="8"/>
      <c r="X730" s="9"/>
      <c r="Y730" s="8"/>
      <c r="Z730" s="9"/>
      <c r="AA730" s="8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ht="14.25" customHeight="1">
      <c r="A731" s="1"/>
      <c r="B731" s="2"/>
      <c r="C731" s="2"/>
      <c r="D731" s="3"/>
      <c r="E731" s="3"/>
      <c r="F731" s="8"/>
      <c r="G731" s="8"/>
      <c r="H731" s="8"/>
      <c r="I731" s="3"/>
      <c r="J731" s="8"/>
      <c r="K731" s="8"/>
      <c r="L731" s="8"/>
      <c r="M731" s="3"/>
      <c r="N731" s="8"/>
      <c r="O731" s="8"/>
      <c r="P731" s="8"/>
      <c r="Q731" s="3"/>
      <c r="R731" s="8"/>
      <c r="S731" s="8"/>
      <c r="T731" s="8"/>
      <c r="U731" s="8"/>
      <c r="V731" s="8"/>
      <c r="W731" s="8"/>
      <c r="X731" s="9"/>
      <c r="Y731" s="8"/>
      <c r="Z731" s="9"/>
      <c r="AA731" s="8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ht="14.25" customHeight="1">
      <c r="A732" s="1"/>
      <c r="B732" s="2"/>
      <c r="C732" s="2"/>
      <c r="D732" s="3"/>
      <c r="E732" s="3"/>
      <c r="F732" s="8"/>
      <c r="G732" s="8"/>
      <c r="H732" s="8"/>
      <c r="I732" s="3"/>
      <c r="J732" s="8"/>
      <c r="K732" s="8"/>
      <c r="L732" s="8"/>
      <c r="M732" s="3"/>
      <c r="N732" s="8"/>
      <c r="O732" s="8"/>
      <c r="P732" s="8"/>
      <c r="Q732" s="3"/>
      <c r="R732" s="8"/>
      <c r="S732" s="8"/>
      <c r="T732" s="8"/>
      <c r="U732" s="8"/>
      <c r="V732" s="8"/>
      <c r="W732" s="8"/>
      <c r="X732" s="9"/>
      <c r="Y732" s="8"/>
      <c r="Z732" s="9"/>
      <c r="AA732" s="8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ht="14.25" customHeight="1">
      <c r="A733" s="1"/>
      <c r="B733" s="2"/>
      <c r="C733" s="2"/>
      <c r="D733" s="3"/>
      <c r="E733" s="3"/>
      <c r="F733" s="8"/>
      <c r="G733" s="8"/>
      <c r="H733" s="8"/>
      <c r="I733" s="3"/>
      <c r="J733" s="8"/>
      <c r="K733" s="8"/>
      <c r="L733" s="8"/>
      <c r="M733" s="3"/>
      <c r="N733" s="8"/>
      <c r="O733" s="8"/>
      <c r="P733" s="8"/>
      <c r="Q733" s="3"/>
      <c r="R733" s="8"/>
      <c r="S733" s="8"/>
      <c r="T733" s="8"/>
      <c r="U733" s="8"/>
      <c r="V733" s="8"/>
      <c r="W733" s="8"/>
      <c r="X733" s="9"/>
      <c r="Y733" s="8"/>
      <c r="Z733" s="9"/>
      <c r="AA733" s="8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ht="14.25" customHeight="1">
      <c r="A734" s="1"/>
      <c r="B734" s="2"/>
      <c r="C734" s="2"/>
      <c r="D734" s="3"/>
      <c r="E734" s="3"/>
      <c r="F734" s="8"/>
      <c r="G734" s="8"/>
      <c r="H734" s="8"/>
      <c r="I734" s="3"/>
      <c r="J734" s="8"/>
      <c r="K734" s="8"/>
      <c r="L734" s="8"/>
      <c r="M734" s="3"/>
      <c r="N734" s="8"/>
      <c r="O734" s="8"/>
      <c r="P734" s="8"/>
      <c r="Q734" s="3"/>
      <c r="R734" s="8"/>
      <c r="S734" s="8"/>
      <c r="T734" s="8"/>
      <c r="U734" s="8"/>
      <c r="V734" s="8"/>
      <c r="W734" s="8"/>
      <c r="X734" s="9"/>
      <c r="Y734" s="8"/>
      <c r="Z734" s="9"/>
      <c r="AA734" s="8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ht="14.25" customHeight="1">
      <c r="A735" s="1"/>
      <c r="B735" s="2"/>
      <c r="C735" s="2"/>
      <c r="D735" s="3"/>
      <c r="E735" s="3"/>
      <c r="F735" s="8"/>
      <c r="G735" s="8"/>
      <c r="H735" s="8"/>
      <c r="I735" s="3"/>
      <c r="J735" s="8"/>
      <c r="K735" s="8"/>
      <c r="L735" s="8"/>
      <c r="M735" s="3"/>
      <c r="N735" s="8"/>
      <c r="O735" s="8"/>
      <c r="P735" s="8"/>
      <c r="Q735" s="3"/>
      <c r="R735" s="8"/>
      <c r="S735" s="8"/>
      <c r="T735" s="8"/>
      <c r="U735" s="8"/>
      <c r="V735" s="8"/>
      <c r="W735" s="8"/>
      <c r="X735" s="9"/>
      <c r="Y735" s="8"/>
      <c r="Z735" s="9"/>
      <c r="AA735" s="8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ht="14.25" customHeight="1">
      <c r="A736" s="1"/>
      <c r="B736" s="2"/>
      <c r="C736" s="2"/>
      <c r="D736" s="3"/>
      <c r="E736" s="3"/>
      <c r="F736" s="8"/>
      <c r="G736" s="8"/>
      <c r="H736" s="8"/>
      <c r="I736" s="3"/>
      <c r="J736" s="8"/>
      <c r="K736" s="8"/>
      <c r="L736" s="8"/>
      <c r="M736" s="3"/>
      <c r="N736" s="8"/>
      <c r="O736" s="8"/>
      <c r="P736" s="8"/>
      <c r="Q736" s="3"/>
      <c r="R736" s="8"/>
      <c r="S736" s="8"/>
      <c r="T736" s="8"/>
      <c r="U736" s="8"/>
      <c r="V736" s="8"/>
      <c r="W736" s="8"/>
      <c r="X736" s="9"/>
      <c r="Y736" s="8"/>
      <c r="Z736" s="9"/>
      <c r="AA736" s="8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ht="14.25" customHeight="1">
      <c r="A737" s="1"/>
      <c r="B737" s="2"/>
      <c r="C737" s="2"/>
      <c r="D737" s="3"/>
      <c r="E737" s="3"/>
      <c r="F737" s="8"/>
      <c r="G737" s="8"/>
      <c r="H737" s="8"/>
      <c r="I737" s="3"/>
      <c r="J737" s="8"/>
      <c r="K737" s="8"/>
      <c r="L737" s="8"/>
      <c r="M737" s="3"/>
      <c r="N737" s="8"/>
      <c r="O737" s="8"/>
      <c r="P737" s="8"/>
      <c r="Q737" s="3"/>
      <c r="R737" s="8"/>
      <c r="S737" s="8"/>
      <c r="T737" s="8"/>
      <c r="U737" s="8"/>
      <c r="V737" s="8"/>
      <c r="W737" s="8"/>
      <c r="X737" s="9"/>
      <c r="Y737" s="8"/>
      <c r="Z737" s="9"/>
      <c r="AA737" s="8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ht="14.25" customHeight="1">
      <c r="A738" s="1"/>
      <c r="B738" s="2"/>
      <c r="C738" s="2"/>
      <c r="D738" s="3"/>
      <c r="E738" s="3"/>
      <c r="F738" s="8"/>
      <c r="G738" s="8"/>
      <c r="H738" s="8"/>
      <c r="I738" s="3"/>
      <c r="J738" s="8"/>
      <c r="K738" s="8"/>
      <c r="L738" s="8"/>
      <c r="M738" s="3"/>
      <c r="N738" s="8"/>
      <c r="O738" s="8"/>
      <c r="P738" s="8"/>
      <c r="Q738" s="3"/>
      <c r="R738" s="8"/>
      <c r="S738" s="8"/>
      <c r="T738" s="8"/>
      <c r="U738" s="8"/>
      <c r="V738" s="8"/>
      <c r="W738" s="8"/>
      <c r="X738" s="9"/>
      <c r="Y738" s="8"/>
      <c r="Z738" s="9"/>
      <c r="AA738" s="8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ht="14.25" customHeight="1">
      <c r="A739" s="1"/>
      <c r="B739" s="2"/>
      <c r="C739" s="2"/>
      <c r="D739" s="3"/>
      <c r="E739" s="3"/>
      <c r="F739" s="8"/>
      <c r="G739" s="8"/>
      <c r="H739" s="8"/>
      <c r="I739" s="3"/>
      <c r="J739" s="8"/>
      <c r="K739" s="8"/>
      <c r="L739" s="8"/>
      <c r="M739" s="3"/>
      <c r="N739" s="8"/>
      <c r="O739" s="8"/>
      <c r="P739" s="8"/>
      <c r="Q739" s="3"/>
      <c r="R739" s="8"/>
      <c r="S739" s="8"/>
      <c r="T739" s="8"/>
      <c r="U739" s="8"/>
      <c r="V739" s="8"/>
      <c r="W739" s="8"/>
      <c r="X739" s="9"/>
      <c r="Y739" s="8"/>
      <c r="Z739" s="9"/>
      <c r="AA739" s="8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ht="14.25" customHeight="1">
      <c r="A740" s="1"/>
      <c r="B740" s="2"/>
      <c r="C740" s="2"/>
      <c r="D740" s="3"/>
      <c r="E740" s="3"/>
      <c r="F740" s="8"/>
      <c r="G740" s="8"/>
      <c r="H740" s="8"/>
      <c r="I740" s="3"/>
      <c r="J740" s="8"/>
      <c r="K740" s="8"/>
      <c r="L740" s="8"/>
      <c r="M740" s="3"/>
      <c r="N740" s="8"/>
      <c r="O740" s="8"/>
      <c r="P740" s="8"/>
      <c r="Q740" s="3"/>
      <c r="R740" s="8"/>
      <c r="S740" s="8"/>
      <c r="T740" s="8"/>
      <c r="U740" s="8"/>
      <c r="V740" s="8"/>
      <c r="W740" s="8"/>
      <c r="X740" s="9"/>
      <c r="Y740" s="8"/>
      <c r="Z740" s="9"/>
      <c r="AA740" s="8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ht="14.25" customHeight="1">
      <c r="A741" s="1"/>
      <c r="B741" s="2"/>
      <c r="C741" s="2"/>
      <c r="D741" s="3"/>
      <c r="E741" s="3"/>
      <c r="F741" s="8"/>
      <c r="G741" s="8"/>
      <c r="H741" s="8"/>
      <c r="I741" s="3"/>
      <c r="J741" s="8"/>
      <c r="K741" s="8"/>
      <c r="L741" s="8"/>
      <c r="M741" s="3"/>
      <c r="N741" s="8"/>
      <c r="O741" s="8"/>
      <c r="P741" s="8"/>
      <c r="Q741" s="3"/>
      <c r="R741" s="8"/>
      <c r="S741" s="8"/>
      <c r="T741" s="8"/>
      <c r="U741" s="8"/>
      <c r="V741" s="8"/>
      <c r="W741" s="8"/>
      <c r="X741" s="9"/>
      <c r="Y741" s="8"/>
      <c r="Z741" s="9"/>
      <c r="AA741" s="8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ht="14.25" customHeight="1">
      <c r="A742" s="1"/>
      <c r="B742" s="2"/>
      <c r="C742" s="2"/>
      <c r="D742" s="3"/>
      <c r="E742" s="3"/>
      <c r="F742" s="8"/>
      <c r="G742" s="8"/>
      <c r="H742" s="8"/>
      <c r="I742" s="3"/>
      <c r="J742" s="8"/>
      <c r="K742" s="8"/>
      <c r="L742" s="8"/>
      <c r="M742" s="3"/>
      <c r="N742" s="8"/>
      <c r="O742" s="8"/>
      <c r="P742" s="8"/>
      <c r="Q742" s="3"/>
      <c r="R742" s="8"/>
      <c r="S742" s="8"/>
      <c r="T742" s="8"/>
      <c r="U742" s="8"/>
      <c r="V742" s="8"/>
      <c r="W742" s="8"/>
      <c r="X742" s="9"/>
      <c r="Y742" s="8"/>
      <c r="Z742" s="9"/>
      <c r="AA742" s="8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ht="14.25" customHeight="1">
      <c r="A743" s="1"/>
      <c r="B743" s="2"/>
      <c r="C743" s="2"/>
      <c r="D743" s="3"/>
      <c r="E743" s="3"/>
      <c r="F743" s="8"/>
      <c r="G743" s="8"/>
      <c r="H743" s="8"/>
      <c r="I743" s="3"/>
      <c r="J743" s="8"/>
      <c r="K743" s="8"/>
      <c r="L743" s="8"/>
      <c r="M743" s="3"/>
      <c r="N743" s="8"/>
      <c r="O743" s="8"/>
      <c r="P743" s="8"/>
      <c r="Q743" s="3"/>
      <c r="R743" s="8"/>
      <c r="S743" s="8"/>
      <c r="T743" s="8"/>
      <c r="U743" s="8"/>
      <c r="V743" s="8"/>
      <c r="W743" s="8"/>
      <c r="X743" s="9"/>
      <c r="Y743" s="8"/>
      <c r="Z743" s="9"/>
      <c r="AA743" s="8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ht="14.25" customHeight="1">
      <c r="A744" s="1"/>
      <c r="B744" s="2"/>
      <c r="C744" s="2"/>
      <c r="D744" s="3"/>
      <c r="E744" s="3"/>
      <c r="F744" s="8"/>
      <c r="G744" s="8"/>
      <c r="H744" s="8"/>
      <c r="I744" s="3"/>
      <c r="J744" s="8"/>
      <c r="K744" s="8"/>
      <c r="L744" s="8"/>
      <c r="M744" s="3"/>
      <c r="N744" s="8"/>
      <c r="O744" s="8"/>
      <c r="P744" s="8"/>
      <c r="Q744" s="3"/>
      <c r="R744" s="8"/>
      <c r="S744" s="8"/>
      <c r="T744" s="8"/>
      <c r="U744" s="8"/>
      <c r="V744" s="8"/>
      <c r="W744" s="8"/>
      <c r="X744" s="9"/>
      <c r="Y744" s="8"/>
      <c r="Z744" s="9"/>
      <c r="AA744" s="8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ht="14.25" customHeight="1">
      <c r="A745" s="1"/>
      <c r="B745" s="2"/>
      <c r="C745" s="2"/>
      <c r="D745" s="3"/>
      <c r="E745" s="3"/>
      <c r="F745" s="8"/>
      <c r="G745" s="8"/>
      <c r="H745" s="8"/>
      <c r="I745" s="3"/>
      <c r="J745" s="8"/>
      <c r="K745" s="8"/>
      <c r="L745" s="8"/>
      <c r="M745" s="3"/>
      <c r="N745" s="8"/>
      <c r="O745" s="8"/>
      <c r="P745" s="8"/>
      <c r="Q745" s="3"/>
      <c r="R745" s="8"/>
      <c r="S745" s="8"/>
      <c r="T745" s="8"/>
      <c r="U745" s="8"/>
      <c r="V745" s="8"/>
      <c r="W745" s="8"/>
      <c r="X745" s="9"/>
      <c r="Y745" s="8"/>
      <c r="Z745" s="9"/>
      <c r="AA745" s="8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ht="14.25" customHeight="1">
      <c r="A746" s="1"/>
      <c r="B746" s="2"/>
      <c r="C746" s="2"/>
      <c r="D746" s="3"/>
      <c r="E746" s="3"/>
      <c r="F746" s="8"/>
      <c r="G746" s="8"/>
      <c r="H746" s="8"/>
      <c r="I746" s="3"/>
      <c r="J746" s="8"/>
      <c r="K746" s="8"/>
      <c r="L746" s="8"/>
      <c r="M746" s="3"/>
      <c r="N746" s="8"/>
      <c r="O746" s="8"/>
      <c r="P746" s="8"/>
      <c r="Q746" s="3"/>
      <c r="R746" s="8"/>
      <c r="S746" s="8"/>
      <c r="T746" s="8"/>
      <c r="U746" s="8"/>
      <c r="V746" s="8"/>
      <c r="W746" s="8"/>
      <c r="X746" s="9"/>
      <c r="Y746" s="8"/>
      <c r="Z746" s="9"/>
      <c r="AA746" s="8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ht="14.25" customHeight="1">
      <c r="A747" s="1"/>
      <c r="B747" s="2"/>
      <c r="C747" s="2"/>
      <c r="D747" s="3"/>
      <c r="E747" s="3"/>
      <c r="F747" s="8"/>
      <c r="G747" s="8"/>
      <c r="H747" s="8"/>
      <c r="I747" s="3"/>
      <c r="J747" s="8"/>
      <c r="K747" s="8"/>
      <c r="L747" s="8"/>
      <c r="M747" s="3"/>
      <c r="N747" s="8"/>
      <c r="O747" s="8"/>
      <c r="P747" s="8"/>
      <c r="Q747" s="3"/>
      <c r="R747" s="8"/>
      <c r="S747" s="8"/>
      <c r="T747" s="8"/>
      <c r="U747" s="8"/>
      <c r="V747" s="8"/>
      <c r="W747" s="8"/>
      <c r="X747" s="9"/>
      <c r="Y747" s="8"/>
      <c r="Z747" s="9"/>
      <c r="AA747" s="8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ht="14.25" customHeight="1">
      <c r="A748" s="1"/>
      <c r="B748" s="2"/>
      <c r="C748" s="2"/>
      <c r="D748" s="3"/>
      <c r="E748" s="3"/>
      <c r="F748" s="8"/>
      <c r="G748" s="8"/>
      <c r="H748" s="8"/>
      <c r="I748" s="3"/>
      <c r="J748" s="8"/>
      <c r="K748" s="8"/>
      <c r="L748" s="8"/>
      <c r="M748" s="3"/>
      <c r="N748" s="8"/>
      <c r="O748" s="8"/>
      <c r="P748" s="8"/>
      <c r="Q748" s="3"/>
      <c r="R748" s="8"/>
      <c r="S748" s="8"/>
      <c r="T748" s="8"/>
      <c r="U748" s="8"/>
      <c r="V748" s="8"/>
      <c r="W748" s="8"/>
      <c r="X748" s="9"/>
      <c r="Y748" s="8"/>
      <c r="Z748" s="9"/>
      <c r="AA748" s="8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ht="14.25" customHeight="1">
      <c r="A749" s="1"/>
      <c r="B749" s="2"/>
      <c r="C749" s="2"/>
      <c r="D749" s="3"/>
      <c r="E749" s="3"/>
      <c r="F749" s="8"/>
      <c r="G749" s="8"/>
      <c r="H749" s="8"/>
      <c r="I749" s="3"/>
      <c r="J749" s="8"/>
      <c r="K749" s="8"/>
      <c r="L749" s="8"/>
      <c r="M749" s="3"/>
      <c r="N749" s="8"/>
      <c r="O749" s="8"/>
      <c r="P749" s="8"/>
      <c r="Q749" s="3"/>
      <c r="R749" s="8"/>
      <c r="S749" s="8"/>
      <c r="T749" s="8"/>
      <c r="U749" s="8"/>
      <c r="V749" s="8"/>
      <c r="W749" s="8"/>
      <c r="X749" s="9"/>
      <c r="Y749" s="8"/>
      <c r="Z749" s="9"/>
      <c r="AA749" s="8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ht="14.25" customHeight="1">
      <c r="A750" s="1"/>
      <c r="B750" s="2"/>
      <c r="C750" s="2"/>
      <c r="D750" s="3"/>
      <c r="E750" s="3"/>
      <c r="F750" s="8"/>
      <c r="G750" s="8"/>
      <c r="H750" s="8"/>
      <c r="I750" s="3"/>
      <c r="J750" s="8"/>
      <c r="K750" s="8"/>
      <c r="L750" s="8"/>
      <c r="M750" s="3"/>
      <c r="N750" s="8"/>
      <c r="O750" s="8"/>
      <c r="P750" s="8"/>
      <c r="Q750" s="3"/>
      <c r="R750" s="8"/>
      <c r="S750" s="8"/>
      <c r="T750" s="8"/>
      <c r="U750" s="8"/>
      <c r="V750" s="8"/>
      <c r="W750" s="8"/>
      <c r="X750" s="9"/>
      <c r="Y750" s="8"/>
      <c r="Z750" s="9"/>
      <c r="AA750" s="8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ht="14.25" customHeight="1">
      <c r="A751" s="1"/>
      <c r="B751" s="2"/>
      <c r="C751" s="2"/>
      <c r="D751" s="3"/>
      <c r="E751" s="3"/>
      <c r="F751" s="8"/>
      <c r="G751" s="8"/>
      <c r="H751" s="8"/>
      <c r="I751" s="3"/>
      <c r="J751" s="8"/>
      <c r="K751" s="8"/>
      <c r="L751" s="8"/>
      <c r="M751" s="3"/>
      <c r="N751" s="8"/>
      <c r="O751" s="8"/>
      <c r="P751" s="8"/>
      <c r="Q751" s="3"/>
      <c r="R751" s="8"/>
      <c r="S751" s="8"/>
      <c r="T751" s="8"/>
      <c r="U751" s="8"/>
      <c r="V751" s="8"/>
      <c r="W751" s="8"/>
      <c r="X751" s="9"/>
      <c r="Y751" s="8"/>
      <c r="Z751" s="9"/>
      <c r="AA751" s="8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ht="14.25" customHeight="1">
      <c r="A752" s="1"/>
      <c r="B752" s="2"/>
      <c r="C752" s="2"/>
      <c r="D752" s="3"/>
      <c r="E752" s="3"/>
      <c r="F752" s="8"/>
      <c r="G752" s="8"/>
      <c r="H752" s="8"/>
      <c r="I752" s="3"/>
      <c r="J752" s="8"/>
      <c r="K752" s="8"/>
      <c r="L752" s="8"/>
      <c r="M752" s="3"/>
      <c r="N752" s="8"/>
      <c r="O752" s="8"/>
      <c r="P752" s="8"/>
      <c r="Q752" s="3"/>
      <c r="R752" s="8"/>
      <c r="S752" s="8"/>
      <c r="T752" s="8"/>
      <c r="U752" s="8"/>
      <c r="V752" s="8"/>
      <c r="W752" s="8"/>
      <c r="X752" s="9"/>
      <c r="Y752" s="8"/>
      <c r="Z752" s="9"/>
      <c r="AA752" s="8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ht="14.25" customHeight="1">
      <c r="A753" s="1"/>
      <c r="B753" s="2"/>
      <c r="C753" s="2"/>
      <c r="D753" s="3"/>
      <c r="E753" s="3"/>
      <c r="F753" s="8"/>
      <c r="G753" s="8"/>
      <c r="H753" s="8"/>
      <c r="I753" s="3"/>
      <c r="J753" s="8"/>
      <c r="K753" s="8"/>
      <c r="L753" s="8"/>
      <c r="M753" s="3"/>
      <c r="N753" s="8"/>
      <c r="O753" s="8"/>
      <c r="P753" s="8"/>
      <c r="Q753" s="3"/>
      <c r="R753" s="8"/>
      <c r="S753" s="8"/>
      <c r="T753" s="8"/>
      <c r="U753" s="8"/>
      <c r="V753" s="8"/>
      <c r="W753" s="8"/>
      <c r="X753" s="9"/>
      <c r="Y753" s="8"/>
      <c r="Z753" s="9"/>
      <c r="AA753" s="8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ht="14.25" customHeight="1">
      <c r="A754" s="1"/>
      <c r="B754" s="2"/>
      <c r="C754" s="2"/>
      <c r="D754" s="3"/>
      <c r="E754" s="3"/>
      <c r="F754" s="8"/>
      <c r="G754" s="8"/>
      <c r="H754" s="8"/>
      <c r="I754" s="3"/>
      <c r="J754" s="8"/>
      <c r="K754" s="8"/>
      <c r="L754" s="8"/>
      <c r="M754" s="3"/>
      <c r="N754" s="8"/>
      <c r="O754" s="8"/>
      <c r="P754" s="8"/>
      <c r="Q754" s="3"/>
      <c r="R754" s="8"/>
      <c r="S754" s="8"/>
      <c r="T754" s="8"/>
      <c r="U754" s="8"/>
      <c r="V754" s="8"/>
      <c r="W754" s="8"/>
      <c r="X754" s="9"/>
      <c r="Y754" s="8"/>
      <c r="Z754" s="9"/>
      <c r="AA754" s="8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ht="14.25" customHeight="1">
      <c r="A755" s="1"/>
      <c r="B755" s="2"/>
      <c r="C755" s="2"/>
      <c r="D755" s="3"/>
      <c r="E755" s="3"/>
      <c r="F755" s="8"/>
      <c r="G755" s="8"/>
      <c r="H755" s="8"/>
      <c r="I755" s="3"/>
      <c r="J755" s="8"/>
      <c r="K755" s="8"/>
      <c r="L755" s="8"/>
      <c r="M755" s="3"/>
      <c r="N755" s="8"/>
      <c r="O755" s="8"/>
      <c r="P755" s="8"/>
      <c r="Q755" s="3"/>
      <c r="R755" s="8"/>
      <c r="S755" s="8"/>
      <c r="T755" s="8"/>
      <c r="U755" s="8"/>
      <c r="V755" s="8"/>
      <c r="W755" s="8"/>
      <c r="X755" s="9"/>
      <c r="Y755" s="8"/>
      <c r="Z755" s="9"/>
      <c r="AA755" s="8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ht="14.25" customHeight="1">
      <c r="A756" s="1"/>
      <c r="B756" s="2"/>
      <c r="C756" s="2"/>
      <c r="D756" s="3"/>
      <c r="E756" s="3"/>
      <c r="F756" s="8"/>
      <c r="G756" s="8"/>
      <c r="H756" s="8"/>
      <c r="I756" s="3"/>
      <c r="J756" s="8"/>
      <c r="K756" s="8"/>
      <c r="L756" s="8"/>
      <c r="M756" s="3"/>
      <c r="N756" s="8"/>
      <c r="O756" s="8"/>
      <c r="P756" s="8"/>
      <c r="Q756" s="3"/>
      <c r="R756" s="8"/>
      <c r="S756" s="8"/>
      <c r="T756" s="8"/>
      <c r="U756" s="8"/>
      <c r="V756" s="8"/>
      <c r="W756" s="8"/>
      <c r="X756" s="9"/>
      <c r="Y756" s="8"/>
      <c r="Z756" s="9"/>
      <c r="AA756" s="8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ht="14.25" customHeight="1">
      <c r="A757" s="1"/>
      <c r="B757" s="2"/>
      <c r="C757" s="2"/>
      <c r="D757" s="3"/>
      <c r="E757" s="3"/>
      <c r="F757" s="8"/>
      <c r="G757" s="8"/>
      <c r="H757" s="8"/>
      <c r="I757" s="3"/>
      <c r="J757" s="8"/>
      <c r="K757" s="8"/>
      <c r="L757" s="8"/>
      <c r="M757" s="3"/>
      <c r="N757" s="8"/>
      <c r="O757" s="8"/>
      <c r="P757" s="8"/>
      <c r="Q757" s="3"/>
      <c r="R757" s="8"/>
      <c r="S757" s="8"/>
      <c r="T757" s="8"/>
      <c r="U757" s="8"/>
      <c r="V757" s="8"/>
      <c r="W757" s="8"/>
      <c r="X757" s="9"/>
      <c r="Y757" s="8"/>
      <c r="Z757" s="9"/>
      <c r="AA757" s="8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ht="14.25" customHeight="1">
      <c r="A758" s="1"/>
      <c r="B758" s="2"/>
      <c r="C758" s="2"/>
      <c r="D758" s="3"/>
      <c r="E758" s="3"/>
      <c r="F758" s="8"/>
      <c r="G758" s="8"/>
      <c r="H758" s="8"/>
      <c r="I758" s="3"/>
      <c r="J758" s="8"/>
      <c r="K758" s="8"/>
      <c r="L758" s="8"/>
      <c r="M758" s="3"/>
      <c r="N758" s="8"/>
      <c r="O758" s="8"/>
      <c r="P758" s="8"/>
      <c r="Q758" s="3"/>
      <c r="R758" s="8"/>
      <c r="S758" s="8"/>
      <c r="T758" s="8"/>
      <c r="U758" s="8"/>
      <c r="V758" s="8"/>
      <c r="W758" s="8"/>
      <c r="X758" s="9"/>
      <c r="Y758" s="8"/>
      <c r="Z758" s="9"/>
      <c r="AA758" s="8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ht="14.25" customHeight="1">
      <c r="A759" s="1"/>
      <c r="B759" s="2"/>
      <c r="C759" s="2"/>
      <c r="D759" s="3"/>
      <c r="E759" s="3"/>
      <c r="F759" s="8"/>
      <c r="G759" s="8"/>
      <c r="H759" s="8"/>
      <c r="I759" s="3"/>
      <c r="J759" s="8"/>
      <c r="K759" s="8"/>
      <c r="L759" s="8"/>
      <c r="M759" s="3"/>
      <c r="N759" s="8"/>
      <c r="O759" s="8"/>
      <c r="P759" s="8"/>
      <c r="Q759" s="3"/>
      <c r="R759" s="8"/>
      <c r="S759" s="8"/>
      <c r="T759" s="8"/>
      <c r="U759" s="8"/>
      <c r="V759" s="8"/>
      <c r="W759" s="8"/>
      <c r="X759" s="9"/>
      <c r="Y759" s="8"/>
      <c r="Z759" s="9"/>
      <c r="AA759" s="8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ht="14.25" customHeight="1">
      <c r="A760" s="1"/>
      <c r="B760" s="2"/>
      <c r="C760" s="2"/>
      <c r="D760" s="3"/>
      <c r="E760" s="3"/>
      <c r="F760" s="8"/>
      <c r="G760" s="8"/>
      <c r="H760" s="8"/>
      <c r="I760" s="3"/>
      <c r="J760" s="8"/>
      <c r="K760" s="8"/>
      <c r="L760" s="8"/>
      <c r="M760" s="3"/>
      <c r="N760" s="8"/>
      <c r="O760" s="8"/>
      <c r="P760" s="8"/>
      <c r="Q760" s="3"/>
      <c r="R760" s="8"/>
      <c r="S760" s="8"/>
      <c r="T760" s="8"/>
      <c r="U760" s="8"/>
      <c r="V760" s="8"/>
      <c r="W760" s="8"/>
      <c r="X760" s="9"/>
      <c r="Y760" s="8"/>
      <c r="Z760" s="9"/>
      <c r="AA760" s="8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ht="14.25" customHeight="1">
      <c r="A761" s="1"/>
      <c r="B761" s="2"/>
      <c r="C761" s="2"/>
      <c r="D761" s="3"/>
      <c r="E761" s="3"/>
      <c r="F761" s="8"/>
      <c r="G761" s="8"/>
      <c r="H761" s="8"/>
      <c r="I761" s="3"/>
      <c r="J761" s="8"/>
      <c r="K761" s="8"/>
      <c r="L761" s="8"/>
      <c r="M761" s="3"/>
      <c r="N761" s="8"/>
      <c r="O761" s="8"/>
      <c r="P761" s="8"/>
      <c r="Q761" s="3"/>
      <c r="R761" s="8"/>
      <c r="S761" s="8"/>
      <c r="T761" s="8"/>
      <c r="U761" s="8"/>
      <c r="V761" s="8"/>
      <c r="W761" s="8"/>
      <c r="X761" s="9"/>
      <c r="Y761" s="8"/>
      <c r="Z761" s="9"/>
      <c r="AA761" s="8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ht="14.25" customHeight="1">
      <c r="A762" s="1"/>
      <c r="B762" s="2"/>
      <c r="C762" s="2"/>
      <c r="D762" s="3"/>
      <c r="E762" s="3"/>
      <c r="F762" s="8"/>
      <c r="G762" s="8"/>
      <c r="H762" s="8"/>
      <c r="I762" s="3"/>
      <c r="J762" s="8"/>
      <c r="K762" s="8"/>
      <c r="L762" s="8"/>
      <c r="M762" s="3"/>
      <c r="N762" s="8"/>
      <c r="O762" s="8"/>
      <c r="P762" s="8"/>
      <c r="Q762" s="3"/>
      <c r="R762" s="8"/>
      <c r="S762" s="8"/>
      <c r="T762" s="8"/>
      <c r="U762" s="8"/>
      <c r="V762" s="8"/>
      <c r="W762" s="8"/>
      <c r="X762" s="9"/>
      <c r="Y762" s="8"/>
      <c r="Z762" s="9"/>
      <c r="AA762" s="8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ht="14.25" customHeight="1">
      <c r="A763" s="1"/>
      <c r="B763" s="2"/>
      <c r="C763" s="2"/>
      <c r="D763" s="3"/>
      <c r="E763" s="3"/>
      <c r="F763" s="8"/>
      <c r="G763" s="8"/>
      <c r="H763" s="8"/>
      <c r="I763" s="3"/>
      <c r="J763" s="8"/>
      <c r="K763" s="8"/>
      <c r="L763" s="8"/>
      <c r="M763" s="3"/>
      <c r="N763" s="8"/>
      <c r="O763" s="8"/>
      <c r="P763" s="8"/>
      <c r="Q763" s="3"/>
      <c r="R763" s="8"/>
      <c r="S763" s="8"/>
      <c r="T763" s="8"/>
      <c r="U763" s="8"/>
      <c r="V763" s="8"/>
      <c r="W763" s="8"/>
      <c r="X763" s="9"/>
      <c r="Y763" s="8"/>
      <c r="Z763" s="9"/>
      <c r="AA763" s="8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ht="14.25" customHeight="1">
      <c r="A764" s="1"/>
      <c r="B764" s="2"/>
      <c r="C764" s="2"/>
      <c r="D764" s="3"/>
      <c r="E764" s="3"/>
      <c r="F764" s="8"/>
      <c r="G764" s="8"/>
      <c r="H764" s="8"/>
      <c r="I764" s="3"/>
      <c r="J764" s="8"/>
      <c r="K764" s="8"/>
      <c r="L764" s="8"/>
      <c r="M764" s="3"/>
      <c r="N764" s="8"/>
      <c r="O764" s="8"/>
      <c r="P764" s="8"/>
      <c r="Q764" s="3"/>
      <c r="R764" s="8"/>
      <c r="S764" s="8"/>
      <c r="T764" s="8"/>
      <c r="U764" s="8"/>
      <c r="V764" s="8"/>
      <c r="W764" s="8"/>
      <c r="X764" s="9"/>
      <c r="Y764" s="8"/>
      <c r="Z764" s="9"/>
      <c r="AA764" s="8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ht="14.25" customHeight="1">
      <c r="A765" s="1"/>
      <c r="B765" s="2"/>
      <c r="C765" s="2"/>
      <c r="D765" s="3"/>
      <c r="E765" s="3"/>
      <c r="F765" s="8"/>
      <c r="G765" s="8"/>
      <c r="H765" s="8"/>
      <c r="I765" s="3"/>
      <c r="J765" s="8"/>
      <c r="K765" s="8"/>
      <c r="L765" s="8"/>
      <c r="M765" s="3"/>
      <c r="N765" s="8"/>
      <c r="O765" s="8"/>
      <c r="P765" s="8"/>
      <c r="Q765" s="3"/>
      <c r="R765" s="8"/>
      <c r="S765" s="8"/>
      <c r="T765" s="8"/>
      <c r="U765" s="8"/>
      <c r="V765" s="8"/>
      <c r="W765" s="8"/>
      <c r="X765" s="9"/>
      <c r="Y765" s="8"/>
      <c r="Z765" s="9"/>
      <c r="AA765" s="8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ht="14.25" customHeight="1">
      <c r="A766" s="1"/>
      <c r="B766" s="2"/>
      <c r="C766" s="2"/>
      <c r="D766" s="3"/>
      <c r="E766" s="3"/>
      <c r="F766" s="8"/>
      <c r="G766" s="8"/>
      <c r="H766" s="8"/>
      <c r="I766" s="3"/>
      <c r="J766" s="8"/>
      <c r="K766" s="8"/>
      <c r="L766" s="8"/>
      <c r="M766" s="3"/>
      <c r="N766" s="8"/>
      <c r="O766" s="8"/>
      <c r="P766" s="8"/>
      <c r="Q766" s="3"/>
      <c r="R766" s="8"/>
      <c r="S766" s="8"/>
      <c r="T766" s="8"/>
      <c r="U766" s="8"/>
      <c r="V766" s="8"/>
      <c r="W766" s="8"/>
      <c r="X766" s="9"/>
      <c r="Y766" s="8"/>
      <c r="Z766" s="9"/>
      <c r="AA766" s="8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ht="14.25" customHeight="1">
      <c r="A767" s="1"/>
      <c r="B767" s="2"/>
      <c r="C767" s="2"/>
      <c r="D767" s="3"/>
      <c r="E767" s="3"/>
      <c r="F767" s="8"/>
      <c r="G767" s="8"/>
      <c r="H767" s="8"/>
      <c r="I767" s="3"/>
      <c r="J767" s="8"/>
      <c r="K767" s="8"/>
      <c r="L767" s="8"/>
      <c r="M767" s="3"/>
      <c r="N767" s="8"/>
      <c r="O767" s="8"/>
      <c r="P767" s="8"/>
      <c r="Q767" s="3"/>
      <c r="R767" s="8"/>
      <c r="S767" s="8"/>
      <c r="T767" s="8"/>
      <c r="U767" s="8"/>
      <c r="V767" s="8"/>
      <c r="W767" s="8"/>
      <c r="X767" s="9"/>
      <c r="Y767" s="8"/>
      <c r="Z767" s="9"/>
      <c r="AA767" s="8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ht="14.25" customHeight="1">
      <c r="A768" s="1"/>
      <c r="B768" s="2"/>
      <c r="C768" s="2"/>
      <c r="D768" s="3"/>
      <c r="E768" s="3"/>
      <c r="F768" s="8"/>
      <c r="G768" s="8"/>
      <c r="H768" s="8"/>
      <c r="I768" s="3"/>
      <c r="J768" s="8"/>
      <c r="K768" s="8"/>
      <c r="L768" s="8"/>
      <c r="M768" s="3"/>
      <c r="N768" s="8"/>
      <c r="O768" s="8"/>
      <c r="P768" s="8"/>
      <c r="Q768" s="3"/>
      <c r="R768" s="8"/>
      <c r="S768" s="8"/>
      <c r="T768" s="8"/>
      <c r="U768" s="8"/>
      <c r="V768" s="8"/>
      <c r="W768" s="8"/>
      <c r="X768" s="9"/>
      <c r="Y768" s="8"/>
      <c r="Z768" s="9"/>
      <c r="AA768" s="8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ht="14.25" customHeight="1">
      <c r="A769" s="1"/>
      <c r="B769" s="2"/>
      <c r="C769" s="2"/>
      <c r="D769" s="3"/>
      <c r="E769" s="3"/>
      <c r="F769" s="8"/>
      <c r="G769" s="8"/>
      <c r="H769" s="8"/>
      <c r="I769" s="3"/>
      <c r="J769" s="8"/>
      <c r="K769" s="8"/>
      <c r="L769" s="8"/>
      <c r="M769" s="3"/>
      <c r="N769" s="8"/>
      <c r="O769" s="8"/>
      <c r="P769" s="8"/>
      <c r="Q769" s="3"/>
      <c r="R769" s="8"/>
      <c r="S769" s="8"/>
      <c r="T769" s="8"/>
      <c r="U769" s="8"/>
      <c r="V769" s="8"/>
      <c r="W769" s="8"/>
      <c r="X769" s="9"/>
      <c r="Y769" s="8"/>
      <c r="Z769" s="9"/>
      <c r="AA769" s="8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ht="14.25" customHeight="1">
      <c r="A770" s="1"/>
      <c r="B770" s="2"/>
      <c r="C770" s="2"/>
      <c r="D770" s="3"/>
      <c r="E770" s="3"/>
      <c r="F770" s="8"/>
      <c r="G770" s="8"/>
      <c r="H770" s="8"/>
      <c r="I770" s="3"/>
      <c r="J770" s="8"/>
      <c r="K770" s="8"/>
      <c r="L770" s="8"/>
      <c r="M770" s="3"/>
      <c r="N770" s="8"/>
      <c r="O770" s="8"/>
      <c r="P770" s="8"/>
      <c r="Q770" s="3"/>
      <c r="R770" s="8"/>
      <c r="S770" s="8"/>
      <c r="T770" s="8"/>
      <c r="U770" s="8"/>
      <c r="V770" s="8"/>
      <c r="W770" s="8"/>
      <c r="X770" s="9"/>
      <c r="Y770" s="8"/>
      <c r="Z770" s="9"/>
      <c r="AA770" s="8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ht="14.25" customHeight="1">
      <c r="A771" s="1"/>
      <c r="B771" s="2"/>
      <c r="C771" s="2"/>
      <c r="D771" s="3"/>
      <c r="E771" s="3"/>
      <c r="F771" s="8"/>
      <c r="G771" s="8"/>
      <c r="H771" s="8"/>
      <c r="I771" s="3"/>
      <c r="J771" s="8"/>
      <c r="K771" s="8"/>
      <c r="L771" s="8"/>
      <c r="M771" s="3"/>
      <c r="N771" s="8"/>
      <c r="O771" s="8"/>
      <c r="P771" s="8"/>
      <c r="Q771" s="3"/>
      <c r="R771" s="8"/>
      <c r="S771" s="8"/>
      <c r="T771" s="8"/>
      <c r="U771" s="8"/>
      <c r="V771" s="8"/>
      <c r="W771" s="8"/>
      <c r="X771" s="9"/>
      <c r="Y771" s="8"/>
      <c r="Z771" s="9"/>
      <c r="AA771" s="8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ht="14.25" customHeight="1">
      <c r="A772" s="1"/>
      <c r="B772" s="2"/>
      <c r="C772" s="2"/>
      <c r="D772" s="3"/>
      <c r="E772" s="3"/>
      <c r="F772" s="8"/>
      <c r="G772" s="8"/>
      <c r="H772" s="8"/>
      <c r="I772" s="3"/>
      <c r="J772" s="8"/>
      <c r="K772" s="8"/>
      <c r="L772" s="8"/>
      <c r="M772" s="3"/>
      <c r="N772" s="8"/>
      <c r="O772" s="8"/>
      <c r="P772" s="8"/>
      <c r="Q772" s="3"/>
      <c r="R772" s="8"/>
      <c r="S772" s="8"/>
      <c r="T772" s="8"/>
      <c r="U772" s="8"/>
      <c r="V772" s="8"/>
      <c r="W772" s="8"/>
      <c r="X772" s="9"/>
      <c r="Y772" s="8"/>
      <c r="Z772" s="9"/>
      <c r="AA772" s="8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ht="14.25" customHeight="1">
      <c r="A773" s="1"/>
      <c r="B773" s="2"/>
      <c r="C773" s="2"/>
      <c r="D773" s="3"/>
      <c r="E773" s="3"/>
      <c r="F773" s="8"/>
      <c r="G773" s="8"/>
      <c r="H773" s="8"/>
      <c r="I773" s="3"/>
      <c r="J773" s="8"/>
      <c r="K773" s="8"/>
      <c r="L773" s="8"/>
      <c r="M773" s="3"/>
      <c r="N773" s="8"/>
      <c r="O773" s="8"/>
      <c r="P773" s="8"/>
      <c r="Q773" s="3"/>
      <c r="R773" s="8"/>
      <c r="S773" s="8"/>
      <c r="T773" s="8"/>
      <c r="U773" s="8"/>
      <c r="V773" s="8"/>
      <c r="W773" s="8"/>
      <c r="X773" s="9"/>
      <c r="Y773" s="8"/>
      <c r="Z773" s="9"/>
      <c r="AA773" s="8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ht="14.25" customHeight="1">
      <c r="A774" s="1"/>
      <c r="B774" s="2"/>
      <c r="C774" s="2"/>
      <c r="D774" s="3"/>
      <c r="E774" s="3"/>
      <c r="F774" s="8"/>
      <c r="G774" s="8"/>
      <c r="H774" s="8"/>
      <c r="I774" s="3"/>
      <c r="J774" s="8"/>
      <c r="K774" s="8"/>
      <c r="L774" s="8"/>
      <c r="M774" s="3"/>
      <c r="N774" s="8"/>
      <c r="O774" s="8"/>
      <c r="P774" s="8"/>
      <c r="Q774" s="3"/>
      <c r="R774" s="8"/>
      <c r="S774" s="8"/>
      <c r="T774" s="8"/>
      <c r="U774" s="8"/>
      <c r="V774" s="8"/>
      <c r="W774" s="8"/>
      <c r="X774" s="9"/>
      <c r="Y774" s="8"/>
      <c r="Z774" s="9"/>
      <c r="AA774" s="8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ht="14.25" customHeight="1">
      <c r="A775" s="1"/>
      <c r="B775" s="2"/>
      <c r="C775" s="2"/>
      <c r="D775" s="3"/>
      <c r="E775" s="3"/>
      <c r="F775" s="8"/>
      <c r="G775" s="8"/>
      <c r="H775" s="8"/>
      <c r="I775" s="3"/>
      <c r="J775" s="8"/>
      <c r="K775" s="8"/>
      <c r="L775" s="8"/>
      <c r="M775" s="3"/>
      <c r="N775" s="8"/>
      <c r="O775" s="8"/>
      <c r="P775" s="8"/>
      <c r="Q775" s="3"/>
      <c r="R775" s="8"/>
      <c r="S775" s="8"/>
      <c r="T775" s="8"/>
      <c r="U775" s="8"/>
      <c r="V775" s="8"/>
      <c r="W775" s="8"/>
      <c r="X775" s="9"/>
      <c r="Y775" s="8"/>
      <c r="Z775" s="9"/>
      <c r="AA775" s="8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ht="14.25" customHeight="1">
      <c r="A776" s="1"/>
      <c r="B776" s="2"/>
      <c r="C776" s="2"/>
      <c r="D776" s="3"/>
      <c r="E776" s="3"/>
      <c r="F776" s="8"/>
      <c r="G776" s="8"/>
      <c r="H776" s="8"/>
      <c r="I776" s="3"/>
      <c r="J776" s="8"/>
      <c r="K776" s="8"/>
      <c r="L776" s="8"/>
      <c r="M776" s="3"/>
      <c r="N776" s="8"/>
      <c r="O776" s="8"/>
      <c r="P776" s="8"/>
      <c r="Q776" s="3"/>
      <c r="R776" s="8"/>
      <c r="S776" s="8"/>
      <c r="T776" s="8"/>
      <c r="U776" s="8"/>
      <c r="V776" s="8"/>
      <c r="W776" s="8"/>
      <c r="X776" s="9"/>
      <c r="Y776" s="8"/>
      <c r="Z776" s="9"/>
      <c r="AA776" s="8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ht="14.25" customHeight="1">
      <c r="A777" s="1"/>
      <c r="B777" s="2"/>
      <c r="C777" s="2"/>
      <c r="D777" s="3"/>
      <c r="E777" s="3"/>
      <c r="F777" s="8"/>
      <c r="G777" s="8"/>
      <c r="H777" s="8"/>
      <c r="I777" s="3"/>
      <c r="J777" s="8"/>
      <c r="K777" s="8"/>
      <c r="L777" s="8"/>
      <c r="M777" s="3"/>
      <c r="N777" s="8"/>
      <c r="O777" s="8"/>
      <c r="P777" s="8"/>
      <c r="Q777" s="3"/>
      <c r="R777" s="8"/>
      <c r="S777" s="8"/>
      <c r="T777" s="8"/>
      <c r="U777" s="8"/>
      <c r="V777" s="8"/>
      <c r="W777" s="8"/>
      <c r="X777" s="9"/>
      <c r="Y777" s="8"/>
      <c r="Z777" s="9"/>
      <c r="AA777" s="8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ht="14.25" customHeight="1">
      <c r="A778" s="1"/>
      <c r="B778" s="2"/>
      <c r="C778" s="2"/>
      <c r="D778" s="3"/>
      <c r="E778" s="3"/>
      <c r="F778" s="8"/>
      <c r="G778" s="8"/>
      <c r="H778" s="8"/>
      <c r="I778" s="3"/>
      <c r="J778" s="8"/>
      <c r="K778" s="8"/>
      <c r="L778" s="8"/>
      <c r="M778" s="3"/>
      <c r="N778" s="8"/>
      <c r="O778" s="8"/>
      <c r="P778" s="8"/>
      <c r="Q778" s="3"/>
      <c r="R778" s="8"/>
      <c r="S778" s="8"/>
      <c r="T778" s="8"/>
      <c r="U778" s="8"/>
      <c r="V778" s="8"/>
      <c r="W778" s="8"/>
      <c r="X778" s="9"/>
      <c r="Y778" s="8"/>
      <c r="Z778" s="9"/>
      <c r="AA778" s="8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ht="14.25" customHeight="1">
      <c r="A779" s="1"/>
      <c r="B779" s="2"/>
      <c r="C779" s="2"/>
      <c r="D779" s="3"/>
      <c r="E779" s="3"/>
      <c r="F779" s="8"/>
      <c r="G779" s="8"/>
      <c r="H779" s="8"/>
      <c r="I779" s="3"/>
      <c r="J779" s="8"/>
      <c r="K779" s="8"/>
      <c r="L779" s="8"/>
      <c r="M779" s="3"/>
      <c r="N779" s="8"/>
      <c r="O779" s="8"/>
      <c r="P779" s="8"/>
      <c r="Q779" s="3"/>
      <c r="R779" s="8"/>
      <c r="S779" s="8"/>
      <c r="T779" s="8"/>
      <c r="U779" s="8"/>
      <c r="V779" s="8"/>
      <c r="W779" s="8"/>
      <c r="X779" s="9"/>
      <c r="Y779" s="8"/>
      <c r="Z779" s="9"/>
      <c r="AA779" s="8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ht="14.25" customHeight="1">
      <c r="A780" s="1"/>
      <c r="B780" s="2"/>
      <c r="C780" s="2"/>
      <c r="D780" s="3"/>
      <c r="E780" s="3"/>
      <c r="F780" s="8"/>
      <c r="G780" s="8"/>
      <c r="H780" s="8"/>
      <c r="I780" s="3"/>
      <c r="J780" s="8"/>
      <c r="K780" s="8"/>
      <c r="L780" s="8"/>
      <c r="M780" s="3"/>
      <c r="N780" s="8"/>
      <c r="O780" s="8"/>
      <c r="P780" s="8"/>
      <c r="Q780" s="3"/>
      <c r="R780" s="8"/>
      <c r="S780" s="8"/>
      <c r="T780" s="8"/>
      <c r="U780" s="8"/>
      <c r="V780" s="8"/>
      <c r="W780" s="8"/>
      <c r="X780" s="9"/>
      <c r="Y780" s="8"/>
      <c r="Z780" s="9"/>
      <c r="AA780" s="8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ht="14.25" customHeight="1">
      <c r="A781" s="1"/>
      <c r="B781" s="2"/>
      <c r="C781" s="2"/>
      <c r="D781" s="3"/>
      <c r="E781" s="3"/>
      <c r="F781" s="8"/>
      <c r="G781" s="8"/>
      <c r="H781" s="8"/>
      <c r="I781" s="3"/>
      <c r="J781" s="8"/>
      <c r="K781" s="8"/>
      <c r="L781" s="8"/>
      <c r="M781" s="3"/>
      <c r="N781" s="8"/>
      <c r="O781" s="8"/>
      <c r="P781" s="8"/>
      <c r="Q781" s="3"/>
      <c r="R781" s="8"/>
      <c r="S781" s="8"/>
      <c r="T781" s="8"/>
      <c r="U781" s="8"/>
      <c r="V781" s="8"/>
      <c r="W781" s="8"/>
      <c r="X781" s="9"/>
      <c r="Y781" s="8"/>
      <c r="Z781" s="9"/>
      <c r="AA781" s="8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ht="14.25" customHeight="1">
      <c r="A782" s="1"/>
      <c r="B782" s="2"/>
      <c r="C782" s="2"/>
      <c r="D782" s="3"/>
      <c r="E782" s="3"/>
      <c r="F782" s="8"/>
      <c r="G782" s="8"/>
      <c r="H782" s="8"/>
      <c r="I782" s="3"/>
      <c r="J782" s="8"/>
      <c r="K782" s="8"/>
      <c r="L782" s="8"/>
      <c r="M782" s="3"/>
      <c r="N782" s="8"/>
      <c r="O782" s="8"/>
      <c r="P782" s="8"/>
      <c r="Q782" s="3"/>
      <c r="R782" s="8"/>
      <c r="S782" s="8"/>
      <c r="T782" s="8"/>
      <c r="U782" s="8"/>
      <c r="V782" s="8"/>
      <c r="W782" s="8"/>
      <c r="X782" s="9"/>
      <c r="Y782" s="8"/>
      <c r="Z782" s="9"/>
      <c r="AA782" s="8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ht="14.25" customHeight="1">
      <c r="A783" s="1"/>
      <c r="B783" s="2"/>
      <c r="C783" s="2"/>
      <c r="D783" s="3"/>
      <c r="E783" s="3"/>
      <c r="F783" s="8"/>
      <c r="G783" s="8"/>
      <c r="H783" s="8"/>
      <c r="I783" s="3"/>
      <c r="J783" s="8"/>
      <c r="K783" s="8"/>
      <c r="L783" s="8"/>
      <c r="M783" s="3"/>
      <c r="N783" s="8"/>
      <c r="O783" s="8"/>
      <c r="P783" s="8"/>
      <c r="Q783" s="3"/>
      <c r="R783" s="8"/>
      <c r="S783" s="8"/>
      <c r="T783" s="8"/>
      <c r="U783" s="8"/>
      <c r="V783" s="8"/>
      <c r="W783" s="8"/>
      <c r="X783" s="9"/>
      <c r="Y783" s="8"/>
      <c r="Z783" s="9"/>
      <c r="AA783" s="8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ht="14.25" customHeight="1">
      <c r="A784" s="1"/>
      <c r="B784" s="2"/>
      <c r="C784" s="2"/>
      <c r="D784" s="3"/>
      <c r="E784" s="3"/>
      <c r="F784" s="8"/>
      <c r="G784" s="8"/>
      <c r="H784" s="8"/>
      <c r="I784" s="3"/>
      <c r="J784" s="8"/>
      <c r="K784" s="8"/>
      <c r="L784" s="8"/>
      <c r="M784" s="3"/>
      <c r="N784" s="8"/>
      <c r="O784" s="8"/>
      <c r="P784" s="8"/>
      <c r="Q784" s="3"/>
      <c r="R784" s="8"/>
      <c r="S784" s="8"/>
      <c r="T784" s="8"/>
      <c r="U784" s="8"/>
      <c r="V784" s="8"/>
      <c r="W784" s="8"/>
      <c r="X784" s="9"/>
      <c r="Y784" s="8"/>
      <c r="Z784" s="9"/>
      <c r="AA784" s="8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ht="14.25" customHeight="1">
      <c r="A785" s="1"/>
      <c r="B785" s="2"/>
      <c r="C785" s="2"/>
      <c r="D785" s="3"/>
      <c r="E785" s="3"/>
      <c r="F785" s="8"/>
      <c r="G785" s="8"/>
      <c r="H785" s="8"/>
      <c r="I785" s="3"/>
      <c r="J785" s="8"/>
      <c r="K785" s="8"/>
      <c r="L785" s="8"/>
      <c r="M785" s="3"/>
      <c r="N785" s="8"/>
      <c r="O785" s="8"/>
      <c r="P785" s="8"/>
      <c r="Q785" s="3"/>
      <c r="R785" s="8"/>
      <c r="S785" s="8"/>
      <c r="T785" s="8"/>
      <c r="U785" s="8"/>
      <c r="V785" s="8"/>
      <c r="W785" s="8"/>
      <c r="X785" s="9"/>
      <c r="Y785" s="8"/>
      <c r="Z785" s="9"/>
      <c r="AA785" s="8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ht="14.25" customHeight="1">
      <c r="A786" s="1"/>
      <c r="B786" s="2"/>
      <c r="C786" s="2"/>
      <c r="D786" s="3"/>
      <c r="E786" s="3"/>
      <c r="F786" s="8"/>
      <c r="G786" s="8"/>
      <c r="H786" s="8"/>
      <c r="I786" s="3"/>
      <c r="J786" s="8"/>
      <c r="K786" s="8"/>
      <c r="L786" s="8"/>
      <c r="M786" s="3"/>
      <c r="N786" s="8"/>
      <c r="O786" s="8"/>
      <c r="P786" s="8"/>
      <c r="Q786" s="3"/>
      <c r="R786" s="8"/>
      <c r="S786" s="8"/>
      <c r="T786" s="8"/>
      <c r="U786" s="8"/>
      <c r="V786" s="8"/>
      <c r="W786" s="8"/>
      <c r="X786" s="9"/>
      <c r="Y786" s="8"/>
      <c r="Z786" s="9"/>
      <c r="AA786" s="8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ht="14.25" customHeight="1">
      <c r="A787" s="1"/>
      <c r="B787" s="2"/>
      <c r="C787" s="2"/>
      <c r="D787" s="3"/>
      <c r="E787" s="3"/>
      <c r="F787" s="8"/>
      <c r="G787" s="8"/>
      <c r="H787" s="8"/>
      <c r="I787" s="3"/>
      <c r="J787" s="8"/>
      <c r="K787" s="8"/>
      <c r="L787" s="8"/>
      <c r="M787" s="3"/>
      <c r="N787" s="8"/>
      <c r="O787" s="8"/>
      <c r="P787" s="8"/>
      <c r="Q787" s="3"/>
      <c r="R787" s="8"/>
      <c r="S787" s="8"/>
      <c r="T787" s="8"/>
      <c r="U787" s="8"/>
      <c r="V787" s="8"/>
      <c r="W787" s="8"/>
      <c r="X787" s="9"/>
      <c r="Y787" s="8"/>
      <c r="Z787" s="9"/>
      <c r="AA787" s="8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ht="14.25" customHeight="1">
      <c r="A788" s="1"/>
      <c r="B788" s="2"/>
      <c r="C788" s="2"/>
      <c r="D788" s="3"/>
      <c r="E788" s="3"/>
      <c r="F788" s="8"/>
      <c r="G788" s="8"/>
      <c r="H788" s="8"/>
      <c r="I788" s="3"/>
      <c r="J788" s="8"/>
      <c r="K788" s="8"/>
      <c r="L788" s="8"/>
      <c r="M788" s="3"/>
      <c r="N788" s="8"/>
      <c r="O788" s="8"/>
      <c r="P788" s="8"/>
      <c r="Q788" s="3"/>
      <c r="R788" s="8"/>
      <c r="S788" s="8"/>
      <c r="T788" s="8"/>
      <c r="U788" s="8"/>
      <c r="V788" s="8"/>
      <c r="W788" s="8"/>
      <c r="X788" s="9"/>
      <c r="Y788" s="8"/>
      <c r="Z788" s="9"/>
      <c r="AA788" s="8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ht="14.25" customHeight="1">
      <c r="A789" s="1"/>
      <c r="B789" s="2"/>
      <c r="C789" s="2"/>
      <c r="D789" s="3"/>
      <c r="E789" s="3"/>
      <c r="F789" s="8"/>
      <c r="G789" s="8"/>
      <c r="H789" s="8"/>
      <c r="I789" s="3"/>
      <c r="J789" s="8"/>
      <c r="K789" s="8"/>
      <c r="L789" s="8"/>
      <c r="M789" s="3"/>
      <c r="N789" s="8"/>
      <c r="O789" s="8"/>
      <c r="P789" s="8"/>
      <c r="Q789" s="3"/>
      <c r="R789" s="8"/>
      <c r="S789" s="8"/>
      <c r="T789" s="8"/>
      <c r="U789" s="8"/>
      <c r="V789" s="8"/>
      <c r="W789" s="8"/>
      <c r="X789" s="9"/>
      <c r="Y789" s="8"/>
      <c r="Z789" s="9"/>
      <c r="AA789" s="8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ht="14.25" customHeight="1">
      <c r="A790" s="1"/>
      <c r="B790" s="2"/>
      <c r="C790" s="2"/>
      <c r="D790" s="3"/>
      <c r="E790" s="3"/>
      <c r="F790" s="8"/>
      <c r="G790" s="8"/>
      <c r="H790" s="8"/>
      <c r="I790" s="3"/>
      <c r="J790" s="8"/>
      <c r="K790" s="8"/>
      <c r="L790" s="8"/>
      <c r="M790" s="3"/>
      <c r="N790" s="8"/>
      <c r="O790" s="8"/>
      <c r="P790" s="8"/>
      <c r="Q790" s="3"/>
      <c r="R790" s="8"/>
      <c r="S790" s="8"/>
      <c r="T790" s="8"/>
      <c r="U790" s="8"/>
      <c r="V790" s="8"/>
      <c r="W790" s="8"/>
      <c r="X790" s="9"/>
      <c r="Y790" s="8"/>
      <c r="Z790" s="9"/>
      <c r="AA790" s="8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ht="14.25" customHeight="1">
      <c r="A791" s="1"/>
      <c r="B791" s="2"/>
      <c r="C791" s="2"/>
      <c r="D791" s="3"/>
      <c r="E791" s="3"/>
      <c r="F791" s="8"/>
      <c r="G791" s="8"/>
      <c r="H791" s="8"/>
      <c r="I791" s="3"/>
      <c r="J791" s="8"/>
      <c r="K791" s="8"/>
      <c r="L791" s="8"/>
      <c r="M791" s="3"/>
      <c r="N791" s="8"/>
      <c r="O791" s="8"/>
      <c r="P791" s="8"/>
      <c r="Q791" s="3"/>
      <c r="R791" s="8"/>
      <c r="S791" s="8"/>
      <c r="T791" s="8"/>
      <c r="U791" s="8"/>
      <c r="V791" s="8"/>
      <c r="W791" s="8"/>
      <c r="X791" s="9"/>
      <c r="Y791" s="8"/>
      <c r="Z791" s="9"/>
      <c r="AA791" s="8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ht="14.25" customHeight="1">
      <c r="A792" s="1"/>
      <c r="B792" s="2"/>
      <c r="C792" s="2"/>
      <c r="D792" s="3"/>
      <c r="E792" s="3"/>
      <c r="F792" s="8"/>
      <c r="G792" s="8"/>
      <c r="H792" s="8"/>
      <c r="I792" s="3"/>
      <c r="J792" s="8"/>
      <c r="K792" s="8"/>
      <c r="L792" s="8"/>
      <c r="M792" s="3"/>
      <c r="N792" s="8"/>
      <c r="O792" s="8"/>
      <c r="P792" s="8"/>
      <c r="Q792" s="3"/>
      <c r="R792" s="8"/>
      <c r="S792" s="8"/>
      <c r="T792" s="8"/>
      <c r="U792" s="8"/>
      <c r="V792" s="8"/>
      <c r="W792" s="8"/>
      <c r="X792" s="9"/>
      <c r="Y792" s="8"/>
      <c r="Z792" s="9"/>
      <c r="AA792" s="8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ht="14.25" customHeight="1">
      <c r="A793" s="1"/>
      <c r="B793" s="2"/>
      <c r="C793" s="2"/>
      <c r="D793" s="3"/>
      <c r="E793" s="3"/>
      <c r="F793" s="8"/>
      <c r="G793" s="8"/>
      <c r="H793" s="8"/>
      <c r="I793" s="3"/>
      <c r="J793" s="8"/>
      <c r="K793" s="8"/>
      <c r="L793" s="8"/>
      <c r="M793" s="3"/>
      <c r="N793" s="8"/>
      <c r="O793" s="8"/>
      <c r="P793" s="8"/>
      <c r="Q793" s="3"/>
      <c r="R793" s="8"/>
      <c r="S793" s="8"/>
      <c r="T793" s="8"/>
      <c r="U793" s="8"/>
      <c r="V793" s="8"/>
      <c r="W793" s="8"/>
      <c r="X793" s="9"/>
      <c r="Y793" s="8"/>
      <c r="Z793" s="9"/>
      <c r="AA793" s="8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ht="14.25" customHeight="1">
      <c r="A794" s="1"/>
      <c r="B794" s="2"/>
      <c r="C794" s="2"/>
      <c r="D794" s="3"/>
      <c r="E794" s="3"/>
      <c r="F794" s="8"/>
      <c r="G794" s="8"/>
      <c r="H794" s="8"/>
      <c r="I794" s="3"/>
      <c r="J794" s="8"/>
      <c r="K794" s="8"/>
      <c r="L794" s="8"/>
      <c r="M794" s="3"/>
      <c r="N794" s="8"/>
      <c r="O794" s="8"/>
      <c r="P794" s="8"/>
      <c r="Q794" s="3"/>
      <c r="R794" s="8"/>
      <c r="S794" s="8"/>
      <c r="T794" s="8"/>
      <c r="U794" s="8"/>
      <c r="V794" s="8"/>
      <c r="W794" s="8"/>
      <c r="X794" s="9"/>
      <c r="Y794" s="8"/>
      <c r="Z794" s="9"/>
      <c r="AA794" s="8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ht="14.25" customHeight="1">
      <c r="A795" s="1"/>
      <c r="B795" s="2"/>
      <c r="C795" s="2"/>
      <c r="D795" s="3"/>
      <c r="E795" s="3"/>
      <c r="F795" s="8"/>
      <c r="G795" s="8"/>
      <c r="H795" s="8"/>
      <c r="I795" s="3"/>
      <c r="J795" s="8"/>
      <c r="K795" s="8"/>
      <c r="L795" s="8"/>
      <c r="M795" s="3"/>
      <c r="N795" s="8"/>
      <c r="O795" s="8"/>
      <c r="P795" s="8"/>
      <c r="Q795" s="3"/>
      <c r="R795" s="8"/>
      <c r="S795" s="8"/>
      <c r="T795" s="8"/>
      <c r="U795" s="8"/>
      <c r="V795" s="8"/>
      <c r="W795" s="8"/>
      <c r="X795" s="9"/>
      <c r="Y795" s="8"/>
      <c r="Z795" s="9"/>
      <c r="AA795" s="8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ht="14.25" customHeight="1">
      <c r="A796" s="1"/>
      <c r="B796" s="2"/>
      <c r="C796" s="2"/>
      <c r="D796" s="3"/>
      <c r="E796" s="3"/>
      <c r="F796" s="8"/>
      <c r="G796" s="8"/>
      <c r="H796" s="8"/>
      <c r="I796" s="3"/>
      <c r="J796" s="8"/>
      <c r="K796" s="8"/>
      <c r="L796" s="8"/>
      <c r="M796" s="3"/>
      <c r="N796" s="8"/>
      <c r="O796" s="8"/>
      <c r="P796" s="8"/>
      <c r="Q796" s="3"/>
      <c r="R796" s="8"/>
      <c r="S796" s="8"/>
      <c r="T796" s="8"/>
      <c r="U796" s="8"/>
      <c r="V796" s="8"/>
      <c r="W796" s="8"/>
      <c r="X796" s="9"/>
      <c r="Y796" s="8"/>
      <c r="Z796" s="9"/>
      <c r="AA796" s="8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ht="14.25" customHeight="1">
      <c r="A797" s="1"/>
      <c r="B797" s="2"/>
      <c r="C797" s="2"/>
      <c r="D797" s="3"/>
      <c r="E797" s="3"/>
      <c r="F797" s="8"/>
      <c r="G797" s="8"/>
      <c r="H797" s="8"/>
      <c r="I797" s="3"/>
      <c r="J797" s="8"/>
      <c r="K797" s="8"/>
      <c r="L797" s="8"/>
      <c r="M797" s="3"/>
      <c r="N797" s="8"/>
      <c r="O797" s="8"/>
      <c r="P797" s="8"/>
      <c r="Q797" s="3"/>
      <c r="R797" s="8"/>
      <c r="S797" s="8"/>
      <c r="T797" s="8"/>
      <c r="U797" s="8"/>
      <c r="V797" s="8"/>
      <c r="W797" s="8"/>
      <c r="X797" s="9"/>
      <c r="Y797" s="8"/>
      <c r="Z797" s="9"/>
      <c r="AA797" s="8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ht="14.25" customHeight="1">
      <c r="A798" s="1"/>
      <c r="B798" s="2"/>
      <c r="C798" s="2"/>
      <c r="D798" s="3"/>
      <c r="E798" s="3"/>
      <c r="F798" s="8"/>
      <c r="G798" s="8"/>
      <c r="H798" s="8"/>
      <c r="I798" s="3"/>
      <c r="J798" s="8"/>
      <c r="K798" s="8"/>
      <c r="L798" s="8"/>
      <c r="M798" s="3"/>
      <c r="N798" s="8"/>
      <c r="O798" s="8"/>
      <c r="P798" s="8"/>
      <c r="Q798" s="3"/>
      <c r="R798" s="8"/>
      <c r="S798" s="8"/>
      <c r="T798" s="8"/>
      <c r="U798" s="8"/>
      <c r="V798" s="8"/>
      <c r="W798" s="8"/>
      <c r="X798" s="9"/>
      <c r="Y798" s="8"/>
      <c r="Z798" s="9"/>
      <c r="AA798" s="8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ht="14.25" customHeight="1">
      <c r="A799" s="1"/>
      <c r="B799" s="2"/>
      <c r="C799" s="2"/>
      <c r="D799" s="3"/>
      <c r="E799" s="3"/>
      <c r="F799" s="8"/>
      <c r="G799" s="8"/>
      <c r="H799" s="8"/>
      <c r="I799" s="3"/>
      <c r="J799" s="8"/>
      <c r="K799" s="8"/>
      <c r="L799" s="8"/>
      <c r="M799" s="3"/>
      <c r="N799" s="8"/>
      <c r="O799" s="8"/>
      <c r="P799" s="8"/>
      <c r="Q799" s="3"/>
      <c r="R799" s="8"/>
      <c r="S799" s="8"/>
      <c r="T799" s="8"/>
      <c r="U799" s="8"/>
      <c r="V799" s="8"/>
      <c r="W799" s="8"/>
      <c r="X799" s="9"/>
      <c r="Y799" s="8"/>
      <c r="Z799" s="9"/>
      <c r="AA799" s="8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ht="14.25" customHeight="1">
      <c r="A800" s="1"/>
      <c r="B800" s="2"/>
      <c r="C800" s="2"/>
      <c r="D800" s="3"/>
      <c r="E800" s="3"/>
      <c r="F800" s="8"/>
      <c r="G800" s="8"/>
      <c r="H800" s="8"/>
      <c r="I800" s="3"/>
      <c r="J800" s="8"/>
      <c r="K800" s="8"/>
      <c r="L800" s="8"/>
      <c r="M800" s="3"/>
      <c r="N800" s="8"/>
      <c r="O800" s="8"/>
      <c r="P800" s="8"/>
      <c r="Q800" s="3"/>
      <c r="R800" s="8"/>
      <c r="S800" s="8"/>
      <c r="T800" s="8"/>
      <c r="U800" s="8"/>
      <c r="V800" s="8"/>
      <c r="W800" s="8"/>
      <c r="X800" s="9"/>
      <c r="Y800" s="8"/>
      <c r="Z800" s="9"/>
      <c r="AA800" s="8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ht="14.25" customHeight="1">
      <c r="A801" s="1"/>
      <c r="B801" s="2"/>
      <c r="C801" s="2"/>
      <c r="D801" s="3"/>
      <c r="E801" s="3"/>
      <c r="F801" s="8"/>
      <c r="G801" s="8"/>
      <c r="H801" s="8"/>
      <c r="I801" s="3"/>
      <c r="J801" s="8"/>
      <c r="K801" s="8"/>
      <c r="L801" s="8"/>
      <c r="M801" s="3"/>
      <c r="N801" s="8"/>
      <c r="O801" s="8"/>
      <c r="P801" s="8"/>
      <c r="Q801" s="3"/>
      <c r="R801" s="8"/>
      <c r="S801" s="8"/>
      <c r="T801" s="8"/>
      <c r="U801" s="8"/>
      <c r="V801" s="8"/>
      <c r="W801" s="8"/>
      <c r="X801" s="9"/>
      <c r="Y801" s="8"/>
      <c r="Z801" s="9"/>
      <c r="AA801" s="8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ht="14.25" customHeight="1">
      <c r="A802" s="1"/>
      <c r="B802" s="2"/>
      <c r="C802" s="2"/>
      <c r="D802" s="3"/>
      <c r="E802" s="3"/>
      <c r="F802" s="8"/>
      <c r="G802" s="8"/>
      <c r="H802" s="8"/>
      <c r="I802" s="3"/>
      <c r="J802" s="8"/>
      <c r="K802" s="8"/>
      <c r="L802" s="8"/>
      <c r="M802" s="3"/>
      <c r="N802" s="8"/>
      <c r="O802" s="8"/>
      <c r="P802" s="8"/>
      <c r="Q802" s="3"/>
      <c r="R802" s="8"/>
      <c r="S802" s="8"/>
      <c r="T802" s="8"/>
      <c r="U802" s="8"/>
      <c r="V802" s="8"/>
      <c r="W802" s="8"/>
      <c r="X802" s="9"/>
      <c r="Y802" s="8"/>
      <c r="Z802" s="9"/>
      <c r="AA802" s="8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ht="14.25" customHeight="1">
      <c r="A803" s="1"/>
      <c r="B803" s="2"/>
      <c r="C803" s="2"/>
      <c r="D803" s="3"/>
      <c r="E803" s="3"/>
      <c r="F803" s="8"/>
      <c r="G803" s="8"/>
      <c r="H803" s="8"/>
      <c r="I803" s="3"/>
      <c r="J803" s="8"/>
      <c r="K803" s="8"/>
      <c r="L803" s="8"/>
      <c r="M803" s="3"/>
      <c r="N803" s="8"/>
      <c r="O803" s="8"/>
      <c r="P803" s="8"/>
      <c r="Q803" s="3"/>
      <c r="R803" s="8"/>
      <c r="S803" s="8"/>
      <c r="T803" s="8"/>
      <c r="U803" s="8"/>
      <c r="V803" s="8"/>
      <c r="W803" s="8"/>
      <c r="X803" s="9"/>
      <c r="Y803" s="8"/>
      <c r="Z803" s="9"/>
      <c r="AA803" s="8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ht="14.25" customHeight="1">
      <c r="A804" s="1"/>
      <c r="B804" s="2"/>
      <c r="C804" s="2"/>
      <c r="D804" s="3"/>
      <c r="E804" s="3"/>
      <c r="F804" s="8"/>
      <c r="G804" s="8"/>
      <c r="H804" s="8"/>
      <c r="I804" s="3"/>
      <c r="J804" s="8"/>
      <c r="K804" s="8"/>
      <c r="L804" s="8"/>
      <c r="M804" s="3"/>
      <c r="N804" s="8"/>
      <c r="O804" s="8"/>
      <c r="P804" s="8"/>
      <c r="Q804" s="3"/>
      <c r="R804" s="8"/>
      <c r="S804" s="8"/>
      <c r="T804" s="8"/>
      <c r="U804" s="8"/>
      <c r="V804" s="8"/>
      <c r="W804" s="8"/>
      <c r="X804" s="9"/>
      <c r="Y804" s="8"/>
      <c r="Z804" s="9"/>
      <c r="AA804" s="8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ht="14.25" customHeight="1">
      <c r="A805" s="1"/>
      <c r="B805" s="2"/>
      <c r="C805" s="2"/>
      <c r="D805" s="3"/>
      <c r="E805" s="3"/>
      <c r="F805" s="8"/>
      <c r="G805" s="8"/>
      <c r="H805" s="8"/>
      <c r="I805" s="3"/>
      <c r="J805" s="8"/>
      <c r="K805" s="8"/>
      <c r="L805" s="8"/>
      <c r="M805" s="3"/>
      <c r="N805" s="8"/>
      <c r="O805" s="8"/>
      <c r="P805" s="8"/>
      <c r="Q805" s="3"/>
      <c r="R805" s="8"/>
      <c r="S805" s="8"/>
      <c r="T805" s="8"/>
      <c r="U805" s="8"/>
      <c r="V805" s="8"/>
      <c r="W805" s="8"/>
      <c r="X805" s="9"/>
      <c r="Y805" s="8"/>
      <c r="Z805" s="9"/>
      <c r="AA805" s="8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ht="14.25" customHeight="1">
      <c r="A806" s="1"/>
      <c r="B806" s="2"/>
      <c r="C806" s="2"/>
      <c r="D806" s="3"/>
      <c r="E806" s="3"/>
      <c r="F806" s="8"/>
      <c r="G806" s="8"/>
      <c r="H806" s="8"/>
      <c r="I806" s="3"/>
      <c r="J806" s="8"/>
      <c r="K806" s="8"/>
      <c r="L806" s="8"/>
      <c r="M806" s="3"/>
      <c r="N806" s="8"/>
      <c r="O806" s="8"/>
      <c r="P806" s="8"/>
      <c r="Q806" s="3"/>
      <c r="R806" s="8"/>
      <c r="S806" s="8"/>
      <c r="T806" s="8"/>
      <c r="U806" s="8"/>
      <c r="V806" s="8"/>
      <c r="W806" s="8"/>
      <c r="X806" s="9"/>
      <c r="Y806" s="8"/>
      <c r="Z806" s="9"/>
      <c r="AA806" s="8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ht="14.25" customHeight="1">
      <c r="A807" s="1"/>
      <c r="B807" s="2"/>
      <c r="C807" s="2"/>
      <c r="D807" s="3"/>
      <c r="E807" s="3"/>
      <c r="F807" s="8"/>
      <c r="G807" s="8"/>
      <c r="H807" s="8"/>
      <c r="I807" s="3"/>
      <c r="J807" s="8"/>
      <c r="K807" s="8"/>
      <c r="L807" s="8"/>
      <c r="M807" s="3"/>
      <c r="N807" s="8"/>
      <c r="O807" s="8"/>
      <c r="P807" s="8"/>
      <c r="Q807" s="3"/>
      <c r="R807" s="8"/>
      <c r="S807" s="8"/>
      <c r="T807" s="8"/>
      <c r="U807" s="8"/>
      <c r="V807" s="8"/>
      <c r="W807" s="8"/>
      <c r="X807" s="9"/>
      <c r="Y807" s="8"/>
      <c r="Z807" s="9"/>
      <c r="AA807" s="8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ht="14.25" customHeight="1">
      <c r="A808" s="1"/>
      <c r="B808" s="2"/>
      <c r="C808" s="2"/>
      <c r="D808" s="3"/>
      <c r="E808" s="3"/>
      <c r="F808" s="8"/>
      <c r="G808" s="8"/>
      <c r="H808" s="8"/>
      <c r="I808" s="3"/>
      <c r="J808" s="8"/>
      <c r="K808" s="8"/>
      <c r="L808" s="8"/>
      <c r="M808" s="3"/>
      <c r="N808" s="8"/>
      <c r="O808" s="8"/>
      <c r="P808" s="8"/>
      <c r="Q808" s="3"/>
      <c r="R808" s="8"/>
      <c r="S808" s="8"/>
      <c r="T808" s="8"/>
      <c r="U808" s="8"/>
      <c r="V808" s="8"/>
      <c r="W808" s="8"/>
      <c r="X808" s="9"/>
      <c r="Y808" s="8"/>
      <c r="Z808" s="9"/>
      <c r="AA808" s="8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ht="14.25" customHeight="1">
      <c r="A809" s="1"/>
      <c r="B809" s="2"/>
      <c r="C809" s="2"/>
      <c r="D809" s="3"/>
      <c r="E809" s="3"/>
      <c r="F809" s="8"/>
      <c r="G809" s="8"/>
      <c r="H809" s="8"/>
      <c r="I809" s="3"/>
      <c r="J809" s="8"/>
      <c r="K809" s="8"/>
      <c r="L809" s="8"/>
      <c r="M809" s="3"/>
      <c r="N809" s="8"/>
      <c r="O809" s="8"/>
      <c r="P809" s="8"/>
      <c r="Q809" s="3"/>
      <c r="R809" s="8"/>
      <c r="S809" s="8"/>
      <c r="T809" s="8"/>
      <c r="U809" s="8"/>
      <c r="V809" s="8"/>
      <c r="W809" s="8"/>
      <c r="X809" s="9"/>
      <c r="Y809" s="8"/>
      <c r="Z809" s="9"/>
      <c r="AA809" s="8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ht="14.25" customHeight="1">
      <c r="A810" s="1"/>
      <c r="B810" s="2"/>
      <c r="C810" s="2"/>
      <c r="D810" s="3"/>
      <c r="E810" s="3"/>
      <c r="F810" s="8"/>
      <c r="G810" s="8"/>
      <c r="H810" s="8"/>
      <c r="I810" s="3"/>
      <c r="J810" s="8"/>
      <c r="K810" s="8"/>
      <c r="L810" s="8"/>
      <c r="M810" s="3"/>
      <c r="N810" s="8"/>
      <c r="O810" s="8"/>
      <c r="P810" s="8"/>
      <c r="Q810" s="3"/>
      <c r="R810" s="8"/>
      <c r="S810" s="8"/>
      <c r="T810" s="8"/>
      <c r="U810" s="8"/>
      <c r="V810" s="8"/>
      <c r="W810" s="8"/>
      <c r="X810" s="9"/>
      <c r="Y810" s="8"/>
      <c r="Z810" s="9"/>
      <c r="AA810" s="8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ht="14.25" customHeight="1">
      <c r="A811" s="1"/>
      <c r="B811" s="2"/>
      <c r="C811" s="2"/>
      <c r="D811" s="3"/>
      <c r="E811" s="3"/>
      <c r="F811" s="8"/>
      <c r="G811" s="8"/>
      <c r="H811" s="8"/>
      <c r="I811" s="3"/>
      <c r="J811" s="8"/>
      <c r="K811" s="8"/>
      <c r="L811" s="8"/>
      <c r="M811" s="3"/>
      <c r="N811" s="8"/>
      <c r="O811" s="8"/>
      <c r="P811" s="8"/>
      <c r="Q811" s="3"/>
      <c r="R811" s="8"/>
      <c r="S811" s="8"/>
      <c r="T811" s="8"/>
      <c r="U811" s="8"/>
      <c r="V811" s="8"/>
      <c r="W811" s="8"/>
      <c r="X811" s="9"/>
      <c r="Y811" s="8"/>
      <c r="Z811" s="9"/>
      <c r="AA811" s="8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ht="14.25" customHeight="1">
      <c r="A812" s="1"/>
      <c r="B812" s="2"/>
      <c r="C812" s="2"/>
      <c r="D812" s="3"/>
      <c r="E812" s="3"/>
      <c r="F812" s="8"/>
      <c r="G812" s="8"/>
      <c r="H812" s="8"/>
      <c r="I812" s="3"/>
      <c r="J812" s="8"/>
      <c r="K812" s="8"/>
      <c r="L812" s="8"/>
      <c r="M812" s="3"/>
      <c r="N812" s="8"/>
      <c r="O812" s="8"/>
      <c r="P812" s="8"/>
      <c r="Q812" s="3"/>
      <c r="R812" s="8"/>
      <c r="S812" s="8"/>
      <c r="T812" s="8"/>
      <c r="U812" s="8"/>
      <c r="V812" s="8"/>
      <c r="W812" s="8"/>
      <c r="X812" s="9"/>
      <c r="Y812" s="8"/>
      <c r="Z812" s="9"/>
      <c r="AA812" s="8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ht="14.25" customHeight="1">
      <c r="A813" s="1"/>
      <c r="B813" s="2"/>
      <c r="C813" s="2"/>
      <c r="D813" s="3"/>
      <c r="E813" s="3"/>
      <c r="F813" s="8"/>
      <c r="G813" s="8"/>
      <c r="H813" s="8"/>
      <c r="I813" s="3"/>
      <c r="J813" s="8"/>
      <c r="K813" s="8"/>
      <c r="L813" s="8"/>
      <c r="M813" s="3"/>
      <c r="N813" s="8"/>
      <c r="O813" s="8"/>
      <c r="P813" s="8"/>
      <c r="Q813" s="3"/>
      <c r="R813" s="8"/>
      <c r="S813" s="8"/>
      <c r="T813" s="8"/>
      <c r="U813" s="8"/>
      <c r="V813" s="8"/>
      <c r="W813" s="8"/>
      <c r="X813" s="9"/>
      <c r="Y813" s="8"/>
      <c r="Z813" s="9"/>
      <c r="AA813" s="8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ht="14.25" customHeight="1">
      <c r="A814" s="1"/>
      <c r="B814" s="2"/>
      <c r="C814" s="2"/>
      <c r="D814" s="3"/>
      <c r="E814" s="3"/>
      <c r="F814" s="8"/>
      <c r="G814" s="8"/>
      <c r="H814" s="8"/>
      <c r="I814" s="3"/>
      <c r="J814" s="8"/>
      <c r="K814" s="8"/>
      <c r="L814" s="8"/>
      <c r="M814" s="3"/>
      <c r="N814" s="8"/>
      <c r="O814" s="8"/>
      <c r="P814" s="8"/>
      <c r="Q814" s="3"/>
      <c r="R814" s="8"/>
      <c r="S814" s="8"/>
      <c r="T814" s="8"/>
      <c r="U814" s="8"/>
      <c r="V814" s="8"/>
      <c r="W814" s="8"/>
      <c r="X814" s="9"/>
      <c r="Y814" s="8"/>
      <c r="Z814" s="9"/>
      <c r="AA814" s="8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ht="14.25" customHeight="1">
      <c r="A815" s="1"/>
      <c r="B815" s="2"/>
      <c r="C815" s="2"/>
      <c r="D815" s="3"/>
      <c r="E815" s="3"/>
      <c r="F815" s="8"/>
      <c r="G815" s="8"/>
      <c r="H815" s="8"/>
      <c r="I815" s="3"/>
      <c r="J815" s="8"/>
      <c r="K815" s="8"/>
      <c r="L815" s="8"/>
      <c r="M815" s="3"/>
      <c r="N815" s="8"/>
      <c r="O815" s="8"/>
      <c r="P815" s="8"/>
      <c r="Q815" s="3"/>
      <c r="R815" s="8"/>
      <c r="S815" s="8"/>
      <c r="T815" s="8"/>
      <c r="U815" s="8"/>
      <c r="V815" s="8"/>
      <c r="W815" s="8"/>
      <c r="X815" s="9"/>
      <c r="Y815" s="8"/>
      <c r="Z815" s="9"/>
      <c r="AA815" s="8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ht="14.25" customHeight="1">
      <c r="A816" s="1"/>
      <c r="B816" s="2"/>
      <c r="C816" s="2"/>
      <c r="D816" s="3"/>
      <c r="E816" s="3"/>
      <c r="F816" s="8"/>
      <c r="G816" s="8"/>
      <c r="H816" s="8"/>
      <c r="I816" s="3"/>
      <c r="J816" s="8"/>
      <c r="K816" s="8"/>
      <c r="L816" s="8"/>
      <c r="M816" s="3"/>
      <c r="N816" s="8"/>
      <c r="O816" s="8"/>
      <c r="P816" s="8"/>
      <c r="Q816" s="3"/>
      <c r="R816" s="8"/>
      <c r="S816" s="8"/>
      <c r="T816" s="8"/>
      <c r="U816" s="8"/>
      <c r="V816" s="8"/>
      <c r="W816" s="8"/>
      <c r="X816" s="9"/>
      <c r="Y816" s="8"/>
      <c r="Z816" s="9"/>
      <c r="AA816" s="8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ht="14.25" customHeight="1">
      <c r="A817" s="1"/>
      <c r="B817" s="2"/>
      <c r="C817" s="2"/>
      <c r="D817" s="3"/>
      <c r="E817" s="3"/>
      <c r="F817" s="8"/>
      <c r="G817" s="8"/>
      <c r="H817" s="8"/>
      <c r="I817" s="3"/>
      <c r="J817" s="8"/>
      <c r="K817" s="8"/>
      <c r="L817" s="8"/>
      <c r="M817" s="3"/>
      <c r="N817" s="8"/>
      <c r="O817" s="8"/>
      <c r="P817" s="8"/>
      <c r="Q817" s="3"/>
      <c r="R817" s="8"/>
      <c r="S817" s="8"/>
      <c r="T817" s="8"/>
      <c r="U817" s="8"/>
      <c r="V817" s="8"/>
      <c r="W817" s="8"/>
      <c r="X817" s="9"/>
      <c r="Y817" s="8"/>
      <c r="Z817" s="9"/>
      <c r="AA817" s="8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ht="14.25" customHeight="1">
      <c r="A818" s="1"/>
      <c r="B818" s="2"/>
      <c r="C818" s="2"/>
      <c r="D818" s="3"/>
      <c r="E818" s="3"/>
      <c r="F818" s="8"/>
      <c r="G818" s="8"/>
      <c r="H818" s="8"/>
      <c r="I818" s="3"/>
      <c r="J818" s="8"/>
      <c r="K818" s="8"/>
      <c r="L818" s="8"/>
      <c r="M818" s="3"/>
      <c r="N818" s="8"/>
      <c r="O818" s="8"/>
      <c r="P818" s="8"/>
      <c r="Q818" s="3"/>
      <c r="R818" s="8"/>
      <c r="S818" s="8"/>
      <c r="T818" s="8"/>
      <c r="U818" s="8"/>
      <c r="V818" s="8"/>
      <c r="W818" s="8"/>
      <c r="X818" s="9"/>
      <c r="Y818" s="8"/>
      <c r="Z818" s="9"/>
      <c r="AA818" s="8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ht="14.25" customHeight="1">
      <c r="A819" s="1"/>
      <c r="B819" s="2"/>
      <c r="C819" s="2"/>
      <c r="D819" s="3"/>
      <c r="E819" s="3"/>
      <c r="F819" s="8"/>
      <c r="G819" s="8"/>
      <c r="H819" s="8"/>
      <c r="I819" s="3"/>
      <c r="J819" s="8"/>
      <c r="K819" s="8"/>
      <c r="L819" s="8"/>
      <c r="M819" s="3"/>
      <c r="N819" s="8"/>
      <c r="O819" s="8"/>
      <c r="P819" s="8"/>
      <c r="Q819" s="3"/>
      <c r="R819" s="8"/>
      <c r="S819" s="8"/>
      <c r="T819" s="8"/>
      <c r="U819" s="8"/>
      <c r="V819" s="8"/>
      <c r="W819" s="8"/>
      <c r="X819" s="9"/>
      <c r="Y819" s="8"/>
      <c r="Z819" s="9"/>
      <c r="AA819" s="8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ht="14.25" customHeight="1">
      <c r="A820" s="1"/>
      <c r="B820" s="2"/>
      <c r="C820" s="2"/>
      <c r="D820" s="3"/>
      <c r="E820" s="3"/>
      <c r="F820" s="8"/>
      <c r="G820" s="8"/>
      <c r="H820" s="8"/>
      <c r="I820" s="3"/>
      <c r="J820" s="8"/>
      <c r="K820" s="8"/>
      <c r="L820" s="8"/>
      <c r="M820" s="3"/>
      <c r="N820" s="8"/>
      <c r="O820" s="8"/>
      <c r="P820" s="8"/>
      <c r="Q820" s="3"/>
      <c r="R820" s="8"/>
      <c r="S820" s="8"/>
      <c r="T820" s="8"/>
      <c r="U820" s="8"/>
      <c r="V820" s="8"/>
      <c r="W820" s="8"/>
      <c r="X820" s="9"/>
      <c r="Y820" s="8"/>
      <c r="Z820" s="9"/>
      <c r="AA820" s="8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ht="14.25" customHeight="1">
      <c r="A821" s="1"/>
      <c r="B821" s="2"/>
      <c r="C821" s="2"/>
      <c r="D821" s="3"/>
      <c r="E821" s="3"/>
      <c r="F821" s="8"/>
      <c r="G821" s="8"/>
      <c r="H821" s="8"/>
      <c r="I821" s="3"/>
      <c r="J821" s="8"/>
      <c r="K821" s="8"/>
      <c r="L821" s="8"/>
      <c r="M821" s="3"/>
      <c r="N821" s="8"/>
      <c r="O821" s="8"/>
      <c r="P821" s="8"/>
      <c r="Q821" s="3"/>
      <c r="R821" s="8"/>
      <c r="S821" s="8"/>
      <c r="T821" s="8"/>
      <c r="U821" s="8"/>
      <c r="V821" s="8"/>
      <c r="W821" s="8"/>
      <c r="X821" s="9"/>
      <c r="Y821" s="8"/>
      <c r="Z821" s="9"/>
      <c r="AA821" s="8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ht="14.25" customHeight="1">
      <c r="A822" s="1"/>
      <c r="B822" s="2"/>
      <c r="C822" s="2"/>
      <c r="D822" s="3"/>
      <c r="E822" s="3"/>
      <c r="F822" s="8"/>
      <c r="G822" s="8"/>
      <c r="H822" s="8"/>
      <c r="I822" s="3"/>
      <c r="J822" s="8"/>
      <c r="K822" s="8"/>
      <c r="L822" s="8"/>
      <c r="M822" s="3"/>
      <c r="N822" s="8"/>
      <c r="O822" s="8"/>
      <c r="P822" s="8"/>
      <c r="Q822" s="3"/>
      <c r="R822" s="8"/>
      <c r="S822" s="8"/>
      <c r="T822" s="8"/>
      <c r="U822" s="8"/>
      <c r="V822" s="8"/>
      <c r="W822" s="8"/>
      <c r="X822" s="9"/>
      <c r="Y822" s="8"/>
      <c r="Z822" s="9"/>
      <c r="AA822" s="8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ht="14.25" customHeight="1">
      <c r="A823" s="1"/>
      <c r="B823" s="2"/>
      <c r="C823" s="2"/>
      <c r="D823" s="3"/>
      <c r="E823" s="3"/>
      <c r="F823" s="8"/>
      <c r="G823" s="8"/>
      <c r="H823" s="8"/>
      <c r="I823" s="3"/>
      <c r="J823" s="8"/>
      <c r="K823" s="8"/>
      <c r="L823" s="8"/>
      <c r="M823" s="3"/>
      <c r="N823" s="8"/>
      <c r="O823" s="8"/>
      <c r="P823" s="8"/>
      <c r="Q823" s="3"/>
      <c r="R823" s="8"/>
      <c r="S823" s="8"/>
      <c r="T823" s="8"/>
      <c r="U823" s="8"/>
      <c r="V823" s="8"/>
      <c r="W823" s="8"/>
      <c r="X823" s="9"/>
      <c r="Y823" s="8"/>
      <c r="Z823" s="9"/>
      <c r="AA823" s="8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ht="14.25" customHeight="1">
      <c r="A824" s="1"/>
      <c r="B824" s="2"/>
      <c r="C824" s="2"/>
      <c r="D824" s="3"/>
      <c r="E824" s="3"/>
      <c r="F824" s="8"/>
      <c r="G824" s="8"/>
      <c r="H824" s="8"/>
      <c r="I824" s="3"/>
      <c r="J824" s="8"/>
      <c r="K824" s="8"/>
      <c r="L824" s="8"/>
      <c r="M824" s="3"/>
      <c r="N824" s="8"/>
      <c r="O824" s="8"/>
      <c r="P824" s="8"/>
      <c r="Q824" s="3"/>
      <c r="R824" s="8"/>
      <c r="S824" s="8"/>
      <c r="T824" s="8"/>
      <c r="U824" s="8"/>
      <c r="V824" s="8"/>
      <c r="W824" s="8"/>
      <c r="X824" s="9"/>
      <c r="Y824" s="8"/>
      <c r="Z824" s="9"/>
      <c r="AA824" s="8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ht="14.25" customHeight="1">
      <c r="A825" s="1"/>
      <c r="B825" s="2"/>
      <c r="C825" s="2"/>
      <c r="D825" s="3"/>
      <c r="E825" s="3"/>
      <c r="F825" s="8"/>
      <c r="G825" s="8"/>
      <c r="H825" s="8"/>
      <c r="I825" s="3"/>
      <c r="J825" s="8"/>
      <c r="K825" s="8"/>
      <c r="L825" s="8"/>
      <c r="M825" s="3"/>
      <c r="N825" s="8"/>
      <c r="O825" s="8"/>
      <c r="P825" s="8"/>
      <c r="Q825" s="3"/>
      <c r="R825" s="8"/>
      <c r="S825" s="8"/>
      <c r="T825" s="8"/>
      <c r="U825" s="8"/>
      <c r="V825" s="8"/>
      <c r="W825" s="8"/>
      <c r="X825" s="9"/>
      <c r="Y825" s="8"/>
      <c r="Z825" s="9"/>
      <c r="AA825" s="8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ht="14.25" customHeight="1">
      <c r="A826" s="1"/>
      <c r="B826" s="2"/>
      <c r="C826" s="2"/>
      <c r="D826" s="3"/>
      <c r="E826" s="3"/>
      <c r="F826" s="8"/>
      <c r="G826" s="8"/>
      <c r="H826" s="8"/>
      <c r="I826" s="3"/>
      <c r="J826" s="8"/>
      <c r="K826" s="8"/>
      <c r="L826" s="8"/>
      <c r="M826" s="3"/>
      <c r="N826" s="8"/>
      <c r="O826" s="8"/>
      <c r="P826" s="8"/>
      <c r="Q826" s="3"/>
      <c r="R826" s="8"/>
      <c r="S826" s="8"/>
      <c r="T826" s="8"/>
      <c r="U826" s="8"/>
      <c r="V826" s="8"/>
      <c r="W826" s="8"/>
      <c r="X826" s="9"/>
      <c r="Y826" s="8"/>
      <c r="Z826" s="9"/>
      <c r="AA826" s="8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ht="14.25" customHeight="1">
      <c r="A827" s="1"/>
      <c r="B827" s="2"/>
      <c r="C827" s="2"/>
      <c r="D827" s="3"/>
      <c r="E827" s="3"/>
      <c r="F827" s="8"/>
      <c r="G827" s="8"/>
      <c r="H827" s="8"/>
      <c r="I827" s="3"/>
      <c r="J827" s="8"/>
      <c r="K827" s="8"/>
      <c r="L827" s="8"/>
      <c r="M827" s="3"/>
      <c r="N827" s="8"/>
      <c r="O827" s="8"/>
      <c r="P827" s="8"/>
      <c r="Q827" s="3"/>
      <c r="R827" s="8"/>
      <c r="S827" s="8"/>
      <c r="T827" s="8"/>
      <c r="U827" s="8"/>
      <c r="V827" s="8"/>
      <c r="W827" s="8"/>
      <c r="X827" s="9"/>
      <c r="Y827" s="8"/>
      <c r="Z827" s="9"/>
      <c r="AA827" s="8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ht="14.25" customHeight="1">
      <c r="A828" s="1"/>
      <c r="B828" s="2"/>
      <c r="C828" s="2"/>
      <c r="D828" s="3"/>
      <c r="E828" s="3"/>
      <c r="F828" s="8"/>
      <c r="G828" s="8"/>
      <c r="H828" s="8"/>
      <c r="I828" s="3"/>
      <c r="J828" s="8"/>
      <c r="K828" s="8"/>
      <c r="L828" s="8"/>
      <c r="M828" s="3"/>
      <c r="N828" s="8"/>
      <c r="O828" s="8"/>
      <c r="P828" s="8"/>
      <c r="Q828" s="3"/>
      <c r="R828" s="8"/>
      <c r="S828" s="8"/>
      <c r="T828" s="8"/>
      <c r="U828" s="8"/>
      <c r="V828" s="8"/>
      <c r="W828" s="8"/>
      <c r="X828" s="9"/>
      <c r="Y828" s="8"/>
      <c r="Z828" s="9"/>
      <c r="AA828" s="8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ht="14.25" customHeight="1">
      <c r="A829" s="1"/>
      <c r="B829" s="2"/>
      <c r="C829" s="2"/>
      <c r="D829" s="3"/>
      <c r="E829" s="3"/>
      <c r="F829" s="8"/>
      <c r="G829" s="8"/>
      <c r="H829" s="8"/>
      <c r="I829" s="3"/>
      <c r="J829" s="8"/>
      <c r="K829" s="8"/>
      <c r="L829" s="8"/>
      <c r="M829" s="3"/>
      <c r="N829" s="8"/>
      <c r="O829" s="8"/>
      <c r="P829" s="8"/>
      <c r="Q829" s="3"/>
      <c r="R829" s="8"/>
      <c r="S829" s="8"/>
      <c r="T829" s="8"/>
      <c r="U829" s="8"/>
      <c r="V829" s="8"/>
      <c r="W829" s="8"/>
      <c r="X829" s="9"/>
      <c r="Y829" s="8"/>
      <c r="Z829" s="9"/>
      <c r="AA829" s="8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ht="14.25" customHeight="1">
      <c r="A830" s="1"/>
      <c r="B830" s="2"/>
      <c r="C830" s="2"/>
      <c r="D830" s="3"/>
      <c r="E830" s="3"/>
      <c r="F830" s="8"/>
      <c r="G830" s="8"/>
      <c r="H830" s="8"/>
      <c r="I830" s="3"/>
      <c r="J830" s="8"/>
      <c r="K830" s="8"/>
      <c r="L830" s="8"/>
      <c r="M830" s="3"/>
      <c r="N830" s="8"/>
      <c r="O830" s="8"/>
      <c r="P830" s="8"/>
      <c r="Q830" s="3"/>
      <c r="R830" s="8"/>
      <c r="S830" s="8"/>
      <c r="T830" s="8"/>
      <c r="U830" s="8"/>
      <c r="V830" s="8"/>
      <c r="W830" s="8"/>
      <c r="X830" s="9"/>
      <c r="Y830" s="8"/>
      <c r="Z830" s="9"/>
      <c r="AA830" s="8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ht="14.25" customHeight="1">
      <c r="A831" s="1"/>
      <c r="B831" s="2"/>
      <c r="C831" s="2"/>
      <c r="D831" s="3"/>
      <c r="E831" s="3"/>
      <c r="F831" s="8"/>
      <c r="G831" s="8"/>
      <c r="H831" s="8"/>
      <c r="I831" s="3"/>
      <c r="J831" s="8"/>
      <c r="K831" s="8"/>
      <c r="L831" s="8"/>
      <c r="M831" s="3"/>
      <c r="N831" s="8"/>
      <c r="O831" s="8"/>
      <c r="P831" s="8"/>
      <c r="Q831" s="3"/>
      <c r="R831" s="8"/>
      <c r="S831" s="8"/>
      <c r="T831" s="8"/>
      <c r="U831" s="8"/>
      <c r="V831" s="8"/>
      <c r="W831" s="8"/>
      <c r="X831" s="9"/>
      <c r="Y831" s="8"/>
      <c r="Z831" s="9"/>
      <c r="AA831" s="8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ht="14.25" customHeight="1">
      <c r="A832" s="1"/>
      <c r="B832" s="2"/>
      <c r="C832" s="2"/>
      <c r="D832" s="3"/>
      <c r="E832" s="3"/>
      <c r="F832" s="8"/>
      <c r="G832" s="8"/>
      <c r="H832" s="8"/>
      <c r="I832" s="3"/>
      <c r="J832" s="8"/>
      <c r="K832" s="8"/>
      <c r="L832" s="8"/>
      <c r="M832" s="3"/>
      <c r="N832" s="8"/>
      <c r="O832" s="8"/>
      <c r="P832" s="8"/>
      <c r="Q832" s="3"/>
      <c r="R832" s="8"/>
      <c r="S832" s="8"/>
      <c r="T832" s="8"/>
      <c r="U832" s="8"/>
      <c r="V832" s="8"/>
      <c r="W832" s="8"/>
      <c r="X832" s="9"/>
      <c r="Y832" s="8"/>
      <c r="Z832" s="9"/>
      <c r="AA832" s="8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ht="14.25" customHeight="1">
      <c r="A833" s="1"/>
      <c r="B833" s="2"/>
      <c r="C833" s="2"/>
      <c r="D833" s="3"/>
      <c r="E833" s="3"/>
      <c r="F833" s="8"/>
      <c r="G833" s="8"/>
      <c r="H833" s="8"/>
      <c r="I833" s="3"/>
      <c r="J833" s="8"/>
      <c r="K833" s="8"/>
      <c r="L833" s="8"/>
      <c r="M833" s="3"/>
      <c r="N833" s="8"/>
      <c r="O833" s="8"/>
      <c r="P833" s="8"/>
      <c r="Q833" s="3"/>
      <c r="R833" s="8"/>
      <c r="S833" s="8"/>
      <c r="T833" s="8"/>
      <c r="U833" s="8"/>
      <c r="V833" s="8"/>
      <c r="W833" s="8"/>
      <c r="X833" s="9"/>
      <c r="Y833" s="8"/>
      <c r="Z833" s="9"/>
      <c r="AA833" s="8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ht="14.25" customHeight="1">
      <c r="A834" s="1"/>
      <c r="B834" s="2"/>
      <c r="C834" s="2"/>
      <c r="D834" s="3"/>
      <c r="E834" s="3"/>
      <c r="F834" s="8"/>
      <c r="G834" s="8"/>
      <c r="H834" s="8"/>
      <c r="I834" s="3"/>
      <c r="J834" s="8"/>
      <c r="K834" s="8"/>
      <c r="L834" s="8"/>
      <c r="M834" s="3"/>
      <c r="N834" s="8"/>
      <c r="O834" s="8"/>
      <c r="P834" s="8"/>
      <c r="Q834" s="3"/>
      <c r="R834" s="8"/>
      <c r="S834" s="8"/>
      <c r="T834" s="8"/>
      <c r="U834" s="8"/>
      <c r="V834" s="8"/>
      <c r="W834" s="8"/>
      <c r="X834" s="9"/>
      <c r="Y834" s="8"/>
      <c r="Z834" s="9"/>
      <c r="AA834" s="8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ht="14.25" customHeight="1">
      <c r="A835" s="1"/>
      <c r="B835" s="2"/>
      <c r="C835" s="2"/>
      <c r="D835" s="3"/>
      <c r="E835" s="3"/>
      <c r="F835" s="8"/>
      <c r="G835" s="8"/>
      <c r="H835" s="8"/>
      <c r="I835" s="3"/>
      <c r="J835" s="8"/>
      <c r="K835" s="8"/>
      <c r="L835" s="8"/>
      <c r="M835" s="3"/>
      <c r="N835" s="8"/>
      <c r="O835" s="8"/>
      <c r="P835" s="8"/>
      <c r="Q835" s="3"/>
      <c r="R835" s="8"/>
      <c r="S835" s="8"/>
      <c r="T835" s="8"/>
      <c r="U835" s="8"/>
      <c r="V835" s="8"/>
      <c r="W835" s="8"/>
      <c r="X835" s="9"/>
      <c r="Y835" s="8"/>
      <c r="Z835" s="9"/>
      <c r="AA835" s="8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ht="14.25" customHeight="1">
      <c r="A836" s="1"/>
      <c r="B836" s="2"/>
      <c r="C836" s="2"/>
      <c r="D836" s="3"/>
      <c r="E836" s="3"/>
      <c r="F836" s="8"/>
      <c r="G836" s="8"/>
      <c r="H836" s="8"/>
      <c r="I836" s="3"/>
      <c r="J836" s="8"/>
      <c r="K836" s="8"/>
      <c r="L836" s="8"/>
      <c r="M836" s="3"/>
      <c r="N836" s="8"/>
      <c r="O836" s="8"/>
      <c r="P836" s="8"/>
      <c r="Q836" s="3"/>
      <c r="R836" s="8"/>
      <c r="S836" s="8"/>
      <c r="T836" s="8"/>
      <c r="U836" s="8"/>
      <c r="V836" s="8"/>
      <c r="W836" s="8"/>
      <c r="X836" s="9"/>
      <c r="Y836" s="8"/>
      <c r="Z836" s="9"/>
      <c r="AA836" s="8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ht="14.25" customHeight="1">
      <c r="A837" s="1"/>
      <c r="B837" s="2"/>
      <c r="C837" s="2"/>
      <c r="D837" s="3"/>
      <c r="E837" s="3"/>
      <c r="F837" s="8"/>
      <c r="G837" s="8"/>
      <c r="H837" s="8"/>
      <c r="I837" s="3"/>
      <c r="J837" s="8"/>
      <c r="K837" s="8"/>
      <c r="L837" s="8"/>
      <c r="M837" s="3"/>
      <c r="N837" s="8"/>
      <c r="O837" s="8"/>
      <c r="P837" s="8"/>
      <c r="Q837" s="3"/>
      <c r="R837" s="8"/>
      <c r="S837" s="8"/>
      <c r="T837" s="8"/>
      <c r="U837" s="8"/>
      <c r="V837" s="8"/>
      <c r="W837" s="8"/>
      <c r="X837" s="9"/>
      <c r="Y837" s="8"/>
      <c r="Z837" s="9"/>
      <c r="AA837" s="8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ht="14.25" customHeight="1">
      <c r="A838" s="1"/>
      <c r="B838" s="2"/>
      <c r="C838" s="2"/>
      <c r="D838" s="3"/>
      <c r="E838" s="3"/>
      <c r="F838" s="8"/>
      <c r="G838" s="8"/>
      <c r="H838" s="8"/>
      <c r="I838" s="3"/>
      <c r="J838" s="8"/>
      <c r="K838" s="8"/>
      <c r="L838" s="8"/>
      <c r="M838" s="3"/>
      <c r="N838" s="8"/>
      <c r="O838" s="8"/>
      <c r="P838" s="8"/>
      <c r="Q838" s="3"/>
      <c r="R838" s="8"/>
      <c r="S838" s="8"/>
      <c r="T838" s="8"/>
      <c r="U838" s="8"/>
      <c r="V838" s="8"/>
      <c r="W838" s="8"/>
      <c r="X838" s="9"/>
      <c r="Y838" s="8"/>
      <c r="Z838" s="9"/>
      <c r="AA838" s="8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ht="14.25" customHeight="1">
      <c r="A839" s="1"/>
      <c r="B839" s="2"/>
      <c r="C839" s="2"/>
      <c r="D839" s="3"/>
      <c r="E839" s="3"/>
      <c r="F839" s="8"/>
      <c r="G839" s="8"/>
      <c r="H839" s="8"/>
      <c r="I839" s="3"/>
      <c r="J839" s="8"/>
      <c r="K839" s="8"/>
      <c r="L839" s="8"/>
      <c r="M839" s="3"/>
      <c r="N839" s="8"/>
      <c r="O839" s="8"/>
      <c r="P839" s="8"/>
      <c r="Q839" s="3"/>
      <c r="R839" s="8"/>
      <c r="S839" s="8"/>
      <c r="T839" s="8"/>
      <c r="U839" s="8"/>
      <c r="V839" s="8"/>
      <c r="W839" s="8"/>
      <c r="X839" s="9"/>
      <c r="Y839" s="8"/>
      <c r="Z839" s="9"/>
      <c r="AA839" s="8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ht="14.25" customHeight="1">
      <c r="A840" s="1"/>
      <c r="B840" s="2"/>
      <c r="C840" s="2"/>
      <c r="D840" s="3"/>
      <c r="E840" s="3"/>
      <c r="F840" s="8"/>
      <c r="G840" s="8"/>
      <c r="H840" s="8"/>
      <c r="I840" s="3"/>
      <c r="J840" s="8"/>
      <c r="K840" s="8"/>
      <c r="L840" s="8"/>
      <c r="M840" s="3"/>
      <c r="N840" s="8"/>
      <c r="O840" s="8"/>
      <c r="P840" s="8"/>
      <c r="Q840" s="3"/>
      <c r="R840" s="8"/>
      <c r="S840" s="8"/>
      <c r="T840" s="8"/>
      <c r="U840" s="8"/>
      <c r="V840" s="8"/>
      <c r="W840" s="8"/>
      <c r="X840" s="9"/>
      <c r="Y840" s="8"/>
      <c r="Z840" s="9"/>
      <c r="AA840" s="8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ht="14.25" customHeight="1">
      <c r="A841" s="1"/>
      <c r="B841" s="2"/>
      <c r="C841" s="2"/>
      <c r="D841" s="3"/>
      <c r="E841" s="3"/>
      <c r="F841" s="8"/>
      <c r="G841" s="8"/>
      <c r="H841" s="8"/>
      <c r="I841" s="3"/>
      <c r="J841" s="8"/>
      <c r="K841" s="8"/>
      <c r="L841" s="8"/>
      <c r="M841" s="3"/>
      <c r="N841" s="8"/>
      <c r="O841" s="8"/>
      <c r="P841" s="8"/>
      <c r="Q841" s="3"/>
      <c r="R841" s="8"/>
      <c r="S841" s="8"/>
      <c r="T841" s="8"/>
      <c r="U841" s="8"/>
      <c r="V841" s="8"/>
      <c r="W841" s="8"/>
      <c r="X841" s="9"/>
      <c r="Y841" s="8"/>
      <c r="Z841" s="9"/>
      <c r="AA841" s="8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ht="14.25" customHeight="1">
      <c r="A842" s="1"/>
      <c r="B842" s="2"/>
      <c r="C842" s="2"/>
      <c r="D842" s="3"/>
      <c r="E842" s="3"/>
      <c r="F842" s="8"/>
      <c r="G842" s="8"/>
      <c r="H842" s="8"/>
      <c r="I842" s="3"/>
      <c r="J842" s="8"/>
      <c r="K842" s="8"/>
      <c r="L842" s="8"/>
      <c r="M842" s="3"/>
      <c r="N842" s="8"/>
      <c r="O842" s="8"/>
      <c r="P842" s="8"/>
      <c r="Q842" s="3"/>
      <c r="R842" s="8"/>
      <c r="S842" s="8"/>
      <c r="T842" s="8"/>
      <c r="U842" s="8"/>
      <c r="V842" s="8"/>
      <c r="W842" s="8"/>
      <c r="X842" s="9"/>
      <c r="Y842" s="8"/>
      <c r="Z842" s="9"/>
      <c r="AA842" s="8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ht="14.25" customHeight="1">
      <c r="A843" s="1"/>
      <c r="B843" s="2"/>
      <c r="C843" s="2"/>
      <c r="D843" s="3"/>
      <c r="E843" s="3"/>
      <c r="F843" s="8"/>
      <c r="G843" s="8"/>
      <c r="H843" s="8"/>
      <c r="I843" s="3"/>
      <c r="J843" s="8"/>
      <c r="K843" s="8"/>
      <c r="L843" s="8"/>
      <c r="M843" s="3"/>
      <c r="N843" s="8"/>
      <c r="O843" s="8"/>
      <c r="P843" s="8"/>
      <c r="Q843" s="3"/>
      <c r="R843" s="8"/>
      <c r="S843" s="8"/>
      <c r="T843" s="8"/>
      <c r="U843" s="8"/>
      <c r="V843" s="8"/>
      <c r="W843" s="8"/>
      <c r="X843" s="9"/>
      <c r="Y843" s="8"/>
      <c r="Z843" s="9"/>
      <c r="AA843" s="8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ht="14.25" customHeight="1">
      <c r="A844" s="1"/>
      <c r="B844" s="2"/>
      <c r="C844" s="2"/>
      <c r="D844" s="3"/>
      <c r="E844" s="3"/>
      <c r="F844" s="8"/>
      <c r="G844" s="8"/>
      <c r="H844" s="8"/>
      <c r="I844" s="3"/>
      <c r="J844" s="8"/>
      <c r="K844" s="8"/>
      <c r="L844" s="8"/>
      <c r="M844" s="3"/>
      <c r="N844" s="8"/>
      <c r="O844" s="8"/>
      <c r="P844" s="8"/>
      <c r="Q844" s="3"/>
      <c r="R844" s="8"/>
      <c r="S844" s="8"/>
      <c r="T844" s="8"/>
      <c r="U844" s="8"/>
      <c r="V844" s="8"/>
      <c r="W844" s="8"/>
      <c r="X844" s="9"/>
      <c r="Y844" s="8"/>
      <c r="Z844" s="9"/>
      <c r="AA844" s="8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ht="14.25" customHeight="1">
      <c r="A845" s="1"/>
      <c r="B845" s="2"/>
      <c r="C845" s="2"/>
      <c r="D845" s="3"/>
      <c r="E845" s="3"/>
      <c r="F845" s="8"/>
      <c r="G845" s="8"/>
      <c r="H845" s="8"/>
      <c r="I845" s="3"/>
      <c r="J845" s="8"/>
      <c r="K845" s="8"/>
      <c r="L845" s="8"/>
      <c r="M845" s="3"/>
      <c r="N845" s="8"/>
      <c r="O845" s="8"/>
      <c r="P845" s="8"/>
      <c r="Q845" s="3"/>
      <c r="R845" s="8"/>
      <c r="S845" s="8"/>
      <c r="T845" s="8"/>
      <c r="U845" s="8"/>
      <c r="V845" s="8"/>
      <c r="W845" s="8"/>
      <c r="X845" s="9"/>
      <c r="Y845" s="8"/>
      <c r="Z845" s="9"/>
      <c r="AA845" s="8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ht="14.25" customHeight="1">
      <c r="A846" s="1"/>
      <c r="B846" s="2"/>
      <c r="C846" s="2"/>
      <c r="D846" s="3"/>
      <c r="E846" s="3"/>
      <c r="F846" s="8"/>
      <c r="G846" s="8"/>
      <c r="H846" s="8"/>
      <c r="I846" s="3"/>
      <c r="J846" s="8"/>
      <c r="K846" s="8"/>
      <c r="L846" s="8"/>
      <c r="M846" s="3"/>
      <c r="N846" s="8"/>
      <c r="O846" s="8"/>
      <c r="P846" s="8"/>
      <c r="Q846" s="3"/>
      <c r="R846" s="8"/>
      <c r="S846" s="8"/>
      <c r="T846" s="8"/>
      <c r="U846" s="8"/>
      <c r="V846" s="8"/>
      <c r="W846" s="8"/>
      <c r="X846" s="9"/>
      <c r="Y846" s="8"/>
      <c r="Z846" s="9"/>
      <c r="AA846" s="8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ht="14.25" customHeight="1">
      <c r="A847" s="1"/>
      <c r="B847" s="2"/>
      <c r="C847" s="2"/>
      <c r="D847" s="3"/>
      <c r="E847" s="3"/>
      <c r="F847" s="8"/>
      <c r="G847" s="8"/>
      <c r="H847" s="8"/>
      <c r="I847" s="3"/>
      <c r="J847" s="8"/>
      <c r="K847" s="8"/>
      <c r="L847" s="8"/>
      <c r="M847" s="3"/>
      <c r="N847" s="8"/>
      <c r="O847" s="8"/>
      <c r="P847" s="8"/>
      <c r="Q847" s="3"/>
      <c r="R847" s="8"/>
      <c r="S847" s="8"/>
      <c r="T847" s="8"/>
      <c r="U847" s="8"/>
      <c r="V847" s="8"/>
      <c r="W847" s="8"/>
      <c r="X847" s="9"/>
      <c r="Y847" s="8"/>
      <c r="Z847" s="9"/>
      <c r="AA847" s="8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ht="14.25" customHeight="1">
      <c r="A848" s="1"/>
      <c r="B848" s="2"/>
      <c r="C848" s="2"/>
      <c r="D848" s="3"/>
      <c r="E848" s="3"/>
      <c r="F848" s="8"/>
      <c r="G848" s="8"/>
      <c r="H848" s="8"/>
      <c r="I848" s="3"/>
      <c r="J848" s="8"/>
      <c r="K848" s="8"/>
      <c r="L848" s="8"/>
      <c r="M848" s="3"/>
      <c r="N848" s="8"/>
      <c r="O848" s="8"/>
      <c r="P848" s="8"/>
      <c r="Q848" s="3"/>
      <c r="R848" s="8"/>
      <c r="S848" s="8"/>
      <c r="T848" s="8"/>
      <c r="U848" s="8"/>
      <c r="V848" s="8"/>
      <c r="W848" s="8"/>
      <c r="X848" s="9"/>
      <c r="Y848" s="8"/>
      <c r="Z848" s="9"/>
      <c r="AA848" s="8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ht="14.25" customHeight="1">
      <c r="A849" s="1"/>
      <c r="B849" s="2"/>
      <c r="C849" s="2"/>
      <c r="D849" s="3"/>
      <c r="E849" s="3"/>
      <c r="F849" s="8"/>
      <c r="G849" s="8"/>
      <c r="H849" s="8"/>
      <c r="I849" s="3"/>
      <c r="J849" s="8"/>
      <c r="K849" s="8"/>
      <c r="L849" s="8"/>
      <c r="M849" s="3"/>
      <c r="N849" s="8"/>
      <c r="O849" s="8"/>
      <c r="P849" s="8"/>
      <c r="Q849" s="3"/>
      <c r="R849" s="8"/>
      <c r="S849" s="8"/>
      <c r="T849" s="8"/>
      <c r="U849" s="8"/>
      <c r="V849" s="8"/>
      <c r="W849" s="8"/>
      <c r="X849" s="9"/>
      <c r="Y849" s="8"/>
      <c r="Z849" s="9"/>
      <c r="AA849" s="8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ht="14.25" customHeight="1">
      <c r="A850" s="1"/>
      <c r="B850" s="2"/>
      <c r="C850" s="2"/>
      <c r="D850" s="3"/>
      <c r="E850" s="3"/>
      <c r="F850" s="8"/>
      <c r="G850" s="8"/>
      <c r="H850" s="8"/>
      <c r="I850" s="3"/>
      <c r="J850" s="8"/>
      <c r="K850" s="8"/>
      <c r="L850" s="8"/>
      <c r="M850" s="3"/>
      <c r="N850" s="8"/>
      <c r="O850" s="8"/>
      <c r="P850" s="8"/>
      <c r="Q850" s="3"/>
      <c r="R850" s="8"/>
      <c r="S850" s="8"/>
      <c r="T850" s="8"/>
      <c r="U850" s="8"/>
      <c r="V850" s="8"/>
      <c r="W850" s="8"/>
      <c r="X850" s="9"/>
      <c r="Y850" s="8"/>
      <c r="Z850" s="9"/>
      <c r="AA850" s="8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ht="14.25" customHeight="1">
      <c r="A851" s="1"/>
      <c r="B851" s="2"/>
      <c r="C851" s="2"/>
      <c r="D851" s="3"/>
      <c r="E851" s="3"/>
      <c r="F851" s="8"/>
      <c r="G851" s="8"/>
      <c r="H851" s="8"/>
      <c r="I851" s="3"/>
      <c r="J851" s="8"/>
      <c r="K851" s="8"/>
      <c r="L851" s="8"/>
      <c r="M851" s="3"/>
      <c r="N851" s="8"/>
      <c r="O851" s="8"/>
      <c r="P851" s="8"/>
      <c r="Q851" s="3"/>
      <c r="R851" s="8"/>
      <c r="S851" s="8"/>
      <c r="T851" s="8"/>
      <c r="U851" s="8"/>
      <c r="V851" s="8"/>
      <c r="W851" s="8"/>
      <c r="X851" s="9"/>
      <c r="Y851" s="8"/>
      <c r="Z851" s="9"/>
      <c r="AA851" s="8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ht="14.25" customHeight="1">
      <c r="A852" s="1"/>
      <c r="B852" s="2"/>
      <c r="C852" s="2"/>
      <c r="D852" s="3"/>
      <c r="E852" s="3"/>
      <c r="F852" s="8"/>
      <c r="G852" s="8"/>
      <c r="H852" s="8"/>
      <c r="I852" s="3"/>
      <c r="J852" s="8"/>
      <c r="K852" s="8"/>
      <c r="L852" s="8"/>
      <c r="M852" s="3"/>
      <c r="N852" s="8"/>
      <c r="O852" s="8"/>
      <c r="P852" s="8"/>
      <c r="Q852" s="3"/>
      <c r="R852" s="8"/>
      <c r="S852" s="8"/>
      <c r="T852" s="8"/>
      <c r="U852" s="8"/>
      <c r="V852" s="8"/>
      <c r="W852" s="8"/>
      <c r="X852" s="9"/>
      <c r="Y852" s="8"/>
      <c r="Z852" s="9"/>
      <c r="AA852" s="8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ht="14.25" customHeight="1">
      <c r="A853" s="1"/>
      <c r="B853" s="2"/>
      <c r="C853" s="2"/>
      <c r="D853" s="3"/>
      <c r="E853" s="3"/>
      <c r="F853" s="8"/>
      <c r="G853" s="8"/>
      <c r="H853" s="8"/>
      <c r="I853" s="3"/>
      <c r="J853" s="8"/>
      <c r="K853" s="8"/>
      <c r="L853" s="8"/>
      <c r="M853" s="3"/>
      <c r="N853" s="8"/>
      <c r="O853" s="8"/>
      <c r="P853" s="8"/>
      <c r="Q853" s="3"/>
      <c r="R853" s="8"/>
      <c r="S853" s="8"/>
      <c r="T853" s="8"/>
      <c r="U853" s="8"/>
      <c r="V853" s="8"/>
      <c r="W853" s="8"/>
      <c r="X853" s="9"/>
      <c r="Y853" s="8"/>
      <c r="Z853" s="9"/>
      <c r="AA853" s="8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ht="14.25" customHeight="1">
      <c r="A854" s="1"/>
      <c r="B854" s="2"/>
      <c r="C854" s="2"/>
      <c r="D854" s="3"/>
      <c r="E854" s="3"/>
      <c r="F854" s="8"/>
      <c r="G854" s="8"/>
      <c r="H854" s="8"/>
      <c r="I854" s="3"/>
      <c r="J854" s="8"/>
      <c r="K854" s="8"/>
      <c r="L854" s="8"/>
      <c r="M854" s="3"/>
      <c r="N854" s="8"/>
      <c r="O854" s="8"/>
      <c r="P854" s="8"/>
      <c r="Q854" s="3"/>
      <c r="R854" s="8"/>
      <c r="S854" s="8"/>
      <c r="T854" s="8"/>
      <c r="U854" s="8"/>
      <c r="V854" s="8"/>
      <c r="W854" s="8"/>
      <c r="X854" s="9"/>
      <c r="Y854" s="8"/>
      <c r="Z854" s="9"/>
      <c r="AA854" s="8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ht="14.25" customHeight="1">
      <c r="A855" s="1"/>
      <c r="B855" s="2"/>
      <c r="C855" s="2"/>
      <c r="D855" s="3"/>
      <c r="E855" s="3"/>
      <c r="F855" s="8"/>
      <c r="G855" s="8"/>
      <c r="H855" s="8"/>
      <c r="I855" s="3"/>
      <c r="J855" s="8"/>
      <c r="K855" s="8"/>
      <c r="L855" s="8"/>
      <c r="M855" s="3"/>
      <c r="N855" s="8"/>
      <c r="O855" s="8"/>
      <c r="P855" s="8"/>
      <c r="Q855" s="3"/>
      <c r="R855" s="8"/>
      <c r="S855" s="8"/>
      <c r="T855" s="8"/>
      <c r="U855" s="8"/>
      <c r="V855" s="8"/>
      <c r="W855" s="8"/>
      <c r="X855" s="9"/>
      <c r="Y855" s="8"/>
      <c r="Z855" s="9"/>
      <c r="AA855" s="8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ht="14.25" customHeight="1">
      <c r="A856" s="1"/>
      <c r="B856" s="2"/>
      <c r="C856" s="2"/>
      <c r="D856" s="3"/>
      <c r="E856" s="3"/>
      <c r="F856" s="8"/>
      <c r="G856" s="8"/>
      <c r="H856" s="8"/>
      <c r="I856" s="3"/>
      <c r="J856" s="8"/>
      <c r="K856" s="8"/>
      <c r="L856" s="8"/>
      <c r="M856" s="3"/>
      <c r="N856" s="8"/>
      <c r="O856" s="8"/>
      <c r="P856" s="8"/>
      <c r="Q856" s="3"/>
      <c r="R856" s="8"/>
      <c r="S856" s="8"/>
      <c r="T856" s="8"/>
      <c r="U856" s="8"/>
      <c r="V856" s="8"/>
      <c r="W856" s="8"/>
      <c r="X856" s="9"/>
      <c r="Y856" s="8"/>
      <c r="Z856" s="9"/>
      <c r="AA856" s="8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ht="14.25" customHeight="1">
      <c r="A857" s="1"/>
      <c r="B857" s="2"/>
      <c r="C857" s="2"/>
      <c r="D857" s="3"/>
      <c r="E857" s="3"/>
      <c r="F857" s="8"/>
      <c r="G857" s="8"/>
      <c r="H857" s="8"/>
      <c r="I857" s="3"/>
      <c r="J857" s="8"/>
      <c r="K857" s="8"/>
      <c r="L857" s="8"/>
      <c r="M857" s="3"/>
      <c r="N857" s="8"/>
      <c r="O857" s="8"/>
      <c r="P857" s="8"/>
      <c r="Q857" s="3"/>
      <c r="R857" s="8"/>
      <c r="S857" s="8"/>
      <c r="T857" s="8"/>
      <c r="U857" s="8"/>
      <c r="V857" s="8"/>
      <c r="W857" s="8"/>
      <c r="X857" s="9"/>
      <c r="Y857" s="8"/>
      <c r="Z857" s="9"/>
      <c r="AA857" s="8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ht="14.25" customHeight="1">
      <c r="A858" s="1"/>
      <c r="B858" s="2"/>
      <c r="C858" s="2"/>
      <c r="D858" s="3"/>
      <c r="E858" s="3"/>
      <c r="F858" s="8"/>
      <c r="G858" s="8"/>
      <c r="H858" s="8"/>
      <c r="I858" s="3"/>
      <c r="J858" s="8"/>
      <c r="K858" s="8"/>
      <c r="L858" s="8"/>
      <c r="M858" s="3"/>
      <c r="N858" s="8"/>
      <c r="O858" s="8"/>
      <c r="P858" s="8"/>
      <c r="Q858" s="3"/>
      <c r="R858" s="8"/>
      <c r="S858" s="8"/>
      <c r="T858" s="8"/>
      <c r="U858" s="8"/>
      <c r="V858" s="8"/>
      <c r="W858" s="8"/>
      <c r="X858" s="9"/>
      <c r="Y858" s="8"/>
      <c r="Z858" s="9"/>
      <c r="AA858" s="8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ht="14.25" customHeight="1">
      <c r="A859" s="1"/>
      <c r="B859" s="2"/>
      <c r="C859" s="2"/>
      <c r="D859" s="3"/>
      <c r="E859" s="3"/>
      <c r="F859" s="8"/>
      <c r="G859" s="8"/>
      <c r="H859" s="8"/>
      <c r="I859" s="3"/>
      <c r="J859" s="8"/>
      <c r="K859" s="8"/>
      <c r="L859" s="8"/>
      <c r="M859" s="3"/>
      <c r="N859" s="8"/>
      <c r="O859" s="8"/>
      <c r="P859" s="8"/>
      <c r="Q859" s="3"/>
      <c r="R859" s="8"/>
      <c r="S859" s="8"/>
      <c r="T859" s="8"/>
      <c r="U859" s="8"/>
      <c r="V859" s="8"/>
      <c r="W859" s="8"/>
      <c r="X859" s="9"/>
      <c r="Y859" s="8"/>
      <c r="Z859" s="9"/>
      <c r="AA859" s="8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ht="14.25" customHeight="1">
      <c r="A860" s="1"/>
      <c r="B860" s="2"/>
      <c r="C860" s="2"/>
      <c r="D860" s="3"/>
      <c r="E860" s="3"/>
      <c r="F860" s="8"/>
      <c r="G860" s="8"/>
      <c r="H860" s="8"/>
      <c r="I860" s="3"/>
      <c r="J860" s="8"/>
      <c r="K860" s="8"/>
      <c r="L860" s="8"/>
      <c r="M860" s="3"/>
      <c r="N860" s="8"/>
      <c r="O860" s="8"/>
      <c r="P860" s="8"/>
      <c r="Q860" s="3"/>
      <c r="R860" s="8"/>
      <c r="S860" s="8"/>
      <c r="T860" s="8"/>
      <c r="U860" s="8"/>
      <c r="V860" s="8"/>
      <c r="W860" s="8"/>
      <c r="X860" s="9"/>
      <c r="Y860" s="8"/>
      <c r="Z860" s="9"/>
      <c r="AA860" s="8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ht="14.25" customHeight="1">
      <c r="A861" s="1"/>
      <c r="B861" s="2"/>
      <c r="C861" s="2"/>
      <c r="D861" s="3"/>
      <c r="E861" s="3"/>
      <c r="F861" s="8"/>
      <c r="G861" s="8"/>
      <c r="H861" s="8"/>
      <c r="I861" s="3"/>
      <c r="J861" s="8"/>
      <c r="K861" s="8"/>
      <c r="L861" s="8"/>
      <c r="M861" s="3"/>
      <c r="N861" s="8"/>
      <c r="O861" s="8"/>
      <c r="P861" s="8"/>
      <c r="Q861" s="3"/>
      <c r="R861" s="8"/>
      <c r="S861" s="8"/>
      <c r="T861" s="8"/>
      <c r="U861" s="8"/>
      <c r="V861" s="8"/>
      <c r="W861" s="8"/>
      <c r="X861" s="9"/>
      <c r="Y861" s="8"/>
      <c r="Z861" s="9"/>
      <c r="AA861" s="8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ht="14.25" customHeight="1">
      <c r="A862" s="1"/>
      <c r="B862" s="2"/>
      <c r="C862" s="2"/>
      <c r="D862" s="3"/>
      <c r="E862" s="3"/>
      <c r="F862" s="8"/>
      <c r="G862" s="8"/>
      <c r="H862" s="8"/>
      <c r="I862" s="3"/>
      <c r="J862" s="8"/>
      <c r="K862" s="8"/>
      <c r="L862" s="8"/>
      <c r="M862" s="3"/>
      <c r="N862" s="8"/>
      <c r="O862" s="8"/>
      <c r="P862" s="8"/>
      <c r="Q862" s="3"/>
      <c r="R862" s="8"/>
      <c r="S862" s="8"/>
      <c r="T862" s="8"/>
      <c r="U862" s="8"/>
      <c r="V862" s="8"/>
      <c r="W862" s="8"/>
      <c r="X862" s="9"/>
      <c r="Y862" s="8"/>
      <c r="Z862" s="9"/>
      <c r="AA862" s="8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ht="14.25" customHeight="1">
      <c r="A863" s="1"/>
      <c r="B863" s="2"/>
      <c r="C863" s="2"/>
      <c r="D863" s="3"/>
      <c r="E863" s="3"/>
      <c r="F863" s="8"/>
      <c r="G863" s="8"/>
      <c r="H863" s="8"/>
      <c r="I863" s="3"/>
      <c r="J863" s="8"/>
      <c r="K863" s="8"/>
      <c r="L863" s="8"/>
      <c r="M863" s="3"/>
      <c r="N863" s="8"/>
      <c r="O863" s="8"/>
      <c r="P863" s="8"/>
      <c r="Q863" s="3"/>
      <c r="R863" s="8"/>
      <c r="S863" s="8"/>
      <c r="T863" s="8"/>
      <c r="U863" s="8"/>
      <c r="V863" s="8"/>
      <c r="W863" s="8"/>
      <c r="X863" s="9"/>
      <c r="Y863" s="8"/>
      <c r="Z863" s="9"/>
      <c r="AA863" s="8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ht="14.25" customHeight="1">
      <c r="A864" s="1"/>
      <c r="B864" s="2"/>
      <c r="C864" s="2"/>
      <c r="D864" s="3"/>
      <c r="E864" s="3"/>
      <c r="F864" s="8"/>
      <c r="G864" s="8"/>
      <c r="H864" s="8"/>
      <c r="I864" s="3"/>
      <c r="J864" s="8"/>
      <c r="K864" s="8"/>
      <c r="L864" s="8"/>
      <c r="M864" s="3"/>
      <c r="N864" s="8"/>
      <c r="O864" s="8"/>
      <c r="P864" s="8"/>
      <c r="Q864" s="3"/>
      <c r="R864" s="8"/>
      <c r="S864" s="8"/>
      <c r="T864" s="8"/>
      <c r="U864" s="8"/>
      <c r="V864" s="8"/>
      <c r="W864" s="8"/>
      <c r="X864" s="9"/>
      <c r="Y864" s="8"/>
      <c r="Z864" s="9"/>
      <c r="AA864" s="8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ht="14.25" customHeight="1">
      <c r="A865" s="1"/>
      <c r="B865" s="2"/>
      <c r="C865" s="2"/>
      <c r="D865" s="3"/>
      <c r="E865" s="3"/>
      <c r="F865" s="8"/>
      <c r="G865" s="8"/>
      <c r="H865" s="8"/>
      <c r="I865" s="3"/>
      <c r="J865" s="8"/>
      <c r="K865" s="8"/>
      <c r="L865" s="8"/>
      <c r="M865" s="3"/>
      <c r="N865" s="8"/>
      <c r="O865" s="8"/>
      <c r="P865" s="8"/>
      <c r="Q865" s="3"/>
      <c r="R865" s="8"/>
      <c r="S865" s="8"/>
      <c r="T865" s="8"/>
      <c r="U865" s="8"/>
      <c r="V865" s="8"/>
      <c r="W865" s="8"/>
      <c r="X865" s="9"/>
      <c r="Y865" s="8"/>
      <c r="Z865" s="9"/>
      <c r="AA865" s="8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ht="14.25" customHeight="1">
      <c r="A866" s="1"/>
      <c r="B866" s="2"/>
      <c r="C866" s="2"/>
      <c r="D866" s="3"/>
      <c r="E866" s="3"/>
      <c r="F866" s="8"/>
      <c r="G866" s="8"/>
      <c r="H866" s="8"/>
      <c r="I866" s="3"/>
      <c r="J866" s="8"/>
      <c r="K866" s="8"/>
      <c r="L866" s="8"/>
      <c r="M866" s="3"/>
      <c r="N866" s="8"/>
      <c r="O866" s="8"/>
      <c r="P866" s="8"/>
      <c r="Q866" s="3"/>
      <c r="R866" s="8"/>
      <c r="S866" s="8"/>
      <c r="T866" s="8"/>
      <c r="U866" s="8"/>
      <c r="V866" s="8"/>
      <c r="W866" s="8"/>
      <c r="X866" s="9"/>
      <c r="Y866" s="8"/>
      <c r="Z866" s="9"/>
      <c r="AA866" s="8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ht="14.25" customHeight="1">
      <c r="A867" s="1"/>
      <c r="B867" s="2"/>
      <c r="C867" s="2"/>
      <c r="D867" s="3"/>
      <c r="E867" s="3"/>
      <c r="F867" s="8"/>
      <c r="G867" s="8"/>
      <c r="H867" s="8"/>
      <c r="I867" s="3"/>
      <c r="J867" s="8"/>
      <c r="K867" s="8"/>
      <c r="L867" s="8"/>
      <c r="M867" s="3"/>
      <c r="N867" s="8"/>
      <c r="O867" s="8"/>
      <c r="P867" s="8"/>
      <c r="Q867" s="3"/>
      <c r="R867" s="8"/>
      <c r="S867" s="8"/>
      <c r="T867" s="8"/>
      <c r="U867" s="8"/>
      <c r="V867" s="8"/>
      <c r="W867" s="8"/>
      <c r="X867" s="9"/>
      <c r="Y867" s="8"/>
      <c r="Z867" s="9"/>
      <c r="AA867" s="8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ht="14.25" customHeight="1">
      <c r="A868" s="1"/>
      <c r="B868" s="2"/>
      <c r="C868" s="2"/>
      <c r="D868" s="3"/>
      <c r="E868" s="3"/>
      <c r="F868" s="8"/>
      <c r="G868" s="8"/>
      <c r="H868" s="8"/>
      <c r="I868" s="3"/>
      <c r="J868" s="8"/>
      <c r="K868" s="8"/>
      <c r="L868" s="8"/>
      <c r="M868" s="3"/>
      <c r="N868" s="8"/>
      <c r="O868" s="8"/>
      <c r="P868" s="8"/>
      <c r="Q868" s="3"/>
      <c r="R868" s="8"/>
      <c r="S868" s="8"/>
      <c r="T868" s="8"/>
      <c r="U868" s="8"/>
      <c r="V868" s="8"/>
      <c r="W868" s="8"/>
      <c r="X868" s="9"/>
      <c r="Y868" s="8"/>
      <c r="Z868" s="9"/>
      <c r="AA868" s="8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ht="14.25" customHeight="1">
      <c r="A869" s="1"/>
      <c r="B869" s="2"/>
      <c r="C869" s="2"/>
      <c r="D869" s="3"/>
      <c r="E869" s="3"/>
      <c r="F869" s="8"/>
      <c r="G869" s="8"/>
      <c r="H869" s="8"/>
      <c r="I869" s="3"/>
      <c r="J869" s="8"/>
      <c r="K869" s="8"/>
      <c r="L869" s="8"/>
      <c r="M869" s="3"/>
      <c r="N869" s="8"/>
      <c r="O869" s="8"/>
      <c r="P869" s="8"/>
      <c r="Q869" s="3"/>
      <c r="R869" s="8"/>
      <c r="S869" s="8"/>
      <c r="T869" s="8"/>
      <c r="U869" s="8"/>
      <c r="V869" s="8"/>
      <c r="W869" s="8"/>
      <c r="X869" s="9"/>
      <c r="Y869" s="8"/>
      <c r="Z869" s="9"/>
      <c r="AA869" s="8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ht="14.25" customHeight="1">
      <c r="A870" s="1"/>
      <c r="B870" s="2"/>
      <c r="C870" s="2"/>
      <c r="D870" s="3"/>
      <c r="E870" s="3"/>
      <c r="F870" s="8"/>
      <c r="G870" s="8"/>
      <c r="H870" s="8"/>
      <c r="I870" s="3"/>
      <c r="J870" s="8"/>
      <c r="K870" s="8"/>
      <c r="L870" s="8"/>
      <c r="M870" s="3"/>
      <c r="N870" s="8"/>
      <c r="O870" s="8"/>
      <c r="P870" s="8"/>
      <c r="Q870" s="3"/>
      <c r="R870" s="8"/>
      <c r="S870" s="8"/>
      <c r="T870" s="8"/>
      <c r="U870" s="8"/>
      <c r="V870" s="8"/>
      <c r="W870" s="8"/>
      <c r="X870" s="9"/>
      <c r="Y870" s="8"/>
      <c r="Z870" s="9"/>
      <c r="AA870" s="8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ht="14.25" customHeight="1">
      <c r="A871" s="1"/>
      <c r="B871" s="2"/>
      <c r="C871" s="2"/>
      <c r="D871" s="3"/>
      <c r="E871" s="3"/>
      <c r="F871" s="8"/>
      <c r="G871" s="8"/>
      <c r="H871" s="8"/>
      <c r="I871" s="3"/>
      <c r="J871" s="8"/>
      <c r="K871" s="8"/>
      <c r="L871" s="8"/>
      <c r="M871" s="3"/>
      <c r="N871" s="8"/>
      <c r="O871" s="8"/>
      <c r="P871" s="8"/>
      <c r="Q871" s="3"/>
      <c r="R871" s="8"/>
      <c r="S871" s="8"/>
      <c r="T871" s="8"/>
      <c r="U871" s="8"/>
      <c r="V871" s="8"/>
      <c r="W871" s="8"/>
      <c r="X871" s="9"/>
      <c r="Y871" s="8"/>
      <c r="Z871" s="9"/>
      <c r="AA871" s="8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ht="14.25" customHeight="1">
      <c r="A872" s="1"/>
      <c r="B872" s="2"/>
      <c r="C872" s="2"/>
      <c r="D872" s="3"/>
      <c r="E872" s="3"/>
      <c r="F872" s="8"/>
      <c r="G872" s="8"/>
      <c r="H872" s="8"/>
      <c r="I872" s="3"/>
      <c r="J872" s="8"/>
      <c r="K872" s="8"/>
      <c r="L872" s="8"/>
      <c r="M872" s="3"/>
      <c r="N872" s="8"/>
      <c r="O872" s="8"/>
      <c r="P872" s="8"/>
      <c r="Q872" s="3"/>
      <c r="R872" s="8"/>
      <c r="S872" s="8"/>
      <c r="T872" s="8"/>
      <c r="U872" s="8"/>
      <c r="V872" s="8"/>
      <c r="W872" s="8"/>
      <c r="X872" s="9"/>
      <c r="Y872" s="8"/>
      <c r="Z872" s="9"/>
      <c r="AA872" s="8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ht="14.25" customHeight="1">
      <c r="A873" s="1"/>
      <c r="B873" s="2"/>
      <c r="C873" s="2"/>
      <c r="D873" s="3"/>
      <c r="E873" s="3"/>
      <c r="F873" s="8"/>
      <c r="G873" s="8"/>
      <c r="H873" s="8"/>
      <c r="I873" s="3"/>
      <c r="J873" s="8"/>
      <c r="K873" s="8"/>
      <c r="L873" s="8"/>
      <c r="M873" s="3"/>
      <c r="N873" s="8"/>
      <c r="O873" s="8"/>
      <c r="P873" s="8"/>
      <c r="Q873" s="3"/>
      <c r="R873" s="8"/>
      <c r="S873" s="8"/>
      <c r="T873" s="8"/>
      <c r="U873" s="8"/>
      <c r="V873" s="8"/>
      <c r="W873" s="8"/>
      <c r="X873" s="9"/>
      <c r="Y873" s="8"/>
      <c r="Z873" s="9"/>
      <c r="AA873" s="8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ht="14.25" customHeight="1">
      <c r="A874" s="1"/>
      <c r="B874" s="2"/>
      <c r="C874" s="2"/>
      <c r="D874" s="3"/>
      <c r="E874" s="3"/>
      <c r="F874" s="8"/>
      <c r="G874" s="8"/>
      <c r="H874" s="8"/>
      <c r="I874" s="3"/>
      <c r="J874" s="8"/>
      <c r="K874" s="8"/>
      <c r="L874" s="8"/>
      <c r="M874" s="3"/>
      <c r="N874" s="8"/>
      <c r="O874" s="8"/>
      <c r="P874" s="8"/>
      <c r="Q874" s="3"/>
      <c r="R874" s="8"/>
      <c r="S874" s="8"/>
      <c r="T874" s="8"/>
      <c r="U874" s="8"/>
      <c r="V874" s="8"/>
      <c r="W874" s="8"/>
      <c r="X874" s="9"/>
      <c r="Y874" s="8"/>
      <c r="Z874" s="9"/>
      <c r="AA874" s="8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ht="14.25" customHeight="1">
      <c r="A875" s="1"/>
      <c r="B875" s="2"/>
      <c r="C875" s="2"/>
      <c r="D875" s="3"/>
      <c r="E875" s="3"/>
      <c r="F875" s="8"/>
      <c r="G875" s="8"/>
      <c r="H875" s="8"/>
      <c r="I875" s="3"/>
      <c r="J875" s="8"/>
      <c r="K875" s="8"/>
      <c r="L875" s="8"/>
      <c r="M875" s="3"/>
      <c r="N875" s="8"/>
      <c r="O875" s="8"/>
      <c r="P875" s="8"/>
      <c r="Q875" s="3"/>
      <c r="R875" s="8"/>
      <c r="S875" s="8"/>
      <c r="T875" s="8"/>
      <c r="U875" s="8"/>
      <c r="V875" s="8"/>
      <c r="W875" s="8"/>
      <c r="X875" s="9"/>
      <c r="Y875" s="8"/>
      <c r="Z875" s="9"/>
      <c r="AA875" s="8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ht="14.25" customHeight="1">
      <c r="A876" s="1"/>
      <c r="B876" s="2"/>
      <c r="C876" s="2"/>
      <c r="D876" s="3"/>
      <c r="E876" s="3"/>
      <c r="F876" s="8"/>
      <c r="G876" s="8"/>
      <c r="H876" s="8"/>
      <c r="I876" s="3"/>
      <c r="J876" s="8"/>
      <c r="K876" s="8"/>
      <c r="L876" s="8"/>
      <c r="M876" s="3"/>
      <c r="N876" s="8"/>
      <c r="O876" s="8"/>
      <c r="P876" s="8"/>
      <c r="Q876" s="3"/>
      <c r="R876" s="8"/>
      <c r="S876" s="8"/>
      <c r="T876" s="8"/>
      <c r="U876" s="8"/>
      <c r="V876" s="8"/>
      <c r="W876" s="8"/>
      <c r="X876" s="9"/>
      <c r="Y876" s="8"/>
      <c r="Z876" s="9"/>
      <c r="AA876" s="8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ht="14.25" customHeight="1">
      <c r="A877" s="1"/>
      <c r="B877" s="2"/>
      <c r="C877" s="2"/>
      <c r="D877" s="3"/>
      <c r="E877" s="3"/>
      <c r="F877" s="8"/>
      <c r="G877" s="8"/>
      <c r="H877" s="8"/>
      <c r="I877" s="3"/>
      <c r="J877" s="8"/>
      <c r="K877" s="8"/>
      <c r="L877" s="8"/>
      <c r="M877" s="3"/>
      <c r="N877" s="8"/>
      <c r="O877" s="8"/>
      <c r="P877" s="8"/>
      <c r="Q877" s="3"/>
      <c r="R877" s="8"/>
      <c r="S877" s="8"/>
      <c r="T877" s="8"/>
      <c r="U877" s="8"/>
      <c r="V877" s="8"/>
      <c r="W877" s="8"/>
      <c r="X877" s="9"/>
      <c r="Y877" s="8"/>
      <c r="Z877" s="9"/>
      <c r="AA877" s="8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ht="14.25" customHeight="1">
      <c r="A878" s="1"/>
      <c r="B878" s="2"/>
      <c r="C878" s="2"/>
      <c r="D878" s="3"/>
      <c r="E878" s="3"/>
      <c r="F878" s="8"/>
      <c r="G878" s="8"/>
      <c r="H878" s="8"/>
      <c r="I878" s="3"/>
      <c r="J878" s="8"/>
      <c r="K878" s="8"/>
      <c r="L878" s="8"/>
      <c r="M878" s="3"/>
      <c r="N878" s="8"/>
      <c r="O878" s="8"/>
      <c r="P878" s="8"/>
      <c r="Q878" s="3"/>
      <c r="R878" s="8"/>
      <c r="S878" s="8"/>
      <c r="T878" s="8"/>
      <c r="U878" s="8"/>
      <c r="V878" s="8"/>
      <c r="W878" s="8"/>
      <c r="X878" s="9"/>
      <c r="Y878" s="8"/>
      <c r="Z878" s="9"/>
      <c r="AA878" s="8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ht="14.25" customHeight="1">
      <c r="A879" s="1"/>
      <c r="B879" s="2"/>
      <c r="C879" s="2"/>
      <c r="D879" s="3"/>
      <c r="E879" s="3"/>
      <c r="F879" s="8"/>
      <c r="G879" s="8"/>
      <c r="H879" s="8"/>
      <c r="I879" s="3"/>
      <c r="J879" s="8"/>
      <c r="K879" s="8"/>
      <c r="L879" s="8"/>
      <c r="M879" s="3"/>
      <c r="N879" s="8"/>
      <c r="O879" s="8"/>
      <c r="P879" s="8"/>
      <c r="Q879" s="3"/>
      <c r="R879" s="8"/>
      <c r="S879" s="8"/>
      <c r="T879" s="8"/>
      <c r="U879" s="8"/>
      <c r="V879" s="8"/>
      <c r="W879" s="8"/>
      <c r="X879" s="9"/>
      <c r="Y879" s="8"/>
      <c r="Z879" s="9"/>
      <c r="AA879" s="8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ht="14.25" customHeight="1">
      <c r="A880" s="1"/>
      <c r="B880" s="2"/>
      <c r="C880" s="2"/>
      <c r="D880" s="3"/>
      <c r="E880" s="3"/>
      <c r="F880" s="8"/>
      <c r="G880" s="8"/>
      <c r="H880" s="8"/>
      <c r="I880" s="3"/>
      <c r="J880" s="8"/>
      <c r="K880" s="8"/>
      <c r="L880" s="8"/>
      <c r="M880" s="3"/>
      <c r="N880" s="8"/>
      <c r="O880" s="8"/>
      <c r="P880" s="8"/>
      <c r="Q880" s="3"/>
      <c r="R880" s="8"/>
      <c r="S880" s="8"/>
      <c r="T880" s="8"/>
      <c r="U880" s="8"/>
      <c r="V880" s="8"/>
      <c r="W880" s="8"/>
      <c r="X880" s="9"/>
      <c r="Y880" s="8"/>
      <c r="Z880" s="9"/>
      <c r="AA880" s="8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ht="14.25" customHeight="1">
      <c r="A881" s="1"/>
      <c r="B881" s="2"/>
      <c r="C881" s="2"/>
      <c r="D881" s="3"/>
      <c r="E881" s="3"/>
      <c r="F881" s="8"/>
      <c r="G881" s="8"/>
      <c r="H881" s="8"/>
      <c r="I881" s="3"/>
      <c r="J881" s="8"/>
      <c r="K881" s="8"/>
      <c r="L881" s="8"/>
      <c r="M881" s="3"/>
      <c r="N881" s="8"/>
      <c r="O881" s="8"/>
      <c r="P881" s="8"/>
      <c r="Q881" s="3"/>
      <c r="R881" s="8"/>
      <c r="S881" s="8"/>
      <c r="T881" s="8"/>
      <c r="U881" s="8"/>
      <c r="V881" s="8"/>
      <c r="W881" s="8"/>
      <c r="X881" s="9"/>
      <c r="Y881" s="8"/>
      <c r="Z881" s="9"/>
      <c r="AA881" s="8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ht="14.25" customHeight="1">
      <c r="A882" s="1"/>
      <c r="B882" s="2"/>
      <c r="C882" s="2"/>
      <c r="D882" s="3"/>
      <c r="E882" s="3"/>
      <c r="F882" s="8"/>
      <c r="G882" s="8"/>
      <c r="H882" s="8"/>
      <c r="I882" s="3"/>
      <c r="J882" s="8"/>
      <c r="K882" s="8"/>
      <c r="L882" s="8"/>
      <c r="M882" s="3"/>
      <c r="N882" s="8"/>
      <c r="O882" s="8"/>
      <c r="P882" s="8"/>
      <c r="Q882" s="3"/>
      <c r="R882" s="8"/>
      <c r="S882" s="8"/>
      <c r="T882" s="8"/>
      <c r="U882" s="8"/>
      <c r="V882" s="8"/>
      <c r="W882" s="8"/>
      <c r="X882" s="9"/>
      <c r="Y882" s="8"/>
      <c r="Z882" s="9"/>
      <c r="AA882" s="8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ht="14.25" customHeight="1">
      <c r="A883" s="1"/>
      <c r="B883" s="2"/>
      <c r="C883" s="2"/>
      <c r="D883" s="3"/>
      <c r="E883" s="3"/>
      <c r="F883" s="8"/>
      <c r="G883" s="8"/>
      <c r="H883" s="8"/>
      <c r="I883" s="3"/>
      <c r="J883" s="8"/>
      <c r="K883" s="8"/>
      <c r="L883" s="8"/>
      <c r="M883" s="3"/>
      <c r="N883" s="8"/>
      <c r="O883" s="8"/>
      <c r="P883" s="8"/>
      <c r="Q883" s="3"/>
      <c r="R883" s="8"/>
      <c r="S883" s="8"/>
      <c r="T883" s="8"/>
      <c r="U883" s="8"/>
      <c r="V883" s="8"/>
      <c r="W883" s="8"/>
      <c r="X883" s="9"/>
      <c r="Y883" s="8"/>
      <c r="Z883" s="9"/>
      <c r="AA883" s="8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ht="14.25" customHeight="1">
      <c r="A884" s="1"/>
      <c r="B884" s="2"/>
      <c r="C884" s="2"/>
      <c r="D884" s="3"/>
      <c r="E884" s="3"/>
      <c r="F884" s="8"/>
      <c r="G884" s="8"/>
      <c r="H884" s="8"/>
      <c r="I884" s="3"/>
      <c r="J884" s="8"/>
      <c r="K884" s="8"/>
      <c r="L884" s="8"/>
      <c r="M884" s="3"/>
      <c r="N884" s="8"/>
      <c r="O884" s="8"/>
      <c r="P884" s="8"/>
      <c r="Q884" s="3"/>
      <c r="R884" s="8"/>
      <c r="S884" s="8"/>
      <c r="T884" s="8"/>
      <c r="U884" s="8"/>
      <c r="V884" s="8"/>
      <c r="W884" s="8"/>
      <c r="X884" s="9"/>
      <c r="Y884" s="8"/>
      <c r="Z884" s="9"/>
      <c r="AA884" s="8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ht="14.25" customHeight="1">
      <c r="A885" s="1"/>
      <c r="B885" s="2"/>
      <c r="C885" s="2"/>
      <c r="D885" s="3"/>
      <c r="E885" s="3"/>
      <c r="F885" s="8"/>
      <c r="G885" s="8"/>
      <c r="H885" s="8"/>
      <c r="I885" s="3"/>
      <c r="J885" s="8"/>
      <c r="K885" s="8"/>
      <c r="L885" s="8"/>
      <c r="M885" s="3"/>
      <c r="N885" s="8"/>
      <c r="O885" s="8"/>
      <c r="P885" s="8"/>
      <c r="Q885" s="3"/>
      <c r="R885" s="8"/>
      <c r="S885" s="8"/>
      <c r="T885" s="8"/>
      <c r="U885" s="8"/>
      <c r="V885" s="8"/>
      <c r="W885" s="8"/>
      <c r="X885" s="9"/>
      <c r="Y885" s="8"/>
      <c r="Z885" s="9"/>
      <c r="AA885" s="8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ht="14.25" customHeight="1">
      <c r="A886" s="1"/>
      <c r="B886" s="2"/>
      <c r="C886" s="2"/>
      <c r="D886" s="3"/>
      <c r="E886" s="3"/>
      <c r="F886" s="8"/>
      <c r="G886" s="8"/>
      <c r="H886" s="8"/>
      <c r="I886" s="3"/>
      <c r="J886" s="8"/>
      <c r="K886" s="8"/>
      <c r="L886" s="8"/>
      <c r="M886" s="3"/>
      <c r="N886" s="8"/>
      <c r="O886" s="8"/>
      <c r="P886" s="8"/>
      <c r="Q886" s="3"/>
      <c r="R886" s="8"/>
      <c r="S886" s="8"/>
      <c r="T886" s="8"/>
      <c r="U886" s="8"/>
      <c r="V886" s="8"/>
      <c r="W886" s="8"/>
      <c r="X886" s="9"/>
      <c r="Y886" s="8"/>
      <c r="Z886" s="9"/>
      <c r="AA886" s="8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ht="14.25" customHeight="1">
      <c r="A887" s="1"/>
      <c r="B887" s="2"/>
      <c r="C887" s="2"/>
      <c r="D887" s="3"/>
      <c r="E887" s="3"/>
      <c r="F887" s="8"/>
      <c r="G887" s="8"/>
      <c r="H887" s="8"/>
      <c r="I887" s="3"/>
      <c r="J887" s="8"/>
      <c r="K887" s="8"/>
      <c r="L887" s="8"/>
      <c r="M887" s="3"/>
      <c r="N887" s="8"/>
      <c r="O887" s="8"/>
      <c r="P887" s="8"/>
      <c r="Q887" s="3"/>
      <c r="R887" s="8"/>
      <c r="S887" s="8"/>
      <c r="T887" s="8"/>
      <c r="U887" s="8"/>
      <c r="V887" s="8"/>
      <c r="W887" s="8"/>
      <c r="X887" s="9"/>
      <c r="Y887" s="8"/>
      <c r="Z887" s="9"/>
      <c r="AA887" s="8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ht="14.25" customHeight="1">
      <c r="A888" s="1"/>
      <c r="B888" s="2"/>
      <c r="C888" s="2"/>
      <c r="D888" s="3"/>
      <c r="E888" s="3"/>
      <c r="F888" s="8"/>
      <c r="G888" s="8"/>
      <c r="H888" s="8"/>
      <c r="I888" s="3"/>
      <c r="J888" s="8"/>
      <c r="K888" s="8"/>
      <c r="L888" s="8"/>
      <c r="M888" s="3"/>
      <c r="N888" s="8"/>
      <c r="O888" s="8"/>
      <c r="P888" s="8"/>
      <c r="Q888" s="3"/>
      <c r="R888" s="8"/>
      <c r="S888" s="8"/>
      <c r="T888" s="8"/>
      <c r="U888" s="8"/>
      <c r="V888" s="8"/>
      <c r="W888" s="8"/>
      <c r="X888" s="9"/>
      <c r="Y888" s="8"/>
      <c r="Z888" s="9"/>
      <c r="AA888" s="8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ht="14.25" customHeight="1">
      <c r="A889" s="1"/>
      <c r="B889" s="2"/>
      <c r="C889" s="2"/>
      <c r="D889" s="3"/>
      <c r="E889" s="3"/>
      <c r="F889" s="8"/>
      <c r="G889" s="8"/>
      <c r="H889" s="8"/>
      <c r="I889" s="3"/>
      <c r="J889" s="8"/>
      <c r="K889" s="8"/>
      <c r="L889" s="8"/>
      <c r="M889" s="3"/>
      <c r="N889" s="8"/>
      <c r="O889" s="8"/>
      <c r="P889" s="8"/>
      <c r="Q889" s="3"/>
      <c r="R889" s="8"/>
      <c r="S889" s="8"/>
      <c r="T889" s="8"/>
      <c r="U889" s="8"/>
      <c r="V889" s="8"/>
      <c r="W889" s="8"/>
      <c r="X889" s="9"/>
      <c r="Y889" s="8"/>
      <c r="Z889" s="9"/>
      <c r="AA889" s="8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ht="14.25" customHeight="1">
      <c r="A890" s="1"/>
      <c r="B890" s="2"/>
      <c r="C890" s="2"/>
      <c r="D890" s="3"/>
      <c r="E890" s="3"/>
      <c r="F890" s="8"/>
      <c r="G890" s="8"/>
      <c r="H890" s="8"/>
      <c r="I890" s="3"/>
      <c r="J890" s="8"/>
      <c r="K890" s="8"/>
      <c r="L890" s="8"/>
      <c r="M890" s="3"/>
      <c r="N890" s="8"/>
      <c r="O890" s="8"/>
      <c r="P890" s="8"/>
      <c r="Q890" s="3"/>
      <c r="R890" s="8"/>
      <c r="S890" s="8"/>
      <c r="T890" s="8"/>
      <c r="U890" s="8"/>
      <c r="V890" s="8"/>
      <c r="W890" s="8"/>
      <c r="X890" s="9"/>
      <c r="Y890" s="8"/>
      <c r="Z890" s="9"/>
      <c r="AA890" s="8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ht="14.25" customHeight="1">
      <c r="A891" s="1"/>
      <c r="B891" s="2"/>
      <c r="C891" s="2"/>
      <c r="D891" s="3"/>
      <c r="E891" s="3"/>
      <c r="F891" s="8"/>
      <c r="G891" s="8"/>
      <c r="H891" s="8"/>
      <c r="I891" s="3"/>
      <c r="J891" s="8"/>
      <c r="K891" s="8"/>
      <c r="L891" s="8"/>
      <c r="M891" s="3"/>
      <c r="N891" s="8"/>
      <c r="O891" s="8"/>
      <c r="P891" s="8"/>
      <c r="Q891" s="3"/>
      <c r="R891" s="8"/>
      <c r="S891" s="8"/>
      <c r="T891" s="8"/>
      <c r="U891" s="8"/>
      <c r="V891" s="8"/>
      <c r="W891" s="8"/>
      <c r="X891" s="9"/>
      <c r="Y891" s="8"/>
      <c r="Z891" s="9"/>
      <c r="AA891" s="8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ht="14.25" customHeight="1">
      <c r="A892" s="1"/>
      <c r="B892" s="2"/>
      <c r="C892" s="2"/>
      <c r="D892" s="3"/>
      <c r="E892" s="3"/>
      <c r="F892" s="8"/>
      <c r="G892" s="8"/>
      <c r="H892" s="8"/>
      <c r="I892" s="3"/>
      <c r="J892" s="8"/>
      <c r="K892" s="8"/>
      <c r="L892" s="8"/>
      <c r="M892" s="3"/>
      <c r="N892" s="8"/>
      <c r="O892" s="8"/>
      <c r="P892" s="8"/>
      <c r="Q892" s="3"/>
      <c r="R892" s="8"/>
      <c r="S892" s="8"/>
      <c r="T892" s="8"/>
      <c r="U892" s="8"/>
      <c r="V892" s="8"/>
      <c r="W892" s="8"/>
      <c r="X892" s="9"/>
      <c r="Y892" s="8"/>
      <c r="Z892" s="9"/>
      <c r="AA892" s="8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ht="14.25" customHeight="1">
      <c r="A893" s="1"/>
      <c r="B893" s="2"/>
      <c r="C893" s="2"/>
      <c r="D893" s="3"/>
      <c r="E893" s="3"/>
      <c r="F893" s="8"/>
      <c r="G893" s="8"/>
      <c r="H893" s="8"/>
      <c r="I893" s="3"/>
      <c r="J893" s="8"/>
      <c r="K893" s="8"/>
      <c r="L893" s="8"/>
      <c r="M893" s="3"/>
      <c r="N893" s="8"/>
      <c r="O893" s="8"/>
      <c r="P893" s="8"/>
      <c r="Q893" s="3"/>
      <c r="R893" s="8"/>
      <c r="S893" s="8"/>
      <c r="T893" s="8"/>
      <c r="U893" s="8"/>
      <c r="V893" s="8"/>
      <c r="W893" s="8"/>
      <c r="X893" s="9"/>
      <c r="Y893" s="8"/>
      <c r="Z893" s="9"/>
      <c r="AA893" s="8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ht="14.25" customHeight="1">
      <c r="A894" s="1"/>
      <c r="B894" s="2"/>
      <c r="C894" s="2"/>
      <c r="D894" s="3"/>
      <c r="E894" s="3"/>
      <c r="F894" s="8"/>
      <c r="G894" s="8"/>
      <c r="H894" s="8"/>
      <c r="I894" s="3"/>
      <c r="J894" s="8"/>
      <c r="K894" s="8"/>
      <c r="L894" s="8"/>
      <c r="M894" s="3"/>
      <c r="N894" s="8"/>
      <c r="O894" s="8"/>
      <c r="P894" s="8"/>
      <c r="Q894" s="3"/>
      <c r="R894" s="8"/>
      <c r="S894" s="8"/>
      <c r="T894" s="8"/>
      <c r="U894" s="8"/>
      <c r="V894" s="8"/>
      <c r="W894" s="8"/>
      <c r="X894" s="9"/>
      <c r="Y894" s="8"/>
      <c r="Z894" s="9"/>
      <c r="AA894" s="8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ht="14.25" customHeight="1">
      <c r="A895" s="1"/>
      <c r="B895" s="2"/>
      <c r="C895" s="2"/>
      <c r="D895" s="3"/>
      <c r="E895" s="3"/>
      <c r="F895" s="8"/>
      <c r="G895" s="8"/>
      <c r="H895" s="8"/>
      <c r="I895" s="3"/>
      <c r="J895" s="8"/>
      <c r="K895" s="8"/>
      <c r="L895" s="8"/>
      <c r="M895" s="3"/>
      <c r="N895" s="8"/>
      <c r="O895" s="8"/>
      <c r="P895" s="8"/>
      <c r="Q895" s="3"/>
      <c r="R895" s="8"/>
      <c r="S895" s="8"/>
      <c r="T895" s="8"/>
      <c r="U895" s="8"/>
      <c r="V895" s="8"/>
      <c r="W895" s="8"/>
      <c r="X895" s="9"/>
      <c r="Y895" s="8"/>
      <c r="Z895" s="9"/>
      <c r="AA895" s="8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ht="14.25" customHeight="1">
      <c r="A896" s="1"/>
      <c r="B896" s="2"/>
      <c r="C896" s="2"/>
      <c r="D896" s="3"/>
      <c r="E896" s="3"/>
      <c r="F896" s="8"/>
      <c r="G896" s="8"/>
      <c r="H896" s="8"/>
      <c r="I896" s="3"/>
      <c r="J896" s="8"/>
      <c r="K896" s="8"/>
      <c r="L896" s="8"/>
      <c r="M896" s="3"/>
      <c r="N896" s="8"/>
      <c r="O896" s="8"/>
      <c r="P896" s="8"/>
      <c r="Q896" s="3"/>
      <c r="R896" s="8"/>
      <c r="S896" s="8"/>
      <c r="T896" s="8"/>
      <c r="U896" s="8"/>
      <c r="V896" s="8"/>
      <c r="W896" s="8"/>
      <c r="X896" s="9"/>
      <c r="Y896" s="8"/>
      <c r="Z896" s="9"/>
      <c r="AA896" s="8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ht="14.25" customHeight="1">
      <c r="A897" s="1"/>
      <c r="B897" s="2"/>
      <c r="C897" s="2"/>
      <c r="D897" s="3"/>
      <c r="E897" s="3"/>
      <c r="F897" s="8"/>
      <c r="G897" s="8"/>
      <c r="H897" s="8"/>
      <c r="I897" s="3"/>
      <c r="J897" s="8"/>
      <c r="K897" s="8"/>
      <c r="L897" s="8"/>
      <c r="M897" s="3"/>
      <c r="N897" s="8"/>
      <c r="O897" s="8"/>
      <c r="P897" s="8"/>
      <c r="Q897" s="3"/>
      <c r="R897" s="8"/>
      <c r="S897" s="8"/>
      <c r="T897" s="8"/>
      <c r="U897" s="8"/>
      <c r="V897" s="8"/>
      <c r="W897" s="8"/>
      <c r="X897" s="9"/>
      <c r="Y897" s="8"/>
      <c r="Z897" s="9"/>
      <c r="AA897" s="8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ht="14.25" customHeight="1">
      <c r="A898" s="1"/>
      <c r="B898" s="2"/>
      <c r="C898" s="2"/>
      <c r="D898" s="3"/>
      <c r="E898" s="3"/>
      <c r="F898" s="8"/>
      <c r="G898" s="8"/>
      <c r="H898" s="8"/>
      <c r="I898" s="3"/>
      <c r="J898" s="8"/>
      <c r="K898" s="8"/>
      <c r="L898" s="8"/>
      <c r="M898" s="3"/>
      <c r="N898" s="8"/>
      <c r="O898" s="8"/>
      <c r="P898" s="8"/>
      <c r="Q898" s="3"/>
      <c r="R898" s="8"/>
      <c r="S898" s="8"/>
      <c r="T898" s="8"/>
      <c r="U898" s="8"/>
      <c r="V898" s="8"/>
      <c r="W898" s="8"/>
      <c r="X898" s="9"/>
      <c r="Y898" s="8"/>
      <c r="Z898" s="9"/>
      <c r="AA898" s="8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ht="14.25" customHeight="1">
      <c r="A899" s="1"/>
      <c r="B899" s="2"/>
      <c r="C899" s="2"/>
      <c r="D899" s="3"/>
      <c r="E899" s="3"/>
      <c r="F899" s="8"/>
      <c r="G899" s="8"/>
      <c r="H899" s="8"/>
      <c r="I899" s="3"/>
      <c r="J899" s="8"/>
      <c r="K899" s="8"/>
      <c r="L899" s="8"/>
      <c r="M899" s="3"/>
      <c r="N899" s="8"/>
      <c r="O899" s="8"/>
      <c r="P899" s="8"/>
      <c r="Q899" s="3"/>
      <c r="R899" s="8"/>
      <c r="S899" s="8"/>
      <c r="T899" s="8"/>
      <c r="U899" s="8"/>
      <c r="V899" s="8"/>
      <c r="W899" s="8"/>
      <c r="X899" s="9"/>
      <c r="Y899" s="8"/>
      <c r="Z899" s="9"/>
      <c r="AA899" s="8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ht="14.25" customHeight="1">
      <c r="A900" s="1"/>
      <c r="B900" s="2"/>
      <c r="C900" s="2"/>
      <c r="D900" s="3"/>
      <c r="E900" s="3"/>
      <c r="F900" s="8"/>
      <c r="G900" s="8"/>
      <c r="H900" s="8"/>
      <c r="I900" s="3"/>
      <c r="J900" s="8"/>
      <c r="K900" s="8"/>
      <c r="L900" s="8"/>
      <c r="M900" s="3"/>
      <c r="N900" s="8"/>
      <c r="O900" s="8"/>
      <c r="P900" s="8"/>
      <c r="Q900" s="3"/>
      <c r="R900" s="8"/>
      <c r="S900" s="8"/>
      <c r="T900" s="8"/>
      <c r="U900" s="8"/>
      <c r="V900" s="8"/>
      <c r="W900" s="8"/>
      <c r="X900" s="9"/>
      <c r="Y900" s="8"/>
      <c r="Z900" s="9"/>
      <c r="AA900" s="8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ht="14.25" customHeight="1">
      <c r="A901" s="1"/>
      <c r="B901" s="2"/>
      <c r="C901" s="2"/>
      <c r="D901" s="3"/>
      <c r="E901" s="3"/>
      <c r="F901" s="8"/>
      <c r="G901" s="8"/>
      <c r="H901" s="8"/>
      <c r="I901" s="3"/>
      <c r="J901" s="8"/>
      <c r="K901" s="8"/>
      <c r="L901" s="8"/>
      <c r="M901" s="3"/>
      <c r="N901" s="8"/>
      <c r="O901" s="8"/>
      <c r="P901" s="8"/>
      <c r="Q901" s="3"/>
      <c r="R901" s="8"/>
      <c r="S901" s="8"/>
      <c r="T901" s="8"/>
      <c r="U901" s="8"/>
      <c r="V901" s="8"/>
      <c r="W901" s="8"/>
      <c r="X901" s="9"/>
      <c r="Y901" s="8"/>
      <c r="Z901" s="9"/>
      <c r="AA901" s="8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ht="14.25" customHeight="1">
      <c r="A902" s="1"/>
      <c r="B902" s="2"/>
      <c r="C902" s="2"/>
      <c r="D902" s="3"/>
      <c r="E902" s="3"/>
      <c r="F902" s="8"/>
      <c r="G902" s="8"/>
      <c r="H902" s="8"/>
      <c r="I902" s="3"/>
      <c r="J902" s="8"/>
      <c r="K902" s="8"/>
      <c r="L902" s="8"/>
      <c r="M902" s="3"/>
      <c r="N902" s="8"/>
      <c r="O902" s="8"/>
      <c r="P902" s="8"/>
      <c r="Q902" s="3"/>
      <c r="R902" s="8"/>
      <c r="S902" s="8"/>
      <c r="T902" s="8"/>
      <c r="U902" s="8"/>
      <c r="V902" s="8"/>
      <c r="W902" s="8"/>
      <c r="X902" s="9"/>
      <c r="Y902" s="8"/>
      <c r="Z902" s="9"/>
      <c r="AA902" s="8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ht="14.25" customHeight="1">
      <c r="A903" s="1"/>
      <c r="B903" s="2"/>
      <c r="C903" s="2"/>
      <c r="D903" s="3"/>
      <c r="E903" s="3"/>
      <c r="F903" s="8"/>
      <c r="G903" s="8"/>
      <c r="H903" s="8"/>
      <c r="I903" s="3"/>
      <c r="J903" s="8"/>
      <c r="K903" s="8"/>
      <c r="L903" s="8"/>
      <c r="M903" s="3"/>
      <c r="N903" s="8"/>
      <c r="O903" s="8"/>
      <c r="P903" s="8"/>
      <c r="Q903" s="3"/>
      <c r="R903" s="8"/>
      <c r="S903" s="8"/>
      <c r="T903" s="8"/>
      <c r="U903" s="8"/>
      <c r="V903" s="8"/>
      <c r="W903" s="8"/>
      <c r="X903" s="9"/>
      <c r="Y903" s="8"/>
      <c r="Z903" s="9"/>
      <c r="AA903" s="8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ht="14.25" customHeight="1">
      <c r="A904" s="1"/>
      <c r="B904" s="2"/>
      <c r="C904" s="2"/>
      <c r="D904" s="3"/>
      <c r="E904" s="3"/>
      <c r="F904" s="8"/>
      <c r="G904" s="8"/>
      <c r="H904" s="8"/>
      <c r="I904" s="3"/>
      <c r="J904" s="8"/>
      <c r="K904" s="8"/>
      <c r="L904" s="8"/>
      <c r="M904" s="3"/>
      <c r="N904" s="8"/>
      <c r="O904" s="8"/>
      <c r="P904" s="8"/>
      <c r="Q904" s="3"/>
      <c r="R904" s="8"/>
      <c r="S904" s="8"/>
      <c r="T904" s="8"/>
      <c r="U904" s="8"/>
      <c r="V904" s="8"/>
      <c r="W904" s="8"/>
      <c r="X904" s="9"/>
      <c r="Y904" s="8"/>
      <c r="Z904" s="9"/>
      <c r="AA904" s="8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ht="14.25" customHeight="1">
      <c r="A905" s="1"/>
      <c r="B905" s="2"/>
      <c r="C905" s="2"/>
      <c r="D905" s="3"/>
      <c r="E905" s="3"/>
      <c r="F905" s="8"/>
      <c r="G905" s="8"/>
      <c r="H905" s="8"/>
      <c r="I905" s="3"/>
      <c r="J905" s="8"/>
      <c r="K905" s="8"/>
      <c r="L905" s="8"/>
      <c r="M905" s="3"/>
      <c r="N905" s="8"/>
      <c r="O905" s="8"/>
      <c r="P905" s="8"/>
      <c r="Q905" s="3"/>
      <c r="R905" s="8"/>
      <c r="S905" s="8"/>
      <c r="T905" s="8"/>
      <c r="U905" s="8"/>
      <c r="V905" s="8"/>
      <c r="W905" s="8"/>
      <c r="X905" s="9"/>
      <c r="Y905" s="8"/>
      <c r="Z905" s="9"/>
      <c r="AA905" s="8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ht="14.25" customHeight="1">
      <c r="A906" s="1"/>
      <c r="B906" s="2"/>
      <c r="C906" s="2"/>
      <c r="D906" s="3"/>
      <c r="E906" s="3"/>
      <c r="F906" s="8"/>
      <c r="G906" s="8"/>
      <c r="H906" s="8"/>
      <c r="I906" s="3"/>
      <c r="J906" s="8"/>
      <c r="K906" s="8"/>
      <c r="L906" s="8"/>
      <c r="M906" s="3"/>
      <c r="N906" s="8"/>
      <c r="O906" s="8"/>
      <c r="P906" s="8"/>
      <c r="Q906" s="3"/>
      <c r="R906" s="8"/>
      <c r="S906" s="8"/>
      <c r="T906" s="8"/>
      <c r="U906" s="8"/>
      <c r="V906" s="8"/>
      <c r="W906" s="8"/>
      <c r="X906" s="9"/>
      <c r="Y906" s="8"/>
      <c r="Z906" s="9"/>
      <c r="AA906" s="8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ht="14.25" customHeight="1">
      <c r="A907" s="1"/>
      <c r="B907" s="2"/>
      <c r="C907" s="2"/>
      <c r="D907" s="3"/>
      <c r="E907" s="3"/>
      <c r="F907" s="8"/>
      <c r="G907" s="8"/>
      <c r="H907" s="8"/>
      <c r="I907" s="3"/>
      <c r="J907" s="8"/>
      <c r="K907" s="8"/>
      <c r="L907" s="8"/>
      <c r="M907" s="3"/>
      <c r="N907" s="8"/>
      <c r="O907" s="8"/>
      <c r="P907" s="8"/>
      <c r="Q907" s="3"/>
      <c r="R907" s="8"/>
      <c r="S907" s="8"/>
      <c r="T907" s="8"/>
      <c r="U907" s="8"/>
      <c r="V907" s="8"/>
      <c r="W907" s="8"/>
      <c r="X907" s="9"/>
      <c r="Y907" s="8"/>
      <c r="Z907" s="9"/>
      <c r="AA907" s="8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ht="14.25" customHeight="1">
      <c r="A908" s="1"/>
      <c r="B908" s="2"/>
      <c r="C908" s="2"/>
      <c r="D908" s="3"/>
      <c r="E908" s="3"/>
      <c r="F908" s="8"/>
      <c r="G908" s="8"/>
      <c r="H908" s="8"/>
      <c r="I908" s="3"/>
      <c r="J908" s="8"/>
      <c r="K908" s="8"/>
      <c r="L908" s="8"/>
      <c r="M908" s="3"/>
      <c r="N908" s="8"/>
      <c r="O908" s="8"/>
      <c r="P908" s="8"/>
      <c r="Q908" s="3"/>
      <c r="R908" s="8"/>
      <c r="S908" s="8"/>
      <c r="T908" s="8"/>
      <c r="U908" s="8"/>
      <c r="V908" s="8"/>
      <c r="W908" s="8"/>
      <c r="X908" s="9"/>
      <c r="Y908" s="8"/>
      <c r="Z908" s="9"/>
      <c r="AA908" s="8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ht="14.25" customHeight="1">
      <c r="A909" s="1"/>
      <c r="B909" s="2"/>
      <c r="C909" s="2"/>
      <c r="D909" s="3"/>
      <c r="E909" s="3"/>
      <c r="F909" s="8"/>
      <c r="G909" s="8"/>
      <c r="H909" s="8"/>
      <c r="I909" s="3"/>
      <c r="J909" s="8"/>
      <c r="K909" s="8"/>
      <c r="L909" s="8"/>
      <c r="M909" s="3"/>
      <c r="N909" s="8"/>
      <c r="O909" s="8"/>
      <c r="P909" s="8"/>
      <c r="Q909" s="3"/>
      <c r="R909" s="8"/>
      <c r="S909" s="8"/>
      <c r="T909" s="8"/>
      <c r="U909" s="8"/>
      <c r="V909" s="8"/>
      <c r="W909" s="8"/>
      <c r="X909" s="9"/>
      <c r="Y909" s="8"/>
      <c r="Z909" s="9"/>
      <c r="AA909" s="8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ht="14.25" customHeight="1">
      <c r="A910" s="1"/>
      <c r="B910" s="2"/>
      <c r="C910" s="2"/>
      <c r="D910" s="3"/>
      <c r="E910" s="3"/>
      <c r="F910" s="8"/>
      <c r="G910" s="8"/>
      <c r="H910" s="8"/>
      <c r="I910" s="3"/>
      <c r="J910" s="8"/>
      <c r="K910" s="8"/>
      <c r="L910" s="8"/>
      <c r="M910" s="3"/>
      <c r="N910" s="8"/>
      <c r="O910" s="8"/>
      <c r="P910" s="8"/>
      <c r="Q910" s="3"/>
      <c r="R910" s="8"/>
      <c r="S910" s="8"/>
      <c r="T910" s="8"/>
      <c r="U910" s="8"/>
      <c r="V910" s="8"/>
      <c r="W910" s="8"/>
      <c r="X910" s="9"/>
      <c r="Y910" s="8"/>
      <c r="Z910" s="9"/>
      <c r="AA910" s="8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ht="14.25" customHeight="1">
      <c r="A911" s="1"/>
      <c r="B911" s="2"/>
      <c r="C911" s="2"/>
      <c r="D911" s="3"/>
      <c r="E911" s="3"/>
      <c r="F911" s="8"/>
      <c r="G911" s="8"/>
      <c r="H911" s="8"/>
      <c r="I911" s="3"/>
      <c r="J911" s="8"/>
      <c r="K911" s="8"/>
      <c r="L911" s="8"/>
      <c r="M911" s="3"/>
      <c r="N911" s="8"/>
      <c r="O911" s="8"/>
      <c r="P911" s="8"/>
      <c r="Q911" s="3"/>
      <c r="R911" s="8"/>
      <c r="S911" s="8"/>
      <c r="T911" s="8"/>
      <c r="U911" s="8"/>
      <c r="V911" s="8"/>
      <c r="W911" s="8"/>
      <c r="X911" s="9"/>
      <c r="Y911" s="8"/>
      <c r="Z911" s="9"/>
      <c r="AA911" s="8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ht="14.25" customHeight="1">
      <c r="A912" s="1"/>
      <c r="B912" s="2"/>
      <c r="C912" s="2"/>
      <c r="D912" s="3"/>
      <c r="E912" s="3"/>
      <c r="F912" s="8"/>
      <c r="G912" s="8"/>
      <c r="H912" s="8"/>
      <c r="I912" s="3"/>
      <c r="J912" s="8"/>
      <c r="K912" s="8"/>
      <c r="L912" s="8"/>
      <c r="M912" s="3"/>
      <c r="N912" s="8"/>
      <c r="O912" s="8"/>
      <c r="P912" s="8"/>
      <c r="Q912" s="3"/>
      <c r="R912" s="8"/>
      <c r="S912" s="8"/>
      <c r="T912" s="8"/>
      <c r="U912" s="8"/>
      <c r="V912" s="8"/>
      <c r="W912" s="8"/>
      <c r="X912" s="9"/>
      <c r="Y912" s="8"/>
      <c r="Z912" s="9"/>
      <c r="AA912" s="8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ht="14.25" customHeight="1">
      <c r="A913" s="1"/>
      <c r="B913" s="2"/>
      <c r="C913" s="2"/>
      <c r="D913" s="3"/>
      <c r="E913" s="3"/>
      <c r="F913" s="8"/>
      <c r="G913" s="8"/>
      <c r="H913" s="8"/>
      <c r="I913" s="3"/>
      <c r="J913" s="8"/>
      <c r="K913" s="8"/>
      <c r="L913" s="8"/>
      <c r="M913" s="3"/>
      <c r="N913" s="8"/>
      <c r="O913" s="8"/>
      <c r="P913" s="8"/>
      <c r="Q913" s="3"/>
      <c r="R913" s="8"/>
      <c r="S913" s="8"/>
      <c r="T913" s="8"/>
      <c r="U913" s="8"/>
      <c r="V913" s="8"/>
      <c r="W913" s="8"/>
      <c r="X913" s="9"/>
      <c r="Y913" s="8"/>
      <c r="Z913" s="9"/>
      <c r="AA913" s="8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ht="14.25" customHeight="1">
      <c r="A914" s="1"/>
      <c r="B914" s="2"/>
      <c r="C914" s="2"/>
      <c r="D914" s="3"/>
      <c r="E914" s="3"/>
      <c r="F914" s="8"/>
      <c r="G914" s="8"/>
      <c r="H914" s="8"/>
      <c r="I914" s="3"/>
      <c r="J914" s="8"/>
      <c r="K914" s="8"/>
      <c r="L914" s="8"/>
      <c r="M914" s="3"/>
      <c r="N914" s="8"/>
      <c r="O914" s="8"/>
      <c r="P914" s="8"/>
      <c r="Q914" s="3"/>
      <c r="R914" s="8"/>
      <c r="S914" s="8"/>
      <c r="T914" s="8"/>
      <c r="U914" s="8"/>
      <c r="V914" s="8"/>
      <c r="W914" s="8"/>
      <c r="X914" s="9"/>
      <c r="Y914" s="8"/>
      <c r="Z914" s="9"/>
      <c r="AA914" s="8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ht="14.25" customHeight="1">
      <c r="A915" s="1"/>
      <c r="B915" s="2"/>
      <c r="C915" s="2"/>
      <c r="D915" s="3"/>
      <c r="E915" s="3"/>
      <c r="F915" s="8"/>
      <c r="G915" s="8"/>
      <c r="H915" s="8"/>
      <c r="I915" s="3"/>
      <c r="J915" s="8"/>
      <c r="K915" s="8"/>
      <c r="L915" s="8"/>
      <c r="M915" s="3"/>
      <c r="N915" s="8"/>
      <c r="O915" s="8"/>
      <c r="P915" s="8"/>
      <c r="Q915" s="3"/>
      <c r="R915" s="8"/>
      <c r="S915" s="8"/>
      <c r="T915" s="8"/>
      <c r="U915" s="8"/>
      <c r="V915" s="8"/>
      <c r="W915" s="8"/>
      <c r="X915" s="9"/>
      <c r="Y915" s="8"/>
      <c r="Z915" s="9"/>
      <c r="AA915" s="8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ht="14.25" customHeight="1">
      <c r="A916" s="1"/>
      <c r="B916" s="2"/>
      <c r="C916" s="2"/>
      <c r="D916" s="3"/>
      <c r="E916" s="3"/>
      <c r="F916" s="8"/>
      <c r="G916" s="8"/>
      <c r="H916" s="8"/>
      <c r="I916" s="3"/>
      <c r="J916" s="8"/>
      <c r="K916" s="8"/>
      <c r="L916" s="8"/>
      <c r="M916" s="3"/>
      <c r="N916" s="8"/>
      <c r="O916" s="8"/>
      <c r="P916" s="8"/>
      <c r="Q916" s="3"/>
      <c r="R916" s="8"/>
      <c r="S916" s="8"/>
      <c r="T916" s="8"/>
      <c r="U916" s="8"/>
      <c r="V916" s="8"/>
      <c r="W916" s="8"/>
      <c r="X916" s="9"/>
      <c r="Y916" s="8"/>
      <c r="Z916" s="9"/>
      <c r="AA916" s="8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ht="14.25" customHeight="1">
      <c r="A917" s="1"/>
      <c r="B917" s="2"/>
      <c r="C917" s="2"/>
      <c r="D917" s="3"/>
      <c r="E917" s="3"/>
      <c r="F917" s="8"/>
      <c r="G917" s="8"/>
      <c r="H917" s="8"/>
      <c r="I917" s="3"/>
      <c r="J917" s="8"/>
      <c r="K917" s="8"/>
      <c r="L917" s="8"/>
      <c r="M917" s="3"/>
      <c r="N917" s="8"/>
      <c r="O917" s="8"/>
      <c r="P917" s="8"/>
      <c r="Q917" s="3"/>
      <c r="R917" s="8"/>
      <c r="S917" s="8"/>
      <c r="T917" s="8"/>
      <c r="U917" s="8"/>
      <c r="V917" s="8"/>
      <c r="W917" s="8"/>
      <c r="X917" s="9"/>
      <c r="Y917" s="8"/>
      <c r="Z917" s="9"/>
      <c r="AA917" s="8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ht="14.25" customHeight="1">
      <c r="A918" s="1"/>
      <c r="B918" s="2"/>
      <c r="C918" s="2"/>
      <c r="D918" s="3"/>
      <c r="E918" s="3"/>
      <c r="F918" s="8"/>
      <c r="G918" s="8"/>
      <c r="H918" s="8"/>
      <c r="I918" s="3"/>
      <c r="J918" s="8"/>
      <c r="K918" s="8"/>
      <c r="L918" s="8"/>
      <c r="M918" s="3"/>
      <c r="N918" s="8"/>
      <c r="O918" s="8"/>
      <c r="P918" s="8"/>
      <c r="Q918" s="3"/>
      <c r="R918" s="8"/>
      <c r="S918" s="8"/>
      <c r="T918" s="8"/>
      <c r="U918" s="8"/>
      <c r="V918" s="8"/>
      <c r="W918" s="8"/>
      <c r="X918" s="9"/>
      <c r="Y918" s="8"/>
      <c r="Z918" s="9"/>
      <c r="AA918" s="8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ht="14.25" customHeight="1">
      <c r="A919" s="1"/>
      <c r="B919" s="2"/>
      <c r="C919" s="2"/>
      <c r="D919" s="3"/>
      <c r="E919" s="3"/>
      <c r="F919" s="8"/>
      <c r="G919" s="8"/>
      <c r="H919" s="8"/>
      <c r="I919" s="3"/>
      <c r="J919" s="8"/>
      <c r="K919" s="8"/>
      <c r="L919" s="8"/>
      <c r="M919" s="3"/>
      <c r="N919" s="8"/>
      <c r="O919" s="8"/>
      <c r="P919" s="8"/>
      <c r="Q919" s="3"/>
      <c r="R919" s="8"/>
      <c r="S919" s="8"/>
      <c r="T919" s="8"/>
      <c r="U919" s="8"/>
      <c r="V919" s="8"/>
      <c r="W919" s="8"/>
      <c r="X919" s="9"/>
      <c r="Y919" s="8"/>
      <c r="Z919" s="9"/>
      <c r="AA919" s="8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ht="14.25" customHeight="1">
      <c r="A920" s="1"/>
      <c r="B920" s="2"/>
      <c r="C920" s="2"/>
      <c r="D920" s="3"/>
      <c r="E920" s="3"/>
      <c r="F920" s="8"/>
      <c r="G920" s="8"/>
      <c r="H920" s="8"/>
      <c r="I920" s="3"/>
      <c r="J920" s="8"/>
      <c r="K920" s="8"/>
      <c r="L920" s="8"/>
      <c r="M920" s="3"/>
      <c r="N920" s="8"/>
      <c r="O920" s="8"/>
      <c r="P920" s="8"/>
      <c r="Q920" s="3"/>
      <c r="R920" s="8"/>
      <c r="S920" s="8"/>
      <c r="T920" s="8"/>
      <c r="U920" s="8"/>
      <c r="V920" s="8"/>
      <c r="W920" s="8"/>
      <c r="X920" s="9"/>
      <c r="Y920" s="8"/>
      <c r="Z920" s="9"/>
      <c r="AA920" s="8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ht="14.25" customHeight="1">
      <c r="A921" s="1"/>
      <c r="B921" s="2"/>
      <c r="C921" s="2"/>
      <c r="D921" s="3"/>
      <c r="E921" s="3"/>
      <c r="F921" s="8"/>
      <c r="G921" s="8"/>
      <c r="H921" s="8"/>
      <c r="I921" s="3"/>
      <c r="J921" s="8"/>
      <c r="K921" s="8"/>
      <c r="L921" s="8"/>
      <c r="M921" s="3"/>
      <c r="N921" s="8"/>
      <c r="O921" s="8"/>
      <c r="P921" s="8"/>
      <c r="Q921" s="3"/>
      <c r="R921" s="8"/>
      <c r="S921" s="8"/>
      <c r="T921" s="8"/>
      <c r="U921" s="8"/>
      <c r="V921" s="8"/>
      <c r="W921" s="8"/>
      <c r="X921" s="9"/>
      <c r="Y921" s="8"/>
      <c r="Z921" s="9"/>
      <c r="AA921" s="8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ht="14.25" customHeight="1">
      <c r="A922" s="1"/>
      <c r="B922" s="2"/>
      <c r="C922" s="2"/>
      <c r="D922" s="3"/>
      <c r="E922" s="3"/>
      <c r="F922" s="8"/>
      <c r="G922" s="8"/>
      <c r="H922" s="8"/>
      <c r="I922" s="3"/>
      <c r="J922" s="8"/>
      <c r="K922" s="8"/>
      <c r="L922" s="8"/>
      <c r="M922" s="3"/>
      <c r="N922" s="8"/>
      <c r="O922" s="8"/>
      <c r="P922" s="8"/>
      <c r="Q922" s="3"/>
      <c r="R922" s="8"/>
      <c r="S922" s="8"/>
      <c r="T922" s="8"/>
      <c r="U922" s="8"/>
      <c r="V922" s="8"/>
      <c r="W922" s="8"/>
      <c r="X922" s="9"/>
      <c r="Y922" s="8"/>
      <c r="Z922" s="9"/>
      <c r="AA922" s="8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ht="14.25" customHeight="1">
      <c r="A923" s="1"/>
      <c r="B923" s="2"/>
      <c r="C923" s="2"/>
      <c r="D923" s="3"/>
      <c r="E923" s="3"/>
      <c r="F923" s="8"/>
      <c r="G923" s="8"/>
      <c r="H923" s="8"/>
      <c r="I923" s="3"/>
      <c r="J923" s="8"/>
      <c r="K923" s="8"/>
      <c r="L923" s="8"/>
      <c r="M923" s="3"/>
      <c r="N923" s="8"/>
      <c r="O923" s="8"/>
      <c r="P923" s="8"/>
      <c r="Q923" s="3"/>
      <c r="R923" s="8"/>
      <c r="S923" s="8"/>
      <c r="T923" s="8"/>
      <c r="U923" s="8"/>
      <c r="V923" s="8"/>
      <c r="W923" s="8"/>
      <c r="X923" s="9"/>
      <c r="Y923" s="8"/>
      <c r="Z923" s="9"/>
      <c r="AA923" s="8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ht="14.25" customHeight="1">
      <c r="A924" s="1"/>
      <c r="B924" s="2"/>
      <c r="C924" s="2"/>
      <c r="D924" s="3"/>
      <c r="E924" s="3"/>
      <c r="F924" s="8"/>
      <c r="G924" s="8"/>
      <c r="H924" s="8"/>
      <c r="I924" s="3"/>
      <c r="J924" s="8"/>
      <c r="K924" s="8"/>
      <c r="L924" s="8"/>
      <c r="M924" s="3"/>
      <c r="N924" s="8"/>
      <c r="O924" s="8"/>
      <c r="P924" s="8"/>
      <c r="Q924" s="3"/>
      <c r="R924" s="8"/>
      <c r="S924" s="8"/>
      <c r="T924" s="8"/>
      <c r="U924" s="8"/>
      <c r="V924" s="8"/>
      <c r="W924" s="8"/>
      <c r="X924" s="9"/>
      <c r="Y924" s="8"/>
      <c r="Z924" s="9"/>
      <c r="AA924" s="8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ht="14.25" customHeight="1">
      <c r="A925" s="1"/>
      <c r="B925" s="2"/>
      <c r="C925" s="2"/>
      <c r="D925" s="3"/>
      <c r="E925" s="3"/>
      <c r="F925" s="8"/>
      <c r="G925" s="8"/>
      <c r="H925" s="8"/>
      <c r="I925" s="3"/>
      <c r="J925" s="8"/>
      <c r="K925" s="8"/>
      <c r="L925" s="8"/>
      <c r="M925" s="3"/>
      <c r="N925" s="8"/>
      <c r="O925" s="8"/>
      <c r="P925" s="8"/>
      <c r="Q925" s="3"/>
      <c r="R925" s="8"/>
      <c r="S925" s="8"/>
      <c r="T925" s="8"/>
      <c r="U925" s="8"/>
      <c r="V925" s="8"/>
      <c r="W925" s="8"/>
      <c r="X925" s="9"/>
      <c r="Y925" s="8"/>
      <c r="Z925" s="9"/>
      <c r="AA925" s="8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ht="14.25" customHeight="1">
      <c r="A926" s="1"/>
      <c r="B926" s="2"/>
      <c r="C926" s="2"/>
      <c r="D926" s="3"/>
      <c r="E926" s="3"/>
      <c r="F926" s="8"/>
      <c r="G926" s="8"/>
      <c r="H926" s="8"/>
      <c r="I926" s="3"/>
      <c r="J926" s="8"/>
      <c r="K926" s="8"/>
      <c r="L926" s="8"/>
      <c r="M926" s="3"/>
      <c r="N926" s="8"/>
      <c r="O926" s="8"/>
      <c r="P926" s="8"/>
      <c r="Q926" s="3"/>
      <c r="R926" s="8"/>
      <c r="S926" s="8"/>
      <c r="T926" s="8"/>
      <c r="U926" s="8"/>
      <c r="V926" s="8"/>
      <c r="W926" s="8"/>
      <c r="X926" s="9"/>
      <c r="Y926" s="8"/>
      <c r="Z926" s="9"/>
      <c r="AA926" s="8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ht="14.25" customHeight="1">
      <c r="A927" s="1"/>
      <c r="B927" s="2"/>
      <c r="C927" s="2"/>
      <c r="D927" s="3"/>
      <c r="E927" s="3"/>
      <c r="F927" s="8"/>
      <c r="G927" s="8"/>
      <c r="H927" s="8"/>
      <c r="I927" s="3"/>
      <c r="J927" s="8"/>
      <c r="K927" s="8"/>
      <c r="L927" s="8"/>
      <c r="M927" s="3"/>
      <c r="N927" s="8"/>
      <c r="O927" s="8"/>
      <c r="P927" s="8"/>
      <c r="Q927" s="3"/>
      <c r="R927" s="8"/>
      <c r="S927" s="8"/>
      <c r="T927" s="8"/>
      <c r="U927" s="8"/>
      <c r="V927" s="8"/>
      <c r="W927" s="8"/>
      <c r="X927" s="9"/>
      <c r="Y927" s="8"/>
      <c r="Z927" s="9"/>
      <c r="AA927" s="8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ht="14.25" customHeight="1">
      <c r="A928" s="1"/>
      <c r="B928" s="2"/>
      <c r="C928" s="2"/>
      <c r="D928" s="3"/>
      <c r="E928" s="3"/>
      <c r="F928" s="8"/>
      <c r="G928" s="8"/>
      <c r="H928" s="8"/>
      <c r="I928" s="3"/>
      <c r="J928" s="8"/>
      <c r="K928" s="8"/>
      <c r="L928" s="8"/>
      <c r="M928" s="3"/>
      <c r="N928" s="8"/>
      <c r="O928" s="8"/>
      <c r="P928" s="8"/>
      <c r="Q928" s="3"/>
      <c r="R928" s="8"/>
      <c r="S928" s="8"/>
      <c r="T928" s="8"/>
      <c r="U928" s="8"/>
      <c r="V928" s="8"/>
      <c r="W928" s="8"/>
      <c r="X928" s="9"/>
      <c r="Y928" s="8"/>
      <c r="Z928" s="9"/>
      <c r="AA928" s="8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ht="14.25" customHeight="1">
      <c r="A929" s="1"/>
      <c r="B929" s="2"/>
      <c r="C929" s="2"/>
      <c r="D929" s="3"/>
      <c r="E929" s="3"/>
      <c r="F929" s="8"/>
      <c r="G929" s="8"/>
      <c r="H929" s="8"/>
      <c r="I929" s="3"/>
      <c r="J929" s="8"/>
      <c r="K929" s="8"/>
      <c r="L929" s="8"/>
      <c r="M929" s="3"/>
      <c r="N929" s="8"/>
      <c r="O929" s="8"/>
      <c r="P929" s="8"/>
      <c r="Q929" s="3"/>
      <c r="R929" s="8"/>
      <c r="S929" s="8"/>
      <c r="T929" s="8"/>
      <c r="U929" s="8"/>
      <c r="V929" s="8"/>
      <c r="W929" s="8"/>
      <c r="X929" s="9"/>
      <c r="Y929" s="8"/>
      <c r="Z929" s="9"/>
      <c r="AA929" s="8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ht="14.25" customHeight="1">
      <c r="A930" s="1"/>
      <c r="B930" s="2"/>
      <c r="C930" s="2"/>
      <c r="D930" s="3"/>
      <c r="E930" s="3"/>
      <c r="F930" s="8"/>
      <c r="G930" s="8"/>
      <c r="H930" s="8"/>
      <c r="I930" s="3"/>
      <c r="J930" s="8"/>
      <c r="K930" s="8"/>
      <c r="L930" s="8"/>
      <c r="M930" s="3"/>
      <c r="N930" s="8"/>
      <c r="O930" s="8"/>
      <c r="P930" s="8"/>
      <c r="Q930" s="3"/>
      <c r="R930" s="8"/>
      <c r="S930" s="8"/>
      <c r="T930" s="8"/>
      <c r="U930" s="8"/>
      <c r="V930" s="8"/>
      <c r="W930" s="8"/>
      <c r="X930" s="9"/>
      <c r="Y930" s="8"/>
      <c r="Z930" s="9"/>
      <c r="AA930" s="8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ht="14.25" customHeight="1">
      <c r="A931" s="1"/>
      <c r="B931" s="2"/>
      <c r="C931" s="2"/>
      <c r="D931" s="3"/>
      <c r="E931" s="3"/>
      <c r="F931" s="8"/>
      <c r="G931" s="8"/>
      <c r="H931" s="8"/>
      <c r="I931" s="3"/>
      <c r="J931" s="8"/>
      <c r="K931" s="8"/>
      <c r="L931" s="8"/>
      <c r="M931" s="3"/>
      <c r="N931" s="8"/>
      <c r="O931" s="8"/>
      <c r="P931" s="8"/>
      <c r="Q931" s="3"/>
      <c r="R931" s="8"/>
      <c r="S931" s="8"/>
      <c r="T931" s="8"/>
      <c r="U931" s="8"/>
      <c r="V931" s="8"/>
      <c r="W931" s="8"/>
      <c r="X931" s="9"/>
      <c r="Y931" s="8"/>
      <c r="Z931" s="9"/>
      <c r="AA931" s="8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ht="14.25" customHeight="1">
      <c r="A932" s="1"/>
      <c r="B932" s="2"/>
      <c r="C932" s="2"/>
      <c r="D932" s="3"/>
      <c r="E932" s="3"/>
      <c r="F932" s="8"/>
      <c r="G932" s="8"/>
      <c r="H932" s="8"/>
      <c r="I932" s="3"/>
      <c r="J932" s="8"/>
      <c r="K932" s="8"/>
      <c r="L932" s="8"/>
      <c r="M932" s="3"/>
      <c r="N932" s="8"/>
      <c r="O932" s="8"/>
      <c r="P932" s="8"/>
      <c r="Q932" s="3"/>
      <c r="R932" s="8"/>
      <c r="S932" s="8"/>
      <c r="T932" s="8"/>
      <c r="U932" s="8"/>
      <c r="V932" s="8"/>
      <c r="W932" s="8"/>
      <c r="X932" s="9"/>
      <c r="Y932" s="8"/>
      <c r="Z932" s="9"/>
      <c r="AA932" s="8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ht="14.25" customHeight="1">
      <c r="A933" s="1"/>
      <c r="B933" s="2"/>
      <c r="C933" s="2"/>
      <c r="D933" s="3"/>
      <c r="E933" s="3"/>
      <c r="F933" s="8"/>
      <c r="G933" s="8"/>
      <c r="H933" s="8"/>
      <c r="I933" s="3"/>
      <c r="J933" s="8"/>
      <c r="K933" s="8"/>
      <c r="L933" s="8"/>
      <c r="M933" s="3"/>
      <c r="N933" s="8"/>
      <c r="O933" s="8"/>
      <c r="P933" s="8"/>
      <c r="Q933" s="3"/>
      <c r="R933" s="8"/>
      <c r="S933" s="8"/>
      <c r="T933" s="8"/>
      <c r="U933" s="8"/>
      <c r="V933" s="8"/>
      <c r="W933" s="8"/>
      <c r="X933" s="9"/>
      <c r="Y933" s="8"/>
      <c r="Z933" s="9"/>
      <c r="AA933" s="8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ht="14.25" customHeight="1">
      <c r="A934" s="1"/>
      <c r="B934" s="2"/>
      <c r="C934" s="2"/>
      <c r="D934" s="3"/>
      <c r="E934" s="3"/>
      <c r="F934" s="8"/>
      <c r="G934" s="8"/>
      <c r="H934" s="8"/>
      <c r="I934" s="3"/>
      <c r="J934" s="8"/>
      <c r="K934" s="8"/>
      <c r="L934" s="8"/>
      <c r="M934" s="3"/>
      <c r="N934" s="8"/>
      <c r="O934" s="8"/>
      <c r="P934" s="8"/>
      <c r="Q934" s="3"/>
      <c r="R934" s="8"/>
      <c r="S934" s="8"/>
      <c r="T934" s="8"/>
      <c r="U934" s="8"/>
      <c r="V934" s="8"/>
      <c r="W934" s="8"/>
      <c r="X934" s="9"/>
      <c r="Y934" s="8"/>
      <c r="Z934" s="9"/>
      <c r="AA934" s="8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ht="14.25" customHeight="1">
      <c r="A935" s="1"/>
      <c r="B935" s="2"/>
      <c r="C935" s="2"/>
      <c r="D935" s="3"/>
      <c r="E935" s="3"/>
      <c r="F935" s="8"/>
      <c r="G935" s="8"/>
      <c r="H935" s="8"/>
      <c r="I935" s="3"/>
      <c r="J935" s="8"/>
      <c r="K935" s="8"/>
      <c r="L935" s="8"/>
      <c r="M935" s="3"/>
      <c r="N935" s="8"/>
      <c r="O935" s="8"/>
      <c r="P935" s="8"/>
      <c r="Q935" s="3"/>
      <c r="R935" s="8"/>
      <c r="S935" s="8"/>
      <c r="T935" s="8"/>
      <c r="U935" s="8"/>
      <c r="V935" s="8"/>
      <c r="W935" s="8"/>
      <c r="X935" s="9"/>
      <c r="Y935" s="8"/>
      <c r="Z935" s="9"/>
      <c r="AA935" s="8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ht="14.25" customHeight="1">
      <c r="A936" s="1"/>
      <c r="B936" s="2"/>
      <c r="C936" s="2"/>
      <c r="D936" s="3"/>
      <c r="E936" s="3"/>
      <c r="F936" s="8"/>
      <c r="G936" s="8"/>
      <c r="H936" s="8"/>
      <c r="I936" s="3"/>
      <c r="J936" s="8"/>
      <c r="K936" s="8"/>
      <c r="L936" s="8"/>
      <c r="M936" s="3"/>
      <c r="N936" s="8"/>
      <c r="O936" s="8"/>
      <c r="P936" s="8"/>
      <c r="Q936" s="3"/>
      <c r="R936" s="8"/>
      <c r="S936" s="8"/>
      <c r="T936" s="8"/>
      <c r="U936" s="8"/>
      <c r="V936" s="8"/>
      <c r="W936" s="8"/>
      <c r="X936" s="9"/>
      <c r="Y936" s="8"/>
      <c r="Z936" s="9"/>
      <c r="AA936" s="8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ht="14.25" customHeight="1">
      <c r="A937" s="1"/>
      <c r="B937" s="2"/>
      <c r="C937" s="2"/>
      <c r="D937" s="3"/>
      <c r="E937" s="3"/>
      <c r="F937" s="8"/>
      <c r="G937" s="8"/>
      <c r="H937" s="8"/>
      <c r="I937" s="3"/>
      <c r="J937" s="8"/>
      <c r="K937" s="8"/>
      <c r="L937" s="8"/>
      <c r="M937" s="3"/>
      <c r="N937" s="8"/>
      <c r="O937" s="8"/>
      <c r="P937" s="8"/>
      <c r="Q937" s="3"/>
      <c r="R937" s="8"/>
      <c r="S937" s="8"/>
      <c r="T937" s="8"/>
      <c r="U937" s="8"/>
      <c r="V937" s="8"/>
      <c r="W937" s="8"/>
      <c r="X937" s="9"/>
      <c r="Y937" s="8"/>
      <c r="Z937" s="9"/>
      <c r="AA937" s="8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ht="14.25" customHeight="1">
      <c r="A938" s="1"/>
      <c r="B938" s="2"/>
      <c r="C938" s="2"/>
      <c r="D938" s="3"/>
      <c r="E938" s="3"/>
      <c r="F938" s="8"/>
      <c r="G938" s="8"/>
      <c r="H938" s="8"/>
      <c r="I938" s="3"/>
      <c r="J938" s="8"/>
      <c r="K938" s="8"/>
      <c r="L938" s="8"/>
      <c r="M938" s="3"/>
      <c r="N938" s="8"/>
      <c r="O938" s="8"/>
      <c r="P938" s="8"/>
      <c r="Q938" s="3"/>
      <c r="R938" s="8"/>
      <c r="S938" s="8"/>
      <c r="T938" s="8"/>
      <c r="U938" s="8"/>
      <c r="V938" s="8"/>
      <c r="W938" s="8"/>
      <c r="X938" s="9"/>
      <c r="Y938" s="8"/>
      <c r="Z938" s="9"/>
      <c r="AA938" s="8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ht="14.25" customHeight="1">
      <c r="A939" s="1"/>
      <c r="B939" s="2"/>
      <c r="C939" s="2"/>
      <c r="D939" s="3"/>
      <c r="E939" s="3"/>
      <c r="F939" s="8"/>
      <c r="G939" s="8"/>
      <c r="H939" s="8"/>
      <c r="I939" s="3"/>
      <c r="J939" s="8"/>
      <c r="K939" s="8"/>
      <c r="L939" s="8"/>
      <c r="M939" s="3"/>
      <c r="N939" s="8"/>
      <c r="O939" s="8"/>
      <c r="P939" s="8"/>
      <c r="Q939" s="3"/>
      <c r="R939" s="8"/>
      <c r="S939" s="8"/>
      <c r="T939" s="8"/>
      <c r="U939" s="8"/>
      <c r="V939" s="8"/>
      <c r="W939" s="8"/>
      <c r="X939" s="9"/>
      <c r="Y939" s="8"/>
      <c r="Z939" s="9"/>
      <c r="AA939" s="8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ht="14.25" customHeight="1">
      <c r="A940" s="1"/>
      <c r="B940" s="2"/>
      <c r="C940" s="2"/>
      <c r="D940" s="3"/>
      <c r="E940" s="3"/>
      <c r="F940" s="8"/>
      <c r="G940" s="8"/>
      <c r="H940" s="8"/>
      <c r="I940" s="3"/>
      <c r="J940" s="8"/>
      <c r="K940" s="8"/>
      <c r="L940" s="8"/>
      <c r="M940" s="3"/>
      <c r="N940" s="8"/>
      <c r="O940" s="8"/>
      <c r="P940" s="8"/>
      <c r="Q940" s="3"/>
      <c r="R940" s="8"/>
      <c r="S940" s="8"/>
      <c r="T940" s="8"/>
      <c r="U940" s="8"/>
      <c r="V940" s="8"/>
      <c r="W940" s="8"/>
      <c r="X940" s="9"/>
      <c r="Y940" s="8"/>
      <c r="Z940" s="9"/>
      <c r="AA940" s="8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ht="14.25" customHeight="1">
      <c r="A941" s="1"/>
      <c r="B941" s="2"/>
      <c r="C941" s="2"/>
      <c r="D941" s="3"/>
      <c r="E941" s="3"/>
      <c r="F941" s="8"/>
      <c r="G941" s="8"/>
      <c r="H941" s="8"/>
      <c r="I941" s="3"/>
      <c r="J941" s="8"/>
      <c r="K941" s="8"/>
      <c r="L941" s="8"/>
      <c r="M941" s="3"/>
      <c r="N941" s="8"/>
      <c r="O941" s="8"/>
      <c r="P941" s="8"/>
      <c r="Q941" s="3"/>
      <c r="R941" s="8"/>
      <c r="S941" s="8"/>
      <c r="T941" s="8"/>
      <c r="U941" s="8"/>
      <c r="V941" s="8"/>
      <c r="W941" s="8"/>
      <c r="X941" s="9"/>
      <c r="Y941" s="8"/>
      <c r="Z941" s="9"/>
      <c r="AA941" s="8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ht="14.25" customHeight="1">
      <c r="A942" s="1"/>
      <c r="B942" s="2"/>
      <c r="C942" s="2"/>
      <c r="D942" s="3"/>
      <c r="E942" s="3"/>
      <c r="F942" s="8"/>
      <c r="G942" s="8"/>
      <c r="H942" s="8"/>
      <c r="I942" s="3"/>
      <c r="J942" s="8"/>
      <c r="K942" s="8"/>
      <c r="L942" s="8"/>
      <c r="M942" s="3"/>
      <c r="N942" s="8"/>
      <c r="O942" s="8"/>
      <c r="P942" s="8"/>
      <c r="Q942" s="3"/>
      <c r="R942" s="8"/>
      <c r="S942" s="8"/>
      <c r="T942" s="8"/>
      <c r="U942" s="8"/>
      <c r="V942" s="8"/>
      <c r="W942" s="8"/>
      <c r="X942" s="9"/>
      <c r="Y942" s="8"/>
      <c r="Z942" s="9"/>
      <c r="AA942" s="8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ht="14.25" customHeight="1">
      <c r="A943" s="1"/>
      <c r="B943" s="2"/>
      <c r="C943" s="2"/>
      <c r="D943" s="3"/>
      <c r="E943" s="3"/>
      <c r="F943" s="8"/>
      <c r="G943" s="8"/>
      <c r="H943" s="8"/>
      <c r="I943" s="3"/>
      <c r="J943" s="8"/>
      <c r="K943" s="8"/>
      <c r="L943" s="8"/>
      <c r="M943" s="3"/>
      <c r="N943" s="8"/>
      <c r="O943" s="8"/>
      <c r="P943" s="8"/>
      <c r="Q943" s="3"/>
      <c r="R943" s="8"/>
      <c r="S943" s="8"/>
      <c r="T943" s="8"/>
      <c r="U943" s="8"/>
      <c r="V943" s="8"/>
      <c r="W943" s="8"/>
      <c r="X943" s="9"/>
      <c r="Y943" s="8"/>
      <c r="Z943" s="9"/>
      <c r="AA943" s="8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ht="14.25" customHeight="1">
      <c r="A944" s="1"/>
      <c r="B944" s="2"/>
      <c r="C944" s="2"/>
      <c r="D944" s="3"/>
      <c r="E944" s="3"/>
      <c r="F944" s="8"/>
      <c r="G944" s="8"/>
      <c r="H944" s="8"/>
      <c r="I944" s="3"/>
      <c r="J944" s="8"/>
      <c r="K944" s="8"/>
      <c r="L944" s="8"/>
      <c r="M944" s="3"/>
      <c r="N944" s="8"/>
      <c r="O944" s="8"/>
      <c r="P944" s="8"/>
      <c r="Q944" s="3"/>
      <c r="R944" s="8"/>
      <c r="S944" s="8"/>
      <c r="T944" s="8"/>
      <c r="U944" s="8"/>
      <c r="V944" s="8"/>
      <c r="W944" s="8"/>
      <c r="X944" s="9"/>
      <c r="Y944" s="8"/>
      <c r="Z944" s="9"/>
      <c r="AA944" s="8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ht="14.25" customHeight="1">
      <c r="A945" s="1"/>
      <c r="B945" s="2"/>
      <c r="C945" s="2"/>
      <c r="D945" s="3"/>
      <c r="E945" s="3"/>
      <c r="F945" s="8"/>
      <c r="G945" s="8"/>
      <c r="H945" s="8"/>
      <c r="I945" s="3"/>
      <c r="J945" s="8"/>
      <c r="K945" s="8"/>
      <c r="L945" s="8"/>
      <c r="M945" s="3"/>
      <c r="N945" s="8"/>
      <c r="O945" s="8"/>
      <c r="P945" s="8"/>
      <c r="Q945" s="3"/>
      <c r="R945" s="8"/>
      <c r="S945" s="8"/>
      <c r="T945" s="8"/>
      <c r="U945" s="8"/>
      <c r="V945" s="8"/>
      <c r="W945" s="8"/>
      <c r="X945" s="9"/>
      <c r="Y945" s="8"/>
      <c r="Z945" s="9"/>
      <c r="AA945" s="8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ht="14.25" customHeight="1">
      <c r="A946" s="1"/>
      <c r="B946" s="2"/>
      <c r="C946" s="2"/>
      <c r="D946" s="3"/>
      <c r="E946" s="3"/>
      <c r="F946" s="8"/>
      <c r="G946" s="8"/>
      <c r="H946" s="8"/>
      <c r="I946" s="3"/>
      <c r="J946" s="8"/>
      <c r="K946" s="8"/>
      <c r="L946" s="8"/>
      <c r="M946" s="3"/>
      <c r="N946" s="8"/>
      <c r="O946" s="8"/>
      <c r="P946" s="8"/>
      <c r="Q946" s="3"/>
      <c r="R946" s="8"/>
      <c r="S946" s="8"/>
      <c r="T946" s="8"/>
      <c r="U946" s="8"/>
      <c r="V946" s="8"/>
      <c r="W946" s="8"/>
      <c r="X946" s="9"/>
      <c r="Y946" s="8"/>
      <c r="Z946" s="9"/>
      <c r="AA946" s="8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ht="14.25" customHeight="1">
      <c r="A947" s="1"/>
      <c r="B947" s="2"/>
      <c r="C947" s="2"/>
      <c r="D947" s="3"/>
      <c r="E947" s="3"/>
      <c r="F947" s="8"/>
      <c r="G947" s="8"/>
      <c r="H947" s="8"/>
      <c r="I947" s="3"/>
      <c r="J947" s="8"/>
      <c r="K947" s="8"/>
      <c r="L947" s="8"/>
      <c r="M947" s="3"/>
      <c r="N947" s="8"/>
      <c r="O947" s="8"/>
      <c r="P947" s="8"/>
      <c r="Q947" s="3"/>
      <c r="R947" s="8"/>
      <c r="S947" s="8"/>
      <c r="T947" s="8"/>
      <c r="U947" s="8"/>
      <c r="V947" s="8"/>
      <c r="W947" s="8"/>
      <c r="X947" s="9"/>
      <c r="Y947" s="8"/>
      <c r="Z947" s="9"/>
      <c r="AA947" s="8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ht="14.25" customHeight="1">
      <c r="A948" s="1"/>
      <c r="B948" s="2"/>
      <c r="C948" s="2"/>
      <c r="D948" s="3"/>
      <c r="E948" s="3"/>
      <c r="F948" s="8"/>
      <c r="G948" s="8"/>
      <c r="H948" s="8"/>
      <c r="I948" s="3"/>
      <c r="J948" s="8"/>
      <c r="K948" s="8"/>
      <c r="L948" s="8"/>
      <c r="M948" s="3"/>
      <c r="N948" s="8"/>
      <c r="O948" s="8"/>
      <c r="P948" s="8"/>
      <c r="Q948" s="3"/>
      <c r="R948" s="8"/>
      <c r="S948" s="8"/>
      <c r="T948" s="8"/>
      <c r="U948" s="8"/>
      <c r="V948" s="8"/>
      <c r="W948" s="8"/>
      <c r="X948" s="9"/>
      <c r="Y948" s="8"/>
      <c r="Z948" s="9"/>
      <c r="AA948" s="8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ht="14.25" customHeight="1">
      <c r="A949" s="1"/>
      <c r="B949" s="2"/>
      <c r="C949" s="2"/>
      <c r="D949" s="3"/>
      <c r="E949" s="3"/>
      <c r="F949" s="8"/>
      <c r="G949" s="8"/>
      <c r="H949" s="8"/>
      <c r="I949" s="3"/>
      <c r="J949" s="8"/>
      <c r="K949" s="8"/>
      <c r="L949" s="8"/>
      <c r="M949" s="3"/>
      <c r="N949" s="8"/>
      <c r="O949" s="8"/>
      <c r="P949" s="8"/>
      <c r="Q949" s="3"/>
      <c r="R949" s="8"/>
      <c r="S949" s="8"/>
      <c r="T949" s="8"/>
      <c r="U949" s="8"/>
      <c r="V949" s="8"/>
      <c r="W949" s="8"/>
      <c r="X949" s="9"/>
      <c r="Y949" s="8"/>
      <c r="Z949" s="9"/>
      <c r="AA949" s="8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ht="14.25" customHeight="1">
      <c r="A950" s="1"/>
      <c r="B950" s="2"/>
      <c r="C950" s="2"/>
      <c r="D950" s="3"/>
      <c r="E950" s="3"/>
      <c r="F950" s="8"/>
      <c r="G950" s="8"/>
      <c r="H950" s="8"/>
      <c r="I950" s="3"/>
      <c r="J950" s="8"/>
      <c r="K950" s="8"/>
      <c r="L950" s="8"/>
      <c r="M950" s="3"/>
      <c r="N950" s="8"/>
      <c r="O950" s="8"/>
      <c r="P950" s="8"/>
      <c r="Q950" s="3"/>
      <c r="R950" s="8"/>
      <c r="S950" s="8"/>
      <c r="T950" s="8"/>
      <c r="U950" s="8"/>
      <c r="V950" s="8"/>
      <c r="W950" s="8"/>
      <c r="X950" s="9"/>
      <c r="Y950" s="8"/>
      <c r="Z950" s="9"/>
      <c r="AA950" s="8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ht="14.25" customHeight="1">
      <c r="A951" s="1"/>
      <c r="B951" s="2"/>
      <c r="C951" s="2"/>
      <c r="D951" s="3"/>
      <c r="E951" s="3"/>
      <c r="F951" s="8"/>
      <c r="G951" s="8"/>
      <c r="H951" s="8"/>
      <c r="I951" s="3"/>
      <c r="J951" s="8"/>
      <c r="K951" s="8"/>
      <c r="L951" s="8"/>
      <c r="M951" s="3"/>
      <c r="N951" s="8"/>
      <c r="O951" s="8"/>
      <c r="P951" s="8"/>
      <c r="Q951" s="3"/>
      <c r="R951" s="8"/>
      <c r="S951" s="8"/>
      <c r="T951" s="8"/>
      <c r="U951" s="8"/>
      <c r="V951" s="8"/>
      <c r="W951" s="8"/>
      <c r="X951" s="9"/>
      <c r="Y951" s="8"/>
      <c r="Z951" s="9"/>
      <c r="AA951" s="8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ht="14.25" customHeight="1">
      <c r="A952" s="1"/>
      <c r="B952" s="2"/>
      <c r="C952" s="2"/>
      <c r="D952" s="3"/>
      <c r="E952" s="3"/>
      <c r="F952" s="8"/>
      <c r="G952" s="8"/>
      <c r="H952" s="8"/>
      <c r="I952" s="3"/>
      <c r="J952" s="8"/>
      <c r="K952" s="8"/>
      <c r="L952" s="8"/>
      <c r="M952" s="3"/>
      <c r="N952" s="8"/>
      <c r="O952" s="8"/>
      <c r="P952" s="8"/>
      <c r="Q952" s="3"/>
      <c r="R952" s="8"/>
      <c r="S952" s="8"/>
      <c r="T952" s="8"/>
      <c r="U952" s="8"/>
      <c r="V952" s="8"/>
      <c r="W952" s="8"/>
      <c r="X952" s="9"/>
      <c r="Y952" s="8"/>
      <c r="Z952" s="9"/>
      <c r="AA952" s="8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ht="14.25" customHeight="1">
      <c r="A953" s="1"/>
      <c r="B953" s="2"/>
      <c r="C953" s="2"/>
      <c r="D953" s="3"/>
      <c r="E953" s="3"/>
      <c r="F953" s="8"/>
      <c r="G953" s="8"/>
      <c r="H953" s="8"/>
      <c r="I953" s="3"/>
      <c r="J953" s="8"/>
      <c r="K953" s="8"/>
      <c r="L953" s="8"/>
      <c r="M953" s="3"/>
      <c r="N953" s="8"/>
      <c r="O953" s="8"/>
      <c r="P953" s="8"/>
      <c r="Q953" s="3"/>
      <c r="R953" s="8"/>
      <c r="S953" s="8"/>
      <c r="T953" s="8"/>
      <c r="U953" s="8"/>
      <c r="V953" s="8"/>
      <c r="W953" s="8"/>
      <c r="X953" s="9"/>
      <c r="Y953" s="8"/>
      <c r="Z953" s="9"/>
      <c r="AA953" s="8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ht="14.25" customHeight="1">
      <c r="A954" s="1"/>
      <c r="B954" s="2"/>
      <c r="C954" s="2"/>
      <c r="D954" s="3"/>
      <c r="E954" s="3"/>
      <c r="F954" s="8"/>
      <c r="G954" s="8"/>
      <c r="H954" s="8"/>
      <c r="I954" s="3"/>
      <c r="J954" s="8"/>
      <c r="K954" s="8"/>
      <c r="L954" s="8"/>
      <c r="M954" s="3"/>
      <c r="N954" s="8"/>
      <c r="O954" s="8"/>
      <c r="P954" s="8"/>
      <c r="Q954" s="3"/>
      <c r="R954" s="8"/>
      <c r="S954" s="8"/>
      <c r="T954" s="8"/>
      <c r="U954" s="8"/>
      <c r="V954" s="8"/>
      <c r="W954" s="8"/>
      <c r="X954" s="9"/>
      <c r="Y954" s="8"/>
      <c r="Z954" s="9"/>
      <c r="AA954" s="8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ht="14.25" customHeight="1">
      <c r="A955" s="1"/>
      <c r="B955" s="2"/>
      <c r="C955" s="2"/>
      <c r="D955" s="3"/>
      <c r="E955" s="3"/>
      <c r="F955" s="8"/>
      <c r="G955" s="8"/>
      <c r="H955" s="8"/>
      <c r="I955" s="3"/>
      <c r="J955" s="8"/>
      <c r="K955" s="8"/>
      <c r="L955" s="8"/>
      <c r="M955" s="3"/>
      <c r="N955" s="8"/>
      <c r="O955" s="8"/>
      <c r="P955" s="8"/>
      <c r="Q955" s="3"/>
      <c r="R955" s="8"/>
      <c r="S955" s="8"/>
      <c r="T955" s="8"/>
      <c r="U955" s="8"/>
      <c r="V955" s="8"/>
      <c r="W955" s="8"/>
      <c r="X955" s="9"/>
      <c r="Y955" s="8"/>
      <c r="Z955" s="9"/>
      <c r="AA955" s="8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ht="14.25" customHeight="1">
      <c r="A956" s="1"/>
      <c r="B956" s="2"/>
      <c r="C956" s="2"/>
      <c r="D956" s="3"/>
      <c r="E956" s="3"/>
      <c r="F956" s="8"/>
      <c r="G956" s="8"/>
      <c r="H956" s="8"/>
      <c r="I956" s="3"/>
      <c r="J956" s="8"/>
      <c r="K956" s="8"/>
      <c r="L956" s="8"/>
      <c r="M956" s="3"/>
      <c r="N956" s="8"/>
      <c r="O956" s="8"/>
      <c r="P956" s="8"/>
      <c r="Q956" s="3"/>
      <c r="R956" s="8"/>
      <c r="S956" s="8"/>
      <c r="T956" s="8"/>
      <c r="U956" s="8"/>
      <c r="V956" s="8"/>
      <c r="W956" s="8"/>
      <c r="X956" s="9"/>
      <c r="Y956" s="8"/>
      <c r="Z956" s="9"/>
      <c r="AA956" s="8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ht="14.25" customHeight="1">
      <c r="A957" s="1"/>
      <c r="B957" s="2"/>
      <c r="C957" s="2"/>
      <c r="D957" s="3"/>
      <c r="E957" s="3"/>
      <c r="F957" s="8"/>
      <c r="G957" s="8"/>
      <c r="H957" s="8"/>
      <c r="I957" s="3"/>
      <c r="J957" s="8"/>
      <c r="K957" s="8"/>
      <c r="L957" s="8"/>
      <c r="M957" s="3"/>
      <c r="N957" s="8"/>
      <c r="O957" s="8"/>
      <c r="P957" s="8"/>
      <c r="Q957" s="3"/>
      <c r="R957" s="8"/>
      <c r="S957" s="8"/>
      <c r="T957" s="8"/>
      <c r="U957" s="8"/>
      <c r="V957" s="8"/>
      <c r="W957" s="8"/>
      <c r="X957" s="9"/>
      <c r="Y957" s="8"/>
      <c r="Z957" s="9"/>
      <c r="AA957" s="8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ht="14.25" customHeight="1">
      <c r="A958" s="1"/>
      <c r="B958" s="2"/>
      <c r="C958" s="2"/>
      <c r="D958" s="3"/>
      <c r="E958" s="3"/>
      <c r="F958" s="8"/>
      <c r="G958" s="8"/>
      <c r="H958" s="8"/>
      <c r="I958" s="3"/>
      <c r="J958" s="8"/>
      <c r="K958" s="8"/>
      <c r="L958" s="8"/>
      <c r="M958" s="3"/>
      <c r="N958" s="8"/>
      <c r="O958" s="8"/>
      <c r="P958" s="8"/>
      <c r="Q958" s="3"/>
      <c r="R958" s="8"/>
      <c r="S958" s="8"/>
      <c r="T958" s="8"/>
      <c r="U958" s="8"/>
      <c r="V958" s="8"/>
      <c r="W958" s="8"/>
      <c r="X958" s="9"/>
      <c r="Y958" s="8"/>
      <c r="Z958" s="9"/>
      <c r="AA958" s="8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ht="14.25" customHeight="1">
      <c r="A959" s="1"/>
      <c r="B959" s="2"/>
      <c r="C959" s="2"/>
      <c r="D959" s="3"/>
      <c r="E959" s="3"/>
      <c r="F959" s="8"/>
      <c r="G959" s="8"/>
      <c r="H959" s="8"/>
      <c r="I959" s="3"/>
      <c r="J959" s="8"/>
      <c r="K959" s="8"/>
      <c r="L959" s="8"/>
      <c r="M959" s="3"/>
      <c r="N959" s="8"/>
      <c r="O959" s="8"/>
      <c r="P959" s="8"/>
      <c r="Q959" s="3"/>
      <c r="R959" s="8"/>
      <c r="S959" s="8"/>
      <c r="T959" s="8"/>
      <c r="U959" s="8"/>
      <c r="V959" s="8"/>
      <c r="W959" s="8"/>
      <c r="X959" s="9"/>
      <c r="Y959" s="8"/>
      <c r="Z959" s="9"/>
      <c r="AA959" s="8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ht="14.25" customHeight="1">
      <c r="A960" s="1"/>
      <c r="B960" s="2"/>
      <c r="C960" s="2"/>
      <c r="D960" s="3"/>
      <c r="E960" s="3"/>
      <c r="F960" s="8"/>
      <c r="G960" s="8"/>
      <c r="H960" s="8"/>
      <c r="I960" s="3"/>
      <c r="J960" s="8"/>
      <c r="K960" s="8"/>
      <c r="L960" s="8"/>
      <c r="M960" s="3"/>
      <c r="N960" s="8"/>
      <c r="O960" s="8"/>
      <c r="P960" s="8"/>
      <c r="Q960" s="3"/>
      <c r="R960" s="8"/>
      <c r="S960" s="8"/>
      <c r="T960" s="8"/>
      <c r="U960" s="8"/>
      <c r="V960" s="8"/>
      <c r="W960" s="8"/>
      <c r="X960" s="9"/>
      <c r="Y960" s="8"/>
      <c r="Z960" s="9"/>
      <c r="AA960" s="8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ht="14.25" customHeight="1">
      <c r="A961" s="1"/>
      <c r="B961" s="2"/>
      <c r="C961" s="2"/>
      <c r="D961" s="3"/>
      <c r="E961" s="3"/>
      <c r="F961" s="8"/>
      <c r="G961" s="8"/>
      <c r="H961" s="8"/>
      <c r="I961" s="3"/>
      <c r="J961" s="8"/>
      <c r="K961" s="8"/>
      <c r="L961" s="8"/>
      <c r="M961" s="3"/>
      <c r="N961" s="8"/>
      <c r="O961" s="8"/>
      <c r="P961" s="8"/>
      <c r="Q961" s="3"/>
      <c r="R961" s="8"/>
      <c r="S961" s="8"/>
      <c r="T961" s="8"/>
      <c r="U961" s="8"/>
      <c r="V961" s="8"/>
      <c r="W961" s="8"/>
      <c r="X961" s="9"/>
      <c r="Y961" s="8"/>
      <c r="Z961" s="9"/>
      <c r="AA961" s="8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ht="14.25" customHeight="1">
      <c r="A962" s="1"/>
      <c r="B962" s="2"/>
      <c r="C962" s="2"/>
      <c r="D962" s="3"/>
      <c r="E962" s="3"/>
      <c r="F962" s="8"/>
      <c r="G962" s="8"/>
      <c r="H962" s="8"/>
      <c r="I962" s="3"/>
      <c r="J962" s="8"/>
      <c r="K962" s="8"/>
      <c r="L962" s="8"/>
      <c r="M962" s="3"/>
      <c r="N962" s="8"/>
      <c r="O962" s="8"/>
      <c r="P962" s="8"/>
      <c r="Q962" s="3"/>
      <c r="R962" s="8"/>
      <c r="S962" s="8"/>
      <c r="T962" s="8"/>
      <c r="U962" s="8"/>
      <c r="V962" s="8"/>
      <c r="W962" s="8"/>
      <c r="X962" s="9"/>
      <c r="Y962" s="8"/>
      <c r="Z962" s="9"/>
      <c r="AA962" s="8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ht="14.25" customHeight="1">
      <c r="A963" s="1"/>
      <c r="B963" s="2"/>
      <c r="C963" s="2"/>
      <c r="D963" s="3"/>
      <c r="E963" s="3"/>
      <c r="F963" s="8"/>
      <c r="G963" s="8"/>
      <c r="H963" s="8"/>
      <c r="I963" s="3"/>
      <c r="J963" s="8"/>
      <c r="K963" s="8"/>
      <c r="L963" s="8"/>
      <c r="M963" s="3"/>
      <c r="N963" s="8"/>
      <c r="O963" s="8"/>
      <c r="P963" s="8"/>
      <c r="Q963" s="3"/>
      <c r="R963" s="8"/>
      <c r="S963" s="8"/>
      <c r="T963" s="8"/>
      <c r="U963" s="8"/>
      <c r="V963" s="8"/>
      <c r="W963" s="8"/>
      <c r="X963" s="9"/>
      <c r="Y963" s="8"/>
      <c r="Z963" s="9"/>
      <c r="AA963" s="8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ht="14.25" customHeight="1">
      <c r="A964" s="1"/>
      <c r="B964" s="2"/>
      <c r="C964" s="2"/>
      <c r="D964" s="3"/>
      <c r="E964" s="3"/>
      <c r="F964" s="8"/>
      <c r="G964" s="8"/>
      <c r="H964" s="8"/>
      <c r="I964" s="3"/>
      <c r="J964" s="8"/>
      <c r="K964" s="8"/>
      <c r="L964" s="8"/>
      <c r="M964" s="3"/>
      <c r="N964" s="8"/>
      <c r="O964" s="8"/>
      <c r="P964" s="8"/>
      <c r="Q964" s="3"/>
      <c r="R964" s="8"/>
      <c r="S964" s="8"/>
      <c r="T964" s="8"/>
      <c r="U964" s="8"/>
      <c r="V964" s="8"/>
      <c r="W964" s="8"/>
      <c r="X964" s="9"/>
      <c r="Y964" s="8"/>
      <c r="Z964" s="9"/>
      <c r="AA964" s="8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ht="14.25" customHeight="1">
      <c r="A965" s="1"/>
      <c r="B965" s="2"/>
      <c r="C965" s="2"/>
      <c r="D965" s="3"/>
      <c r="E965" s="3"/>
      <c r="F965" s="8"/>
      <c r="G965" s="8"/>
      <c r="H965" s="8"/>
      <c r="I965" s="3"/>
      <c r="J965" s="8"/>
      <c r="K965" s="8"/>
      <c r="L965" s="8"/>
      <c r="M965" s="3"/>
      <c r="N965" s="8"/>
      <c r="O965" s="8"/>
      <c r="P965" s="8"/>
      <c r="Q965" s="3"/>
      <c r="R965" s="8"/>
      <c r="S965" s="8"/>
      <c r="T965" s="8"/>
      <c r="U965" s="8"/>
      <c r="V965" s="8"/>
      <c r="W965" s="8"/>
      <c r="X965" s="9"/>
      <c r="Y965" s="8"/>
      <c r="Z965" s="9"/>
      <c r="AA965" s="8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ht="14.25" customHeight="1">
      <c r="A966" s="1"/>
      <c r="B966" s="2"/>
      <c r="C966" s="2"/>
      <c r="D966" s="3"/>
      <c r="E966" s="3"/>
      <c r="F966" s="8"/>
      <c r="G966" s="8"/>
      <c r="H966" s="8"/>
      <c r="I966" s="3"/>
      <c r="J966" s="8"/>
      <c r="K966" s="8"/>
      <c r="L966" s="8"/>
      <c r="M966" s="3"/>
      <c r="N966" s="8"/>
      <c r="O966" s="8"/>
      <c r="P966" s="8"/>
      <c r="Q966" s="3"/>
      <c r="R966" s="8"/>
      <c r="S966" s="8"/>
      <c r="T966" s="8"/>
      <c r="U966" s="8"/>
      <c r="V966" s="8"/>
      <c r="W966" s="8"/>
      <c r="X966" s="9"/>
      <c r="Y966" s="8"/>
      <c r="Z966" s="9"/>
      <c r="AA966" s="8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ht="14.25" customHeight="1">
      <c r="A967" s="1"/>
      <c r="B967" s="2"/>
      <c r="C967" s="2"/>
      <c r="D967" s="3"/>
      <c r="E967" s="3"/>
      <c r="F967" s="8"/>
      <c r="G967" s="8"/>
      <c r="H967" s="8"/>
      <c r="I967" s="3"/>
      <c r="J967" s="8"/>
      <c r="K967" s="8"/>
      <c r="L967" s="8"/>
      <c r="M967" s="3"/>
      <c r="N967" s="8"/>
      <c r="O967" s="8"/>
      <c r="P967" s="8"/>
      <c r="Q967" s="3"/>
      <c r="R967" s="8"/>
      <c r="S967" s="8"/>
      <c r="T967" s="8"/>
      <c r="U967" s="8"/>
      <c r="V967" s="8"/>
      <c r="W967" s="8"/>
      <c r="X967" s="9"/>
      <c r="Y967" s="8"/>
      <c r="Z967" s="9"/>
      <c r="AA967" s="8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ht="14.25" customHeight="1">
      <c r="A968" s="1"/>
      <c r="B968" s="2"/>
      <c r="C968" s="2"/>
      <c r="D968" s="3"/>
      <c r="E968" s="3"/>
      <c r="F968" s="8"/>
      <c r="G968" s="8"/>
      <c r="H968" s="8"/>
      <c r="I968" s="3"/>
      <c r="J968" s="8"/>
      <c r="K968" s="8"/>
      <c r="L968" s="8"/>
      <c r="M968" s="3"/>
      <c r="N968" s="8"/>
      <c r="O968" s="8"/>
      <c r="P968" s="8"/>
      <c r="Q968" s="3"/>
      <c r="R968" s="8"/>
      <c r="S968" s="8"/>
      <c r="T968" s="8"/>
      <c r="U968" s="8"/>
      <c r="V968" s="8"/>
      <c r="W968" s="8"/>
      <c r="X968" s="9"/>
      <c r="Y968" s="8"/>
      <c r="Z968" s="9"/>
      <c r="AA968" s="8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ht="14.25" customHeight="1">
      <c r="A969" s="1"/>
      <c r="B969" s="2"/>
      <c r="C969" s="2"/>
      <c r="D969" s="3"/>
      <c r="E969" s="3"/>
      <c r="F969" s="8"/>
      <c r="G969" s="8"/>
      <c r="H969" s="8"/>
      <c r="I969" s="3"/>
      <c r="J969" s="8"/>
      <c r="K969" s="8"/>
      <c r="L969" s="8"/>
      <c r="M969" s="3"/>
      <c r="N969" s="8"/>
      <c r="O969" s="8"/>
      <c r="P969" s="8"/>
      <c r="Q969" s="3"/>
      <c r="R969" s="8"/>
      <c r="S969" s="8"/>
      <c r="T969" s="8"/>
      <c r="U969" s="8"/>
      <c r="V969" s="8"/>
      <c r="W969" s="8"/>
      <c r="X969" s="9"/>
      <c r="Y969" s="8"/>
      <c r="Z969" s="9"/>
      <c r="AA969" s="8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ht="14.25" customHeight="1">
      <c r="A970" s="1"/>
      <c r="B970" s="2"/>
      <c r="C970" s="2"/>
      <c r="D970" s="3"/>
      <c r="E970" s="3"/>
      <c r="F970" s="8"/>
      <c r="G970" s="8"/>
      <c r="H970" s="8"/>
      <c r="I970" s="3"/>
      <c r="J970" s="8"/>
      <c r="K970" s="8"/>
      <c r="L970" s="8"/>
      <c r="M970" s="3"/>
      <c r="N970" s="8"/>
      <c r="O970" s="8"/>
      <c r="P970" s="8"/>
      <c r="Q970" s="3"/>
      <c r="R970" s="8"/>
      <c r="S970" s="8"/>
      <c r="T970" s="8"/>
      <c r="U970" s="8"/>
      <c r="V970" s="8"/>
      <c r="W970" s="8"/>
      <c r="X970" s="9"/>
      <c r="Y970" s="8"/>
      <c r="Z970" s="9"/>
      <c r="AA970" s="8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ht="14.25" customHeight="1">
      <c r="A971" s="1"/>
      <c r="B971" s="2"/>
      <c r="C971" s="2"/>
      <c r="D971" s="3"/>
      <c r="E971" s="3"/>
      <c r="F971" s="8"/>
      <c r="G971" s="8"/>
      <c r="H971" s="8"/>
      <c r="I971" s="3"/>
      <c r="J971" s="8"/>
      <c r="K971" s="8"/>
      <c r="L971" s="8"/>
      <c r="M971" s="3"/>
      <c r="N971" s="8"/>
      <c r="O971" s="8"/>
      <c r="P971" s="8"/>
      <c r="Q971" s="3"/>
      <c r="R971" s="8"/>
      <c r="S971" s="8"/>
      <c r="T971" s="8"/>
      <c r="U971" s="8"/>
      <c r="V971" s="8"/>
      <c r="W971" s="8"/>
      <c r="X971" s="9"/>
      <c r="Y971" s="8"/>
      <c r="Z971" s="9"/>
      <c r="AA971" s="8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ht="14.25" customHeight="1">
      <c r="A972" s="1"/>
      <c r="B972" s="2"/>
      <c r="C972" s="2"/>
      <c r="D972" s="3"/>
      <c r="E972" s="3"/>
      <c r="F972" s="8"/>
      <c r="G972" s="8"/>
      <c r="H972" s="8"/>
      <c r="I972" s="3"/>
      <c r="J972" s="8"/>
      <c r="K972" s="8"/>
      <c r="L972" s="8"/>
      <c r="M972" s="3"/>
      <c r="N972" s="8"/>
      <c r="O972" s="8"/>
      <c r="P972" s="8"/>
      <c r="Q972" s="3"/>
      <c r="R972" s="8"/>
      <c r="S972" s="8"/>
      <c r="T972" s="8"/>
      <c r="U972" s="8"/>
      <c r="V972" s="8"/>
      <c r="W972" s="8"/>
      <c r="X972" s="9"/>
      <c r="Y972" s="8"/>
      <c r="Z972" s="9"/>
      <c r="AA972" s="8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ht="14.25" customHeight="1">
      <c r="A973" s="1"/>
      <c r="B973" s="2"/>
      <c r="C973" s="2"/>
      <c r="D973" s="3"/>
      <c r="E973" s="3"/>
      <c r="F973" s="8"/>
      <c r="G973" s="8"/>
      <c r="H973" s="8"/>
      <c r="I973" s="3"/>
      <c r="J973" s="8"/>
      <c r="K973" s="8"/>
      <c r="L973" s="8"/>
      <c r="M973" s="3"/>
      <c r="N973" s="8"/>
      <c r="O973" s="8"/>
      <c r="P973" s="8"/>
      <c r="Q973" s="3"/>
      <c r="R973" s="8"/>
      <c r="S973" s="8"/>
      <c r="T973" s="8"/>
      <c r="U973" s="8"/>
      <c r="V973" s="8"/>
      <c r="W973" s="8"/>
      <c r="X973" s="9"/>
      <c r="Y973" s="8"/>
      <c r="Z973" s="9"/>
      <c r="AA973" s="8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ht="14.25" customHeight="1">
      <c r="A974" s="1"/>
      <c r="B974" s="2"/>
      <c r="C974" s="2"/>
      <c r="D974" s="3"/>
      <c r="E974" s="3"/>
      <c r="F974" s="8"/>
      <c r="G974" s="8"/>
      <c r="H974" s="8"/>
      <c r="I974" s="3"/>
      <c r="J974" s="8"/>
      <c r="K974" s="8"/>
      <c r="L974" s="8"/>
      <c r="M974" s="3"/>
      <c r="N974" s="8"/>
      <c r="O974" s="8"/>
      <c r="P974" s="8"/>
      <c r="Q974" s="3"/>
      <c r="R974" s="8"/>
      <c r="S974" s="8"/>
      <c r="T974" s="8"/>
      <c r="U974" s="8"/>
      <c r="V974" s="8"/>
      <c r="W974" s="8"/>
      <c r="X974" s="9"/>
      <c r="Y974" s="8"/>
      <c r="Z974" s="9"/>
      <c r="AA974" s="8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ht="14.25" customHeight="1">
      <c r="A975" s="1"/>
      <c r="B975" s="2"/>
      <c r="C975" s="2"/>
      <c r="D975" s="3"/>
      <c r="E975" s="3"/>
      <c r="F975" s="8"/>
      <c r="G975" s="8"/>
      <c r="H975" s="8"/>
      <c r="I975" s="3"/>
      <c r="J975" s="8"/>
      <c r="K975" s="8"/>
      <c r="L975" s="8"/>
      <c r="M975" s="3"/>
      <c r="N975" s="8"/>
      <c r="O975" s="8"/>
      <c r="P975" s="8"/>
      <c r="Q975" s="3"/>
      <c r="R975" s="8"/>
      <c r="S975" s="8"/>
      <c r="T975" s="8"/>
      <c r="U975" s="8"/>
      <c r="V975" s="8"/>
      <c r="W975" s="8"/>
      <c r="X975" s="9"/>
      <c r="Y975" s="8"/>
      <c r="Z975" s="9"/>
      <c r="AA975" s="8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ht="14.25" customHeight="1">
      <c r="A976" s="1"/>
      <c r="B976" s="2"/>
      <c r="C976" s="2"/>
      <c r="D976" s="3"/>
      <c r="E976" s="3"/>
      <c r="F976" s="8"/>
      <c r="G976" s="8"/>
      <c r="H976" s="8"/>
      <c r="I976" s="3"/>
      <c r="J976" s="8"/>
      <c r="K976" s="8"/>
      <c r="L976" s="8"/>
      <c r="M976" s="3"/>
      <c r="N976" s="8"/>
      <c r="O976" s="8"/>
      <c r="P976" s="8"/>
      <c r="Q976" s="3"/>
      <c r="R976" s="8"/>
      <c r="S976" s="8"/>
      <c r="T976" s="8"/>
      <c r="U976" s="8"/>
      <c r="V976" s="8"/>
      <c r="W976" s="8"/>
      <c r="X976" s="9"/>
      <c r="Y976" s="8"/>
      <c r="Z976" s="9"/>
      <c r="AA976" s="8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ht="14.25" customHeight="1">
      <c r="A977" s="1"/>
      <c r="B977" s="2"/>
      <c r="C977" s="2"/>
      <c r="D977" s="3"/>
      <c r="E977" s="3"/>
      <c r="F977" s="8"/>
      <c r="G977" s="8"/>
      <c r="H977" s="8"/>
      <c r="I977" s="3"/>
      <c r="J977" s="8"/>
      <c r="K977" s="8"/>
      <c r="L977" s="8"/>
      <c r="M977" s="3"/>
      <c r="N977" s="8"/>
      <c r="O977" s="8"/>
      <c r="P977" s="8"/>
      <c r="Q977" s="3"/>
      <c r="R977" s="8"/>
      <c r="S977" s="8"/>
      <c r="T977" s="8"/>
      <c r="U977" s="8"/>
      <c r="V977" s="8"/>
      <c r="W977" s="8"/>
      <c r="X977" s="9"/>
      <c r="Y977" s="8"/>
      <c r="Z977" s="9"/>
      <c r="AA977" s="8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ht="14.25" customHeight="1">
      <c r="A978" s="1"/>
      <c r="B978" s="2"/>
      <c r="C978" s="2"/>
      <c r="D978" s="3"/>
      <c r="E978" s="3"/>
      <c r="F978" s="8"/>
      <c r="G978" s="8"/>
      <c r="H978" s="8"/>
      <c r="I978" s="3"/>
      <c r="J978" s="8"/>
      <c r="K978" s="8"/>
      <c r="L978" s="8"/>
      <c r="M978" s="3"/>
      <c r="N978" s="8"/>
      <c r="O978" s="8"/>
      <c r="P978" s="8"/>
      <c r="Q978" s="3"/>
      <c r="R978" s="8"/>
      <c r="S978" s="8"/>
      <c r="T978" s="8"/>
      <c r="U978" s="8"/>
      <c r="V978" s="8"/>
      <c r="W978" s="8"/>
      <c r="X978" s="9"/>
      <c r="Y978" s="8"/>
      <c r="Z978" s="9"/>
      <c r="AA978" s="8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ht="14.25" customHeight="1">
      <c r="A979" s="1"/>
      <c r="B979" s="2"/>
      <c r="C979" s="2"/>
      <c r="D979" s="3"/>
      <c r="E979" s="3"/>
      <c r="F979" s="8"/>
      <c r="G979" s="8"/>
      <c r="H979" s="8"/>
      <c r="I979" s="3"/>
      <c r="J979" s="8"/>
      <c r="K979" s="8"/>
      <c r="L979" s="8"/>
      <c r="M979" s="3"/>
      <c r="N979" s="8"/>
      <c r="O979" s="8"/>
      <c r="P979" s="8"/>
      <c r="Q979" s="3"/>
      <c r="R979" s="8"/>
      <c r="S979" s="8"/>
      <c r="T979" s="8"/>
      <c r="U979" s="8"/>
      <c r="V979" s="8"/>
      <c r="W979" s="8"/>
      <c r="X979" s="9"/>
      <c r="Y979" s="8"/>
      <c r="Z979" s="9"/>
      <c r="AA979" s="8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ht="14.25" customHeight="1">
      <c r="A980" s="1"/>
      <c r="B980" s="2"/>
      <c r="C980" s="2"/>
      <c r="D980" s="3"/>
      <c r="E980" s="3"/>
      <c r="F980" s="8"/>
      <c r="G980" s="8"/>
      <c r="H980" s="8"/>
      <c r="I980" s="3"/>
      <c r="J980" s="8"/>
      <c r="K980" s="8"/>
      <c r="L980" s="8"/>
      <c r="M980" s="3"/>
      <c r="N980" s="8"/>
      <c r="O980" s="8"/>
      <c r="P980" s="8"/>
      <c r="Q980" s="3"/>
      <c r="R980" s="8"/>
      <c r="S980" s="8"/>
      <c r="T980" s="8"/>
      <c r="U980" s="8"/>
      <c r="V980" s="8"/>
      <c r="W980" s="8"/>
      <c r="X980" s="9"/>
      <c r="Y980" s="8"/>
      <c r="Z980" s="9"/>
      <c r="AA980" s="8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ht="14.25" customHeight="1">
      <c r="A981" s="1"/>
      <c r="B981" s="2"/>
      <c r="C981" s="2"/>
      <c r="D981" s="3"/>
      <c r="E981" s="3"/>
      <c r="F981" s="8"/>
      <c r="G981" s="8"/>
      <c r="H981" s="8"/>
      <c r="I981" s="3"/>
      <c r="J981" s="8"/>
      <c r="K981" s="8"/>
      <c r="L981" s="8"/>
      <c r="M981" s="3"/>
      <c r="N981" s="8"/>
      <c r="O981" s="8"/>
      <c r="P981" s="8"/>
      <c r="Q981" s="3"/>
      <c r="R981" s="8"/>
      <c r="S981" s="8"/>
      <c r="T981" s="8"/>
      <c r="U981" s="8"/>
      <c r="V981" s="8"/>
      <c r="W981" s="8"/>
      <c r="X981" s="9"/>
      <c r="Y981" s="8"/>
      <c r="Z981" s="9"/>
      <c r="AA981" s="8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ht="14.25" customHeight="1">
      <c r="A982" s="1"/>
      <c r="B982" s="2"/>
      <c r="C982" s="2"/>
      <c r="D982" s="3"/>
      <c r="E982" s="3"/>
      <c r="F982" s="8"/>
      <c r="G982" s="8"/>
      <c r="H982" s="8"/>
      <c r="I982" s="3"/>
      <c r="J982" s="8"/>
      <c r="K982" s="8"/>
      <c r="L982" s="8"/>
      <c r="M982" s="3"/>
      <c r="N982" s="8"/>
      <c r="O982" s="8"/>
      <c r="P982" s="8"/>
      <c r="Q982" s="3"/>
      <c r="R982" s="8"/>
      <c r="S982" s="8"/>
      <c r="T982" s="8"/>
      <c r="U982" s="8"/>
      <c r="V982" s="8"/>
      <c r="W982" s="8"/>
      <c r="X982" s="9"/>
      <c r="Y982" s="8"/>
      <c r="Z982" s="9"/>
      <c r="AA982" s="8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ht="14.25" customHeight="1">
      <c r="A983" s="1"/>
      <c r="B983" s="2"/>
      <c r="C983" s="2"/>
      <c r="D983" s="3"/>
      <c r="E983" s="3"/>
      <c r="F983" s="8"/>
      <c r="G983" s="8"/>
      <c r="H983" s="8"/>
      <c r="I983" s="3"/>
      <c r="J983" s="8"/>
      <c r="K983" s="8"/>
      <c r="L983" s="8"/>
      <c r="M983" s="3"/>
      <c r="N983" s="8"/>
      <c r="O983" s="8"/>
      <c r="P983" s="8"/>
      <c r="Q983" s="3"/>
      <c r="R983" s="8"/>
      <c r="S983" s="8"/>
      <c r="T983" s="8"/>
      <c r="U983" s="8"/>
      <c r="V983" s="8"/>
      <c r="W983" s="8"/>
      <c r="X983" s="9"/>
      <c r="Y983" s="8"/>
      <c r="Z983" s="9"/>
      <c r="AA983" s="8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ht="14.25" customHeight="1">
      <c r="A984" s="1"/>
      <c r="B984" s="2"/>
      <c r="C984" s="2"/>
      <c r="D984" s="3"/>
      <c r="E984" s="3"/>
      <c r="F984" s="8"/>
      <c r="G984" s="8"/>
      <c r="H984" s="8"/>
      <c r="I984" s="3"/>
      <c r="J984" s="8"/>
      <c r="K984" s="8"/>
      <c r="L984" s="8"/>
      <c r="M984" s="3"/>
      <c r="N984" s="8"/>
      <c r="O984" s="8"/>
      <c r="P984" s="8"/>
      <c r="Q984" s="3"/>
      <c r="R984" s="8"/>
      <c r="S984" s="8"/>
      <c r="T984" s="8"/>
      <c r="U984" s="8"/>
      <c r="V984" s="8"/>
      <c r="W984" s="8"/>
      <c r="X984" s="9"/>
      <c r="Y984" s="8"/>
      <c r="Z984" s="9"/>
      <c r="AA984" s="8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ht="14.25" customHeight="1">
      <c r="A985" s="1"/>
      <c r="B985" s="2"/>
      <c r="C985" s="2"/>
      <c r="D985" s="3"/>
      <c r="E985" s="3"/>
      <c r="F985" s="8"/>
      <c r="G985" s="8"/>
      <c r="H985" s="8"/>
      <c r="I985" s="3"/>
      <c r="J985" s="8"/>
      <c r="K985" s="8"/>
      <c r="L985" s="8"/>
      <c r="M985" s="3"/>
      <c r="N985" s="8"/>
      <c r="O985" s="8"/>
      <c r="P985" s="8"/>
      <c r="Q985" s="3"/>
      <c r="R985" s="8"/>
      <c r="S985" s="8"/>
      <c r="T985" s="8"/>
      <c r="U985" s="8"/>
      <c r="V985" s="8"/>
      <c r="W985" s="8"/>
      <c r="X985" s="9"/>
      <c r="Y985" s="8"/>
      <c r="Z985" s="9"/>
      <c r="AA985" s="8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ht="14.25" customHeight="1">
      <c r="A986" s="1"/>
      <c r="B986" s="2"/>
      <c r="C986" s="2"/>
      <c r="D986" s="3"/>
      <c r="E986" s="3"/>
      <c r="F986" s="8"/>
      <c r="G986" s="8"/>
      <c r="H986" s="8"/>
      <c r="I986" s="3"/>
      <c r="J986" s="8"/>
      <c r="K986" s="8"/>
      <c r="L986" s="8"/>
      <c r="M986" s="3"/>
      <c r="N986" s="8"/>
      <c r="O986" s="8"/>
      <c r="P986" s="8"/>
      <c r="Q986" s="3"/>
      <c r="R986" s="8"/>
      <c r="S986" s="8"/>
      <c r="T986" s="8"/>
      <c r="U986" s="8"/>
      <c r="V986" s="8"/>
      <c r="W986" s="8"/>
      <c r="X986" s="9"/>
      <c r="Y986" s="8"/>
      <c r="Z986" s="9"/>
      <c r="AA986" s="8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ht="14.25" customHeight="1">
      <c r="A987" s="1"/>
      <c r="B987" s="2"/>
      <c r="C987" s="2"/>
      <c r="D987" s="3"/>
      <c r="E987" s="3"/>
      <c r="F987" s="8"/>
      <c r="G987" s="8"/>
      <c r="H987" s="8"/>
      <c r="I987" s="3"/>
      <c r="J987" s="8"/>
      <c r="K987" s="8"/>
      <c r="L987" s="8"/>
      <c r="M987" s="3"/>
      <c r="N987" s="8"/>
      <c r="O987" s="8"/>
      <c r="P987" s="8"/>
      <c r="Q987" s="3"/>
      <c r="R987" s="8"/>
      <c r="S987" s="8"/>
      <c r="T987" s="8"/>
      <c r="U987" s="8"/>
      <c r="V987" s="8"/>
      <c r="W987" s="8"/>
      <c r="X987" s="9"/>
      <c r="Y987" s="8"/>
      <c r="Z987" s="9"/>
      <c r="AA987" s="8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ht="14.25" customHeight="1">
      <c r="A988" s="1"/>
      <c r="B988" s="2"/>
      <c r="C988" s="2"/>
      <c r="D988" s="3"/>
      <c r="E988" s="3"/>
      <c r="F988" s="8"/>
      <c r="G988" s="8"/>
      <c r="H988" s="8"/>
      <c r="I988" s="3"/>
      <c r="J988" s="8"/>
      <c r="K988" s="8"/>
      <c r="L988" s="8"/>
      <c r="M988" s="3"/>
      <c r="N988" s="8"/>
      <c r="O988" s="8"/>
      <c r="P988" s="8"/>
      <c r="Q988" s="3"/>
      <c r="R988" s="8"/>
      <c r="S988" s="8"/>
      <c r="T988" s="8"/>
      <c r="U988" s="8"/>
      <c r="V988" s="8"/>
      <c r="W988" s="8"/>
      <c r="X988" s="9"/>
      <c r="Y988" s="8"/>
      <c r="Z988" s="9"/>
      <c r="AA988" s="8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ht="14.25" customHeight="1">
      <c r="A989" s="1"/>
      <c r="B989" s="2"/>
      <c r="C989" s="2"/>
      <c r="D989" s="3"/>
      <c r="E989" s="3"/>
      <c r="F989" s="8"/>
      <c r="G989" s="8"/>
      <c r="H989" s="8"/>
      <c r="I989" s="3"/>
      <c r="J989" s="8"/>
      <c r="K989" s="8"/>
      <c r="L989" s="8"/>
      <c r="M989" s="3"/>
      <c r="N989" s="8"/>
      <c r="O989" s="8"/>
      <c r="P989" s="8"/>
      <c r="Q989" s="3"/>
      <c r="R989" s="8"/>
      <c r="S989" s="8"/>
      <c r="T989" s="8"/>
      <c r="U989" s="8"/>
      <c r="V989" s="8"/>
      <c r="W989" s="8"/>
      <c r="X989" s="9"/>
      <c r="Y989" s="8"/>
      <c r="Z989" s="9"/>
      <c r="AA989" s="8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ht="14.25" customHeight="1">
      <c r="A990" s="1"/>
      <c r="B990" s="2"/>
      <c r="C990" s="2"/>
      <c r="D990" s="3"/>
      <c r="E990" s="3"/>
      <c r="F990" s="8"/>
      <c r="G990" s="8"/>
      <c r="H990" s="8"/>
      <c r="I990" s="3"/>
      <c r="J990" s="8"/>
      <c r="K990" s="8"/>
      <c r="L990" s="8"/>
      <c r="M990" s="3"/>
      <c r="N990" s="8"/>
      <c r="O990" s="8"/>
      <c r="P990" s="8"/>
      <c r="Q990" s="3"/>
      <c r="R990" s="8"/>
      <c r="S990" s="8"/>
      <c r="T990" s="8"/>
      <c r="U990" s="8"/>
      <c r="V990" s="8"/>
      <c r="W990" s="8"/>
      <c r="X990" s="9"/>
      <c r="Y990" s="8"/>
      <c r="Z990" s="9"/>
      <c r="AA990" s="8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ht="14.25" customHeight="1">
      <c r="A991" s="1"/>
      <c r="B991" s="2"/>
      <c r="C991" s="2"/>
      <c r="D991" s="3"/>
      <c r="E991" s="3"/>
      <c r="F991" s="8"/>
      <c r="G991" s="8"/>
      <c r="H991" s="8"/>
      <c r="I991" s="3"/>
      <c r="J991" s="8"/>
      <c r="K991" s="8"/>
      <c r="L991" s="8"/>
      <c r="M991" s="3"/>
      <c r="N991" s="8"/>
      <c r="O991" s="8"/>
      <c r="P991" s="8"/>
      <c r="Q991" s="3"/>
      <c r="R991" s="8"/>
      <c r="S991" s="8"/>
      <c r="T991" s="8"/>
      <c r="U991" s="8"/>
      <c r="V991" s="8"/>
      <c r="W991" s="8"/>
      <c r="X991" s="9"/>
      <c r="Y991" s="8"/>
      <c r="Z991" s="9"/>
      <c r="AA991" s="8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ht="14.25" customHeight="1">
      <c r="A992" s="1"/>
      <c r="B992" s="2"/>
      <c r="C992" s="2"/>
      <c r="D992" s="3"/>
      <c r="E992" s="3"/>
      <c r="F992" s="8"/>
      <c r="G992" s="8"/>
      <c r="H992" s="8"/>
      <c r="I992" s="3"/>
      <c r="J992" s="8"/>
      <c r="K992" s="8"/>
      <c r="L992" s="8"/>
      <c r="M992" s="3"/>
      <c r="N992" s="8"/>
      <c r="O992" s="8"/>
      <c r="P992" s="8"/>
      <c r="Q992" s="3"/>
      <c r="R992" s="8"/>
      <c r="S992" s="8"/>
      <c r="T992" s="8"/>
      <c r="U992" s="8"/>
      <c r="V992" s="8"/>
      <c r="W992" s="8"/>
      <c r="X992" s="9"/>
      <c r="Y992" s="8"/>
      <c r="Z992" s="9"/>
      <c r="AA992" s="8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ht="14.25" customHeight="1">
      <c r="A993" s="1"/>
      <c r="B993" s="2"/>
      <c r="C993" s="2"/>
      <c r="D993" s="3"/>
      <c r="E993" s="3"/>
      <c r="F993" s="8"/>
      <c r="G993" s="8"/>
      <c r="H993" s="8"/>
      <c r="I993" s="3"/>
      <c r="J993" s="8"/>
      <c r="K993" s="8"/>
      <c r="L993" s="8"/>
      <c r="M993" s="3"/>
      <c r="N993" s="8"/>
      <c r="O993" s="8"/>
      <c r="P993" s="8"/>
      <c r="Q993" s="3"/>
      <c r="R993" s="8"/>
      <c r="S993" s="8"/>
      <c r="T993" s="8"/>
      <c r="U993" s="8"/>
      <c r="V993" s="8"/>
      <c r="W993" s="8"/>
      <c r="X993" s="9"/>
      <c r="Y993" s="8"/>
      <c r="Z993" s="9"/>
      <c r="AA993" s="8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ht="14.25" customHeight="1">
      <c r="A994" s="1"/>
      <c r="B994" s="2"/>
      <c r="C994" s="2"/>
      <c r="D994" s="3"/>
      <c r="E994" s="3"/>
      <c r="F994" s="8"/>
      <c r="G994" s="8"/>
      <c r="H994" s="8"/>
      <c r="I994" s="3"/>
      <c r="J994" s="8"/>
      <c r="K994" s="8"/>
      <c r="L994" s="8"/>
      <c r="M994" s="3"/>
      <c r="N994" s="8"/>
      <c r="O994" s="8"/>
      <c r="P994" s="8"/>
      <c r="Q994" s="3"/>
      <c r="R994" s="8"/>
      <c r="S994" s="8"/>
      <c r="T994" s="8"/>
      <c r="U994" s="8"/>
      <c r="V994" s="8"/>
      <c r="W994" s="8"/>
      <c r="X994" s="9"/>
      <c r="Y994" s="8"/>
      <c r="Z994" s="9"/>
      <c r="AA994" s="8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ht="14.25" customHeight="1">
      <c r="A995" s="1"/>
      <c r="B995" s="2"/>
      <c r="C995" s="2"/>
      <c r="D995" s="3"/>
      <c r="E995" s="3"/>
      <c r="F995" s="8"/>
      <c r="G995" s="8"/>
      <c r="H995" s="8"/>
      <c r="I995" s="3"/>
      <c r="J995" s="8"/>
      <c r="K995" s="8"/>
      <c r="L995" s="8"/>
      <c r="M995" s="3"/>
      <c r="N995" s="8"/>
      <c r="O995" s="8"/>
      <c r="P995" s="8"/>
      <c r="Q995" s="3"/>
      <c r="R995" s="8"/>
      <c r="S995" s="8"/>
      <c r="T995" s="8"/>
      <c r="U995" s="8"/>
      <c r="V995" s="8"/>
      <c r="W995" s="8"/>
      <c r="X995" s="9"/>
      <c r="Y995" s="8"/>
      <c r="Z995" s="9"/>
      <c r="AA995" s="8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ht="14.25" customHeight="1">
      <c r="A996" s="1"/>
      <c r="B996" s="2"/>
      <c r="C996" s="2"/>
      <c r="D996" s="3"/>
      <c r="E996" s="3"/>
      <c r="F996" s="8"/>
      <c r="G996" s="8"/>
      <c r="H996" s="8"/>
      <c r="I996" s="3"/>
      <c r="J996" s="8"/>
      <c r="K996" s="8"/>
      <c r="L996" s="8"/>
      <c r="M996" s="3"/>
      <c r="N996" s="8"/>
      <c r="O996" s="8"/>
      <c r="P996" s="8"/>
      <c r="Q996" s="3"/>
      <c r="R996" s="8"/>
      <c r="S996" s="8"/>
      <c r="T996" s="8"/>
      <c r="U996" s="8"/>
      <c r="V996" s="8"/>
      <c r="W996" s="8"/>
      <c r="X996" s="9"/>
      <c r="Y996" s="8"/>
      <c r="Z996" s="9"/>
      <c r="AA996" s="8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ht="14.25" customHeight="1">
      <c r="A997" s="1"/>
      <c r="B997" s="2"/>
      <c r="C997" s="2"/>
      <c r="D997" s="3"/>
      <c r="E997" s="3"/>
      <c r="F997" s="8"/>
      <c r="G997" s="8"/>
      <c r="H997" s="8"/>
      <c r="I997" s="3"/>
      <c r="J997" s="8"/>
      <c r="K997" s="8"/>
      <c r="L997" s="8"/>
      <c r="M997" s="3"/>
      <c r="N997" s="8"/>
      <c r="O997" s="8"/>
      <c r="P997" s="8"/>
      <c r="Q997" s="3"/>
      <c r="R997" s="8"/>
      <c r="S997" s="8"/>
      <c r="T997" s="8"/>
      <c r="U997" s="8"/>
      <c r="V997" s="8"/>
      <c r="W997" s="8"/>
      <c r="X997" s="9"/>
      <c r="Y997" s="8"/>
      <c r="Z997" s="9"/>
      <c r="AA997" s="8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ht="14.25" customHeight="1">
      <c r="A998" s="1"/>
      <c r="B998" s="2"/>
      <c r="C998" s="2"/>
      <c r="D998" s="3"/>
      <c r="E998" s="3"/>
      <c r="F998" s="8"/>
      <c r="G998" s="8"/>
      <c r="H998" s="8"/>
      <c r="I998" s="3"/>
      <c r="J998" s="8"/>
      <c r="K998" s="8"/>
      <c r="L998" s="8"/>
      <c r="M998" s="3"/>
      <c r="N998" s="8"/>
      <c r="O998" s="8"/>
      <c r="P998" s="8"/>
      <c r="Q998" s="3"/>
      <c r="R998" s="8"/>
      <c r="S998" s="8"/>
      <c r="T998" s="8"/>
      <c r="U998" s="8"/>
      <c r="V998" s="8"/>
      <c r="W998" s="8"/>
      <c r="X998" s="9"/>
      <c r="Y998" s="8"/>
      <c r="Z998" s="9"/>
      <c r="AA998" s="8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ht="14.25" customHeight="1">
      <c r="A999" s="1"/>
      <c r="B999" s="2"/>
      <c r="C999" s="2"/>
      <c r="D999" s="3"/>
      <c r="E999" s="3"/>
      <c r="F999" s="8"/>
      <c r="G999" s="8"/>
      <c r="H999" s="8"/>
      <c r="I999" s="3"/>
      <c r="J999" s="8"/>
      <c r="K999" s="8"/>
      <c r="L999" s="8"/>
      <c r="M999" s="3"/>
      <c r="N999" s="8"/>
      <c r="O999" s="8"/>
      <c r="P999" s="8"/>
      <c r="Q999" s="3"/>
      <c r="R999" s="8"/>
      <c r="S999" s="8"/>
      <c r="T999" s="8"/>
      <c r="U999" s="8"/>
      <c r="V999" s="8"/>
      <c r="W999" s="8"/>
      <c r="X999" s="9"/>
      <c r="Y999" s="8"/>
      <c r="Z999" s="9"/>
      <c r="AA999" s="8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ht="14.25" customHeight="1">
      <c r="A1000" s="1"/>
      <c r="B1000" s="2"/>
      <c r="C1000" s="2"/>
      <c r="D1000" s="3"/>
      <c r="E1000" s="3"/>
      <c r="F1000" s="8"/>
      <c r="G1000" s="8"/>
      <c r="H1000" s="8"/>
      <c r="I1000" s="3"/>
      <c r="J1000" s="8"/>
      <c r="K1000" s="8"/>
      <c r="L1000" s="8"/>
      <c r="M1000" s="3"/>
      <c r="N1000" s="8"/>
      <c r="O1000" s="8"/>
      <c r="P1000" s="8"/>
      <c r="Q1000" s="3"/>
      <c r="R1000" s="8"/>
      <c r="S1000" s="8"/>
      <c r="T1000" s="8"/>
      <c r="U1000" s="8"/>
      <c r="V1000" s="8"/>
      <c r="W1000" s="8"/>
      <c r="X1000" s="9"/>
      <c r="Y1000" s="8"/>
      <c r="Z1000" s="9"/>
      <c r="AA1000" s="8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</sheetData>
  <printOptions gridLines="1"/>
  <pageMargins bottom="0.75" footer="0.0" header="0.0" left="0.25" right="0.25" top="0.75"/>
  <pageSetup paperSize="5" orientation="landscape"/>
  <headerFooter>
    <oddHeader>&amp;CComparing FY 22 to FY 21 Compensatory Revenue (Fall 20 Counts vs Fall 19 Counts)</oddHeader>
    <oddFooter>&amp;LData from MDE, reorganized and formatted by HRD&amp;C&amp;P&amp;RFebruary 7, 2021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6.88"/>
    <col customWidth="1" hidden="1" min="2" max="2" width="5.13"/>
    <col customWidth="1" hidden="1" min="3" max="3" width="6.25"/>
    <col customWidth="1" min="4" max="4" width="22.13"/>
    <col customWidth="1" min="5" max="5" width="8.5"/>
    <col customWidth="1" min="6" max="6" width="8.38"/>
    <col customWidth="1" min="7" max="7" width="7.75"/>
    <col customWidth="1" min="8" max="8" width="8.13"/>
    <col customWidth="1" min="9" max="9" width="8.63"/>
    <col customWidth="1" min="10" max="10" width="7.88"/>
    <col customWidth="1" min="11" max="11" width="8.63"/>
    <col customWidth="1" min="12" max="12" width="12.25"/>
    <col customWidth="1" min="13" max="13" width="8.0"/>
    <col customWidth="1" min="14" max="14" width="9.0"/>
    <col customWidth="1" min="15" max="15" width="8.63"/>
    <col customWidth="1" min="16" max="26" width="7.75"/>
  </cols>
  <sheetData>
    <row r="1" ht="14.25" customHeight="1">
      <c r="A1" s="1"/>
      <c r="B1" s="2"/>
      <c r="C1" s="2"/>
      <c r="D1" s="3"/>
      <c r="E1" s="4" t="s">
        <v>0</v>
      </c>
      <c r="F1" s="4" t="s">
        <v>4</v>
      </c>
      <c r="G1" s="4" t="s">
        <v>5</v>
      </c>
      <c r="H1" s="4" t="s">
        <v>1</v>
      </c>
      <c r="I1" s="5" t="s">
        <v>6</v>
      </c>
      <c r="J1" s="4" t="s">
        <v>1</v>
      </c>
      <c r="K1" s="5" t="s">
        <v>6</v>
      </c>
      <c r="L1" s="4" t="s">
        <v>2</v>
      </c>
      <c r="M1" s="4" t="s">
        <v>3</v>
      </c>
      <c r="N1" s="4" t="s">
        <v>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0" customHeight="1">
      <c r="A2" s="1" t="s">
        <v>8</v>
      </c>
      <c r="B2" s="6" t="s">
        <v>9</v>
      </c>
      <c r="C2" s="4" t="s">
        <v>10</v>
      </c>
      <c r="D2" s="4" t="s">
        <v>11</v>
      </c>
      <c r="E2" s="6" t="s">
        <v>13</v>
      </c>
      <c r="F2" s="6" t="s">
        <v>599</v>
      </c>
      <c r="G2" s="6" t="s">
        <v>600</v>
      </c>
      <c r="H2" s="6" t="s">
        <v>601</v>
      </c>
      <c r="I2" s="7" t="s">
        <v>602</v>
      </c>
      <c r="J2" s="6" t="s">
        <v>603</v>
      </c>
      <c r="K2" s="7" t="s">
        <v>604</v>
      </c>
      <c r="L2" s="6" t="s">
        <v>605</v>
      </c>
      <c r="M2" s="6" t="s">
        <v>606</v>
      </c>
      <c r="N2" s="6" t="s">
        <v>607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9.0" customHeight="1">
      <c r="A3" s="1"/>
      <c r="B3" s="2"/>
      <c r="C3" s="2"/>
      <c r="D3" s="3"/>
      <c r="E3" s="8"/>
      <c r="F3" s="8"/>
      <c r="G3" s="8"/>
      <c r="H3" s="8"/>
      <c r="I3" s="9"/>
      <c r="J3" s="8"/>
      <c r="K3" s="9"/>
      <c r="L3" s="8"/>
      <c r="M3" s="8"/>
      <c r="N3" s="8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10"/>
      <c r="B4" s="11"/>
      <c r="C4" s="11"/>
      <c r="D4" s="12" t="s">
        <v>40</v>
      </c>
      <c r="E4" s="13">
        <f t="shared" ref="E4:H4" si="1">SUM(E15:E553)</f>
        <v>871684</v>
      </c>
      <c r="F4" s="13">
        <f t="shared" si="1"/>
        <v>225640</v>
      </c>
      <c r="G4" s="13">
        <f t="shared" si="1"/>
        <v>54849</v>
      </c>
      <c r="H4" s="13">
        <f t="shared" si="1"/>
        <v>280489</v>
      </c>
      <c r="I4" s="14">
        <f>(F4+G4)/E4</f>
        <v>0.321778305</v>
      </c>
      <c r="J4" s="13">
        <f>SUM(J15:J553)</f>
        <v>253064.5</v>
      </c>
      <c r="K4" s="14">
        <f>(J4)/E4</f>
        <v>0.2903167891</v>
      </c>
      <c r="L4" s="13">
        <f>SUM(L15:L553)</f>
        <v>461850014.7</v>
      </c>
      <c r="M4" s="13">
        <f>L4/E4</f>
        <v>529.8365173</v>
      </c>
      <c r="N4" s="13">
        <f>L4/J4</f>
        <v>1825.028855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7.5" customHeight="1">
      <c r="A5" s="1"/>
      <c r="B5" s="2"/>
      <c r="C5" s="2"/>
      <c r="D5" s="3"/>
      <c r="E5" s="8"/>
      <c r="F5" s="8"/>
      <c r="G5" s="8"/>
      <c r="H5" s="8"/>
      <c r="I5" s="9"/>
      <c r="J5" s="8"/>
      <c r="K5" s="9"/>
      <c r="L5" s="8"/>
      <c r="M5" s="8"/>
      <c r="N5" s="8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15" t="s">
        <v>41</v>
      </c>
      <c r="B6" s="2"/>
      <c r="C6" s="2">
        <v>1.0</v>
      </c>
      <c r="D6" s="2" t="s">
        <v>42</v>
      </c>
      <c r="E6" s="8">
        <f t="shared" ref="E6:H6" si="2">SUMIF($C$15:$C$553,$C6,E$15:E$553)</f>
        <v>67598</v>
      </c>
      <c r="F6" s="8">
        <f t="shared" si="2"/>
        <v>35541</v>
      </c>
      <c r="G6" s="8">
        <f t="shared" si="2"/>
        <v>4807</v>
      </c>
      <c r="H6" s="8">
        <f t="shared" si="2"/>
        <v>40348</v>
      </c>
      <c r="I6" s="17">
        <f t="shared" ref="I6:I13" si="4">(F6+G6)/E6</f>
        <v>0.5968815645</v>
      </c>
      <c r="J6" s="8">
        <f t="shared" ref="J6:J13" si="5">SUMIF($C$15:$C$553,$C6,J$15:J$553)</f>
        <v>37944.5</v>
      </c>
      <c r="K6" s="17">
        <f t="shared" ref="K6:K13" si="6">(J6)/E6</f>
        <v>0.5613257789</v>
      </c>
      <c r="L6" s="8">
        <f t="shared" ref="L6:L13" si="7">SUMIF($C$15:$C$553,$C6,L$15:L$553)</f>
        <v>103369263.7</v>
      </c>
      <c r="M6" s="16">
        <f t="shared" ref="M6:M13" si="8">L6/E6</f>
        <v>1529.176361</v>
      </c>
      <c r="N6" s="8">
        <f t="shared" ref="N6:N13" si="9">L6/J6</f>
        <v>2724.22258</v>
      </c>
      <c r="O6" s="8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15" t="s">
        <v>43</v>
      </c>
      <c r="B7" s="2"/>
      <c r="C7" s="2">
        <v>2.0</v>
      </c>
      <c r="D7" s="2" t="s">
        <v>44</v>
      </c>
      <c r="E7" s="8">
        <f t="shared" ref="E7:H7" si="3">SUMIF($C$15:$C$553,$C7,E$15:E$553)</f>
        <v>88885</v>
      </c>
      <c r="F7" s="8">
        <f t="shared" si="3"/>
        <v>24610</v>
      </c>
      <c r="G7" s="8">
        <f t="shared" si="3"/>
        <v>5835</v>
      </c>
      <c r="H7" s="8">
        <f t="shared" si="3"/>
        <v>30445</v>
      </c>
      <c r="I7" s="17">
        <f t="shared" si="4"/>
        <v>0.3425212353</v>
      </c>
      <c r="J7" s="8">
        <f t="shared" si="5"/>
        <v>27527.5</v>
      </c>
      <c r="K7" s="17">
        <f t="shared" si="6"/>
        <v>0.3096979243</v>
      </c>
      <c r="L7" s="8">
        <f t="shared" si="7"/>
        <v>50182091.52</v>
      </c>
      <c r="M7" s="16">
        <f t="shared" si="8"/>
        <v>564.5732297</v>
      </c>
      <c r="N7" s="8">
        <f t="shared" si="9"/>
        <v>1822.980348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15" t="s">
        <v>45</v>
      </c>
      <c r="B8" s="2"/>
      <c r="C8" s="2">
        <v>3.0</v>
      </c>
      <c r="D8" s="2" t="s">
        <v>46</v>
      </c>
      <c r="E8" s="8">
        <f t="shared" ref="E8:H8" si="10">SUMIF($C$15:$C$553,$C8,E$15:E$553)</f>
        <v>271891</v>
      </c>
      <c r="F8" s="8">
        <f t="shared" si="10"/>
        <v>46058</v>
      </c>
      <c r="G8" s="8">
        <f t="shared" si="10"/>
        <v>13043</v>
      </c>
      <c r="H8" s="8">
        <f t="shared" si="10"/>
        <v>59101</v>
      </c>
      <c r="I8" s="17">
        <f t="shared" si="4"/>
        <v>0.2173701961</v>
      </c>
      <c r="J8" s="8">
        <f t="shared" si="5"/>
        <v>52579.5</v>
      </c>
      <c r="K8" s="17">
        <f t="shared" si="6"/>
        <v>0.1933844813</v>
      </c>
      <c r="L8" s="8">
        <f t="shared" si="7"/>
        <v>63639798.4</v>
      </c>
      <c r="M8" s="16">
        <f t="shared" si="8"/>
        <v>234.0636446</v>
      </c>
      <c r="N8" s="8">
        <f t="shared" si="9"/>
        <v>1210.353815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15" t="s">
        <v>47</v>
      </c>
      <c r="B9" s="2"/>
      <c r="C9" s="2">
        <v>4.0</v>
      </c>
      <c r="D9" s="2" t="s">
        <v>48</v>
      </c>
      <c r="E9" s="8">
        <f t="shared" ref="E9:H9" si="11">SUMIF($C$15:$C$553,$C9,E$15:E$553)</f>
        <v>192278</v>
      </c>
      <c r="F9" s="8">
        <f t="shared" si="11"/>
        <v>46376</v>
      </c>
      <c r="G9" s="8">
        <f t="shared" si="11"/>
        <v>11842</v>
      </c>
      <c r="H9" s="8">
        <f t="shared" si="11"/>
        <v>58218</v>
      </c>
      <c r="I9" s="17">
        <f t="shared" si="4"/>
        <v>0.3027803493</v>
      </c>
      <c r="J9" s="8">
        <f t="shared" si="5"/>
        <v>52297</v>
      </c>
      <c r="K9" s="17">
        <f t="shared" si="6"/>
        <v>0.2719863947</v>
      </c>
      <c r="L9" s="8">
        <f t="shared" si="7"/>
        <v>82477071.04</v>
      </c>
      <c r="M9" s="16">
        <f t="shared" si="8"/>
        <v>428.9469988</v>
      </c>
      <c r="N9" s="8">
        <f t="shared" si="9"/>
        <v>1577.08991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15" t="s">
        <v>49</v>
      </c>
      <c r="B10" s="2"/>
      <c r="C10" s="2">
        <v>5.0</v>
      </c>
      <c r="D10" s="2" t="s">
        <v>50</v>
      </c>
      <c r="E10" s="8">
        <f t="shared" ref="E10:H10" si="12">SUMIF($C$15:$C$553,$C10,E$15:E$553)</f>
        <v>92397</v>
      </c>
      <c r="F10" s="8">
        <f t="shared" si="12"/>
        <v>20215</v>
      </c>
      <c r="G10" s="8">
        <f t="shared" si="12"/>
        <v>6553</v>
      </c>
      <c r="H10" s="8">
        <f t="shared" si="12"/>
        <v>26768</v>
      </c>
      <c r="I10" s="17">
        <f t="shared" si="4"/>
        <v>0.2897063757</v>
      </c>
      <c r="J10" s="8">
        <f t="shared" si="5"/>
        <v>23491.5</v>
      </c>
      <c r="K10" s="17">
        <f t="shared" si="6"/>
        <v>0.2542452677</v>
      </c>
      <c r="L10" s="8">
        <f t="shared" si="7"/>
        <v>32623995.84</v>
      </c>
      <c r="M10" s="16">
        <f t="shared" si="8"/>
        <v>353.0850119</v>
      </c>
      <c r="N10" s="8">
        <f t="shared" si="9"/>
        <v>1388.757459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15" t="s">
        <v>51</v>
      </c>
      <c r="B11" s="2"/>
      <c r="C11" s="2">
        <v>6.0</v>
      </c>
      <c r="D11" s="2" t="s">
        <v>52</v>
      </c>
      <c r="E11" s="8">
        <f t="shared" ref="E11:H11" si="13">SUMIF($C$15:$C$553,$C11,E$15:E$553)</f>
        <v>86606</v>
      </c>
      <c r="F11" s="8">
        <f t="shared" si="13"/>
        <v>21129</v>
      </c>
      <c r="G11" s="8">
        <f t="shared" si="13"/>
        <v>8019</v>
      </c>
      <c r="H11" s="8">
        <f t="shared" si="13"/>
        <v>29148</v>
      </c>
      <c r="I11" s="17">
        <f t="shared" si="4"/>
        <v>0.336558668</v>
      </c>
      <c r="J11" s="8">
        <f t="shared" si="5"/>
        <v>25138.5</v>
      </c>
      <c r="K11" s="17">
        <f t="shared" si="6"/>
        <v>0.2902627993</v>
      </c>
      <c r="L11" s="8">
        <f t="shared" si="7"/>
        <v>36687610.88</v>
      </c>
      <c r="M11" s="16">
        <f t="shared" si="8"/>
        <v>423.6151177</v>
      </c>
      <c r="N11" s="8">
        <f t="shared" si="9"/>
        <v>1459.419253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15" t="s">
        <v>53</v>
      </c>
      <c r="B12" s="2"/>
      <c r="C12" s="2">
        <v>7.0</v>
      </c>
      <c r="D12" s="2" t="s">
        <v>54</v>
      </c>
      <c r="E12" s="8">
        <f t="shared" ref="E12:H12" si="14">SUMIF($C$15:$C$553,$C12,E$15:E$553)</f>
        <v>65878</v>
      </c>
      <c r="F12" s="8">
        <f t="shared" si="14"/>
        <v>29299</v>
      </c>
      <c r="G12" s="8">
        <f t="shared" si="14"/>
        <v>4457</v>
      </c>
      <c r="H12" s="8">
        <f t="shared" si="14"/>
        <v>33756</v>
      </c>
      <c r="I12" s="17">
        <f t="shared" si="4"/>
        <v>0.5124017123</v>
      </c>
      <c r="J12" s="8">
        <f t="shared" si="5"/>
        <v>31527.5</v>
      </c>
      <c r="K12" s="17">
        <f t="shared" si="6"/>
        <v>0.4785740308</v>
      </c>
      <c r="L12" s="8">
        <f t="shared" si="7"/>
        <v>86945999.36</v>
      </c>
      <c r="M12" s="16">
        <f t="shared" si="8"/>
        <v>1319.803263</v>
      </c>
      <c r="N12" s="8">
        <f t="shared" si="9"/>
        <v>2757.782868</v>
      </c>
      <c r="O12" s="8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15" t="s">
        <v>55</v>
      </c>
      <c r="B13" s="2"/>
      <c r="C13" s="2">
        <v>8.0</v>
      </c>
      <c r="D13" s="2" t="s">
        <v>56</v>
      </c>
      <c r="E13" s="8">
        <f t="shared" ref="E13:H13" si="15">SUMIF($C$15:$C$553,$C13,E$15:E$553)</f>
        <v>6151</v>
      </c>
      <c r="F13" s="8">
        <f t="shared" si="15"/>
        <v>2412</v>
      </c>
      <c r="G13" s="8">
        <f t="shared" si="15"/>
        <v>293</v>
      </c>
      <c r="H13" s="8">
        <f t="shared" si="15"/>
        <v>2705</v>
      </c>
      <c r="I13" s="17">
        <f t="shared" si="4"/>
        <v>0.4397658917</v>
      </c>
      <c r="J13" s="8">
        <f t="shared" si="5"/>
        <v>2558.5</v>
      </c>
      <c r="K13" s="17">
        <f t="shared" si="6"/>
        <v>0.4159486262</v>
      </c>
      <c r="L13" s="8">
        <f t="shared" si="7"/>
        <v>5924184</v>
      </c>
      <c r="M13" s="16">
        <f t="shared" si="8"/>
        <v>963.1253455</v>
      </c>
      <c r="N13" s="8">
        <f t="shared" si="9"/>
        <v>2315.491108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1.25" customHeight="1">
      <c r="A14" s="1"/>
      <c r="B14" s="2"/>
      <c r="C14" s="2"/>
      <c r="D14" s="3"/>
      <c r="E14" s="8"/>
      <c r="F14" s="9"/>
      <c r="G14" s="9"/>
      <c r="H14" s="8"/>
      <c r="I14" s="17"/>
      <c r="J14" s="8"/>
      <c r="K14" s="17"/>
      <c r="L14" s="8"/>
      <c r="M14" s="16"/>
      <c r="N14" s="8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1">
        <v>1.0</v>
      </c>
      <c r="B15" s="2">
        <v>1.0</v>
      </c>
      <c r="C15" s="2">
        <v>5.0</v>
      </c>
      <c r="D15" s="3" t="s">
        <v>57</v>
      </c>
      <c r="E15" s="8">
        <f>SUMIF(Districts!$G$17:$G$555,$A15,Districts!I$17:I$555)</f>
        <v>1121</v>
      </c>
      <c r="F15" s="8">
        <f>SUMIF(Districts!$G$17:$G$555,$A15,Districts!J$17:J$555)</f>
        <v>294</v>
      </c>
      <c r="G15" s="8">
        <f>SUMIF(Districts!$G$17:$G$555,$A15,Districts!K$17:K$555)</f>
        <v>97</v>
      </c>
      <c r="H15" s="8">
        <f t="shared" ref="H15:H553" si="16">+F15+G15</f>
        <v>391</v>
      </c>
      <c r="I15" s="9">
        <f t="shared" ref="I15:I553" si="17">+(F15+G15)/E15</f>
        <v>0.3487957181</v>
      </c>
      <c r="J15" s="8">
        <f t="shared" ref="J15:J553" si="18">+F15+(0.5*G15)</f>
        <v>342.5</v>
      </c>
      <c r="K15" s="9">
        <f t="shared" ref="K15:K553" si="19">+J15/E15</f>
        <v>0.3055307761</v>
      </c>
      <c r="L15" s="8">
        <f>SUMIF(Districts!$G$17:$G$555,$A15,Districts!N$17:N$555)</f>
        <v>456464.32</v>
      </c>
      <c r="M15" s="8">
        <f t="shared" ref="M15:M553" si="20">+L15/E15</f>
        <v>407.1938626</v>
      </c>
      <c r="N15" s="8">
        <f t="shared" ref="N15:N553" si="21">L15/J15</f>
        <v>1332.74254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1">
        <v>1.2</v>
      </c>
      <c r="B16" s="2">
        <v>3.0</v>
      </c>
      <c r="C16" s="2">
        <v>1.0</v>
      </c>
      <c r="D16" s="3" t="s">
        <v>58</v>
      </c>
      <c r="E16" s="8">
        <f>SUMIF(Districts!$G$17:$G$555,$A16,Districts!I$17:I$555)</f>
        <v>32713</v>
      </c>
      <c r="F16" s="8">
        <f>SUMIF(Districts!$G$17:$G$555,$A16,Districts!J$17:J$555)</f>
        <v>15765</v>
      </c>
      <c r="G16" s="8">
        <f>SUMIF(Districts!$G$17:$G$555,$A16,Districts!K$17:K$555)</f>
        <v>1733</v>
      </c>
      <c r="H16" s="8">
        <f t="shared" si="16"/>
        <v>17498</v>
      </c>
      <c r="I16" s="9">
        <f t="shared" si="17"/>
        <v>0.5348943845</v>
      </c>
      <c r="J16" s="8">
        <f t="shared" si="18"/>
        <v>16631.5</v>
      </c>
      <c r="K16" s="9">
        <f t="shared" si="19"/>
        <v>0.5084064439</v>
      </c>
      <c r="L16" s="8">
        <f>SUMIF(Districts!$G$17:$G$555,$A16,Districts!N$17:N$555)</f>
        <v>43077023.04</v>
      </c>
      <c r="M16" s="8">
        <f t="shared" si="20"/>
        <v>1316.816649</v>
      </c>
      <c r="N16" s="8">
        <f t="shared" si="21"/>
        <v>2590.086465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1">
        <v>2.0</v>
      </c>
      <c r="B17" s="2">
        <v>1.0</v>
      </c>
      <c r="C17" s="2">
        <v>6.0</v>
      </c>
      <c r="D17" s="3" t="s">
        <v>59</v>
      </c>
      <c r="E17" s="8">
        <f>SUMIF(Districts!$G$17:$G$555,$A17,Districts!I$17:I$555)</f>
        <v>232</v>
      </c>
      <c r="F17" s="8">
        <f>SUMIF(Districts!$G$17:$G$555,$A17,Districts!J$17:J$555)</f>
        <v>94</v>
      </c>
      <c r="G17" s="8">
        <f>SUMIF(Districts!$G$17:$G$555,$A17,Districts!K$17:K$555)</f>
        <v>25</v>
      </c>
      <c r="H17" s="8">
        <f t="shared" si="16"/>
        <v>119</v>
      </c>
      <c r="I17" s="9">
        <f t="shared" si="17"/>
        <v>0.5129310345</v>
      </c>
      <c r="J17" s="8">
        <f t="shared" si="18"/>
        <v>106.5</v>
      </c>
      <c r="K17" s="9">
        <f t="shared" si="19"/>
        <v>0.4590517241</v>
      </c>
      <c r="L17" s="8">
        <f>SUMIF(Districts!$G$17:$G$555,$A17,Districts!N$17:N$555)</f>
        <v>210103.04</v>
      </c>
      <c r="M17" s="8">
        <f t="shared" si="20"/>
        <v>905.6165517</v>
      </c>
      <c r="N17" s="8">
        <f t="shared" si="21"/>
        <v>1972.798498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1">
        <v>4.0</v>
      </c>
      <c r="B18" s="2">
        <v>1.0</v>
      </c>
      <c r="C18" s="2">
        <v>6.0</v>
      </c>
      <c r="D18" s="3" t="s">
        <v>60</v>
      </c>
      <c r="E18" s="8">
        <f>SUMIF(Districts!$G$17:$G$555,$A18,Districts!I$17:I$555)</f>
        <v>414</v>
      </c>
      <c r="F18" s="8">
        <f>SUMIF(Districts!$G$17:$G$555,$A18,Districts!J$17:J$555)</f>
        <v>147</v>
      </c>
      <c r="G18" s="8">
        <f>SUMIF(Districts!$G$17:$G$555,$A18,Districts!K$17:K$555)</f>
        <v>21</v>
      </c>
      <c r="H18" s="8">
        <f t="shared" si="16"/>
        <v>168</v>
      </c>
      <c r="I18" s="9">
        <f t="shared" si="17"/>
        <v>0.4057971014</v>
      </c>
      <c r="J18" s="8">
        <f t="shared" si="18"/>
        <v>157.5</v>
      </c>
      <c r="K18" s="9">
        <f t="shared" si="19"/>
        <v>0.3804347826</v>
      </c>
      <c r="L18" s="8">
        <f>SUMIF(Districts!$G$17:$G$555,$A18,Districts!N$17:N$555)</f>
        <v>258504.64</v>
      </c>
      <c r="M18" s="8">
        <f t="shared" si="20"/>
        <v>624.407343</v>
      </c>
      <c r="N18" s="8">
        <f t="shared" si="21"/>
        <v>1641.299302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1">
        <v>6.0</v>
      </c>
      <c r="B19" s="2">
        <v>3.0</v>
      </c>
      <c r="C19" s="2">
        <v>2.0</v>
      </c>
      <c r="D19" s="3" t="s">
        <v>61</v>
      </c>
      <c r="E19" s="8">
        <f>SUMIF(Districts!$G$17:$G$555,$A19,Districts!I$17:I$555)</f>
        <v>3176</v>
      </c>
      <c r="F19" s="8">
        <f>SUMIF(Districts!$G$17:$G$555,$A19,Districts!J$17:J$555)</f>
        <v>1150</v>
      </c>
      <c r="G19" s="8">
        <f>SUMIF(Districts!$G$17:$G$555,$A19,Districts!K$17:K$555)</f>
        <v>368</v>
      </c>
      <c r="H19" s="8">
        <f t="shared" si="16"/>
        <v>1518</v>
      </c>
      <c r="I19" s="9">
        <f t="shared" si="17"/>
        <v>0.4779596977</v>
      </c>
      <c r="J19" s="8">
        <f t="shared" si="18"/>
        <v>1334</v>
      </c>
      <c r="K19" s="9">
        <f t="shared" si="19"/>
        <v>0.4200251889</v>
      </c>
      <c r="L19" s="8">
        <f>SUMIF(Districts!$G$17:$G$555,$A19,Districts!N$17:N$555)</f>
        <v>2460920.64</v>
      </c>
      <c r="M19" s="8">
        <f t="shared" si="20"/>
        <v>774.849068</v>
      </c>
      <c r="N19" s="8">
        <f t="shared" si="21"/>
        <v>1844.768096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1">
        <v>11.0</v>
      </c>
      <c r="B20" s="2">
        <v>1.0</v>
      </c>
      <c r="C20" s="2">
        <v>3.0</v>
      </c>
      <c r="D20" s="3" t="s">
        <v>62</v>
      </c>
      <c r="E20" s="8">
        <f>SUMIF(Districts!$G$17:$G$555,$A20,Districts!I$17:I$555)</f>
        <v>37719</v>
      </c>
      <c r="F20" s="8">
        <f>SUMIF(Districts!$G$17:$G$555,$A20,Districts!J$17:J$555)</f>
        <v>8352</v>
      </c>
      <c r="G20" s="8">
        <f>SUMIF(Districts!$G$17:$G$555,$A20,Districts!K$17:K$555)</f>
        <v>2688</v>
      </c>
      <c r="H20" s="8">
        <f t="shared" si="16"/>
        <v>11040</v>
      </c>
      <c r="I20" s="9">
        <f t="shared" si="17"/>
        <v>0.2926906864</v>
      </c>
      <c r="J20" s="8">
        <f t="shared" si="18"/>
        <v>9696</v>
      </c>
      <c r="K20" s="9">
        <f t="shared" si="19"/>
        <v>0.2570587767</v>
      </c>
      <c r="L20" s="8">
        <f>SUMIF(Districts!$G$17:$G$555,$A20,Districts!N$17:N$555)</f>
        <v>12504510.4</v>
      </c>
      <c r="M20" s="8">
        <f t="shared" si="20"/>
        <v>331.5175482</v>
      </c>
      <c r="N20" s="8">
        <f t="shared" si="21"/>
        <v>1289.656601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1">
        <v>12.0</v>
      </c>
      <c r="B21" s="2">
        <v>1.0</v>
      </c>
      <c r="C21" s="2">
        <v>3.0</v>
      </c>
      <c r="D21" s="3" t="s">
        <v>63</v>
      </c>
      <c r="E21" s="8">
        <f>SUMIF(Districts!$G$17:$G$555,$A21,Districts!I$17:I$555)</f>
        <v>6659</v>
      </c>
      <c r="F21" s="8">
        <f>SUMIF(Districts!$G$17:$G$555,$A21,Districts!J$17:J$555)</f>
        <v>682</v>
      </c>
      <c r="G21" s="8">
        <f>SUMIF(Districts!$G$17:$G$555,$A21,Districts!K$17:K$555)</f>
        <v>198</v>
      </c>
      <c r="H21" s="8">
        <f t="shared" si="16"/>
        <v>880</v>
      </c>
      <c r="I21" s="9">
        <f t="shared" si="17"/>
        <v>0.1321519748</v>
      </c>
      <c r="J21" s="8">
        <f t="shared" si="18"/>
        <v>781</v>
      </c>
      <c r="K21" s="9">
        <f t="shared" si="19"/>
        <v>0.1172848776</v>
      </c>
      <c r="L21" s="8">
        <f>SUMIF(Districts!$G$17:$G$555,$A21,Districts!N$17:N$555)</f>
        <v>512369.6</v>
      </c>
      <c r="M21" s="8">
        <f t="shared" si="20"/>
        <v>76.94392551</v>
      </c>
      <c r="N21" s="8">
        <f t="shared" si="21"/>
        <v>656.0430218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1">
        <v>13.0</v>
      </c>
      <c r="B22" s="2">
        <v>1.0</v>
      </c>
      <c r="C22" s="2">
        <v>2.0</v>
      </c>
      <c r="D22" s="3" t="s">
        <v>64</v>
      </c>
      <c r="E22" s="8">
        <f>SUMIF(Districts!$G$17:$G$555,$A22,Districts!I$17:I$555)</f>
        <v>3142</v>
      </c>
      <c r="F22" s="8">
        <f>SUMIF(Districts!$G$17:$G$555,$A22,Districts!J$17:J$555)</f>
        <v>1849</v>
      </c>
      <c r="G22" s="8">
        <f>SUMIF(Districts!$G$17:$G$555,$A22,Districts!K$17:K$555)</f>
        <v>489</v>
      </c>
      <c r="H22" s="8">
        <f t="shared" si="16"/>
        <v>2338</v>
      </c>
      <c r="I22" s="9">
        <f t="shared" si="17"/>
        <v>0.7441120306</v>
      </c>
      <c r="J22" s="8">
        <f t="shared" si="18"/>
        <v>2093.5</v>
      </c>
      <c r="K22" s="9">
        <f t="shared" si="19"/>
        <v>0.6662953533</v>
      </c>
      <c r="L22" s="8">
        <f>SUMIF(Districts!$G$17:$G$555,$A22,Districts!N$17:N$555)</f>
        <v>6007640.96</v>
      </c>
      <c r="M22" s="8">
        <f t="shared" si="20"/>
        <v>1912.04359</v>
      </c>
      <c r="N22" s="8">
        <f t="shared" si="21"/>
        <v>2869.663702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1">
        <v>14.0</v>
      </c>
      <c r="B23" s="2">
        <v>1.0</v>
      </c>
      <c r="C23" s="2">
        <v>3.0</v>
      </c>
      <c r="D23" s="3" t="s">
        <v>65</v>
      </c>
      <c r="E23" s="8">
        <f>SUMIF(Districts!$G$17:$G$555,$A23,Districts!I$17:I$555)</f>
        <v>2914</v>
      </c>
      <c r="F23" s="8">
        <f>SUMIF(Districts!$G$17:$G$555,$A23,Districts!J$17:J$555)</f>
        <v>1411</v>
      </c>
      <c r="G23" s="8">
        <f>SUMIF(Districts!$G$17:$G$555,$A23,Districts!K$17:K$555)</f>
        <v>306</v>
      </c>
      <c r="H23" s="8">
        <f t="shared" si="16"/>
        <v>1717</v>
      </c>
      <c r="I23" s="9">
        <f t="shared" si="17"/>
        <v>0.5892244338</v>
      </c>
      <c r="J23" s="8">
        <f t="shared" si="18"/>
        <v>1564</v>
      </c>
      <c r="K23" s="9">
        <f t="shared" si="19"/>
        <v>0.5367192862</v>
      </c>
      <c r="L23" s="8">
        <f>SUMIF(Districts!$G$17:$G$555,$A23,Districts!N$17:N$555)</f>
        <v>3639628.48</v>
      </c>
      <c r="M23" s="8">
        <f t="shared" si="20"/>
        <v>1249.014578</v>
      </c>
      <c r="N23" s="8">
        <f t="shared" si="21"/>
        <v>2327.128184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1">
        <v>15.0</v>
      </c>
      <c r="B24" s="2">
        <v>1.0</v>
      </c>
      <c r="C24" s="2">
        <v>3.0</v>
      </c>
      <c r="D24" s="3" t="s">
        <v>66</v>
      </c>
      <c r="E24" s="8">
        <f>SUMIF(Districts!$G$17:$G$555,$A24,Districts!I$17:I$555)</f>
        <v>4234</v>
      </c>
      <c r="F24" s="8">
        <f>SUMIF(Districts!$G$17:$G$555,$A24,Districts!J$17:J$555)</f>
        <v>625</v>
      </c>
      <c r="G24" s="8">
        <f>SUMIF(Districts!$G$17:$G$555,$A24,Districts!K$17:K$555)</f>
        <v>291</v>
      </c>
      <c r="H24" s="8">
        <f t="shared" si="16"/>
        <v>916</v>
      </c>
      <c r="I24" s="9">
        <f t="shared" si="17"/>
        <v>0.2163438829</v>
      </c>
      <c r="J24" s="8">
        <f t="shared" si="18"/>
        <v>770.5</v>
      </c>
      <c r="K24" s="9">
        <f t="shared" si="19"/>
        <v>0.1819792159</v>
      </c>
      <c r="L24" s="8">
        <f>SUMIF(Districts!$G$17:$G$555,$A24,Districts!N$17:N$555)</f>
        <v>649956.16</v>
      </c>
      <c r="M24" s="8">
        <f t="shared" si="20"/>
        <v>153.5087766</v>
      </c>
      <c r="N24" s="8">
        <f t="shared" si="21"/>
        <v>843.5511486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1">
        <v>16.0</v>
      </c>
      <c r="B25" s="2">
        <v>1.0</v>
      </c>
      <c r="C25" s="2">
        <v>3.0</v>
      </c>
      <c r="D25" s="3" t="s">
        <v>67</v>
      </c>
      <c r="E25" s="8">
        <f>SUMIF(Districts!$G$17:$G$555,$A25,Districts!I$17:I$555)</f>
        <v>6168</v>
      </c>
      <c r="F25" s="8">
        <f>SUMIF(Districts!$G$17:$G$555,$A25,Districts!J$17:J$555)</f>
        <v>1481</v>
      </c>
      <c r="G25" s="8">
        <f>SUMIF(Districts!$G$17:$G$555,$A25,Districts!K$17:K$555)</f>
        <v>505</v>
      </c>
      <c r="H25" s="8">
        <f t="shared" si="16"/>
        <v>1986</v>
      </c>
      <c r="I25" s="9">
        <f t="shared" si="17"/>
        <v>0.3219844358</v>
      </c>
      <c r="J25" s="8">
        <f t="shared" si="18"/>
        <v>1733.5</v>
      </c>
      <c r="K25" s="9">
        <f t="shared" si="19"/>
        <v>0.2810473411</v>
      </c>
      <c r="L25" s="8">
        <f>SUMIF(Districts!$G$17:$G$555,$A25,Districts!N$17:N$555)</f>
        <v>2316403.2</v>
      </c>
      <c r="M25" s="8">
        <f t="shared" si="20"/>
        <v>375.551751</v>
      </c>
      <c r="N25" s="8">
        <f t="shared" si="21"/>
        <v>1336.257975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1">
        <v>22.0</v>
      </c>
      <c r="B26" s="2">
        <v>1.0</v>
      </c>
      <c r="C26" s="2">
        <v>4.0</v>
      </c>
      <c r="D26" s="3" t="s">
        <v>68</v>
      </c>
      <c r="E26" s="8">
        <f>SUMIF(Districts!$G$17:$G$555,$A26,Districts!I$17:I$555)</f>
        <v>2807</v>
      </c>
      <c r="F26" s="8">
        <f>SUMIF(Districts!$G$17:$G$555,$A26,Districts!J$17:J$555)</f>
        <v>702</v>
      </c>
      <c r="G26" s="8">
        <f>SUMIF(Districts!$G$17:$G$555,$A26,Districts!K$17:K$555)</f>
        <v>244</v>
      </c>
      <c r="H26" s="8">
        <f t="shared" si="16"/>
        <v>946</v>
      </c>
      <c r="I26" s="9">
        <f t="shared" si="17"/>
        <v>0.3370146063</v>
      </c>
      <c r="J26" s="8">
        <f t="shared" si="18"/>
        <v>824</v>
      </c>
      <c r="K26" s="9">
        <f t="shared" si="19"/>
        <v>0.2935518347</v>
      </c>
      <c r="L26" s="8">
        <f>SUMIF(Districts!$G$17:$G$555,$A26,Districts!N$17:N$555)</f>
        <v>1138210.88</v>
      </c>
      <c r="M26" s="8">
        <f t="shared" si="20"/>
        <v>405.4901603</v>
      </c>
      <c r="N26" s="8">
        <f t="shared" si="21"/>
        <v>1381.323883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1">
        <v>23.0</v>
      </c>
      <c r="B27" s="2">
        <v>1.0</v>
      </c>
      <c r="C27" s="2">
        <v>6.0</v>
      </c>
      <c r="D27" s="3" t="s">
        <v>69</v>
      </c>
      <c r="E27" s="8">
        <f>SUMIF(Districts!$G$17:$G$555,$A27,Districts!I$17:I$555)</f>
        <v>876</v>
      </c>
      <c r="F27" s="8">
        <f>SUMIF(Districts!$G$17:$G$555,$A27,Districts!J$17:J$555)</f>
        <v>214</v>
      </c>
      <c r="G27" s="8">
        <f>SUMIF(Districts!$G$17:$G$555,$A27,Districts!K$17:K$555)</f>
        <v>94</v>
      </c>
      <c r="H27" s="8">
        <f t="shared" si="16"/>
        <v>308</v>
      </c>
      <c r="I27" s="9">
        <f t="shared" si="17"/>
        <v>0.3515981735</v>
      </c>
      <c r="J27" s="8">
        <f t="shared" si="18"/>
        <v>261</v>
      </c>
      <c r="K27" s="9">
        <f t="shared" si="19"/>
        <v>0.2979452055</v>
      </c>
      <c r="L27" s="8">
        <f>SUMIF(Districts!$G$17:$G$555,$A27,Districts!N$17:N$555)</f>
        <v>339154.88</v>
      </c>
      <c r="M27" s="8">
        <f t="shared" si="20"/>
        <v>387.163105</v>
      </c>
      <c r="N27" s="8">
        <f t="shared" si="21"/>
        <v>1299.443985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1">
        <v>25.0</v>
      </c>
      <c r="B28" s="2">
        <v>1.0</v>
      </c>
      <c r="C28" s="2">
        <v>6.0</v>
      </c>
      <c r="D28" s="3" t="s">
        <v>70</v>
      </c>
      <c r="E28" s="8">
        <f>SUMIF(Districts!$G$17:$G$555,$A28,Districts!I$17:I$555)</f>
        <v>87</v>
      </c>
      <c r="F28" s="8">
        <f>SUMIF(Districts!$G$17:$G$555,$A28,Districts!J$17:J$555)</f>
        <v>73</v>
      </c>
      <c r="G28" s="8">
        <f>SUMIF(Districts!$G$17:$G$555,$A28,Districts!K$17:K$555)</f>
        <v>1</v>
      </c>
      <c r="H28" s="8">
        <f t="shared" si="16"/>
        <v>74</v>
      </c>
      <c r="I28" s="9">
        <f t="shared" si="17"/>
        <v>0.8505747126</v>
      </c>
      <c r="J28" s="8">
        <f t="shared" si="18"/>
        <v>73.5</v>
      </c>
      <c r="K28" s="9">
        <f t="shared" si="19"/>
        <v>0.8448275862</v>
      </c>
      <c r="L28" s="8">
        <f>SUMIF(Districts!$G$17:$G$555,$A28,Districts!N$17:N$555)</f>
        <v>252604.8</v>
      </c>
      <c r="M28" s="8">
        <f t="shared" si="20"/>
        <v>2903.503448</v>
      </c>
      <c r="N28" s="8">
        <f t="shared" si="21"/>
        <v>3436.8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1">
        <v>31.0</v>
      </c>
      <c r="B29" s="2">
        <v>1.0</v>
      </c>
      <c r="C29" s="2">
        <v>4.0</v>
      </c>
      <c r="D29" s="3" t="s">
        <v>71</v>
      </c>
      <c r="E29" s="8">
        <f>SUMIF(Districts!$G$17:$G$555,$A29,Districts!I$17:I$555)</f>
        <v>4969</v>
      </c>
      <c r="F29" s="8">
        <f>SUMIF(Districts!$G$17:$G$555,$A29,Districts!J$17:J$555)</f>
        <v>1456</v>
      </c>
      <c r="G29" s="8">
        <f>SUMIF(Districts!$G$17:$G$555,$A29,Districts!K$17:K$555)</f>
        <v>418</v>
      </c>
      <c r="H29" s="8">
        <f t="shared" si="16"/>
        <v>1874</v>
      </c>
      <c r="I29" s="9">
        <f t="shared" si="17"/>
        <v>0.3771382572</v>
      </c>
      <c r="J29" s="8">
        <f t="shared" si="18"/>
        <v>1665</v>
      </c>
      <c r="K29" s="9">
        <f t="shared" si="19"/>
        <v>0.3350774804</v>
      </c>
      <c r="L29" s="8">
        <f>SUMIF(Districts!$G$17:$G$555,$A29,Districts!N$17:N$555)</f>
        <v>2672283.84</v>
      </c>
      <c r="M29" s="8">
        <f t="shared" si="20"/>
        <v>537.7910727</v>
      </c>
      <c r="N29" s="8">
        <f t="shared" si="21"/>
        <v>1604.975279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1">
        <v>32.0</v>
      </c>
      <c r="B30" s="2">
        <v>1.0</v>
      </c>
      <c r="C30" s="2">
        <v>6.0</v>
      </c>
      <c r="D30" s="3" t="s">
        <v>72</v>
      </c>
      <c r="E30" s="8">
        <f>SUMIF(Districts!$G$17:$G$555,$A30,Districts!I$17:I$555)</f>
        <v>641</v>
      </c>
      <c r="F30" s="8">
        <f>SUMIF(Districts!$G$17:$G$555,$A30,Districts!J$17:J$555)</f>
        <v>250</v>
      </c>
      <c r="G30" s="8">
        <f>SUMIF(Districts!$G$17:$G$555,$A30,Districts!K$17:K$555)</f>
        <v>83</v>
      </c>
      <c r="H30" s="8">
        <f t="shared" si="16"/>
        <v>333</v>
      </c>
      <c r="I30" s="9">
        <f t="shared" si="17"/>
        <v>0.51950078</v>
      </c>
      <c r="J30" s="8">
        <f t="shared" si="18"/>
        <v>291.5</v>
      </c>
      <c r="K30" s="9">
        <f t="shared" si="19"/>
        <v>0.4547581903</v>
      </c>
      <c r="L30" s="8">
        <f>SUMIF(Districts!$G$17:$G$555,$A30,Districts!N$17:N$555)</f>
        <v>571081.6</v>
      </c>
      <c r="M30" s="8">
        <f t="shared" si="20"/>
        <v>890.9229329</v>
      </c>
      <c r="N30" s="8">
        <f t="shared" si="21"/>
        <v>1959.113551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1">
        <v>36.0</v>
      </c>
      <c r="B31" s="2">
        <v>1.0</v>
      </c>
      <c r="C31" s="2">
        <v>6.0</v>
      </c>
      <c r="D31" s="3" t="s">
        <v>73</v>
      </c>
      <c r="E31" s="8">
        <f>SUMIF(Districts!$G$17:$G$555,$A31,Districts!I$17:I$555)</f>
        <v>293</v>
      </c>
      <c r="F31" s="8">
        <f>SUMIF(Districts!$G$17:$G$555,$A31,Districts!J$17:J$555)</f>
        <v>151</v>
      </c>
      <c r="G31" s="8">
        <f>SUMIF(Districts!$G$17:$G$555,$A31,Districts!K$17:K$555)</f>
        <v>66</v>
      </c>
      <c r="H31" s="8">
        <f t="shared" si="16"/>
        <v>217</v>
      </c>
      <c r="I31" s="9">
        <f t="shared" si="17"/>
        <v>0.7406143345</v>
      </c>
      <c r="J31" s="8">
        <f t="shared" si="18"/>
        <v>184</v>
      </c>
      <c r="K31" s="9">
        <f t="shared" si="19"/>
        <v>0.6279863481</v>
      </c>
      <c r="L31" s="8">
        <f>SUMIF(Districts!$G$17:$G$555,$A31,Districts!N$17:N$555)</f>
        <v>499367.04</v>
      </c>
      <c r="M31" s="8">
        <f t="shared" si="20"/>
        <v>1704.324369</v>
      </c>
      <c r="N31" s="8">
        <f t="shared" si="21"/>
        <v>2713.951304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1">
        <v>38.0</v>
      </c>
      <c r="B32" s="2">
        <v>1.0</v>
      </c>
      <c r="C32" s="2">
        <v>5.0</v>
      </c>
      <c r="D32" s="3" t="s">
        <v>74</v>
      </c>
      <c r="E32" s="8">
        <f>SUMIF(Districts!$G$17:$G$555,$A32,Districts!I$17:I$555)</f>
        <v>1526</v>
      </c>
      <c r="F32" s="8">
        <f>SUMIF(Districts!$G$17:$G$555,$A32,Districts!J$17:J$555)</f>
        <v>1293</v>
      </c>
      <c r="G32" s="8">
        <f>SUMIF(Districts!$G$17:$G$555,$A32,Districts!K$17:K$555)</f>
        <v>38</v>
      </c>
      <c r="H32" s="8">
        <f t="shared" si="16"/>
        <v>1331</v>
      </c>
      <c r="I32" s="9">
        <f t="shared" si="17"/>
        <v>0.872214941</v>
      </c>
      <c r="J32" s="8">
        <f t="shared" si="18"/>
        <v>1312</v>
      </c>
      <c r="K32" s="9">
        <f t="shared" si="19"/>
        <v>0.8597640891</v>
      </c>
      <c r="L32" s="8">
        <f>SUMIF(Districts!$G$17:$G$555,$A32,Districts!N$17:N$555)</f>
        <v>4454150.08</v>
      </c>
      <c r="M32" s="8">
        <f t="shared" si="20"/>
        <v>2918.840157</v>
      </c>
      <c r="N32" s="8">
        <f t="shared" si="21"/>
        <v>3394.931463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1">
        <v>47.0</v>
      </c>
      <c r="B33" s="2">
        <v>1.0</v>
      </c>
      <c r="C33" s="2">
        <v>4.0</v>
      </c>
      <c r="D33" s="3" t="s">
        <v>75</v>
      </c>
      <c r="E33" s="8">
        <f>SUMIF(Districts!$G$17:$G$555,$A33,Districts!I$17:I$555)</f>
        <v>4475</v>
      </c>
      <c r="F33" s="8">
        <f>SUMIF(Districts!$G$17:$G$555,$A33,Districts!J$17:J$555)</f>
        <v>914</v>
      </c>
      <c r="G33" s="8">
        <f>SUMIF(Districts!$G$17:$G$555,$A33,Districts!K$17:K$555)</f>
        <v>331</v>
      </c>
      <c r="H33" s="8">
        <f t="shared" si="16"/>
        <v>1245</v>
      </c>
      <c r="I33" s="9">
        <f t="shared" si="17"/>
        <v>0.2782122905</v>
      </c>
      <c r="J33" s="8">
        <f t="shared" si="18"/>
        <v>1079.5</v>
      </c>
      <c r="K33" s="9">
        <f t="shared" si="19"/>
        <v>0.2412290503</v>
      </c>
      <c r="L33" s="8">
        <f>SUMIF(Districts!$G$17:$G$555,$A33,Districts!N$17:N$555)</f>
        <v>1142564.16</v>
      </c>
      <c r="M33" s="8">
        <f t="shared" si="20"/>
        <v>255.3216</v>
      </c>
      <c r="N33" s="8">
        <f t="shared" si="21"/>
        <v>1058.419787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1">
        <v>51.0</v>
      </c>
      <c r="B34" s="2">
        <v>1.0</v>
      </c>
      <c r="C34" s="2">
        <v>5.0</v>
      </c>
      <c r="D34" s="3" t="s">
        <v>76</v>
      </c>
      <c r="E34" s="8">
        <f>SUMIF(Districts!$G$17:$G$555,$A34,Districts!I$17:I$555)</f>
        <v>1945</v>
      </c>
      <c r="F34" s="8">
        <f>SUMIF(Districts!$G$17:$G$555,$A34,Districts!J$17:J$555)</f>
        <v>270</v>
      </c>
      <c r="G34" s="8">
        <f>SUMIF(Districts!$G$17:$G$555,$A34,Districts!K$17:K$555)</f>
        <v>144</v>
      </c>
      <c r="H34" s="8">
        <f t="shared" si="16"/>
        <v>414</v>
      </c>
      <c r="I34" s="9">
        <f t="shared" si="17"/>
        <v>0.2128534704</v>
      </c>
      <c r="J34" s="8">
        <f t="shared" si="18"/>
        <v>342</v>
      </c>
      <c r="K34" s="9">
        <f t="shared" si="19"/>
        <v>0.1758354756</v>
      </c>
      <c r="L34" s="8">
        <f>SUMIF(Districts!$G$17:$G$555,$A34,Districts!N$17:N$555)</f>
        <v>265893.76</v>
      </c>
      <c r="M34" s="8">
        <f t="shared" si="20"/>
        <v>136.7063033</v>
      </c>
      <c r="N34" s="8">
        <f t="shared" si="21"/>
        <v>777.4671345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1">
        <v>75.0</v>
      </c>
      <c r="B35" s="2">
        <v>1.0</v>
      </c>
      <c r="C35" s="2">
        <v>6.0</v>
      </c>
      <c r="D35" s="3" t="s">
        <v>77</v>
      </c>
      <c r="E35" s="8">
        <f>SUMIF(Districts!$G$17:$G$555,$A35,Districts!I$17:I$555)</f>
        <v>709</v>
      </c>
      <c r="F35" s="8">
        <f>SUMIF(Districts!$G$17:$G$555,$A35,Districts!J$17:J$555)</f>
        <v>60</v>
      </c>
      <c r="G35" s="8">
        <f>SUMIF(Districts!$G$17:$G$555,$A35,Districts!K$17:K$555)</f>
        <v>50</v>
      </c>
      <c r="H35" s="8">
        <f t="shared" si="16"/>
        <v>110</v>
      </c>
      <c r="I35" s="9">
        <f t="shared" si="17"/>
        <v>0.1551480959</v>
      </c>
      <c r="J35" s="8">
        <f t="shared" si="18"/>
        <v>85</v>
      </c>
      <c r="K35" s="9">
        <f t="shared" si="19"/>
        <v>0.119887165</v>
      </c>
      <c r="L35" s="8">
        <f>SUMIF(Districts!$G$17:$G$555,$A35,Districts!N$17:N$555)</f>
        <v>43991.04</v>
      </c>
      <c r="M35" s="8">
        <f t="shared" si="20"/>
        <v>62.04660085</v>
      </c>
      <c r="N35" s="8">
        <f t="shared" si="21"/>
        <v>517.5416471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1">
        <v>77.0</v>
      </c>
      <c r="B36" s="2">
        <v>1.0</v>
      </c>
      <c r="C36" s="2">
        <v>4.0</v>
      </c>
      <c r="D36" s="3" t="s">
        <v>78</v>
      </c>
      <c r="E36" s="8">
        <f>SUMIF(Districts!$G$17:$G$555,$A36,Districts!I$17:I$555)</f>
        <v>8693</v>
      </c>
      <c r="F36" s="8">
        <f>SUMIF(Districts!$G$17:$G$555,$A36,Districts!J$17:J$555)</f>
        <v>2340</v>
      </c>
      <c r="G36" s="8">
        <f>SUMIF(Districts!$G$17:$G$555,$A36,Districts!K$17:K$555)</f>
        <v>370</v>
      </c>
      <c r="H36" s="8">
        <f t="shared" si="16"/>
        <v>2710</v>
      </c>
      <c r="I36" s="9">
        <f t="shared" si="17"/>
        <v>0.3117450823</v>
      </c>
      <c r="J36" s="8">
        <f t="shared" si="18"/>
        <v>2525</v>
      </c>
      <c r="K36" s="9">
        <f t="shared" si="19"/>
        <v>0.2904635914</v>
      </c>
      <c r="L36" s="8">
        <f>SUMIF(Districts!$G$17:$G$555,$A36,Districts!N$17:N$555)</f>
        <v>3454442.24</v>
      </c>
      <c r="M36" s="8">
        <f t="shared" si="20"/>
        <v>397.3820591</v>
      </c>
      <c r="N36" s="8">
        <f t="shared" si="21"/>
        <v>1368.095937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1">
        <v>81.0</v>
      </c>
      <c r="B37" s="2">
        <v>1.0</v>
      </c>
      <c r="C37" s="2">
        <v>6.0</v>
      </c>
      <c r="D37" s="3" t="s">
        <v>79</v>
      </c>
      <c r="E37" s="8">
        <f>SUMIF(Districts!$G$17:$G$555,$A37,Districts!I$17:I$555)</f>
        <v>136</v>
      </c>
      <c r="F37" s="8">
        <f>SUMIF(Districts!$G$17:$G$555,$A37,Districts!J$17:J$555)</f>
        <v>31</v>
      </c>
      <c r="G37" s="8">
        <f>SUMIF(Districts!$G$17:$G$555,$A37,Districts!K$17:K$555)</f>
        <v>36</v>
      </c>
      <c r="H37" s="8">
        <f t="shared" si="16"/>
        <v>67</v>
      </c>
      <c r="I37" s="9">
        <f t="shared" si="17"/>
        <v>0.4926470588</v>
      </c>
      <c r="J37" s="8">
        <f t="shared" si="18"/>
        <v>49</v>
      </c>
      <c r="K37" s="9">
        <f t="shared" si="19"/>
        <v>0.3602941176</v>
      </c>
      <c r="L37" s="8">
        <f>SUMIF(Districts!$G$17:$G$555,$A37,Districts!N$17:N$555)</f>
        <v>75838.72</v>
      </c>
      <c r="M37" s="8">
        <f t="shared" si="20"/>
        <v>557.6376471</v>
      </c>
      <c r="N37" s="8">
        <f t="shared" si="21"/>
        <v>1547.72898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1">
        <v>84.0</v>
      </c>
      <c r="B38" s="2">
        <v>1.0</v>
      </c>
      <c r="C38" s="2">
        <v>6.0</v>
      </c>
      <c r="D38" s="3" t="s">
        <v>80</v>
      </c>
      <c r="E38" s="8">
        <f>SUMIF(Districts!$G$17:$G$555,$A38,Districts!I$17:I$555)</f>
        <v>576</v>
      </c>
      <c r="F38" s="8">
        <f>SUMIF(Districts!$G$17:$G$555,$A38,Districts!J$17:J$555)</f>
        <v>143</v>
      </c>
      <c r="G38" s="8">
        <f>SUMIF(Districts!$G$17:$G$555,$A38,Districts!K$17:K$555)</f>
        <v>69</v>
      </c>
      <c r="H38" s="8">
        <f t="shared" si="16"/>
        <v>212</v>
      </c>
      <c r="I38" s="9">
        <f t="shared" si="17"/>
        <v>0.3680555556</v>
      </c>
      <c r="J38" s="8">
        <f t="shared" si="18"/>
        <v>177.5</v>
      </c>
      <c r="K38" s="9">
        <f t="shared" si="19"/>
        <v>0.3081597222</v>
      </c>
      <c r="L38" s="8">
        <f>SUMIF(Districts!$G$17:$G$555,$A38,Districts!N$17:N$555)</f>
        <v>238628.48</v>
      </c>
      <c r="M38" s="8">
        <f t="shared" si="20"/>
        <v>414.2855556</v>
      </c>
      <c r="N38" s="8">
        <f t="shared" si="21"/>
        <v>1344.385803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1">
        <v>85.0</v>
      </c>
      <c r="B39" s="2">
        <v>1.0</v>
      </c>
      <c r="C39" s="2">
        <v>6.0</v>
      </c>
      <c r="D39" s="3" t="s">
        <v>81</v>
      </c>
      <c r="E39" s="8">
        <f>SUMIF(Districts!$G$17:$G$555,$A39,Districts!I$17:I$555)</f>
        <v>569</v>
      </c>
      <c r="F39" s="8">
        <f>SUMIF(Districts!$G$17:$G$555,$A39,Districts!J$17:J$555)</f>
        <v>138</v>
      </c>
      <c r="G39" s="8">
        <f>SUMIF(Districts!$G$17:$G$555,$A39,Districts!K$17:K$555)</f>
        <v>125</v>
      </c>
      <c r="H39" s="8">
        <f t="shared" si="16"/>
        <v>263</v>
      </c>
      <c r="I39" s="9">
        <f t="shared" si="17"/>
        <v>0.4622144112</v>
      </c>
      <c r="J39" s="8">
        <f t="shared" si="18"/>
        <v>200.5</v>
      </c>
      <c r="K39" s="9">
        <f t="shared" si="19"/>
        <v>0.3523725835</v>
      </c>
      <c r="L39" s="8">
        <f>SUMIF(Districts!$G$17:$G$555,$A39,Districts!N$17:N$555)</f>
        <v>306562.56</v>
      </c>
      <c r="M39" s="8">
        <f t="shared" si="20"/>
        <v>538.7742707</v>
      </c>
      <c r="N39" s="8">
        <f t="shared" si="21"/>
        <v>1528.990324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1">
        <v>88.0</v>
      </c>
      <c r="B40" s="2">
        <v>1.0</v>
      </c>
      <c r="C40" s="2">
        <v>4.0</v>
      </c>
      <c r="D40" s="3" t="s">
        <v>82</v>
      </c>
      <c r="E40" s="8">
        <f>SUMIF(Districts!$G$17:$G$555,$A40,Districts!I$17:I$555)</f>
        <v>2099</v>
      </c>
      <c r="F40" s="8">
        <f>SUMIF(Districts!$G$17:$G$555,$A40,Districts!J$17:J$555)</f>
        <v>373</v>
      </c>
      <c r="G40" s="8">
        <f>SUMIF(Districts!$G$17:$G$555,$A40,Districts!K$17:K$555)</f>
        <v>177</v>
      </c>
      <c r="H40" s="8">
        <f t="shared" si="16"/>
        <v>550</v>
      </c>
      <c r="I40" s="9">
        <f t="shared" si="17"/>
        <v>0.2620295379</v>
      </c>
      <c r="J40" s="8">
        <f t="shared" si="18"/>
        <v>461.5</v>
      </c>
      <c r="K40" s="9">
        <f t="shared" si="19"/>
        <v>0.2198666031</v>
      </c>
      <c r="L40" s="8">
        <f>SUMIF(Districts!$G$17:$G$555,$A40,Districts!N$17:N$555)</f>
        <v>459041.92</v>
      </c>
      <c r="M40" s="8">
        <f t="shared" si="20"/>
        <v>218.6955312</v>
      </c>
      <c r="N40" s="8">
        <f t="shared" si="21"/>
        <v>994.6737161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1">
        <v>91.0</v>
      </c>
      <c r="B41" s="2">
        <v>1.0</v>
      </c>
      <c r="C41" s="2">
        <v>6.0</v>
      </c>
      <c r="D41" s="3" t="s">
        <v>83</v>
      </c>
      <c r="E41" s="8">
        <f>SUMIF(Districts!$G$17:$G$555,$A41,Districts!I$17:I$555)</f>
        <v>712</v>
      </c>
      <c r="F41" s="8">
        <f>SUMIF(Districts!$G$17:$G$555,$A41,Districts!J$17:J$555)</f>
        <v>103</v>
      </c>
      <c r="G41" s="8">
        <f>SUMIF(Districts!$G$17:$G$555,$A41,Districts!K$17:K$555)</f>
        <v>76</v>
      </c>
      <c r="H41" s="8">
        <f t="shared" si="16"/>
        <v>179</v>
      </c>
      <c r="I41" s="9">
        <f t="shared" si="17"/>
        <v>0.2514044944</v>
      </c>
      <c r="J41" s="8">
        <f t="shared" si="18"/>
        <v>141</v>
      </c>
      <c r="K41" s="9">
        <f t="shared" si="19"/>
        <v>0.1980337079</v>
      </c>
      <c r="L41" s="8">
        <f>SUMIF(Districts!$G$17:$G$555,$A41,Districts!N$17:N$555)</f>
        <v>120288</v>
      </c>
      <c r="M41" s="8">
        <f t="shared" si="20"/>
        <v>168.9438202</v>
      </c>
      <c r="N41" s="8">
        <f t="shared" si="21"/>
        <v>853.106383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1">
        <v>93.0</v>
      </c>
      <c r="B42" s="2">
        <v>1.0</v>
      </c>
      <c r="C42" s="2">
        <v>6.0</v>
      </c>
      <c r="D42" s="3" t="s">
        <v>84</v>
      </c>
      <c r="E42" s="8">
        <f>SUMIF(Districts!$G$17:$G$555,$A42,Districts!I$17:I$555)</f>
        <v>398</v>
      </c>
      <c r="F42" s="8">
        <f>SUMIF(Districts!$G$17:$G$555,$A42,Districts!J$17:J$555)</f>
        <v>79</v>
      </c>
      <c r="G42" s="8">
        <f>SUMIF(Districts!$G$17:$G$555,$A42,Districts!K$17:K$555)</f>
        <v>22</v>
      </c>
      <c r="H42" s="8">
        <f t="shared" si="16"/>
        <v>101</v>
      </c>
      <c r="I42" s="9">
        <f t="shared" si="17"/>
        <v>0.2537688442</v>
      </c>
      <c r="J42" s="8">
        <f t="shared" si="18"/>
        <v>90</v>
      </c>
      <c r="K42" s="9">
        <f t="shared" si="19"/>
        <v>0.2261306533</v>
      </c>
      <c r="L42" s="8">
        <f>SUMIF(Districts!$G$17:$G$555,$A42,Districts!N$17:N$555)</f>
        <v>87810.24</v>
      </c>
      <c r="M42" s="8">
        <f t="shared" si="20"/>
        <v>220.6287437</v>
      </c>
      <c r="N42" s="8">
        <f t="shared" si="21"/>
        <v>975.6693333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1">
        <v>94.0</v>
      </c>
      <c r="B43" s="2">
        <v>1.0</v>
      </c>
      <c r="C43" s="2">
        <v>4.0</v>
      </c>
      <c r="D43" s="3" t="s">
        <v>85</v>
      </c>
      <c r="E43" s="8">
        <f>SUMIF(Districts!$G$17:$G$555,$A43,Districts!I$17:I$555)</f>
        <v>2634</v>
      </c>
      <c r="F43" s="8">
        <f>SUMIF(Districts!$G$17:$G$555,$A43,Districts!J$17:J$555)</f>
        <v>889</v>
      </c>
      <c r="G43" s="8">
        <f>SUMIF(Districts!$G$17:$G$555,$A43,Districts!K$17:K$555)</f>
        <v>155</v>
      </c>
      <c r="H43" s="8">
        <f t="shared" si="16"/>
        <v>1044</v>
      </c>
      <c r="I43" s="9">
        <f t="shared" si="17"/>
        <v>0.3963553531</v>
      </c>
      <c r="J43" s="8">
        <f t="shared" si="18"/>
        <v>966.5</v>
      </c>
      <c r="K43" s="9">
        <f t="shared" si="19"/>
        <v>0.3669324222</v>
      </c>
      <c r="L43" s="8">
        <f>SUMIF(Districts!$G$17:$G$555,$A43,Districts!N$17:N$555)</f>
        <v>1556297.6</v>
      </c>
      <c r="M43" s="8">
        <f t="shared" si="20"/>
        <v>590.8495065</v>
      </c>
      <c r="N43" s="8">
        <f t="shared" si="21"/>
        <v>1610.240662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1">
        <v>95.0</v>
      </c>
      <c r="B44" s="2">
        <v>1.0</v>
      </c>
      <c r="C44" s="2">
        <v>6.0</v>
      </c>
      <c r="D44" s="3" t="s">
        <v>86</v>
      </c>
      <c r="E44" s="8">
        <f>SUMIF(Districts!$G$17:$G$555,$A44,Districts!I$17:I$555)</f>
        <v>301</v>
      </c>
      <c r="F44" s="8">
        <f>SUMIF(Districts!$G$17:$G$555,$A44,Districts!J$17:J$555)</f>
        <v>53</v>
      </c>
      <c r="G44" s="8">
        <f>SUMIF(Districts!$G$17:$G$555,$A44,Districts!K$17:K$555)</f>
        <v>38</v>
      </c>
      <c r="H44" s="8">
        <f t="shared" si="16"/>
        <v>91</v>
      </c>
      <c r="I44" s="9">
        <f t="shared" si="17"/>
        <v>0.3023255814</v>
      </c>
      <c r="J44" s="8">
        <f t="shared" si="18"/>
        <v>72</v>
      </c>
      <c r="K44" s="9">
        <f t="shared" si="19"/>
        <v>0.2392026578</v>
      </c>
      <c r="L44" s="8">
        <f>SUMIF(Districts!$G$17:$G$555,$A44,Districts!N$17:N$555)</f>
        <v>74349.44</v>
      </c>
      <c r="M44" s="8">
        <f t="shared" si="20"/>
        <v>247.0081063</v>
      </c>
      <c r="N44" s="8">
        <f t="shared" si="21"/>
        <v>1032.631111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1">
        <v>97.0</v>
      </c>
      <c r="B45" s="2">
        <v>1.0</v>
      </c>
      <c r="C45" s="2">
        <v>6.0</v>
      </c>
      <c r="D45" s="3" t="s">
        <v>87</v>
      </c>
      <c r="E45" s="8">
        <f>SUMIF(Districts!$G$17:$G$555,$A45,Districts!I$17:I$555)</f>
        <v>577</v>
      </c>
      <c r="F45" s="8">
        <f>SUMIF(Districts!$G$17:$G$555,$A45,Districts!J$17:J$555)</f>
        <v>116</v>
      </c>
      <c r="G45" s="8">
        <f>SUMIF(Districts!$G$17:$G$555,$A45,Districts!K$17:K$555)</f>
        <v>39</v>
      </c>
      <c r="H45" s="8">
        <f t="shared" si="16"/>
        <v>155</v>
      </c>
      <c r="I45" s="9">
        <f t="shared" si="17"/>
        <v>0.2686308492</v>
      </c>
      <c r="J45" s="8">
        <f t="shared" si="18"/>
        <v>135.5</v>
      </c>
      <c r="K45" s="9">
        <f t="shared" si="19"/>
        <v>0.2348353553</v>
      </c>
      <c r="L45" s="8">
        <f>SUMIF(Districts!$G$17:$G$555,$A45,Districts!N$17:N$555)</f>
        <v>148584.32</v>
      </c>
      <c r="M45" s="8">
        <f t="shared" si="20"/>
        <v>257.5118198</v>
      </c>
      <c r="N45" s="8">
        <f t="shared" si="21"/>
        <v>1096.563247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1">
        <v>99.0</v>
      </c>
      <c r="B46" s="2">
        <v>1.0</v>
      </c>
      <c r="C46" s="2">
        <v>5.0</v>
      </c>
      <c r="D46" s="3" t="s">
        <v>88</v>
      </c>
      <c r="E46" s="8">
        <f>SUMIF(Districts!$G$17:$G$555,$A46,Districts!I$17:I$555)</f>
        <v>1268</v>
      </c>
      <c r="F46" s="8">
        <f>SUMIF(Districts!$G$17:$G$555,$A46,Districts!J$17:J$555)</f>
        <v>63</v>
      </c>
      <c r="G46" s="8">
        <f>SUMIF(Districts!$G$17:$G$555,$A46,Districts!K$17:K$555)</f>
        <v>21</v>
      </c>
      <c r="H46" s="8">
        <f t="shared" si="16"/>
        <v>84</v>
      </c>
      <c r="I46" s="9">
        <f t="shared" si="17"/>
        <v>0.06624605678</v>
      </c>
      <c r="J46" s="8">
        <f t="shared" si="18"/>
        <v>73.5</v>
      </c>
      <c r="K46" s="9">
        <f t="shared" si="19"/>
        <v>0.05796529968</v>
      </c>
      <c r="L46" s="8">
        <f>SUMIF(Districts!$G$17:$G$555,$A46,Districts!N$17:N$555)</f>
        <v>18616</v>
      </c>
      <c r="M46" s="8">
        <f t="shared" si="20"/>
        <v>14.68138801</v>
      </c>
      <c r="N46" s="8">
        <f t="shared" si="21"/>
        <v>253.2789116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1">
        <v>100.0</v>
      </c>
      <c r="B47" s="2">
        <v>1.0</v>
      </c>
      <c r="C47" s="2">
        <v>6.0</v>
      </c>
      <c r="D47" s="3" t="s">
        <v>89</v>
      </c>
      <c r="E47" s="8">
        <f>SUMIF(Districts!$G$17:$G$555,$A47,Districts!I$17:I$555)</f>
        <v>362</v>
      </c>
      <c r="F47" s="8">
        <f>SUMIF(Districts!$G$17:$G$555,$A47,Districts!J$17:J$555)</f>
        <v>106</v>
      </c>
      <c r="G47" s="8">
        <f>SUMIF(Districts!$G$17:$G$555,$A47,Districts!K$17:K$555)</f>
        <v>35</v>
      </c>
      <c r="H47" s="8">
        <f t="shared" si="16"/>
        <v>141</v>
      </c>
      <c r="I47" s="9">
        <f t="shared" si="17"/>
        <v>0.3895027624</v>
      </c>
      <c r="J47" s="8">
        <f t="shared" si="18"/>
        <v>123.5</v>
      </c>
      <c r="K47" s="9">
        <f t="shared" si="19"/>
        <v>0.341160221</v>
      </c>
      <c r="L47" s="8">
        <f>SUMIF(Districts!$G$17:$G$555,$A47,Districts!N$17:N$555)</f>
        <v>181062.08</v>
      </c>
      <c r="M47" s="8">
        <f t="shared" si="20"/>
        <v>500.1714917</v>
      </c>
      <c r="N47" s="8">
        <f t="shared" si="21"/>
        <v>1466.089717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1">
        <v>108.0</v>
      </c>
      <c r="B48" s="2">
        <v>1.0</v>
      </c>
      <c r="C48" s="2">
        <v>3.0</v>
      </c>
      <c r="D48" s="3" t="s">
        <v>90</v>
      </c>
      <c r="E48" s="8">
        <f>SUMIF(Districts!$G$17:$G$555,$A48,Districts!I$17:I$555)</f>
        <v>939</v>
      </c>
      <c r="F48" s="8">
        <f>SUMIF(Districts!$G$17:$G$555,$A48,Districts!J$17:J$555)</f>
        <v>106</v>
      </c>
      <c r="G48" s="8">
        <f>SUMIF(Districts!$G$17:$G$555,$A48,Districts!K$17:K$555)</f>
        <v>18</v>
      </c>
      <c r="H48" s="8">
        <f t="shared" si="16"/>
        <v>124</v>
      </c>
      <c r="I48" s="9">
        <f t="shared" si="17"/>
        <v>0.1320553781</v>
      </c>
      <c r="J48" s="8">
        <f t="shared" si="18"/>
        <v>115</v>
      </c>
      <c r="K48" s="9">
        <f t="shared" si="19"/>
        <v>0.1224707135</v>
      </c>
      <c r="L48" s="8">
        <f>SUMIF(Districts!$G$17:$G$555,$A48,Districts!N$17:N$555)</f>
        <v>61175.04</v>
      </c>
      <c r="M48" s="8">
        <f t="shared" si="20"/>
        <v>65.14913738</v>
      </c>
      <c r="N48" s="8">
        <f t="shared" si="21"/>
        <v>531.9568696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1">
        <v>110.0</v>
      </c>
      <c r="B49" s="2">
        <v>1.0</v>
      </c>
      <c r="C49" s="2">
        <v>3.0</v>
      </c>
      <c r="D49" s="3" t="s">
        <v>91</v>
      </c>
      <c r="E49" s="8">
        <f>SUMIF(Districts!$G$17:$G$555,$A49,Districts!I$17:I$555)</f>
        <v>4050</v>
      </c>
      <c r="F49" s="8">
        <f>SUMIF(Districts!$G$17:$G$555,$A49,Districts!J$17:J$555)</f>
        <v>181</v>
      </c>
      <c r="G49" s="8">
        <f>SUMIF(Districts!$G$17:$G$555,$A49,Districts!K$17:K$555)</f>
        <v>52</v>
      </c>
      <c r="H49" s="8">
        <f t="shared" si="16"/>
        <v>233</v>
      </c>
      <c r="I49" s="9">
        <f t="shared" si="17"/>
        <v>0.0575308642</v>
      </c>
      <c r="J49" s="8">
        <f t="shared" si="18"/>
        <v>207</v>
      </c>
      <c r="K49" s="9">
        <f t="shared" si="19"/>
        <v>0.05111111111</v>
      </c>
      <c r="L49" s="8">
        <f>SUMIF(Districts!$G$17:$G$555,$A49,Districts!N$17:N$555)</f>
        <v>57108.16</v>
      </c>
      <c r="M49" s="8">
        <f t="shared" si="20"/>
        <v>14.10078025</v>
      </c>
      <c r="N49" s="8">
        <f t="shared" si="21"/>
        <v>275.8848309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1">
        <v>111.0</v>
      </c>
      <c r="B50" s="2">
        <v>1.0</v>
      </c>
      <c r="C50" s="2">
        <v>3.0</v>
      </c>
      <c r="D50" s="3" t="s">
        <v>92</v>
      </c>
      <c r="E50" s="8">
        <f>SUMIF(Districts!$G$17:$G$555,$A50,Districts!I$17:I$555)</f>
        <v>1485</v>
      </c>
      <c r="F50" s="8">
        <f>SUMIF(Districts!$G$17:$G$555,$A50,Districts!J$17:J$555)</f>
        <v>180</v>
      </c>
      <c r="G50" s="8">
        <f>SUMIF(Districts!$G$17:$G$555,$A50,Districts!K$17:K$555)</f>
        <v>83</v>
      </c>
      <c r="H50" s="8">
        <f t="shared" si="16"/>
        <v>263</v>
      </c>
      <c r="I50" s="9">
        <f t="shared" si="17"/>
        <v>0.1771043771</v>
      </c>
      <c r="J50" s="8">
        <f t="shared" si="18"/>
        <v>221.5</v>
      </c>
      <c r="K50" s="9">
        <f t="shared" si="19"/>
        <v>0.1491582492</v>
      </c>
      <c r="L50" s="8">
        <f>SUMIF(Districts!$G$17:$G$555,$A50,Districts!N$17:N$555)</f>
        <v>147095.04</v>
      </c>
      <c r="M50" s="8">
        <f t="shared" si="20"/>
        <v>99.05389899</v>
      </c>
      <c r="N50" s="8">
        <f t="shared" si="21"/>
        <v>664.0859594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1">
        <v>112.0</v>
      </c>
      <c r="B51" s="2">
        <v>1.0</v>
      </c>
      <c r="C51" s="2">
        <v>3.0</v>
      </c>
      <c r="D51" s="3" t="s">
        <v>93</v>
      </c>
      <c r="E51" s="8">
        <f>SUMIF(Districts!$G$17:$G$555,$A51,Districts!I$17:I$555)</f>
        <v>9485</v>
      </c>
      <c r="F51" s="8">
        <f>SUMIF(Districts!$G$17:$G$555,$A51,Districts!J$17:J$555)</f>
        <v>1264</v>
      </c>
      <c r="G51" s="8">
        <f>SUMIF(Districts!$G$17:$G$555,$A51,Districts!K$17:K$555)</f>
        <v>389</v>
      </c>
      <c r="H51" s="8">
        <f t="shared" si="16"/>
        <v>1653</v>
      </c>
      <c r="I51" s="9">
        <f t="shared" si="17"/>
        <v>0.1742751713</v>
      </c>
      <c r="J51" s="8">
        <f t="shared" si="18"/>
        <v>1458.5</v>
      </c>
      <c r="K51" s="9">
        <f t="shared" si="19"/>
        <v>0.1537691091</v>
      </c>
      <c r="L51" s="8">
        <f>SUMIF(Districts!$G$17:$G$555,$A51,Districts!N$17:N$555)</f>
        <v>1169714.88</v>
      </c>
      <c r="M51" s="8">
        <f t="shared" si="20"/>
        <v>123.322602</v>
      </c>
      <c r="N51" s="8">
        <f t="shared" si="21"/>
        <v>801.9985465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1">
        <v>113.0</v>
      </c>
      <c r="B52" s="2">
        <v>1.0</v>
      </c>
      <c r="C52" s="2">
        <v>6.0</v>
      </c>
      <c r="D52" s="3" t="s">
        <v>94</v>
      </c>
      <c r="E52" s="8">
        <f>SUMIF(Districts!$G$17:$G$555,$A52,Districts!I$17:I$555)</f>
        <v>738</v>
      </c>
      <c r="F52" s="8">
        <f>SUMIF(Districts!$G$17:$G$555,$A52,Districts!J$17:J$555)</f>
        <v>304</v>
      </c>
      <c r="G52" s="8">
        <f>SUMIF(Districts!$G$17:$G$555,$A52,Districts!K$17:K$555)</f>
        <v>34</v>
      </c>
      <c r="H52" s="8">
        <f t="shared" si="16"/>
        <v>338</v>
      </c>
      <c r="I52" s="9">
        <f t="shared" si="17"/>
        <v>0.4579945799</v>
      </c>
      <c r="J52" s="8">
        <f t="shared" si="18"/>
        <v>321</v>
      </c>
      <c r="K52" s="9">
        <f t="shared" si="19"/>
        <v>0.4349593496</v>
      </c>
      <c r="L52" s="8">
        <f>SUMIF(Districts!$G$17:$G$555,$A52,Districts!N$17:N$555)</f>
        <v>608943.68</v>
      </c>
      <c r="M52" s="8">
        <f t="shared" si="20"/>
        <v>825.1269377</v>
      </c>
      <c r="N52" s="8">
        <f t="shared" si="21"/>
        <v>1897.02081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1">
        <v>115.0</v>
      </c>
      <c r="B53" s="2">
        <v>1.0</v>
      </c>
      <c r="C53" s="2">
        <v>5.0</v>
      </c>
      <c r="D53" s="3" t="s">
        <v>95</v>
      </c>
      <c r="E53" s="8">
        <f>SUMIF(Districts!$G$17:$G$555,$A53,Districts!I$17:I$555)</f>
        <v>1107</v>
      </c>
      <c r="F53" s="8">
        <f>SUMIF(Districts!$G$17:$G$555,$A53,Districts!J$17:J$555)</f>
        <v>679</v>
      </c>
      <c r="G53" s="8">
        <f>SUMIF(Districts!$G$17:$G$555,$A53,Districts!K$17:K$555)</f>
        <v>53</v>
      </c>
      <c r="H53" s="8">
        <f t="shared" si="16"/>
        <v>732</v>
      </c>
      <c r="I53" s="9">
        <f t="shared" si="17"/>
        <v>0.6612466125</v>
      </c>
      <c r="J53" s="8">
        <f t="shared" si="18"/>
        <v>705.5</v>
      </c>
      <c r="K53" s="9">
        <f t="shared" si="19"/>
        <v>0.6373080397</v>
      </c>
      <c r="L53" s="8">
        <f>SUMIF(Districts!$G$17:$G$555,$A53,Districts!N$17:N$555)</f>
        <v>1963443.84</v>
      </c>
      <c r="M53" s="8">
        <f t="shared" si="20"/>
        <v>1773.662005</v>
      </c>
      <c r="N53" s="8">
        <f t="shared" si="21"/>
        <v>2783.052927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1">
        <v>116.0</v>
      </c>
      <c r="B54" s="2">
        <v>1.0</v>
      </c>
      <c r="C54" s="2">
        <v>6.0</v>
      </c>
      <c r="D54" s="3" t="s">
        <v>96</v>
      </c>
      <c r="E54" s="8">
        <f>SUMIF(Districts!$G$17:$G$555,$A54,Districts!I$17:I$555)</f>
        <v>1134</v>
      </c>
      <c r="F54" s="8">
        <f>SUMIF(Districts!$G$17:$G$555,$A54,Districts!J$17:J$555)</f>
        <v>298</v>
      </c>
      <c r="G54" s="8">
        <f>SUMIF(Districts!$G$17:$G$555,$A54,Districts!K$17:K$555)</f>
        <v>174</v>
      </c>
      <c r="H54" s="8">
        <f t="shared" si="16"/>
        <v>472</v>
      </c>
      <c r="I54" s="9">
        <f t="shared" si="17"/>
        <v>0.4162257496</v>
      </c>
      <c r="J54" s="8">
        <f t="shared" si="18"/>
        <v>385</v>
      </c>
      <c r="K54" s="9">
        <f t="shared" si="19"/>
        <v>0.3395061728</v>
      </c>
      <c r="L54" s="8">
        <f>SUMIF(Districts!$G$17:$G$555,$A54,Districts!N$17:N$555)</f>
        <v>566270.08</v>
      </c>
      <c r="M54" s="8">
        <f t="shared" si="20"/>
        <v>499.3563316</v>
      </c>
      <c r="N54" s="8">
        <f t="shared" si="21"/>
        <v>1470.831377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1">
        <v>118.0</v>
      </c>
      <c r="B55" s="2">
        <v>1.0</v>
      </c>
      <c r="C55" s="2">
        <v>6.0</v>
      </c>
      <c r="D55" s="3" t="s">
        <v>97</v>
      </c>
      <c r="E55" s="8">
        <f>SUMIF(Districts!$G$17:$G$555,$A55,Districts!I$17:I$555)</f>
        <v>333</v>
      </c>
      <c r="F55" s="8">
        <f>SUMIF(Districts!$G$17:$G$555,$A55,Districts!J$17:J$555)</f>
        <v>204</v>
      </c>
      <c r="G55" s="8">
        <f>SUMIF(Districts!$G$17:$G$555,$A55,Districts!K$17:K$555)</f>
        <v>18</v>
      </c>
      <c r="H55" s="8">
        <f t="shared" si="16"/>
        <v>222</v>
      </c>
      <c r="I55" s="9">
        <f t="shared" si="17"/>
        <v>0.6666666667</v>
      </c>
      <c r="J55" s="8">
        <f t="shared" si="18"/>
        <v>213</v>
      </c>
      <c r="K55" s="9">
        <f t="shared" si="19"/>
        <v>0.6396396396</v>
      </c>
      <c r="L55" s="8">
        <f>SUMIF(Districts!$G$17:$G$555,$A55,Districts!N$17:N$555)</f>
        <v>582136.64</v>
      </c>
      <c r="M55" s="8">
        <f t="shared" si="20"/>
        <v>1748.158078</v>
      </c>
      <c r="N55" s="8">
        <f t="shared" si="21"/>
        <v>2733.035869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1">
        <v>129.0</v>
      </c>
      <c r="B56" s="2">
        <v>1.0</v>
      </c>
      <c r="C56" s="2">
        <v>5.0</v>
      </c>
      <c r="D56" s="3" t="s">
        <v>98</v>
      </c>
      <c r="E56" s="8">
        <f>SUMIF(Districts!$G$17:$G$555,$A56,Districts!I$17:I$555)</f>
        <v>1371</v>
      </c>
      <c r="F56" s="8">
        <f>SUMIF(Districts!$G$17:$G$555,$A56,Districts!J$17:J$555)</f>
        <v>448</v>
      </c>
      <c r="G56" s="8">
        <f>SUMIF(Districts!$G$17:$G$555,$A56,Districts!K$17:K$555)</f>
        <v>135</v>
      </c>
      <c r="H56" s="8">
        <f t="shared" si="16"/>
        <v>583</v>
      </c>
      <c r="I56" s="9">
        <f t="shared" si="17"/>
        <v>0.4252370532</v>
      </c>
      <c r="J56" s="8">
        <f t="shared" si="18"/>
        <v>515.5</v>
      </c>
      <c r="K56" s="9">
        <f t="shared" si="19"/>
        <v>0.3760029176</v>
      </c>
      <c r="L56" s="8">
        <f>SUMIF(Districts!$G$17:$G$555,$A56,Districts!N$17:N$555)</f>
        <v>849576.96</v>
      </c>
      <c r="M56" s="8">
        <f t="shared" si="20"/>
        <v>619.676849</v>
      </c>
      <c r="N56" s="8">
        <f t="shared" si="21"/>
        <v>1648.063938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1">
        <v>138.0</v>
      </c>
      <c r="B57" s="2">
        <v>1.0</v>
      </c>
      <c r="C57" s="2">
        <v>4.0</v>
      </c>
      <c r="D57" s="3" t="s">
        <v>99</v>
      </c>
      <c r="E57" s="8">
        <f>SUMIF(Districts!$G$17:$G$555,$A57,Districts!I$17:I$555)</f>
        <v>2539</v>
      </c>
      <c r="F57" s="8">
        <f>SUMIF(Districts!$G$17:$G$555,$A57,Districts!J$17:J$555)</f>
        <v>313</v>
      </c>
      <c r="G57" s="8">
        <f>SUMIF(Districts!$G$17:$G$555,$A57,Districts!K$17:K$555)</f>
        <v>100</v>
      </c>
      <c r="H57" s="8">
        <f t="shared" si="16"/>
        <v>413</v>
      </c>
      <c r="I57" s="9">
        <f t="shared" si="17"/>
        <v>0.1626624655</v>
      </c>
      <c r="J57" s="8">
        <f t="shared" si="18"/>
        <v>363</v>
      </c>
      <c r="K57" s="9">
        <f t="shared" si="19"/>
        <v>0.1429696731</v>
      </c>
      <c r="L57" s="8">
        <f>SUMIF(Districts!$G$17:$G$555,$A57,Districts!N$17:N$555)</f>
        <v>238857.6</v>
      </c>
      <c r="M57" s="8">
        <f t="shared" si="20"/>
        <v>94.07546278</v>
      </c>
      <c r="N57" s="8">
        <f t="shared" si="21"/>
        <v>658.0099174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1">
        <v>139.0</v>
      </c>
      <c r="B58" s="2">
        <v>1.0</v>
      </c>
      <c r="C58" s="2">
        <v>6.0</v>
      </c>
      <c r="D58" s="3" t="s">
        <v>100</v>
      </c>
      <c r="E58" s="8">
        <f>SUMIF(Districts!$G$17:$G$555,$A58,Districts!I$17:I$555)</f>
        <v>878</v>
      </c>
      <c r="F58" s="8">
        <f>SUMIF(Districts!$G$17:$G$555,$A58,Districts!J$17:J$555)</f>
        <v>180</v>
      </c>
      <c r="G58" s="8">
        <f>SUMIF(Districts!$G$17:$G$555,$A58,Districts!K$17:K$555)</f>
        <v>50</v>
      </c>
      <c r="H58" s="8">
        <f t="shared" si="16"/>
        <v>230</v>
      </c>
      <c r="I58" s="9">
        <f t="shared" si="17"/>
        <v>0.2619589977</v>
      </c>
      <c r="J58" s="8">
        <f t="shared" si="18"/>
        <v>205</v>
      </c>
      <c r="K58" s="9">
        <f t="shared" si="19"/>
        <v>0.2334851936</v>
      </c>
      <c r="L58" s="8">
        <f>SUMIF(Districts!$G$17:$G$555,$A58,Districts!N$17:N$555)</f>
        <v>207525.44</v>
      </c>
      <c r="M58" s="8">
        <f t="shared" si="20"/>
        <v>236.361549</v>
      </c>
      <c r="N58" s="8">
        <f t="shared" si="21"/>
        <v>1012.31922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1">
        <v>146.0</v>
      </c>
      <c r="B59" s="2">
        <v>1.0</v>
      </c>
      <c r="C59" s="2">
        <v>6.0</v>
      </c>
      <c r="D59" s="3" t="s">
        <v>101</v>
      </c>
      <c r="E59" s="8">
        <f>SUMIF(Districts!$G$17:$G$555,$A59,Districts!I$17:I$555)</f>
        <v>898</v>
      </c>
      <c r="F59" s="8">
        <f>SUMIF(Districts!$G$17:$G$555,$A59,Districts!J$17:J$555)</f>
        <v>98</v>
      </c>
      <c r="G59" s="8">
        <f>SUMIF(Districts!$G$17:$G$555,$A59,Districts!K$17:K$555)</f>
        <v>45</v>
      </c>
      <c r="H59" s="8">
        <f t="shared" si="16"/>
        <v>143</v>
      </c>
      <c r="I59" s="9">
        <f t="shared" si="17"/>
        <v>0.1592427617</v>
      </c>
      <c r="J59" s="8">
        <f t="shared" si="18"/>
        <v>120.5</v>
      </c>
      <c r="K59" s="9">
        <f t="shared" si="19"/>
        <v>0.1341870824</v>
      </c>
      <c r="L59" s="8">
        <f>SUMIF(Districts!$G$17:$G$555,$A59,Districts!N$17:N$555)</f>
        <v>69709.76</v>
      </c>
      <c r="M59" s="8">
        <f t="shared" si="20"/>
        <v>77.6277951</v>
      </c>
      <c r="N59" s="8">
        <f t="shared" si="21"/>
        <v>578.5042324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1">
        <v>150.0</v>
      </c>
      <c r="B60" s="2">
        <v>1.0</v>
      </c>
      <c r="C60" s="2">
        <v>6.0</v>
      </c>
      <c r="D60" s="3" t="s">
        <v>102</v>
      </c>
      <c r="E60" s="8">
        <f>SUMIF(Districts!$G$17:$G$555,$A60,Districts!I$17:I$555)</f>
        <v>1000</v>
      </c>
      <c r="F60" s="8">
        <f>SUMIF(Districts!$G$17:$G$555,$A60,Districts!J$17:J$555)</f>
        <v>89</v>
      </c>
      <c r="G60" s="8">
        <f>SUMIF(Districts!$G$17:$G$555,$A60,Districts!K$17:K$555)</f>
        <v>34</v>
      </c>
      <c r="H60" s="8">
        <f t="shared" si="16"/>
        <v>123</v>
      </c>
      <c r="I60" s="9">
        <f t="shared" si="17"/>
        <v>0.123</v>
      </c>
      <c r="J60" s="8">
        <f t="shared" si="18"/>
        <v>106</v>
      </c>
      <c r="K60" s="9">
        <f t="shared" si="19"/>
        <v>0.106</v>
      </c>
      <c r="L60" s="8">
        <f>SUMIF(Districts!$G$17:$G$555,$A60,Districts!N$17:N$555)</f>
        <v>52296.64</v>
      </c>
      <c r="M60" s="8">
        <f t="shared" si="20"/>
        <v>52.29664</v>
      </c>
      <c r="N60" s="8">
        <f t="shared" si="21"/>
        <v>493.3645283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1">
        <v>152.0</v>
      </c>
      <c r="B61" s="2">
        <v>1.0</v>
      </c>
      <c r="C61" s="2">
        <v>4.0</v>
      </c>
      <c r="D61" s="3" t="s">
        <v>103</v>
      </c>
      <c r="E61" s="8">
        <f>SUMIF(Districts!$G$17:$G$555,$A61,Districts!I$17:I$555)</f>
        <v>7137</v>
      </c>
      <c r="F61" s="8">
        <f>SUMIF(Districts!$G$17:$G$555,$A61,Districts!J$17:J$555)</f>
        <v>2235</v>
      </c>
      <c r="G61" s="8">
        <f>SUMIF(Districts!$G$17:$G$555,$A61,Districts!K$17:K$555)</f>
        <v>265</v>
      </c>
      <c r="H61" s="8">
        <f t="shared" si="16"/>
        <v>2500</v>
      </c>
      <c r="I61" s="9">
        <f t="shared" si="17"/>
        <v>0.3502872355</v>
      </c>
      <c r="J61" s="8">
        <f t="shared" si="18"/>
        <v>2367.5</v>
      </c>
      <c r="K61" s="9">
        <f t="shared" si="19"/>
        <v>0.331722012</v>
      </c>
      <c r="L61" s="8">
        <f>SUMIF(Districts!$G$17:$G$555,$A61,Districts!N$17:N$555)</f>
        <v>3553937.6</v>
      </c>
      <c r="M61" s="8">
        <f t="shared" si="20"/>
        <v>497.9595909</v>
      </c>
      <c r="N61" s="8">
        <f t="shared" si="21"/>
        <v>1501.135206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1">
        <v>160.0</v>
      </c>
      <c r="B62" s="2">
        <v>70.0</v>
      </c>
      <c r="C62" s="2">
        <v>8.0</v>
      </c>
      <c r="D62" s="3" t="s">
        <v>104</v>
      </c>
      <c r="E62" s="8">
        <f>SUMIF(Districts!$G$17:$G$555,$A62,Districts!I$17:I$555)</f>
        <v>144</v>
      </c>
      <c r="F62" s="8">
        <f>SUMIF(Districts!$G$17:$G$555,$A62,Districts!J$17:J$555)</f>
        <v>70</v>
      </c>
      <c r="G62" s="8">
        <f>SUMIF(Districts!$G$17:$G$555,$A62,Districts!K$17:K$555)</f>
        <v>10</v>
      </c>
      <c r="H62" s="8">
        <f t="shared" si="16"/>
        <v>80</v>
      </c>
      <c r="I62" s="9">
        <f t="shared" si="17"/>
        <v>0.5555555556</v>
      </c>
      <c r="J62" s="8">
        <f t="shared" si="18"/>
        <v>75</v>
      </c>
      <c r="K62" s="9">
        <f t="shared" si="19"/>
        <v>0.5208333333</v>
      </c>
      <c r="L62" s="8">
        <f>SUMIF(Districts!$G$17:$G$555,$A62,Districts!N$17:N$555)</f>
        <v>167830.4</v>
      </c>
      <c r="M62" s="8">
        <f t="shared" si="20"/>
        <v>1165.488889</v>
      </c>
      <c r="N62" s="8">
        <f t="shared" si="21"/>
        <v>2237.738667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1">
        <v>162.0</v>
      </c>
      <c r="B63" s="2">
        <v>1.0</v>
      </c>
      <c r="C63" s="2">
        <v>6.0</v>
      </c>
      <c r="D63" s="3" t="s">
        <v>105</v>
      </c>
      <c r="E63" s="8">
        <f>SUMIF(Districts!$G$17:$G$555,$A63,Districts!I$17:I$555)</f>
        <v>931</v>
      </c>
      <c r="F63" s="8">
        <f>SUMIF(Districts!$G$17:$G$555,$A63,Districts!J$17:J$555)</f>
        <v>284</v>
      </c>
      <c r="G63" s="8">
        <f>SUMIF(Districts!$G$17:$G$555,$A63,Districts!K$17:K$555)</f>
        <v>111</v>
      </c>
      <c r="H63" s="8">
        <f t="shared" si="16"/>
        <v>395</v>
      </c>
      <c r="I63" s="9">
        <f t="shared" si="17"/>
        <v>0.4242749731</v>
      </c>
      <c r="J63" s="8">
        <f t="shared" si="18"/>
        <v>339.5</v>
      </c>
      <c r="K63" s="9">
        <f t="shared" si="19"/>
        <v>0.3646616541</v>
      </c>
      <c r="L63" s="8">
        <f>SUMIF(Districts!$G$17:$G$555,$A63,Districts!N$17:N$555)</f>
        <v>535338.88</v>
      </c>
      <c r="M63" s="8">
        <f t="shared" si="20"/>
        <v>575.0149087</v>
      </c>
      <c r="N63" s="8">
        <f t="shared" si="21"/>
        <v>1576.845007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1">
        <v>166.0</v>
      </c>
      <c r="B64" s="2">
        <v>1.0</v>
      </c>
      <c r="C64" s="2">
        <v>6.0</v>
      </c>
      <c r="D64" s="3" t="s">
        <v>106</v>
      </c>
      <c r="E64" s="8">
        <f>SUMIF(Districts!$G$17:$G$555,$A64,Districts!I$17:I$555)</f>
        <v>397</v>
      </c>
      <c r="F64" s="8">
        <f>SUMIF(Districts!$G$17:$G$555,$A64,Districts!J$17:J$555)</f>
        <v>85</v>
      </c>
      <c r="G64" s="8">
        <f>SUMIF(Districts!$G$17:$G$555,$A64,Districts!K$17:K$555)</f>
        <v>21</v>
      </c>
      <c r="H64" s="8">
        <f t="shared" si="16"/>
        <v>106</v>
      </c>
      <c r="I64" s="9">
        <f t="shared" si="17"/>
        <v>0.2670025189</v>
      </c>
      <c r="J64" s="8">
        <f t="shared" si="18"/>
        <v>95.5</v>
      </c>
      <c r="K64" s="9">
        <f t="shared" si="19"/>
        <v>0.2405541562</v>
      </c>
      <c r="L64" s="8">
        <f>SUMIF(Districts!$G$17:$G$555,$A64,Districts!N$17:N$555)</f>
        <v>100927.36</v>
      </c>
      <c r="M64" s="8">
        <f t="shared" si="20"/>
        <v>254.2250882</v>
      </c>
      <c r="N64" s="8">
        <f t="shared" si="21"/>
        <v>1056.830995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1">
        <v>173.0</v>
      </c>
      <c r="B65" s="2">
        <v>1.0</v>
      </c>
      <c r="C65" s="2">
        <v>6.0</v>
      </c>
      <c r="D65" s="3" t="s">
        <v>107</v>
      </c>
      <c r="E65" s="8">
        <f>SUMIF(Districts!$G$17:$G$555,$A65,Districts!I$17:I$555)</f>
        <v>505</v>
      </c>
      <c r="F65" s="8">
        <f>SUMIF(Districts!$G$17:$G$555,$A65,Districts!J$17:J$555)</f>
        <v>199</v>
      </c>
      <c r="G65" s="8">
        <f>SUMIF(Districts!$G$17:$G$555,$A65,Districts!K$17:K$555)</f>
        <v>51</v>
      </c>
      <c r="H65" s="8">
        <f t="shared" si="16"/>
        <v>250</v>
      </c>
      <c r="I65" s="9">
        <f t="shared" si="17"/>
        <v>0.495049505</v>
      </c>
      <c r="J65" s="8">
        <f t="shared" si="18"/>
        <v>224.5</v>
      </c>
      <c r="K65" s="9">
        <f t="shared" si="19"/>
        <v>0.4445544554</v>
      </c>
      <c r="L65" s="8">
        <f>SUMIF(Districts!$G$17:$G$555,$A65,Districts!N$17:N$555)</f>
        <v>439509.44</v>
      </c>
      <c r="M65" s="8">
        <f t="shared" si="20"/>
        <v>870.3157228</v>
      </c>
      <c r="N65" s="8">
        <f t="shared" si="21"/>
        <v>1957.725791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1">
        <v>177.0</v>
      </c>
      <c r="B66" s="2">
        <v>1.0</v>
      </c>
      <c r="C66" s="2">
        <v>6.0</v>
      </c>
      <c r="D66" s="3" t="s">
        <v>108</v>
      </c>
      <c r="E66" s="8">
        <f>SUMIF(Districts!$G$17:$G$555,$A66,Districts!I$17:I$555)</f>
        <v>1104</v>
      </c>
      <c r="F66" s="8">
        <f>SUMIF(Districts!$G$17:$G$555,$A66,Districts!J$17:J$555)</f>
        <v>302</v>
      </c>
      <c r="G66" s="8">
        <f>SUMIF(Districts!$G$17:$G$555,$A66,Districts!K$17:K$555)</f>
        <v>122</v>
      </c>
      <c r="H66" s="8">
        <f t="shared" si="16"/>
        <v>424</v>
      </c>
      <c r="I66" s="9">
        <f t="shared" si="17"/>
        <v>0.384057971</v>
      </c>
      <c r="J66" s="8">
        <f t="shared" si="18"/>
        <v>363</v>
      </c>
      <c r="K66" s="9">
        <f t="shared" si="19"/>
        <v>0.3288043478</v>
      </c>
      <c r="L66" s="8">
        <f>SUMIF(Districts!$G$17:$G$555,$A66,Districts!N$17:N$555)</f>
        <v>539692.16</v>
      </c>
      <c r="M66" s="8">
        <f t="shared" si="20"/>
        <v>488.8515942</v>
      </c>
      <c r="N66" s="8">
        <f t="shared" si="21"/>
        <v>1486.755262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1">
        <v>181.0</v>
      </c>
      <c r="B67" s="2">
        <v>1.0</v>
      </c>
      <c r="C67" s="2">
        <v>4.0</v>
      </c>
      <c r="D67" s="3" t="s">
        <v>109</v>
      </c>
      <c r="E67" s="8">
        <f>SUMIF(Districts!$G$17:$G$555,$A67,Districts!I$17:I$555)</f>
        <v>6420</v>
      </c>
      <c r="F67" s="8">
        <f>SUMIF(Districts!$G$17:$G$555,$A67,Districts!J$17:J$555)</f>
        <v>1710</v>
      </c>
      <c r="G67" s="8">
        <f>SUMIF(Districts!$G$17:$G$555,$A67,Districts!K$17:K$555)</f>
        <v>650</v>
      </c>
      <c r="H67" s="8">
        <f t="shared" si="16"/>
        <v>2360</v>
      </c>
      <c r="I67" s="9">
        <f t="shared" si="17"/>
        <v>0.3676012461</v>
      </c>
      <c r="J67" s="8">
        <f t="shared" si="18"/>
        <v>2035</v>
      </c>
      <c r="K67" s="9">
        <f t="shared" si="19"/>
        <v>0.3169781931</v>
      </c>
      <c r="L67" s="8">
        <f>SUMIF(Districts!$G$17:$G$555,$A67,Districts!N$17:N$555)</f>
        <v>3054570.56</v>
      </c>
      <c r="M67" s="8">
        <f t="shared" si="20"/>
        <v>475.7898069</v>
      </c>
      <c r="N67" s="8">
        <f t="shared" si="21"/>
        <v>1501.017474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1">
        <v>182.0</v>
      </c>
      <c r="B68" s="2">
        <v>1.0</v>
      </c>
      <c r="C68" s="2">
        <v>5.0</v>
      </c>
      <c r="D68" s="3" t="s">
        <v>110</v>
      </c>
      <c r="E68" s="8">
        <f>SUMIF(Districts!$G$17:$G$555,$A68,Districts!I$17:I$555)</f>
        <v>988</v>
      </c>
      <c r="F68" s="8">
        <f>SUMIF(Districts!$G$17:$G$555,$A68,Districts!J$17:J$555)</f>
        <v>241</v>
      </c>
      <c r="G68" s="8">
        <f>SUMIF(Districts!$G$17:$G$555,$A68,Districts!K$17:K$555)</f>
        <v>92</v>
      </c>
      <c r="H68" s="8">
        <f t="shared" si="16"/>
        <v>333</v>
      </c>
      <c r="I68" s="9">
        <f t="shared" si="17"/>
        <v>0.3370445344</v>
      </c>
      <c r="J68" s="8">
        <f t="shared" si="18"/>
        <v>287</v>
      </c>
      <c r="K68" s="9">
        <f t="shared" si="19"/>
        <v>0.29048583</v>
      </c>
      <c r="L68" s="8">
        <f>SUMIF(Districts!$G$17:$G$555,$A68,Districts!N$17:N$555)</f>
        <v>359202.88</v>
      </c>
      <c r="M68" s="8">
        <f t="shared" si="20"/>
        <v>363.565668</v>
      </c>
      <c r="N68" s="8">
        <f t="shared" si="21"/>
        <v>1251.577979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1">
        <v>186.0</v>
      </c>
      <c r="B69" s="2">
        <v>1.0</v>
      </c>
      <c r="C69" s="2">
        <v>5.0</v>
      </c>
      <c r="D69" s="3" t="s">
        <v>111</v>
      </c>
      <c r="E69" s="8">
        <f>SUMIF(Districts!$G$17:$G$555,$A69,Districts!I$17:I$555)</f>
        <v>1723</v>
      </c>
      <c r="F69" s="8">
        <f>SUMIF(Districts!$G$17:$G$555,$A69,Districts!J$17:J$555)</f>
        <v>173</v>
      </c>
      <c r="G69" s="8">
        <f>SUMIF(Districts!$G$17:$G$555,$A69,Districts!K$17:K$555)</f>
        <v>52</v>
      </c>
      <c r="H69" s="8">
        <f t="shared" si="16"/>
        <v>225</v>
      </c>
      <c r="I69" s="9">
        <f t="shared" si="17"/>
        <v>0.1305861869</v>
      </c>
      <c r="J69" s="8">
        <f t="shared" si="18"/>
        <v>199</v>
      </c>
      <c r="K69" s="9">
        <f t="shared" si="19"/>
        <v>0.1154962275</v>
      </c>
      <c r="L69" s="8">
        <f>SUMIF(Districts!$G$17:$G$555,$A69,Districts!N$17:N$555)</f>
        <v>106025.28</v>
      </c>
      <c r="M69" s="8">
        <f t="shared" si="20"/>
        <v>61.53527568</v>
      </c>
      <c r="N69" s="8">
        <f t="shared" si="21"/>
        <v>532.7903518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1">
        <v>191.0</v>
      </c>
      <c r="B70" s="2">
        <v>1.0</v>
      </c>
      <c r="C70" s="2">
        <v>3.0</v>
      </c>
      <c r="D70" s="3" t="s">
        <v>112</v>
      </c>
      <c r="E70" s="8">
        <f>SUMIF(Districts!$G$17:$G$555,$A70,Districts!I$17:I$555)</f>
        <v>8008</v>
      </c>
      <c r="F70" s="8">
        <f>SUMIF(Districts!$G$17:$G$555,$A70,Districts!J$17:J$555)</f>
        <v>3058</v>
      </c>
      <c r="G70" s="8">
        <f>SUMIF(Districts!$G$17:$G$555,$A70,Districts!K$17:K$555)</f>
        <v>631</v>
      </c>
      <c r="H70" s="8">
        <f t="shared" si="16"/>
        <v>3689</v>
      </c>
      <c r="I70" s="9">
        <f t="shared" si="17"/>
        <v>0.4606643357</v>
      </c>
      <c r="J70" s="8">
        <f t="shared" si="18"/>
        <v>3373.5</v>
      </c>
      <c r="K70" s="9">
        <f t="shared" si="19"/>
        <v>0.4212662338</v>
      </c>
      <c r="L70" s="8">
        <f>SUMIF(Districts!$G$17:$G$555,$A70,Districts!N$17:N$555)</f>
        <v>6498874.24</v>
      </c>
      <c r="M70" s="8">
        <f t="shared" si="20"/>
        <v>811.5477323</v>
      </c>
      <c r="N70" s="8">
        <f t="shared" si="21"/>
        <v>1926.448567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1">
        <v>192.0</v>
      </c>
      <c r="B71" s="2">
        <v>1.0</v>
      </c>
      <c r="C71" s="2">
        <v>3.0</v>
      </c>
      <c r="D71" s="3" t="s">
        <v>113</v>
      </c>
      <c r="E71" s="8">
        <f>SUMIF(Districts!$G$17:$G$555,$A71,Districts!I$17:I$555)</f>
        <v>7119</v>
      </c>
      <c r="F71" s="8">
        <f>SUMIF(Districts!$G$17:$G$555,$A71,Districts!J$17:J$555)</f>
        <v>720</v>
      </c>
      <c r="G71" s="8">
        <f>SUMIF(Districts!$G$17:$G$555,$A71,Districts!K$17:K$555)</f>
        <v>264</v>
      </c>
      <c r="H71" s="8">
        <f t="shared" si="16"/>
        <v>984</v>
      </c>
      <c r="I71" s="9">
        <f t="shared" si="17"/>
        <v>0.1382216603</v>
      </c>
      <c r="J71" s="8">
        <f t="shared" si="18"/>
        <v>852</v>
      </c>
      <c r="K71" s="9">
        <f t="shared" si="19"/>
        <v>0.1196797303</v>
      </c>
      <c r="L71" s="8">
        <f>SUMIF(Districts!$G$17:$G$555,$A71,Districts!N$17:N$555)</f>
        <v>456464.32</v>
      </c>
      <c r="M71" s="8">
        <f t="shared" si="20"/>
        <v>64.1191628</v>
      </c>
      <c r="N71" s="8">
        <f t="shared" si="21"/>
        <v>535.7562441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1">
        <v>194.0</v>
      </c>
      <c r="B72" s="2">
        <v>1.0</v>
      </c>
      <c r="C72" s="2">
        <v>3.0</v>
      </c>
      <c r="D72" s="3" t="s">
        <v>114</v>
      </c>
      <c r="E72" s="8">
        <f>SUMIF(Districts!$G$17:$G$555,$A72,Districts!I$17:I$555)</f>
        <v>11274</v>
      </c>
      <c r="F72" s="8">
        <f>SUMIF(Districts!$G$17:$G$555,$A72,Districts!J$17:J$555)</f>
        <v>976</v>
      </c>
      <c r="G72" s="8">
        <f>SUMIF(Districts!$G$17:$G$555,$A72,Districts!K$17:K$555)</f>
        <v>267</v>
      </c>
      <c r="H72" s="8">
        <f t="shared" si="16"/>
        <v>1243</v>
      </c>
      <c r="I72" s="9">
        <f t="shared" si="17"/>
        <v>0.110253681</v>
      </c>
      <c r="J72" s="8">
        <f t="shared" si="18"/>
        <v>1109.5</v>
      </c>
      <c r="K72" s="9">
        <f t="shared" si="19"/>
        <v>0.09841227603</v>
      </c>
      <c r="L72" s="8">
        <f>SUMIF(Districts!$G$17:$G$555,$A72,Districts!N$17:N$555)</f>
        <v>551434.56</v>
      </c>
      <c r="M72" s="8">
        <f t="shared" si="20"/>
        <v>48.91205961</v>
      </c>
      <c r="N72" s="8">
        <f t="shared" si="21"/>
        <v>497.0117711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1">
        <v>195.0</v>
      </c>
      <c r="B73" s="2">
        <v>1.0</v>
      </c>
      <c r="C73" s="2">
        <v>3.0</v>
      </c>
      <c r="D73" s="3" t="s">
        <v>115</v>
      </c>
      <c r="E73" s="8">
        <f>SUMIF(Districts!$G$17:$G$555,$A73,Districts!I$17:I$555)</f>
        <v>706</v>
      </c>
      <c r="F73" s="8">
        <f>SUMIF(Districts!$G$17:$G$555,$A73,Districts!J$17:J$555)</f>
        <v>67</v>
      </c>
      <c r="G73" s="8">
        <f>SUMIF(Districts!$G$17:$G$555,$A73,Districts!K$17:K$555)</f>
        <v>20</v>
      </c>
      <c r="H73" s="8">
        <f t="shared" si="16"/>
        <v>87</v>
      </c>
      <c r="I73" s="9">
        <f t="shared" si="17"/>
        <v>0.1232294618</v>
      </c>
      <c r="J73" s="8">
        <f t="shared" si="18"/>
        <v>77</v>
      </c>
      <c r="K73" s="9">
        <f t="shared" si="19"/>
        <v>0.1090651558</v>
      </c>
      <c r="L73" s="8">
        <f>SUMIF(Districts!$G$17:$G$555,$A73,Districts!N$17:N$555)</f>
        <v>36200.96</v>
      </c>
      <c r="M73" s="8">
        <f t="shared" si="20"/>
        <v>51.27614731</v>
      </c>
      <c r="N73" s="8">
        <f t="shared" si="21"/>
        <v>470.1423377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1">
        <v>196.0</v>
      </c>
      <c r="B74" s="2">
        <v>1.0</v>
      </c>
      <c r="C74" s="2">
        <v>3.0</v>
      </c>
      <c r="D74" s="3" t="s">
        <v>116</v>
      </c>
      <c r="E74" s="8">
        <f>SUMIF(Districts!$G$17:$G$555,$A74,Districts!I$17:I$555)</f>
        <v>29156</v>
      </c>
      <c r="F74" s="8">
        <f>SUMIF(Districts!$G$17:$G$555,$A74,Districts!J$17:J$555)</f>
        <v>3931</v>
      </c>
      <c r="G74" s="8">
        <f>SUMIF(Districts!$G$17:$G$555,$A74,Districts!K$17:K$555)</f>
        <v>926</v>
      </c>
      <c r="H74" s="8">
        <f t="shared" si="16"/>
        <v>4857</v>
      </c>
      <c r="I74" s="9">
        <f t="shared" si="17"/>
        <v>0.1665866374</v>
      </c>
      <c r="J74" s="8">
        <f t="shared" si="18"/>
        <v>4394</v>
      </c>
      <c r="K74" s="9">
        <f t="shared" si="19"/>
        <v>0.1507065441</v>
      </c>
      <c r="L74" s="8">
        <f>SUMIF(Districts!$G$17:$G$555,$A74,Districts!N$17:N$555)</f>
        <v>3507082.56</v>
      </c>
      <c r="M74" s="8">
        <f t="shared" si="20"/>
        <v>120.2868212</v>
      </c>
      <c r="N74" s="8">
        <f t="shared" si="21"/>
        <v>798.1526081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1">
        <v>197.0</v>
      </c>
      <c r="B75" s="2">
        <v>1.0</v>
      </c>
      <c r="C75" s="2">
        <v>2.0</v>
      </c>
      <c r="D75" s="3" t="s">
        <v>117</v>
      </c>
      <c r="E75" s="8">
        <f>SUMIF(Districts!$G$17:$G$555,$A75,Districts!I$17:I$555)</f>
        <v>5140</v>
      </c>
      <c r="F75" s="8">
        <f>SUMIF(Districts!$G$17:$G$555,$A75,Districts!J$17:J$555)</f>
        <v>1539</v>
      </c>
      <c r="G75" s="8">
        <f>SUMIF(Districts!$G$17:$G$555,$A75,Districts!K$17:K$555)</f>
        <v>420</v>
      </c>
      <c r="H75" s="8">
        <f t="shared" si="16"/>
        <v>1959</v>
      </c>
      <c r="I75" s="9">
        <f t="shared" si="17"/>
        <v>0.3811284047</v>
      </c>
      <c r="J75" s="8">
        <f t="shared" si="18"/>
        <v>1749</v>
      </c>
      <c r="K75" s="9">
        <f t="shared" si="19"/>
        <v>0.3402723735</v>
      </c>
      <c r="L75" s="8">
        <f>SUMIF(Districts!$G$17:$G$555,$A75,Districts!N$17:N$555)</f>
        <v>2918530.56</v>
      </c>
      <c r="M75" s="8">
        <f t="shared" si="20"/>
        <v>567.8075019</v>
      </c>
      <c r="N75" s="8">
        <f t="shared" si="21"/>
        <v>1668.685283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1">
        <v>199.0</v>
      </c>
      <c r="B76" s="2">
        <v>1.0</v>
      </c>
      <c r="C76" s="2">
        <v>3.0</v>
      </c>
      <c r="D76" s="3" t="s">
        <v>118</v>
      </c>
      <c r="E76" s="8">
        <f>SUMIF(Districts!$G$17:$G$555,$A76,Districts!I$17:I$555)</f>
        <v>3424</v>
      </c>
      <c r="F76" s="8">
        <f>SUMIF(Districts!$G$17:$G$555,$A76,Districts!J$17:J$555)</f>
        <v>930</v>
      </c>
      <c r="G76" s="8">
        <f>SUMIF(Districts!$G$17:$G$555,$A76,Districts!K$17:K$555)</f>
        <v>280</v>
      </c>
      <c r="H76" s="8">
        <f t="shared" si="16"/>
        <v>1210</v>
      </c>
      <c r="I76" s="9">
        <f t="shared" si="17"/>
        <v>0.3533878505</v>
      </c>
      <c r="J76" s="8">
        <f t="shared" si="18"/>
        <v>1070</v>
      </c>
      <c r="K76" s="9">
        <f t="shared" si="19"/>
        <v>0.3125</v>
      </c>
      <c r="L76" s="8">
        <f>SUMIF(Districts!$G$17:$G$555,$A76,Districts!N$17:N$555)</f>
        <v>1492544.96</v>
      </c>
      <c r="M76" s="8">
        <f t="shared" si="20"/>
        <v>435.9068224</v>
      </c>
      <c r="N76" s="8">
        <f t="shared" si="21"/>
        <v>1394.901832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1">
        <v>200.0</v>
      </c>
      <c r="B77" s="2">
        <v>1.0</v>
      </c>
      <c r="C77" s="2">
        <v>3.0</v>
      </c>
      <c r="D77" s="3" t="s">
        <v>119</v>
      </c>
      <c r="E77" s="8">
        <f>SUMIF(Districts!$G$17:$G$555,$A77,Districts!I$17:I$555)</f>
        <v>4221</v>
      </c>
      <c r="F77" s="8">
        <f>SUMIF(Districts!$G$17:$G$555,$A77,Districts!J$17:J$555)</f>
        <v>544</v>
      </c>
      <c r="G77" s="8">
        <f>SUMIF(Districts!$G$17:$G$555,$A77,Districts!K$17:K$555)</f>
        <v>162</v>
      </c>
      <c r="H77" s="8">
        <f t="shared" si="16"/>
        <v>706</v>
      </c>
      <c r="I77" s="9">
        <f t="shared" si="17"/>
        <v>0.1672589434</v>
      </c>
      <c r="J77" s="8">
        <f t="shared" si="18"/>
        <v>625</v>
      </c>
      <c r="K77" s="9">
        <f t="shared" si="19"/>
        <v>0.1480691779</v>
      </c>
      <c r="L77" s="8">
        <f>SUMIF(Districts!$G$17:$G$555,$A77,Districts!N$17:N$555)</f>
        <v>424845.76</v>
      </c>
      <c r="M77" s="8">
        <f t="shared" si="20"/>
        <v>100.6504999</v>
      </c>
      <c r="N77" s="8">
        <f t="shared" si="21"/>
        <v>679.753216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1">
        <v>203.0</v>
      </c>
      <c r="B78" s="2">
        <v>1.0</v>
      </c>
      <c r="C78" s="2">
        <v>6.0</v>
      </c>
      <c r="D78" s="3" t="s">
        <v>120</v>
      </c>
      <c r="E78" s="8">
        <f>SUMIF(Districts!$G$17:$G$555,$A78,Districts!I$17:I$555)</f>
        <v>667</v>
      </c>
      <c r="F78" s="8">
        <f>SUMIF(Districts!$G$17:$G$555,$A78,Districts!J$17:J$555)</f>
        <v>136</v>
      </c>
      <c r="G78" s="8">
        <f>SUMIF(Districts!$G$17:$G$555,$A78,Districts!K$17:K$555)</f>
        <v>56</v>
      </c>
      <c r="H78" s="8">
        <f t="shared" si="16"/>
        <v>192</v>
      </c>
      <c r="I78" s="9">
        <f t="shared" si="17"/>
        <v>0.287856072</v>
      </c>
      <c r="J78" s="8">
        <f t="shared" si="18"/>
        <v>164</v>
      </c>
      <c r="K78" s="9">
        <f t="shared" si="19"/>
        <v>0.2458770615</v>
      </c>
      <c r="L78" s="8">
        <f>SUMIF(Districts!$G$17:$G$555,$A78,Districts!N$17:N$555)</f>
        <v>179916.48</v>
      </c>
      <c r="M78" s="8">
        <f t="shared" si="20"/>
        <v>269.7398501</v>
      </c>
      <c r="N78" s="8">
        <f t="shared" si="21"/>
        <v>1097.051707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1">
        <v>204.0</v>
      </c>
      <c r="B79" s="2">
        <v>1.0</v>
      </c>
      <c r="C79" s="2">
        <v>4.0</v>
      </c>
      <c r="D79" s="3" t="s">
        <v>121</v>
      </c>
      <c r="E79" s="8">
        <f>SUMIF(Districts!$G$17:$G$555,$A79,Districts!I$17:I$555)</f>
        <v>2234</v>
      </c>
      <c r="F79" s="8">
        <f>SUMIF(Districts!$G$17:$G$555,$A79,Districts!J$17:J$555)</f>
        <v>239</v>
      </c>
      <c r="G79" s="8">
        <f>SUMIF(Districts!$G$17:$G$555,$A79,Districts!K$17:K$555)</f>
        <v>31</v>
      </c>
      <c r="H79" s="8">
        <f t="shared" si="16"/>
        <v>270</v>
      </c>
      <c r="I79" s="9">
        <f t="shared" si="17"/>
        <v>0.1208594449</v>
      </c>
      <c r="J79" s="8">
        <f t="shared" si="18"/>
        <v>254.5</v>
      </c>
      <c r="K79" s="9">
        <f t="shared" si="19"/>
        <v>0.1139212175</v>
      </c>
      <c r="L79" s="8">
        <f>SUMIF(Districts!$G$17:$G$555,$A79,Districts!N$17:N$555)</f>
        <v>132545.92</v>
      </c>
      <c r="M79" s="8">
        <f t="shared" si="20"/>
        <v>59.33120859</v>
      </c>
      <c r="N79" s="8">
        <f t="shared" si="21"/>
        <v>520.8091159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1">
        <v>206.0</v>
      </c>
      <c r="B80" s="2">
        <v>1.0</v>
      </c>
      <c r="C80" s="2">
        <v>4.0</v>
      </c>
      <c r="D80" s="3" t="s">
        <v>122</v>
      </c>
      <c r="E80" s="8">
        <f>SUMIF(Districts!$G$17:$G$555,$A80,Districts!I$17:I$555)</f>
        <v>4064</v>
      </c>
      <c r="F80" s="8">
        <f>SUMIF(Districts!$G$17:$G$555,$A80,Districts!J$17:J$555)</f>
        <v>696</v>
      </c>
      <c r="G80" s="8">
        <f>SUMIF(Districts!$G$17:$G$555,$A80,Districts!K$17:K$555)</f>
        <v>285</v>
      </c>
      <c r="H80" s="8">
        <f t="shared" si="16"/>
        <v>981</v>
      </c>
      <c r="I80" s="9">
        <f t="shared" si="17"/>
        <v>0.2413877953</v>
      </c>
      <c r="J80" s="8">
        <f t="shared" si="18"/>
        <v>838.5</v>
      </c>
      <c r="K80" s="9">
        <f t="shared" si="19"/>
        <v>0.2063238189</v>
      </c>
      <c r="L80" s="8">
        <f>SUMIF(Districts!$G$17:$G$555,$A80,Districts!N$17:N$555)</f>
        <v>789318.4</v>
      </c>
      <c r="M80" s="8">
        <f t="shared" si="20"/>
        <v>194.2220472</v>
      </c>
      <c r="N80" s="8">
        <f t="shared" si="21"/>
        <v>941.3457364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1">
        <v>213.0</v>
      </c>
      <c r="B81" s="2">
        <v>1.0</v>
      </c>
      <c r="C81" s="2">
        <v>6.0</v>
      </c>
      <c r="D81" s="3" t="s">
        <v>123</v>
      </c>
      <c r="E81" s="8">
        <f>SUMIF(Districts!$G$17:$G$555,$A81,Districts!I$17:I$555)</f>
        <v>837</v>
      </c>
      <c r="F81" s="8">
        <f>SUMIF(Districts!$G$17:$G$555,$A81,Districts!J$17:J$555)</f>
        <v>113</v>
      </c>
      <c r="G81" s="8">
        <f>SUMIF(Districts!$G$17:$G$555,$A81,Districts!K$17:K$555)</f>
        <v>73</v>
      </c>
      <c r="H81" s="8">
        <f t="shared" si="16"/>
        <v>186</v>
      </c>
      <c r="I81" s="9">
        <f t="shared" si="17"/>
        <v>0.2222222222</v>
      </c>
      <c r="J81" s="8">
        <f t="shared" si="18"/>
        <v>149.5</v>
      </c>
      <c r="K81" s="9">
        <f t="shared" si="19"/>
        <v>0.178614098</v>
      </c>
      <c r="L81" s="8">
        <f>SUMIF(Districts!$G$17:$G$555,$A81,Districts!N$17:N$555)</f>
        <v>121204.48</v>
      </c>
      <c r="M81" s="8">
        <f t="shared" si="20"/>
        <v>144.8082198</v>
      </c>
      <c r="N81" s="8">
        <f t="shared" si="21"/>
        <v>810.7323077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1">
        <v>227.0</v>
      </c>
      <c r="B82" s="2">
        <v>1.0</v>
      </c>
      <c r="C82" s="2">
        <v>6.0</v>
      </c>
      <c r="D82" s="3" t="s">
        <v>124</v>
      </c>
      <c r="E82" s="8">
        <f>SUMIF(Districts!$G$17:$G$555,$A82,Districts!I$17:I$555)</f>
        <v>872</v>
      </c>
      <c r="F82" s="8">
        <f>SUMIF(Districts!$G$17:$G$555,$A82,Districts!J$17:J$555)</f>
        <v>94</v>
      </c>
      <c r="G82" s="8">
        <f>SUMIF(Districts!$G$17:$G$555,$A82,Districts!K$17:K$555)</f>
        <v>32</v>
      </c>
      <c r="H82" s="8">
        <f t="shared" si="16"/>
        <v>126</v>
      </c>
      <c r="I82" s="9">
        <f t="shared" si="17"/>
        <v>0.1444954128</v>
      </c>
      <c r="J82" s="8">
        <f t="shared" si="18"/>
        <v>110</v>
      </c>
      <c r="K82" s="9">
        <f t="shared" si="19"/>
        <v>0.126146789</v>
      </c>
      <c r="L82" s="8">
        <f>SUMIF(Districts!$G$17:$G$555,$A82,Districts!N$17:N$555)</f>
        <v>61576</v>
      </c>
      <c r="M82" s="8">
        <f t="shared" si="20"/>
        <v>70.6146789</v>
      </c>
      <c r="N82" s="8">
        <f t="shared" si="21"/>
        <v>559.7818182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1">
        <v>229.0</v>
      </c>
      <c r="B83" s="2">
        <v>1.0</v>
      </c>
      <c r="C83" s="2">
        <v>6.0</v>
      </c>
      <c r="D83" s="3" t="s">
        <v>125</v>
      </c>
      <c r="E83" s="8">
        <f>SUMIF(Districts!$G$17:$G$555,$A83,Districts!I$17:I$555)</f>
        <v>390</v>
      </c>
      <c r="F83" s="8">
        <f>SUMIF(Districts!$G$17:$G$555,$A83,Districts!J$17:J$555)</f>
        <v>49</v>
      </c>
      <c r="G83" s="8">
        <f>SUMIF(Districts!$G$17:$G$555,$A83,Districts!K$17:K$555)</f>
        <v>38</v>
      </c>
      <c r="H83" s="8">
        <f t="shared" si="16"/>
        <v>87</v>
      </c>
      <c r="I83" s="9">
        <f t="shared" si="17"/>
        <v>0.2230769231</v>
      </c>
      <c r="J83" s="8">
        <f t="shared" si="18"/>
        <v>68</v>
      </c>
      <c r="K83" s="9">
        <f t="shared" si="19"/>
        <v>0.1743589744</v>
      </c>
      <c r="L83" s="8">
        <f>SUMIF(Districts!$G$17:$G$555,$A83,Districts!N$17:N$555)</f>
        <v>53155.84</v>
      </c>
      <c r="M83" s="8">
        <f t="shared" si="20"/>
        <v>136.2970256</v>
      </c>
      <c r="N83" s="8">
        <f t="shared" si="21"/>
        <v>781.7035294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1">
        <v>238.0</v>
      </c>
      <c r="B84" s="2">
        <v>1.0</v>
      </c>
      <c r="C84" s="2">
        <v>6.0</v>
      </c>
      <c r="D84" s="3" t="s">
        <v>126</v>
      </c>
      <c r="E84" s="8">
        <f>SUMIF(Districts!$G$17:$G$555,$A84,Districts!I$17:I$555)</f>
        <v>257</v>
      </c>
      <c r="F84" s="8">
        <f>SUMIF(Districts!$G$17:$G$555,$A84,Districts!J$17:J$555)</f>
        <v>38</v>
      </c>
      <c r="G84" s="8">
        <f>SUMIF(Districts!$G$17:$G$555,$A84,Districts!K$17:K$555)</f>
        <v>10</v>
      </c>
      <c r="H84" s="8">
        <f t="shared" si="16"/>
        <v>48</v>
      </c>
      <c r="I84" s="9">
        <f t="shared" si="17"/>
        <v>0.186770428</v>
      </c>
      <c r="J84" s="8">
        <f t="shared" si="18"/>
        <v>43</v>
      </c>
      <c r="K84" s="9">
        <f t="shared" si="19"/>
        <v>0.1673151751</v>
      </c>
      <c r="L84" s="8">
        <f>SUMIF(Districts!$G$17:$G$555,$A84,Districts!N$17:N$555)</f>
        <v>30988.48</v>
      </c>
      <c r="M84" s="8">
        <f t="shared" si="20"/>
        <v>120.5777432</v>
      </c>
      <c r="N84" s="8">
        <f t="shared" si="21"/>
        <v>720.6623256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1">
        <v>239.0</v>
      </c>
      <c r="B85" s="2">
        <v>1.0</v>
      </c>
      <c r="C85" s="2">
        <v>6.0</v>
      </c>
      <c r="D85" s="3" t="s">
        <v>127</v>
      </c>
      <c r="E85" s="8">
        <f>SUMIF(Districts!$G$17:$G$555,$A85,Districts!I$17:I$555)</f>
        <v>655</v>
      </c>
      <c r="F85" s="8">
        <f>SUMIF(Districts!$G$17:$G$555,$A85,Districts!J$17:J$555)</f>
        <v>133</v>
      </c>
      <c r="G85" s="8">
        <f>SUMIF(Districts!$G$17:$G$555,$A85,Districts!K$17:K$555)</f>
        <v>61</v>
      </c>
      <c r="H85" s="8">
        <f t="shared" si="16"/>
        <v>194</v>
      </c>
      <c r="I85" s="9">
        <f t="shared" si="17"/>
        <v>0.2961832061</v>
      </c>
      <c r="J85" s="8">
        <f t="shared" si="18"/>
        <v>163.5</v>
      </c>
      <c r="K85" s="9">
        <f t="shared" si="19"/>
        <v>0.2496183206</v>
      </c>
      <c r="L85" s="8">
        <f>SUMIF(Districts!$G$17:$G$555,$A85,Districts!N$17:N$555)</f>
        <v>176823.36</v>
      </c>
      <c r="M85" s="8">
        <f t="shared" si="20"/>
        <v>269.9593282</v>
      </c>
      <c r="N85" s="8">
        <f t="shared" si="21"/>
        <v>1081.48844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1">
        <v>241.0</v>
      </c>
      <c r="B86" s="2">
        <v>1.0</v>
      </c>
      <c r="C86" s="2">
        <v>4.0</v>
      </c>
      <c r="D86" s="3" t="s">
        <v>128</v>
      </c>
      <c r="E86" s="8">
        <f>SUMIF(Districts!$G$17:$G$555,$A86,Districts!I$17:I$555)</f>
        <v>3495</v>
      </c>
      <c r="F86" s="8">
        <f>SUMIF(Districts!$G$17:$G$555,$A86,Districts!J$17:J$555)</f>
        <v>1344</v>
      </c>
      <c r="G86" s="8">
        <f>SUMIF(Districts!$G$17:$G$555,$A86,Districts!K$17:K$555)</f>
        <v>332</v>
      </c>
      <c r="H86" s="8">
        <f t="shared" si="16"/>
        <v>1676</v>
      </c>
      <c r="I86" s="9">
        <f t="shared" si="17"/>
        <v>0.4795422031</v>
      </c>
      <c r="J86" s="8">
        <f t="shared" si="18"/>
        <v>1510</v>
      </c>
      <c r="K86" s="9">
        <f t="shared" si="19"/>
        <v>0.4320457797</v>
      </c>
      <c r="L86" s="8">
        <f>SUMIF(Districts!$G$17:$G$555,$A86,Districts!N$17:N$555)</f>
        <v>2926091.52</v>
      </c>
      <c r="M86" s="8">
        <f t="shared" si="20"/>
        <v>837.2221803</v>
      </c>
      <c r="N86" s="8">
        <f t="shared" si="21"/>
        <v>1937.808954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1">
        <v>242.0</v>
      </c>
      <c r="B87" s="2">
        <v>1.0</v>
      </c>
      <c r="C87" s="2">
        <v>6.0</v>
      </c>
      <c r="D87" s="3" t="s">
        <v>129</v>
      </c>
      <c r="E87" s="8">
        <f>SUMIF(Districts!$G$17:$G$555,$A87,Districts!I$17:I$555)</f>
        <v>469</v>
      </c>
      <c r="F87" s="8">
        <f>SUMIF(Districts!$G$17:$G$555,$A87,Districts!J$17:J$555)</f>
        <v>83</v>
      </c>
      <c r="G87" s="8">
        <f>SUMIF(Districts!$G$17:$G$555,$A87,Districts!K$17:K$555)</f>
        <v>35</v>
      </c>
      <c r="H87" s="8">
        <f t="shared" si="16"/>
        <v>118</v>
      </c>
      <c r="I87" s="9">
        <f t="shared" si="17"/>
        <v>0.2515991471</v>
      </c>
      <c r="J87" s="8">
        <f t="shared" si="18"/>
        <v>100.5</v>
      </c>
      <c r="K87" s="9">
        <f t="shared" si="19"/>
        <v>0.2142857143</v>
      </c>
      <c r="L87" s="8">
        <f>SUMIF(Districts!$G$17:$G$555,$A87,Districts!N$17:N$555)</f>
        <v>94454.72</v>
      </c>
      <c r="M87" s="8">
        <f t="shared" si="20"/>
        <v>201.3959915</v>
      </c>
      <c r="N87" s="8">
        <f t="shared" si="21"/>
        <v>939.8479602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1">
        <v>252.0</v>
      </c>
      <c r="B88" s="2">
        <v>1.0</v>
      </c>
      <c r="C88" s="2">
        <v>5.0</v>
      </c>
      <c r="D88" s="3" t="s">
        <v>130</v>
      </c>
      <c r="E88" s="8">
        <f>SUMIF(Districts!$G$17:$G$555,$A88,Districts!I$17:I$555)</f>
        <v>1129</v>
      </c>
      <c r="F88" s="8">
        <f>SUMIF(Districts!$G$17:$G$555,$A88,Districts!J$17:J$555)</f>
        <v>119</v>
      </c>
      <c r="G88" s="8">
        <f>SUMIF(Districts!$G$17:$G$555,$A88,Districts!K$17:K$555)</f>
        <v>50</v>
      </c>
      <c r="H88" s="8">
        <f t="shared" si="16"/>
        <v>169</v>
      </c>
      <c r="I88" s="9">
        <f t="shared" si="17"/>
        <v>0.1496899911</v>
      </c>
      <c r="J88" s="8">
        <f t="shared" si="18"/>
        <v>144</v>
      </c>
      <c r="K88" s="9">
        <f t="shared" si="19"/>
        <v>0.1275465013</v>
      </c>
      <c r="L88" s="8">
        <f>SUMIF(Districts!$G$17:$G$555,$A88,Districts!N$17:N$555)</f>
        <v>83399.68</v>
      </c>
      <c r="M88" s="8">
        <f t="shared" si="20"/>
        <v>73.87039858</v>
      </c>
      <c r="N88" s="8">
        <f t="shared" si="21"/>
        <v>579.1644444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1">
        <v>253.0</v>
      </c>
      <c r="B89" s="2">
        <v>1.0</v>
      </c>
      <c r="C89" s="2">
        <v>6.0</v>
      </c>
      <c r="D89" s="3" t="s">
        <v>131</v>
      </c>
      <c r="E89" s="8">
        <f>SUMIF(Districts!$G$17:$G$555,$A89,Districts!I$17:I$555)</f>
        <v>723</v>
      </c>
      <c r="F89" s="8">
        <f>SUMIF(Districts!$G$17:$G$555,$A89,Districts!J$17:J$555)</f>
        <v>72</v>
      </c>
      <c r="G89" s="8">
        <f>SUMIF(Districts!$G$17:$G$555,$A89,Districts!K$17:K$555)</f>
        <v>17</v>
      </c>
      <c r="H89" s="8">
        <f t="shared" si="16"/>
        <v>89</v>
      </c>
      <c r="I89" s="9">
        <f t="shared" si="17"/>
        <v>0.1230982019</v>
      </c>
      <c r="J89" s="8">
        <f t="shared" si="18"/>
        <v>80.5</v>
      </c>
      <c r="K89" s="9">
        <f t="shared" si="19"/>
        <v>0.1113416321</v>
      </c>
      <c r="L89" s="8">
        <f>SUMIF(Districts!$G$17:$G$555,$A89,Districts!N$17:N$555)</f>
        <v>38549.44</v>
      </c>
      <c r="M89" s="8">
        <f t="shared" si="20"/>
        <v>53.31872752</v>
      </c>
      <c r="N89" s="8">
        <f t="shared" si="21"/>
        <v>478.8750311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1">
        <v>255.0</v>
      </c>
      <c r="B90" s="2">
        <v>1.0</v>
      </c>
      <c r="C90" s="2">
        <v>5.0</v>
      </c>
      <c r="D90" s="3" t="s">
        <v>132</v>
      </c>
      <c r="E90" s="8">
        <f>SUMIF(Districts!$G$17:$G$555,$A90,Districts!I$17:I$555)</f>
        <v>1439</v>
      </c>
      <c r="F90" s="8">
        <f>SUMIF(Districts!$G$17:$G$555,$A90,Districts!J$17:J$555)</f>
        <v>125</v>
      </c>
      <c r="G90" s="8">
        <f>SUMIF(Districts!$G$17:$G$555,$A90,Districts!K$17:K$555)</f>
        <v>56</v>
      </c>
      <c r="H90" s="8">
        <f t="shared" si="16"/>
        <v>181</v>
      </c>
      <c r="I90" s="9">
        <f t="shared" si="17"/>
        <v>0.1257817929</v>
      </c>
      <c r="J90" s="8">
        <f t="shared" si="18"/>
        <v>153</v>
      </c>
      <c r="K90" s="9">
        <f t="shared" si="19"/>
        <v>0.106323836</v>
      </c>
      <c r="L90" s="8">
        <f>SUMIF(Districts!$G$17:$G$555,$A90,Districts!N$17:N$555)</f>
        <v>69938.88</v>
      </c>
      <c r="M90" s="8">
        <f t="shared" si="20"/>
        <v>48.60241835</v>
      </c>
      <c r="N90" s="8">
        <f t="shared" si="21"/>
        <v>457.1168627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1">
        <v>256.0</v>
      </c>
      <c r="B91" s="2">
        <v>1.0</v>
      </c>
      <c r="C91" s="2">
        <v>4.0</v>
      </c>
      <c r="D91" s="3" t="s">
        <v>133</v>
      </c>
      <c r="E91" s="8">
        <f>SUMIF(Districts!$G$17:$G$555,$A91,Districts!I$17:I$555)</f>
        <v>2526</v>
      </c>
      <c r="F91" s="8">
        <f>SUMIF(Districts!$G$17:$G$555,$A91,Districts!J$17:J$555)</f>
        <v>537</v>
      </c>
      <c r="G91" s="8">
        <f>SUMIF(Districts!$G$17:$G$555,$A91,Districts!K$17:K$555)</f>
        <v>148</v>
      </c>
      <c r="H91" s="8">
        <f t="shared" si="16"/>
        <v>685</v>
      </c>
      <c r="I91" s="9">
        <f t="shared" si="17"/>
        <v>0.2711797308</v>
      </c>
      <c r="J91" s="8">
        <f t="shared" si="18"/>
        <v>611</v>
      </c>
      <c r="K91" s="9">
        <f t="shared" si="19"/>
        <v>0.2418844022</v>
      </c>
      <c r="L91" s="8">
        <f>SUMIF(Districts!$G$17:$G$555,$A91,Districts!N$17:N$555)</f>
        <v>667884.8</v>
      </c>
      <c r="M91" s="8">
        <f t="shared" si="20"/>
        <v>264.4041172</v>
      </c>
      <c r="N91" s="8">
        <f t="shared" si="21"/>
        <v>1093.101146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1">
        <v>261.0</v>
      </c>
      <c r="B92" s="2">
        <v>1.0</v>
      </c>
      <c r="C92" s="2">
        <v>6.0</v>
      </c>
      <c r="D92" s="3" t="s">
        <v>134</v>
      </c>
      <c r="E92" s="8">
        <f>SUMIF(Districts!$G$17:$G$555,$A92,Districts!I$17:I$555)</f>
        <v>324</v>
      </c>
      <c r="F92" s="8">
        <f>SUMIF(Districts!$G$17:$G$555,$A92,Districts!J$17:J$555)</f>
        <v>65</v>
      </c>
      <c r="G92" s="8">
        <f>SUMIF(Districts!$G$17:$G$555,$A92,Districts!K$17:K$555)</f>
        <v>46</v>
      </c>
      <c r="H92" s="8">
        <f t="shared" si="16"/>
        <v>111</v>
      </c>
      <c r="I92" s="9">
        <f t="shared" si="17"/>
        <v>0.3425925926</v>
      </c>
      <c r="J92" s="8">
        <f t="shared" si="18"/>
        <v>88</v>
      </c>
      <c r="K92" s="9">
        <f t="shared" si="19"/>
        <v>0.2716049383</v>
      </c>
      <c r="L92" s="8">
        <f>SUMIF(Districts!$G$17:$G$555,$A92,Districts!N$17:N$555)</f>
        <v>103104</v>
      </c>
      <c r="M92" s="8">
        <f t="shared" si="20"/>
        <v>318.2222222</v>
      </c>
      <c r="N92" s="8">
        <f t="shared" si="21"/>
        <v>1171.636364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1">
        <v>264.0</v>
      </c>
      <c r="B93" s="2">
        <v>1.0</v>
      </c>
      <c r="C93" s="2">
        <v>6.0</v>
      </c>
      <c r="D93" s="3" t="s">
        <v>135</v>
      </c>
      <c r="E93" s="8">
        <f>SUMIF(Districts!$G$17:$G$555,$A93,Districts!I$17:I$555)</f>
        <v>93</v>
      </c>
      <c r="F93" s="8">
        <f>SUMIF(Districts!$G$17:$G$555,$A93,Districts!J$17:J$555)</f>
        <v>26</v>
      </c>
      <c r="G93" s="8">
        <f>SUMIF(Districts!$G$17:$G$555,$A93,Districts!K$17:K$555)</f>
        <v>11</v>
      </c>
      <c r="H93" s="8">
        <f t="shared" si="16"/>
        <v>37</v>
      </c>
      <c r="I93" s="9">
        <f t="shared" si="17"/>
        <v>0.3978494624</v>
      </c>
      <c r="J93" s="8">
        <f t="shared" si="18"/>
        <v>31.5</v>
      </c>
      <c r="K93" s="9">
        <f t="shared" si="19"/>
        <v>0.3387096774</v>
      </c>
      <c r="L93" s="8">
        <f>SUMIF(Districts!$G$17:$G$555,$A93,Districts!N$17:N$555)</f>
        <v>48229.76</v>
      </c>
      <c r="M93" s="8">
        <f t="shared" si="20"/>
        <v>518.5995699</v>
      </c>
      <c r="N93" s="8">
        <f t="shared" si="21"/>
        <v>1531.103492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1">
        <v>270.0</v>
      </c>
      <c r="B94" s="2">
        <v>1.0</v>
      </c>
      <c r="C94" s="2">
        <v>2.0</v>
      </c>
      <c r="D94" s="3" t="s">
        <v>136</v>
      </c>
      <c r="E94" s="8">
        <f>SUMIF(Districts!$G$17:$G$555,$A94,Districts!I$17:I$555)</f>
        <v>6845</v>
      </c>
      <c r="F94" s="8">
        <f>SUMIF(Districts!$G$17:$G$555,$A94,Districts!J$17:J$555)</f>
        <v>1752</v>
      </c>
      <c r="G94" s="8">
        <f>SUMIF(Districts!$G$17:$G$555,$A94,Districts!K$17:K$555)</f>
        <v>366</v>
      </c>
      <c r="H94" s="8">
        <f t="shared" si="16"/>
        <v>2118</v>
      </c>
      <c r="I94" s="9">
        <f t="shared" si="17"/>
        <v>0.3094229364</v>
      </c>
      <c r="J94" s="8">
        <f t="shared" si="18"/>
        <v>1935</v>
      </c>
      <c r="K94" s="9">
        <f t="shared" si="19"/>
        <v>0.2826880935</v>
      </c>
      <c r="L94" s="8">
        <f>SUMIF(Districts!$G$17:$G$555,$A94,Districts!N$17:N$555)</f>
        <v>2809927.68</v>
      </c>
      <c r="M94" s="8">
        <f t="shared" si="20"/>
        <v>410.5080614</v>
      </c>
      <c r="N94" s="8">
        <f t="shared" si="21"/>
        <v>1452.159008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1">
        <v>271.0</v>
      </c>
      <c r="B95" s="2">
        <v>1.0</v>
      </c>
      <c r="C95" s="2">
        <v>3.0</v>
      </c>
      <c r="D95" s="3" t="s">
        <v>137</v>
      </c>
      <c r="E95" s="8">
        <f>SUMIF(Districts!$G$17:$G$555,$A95,Districts!I$17:I$555)</f>
        <v>10121</v>
      </c>
      <c r="F95" s="8">
        <f>SUMIF(Districts!$G$17:$G$555,$A95,Districts!J$17:J$555)</f>
        <v>3231</v>
      </c>
      <c r="G95" s="8">
        <f>SUMIF(Districts!$G$17:$G$555,$A95,Districts!K$17:K$555)</f>
        <v>832</v>
      </c>
      <c r="H95" s="8">
        <f t="shared" si="16"/>
        <v>4063</v>
      </c>
      <c r="I95" s="9">
        <f t="shared" si="17"/>
        <v>0.4014425452</v>
      </c>
      <c r="J95" s="8">
        <f t="shared" si="18"/>
        <v>3647</v>
      </c>
      <c r="K95" s="9">
        <f t="shared" si="19"/>
        <v>0.3603398874</v>
      </c>
      <c r="L95" s="8">
        <f>SUMIF(Districts!$G$17:$G$555,$A95,Districts!N$17:N$555)</f>
        <v>6754343.04</v>
      </c>
      <c r="M95" s="8">
        <f t="shared" si="20"/>
        <v>667.359257</v>
      </c>
      <c r="N95" s="8">
        <f t="shared" si="21"/>
        <v>1852.027157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1">
        <v>272.0</v>
      </c>
      <c r="B96" s="2">
        <v>1.0</v>
      </c>
      <c r="C96" s="2">
        <v>3.0</v>
      </c>
      <c r="D96" s="3" t="s">
        <v>138</v>
      </c>
      <c r="E96" s="8">
        <f>SUMIF(Districts!$G$17:$G$555,$A96,Districts!I$17:I$555)</f>
        <v>8606</v>
      </c>
      <c r="F96" s="8">
        <f>SUMIF(Districts!$G$17:$G$555,$A96,Districts!J$17:J$555)</f>
        <v>1391</v>
      </c>
      <c r="G96" s="8">
        <f>SUMIF(Districts!$G$17:$G$555,$A96,Districts!K$17:K$555)</f>
        <v>221</v>
      </c>
      <c r="H96" s="8">
        <f t="shared" si="16"/>
        <v>1612</v>
      </c>
      <c r="I96" s="9">
        <f t="shared" si="17"/>
        <v>0.1873111782</v>
      </c>
      <c r="J96" s="8">
        <f t="shared" si="18"/>
        <v>1501.5</v>
      </c>
      <c r="K96" s="9">
        <f t="shared" si="19"/>
        <v>0.1744712991</v>
      </c>
      <c r="L96" s="8">
        <f>SUMIF(Districts!$G$17:$G$555,$A96,Districts!N$17:N$555)</f>
        <v>1270298.56</v>
      </c>
      <c r="M96" s="8">
        <f t="shared" si="20"/>
        <v>147.6061538</v>
      </c>
      <c r="N96" s="8">
        <f t="shared" si="21"/>
        <v>846.019687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1">
        <v>273.0</v>
      </c>
      <c r="B97" s="2">
        <v>1.0</v>
      </c>
      <c r="C97" s="2">
        <v>2.0</v>
      </c>
      <c r="D97" s="3" t="s">
        <v>139</v>
      </c>
      <c r="E97" s="8">
        <f>SUMIF(Districts!$G$17:$G$555,$A97,Districts!I$17:I$555)</f>
        <v>8348</v>
      </c>
      <c r="F97" s="8">
        <f>SUMIF(Districts!$G$17:$G$555,$A97,Districts!J$17:J$555)</f>
        <v>596</v>
      </c>
      <c r="G97" s="8">
        <f>SUMIF(Districts!$G$17:$G$555,$A97,Districts!K$17:K$555)</f>
        <v>120</v>
      </c>
      <c r="H97" s="8">
        <f t="shared" si="16"/>
        <v>716</v>
      </c>
      <c r="I97" s="9">
        <f t="shared" si="17"/>
        <v>0.08576904648</v>
      </c>
      <c r="J97" s="8">
        <f t="shared" si="18"/>
        <v>656</v>
      </c>
      <c r="K97" s="9">
        <f t="shared" si="19"/>
        <v>0.07858169621</v>
      </c>
      <c r="L97" s="8">
        <f>SUMIF(Districts!$G$17:$G$555,$A97,Districts!N$17:N$555)</f>
        <v>242924.48</v>
      </c>
      <c r="M97" s="8">
        <f t="shared" si="20"/>
        <v>29.09972209</v>
      </c>
      <c r="N97" s="8">
        <f t="shared" si="21"/>
        <v>370.3117073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1">
        <v>276.0</v>
      </c>
      <c r="B98" s="2">
        <v>1.0</v>
      </c>
      <c r="C98" s="2">
        <v>3.0</v>
      </c>
      <c r="D98" s="3" t="s">
        <v>140</v>
      </c>
      <c r="E98" s="8">
        <f>SUMIF(Districts!$G$17:$G$555,$A98,Districts!I$17:I$555)</f>
        <v>11106</v>
      </c>
      <c r="F98" s="8">
        <f>SUMIF(Districts!$G$17:$G$555,$A98,Districts!J$17:J$555)</f>
        <v>398</v>
      </c>
      <c r="G98" s="8">
        <f>SUMIF(Districts!$G$17:$G$555,$A98,Districts!K$17:K$555)</f>
        <v>71</v>
      </c>
      <c r="H98" s="8">
        <f t="shared" si="16"/>
        <v>469</v>
      </c>
      <c r="I98" s="9">
        <f t="shared" si="17"/>
        <v>0.04222942554</v>
      </c>
      <c r="J98" s="8">
        <f t="shared" si="18"/>
        <v>433.5</v>
      </c>
      <c r="K98" s="9">
        <f t="shared" si="19"/>
        <v>0.03903295516</v>
      </c>
      <c r="L98" s="8">
        <f>SUMIF(Districts!$G$17:$G$555,$A98,Districts!N$17:N$555)</f>
        <v>79733.76</v>
      </c>
      <c r="M98" s="8">
        <f t="shared" si="20"/>
        <v>7.179340897</v>
      </c>
      <c r="N98" s="8">
        <f t="shared" si="21"/>
        <v>183.9302422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1">
        <v>277.0</v>
      </c>
      <c r="B99" s="2">
        <v>1.0</v>
      </c>
      <c r="C99" s="2">
        <v>3.0</v>
      </c>
      <c r="D99" s="3" t="s">
        <v>141</v>
      </c>
      <c r="E99" s="8">
        <f>SUMIF(Districts!$G$17:$G$555,$A99,Districts!I$17:I$555)</f>
        <v>2480</v>
      </c>
      <c r="F99" s="8">
        <f>SUMIF(Districts!$G$17:$G$555,$A99,Districts!J$17:J$555)</f>
        <v>254</v>
      </c>
      <c r="G99" s="8">
        <f>SUMIF(Districts!$G$17:$G$555,$A99,Districts!K$17:K$555)</f>
        <v>104</v>
      </c>
      <c r="H99" s="8">
        <f t="shared" si="16"/>
        <v>358</v>
      </c>
      <c r="I99" s="9">
        <f t="shared" si="17"/>
        <v>0.1443548387</v>
      </c>
      <c r="J99" s="8">
        <f t="shared" si="18"/>
        <v>306</v>
      </c>
      <c r="K99" s="9">
        <f t="shared" si="19"/>
        <v>0.1233870968</v>
      </c>
      <c r="L99" s="8">
        <f>SUMIF(Districts!$G$17:$G$555,$A99,Districts!N$17:N$555)</f>
        <v>168403.2</v>
      </c>
      <c r="M99" s="8">
        <f t="shared" si="20"/>
        <v>67.90451613</v>
      </c>
      <c r="N99" s="8">
        <f t="shared" si="21"/>
        <v>550.3372549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1">
        <v>278.0</v>
      </c>
      <c r="B100" s="2">
        <v>1.0</v>
      </c>
      <c r="C100" s="2">
        <v>3.0</v>
      </c>
      <c r="D100" s="3" t="s">
        <v>142</v>
      </c>
      <c r="E100" s="8">
        <f>SUMIF(Districts!$G$17:$G$555,$A100,Districts!I$17:I$555)</f>
        <v>2867</v>
      </c>
      <c r="F100" s="8">
        <f>SUMIF(Districts!$G$17:$G$555,$A100,Districts!J$17:J$555)</f>
        <v>127</v>
      </c>
      <c r="G100" s="8">
        <f>SUMIF(Districts!$G$17:$G$555,$A100,Districts!K$17:K$555)</f>
        <v>33</v>
      </c>
      <c r="H100" s="8">
        <f t="shared" si="16"/>
        <v>160</v>
      </c>
      <c r="I100" s="9">
        <f t="shared" si="17"/>
        <v>0.05580746425</v>
      </c>
      <c r="J100" s="8">
        <f t="shared" si="18"/>
        <v>143.5</v>
      </c>
      <c r="K100" s="9">
        <f t="shared" si="19"/>
        <v>0.0500523195</v>
      </c>
      <c r="L100" s="8">
        <f>SUMIF(Districts!$G$17:$G$555,$A100,Districts!N$17:N$555)</f>
        <v>31847.68</v>
      </c>
      <c r="M100" s="8">
        <f t="shared" si="20"/>
        <v>11.10836414</v>
      </c>
      <c r="N100" s="8">
        <f t="shared" si="21"/>
        <v>221.9350523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1">
        <v>279.0</v>
      </c>
      <c r="B101" s="2">
        <v>1.0</v>
      </c>
      <c r="C101" s="2">
        <v>3.0</v>
      </c>
      <c r="D101" s="3" t="s">
        <v>143</v>
      </c>
      <c r="E101" s="8">
        <f>SUMIF(Districts!$G$17:$G$555,$A101,Districts!I$17:I$555)</f>
        <v>20664</v>
      </c>
      <c r="F101" s="8">
        <f>SUMIF(Districts!$G$17:$G$555,$A101,Districts!J$17:J$555)</f>
        <v>5135</v>
      </c>
      <c r="G101" s="8">
        <f>SUMIF(Districts!$G$17:$G$555,$A101,Districts!K$17:K$555)</f>
        <v>1028</v>
      </c>
      <c r="H101" s="8">
        <f t="shared" si="16"/>
        <v>6163</v>
      </c>
      <c r="I101" s="9">
        <f t="shared" si="17"/>
        <v>0.2982481611</v>
      </c>
      <c r="J101" s="8">
        <f t="shared" si="18"/>
        <v>5649</v>
      </c>
      <c r="K101" s="9">
        <f t="shared" si="19"/>
        <v>0.2733739837</v>
      </c>
      <c r="L101" s="8">
        <f>SUMIF(Districts!$G$17:$G$555,$A101,Districts!N$17:N$555)</f>
        <v>8738121.28</v>
      </c>
      <c r="M101" s="8">
        <f t="shared" si="20"/>
        <v>422.8668835</v>
      </c>
      <c r="N101" s="8">
        <f t="shared" si="21"/>
        <v>1546.843916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1">
        <v>280.0</v>
      </c>
      <c r="B102" s="2">
        <v>1.0</v>
      </c>
      <c r="C102" s="2">
        <v>2.0</v>
      </c>
      <c r="D102" s="3" t="s">
        <v>144</v>
      </c>
      <c r="E102" s="8">
        <f>SUMIF(Districts!$G$17:$G$555,$A102,Districts!I$17:I$555)</f>
        <v>4166</v>
      </c>
      <c r="F102" s="8">
        <f>SUMIF(Districts!$G$17:$G$555,$A102,Districts!J$17:J$555)</f>
        <v>1830</v>
      </c>
      <c r="G102" s="8">
        <f>SUMIF(Districts!$G$17:$G$555,$A102,Districts!K$17:K$555)</f>
        <v>430</v>
      </c>
      <c r="H102" s="8">
        <f t="shared" si="16"/>
        <v>2260</v>
      </c>
      <c r="I102" s="9">
        <f t="shared" si="17"/>
        <v>0.5424867979</v>
      </c>
      <c r="J102" s="8">
        <f t="shared" si="18"/>
        <v>2045</v>
      </c>
      <c r="K102" s="9">
        <f t="shared" si="19"/>
        <v>0.4908785406</v>
      </c>
      <c r="L102" s="8">
        <f>SUMIF(Districts!$G$17:$G$555,$A102,Districts!N$17:N$555)</f>
        <v>4409929.92</v>
      </c>
      <c r="M102" s="8">
        <f t="shared" si="20"/>
        <v>1058.552549</v>
      </c>
      <c r="N102" s="8">
        <f t="shared" si="21"/>
        <v>2156.444949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1">
        <v>281.0</v>
      </c>
      <c r="B103" s="2">
        <v>1.0</v>
      </c>
      <c r="C103" s="2">
        <v>2.0</v>
      </c>
      <c r="D103" s="3" t="s">
        <v>145</v>
      </c>
      <c r="E103" s="8">
        <f>SUMIF(Districts!$G$17:$G$555,$A103,Districts!I$17:I$555)</f>
        <v>11682</v>
      </c>
      <c r="F103" s="8">
        <f>SUMIF(Districts!$G$17:$G$555,$A103,Districts!J$17:J$555)</f>
        <v>4670</v>
      </c>
      <c r="G103" s="8">
        <f>SUMIF(Districts!$G$17:$G$555,$A103,Districts!K$17:K$555)</f>
        <v>1090</v>
      </c>
      <c r="H103" s="8">
        <f t="shared" si="16"/>
        <v>5760</v>
      </c>
      <c r="I103" s="9">
        <f t="shared" si="17"/>
        <v>0.4930662558</v>
      </c>
      <c r="J103" s="8">
        <f t="shared" si="18"/>
        <v>5215</v>
      </c>
      <c r="K103" s="9">
        <f t="shared" si="19"/>
        <v>0.4464132854</v>
      </c>
      <c r="L103" s="8">
        <f>SUMIF(Districts!$G$17:$G$555,$A103,Districts!N$17:N$555)</f>
        <v>11089866.24</v>
      </c>
      <c r="M103" s="8">
        <f t="shared" si="20"/>
        <v>949.3122958</v>
      </c>
      <c r="N103" s="8">
        <f t="shared" si="21"/>
        <v>2126.532357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1">
        <v>282.0</v>
      </c>
      <c r="B104" s="2">
        <v>1.0</v>
      </c>
      <c r="C104" s="2">
        <v>2.0</v>
      </c>
      <c r="D104" s="3" t="s">
        <v>146</v>
      </c>
      <c r="E104" s="8">
        <f>SUMIF(Districts!$G$17:$G$555,$A104,Districts!I$17:I$555)</f>
        <v>1751</v>
      </c>
      <c r="F104" s="8">
        <f>SUMIF(Districts!$G$17:$G$555,$A104,Districts!J$17:J$555)</f>
        <v>264</v>
      </c>
      <c r="G104" s="8">
        <f>SUMIF(Districts!$G$17:$G$555,$A104,Districts!K$17:K$555)</f>
        <v>111</v>
      </c>
      <c r="H104" s="8">
        <f t="shared" si="16"/>
        <v>375</v>
      </c>
      <c r="I104" s="9">
        <f t="shared" si="17"/>
        <v>0.2141633352</v>
      </c>
      <c r="J104" s="8">
        <f t="shared" si="18"/>
        <v>319.5</v>
      </c>
      <c r="K104" s="9">
        <f t="shared" si="19"/>
        <v>0.1824671616</v>
      </c>
      <c r="L104" s="8">
        <f>SUMIF(Districts!$G$17:$G$555,$A104,Districts!N$17:N$555)</f>
        <v>253979.52</v>
      </c>
      <c r="M104" s="8">
        <f t="shared" si="20"/>
        <v>145.0482696</v>
      </c>
      <c r="N104" s="8">
        <f t="shared" si="21"/>
        <v>794.9280751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1">
        <v>283.0</v>
      </c>
      <c r="B105" s="2">
        <v>1.0</v>
      </c>
      <c r="C105" s="2">
        <v>2.0</v>
      </c>
      <c r="D105" s="3" t="s">
        <v>147</v>
      </c>
      <c r="E105" s="8">
        <f>SUMIF(Districts!$G$17:$G$555,$A105,Districts!I$17:I$555)</f>
        <v>4580</v>
      </c>
      <c r="F105" s="8">
        <f>SUMIF(Districts!$G$17:$G$555,$A105,Districts!J$17:J$555)</f>
        <v>1073</v>
      </c>
      <c r="G105" s="8">
        <f>SUMIF(Districts!$G$17:$G$555,$A105,Districts!K$17:K$555)</f>
        <v>100</v>
      </c>
      <c r="H105" s="8">
        <f t="shared" si="16"/>
        <v>1173</v>
      </c>
      <c r="I105" s="9">
        <f t="shared" si="17"/>
        <v>0.2561135371</v>
      </c>
      <c r="J105" s="8">
        <f t="shared" si="18"/>
        <v>1123</v>
      </c>
      <c r="K105" s="9">
        <f t="shared" si="19"/>
        <v>0.2451965066</v>
      </c>
      <c r="L105" s="8">
        <f>SUMIF(Districts!$G$17:$G$555,$A105,Districts!N$17:N$555)</f>
        <v>1277974.08</v>
      </c>
      <c r="M105" s="8">
        <f t="shared" si="20"/>
        <v>279.0336419</v>
      </c>
      <c r="N105" s="8">
        <f t="shared" si="21"/>
        <v>1138.000071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1">
        <v>284.0</v>
      </c>
      <c r="B106" s="2">
        <v>1.0</v>
      </c>
      <c r="C106" s="2">
        <v>3.0</v>
      </c>
      <c r="D106" s="3" t="s">
        <v>148</v>
      </c>
      <c r="E106" s="8">
        <f>SUMIF(Districts!$G$17:$G$555,$A106,Districts!I$17:I$555)</f>
        <v>12013</v>
      </c>
      <c r="F106" s="8">
        <f>SUMIF(Districts!$G$17:$G$555,$A106,Districts!J$17:J$555)</f>
        <v>867</v>
      </c>
      <c r="G106" s="8">
        <f>SUMIF(Districts!$G$17:$G$555,$A106,Districts!K$17:K$555)</f>
        <v>245</v>
      </c>
      <c r="H106" s="8">
        <f t="shared" si="16"/>
        <v>1112</v>
      </c>
      <c r="I106" s="9">
        <f t="shared" si="17"/>
        <v>0.09256638641</v>
      </c>
      <c r="J106" s="8">
        <f t="shared" si="18"/>
        <v>989.5</v>
      </c>
      <c r="K106" s="9">
        <f t="shared" si="19"/>
        <v>0.08236910014</v>
      </c>
      <c r="L106" s="8">
        <f>SUMIF(Districts!$G$17:$G$555,$A106,Districts!N$17:N$555)</f>
        <v>538546.56</v>
      </c>
      <c r="M106" s="8">
        <f t="shared" si="20"/>
        <v>44.83031383</v>
      </c>
      <c r="N106" s="8">
        <f t="shared" si="21"/>
        <v>544.2613037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1">
        <v>286.0</v>
      </c>
      <c r="B107" s="2">
        <v>1.0</v>
      </c>
      <c r="C107" s="2">
        <v>2.0</v>
      </c>
      <c r="D107" s="3" t="s">
        <v>149</v>
      </c>
      <c r="E107" s="8">
        <f>SUMIF(Districts!$G$17:$G$555,$A107,Districts!I$17:I$555)</f>
        <v>2333</v>
      </c>
      <c r="F107" s="8">
        <f>SUMIF(Districts!$G$17:$G$555,$A107,Districts!J$17:J$555)</f>
        <v>1361</v>
      </c>
      <c r="G107" s="8">
        <f>SUMIF(Districts!$G$17:$G$555,$A107,Districts!K$17:K$555)</f>
        <v>347</v>
      </c>
      <c r="H107" s="8">
        <f t="shared" si="16"/>
        <v>1708</v>
      </c>
      <c r="I107" s="9">
        <f t="shared" si="17"/>
        <v>0.7321045864</v>
      </c>
      <c r="J107" s="8">
        <f t="shared" si="18"/>
        <v>1534.5</v>
      </c>
      <c r="K107" s="9">
        <f t="shared" si="19"/>
        <v>0.6577368195</v>
      </c>
      <c r="L107" s="8">
        <f>SUMIF(Districts!$G$17:$G$555,$A107,Districts!N$17:N$555)</f>
        <v>4477806.72</v>
      </c>
      <c r="M107" s="8">
        <f t="shared" si="20"/>
        <v>1919.334213</v>
      </c>
      <c r="N107" s="8">
        <f t="shared" si="21"/>
        <v>2918.088446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1">
        <v>287.0</v>
      </c>
      <c r="B108" s="2">
        <v>6.0</v>
      </c>
      <c r="C108" s="2">
        <v>2.0</v>
      </c>
      <c r="D108" s="3" t="s">
        <v>150</v>
      </c>
      <c r="E108" s="8">
        <f>SUMIF(Districts!$G$17:$G$555,$A108,Districts!I$17:I$555)</f>
        <v>981</v>
      </c>
      <c r="F108" s="8">
        <f>SUMIF(Districts!$G$17:$G$555,$A108,Districts!J$17:J$555)</f>
        <v>528</v>
      </c>
      <c r="G108" s="8">
        <f>SUMIF(Districts!$G$17:$G$555,$A108,Districts!K$17:K$555)</f>
        <v>57</v>
      </c>
      <c r="H108" s="8">
        <f t="shared" si="16"/>
        <v>585</v>
      </c>
      <c r="I108" s="9">
        <f t="shared" si="17"/>
        <v>0.5963302752</v>
      </c>
      <c r="J108" s="8">
        <f t="shared" si="18"/>
        <v>556.5</v>
      </c>
      <c r="K108" s="9">
        <f t="shared" si="19"/>
        <v>0.5672782875</v>
      </c>
      <c r="L108" s="8">
        <f>SUMIF(Districts!$G$17:$G$555,$A108,Districts!N$17:N$555)</f>
        <v>1404849.28</v>
      </c>
      <c r="M108" s="8">
        <f t="shared" si="20"/>
        <v>1432.058389</v>
      </c>
      <c r="N108" s="8">
        <f t="shared" si="21"/>
        <v>2524.437161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1">
        <v>288.0</v>
      </c>
      <c r="B109" s="2">
        <v>60.0</v>
      </c>
      <c r="C109" s="2">
        <v>8.0</v>
      </c>
      <c r="D109" s="3" t="s">
        <v>151</v>
      </c>
      <c r="E109" s="8">
        <f>SUMIF(Districts!$G$17:$G$555,$A109,Districts!I$17:I$555)</f>
        <v>384</v>
      </c>
      <c r="F109" s="8">
        <f>SUMIF(Districts!$G$17:$G$555,$A109,Districts!J$17:J$555)</f>
        <v>116</v>
      </c>
      <c r="G109" s="8">
        <f>SUMIF(Districts!$G$17:$G$555,$A109,Districts!K$17:K$555)</f>
        <v>6</v>
      </c>
      <c r="H109" s="8">
        <f t="shared" si="16"/>
        <v>122</v>
      </c>
      <c r="I109" s="9">
        <f t="shared" si="17"/>
        <v>0.3177083333</v>
      </c>
      <c r="J109" s="8">
        <f t="shared" si="18"/>
        <v>119</v>
      </c>
      <c r="K109" s="9">
        <f t="shared" si="19"/>
        <v>0.3098958333</v>
      </c>
      <c r="L109" s="8">
        <f>SUMIF(Districts!$G$17:$G$555,$A109,Districts!N$17:N$555)</f>
        <v>195840.32</v>
      </c>
      <c r="M109" s="8">
        <f t="shared" si="20"/>
        <v>510.0008333</v>
      </c>
      <c r="N109" s="8">
        <f t="shared" si="21"/>
        <v>1645.716975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1">
        <v>294.0</v>
      </c>
      <c r="B110" s="2">
        <v>1.0</v>
      </c>
      <c r="C110" s="2">
        <v>5.0</v>
      </c>
      <c r="D110" s="3" t="s">
        <v>152</v>
      </c>
      <c r="E110" s="8">
        <f>SUMIF(Districts!$G$17:$G$555,$A110,Districts!I$17:I$555)</f>
        <v>2684</v>
      </c>
      <c r="F110" s="8">
        <f>SUMIF(Districts!$G$17:$G$555,$A110,Districts!J$17:J$555)</f>
        <v>742</v>
      </c>
      <c r="G110" s="8">
        <f>SUMIF(Districts!$G$17:$G$555,$A110,Districts!K$17:K$555)</f>
        <v>238</v>
      </c>
      <c r="H110" s="8">
        <f t="shared" si="16"/>
        <v>980</v>
      </c>
      <c r="I110" s="9">
        <f t="shared" si="17"/>
        <v>0.3651266766</v>
      </c>
      <c r="J110" s="8">
        <f t="shared" si="18"/>
        <v>861</v>
      </c>
      <c r="K110" s="9">
        <f t="shared" si="19"/>
        <v>0.3207898659</v>
      </c>
      <c r="L110" s="8">
        <f>SUMIF(Districts!$G$17:$G$555,$A110,Districts!N$17:N$555)</f>
        <v>1205400.32</v>
      </c>
      <c r="M110" s="8">
        <f t="shared" si="20"/>
        <v>449.1059314</v>
      </c>
      <c r="N110" s="8">
        <f t="shared" si="21"/>
        <v>1400.000372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1">
        <v>297.0</v>
      </c>
      <c r="B111" s="2">
        <v>1.0</v>
      </c>
      <c r="C111" s="2">
        <v>6.0</v>
      </c>
      <c r="D111" s="3" t="s">
        <v>153</v>
      </c>
      <c r="E111" s="8">
        <f>SUMIF(Districts!$G$17:$G$555,$A111,Districts!I$17:I$555)</f>
        <v>358</v>
      </c>
      <c r="F111" s="8">
        <f>SUMIF(Districts!$G$17:$G$555,$A111,Districts!J$17:J$555)</f>
        <v>57</v>
      </c>
      <c r="G111" s="8">
        <f>SUMIF(Districts!$G$17:$G$555,$A111,Districts!K$17:K$555)</f>
        <v>13</v>
      </c>
      <c r="H111" s="8">
        <f t="shared" si="16"/>
        <v>70</v>
      </c>
      <c r="I111" s="9">
        <f t="shared" si="17"/>
        <v>0.1955307263</v>
      </c>
      <c r="J111" s="8">
        <f t="shared" si="18"/>
        <v>63.5</v>
      </c>
      <c r="K111" s="9">
        <f t="shared" si="19"/>
        <v>0.1773743017</v>
      </c>
      <c r="L111" s="8">
        <f>SUMIF(Districts!$G$17:$G$555,$A111,Districts!N$17:N$555)</f>
        <v>49375.36</v>
      </c>
      <c r="M111" s="8">
        <f t="shared" si="20"/>
        <v>137.92</v>
      </c>
      <c r="N111" s="8">
        <f t="shared" si="21"/>
        <v>777.5647244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1">
        <v>299.0</v>
      </c>
      <c r="B112" s="2">
        <v>1.0</v>
      </c>
      <c r="C112" s="2">
        <v>6.0</v>
      </c>
      <c r="D112" s="3" t="s">
        <v>154</v>
      </c>
      <c r="E112" s="8">
        <f>SUMIF(Districts!$G$17:$G$555,$A112,Districts!I$17:I$555)</f>
        <v>727</v>
      </c>
      <c r="F112" s="8">
        <f>SUMIF(Districts!$G$17:$G$555,$A112,Districts!J$17:J$555)</f>
        <v>132</v>
      </c>
      <c r="G112" s="8">
        <f>SUMIF(Districts!$G$17:$G$555,$A112,Districts!K$17:K$555)</f>
        <v>52</v>
      </c>
      <c r="H112" s="8">
        <f t="shared" si="16"/>
        <v>184</v>
      </c>
      <c r="I112" s="9">
        <f t="shared" si="17"/>
        <v>0.2530949106</v>
      </c>
      <c r="J112" s="8">
        <f t="shared" si="18"/>
        <v>158</v>
      </c>
      <c r="K112" s="9">
        <f t="shared" si="19"/>
        <v>0.2173314993</v>
      </c>
      <c r="L112" s="8">
        <f>SUMIF(Districts!$G$17:$G$555,$A112,Districts!N$17:N$555)</f>
        <v>151792</v>
      </c>
      <c r="M112" s="8">
        <f t="shared" si="20"/>
        <v>208.7922971</v>
      </c>
      <c r="N112" s="8">
        <f t="shared" si="21"/>
        <v>960.7088608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1">
        <v>300.0</v>
      </c>
      <c r="B113" s="2">
        <v>1.0</v>
      </c>
      <c r="C113" s="2">
        <v>5.0</v>
      </c>
      <c r="D113" s="3" t="s">
        <v>155</v>
      </c>
      <c r="E113" s="8">
        <f>SUMIF(Districts!$G$17:$G$555,$A113,Districts!I$17:I$555)</f>
        <v>1080</v>
      </c>
      <c r="F113" s="8">
        <f>SUMIF(Districts!$G$17:$G$555,$A113,Districts!J$17:J$555)</f>
        <v>154</v>
      </c>
      <c r="G113" s="8">
        <f>SUMIF(Districts!$G$17:$G$555,$A113,Districts!K$17:K$555)</f>
        <v>35</v>
      </c>
      <c r="H113" s="8">
        <f t="shared" si="16"/>
        <v>189</v>
      </c>
      <c r="I113" s="9">
        <f t="shared" si="17"/>
        <v>0.175</v>
      </c>
      <c r="J113" s="8">
        <f t="shared" si="18"/>
        <v>171.5</v>
      </c>
      <c r="K113" s="9">
        <f t="shared" si="19"/>
        <v>0.1587962963</v>
      </c>
      <c r="L113" s="8">
        <f>SUMIF(Districts!$G$17:$G$555,$A113,Districts!N$17:N$555)</f>
        <v>123782.08</v>
      </c>
      <c r="M113" s="8">
        <f t="shared" si="20"/>
        <v>114.613037</v>
      </c>
      <c r="N113" s="8">
        <f t="shared" si="21"/>
        <v>721.7613994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1">
        <v>306.0</v>
      </c>
      <c r="B114" s="2">
        <v>1.0</v>
      </c>
      <c r="C114" s="2">
        <v>6.0</v>
      </c>
      <c r="D114" s="3" t="s">
        <v>156</v>
      </c>
      <c r="E114" s="8">
        <f>SUMIF(Districts!$G$17:$G$555,$A114,Districts!I$17:I$555)</f>
        <v>352</v>
      </c>
      <c r="F114" s="8">
        <f>SUMIF(Districts!$G$17:$G$555,$A114,Districts!J$17:J$555)</f>
        <v>160</v>
      </c>
      <c r="G114" s="8">
        <f>SUMIF(Districts!$G$17:$G$555,$A114,Districts!K$17:K$555)</f>
        <v>30</v>
      </c>
      <c r="H114" s="8">
        <f t="shared" si="16"/>
        <v>190</v>
      </c>
      <c r="I114" s="9">
        <f t="shared" si="17"/>
        <v>0.5397727273</v>
      </c>
      <c r="J114" s="8">
        <f t="shared" si="18"/>
        <v>175</v>
      </c>
      <c r="K114" s="9">
        <f t="shared" si="19"/>
        <v>0.4971590909</v>
      </c>
      <c r="L114" s="8">
        <f>SUMIF(Districts!$G$17:$G$555,$A114,Districts!N$17:N$555)</f>
        <v>379995.52</v>
      </c>
      <c r="M114" s="8">
        <f t="shared" si="20"/>
        <v>1079.532727</v>
      </c>
      <c r="N114" s="8">
        <f t="shared" si="21"/>
        <v>2171.402971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1">
        <v>308.0</v>
      </c>
      <c r="B115" s="2">
        <v>1.0</v>
      </c>
      <c r="C115" s="2">
        <v>6.0</v>
      </c>
      <c r="D115" s="3" t="s">
        <v>157</v>
      </c>
      <c r="E115" s="8">
        <f>SUMIF(Districts!$G$17:$G$555,$A115,Districts!I$17:I$555)</f>
        <v>596</v>
      </c>
      <c r="F115" s="8">
        <f>SUMIF(Districts!$G$17:$G$555,$A115,Districts!J$17:J$555)</f>
        <v>200</v>
      </c>
      <c r="G115" s="8">
        <f>SUMIF(Districts!$G$17:$G$555,$A115,Districts!K$17:K$555)</f>
        <v>75</v>
      </c>
      <c r="H115" s="8">
        <f t="shared" si="16"/>
        <v>275</v>
      </c>
      <c r="I115" s="9">
        <f t="shared" si="17"/>
        <v>0.461409396</v>
      </c>
      <c r="J115" s="8">
        <f t="shared" si="18"/>
        <v>237.5</v>
      </c>
      <c r="K115" s="9">
        <f t="shared" si="19"/>
        <v>0.3984899329</v>
      </c>
      <c r="L115" s="8">
        <f>SUMIF(Districts!$G$17:$G$555,$A115,Districts!N$17:N$555)</f>
        <v>407146.24</v>
      </c>
      <c r="M115" s="8">
        <f t="shared" si="20"/>
        <v>683.1312752</v>
      </c>
      <c r="N115" s="8">
        <f t="shared" si="21"/>
        <v>1714.299958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1">
        <v>309.0</v>
      </c>
      <c r="B116" s="2">
        <v>1.0</v>
      </c>
      <c r="C116" s="2">
        <v>5.0</v>
      </c>
      <c r="D116" s="3" t="s">
        <v>158</v>
      </c>
      <c r="E116" s="8">
        <f>SUMIF(Districts!$G$17:$G$555,$A116,Districts!I$17:I$555)</f>
        <v>1674</v>
      </c>
      <c r="F116" s="8">
        <f>SUMIF(Districts!$G$17:$G$555,$A116,Districts!J$17:J$555)</f>
        <v>577</v>
      </c>
      <c r="G116" s="8">
        <f>SUMIF(Districts!$G$17:$G$555,$A116,Districts!K$17:K$555)</f>
        <v>149</v>
      </c>
      <c r="H116" s="8">
        <f t="shared" si="16"/>
        <v>726</v>
      </c>
      <c r="I116" s="9">
        <f t="shared" si="17"/>
        <v>0.4336917563</v>
      </c>
      <c r="J116" s="8">
        <f t="shared" si="18"/>
        <v>651.5</v>
      </c>
      <c r="K116" s="9">
        <f t="shared" si="19"/>
        <v>0.3891875747</v>
      </c>
      <c r="L116" s="8">
        <f>SUMIF(Districts!$G$17:$G$555,$A116,Districts!N$17:N$555)</f>
        <v>1106649.6</v>
      </c>
      <c r="M116" s="8">
        <f t="shared" si="20"/>
        <v>661.0810036</v>
      </c>
      <c r="N116" s="8">
        <f t="shared" si="21"/>
        <v>1698.617959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1">
        <v>314.0</v>
      </c>
      <c r="B117" s="2">
        <v>1.0</v>
      </c>
      <c r="C117" s="2">
        <v>6.0</v>
      </c>
      <c r="D117" s="3" t="s">
        <v>159</v>
      </c>
      <c r="E117" s="8">
        <f>SUMIF(Districts!$G$17:$G$555,$A117,Districts!I$17:I$555)</f>
        <v>747</v>
      </c>
      <c r="F117" s="8">
        <f>SUMIF(Districts!$G$17:$G$555,$A117,Districts!J$17:J$555)</f>
        <v>179</v>
      </c>
      <c r="G117" s="8">
        <f>SUMIF(Districts!$G$17:$G$555,$A117,Districts!K$17:K$555)</f>
        <v>76</v>
      </c>
      <c r="H117" s="8">
        <f t="shared" si="16"/>
        <v>255</v>
      </c>
      <c r="I117" s="9">
        <f t="shared" si="17"/>
        <v>0.3413654618</v>
      </c>
      <c r="J117" s="8">
        <f t="shared" si="18"/>
        <v>217</v>
      </c>
      <c r="K117" s="9">
        <f t="shared" si="19"/>
        <v>0.2904953146</v>
      </c>
      <c r="L117" s="8">
        <f>SUMIF(Districts!$G$17:$G$555,$A117,Districts!N$17:N$555)</f>
        <v>275459.52</v>
      </c>
      <c r="M117" s="8">
        <f t="shared" si="20"/>
        <v>368.7543775</v>
      </c>
      <c r="N117" s="8">
        <f t="shared" si="21"/>
        <v>1269.39871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1">
        <v>316.0</v>
      </c>
      <c r="B118" s="2">
        <v>1.0</v>
      </c>
      <c r="C118" s="2">
        <v>5.0</v>
      </c>
      <c r="D118" s="3" t="s">
        <v>160</v>
      </c>
      <c r="E118" s="8">
        <f>SUMIF(Districts!$G$17:$G$555,$A118,Districts!I$17:I$555)</f>
        <v>1057</v>
      </c>
      <c r="F118" s="8">
        <f>SUMIF(Districts!$G$17:$G$555,$A118,Districts!J$17:J$555)</f>
        <v>362</v>
      </c>
      <c r="G118" s="8">
        <f>SUMIF(Districts!$G$17:$G$555,$A118,Districts!K$17:K$555)</f>
        <v>84</v>
      </c>
      <c r="H118" s="8">
        <f t="shared" si="16"/>
        <v>446</v>
      </c>
      <c r="I118" s="9">
        <f t="shared" si="17"/>
        <v>0.421948912</v>
      </c>
      <c r="J118" s="8">
        <f t="shared" si="18"/>
        <v>404</v>
      </c>
      <c r="K118" s="9">
        <f t="shared" si="19"/>
        <v>0.3822138127</v>
      </c>
      <c r="L118" s="8">
        <f>SUMIF(Districts!$G$17:$G$555,$A118,Districts!N$17:N$555)</f>
        <v>683808.64</v>
      </c>
      <c r="M118" s="8">
        <f t="shared" si="20"/>
        <v>646.9334342</v>
      </c>
      <c r="N118" s="8">
        <f t="shared" si="21"/>
        <v>1692.595644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1">
        <v>317.0</v>
      </c>
      <c r="B119" s="2">
        <v>1.0</v>
      </c>
      <c r="C119" s="2">
        <v>6.0</v>
      </c>
      <c r="D119" s="3" t="s">
        <v>161</v>
      </c>
      <c r="E119" s="8">
        <f>SUMIF(Districts!$G$17:$G$555,$A119,Districts!I$17:I$555)</f>
        <v>914</v>
      </c>
      <c r="F119" s="8">
        <f>SUMIF(Districts!$G$17:$G$555,$A119,Districts!J$17:J$555)</f>
        <v>523</v>
      </c>
      <c r="G119" s="8">
        <f>SUMIF(Districts!$G$17:$G$555,$A119,Districts!K$17:K$555)</f>
        <v>87</v>
      </c>
      <c r="H119" s="8">
        <f t="shared" si="16"/>
        <v>610</v>
      </c>
      <c r="I119" s="9">
        <f t="shared" si="17"/>
        <v>0.6673960613</v>
      </c>
      <c r="J119" s="8">
        <f t="shared" si="18"/>
        <v>566.5</v>
      </c>
      <c r="K119" s="9">
        <f t="shared" si="19"/>
        <v>0.6198030635</v>
      </c>
      <c r="L119" s="8">
        <f>SUMIF(Districts!$G$17:$G$555,$A119,Districts!N$17:N$555)</f>
        <v>1507036.8</v>
      </c>
      <c r="M119" s="8">
        <f t="shared" si="20"/>
        <v>1648.836761</v>
      </c>
      <c r="N119" s="8">
        <f t="shared" si="21"/>
        <v>2660.259135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1">
        <v>318.0</v>
      </c>
      <c r="B120" s="2">
        <v>1.0</v>
      </c>
      <c r="C120" s="2">
        <v>4.0</v>
      </c>
      <c r="D120" s="3" t="s">
        <v>162</v>
      </c>
      <c r="E120" s="8">
        <f>SUMIF(Districts!$G$17:$G$555,$A120,Districts!I$17:I$555)</f>
        <v>3962</v>
      </c>
      <c r="F120" s="8">
        <f>SUMIF(Districts!$G$17:$G$555,$A120,Districts!J$17:J$555)</f>
        <v>1028</v>
      </c>
      <c r="G120" s="8">
        <f>SUMIF(Districts!$G$17:$G$555,$A120,Districts!K$17:K$555)</f>
        <v>312</v>
      </c>
      <c r="H120" s="8">
        <f t="shared" si="16"/>
        <v>1340</v>
      </c>
      <c r="I120" s="9">
        <f t="shared" si="17"/>
        <v>0.3382130237</v>
      </c>
      <c r="J120" s="8">
        <f t="shared" si="18"/>
        <v>1184</v>
      </c>
      <c r="K120" s="9">
        <f t="shared" si="19"/>
        <v>0.2988389702</v>
      </c>
      <c r="L120" s="8">
        <f>SUMIF(Districts!$G$17:$G$555,$A120,Districts!N$17:N$555)</f>
        <v>1679506.88</v>
      </c>
      <c r="M120" s="8">
        <f t="shared" si="20"/>
        <v>423.9038062</v>
      </c>
      <c r="N120" s="8">
        <f t="shared" si="21"/>
        <v>1418.502432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1">
        <v>319.0</v>
      </c>
      <c r="B121" s="2">
        <v>1.0</v>
      </c>
      <c r="C121" s="2">
        <v>6.0</v>
      </c>
      <c r="D121" s="3" t="s">
        <v>163</v>
      </c>
      <c r="E121" s="8">
        <f>SUMIF(Districts!$G$17:$G$555,$A121,Districts!I$17:I$555)</f>
        <v>584</v>
      </c>
      <c r="F121" s="8">
        <f>SUMIF(Districts!$G$17:$G$555,$A121,Districts!J$17:J$555)</f>
        <v>220</v>
      </c>
      <c r="G121" s="8">
        <f>SUMIF(Districts!$G$17:$G$555,$A121,Districts!K$17:K$555)</f>
        <v>49</v>
      </c>
      <c r="H121" s="8">
        <f t="shared" si="16"/>
        <v>269</v>
      </c>
      <c r="I121" s="9">
        <f t="shared" si="17"/>
        <v>0.4606164384</v>
      </c>
      <c r="J121" s="8">
        <f t="shared" si="18"/>
        <v>244.5</v>
      </c>
      <c r="K121" s="9">
        <f t="shared" si="19"/>
        <v>0.4186643836</v>
      </c>
      <c r="L121" s="8">
        <f>SUMIF(Districts!$G$17:$G$555,$A121,Districts!N$17:N$555)</f>
        <v>445065.6</v>
      </c>
      <c r="M121" s="8">
        <f t="shared" si="20"/>
        <v>762.0986301</v>
      </c>
      <c r="N121" s="8">
        <f t="shared" si="21"/>
        <v>1820.309202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1">
        <v>330.0</v>
      </c>
      <c r="B122" s="2">
        <v>1.0</v>
      </c>
      <c r="C122" s="2">
        <v>6.0</v>
      </c>
      <c r="D122" s="3" t="s">
        <v>164</v>
      </c>
      <c r="E122" s="8">
        <f>SUMIF(Districts!$G$17:$G$555,$A122,Districts!I$17:I$555)</f>
        <v>320</v>
      </c>
      <c r="F122" s="8">
        <f>SUMIF(Districts!$G$17:$G$555,$A122,Districts!J$17:J$555)</f>
        <v>93</v>
      </c>
      <c r="G122" s="8">
        <f>SUMIF(Districts!$G$17:$G$555,$A122,Districts!K$17:K$555)</f>
        <v>42</v>
      </c>
      <c r="H122" s="8">
        <f t="shared" si="16"/>
        <v>135</v>
      </c>
      <c r="I122" s="9">
        <f t="shared" si="17"/>
        <v>0.421875</v>
      </c>
      <c r="J122" s="8">
        <f t="shared" si="18"/>
        <v>114</v>
      </c>
      <c r="K122" s="9">
        <f t="shared" si="19"/>
        <v>0.35625</v>
      </c>
      <c r="L122" s="8">
        <f>SUMIF(Districts!$G$17:$G$555,$A122,Districts!N$17:N$555)</f>
        <v>174704</v>
      </c>
      <c r="M122" s="8">
        <f t="shared" si="20"/>
        <v>545.95</v>
      </c>
      <c r="N122" s="8">
        <f t="shared" si="21"/>
        <v>1532.491228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1">
        <v>332.0</v>
      </c>
      <c r="B123" s="2">
        <v>1.0</v>
      </c>
      <c r="C123" s="2">
        <v>5.0</v>
      </c>
      <c r="D123" s="3" t="s">
        <v>165</v>
      </c>
      <c r="E123" s="8">
        <f>SUMIF(Districts!$G$17:$G$555,$A123,Districts!I$17:I$555)</f>
        <v>1574</v>
      </c>
      <c r="F123" s="8">
        <f>SUMIF(Districts!$G$17:$G$555,$A123,Districts!J$17:J$555)</f>
        <v>398</v>
      </c>
      <c r="G123" s="8">
        <f>SUMIF(Districts!$G$17:$G$555,$A123,Districts!K$17:K$555)</f>
        <v>108</v>
      </c>
      <c r="H123" s="8">
        <f t="shared" si="16"/>
        <v>506</v>
      </c>
      <c r="I123" s="9">
        <f t="shared" si="17"/>
        <v>0.3214739517</v>
      </c>
      <c r="J123" s="8">
        <f t="shared" si="18"/>
        <v>452</v>
      </c>
      <c r="K123" s="9">
        <f t="shared" si="19"/>
        <v>0.2871664549</v>
      </c>
      <c r="L123" s="8">
        <f>SUMIF(Districts!$G$17:$G$555,$A123,Districts!N$17:N$555)</f>
        <v>570222.4</v>
      </c>
      <c r="M123" s="8">
        <f t="shared" si="20"/>
        <v>362.2759848</v>
      </c>
      <c r="N123" s="8">
        <f t="shared" si="21"/>
        <v>1261.553982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1">
        <v>333.0</v>
      </c>
      <c r="B124" s="2">
        <v>1.0</v>
      </c>
      <c r="C124" s="2">
        <v>6.0</v>
      </c>
      <c r="D124" s="3" t="s">
        <v>166</v>
      </c>
      <c r="E124" s="8">
        <f>SUMIF(Districts!$G$17:$G$555,$A124,Districts!I$17:I$555)</f>
        <v>485</v>
      </c>
      <c r="F124" s="8">
        <f>SUMIF(Districts!$G$17:$G$555,$A124,Districts!J$17:J$555)</f>
        <v>115</v>
      </c>
      <c r="G124" s="8">
        <f>SUMIF(Districts!$G$17:$G$555,$A124,Districts!K$17:K$555)</f>
        <v>43</v>
      </c>
      <c r="H124" s="8">
        <f t="shared" si="16"/>
        <v>158</v>
      </c>
      <c r="I124" s="9">
        <f t="shared" si="17"/>
        <v>0.3257731959</v>
      </c>
      <c r="J124" s="8">
        <f t="shared" si="18"/>
        <v>136.5</v>
      </c>
      <c r="K124" s="9">
        <f t="shared" si="19"/>
        <v>0.281443299</v>
      </c>
      <c r="L124" s="8">
        <f>SUMIF(Districts!$G$17:$G$555,$A124,Districts!N$17:N$555)</f>
        <v>190799.68</v>
      </c>
      <c r="M124" s="8">
        <f t="shared" si="20"/>
        <v>393.4014021</v>
      </c>
      <c r="N124" s="8">
        <f t="shared" si="21"/>
        <v>1397.799853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1">
        <v>345.0</v>
      </c>
      <c r="B125" s="2">
        <v>1.0</v>
      </c>
      <c r="C125" s="2">
        <v>5.0</v>
      </c>
      <c r="D125" s="3" t="s">
        <v>167</v>
      </c>
      <c r="E125" s="8">
        <f>SUMIF(Districts!$G$17:$G$555,$A125,Districts!I$17:I$555)</f>
        <v>1515</v>
      </c>
      <c r="F125" s="8">
        <f>SUMIF(Districts!$G$17:$G$555,$A125,Districts!J$17:J$555)</f>
        <v>228</v>
      </c>
      <c r="G125" s="8">
        <f>SUMIF(Districts!$G$17:$G$555,$A125,Districts!K$17:K$555)</f>
        <v>83</v>
      </c>
      <c r="H125" s="8">
        <f t="shared" si="16"/>
        <v>311</v>
      </c>
      <c r="I125" s="9">
        <f t="shared" si="17"/>
        <v>0.2052805281</v>
      </c>
      <c r="J125" s="8">
        <f t="shared" si="18"/>
        <v>269.5</v>
      </c>
      <c r="K125" s="9">
        <f t="shared" si="19"/>
        <v>0.1778877888</v>
      </c>
      <c r="L125" s="8">
        <f>SUMIF(Districts!$G$17:$G$555,$A125,Districts!N$17:N$555)</f>
        <v>210675.84</v>
      </c>
      <c r="M125" s="8">
        <f t="shared" si="20"/>
        <v>139.0599604</v>
      </c>
      <c r="N125" s="8">
        <f t="shared" si="21"/>
        <v>781.7285343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1">
        <v>347.0</v>
      </c>
      <c r="B126" s="2">
        <v>1.0</v>
      </c>
      <c r="C126" s="2">
        <v>4.0</v>
      </c>
      <c r="D126" s="3" t="s">
        <v>168</v>
      </c>
      <c r="E126" s="8">
        <f>SUMIF(Districts!$G$17:$G$555,$A126,Districts!I$17:I$555)</f>
        <v>4237</v>
      </c>
      <c r="F126" s="8">
        <f>SUMIF(Districts!$G$17:$G$555,$A126,Districts!J$17:J$555)</f>
        <v>2040</v>
      </c>
      <c r="G126" s="8">
        <f>SUMIF(Districts!$G$17:$G$555,$A126,Districts!K$17:K$555)</f>
        <v>343</v>
      </c>
      <c r="H126" s="8">
        <f t="shared" si="16"/>
        <v>2383</v>
      </c>
      <c r="I126" s="9">
        <f t="shared" si="17"/>
        <v>0.562426245</v>
      </c>
      <c r="J126" s="8">
        <f t="shared" si="18"/>
        <v>2211.5</v>
      </c>
      <c r="K126" s="9">
        <f t="shared" si="19"/>
        <v>0.5219494926</v>
      </c>
      <c r="L126" s="8">
        <f>SUMIF(Districts!$G$17:$G$555,$A126,Districts!N$17:N$555)</f>
        <v>5029699.52</v>
      </c>
      <c r="M126" s="8">
        <f t="shared" si="20"/>
        <v>1187.089809</v>
      </c>
      <c r="N126" s="8">
        <f t="shared" si="21"/>
        <v>2274.338467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1">
        <v>356.0</v>
      </c>
      <c r="B127" s="2">
        <v>1.0</v>
      </c>
      <c r="C127" s="2">
        <v>6.0</v>
      </c>
      <c r="D127" s="3" t="s">
        <v>169</v>
      </c>
      <c r="E127" s="8">
        <f>SUMIF(Districts!$G$17:$G$555,$A127,Districts!I$17:I$555)</f>
        <v>192</v>
      </c>
      <c r="F127" s="8">
        <f>SUMIF(Districts!$G$17:$G$555,$A127,Districts!J$17:J$555)</f>
        <v>38</v>
      </c>
      <c r="G127" s="8">
        <f>SUMIF(Districts!$G$17:$G$555,$A127,Districts!K$17:K$555)</f>
        <v>13</v>
      </c>
      <c r="H127" s="8">
        <f t="shared" si="16"/>
        <v>51</v>
      </c>
      <c r="I127" s="9">
        <f t="shared" si="17"/>
        <v>0.265625</v>
      </c>
      <c r="J127" s="8">
        <f t="shared" si="18"/>
        <v>44.5</v>
      </c>
      <c r="K127" s="9">
        <f t="shared" si="19"/>
        <v>0.2317708333</v>
      </c>
      <c r="L127" s="8">
        <f>SUMIF(Districts!$G$17:$G$555,$A127,Districts!N$17:N$555)</f>
        <v>44449.28</v>
      </c>
      <c r="M127" s="8">
        <f t="shared" si="20"/>
        <v>231.5066667</v>
      </c>
      <c r="N127" s="8">
        <f t="shared" si="21"/>
        <v>998.8602247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1">
        <v>361.0</v>
      </c>
      <c r="B128" s="2">
        <v>1.0</v>
      </c>
      <c r="C128" s="2">
        <v>5.0</v>
      </c>
      <c r="D128" s="3" t="s">
        <v>170</v>
      </c>
      <c r="E128" s="8">
        <f>SUMIF(Districts!$G$17:$G$555,$A128,Districts!I$17:I$555)</f>
        <v>933</v>
      </c>
      <c r="F128" s="8">
        <f>SUMIF(Districts!$G$17:$G$555,$A128,Districts!J$17:J$555)</f>
        <v>224</v>
      </c>
      <c r="G128" s="8">
        <f>SUMIF(Districts!$G$17:$G$555,$A128,Districts!K$17:K$555)</f>
        <v>97</v>
      </c>
      <c r="H128" s="8">
        <f t="shared" si="16"/>
        <v>321</v>
      </c>
      <c r="I128" s="9">
        <f t="shared" si="17"/>
        <v>0.3440514469</v>
      </c>
      <c r="J128" s="8">
        <f t="shared" si="18"/>
        <v>272.5</v>
      </c>
      <c r="K128" s="9">
        <f t="shared" si="19"/>
        <v>0.2920685959</v>
      </c>
      <c r="L128" s="8">
        <f>SUMIF(Districts!$G$17:$G$555,$A128,Districts!N$17:N$555)</f>
        <v>360692.16</v>
      </c>
      <c r="M128" s="8">
        <f t="shared" si="20"/>
        <v>386.593955</v>
      </c>
      <c r="N128" s="8">
        <f t="shared" si="21"/>
        <v>1323.640954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1">
        <v>362.0</v>
      </c>
      <c r="B129" s="2">
        <v>1.0</v>
      </c>
      <c r="C129" s="2">
        <v>6.0</v>
      </c>
      <c r="D129" s="3" t="s">
        <v>171</v>
      </c>
      <c r="E129" s="8">
        <f>SUMIF(Districts!$G$17:$G$555,$A129,Districts!I$17:I$555)</f>
        <v>299</v>
      </c>
      <c r="F129" s="8">
        <f>SUMIF(Districts!$G$17:$G$555,$A129,Districts!J$17:J$555)</f>
        <v>84</v>
      </c>
      <c r="G129" s="8">
        <f>SUMIF(Districts!$G$17:$G$555,$A129,Districts!K$17:K$555)</f>
        <v>14</v>
      </c>
      <c r="H129" s="8">
        <f t="shared" si="16"/>
        <v>98</v>
      </c>
      <c r="I129" s="9">
        <f t="shared" si="17"/>
        <v>0.3277591973</v>
      </c>
      <c r="J129" s="8">
        <f t="shared" si="18"/>
        <v>91</v>
      </c>
      <c r="K129" s="9">
        <f t="shared" si="19"/>
        <v>0.3043478261</v>
      </c>
      <c r="L129" s="8">
        <f>SUMIF(Districts!$G$17:$G$555,$A129,Districts!N$17:N$555)</f>
        <v>119256.96</v>
      </c>
      <c r="M129" s="8">
        <f t="shared" si="20"/>
        <v>398.852709</v>
      </c>
      <c r="N129" s="8">
        <f t="shared" si="21"/>
        <v>1310.516044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1">
        <v>363.0</v>
      </c>
      <c r="B130" s="2">
        <v>1.0</v>
      </c>
      <c r="C130" s="2">
        <v>6.0</v>
      </c>
      <c r="D130" s="3" t="s">
        <v>172</v>
      </c>
      <c r="E130" s="8">
        <f>SUMIF(Districts!$G$17:$G$555,$A130,Districts!I$17:I$555)</f>
        <v>294</v>
      </c>
      <c r="F130" s="8">
        <f>SUMIF(Districts!$G$17:$G$555,$A130,Districts!J$17:J$555)</f>
        <v>105</v>
      </c>
      <c r="G130" s="8">
        <f>SUMIF(Districts!$G$17:$G$555,$A130,Districts!K$17:K$555)</f>
        <v>29</v>
      </c>
      <c r="H130" s="8">
        <f t="shared" si="16"/>
        <v>134</v>
      </c>
      <c r="I130" s="9">
        <f t="shared" si="17"/>
        <v>0.4557823129</v>
      </c>
      <c r="J130" s="8">
        <f t="shared" si="18"/>
        <v>119.5</v>
      </c>
      <c r="K130" s="9">
        <f t="shared" si="19"/>
        <v>0.406462585</v>
      </c>
      <c r="L130" s="8">
        <f>SUMIF(Districts!$G$17:$G$555,$A130,Districts!N$17:N$555)</f>
        <v>213253.44</v>
      </c>
      <c r="M130" s="8">
        <f t="shared" si="20"/>
        <v>725.3518367</v>
      </c>
      <c r="N130" s="8">
        <f t="shared" si="21"/>
        <v>1784.547615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1">
        <v>378.0</v>
      </c>
      <c r="B131" s="2">
        <v>1.0</v>
      </c>
      <c r="C131" s="2">
        <v>6.0</v>
      </c>
      <c r="D131" s="3" t="s">
        <v>173</v>
      </c>
      <c r="E131" s="8">
        <f>SUMIF(Districts!$G$17:$G$555,$A131,Districts!I$17:I$555)</f>
        <v>560</v>
      </c>
      <c r="F131" s="8">
        <f>SUMIF(Districts!$G$17:$G$555,$A131,Districts!J$17:J$555)</f>
        <v>114</v>
      </c>
      <c r="G131" s="8">
        <f>SUMIF(Districts!$G$17:$G$555,$A131,Districts!K$17:K$555)</f>
        <v>70</v>
      </c>
      <c r="H131" s="8">
        <f t="shared" si="16"/>
        <v>184</v>
      </c>
      <c r="I131" s="9">
        <f t="shared" si="17"/>
        <v>0.3285714286</v>
      </c>
      <c r="J131" s="8">
        <f t="shared" si="18"/>
        <v>149</v>
      </c>
      <c r="K131" s="9">
        <f t="shared" si="19"/>
        <v>0.2660714286</v>
      </c>
      <c r="L131" s="8">
        <f>SUMIF(Districts!$G$17:$G$555,$A131,Districts!N$17:N$555)</f>
        <v>176422.4</v>
      </c>
      <c r="M131" s="8">
        <f t="shared" si="20"/>
        <v>315.04</v>
      </c>
      <c r="N131" s="8">
        <f t="shared" si="21"/>
        <v>1184.042953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1">
        <v>381.0</v>
      </c>
      <c r="B132" s="2">
        <v>1.0</v>
      </c>
      <c r="C132" s="2">
        <v>5.0</v>
      </c>
      <c r="D132" s="3" t="s">
        <v>174</v>
      </c>
      <c r="E132" s="8">
        <f>SUMIF(Districts!$G$17:$G$555,$A132,Districts!I$17:I$555)</f>
        <v>1345</v>
      </c>
      <c r="F132" s="8">
        <f>SUMIF(Districts!$G$17:$G$555,$A132,Districts!J$17:J$555)</f>
        <v>192</v>
      </c>
      <c r="G132" s="8">
        <f>SUMIF(Districts!$G$17:$G$555,$A132,Districts!K$17:K$555)</f>
        <v>50</v>
      </c>
      <c r="H132" s="8">
        <f t="shared" si="16"/>
        <v>242</v>
      </c>
      <c r="I132" s="9">
        <f t="shared" si="17"/>
        <v>0.1799256506</v>
      </c>
      <c r="J132" s="8">
        <f t="shared" si="18"/>
        <v>217</v>
      </c>
      <c r="K132" s="9">
        <f t="shared" si="19"/>
        <v>0.16133829</v>
      </c>
      <c r="L132" s="8">
        <f>SUMIF(Districts!$G$17:$G$555,$A132,Districts!N$17:N$555)</f>
        <v>159868.48</v>
      </c>
      <c r="M132" s="8">
        <f t="shared" si="20"/>
        <v>118.8613234</v>
      </c>
      <c r="N132" s="8">
        <f t="shared" si="21"/>
        <v>736.721106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1">
        <v>390.0</v>
      </c>
      <c r="B133" s="2">
        <v>1.0</v>
      </c>
      <c r="C133" s="2">
        <v>6.0</v>
      </c>
      <c r="D133" s="3" t="s">
        <v>175</v>
      </c>
      <c r="E133" s="8">
        <f>SUMIF(Districts!$G$17:$G$555,$A133,Districts!I$17:I$555)</f>
        <v>442</v>
      </c>
      <c r="F133" s="8">
        <f>SUMIF(Districts!$G$17:$G$555,$A133,Districts!J$17:J$555)</f>
        <v>87</v>
      </c>
      <c r="G133" s="8">
        <f>SUMIF(Districts!$G$17:$G$555,$A133,Districts!K$17:K$555)</f>
        <v>33</v>
      </c>
      <c r="H133" s="8">
        <f t="shared" si="16"/>
        <v>120</v>
      </c>
      <c r="I133" s="9">
        <f t="shared" si="17"/>
        <v>0.2714932127</v>
      </c>
      <c r="J133" s="8">
        <f t="shared" si="18"/>
        <v>103.5</v>
      </c>
      <c r="K133" s="9">
        <f t="shared" si="19"/>
        <v>0.2341628959</v>
      </c>
      <c r="L133" s="8">
        <f>SUMIF(Districts!$G$17:$G$555,$A133,Districts!N$17:N$555)</f>
        <v>104364.16</v>
      </c>
      <c r="M133" s="8">
        <f t="shared" si="20"/>
        <v>236.118009</v>
      </c>
      <c r="N133" s="8">
        <f t="shared" si="21"/>
        <v>1008.349372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1">
        <v>391.0</v>
      </c>
      <c r="B134" s="2">
        <v>1.0</v>
      </c>
      <c r="C134" s="2">
        <v>6.0</v>
      </c>
      <c r="D134" s="3" t="s">
        <v>176</v>
      </c>
      <c r="E134" s="8">
        <f>SUMIF(Districts!$G$17:$G$555,$A134,Districts!I$17:I$555)</f>
        <v>518</v>
      </c>
      <c r="F134" s="8">
        <f>SUMIF(Districts!$G$17:$G$555,$A134,Districts!J$17:J$555)</f>
        <v>57</v>
      </c>
      <c r="G134" s="8">
        <f>SUMIF(Districts!$G$17:$G$555,$A134,Districts!K$17:K$555)</f>
        <v>24</v>
      </c>
      <c r="H134" s="8">
        <f t="shared" si="16"/>
        <v>81</v>
      </c>
      <c r="I134" s="9">
        <f t="shared" si="17"/>
        <v>0.1563706564</v>
      </c>
      <c r="J134" s="8">
        <f t="shared" si="18"/>
        <v>69</v>
      </c>
      <c r="K134" s="9">
        <f t="shared" si="19"/>
        <v>0.1332046332</v>
      </c>
      <c r="L134" s="8">
        <f>SUMIF(Districts!$G$17:$G$555,$A134,Districts!N$17:N$555)</f>
        <v>40554.24</v>
      </c>
      <c r="M134" s="8">
        <f t="shared" si="20"/>
        <v>78.29003861</v>
      </c>
      <c r="N134" s="8">
        <f t="shared" si="21"/>
        <v>587.7426087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1">
        <v>397.0</v>
      </c>
      <c r="B135" s="2">
        <v>60.0</v>
      </c>
      <c r="C135" s="2">
        <v>8.0</v>
      </c>
      <c r="D135" s="3" t="s">
        <v>177</v>
      </c>
      <c r="E135" s="8">
        <f>SUMIF(Districts!$G$17:$G$555,$A135,Districts!I$17:I$555)</f>
        <v>61</v>
      </c>
      <c r="F135" s="8">
        <f>SUMIF(Districts!$G$17:$G$555,$A135,Districts!J$17:J$555)</f>
        <v>16</v>
      </c>
      <c r="G135" s="8">
        <f>SUMIF(Districts!$G$17:$G$555,$A135,Districts!K$17:K$555)</f>
        <v>4</v>
      </c>
      <c r="H135" s="8">
        <f t="shared" si="16"/>
        <v>20</v>
      </c>
      <c r="I135" s="9">
        <f t="shared" si="17"/>
        <v>0.3278688525</v>
      </c>
      <c r="J135" s="8">
        <f t="shared" si="18"/>
        <v>18</v>
      </c>
      <c r="K135" s="9">
        <f t="shared" si="19"/>
        <v>0.2950819672</v>
      </c>
      <c r="L135" s="8">
        <f>SUMIF(Districts!$G$17:$G$555,$A135,Districts!N$17:N$555)</f>
        <v>28410.88</v>
      </c>
      <c r="M135" s="8">
        <f t="shared" si="20"/>
        <v>465.7521311</v>
      </c>
      <c r="N135" s="8">
        <f t="shared" si="21"/>
        <v>1578.382222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1">
        <v>398.0</v>
      </c>
      <c r="B136" s="2">
        <v>60.0</v>
      </c>
      <c r="C136" s="2">
        <v>8.0</v>
      </c>
      <c r="D136" s="3" t="s">
        <v>178</v>
      </c>
      <c r="E136" s="8">
        <f>SUMIF(Districts!$G$17:$G$555,$A136,Districts!I$17:I$555)</f>
        <v>18</v>
      </c>
      <c r="F136" s="8">
        <f>SUMIF(Districts!$G$17:$G$555,$A136,Districts!J$17:J$555)</f>
        <v>8</v>
      </c>
      <c r="G136" s="8">
        <f>SUMIF(Districts!$G$17:$G$555,$A136,Districts!K$17:K$555)</f>
        <v>1</v>
      </c>
      <c r="H136" s="8">
        <f t="shared" si="16"/>
        <v>9</v>
      </c>
      <c r="I136" s="9">
        <f t="shared" si="17"/>
        <v>0.5</v>
      </c>
      <c r="J136" s="8">
        <f t="shared" si="18"/>
        <v>8.5</v>
      </c>
      <c r="K136" s="9">
        <f t="shared" si="19"/>
        <v>0.4722222222</v>
      </c>
      <c r="L136" s="8">
        <f>SUMIF(Districts!$G$17:$G$555,$A136,Districts!N$17:N$555)</f>
        <v>17241.28</v>
      </c>
      <c r="M136" s="8">
        <f t="shared" si="20"/>
        <v>957.8488889</v>
      </c>
      <c r="N136" s="8">
        <f t="shared" si="21"/>
        <v>2028.385882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1">
        <v>402.0</v>
      </c>
      <c r="B137" s="2">
        <v>1.0</v>
      </c>
      <c r="C137" s="2">
        <v>6.0</v>
      </c>
      <c r="D137" s="3" t="s">
        <v>179</v>
      </c>
      <c r="E137" s="8">
        <f>SUMIF(Districts!$G$17:$G$555,$A137,Districts!I$17:I$555)</f>
        <v>144</v>
      </c>
      <c r="F137" s="8">
        <f>SUMIF(Districts!$G$17:$G$555,$A137,Districts!J$17:J$555)</f>
        <v>26</v>
      </c>
      <c r="G137" s="8">
        <f>SUMIF(Districts!$G$17:$G$555,$A137,Districts!K$17:K$555)</f>
        <v>15</v>
      </c>
      <c r="H137" s="8">
        <f t="shared" si="16"/>
        <v>41</v>
      </c>
      <c r="I137" s="9">
        <f t="shared" si="17"/>
        <v>0.2847222222</v>
      </c>
      <c r="J137" s="8">
        <f t="shared" si="18"/>
        <v>33.5</v>
      </c>
      <c r="K137" s="9">
        <f t="shared" si="19"/>
        <v>0.2326388889</v>
      </c>
      <c r="L137" s="8">
        <f>SUMIF(Districts!$G$17:$G$555,$A137,Districts!N$17:N$555)</f>
        <v>37403.84</v>
      </c>
      <c r="M137" s="8">
        <f t="shared" si="20"/>
        <v>259.7488889</v>
      </c>
      <c r="N137" s="8">
        <f t="shared" si="21"/>
        <v>1116.532537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1">
        <v>403.0</v>
      </c>
      <c r="B138" s="2">
        <v>1.0</v>
      </c>
      <c r="C138" s="2">
        <v>6.0</v>
      </c>
      <c r="D138" s="3" t="s">
        <v>180</v>
      </c>
      <c r="E138" s="8">
        <f>SUMIF(Districts!$G$17:$G$555,$A138,Districts!I$17:I$555)</f>
        <v>89</v>
      </c>
      <c r="F138" s="8">
        <f>SUMIF(Districts!$G$17:$G$555,$A138,Districts!J$17:J$555)</f>
        <v>7</v>
      </c>
      <c r="G138" s="8">
        <f>SUMIF(Districts!$G$17:$G$555,$A138,Districts!K$17:K$555)</f>
        <v>10</v>
      </c>
      <c r="H138" s="8">
        <f t="shared" si="16"/>
        <v>17</v>
      </c>
      <c r="I138" s="9">
        <f t="shared" si="17"/>
        <v>0.191011236</v>
      </c>
      <c r="J138" s="8">
        <f t="shared" si="18"/>
        <v>12</v>
      </c>
      <c r="K138" s="9">
        <f t="shared" si="19"/>
        <v>0.1348314607</v>
      </c>
      <c r="L138" s="8">
        <f>SUMIF(Districts!$G$17:$G$555,$A138,Districts!N$17:N$555)</f>
        <v>6930.88</v>
      </c>
      <c r="M138" s="8">
        <f t="shared" si="20"/>
        <v>77.87505618</v>
      </c>
      <c r="N138" s="8">
        <f t="shared" si="21"/>
        <v>577.5733333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1">
        <v>404.0</v>
      </c>
      <c r="B139" s="2">
        <v>1.0</v>
      </c>
      <c r="C139" s="2">
        <v>6.0</v>
      </c>
      <c r="D139" s="3" t="s">
        <v>181</v>
      </c>
      <c r="E139" s="8">
        <f>SUMIF(Districts!$G$17:$G$555,$A139,Districts!I$17:I$555)</f>
        <v>138</v>
      </c>
      <c r="F139" s="8">
        <f>SUMIF(Districts!$G$17:$G$555,$A139,Districts!J$17:J$555)</f>
        <v>22</v>
      </c>
      <c r="G139" s="8">
        <f>SUMIF(Districts!$G$17:$G$555,$A139,Districts!K$17:K$555)</f>
        <v>23</v>
      </c>
      <c r="H139" s="8">
        <f t="shared" si="16"/>
        <v>45</v>
      </c>
      <c r="I139" s="9">
        <f t="shared" si="17"/>
        <v>0.3260869565</v>
      </c>
      <c r="J139" s="8">
        <f t="shared" si="18"/>
        <v>33.5</v>
      </c>
      <c r="K139" s="9">
        <f t="shared" si="19"/>
        <v>0.2427536232</v>
      </c>
      <c r="L139" s="8">
        <f>SUMIF(Districts!$G$17:$G$555,$A139,Districts!N$17:N$555)</f>
        <v>35169.92</v>
      </c>
      <c r="M139" s="8">
        <f t="shared" si="20"/>
        <v>254.8544928</v>
      </c>
      <c r="N139" s="8">
        <f t="shared" si="21"/>
        <v>1049.848358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1">
        <v>413.0</v>
      </c>
      <c r="B140" s="2">
        <v>1.0</v>
      </c>
      <c r="C140" s="2">
        <v>4.0</v>
      </c>
      <c r="D140" s="3" t="s">
        <v>182</v>
      </c>
      <c r="E140" s="8">
        <f>SUMIF(Districts!$G$17:$G$555,$A140,Districts!I$17:I$555)</f>
        <v>2593</v>
      </c>
      <c r="F140" s="8">
        <f>SUMIF(Districts!$G$17:$G$555,$A140,Districts!J$17:J$555)</f>
        <v>849</v>
      </c>
      <c r="G140" s="8">
        <f>SUMIF(Districts!$G$17:$G$555,$A140,Districts!K$17:K$555)</f>
        <v>147</v>
      </c>
      <c r="H140" s="8">
        <f t="shared" si="16"/>
        <v>996</v>
      </c>
      <c r="I140" s="9">
        <f t="shared" si="17"/>
        <v>0.3841110683</v>
      </c>
      <c r="J140" s="8">
        <f t="shared" si="18"/>
        <v>922.5</v>
      </c>
      <c r="K140" s="9">
        <f t="shared" si="19"/>
        <v>0.3557655226</v>
      </c>
      <c r="L140" s="8">
        <f>SUMIF(Districts!$G$17:$G$555,$A140,Districts!N$17:N$555)</f>
        <v>1470950.4</v>
      </c>
      <c r="M140" s="8">
        <f t="shared" si="20"/>
        <v>567.2774393</v>
      </c>
      <c r="N140" s="8">
        <f t="shared" si="21"/>
        <v>1594.526179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1">
        <v>414.0</v>
      </c>
      <c r="B141" s="2">
        <v>1.0</v>
      </c>
      <c r="C141" s="2">
        <v>6.0</v>
      </c>
      <c r="D141" s="3" t="s">
        <v>183</v>
      </c>
      <c r="E141" s="8">
        <f>SUMIF(Districts!$G$17:$G$555,$A141,Districts!I$17:I$555)</f>
        <v>523</v>
      </c>
      <c r="F141" s="8">
        <f>SUMIF(Districts!$G$17:$G$555,$A141,Districts!J$17:J$555)</f>
        <v>91</v>
      </c>
      <c r="G141" s="8">
        <f>SUMIF(Districts!$G$17:$G$555,$A141,Districts!K$17:K$555)</f>
        <v>18</v>
      </c>
      <c r="H141" s="8">
        <f t="shared" si="16"/>
        <v>109</v>
      </c>
      <c r="I141" s="9">
        <f t="shared" si="17"/>
        <v>0.2084130019</v>
      </c>
      <c r="J141" s="8">
        <f t="shared" si="18"/>
        <v>100</v>
      </c>
      <c r="K141" s="9">
        <f t="shared" si="19"/>
        <v>0.1912045889</v>
      </c>
      <c r="L141" s="8">
        <f>SUMIF(Districts!$G$17:$G$555,$A141,Districts!N$17:N$555)</f>
        <v>83170.56</v>
      </c>
      <c r="M141" s="8">
        <f t="shared" si="20"/>
        <v>159.0259273</v>
      </c>
      <c r="N141" s="8">
        <f t="shared" si="21"/>
        <v>831.7056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1">
        <v>415.0</v>
      </c>
      <c r="B142" s="2">
        <v>1.0</v>
      </c>
      <c r="C142" s="2">
        <v>6.0</v>
      </c>
      <c r="D142" s="3" t="s">
        <v>184</v>
      </c>
      <c r="E142" s="8">
        <f>SUMIF(Districts!$G$17:$G$555,$A142,Districts!I$17:I$555)</f>
        <v>163</v>
      </c>
      <c r="F142" s="8">
        <f>SUMIF(Districts!$G$17:$G$555,$A142,Districts!J$17:J$555)</f>
        <v>62</v>
      </c>
      <c r="G142" s="8">
        <f>SUMIF(Districts!$G$17:$G$555,$A142,Districts!K$17:K$555)</f>
        <v>23</v>
      </c>
      <c r="H142" s="8">
        <f t="shared" si="16"/>
        <v>85</v>
      </c>
      <c r="I142" s="9">
        <f t="shared" si="17"/>
        <v>0.5214723926</v>
      </c>
      <c r="J142" s="8">
        <f t="shared" si="18"/>
        <v>73.5</v>
      </c>
      <c r="K142" s="9">
        <f t="shared" si="19"/>
        <v>0.4509202454</v>
      </c>
      <c r="L142" s="8">
        <f>SUMIF(Districts!$G$17:$G$555,$A142,Districts!N$17:N$555)</f>
        <v>147496</v>
      </c>
      <c r="M142" s="8">
        <f t="shared" si="20"/>
        <v>904.8834356</v>
      </c>
      <c r="N142" s="8">
        <f t="shared" si="21"/>
        <v>2006.748299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1">
        <v>423.0</v>
      </c>
      <c r="B143" s="2">
        <v>1.0</v>
      </c>
      <c r="C143" s="2">
        <v>4.0</v>
      </c>
      <c r="D143" s="3" t="s">
        <v>185</v>
      </c>
      <c r="E143" s="8">
        <f>SUMIF(Districts!$G$17:$G$555,$A143,Districts!I$17:I$555)</f>
        <v>2761</v>
      </c>
      <c r="F143" s="8">
        <f>SUMIF(Districts!$G$17:$G$555,$A143,Districts!J$17:J$555)</f>
        <v>496</v>
      </c>
      <c r="G143" s="8">
        <f>SUMIF(Districts!$G$17:$G$555,$A143,Districts!K$17:K$555)</f>
        <v>201</v>
      </c>
      <c r="H143" s="8">
        <f t="shared" si="16"/>
        <v>697</v>
      </c>
      <c r="I143" s="9">
        <f t="shared" si="17"/>
        <v>0.2524447664</v>
      </c>
      <c r="J143" s="8">
        <f t="shared" si="18"/>
        <v>596.5</v>
      </c>
      <c r="K143" s="9">
        <f t="shared" si="19"/>
        <v>0.2160449113</v>
      </c>
      <c r="L143" s="8">
        <f>SUMIF(Districts!$G$17:$G$555,$A143,Districts!N$17:N$555)</f>
        <v>633230.4</v>
      </c>
      <c r="M143" s="8">
        <f t="shared" si="20"/>
        <v>229.3482072</v>
      </c>
      <c r="N143" s="8">
        <f t="shared" si="21"/>
        <v>1061.57653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1">
        <v>424.0</v>
      </c>
      <c r="B144" s="2">
        <v>1.0</v>
      </c>
      <c r="C144" s="2">
        <v>6.0</v>
      </c>
      <c r="D144" s="3" t="s">
        <v>186</v>
      </c>
      <c r="E144" s="8">
        <f>SUMIF(Districts!$G$17:$G$555,$A144,Districts!I$17:I$555)</f>
        <v>486</v>
      </c>
      <c r="F144" s="8">
        <f>SUMIF(Districts!$G$17:$G$555,$A144,Districts!J$17:J$555)</f>
        <v>57</v>
      </c>
      <c r="G144" s="8">
        <f>SUMIF(Districts!$G$17:$G$555,$A144,Districts!K$17:K$555)</f>
        <v>58</v>
      </c>
      <c r="H144" s="8">
        <f t="shared" si="16"/>
        <v>115</v>
      </c>
      <c r="I144" s="9">
        <f t="shared" si="17"/>
        <v>0.2366255144</v>
      </c>
      <c r="J144" s="8">
        <f t="shared" si="18"/>
        <v>86</v>
      </c>
      <c r="K144" s="9">
        <f t="shared" si="19"/>
        <v>0.1769547325</v>
      </c>
      <c r="L144" s="8">
        <f>SUMIF(Districts!$G$17:$G$555,$A144,Districts!N$17:N$555)</f>
        <v>65642.88</v>
      </c>
      <c r="M144" s="8">
        <f t="shared" si="20"/>
        <v>135.0676543</v>
      </c>
      <c r="N144" s="8">
        <f t="shared" si="21"/>
        <v>763.2893023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1">
        <v>432.0</v>
      </c>
      <c r="B145" s="2">
        <v>1.0</v>
      </c>
      <c r="C145" s="2">
        <v>6.0</v>
      </c>
      <c r="D145" s="3" t="s">
        <v>187</v>
      </c>
      <c r="E145" s="8">
        <f>SUMIF(Districts!$G$17:$G$555,$A145,Districts!I$17:I$555)</f>
        <v>659</v>
      </c>
      <c r="F145" s="8">
        <f>SUMIF(Districts!$G$17:$G$555,$A145,Districts!J$17:J$555)</f>
        <v>428</v>
      </c>
      <c r="G145" s="8">
        <f>SUMIF(Districts!$G$17:$G$555,$A145,Districts!K$17:K$555)</f>
        <v>54</v>
      </c>
      <c r="H145" s="8">
        <f t="shared" si="16"/>
        <v>482</v>
      </c>
      <c r="I145" s="9">
        <f t="shared" si="17"/>
        <v>0.7314112291</v>
      </c>
      <c r="J145" s="8">
        <f t="shared" si="18"/>
        <v>455</v>
      </c>
      <c r="K145" s="9">
        <f t="shared" si="19"/>
        <v>0.6904400607</v>
      </c>
      <c r="L145" s="8">
        <f>SUMIF(Districts!$G$17:$G$555,$A145,Districts!N$17:N$555)</f>
        <v>1362977.6</v>
      </c>
      <c r="M145" s="8">
        <f t="shared" si="20"/>
        <v>2068.25129</v>
      </c>
      <c r="N145" s="8">
        <f t="shared" si="21"/>
        <v>2995.555165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1">
        <v>435.0</v>
      </c>
      <c r="B146" s="2">
        <v>1.0</v>
      </c>
      <c r="C146" s="2">
        <v>6.0</v>
      </c>
      <c r="D146" s="3" t="s">
        <v>188</v>
      </c>
      <c r="E146" s="8">
        <f>SUMIF(Districts!$G$17:$G$555,$A146,Districts!I$17:I$555)</f>
        <v>694</v>
      </c>
      <c r="F146" s="8">
        <f>SUMIF(Districts!$G$17:$G$555,$A146,Districts!J$17:J$555)</f>
        <v>345</v>
      </c>
      <c r="G146" s="8">
        <f>SUMIF(Districts!$G$17:$G$555,$A146,Districts!K$17:K$555)</f>
        <v>43</v>
      </c>
      <c r="H146" s="8">
        <f t="shared" si="16"/>
        <v>388</v>
      </c>
      <c r="I146" s="9">
        <f t="shared" si="17"/>
        <v>0.5590778098</v>
      </c>
      <c r="J146" s="8">
        <f t="shared" si="18"/>
        <v>366.5</v>
      </c>
      <c r="K146" s="9">
        <f t="shared" si="19"/>
        <v>0.5280979827</v>
      </c>
      <c r="L146" s="8">
        <f>SUMIF(Districts!$G$17:$G$555,$A146,Districts!N$17:N$555)</f>
        <v>835085.12</v>
      </c>
      <c r="M146" s="8">
        <f t="shared" si="20"/>
        <v>1203.29268</v>
      </c>
      <c r="N146" s="8">
        <f t="shared" si="21"/>
        <v>2278.540573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1">
        <v>441.0</v>
      </c>
      <c r="B147" s="2">
        <v>1.0</v>
      </c>
      <c r="C147" s="2">
        <v>6.0</v>
      </c>
      <c r="D147" s="3" t="s">
        <v>189</v>
      </c>
      <c r="E147" s="8">
        <f>SUMIF(Districts!$G$17:$G$555,$A147,Districts!I$17:I$555)</f>
        <v>430</v>
      </c>
      <c r="F147" s="8">
        <f>SUMIF(Districts!$G$17:$G$555,$A147,Districts!J$17:J$555)</f>
        <v>56</v>
      </c>
      <c r="G147" s="8">
        <f>SUMIF(Districts!$G$17:$G$555,$A147,Districts!K$17:K$555)</f>
        <v>46</v>
      </c>
      <c r="H147" s="8">
        <f t="shared" si="16"/>
        <v>102</v>
      </c>
      <c r="I147" s="9">
        <f t="shared" si="17"/>
        <v>0.2372093023</v>
      </c>
      <c r="J147" s="8">
        <f t="shared" si="18"/>
        <v>79</v>
      </c>
      <c r="K147" s="9">
        <f t="shared" si="19"/>
        <v>0.1837209302</v>
      </c>
      <c r="L147" s="8">
        <f>SUMIF(Districts!$G$17:$G$555,$A147,Districts!N$17:N$555)</f>
        <v>63237.12</v>
      </c>
      <c r="M147" s="8">
        <f t="shared" si="20"/>
        <v>147.0630698</v>
      </c>
      <c r="N147" s="8">
        <f t="shared" si="21"/>
        <v>800.4698734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1">
        <v>447.0</v>
      </c>
      <c r="B148" s="2">
        <v>1.0</v>
      </c>
      <c r="C148" s="2">
        <v>6.0</v>
      </c>
      <c r="D148" s="3" t="s">
        <v>190</v>
      </c>
      <c r="E148" s="8">
        <f>SUMIF(Districts!$G$17:$G$555,$A148,Districts!I$17:I$555)</f>
        <v>145</v>
      </c>
      <c r="F148" s="8">
        <f>SUMIF(Districts!$G$17:$G$555,$A148,Districts!J$17:J$555)</f>
        <v>26</v>
      </c>
      <c r="G148" s="8">
        <f>SUMIF(Districts!$G$17:$G$555,$A148,Districts!K$17:K$555)</f>
        <v>26</v>
      </c>
      <c r="H148" s="8">
        <f t="shared" si="16"/>
        <v>52</v>
      </c>
      <c r="I148" s="9">
        <f t="shared" si="17"/>
        <v>0.3586206897</v>
      </c>
      <c r="J148" s="8">
        <f t="shared" si="18"/>
        <v>39</v>
      </c>
      <c r="K148" s="9">
        <f t="shared" si="19"/>
        <v>0.2689655172</v>
      </c>
      <c r="L148" s="8">
        <f>SUMIF(Districts!$G$17:$G$555,$A148,Districts!N$17:N$555)</f>
        <v>45136.64</v>
      </c>
      <c r="M148" s="8">
        <f t="shared" si="20"/>
        <v>311.2871724</v>
      </c>
      <c r="N148" s="8">
        <f t="shared" si="21"/>
        <v>1157.349744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1">
        <v>458.0</v>
      </c>
      <c r="B149" s="2">
        <v>1.0</v>
      </c>
      <c r="C149" s="2">
        <v>6.0</v>
      </c>
      <c r="D149" s="3" t="s">
        <v>191</v>
      </c>
      <c r="E149" s="8">
        <f>SUMIF(Districts!$G$17:$G$555,$A149,Districts!I$17:I$555)</f>
        <v>233</v>
      </c>
      <c r="F149" s="8">
        <f>SUMIF(Districts!$G$17:$G$555,$A149,Districts!J$17:J$555)</f>
        <v>91</v>
      </c>
      <c r="G149" s="8">
        <f>SUMIF(Districts!$G$17:$G$555,$A149,Districts!K$17:K$555)</f>
        <v>31</v>
      </c>
      <c r="H149" s="8">
        <f t="shared" si="16"/>
        <v>122</v>
      </c>
      <c r="I149" s="9">
        <f t="shared" si="17"/>
        <v>0.5236051502</v>
      </c>
      <c r="J149" s="8">
        <f t="shared" si="18"/>
        <v>106.5</v>
      </c>
      <c r="K149" s="9">
        <f t="shared" si="19"/>
        <v>0.4570815451</v>
      </c>
      <c r="L149" s="8">
        <f>SUMIF(Districts!$G$17:$G$555,$A149,Districts!N$17:N$555)</f>
        <v>209472.96</v>
      </c>
      <c r="M149" s="8">
        <f t="shared" si="20"/>
        <v>899.0255794</v>
      </c>
      <c r="N149" s="8">
        <f t="shared" si="21"/>
        <v>1966.882254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1">
        <v>463.0</v>
      </c>
      <c r="B150" s="2">
        <v>1.0</v>
      </c>
      <c r="C150" s="2">
        <v>6.0</v>
      </c>
      <c r="D150" s="3" t="s">
        <v>192</v>
      </c>
      <c r="E150" s="8">
        <f>SUMIF(Districts!$G$17:$G$555,$A150,Districts!I$17:I$555)</f>
        <v>933</v>
      </c>
      <c r="F150" s="8">
        <f>SUMIF(Districts!$G$17:$G$555,$A150,Districts!J$17:J$555)</f>
        <v>151</v>
      </c>
      <c r="G150" s="8">
        <f>SUMIF(Districts!$G$17:$G$555,$A150,Districts!K$17:K$555)</f>
        <v>58</v>
      </c>
      <c r="H150" s="8">
        <f t="shared" si="16"/>
        <v>209</v>
      </c>
      <c r="I150" s="9">
        <f t="shared" si="17"/>
        <v>0.2240085745</v>
      </c>
      <c r="J150" s="8">
        <f t="shared" si="18"/>
        <v>180</v>
      </c>
      <c r="K150" s="9">
        <f t="shared" si="19"/>
        <v>0.192926045</v>
      </c>
      <c r="L150" s="8">
        <f>SUMIF(Districts!$G$17:$G$555,$A150,Districts!N$17:N$555)</f>
        <v>161987.84</v>
      </c>
      <c r="M150" s="8">
        <f t="shared" si="20"/>
        <v>173.6204073</v>
      </c>
      <c r="N150" s="8">
        <f t="shared" si="21"/>
        <v>899.9324444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1">
        <v>465.0</v>
      </c>
      <c r="B151" s="2">
        <v>1.0</v>
      </c>
      <c r="C151" s="2">
        <v>5.0</v>
      </c>
      <c r="D151" s="3" t="s">
        <v>193</v>
      </c>
      <c r="E151" s="8">
        <f>SUMIF(Districts!$G$17:$G$555,$A151,Districts!I$17:I$555)</f>
        <v>1478</v>
      </c>
      <c r="F151" s="8">
        <f>SUMIF(Districts!$G$17:$G$555,$A151,Districts!J$17:J$555)</f>
        <v>325</v>
      </c>
      <c r="G151" s="8">
        <f>SUMIF(Districts!$G$17:$G$555,$A151,Districts!K$17:K$555)</f>
        <v>157</v>
      </c>
      <c r="H151" s="8">
        <f t="shared" si="16"/>
        <v>482</v>
      </c>
      <c r="I151" s="9">
        <f t="shared" si="17"/>
        <v>0.3261163735</v>
      </c>
      <c r="J151" s="8">
        <f t="shared" si="18"/>
        <v>403.5</v>
      </c>
      <c r="K151" s="9">
        <f t="shared" si="19"/>
        <v>0.2730040595</v>
      </c>
      <c r="L151" s="8">
        <f>SUMIF(Districts!$G$17:$G$555,$A151,Districts!N$17:N$555)</f>
        <v>492665.28</v>
      </c>
      <c r="M151" s="8">
        <f t="shared" si="20"/>
        <v>333.3323951</v>
      </c>
      <c r="N151" s="8">
        <f t="shared" si="21"/>
        <v>1220.979628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1">
        <v>466.0</v>
      </c>
      <c r="B152" s="2">
        <v>1.0</v>
      </c>
      <c r="C152" s="2">
        <v>4.0</v>
      </c>
      <c r="D152" s="3" t="s">
        <v>194</v>
      </c>
      <c r="E152" s="8">
        <f>SUMIF(Districts!$G$17:$G$555,$A152,Districts!I$17:I$555)</f>
        <v>2005</v>
      </c>
      <c r="F152" s="8">
        <f>SUMIF(Districts!$G$17:$G$555,$A152,Districts!J$17:J$555)</f>
        <v>267</v>
      </c>
      <c r="G152" s="8">
        <f>SUMIF(Districts!$G$17:$G$555,$A152,Districts!K$17:K$555)</f>
        <v>112</v>
      </c>
      <c r="H152" s="8">
        <f t="shared" si="16"/>
        <v>379</v>
      </c>
      <c r="I152" s="9">
        <f t="shared" si="17"/>
        <v>0.1890274314</v>
      </c>
      <c r="J152" s="8">
        <f t="shared" si="18"/>
        <v>323</v>
      </c>
      <c r="K152" s="9">
        <f t="shared" si="19"/>
        <v>0.1610972569</v>
      </c>
      <c r="L152" s="8">
        <f>SUMIF(Districts!$G$17:$G$555,$A152,Districts!N$17:N$555)</f>
        <v>240060.48</v>
      </c>
      <c r="M152" s="8">
        <f t="shared" si="20"/>
        <v>119.7309127</v>
      </c>
      <c r="N152" s="8">
        <f t="shared" si="21"/>
        <v>743.2213003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1">
        <v>473.0</v>
      </c>
      <c r="B153" s="2">
        <v>1.0</v>
      </c>
      <c r="C153" s="2">
        <v>6.0</v>
      </c>
      <c r="D153" s="3" t="s">
        <v>195</v>
      </c>
      <c r="E153" s="8">
        <f>SUMIF(Districts!$G$17:$G$555,$A153,Districts!I$17:I$555)</f>
        <v>421</v>
      </c>
      <c r="F153" s="8">
        <f>SUMIF(Districts!$G$17:$G$555,$A153,Districts!J$17:J$555)</f>
        <v>172</v>
      </c>
      <c r="G153" s="8">
        <f>SUMIF(Districts!$G$17:$G$555,$A153,Districts!K$17:K$555)</f>
        <v>57</v>
      </c>
      <c r="H153" s="8">
        <f t="shared" si="16"/>
        <v>229</v>
      </c>
      <c r="I153" s="9">
        <f t="shared" si="17"/>
        <v>0.5439429929</v>
      </c>
      <c r="J153" s="8">
        <f t="shared" si="18"/>
        <v>200.5</v>
      </c>
      <c r="K153" s="9">
        <f t="shared" si="19"/>
        <v>0.4762470309</v>
      </c>
      <c r="L153" s="8">
        <f>SUMIF(Districts!$G$17:$G$555,$A153,Districts!N$17:N$555)</f>
        <v>426965.12</v>
      </c>
      <c r="M153" s="8">
        <f t="shared" si="20"/>
        <v>1014.168931</v>
      </c>
      <c r="N153" s="8">
        <f t="shared" si="21"/>
        <v>2129.501845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1">
        <v>477.0</v>
      </c>
      <c r="B154" s="2">
        <v>1.0</v>
      </c>
      <c r="C154" s="2">
        <v>4.0</v>
      </c>
      <c r="D154" s="3" t="s">
        <v>196</v>
      </c>
      <c r="E154" s="8">
        <f>SUMIF(Districts!$G$17:$G$555,$A154,Districts!I$17:I$555)</f>
        <v>3211</v>
      </c>
      <c r="F154" s="8">
        <f>SUMIF(Districts!$G$17:$G$555,$A154,Districts!J$17:J$555)</f>
        <v>509</v>
      </c>
      <c r="G154" s="8">
        <f>SUMIF(Districts!$G$17:$G$555,$A154,Districts!K$17:K$555)</f>
        <v>268</v>
      </c>
      <c r="H154" s="8">
        <f t="shared" si="16"/>
        <v>777</v>
      </c>
      <c r="I154" s="9">
        <f t="shared" si="17"/>
        <v>0.2419806914</v>
      </c>
      <c r="J154" s="8">
        <f t="shared" si="18"/>
        <v>643</v>
      </c>
      <c r="K154" s="9">
        <f t="shared" si="19"/>
        <v>0.2002491436</v>
      </c>
      <c r="L154" s="8">
        <f>SUMIF(Districts!$G$17:$G$555,$A154,Districts!N$17:N$555)</f>
        <v>597373.12</v>
      </c>
      <c r="M154" s="8">
        <f t="shared" si="20"/>
        <v>186.0395889</v>
      </c>
      <c r="N154" s="8">
        <f t="shared" si="21"/>
        <v>929.0406221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1">
        <v>480.0</v>
      </c>
      <c r="B155" s="2">
        <v>1.0</v>
      </c>
      <c r="C155" s="2">
        <v>6.0</v>
      </c>
      <c r="D155" s="3" t="s">
        <v>197</v>
      </c>
      <c r="E155" s="8">
        <f>SUMIF(Districts!$G$17:$G$555,$A155,Districts!I$17:I$555)</f>
        <v>584</v>
      </c>
      <c r="F155" s="8">
        <f>SUMIF(Districts!$G$17:$G$555,$A155,Districts!J$17:J$555)</f>
        <v>287</v>
      </c>
      <c r="G155" s="8">
        <f>SUMIF(Districts!$G$17:$G$555,$A155,Districts!K$17:K$555)</f>
        <v>41</v>
      </c>
      <c r="H155" s="8">
        <f t="shared" si="16"/>
        <v>328</v>
      </c>
      <c r="I155" s="9">
        <f t="shared" si="17"/>
        <v>0.5616438356</v>
      </c>
      <c r="J155" s="8">
        <f t="shared" si="18"/>
        <v>307.5</v>
      </c>
      <c r="K155" s="9">
        <f t="shared" si="19"/>
        <v>0.5265410959</v>
      </c>
      <c r="L155" s="8">
        <f>SUMIF(Districts!$G$17:$G$555,$A155,Districts!N$17:N$555)</f>
        <v>706376.96</v>
      </c>
      <c r="M155" s="8">
        <f t="shared" si="20"/>
        <v>1209.549589</v>
      </c>
      <c r="N155" s="8">
        <f t="shared" si="21"/>
        <v>2297.160846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1">
        <v>482.0</v>
      </c>
      <c r="B156" s="2">
        <v>1.0</v>
      </c>
      <c r="C156" s="2">
        <v>4.0</v>
      </c>
      <c r="D156" s="3" t="s">
        <v>198</v>
      </c>
      <c r="E156" s="8">
        <f>SUMIF(Districts!$G$17:$G$555,$A156,Districts!I$17:I$555)</f>
        <v>2373</v>
      </c>
      <c r="F156" s="8">
        <f>SUMIF(Districts!$G$17:$G$555,$A156,Districts!J$17:J$555)</f>
        <v>641</v>
      </c>
      <c r="G156" s="8">
        <f>SUMIF(Districts!$G$17:$G$555,$A156,Districts!K$17:K$555)</f>
        <v>236</v>
      </c>
      <c r="H156" s="8">
        <f t="shared" si="16"/>
        <v>877</v>
      </c>
      <c r="I156" s="9">
        <f t="shared" si="17"/>
        <v>0.3695743784</v>
      </c>
      <c r="J156" s="8">
        <f t="shared" si="18"/>
        <v>759</v>
      </c>
      <c r="K156" s="9">
        <f t="shared" si="19"/>
        <v>0.3198482933</v>
      </c>
      <c r="L156" s="8">
        <f>SUMIF(Districts!$G$17:$G$555,$A156,Districts!N$17:N$555)</f>
        <v>1080701.76</v>
      </c>
      <c r="M156" s="8">
        <f t="shared" si="20"/>
        <v>455.4158281</v>
      </c>
      <c r="N156" s="8">
        <f t="shared" si="21"/>
        <v>1423.849486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1">
        <v>484.0</v>
      </c>
      <c r="B157" s="2">
        <v>1.0</v>
      </c>
      <c r="C157" s="2">
        <v>5.0</v>
      </c>
      <c r="D157" s="3" t="s">
        <v>199</v>
      </c>
      <c r="E157" s="8">
        <f>SUMIF(Districts!$G$17:$G$555,$A157,Districts!I$17:I$555)</f>
        <v>1216</v>
      </c>
      <c r="F157" s="8">
        <f>SUMIF(Districts!$G$17:$G$555,$A157,Districts!J$17:J$555)</f>
        <v>214</v>
      </c>
      <c r="G157" s="8">
        <f>SUMIF(Districts!$G$17:$G$555,$A157,Districts!K$17:K$555)</f>
        <v>86</v>
      </c>
      <c r="H157" s="8">
        <f t="shared" si="16"/>
        <v>300</v>
      </c>
      <c r="I157" s="9">
        <f t="shared" si="17"/>
        <v>0.2467105263</v>
      </c>
      <c r="J157" s="8">
        <f t="shared" si="18"/>
        <v>257</v>
      </c>
      <c r="K157" s="9">
        <f t="shared" si="19"/>
        <v>0.2113486842</v>
      </c>
      <c r="L157" s="8">
        <f>SUMIF(Districts!$G$17:$G$555,$A157,Districts!N$17:N$555)</f>
        <v>236394.56</v>
      </c>
      <c r="M157" s="8">
        <f t="shared" si="20"/>
        <v>194.4034211</v>
      </c>
      <c r="N157" s="8">
        <f t="shared" si="21"/>
        <v>919.8231907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1">
        <v>485.0</v>
      </c>
      <c r="B158" s="2">
        <v>1.0</v>
      </c>
      <c r="C158" s="2">
        <v>6.0</v>
      </c>
      <c r="D158" s="3" t="s">
        <v>200</v>
      </c>
      <c r="E158" s="8">
        <f>SUMIF(Districts!$G$17:$G$555,$A158,Districts!I$17:I$555)</f>
        <v>928</v>
      </c>
      <c r="F158" s="8">
        <f>SUMIF(Districts!$G$17:$G$555,$A158,Districts!J$17:J$555)</f>
        <v>127</v>
      </c>
      <c r="G158" s="8">
        <f>SUMIF(Districts!$G$17:$G$555,$A158,Districts!K$17:K$555)</f>
        <v>74</v>
      </c>
      <c r="H158" s="8">
        <f t="shared" si="16"/>
        <v>201</v>
      </c>
      <c r="I158" s="9">
        <f t="shared" si="17"/>
        <v>0.2165948276</v>
      </c>
      <c r="J158" s="8">
        <f t="shared" si="18"/>
        <v>164</v>
      </c>
      <c r="K158" s="9">
        <f t="shared" si="19"/>
        <v>0.1767241379</v>
      </c>
      <c r="L158" s="8">
        <f>SUMIF(Districts!$G$17:$G$555,$A158,Districts!N$17:N$555)</f>
        <v>126703.36</v>
      </c>
      <c r="M158" s="8">
        <f t="shared" si="20"/>
        <v>136.5337931</v>
      </c>
      <c r="N158" s="8">
        <f t="shared" si="21"/>
        <v>772.5814634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1">
        <v>486.0</v>
      </c>
      <c r="B159" s="2">
        <v>1.0</v>
      </c>
      <c r="C159" s="2">
        <v>6.0</v>
      </c>
      <c r="D159" s="3" t="s">
        <v>201</v>
      </c>
      <c r="E159" s="8">
        <f>SUMIF(Districts!$G$17:$G$555,$A159,Districts!I$17:I$555)</f>
        <v>338</v>
      </c>
      <c r="F159" s="8">
        <f>SUMIF(Districts!$G$17:$G$555,$A159,Districts!J$17:J$555)</f>
        <v>63</v>
      </c>
      <c r="G159" s="8">
        <f>SUMIF(Districts!$G$17:$G$555,$A159,Districts!K$17:K$555)</f>
        <v>48</v>
      </c>
      <c r="H159" s="8">
        <f t="shared" si="16"/>
        <v>111</v>
      </c>
      <c r="I159" s="9">
        <f t="shared" si="17"/>
        <v>0.3284023669</v>
      </c>
      <c r="J159" s="8">
        <f t="shared" si="18"/>
        <v>87</v>
      </c>
      <c r="K159" s="9">
        <f t="shared" si="19"/>
        <v>0.2573964497</v>
      </c>
      <c r="L159" s="8">
        <f>SUMIF(Districts!$G$17:$G$555,$A159,Districts!N$17:N$555)</f>
        <v>96860.48</v>
      </c>
      <c r="M159" s="8">
        <f t="shared" si="20"/>
        <v>286.5694675</v>
      </c>
      <c r="N159" s="8">
        <f t="shared" si="21"/>
        <v>1113.338851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1">
        <v>487.0</v>
      </c>
      <c r="B160" s="2">
        <v>1.0</v>
      </c>
      <c r="C160" s="2">
        <v>6.0</v>
      </c>
      <c r="D160" s="3" t="s">
        <v>202</v>
      </c>
      <c r="E160" s="8">
        <f>SUMIF(Districts!$G$17:$G$555,$A160,Districts!I$17:I$555)</f>
        <v>367</v>
      </c>
      <c r="F160" s="8">
        <f>SUMIF(Districts!$G$17:$G$555,$A160,Districts!J$17:J$555)</f>
        <v>35</v>
      </c>
      <c r="G160" s="8">
        <f>SUMIF(Districts!$G$17:$G$555,$A160,Districts!K$17:K$555)</f>
        <v>2</v>
      </c>
      <c r="H160" s="8">
        <f t="shared" si="16"/>
        <v>37</v>
      </c>
      <c r="I160" s="9">
        <f t="shared" si="17"/>
        <v>0.1008174387</v>
      </c>
      <c r="J160" s="8">
        <f t="shared" si="18"/>
        <v>36</v>
      </c>
      <c r="K160" s="9">
        <f t="shared" si="19"/>
        <v>0.09809264305</v>
      </c>
      <c r="L160" s="8">
        <f>SUMIF(Districts!$G$17:$G$555,$A160,Districts!N$17:N$555)</f>
        <v>17413.12</v>
      </c>
      <c r="M160" s="8">
        <f t="shared" si="20"/>
        <v>47.44719346</v>
      </c>
      <c r="N160" s="8">
        <f t="shared" si="21"/>
        <v>483.6977778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1">
        <v>492.0</v>
      </c>
      <c r="B161" s="2">
        <v>1.0</v>
      </c>
      <c r="C161" s="2">
        <v>4.0</v>
      </c>
      <c r="D161" s="3" t="s">
        <v>203</v>
      </c>
      <c r="E161" s="8">
        <f>SUMIF(Districts!$G$17:$G$555,$A161,Districts!I$17:I$555)</f>
        <v>5034</v>
      </c>
      <c r="F161" s="8">
        <f>SUMIF(Districts!$G$17:$G$555,$A161,Districts!J$17:J$555)</f>
        <v>2005</v>
      </c>
      <c r="G161" s="8">
        <f>SUMIF(Districts!$G$17:$G$555,$A161,Districts!K$17:K$555)</f>
        <v>471</v>
      </c>
      <c r="H161" s="8">
        <f t="shared" si="16"/>
        <v>2476</v>
      </c>
      <c r="I161" s="9">
        <f t="shared" si="17"/>
        <v>0.4918553834</v>
      </c>
      <c r="J161" s="8">
        <f t="shared" si="18"/>
        <v>2240.5</v>
      </c>
      <c r="K161" s="9">
        <f t="shared" si="19"/>
        <v>0.4450735002</v>
      </c>
      <c r="L161" s="8">
        <f>SUMIF(Districts!$G$17:$G$555,$A161,Districts!N$17:N$555)</f>
        <v>4457701.44</v>
      </c>
      <c r="M161" s="8">
        <f t="shared" si="20"/>
        <v>885.5187604</v>
      </c>
      <c r="N161" s="8">
        <f t="shared" si="21"/>
        <v>1989.601178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1">
        <v>495.0</v>
      </c>
      <c r="B162" s="2">
        <v>1.0</v>
      </c>
      <c r="C162" s="2">
        <v>6.0</v>
      </c>
      <c r="D162" s="3" t="s">
        <v>204</v>
      </c>
      <c r="E162" s="8">
        <f>SUMIF(Districts!$G$17:$G$555,$A162,Districts!I$17:I$555)</f>
        <v>445</v>
      </c>
      <c r="F162" s="8">
        <f>SUMIF(Districts!$G$17:$G$555,$A162,Districts!J$17:J$555)</f>
        <v>54</v>
      </c>
      <c r="G162" s="8">
        <f>SUMIF(Districts!$G$17:$G$555,$A162,Districts!K$17:K$555)</f>
        <v>27</v>
      </c>
      <c r="H162" s="8">
        <f t="shared" si="16"/>
        <v>81</v>
      </c>
      <c r="I162" s="9">
        <f t="shared" si="17"/>
        <v>0.1820224719</v>
      </c>
      <c r="J162" s="8">
        <f t="shared" si="18"/>
        <v>67.5</v>
      </c>
      <c r="K162" s="9">
        <f t="shared" si="19"/>
        <v>0.1516853933</v>
      </c>
      <c r="L162" s="8">
        <f>SUMIF(Districts!$G$17:$G$555,$A162,Districts!N$17:N$555)</f>
        <v>46855.04</v>
      </c>
      <c r="M162" s="8">
        <f t="shared" si="20"/>
        <v>105.2922247</v>
      </c>
      <c r="N162" s="8">
        <f t="shared" si="21"/>
        <v>694.1487407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1">
        <v>497.0</v>
      </c>
      <c r="B163" s="2">
        <v>1.0</v>
      </c>
      <c r="C163" s="2">
        <v>6.0</v>
      </c>
      <c r="D163" s="3" t="s">
        <v>205</v>
      </c>
      <c r="E163" s="8">
        <f>SUMIF(Districts!$G$17:$G$555,$A163,Districts!I$17:I$555)</f>
        <v>296</v>
      </c>
      <c r="F163" s="8">
        <f>SUMIF(Districts!$G$17:$G$555,$A163,Districts!J$17:J$555)</f>
        <v>119</v>
      </c>
      <c r="G163" s="8">
        <f>SUMIF(Districts!$G$17:$G$555,$A163,Districts!K$17:K$555)</f>
        <v>29</v>
      </c>
      <c r="H163" s="8">
        <f t="shared" si="16"/>
        <v>148</v>
      </c>
      <c r="I163" s="9">
        <f t="shared" si="17"/>
        <v>0.5</v>
      </c>
      <c r="J163" s="8">
        <f t="shared" si="18"/>
        <v>133.5</v>
      </c>
      <c r="K163" s="9">
        <f t="shared" si="19"/>
        <v>0.4510135135</v>
      </c>
      <c r="L163" s="8">
        <f>SUMIF(Districts!$G$17:$G$555,$A163,Districts!N$17:N$555)</f>
        <v>258905.6</v>
      </c>
      <c r="M163" s="8">
        <f t="shared" si="20"/>
        <v>874.6810811</v>
      </c>
      <c r="N163" s="8">
        <f t="shared" si="21"/>
        <v>1939.36779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1">
        <v>499.0</v>
      </c>
      <c r="B164" s="2">
        <v>1.0</v>
      </c>
      <c r="C164" s="2">
        <v>6.0</v>
      </c>
      <c r="D164" s="3" t="s">
        <v>206</v>
      </c>
      <c r="E164" s="8">
        <f>SUMIF(Districts!$G$17:$G$555,$A164,Districts!I$17:I$555)</f>
        <v>254</v>
      </c>
      <c r="F164" s="8">
        <f>SUMIF(Districts!$G$17:$G$555,$A164,Districts!J$17:J$555)</f>
        <v>43</v>
      </c>
      <c r="G164" s="8">
        <f>SUMIF(Districts!$G$17:$G$555,$A164,Districts!K$17:K$555)</f>
        <v>16</v>
      </c>
      <c r="H164" s="8">
        <f t="shared" si="16"/>
        <v>59</v>
      </c>
      <c r="I164" s="9">
        <f t="shared" si="17"/>
        <v>0.2322834646</v>
      </c>
      <c r="J164" s="8">
        <f t="shared" si="18"/>
        <v>51</v>
      </c>
      <c r="K164" s="9">
        <f t="shared" si="19"/>
        <v>0.2007874016</v>
      </c>
      <c r="L164" s="8">
        <f>SUMIF(Districts!$G$17:$G$555,$A164,Districts!N$17:N$555)</f>
        <v>44334.72</v>
      </c>
      <c r="M164" s="8">
        <f t="shared" si="20"/>
        <v>174.5461417</v>
      </c>
      <c r="N164" s="8">
        <f t="shared" si="21"/>
        <v>869.3082353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1">
        <v>500.0</v>
      </c>
      <c r="B165" s="2">
        <v>1.0</v>
      </c>
      <c r="C165" s="2">
        <v>6.0</v>
      </c>
      <c r="D165" s="3" t="s">
        <v>207</v>
      </c>
      <c r="E165" s="8">
        <f>SUMIF(Districts!$G$17:$G$555,$A165,Districts!I$17:I$555)</f>
        <v>388</v>
      </c>
      <c r="F165" s="8">
        <f>SUMIF(Districts!$G$17:$G$555,$A165,Districts!J$17:J$555)</f>
        <v>64</v>
      </c>
      <c r="G165" s="8">
        <f>SUMIF(Districts!$G$17:$G$555,$A165,Districts!K$17:K$555)</f>
        <v>31</v>
      </c>
      <c r="H165" s="8">
        <f t="shared" si="16"/>
        <v>95</v>
      </c>
      <c r="I165" s="9">
        <f t="shared" si="17"/>
        <v>0.2448453608</v>
      </c>
      <c r="J165" s="8">
        <f t="shared" si="18"/>
        <v>79.5</v>
      </c>
      <c r="K165" s="9">
        <f t="shared" si="19"/>
        <v>0.2048969072</v>
      </c>
      <c r="L165" s="8">
        <f>SUMIF(Districts!$G$17:$G$555,$A165,Districts!N$17:N$555)</f>
        <v>71886.4</v>
      </c>
      <c r="M165" s="8">
        <f t="shared" si="20"/>
        <v>185.2742268</v>
      </c>
      <c r="N165" s="8">
        <f t="shared" si="21"/>
        <v>904.2314465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1">
        <v>505.0</v>
      </c>
      <c r="B166" s="2">
        <v>1.0</v>
      </c>
      <c r="C166" s="2">
        <v>6.0</v>
      </c>
      <c r="D166" s="3" t="s">
        <v>208</v>
      </c>
      <c r="E166" s="8">
        <f>SUMIF(Districts!$G$17:$G$555,$A166,Districts!I$17:I$555)</f>
        <v>362</v>
      </c>
      <c r="F166" s="8">
        <f>SUMIF(Districts!$G$17:$G$555,$A166,Districts!J$17:J$555)</f>
        <v>106</v>
      </c>
      <c r="G166" s="8">
        <f>SUMIF(Districts!$G$17:$G$555,$A166,Districts!K$17:K$555)</f>
        <v>20</v>
      </c>
      <c r="H166" s="8">
        <f t="shared" si="16"/>
        <v>126</v>
      </c>
      <c r="I166" s="9">
        <f t="shared" si="17"/>
        <v>0.3480662983</v>
      </c>
      <c r="J166" s="8">
        <f t="shared" si="18"/>
        <v>116</v>
      </c>
      <c r="K166" s="9">
        <f t="shared" si="19"/>
        <v>0.320441989</v>
      </c>
      <c r="L166" s="8">
        <f>SUMIF(Districts!$G$17:$G$555,$A166,Districts!N$17:N$555)</f>
        <v>161873.28</v>
      </c>
      <c r="M166" s="8">
        <f t="shared" si="20"/>
        <v>447.1637569</v>
      </c>
      <c r="N166" s="8">
        <f t="shared" si="21"/>
        <v>1395.45931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1">
        <v>507.0</v>
      </c>
      <c r="B167" s="2">
        <v>1.0</v>
      </c>
      <c r="C167" s="2">
        <v>6.0</v>
      </c>
      <c r="D167" s="3" t="s">
        <v>209</v>
      </c>
      <c r="E167" s="8">
        <f>SUMIF(Districts!$G$17:$G$555,$A167,Districts!I$17:I$555)</f>
        <v>373</v>
      </c>
      <c r="F167" s="8">
        <f>SUMIF(Districts!$G$17:$G$555,$A167,Districts!J$17:J$555)</f>
        <v>36</v>
      </c>
      <c r="G167" s="8">
        <f>SUMIF(Districts!$G$17:$G$555,$A167,Districts!K$17:K$555)</f>
        <v>4</v>
      </c>
      <c r="H167" s="8">
        <f t="shared" si="16"/>
        <v>40</v>
      </c>
      <c r="I167" s="9">
        <f t="shared" si="17"/>
        <v>0.1072386059</v>
      </c>
      <c r="J167" s="8">
        <f t="shared" si="18"/>
        <v>38</v>
      </c>
      <c r="K167" s="9">
        <f t="shared" si="19"/>
        <v>0.1018766756</v>
      </c>
      <c r="L167" s="8">
        <f>SUMIF(Districts!$G$17:$G$555,$A167,Districts!N$17:N$555)</f>
        <v>19933.44</v>
      </c>
      <c r="M167" s="8">
        <f t="shared" si="20"/>
        <v>53.44085791</v>
      </c>
      <c r="N167" s="8">
        <f t="shared" si="21"/>
        <v>524.5642105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1">
        <v>508.0</v>
      </c>
      <c r="B168" s="2">
        <v>1.0</v>
      </c>
      <c r="C168" s="2">
        <v>5.0</v>
      </c>
      <c r="D168" s="3" t="s">
        <v>210</v>
      </c>
      <c r="E168" s="8">
        <f>SUMIF(Districts!$G$17:$G$555,$A168,Districts!I$17:I$555)</f>
        <v>2198</v>
      </c>
      <c r="F168" s="8">
        <f>SUMIF(Districts!$G$17:$G$555,$A168,Districts!J$17:J$555)</f>
        <v>595</v>
      </c>
      <c r="G168" s="8">
        <f>SUMIF(Districts!$G$17:$G$555,$A168,Districts!K$17:K$555)</f>
        <v>123</v>
      </c>
      <c r="H168" s="8">
        <f t="shared" si="16"/>
        <v>718</v>
      </c>
      <c r="I168" s="9">
        <f t="shared" si="17"/>
        <v>0.3266606005</v>
      </c>
      <c r="J168" s="8">
        <f t="shared" si="18"/>
        <v>656.5</v>
      </c>
      <c r="K168" s="9">
        <f t="shared" si="19"/>
        <v>0.2986806187</v>
      </c>
      <c r="L168" s="8">
        <f>SUMIF(Districts!$G$17:$G$555,$A168,Districts!N$17:N$555)</f>
        <v>901415.36</v>
      </c>
      <c r="M168" s="8">
        <f t="shared" si="20"/>
        <v>410.1070792</v>
      </c>
      <c r="N168" s="8">
        <f t="shared" si="21"/>
        <v>1373.062239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1">
        <v>511.0</v>
      </c>
      <c r="B169" s="2">
        <v>1.0</v>
      </c>
      <c r="C169" s="2">
        <v>6.0</v>
      </c>
      <c r="D169" s="3" t="s">
        <v>211</v>
      </c>
      <c r="E169" s="8">
        <f>SUMIF(Districts!$G$17:$G$555,$A169,Districts!I$17:I$555)</f>
        <v>572</v>
      </c>
      <c r="F169" s="8">
        <f>SUMIF(Districts!$G$17:$G$555,$A169,Districts!J$17:J$555)</f>
        <v>117</v>
      </c>
      <c r="G169" s="8">
        <f>SUMIF(Districts!$G$17:$G$555,$A169,Districts!K$17:K$555)</f>
        <v>72</v>
      </c>
      <c r="H169" s="8">
        <f t="shared" si="16"/>
        <v>189</v>
      </c>
      <c r="I169" s="9">
        <f t="shared" si="17"/>
        <v>0.3304195804</v>
      </c>
      <c r="J169" s="8">
        <f t="shared" si="18"/>
        <v>153</v>
      </c>
      <c r="K169" s="9">
        <f t="shared" si="19"/>
        <v>0.2674825175</v>
      </c>
      <c r="L169" s="8">
        <f>SUMIF(Districts!$G$17:$G$555,$A169,Districts!N$17:N$555)</f>
        <v>177510.72</v>
      </c>
      <c r="M169" s="8">
        <f t="shared" si="20"/>
        <v>310.3334266</v>
      </c>
      <c r="N169" s="8">
        <f t="shared" si="21"/>
        <v>1160.200784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1">
        <v>514.0</v>
      </c>
      <c r="B170" s="2">
        <v>1.0</v>
      </c>
      <c r="C170" s="2">
        <v>6.0</v>
      </c>
      <c r="D170" s="3" t="s">
        <v>212</v>
      </c>
      <c r="E170" s="8">
        <f>SUMIF(Districts!$G$17:$G$555,$A170,Districts!I$17:I$555)</f>
        <v>140</v>
      </c>
      <c r="F170" s="8">
        <f>SUMIF(Districts!$G$17:$G$555,$A170,Districts!J$17:J$555)</f>
        <v>42</v>
      </c>
      <c r="G170" s="8">
        <f>SUMIF(Districts!$G$17:$G$555,$A170,Districts!K$17:K$555)</f>
        <v>25</v>
      </c>
      <c r="H170" s="8">
        <f t="shared" si="16"/>
        <v>67</v>
      </c>
      <c r="I170" s="9">
        <f t="shared" si="17"/>
        <v>0.4785714286</v>
      </c>
      <c r="J170" s="8">
        <f t="shared" si="18"/>
        <v>54.5</v>
      </c>
      <c r="K170" s="9">
        <f t="shared" si="19"/>
        <v>0.3892857143</v>
      </c>
      <c r="L170" s="8">
        <f>SUMIF(Districts!$G$17:$G$555,$A170,Districts!N$17:N$555)</f>
        <v>92392.64</v>
      </c>
      <c r="M170" s="8">
        <f t="shared" si="20"/>
        <v>659.9474286</v>
      </c>
      <c r="N170" s="8">
        <f t="shared" si="21"/>
        <v>1695.277798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1">
        <v>518.0</v>
      </c>
      <c r="B171" s="2">
        <v>1.0</v>
      </c>
      <c r="C171" s="2">
        <v>4.0</v>
      </c>
      <c r="D171" s="3" t="s">
        <v>213</v>
      </c>
      <c r="E171" s="8">
        <f>SUMIF(Districts!$G$17:$G$555,$A171,Districts!I$17:I$555)</f>
        <v>3364</v>
      </c>
      <c r="F171" s="8">
        <f>SUMIF(Districts!$G$17:$G$555,$A171,Districts!J$17:J$555)</f>
        <v>1615</v>
      </c>
      <c r="G171" s="8">
        <f>SUMIF(Districts!$G$17:$G$555,$A171,Districts!K$17:K$555)</f>
        <v>547</v>
      </c>
      <c r="H171" s="8">
        <f t="shared" si="16"/>
        <v>2162</v>
      </c>
      <c r="I171" s="9">
        <f t="shared" si="17"/>
        <v>0.6426872771</v>
      </c>
      <c r="J171" s="8">
        <f t="shared" si="18"/>
        <v>1888.5</v>
      </c>
      <c r="K171" s="9">
        <f t="shared" si="19"/>
        <v>0.5613852556</v>
      </c>
      <c r="L171" s="8">
        <f>SUMIF(Districts!$G$17:$G$555,$A171,Districts!N$17:N$555)</f>
        <v>4627250.24</v>
      </c>
      <c r="M171" s="8">
        <f t="shared" si="20"/>
        <v>1375.520285</v>
      </c>
      <c r="N171" s="8">
        <f t="shared" si="21"/>
        <v>2450.225173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1">
        <v>531.0</v>
      </c>
      <c r="B172" s="2">
        <v>1.0</v>
      </c>
      <c r="C172" s="2">
        <v>5.0</v>
      </c>
      <c r="D172" s="3" t="s">
        <v>214</v>
      </c>
      <c r="E172" s="8">
        <f>SUMIF(Districts!$G$17:$G$555,$A172,Districts!I$17:I$555)</f>
        <v>2264</v>
      </c>
      <c r="F172" s="8">
        <f>SUMIF(Districts!$G$17:$G$555,$A172,Districts!J$17:J$555)</f>
        <v>165</v>
      </c>
      <c r="G172" s="8">
        <f>SUMIF(Districts!$G$17:$G$555,$A172,Districts!K$17:K$555)</f>
        <v>53</v>
      </c>
      <c r="H172" s="8">
        <f t="shared" si="16"/>
        <v>218</v>
      </c>
      <c r="I172" s="9">
        <f t="shared" si="17"/>
        <v>0.09628975265</v>
      </c>
      <c r="J172" s="8">
        <f t="shared" si="18"/>
        <v>191.5</v>
      </c>
      <c r="K172" s="9">
        <f t="shared" si="19"/>
        <v>0.08458480565</v>
      </c>
      <c r="L172" s="8">
        <f>SUMIF(Districts!$G$17:$G$555,$A172,Districts!N$17:N$555)</f>
        <v>73146.56</v>
      </c>
      <c r="M172" s="8">
        <f t="shared" si="20"/>
        <v>32.30855124</v>
      </c>
      <c r="N172" s="8">
        <f t="shared" si="21"/>
        <v>381.9663708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1">
        <v>533.0</v>
      </c>
      <c r="B173" s="2">
        <v>1.0</v>
      </c>
      <c r="C173" s="2">
        <v>5.0</v>
      </c>
      <c r="D173" s="3" t="s">
        <v>215</v>
      </c>
      <c r="E173" s="8">
        <f>SUMIF(Districts!$G$17:$G$555,$A173,Districts!I$17:I$555)</f>
        <v>1085</v>
      </c>
      <c r="F173" s="8">
        <f>SUMIF(Districts!$G$17:$G$555,$A173,Districts!J$17:J$555)</f>
        <v>115</v>
      </c>
      <c r="G173" s="8">
        <f>SUMIF(Districts!$G$17:$G$555,$A173,Districts!K$17:K$555)</f>
        <v>76</v>
      </c>
      <c r="H173" s="8">
        <f t="shared" si="16"/>
        <v>191</v>
      </c>
      <c r="I173" s="9">
        <f t="shared" si="17"/>
        <v>0.1760368664</v>
      </c>
      <c r="J173" s="8">
        <f t="shared" si="18"/>
        <v>153</v>
      </c>
      <c r="K173" s="9">
        <f t="shared" si="19"/>
        <v>0.1410138249</v>
      </c>
      <c r="L173" s="8">
        <f>SUMIF(Districts!$G$17:$G$555,$A173,Districts!N$17:N$555)</f>
        <v>93251.84</v>
      </c>
      <c r="M173" s="8">
        <f t="shared" si="20"/>
        <v>85.94639631</v>
      </c>
      <c r="N173" s="8">
        <f t="shared" si="21"/>
        <v>609.4891503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1">
        <v>534.0</v>
      </c>
      <c r="B174" s="2">
        <v>1.0</v>
      </c>
      <c r="C174" s="2">
        <v>5.0</v>
      </c>
      <c r="D174" s="3" t="s">
        <v>216</v>
      </c>
      <c r="E174" s="8">
        <f>SUMIF(Districts!$G$17:$G$555,$A174,Districts!I$17:I$555)</f>
        <v>2116</v>
      </c>
      <c r="F174" s="8">
        <f>SUMIF(Districts!$G$17:$G$555,$A174,Districts!J$17:J$555)</f>
        <v>255</v>
      </c>
      <c r="G174" s="8">
        <f>SUMIF(Districts!$G$17:$G$555,$A174,Districts!K$17:K$555)</f>
        <v>70</v>
      </c>
      <c r="H174" s="8">
        <f t="shared" si="16"/>
        <v>325</v>
      </c>
      <c r="I174" s="9">
        <f t="shared" si="17"/>
        <v>0.1535916824</v>
      </c>
      <c r="J174" s="8">
        <f t="shared" si="18"/>
        <v>290</v>
      </c>
      <c r="K174" s="9">
        <f t="shared" si="19"/>
        <v>0.1370510397</v>
      </c>
      <c r="L174" s="8">
        <f>SUMIF(Districts!$G$17:$G$555,$A174,Districts!N$17:N$555)</f>
        <v>177510.72</v>
      </c>
      <c r="M174" s="8">
        <f t="shared" si="20"/>
        <v>83.88975425</v>
      </c>
      <c r="N174" s="8">
        <f t="shared" si="21"/>
        <v>612.105931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1">
        <v>535.0</v>
      </c>
      <c r="B175" s="2">
        <v>1.0</v>
      </c>
      <c r="C175" s="2">
        <v>4.0</v>
      </c>
      <c r="D175" s="3" t="s">
        <v>217</v>
      </c>
      <c r="E175" s="8">
        <f>SUMIF(Districts!$G$17:$G$555,$A175,Districts!I$17:I$555)</f>
        <v>17473</v>
      </c>
      <c r="F175" s="8">
        <f>SUMIF(Districts!$G$17:$G$555,$A175,Districts!J$17:J$555)</f>
        <v>4434</v>
      </c>
      <c r="G175" s="8">
        <f>SUMIF(Districts!$G$17:$G$555,$A175,Districts!K$17:K$555)</f>
        <v>1019</v>
      </c>
      <c r="H175" s="8">
        <f t="shared" si="16"/>
        <v>5453</v>
      </c>
      <c r="I175" s="9">
        <f t="shared" si="17"/>
        <v>0.3120814972</v>
      </c>
      <c r="J175" s="8">
        <f t="shared" si="18"/>
        <v>4943.5</v>
      </c>
      <c r="K175" s="9">
        <f t="shared" si="19"/>
        <v>0.2829222229</v>
      </c>
      <c r="L175" s="8">
        <f>SUMIF(Districts!$G$17:$G$555,$A175,Districts!N$17:N$555)</f>
        <v>7230168</v>
      </c>
      <c r="M175" s="8">
        <f t="shared" si="20"/>
        <v>413.7908774</v>
      </c>
      <c r="N175" s="8">
        <f t="shared" si="21"/>
        <v>1462.560534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1">
        <v>542.0</v>
      </c>
      <c r="B176" s="2">
        <v>1.0</v>
      </c>
      <c r="C176" s="2">
        <v>6.0</v>
      </c>
      <c r="D176" s="3" t="s">
        <v>218</v>
      </c>
      <c r="E176" s="8">
        <f>SUMIF(Districts!$G$17:$G$555,$A176,Districts!I$17:I$555)</f>
        <v>426</v>
      </c>
      <c r="F176" s="8">
        <f>SUMIF(Districts!$G$17:$G$555,$A176,Districts!J$17:J$555)</f>
        <v>80</v>
      </c>
      <c r="G176" s="8">
        <f>SUMIF(Districts!$G$17:$G$555,$A176,Districts!K$17:K$555)</f>
        <v>30</v>
      </c>
      <c r="H176" s="8">
        <f t="shared" si="16"/>
        <v>110</v>
      </c>
      <c r="I176" s="9">
        <f t="shared" si="17"/>
        <v>0.2582159624</v>
      </c>
      <c r="J176" s="8">
        <f t="shared" si="18"/>
        <v>95</v>
      </c>
      <c r="K176" s="9">
        <f t="shared" si="19"/>
        <v>0.2230046948</v>
      </c>
      <c r="L176" s="8">
        <f>SUMIF(Districts!$G$17:$G$555,$A176,Districts!N$17:N$555)</f>
        <v>100354.56</v>
      </c>
      <c r="M176" s="8">
        <f t="shared" si="20"/>
        <v>235.5740845</v>
      </c>
      <c r="N176" s="8">
        <f t="shared" si="21"/>
        <v>1056.363789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1">
        <v>544.0</v>
      </c>
      <c r="B177" s="2">
        <v>1.0</v>
      </c>
      <c r="C177" s="2">
        <v>4.0</v>
      </c>
      <c r="D177" s="3" t="s">
        <v>219</v>
      </c>
      <c r="E177" s="8">
        <f>SUMIF(Districts!$G$17:$G$555,$A177,Districts!I$17:I$555)</f>
        <v>3096</v>
      </c>
      <c r="F177" s="8">
        <f>SUMIF(Districts!$G$17:$G$555,$A177,Districts!J$17:J$555)</f>
        <v>724</v>
      </c>
      <c r="G177" s="8">
        <f>SUMIF(Districts!$G$17:$G$555,$A177,Districts!K$17:K$555)</f>
        <v>216</v>
      </c>
      <c r="H177" s="8">
        <f t="shared" si="16"/>
        <v>940</v>
      </c>
      <c r="I177" s="9">
        <f t="shared" si="17"/>
        <v>0.3036175711</v>
      </c>
      <c r="J177" s="8">
        <f t="shared" si="18"/>
        <v>832</v>
      </c>
      <c r="K177" s="9">
        <f t="shared" si="19"/>
        <v>0.2687338501</v>
      </c>
      <c r="L177" s="8">
        <f>SUMIF(Districts!$G$17:$G$555,$A177,Districts!N$17:N$555)</f>
        <v>1051488.96</v>
      </c>
      <c r="M177" s="8">
        <f t="shared" si="20"/>
        <v>339.6282171</v>
      </c>
      <c r="N177" s="8">
        <f t="shared" si="21"/>
        <v>1263.808846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1">
        <v>545.0</v>
      </c>
      <c r="B178" s="2">
        <v>1.0</v>
      </c>
      <c r="C178" s="2">
        <v>6.0</v>
      </c>
      <c r="D178" s="3" t="s">
        <v>220</v>
      </c>
      <c r="E178" s="8">
        <f>SUMIF(Districts!$G$17:$G$555,$A178,Districts!I$17:I$555)</f>
        <v>361</v>
      </c>
      <c r="F178" s="8">
        <f>SUMIF(Districts!$G$17:$G$555,$A178,Districts!J$17:J$555)</f>
        <v>58</v>
      </c>
      <c r="G178" s="8">
        <f>SUMIF(Districts!$G$17:$G$555,$A178,Districts!K$17:K$555)</f>
        <v>44</v>
      </c>
      <c r="H178" s="8">
        <f t="shared" si="16"/>
        <v>102</v>
      </c>
      <c r="I178" s="9">
        <f t="shared" si="17"/>
        <v>0.2825484765</v>
      </c>
      <c r="J178" s="8">
        <f t="shared" si="18"/>
        <v>80</v>
      </c>
      <c r="K178" s="9">
        <f t="shared" si="19"/>
        <v>0.2216066482</v>
      </c>
      <c r="L178" s="8">
        <f>SUMIF(Districts!$G$17:$G$555,$A178,Districts!N$17:N$555)</f>
        <v>76526.08</v>
      </c>
      <c r="M178" s="8">
        <f t="shared" si="20"/>
        <v>211.9836011</v>
      </c>
      <c r="N178" s="8">
        <f t="shared" si="21"/>
        <v>956.576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1">
        <v>547.0</v>
      </c>
      <c r="B179" s="2">
        <v>1.0</v>
      </c>
      <c r="C179" s="2">
        <v>6.0</v>
      </c>
      <c r="D179" s="3" t="s">
        <v>221</v>
      </c>
      <c r="E179" s="8">
        <f>SUMIF(Districts!$G$17:$G$555,$A179,Districts!I$17:I$555)</f>
        <v>520</v>
      </c>
      <c r="F179" s="8">
        <f>SUMIF(Districts!$G$17:$G$555,$A179,Districts!J$17:J$555)</f>
        <v>74</v>
      </c>
      <c r="G179" s="8">
        <f>SUMIF(Districts!$G$17:$G$555,$A179,Districts!K$17:K$555)</f>
        <v>37</v>
      </c>
      <c r="H179" s="8">
        <f t="shared" si="16"/>
        <v>111</v>
      </c>
      <c r="I179" s="9">
        <f t="shared" si="17"/>
        <v>0.2134615385</v>
      </c>
      <c r="J179" s="8">
        <f t="shared" si="18"/>
        <v>92.5</v>
      </c>
      <c r="K179" s="9">
        <f t="shared" si="19"/>
        <v>0.1778846154</v>
      </c>
      <c r="L179" s="8">
        <f>SUMIF(Districts!$G$17:$G$555,$A179,Districts!N$17:N$555)</f>
        <v>74693.12</v>
      </c>
      <c r="M179" s="8">
        <f t="shared" si="20"/>
        <v>143.6406154</v>
      </c>
      <c r="N179" s="8">
        <f t="shared" si="21"/>
        <v>807.4931892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1">
        <v>548.0</v>
      </c>
      <c r="B180" s="2">
        <v>1.0</v>
      </c>
      <c r="C180" s="2">
        <v>6.0</v>
      </c>
      <c r="D180" s="3" t="s">
        <v>222</v>
      </c>
      <c r="E180" s="8">
        <f>SUMIF(Districts!$G$17:$G$555,$A180,Districts!I$17:I$555)</f>
        <v>895</v>
      </c>
      <c r="F180" s="8">
        <f>SUMIF(Districts!$G$17:$G$555,$A180,Districts!J$17:J$555)</f>
        <v>286</v>
      </c>
      <c r="G180" s="8">
        <f>SUMIF(Districts!$G$17:$G$555,$A180,Districts!K$17:K$555)</f>
        <v>105</v>
      </c>
      <c r="H180" s="8">
        <f t="shared" si="16"/>
        <v>391</v>
      </c>
      <c r="I180" s="9">
        <f t="shared" si="17"/>
        <v>0.4368715084</v>
      </c>
      <c r="J180" s="8">
        <f t="shared" si="18"/>
        <v>338.5</v>
      </c>
      <c r="K180" s="9">
        <f t="shared" si="19"/>
        <v>0.3782122905</v>
      </c>
      <c r="L180" s="8">
        <f>SUMIF(Districts!$G$17:$G$555,$A180,Districts!N$17:N$555)</f>
        <v>550861.76</v>
      </c>
      <c r="M180" s="8">
        <f t="shared" si="20"/>
        <v>615.488</v>
      </c>
      <c r="N180" s="8">
        <f t="shared" si="21"/>
        <v>1627.361182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1">
        <v>549.0</v>
      </c>
      <c r="B181" s="2">
        <v>1.0</v>
      </c>
      <c r="C181" s="2">
        <v>5.0</v>
      </c>
      <c r="D181" s="3" t="s">
        <v>223</v>
      </c>
      <c r="E181" s="8">
        <f>SUMIF(Districts!$G$17:$G$555,$A181,Districts!I$17:I$555)</f>
        <v>1498</v>
      </c>
      <c r="F181" s="8">
        <f>SUMIF(Districts!$G$17:$G$555,$A181,Districts!J$17:J$555)</f>
        <v>303</v>
      </c>
      <c r="G181" s="8">
        <f>SUMIF(Districts!$G$17:$G$555,$A181,Districts!K$17:K$555)</f>
        <v>119</v>
      </c>
      <c r="H181" s="8">
        <f t="shared" si="16"/>
        <v>422</v>
      </c>
      <c r="I181" s="9">
        <f t="shared" si="17"/>
        <v>0.2817089453</v>
      </c>
      <c r="J181" s="8">
        <f t="shared" si="18"/>
        <v>362.5</v>
      </c>
      <c r="K181" s="9">
        <f t="shared" si="19"/>
        <v>0.2419893191</v>
      </c>
      <c r="L181" s="8">
        <f>SUMIF(Districts!$G$17:$G$555,$A181,Districts!N$17:N$555)</f>
        <v>391909.76</v>
      </c>
      <c r="M181" s="8">
        <f t="shared" si="20"/>
        <v>261.6220027</v>
      </c>
      <c r="N181" s="8">
        <f t="shared" si="21"/>
        <v>1081.130372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1">
        <v>550.0</v>
      </c>
      <c r="B182" s="2">
        <v>1.0</v>
      </c>
      <c r="C182" s="2">
        <v>6.0</v>
      </c>
      <c r="D182" s="3" t="s">
        <v>224</v>
      </c>
      <c r="E182" s="8">
        <f>SUMIF(Districts!$G$17:$G$555,$A182,Districts!I$17:I$555)</f>
        <v>563</v>
      </c>
      <c r="F182" s="8">
        <f>SUMIF(Districts!$G$17:$G$555,$A182,Districts!J$17:J$555)</f>
        <v>95</v>
      </c>
      <c r="G182" s="8">
        <f>SUMIF(Districts!$G$17:$G$555,$A182,Districts!K$17:K$555)</f>
        <v>65</v>
      </c>
      <c r="H182" s="8">
        <f t="shared" si="16"/>
        <v>160</v>
      </c>
      <c r="I182" s="9">
        <f t="shared" si="17"/>
        <v>0.2841918295</v>
      </c>
      <c r="J182" s="8">
        <f t="shared" si="18"/>
        <v>127.5</v>
      </c>
      <c r="K182" s="9">
        <f t="shared" si="19"/>
        <v>0.2264653641</v>
      </c>
      <c r="L182" s="8">
        <f>SUMIF(Districts!$G$17:$G$555,$A182,Districts!N$17:N$555)</f>
        <v>124183.04</v>
      </c>
      <c r="M182" s="8">
        <f t="shared" si="20"/>
        <v>220.5737833</v>
      </c>
      <c r="N182" s="8">
        <f t="shared" si="21"/>
        <v>973.9846275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1">
        <v>553.0</v>
      </c>
      <c r="B183" s="2">
        <v>1.0</v>
      </c>
      <c r="C183" s="2">
        <v>6.0</v>
      </c>
      <c r="D183" s="3" t="s">
        <v>225</v>
      </c>
      <c r="E183" s="8">
        <f>SUMIF(Districts!$G$17:$G$555,$A183,Districts!I$17:I$555)</f>
        <v>739</v>
      </c>
      <c r="F183" s="8">
        <f>SUMIF(Districts!$G$17:$G$555,$A183,Districts!J$17:J$555)</f>
        <v>138</v>
      </c>
      <c r="G183" s="8">
        <f>SUMIF(Districts!$G$17:$G$555,$A183,Districts!K$17:K$555)</f>
        <v>69</v>
      </c>
      <c r="H183" s="8">
        <f t="shared" si="16"/>
        <v>207</v>
      </c>
      <c r="I183" s="9">
        <f t="shared" si="17"/>
        <v>0.2801082544</v>
      </c>
      <c r="J183" s="8">
        <f t="shared" si="18"/>
        <v>172.5</v>
      </c>
      <c r="K183" s="9">
        <f t="shared" si="19"/>
        <v>0.2334235453</v>
      </c>
      <c r="L183" s="8">
        <f>SUMIF(Districts!$G$17:$G$555,$A183,Districts!N$17:N$555)</f>
        <v>175505.92</v>
      </c>
      <c r="M183" s="8">
        <f t="shared" si="20"/>
        <v>237.4910961</v>
      </c>
      <c r="N183" s="8">
        <f t="shared" si="21"/>
        <v>1017.425623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1">
        <v>561.0</v>
      </c>
      <c r="B184" s="2">
        <v>1.0</v>
      </c>
      <c r="C184" s="2">
        <v>6.0</v>
      </c>
      <c r="D184" s="3" t="s">
        <v>226</v>
      </c>
      <c r="E184" s="8">
        <f>SUMIF(Districts!$G$17:$G$555,$A184,Districts!I$17:I$555)</f>
        <v>246</v>
      </c>
      <c r="F184" s="8">
        <f>SUMIF(Districts!$G$17:$G$555,$A184,Districts!J$17:J$555)</f>
        <v>64</v>
      </c>
      <c r="G184" s="8">
        <f>SUMIF(Districts!$G$17:$G$555,$A184,Districts!K$17:K$555)</f>
        <v>41</v>
      </c>
      <c r="H184" s="8">
        <f t="shared" si="16"/>
        <v>105</v>
      </c>
      <c r="I184" s="9">
        <f t="shared" si="17"/>
        <v>0.4268292683</v>
      </c>
      <c r="J184" s="8">
        <f t="shared" si="18"/>
        <v>84.5</v>
      </c>
      <c r="K184" s="9">
        <f t="shared" si="19"/>
        <v>0.343495935</v>
      </c>
      <c r="L184" s="8">
        <f>SUMIF(Districts!$G$17:$G$555,$A184,Districts!N$17:N$555)</f>
        <v>124698.56</v>
      </c>
      <c r="M184" s="8">
        <f t="shared" si="20"/>
        <v>506.9047154</v>
      </c>
      <c r="N184" s="8">
        <f t="shared" si="21"/>
        <v>1475.722604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1">
        <v>564.0</v>
      </c>
      <c r="B185" s="2">
        <v>1.0</v>
      </c>
      <c r="C185" s="2">
        <v>5.0</v>
      </c>
      <c r="D185" s="3" t="s">
        <v>227</v>
      </c>
      <c r="E185" s="8">
        <f>SUMIF(Districts!$G$17:$G$555,$A185,Districts!I$17:I$555)</f>
        <v>1914</v>
      </c>
      <c r="F185" s="8">
        <f>SUMIF(Districts!$G$17:$G$555,$A185,Districts!J$17:J$555)</f>
        <v>453</v>
      </c>
      <c r="G185" s="8">
        <f>SUMIF(Districts!$G$17:$G$555,$A185,Districts!K$17:K$555)</f>
        <v>141</v>
      </c>
      <c r="H185" s="8">
        <f t="shared" si="16"/>
        <v>594</v>
      </c>
      <c r="I185" s="9">
        <f t="shared" si="17"/>
        <v>0.3103448276</v>
      </c>
      <c r="J185" s="8">
        <f t="shared" si="18"/>
        <v>523.5</v>
      </c>
      <c r="K185" s="9">
        <f t="shared" si="19"/>
        <v>0.2735109718</v>
      </c>
      <c r="L185" s="8">
        <f>SUMIF(Districts!$G$17:$G$555,$A185,Districts!N$17:N$555)</f>
        <v>637297.28</v>
      </c>
      <c r="M185" s="8">
        <f t="shared" si="20"/>
        <v>332.966186</v>
      </c>
      <c r="N185" s="8">
        <f t="shared" si="21"/>
        <v>1217.377803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1">
        <v>577.0</v>
      </c>
      <c r="B186" s="2">
        <v>1.0</v>
      </c>
      <c r="C186" s="2">
        <v>6.0</v>
      </c>
      <c r="D186" s="3" t="s">
        <v>228</v>
      </c>
      <c r="E186" s="8">
        <f>SUMIF(Districts!$G$17:$G$555,$A186,Districts!I$17:I$555)</f>
        <v>422</v>
      </c>
      <c r="F186" s="8">
        <f>SUMIF(Districts!$G$17:$G$555,$A186,Districts!J$17:J$555)</f>
        <v>107</v>
      </c>
      <c r="G186" s="8">
        <f>SUMIF(Districts!$G$17:$G$555,$A186,Districts!K$17:K$555)</f>
        <v>46</v>
      </c>
      <c r="H186" s="8">
        <f t="shared" si="16"/>
        <v>153</v>
      </c>
      <c r="I186" s="9">
        <f t="shared" si="17"/>
        <v>0.3625592417</v>
      </c>
      <c r="J186" s="8">
        <f t="shared" si="18"/>
        <v>130</v>
      </c>
      <c r="K186" s="9">
        <f t="shared" si="19"/>
        <v>0.308056872</v>
      </c>
      <c r="L186" s="8">
        <f>SUMIF(Districts!$G$17:$G$555,$A186,Districts!N$17:N$555)</f>
        <v>172126.4</v>
      </c>
      <c r="M186" s="8">
        <f t="shared" si="20"/>
        <v>407.8824645</v>
      </c>
      <c r="N186" s="8">
        <f t="shared" si="21"/>
        <v>1324.049231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1">
        <v>578.0</v>
      </c>
      <c r="B187" s="2">
        <v>1.0</v>
      </c>
      <c r="C187" s="2">
        <v>5.0</v>
      </c>
      <c r="D187" s="3" t="s">
        <v>229</v>
      </c>
      <c r="E187" s="8">
        <f>SUMIF(Districts!$G$17:$G$555,$A187,Districts!I$17:I$555)</f>
        <v>1538</v>
      </c>
      <c r="F187" s="8">
        <f>SUMIF(Districts!$G$17:$G$555,$A187,Districts!J$17:J$555)</f>
        <v>330</v>
      </c>
      <c r="G187" s="8">
        <f>SUMIF(Districts!$G$17:$G$555,$A187,Districts!K$17:K$555)</f>
        <v>120</v>
      </c>
      <c r="H187" s="8">
        <f t="shared" si="16"/>
        <v>450</v>
      </c>
      <c r="I187" s="9">
        <f t="shared" si="17"/>
        <v>0.2925877763</v>
      </c>
      <c r="J187" s="8">
        <f t="shared" si="18"/>
        <v>390</v>
      </c>
      <c r="K187" s="9">
        <f t="shared" si="19"/>
        <v>0.2535760728</v>
      </c>
      <c r="L187" s="8">
        <f>SUMIF(Districts!$G$17:$G$555,$A187,Districts!N$17:N$555)</f>
        <v>433036.8</v>
      </c>
      <c r="M187" s="8">
        <f t="shared" si="20"/>
        <v>281.5583875</v>
      </c>
      <c r="N187" s="8">
        <f t="shared" si="21"/>
        <v>1110.350769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1">
        <v>581.0</v>
      </c>
      <c r="B188" s="2">
        <v>1.0</v>
      </c>
      <c r="C188" s="2">
        <v>6.0</v>
      </c>
      <c r="D188" s="3" t="s">
        <v>230</v>
      </c>
      <c r="E188" s="8">
        <f>SUMIF(Districts!$G$17:$G$555,$A188,Districts!I$17:I$555)</f>
        <v>430</v>
      </c>
      <c r="F188" s="8">
        <f>SUMIF(Districts!$G$17:$G$555,$A188,Districts!J$17:J$555)</f>
        <v>117</v>
      </c>
      <c r="G188" s="8">
        <f>SUMIF(Districts!$G$17:$G$555,$A188,Districts!K$17:K$555)</f>
        <v>61</v>
      </c>
      <c r="H188" s="8">
        <f t="shared" si="16"/>
        <v>178</v>
      </c>
      <c r="I188" s="9">
        <f t="shared" si="17"/>
        <v>0.4139534884</v>
      </c>
      <c r="J188" s="8">
        <f t="shared" si="18"/>
        <v>147.5</v>
      </c>
      <c r="K188" s="9">
        <f t="shared" si="19"/>
        <v>0.3430232558</v>
      </c>
      <c r="L188" s="8">
        <f>SUMIF(Districts!$G$17:$G$555,$A188,Districts!N$17:N$555)</f>
        <v>217434.88</v>
      </c>
      <c r="M188" s="8">
        <f t="shared" si="20"/>
        <v>505.6625116</v>
      </c>
      <c r="N188" s="8">
        <f t="shared" si="21"/>
        <v>1474.13478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1">
        <v>592.0</v>
      </c>
      <c r="B189" s="2">
        <v>1.0</v>
      </c>
      <c r="C189" s="2">
        <v>6.0</v>
      </c>
      <c r="D189" s="3" t="s">
        <v>231</v>
      </c>
      <c r="E189" s="8">
        <f>SUMIF(Districts!$G$17:$G$555,$A189,Districts!I$17:I$555)</f>
        <v>190</v>
      </c>
      <c r="F189" s="8">
        <f>SUMIF(Districts!$G$17:$G$555,$A189,Districts!J$17:J$555)</f>
        <v>95</v>
      </c>
      <c r="G189" s="8">
        <f>SUMIF(Districts!$G$17:$G$555,$A189,Districts!K$17:K$555)</f>
        <v>16</v>
      </c>
      <c r="H189" s="8">
        <f t="shared" si="16"/>
        <v>111</v>
      </c>
      <c r="I189" s="9">
        <f t="shared" si="17"/>
        <v>0.5842105263</v>
      </c>
      <c r="J189" s="8">
        <f t="shared" si="18"/>
        <v>103</v>
      </c>
      <c r="K189" s="9">
        <f t="shared" si="19"/>
        <v>0.5421052632</v>
      </c>
      <c r="L189" s="8">
        <f>SUMIF(Districts!$G$17:$G$555,$A189,Districts!N$17:N$555)</f>
        <v>241607.04</v>
      </c>
      <c r="M189" s="8">
        <f t="shared" si="20"/>
        <v>1271.616</v>
      </c>
      <c r="N189" s="8">
        <f t="shared" si="21"/>
        <v>2345.699417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1">
        <v>593.0</v>
      </c>
      <c r="B190" s="2">
        <v>1.0</v>
      </c>
      <c r="C190" s="2">
        <v>5.0</v>
      </c>
      <c r="D190" s="3" t="s">
        <v>232</v>
      </c>
      <c r="E190" s="8">
        <f>SUMIF(Districts!$G$17:$G$555,$A190,Districts!I$17:I$555)</f>
        <v>1170</v>
      </c>
      <c r="F190" s="8">
        <f>SUMIF(Districts!$G$17:$G$555,$A190,Districts!J$17:J$555)</f>
        <v>454</v>
      </c>
      <c r="G190" s="8">
        <f>SUMIF(Districts!$G$17:$G$555,$A190,Districts!K$17:K$555)</f>
        <v>95</v>
      </c>
      <c r="H190" s="8">
        <f t="shared" si="16"/>
        <v>549</v>
      </c>
      <c r="I190" s="9">
        <f t="shared" si="17"/>
        <v>0.4692307692</v>
      </c>
      <c r="J190" s="8">
        <f t="shared" si="18"/>
        <v>501.5</v>
      </c>
      <c r="K190" s="9">
        <f t="shared" si="19"/>
        <v>0.4286324786</v>
      </c>
      <c r="L190" s="8">
        <f>SUMIF(Districts!$G$17:$G$555,$A190,Districts!N$17:N$555)</f>
        <v>959611.84</v>
      </c>
      <c r="M190" s="8">
        <f t="shared" si="20"/>
        <v>820.1810598</v>
      </c>
      <c r="N190" s="8">
        <f t="shared" si="21"/>
        <v>1913.48323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1">
        <v>595.0</v>
      </c>
      <c r="B191" s="2">
        <v>1.0</v>
      </c>
      <c r="C191" s="2">
        <v>5.0</v>
      </c>
      <c r="D191" s="3" t="s">
        <v>233</v>
      </c>
      <c r="E191" s="8">
        <f>SUMIF(Districts!$G$17:$G$555,$A191,Districts!I$17:I$555)</f>
        <v>1982</v>
      </c>
      <c r="F191" s="8">
        <f>SUMIF(Districts!$G$17:$G$555,$A191,Districts!J$17:J$555)</f>
        <v>583</v>
      </c>
      <c r="G191" s="8">
        <f>SUMIF(Districts!$G$17:$G$555,$A191,Districts!K$17:K$555)</f>
        <v>74</v>
      </c>
      <c r="H191" s="8">
        <f t="shared" si="16"/>
        <v>657</v>
      </c>
      <c r="I191" s="9">
        <f t="shared" si="17"/>
        <v>0.3314833502</v>
      </c>
      <c r="J191" s="8">
        <f t="shared" si="18"/>
        <v>620</v>
      </c>
      <c r="K191" s="9">
        <f t="shared" si="19"/>
        <v>0.312815338</v>
      </c>
      <c r="L191" s="8">
        <f>SUMIF(Districts!$G$17:$G$555,$A191,Districts!N$17:N$555)</f>
        <v>844994.56</v>
      </c>
      <c r="M191" s="8">
        <f t="shared" si="20"/>
        <v>426.3342886</v>
      </c>
      <c r="N191" s="8">
        <f t="shared" si="21"/>
        <v>1362.894452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1">
        <v>599.0</v>
      </c>
      <c r="B192" s="2">
        <v>1.0</v>
      </c>
      <c r="C192" s="2">
        <v>6.0</v>
      </c>
      <c r="D192" s="3" t="s">
        <v>234</v>
      </c>
      <c r="E192" s="8">
        <f>SUMIF(Districts!$G$17:$G$555,$A192,Districts!I$17:I$555)</f>
        <v>454</v>
      </c>
      <c r="F192" s="8">
        <f>SUMIF(Districts!$G$17:$G$555,$A192,Districts!J$17:J$555)</f>
        <v>88</v>
      </c>
      <c r="G192" s="8">
        <f>SUMIF(Districts!$G$17:$G$555,$A192,Districts!K$17:K$555)</f>
        <v>28</v>
      </c>
      <c r="H192" s="8">
        <f t="shared" si="16"/>
        <v>116</v>
      </c>
      <c r="I192" s="9">
        <f t="shared" si="17"/>
        <v>0.2555066079</v>
      </c>
      <c r="J192" s="8">
        <f t="shared" si="18"/>
        <v>102</v>
      </c>
      <c r="K192" s="9">
        <f t="shared" si="19"/>
        <v>0.2246696035</v>
      </c>
      <c r="L192" s="8">
        <f>SUMIF(Districts!$G$17:$G$555,$A192,Districts!N$17:N$555)</f>
        <v>99552.64</v>
      </c>
      <c r="M192" s="8">
        <f t="shared" si="20"/>
        <v>219.2789427</v>
      </c>
      <c r="N192" s="8">
        <f t="shared" si="21"/>
        <v>976.0062745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1">
        <v>600.0</v>
      </c>
      <c r="B193" s="2">
        <v>1.0</v>
      </c>
      <c r="C193" s="2">
        <v>6.0</v>
      </c>
      <c r="D193" s="3" t="s">
        <v>235</v>
      </c>
      <c r="E193" s="8">
        <f>SUMIF(Districts!$G$17:$G$555,$A193,Districts!I$17:I$555)</f>
        <v>228</v>
      </c>
      <c r="F193" s="8">
        <f>SUMIF(Districts!$G$17:$G$555,$A193,Districts!J$17:J$555)</f>
        <v>49</v>
      </c>
      <c r="G193" s="8">
        <f>SUMIF(Districts!$G$17:$G$555,$A193,Districts!K$17:K$555)</f>
        <v>14</v>
      </c>
      <c r="H193" s="8">
        <f t="shared" si="16"/>
        <v>63</v>
      </c>
      <c r="I193" s="9">
        <f t="shared" si="17"/>
        <v>0.2763157895</v>
      </c>
      <c r="J193" s="8">
        <f t="shared" si="18"/>
        <v>56</v>
      </c>
      <c r="K193" s="9">
        <f t="shared" si="19"/>
        <v>0.2456140351</v>
      </c>
      <c r="L193" s="8">
        <f>SUMIF(Districts!$G$17:$G$555,$A193,Districts!N$17:N$555)</f>
        <v>60144</v>
      </c>
      <c r="M193" s="8">
        <f t="shared" si="20"/>
        <v>263.7894737</v>
      </c>
      <c r="N193" s="8">
        <f t="shared" si="21"/>
        <v>1074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1">
        <v>601.0</v>
      </c>
      <c r="B194" s="2">
        <v>1.0</v>
      </c>
      <c r="C194" s="2">
        <v>6.0</v>
      </c>
      <c r="D194" s="3" t="s">
        <v>236</v>
      </c>
      <c r="E194" s="8">
        <f>SUMIF(Districts!$G$17:$G$555,$A194,Districts!I$17:I$555)</f>
        <v>588</v>
      </c>
      <c r="F194" s="8">
        <f>SUMIF(Districts!$G$17:$G$555,$A194,Districts!J$17:J$555)</f>
        <v>169</v>
      </c>
      <c r="G194" s="8">
        <f>SUMIF(Districts!$G$17:$G$555,$A194,Districts!K$17:K$555)</f>
        <v>38</v>
      </c>
      <c r="H194" s="8">
        <f t="shared" si="16"/>
        <v>207</v>
      </c>
      <c r="I194" s="9">
        <f t="shared" si="17"/>
        <v>0.3520408163</v>
      </c>
      <c r="J194" s="8">
        <f t="shared" si="18"/>
        <v>188</v>
      </c>
      <c r="K194" s="9">
        <f t="shared" si="19"/>
        <v>0.3197278912</v>
      </c>
      <c r="L194" s="8">
        <f>SUMIF(Districts!$G$17:$G$555,$A194,Districts!N$17:N$555)</f>
        <v>262915.2</v>
      </c>
      <c r="M194" s="8">
        <f t="shared" si="20"/>
        <v>447.1346939</v>
      </c>
      <c r="N194" s="8">
        <f t="shared" si="21"/>
        <v>1398.485106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1">
        <v>621.0</v>
      </c>
      <c r="B195" s="2">
        <v>1.0</v>
      </c>
      <c r="C195" s="2">
        <v>3.0</v>
      </c>
      <c r="D195" s="3" t="s">
        <v>237</v>
      </c>
      <c r="E195" s="8">
        <f>SUMIF(Districts!$G$17:$G$555,$A195,Districts!I$17:I$555)</f>
        <v>11805</v>
      </c>
      <c r="F195" s="8">
        <f>SUMIF(Districts!$G$17:$G$555,$A195,Districts!J$17:J$555)</f>
        <v>2562</v>
      </c>
      <c r="G195" s="8">
        <f>SUMIF(Districts!$G$17:$G$555,$A195,Districts!K$17:K$555)</f>
        <v>823</v>
      </c>
      <c r="H195" s="8">
        <f t="shared" si="16"/>
        <v>3385</v>
      </c>
      <c r="I195" s="9">
        <f t="shared" si="17"/>
        <v>0.2867429055</v>
      </c>
      <c r="J195" s="8">
        <f t="shared" si="18"/>
        <v>2973.5</v>
      </c>
      <c r="K195" s="9">
        <f t="shared" si="19"/>
        <v>0.2518847946</v>
      </c>
      <c r="L195" s="8">
        <f>SUMIF(Districts!$G$17:$G$555,$A195,Districts!N$17:N$555)</f>
        <v>4111558.4</v>
      </c>
      <c r="M195" s="8">
        <f t="shared" si="20"/>
        <v>348.2895722</v>
      </c>
      <c r="N195" s="8">
        <f t="shared" si="21"/>
        <v>1382.733614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1">
        <v>622.0</v>
      </c>
      <c r="B196" s="2">
        <v>1.0</v>
      </c>
      <c r="C196" s="2">
        <v>2.0</v>
      </c>
      <c r="D196" s="3" t="s">
        <v>238</v>
      </c>
      <c r="E196" s="8">
        <f>SUMIF(Districts!$G$17:$G$555,$A196,Districts!I$17:I$555)</f>
        <v>10287</v>
      </c>
      <c r="F196" s="8">
        <f>SUMIF(Districts!$G$17:$G$555,$A196,Districts!J$17:J$555)</f>
        <v>3314</v>
      </c>
      <c r="G196" s="8">
        <f>SUMIF(Districts!$G$17:$G$555,$A196,Districts!K$17:K$555)</f>
        <v>798</v>
      </c>
      <c r="H196" s="8">
        <f t="shared" si="16"/>
        <v>4112</v>
      </c>
      <c r="I196" s="9">
        <f t="shared" si="17"/>
        <v>0.3997278118</v>
      </c>
      <c r="J196" s="8">
        <f t="shared" si="18"/>
        <v>3713</v>
      </c>
      <c r="K196" s="9">
        <f t="shared" si="19"/>
        <v>0.3609409935</v>
      </c>
      <c r="L196" s="8">
        <f>SUMIF(Districts!$G$17:$G$555,$A196,Districts!N$17:N$555)</f>
        <v>6002256.64</v>
      </c>
      <c r="M196" s="8">
        <f t="shared" si="20"/>
        <v>583.4797939</v>
      </c>
      <c r="N196" s="8">
        <f t="shared" si="21"/>
        <v>1616.551748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1">
        <v>623.0</v>
      </c>
      <c r="B197" s="2">
        <v>1.0</v>
      </c>
      <c r="C197" s="2">
        <v>2.0</v>
      </c>
      <c r="D197" s="3" t="s">
        <v>239</v>
      </c>
      <c r="E197" s="8">
        <f>SUMIF(Districts!$G$17:$G$555,$A197,Districts!I$17:I$555)</f>
        <v>7458</v>
      </c>
      <c r="F197" s="8">
        <f>SUMIF(Districts!$G$17:$G$555,$A197,Districts!J$17:J$555)</f>
        <v>2513</v>
      </c>
      <c r="G197" s="8">
        <f>SUMIF(Districts!$G$17:$G$555,$A197,Districts!K$17:K$555)</f>
        <v>512</v>
      </c>
      <c r="H197" s="8">
        <f t="shared" si="16"/>
        <v>3025</v>
      </c>
      <c r="I197" s="9">
        <f t="shared" si="17"/>
        <v>0.4056047198</v>
      </c>
      <c r="J197" s="8">
        <f t="shared" si="18"/>
        <v>2769</v>
      </c>
      <c r="K197" s="9">
        <f t="shared" si="19"/>
        <v>0.3712791633</v>
      </c>
      <c r="L197" s="8">
        <f>SUMIF(Districts!$G$17:$G$555,$A197,Districts!N$17:N$555)</f>
        <v>4950710.4</v>
      </c>
      <c r="M197" s="8">
        <f t="shared" si="20"/>
        <v>663.8120676</v>
      </c>
      <c r="N197" s="8">
        <f t="shared" si="21"/>
        <v>1787.905525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1">
        <v>624.0</v>
      </c>
      <c r="B198" s="2">
        <v>1.0</v>
      </c>
      <c r="C198" s="2">
        <v>3.0</v>
      </c>
      <c r="D198" s="3" t="s">
        <v>240</v>
      </c>
      <c r="E198" s="8">
        <f>SUMIF(Districts!$G$17:$G$555,$A198,Districts!I$17:I$555)</f>
        <v>8703</v>
      </c>
      <c r="F198" s="8">
        <f>SUMIF(Districts!$G$17:$G$555,$A198,Districts!J$17:J$555)</f>
        <v>1761</v>
      </c>
      <c r="G198" s="8">
        <f>SUMIF(Districts!$G$17:$G$555,$A198,Districts!K$17:K$555)</f>
        <v>611</v>
      </c>
      <c r="H198" s="8">
        <f t="shared" si="16"/>
        <v>2372</v>
      </c>
      <c r="I198" s="9">
        <f t="shared" si="17"/>
        <v>0.2725496955</v>
      </c>
      <c r="J198" s="8">
        <f t="shared" si="18"/>
        <v>2066.5</v>
      </c>
      <c r="K198" s="9">
        <f t="shared" si="19"/>
        <v>0.2374468574</v>
      </c>
      <c r="L198" s="8">
        <f>SUMIF(Districts!$G$17:$G$555,$A198,Districts!N$17:N$555)</f>
        <v>2475698.88</v>
      </c>
      <c r="M198" s="8">
        <f t="shared" si="20"/>
        <v>284.4649983</v>
      </c>
      <c r="N198" s="8">
        <f t="shared" si="21"/>
        <v>1198.015427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1">
        <v>625.0</v>
      </c>
      <c r="B199" s="2">
        <v>1.0</v>
      </c>
      <c r="C199" s="2">
        <v>1.0</v>
      </c>
      <c r="D199" s="3" t="s">
        <v>241</v>
      </c>
      <c r="E199" s="8">
        <f>SUMIF(Districts!$G$17:$G$555,$A199,Districts!I$17:I$555)</f>
        <v>34885</v>
      </c>
      <c r="F199" s="8">
        <f>SUMIF(Districts!$G$17:$G$555,$A199,Districts!J$17:J$555)</f>
        <v>19776</v>
      </c>
      <c r="G199" s="8">
        <f>SUMIF(Districts!$G$17:$G$555,$A199,Districts!K$17:K$555)</f>
        <v>3074</v>
      </c>
      <c r="H199" s="8">
        <f t="shared" si="16"/>
        <v>22850</v>
      </c>
      <c r="I199" s="9">
        <f t="shared" si="17"/>
        <v>0.6550093163</v>
      </c>
      <c r="J199" s="8">
        <f t="shared" si="18"/>
        <v>21313</v>
      </c>
      <c r="K199" s="9">
        <f t="shared" si="19"/>
        <v>0.6109502652</v>
      </c>
      <c r="L199" s="8">
        <f>SUMIF(Districts!$G$17:$G$555,$A199,Districts!N$17:N$555)</f>
        <v>60292240.64</v>
      </c>
      <c r="M199" s="8">
        <f t="shared" si="20"/>
        <v>1728.314193</v>
      </c>
      <c r="N199" s="8">
        <f t="shared" si="21"/>
        <v>2828.895071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1">
        <v>630.0</v>
      </c>
      <c r="B200" s="2">
        <v>1.0</v>
      </c>
      <c r="C200" s="2">
        <v>6.0</v>
      </c>
      <c r="D200" s="3" t="s">
        <v>242</v>
      </c>
      <c r="E200" s="8">
        <f>SUMIF(Districts!$G$17:$G$555,$A200,Districts!I$17:I$555)</f>
        <v>387</v>
      </c>
      <c r="F200" s="8">
        <f>SUMIF(Districts!$G$17:$G$555,$A200,Districts!J$17:J$555)</f>
        <v>68</v>
      </c>
      <c r="G200" s="8">
        <f>SUMIF(Districts!$G$17:$G$555,$A200,Districts!K$17:K$555)</f>
        <v>37</v>
      </c>
      <c r="H200" s="8">
        <f t="shared" si="16"/>
        <v>105</v>
      </c>
      <c r="I200" s="9">
        <f t="shared" si="17"/>
        <v>0.2713178295</v>
      </c>
      <c r="J200" s="8">
        <f t="shared" si="18"/>
        <v>86.5</v>
      </c>
      <c r="K200" s="9">
        <f t="shared" si="19"/>
        <v>0.2235142119</v>
      </c>
      <c r="L200" s="8">
        <f>SUMIF(Districts!$G$17:$G$555,$A200,Districts!N$17:N$555)</f>
        <v>88898.56</v>
      </c>
      <c r="M200" s="8">
        <f t="shared" si="20"/>
        <v>229.7120413</v>
      </c>
      <c r="N200" s="8">
        <f t="shared" si="21"/>
        <v>1027.729017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1">
        <v>635.0</v>
      </c>
      <c r="B201" s="2">
        <v>1.0</v>
      </c>
      <c r="C201" s="2">
        <v>6.0</v>
      </c>
      <c r="D201" s="3" t="s">
        <v>243</v>
      </c>
      <c r="E201" s="8">
        <f>SUMIF(Districts!$G$17:$G$555,$A201,Districts!I$17:I$555)</f>
        <v>39</v>
      </c>
      <c r="F201" s="8">
        <f>SUMIF(Districts!$G$17:$G$555,$A201,Districts!J$17:J$555)</f>
        <v>15</v>
      </c>
      <c r="G201" s="8">
        <f>SUMIF(Districts!$G$17:$G$555,$A201,Districts!K$17:K$555)</f>
        <v>6</v>
      </c>
      <c r="H201" s="8">
        <f t="shared" si="16"/>
        <v>21</v>
      </c>
      <c r="I201" s="9">
        <f t="shared" si="17"/>
        <v>0.5384615385</v>
      </c>
      <c r="J201" s="8">
        <f t="shared" si="18"/>
        <v>18</v>
      </c>
      <c r="K201" s="9">
        <f t="shared" si="19"/>
        <v>0.4615384615</v>
      </c>
      <c r="L201" s="8">
        <f>SUMIF(Districts!$G$17:$G$555,$A201,Districts!N$17:N$555)</f>
        <v>35685.44</v>
      </c>
      <c r="M201" s="8">
        <f t="shared" si="20"/>
        <v>915.0112821</v>
      </c>
      <c r="N201" s="8">
        <f t="shared" si="21"/>
        <v>1982.524444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1">
        <v>640.0</v>
      </c>
      <c r="B202" s="2">
        <v>1.0</v>
      </c>
      <c r="C202" s="2">
        <v>6.0</v>
      </c>
      <c r="D202" s="3" t="s">
        <v>244</v>
      </c>
      <c r="E202" s="8">
        <f>SUMIF(Districts!$G$17:$G$555,$A202,Districts!I$17:I$555)</f>
        <v>409</v>
      </c>
      <c r="F202" s="8">
        <f>SUMIF(Districts!$G$17:$G$555,$A202,Districts!J$17:J$555)</f>
        <v>87</v>
      </c>
      <c r="G202" s="8">
        <f>SUMIF(Districts!$G$17:$G$555,$A202,Districts!K$17:K$555)</f>
        <v>42</v>
      </c>
      <c r="H202" s="8">
        <f t="shared" si="16"/>
        <v>129</v>
      </c>
      <c r="I202" s="9">
        <f t="shared" si="17"/>
        <v>0.315403423</v>
      </c>
      <c r="J202" s="8">
        <f t="shared" si="18"/>
        <v>108</v>
      </c>
      <c r="K202" s="9">
        <f t="shared" si="19"/>
        <v>0.2640586797</v>
      </c>
      <c r="L202" s="8">
        <f>SUMIF(Districts!$G$17:$G$555,$A202,Districts!N$17:N$555)</f>
        <v>127906.24</v>
      </c>
      <c r="M202" s="8">
        <f t="shared" si="20"/>
        <v>312.7291932</v>
      </c>
      <c r="N202" s="8">
        <f t="shared" si="21"/>
        <v>1184.317037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1">
        <v>656.0</v>
      </c>
      <c r="B203" s="2">
        <v>1.0</v>
      </c>
      <c r="C203" s="2">
        <v>4.0</v>
      </c>
      <c r="D203" s="3" t="s">
        <v>245</v>
      </c>
      <c r="E203" s="8">
        <f>SUMIF(Districts!$G$17:$G$555,$A203,Districts!I$17:I$555)</f>
        <v>3353</v>
      </c>
      <c r="F203" s="8">
        <f>SUMIF(Districts!$G$17:$G$555,$A203,Districts!J$17:J$555)</f>
        <v>1706</v>
      </c>
      <c r="G203" s="8">
        <f>SUMIF(Districts!$G$17:$G$555,$A203,Districts!K$17:K$555)</f>
        <v>280</v>
      </c>
      <c r="H203" s="8">
        <f t="shared" si="16"/>
        <v>1986</v>
      </c>
      <c r="I203" s="9">
        <f t="shared" si="17"/>
        <v>0.5923053982</v>
      </c>
      <c r="J203" s="8">
        <f t="shared" si="18"/>
        <v>1846</v>
      </c>
      <c r="K203" s="9">
        <f t="shared" si="19"/>
        <v>0.5505517447</v>
      </c>
      <c r="L203" s="8">
        <f>SUMIF(Districts!$G$17:$G$555,$A203,Districts!N$17:N$555)</f>
        <v>4586466.88</v>
      </c>
      <c r="M203" s="8">
        <f t="shared" si="20"/>
        <v>1367.869633</v>
      </c>
      <c r="N203" s="8">
        <f t="shared" si="21"/>
        <v>2484.543272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1">
        <v>659.0</v>
      </c>
      <c r="B204" s="2">
        <v>1.0</v>
      </c>
      <c r="C204" s="2">
        <v>3.0</v>
      </c>
      <c r="D204" s="3" t="s">
        <v>246</v>
      </c>
      <c r="E204" s="8">
        <f>SUMIF(Districts!$G$17:$G$555,$A204,Districts!I$17:I$555)</f>
        <v>3987</v>
      </c>
      <c r="F204" s="8">
        <f>SUMIF(Districts!$G$17:$G$555,$A204,Districts!J$17:J$555)</f>
        <v>629</v>
      </c>
      <c r="G204" s="8">
        <f>SUMIF(Districts!$G$17:$G$555,$A204,Districts!K$17:K$555)</f>
        <v>187</v>
      </c>
      <c r="H204" s="8">
        <f t="shared" si="16"/>
        <v>816</v>
      </c>
      <c r="I204" s="9">
        <f t="shared" si="17"/>
        <v>0.2046651618</v>
      </c>
      <c r="J204" s="8">
        <f t="shared" si="18"/>
        <v>722.5</v>
      </c>
      <c r="K204" s="9">
        <f t="shared" si="19"/>
        <v>0.1812139453</v>
      </c>
      <c r="L204" s="8">
        <f>SUMIF(Districts!$G$17:$G$555,$A204,Districts!N$17:N$555)</f>
        <v>609401.92</v>
      </c>
      <c r="M204" s="8">
        <f t="shared" si="20"/>
        <v>152.8472335</v>
      </c>
      <c r="N204" s="8">
        <f t="shared" si="21"/>
        <v>843.4628651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1">
        <v>671.0</v>
      </c>
      <c r="B205" s="2">
        <v>1.0</v>
      </c>
      <c r="C205" s="2">
        <v>6.0</v>
      </c>
      <c r="D205" s="3" t="s">
        <v>247</v>
      </c>
      <c r="E205" s="8">
        <f>SUMIF(Districts!$G$17:$G$555,$A205,Districts!I$17:I$555)</f>
        <v>388</v>
      </c>
      <c r="F205" s="8">
        <f>SUMIF(Districts!$G$17:$G$555,$A205,Districts!J$17:J$555)</f>
        <v>69</v>
      </c>
      <c r="G205" s="8">
        <f>SUMIF(Districts!$G$17:$G$555,$A205,Districts!K$17:K$555)</f>
        <v>33</v>
      </c>
      <c r="H205" s="8">
        <f t="shared" si="16"/>
        <v>102</v>
      </c>
      <c r="I205" s="9">
        <f t="shared" si="17"/>
        <v>0.2628865979</v>
      </c>
      <c r="J205" s="8">
        <f t="shared" si="18"/>
        <v>85.5</v>
      </c>
      <c r="K205" s="9">
        <f t="shared" si="19"/>
        <v>0.2203608247</v>
      </c>
      <c r="L205" s="8">
        <f>SUMIF(Districts!$G$17:$G$555,$A205,Districts!N$17:N$555)</f>
        <v>80936.64</v>
      </c>
      <c r="M205" s="8">
        <f t="shared" si="20"/>
        <v>208.5995876</v>
      </c>
      <c r="N205" s="8">
        <f t="shared" si="21"/>
        <v>946.6273684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1">
        <v>676.0</v>
      </c>
      <c r="B206" s="2">
        <v>1.0</v>
      </c>
      <c r="C206" s="2">
        <v>6.0</v>
      </c>
      <c r="D206" s="3" t="s">
        <v>248</v>
      </c>
      <c r="E206" s="8">
        <f>SUMIF(Districts!$G$17:$G$555,$A206,Districts!I$17:I$555)</f>
        <v>222</v>
      </c>
      <c r="F206" s="8">
        <f>SUMIF(Districts!$G$17:$G$555,$A206,Districts!J$17:J$555)</f>
        <v>56</v>
      </c>
      <c r="G206" s="8">
        <f>SUMIF(Districts!$G$17:$G$555,$A206,Districts!K$17:K$555)</f>
        <v>15</v>
      </c>
      <c r="H206" s="8">
        <f t="shared" si="16"/>
        <v>71</v>
      </c>
      <c r="I206" s="9">
        <f t="shared" si="17"/>
        <v>0.3198198198</v>
      </c>
      <c r="J206" s="8">
        <f t="shared" si="18"/>
        <v>63.5</v>
      </c>
      <c r="K206" s="9">
        <f t="shared" si="19"/>
        <v>0.286036036</v>
      </c>
      <c r="L206" s="8">
        <f>SUMIF(Districts!$G$17:$G$555,$A206,Districts!N$17:N$555)</f>
        <v>82082.24</v>
      </c>
      <c r="M206" s="8">
        <f t="shared" si="20"/>
        <v>369.7398198</v>
      </c>
      <c r="N206" s="8">
        <f t="shared" si="21"/>
        <v>1292.633701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1">
        <v>682.0</v>
      </c>
      <c r="B207" s="2">
        <v>1.0</v>
      </c>
      <c r="C207" s="2">
        <v>5.0</v>
      </c>
      <c r="D207" s="3" t="s">
        <v>249</v>
      </c>
      <c r="E207" s="8">
        <f>SUMIF(Districts!$G$17:$G$555,$A207,Districts!I$17:I$555)</f>
        <v>1156</v>
      </c>
      <c r="F207" s="8">
        <f>SUMIF(Districts!$G$17:$G$555,$A207,Districts!J$17:J$555)</f>
        <v>128</v>
      </c>
      <c r="G207" s="8">
        <f>SUMIF(Districts!$G$17:$G$555,$A207,Districts!K$17:K$555)</f>
        <v>74</v>
      </c>
      <c r="H207" s="8">
        <f t="shared" si="16"/>
        <v>202</v>
      </c>
      <c r="I207" s="9">
        <f t="shared" si="17"/>
        <v>0.1747404844</v>
      </c>
      <c r="J207" s="8">
        <f t="shared" si="18"/>
        <v>165</v>
      </c>
      <c r="K207" s="9">
        <f t="shared" si="19"/>
        <v>0.142733564</v>
      </c>
      <c r="L207" s="8">
        <f>SUMIF(Districts!$G$17:$G$555,$A207,Districts!N$17:N$555)</f>
        <v>112612.48</v>
      </c>
      <c r="M207" s="8">
        <f t="shared" si="20"/>
        <v>97.41564014</v>
      </c>
      <c r="N207" s="8">
        <f t="shared" si="21"/>
        <v>682.4998788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1">
        <v>690.0</v>
      </c>
      <c r="B208" s="2">
        <v>1.0</v>
      </c>
      <c r="C208" s="2">
        <v>5.0</v>
      </c>
      <c r="D208" s="3" t="s">
        <v>250</v>
      </c>
      <c r="E208" s="8">
        <f>SUMIF(Districts!$G$17:$G$555,$A208,Districts!I$17:I$555)</f>
        <v>1018</v>
      </c>
      <c r="F208" s="8">
        <f>SUMIF(Districts!$G$17:$G$555,$A208,Districts!J$17:J$555)</f>
        <v>236</v>
      </c>
      <c r="G208" s="8">
        <f>SUMIF(Districts!$G$17:$G$555,$A208,Districts!K$17:K$555)</f>
        <v>61</v>
      </c>
      <c r="H208" s="8">
        <f t="shared" si="16"/>
        <v>297</v>
      </c>
      <c r="I208" s="9">
        <f t="shared" si="17"/>
        <v>0.2917485265</v>
      </c>
      <c r="J208" s="8">
        <f t="shared" si="18"/>
        <v>266.5</v>
      </c>
      <c r="K208" s="9">
        <f t="shared" si="19"/>
        <v>0.2617878193</v>
      </c>
      <c r="L208" s="8">
        <f>SUMIF(Districts!$G$17:$G$555,$A208,Districts!N$17:N$555)</f>
        <v>302037.44</v>
      </c>
      <c r="M208" s="8">
        <f t="shared" si="20"/>
        <v>296.6968959</v>
      </c>
      <c r="N208" s="8">
        <f t="shared" si="21"/>
        <v>1133.348743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1">
        <v>695.0</v>
      </c>
      <c r="B209" s="2">
        <v>1.0</v>
      </c>
      <c r="C209" s="2">
        <v>6.0</v>
      </c>
      <c r="D209" s="3" t="s">
        <v>251</v>
      </c>
      <c r="E209" s="8">
        <f>SUMIF(Districts!$G$17:$G$555,$A209,Districts!I$17:I$555)</f>
        <v>669</v>
      </c>
      <c r="F209" s="8">
        <f>SUMIF(Districts!$G$17:$G$555,$A209,Districts!J$17:J$555)</f>
        <v>210</v>
      </c>
      <c r="G209" s="8">
        <f>SUMIF(Districts!$G$17:$G$555,$A209,Districts!K$17:K$555)</f>
        <v>55</v>
      </c>
      <c r="H209" s="8">
        <f t="shared" si="16"/>
        <v>265</v>
      </c>
      <c r="I209" s="9">
        <f t="shared" si="17"/>
        <v>0.3961136024</v>
      </c>
      <c r="J209" s="8">
        <f t="shared" si="18"/>
        <v>237.5</v>
      </c>
      <c r="K209" s="9">
        <f t="shared" si="19"/>
        <v>0.3550074738</v>
      </c>
      <c r="L209" s="8">
        <f>SUMIF(Districts!$G$17:$G$555,$A209,Districts!N$17:N$555)</f>
        <v>379365.44</v>
      </c>
      <c r="M209" s="8">
        <f t="shared" si="20"/>
        <v>567.063438</v>
      </c>
      <c r="N209" s="8">
        <f t="shared" si="21"/>
        <v>1597.328168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1">
        <v>696.0</v>
      </c>
      <c r="B210" s="2">
        <v>1.0</v>
      </c>
      <c r="C210" s="2">
        <v>6.0</v>
      </c>
      <c r="D210" s="3" t="s">
        <v>252</v>
      </c>
      <c r="E210" s="8">
        <f>SUMIF(Districts!$G$17:$G$555,$A210,Districts!I$17:I$555)</f>
        <v>556</v>
      </c>
      <c r="F210" s="8">
        <f>SUMIF(Districts!$G$17:$G$555,$A210,Districts!J$17:J$555)</f>
        <v>108</v>
      </c>
      <c r="G210" s="8">
        <f>SUMIF(Districts!$G$17:$G$555,$A210,Districts!K$17:K$555)</f>
        <v>37</v>
      </c>
      <c r="H210" s="8">
        <f t="shared" si="16"/>
        <v>145</v>
      </c>
      <c r="I210" s="9">
        <f t="shared" si="17"/>
        <v>0.2607913669</v>
      </c>
      <c r="J210" s="8">
        <f t="shared" si="18"/>
        <v>126.5</v>
      </c>
      <c r="K210" s="9">
        <f t="shared" si="19"/>
        <v>0.2275179856</v>
      </c>
      <c r="L210" s="8">
        <f>SUMIF(Districts!$G$17:$G$555,$A210,Districts!N$17:N$555)</f>
        <v>125500.48</v>
      </c>
      <c r="M210" s="8">
        <f t="shared" si="20"/>
        <v>225.7202878</v>
      </c>
      <c r="N210" s="8">
        <f t="shared" si="21"/>
        <v>992.0986561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1">
        <v>698.0</v>
      </c>
      <c r="B211" s="2">
        <v>1.0</v>
      </c>
      <c r="C211" s="2">
        <v>6.0</v>
      </c>
      <c r="D211" s="3" t="s">
        <v>253</v>
      </c>
      <c r="E211" s="8">
        <f>SUMIF(Districts!$G$17:$G$555,$A211,Districts!I$17:I$555)</f>
        <v>192</v>
      </c>
      <c r="F211" s="8">
        <f>SUMIF(Districts!$G$17:$G$555,$A211,Districts!J$17:J$555)</f>
        <v>57</v>
      </c>
      <c r="G211" s="8">
        <f>SUMIF(Districts!$G$17:$G$555,$A211,Districts!K$17:K$555)</f>
        <v>19</v>
      </c>
      <c r="H211" s="8">
        <f t="shared" si="16"/>
        <v>76</v>
      </c>
      <c r="I211" s="9">
        <f t="shared" si="17"/>
        <v>0.3958333333</v>
      </c>
      <c r="J211" s="8">
        <f t="shared" si="18"/>
        <v>66.5</v>
      </c>
      <c r="K211" s="9">
        <f t="shared" si="19"/>
        <v>0.3463541667</v>
      </c>
      <c r="L211" s="8">
        <f>SUMIF(Districts!$G$17:$G$555,$A211,Districts!N$17:N$555)</f>
        <v>99609.92</v>
      </c>
      <c r="M211" s="8">
        <f t="shared" si="20"/>
        <v>518.8016667</v>
      </c>
      <c r="N211" s="8">
        <f t="shared" si="21"/>
        <v>1497.893534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1">
        <v>700.0</v>
      </c>
      <c r="B212" s="2">
        <v>1.0</v>
      </c>
      <c r="C212" s="2">
        <v>4.0</v>
      </c>
      <c r="D212" s="3" t="s">
        <v>254</v>
      </c>
      <c r="E212" s="8">
        <f>SUMIF(Districts!$G$17:$G$555,$A212,Districts!I$17:I$555)</f>
        <v>2120</v>
      </c>
      <c r="F212" s="8">
        <f>SUMIF(Districts!$G$17:$G$555,$A212,Districts!J$17:J$555)</f>
        <v>154</v>
      </c>
      <c r="G212" s="8">
        <f>SUMIF(Districts!$G$17:$G$555,$A212,Districts!K$17:K$555)</f>
        <v>54</v>
      </c>
      <c r="H212" s="8">
        <f t="shared" si="16"/>
        <v>208</v>
      </c>
      <c r="I212" s="9">
        <f t="shared" si="17"/>
        <v>0.09811320755</v>
      </c>
      <c r="J212" s="8">
        <f t="shared" si="18"/>
        <v>181</v>
      </c>
      <c r="K212" s="9">
        <f t="shared" si="19"/>
        <v>0.08537735849</v>
      </c>
      <c r="L212" s="8">
        <f>SUMIF(Districts!$G$17:$G$555,$A212,Districts!N$17:N$555)</f>
        <v>70225.28</v>
      </c>
      <c r="M212" s="8">
        <f t="shared" si="20"/>
        <v>33.12513208</v>
      </c>
      <c r="N212" s="8">
        <f t="shared" si="21"/>
        <v>387.9849724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1">
        <v>701.0</v>
      </c>
      <c r="B213" s="2">
        <v>1.0</v>
      </c>
      <c r="C213" s="2">
        <v>4.0</v>
      </c>
      <c r="D213" s="3" t="s">
        <v>255</v>
      </c>
      <c r="E213" s="8">
        <f>SUMIF(Districts!$G$17:$G$555,$A213,Districts!I$17:I$555)</f>
        <v>2239</v>
      </c>
      <c r="F213" s="8">
        <f>SUMIF(Districts!$G$17:$G$555,$A213,Districts!J$17:J$555)</f>
        <v>615</v>
      </c>
      <c r="G213" s="8">
        <f>SUMIF(Districts!$G$17:$G$555,$A213,Districts!K$17:K$555)</f>
        <v>195</v>
      </c>
      <c r="H213" s="8">
        <f t="shared" si="16"/>
        <v>810</v>
      </c>
      <c r="I213" s="9">
        <f t="shared" si="17"/>
        <v>0.3617686467</v>
      </c>
      <c r="J213" s="8">
        <f t="shared" si="18"/>
        <v>712.5</v>
      </c>
      <c r="K213" s="9">
        <f t="shared" si="19"/>
        <v>0.3182224207</v>
      </c>
      <c r="L213" s="8">
        <f>SUMIF(Districts!$G$17:$G$555,$A213,Districts!N$17:N$555)</f>
        <v>1044157.12</v>
      </c>
      <c r="M213" s="8">
        <f t="shared" si="20"/>
        <v>466.3497633</v>
      </c>
      <c r="N213" s="8">
        <f t="shared" si="21"/>
        <v>1465.483677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1">
        <v>704.0</v>
      </c>
      <c r="B214" s="2">
        <v>1.0</v>
      </c>
      <c r="C214" s="2">
        <v>5.0</v>
      </c>
      <c r="D214" s="3" t="s">
        <v>256</v>
      </c>
      <c r="E214" s="8">
        <f>SUMIF(Districts!$G$17:$G$555,$A214,Districts!I$17:I$555)</f>
        <v>1832</v>
      </c>
      <c r="F214" s="8">
        <f>SUMIF(Districts!$G$17:$G$555,$A214,Districts!J$17:J$555)</f>
        <v>261</v>
      </c>
      <c r="G214" s="8">
        <f>SUMIF(Districts!$G$17:$G$555,$A214,Districts!K$17:K$555)</f>
        <v>98</v>
      </c>
      <c r="H214" s="8">
        <f t="shared" si="16"/>
        <v>359</v>
      </c>
      <c r="I214" s="9">
        <f t="shared" si="17"/>
        <v>0.1959606987</v>
      </c>
      <c r="J214" s="8">
        <f t="shared" si="18"/>
        <v>310</v>
      </c>
      <c r="K214" s="9">
        <f t="shared" si="19"/>
        <v>0.1692139738</v>
      </c>
      <c r="L214" s="8">
        <f>SUMIF(Districts!$G$17:$G$555,$A214,Districts!N$17:N$555)</f>
        <v>238055.68</v>
      </c>
      <c r="M214" s="8">
        <f t="shared" si="20"/>
        <v>129.9430568</v>
      </c>
      <c r="N214" s="8">
        <f t="shared" si="21"/>
        <v>767.9215484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1">
        <v>707.0</v>
      </c>
      <c r="B215" s="2">
        <v>1.0</v>
      </c>
      <c r="C215" s="2">
        <v>6.0</v>
      </c>
      <c r="D215" s="3" t="s">
        <v>257</v>
      </c>
      <c r="E215" s="8">
        <f>SUMIF(Districts!$G$17:$G$555,$A215,Districts!I$17:I$555)</f>
        <v>46</v>
      </c>
      <c r="F215" s="8">
        <f>SUMIF(Districts!$G$17:$G$555,$A215,Districts!J$17:J$555)</f>
        <v>27</v>
      </c>
      <c r="G215" s="8">
        <f>SUMIF(Districts!$G$17:$G$555,$A215,Districts!K$17:K$555)</f>
        <v>5</v>
      </c>
      <c r="H215" s="8">
        <f t="shared" si="16"/>
        <v>32</v>
      </c>
      <c r="I215" s="9">
        <f t="shared" si="17"/>
        <v>0.6956521739</v>
      </c>
      <c r="J215" s="8">
        <f t="shared" si="18"/>
        <v>29.5</v>
      </c>
      <c r="K215" s="9">
        <f t="shared" si="19"/>
        <v>0.6413043478</v>
      </c>
      <c r="L215" s="8">
        <f>SUMIF(Districts!$G$17:$G$555,$A215,Districts!N$17:N$555)</f>
        <v>81280.32</v>
      </c>
      <c r="M215" s="8">
        <f t="shared" si="20"/>
        <v>1766.963478</v>
      </c>
      <c r="N215" s="8">
        <f t="shared" si="21"/>
        <v>2755.265085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1">
        <v>709.0</v>
      </c>
      <c r="B216" s="2">
        <v>1.0</v>
      </c>
      <c r="C216" s="2">
        <v>4.0</v>
      </c>
      <c r="D216" s="3" t="s">
        <v>258</v>
      </c>
      <c r="E216" s="8">
        <f>SUMIF(Districts!$G$17:$G$555,$A216,Districts!I$17:I$555)</f>
        <v>8353</v>
      </c>
      <c r="F216" s="8">
        <f>SUMIF(Districts!$G$17:$G$555,$A216,Districts!J$17:J$555)</f>
        <v>2424</v>
      </c>
      <c r="G216" s="8">
        <f>SUMIF(Districts!$G$17:$G$555,$A216,Districts!K$17:K$555)</f>
        <v>465</v>
      </c>
      <c r="H216" s="8">
        <f t="shared" si="16"/>
        <v>2889</v>
      </c>
      <c r="I216" s="9">
        <f t="shared" si="17"/>
        <v>0.3458637615</v>
      </c>
      <c r="J216" s="8">
        <f t="shared" si="18"/>
        <v>2656.5</v>
      </c>
      <c r="K216" s="9">
        <f t="shared" si="19"/>
        <v>0.3180294505</v>
      </c>
      <c r="L216" s="8">
        <f>SUMIF(Districts!$G$17:$G$555,$A216,Districts!N$17:N$555)</f>
        <v>5275888.96</v>
      </c>
      <c r="M216" s="8">
        <f t="shared" si="20"/>
        <v>631.6160613</v>
      </c>
      <c r="N216" s="8">
        <f t="shared" si="21"/>
        <v>1986.0301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1">
        <v>712.0</v>
      </c>
      <c r="B217" s="2">
        <v>1.0</v>
      </c>
      <c r="C217" s="2">
        <v>6.0</v>
      </c>
      <c r="D217" s="3" t="s">
        <v>259</v>
      </c>
      <c r="E217" s="8">
        <f>SUMIF(Districts!$G$17:$G$555,$A217,Districts!I$17:I$555)</f>
        <v>567</v>
      </c>
      <c r="F217" s="8">
        <f>SUMIF(Districts!$G$17:$G$555,$A217,Districts!J$17:J$555)</f>
        <v>169</v>
      </c>
      <c r="G217" s="8">
        <f>SUMIF(Districts!$G$17:$G$555,$A217,Districts!K$17:K$555)</f>
        <v>44</v>
      </c>
      <c r="H217" s="8">
        <f t="shared" si="16"/>
        <v>213</v>
      </c>
      <c r="I217" s="9">
        <f t="shared" si="17"/>
        <v>0.3756613757</v>
      </c>
      <c r="J217" s="8">
        <f t="shared" si="18"/>
        <v>191</v>
      </c>
      <c r="K217" s="9">
        <f t="shared" si="19"/>
        <v>0.3368606702</v>
      </c>
      <c r="L217" s="8">
        <f>SUMIF(Districts!$G$17:$G$555,$A217,Districts!N$17:N$555)</f>
        <v>282333.12</v>
      </c>
      <c r="M217" s="8">
        <f t="shared" si="20"/>
        <v>497.9420106</v>
      </c>
      <c r="N217" s="8">
        <f t="shared" si="21"/>
        <v>1478.183874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1">
        <v>716.0</v>
      </c>
      <c r="B218" s="2">
        <v>1.0</v>
      </c>
      <c r="C218" s="2">
        <v>3.0</v>
      </c>
      <c r="D218" s="3" t="s">
        <v>260</v>
      </c>
      <c r="E218" s="8">
        <f>SUMIF(Districts!$G$17:$G$555,$A218,Districts!I$17:I$555)</f>
        <v>1577</v>
      </c>
      <c r="F218" s="8">
        <f>SUMIF(Districts!$G$17:$G$555,$A218,Districts!J$17:J$555)</f>
        <v>184</v>
      </c>
      <c r="G218" s="8">
        <f>SUMIF(Districts!$G$17:$G$555,$A218,Districts!K$17:K$555)</f>
        <v>112</v>
      </c>
      <c r="H218" s="8">
        <f t="shared" si="16"/>
        <v>296</v>
      </c>
      <c r="I218" s="9">
        <f t="shared" si="17"/>
        <v>0.1876981611</v>
      </c>
      <c r="J218" s="8">
        <f t="shared" si="18"/>
        <v>240</v>
      </c>
      <c r="K218" s="9">
        <f t="shared" si="19"/>
        <v>0.1521876982</v>
      </c>
      <c r="L218" s="8">
        <f>SUMIF(Districts!$G$17:$G$555,$A218,Districts!N$17:N$555)</f>
        <v>165596.48</v>
      </c>
      <c r="M218" s="8">
        <f t="shared" si="20"/>
        <v>105.0072796</v>
      </c>
      <c r="N218" s="8">
        <f t="shared" si="21"/>
        <v>689.9853333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1">
        <v>717.0</v>
      </c>
      <c r="B219" s="2">
        <v>1.0</v>
      </c>
      <c r="C219" s="2">
        <v>3.0</v>
      </c>
      <c r="D219" s="3" t="s">
        <v>261</v>
      </c>
      <c r="E219" s="8">
        <f>SUMIF(Districts!$G$17:$G$555,$A219,Districts!I$17:I$555)</f>
        <v>1868</v>
      </c>
      <c r="F219" s="8">
        <f>SUMIF(Districts!$G$17:$G$555,$A219,Districts!J$17:J$555)</f>
        <v>247</v>
      </c>
      <c r="G219" s="8">
        <f>SUMIF(Districts!$G$17:$G$555,$A219,Districts!K$17:K$555)</f>
        <v>76</v>
      </c>
      <c r="H219" s="8">
        <f t="shared" si="16"/>
        <v>323</v>
      </c>
      <c r="I219" s="9">
        <f t="shared" si="17"/>
        <v>0.1729122056</v>
      </c>
      <c r="J219" s="8">
        <f t="shared" si="18"/>
        <v>285</v>
      </c>
      <c r="K219" s="9">
        <f t="shared" si="19"/>
        <v>0.1525695931</v>
      </c>
      <c r="L219" s="8">
        <f>SUMIF(Districts!$G$17:$G$555,$A219,Districts!N$17:N$555)</f>
        <v>193950.08</v>
      </c>
      <c r="M219" s="8">
        <f t="shared" si="20"/>
        <v>103.827666</v>
      </c>
      <c r="N219" s="8">
        <f t="shared" si="21"/>
        <v>680.5265965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1">
        <v>719.0</v>
      </c>
      <c r="B220" s="2">
        <v>1.0</v>
      </c>
      <c r="C220" s="2">
        <v>3.0</v>
      </c>
      <c r="D220" s="3" t="s">
        <v>262</v>
      </c>
      <c r="E220" s="8">
        <f>SUMIF(Districts!$G$17:$G$555,$A220,Districts!I$17:I$555)</f>
        <v>8892</v>
      </c>
      <c r="F220" s="8">
        <f>SUMIF(Districts!$G$17:$G$555,$A220,Districts!J$17:J$555)</f>
        <v>780</v>
      </c>
      <c r="G220" s="8">
        <f>SUMIF(Districts!$G$17:$G$555,$A220,Districts!K$17:K$555)</f>
        <v>220</v>
      </c>
      <c r="H220" s="8">
        <f t="shared" si="16"/>
        <v>1000</v>
      </c>
      <c r="I220" s="9">
        <f t="shared" si="17"/>
        <v>0.1124606388</v>
      </c>
      <c r="J220" s="8">
        <f t="shared" si="18"/>
        <v>890</v>
      </c>
      <c r="K220" s="9">
        <f t="shared" si="19"/>
        <v>0.1000899685</v>
      </c>
      <c r="L220" s="8">
        <f>SUMIF(Districts!$G$17:$G$555,$A220,Districts!N$17:N$555)</f>
        <v>412473.28</v>
      </c>
      <c r="M220" s="8">
        <f t="shared" si="20"/>
        <v>46.38700855</v>
      </c>
      <c r="N220" s="8">
        <f t="shared" si="21"/>
        <v>463.4531236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1">
        <v>720.0</v>
      </c>
      <c r="B221" s="2">
        <v>1.0</v>
      </c>
      <c r="C221" s="2">
        <v>3.0</v>
      </c>
      <c r="D221" s="3" t="s">
        <v>263</v>
      </c>
      <c r="E221" s="8">
        <f>SUMIF(Districts!$G$17:$G$555,$A221,Districts!I$17:I$555)</f>
        <v>8066</v>
      </c>
      <c r="F221" s="8">
        <f>SUMIF(Districts!$G$17:$G$555,$A221,Districts!J$17:J$555)</f>
        <v>1725</v>
      </c>
      <c r="G221" s="8">
        <f>SUMIF(Districts!$G$17:$G$555,$A221,Districts!K$17:K$555)</f>
        <v>738</v>
      </c>
      <c r="H221" s="8">
        <f t="shared" si="16"/>
        <v>2463</v>
      </c>
      <c r="I221" s="9">
        <f t="shared" si="17"/>
        <v>0.3053558145</v>
      </c>
      <c r="J221" s="8">
        <f t="shared" si="18"/>
        <v>2094</v>
      </c>
      <c r="K221" s="9">
        <f t="shared" si="19"/>
        <v>0.2596082321</v>
      </c>
      <c r="L221" s="8">
        <f>SUMIF(Districts!$G$17:$G$555,$A221,Districts!N$17:N$555)</f>
        <v>2440414.4</v>
      </c>
      <c r="M221" s="8">
        <f t="shared" si="20"/>
        <v>302.5557153</v>
      </c>
      <c r="N221" s="8">
        <f t="shared" si="21"/>
        <v>1165.431901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1">
        <v>721.0</v>
      </c>
      <c r="B222" s="2">
        <v>1.0</v>
      </c>
      <c r="C222" s="2">
        <v>3.0</v>
      </c>
      <c r="D222" s="3" t="s">
        <v>264</v>
      </c>
      <c r="E222" s="8">
        <f>SUMIF(Districts!$G$17:$G$555,$A222,Districts!I$17:I$555)</f>
        <v>4139</v>
      </c>
      <c r="F222" s="8">
        <f>SUMIF(Districts!$G$17:$G$555,$A222,Districts!J$17:J$555)</f>
        <v>322</v>
      </c>
      <c r="G222" s="8">
        <f>SUMIF(Districts!$G$17:$G$555,$A222,Districts!K$17:K$555)</f>
        <v>141</v>
      </c>
      <c r="H222" s="8">
        <f t="shared" si="16"/>
        <v>463</v>
      </c>
      <c r="I222" s="9">
        <f t="shared" si="17"/>
        <v>0.1118627688</v>
      </c>
      <c r="J222" s="8">
        <f t="shared" si="18"/>
        <v>392.5</v>
      </c>
      <c r="K222" s="9">
        <f t="shared" si="19"/>
        <v>0.094829669</v>
      </c>
      <c r="L222" s="8">
        <f>SUMIF(Districts!$G$17:$G$555,$A222,Districts!N$17:N$555)</f>
        <v>178198.08</v>
      </c>
      <c r="M222" s="8">
        <f t="shared" si="20"/>
        <v>43.05341387</v>
      </c>
      <c r="N222" s="8">
        <f t="shared" si="21"/>
        <v>454.0078471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1">
        <v>726.0</v>
      </c>
      <c r="B223" s="2">
        <v>1.0</v>
      </c>
      <c r="C223" s="2">
        <v>4.0</v>
      </c>
      <c r="D223" s="3" t="s">
        <v>265</v>
      </c>
      <c r="E223" s="8">
        <f>SUMIF(Districts!$G$17:$G$555,$A223,Districts!I$17:I$555)</f>
        <v>2854</v>
      </c>
      <c r="F223" s="8">
        <f>SUMIF(Districts!$G$17:$G$555,$A223,Districts!J$17:J$555)</f>
        <v>251</v>
      </c>
      <c r="G223" s="8">
        <f>SUMIF(Districts!$G$17:$G$555,$A223,Districts!K$17:K$555)</f>
        <v>96</v>
      </c>
      <c r="H223" s="8">
        <f t="shared" si="16"/>
        <v>347</v>
      </c>
      <c r="I223" s="9">
        <f t="shared" si="17"/>
        <v>0.1215837421</v>
      </c>
      <c r="J223" s="8">
        <f t="shared" si="18"/>
        <v>299</v>
      </c>
      <c r="K223" s="9">
        <f t="shared" si="19"/>
        <v>0.1047652418</v>
      </c>
      <c r="L223" s="8">
        <f>SUMIF(Districts!$G$17:$G$555,$A223,Districts!N$17:N$555)</f>
        <v>141882.56</v>
      </c>
      <c r="M223" s="8">
        <f t="shared" si="20"/>
        <v>49.71358094</v>
      </c>
      <c r="N223" s="8">
        <f t="shared" si="21"/>
        <v>474.523612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1">
        <v>727.0</v>
      </c>
      <c r="B224" s="2">
        <v>1.0</v>
      </c>
      <c r="C224" s="2">
        <v>4.0</v>
      </c>
      <c r="D224" s="3" t="s">
        <v>266</v>
      </c>
      <c r="E224" s="8">
        <f>SUMIF(Districts!$G$17:$G$555,$A224,Districts!I$17:I$555)</f>
        <v>2981</v>
      </c>
      <c r="F224" s="8">
        <f>SUMIF(Districts!$G$17:$G$555,$A224,Districts!J$17:J$555)</f>
        <v>371</v>
      </c>
      <c r="G224" s="8">
        <f>SUMIF(Districts!$G$17:$G$555,$A224,Districts!K$17:K$555)</f>
        <v>170</v>
      </c>
      <c r="H224" s="8">
        <f t="shared" si="16"/>
        <v>541</v>
      </c>
      <c r="I224" s="9">
        <f t="shared" si="17"/>
        <v>0.1814827239</v>
      </c>
      <c r="J224" s="8">
        <f t="shared" si="18"/>
        <v>456</v>
      </c>
      <c r="K224" s="9">
        <f t="shared" si="19"/>
        <v>0.1529688024</v>
      </c>
      <c r="L224" s="8">
        <f>SUMIF(Districts!$G$17:$G$555,$A224,Districts!N$17:N$555)</f>
        <v>314409.92</v>
      </c>
      <c r="M224" s="8">
        <f t="shared" si="20"/>
        <v>105.4712915</v>
      </c>
      <c r="N224" s="8">
        <f t="shared" si="21"/>
        <v>689.4954386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1">
        <v>728.0</v>
      </c>
      <c r="B225" s="2">
        <v>1.0</v>
      </c>
      <c r="C225" s="2">
        <v>4.0</v>
      </c>
      <c r="D225" s="3" t="s">
        <v>267</v>
      </c>
      <c r="E225" s="8">
        <f>SUMIF(Districts!$G$17:$G$555,$A225,Districts!I$17:I$555)</f>
        <v>13464</v>
      </c>
      <c r="F225" s="8">
        <f>SUMIF(Districts!$G$17:$G$555,$A225,Districts!J$17:J$555)</f>
        <v>1269</v>
      </c>
      <c r="G225" s="8">
        <f>SUMIF(Districts!$G$17:$G$555,$A225,Districts!K$17:K$555)</f>
        <v>394</v>
      </c>
      <c r="H225" s="8">
        <f t="shared" si="16"/>
        <v>1663</v>
      </c>
      <c r="I225" s="9">
        <f t="shared" si="17"/>
        <v>0.1235145573</v>
      </c>
      <c r="J225" s="8">
        <f t="shared" si="18"/>
        <v>1466</v>
      </c>
      <c r="K225" s="9">
        <f t="shared" si="19"/>
        <v>0.1088829471</v>
      </c>
      <c r="L225" s="8">
        <f>SUMIF(Districts!$G$17:$G$555,$A225,Districts!N$17:N$555)</f>
        <v>816526.4</v>
      </c>
      <c r="M225" s="8">
        <f t="shared" si="20"/>
        <v>60.64515746</v>
      </c>
      <c r="N225" s="8">
        <f t="shared" si="21"/>
        <v>556.9757162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1">
        <v>738.0</v>
      </c>
      <c r="B226" s="2">
        <v>1.0</v>
      </c>
      <c r="C226" s="2">
        <v>5.0</v>
      </c>
      <c r="D226" s="3" t="s">
        <v>268</v>
      </c>
      <c r="E226" s="8">
        <f>SUMIF(Districts!$G$17:$G$555,$A226,Districts!I$17:I$555)</f>
        <v>1065</v>
      </c>
      <c r="F226" s="8">
        <f>SUMIF(Districts!$G$17:$G$555,$A226,Districts!J$17:J$555)</f>
        <v>115</v>
      </c>
      <c r="G226" s="8">
        <f>SUMIF(Districts!$G$17:$G$555,$A226,Districts!K$17:K$555)</f>
        <v>76</v>
      </c>
      <c r="H226" s="8">
        <f t="shared" si="16"/>
        <v>191</v>
      </c>
      <c r="I226" s="9">
        <f t="shared" si="17"/>
        <v>0.179342723</v>
      </c>
      <c r="J226" s="8">
        <f t="shared" si="18"/>
        <v>153</v>
      </c>
      <c r="K226" s="9">
        <f t="shared" si="19"/>
        <v>0.1436619718</v>
      </c>
      <c r="L226" s="8">
        <f>SUMIF(Districts!$G$17:$G$555,$A226,Districts!N$17:N$555)</f>
        <v>94454.72</v>
      </c>
      <c r="M226" s="8">
        <f t="shared" si="20"/>
        <v>88.68987793</v>
      </c>
      <c r="N226" s="8">
        <f t="shared" si="21"/>
        <v>617.3511111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1">
        <v>739.0</v>
      </c>
      <c r="B227" s="2">
        <v>1.0</v>
      </c>
      <c r="C227" s="2">
        <v>6.0</v>
      </c>
      <c r="D227" s="3" t="s">
        <v>269</v>
      </c>
      <c r="E227" s="8">
        <f>SUMIF(Districts!$G$17:$G$555,$A227,Districts!I$17:I$555)</f>
        <v>720</v>
      </c>
      <c r="F227" s="8">
        <f>SUMIF(Districts!$G$17:$G$555,$A227,Districts!J$17:J$555)</f>
        <v>45</v>
      </c>
      <c r="G227" s="8">
        <f>SUMIF(Districts!$G$17:$G$555,$A227,Districts!K$17:K$555)</f>
        <v>56</v>
      </c>
      <c r="H227" s="8">
        <f t="shared" si="16"/>
        <v>101</v>
      </c>
      <c r="I227" s="9">
        <f t="shared" si="17"/>
        <v>0.1402777778</v>
      </c>
      <c r="J227" s="8">
        <f t="shared" si="18"/>
        <v>73</v>
      </c>
      <c r="K227" s="9">
        <f t="shared" si="19"/>
        <v>0.1013888889</v>
      </c>
      <c r="L227" s="8">
        <f>SUMIF(Districts!$G$17:$G$555,$A227,Districts!N$17:N$555)</f>
        <v>34425.28</v>
      </c>
      <c r="M227" s="8">
        <f t="shared" si="20"/>
        <v>47.81288889</v>
      </c>
      <c r="N227" s="8">
        <f t="shared" si="21"/>
        <v>471.5791781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1">
        <v>740.0</v>
      </c>
      <c r="B228" s="2">
        <v>1.0</v>
      </c>
      <c r="C228" s="2">
        <v>5.0</v>
      </c>
      <c r="D228" s="3" t="s">
        <v>270</v>
      </c>
      <c r="E228" s="8">
        <f>SUMIF(Districts!$G$17:$G$555,$A228,Districts!I$17:I$555)</f>
        <v>1269</v>
      </c>
      <c r="F228" s="8">
        <f>SUMIF(Districts!$G$17:$G$555,$A228,Districts!J$17:J$555)</f>
        <v>250</v>
      </c>
      <c r="G228" s="8">
        <f>SUMIF(Districts!$G$17:$G$555,$A228,Districts!K$17:K$555)</f>
        <v>126</v>
      </c>
      <c r="H228" s="8">
        <f t="shared" si="16"/>
        <v>376</v>
      </c>
      <c r="I228" s="9">
        <f t="shared" si="17"/>
        <v>0.2962962963</v>
      </c>
      <c r="J228" s="8">
        <f t="shared" si="18"/>
        <v>313</v>
      </c>
      <c r="K228" s="9">
        <f t="shared" si="19"/>
        <v>0.2466509062</v>
      </c>
      <c r="L228" s="8">
        <f>SUMIF(Districts!$G$17:$G$555,$A228,Districts!N$17:N$555)</f>
        <v>341102.4</v>
      </c>
      <c r="M228" s="8">
        <f t="shared" si="20"/>
        <v>268.7962175</v>
      </c>
      <c r="N228" s="8">
        <f t="shared" si="21"/>
        <v>1089.784026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1">
        <v>741.0</v>
      </c>
      <c r="B229" s="2">
        <v>1.0</v>
      </c>
      <c r="C229" s="2">
        <v>5.0</v>
      </c>
      <c r="D229" s="3" t="s">
        <v>271</v>
      </c>
      <c r="E229" s="8">
        <f>SUMIF(Districts!$G$17:$G$555,$A229,Districts!I$17:I$555)</f>
        <v>898</v>
      </c>
      <c r="F229" s="8">
        <f>SUMIF(Districts!$G$17:$G$555,$A229,Districts!J$17:J$555)</f>
        <v>122</v>
      </c>
      <c r="G229" s="8">
        <f>SUMIF(Districts!$G$17:$G$555,$A229,Districts!K$17:K$555)</f>
        <v>79</v>
      </c>
      <c r="H229" s="8">
        <f t="shared" si="16"/>
        <v>201</v>
      </c>
      <c r="I229" s="9">
        <f t="shared" si="17"/>
        <v>0.223830735</v>
      </c>
      <c r="J229" s="8">
        <f t="shared" si="18"/>
        <v>161.5</v>
      </c>
      <c r="K229" s="9">
        <f t="shared" si="19"/>
        <v>0.179844098</v>
      </c>
      <c r="L229" s="8">
        <f>SUMIF(Districts!$G$17:$G$555,$A229,Districts!N$17:N$555)</f>
        <v>126703.36</v>
      </c>
      <c r="M229" s="8">
        <f t="shared" si="20"/>
        <v>141.0950557</v>
      </c>
      <c r="N229" s="8">
        <f t="shared" si="21"/>
        <v>784.5409288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1">
        <v>742.0</v>
      </c>
      <c r="B230" s="2">
        <v>1.0</v>
      </c>
      <c r="C230" s="2">
        <v>4.0</v>
      </c>
      <c r="D230" s="3" t="s">
        <v>272</v>
      </c>
      <c r="E230" s="8">
        <f>SUMIF(Districts!$G$17:$G$555,$A230,Districts!I$17:I$555)</f>
        <v>9628</v>
      </c>
      <c r="F230" s="8">
        <f>SUMIF(Districts!$G$17:$G$555,$A230,Districts!J$17:J$555)</f>
        <v>4910</v>
      </c>
      <c r="G230" s="8">
        <f>SUMIF(Districts!$G$17:$G$555,$A230,Districts!K$17:K$555)</f>
        <v>550</v>
      </c>
      <c r="H230" s="8">
        <f t="shared" si="16"/>
        <v>5460</v>
      </c>
      <c r="I230" s="9">
        <f t="shared" si="17"/>
        <v>0.5670959701</v>
      </c>
      <c r="J230" s="8">
        <f t="shared" si="18"/>
        <v>5185</v>
      </c>
      <c r="K230" s="9">
        <f t="shared" si="19"/>
        <v>0.5385334441</v>
      </c>
      <c r="L230" s="8">
        <f>SUMIF(Districts!$G$17:$G$555,$A230,Districts!N$17:N$555)</f>
        <v>12737009.92</v>
      </c>
      <c r="M230" s="8">
        <f t="shared" si="20"/>
        <v>1322.913369</v>
      </c>
      <c r="N230" s="8">
        <f t="shared" si="21"/>
        <v>2456.511074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1">
        <v>743.0</v>
      </c>
      <c r="B231" s="2">
        <v>1.0</v>
      </c>
      <c r="C231" s="2">
        <v>5.0</v>
      </c>
      <c r="D231" s="3" t="s">
        <v>273</v>
      </c>
      <c r="E231" s="8">
        <f>SUMIF(Districts!$G$17:$G$555,$A231,Districts!I$17:I$555)</f>
        <v>1028</v>
      </c>
      <c r="F231" s="8">
        <f>SUMIF(Districts!$G$17:$G$555,$A231,Districts!J$17:J$555)</f>
        <v>186</v>
      </c>
      <c r="G231" s="8">
        <f>SUMIF(Districts!$G$17:$G$555,$A231,Districts!K$17:K$555)</f>
        <v>95</v>
      </c>
      <c r="H231" s="8">
        <f t="shared" si="16"/>
        <v>281</v>
      </c>
      <c r="I231" s="9">
        <f t="shared" si="17"/>
        <v>0.2733463035</v>
      </c>
      <c r="J231" s="8">
        <f t="shared" si="18"/>
        <v>233.5</v>
      </c>
      <c r="K231" s="9">
        <f t="shared" si="19"/>
        <v>0.2271400778</v>
      </c>
      <c r="L231" s="8">
        <f>SUMIF(Districts!$G$17:$G$555,$A231,Districts!N$17:N$555)</f>
        <v>233129.6</v>
      </c>
      <c r="M231" s="8">
        <f t="shared" si="20"/>
        <v>226.7797665</v>
      </c>
      <c r="N231" s="8">
        <f t="shared" si="21"/>
        <v>998.4137045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1">
        <v>745.0</v>
      </c>
      <c r="B232" s="2">
        <v>1.0</v>
      </c>
      <c r="C232" s="2">
        <v>5.0</v>
      </c>
      <c r="D232" s="3" t="s">
        <v>274</v>
      </c>
      <c r="E232" s="8">
        <f>SUMIF(Districts!$G$17:$G$555,$A232,Districts!I$17:I$555)</f>
        <v>1786</v>
      </c>
      <c r="F232" s="8">
        <f>SUMIF(Districts!$G$17:$G$555,$A232,Districts!J$17:J$555)</f>
        <v>184</v>
      </c>
      <c r="G232" s="8">
        <f>SUMIF(Districts!$G$17:$G$555,$A232,Districts!K$17:K$555)</f>
        <v>134</v>
      </c>
      <c r="H232" s="8">
        <f t="shared" si="16"/>
        <v>318</v>
      </c>
      <c r="I232" s="9">
        <f t="shared" si="17"/>
        <v>0.1780515118</v>
      </c>
      <c r="J232" s="8">
        <f t="shared" si="18"/>
        <v>251</v>
      </c>
      <c r="K232" s="9">
        <f t="shared" si="19"/>
        <v>0.140537514</v>
      </c>
      <c r="L232" s="8">
        <f>SUMIF(Districts!$G$17:$G$555,$A232,Districts!N$17:N$555)</f>
        <v>162446.08</v>
      </c>
      <c r="M232" s="8">
        <f t="shared" si="20"/>
        <v>90.95525196</v>
      </c>
      <c r="N232" s="8">
        <f t="shared" si="21"/>
        <v>647.1955378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1">
        <v>748.0</v>
      </c>
      <c r="B233" s="2">
        <v>1.0</v>
      </c>
      <c r="C233" s="2">
        <v>4.0</v>
      </c>
      <c r="D233" s="3" t="s">
        <v>275</v>
      </c>
      <c r="E233" s="8">
        <f>SUMIF(Districts!$G$17:$G$555,$A233,Districts!I$17:I$555)</f>
        <v>4159</v>
      </c>
      <c r="F233" s="8">
        <f>SUMIF(Districts!$G$17:$G$555,$A233,Districts!J$17:J$555)</f>
        <v>322</v>
      </c>
      <c r="G233" s="8">
        <f>SUMIF(Districts!$G$17:$G$555,$A233,Districts!K$17:K$555)</f>
        <v>182</v>
      </c>
      <c r="H233" s="8">
        <f t="shared" si="16"/>
        <v>504</v>
      </c>
      <c r="I233" s="9">
        <f t="shared" si="17"/>
        <v>0.1211829767</v>
      </c>
      <c r="J233" s="8">
        <f t="shared" si="18"/>
        <v>413</v>
      </c>
      <c r="K233" s="9">
        <f t="shared" si="19"/>
        <v>0.099302717</v>
      </c>
      <c r="L233" s="8">
        <f>SUMIF(Districts!$G$17:$G$555,$A233,Districts!N$17:N$555)</f>
        <v>180775.68</v>
      </c>
      <c r="M233" s="8">
        <f t="shared" si="20"/>
        <v>43.4661409</v>
      </c>
      <c r="N233" s="8">
        <f t="shared" si="21"/>
        <v>437.7135109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1">
        <v>750.0</v>
      </c>
      <c r="B234" s="2">
        <v>1.0</v>
      </c>
      <c r="C234" s="2">
        <v>4.0</v>
      </c>
      <c r="D234" s="3" t="s">
        <v>276</v>
      </c>
      <c r="E234" s="8">
        <f>SUMIF(Districts!$G$17:$G$555,$A234,Districts!I$17:I$555)</f>
        <v>2299</v>
      </c>
      <c r="F234" s="8">
        <f>SUMIF(Districts!$G$17:$G$555,$A234,Districts!J$17:J$555)</f>
        <v>308</v>
      </c>
      <c r="G234" s="8">
        <f>SUMIF(Districts!$G$17:$G$555,$A234,Districts!K$17:K$555)</f>
        <v>143</v>
      </c>
      <c r="H234" s="8">
        <f t="shared" si="16"/>
        <v>451</v>
      </c>
      <c r="I234" s="9">
        <f t="shared" si="17"/>
        <v>0.1961722488</v>
      </c>
      <c r="J234" s="8">
        <f t="shared" si="18"/>
        <v>379.5</v>
      </c>
      <c r="K234" s="9">
        <f t="shared" si="19"/>
        <v>0.1650717703</v>
      </c>
      <c r="L234" s="8">
        <f>SUMIF(Districts!$G$17:$G$555,$A234,Districts!N$17:N$555)</f>
        <v>286342.72</v>
      </c>
      <c r="M234" s="8">
        <f t="shared" si="20"/>
        <v>124.5509874</v>
      </c>
      <c r="N234" s="8">
        <f t="shared" si="21"/>
        <v>754.5262714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1">
        <v>756.0</v>
      </c>
      <c r="B235" s="2">
        <v>1.0</v>
      </c>
      <c r="C235" s="2">
        <v>6.0</v>
      </c>
      <c r="D235" s="3" t="s">
        <v>277</v>
      </c>
      <c r="E235" s="8">
        <f>SUMIF(Districts!$G$17:$G$555,$A235,Districts!I$17:I$555)</f>
        <v>796</v>
      </c>
      <c r="F235" s="8">
        <f>SUMIF(Districts!$G$17:$G$555,$A235,Districts!J$17:J$555)</f>
        <v>134</v>
      </c>
      <c r="G235" s="8">
        <f>SUMIF(Districts!$G$17:$G$555,$A235,Districts!K$17:K$555)</f>
        <v>80</v>
      </c>
      <c r="H235" s="8">
        <f t="shared" si="16"/>
        <v>214</v>
      </c>
      <c r="I235" s="9">
        <f t="shared" si="17"/>
        <v>0.2688442211</v>
      </c>
      <c r="J235" s="8">
        <f t="shared" si="18"/>
        <v>174</v>
      </c>
      <c r="K235" s="9">
        <f t="shared" si="19"/>
        <v>0.2185929648</v>
      </c>
      <c r="L235" s="8">
        <f>SUMIF(Districts!$G$17:$G$555,$A235,Districts!N$17:N$555)</f>
        <v>163648.96</v>
      </c>
      <c r="M235" s="8">
        <f t="shared" si="20"/>
        <v>205.5891457</v>
      </c>
      <c r="N235" s="8">
        <f t="shared" si="21"/>
        <v>940.5112644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1">
        <v>761.0</v>
      </c>
      <c r="B236" s="2">
        <v>1.0</v>
      </c>
      <c r="C236" s="2">
        <v>4.0</v>
      </c>
      <c r="D236" s="3" t="s">
        <v>278</v>
      </c>
      <c r="E236" s="8">
        <f>SUMIF(Districts!$G$17:$G$555,$A236,Districts!I$17:I$555)</f>
        <v>4903</v>
      </c>
      <c r="F236" s="8">
        <f>SUMIF(Districts!$G$17:$G$555,$A236,Districts!J$17:J$555)</f>
        <v>1550</v>
      </c>
      <c r="G236" s="8">
        <f>SUMIF(Districts!$G$17:$G$555,$A236,Districts!K$17:K$555)</f>
        <v>373</v>
      </c>
      <c r="H236" s="8">
        <f t="shared" si="16"/>
        <v>1923</v>
      </c>
      <c r="I236" s="9">
        <f t="shared" si="17"/>
        <v>0.3922088517</v>
      </c>
      <c r="J236" s="8">
        <f t="shared" si="18"/>
        <v>1736.5</v>
      </c>
      <c r="K236" s="9">
        <f t="shared" si="19"/>
        <v>0.3541709158</v>
      </c>
      <c r="L236" s="8">
        <f>SUMIF(Districts!$G$17:$G$555,$A236,Districts!N$17:N$555)</f>
        <v>2881756.8</v>
      </c>
      <c r="M236" s="8">
        <f t="shared" si="20"/>
        <v>587.7537834</v>
      </c>
      <c r="N236" s="8">
        <f t="shared" si="21"/>
        <v>1659.520184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1">
        <v>763.0</v>
      </c>
      <c r="B237" s="2">
        <v>1.0</v>
      </c>
      <c r="C237" s="2">
        <v>6.0</v>
      </c>
      <c r="D237" s="3" t="s">
        <v>279</v>
      </c>
      <c r="E237" s="8">
        <f>SUMIF(Districts!$G$17:$G$555,$A237,Districts!I$17:I$555)</f>
        <v>894</v>
      </c>
      <c r="F237" s="8">
        <f>SUMIF(Districts!$G$17:$G$555,$A237,Districts!J$17:J$555)</f>
        <v>179</v>
      </c>
      <c r="G237" s="8">
        <f>SUMIF(Districts!$G$17:$G$555,$A237,Districts!K$17:K$555)</f>
        <v>39</v>
      </c>
      <c r="H237" s="8">
        <f t="shared" si="16"/>
        <v>218</v>
      </c>
      <c r="I237" s="9">
        <f t="shared" si="17"/>
        <v>0.2438478747</v>
      </c>
      <c r="J237" s="8">
        <f t="shared" si="18"/>
        <v>198.5</v>
      </c>
      <c r="K237" s="9">
        <f t="shared" si="19"/>
        <v>0.2220357942</v>
      </c>
      <c r="L237" s="8">
        <f>SUMIF(Districts!$G$17:$G$555,$A237,Districts!N$17:N$555)</f>
        <v>191086.08</v>
      </c>
      <c r="M237" s="8">
        <f t="shared" si="20"/>
        <v>213.7428188</v>
      </c>
      <c r="N237" s="8">
        <f t="shared" si="21"/>
        <v>962.6502771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1">
        <v>768.0</v>
      </c>
      <c r="B238" s="2">
        <v>1.0</v>
      </c>
      <c r="C238" s="2">
        <v>6.0</v>
      </c>
      <c r="D238" s="3" t="s">
        <v>280</v>
      </c>
      <c r="E238" s="8">
        <f>SUMIF(Districts!$G$17:$G$555,$A238,Districts!I$17:I$555)</f>
        <v>411</v>
      </c>
      <c r="F238" s="8">
        <f>SUMIF(Districts!$G$17:$G$555,$A238,Districts!J$17:J$555)</f>
        <v>66</v>
      </c>
      <c r="G238" s="8">
        <f>SUMIF(Districts!$G$17:$G$555,$A238,Districts!K$17:K$555)</f>
        <v>39</v>
      </c>
      <c r="H238" s="8">
        <f t="shared" si="16"/>
        <v>105</v>
      </c>
      <c r="I238" s="9">
        <f t="shared" si="17"/>
        <v>0.2554744526</v>
      </c>
      <c r="J238" s="8">
        <f t="shared" si="18"/>
        <v>85.5</v>
      </c>
      <c r="K238" s="9">
        <f t="shared" si="19"/>
        <v>0.2080291971</v>
      </c>
      <c r="L238" s="8">
        <f>SUMIF(Districts!$G$17:$G$555,$A238,Districts!N$17:N$555)</f>
        <v>76526.08</v>
      </c>
      <c r="M238" s="8">
        <f t="shared" si="20"/>
        <v>186.1948418</v>
      </c>
      <c r="N238" s="8">
        <f t="shared" si="21"/>
        <v>895.0418713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1">
        <v>771.0</v>
      </c>
      <c r="B239" s="2">
        <v>1.0</v>
      </c>
      <c r="C239" s="2">
        <v>6.0</v>
      </c>
      <c r="D239" s="3" t="s">
        <v>281</v>
      </c>
      <c r="E239" s="8">
        <f>SUMIF(Districts!$G$17:$G$555,$A239,Districts!I$17:I$555)</f>
        <v>156</v>
      </c>
      <c r="F239" s="8">
        <f>SUMIF(Districts!$G$17:$G$555,$A239,Districts!J$17:J$555)</f>
        <v>37</v>
      </c>
      <c r="G239" s="8">
        <f>SUMIF(Districts!$G$17:$G$555,$A239,Districts!K$17:K$555)</f>
        <v>15</v>
      </c>
      <c r="H239" s="8">
        <f t="shared" si="16"/>
        <v>52</v>
      </c>
      <c r="I239" s="9">
        <f t="shared" si="17"/>
        <v>0.3333333333</v>
      </c>
      <c r="J239" s="8">
        <f t="shared" si="18"/>
        <v>44.5</v>
      </c>
      <c r="K239" s="9">
        <f t="shared" si="19"/>
        <v>0.2852564103</v>
      </c>
      <c r="L239" s="8">
        <f>SUMIF(Districts!$G$17:$G$555,$A239,Districts!N$17:N$555)</f>
        <v>58024.64</v>
      </c>
      <c r="M239" s="8">
        <f t="shared" si="20"/>
        <v>371.9528205</v>
      </c>
      <c r="N239" s="8">
        <f t="shared" si="21"/>
        <v>1303.924494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1">
        <v>775.0</v>
      </c>
      <c r="B240" s="2">
        <v>1.0</v>
      </c>
      <c r="C240" s="2">
        <v>6.0</v>
      </c>
      <c r="D240" s="3" t="s">
        <v>282</v>
      </c>
      <c r="E240" s="8">
        <f>SUMIF(Districts!$G$17:$G$555,$A240,Districts!I$17:I$555)</f>
        <v>742</v>
      </c>
      <c r="F240" s="8">
        <f>SUMIF(Districts!$G$17:$G$555,$A240,Districts!J$17:J$555)</f>
        <v>161</v>
      </c>
      <c r="G240" s="8">
        <f>SUMIF(Districts!$G$17:$G$555,$A240,Districts!K$17:K$555)</f>
        <v>84</v>
      </c>
      <c r="H240" s="8">
        <f t="shared" si="16"/>
        <v>245</v>
      </c>
      <c r="I240" s="9">
        <f t="shared" si="17"/>
        <v>0.3301886792</v>
      </c>
      <c r="J240" s="8">
        <f t="shared" si="18"/>
        <v>203</v>
      </c>
      <c r="K240" s="9">
        <f t="shared" si="19"/>
        <v>0.2735849057</v>
      </c>
      <c r="L240" s="8">
        <f>SUMIF(Districts!$G$17:$G$555,$A240,Districts!N$17:N$555)</f>
        <v>239716.8</v>
      </c>
      <c r="M240" s="8">
        <f t="shared" si="20"/>
        <v>323.0684636</v>
      </c>
      <c r="N240" s="8">
        <f t="shared" si="21"/>
        <v>1180.870936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1">
        <v>777.0</v>
      </c>
      <c r="B241" s="2">
        <v>1.0</v>
      </c>
      <c r="C241" s="2">
        <v>6.0</v>
      </c>
      <c r="D241" s="3" t="s">
        <v>283</v>
      </c>
      <c r="E241" s="8">
        <f>SUMIF(Districts!$G$17:$G$555,$A241,Districts!I$17:I$555)</f>
        <v>805</v>
      </c>
      <c r="F241" s="8">
        <f>SUMIF(Districts!$G$17:$G$555,$A241,Districts!J$17:J$555)</f>
        <v>241</v>
      </c>
      <c r="G241" s="8">
        <f>SUMIF(Districts!$G$17:$G$555,$A241,Districts!K$17:K$555)</f>
        <v>73</v>
      </c>
      <c r="H241" s="8">
        <f t="shared" si="16"/>
        <v>314</v>
      </c>
      <c r="I241" s="9">
        <f t="shared" si="17"/>
        <v>0.3900621118</v>
      </c>
      <c r="J241" s="8">
        <f t="shared" si="18"/>
        <v>277.5</v>
      </c>
      <c r="K241" s="9">
        <f t="shared" si="19"/>
        <v>0.3447204969</v>
      </c>
      <c r="L241" s="8">
        <f>SUMIF(Districts!$G$17:$G$555,$A241,Districts!N$17:N$555)</f>
        <v>435385.28</v>
      </c>
      <c r="M241" s="8">
        <f t="shared" si="20"/>
        <v>540.8512795</v>
      </c>
      <c r="N241" s="8">
        <f t="shared" si="21"/>
        <v>1568.955964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1">
        <v>786.0</v>
      </c>
      <c r="B242" s="2">
        <v>1.0</v>
      </c>
      <c r="C242" s="2">
        <v>6.0</v>
      </c>
      <c r="D242" s="3" t="s">
        <v>284</v>
      </c>
      <c r="E242" s="8">
        <f>SUMIF(Districts!$G$17:$G$555,$A242,Districts!I$17:I$555)</f>
        <v>529</v>
      </c>
      <c r="F242" s="8">
        <f>SUMIF(Districts!$G$17:$G$555,$A242,Districts!J$17:J$555)</f>
        <v>146</v>
      </c>
      <c r="G242" s="8">
        <f>SUMIF(Districts!$G$17:$G$555,$A242,Districts!K$17:K$555)</f>
        <v>84</v>
      </c>
      <c r="H242" s="8">
        <f t="shared" si="16"/>
        <v>230</v>
      </c>
      <c r="I242" s="9">
        <f t="shared" si="17"/>
        <v>0.4347826087</v>
      </c>
      <c r="J242" s="8">
        <f t="shared" si="18"/>
        <v>188</v>
      </c>
      <c r="K242" s="9">
        <f t="shared" si="19"/>
        <v>0.3553875236</v>
      </c>
      <c r="L242" s="8">
        <f>SUMIF(Districts!$G$17:$G$555,$A242,Districts!N$17:N$555)</f>
        <v>287316.48</v>
      </c>
      <c r="M242" s="8">
        <f t="shared" si="20"/>
        <v>543.1313422</v>
      </c>
      <c r="N242" s="8">
        <f t="shared" si="21"/>
        <v>1528.279149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1">
        <v>787.0</v>
      </c>
      <c r="B243" s="2">
        <v>1.0</v>
      </c>
      <c r="C243" s="2">
        <v>6.0</v>
      </c>
      <c r="D243" s="3" t="s">
        <v>285</v>
      </c>
      <c r="E243" s="8">
        <f>SUMIF(Districts!$G$17:$G$555,$A243,Districts!I$17:I$555)</f>
        <v>531</v>
      </c>
      <c r="F243" s="8">
        <f>SUMIF(Districts!$G$17:$G$555,$A243,Districts!J$17:J$555)</f>
        <v>152</v>
      </c>
      <c r="G243" s="8">
        <f>SUMIF(Districts!$G$17:$G$555,$A243,Districts!K$17:K$555)</f>
        <v>87</v>
      </c>
      <c r="H243" s="8">
        <f t="shared" si="16"/>
        <v>239</v>
      </c>
      <c r="I243" s="9">
        <f t="shared" si="17"/>
        <v>0.450094162</v>
      </c>
      <c r="J243" s="8">
        <f t="shared" si="18"/>
        <v>195.5</v>
      </c>
      <c r="K243" s="9">
        <f t="shared" si="19"/>
        <v>0.368173258</v>
      </c>
      <c r="L243" s="8">
        <f>SUMIF(Districts!$G$17:$G$555,$A243,Districts!N$17:N$555)</f>
        <v>312118.72</v>
      </c>
      <c r="M243" s="8">
        <f t="shared" si="20"/>
        <v>587.7941996</v>
      </c>
      <c r="N243" s="8">
        <f t="shared" si="21"/>
        <v>1596.515192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1">
        <v>801.0</v>
      </c>
      <c r="B244" s="2">
        <v>1.0</v>
      </c>
      <c r="C244" s="2">
        <v>6.0</v>
      </c>
      <c r="D244" s="3" t="s">
        <v>286</v>
      </c>
      <c r="E244" s="8">
        <f>SUMIF(Districts!$G$17:$G$555,$A244,Districts!I$17:I$555)</f>
        <v>175</v>
      </c>
      <c r="F244" s="8">
        <f>SUMIF(Districts!$G$17:$G$555,$A244,Districts!J$17:J$555)</f>
        <v>96</v>
      </c>
      <c r="G244" s="8">
        <f>SUMIF(Districts!$G$17:$G$555,$A244,Districts!K$17:K$555)</f>
        <v>25</v>
      </c>
      <c r="H244" s="8">
        <f t="shared" si="16"/>
        <v>121</v>
      </c>
      <c r="I244" s="9">
        <f t="shared" si="17"/>
        <v>0.6914285714</v>
      </c>
      <c r="J244" s="8">
        <f t="shared" si="18"/>
        <v>108.5</v>
      </c>
      <c r="K244" s="9">
        <f t="shared" si="19"/>
        <v>0.62</v>
      </c>
      <c r="L244" s="8">
        <f>SUMIF(Districts!$G$17:$G$555,$A244,Districts!N$17:N$555)</f>
        <v>289493.12</v>
      </c>
      <c r="M244" s="8">
        <f t="shared" si="20"/>
        <v>1654.2464</v>
      </c>
      <c r="N244" s="8">
        <f t="shared" si="21"/>
        <v>2668.139355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1">
        <v>803.0</v>
      </c>
      <c r="B245" s="2">
        <v>1.0</v>
      </c>
      <c r="C245" s="2">
        <v>6.0</v>
      </c>
      <c r="D245" s="3" t="s">
        <v>287</v>
      </c>
      <c r="E245" s="8">
        <f>SUMIF(Districts!$G$17:$G$555,$A245,Districts!I$17:I$555)</f>
        <v>364</v>
      </c>
      <c r="F245" s="8">
        <f>SUMIF(Districts!$G$17:$G$555,$A245,Districts!J$17:J$555)</f>
        <v>94</v>
      </c>
      <c r="G245" s="8">
        <f>SUMIF(Districts!$G$17:$G$555,$A245,Districts!K$17:K$555)</f>
        <v>13</v>
      </c>
      <c r="H245" s="8">
        <f t="shared" si="16"/>
        <v>107</v>
      </c>
      <c r="I245" s="9">
        <f t="shared" si="17"/>
        <v>0.293956044</v>
      </c>
      <c r="J245" s="8">
        <f t="shared" si="18"/>
        <v>100.5</v>
      </c>
      <c r="K245" s="9">
        <f t="shared" si="19"/>
        <v>0.2760989011</v>
      </c>
      <c r="L245" s="8">
        <f>SUMIF(Districts!$G$17:$G$555,$A245,Districts!N$17:N$555)</f>
        <v>119543.36</v>
      </c>
      <c r="M245" s="8">
        <f t="shared" si="20"/>
        <v>328.4158242</v>
      </c>
      <c r="N245" s="8">
        <f t="shared" si="21"/>
        <v>1189.486169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1">
        <v>811.0</v>
      </c>
      <c r="B246" s="2">
        <v>1.0</v>
      </c>
      <c r="C246" s="2">
        <v>6.0</v>
      </c>
      <c r="D246" s="3" t="s">
        <v>288</v>
      </c>
      <c r="E246" s="8">
        <f>SUMIF(Districts!$G$17:$G$555,$A246,Districts!I$17:I$555)</f>
        <v>921</v>
      </c>
      <c r="F246" s="8">
        <f>SUMIF(Districts!$G$17:$G$555,$A246,Districts!J$17:J$555)</f>
        <v>196</v>
      </c>
      <c r="G246" s="8">
        <f>SUMIF(Districts!$G$17:$G$555,$A246,Districts!K$17:K$555)</f>
        <v>92</v>
      </c>
      <c r="H246" s="8">
        <f t="shared" si="16"/>
        <v>288</v>
      </c>
      <c r="I246" s="9">
        <f t="shared" si="17"/>
        <v>0.3127035831</v>
      </c>
      <c r="J246" s="8">
        <f t="shared" si="18"/>
        <v>242</v>
      </c>
      <c r="K246" s="9">
        <f t="shared" si="19"/>
        <v>0.2627578719</v>
      </c>
      <c r="L246" s="8">
        <f>SUMIF(Districts!$G$17:$G$555,$A246,Districts!N$17:N$555)</f>
        <v>276891.52</v>
      </c>
      <c r="M246" s="8">
        <f t="shared" si="20"/>
        <v>300.6422584</v>
      </c>
      <c r="N246" s="8">
        <f t="shared" si="21"/>
        <v>1144.179835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1">
        <v>813.0</v>
      </c>
      <c r="B247" s="2">
        <v>1.0</v>
      </c>
      <c r="C247" s="2">
        <v>5.0</v>
      </c>
      <c r="D247" s="3" t="s">
        <v>289</v>
      </c>
      <c r="E247" s="8">
        <f>SUMIF(Districts!$G$17:$G$555,$A247,Districts!I$17:I$555)</f>
        <v>1166</v>
      </c>
      <c r="F247" s="8">
        <f>SUMIF(Districts!$G$17:$G$555,$A247,Districts!J$17:J$555)</f>
        <v>193</v>
      </c>
      <c r="G247" s="8">
        <f>SUMIF(Districts!$G$17:$G$555,$A247,Districts!K$17:K$555)</f>
        <v>62</v>
      </c>
      <c r="H247" s="8">
        <f t="shared" si="16"/>
        <v>255</v>
      </c>
      <c r="I247" s="9">
        <f t="shared" si="17"/>
        <v>0.2186963979</v>
      </c>
      <c r="J247" s="8">
        <f t="shared" si="18"/>
        <v>224</v>
      </c>
      <c r="K247" s="9">
        <f t="shared" si="19"/>
        <v>0.192109777</v>
      </c>
      <c r="L247" s="8">
        <f>SUMIF(Districts!$G$17:$G$555,$A247,Districts!N$17:N$555)</f>
        <v>186904.64</v>
      </c>
      <c r="M247" s="8">
        <f t="shared" si="20"/>
        <v>160.2955746</v>
      </c>
      <c r="N247" s="8">
        <f t="shared" si="21"/>
        <v>834.3957143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1">
        <v>818.0</v>
      </c>
      <c r="B248" s="2">
        <v>1.0</v>
      </c>
      <c r="C248" s="2">
        <v>6.0</v>
      </c>
      <c r="D248" s="3" t="s">
        <v>290</v>
      </c>
      <c r="E248" s="8">
        <f>SUMIF(Districts!$G$17:$G$555,$A248,Districts!I$17:I$555)</f>
        <v>513</v>
      </c>
      <c r="F248" s="8">
        <f>SUMIF(Districts!$G$17:$G$555,$A248,Districts!J$17:J$555)</f>
        <v>152</v>
      </c>
      <c r="G248" s="8">
        <f>SUMIF(Districts!$G$17:$G$555,$A248,Districts!K$17:K$555)</f>
        <v>61</v>
      </c>
      <c r="H248" s="8">
        <f t="shared" si="16"/>
        <v>213</v>
      </c>
      <c r="I248" s="9">
        <f t="shared" si="17"/>
        <v>0.4152046784</v>
      </c>
      <c r="J248" s="8">
        <f t="shared" si="18"/>
        <v>182.5</v>
      </c>
      <c r="K248" s="9">
        <f t="shared" si="19"/>
        <v>0.3557504873</v>
      </c>
      <c r="L248" s="8">
        <f>SUMIF(Districts!$G$17:$G$555,$A248,Districts!N$17:N$555)</f>
        <v>279812.8</v>
      </c>
      <c r="M248" s="8">
        <f t="shared" si="20"/>
        <v>545.4440546</v>
      </c>
      <c r="N248" s="8">
        <f t="shared" si="21"/>
        <v>1533.220822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1">
        <v>820.0</v>
      </c>
      <c r="B249" s="2">
        <v>1.0</v>
      </c>
      <c r="C249" s="2">
        <v>6.0</v>
      </c>
      <c r="D249" s="3" t="s">
        <v>291</v>
      </c>
      <c r="E249" s="8">
        <f>SUMIF(Districts!$G$17:$G$555,$A249,Districts!I$17:I$555)</f>
        <v>448</v>
      </c>
      <c r="F249" s="8">
        <f>SUMIF(Districts!$G$17:$G$555,$A249,Districts!J$17:J$555)</f>
        <v>122</v>
      </c>
      <c r="G249" s="8">
        <f>SUMIF(Districts!$G$17:$G$555,$A249,Districts!K$17:K$555)</f>
        <v>43</v>
      </c>
      <c r="H249" s="8">
        <f t="shared" si="16"/>
        <v>165</v>
      </c>
      <c r="I249" s="9">
        <f t="shared" si="17"/>
        <v>0.3683035714</v>
      </c>
      <c r="J249" s="8">
        <f t="shared" si="18"/>
        <v>143.5</v>
      </c>
      <c r="K249" s="9">
        <f t="shared" si="19"/>
        <v>0.3203125</v>
      </c>
      <c r="L249" s="8">
        <f>SUMIF(Districts!$G$17:$G$555,$A249,Districts!N$17:N$555)</f>
        <v>199219.84</v>
      </c>
      <c r="M249" s="8">
        <f t="shared" si="20"/>
        <v>444.6871429</v>
      </c>
      <c r="N249" s="8">
        <f t="shared" si="21"/>
        <v>1388.291568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1">
        <v>821.0</v>
      </c>
      <c r="B250" s="2">
        <v>1.0</v>
      </c>
      <c r="C250" s="2">
        <v>6.0</v>
      </c>
      <c r="D250" s="3" t="s">
        <v>292</v>
      </c>
      <c r="E250" s="8">
        <f>SUMIF(Districts!$G$17:$G$555,$A250,Districts!I$17:I$555)</f>
        <v>838</v>
      </c>
      <c r="F250" s="8">
        <f>SUMIF(Districts!$G$17:$G$555,$A250,Districts!J$17:J$555)</f>
        <v>237</v>
      </c>
      <c r="G250" s="8">
        <f>SUMIF(Districts!$G$17:$G$555,$A250,Districts!K$17:K$555)</f>
        <v>185</v>
      </c>
      <c r="H250" s="8">
        <f t="shared" si="16"/>
        <v>422</v>
      </c>
      <c r="I250" s="9">
        <f t="shared" si="17"/>
        <v>0.5035799523</v>
      </c>
      <c r="J250" s="8">
        <f t="shared" si="18"/>
        <v>329.5</v>
      </c>
      <c r="K250" s="9">
        <f t="shared" si="19"/>
        <v>0.3931980907</v>
      </c>
      <c r="L250" s="8">
        <f>SUMIF(Districts!$G$17:$G$555,$A250,Districts!N$17:N$555)</f>
        <v>558136.32</v>
      </c>
      <c r="M250" s="8">
        <f t="shared" si="20"/>
        <v>666.0337947</v>
      </c>
      <c r="N250" s="8">
        <f t="shared" si="21"/>
        <v>1693.88868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1">
        <v>829.0</v>
      </c>
      <c r="B251" s="2">
        <v>1.0</v>
      </c>
      <c r="C251" s="2">
        <v>5.0</v>
      </c>
      <c r="D251" s="3" t="s">
        <v>293</v>
      </c>
      <c r="E251" s="8">
        <f>SUMIF(Districts!$G$17:$G$555,$A251,Districts!I$17:I$555)</f>
        <v>1790</v>
      </c>
      <c r="F251" s="8">
        <f>SUMIF(Districts!$G$17:$G$555,$A251,Districts!J$17:J$555)</f>
        <v>411</v>
      </c>
      <c r="G251" s="8">
        <f>SUMIF(Districts!$G$17:$G$555,$A251,Districts!K$17:K$555)</f>
        <v>114</v>
      </c>
      <c r="H251" s="8">
        <f t="shared" si="16"/>
        <v>525</v>
      </c>
      <c r="I251" s="9">
        <f t="shared" si="17"/>
        <v>0.2932960894</v>
      </c>
      <c r="J251" s="8">
        <f t="shared" si="18"/>
        <v>468</v>
      </c>
      <c r="K251" s="9">
        <f t="shared" si="19"/>
        <v>0.261452514</v>
      </c>
      <c r="L251" s="8">
        <f>SUMIF(Districts!$G$17:$G$555,$A251,Districts!N$17:N$555)</f>
        <v>565181.76</v>
      </c>
      <c r="M251" s="8">
        <f t="shared" si="20"/>
        <v>315.744</v>
      </c>
      <c r="N251" s="8">
        <f t="shared" si="21"/>
        <v>1207.653333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1">
        <v>831.0</v>
      </c>
      <c r="B252" s="2">
        <v>1.0</v>
      </c>
      <c r="C252" s="2">
        <v>3.0</v>
      </c>
      <c r="D252" s="3" t="s">
        <v>294</v>
      </c>
      <c r="E252" s="8">
        <f>SUMIF(Districts!$G$17:$G$555,$A252,Districts!I$17:I$555)</f>
        <v>5914</v>
      </c>
      <c r="F252" s="8">
        <f>SUMIF(Districts!$G$17:$G$555,$A252,Districts!J$17:J$555)</f>
        <v>826</v>
      </c>
      <c r="G252" s="8">
        <f>SUMIF(Districts!$G$17:$G$555,$A252,Districts!K$17:K$555)</f>
        <v>261</v>
      </c>
      <c r="H252" s="8">
        <f t="shared" si="16"/>
        <v>1087</v>
      </c>
      <c r="I252" s="9">
        <f t="shared" si="17"/>
        <v>0.1838011498</v>
      </c>
      <c r="J252" s="8">
        <f t="shared" si="18"/>
        <v>956.5</v>
      </c>
      <c r="K252" s="9">
        <f t="shared" si="19"/>
        <v>0.1617348664</v>
      </c>
      <c r="L252" s="8">
        <f>SUMIF(Districts!$G$17:$G$555,$A252,Districts!N$17:N$555)</f>
        <v>804039.36</v>
      </c>
      <c r="M252" s="8">
        <f t="shared" si="20"/>
        <v>135.9552519</v>
      </c>
      <c r="N252" s="8">
        <f t="shared" si="21"/>
        <v>840.6057083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1">
        <v>832.0</v>
      </c>
      <c r="B253" s="2">
        <v>1.0</v>
      </c>
      <c r="C253" s="2">
        <v>3.0</v>
      </c>
      <c r="D253" s="3" t="s">
        <v>295</v>
      </c>
      <c r="E253" s="8">
        <f>SUMIF(Districts!$G$17:$G$555,$A253,Districts!I$17:I$555)</f>
        <v>3233</v>
      </c>
      <c r="F253" s="8">
        <f>SUMIF(Districts!$G$17:$G$555,$A253,Districts!J$17:J$555)</f>
        <v>233</v>
      </c>
      <c r="G253" s="8">
        <f>SUMIF(Districts!$G$17:$G$555,$A253,Districts!K$17:K$555)</f>
        <v>65</v>
      </c>
      <c r="H253" s="8">
        <f t="shared" si="16"/>
        <v>298</v>
      </c>
      <c r="I253" s="9">
        <f t="shared" si="17"/>
        <v>0.09217445097</v>
      </c>
      <c r="J253" s="8">
        <f t="shared" si="18"/>
        <v>265.5</v>
      </c>
      <c r="K253" s="9">
        <f t="shared" si="19"/>
        <v>0.08212186823</v>
      </c>
      <c r="L253" s="8">
        <f>SUMIF(Districts!$G$17:$G$555,$A253,Districts!N$17:N$555)</f>
        <v>97948.8</v>
      </c>
      <c r="M253" s="8">
        <f t="shared" si="20"/>
        <v>30.29656666</v>
      </c>
      <c r="N253" s="8">
        <f t="shared" si="21"/>
        <v>368.9220339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1">
        <v>833.0</v>
      </c>
      <c r="B254" s="2">
        <v>1.0</v>
      </c>
      <c r="C254" s="2">
        <v>2.0</v>
      </c>
      <c r="D254" s="3" t="s">
        <v>296</v>
      </c>
      <c r="E254" s="8">
        <f>SUMIF(Districts!$G$17:$G$555,$A254,Districts!I$17:I$555)</f>
        <v>18996</v>
      </c>
      <c r="F254" s="8">
        <f>SUMIF(Districts!$G$17:$G$555,$A254,Districts!J$17:J$555)</f>
        <v>2171</v>
      </c>
      <c r="G254" s="8">
        <f>SUMIF(Districts!$G$17:$G$555,$A254,Districts!K$17:K$555)</f>
        <v>627</v>
      </c>
      <c r="H254" s="8">
        <f t="shared" si="16"/>
        <v>2798</v>
      </c>
      <c r="I254" s="9">
        <f t="shared" si="17"/>
        <v>0.1472941672</v>
      </c>
      <c r="J254" s="8">
        <f t="shared" si="18"/>
        <v>2484.5</v>
      </c>
      <c r="K254" s="9">
        <f t="shared" si="19"/>
        <v>0.1307906928</v>
      </c>
      <c r="L254" s="8">
        <f>SUMIF(Districts!$G$17:$G$555,$A254,Districts!N$17:N$555)</f>
        <v>1874774.4</v>
      </c>
      <c r="M254" s="8">
        <f t="shared" si="20"/>
        <v>98.69311434</v>
      </c>
      <c r="N254" s="8">
        <f t="shared" si="21"/>
        <v>754.5882069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1">
        <v>834.0</v>
      </c>
      <c r="B255" s="2">
        <v>1.0</v>
      </c>
      <c r="C255" s="2">
        <v>3.0</v>
      </c>
      <c r="D255" s="3" t="s">
        <v>297</v>
      </c>
      <c r="E255" s="8">
        <f>SUMIF(Districts!$G$17:$G$555,$A255,Districts!I$17:I$555)</f>
        <v>8289</v>
      </c>
      <c r="F255" s="8">
        <f>SUMIF(Districts!$G$17:$G$555,$A255,Districts!J$17:J$555)</f>
        <v>878</v>
      </c>
      <c r="G255" s="8">
        <f>SUMIF(Districts!$G$17:$G$555,$A255,Districts!K$17:K$555)</f>
        <v>195</v>
      </c>
      <c r="H255" s="8">
        <f t="shared" si="16"/>
        <v>1073</v>
      </c>
      <c r="I255" s="9">
        <f t="shared" si="17"/>
        <v>0.1294486669</v>
      </c>
      <c r="J255" s="8">
        <f t="shared" si="18"/>
        <v>975.5</v>
      </c>
      <c r="K255" s="9">
        <f t="shared" si="19"/>
        <v>0.11768609</v>
      </c>
      <c r="L255" s="8">
        <f>SUMIF(Districts!$G$17:$G$555,$A255,Districts!N$17:N$555)</f>
        <v>543816.32</v>
      </c>
      <c r="M255" s="8">
        <f t="shared" si="20"/>
        <v>65.60698757</v>
      </c>
      <c r="N255" s="8">
        <f t="shared" si="21"/>
        <v>557.4744439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1">
        <v>836.0</v>
      </c>
      <c r="B256" s="2">
        <v>1.0</v>
      </c>
      <c r="C256" s="2">
        <v>6.0</v>
      </c>
      <c r="D256" s="3" t="s">
        <v>298</v>
      </c>
      <c r="E256" s="8">
        <f>SUMIF(Districts!$G$17:$G$555,$A256,Districts!I$17:I$555)</f>
        <v>218</v>
      </c>
      <c r="F256" s="8">
        <f>SUMIF(Districts!$G$17:$G$555,$A256,Districts!J$17:J$555)</f>
        <v>92</v>
      </c>
      <c r="G256" s="8">
        <f>SUMIF(Districts!$G$17:$G$555,$A256,Districts!K$17:K$555)</f>
        <v>44</v>
      </c>
      <c r="H256" s="8">
        <f t="shared" si="16"/>
        <v>136</v>
      </c>
      <c r="I256" s="9">
        <f t="shared" si="17"/>
        <v>0.623853211</v>
      </c>
      <c r="J256" s="8">
        <f t="shared" si="18"/>
        <v>114</v>
      </c>
      <c r="K256" s="9">
        <f t="shared" si="19"/>
        <v>0.5229357798</v>
      </c>
      <c r="L256" s="8">
        <f>SUMIF(Districts!$G$17:$G$555,$A256,Districts!N$17:N$555)</f>
        <v>257874.56</v>
      </c>
      <c r="M256" s="8">
        <f t="shared" si="20"/>
        <v>1182.910826</v>
      </c>
      <c r="N256" s="8">
        <f t="shared" si="21"/>
        <v>2262.057544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1">
        <v>837.0</v>
      </c>
      <c r="B257" s="2">
        <v>1.0</v>
      </c>
      <c r="C257" s="2">
        <v>6.0</v>
      </c>
      <c r="D257" s="3" t="s">
        <v>299</v>
      </c>
      <c r="E257" s="8">
        <f>SUMIF(Districts!$G$17:$G$555,$A257,Districts!I$17:I$555)</f>
        <v>609</v>
      </c>
      <c r="F257" s="8">
        <f>SUMIF(Districts!$G$17:$G$555,$A257,Districts!J$17:J$555)</f>
        <v>162</v>
      </c>
      <c r="G257" s="8">
        <f>SUMIF(Districts!$G$17:$G$555,$A257,Districts!K$17:K$555)</f>
        <v>67</v>
      </c>
      <c r="H257" s="8">
        <f t="shared" si="16"/>
        <v>229</v>
      </c>
      <c r="I257" s="9">
        <f t="shared" si="17"/>
        <v>0.3760262726</v>
      </c>
      <c r="J257" s="8">
        <f t="shared" si="18"/>
        <v>195.5</v>
      </c>
      <c r="K257" s="9">
        <f t="shared" si="19"/>
        <v>0.3210180624</v>
      </c>
      <c r="L257" s="8">
        <f>SUMIF(Districts!$G$17:$G$555,$A257,Districts!N$17:N$555)</f>
        <v>271392.64</v>
      </c>
      <c r="M257" s="8">
        <f t="shared" si="20"/>
        <v>445.6365189</v>
      </c>
      <c r="N257" s="8">
        <f t="shared" si="21"/>
        <v>1388.197647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1">
        <v>840.0</v>
      </c>
      <c r="B258" s="2">
        <v>1.0</v>
      </c>
      <c r="C258" s="2">
        <v>5.0</v>
      </c>
      <c r="D258" s="3" t="s">
        <v>300</v>
      </c>
      <c r="E258" s="8">
        <f>SUMIF(Districts!$G$17:$G$555,$A258,Districts!I$17:I$555)</f>
        <v>1029</v>
      </c>
      <c r="F258" s="8">
        <f>SUMIF(Districts!$G$17:$G$555,$A258,Districts!J$17:J$555)</f>
        <v>327</v>
      </c>
      <c r="G258" s="8">
        <f>SUMIF(Districts!$G$17:$G$555,$A258,Districts!K$17:K$555)</f>
        <v>109</v>
      </c>
      <c r="H258" s="8">
        <f t="shared" si="16"/>
        <v>436</v>
      </c>
      <c r="I258" s="9">
        <f t="shared" si="17"/>
        <v>0.4237123421</v>
      </c>
      <c r="J258" s="8">
        <f t="shared" si="18"/>
        <v>381.5</v>
      </c>
      <c r="K258" s="9">
        <f t="shared" si="19"/>
        <v>0.3707482993</v>
      </c>
      <c r="L258" s="8">
        <f>SUMIF(Districts!$G$17:$G$555,$A258,Districts!N$17:N$555)</f>
        <v>609860.16</v>
      </c>
      <c r="M258" s="8">
        <f t="shared" si="20"/>
        <v>592.6726531</v>
      </c>
      <c r="N258" s="8">
        <f t="shared" si="21"/>
        <v>1598.584954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1">
        <v>846.0</v>
      </c>
      <c r="B259" s="2">
        <v>1.0</v>
      </c>
      <c r="C259" s="2">
        <v>6.0</v>
      </c>
      <c r="D259" s="3" t="s">
        <v>301</v>
      </c>
      <c r="E259" s="8">
        <f>SUMIF(Districts!$G$17:$G$555,$A259,Districts!I$17:I$555)</f>
        <v>618</v>
      </c>
      <c r="F259" s="8">
        <f>SUMIF(Districts!$G$17:$G$555,$A259,Districts!J$17:J$555)</f>
        <v>178</v>
      </c>
      <c r="G259" s="8">
        <f>SUMIF(Districts!$G$17:$G$555,$A259,Districts!K$17:K$555)</f>
        <v>33</v>
      </c>
      <c r="H259" s="8">
        <f t="shared" si="16"/>
        <v>211</v>
      </c>
      <c r="I259" s="9">
        <f t="shared" si="17"/>
        <v>0.3414239482</v>
      </c>
      <c r="J259" s="8">
        <f t="shared" si="18"/>
        <v>194.5</v>
      </c>
      <c r="K259" s="9">
        <f t="shared" si="19"/>
        <v>0.3147249191</v>
      </c>
      <c r="L259" s="8">
        <f>SUMIF(Districts!$G$17:$G$555,$A259,Districts!N$17:N$555)</f>
        <v>278266.24</v>
      </c>
      <c r="M259" s="8">
        <f t="shared" si="20"/>
        <v>450.2689968</v>
      </c>
      <c r="N259" s="8">
        <f t="shared" si="21"/>
        <v>1430.674756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1">
        <v>850.0</v>
      </c>
      <c r="B260" s="2">
        <v>1.0</v>
      </c>
      <c r="C260" s="2">
        <v>6.0</v>
      </c>
      <c r="D260" s="3" t="s">
        <v>302</v>
      </c>
      <c r="E260" s="8">
        <f>SUMIF(Districts!$G$17:$G$555,$A260,Districts!I$17:I$555)</f>
        <v>300</v>
      </c>
      <c r="F260" s="8">
        <f>SUMIF(Districts!$G$17:$G$555,$A260,Districts!J$17:J$555)</f>
        <v>70</v>
      </c>
      <c r="G260" s="8">
        <f>SUMIF(Districts!$G$17:$G$555,$A260,Districts!K$17:K$555)</f>
        <v>34</v>
      </c>
      <c r="H260" s="8">
        <f t="shared" si="16"/>
        <v>104</v>
      </c>
      <c r="I260" s="9">
        <f t="shared" si="17"/>
        <v>0.3466666667</v>
      </c>
      <c r="J260" s="8">
        <f t="shared" si="18"/>
        <v>87</v>
      </c>
      <c r="K260" s="9">
        <f t="shared" si="19"/>
        <v>0.29</v>
      </c>
      <c r="L260" s="8">
        <f>SUMIF(Districts!$G$17:$G$555,$A260,Districts!N$17:N$555)</f>
        <v>108373.76</v>
      </c>
      <c r="M260" s="8">
        <f t="shared" si="20"/>
        <v>361.2458667</v>
      </c>
      <c r="N260" s="8">
        <f t="shared" si="21"/>
        <v>1245.675402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1">
        <v>852.0</v>
      </c>
      <c r="B261" s="2">
        <v>1.0</v>
      </c>
      <c r="C261" s="2">
        <v>6.0</v>
      </c>
      <c r="D261" s="3" t="s">
        <v>303</v>
      </c>
      <c r="E261" s="8">
        <f>SUMIF(Districts!$G$17:$G$555,$A261,Districts!I$17:I$555)</f>
        <v>136</v>
      </c>
      <c r="F261" s="8">
        <f>SUMIF(Districts!$G$17:$G$555,$A261,Districts!J$17:J$555)</f>
        <v>40</v>
      </c>
      <c r="G261" s="8">
        <f>SUMIF(Districts!$G$17:$G$555,$A261,Districts!K$17:K$555)</f>
        <v>14</v>
      </c>
      <c r="H261" s="8">
        <f t="shared" si="16"/>
        <v>54</v>
      </c>
      <c r="I261" s="9">
        <f t="shared" si="17"/>
        <v>0.3970588235</v>
      </c>
      <c r="J261" s="8">
        <f t="shared" si="18"/>
        <v>47</v>
      </c>
      <c r="K261" s="9">
        <f t="shared" si="19"/>
        <v>0.3455882353</v>
      </c>
      <c r="L261" s="8">
        <f>SUMIF(Districts!$G$17:$G$555,$A261,Districts!N$17:N$555)</f>
        <v>75380.48</v>
      </c>
      <c r="M261" s="8">
        <f t="shared" si="20"/>
        <v>554.2682353</v>
      </c>
      <c r="N261" s="8">
        <f t="shared" si="21"/>
        <v>1603.84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1">
        <v>857.0</v>
      </c>
      <c r="B262" s="2">
        <v>1.0</v>
      </c>
      <c r="C262" s="2">
        <v>6.0</v>
      </c>
      <c r="D262" s="3" t="s">
        <v>304</v>
      </c>
      <c r="E262" s="8">
        <f>SUMIF(Districts!$G$17:$G$555,$A262,Districts!I$17:I$555)</f>
        <v>723</v>
      </c>
      <c r="F262" s="8">
        <f>SUMIF(Districts!$G$17:$G$555,$A262,Districts!J$17:J$555)</f>
        <v>154</v>
      </c>
      <c r="G262" s="8">
        <f>SUMIF(Districts!$G$17:$G$555,$A262,Districts!K$17:K$555)</f>
        <v>40</v>
      </c>
      <c r="H262" s="8">
        <f t="shared" si="16"/>
        <v>194</v>
      </c>
      <c r="I262" s="9">
        <f t="shared" si="17"/>
        <v>0.2683264177</v>
      </c>
      <c r="J262" s="8">
        <f t="shared" si="18"/>
        <v>174</v>
      </c>
      <c r="K262" s="9">
        <f t="shared" si="19"/>
        <v>0.2406639004</v>
      </c>
      <c r="L262" s="8">
        <f>SUMIF(Districts!$G$17:$G$555,$A262,Districts!N$17:N$555)</f>
        <v>188164.8</v>
      </c>
      <c r="M262" s="8">
        <f t="shared" si="20"/>
        <v>260.2556017</v>
      </c>
      <c r="N262" s="8">
        <f t="shared" si="21"/>
        <v>1081.406897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1">
        <v>858.0</v>
      </c>
      <c r="B263" s="2">
        <v>1.0</v>
      </c>
      <c r="C263" s="2">
        <v>6.0</v>
      </c>
      <c r="D263" s="3" t="s">
        <v>305</v>
      </c>
      <c r="E263" s="8">
        <f>SUMIF(Districts!$G$17:$G$555,$A263,Districts!I$17:I$555)</f>
        <v>1004</v>
      </c>
      <c r="F263" s="8">
        <f>SUMIF(Districts!$G$17:$G$555,$A263,Districts!J$17:J$555)</f>
        <v>186</v>
      </c>
      <c r="G263" s="8">
        <f>SUMIF(Districts!$G$17:$G$555,$A263,Districts!K$17:K$555)</f>
        <v>45</v>
      </c>
      <c r="H263" s="8">
        <f t="shared" si="16"/>
        <v>231</v>
      </c>
      <c r="I263" s="9">
        <f t="shared" si="17"/>
        <v>0.2300796813</v>
      </c>
      <c r="J263" s="8">
        <f t="shared" si="18"/>
        <v>208.5</v>
      </c>
      <c r="K263" s="9">
        <f t="shared" si="19"/>
        <v>0.2076693227</v>
      </c>
      <c r="L263" s="8">
        <f>SUMIF(Districts!$G$17:$G$555,$A263,Districts!N$17:N$555)</f>
        <v>189253.12</v>
      </c>
      <c r="M263" s="8">
        <f t="shared" si="20"/>
        <v>188.4991235</v>
      </c>
      <c r="N263" s="8">
        <f t="shared" si="21"/>
        <v>907.6888249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1">
        <v>861.0</v>
      </c>
      <c r="B264" s="2">
        <v>1.0</v>
      </c>
      <c r="C264" s="2">
        <v>4.0</v>
      </c>
      <c r="D264" s="3" t="s">
        <v>306</v>
      </c>
      <c r="E264" s="8">
        <f>SUMIF(Districts!$G$17:$G$555,$A264,Districts!I$17:I$555)</f>
        <v>2632</v>
      </c>
      <c r="F264" s="8">
        <f>SUMIF(Districts!$G$17:$G$555,$A264,Districts!J$17:J$555)</f>
        <v>727</v>
      </c>
      <c r="G264" s="8">
        <f>SUMIF(Districts!$G$17:$G$555,$A264,Districts!K$17:K$555)</f>
        <v>101</v>
      </c>
      <c r="H264" s="8">
        <f t="shared" si="16"/>
        <v>828</v>
      </c>
      <c r="I264" s="9">
        <f t="shared" si="17"/>
        <v>0.3145896657</v>
      </c>
      <c r="J264" s="8">
        <f t="shared" si="18"/>
        <v>777.5</v>
      </c>
      <c r="K264" s="9">
        <f t="shared" si="19"/>
        <v>0.2954027356</v>
      </c>
      <c r="L264" s="8">
        <f>SUMIF(Districts!$G$17:$G$555,$A264,Districts!N$17:N$555)</f>
        <v>1066725.44</v>
      </c>
      <c r="M264" s="8">
        <f t="shared" si="20"/>
        <v>405.2908207</v>
      </c>
      <c r="N264" s="8">
        <f t="shared" si="21"/>
        <v>1371.994135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1">
        <v>876.0</v>
      </c>
      <c r="B265" s="2">
        <v>1.0</v>
      </c>
      <c r="C265" s="2">
        <v>5.0</v>
      </c>
      <c r="D265" s="3" t="s">
        <v>307</v>
      </c>
      <c r="E265" s="8">
        <f>SUMIF(Districts!$G$17:$G$555,$A265,Districts!I$17:I$555)</f>
        <v>2003</v>
      </c>
      <c r="F265" s="8">
        <f>SUMIF(Districts!$G$17:$G$555,$A265,Districts!J$17:J$555)</f>
        <v>210</v>
      </c>
      <c r="G265" s="8">
        <f>SUMIF(Districts!$G$17:$G$555,$A265,Districts!K$17:K$555)</f>
        <v>108</v>
      </c>
      <c r="H265" s="8">
        <f t="shared" si="16"/>
        <v>318</v>
      </c>
      <c r="I265" s="9">
        <f t="shared" si="17"/>
        <v>0.1587618572</v>
      </c>
      <c r="J265" s="8">
        <f t="shared" si="18"/>
        <v>264</v>
      </c>
      <c r="K265" s="9">
        <f t="shared" si="19"/>
        <v>0.1318022966</v>
      </c>
      <c r="L265" s="8">
        <f>SUMIF(Districts!$G$17:$G$555,$A265,Districts!N$17:N$555)</f>
        <v>151161.92</v>
      </c>
      <c r="M265" s="8">
        <f t="shared" si="20"/>
        <v>75.46775836</v>
      </c>
      <c r="N265" s="8">
        <f t="shared" si="21"/>
        <v>572.5830303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1">
        <v>877.0</v>
      </c>
      <c r="B266" s="2">
        <v>1.0</v>
      </c>
      <c r="C266" s="2">
        <v>4.0</v>
      </c>
      <c r="D266" s="3" t="s">
        <v>308</v>
      </c>
      <c r="E266" s="8">
        <f>SUMIF(Districts!$G$17:$G$555,$A266,Districts!I$17:I$555)</f>
        <v>5500</v>
      </c>
      <c r="F266" s="8">
        <f>SUMIF(Districts!$G$17:$G$555,$A266,Districts!J$17:J$555)</f>
        <v>665</v>
      </c>
      <c r="G266" s="8">
        <f>SUMIF(Districts!$G$17:$G$555,$A266,Districts!K$17:K$555)</f>
        <v>304</v>
      </c>
      <c r="H266" s="8">
        <f t="shared" si="16"/>
        <v>969</v>
      </c>
      <c r="I266" s="9">
        <f t="shared" si="17"/>
        <v>0.1761818182</v>
      </c>
      <c r="J266" s="8">
        <f t="shared" si="18"/>
        <v>817</v>
      </c>
      <c r="K266" s="9">
        <f t="shared" si="19"/>
        <v>0.1485454545</v>
      </c>
      <c r="L266" s="8">
        <f>SUMIF(Districts!$G$17:$G$555,$A266,Districts!N$17:N$555)</f>
        <v>608657.28</v>
      </c>
      <c r="M266" s="8">
        <f t="shared" si="20"/>
        <v>110.66496</v>
      </c>
      <c r="N266" s="8">
        <f t="shared" si="21"/>
        <v>744.9905508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1">
        <v>879.0</v>
      </c>
      <c r="B267" s="2">
        <v>1.0</v>
      </c>
      <c r="C267" s="2">
        <v>4.0</v>
      </c>
      <c r="D267" s="3" t="s">
        <v>309</v>
      </c>
      <c r="E267" s="8">
        <f>SUMIF(Districts!$G$17:$G$555,$A267,Districts!I$17:I$555)</f>
        <v>2384</v>
      </c>
      <c r="F267" s="8">
        <f>SUMIF(Districts!$G$17:$G$555,$A267,Districts!J$17:J$555)</f>
        <v>113</v>
      </c>
      <c r="G267" s="8">
        <f>SUMIF(Districts!$G$17:$G$555,$A267,Districts!K$17:K$555)</f>
        <v>55</v>
      </c>
      <c r="H267" s="8">
        <f t="shared" si="16"/>
        <v>168</v>
      </c>
      <c r="I267" s="9">
        <f t="shared" si="17"/>
        <v>0.07046979866</v>
      </c>
      <c r="J267" s="8">
        <f t="shared" si="18"/>
        <v>140.5</v>
      </c>
      <c r="K267" s="9">
        <f t="shared" si="19"/>
        <v>0.05893456376</v>
      </c>
      <c r="L267" s="8">
        <f>SUMIF(Districts!$G$17:$G$555,$A267,Districts!N$17:N$555)</f>
        <v>36945.6</v>
      </c>
      <c r="M267" s="8">
        <f t="shared" si="20"/>
        <v>15.49731544</v>
      </c>
      <c r="N267" s="8">
        <f t="shared" si="21"/>
        <v>262.9580071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1">
        <v>881.0</v>
      </c>
      <c r="B268" s="2">
        <v>1.0</v>
      </c>
      <c r="C268" s="2">
        <v>5.0</v>
      </c>
      <c r="D268" s="3" t="s">
        <v>310</v>
      </c>
      <c r="E268" s="8">
        <f>SUMIF(Districts!$G$17:$G$555,$A268,Districts!I$17:I$555)</f>
        <v>780</v>
      </c>
      <c r="F268" s="8">
        <f>SUMIF(Districts!$G$17:$G$555,$A268,Districts!J$17:J$555)</f>
        <v>91</v>
      </c>
      <c r="G268" s="8">
        <f>SUMIF(Districts!$G$17:$G$555,$A268,Districts!K$17:K$555)</f>
        <v>47</v>
      </c>
      <c r="H268" s="8">
        <f t="shared" si="16"/>
        <v>138</v>
      </c>
      <c r="I268" s="9">
        <f t="shared" si="17"/>
        <v>0.1769230769</v>
      </c>
      <c r="J268" s="8">
        <f t="shared" si="18"/>
        <v>114.5</v>
      </c>
      <c r="K268" s="9">
        <f t="shared" si="19"/>
        <v>0.1467948718</v>
      </c>
      <c r="L268" s="8">
        <f>SUMIF(Districts!$G$17:$G$555,$A268,Districts!N$17:N$555)</f>
        <v>73375.68</v>
      </c>
      <c r="M268" s="8">
        <f t="shared" si="20"/>
        <v>94.07138462</v>
      </c>
      <c r="N268" s="8">
        <f t="shared" si="21"/>
        <v>640.8356332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1">
        <v>882.0</v>
      </c>
      <c r="B269" s="2">
        <v>1.0</v>
      </c>
      <c r="C269" s="2">
        <v>4.0</v>
      </c>
      <c r="D269" s="3" t="s">
        <v>311</v>
      </c>
      <c r="E269" s="8">
        <f>SUMIF(Districts!$G$17:$G$555,$A269,Districts!I$17:I$555)</f>
        <v>4072</v>
      </c>
      <c r="F269" s="8">
        <f>SUMIF(Districts!$G$17:$G$555,$A269,Districts!J$17:J$555)</f>
        <v>550</v>
      </c>
      <c r="G269" s="8">
        <f>SUMIF(Districts!$G$17:$G$555,$A269,Districts!K$17:K$555)</f>
        <v>267</v>
      </c>
      <c r="H269" s="8">
        <f t="shared" si="16"/>
        <v>817</v>
      </c>
      <c r="I269" s="9">
        <f t="shared" si="17"/>
        <v>0.2006385069</v>
      </c>
      <c r="J269" s="8">
        <f t="shared" si="18"/>
        <v>683.5</v>
      </c>
      <c r="K269" s="9">
        <f t="shared" si="19"/>
        <v>0.1678536346</v>
      </c>
      <c r="L269" s="8">
        <f>SUMIF(Districts!$G$17:$G$555,$A269,Districts!N$17:N$555)</f>
        <v>532474.88</v>
      </c>
      <c r="M269" s="8">
        <f t="shared" si="20"/>
        <v>130.7649509</v>
      </c>
      <c r="N269" s="8">
        <f t="shared" si="21"/>
        <v>779.0415216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1">
        <v>883.0</v>
      </c>
      <c r="B270" s="2">
        <v>1.0</v>
      </c>
      <c r="C270" s="2">
        <v>5.0</v>
      </c>
      <c r="D270" s="3" t="s">
        <v>312</v>
      </c>
      <c r="E270" s="8">
        <f>SUMIF(Districts!$G$17:$G$555,$A270,Districts!I$17:I$555)</f>
        <v>1553</v>
      </c>
      <c r="F270" s="8">
        <f>SUMIF(Districts!$G$17:$G$555,$A270,Districts!J$17:J$555)</f>
        <v>205</v>
      </c>
      <c r="G270" s="8">
        <f>SUMIF(Districts!$G$17:$G$555,$A270,Districts!K$17:K$555)</f>
        <v>67</v>
      </c>
      <c r="H270" s="8">
        <f t="shared" si="16"/>
        <v>272</v>
      </c>
      <c r="I270" s="9">
        <f t="shared" si="17"/>
        <v>0.1751448809</v>
      </c>
      <c r="J270" s="8">
        <f t="shared" si="18"/>
        <v>238.5</v>
      </c>
      <c r="K270" s="9">
        <f t="shared" si="19"/>
        <v>0.1535737283</v>
      </c>
      <c r="L270" s="8">
        <f>SUMIF(Districts!$G$17:$G$555,$A270,Districts!N$17:N$555)</f>
        <v>169777.92</v>
      </c>
      <c r="M270" s="8">
        <f t="shared" si="20"/>
        <v>109.3225499</v>
      </c>
      <c r="N270" s="8">
        <f t="shared" si="21"/>
        <v>711.8571069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1">
        <v>885.0</v>
      </c>
      <c r="B271" s="2">
        <v>1.0</v>
      </c>
      <c r="C271" s="2">
        <v>4.0</v>
      </c>
      <c r="D271" s="3" t="s">
        <v>313</v>
      </c>
      <c r="E271" s="8">
        <f>SUMIF(Districts!$G$17:$G$555,$A271,Districts!I$17:I$555)</f>
        <v>6366</v>
      </c>
      <c r="F271" s="8">
        <f>SUMIF(Districts!$G$17:$G$555,$A271,Districts!J$17:J$555)</f>
        <v>377</v>
      </c>
      <c r="G271" s="8">
        <f>SUMIF(Districts!$G$17:$G$555,$A271,Districts!K$17:K$555)</f>
        <v>227</v>
      </c>
      <c r="H271" s="8">
        <f t="shared" si="16"/>
        <v>604</v>
      </c>
      <c r="I271" s="9">
        <f t="shared" si="17"/>
        <v>0.09487904493</v>
      </c>
      <c r="J271" s="8">
        <f t="shared" si="18"/>
        <v>490.5</v>
      </c>
      <c r="K271" s="9">
        <f t="shared" si="19"/>
        <v>0.07704995287</v>
      </c>
      <c r="L271" s="8">
        <f>SUMIF(Districts!$G$17:$G$555,$A271,Districts!N$17:N$555)</f>
        <v>167773.12</v>
      </c>
      <c r="M271" s="8">
        <f t="shared" si="20"/>
        <v>26.35455859</v>
      </c>
      <c r="N271" s="8">
        <f t="shared" si="21"/>
        <v>342.0450968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1">
        <v>891.0</v>
      </c>
      <c r="B272" s="2">
        <v>1.0</v>
      </c>
      <c r="C272" s="2">
        <v>6.0</v>
      </c>
      <c r="D272" s="3" t="s">
        <v>314</v>
      </c>
      <c r="E272" s="8">
        <f>SUMIF(Districts!$G$17:$G$555,$A272,Districts!I$17:I$555)</f>
        <v>567</v>
      </c>
      <c r="F272" s="8">
        <f>SUMIF(Districts!$G$17:$G$555,$A272,Districts!J$17:J$555)</f>
        <v>158</v>
      </c>
      <c r="G272" s="8">
        <f>SUMIF(Districts!$G$17:$G$555,$A272,Districts!K$17:K$555)</f>
        <v>47</v>
      </c>
      <c r="H272" s="8">
        <f t="shared" si="16"/>
        <v>205</v>
      </c>
      <c r="I272" s="9">
        <f t="shared" si="17"/>
        <v>0.3615520282</v>
      </c>
      <c r="J272" s="8">
        <f t="shared" si="18"/>
        <v>181.5</v>
      </c>
      <c r="K272" s="9">
        <f t="shared" si="19"/>
        <v>0.3201058201</v>
      </c>
      <c r="L272" s="8">
        <f>SUMIF(Districts!$G$17:$G$555,$A272,Districts!N$17:N$555)</f>
        <v>254265.92</v>
      </c>
      <c r="M272" s="8">
        <f t="shared" si="20"/>
        <v>448.440776</v>
      </c>
      <c r="N272" s="8">
        <f t="shared" si="21"/>
        <v>1400.91416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1">
        <v>911.0</v>
      </c>
      <c r="B273" s="2">
        <v>1.0</v>
      </c>
      <c r="C273" s="2">
        <v>4.0</v>
      </c>
      <c r="D273" s="3" t="s">
        <v>315</v>
      </c>
      <c r="E273" s="8">
        <f>SUMIF(Districts!$G$17:$G$555,$A273,Districts!I$17:I$555)</f>
        <v>4899</v>
      </c>
      <c r="F273" s="8">
        <f>SUMIF(Districts!$G$17:$G$555,$A273,Districts!J$17:J$555)</f>
        <v>798</v>
      </c>
      <c r="G273" s="8">
        <f>SUMIF(Districts!$G$17:$G$555,$A273,Districts!K$17:K$555)</f>
        <v>339</v>
      </c>
      <c r="H273" s="8">
        <f t="shared" si="16"/>
        <v>1137</v>
      </c>
      <c r="I273" s="9">
        <f t="shared" si="17"/>
        <v>0.2320881813</v>
      </c>
      <c r="J273" s="8">
        <f t="shared" si="18"/>
        <v>967.5</v>
      </c>
      <c r="K273" s="9">
        <f t="shared" si="19"/>
        <v>0.1974892835</v>
      </c>
      <c r="L273" s="8">
        <f>SUMIF(Districts!$G$17:$G$555,$A273,Districts!N$17:N$555)</f>
        <v>845223.68</v>
      </c>
      <c r="M273" s="8">
        <f t="shared" si="20"/>
        <v>172.5298387</v>
      </c>
      <c r="N273" s="8">
        <f t="shared" si="21"/>
        <v>873.6162067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1">
        <v>912.0</v>
      </c>
      <c r="B274" s="2">
        <v>1.0</v>
      </c>
      <c r="C274" s="2">
        <v>5.0</v>
      </c>
      <c r="D274" s="3" t="s">
        <v>316</v>
      </c>
      <c r="E274" s="8">
        <f>SUMIF(Districts!$G$17:$G$555,$A274,Districts!I$17:I$555)</f>
        <v>1682</v>
      </c>
      <c r="F274" s="8">
        <f>SUMIF(Districts!$G$17:$G$555,$A274,Districts!J$17:J$555)</f>
        <v>449</v>
      </c>
      <c r="G274" s="8">
        <f>SUMIF(Districts!$G$17:$G$555,$A274,Districts!K$17:K$555)</f>
        <v>219</v>
      </c>
      <c r="H274" s="8">
        <f t="shared" si="16"/>
        <v>668</v>
      </c>
      <c r="I274" s="9">
        <f t="shared" si="17"/>
        <v>0.3971462545</v>
      </c>
      <c r="J274" s="8">
        <f t="shared" si="18"/>
        <v>558.5</v>
      </c>
      <c r="K274" s="9">
        <f t="shared" si="19"/>
        <v>0.3320451843</v>
      </c>
      <c r="L274" s="8">
        <f>SUMIF(Districts!$G$17:$G$555,$A274,Districts!N$17:N$555)</f>
        <v>810225.6</v>
      </c>
      <c r="M274" s="8">
        <f t="shared" si="20"/>
        <v>481.7036861</v>
      </c>
      <c r="N274" s="8">
        <f t="shared" si="21"/>
        <v>1450.717278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1">
        <v>914.0</v>
      </c>
      <c r="B275" s="2">
        <v>1.0</v>
      </c>
      <c r="C275" s="2">
        <v>6.0</v>
      </c>
      <c r="D275" s="3" t="s">
        <v>317</v>
      </c>
      <c r="E275" s="8">
        <f>SUMIF(Districts!$G$17:$G$555,$A275,Districts!I$17:I$555)</f>
        <v>294</v>
      </c>
      <c r="F275" s="8">
        <f>SUMIF(Districts!$G$17:$G$555,$A275,Districts!J$17:J$555)</f>
        <v>47</v>
      </c>
      <c r="G275" s="8">
        <f>SUMIF(Districts!$G$17:$G$555,$A275,Districts!K$17:K$555)</f>
        <v>35</v>
      </c>
      <c r="H275" s="8">
        <f t="shared" si="16"/>
        <v>82</v>
      </c>
      <c r="I275" s="9">
        <f t="shared" si="17"/>
        <v>0.2789115646</v>
      </c>
      <c r="J275" s="8">
        <f t="shared" si="18"/>
        <v>64.5</v>
      </c>
      <c r="K275" s="9">
        <f t="shared" si="19"/>
        <v>0.2193877551</v>
      </c>
      <c r="L275" s="8">
        <f>SUMIF(Districts!$G$17:$G$555,$A275,Districts!N$17:N$555)</f>
        <v>61461.44</v>
      </c>
      <c r="M275" s="8">
        <f t="shared" si="20"/>
        <v>209.052517</v>
      </c>
      <c r="N275" s="8">
        <f t="shared" si="21"/>
        <v>952.8905426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1">
        <v>915.0</v>
      </c>
      <c r="B276" s="2">
        <v>60.0</v>
      </c>
      <c r="C276" s="2">
        <v>8.0</v>
      </c>
      <c r="D276" s="3" t="s">
        <v>318</v>
      </c>
      <c r="E276" s="8">
        <f>SUMIF(Districts!$G$17:$G$555,$A276,Districts!I$17:I$555)</f>
        <v>102</v>
      </c>
      <c r="F276" s="8">
        <f>SUMIF(Districts!$G$17:$G$555,$A276,Districts!J$17:J$555)</f>
        <v>52</v>
      </c>
      <c r="G276" s="8">
        <f>SUMIF(Districts!$G$17:$G$555,$A276,Districts!K$17:K$555)</f>
        <v>10</v>
      </c>
      <c r="H276" s="8">
        <f t="shared" si="16"/>
        <v>62</v>
      </c>
      <c r="I276" s="9">
        <f t="shared" si="17"/>
        <v>0.6078431373</v>
      </c>
      <c r="J276" s="8">
        <f t="shared" si="18"/>
        <v>57</v>
      </c>
      <c r="K276" s="9">
        <f t="shared" si="19"/>
        <v>0.5588235294</v>
      </c>
      <c r="L276" s="8">
        <f>SUMIF(Districts!$G$17:$G$555,$A276,Districts!N$17:N$555)</f>
        <v>150646.4</v>
      </c>
      <c r="M276" s="8">
        <f t="shared" si="20"/>
        <v>1476.92549</v>
      </c>
      <c r="N276" s="8">
        <f t="shared" si="21"/>
        <v>2642.919298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1">
        <v>916.0</v>
      </c>
      <c r="B277" s="2">
        <v>60.0</v>
      </c>
      <c r="C277" s="2">
        <v>8.0</v>
      </c>
      <c r="D277" s="3" t="s">
        <v>319</v>
      </c>
      <c r="E277" s="8">
        <f>SUMIF(Districts!$G$17:$G$555,$A277,Districts!I$17:I$555)</f>
        <v>1061</v>
      </c>
      <c r="F277" s="8">
        <f>SUMIF(Districts!$G$17:$G$555,$A277,Districts!J$17:J$555)</f>
        <v>377</v>
      </c>
      <c r="G277" s="8">
        <f>SUMIF(Districts!$G$17:$G$555,$A277,Districts!K$17:K$555)</f>
        <v>45</v>
      </c>
      <c r="H277" s="8">
        <f t="shared" si="16"/>
        <v>422</v>
      </c>
      <c r="I277" s="9">
        <f t="shared" si="17"/>
        <v>0.397737983</v>
      </c>
      <c r="J277" s="8">
        <f t="shared" si="18"/>
        <v>399.5</v>
      </c>
      <c r="K277" s="9">
        <f t="shared" si="19"/>
        <v>0.376531574</v>
      </c>
      <c r="L277" s="8">
        <f>SUMIF(Districts!$G$17:$G$555,$A277,Districts!N$17:N$555)</f>
        <v>718463.04</v>
      </c>
      <c r="M277" s="8">
        <f t="shared" si="20"/>
        <v>677.1564939</v>
      </c>
      <c r="N277" s="8">
        <f t="shared" si="21"/>
        <v>1798.405607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1">
        <v>917.0</v>
      </c>
      <c r="B278" s="2">
        <v>60.0</v>
      </c>
      <c r="C278" s="2">
        <v>8.0</v>
      </c>
      <c r="D278" s="3" t="s">
        <v>320</v>
      </c>
      <c r="E278" s="8">
        <f>SUMIF(Districts!$G$17:$G$555,$A278,Districts!I$17:I$555)</f>
        <v>911</v>
      </c>
      <c r="F278" s="8">
        <f>SUMIF(Districts!$G$17:$G$555,$A278,Districts!J$17:J$555)</f>
        <v>245</v>
      </c>
      <c r="G278" s="8">
        <f>SUMIF(Districts!$G$17:$G$555,$A278,Districts!K$17:K$555)</f>
        <v>23</v>
      </c>
      <c r="H278" s="8">
        <f t="shared" si="16"/>
        <v>268</v>
      </c>
      <c r="I278" s="9">
        <f t="shared" si="17"/>
        <v>0.2941822173</v>
      </c>
      <c r="J278" s="8">
        <f t="shared" si="18"/>
        <v>256.5</v>
      </c>
      <c r="K278" s="9">
        <f t="shared" si="19"/>
        <v>0.2815587267</v>
      </c>
      <c r="L278" s="8">
        <f>SUMIF(Districts!$G$17:$G$555,$A278,Districts!N$17:N$555)</f>
        <v>378162.56</v>
      </c>
      <c r="M278" s="8">
        <f t="shared" si="20"/>
        <v>415.1070911</v>
      </c>
      <c r="N278" s="8">
        <f t="shared" si="21"/>
        <v>1474.317973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1">
        <v>926.0</v>
      </c>
      <c r="B279" s="2">
        <v>60.0</v>
      </c>
      <c r="C279" s="2">
        <v>8.0</v>
      </c>
      <c r="D279" s="3" t="s">
        <v>321</v>
      </c>
      <c r="E279" s="8">
        <f>SUMIF(Districts!$G$17:$G$555,$A279,Districts!I$17:I$555)</f>
        <v>73</v>
      </c>
      <c r="F279" s="8">
        <f>SUMIF(Districts!$G$17:$G$555,$A279,Districts!J$17:J$555)</f>
        <v>41</v>
      </c>
      <c r="G279" s="8">
        <f>SUMIF(Districts!$G$17:$G$555,$A279,Districts!K$17:K$555)</f>
        <v>3</v>
      </c>
      <c r="H279" s="8">
        <f t="shared" si="16"/>
        <v>44</v>
      </c>
      <c r="I279" s="9">
        <f t="shared" si="17"/>
        <v>0.602739726</v>
      </c>
      <c r="J279" s="8">
        <f t="shared" si="18"/>
        <v>42.5</v>
      </c>
      <c r="K279" s="9">
        <f t="shared" si="19"/>
        <v>0.5821917808</v>
      </c>
      <c r="L279" s="8">
        <f>SUMIF(Districts!$G$17:$G$555,$A279,Districts!N$17:N$555)</f>
        <v>108373.76</v>
      </c>
      <c r="M279" s="8">
        <f t="shared" si="20"/>
        <v>1484.572055</v>
      </c>
      <c r="N279" s="8">
        <f t="shared" si="21"/>
        <v>2549.970824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1">
        <v>935.0</v>
      </c>
      <c r="B280" s="2">
        <v>60.0</v>
      </c>
      <c r="C280" s="2">
        <v>8.0</v>
      </c>
      <c r="D280" s="3" t="s">
        <v>322</v>
      </c>
      <c r="E280" s="8">
        <f>SUMIF(Districts!$G$17:$G$555,$A280,Districts!I$17:I$555)</f>
        <v>65</v>
      </c>
      <c r="F280" s="8">
        <f>SUMIF(Districts!$G$17:$G$555,$A280,Districts!J$17:J$555)</f>
        <v>6</v>
      </c>
      <c r="G280" s="8">
        <f>SUMIF(Districts!$G$17:$G$555,$A280,Districts!K$17:K$555)</f>
        <v>1</v>
      </c>
      <c r="H280" s="8">
        <f t="shared" si="16"/>
        <v>7</v>
      </c>
      <c r="I280" s="9">
        <f t="shared" si="17"/>
        <v>0.1076923077</v>
      </c>
      <c r="J280" s="8">
        <f t="shared" si="18"/>
        <v>6.5</v>
      </c>
      <c r="K280" s="9">
        <f t="shared" si="19"/>
        <v>0.1</v>
      </c>
      <c r="L280" s="8">
        <f>SUMIF(Districts!$G$17:$G$555,$A280,Districts!N$17:N$555)</f>
        <v>7389.12</v>
      </c>
      <c r="M280" s="8">
        <f t="shared" si="20"/>
        <v>113.6787692</v>
      </c>
      <c r="N280" s="8">
        <f t="shared" si="21"/>
        <v>1136.787692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1">
        <v>938.0</v>
      </c>
      <c r="B281" s="2">
        <v>60.0</v>
      </c>
      <c r="C281" s="2">
        <v>8.0</v>
      </c>
      <c r="D281" s="3" t="s">
        <v>323</v>
      </c>
      <c r="E281" s="8">
        <f>SUMIF(Districts!$G$17:$G$555,$A281,Districts!I$17:I$555)</f>
        <v>189</v>
      </c>
      <c r="F281" s="8">
        <f>SUMIF(Districts!$G$17:$G$555,$A281,Districts!J$17:J$555)</f>
        <v>89</v>
      </c>
      <c r="G281" s="8">
        <f>SUMIF(Districts!$G$17:$G$555,$A281,Districts!K$17:K$555)</f>
        <v>4</v>
      </c>
      <c r="H281" s="8">
        <f t="shared" si="16"/>
        <v>93</v>
      </c>
      <c r="I281" s="9">
        <f t="shared" si="17"/>
        <v>0.4920634921</v>
      </c>
      <c r="J281" s="8">
        <f t="shared" si="18"/>
        <v>91</v>
      </c>
      <c r="K281" s="9">
        <f t="shared" si="19"/>
        <v>0.4814814815</v>
      </c>
      <c r="L281" s="8">
        <f>SUMIF(Districts!$G$17:$G$555,$A281,Districts!N$17:N$555)</f>
        <v>254666.88</v>
      </c>
      <c r="M281" s="8">
        <f t="shared" si="20"/>
        <v>1347.44381</v>
      </c>
      <c r="N281" s="8">
        <f t="shared" si="21"/>
        <v>2798.537143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1">
        <v>966.0</v>
      </c>
      <c r="B282" s="2">
        <v>60.0</v>
      </c>
      <c r="C282" s="2">
        <v>8.0</v>
      </c>
      <c r="D282" s="3" t="s">
        <v>324</v>
      </c>
      <c r="E282" s="8">
        <f>SUMIF(Districts!$G$17:$G$555,$A282,Districts!I$17:I$555)</f>
        <v>81</v>
      </c>
      <c r="F282" s="8">
        <f>SUMIF(Districts!$G$17:$G$555,$A282,Districts!J$17:J$555)</f>
        <v>21</v>
      </c>
      <c r="G282" s="8">
        <f>SUMIF(Districts!$G$17:$G$555,$A282,Districts!K$17:K$555)</f>
        <v>14</v>
      </c>
      <c r="H282" s="8">
        <f t="shared" si="16"/>
        <v>35</v>
      </c>
      <c r="I282" s="9">
        <f t="shared" si="17"/>
        <v>0.4320987654</v>
      </c>
      <c r="J282" s="8">
        <f t="shared" si="18"/>
        <v>28</v>
      </c>
      <c r="K282" s="9">
        <f t="shared" si="19"/>
        <v>0.3456790123</v>
      </c>
      <c r="L282" s="8">
        <f>SUMIF(Districts!$G$17:$G$555,$A282,Districts!N$17:N$555)</f>
        <v>42960</v>
      </c>
      <c r="M282" s="8">
        <f t="shared" si="20"/>
        <v>530.3703704</v>
      </c>
      <c r="N282" s="8">
        <f t="shared" si="21"/>
        <v>1534.285714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1">
        <v>991.0</v>
      </c>
      <c r="B283" s="2">
        <v>60.0</v>
      </c>
      <c r="C283" s="2">
        <v>8.0</v>
      </c>
      <c r="D283" s="3" t="s">
        <v>325</v>
      </c>
      <c r="E283" s="8">
        <f>SUMIF(Districts!$G$17:$G$555,$A283,Districts!I$17:I$555)</f>
        <v>224</v>
      </c>
      <c r="F283" s="8">
        <f>SUMIF(Districts!$G$17:$G$555,$A283,Districts!J$17:J$555)</f>
        <v>105</v>
      </c>
      <c r="G283" s="8">
        <f>SUMIF(Districts!$G$17:$G$555,$A283,Districts!K$17:K$555)</f>
        <v>16</v>
      </c>
      <c r="H283" s="8">
        <f t="shared" si="16"/>
        <v>121</v>
      </c>
      <c r="I283" s="9">
        <f t="shared" si="17"/>
        <v>0.5401785714</v>
      </c>
      <c r="J283" s="8">
        <f t="shared" si="18"/>
        <v>113</v>
      </c>
      <c r="K283" s="9">
        <f t="shared" si="19"/>
        <v>0.5044642857</v>
      </c>
      <c r="L283" s="8">
        <f>SUMIF(Districts!$G$17:$G$555,$A283,Districts!N$17:N$555)</f>
        <v>275344.96</v>
      </c>
      <c r="M283" s="8">
        <f t="shared" si="20"/>
        <v>1229.218571</v>
      </c>
      <c r="N283" s="8">
        <f t="shared" si="21"/>
        <v>2436.681062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1">
        <v>998.0</v>
      </c>
      <c r="B284" s="2">
        <v>60.0</v>
      </c>
      <c r="C284" s="2">
        <v>8.0</v>
      </c>
      <c r="D284" s="3" t="s">
        <v>326</v>
      </c>
      <c r="E284" s="8">
        <f>SUMIF(Districts!$G$17:$G$555,$A284,Districts!I$17:I$555)</f>
        <v>22</v>
      </c>
      <c r="F284" s="8">
        <f>SUMIF(Districts!$G$17:$G$555,$A284,Districts!J$17:J$555)</f>
        <v>2</v>
      </c>
      <c r="G284" s="8">
        <f>SUMIF(Districts!$G$17:$G$555,$A284,Districts!K$17:K$555)</f>
        <v>1</v>
      </c>
      <c r="H284" s="8">
        <f t="shared" si="16"/>
        <v>3</v>
      </c>
      <c r="I284" s="9">
        <f t="shared" si="17"/>
        <v>0.1363636364</v>
      </c>
      <c r="J284" s="8">
        <f t="shared" si="18"/>
        <v>2.5</v>
      </c>
      <c r="K284" s="9">
        <f t="shared" si="19"/>
        <v>0.1136363636</v>
      </c>
      <c r="L284" s="8">
        <f>SUMIF(Districts!$G$17:$G$555,$A284,Districts!N$17:N$555)</f>
        <v>1202.88</v>
      </c>
      <c r="M284" s="8">
        <f t="shared" si="20"/>
        <v>54.67636364</v>
      </c>
      <c r="N284" s="8">
        <f t="shared" si="21"/>
        <v>481.152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18">
        <v>1094.0</v>
      </c>
      <c r="B285" s="2">
        <v>34.0</v>
      </c>
      <c r="C285" s="2">
        <v>8.0</v>
      </c>
      <c r="D285" s="19" t="s">
        <v>327</v>
      </c>
      <c r="E285" s="8">
        <f>SUMIF(Districts!$G$17:$G$555,$A285,Districts!I$17:I$555)</f>
        <v>180</v>
      </c>
      <c r="F285" s="8">
        <f>SUMIF(Districts!$G$17:$G$555,$A285,Districts!J$17:J$555)</f>
        <v>146</v>
      </c>
      <c r="G285" s="8">
        <f>SUMIF(Districts!$G$17:$G$555,$A285,Districts!K$17:K$555)</f>
        <v>18</v>
      </c>
      <c r="H285" s="8">
        <f t="shared" si="16"/>
        <v>164</v>
      </c>
      <c r="I285" s="9">
        <f t="shared" si="17"/>
        <v>0.9111111111</v>
      </c>
      <c r="J285" s="8">
        <f t="shared" si="18"/>
        <v>155</v>
      </c>
      <c r="K285" s="9">
        <f t="shared" si="19"/>
        <v>0.8611111111</v>
      </c>
      <c r="L285" s="8">
        <f>SUMIF(Districts!$G$17:$G$555,$A285,Districts!N$17:N$555)</f>
        <v>532704</v>
      </c>
      <c r="M285" s="8">
        <f t="shared" si="20"/>
        <v>2959.466667</v>
      </c>
      <c r="N285" s="8">
        <f t="shared" si="21"/>
        <v>3436.8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18">
        <v>1115.0</v>
      </c>
      <c r="B286" s="2">
        <v>34.0</v>
      </c>
      <c r="C286" s="2">
        <v>8.0</v>
      </c>
      <c r="D286" s="19" t="s">
        <v>329</v>
      </c>
      <c r="E286" s="8">
        <f>SUMIF(Districts!$G$17:$G$555,$A286,Districts!I$17:I$555)</f>
        <v>215</v>
      </c>
      <c r="F286" s="8">
        <f>SUMIF(Districts!$G$17:$G$555,$A286,Districts!J$17:J$555)</f>
        <v>172</v>
      </c>
      <c r="G286" s="8">
        <f>SUMIF(Districts!$G$17:$G$555,$A286,Districts!K$17:K$555)</f>
        <v>0</v>
      </c>
      <c r="H286" s="8">
        <f t="shared" si="16"/>
        <v>172</v>
      </c>
      <c r="I286" s="9">
        <f t="shared" si="17"/>
        <v>0.8</v>
      </c>
      <c r="J286" s="8">
        <f t="shared" si="18"/>
        <v>172</v>
      </c>
      <c r="K286" s="9">
        <f t="shared" si="19"/>
        <v>0.8</v>
      </c>
      <c r="L286" s="8">
        <f>SUMIF(Districts!$G$17:$G$555,$A286,Districts!N$17:N$555)</f>
        <v>591129.6</v>
      </c>
      <c r="M286" s="8">
        <f t="shared" si="20"/>
        <v>2749.44</v>
      </c>
      <c r="N286" s="8">
        <f t="shared" si="21"/>
        <v>3436.8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18">
        <v>1435.0</v>
      </c>
      <c r="B287" s="2">
        <v>34.0</v>
      </c>
      <c r="C287" s="2">
        <v>8.0</v>
      </c>
      <c r="D287" s="19" t="s">
        <v>331</v>
      </c>
      <c r="E287" s="8">
        <f>SUMIF(Districts!$G$17:$G$555,$A287,Districts!I$17:I$555)</f>
        <v>144</v>
      </c>
      <c r="F287" s="8">
        <f>SUMIF(Districts!$G$17:$G$555,$A287,Districts!J$17:J$555)</f>
        <v>144</v>
      </c>
      <c r="G287" s="8">
        <f>SUMIF(Districts!$G$17:$G$555,$A287,Districts!K$17:K$555)</f>
        <v>0</v>
      </c>
      <c r="H287" s="8">
        <f t="shared" si="16"/>
        <v>144</v>
      </c>
      <c r="I287" s="9">
        <f t="shared" si="17"/>
        <v>1</v>
      </c>
      <c r="J287" s="8">
        <f t="shared" si="18"/>
        <v>144</v>
      </c>
      <c r="K287" s="9">
        <f t="shared" si="19"/>
        <v>1</v>
      </c>
      <c r="L287" s="8">
        <f>SUMIF(Districts!$G$17:$G$555,$A287,Districts!N$17:N$555)</f>
        <v>494899.2</v>
      </c>
      <c r="M287" s="8">
        <f t="shared" si="20"/>
        <v>3436.8</v>
      </c>
      <c r="N287" s="8">
        <f t="shared" si="21"/>
        <v>3436.8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18">
        <v>1480.0</v>
      </c>
      <c r="B288" s="2">
        <v>34.0</v>
      </c>
      <c r="C288" s="2">
        <v>8.0</v>
      </c>
      <c r="D288" s="19" t="s">
        <v>333</v>
      </c>
      <c r="E288" s="8">
        <f>SUMIF(Districts!$G$17:$G$555,$A288,Districts!I$17:I$555)</f>
        <v>133</v>
      </c>
      <c r="F288" s="8">
        <f>SUMIF(Districts!$G$17:$G$555,$A288,Districts!J$17:J$555)</f>
        <v>0</v>
      </c>
      <c r="G288" s="8">
        <f>SUMIF(Districts!$G$17:$G$555,$A288,Districts!K$17:K$555)</f>
        <v>0</v>
      </c>
      <c r="H288" s="8">
        <f t="shared" si="16"/>
        <v>0</v>
      </c>
      <c r="I288" s="9">
        <f t="shared" si="17"/>
        <v>0</v>
      </c>
      <c r="J288" s="8">
        <f t="shared" si="18"/>
        <v>0</v>
      </c>
      <c r="K288" s="9">
        <f t="shared" si="19"/>
        <v>0</v>
      </c>
      <c r="L288" s="8">
        <f>SUMIF(Districts!$G$17:$G$555,$A288,Districts!N$17:N$555)</f>
        <v>0</v>
      </c>
      <c r="M288" s="8">
        <f t="shared" si="20"/>
        <v>0</v>
      </c>
      <c r="N288" s="8" t="str">
        <f t="shared" si="21"/>
        <v>#DIV/0!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1">
        <v>2071.0</v>
      </c>
      <c r="B289" s="2">
        <v>1.0</v>
      </c>
      <c r="C289" s="2">
        <v>6.0</v>
      </c>
      <c r="D289" s="3" t="s">
        <v>335</v>
      </c>
      <c r="E289" s="8">
        <f>SUMIF(Districts!$G$17:$G$555,$A289,Districts!I$17:I$555)</f>
        <v>918</v>
      </c>
      <c r="F289" s="8">
        <f>SUMIF(Districts!$G$17:$G$555,$A289,Districts!J$17:J$555)</f>
        <v>127</v>
      </c>
      <c r="G289" s="8">
        <f>SUMIF(Districts!$G$17:$G$555,$A289,Districts!K$17:K$555)</f>
        <v>41</v>
      </c>
      <c r="H289" s="8">
        <f t="shared" si="16"/>
        <v>168</v>
      </c>
      <c r="I289" s="9">
        <f t="shared" si="17"/>
        <v>0.1830065359</v>
      </c>
      <c r="J289" s="8">
        <f t="shared" si="18"/>
        <v>147.5</v>
      </c>
      <c r="K289" s="9">
        <f t="shared" si="19"/>
        <v>0.1606753813</v>
      </c>
      <c r="L289" s="8">
        <f>SUMIF(Districts!$G$17:$G$555,$A289,Districts!N$17:N$555)</f>
        <v>111753.28</v>
      </c>
      <c r="M289" s="8">
        <f t="shared" si="20"/>
        <v>121.7355991</v>
      </c>
      <c r="N289" s="8">
        <f t="shared" si="21"/>
        <v>757.6493559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1">
        <v>2125.0</v>
      </c>
      <c r="B290" s="2">
        <v>1.0</v>
      </c>
      <c r="C290" s="2">
        <v>5.0</v>
      </c>
      <c r="D290" s="3" t="s">
        <v>336</v>
      </c>
      <c r="E290" s="8">
        <f>SUMIF(Districts!$G$17:$G$555,$A290,Districts!I$17:I$555)</f>
        <v>1006</v>
      </c>
      <c r="F290" s="8">
        <f>SUMIF(Districts!$G$17:$G$555,$A290,Districts!J$17:J$555)</f>
        <v>207</v>
      </c>
      <c r="G290" s="8">
        <f>SUMIF(Districts!$G$17:$G$555,$A290,Districts!K$17:K$555)</f>
        <v>49</v>
      </c>
      <c r="H290" s="8">
        <f t="shared" si="16"/>
        <v>256</v>
      </c>
      <c r="I290" s="9">
        <f t="shared" si="17"/>
        <v>0.254473161</v>
      </c>
      <c r="J290" s="8">
        <f t="shared" si="18"/>
        <v>231.5</v>
      </c>
      <c r="K290" s="9">
        <f t="shared" si="19"/>
        <v>0.2301192843</v>
      </c>
      <c r="L290" s="8">
        <f>SUMIF(Districts!$G$17:$G$555,$A290,Districts!N$17:N$555)</f>
        <v>243554.56</v>
      </c>
      <c r="M290" s="8">
        <f t="shared" si="20"/>
        <v>242.1019483</v>
      </c>
      <c r="N290" s="8">
        <f t="shared" si="21"/>
        <v>1052.071533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1">
        <v>2134.0</v>
      </c>
      <c r="B291" s="2">
        <v>1.0</v>
      </c>
      <c r="C291" s="2">
        <v>6.0</v>
      </c>
      <c r="D291" s="3" t="s">
        <v>337</v>
      </c>
      <c r="E291" s="8">
        <f>SUMIF(Districts!$G$17:$G$555,$A291,Districts!I$17:I$555)</f>
        <v>741</v>
      </c>
      <c r="F291" s="8">
        <f>SUMIF(Districts!$G$17:$G$555,$A291,Districts!J$17:J$555)</f>
        <v>199</v>
      </c>
      <c r="G291" s="8">
        <f>SUMIF(Districts!$G$17:$G$555,$A291,Districts!K$17:K$555)</f>
        <v>77</v>
      </c>
      <c r="H291" s="8">
        <f t="shared" si="16"/>
        <v>276</v>
      </c>
      <c r="I291" s="9">
        <f t="shared" si="17"/>
        <v>0.3724696356</v>
      </c>
      <c r="J291" s="8">
        <f t="shared" si="18"/>
        <v>237.5</v>
      </c>
      <c r="K291" s="9">
        <f t="shared" si="19"/>
        <v>0.3205128205</v>
      </c>
      <c r="L291" s="8">
        <f>SUMIF(Districts!$G$17:$G$555,$A291,Districts!N$17:N$555)</f>
        <v>327469.76</v>
      </c>
      <c r="M291" s="8">
        <f t="shared" si="20"/>
        <v>441.9295007</v>
      </c>
      <c r="N291" s="8">
        <f t="shared" si="21"/>
        <v>1378.820042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1">
        <v>2135.0</v>
      </c>
      <c r="B292" s="2">
        <v>1.0</v>
      </c>
      <c r="C292" s="2">
        <v>5.0</v>
      </c>
      <c r="D292" s="3" t="s">
        <v>338</v>
      </c>
      <c r="E292" s="8">
        <f>SUMIF(Districts!$G$17:$G$555,$A292,Districts!I$17:I$555)</f>
        <v>850</v>
      </c>
      <c r="F292" s="8">
        <f>SUMIF(Districts!$G$17:$G$555,$A292,Districts!J$17:J$555)</f>
        <v>161</v>
      </c>
      <c r="G292" s="8">
        <f>SUMIF(Districts!$G$17:$G$555,$A292,Districts!K$17:K$555)</f>
        <v>45</v>
      </c>
      <c r="H292" s="8">
        <f t="shared" si="16"/>
        <v>206</v>
      </c>
      <c r="I292" s="9">
        <f t="shared" si="17"/>
        <v>0.2423529412</v>
      </c>
      <c r="J292" s="8">
        <f t="shared" si="18"/>
        <v>183.5</v>
      </c>
      <c r="K292" s="9">
        <f t="shared" si="19"/>
        <v>0.2158823529</v>
      </c>
      <c r="L292" s="8">
        <f>SUMIF(Districts!$G$17:$G$555,$A292,Districts!N$17:N$555)</f>
        <v>174818.56</v>
      </c>
      <c r="M292" s="8">
        <f t="shared" si="20"/>
        <v>205.6688941</v>
      </c>
      <c r="N292" s="8">
        <f t="shared" si="21"/>
        <v>952.6897003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1">
        <v>2137.0</v>
      </c>
      <c r="B293" s="2">
        <v>1.0</v>
      </c>
      <c r="C293" s="2">
        <v>6.0</v>
      </c>
      <c r="D293" s="3" t="s">
        <v>339</v>
      </c>
      <c r="E293" s="8">
        <f>SUMIF(Districts!$G$17:$G$555,$A293,Districts!I$17:I$555)</f>
        <v>533</v>
      </c>
      <c r="F293" s="8">
        <f>SUMIF(Districts!$G$17:$G$555,$A293,Districts!J$17:J$555)</f>
        <v>85</v>
      </c>
      <c r="G293" s="8">
        <f>SUMIF(Districts!$G$17:$G$555,$A293,Districts!K$17:K$555)</f>
        <v>31</v>
      </c>
      <c r="H293" s="8">
        <f t="shared" si="16"/>
        <v>116</v>
      </c>
      <c r="I293" s="9">
        <f t="shared" si="17"/>
        <v>0.2176360225</v>
      </c>
      <c r="J293" s="8">
        <f t="shared" si="18"/>
        <v>100.5</v>
      </c>
      <c r="K293" s="9">
        <f t="shared" si="19"/>
        <v>0.1885553471</v>
      </c>
      <c r="L293" s="8">
        <f>SUMIF(Districts!$G$17:$G$555,$A293,Districts!N$17:N$555)</f>
        <v>83170.56</v>
      </c>
      <c r="M293" s="8">
        <f t="shared" si="20"/>
        <v>156.0423265</v>
      </c>
      <c r="N293" s="8">
        <f t="shared" si="21"/>
        <v>827.5677612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1">
        <v>2142.0</v>
      </c>
      <c r="B294" s="2">
        <v>1.0</v>
      </c>
      <c r="C294" s="2">
        <v>5.0</v>
      </c>
      <c r="D294" s="3" t="s">
        <v>340</v>
      </c>
      <c r="E294" s="8">
        <f>SUMIF(Districts!$G$17:$G$555,$A294,Districts!I$17:I$555)</f>
        <v>1951</v>
      </c>
      <c r="F294" s="8">
        <f>SUMIF(Districts!$G$17:$G$555,$A294,Districts!J$17:J$555)</f>
        <v>596</v>
      </c>
      <c r="G294" s="8">
        <f>SUMIF(Districts!$G$17:$G$555,$A294,Districts!K$17:K$555)</f>
        <v>170</v>
      </c>
      <c r="H294" s="8">
        <f t="shared" si="16"/>
        <v>766</v>
      </c>
      <c r="I294" s="9">
        <f t="shared" si="17"/>
        <v>0.3926191697</v>
      </c>
      <c r="J294" s="8">
        <f t="shared" si="18"/>
        <v>681</v>
      </c>
      <c r="K294" s="9">
        <f t="shared" si="19"/>
        <v>0.3490517683</v>
      </c>
      <c r="L294" s="8">
        <f>SUMIF(Districts!$G$17:$G$555,$A294,Districts!N$17:N$555)</f>
        <v>1075317.44</v>
      </c>
      <c r="M294" s="8">
        <f t="shared" si="20"/>
        <v>551.1621937</v>
      </c>
      <c r="N294" s="8">
        <f t="shared" si="21"/>
        <v>1579.027078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1">
        <v>2143.0</v>
      </c>
      <c r="B295" s="2">
        <v>1.0</v>
      </c>
      <c r="C295" s="2">
        <v>6.0</v>
      </c>
      <c r="D295" s="3" t="s">
        <v>341</v>
      </c>
      <c r="E295" s="8">
        <f>SUMIF(Districts!$G$17:$G$555,$A295,Districts!I$17:I$555)</f>
        <v>760</v>
      </c>
      <c r="F295" s="8">
        <f>SUMIF(Districts!$G$17:$G$555,$A295,Districts!J$17:J$555)</f>
        <v>111</v>
      </c>
      <c r="G295" s="8">
        <f>SUMIF(Districts!$G$17:$G$555,$A295,Districts!K$17:K$555)</f>
        <v>53</v>
      </c>
      <c r="H295" s="8">
        <f t="shared" si="16"/>
        <v>164</v>
      </c>
      <c r="I295" s="9">
        <f t="shared" si="17"/>
        <v>0.2157894737</v>
      </c>
      <c r="J295" s="8">
        <f t="shared" si="18"/>
        <v>137.5</v>
      </c>
      <c r="K295" s="9">
        <f t="shared" si="19"/>
        <v>0.1809210526</v>
      </c>
      <c r="L295" s="8">
        <f>SUMIF(Districts!$G$17:$G$555,$A295,Districts!N$17:N$555)</f>
        <v>108144.64</v>
      </c>
      <c r="M295" s="8">
        <f t="shared" si="20"/>
        <v>142.2955789</v>
      </c>
      <c r="N295" s="8">
        <f t="shared" si="21"/>
        <v>786.5064727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1">
        <v>2144.0</v>
      </c>
      <c r="B296" s="2">
        <v>1.0</v>
      </c>
      <c r="C296" s="2">
        <v>4.0</v>
      </c>
      <c r="D296" s="3" t="s">
        <v>342</v>
      </c>
      <c r="E296" s="8">
        <f>SUMIF(Districts!$G$17:$G$555,$A296,Districts!I$17:I$555)</f>
        <v>3341</v>
      </c>
      <c r="F296" s="8">
        <f>SUMIF(Districts!$G$17:$G$555,$A296,Districts!J$17:J$555)</f>
        <v>302</v>
      </c>
      <c r="G296" s="8">
        <f>SUMIF(Districts!$G$17:$G$555,$A296,Districts!K$17:K$555)</f>
        <v>112</v>
      </c>
      <c r="H296" s="8">
        <f t="shared" si="16"/>
        <v>414</v>
      </c>
      <c r="I296" s="9">
        <f t="shared" si="17"/>
        <v>0.1239149955</v>
      </c>
      <c r="J296" s="8">
        <f t="shared" si="18"/>
        <v>358</v>
      </c>
      <c r="K296" s="9">
        <f t="shared" si="19"/>
        <v>0.1071535468</v>
      </c>
      <c r="L296" s="8">
        <f>SUMIF(Districts!$G$17:$G$555,$A296,Districts!N$17:N$555)</f>
        <v>170923.52</v>
      </c>
      <c r="M296" s="8">
        <f t="shared" si="20"/>
        <v>51.1593894</v>
      </c>
      <c r="N296" s="8">
        <f t="shared" si="21"/>
        <v>477.44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1">
        <v>2149.0</v>
      </c>
      <c r="B297" s="2">
        <v>1.0</v>
      </c>
      <c r="C297" s="2">
        <v>5.0</v>
      </c>
      <c r="D297" s="3" t="s">
        <v>343</v>
      </c>
      <c r="E297" s="8">
        <f>SUMIF(Districts!$G$17:$G$555,$A297,Districts!I$17:I$555)</f>
        <v>1348</v>
      </c>
      <c r="F297" s="8">
        <f>SUMIF(Districts!$G$17:$G$555,$A297,Districts!J$17:J$555)</f>
        <v>282</v>
      </c>
      <c r="G297" s="8">
        <f>SUMIF(Districts!$G$17:$G$555,$A297,Districts!K$17:K$555)</f>
        <v>118</v>
      </c>
      <c r="H297" s="8">
        <f t="shared" si="16"/>
        <v>400</v>
      </c>
      <c r="I297" s="9">
        <f t="shared" si="17"/>
        <v>0.296735905</v>
      </c>
      <c r="J297" s="8">
        <f t="shared" si="18"/>
        <v>341</v>
      </c>
      <c r="K297" s="9">
        <f t="shared" si="19"/>
        <v>0.2529673591</v>
      </c>
      <c r="L297" s="8">
        <f>SUMIF(Districts!$G$17:$G$555,$A297,Districts!N$17:N$555)</f>
        <v>407890.88</v>
      </c>
      <c r="M297" s="8">
        <f t="shared" si="20"/>
        <v>302.5896736</v>
      </c>
      <c r="N297" s="8">
        <f t="shared" si="21"/>
        <v>1196.160938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1">
        <v>2155.0</v>
      </c>
      <c r="B298" s="2">
        <v>1.0</v>
      </c>
      <c r="C298" s="2">
        <v>5.0</v>
      </c>
      <c r="D298" s="3" t="s">
        <v>344</v>
      </c>
      <c r="E298" s="8">
        <f>SUMIF(Districts!$G$17:$G$555,$A298,Districts!I$17:I$555)</f>
        <v>1033</v>
      </c>
      <c r="F298" s="8">
        <f>SUMIF(Districts!$G$17:$G$555,$A298,Districts!J$17:J$555)</f>
        <v>272</v>
      </c>
      <c r="G298" s="8">
        <f>SUMIF(Districts!$G$17:$G$555,$A298,Districts!K$17:K$555)</f>
        <v>132</v>
      </c>
      <c r="H298" s="8">
        <f t="shared" si="16"/>
        <v>404</v>
      </c>
      <c r="I298" s="9">
        <f t="shared" si="17"/>
        <v>0.3910939013</v>
      </c>
      <c r="J298" s="8">
        <f t="shared" si="18"/>
        <v>338</v>
      </c>
      <c r="K298" s="9">
        <f t="shared" si="19"/>
        <v>0.3272023233</v>
      </c>
      <c r="L298" s="8">
        <f>SUMIF(Districts!$G$17:$G$555,$A298,Districts!N$17:N$555)</f>
        <v>478918.08</v>
      </c>
      <c r="M298" s="8">
        <f t="shared" si="20"/>
        <v>463.6186641</v>
      </c>
      <c r="N298" s="8">
        <f t="shared" si="21"/>
        <v>1416.917396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1">
        <v>2159.0</v>
      </c>
      <c r="B299" s="2">
        <v>1.0</v>
      </c>
      <c r="C299" s="2">
        <v>6.0</v>
      </c>
      <c r="D299" s="3" t="s">
        <v>345</v>
      </c>
      <c r="E299" s="8">
        <f>SUMIF(Districts!$G$17:$G$555,$A299,Districts!I$17:I$555)</f>
        <v>479</v>
      </c>
      <c r="F299" s="8">
        <f>SUMIF(Districts!$G$17:$G$555,$A299,Districts!J$17:J$555)</f>
        <v>127</v>
      </c>
      <c r="G299" s="8">
        <f>SUMIF(Districts!$G$17:$G$555,$A299,Districts!K$17:K$555)</f>
        <v>22</v>
      </c>
      <c r="H299" s="8">
        <f t="shared" si="16"/>
        <v>149</v>
      </c>
      <c r="I299" s="9">
        <f t="shared" si="17"/>
        <v>0.3110647182</v>
      </c>
      <c r="J299" s="8">
        <f t="shared" si="18"/>
        <v>138</v>
      </c>
      <c r="K299" s="9">
        <f t="shared" si="19"/>
        <v>0.2881002088</v>
      </c>
      <c r="L299" s="8">
        <f>SUMIF(Districts!$G$17:$G$555,$A299,Districts!N$17:N$555)</f>
        <v>179458.24</v>
      </c>
      <c r="M299" s="8">
        <f t="shared" si="20"/>
        <v>374.651858</v>
      </c>
      <c r="N299" s="8">
        <f t="shared" si="21"/>
        <v>1300.422029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1">
        <v>2164.0</v>
      </c>
      <c r="B300" s="2">
        <v>1.0</v>
      </c>
      <c r="C300" s="2">
        <v>5.0</v>
      </c>
      <c r="D300" s="3" t="s">
        <v>346</v>
      </c>
      <c r="E300" s="8">
        <f>SUMIF(Districts!$G$17:$G$555,$A300,Districts!I$17:I$555)</f>
        <v>1585</v>
      </c>
      <c r="F300" s="8">
        <f>SUMIF(Districts!$G$17:$G$555,$A300,Districts!J$17:J$555)</f>
        <v>254</v>
      </c>
      <c r="G300" s="8">
        <f>SUMIF(Districts!$G$17:$G$555,$A300,Districts!K$17:K$555)</f>
        <v>58</v>
      </c>
      <c r="H300" s="8">
        <f t="shared" si="16"/>
        <v>312</v>
      </c>
      <c r="I300" s="9">
        <f t="shared" si="17"/>
        <v>0.1968454259</v>
      </c>
      <c r="J300" s="8">
        <f t="shared" si="18"/>
        <v>283</v>
      </c>
      <c r="K300" s="9">
        <f t="shared" si="19"/>
        <v>0.1785488959</v>
      </c>
      <c r="L300" s="8">
        <f>SUMIF(Districts!$G$17:$G$555,$A300,Districts!N$17:N$555)</f>
        <v>231182.08</v>
      </c>
      <c r="M300" s="8">
        <f t="shared" si="20"/>
        <v>145.8562019</v>
      </c>
      <c r="N300" s="8">
        <f t="shared" si="21"/>
        <v>816.8978092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1">
        <v>2165.0</v>
      </c>
      <c r="B301" s="2">
        <v>1.0</v>
      </c>
      <c r="C301" s="2">
        <v>5.0</v>
      </c>
      <c r="D301" s="3" t="s">
        <v>347</v>
      </c>
      <c r="E301" s="8">
        <f>SUMIF(Districts!$G$17:$G$555,$A301,Districts!I$17:I$555)</f>
        <v>963</v>
      </c>
      <c r="F301" s="8">
        <f>SUMIF(Districts!$G$17:$G$555,$A301,Districts!J$17:J$555)</f>
        <v>413</v>
      </c>
      <c r="G301" s="8">
        <f>SUMIF(Districts!$G$17:$G$555,$A301,Districts!K$17:K$555)</f>
        <v>86</v>
      </c>
      <c r="H301" s="8">
        <f t="shared" si="16"/>
        <v>499</v>
      </c>
      <c r="I301" s="9">
        <f t="shared" si="17"/>
        <v>0.518172378</v>
      </c>
      <c r="J301" s="8">
        <f t="shared" si="18"/>
        <v>456</v>
      </c>
      <c r="K301" s="9">
        <f t="shared" si="19"/>
        <v>0.4735202492</v>
      </c>
      <c r="L301" s="8">
        <f>SUMIF(Districts!$G$17:$G$555,$A301,Districts!N$17:N$555)</f>
        <v>961387.52</v>
      </c>
      <c r="M301" s="8">
        <f t="shared" si="20"/>
        <v>998.3255659</v>
      </c>
      <c r="N301" s="8">
        <f t="shared" si="21"/>
        <v>2108.305965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1">
        <v>2167.0</v>
      </c>
      <c r="B302" s="2">
        <v>1.0</v>
      </c>
      <c r="C302" s="2">
        <v>6.0</v>
      </c>
      <c r="D302" s="3" t="s">
        <v>348</v>
      </c>
      <c r="E302" s="8">
        <f>SUMIF(Districts!$G$17:$G$555,$A302,Districts!I$17:I$555)</f>
        <v>617</v>
      </c>
      <c r="F302" s="8">
        <f>SUMIF(Districts!$G$17:$G$555,$A302,Districts!J$17:J$555)</f>
        <v>108</v>
      </c>
      <c r="G302" s="8">
        <f>SUMIF(Districts!$G$17:$G$555,$A302,Districts!K$17:K$555)</f>
        <v>60</v>
      </c>
      <c r="H302" s="8">
        <f t="shared" si="16"/>
        <v>168</v>
      </c>
      <c r="I302" s="9">
        <f t="shared" si="17"/>
        <v>0.2722852512</v>
      </c>
      <c r="J302" s="8">
        <f t="shared" si="18"/>
        <v>138</v>
      </c>
      <c r="K302" s="9">
        <f t="shared" si="19"/>
        <v>0.2236628849</v>
      </c>
      <c r="L302" s="8">
        <f>SUMIF(Districts!$G$17:$G$555,$A302,Districts!N$17:N$555)</f>
        <v>134149.76</v>
      </c>
      <c r="M302" s="8">
        <f t="shared" si="20"/>
        <v>217.4226256</v>
      </c>
      <c r="N302" s="8">
        <f t="shared" si="21"/>
        <v>972.0997101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1">
        <v>2168.0</v>
      </c>
      <c r="B303" s="2">
        <v>1.0</v>
      </c>
      <c r="C303" s="2">
        <v>6.0</v>
      </c>
      <c r="D303" s="3" t="s">
        <v>349</v>
      </c>
      <c r="E303" s="8">
        <f>SUMIF(Districts!$G$17:$G$555,$A303,Districts!I$17:I$555)</f>
        <v>842</v>
      </c>
      <c r="F303" s="8">
        <f>SUMIF(Districts!$G$17:$G$555,$A303,Districts!J$17:J$555)</f>
        <v>157</v>
      </c>
      <c r="G303" s="8">
        <f>SUMIF(Districts!$G$17:$G$555,$A303,Districts!K$17:K$555)</f>
        <v>65</v>
      </c>
      <c r="H303" s="8">
        <f t="shared" si="16"/>
        <v>222</v>
      </c>
      <c r="I303" s="9">
        <f t="shared" si="17"/>
        <v>0.2636579572</v>
      </c>
      <c r="J303" s="8">
        <f t="shared" si="18"/>
        <v>189.5</v>
      </c>
      <c r="K303" s="9">
        <f t="shared" si="19"/>
        <v>0.2250593824</v>
      </c>
      <c r="L303" s="8">
        <f>SUMIF(Districts!$G$17:$G$555,$A303,Districts!N$17:N$555)</f>
        <v>187992.96</v>
      </c>
      <c r="M303" s="8">
        <f t="shared" si="20"/>
        <v>223.2695487</v>
      </c>
      <c r="N303" s="8">
        <f t="shared" si="21"/>
        <v>992.0472823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1">
        <v>2169.0</v>
      </c>
      <c r="B304" s="2">
        <v>1.0</v>
      </c>
      <c r="C304" s="2">
        <v>6.0</v>
      </c>
      <c r="D304" s="3" t="s">
        <v>350</v>
      </c>
      <c r="E304" s="8">
        <f>SUMIF(Districts!$G$17:$G$555,$A304,Districts!I$17:I$555)</f>
        <v>724</v>
      </c>
      <c r="F304" s="8">
        <f>SUMIF(Districts!$G$17:$G$555,$A304,Districts!J$17:J$555)</f>
        <v>182</v>
      </c>
      <c r="G304" s="8">
        <f>SUMIF(Districts!$G$17:$G$555,$A304,Districts!K$17:K$555)</f>
        <v>65</v>
      </c>
      <c r="H304" s="8">
        <f t="shared" si="16"/>
        <v>247</v>
      </c>
      <c r="I304" s="9">
        <f t="shared" si="17"/>
        <v>0.341160221</v>
      </c>
      <c r="J304" s="8">
        <f t="shared" si="18"/>
        <v>214.5</v>
      </c>
      <c r="K304" s="9">
        <f t="shared" si="19"/>
        <v>0.2962707182</v>
      </c>
      <c r="L304" s="8">
        <f>SUMIF(Districts!$G$17:$G$555,$A304,Districts!N$17:N$555)</f>
        <v>277808</v>
      </c>
      <c r="M304" s="8">
        <f t="shared" si="20"/>
        <v>383.7127072</v>
      </c>
      <c r="N304" s="8">
        <f t="shared" si="21"/>
        <v>1295.142191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1">
        <v>2170.0</v>
      </c>
      <c r="B305" s="2">
        <v>1.0</v>
      </c>
      <c r="C305" s="2">
        <v>5.0</v>
      </c>
      <c r="D305" s="3" t="s">
        <v>351</v>
      </c>
      <c r="E305" s="8">
        <f>SUMIF(Districts!$G$17:$G$555,$A305,Districts!I$17:I$555)</f>
        <v>977</v>
      </c>
      <c r="F305" s="8">
        <f>SUMIF(Districts!$G$17:$G$555,$A305,Districts!J$17:J$555)</f>
        <v>253</v>
      </c>
      <c r="G305" s="8">
        <f>SUMIF(Districts!$G$17:$G$555,$A305,Districts!K$17:K$555)</f>
        <v>119</v>
      </c>
      <c r="H305" s="8">
        <f t="shared" si="16"/>
        <v>372</v>
      </c>
      <c r="I305" s="9">
        <f t="shared" si="17"/>
        <v>0.3807574207</v>
      </c>
      <c r="J305" s="8">
        <f t="shared" si="18"/>
        <v>312.5</v>
      </c>
      <c r="K305" s="9">
        <f t="shared" si="19"/>
        <v>0.3198567042</v>
      </c>
      <c r="L305" s="8">
        <f>SUMIF(Districts!$G$17:$G$555,$A305,Districts!N$17:N$555)</f>
        <v>442316.16</v>
      </c>
      <c r="M305" s="8">
        <f t="shared" si="20"/>
        <v>452.7289253</v>
      </c>
      <c r="N305" s="8">
        <f t="shared" si="21"/>
        <v>1415.411712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1">
        <v>2171.0</v>
      </c>
      <c r="B306" s="2">
        <v>1.0</v>
      </c>
      <c r="C306" s="2">
        <v>6.0</v>
      </c>
      <c r="D306" s="3" t="s">
        <v>352</v>
      </c>
      <c r="E306" s="8">
        <f>SUMIF(Districts!$G$17:$G$555,$A306,Districts!I$17:I$555)</f>
        <v>229</v>
      </c>
      <c r="F306" s="8">
        <f>SUMIF(Districts!$G$17:$G$555,$A306,Districts!J$17:J$555)</f>
        <v>40</v>
      </c>
      <c r="G306" s="8">
        <f>SUMIF(Districts!$G$17:$G$555,$A306,Districts!K$17:K$555)</f>
        <v>26</v>
      </c>
      <c r="H306" s="8">
        <f t="shared" si="16"/>
        <v>66</v>
      </c>
      <c r="I306" s="9">
        <f t="shared" si="17"/>
        <v>0.288209607</v>
      </c>
      <c r="J306" s="8">
        <f t="shared" si="18"/>
        <v>53</v>
      </c>
      <c r="K306" s="9">
        <f t="shared" si="19"/>
        <v>0.231441048</v>
      </c>
      <c r="L306" s="8">
        <f>SUMIF(Districts!$G$17:$G$555,$A306,Districts!N$17:N$555)</f>
        <v>53098.56</v>
      </c>
      <c r="M306" s="8">
        <f t="shared" si="20"/>
        <v>231.871441</v>
      </c>
      <c r="N306" s="8">
        <f t="shared" si="21"/>
        <v>1001.859623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1">
        <v>2172.0</v>
      </c>
      <c r="B307" s="2">
        <v>1.0</v>
      </c>
      <c r="C307" s="2">
        <v>6.0</v>
      </c>
      <c r="D307" s="3" t="s">
        <v>353</v>
      </c>
      <c r="E307" s="8">
        <f>SUMIF(Districts!$G$17:$G$555,$A307,Districts!I$17:I$555)</f>
        <v>726</v>
      </c>
      <c r="F307" s="8">
        <f>SUMIF(Districts!$G$17:$G$555,$A307,Districts!J$17:J$555)</f>
        <v>111</v>
      </c>
      <c r="G307" s="8">
        <f>SUMIF(Districts!$G$17:$G$555,$A307,Districts!K$17:K$555)</f>
        <v>53</v>
      </c>
      <c r="H307" s="8">
        <f t="shared" si="16"/>
        <v>164</v>
      </c>
      <c r="I307" s="9">
        <f t="shared" si="17"/>
        <v>0.2258953168</v>
      </c>
      <c r="J307" s="8">
        <f t="shared" si="18"/>
        <v>137.5</v>
      </c>
      <c r="K307" s="9">
        <f t="shared" si="19"/>
        <v>0.1893939394</v>
      </c>
      <c r="L307" s="8">
        <f>SUMIF(Districts!$G$17:$G$555,$A307,Districts!N$17:N$555)</f>
        <v>114159.04</v>
      </c>
      <c r="M307" s="8">
        <f t="shared" si="20"/>
        <v>157.2438567</v>
      </c>
      <c r="N307" s="8">
        <f t="shared" si="21"/>
        <v>830.2475636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1">
        <v>2174.0</v>
      </c>
      <c r="B308" s="2">
        <v>1.0</v>
      </c>
      <c r="C308" s="2">
        <v>6.0</v>
      </c>
      <c r="D308" s="3" t="s">
        <v>354</v>
      </c>
      <c r="E308" s="8">
        <f>SUMIF(Districts!$G$17:$G$555,$A308,Districts!I$17:I$555)</f>
        <v>903</v>
      </c>
      <c r="F308" s="8">
        <f>SUMIF(Districts!$G$17:$G$555,$A308,Districts!J$17:J$555)</f>
        <v>271</v>
      </c>
      <c r="G308" s="8">
        <f>SUMIF(Districts!$G$17:$G$555,$A308,Districts!K$17:K$555)</f>
        <v>95</v>
      </c>
      <c r="H308" s="8">
        <f t="shared" si="16"/>
        <v>366</v>
      </c>
      <c r="I308" s="9">
        <f t="shared" si="17"/>
        <v>0.4053156146</v>
      </c>
      <c r="J308" s="8">
        <f t="shared" si="18"/>
        <v>318.5</v>
      </c>
      <c r="K308" s="9">
        <f t="shared" si="19"/>
        <v>0.3527131783</v>
      </c>
      <c r="L308" s="8">
        <f>SUMIF(Districts!$G$17:$G$555,$A308,Districts!N$17:N$555)</f>
        <v>493180.8</v>
      </c>
      <c r="M308" s="8">
        <f t="shared" si="20"/>
        <v>546.1581395</v>
      </c>
      <c r="N308" s="8">
        <f t="shared" si="21"/>
        <v>1548.448352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1">
        <v>2176.0</v>
      </c>
      <c r="B309" s="2">
        <v>1.0</v>
      </c>
      <c r="C309" s="2">
        <v>6.0</v>
      </c>
      <c r="D309" s="3" t="s">
        <v>355</v>
      </c>
      <c r="E309" s="8">
        <f>SUMIF(Districts!$G$17:$G$555,$A309,Districts!I$17:I$555)</f>
        <v>536</v>
      </c>
      <c r="F309" s="8">
        <f>SUMIF(Districts!$G$17:$G$555,$A309,Districts!J$17:J$555)</f>
        <v>120</v>
      </c>
      <c r="G309" s="8">
        <f>SUMIF(Districts!$G$17:$G$555,$A309,Districts!K$17:K$555)</f>
        <v>75</v>
      </c>
      <c r="H309" s="8">
        <f t="shared" si="16"/>
        <v>195</v>
      </c>
      <c r="I309" s="9">
        <f t="shared" si="17"/>
        <v>0.3638059701</v>
      </c>
      <c r="J309" s="8">
        <f t="shared" si="18"/>
        <v>157.5</v>
      </c>
      <c r="K309" s="9">
        <f t="shared" si="19"/>
        <v>0.2938432836</v>
      </c>
      <c r="L309" s="8">
        <f>SUMIF(Districts!$G$17:$G$555,$A309,Districts!N$17:N$555)</f>
        <v>199105.28</v>
      </c>
      <c r="M309" s="8">
        <f t="shared" si="20"/>
        <v>371.4650746</v>
      </c>
      <c r="N309" s="8">
        <f t="shared" si="21"/>
        <v>1264.160508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1">
        <v>2180.0</v>
      </c>
      <c r="B310" s="2">
        <v>1.0</v>
      </c>
      <c r="C310" s="2">
        <v>6.0</v>
      </c>
      <c r="D310" s="3" t="s">
        <v>356</v>
      </c>
      <c r="E310" s="8">
        <f>SUMIF(Districts!$G$17:$G$555,$A310,Districts!I$17:I$555)</f>
        <v>729</v>
      </c>
      <c r="F310" s="8">
        <f>SUMIF(Districts!$G$17:$G$555,$A310,Districts!J$17:J$555)</f>
        <v>190</v>
      </c>
      <c r="G310" s="8">
        <f>SUMIF(Districts!$G$17:$G$555,$A310,Districts!K$17:K$555)</f>
        <v>73</v>
      </c>
      <c r="H310" s="8">
        <f t="shared" si="16"/>
        <v>263</v>
      </c>
      <c r="I310" s="9">
        <f t="shared" si="17"/>
        <v>0.3607681756</v>
      </c>
      <c r="J310" s="8">
        <f t="shared" si="18"/>
        <v>226.5</v>
      </c>
      <c r="K310" s="9">
        <f t="shared" si="19"/>
        <v>0.3106995885</v>
      </c>
      <c r="L310" s="8">
        <f>SUMIF(Districts!$G$17:$G$555,$A310,Districts!N$17:N$555)</f>
        <v>302552.96</v>
      </c>
      <c r="M310" s="8">
        <f t="shared" si="20"/>
        <v>415.0246365</v>
      </c>
      <c r="N310" s="8">
        <f t="shared" si="21"/>
        <v>1335.774658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1">
        <v>2184.0</v>
      </c>
      <c r="B311" s="2">
        <v>1.0</v>
      </c>
      <c r="C311" s="2">
        <v>5.0</v>
      </c>
      <c r="D311" s="3" t="s">
        <v>357</v>
      </c>
      <c r="E311" s="8">
        <f>SUMIF(Districts!$G$17:$G$555,$A311,Districts!I$17:I$555)</f>
        <v>1162</v>
      </c>
      <c r="F311" s="8">
        <f>SUMIF(Districts!$G$17:$G$555,$A311,Districts!J$17:J$555)</f>
        <v>205</v>
      </c>
      <c r="G311" s="8">
        <f>SUMIF(Districts!$G$17:$G$555,$A311,Districts!K$17:K$555)</f>
        <v>107</v>
      </c>
      <c r="H311" s="8">
        <f t="shared" si="16"/>
        <v>312</v>
      </c>
      <c r="I311" s="9">
        <f t="shared" si="17"/>
        <v>0.2685025818</v>
      </c>
      <c r="J311" s="8">
        <f t="shared" si="18"/>
        <v>258.5</v>
      </c>
      <c r="K311" s="9">
        <f t="shared" si="19"/>
        <v>0.2224612737</v>
      </c>
      <c r="L311" s="8">
        <f>SUMIF(Districts!$G$17:$G$555,$A311,Districts!N$17:N$555)</f>
        <v>263545.28</v>
      </c>
      <c r="M311" s="8">
        <f t="shared" si="20"/>
        <v>226.803167</v>
      </c>
      <c r="N311" s="8">
        <f t="shared" si="21"/>
        <v>1019.517524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1">
        <v>2190.0</v>
      </c>
      <c r="B312" s="2">
        <v>1.0</v>
      </c>
      <c r="C312" s="2">
        <v>6.0</v>
      </c>
      <c r="D312" s="3" t="s">
        <v>358</v>
      </c>
      <c r="E312" s="8">
        <f>SUMIF(Districts!$G$17:$G$555,$A312,Districts!I$17:I$555)</f>
        <v>656</v>
      </c>
      <c r="F312" s="8">
        <f>SUMIF(Districts!$G$17:$G$555,$A312,Districts!J$17:J$555)</f>
        <v>177</v>
      </c>
      <c r="G312" s="8">
        <f>SUMIF(Districts!$G$17:$G$555,$A312,Districts!K$17:K$555)</f>
        <v>59</v>
      </c>
      <c r="H312" s="8">
        <f t="shared" si="16"/>
        <v>236</v>
      </c>
      <c r="I312" s="9">
        <f t="shared" si="17"/>
        <v>0.3597560976</v>
      </c>
      <c r="J312" s="8">
        <f t="shared" si="18"/>
        <v>206.5</v>
      </c>
      <c r="K312" s="9">
        <f t="shared" si="19"/>
        <v>0.3147865854</v>
      </c>
      <c r="L312" s="8">
        <f>SUMIF(Districts!$G$17:$G$555,$A312,Districts!N$17:N$555)</f>
        <v>292528.96</v>
      </c>
      <c r="M312" s="8">
        <f t="shared" si="20"/>
        <v>445.9282927</v>
      </c>
      <c r="N312" s="8">
        <f t="shared" si="21"/>
        <v>1416.605133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1">
        <v>2198.0</v>
      </c>
      <c r="B313" s="2">
        <v>1.0</v>
      </c>
      <c r="C313" s="2">
        <v>6.0</v>
      </c>
      <c r="D313" s="3" t="s">
        <v>359</v>
      </c>
      <c r="E313" s="8">
        <f>SUMIF(Districts!$G$17:$G$555,$A313,Districts!I$17:I$555)</f>
        <v>580</v>
      </c>
      <c r="F313" s="8">
        <f>SUMIF(Districts!$G$17:$G$555,$A313,Districts!J$17:J$555)</f>
        <v>82</v>
      </c>
      <c r="G313" s="8">
        <f>SUMIF(Districts!$G$17:$G$555,$A313,Districts!K$17:K$555)</f>
        <v>40</v>
      </c>
      <c r="H313" s="8">
        <f t="shared" si="16"/>
        <v>122</v>
      </c>
      <c r="I313" s="9">
        <f t="shared" si="17"/>
        <v>0.2103448276</v>
      </c>
      <c r="J313" s="8">
        <f t="shared" si="18"/>
        <v>102</v>
      </c>
      <c r="K313" s="9">
        <f t="shared" si="19"/>
        <v>0.175862069</v>
      </c>
      <c r="L313" s="8">
        <f>SUMIF(Districts!$G$17:$G$555,$A313,Districts!N$17:N$555)</f>
        <v>81280.32</v>
      </c>
      <c r="M313" s="8">
        <f t="shared" si="20"/>
        <v>140.1384828</v>
      </c>
      <c r="N313" s="8">
        <f t="shared" si="21"/>
        <v>796.8658824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1">
        <v>2215.0</v>
      </c>
      <c r="B314" s="2">
        <v>1.0</v>
      </c>
      <c r="C314" s="2">
        <v>6.0</v>
      </c>
      <c r="D314" s="3" t="s">
        <v>360</v>
      </c>
      <c r="E314" s="8">
        <f>SUMIF(Districts!$G$17:$G$555,$A314,Districts!I$17:I$555)</f>
        <v>223</v>
      </c>
      <c r="F314" s="8">
        <f>SUMIF(Districts!$G$17:$G$555,$A314,Districts!J$17:J$555)</f>
        <v>61</v>
      </c>
      <c r="G314" s="8">
        <f>SUMIF(Districts!$G$17:$G$555,$A314,Districts!K$17:K$555)</f>
        <v>47</v>
      </c>
      <c r="H314" s="8">
        <f t="shared" si="16"/>
        <v>108</v>
      </c>
      <c r="I314" s="9">
        <f t="shared" si="17"/>
        <v>0.4843049327</v>
      </c>
      <c r="J314" s="8">
        <f t="shared" si="18"/>
        <v>84.5</v>
      </c>
      <c r="K314" s="9">
        <f t="shared" si="19"/>
        <v>0.3789237668</v>
      </c>
      <c r="L314" s="8">
        <f>SUMIF(Districts!$G$17:$G$555,$A314,Districts!N$17:N$555)</f>
        <v>146522.24</v>
      </c>
      <c r="M314" s="8">
        <f t="shared" si="20"/>
        <v>657.0504036</v>
      </c>
      <c r="N314" s="8">
        <f t="shared" si="21"/>
        <v>1733.991006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1">
        <v>2310.0</v>
      </c>
      <c r="B315" s="2">
        <v>1.0</v>
      </c>
      <c r="C315" s="2">
        <v>5.0</v>
      </c>
      <c r="D315" s="3" t="s">
        <v>361</v>
      </c>
      <c r="E315" s="8">
        <f>SUMIF(Districts!$G$17:$G$555,$A315,Districts!I$17:I$555)</f>
        <v>1075</v>
      </c>
      <c r="F315" s="8">
        <f>SUMIF(Districts!$G$17:$G$555,$A315,Districts!J$17:J$555)</f>
        <v>253</v>
      </c>
      <c r="G315" s="8">
        <f>SUMIF(Districts!$G$17:$G$555,$A315,Districts!K$17:K$555)</f>
        <v>90</v>
      </c>
      <c r="H315" s="8">
        <f t="shared" si="16"/>
        <v>343</v>
      </c>
      <c r="I315" s="9">
        <f t="shared" si="17"/>
        <v>0.3190697674</v>
      </c>
      <c r="J315" s="8">
        <f t="shared" si="18"/>
        <v>298</v>
      </c>
      <c r="K315" s="9">
        <f t="shared" si="19"/>
        <v>0.2772093023</v>
      </c>
      <c r="L315" s="8">
        <f>SUMIF(Districts!$G$17:$G$555,$A315,Districts!N$17:N$555)</f>
        <v>361379.52</v>
      </c>
      <c r="M315" s="8">
        <f t="shared" si="20"/>
        <v>336.1669953</v>
      </c>
      <c r="N315" s="8">
        <f t="shared" si="21"/>
        <v>1212.682953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1">
        <v>2311.0</v>
      </c>
      <c r="B316" s="2">
        <v>1.0</v>
      </c>
      <c r="C316" s="2">
        <v>6.0</v>
      </c>
      <c r="D316" s="3" t="s">
        <v>362</v>
      </c>
      <c r="E316" s="8">
        <f>SUMIF(Districts!$G$17:$G$555,$A316,Districts!I$17:I$555)</f>
        <v>433</v>
      </c>
      <c r="F316" s="8">
        <f>SUMIF(Districts!$G$17:$G$555,$A316,Districts!J$17:J$555)</f>
        <v>134</v>
      </c>
      <c r="G316" s="8">
        <f>SUMIF(Districts!$G$17:$G$555,$A316,Districts!K$17:K$555)</f>
        <v>65</v>
      </c>
      <c r="H316" s="8">
        <f t="shared" si="16"/>
        <v>199</v>
      </c>
      <c r="I316" s="9">
        <f t="shared" si="17"/>
        <v>0.4595842956</v>
      </c>
      <c r="J316" s="8">
        <f t="shared" si="18"/>
        <v>166.5</v>
      </c>
      <c r="K316" s="9">
        <f t="shared" si="19"/>
        <v>0.3845265589</v>
      </c>
      <c r="L316" s="8">
        <f>SUMIF(Districts!$G$17:$G$555,$A316,Districts!N$17:N$555)</f>
        <v>275173.12</v>
      </c>
      <c r="M316" s="8">
        <f t="shared" si="20"/>
        <v>635.5037413</v>
      </c>
      <c r="N316" s="8">
        <f t="shared" si="21"/>
        <v>1652.691411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1">
        <v>2342.0</v>
      </c>
      <c r="B317" s="2">
        <v>1.0</v>
      </c>
      <c r="C317" s="2">
        <v>6.0</v>
      </c>
      <c r="D317" s="3" t="s">
        <v>363</v>
      </c>
      <c r="E317" s="8">
        <f>SUMIF(Districts!$G$17:$G$555,$A317,Districts!I$17:I$555)</f>
        <v>773</v>
      </c>
      <c r="F317" s="8">
        <f>SUMIF(Districts!$G$17:$G$555,$A317,Districts!J$17:J$555)</f>
        <v>161</v>
      </c>
      <c r="G317" s="8">
        <f>SUMIF(Districts!$G$17:$G$555,$A317,Districts!K$17:K$555)</f>
        <v>50</v>
      </c>
      <c r="H317" s="8">
        <f t="shared" si="16"/>
        <v>211</v>
      </c>
      <c r="I317" s="9">
        <f t="shared" si="17"/>
        <v>0.2729624838</v>
      </c>
      <c r="J317" s="8">
        <f t="shared" si="18"/>
        <v>186</v>
      </c>
      <c r="K317" s="9">
        <f t="shared" si="19"/>
        <v>0.2406209573</v>
      </c>
      <c r="L317" s="8">
        <f>SUMIF(Districts!$G$17:$G$555,$A317,Districts!N$17:N$555)</f>
        <v>204203.2</v>
      </c>
      <c r="M317" s="8">
        <f t="shared" si="20"/>
        <v>264.1697283</v>
      </c>
      <c r="N317" s="8">
        <f t="shared" si="21"/>
        <v>1097.866667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1">
        <v>2358.0</v>
      </c>
      <c r="B318" s="2">
        <v>1.0</v>
      </c>
      <c r="C318" s="2">
        <v>6.0</v>
      </c>
      <c r="D318" s="3" t="s">
        <v>364</v>
      </c>
      <c r="E318" s="8">
        <f>SUMIF(Districts!$G$17:$G$555,$A318,Districts!I$17:I$555)</f>
        <v>209</v>
      </c>
      <c r="F318" s="8">
        <f>SUMIF(Districts!$G$17:$G$555,$A318,Districts!J$17:J$555)</f>
        <v>63</v>
      </c>
      <c r="G318" s="8">
        <f>SUMIF(Districts!$G$17:$G$555,$A318,Districts!K$17:K$555)</f>
        <v>23</v>
      </c>
      <c r="H318" s="8">
        <f t="shared" si="16"/>
        <v>86</v>
      </c>
      <c r="I318" s="9">
        <f t="shared" si="17"/>
        <v>0.4114832536</v>
      </c>
      <c r="J318" s="8">
        <f t="shared" si="18"/>
        <v>74.5</v>
      </c>
      <c r="K318" s="9">
        <f t="shared" si="19"/>
        <v>0.3564593301</v>
      </c>
      <c r="L318" s="8">
        <f>SUMIF(Districts!$G$17:$G$555,$A318,Districts!N$17:N$555)</f>
        <v>114388.16</v>
      </c>
      <c r="M318" s="8">
        <f t="shared" si="20"/>
        <v>547.3117703</v>
      </c>
      <c r="N318" s="8">
        <f t="shared" si="21"/>
        <v>1535.411544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1">
        <v>2364.0</v>
      </c>
      <c r="B319" s="2">
        <v>1.0</v>
      </c>
      <c r="C319" s="2">
        <v>6.0</v>
      </c>
      <c r="D319" s="3" t="s">
        <v>365</v>
      </c>
      <c r="E319" s="8">
        <f>SUMIF(Districts!$G$17:$G$555,$A319,Districts!I$17:I$555)</f>
        <v>641</v>
      </c>
      <c r="F319" s="8">
        <f>SUMIF(Districts!$G$17:$G$555,$A319,Districts!J$17:J$555)</f>
        <v>141</v>
      </c>
      <c r="G319" s="8">
        <f>SUMIF(Districts!$G$17:$G$555,$A319,Districts!K$17:K$555)</f>
        <v>51</v>
      </c>
      <c r="H319" s="8">
        <f t="shared" si="16"/>
        <v>192</v>
      </c>
      <c r="I319" s="9">
        <f t="shared" si="17"/>
        <v>0.2995319813</v>
      </c>
      <c r="J319" s="8">
        <f t="shared" si="18"/>
        <v>166.5</v>
      </c>
      <c r="K319" s="9">
        <f t="shared" si="19"/>
        <v>0.25975039</v>
      </c>
      <c r="L319" s="8">
        <f>SUMIF(Districts!$G$17:$G$555,$A319,Districts!N$17:N$555)</f>
        <v>187763.84</v>
      </c>
      <c r="M319" s="8">
        <f t="shared" si="20"/>
        <v>292.9233073</v>
      </c>
      <c r="N319" s="8">
        <f t="shared" si="21"/>
        <v>1127.710751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1">
        <v>2365.0</v>
      </c>
      <c r="B320" s="2">
        <v>1.0</v>
      </c>
      <c r="C320" s="2">
        <v>6.0</v>
      </c>
      <c r="D320" s="3" t="s">
        <v>366</v>
      </c>
      <c r="E320" s="8">
        <f>SUMIF(Districts!$G$17:$G$555,$A320,Districts!I$17:I$555)</f>
        <v>669</v>
      </c>
      <c r="F320" s="8">
        <f>SUMIF(Districts!$G$17:$G$555,$A320,Districts!J$17:J$555)</f>
        <v>174</v>
      </c>
      <c r="G320" s="8">
        <f>SUMIF(Districts!$G$17:$G$555,$A320,Districts!K$17:K$555)</f>
        <v>63</v>
      </c>
      <c r="H320" s="8">
        <f t="shared" si="16"/>
        <v>237</v>
      </c>
      <c r="I320" s="9">
        <f t="shared" si="17"/>
        <v>0.3542600897</v>
      </c>
      <c r="J320" s="8">
        <f t="shared" si="18"/>
        <v>205.5</v>
      </c>
      <c r="K320" s="9">
        <f t="shared" si="19"/>
        <v>0.3071748879</v>
      </c>
      <c r="L320" s="8">
        <f>SUMIF(Districts!$G$17:$G$555,$A320,Districts!N$17:N$555)</f>
        <v>277865.28</v>
      </c>
      <c r="M320" s="8">
        <f t="shared" si="20"/>
        <v>415.3442152</v>
      </c>
      <c r="N320" s="8">
        <f t="shared" si="21"/>
        <v>1352.142482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1">
        <v>2396.0</v>
      </c>
      <c r="B321" s="2">
        <v>1.0</v>
      </c>
      <c r="C321" s="2">
        <v>6.0</v>
      </c>
      <c r="D321" s="3" t="s">
        <v>367</v>
      </c>
      <c r="E321" s="8">
        <f>SUMIF(Districts!$G$17:$G$555,$A321,Districts!I$17:I$555)</f>
        <v>869</v>
      </c>
      <c r="F321" s="8">
        <f>SUMIF(Districts!$G$17:$G$555,$A321,Districts!J$17:J$555)</f>
        <v>236</v>
      </c>
      <c r="G321" s="8">
        <f>SUMIF(Districts!$G$17:$G$555,$A321,Districts!K$17:K$555)</f>
        <v>82</v>
      </c>
      <c r="H321" s="8">
        <f t="shared" si="16"/>
        <v>318</v>
      </c>
      <c r="I321" s="9">
        <f t="shared" si="17"/>
        <v>0.3659378596</v>
      </c>
      <c r="J321" s="8">
        <f t="shared" si="18"/>
        <v>277</v>
      </c>
      <c r="K321" s="9">
        <f t="shared" si="19"/>
        <v>0.3187571922</v>
      </c>
      <c r="L321" s="8">
        <f>SUMIF(Districts!$G$17:$G$555,$A321,Districts!N$17:N$555)</f>
        <v>383718.72</v>
      </c>
      <c r="M321" s="8">
        <f t="shared" si="20"/>
        <v>441.5635443</v>
      </c>
      <c r="N321" s="8">
        <f t="shared" si="21"/>
        <v>1385.266137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1">
        <v>2397.0</v>
      </c>
      <c r="B322" s="2">
        <v>1.0</v>
      </c>
      <c r="C322" s="2">
        <v>5.0</v>
      </c>
      <c r="D322" s="3" t="s">
        <v>368</v>
      </c>
      <c r="E322" s="8">
        <f>SUMIF(Districts!$G$17:$G$555,$A322,Districts!I$17:I$555)</f>
        <v>926</v>
      </c>
      <c r="F322" s="8">
        <f>SUMIF(Districts!$G$17:$G$555,$A322,Districts!J$17:J$555)</f>
        <v>152</v>
      </c>
      <c r="G322" s="8">
        <f>SUMIF(Districts!$G$17:$G$555,$A322,Districts!K$17:K$555)</f>
        <v>72</v>
      </c>
      <c r="H322" s="8">
        <f t="shared" si="16"/>
        <v>224</v>
      </c>
      <c r="I322" s="9">
        <f t="shared" si="17"/>
        <v>0.2419006479</v>
      </c>
      <c r="J322" s="8">
        <f t="shared" si="18"/>
        <v>188</v>
      </c>
      <c r="K322" s="9">
        <f t="shared" si="19"/>
        <v>0.2030237581</v>
      </c>
      <c r="L322" s="8">
        <f>SUMIF(Districts!$G$17:$G$555,$A322,Districts!N$17:N$555)</f>
        <v>175276.8</v>
      </c>
      <c r="M322" s="8">
        <f t="shared" si="20"/>
        <v>189.2838013</v>
      </c>
      <c r="N322" s="8">
        <f t="shared" si="21"/>
        <v>932.3234043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1">
        <v>2448.0</v>
      </c>
      <c r="B323" s="2">
        <v>1.0</v>
      </c>
      <c r="C323" s="2">
        <v>6.0</v>
      </c>
      <c r="D323" s="3" t="s">
        <v>369</v>
      </c>
      <c r="E323" s="8">
        <f>SUMIF(Districts!$G$17:$G$555,$A323,Districts!I$17:I$555)</f>
        <v>667</v>
      </c>
      <c r="F323" s="8">
        <f>SUMIF(Districts!$G$17:$G$555,$A323,Districts!J$17:J$555)</f>
        <v>159</v>
      </c>
      <c r="G323" s="8">
        <f>SUMIF(Districts!$G$17:$G$555,$A323,Districts!K$17:K$555)</f>
        <v>71</v>
      </c>
      <c r="H323" s="8">
        <f t="shared" si="16"/>
        <v>230</v>
      </c>
      <c r="I323" s="9">
        <f t="shared" si="17"/>
        <v>0.3448275862</v>
      </c>
      <c r="J323" s="8">
        <f t="shared" si="18"/>
        <v>194.5</v>
      </c>
      <c r="K323" s="9">
        <f t="shared" si="19"/>
        <v>0.2916041979</v>
      </c>
      <c r="L323" s="8">
        <f>SUMIF(Districts!$G$17:$G$555,$A323,Districts!N$17:N$555)</f>
        <v>245158.4</v>
      </c>
      <c r="M323" s="8">
        <f t="shared" si="20"/>
        <v>367.5538231</v>
      </c>
      <c r="N323" s="8">
        <f t="shared" si="21"/>
        <v>1260.454499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1">
        <v>2527.0</v>
      </c>
      <c r="B324" s="2">
        <v>1.0</v>
      </c>
      <c r="C324" s="2">
        <v>6.0</v>
      </c>
      <c r="D324" s="3" t="s">
        <v>370</v>
      </c>
      <c r="E324" s="8">
        <f>SUMIF(Districts!$G$17:$G$555,$A324,Districts!I$17:I$555)</f>
        <v>66</v>
      </c>
      <c r="F324" s="8">
        <f>SUMIF(Districts!$G$17:$G$555,$A324,Districts!J$17:J$555)</f>
        <v>34</v>
      </c>
      <c r="G324" s="8">
        <f>SUMIF(Districts!$G$17:$G$555,$A324,Districts!K$17:K$555)</f>
        <v>11</v>
      </c>
      <c r="H324" s="8">
        <f t="shared" si="16"/>
        <v>45</v>
      </c>
      <c r="I324" s="9">
        <f t="shared" si="17"/>
        <v>0.6818181818</v>
      </c>
      <c r="J324" s="8">
        <f t="shared" si="18"/>
        <v>39.5</v>
      </c>
      <c r="K324" s="9">
        <f t="shared" si="19"/>
        <v>0.5984848485</v>
      </c>
      <c r="L324" s="8">
        <f>SUMIF(Districts!$G$17:$G$555,$A324,Districts!N$17:N$555)</f>
        <v>101557.44</v>
      </c>
      <c r="M324" s="8">
        <f t="shared" si="20"/>
        <v>1538.749091</v>
      </c>
      <c r="N324" s="8">
        <f t="shared" si="21"/>
        <v>2571.07443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1">
        <v>2534.0</v>
      </c>
      <c r="B325" s="2">
        <v>1.0</v>
      </c>
      <c r="C325" s="2">
        <v>6.0</v>
      </c>
      <c r="D325" s="3" t="s">
        <v>371</v>
      </c>
      <c r="E325" s="8">
        <f>SUMIF(Districts!$G$17:$G$555,$A325,Districts!I$17:I$555)</f>
        <v>619</v>
      </c>
      <c r="F325" s="8">
        <f>SUMIF(Districts!$G$17:$G$555,$A325,Districts!J$17:J$555)</f>
        <v>149</v>
      </c>
      <c r="G325" s="8">
        <f>SUMIF(Districts!$G$17:$G$555,$A325,Districts!K$17:K$555)</f>
        <v>84</v>
      </c>
      <c r="H325" s="8">
        <f t="shared" si="16"/>
        <v>233</v>
      </c>
      <c r="I325" s="9">
        <f t="shared" si="17"/>
        <v>0.3764135703</v>
      </c>
      <c r="J325" s="8">
        <f t="shared" si="18"/>
        <v>191</v>
      </c>
      <c r="K325" s="9">
        <f t="shared" si="19"/>
        <v>0.3085621971</v>
      </c>
      <c r="L325" s="8">
        <f>SUMIF(Districts!$G$17:$G$555,$A325,Districts!N$17:N$555)</f>
        <v>278438.08</v>
      </c>
      <c r="M325" s="8">
        <f t="shared" si="20"/>
        <v>449.8191922</v>
      </c>
      <c r="N325" s="8">
        <f t="shared" si="21"/>
        <v>1457.790995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1">
        <v>2536.0</v>
      </c>
      <c r="B326" s="2">
        <v>1.0</v>
      </c>
      <c r="C326" s="2">
        <v>6.0</v>
      </c>
      <c r="D326" s="3" t="s">
        <v>372</v>
      </c>
      <c r="E326" s="8">
        <f>SUMIF(Districts!$G$17:$G$555,$A326,Districts!I$17:I$555)</f>
        <v>293</v>
      </c>
      <c r="F326" s="8">
        <f>SUMIF(Districts!$G$17:$G$555,$A326,Districts!J$17:J$555)</f>
        <v>94</v>
      </c>
      <c r="G326" s="8">
        <f>SUMIF(Districts!$G$17:$G$555,$A326,Districts!K$17:K$555)</f>
        <v>31</v>
      </c>
      <c r="H326" s="8">
        <f t="shared" si="16"/>
        <v>125</v>
      </c>
      <c r="I326" s="9">
        <f t="shared" si="17"/>
        <v>0.4266211604</v>
      </c>
      <c r="J326" s="8">
        <f t="shared" si="18"/>
        <v>109.5</v>
      </c>
      <c r="K326" s="9">
        <f t="shared" si="19"/>
        <v>0.3737201365</v>
      </c>
      <c r="L326" s="8">
        <f>SUMIF(Districts!$G$17:$G$555,$A326,Districts!N$17:N$555)</f>
        <v>178427.2</v>
      </c>
      <c r="M326" s="8">
        <f t="shared" si="20"/>
        <v>608.9665529</v>
      </c>
      <c r="N326" s="8">
        <f t="shared" si="21"/>
        <v>1629.472146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1">
        <v>2580.0</v>
      </c>
      <c r="B327" s="2">
        <v>1.0</v>
      </c>
      <c r="C327" s="2">
        <v>6.0</v>
      </c>
      <c r="D327" s="3" t="s">
        <v>373</v>
      </c>
      <c r="E327" s="8">
        <f>SUMIF(Districts!$G$17:$G$555,$A327,Districts!I$17:I$555)</f>
        <v>732</v>
      </c>
      <c r="F327" s="8">
        <f>SUMIF(Districts!$G$17:$G$555,$A327,Districts!J$17:J$555)</f>
        <v>242</v>
      </c>
      <c r="G327" s="8">
        <f>SUMIF(Districts!$G$17:$G$555,$A327,Districts!K$17:K$555)</f>
        <v>50</v>
      </c>
      <c r="H327" s="8">
        <f t="shared" si="16"/>
        <v>292</v>
      </c>
      <c r="I327" s="9">
        <f t="shared" si="17"/>
        <v>0.3989071038</v>
      </c>
      <c r="J327" s="8">
        <f t="shared" si="18"/>
        <v>267</v>
      </c>
      <c r="K327" s="9">
        <f t="shared" si="19"/>
        <v>0.3647540984</v>
      </c>
      <c r="L327" s="8">
        <f>SUMIF(Districts!$G$17:$G$555,$A327,Districts!N$17:N$555)</f>
        <v>422382.72</v>
      </c>
      <c r="M327" s="8">
        <f t="shared" si="20"/>
        <v>577.0255738</v>
      </c>
      <c r="N327" s="8">
        <f t="shared" si="21"/>
        <v>1581.957753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1">
        <v>2609.0</v>
      </c>
      <c r="B328" s="2">
        <v>1.0</v>
      </c>
      <c r="C328" s="2">
        <v>6.0</v>
      </c>
      <c r="D328" s="3" t="s">
        <v>374</v>
      </c>
      <c r="E328" s="8">
        <f>SUMIF(Districts!$G$17:$G$555,$A328,Districts!I$17:I$555)</f>
        <v>429</v>
      </c>
      <c r="F328" s="8">
        <f>SUMIF(Districts!$G$17:$G$555,$A328,Districts!J$17:J$555)</f>
        <v>122</v>
      </c>
      <c r="G328" s="8">
        <f>SUMIF(Districts!$G$17:$G$555,$A328,Districts!K$17:K$555)</f>
        <v>33</v>
      </c>
      <c r="H328" s="8">
        <f t="shared" si="16"/>
        <v>155</v>
      </c>
      <c r="I328" s="9">
        <f t="shared" si="17"/>
        <v>0.3613053613</v>
      </c>
      <c r="J328" s="8">
        <f t="shared" si="18"/>
        <v>138.5</v>
      </c>
      <c r="K328" s="9">
        <f t="shared" si="19"/>
        <v>0.3228438228</v>
      </c>
      <c r="L328" s="8">
        <f>SUMIF(Districts!$G$17:$G$555,$A328,Districts!N$17:N$555)</f>
        <v>192747.2</v>
      </c>
      <c r="M328" s="8">
        <f t="shared" si="20"/>
        <v>449.2941725</v>
      </c>
      <c r="N328" s="8">
        <f t="shared" si="21"/>
        <v>1391.676534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1">
        <v>2683.0</v>
      </c>
      <c r="B329" s="2">
        <v>1.0</v>
      </c>
      <c r="C329" s="2">
        <v>6.0</v>
      </c>
      <c r="D329" s="3" t="s">
        <v>375</v>
      </c>
      <c r="E329" s="8">
        <f>SUMIF(Districts!$G$17:$G$555,$A329,Districts!I$17:I$555)</f>
        <v>246</v>
      </c>
      <c r="F329" s="8">
        <f>SUMIF(Districts!$G$17:$G$555,$A329,Districts!J$17:J$555)</f>
        <v>23</v>
      </c>
      <c r="G329" s="8">
        <f>SUMIF(Districts!$G$17:$G$555,$A329,Districts!K$17:K$555)</f>
        <v>35</v>
      </c>
      <c r="H329" s="8">
        <f t="shared" si="16"/>
        <v>58</v>
      </c>
      <c r="I329" s="9">
        <f t="shared" si="17"/>
        <v>0.2357723577</v>
      </c>
      <c r="J329" s="8">
        <f t="shared" si="18"/>
        <v>40.5</v>
      </c>
      <c r="K329" s="9">
        <f t="shared" si="19"/>
        <v>0.1646341463</v>
      </c>
      <c r="L329" s="8">
        <f>SUMIF(Districts!$G$17:$G$555,$A329,Districts!N$17:N$555)</f>
        <v>31675.84</v>
      </c>
      <c r="M329" s="8">
        <f t="shared" si="20"/>
        <v>128.7635772</v>
      </c>
      <c r="N329" s="8">
        <f t="shared" si="21"/>
        <v>782.1195062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1">
        <v>2687.0</v>
      </c>
      <c r="B330" s="2">
        <v>1.0</v>
      </c>
      <c r="C330" s="2">
        <v>5.0</v>
      </c>
      <c r="D330" s="3" t="s">
        <v>376</v>
      </c>
      <c r="E330" s="8">
        <f>SUMIF(Districts!$G$17:$G$555,$A330,Districts!I$17:I$555)</f>
        <v>1218</v>
      </c>
      <c r="F330" s="8">
        <f>SUMIF(Districts!$G$17:$G$555,$A330,Districts!J$17:J$555)</f>
        <v>149</v>
      </c>
      <c r="G330" s="8">
        <f>SUMIF(Districts!$G$17:$G$555,$A330,Districts!K$17:K$555)</f>
        <v>68</v>
      </c>
      <c r="H330" s="8">
        <f t="shared" si="16"/>
        <v>217</v>
      </c>
      <c r="I330" s="9">
        <f t="shared" si="17"/>
        <v>0.1781609195</v>
      </c>
      <c r="J330" s="8">
        <f t="shared" si="18"/>
        <v>183</v>
      </c>
      <c r="K330" s="9">
        <f t="shared" si="19"/>
        <v>0.1502463054</v>
      </c>
      <c r="L330" s="8">
        <f>SUMIF(Districts!$G$17:$G$555,$A330,Districts!N$17:N$555)</f>
        <v>127619.84</v>
      </c>
      <c r="M330" s="8">
        <f t="shared" si="20"/>
        <v>104.7781938</v>
      </c>
      <c r="N330" s="8">
        <f t="shared" si="21"/>
        <v>697.3761749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1">
        <v>2689.0</v>
      </c>
      <c r="B331" s="2">
        <v>1.0</v>
      </c>
      <c r="C331" s="2">
        <v>5.0</v>
      </c>
      <c r="D331" s="3" t="s">
        <v>377</v>
      </c>
      <c r="E331" s="8">
        <f>SUMIF(Districts!$G$17:$G$555,$A331,Districts!I$17:I$555)</f>
        <v>1082</v>
      </c>
      <c r="F331" s="8">
        <f>SUMIF(Districts!$G$17:$G$555,$A331,Districts!J$17:J$555)</f>
        <v>276</v>
      </c>
      <c r="G331" s="8">
        <f>SUMIF(Districts!$G$17:$G$555,$A331,Districts!K$17:K$555)</f>
        <v>109</v>
      </c>
      <c r="H331" s="8">
        <f t="shared" si="16"/>
        <v>385</v>
      </c>
      <c r="I331" s="9">
        <f t="shared" si="17"/>
        <v>0.3558225508</v>
      </c>
      <c r="J331" s="8">
        <f t="shared" si="18"/>
        <v>330.5</v>
      </c>
      <c r="K331" s="9">
        <f t="shared" si="19"/>
        <v>0.3054528651</v>
      </c>
      <c r="L331" s="8">
        <f>SUMIF(Districts!$G$17:$G$555,$A331,Districts!N$17:N$555)</f>
        <v>466602.88</v>
      </c>
      <c r="M331" s="8">
        <f t="shared" si="20"/>
        <v>431.2411091</v>
      </c>
      <c r="N331" s="8">
        <f t="shared" si="21"/>
        <v>1411.809017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1">
        <v>2711.0</v>
      </c>
      <c r="B332" s="2">
        <v>1.0</v>
      </c>
      <c r="C332" s="2">
        <v>6.0</v>
      </c>
      <c r="D332" s="3" t="s">
        <v>378</v>
      </c>
      <c r="E332" s="8">
        <f>SUMIF(Districts!$G$17:$G$555,$A332,Districts!I$17:I$555)</f>
        <v>924</v>
      </c>
      <c r="F332" s="8">
        <f>SUMIF(Districts!$G$17:$G$555,$A332,Districts!J$17:J$555)</f>
        <v>284</v>
      </c>
      <c r="G332" s="8">
        <f>SUMIF(Districts!$G$17:$G$555,$A332,Districts!K$17:K$555)</f>
        <v>86</v>
      </c>
      <c r="H332" s="8">
        <f t="shared" si="16"/>
        <v>370</v>
      </c>
      <c r="I332" s="9">
        <f t="shared" si="17"/>
        <v>0.4004329004</v>
      </c>
      <c r="J332" s="8">
        <f t="shared" si="18"/>
        <v>327</v>
      </c>
      <c r="K332" s="9">
        <f t="shared" si="19"/>
        <v>0.3538961039</v>
      </c>
      <c r="L332" s="8">
        <f>SUMIF(Districts!$G$17:$G$555,$A332,Districts!N$17:N$555)</f>
        <v>500398.08</v>
      </c>
      <c r="M332" s="8">
        <f t="shared" si="20"/>
        <v>541.5563636</v>
      </c>
      <c r="N332" s="8">
        <f t="shared" si="21"/>
        <v>1530.269358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1">
        <v>2752.0</v>
      </c>
      <c r="B333" s="2">
        <v>1.0</v>
      </c>
      <c r="C333" s="2">
        <v>5.0</v>
      </c>
      <c r="D333" s="3" t="s">
        <v>379</v>
      </c>
      <c r="E333" s="8">
        <f>SUMIF(Districts!$G$17:$G$555,$A333,Districts!I$17:I$555)</f>
        <v>1745</v>
      </c>
      <c r="F333" s="8">
        <f>SUMIF(Districts!$G$17:$G$555,$A333,Districts!J$17:J$555)</f>
        <v>572</v>
      </c>
      <c r="G333" s="8">
        <f>SUMIF(Districts!$G$17:$G$555,$A333,Districts!K$17:K$555)</f>
        <v>213</v>
      </c>
      <c r="H333" s="8">
        <f t="shared" si="16"/>
        <v>785</v>
      </c>
      <c r="I333" s="9">
        <f t="shared" si="17"/>
        <v>0.4498567335</v>
      </c>
      <c r="J333" s="8">
        <f t="shared" si="18"/>
        <v>678.5</v>
      </c>
      <c r="K333" s="9">
        <f t="shared" si="19"/>
        <v>0.3888252149</v>
      </c>
      <c r="L333" s="8">
        <f>SUMIF(Districts!$G$17:$G$555,$A333,Districts!N$17:N$555)</f>
        <v>1161352</v>
      </c>
      <c r="M333" s="8">
        <f t="shared" si="20"/>
        <v>665.5312321</v>
      </c>
      <c r="N333" s="8">
        <f t="shared" si="21"/>
        <v>1711.646279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1">
        <v>2753.0</v>
      </c>
      <c r="B334" s="2">
        <v>1.0</v>
      </c>
      <c r="C334" s="2">
        <v>5.0</v>
      </c>
      <c r="D334" s="3" t="s">
        <v>380</v>
      </c>
      <c r="E334" s="8">
        <f>SUMIF(Districts!$G$17:$G$555,$A334,Districts!I$17:I$555)</f>
        <v>930</v>
      </c>
      <c r="F334" s="8">
        <f>SUMIF(Districts!$G$17:$G$555,$A334,Districts!J$17:J$555)</f>
        <v>329</v>
      </c>
      <c r="G334" s="8">
        <f>SUMIF(Districts!$G$17:$G$555,$A334,Districts!K$17:K$555)</f>
        <v>156</v>
      </c>
      <c r="H334" s="8">
        <f t="shared" si="16"/>
        <v>485</v>
      </c>
      <c r="I334" s="9">
        <f t="shared" si="17"/>
        <v>0.5215053763</v>
      </c>
      <c r="J334" s="8">
        <f t="shared" si="18"/>
        <v>407</v>
      </c>
      <c r="K334" s="9">
        <f t="shared" si="19"/>
        <v>0.4376344086</v>
      </c>
      <c r="L334" s="8">
        <f>SUMIF(Districts!$G$17:$G$555,$A334,Districts!N$17:N$555)</f>
        <v>769671.36</v>
      </c>
      <c r="M334" s="8">
        <f t="shared" si="20"/>
        <v>827.6036129</v>
      </c>
      <c r="N334" s="8">
        <f t="shared" si="21"/>
        <v>1891.084423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1">
        <v>2754.0</v>
      </c>
      <c r="B335" s="2">
        <v>1.0</v>
      </c>
      <c r="C335" s="2">
        <v>6.0</v>
      </c>
      <c r="D335" s="3" t="s">
        <v>381</v>
      </c>
      <c r="E335" s="8">
        <f>SUMIF(Districts!$G$17:$G$555,$A335,Districts!I$17:I$555)</f>
        <v>429</v>
      </c>
      <c r="F335" s="8">
        <f>SUMIF(Districts!$G$17:$G$555,$A335,Districts!J$17:J$555)</f>
        <v>86</v>
      </c>
      <c r="G335" s="8">
        <f>SUMIF(Districts!$G$17:$G$555,$A335,Districts!K$17:K$555)</f>
        <v>55</v>
      </c>
      <c r="H335" s="8">
        <f t="shared" si="16"/>
        <v>141</v>
      </c>
      <c r="I335" s="9">
        <f t="shared" si="17"/>
        <v>0.3286713287</v>
      </c>
      <c r="J335" s="8">
        <f t="shared" si="18"/>
        <v>113.5</v>
      </c>
      <c r="K335" s="9">
        <f t="shared" si="19"/>
        <v>0.2645687646</v>
      </c>
      <c r="L335" s="8">
        <f>SUMIF(Districts!$G$17:$G$555,$A335,Districts!N$17:N$555)</f>
        <v>135581.76</v>
      </c>
      <c r="M335" s="8">
        <f t="shared" si="20"/>
        <v>316.0413986</v>
      </c>
      <c r="N335" s="8">
        <f t="shared" si="21"/>
        <v>1194.552952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1">
        <v>2769.0</v>
      </c>
      <c r="B336" s="2">
        <v>1.0</v>
      </c>
      <c r="C336" s="2">
        <v>5.0</v>
      </c>
      <c r="D336" s="3" t="s">
        <v>382</v>
      </c>
      <c r="E336" s="8">
        <f>SUMIF(Districts!$G$17:$G$555,$A336,Districts!I$17:I$555)</f>
        <v>1085</v>
      </c>
      <c r="F336" s="8">
        <f>SUMIF(Districts!$G$17:$G$555,$A336,Districts!J$17:J$555)</f>
        <v>155</v>
      </c>
      <c r="G336" s="8">
        <f>SUMIF(Districts!$G$17:$G$555,$A336,Districts!K$17:K$555)</f>
        <v>52</v>
      </c>
      <c r="H336" s="8">
        <f t="shared" si="16"/>
        <v>207</v>
      </c>
      <c r="I336" s="9">
        <f t="shared" si="17"/>
        <v>0.1907834101</v>
      </c>
      <c r="J336" s="8">
        <f t="shared" si="18"/>
        <v>181</v>
      </c>
      <c r="K336" s="9">
        <f t="shared" si="19"/>
        <v>0.1668202765</v>
      </c>
      <c r="L336" s="8">
        <f>SUMIF(Districts!$G$17:$G$555,$A336,Districts!N$17:N$555)</f>
        <v>133519.68</v>
      </c>
      <c r="M336" s="8">
        <f t="shared" si="20"/>
        <v>123.0596129</v>
      </c>
      <c r="N336" s="8">
        <f t="shared" si="21"/>
        <v>737.6777901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1">
        <v>2805.0</v>
      </c>
      <c r="B337" s="2">
        <v>1.0</v>
      </c>
      <c r="C337" s="2">
        <v>5.0</v>
      </c>
      <c r="D337" s="3" t="s">
        <v>383</v>
      </c>
      <c r="E337" s="8">
        <f>SUMIF(Districts!$G$17:$G$555,$A337,Districts!I$17:I$555)</f>
        <v>1228</v>
      </c>
      <c r="F337" s="8">
        <f>SUMIF(Districts!$G$17:$G$555,$A337,Districts!J$17:J$555)</f>
        <v>137</v>
      </c>
      <c r="G337" s="8">
        <f>SUMIF(Districts!$G$17:$G$555,$A337,Districts!K$17:K$555)</f>
        <v>51</v>
      </c>
      <c r="H337" s="8">
        <f t="shared" si="16"/>
        <v>188</v>
      </c>
      <c r="I337" s="9">
        <f t="shared" si="17"/>
        <v>0.1530944625</v>
      </c>
      <c r="J337" s="8">
        <f t="shared" si="18"/>
        <v>162.5</v>
      </c>
      <c r="K337" s="9">
        <f t="shared" si="19"/>
        <v>0.1323289902</v>
      </c>
      <c r="L337" s="8">
        <f>SUMIF(Districts!$G$17:$G$555,$A337,Districts!N$17:N$555)</f>
        <v>94855.68</v>
      </c>
      <c r="M337" s="8">
        <f t="shared" si="20"/>
        <v>77.24403909</v>
      </c>
      <c r="N337" s="8">
        <f t="shared" si="21"/>
        <v>583.7272615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1">
        <v>2835.0</v>
      </c>
      <c r="B338" s="2">
        <v>1.0</v>
      </c>
      <c r="C338" s="2">
        <v>6.0</v>
      </c>
      <c r="D338" s="3" t="s">
        <v>384</v>
      </c>
      <c r="E338" s="8">
        <f>SUMIF(Districts!$G$17:$G$555,$A338,Districts!I$17:I$555)</f>
        <v>667</v>
      </c>
      <c r="F338" s="8">
        <f>SUMIF(Districts!$G$17:$G$555,$A338,Districts!J$17:J$555)</f>
        <v>107</v>
      </c>
      <c r="G338" s="8">
        <f>SUMIF(Districts!$G$17:$G$555,$A338,Districts!K$17:K$555)</f>
        <v>47</v>
      </c>
      <c r="H338" s="8">
        <f t="shared" si="16"/>
        <v>154</v>
      </c>
      <c r="I338" s="9">
        <f t="shared" si="17"/>
        <v>0.2308845577</v>
      </c>
      <c r="J338" s="8">
        <f t="shared" si="18"/>
        <v>130.5</v>
      </c>
      <c r="K338" s="9">
        <f t="shared" si="19"/>
        <v>0.1956521739</v>
      </c>
      <c r="L338" s="8">
        <f>SUMIF(Districts!$G$17:$G$555,$A338,Districts!N$17:N$555)</f>
        <v>109805.76</v>
      </c>
      <c r="M338" s="8">
        <f t="shared" si="20"/>
        <v>164.6263268</v>
      </c>
      <c r="N338" s="8">
        <f t="shared" si="21"/>
        <v>841.4234483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1">
        <v>2853.0</v>
      </c>
      <c r="B339" s="2">
        <v>1.0</v>
      </c>
      <c r="C339" s="2">
        <v>6.0</v>
      </c>
      <c r="D339" s="3" t="s">
        <v>385</v>
      </c>
      <c r="E339" s="8">
        <f>SUMIF(Districts!$G$17:$G$555,$A339,Districts!I$17:I$555)</f>
        <v>777</v>
      </c>
      <c r="F339" s="8">
        <f>SUMIF(Districts!$G$17:$G$555,$A339,Districts!J$17:J$555)</f>
        <v>284</v>
      </c>
      <c r="G339" s="8">
        <f>SUMIF(Districts!$G$17:$G$555,$A339,Districts!K$17:K$555)</f>
        <v>78</v>
      </c>
      <c r="H339" s="8">
        <f t="shared" si="16"/>
        <v>362</v>
      </c>
      <c r="I339" s="9">
        <f t="shared" si="17"/>
        <v>0.4658944659</v>
      </c>
      <c r="J339" s="8">
        <f t="shared" si="18"/>
        <v>323</v>
      </c>
      <c r="K339" s="9">
        <f t="shared" si="19"/>
        <v>0.4157014157</v>
      </c>
      <c r="L339" s="8">
        <f>SUMIF(Districts!$G$17:$G$555,$A339,Districts!N$17:N$555)</f>
        <v>598976.96</v>
      </c>
      <c r="M339" s="8">
        <f t="shared" si="20"/>
        <v>770.8841184</v>
      </c>
      <c r="N339" s="8">
        <f t="shared" si="21"/>
        <v>1854.417833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1">
        <v>2854.0</v>
      </c>
      <c r="B340" s="2">
        <v>1.0</v>
      </c>
      <c r="C340" s="2">
        <v>6.0</v>
      </c>
      <c r="D340" s="3" t="s">
        <v>386</v>
      </c>
      <c r="E340" s="8">
        <f>SUMIF(Districts!$G$17:$G$555,$A340,Districts!I$17:I$555)</f>
        <v>614</v>
      </c>
      <c r="F340" s="8">
        <f>SUMIF(Districts!$G$17:$G$555,$A340,Districts!J$17:J$555)</f>
        <v>188</v>
      </c>
      <c r="G340" s="8">
        <f>SUMIF(Districts!$G$17:$G$555,$A340,Districts!K$17:K$555)</f>
        <v>58</v>
      </c>
      <c r="H340" s="8">
        <f t="shared" si="16"/>
        <v>246</v>
      </c>
      <c r="I340" s="9">
        <f t="shared" si="17"/>
        <v>0.4006514658</v>
      </c>
      <c r="J340" s="8">
        <f t="shared" si="18"/>
        <v>217</v>
      </c>
      <c r="K340" s="9">
        <f t="shared" si="19"/>
        <v>0.3534201954</v>
      </c>
      <c r="L340" s="8">
        <f>SUMIF(Districts!$G$17:$G$555,$A340,Districts!N$17:N$555)</f>
        <v>329703.68</v>
      </c>
      <c r="M340" s="8">
        <f t="shared" si="20"/>
        <v>536.9766775</v>
      </c>
      <c r="N340" s="8">
        <f t="shared" si="21"/>
        <v>1519.371797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1">
        <v>2856.0</v>
      </c>
      <c r="B341" s="2">
        <v>1.0</v>
      </c>
      <c r="C341" s="2">
        <v>6.0</v>
      </c>
      <c r="D341" s="3" t="s">
        <v>387</v>
      </c>
      <c r="E341" s="8">
        <f>SUMIF(Districts!$G$17:$G$555,$A341,Districts!I$17:I$555)</f>
        <v>293</v>
      </c>
      <c r="F341" s="8">
        <f>SUMIF(Districts!$G$17:$G$555,$A341,Districts!J$17:J$555)</f>
        <v>51</v>
      </c>
      <c r="G341" s="8">
        <f>SUMIF(Districts!$G$17:$G$555,$A341,Districts!K$17:K$555)</f>
        <v>56</v>
      </c>
      <c r="H341" s="8">
        <f t="shared" si="16"/>
        <v>107</v>
      </c>
      <c r="I341" s="9">
        <f t="shared" si="17"/>
        <v>0.3651877133</v>
      </c>
      <c r="J341" s="8">
        <f t="shared" si="18"/>
        <v>79</v>
      </c>
      <c r="K341" s="9">
        <f t="shared" si="19"/>
        <v>0.2696245734</v>
      </c>
      <c r="L341" s="8">
        <f>SUMIF(Districts!$G$17:$G$555,$A341,Districts!N$17:N$555)</f>
        <v>91533.44</v>
      </c>
      <c r="M341" s="8">
        <f t="shared" si="20"/>
        <v>312.4008191</v>
      </c>
      <c r="N341" s="8">
        <f t="shared" si="21"/>
        <v>1158.651139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1">
        <v>2859.0</v>
      </c>
      <c r="B342" s="2">
        <v>1.0</v>
      </c>
      <c r="C342" s="2">
        <v>5.0</v>
      </c>
      <c r="D342" s="3" t="s">
        <v>388</v>
      </c>
      <c r="E342" s="8">
        <f>SUMIF(Districts!$G$17:$G$555,$A342,Districts!I$17:I$555)</f>
        <v>1523</v>
      </c>
      <c r="F342" s="8">
        <f>SUMIF(Districts!$G$17:$G$555,$A342,Districts!J$17:J$555)</f>
        <v>271</v>
      </c>
      <c r="G342" s="8">
        <f>SUMIF(Districts!$G$17:$G$555,$A342,Districts!K$17:K$555)</f>
        <v>114</v>
      </c>
      <c r="H342" s="8">
        <f t="shared" si="16"/>
        <v>385</v>
      </c>
      <c r="I342" s="9">
        <f t="shared" si="17"/>
        <v>0.252790545</v>
      </c>
      <c r="J342" s="8">
        <f t="shared" si="18"/>
        <v>328</v>
      </c>
      <c r="K342" s="9">
        <f t="shared" si="19"/>
        <v>0.2153644123</v>
      </c>
      <c r="L342" s="8">
        <f>SUMIF(Districts!$G$17:$G$555,$A342,Districts!N$17:N$555)</f>
        <v>317846.72</v>
      </c>
      <c r="M342" s="8">
        <f t="shared" si="20"/>
        <v>208.6977807</v>
      </c>
      <c r="N342" s="8">
        <f t="shared" si="21"/>
        <v>969.044878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1">
        <v>2860.0</v>
      </c>
      <c r="B343" s="2">
        <v>1.0</v>
      </c>
      <c r="C343" s="2">
        <v>5.0</v>
      </c>
      <c r="D343" s="3" t="s">
        <v>389</v>
      </c>
      <c r="E343" s="8">
        <f>SUMIF(Districts!$G$17:$G$555,$A343,Districts!I$17:I$555)</f>
        <v>1060</v>
      </c>
      <c r="F343" s="8">
        <f>SUMIF(Districts!$G$17:$G$555,$A343,Districts!J$17:J$555)</f>
        <v>311</v>
      </c>
      <c r="G343" s="8">
        <f>SUMIF(Districts!$G$17:$G$555,$A343,Districts!K$17:K$555)</f>
        <v>78</v>
      </c>
      <c r="H343" s="8">
        <f t="shared" si="16"/>
        <v>389</v>
      </c>
      <c r="I343" s="9">
        <f t="shared" si="17"/>
        <v>0.3669811321</v>
      </c>
      <c r="J343" s="8">
        <f t="shared" si="18"/>
        <v>350</v>
      </c>
      <c r="K343" s="9">
        <f t="shared" si="19"/>
        <v>0.3301886792</v>
      </c>
      <c r="L343" s="8">
        <f>SUMIF(Districts!$G$17:$G$555,$A343,Districts!N$17:N$555)</f>
        <v>507558.08</v>
      </c>
      <c r="M343" s="8">
        <f t="shared" si="20"/>
        <v>478.8283774</v>
      </c>
      <c r="N343" s="8">
        <f t="shared" si="21"/>
        <v>1450.165943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1">
        <v>2884.0</v>
      </c>
      <c r="B344" s="2">
        <v>1.0</v>
      </c>
      <c r="C344" s="2">
        <v>6.0</v>
      </c>
      <c r="D344" s="3" t="s">
        <v>390</v>
      </c>
      <c r="E344" s="8">
        <f>SUMIF(Districts!$G$17:$G$555,$A344,Districts!I$17:I$555)</f>
        <v>406</v>
      </c>
      <c r="F344" s="8">
        <f>SUMIF(Districts!$G$17:$G$555,$A344,Districts!J$17:J$555)</f>
        <v>100</v>
      </c>
      <c r="G344" s="8">
        <f>SUMIF(Districts!$G$17:$G$555,$A344,Districts!K$17:K$555)</f>
        <v>44</v>
      </c>
      <c r="H344" s="8">
        <f t="shared" si="16"/>
        <v>144</v>
      </c>
      <c r="I344" s="9">
        <f t="shared" si="17"/>
        <v>0.354679803</v>
      </c>
      <c r="J344" s="8">
        <f t="shared" si="18"/>
        <v>122</v>
      </c>
      <c r="K344" s="9">
        <f t="shared" si="19"/>
        <v>0.3004926108</v>
      </c>
      <c r="L344" s="8">
        <f>SUMIF(Districts!$G$17:$G$555,$A344,Districts!N$17:N$555)</f>
        <v>157634.56</v>
      </c>
      <c r="M344" s="8">
        <f t="shared" si="20"/>
        <v>388.2624631</v>
      </c>
      <c r="N344" s="8">
        <f t="shared" si="21"/>
        <v>1292.086557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1">
        <v>2886.0</v>
      </c>
      <c r="B345" s="2">
        <v>1.0</v>
      </c>
      <c r="C345" s="2">
        <v>6.0</v>
      </c>
      <c r="D345" s="3" t="s">
        <v>391</v>
      </c>
      <c r="E345" s="8">
        <f>SUMIF(Districts!$G$17:$G$555,$A345,Districts!I$17:I$555)</f>
        <v>230</v>
      </c>
      <c r="F345" s="8">
        <f>SUMIF(Districts!$G$17:$G$555,$A345,Districts!J$17:J$555)</f>
        <v>41</v>
      </c>
      <c r="G345" s="8">
        <f>SUMIF(Districts!$G$17:$G$555,$A345,Districts!K$17:K$555)</f>
        <v>11</v>
      </c>
      <c r="H345" s="8">
        <f t="shared" si="16"/>
        <v>52</v>
      </c>
      <c r="I345" s="9">
        <f t="shared" si="17"/>
        <v>0.2260869565</v>
      </c>
      <c r="J345" s="8">
        <f t="shared" si="18"/>
        <v>46.5</v>
      </c>
      <c r="K345" s="9">
        <f t="shared" si="19"/>
        <v>0.202173913</v>
      </c>
      <c r="L345" s="8">
        <f>SUMIF(Districts!$G$17:$G$555,$A345,Districts!N$17:N$555)</f>
        <v>41871.68</v>
      </c>
      <c r="M345" s="8">
        <f t="shared" si="20"/>
        <v>182.0507826</v>
      </c>
      <c r="N345" s="8">
        <f t="shared" si="21"/>
        <v>900.4662366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1">
        <v>2888.0</v>
      </c>
      <c r="B346" s="2">
        <v>1.0</v>
      </c>
      <c r="C346" s="2">
        <v>6.0</v>
      </c>
      <c r="D346" s="3" t="s">
        <v>392</v>
      </c>
      <c r="E346" s="8">
        <f>SUMIF(Districts!$G$17:$G$555,$A346,Districts!I$17:I$555)</f>
        <v>335</v>
      </c>
      <c r="F346" s="8">
        <f>SUMIF(Districts!$G$17:$G$555,$A346,Districts!J$17:J$555)</f>
        <v>116</v>
      </c>
      <c r="G346" s="8">
        <f>SUMIF(Districts!$G$17:$G$555,$A346,Districts!K$17:K$555)</f>
        <v>47</v>
      </c>
      <c r="H346" s="8">
        <f t="shared" si="16"/>
        <v>163</v>
      </c>
      <c r="I346" s="9">
        <f t="shared" si="17"/>
        <v>0.4865671642</v>
      </c>
      <c r="J346" s="8">
        <f t="shared" si="18"/>
        <v>139.5</v>
      </c>
      <c r="K346" s="9">
        <f t="shared" si="19"/>
        <v>0.4164179104</v>
      </c>
      <c r="L346" s="8">
        <f>SUMIF(Districts!$G$17:$G$555,$A346,Districts!N$17:N$555)</f>
        <v>296252.16</v>
      </c>
      <c r="M346" s="8">
        <f t="shared" si="20"/>
        <v>884.334806</v>
      </c>
      <c r="N346" s="8">
        <f t="shared" si="21"/>
        <v>2123.671398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1">
        <v>2889.0</v>
      </c>
      <c r="B347" s="2">
        <v>1.0</v>
      </c>
      <c r="C347" s="2">
        <v>6.0</v>
      </c>
      <c r="D347" s="3" t="s">
        <v>393</v>
      </c>
      <c r="E347" s="8">
        <f>SUMIF(Districts!$G$17:$G$555,$A347,Districts!I$17:I$555)</f>
        <v>710</v>
      </c>
      <c r="F347" s="8">
        <f>SUMIF(Districts!$G$17:$G$555,$A347,Districts!J$17:J$555)</f>
        <v>126</v>
      </c>
      <c r="G347" s="8">
        <f>SUMIF(Districts!$G$17:$G$555,$A347,Districts!K$17:K$555)</f>
        <v>30</v>
      </c>
      <c r="H347" s="8">
        <f t="shared" si="16"/>
        <v>156</v>
      </c>
      <c r="I347" s="9">
        <f t="shared" si="17"/>
        <v>0.2197183099</v>
      </c>
      <c r="J347" s="8">
        <f t="shared" si="18"/>
        <v>141</v>
      </c>
      <c r="K347" s="9">
        <f t="shared" si="19"/>
        <v>0.1985915493</v>
      </c>
      <c r="L347" s="8">
        <f>SUMIF(Districts!$G$17:$G$555,$A347,Districts!N$17:N$555)</f>
        <v>120746.24</v>
      </c>
      <c r="M347" s="8">
        <f t="shared" si="20"/>
        <v>170.0651268</v>
      </c>
      <c r="N347" s="8">
        <f t="shared" si="21"/>
        <v>856.3563121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1">
        <v>2890.0</v>
      </c>
      <c r="B348" s="2">
        <v>1.0</v>
      </c>
      <c r="C348" s="2">
        <v>6.0</v>
      </c>
      <c r="D348" s="3" t="s">
        <v>394</v>
      </c>
      <c r="E348" s="8">
        <f>SUMIF(Districts!$G$17:$G$555,$A348,Districts!I$17:I$555)</f>
        <v>562</v>
      </c>
      <c r="F348" s="8">
        <f>SUMIF(Districts!$G$17:$G$555,$A348,Districts!J$17:J$555)</f>
        <v>162</v>
      </c>
      <c r="G348" s="8">
        <f>SUMIF(Districts!$G$17:$G$555,$A348,Districts!K$17:K$555)</f>
        <v>38</v>
      </c>
      <c r="H348" s="8">
        <f t="shared" si="16"/>
        <v>200</v>
      </c>
      <c r="I348" s="9">
        <f t="shared" si="17"/>
        <v>0.3558718861</v>
      </c>
      <c r="J348" s="8">
        <f t="shared" si="18"/>
        <v>181</v>
      </c>
      <c r="K348" s="9">
        <f t="shared" si="19"/>
        <v>0.3220640569</v>
      </c>
      <c r="L348" s="8">
        <f>SUMIF(Districts!$G$17:$G$555,$A348,Districts!N$17:N$555)</f>
        <v>251745.6</v>
      </c>
      <c r="M348" s="8">
        <f t="shared" si="20"/>
        <v>447.9459075</v>
      </c>
      <c r="N348" s="8">
        <f t="shared" si="21"/>
        <v>1390.859669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1">
        <v>2895.0</v>
      </c>
      <c r="B349" s="2">
        <v>1.0</v>
      </c>
      <c r="C349" s="2">
        <v>5.0</v>
      </c>
      <c r="D349" s="3" t="s">
        <v>395</v>
      </c>
      <c r="E349" s="8">
        <f>SUMIF(Districts!$G$17:$G$555,$A349,Districts!I$17:I$555)</f>
        <v>1139</v>
      </c>
      <c r="F349" s="8">
        <f>SUMIF(Districts!$G$17:$G$555,$A349,Districts!J$17:J$555)</f>
        <v>245</v>
      </c>
      <c r="G349" s="8">
        <f>SUMIF(Districts!$G$17:$G$555,$A349,Districts!K$17:K$555)</f>
        <v>99</v>
      </c>
      <c r="H349" s="8">
        <f t="shared" si="16"/>
        <v>344</v>
      </c>
      <c r="I349" s="9">
        <f t="shared" si="17"/>
        <v>0.3020193152</v>
      </c>
      <c r="J349" s="8">
        <f t="shared" si="18"/>
        <v>294.5</v>
      </c>
      <c r="K349" s="9">
        <f t="shared" si="19"/>
        <v>0.2585601405</v>
      </c>
      <c r="L349" s="8">
        <f>SUMIF(Districts!$G$17:$G$555,$A349,Districts!N$17:N$555)</f>
        <v>343107.2</v>
      </c>
      <c r="M349" s="8">
        <f t="shared" si="20"/>
        <v>301.2354697</v>
      </c>
      <c r="N349" s="8">
        <f t="shared" si="21"/>
        <v>1165.049915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1">
        <v>2897.0</v>
      </c>
      <c r="B350" s="2">
        <v>1.0</v>
      </c>
      <c r="C350" s="2">
        <v>5.0</v>
      </c>
      <c r="D350" s="3" t="s">
        <v>396</v>
      </c>
      <c r="E350" s="8">
        <f>SUMIF(Districts!$G$17:$G$555,$A350,Districts!I$17:I$555)</f>
        <v>1129</v>
      </c>
      <c r="F350" s="8">
        <f>SUMIF(Districts!$G$17:$G$555,$A350,Districts!J$17:J$555)</f>
        <v>318</v>
      </c>
      <c r="G350" s="8">
        <f>SUMIF(Districts!$G$17:$G$555,$A350,Districts!K$17:K$555)</f>
        <v>103</v>
      </c>
      <c r="H350" s="8">
        <f t="shared" si="16"/>
        <v>421</v>
      </c>
      <c r="I350" s="9">
        <f t="shared" si="17"/>
        <v>0.3728963685</v>
      </c>
      <c r="J350" s="8">
        <f t="shared" si="18"/>
        <v>369.5</v>
      </c>
      <c r="K350" s="9">
        <f t="shared" si="19"/>
        <v>0.3272807795</v>
      </c>
      <c r="L350" s="8">
        <f>SUMIF(Districts!$G$17:$G$555,$A350,Districts!N$17:N$555)</f>
        <v>528637.12</v>
      </c>
      <c r="M350" s="8">
        <f t="shared" si="20"/>
        <v>468.2348273</v>
      </c>
      <c r="N350" s="8">
        <f t="shared" si="21"/>
        <v>1430.682327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1">
        <v>2898.0</v>
      </c>
      <c r="B351" s="2">
        <v>1.0</v>
      </c>
      <c r="C351" s="2">
        <v>6.0</v>
      </c>
      <c r="D351" s="3" t="s">
        <v>397</v>
      </c>
      <c r="E351" s="8">
        <f>SUMIF(Districts!$G$17:$G$555,$A351,Districts!I$17:I$555)</f>
        <v>419</v>
      </c>
      <c r="F351" s="8">
        <f>SUMIF(Districts!$G$17:$G$555,$A351,Districts!J$17:J$555)</f>
        <v>154</v>
      </c>
      <c r="G351" s="8">
        <f>SUMIF(Districts!$G$17:$G$555,$A351,Districts!K$17:K$555)</f>
        <v>74</v>
      </c>
      <c r="H351" s="8">
        <f t="shared" si="16"/>
        <v>228</v>
      </c>
      <c r="I351" s="9">
        <f t="shared" si="17"/>
        <v>0.5441527446</v>
      </c>
      <c r="J351" s="8">
        <f t="shared" si="18"/>
        <v>191</v>
      </c>
      <c r="K351" s="9">
        <f t="shared" si="19"/>
        <v>0.4558472554</v>
      </c>
      <c r="L351" s="8">
        <f>SUMIF(Districts!$G$17:$G$555,$A351,Districts!N$17:N$555)</f>
        <v>375527.68</v>
      </c>
      <c r="M351" s="8">
        <f t="shared" si="20"/>
        <v>896.2474463</v>
      </c>
      <c r="N351" s="8">
        <f t="shared" si="21"/>
        <v>1966.113508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1">
        <v>2899.0</v>
      </c>
      <c r="B352" s="2">
        <v>1.0</v>
      </c>
      <c r="C352" s="2">
        <v>5.0</v>
      </c>
      <c r="D352" s="3" t="s">
        <v>398</v>
      </c>
      <c r="E352" s="8">
        <f>SUMIF(Districts!$G$17:$G$555,$A352,Districts!I$17:I$555)</f>
        <v>1506</v>
      </c>
      <c r="F352" s="8">
        <f>SUMIF(Districts!$G$17:$G$555,$A352,Districts!J$17:J$555)</f>
        <v>249</v>
      </c>
      <c r="G352" s="8">
        <f>SUMIF(Districts!$G$17:$G$555,$A352,Districts!K$17:K$555)</f>
        <v>96</v>
      </c>
      <c r="H352" s="8">
        <f t="shared" si="16"/>
        <v>345</v>
      </c>
      <c r="I352" s="9">
        <f t="shared" si="17"/>
        <v>0.2290836653</v>
      </c>
      <c r="J352" s="8">
        <f t="shared" si="18"/>
        <v>297</v>
      </c>
      <c r="K352" s="9">
        <f t="shared" si="19"/>
        <v>0.1972111554</v>
      </c>
      <c r="L352" s="8">
        <f>SUMIF(Districts!$G$17:$G$555,$A352,Districts!N$17:N$555)</f>
        <v>265492.8</v>
      </c>
      <c r="M352" s="8">
        <f t="shared" si="20"/>
        <v>176.2900398</v>
      </c>
      <c r="N352" s="8">
        <f t="shared" si="21"/>
        <v>893.9151515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1">
        <v>2902.0</v>
      </c>
      <c r="B353" s="2">
        <v>1.0</v>
      </c>
      <c r="C353" s="2">
        <v>6.0</v>
      </c>
      <c r="D353" s="3" t="s">
        <v>399</v>
      </c>
      <c r="E353" s="8">
        <f>SUMIF(Districts!$G$17:$G$555,$A353,Districts!I$17:I$555)</f>
        <v>556</v>
      </c>
      <c r="F353" s="8">
        <f>SUMIF(Districts!$G$17:$G$555,$A353,Districts!J$17:J$555)</f>
        <v>88</v>
      </c>
      <c r="G353" s="8">
        <f>SUMIF(Districts!$G$17:$G$555,$A353,Districts!K$17:K$555)</f>
        <v>56</v>
      </c>
      <c r="H353" s="8">
        <f t="shared" si="16"/>
        <v>144</v>
      </c>
      <c r="I353" s="9">
        <f t="shared" si="17"/>
        <v>0.2589928058</v>
      </c>
      <c r="J353" s="8">
        <f t="shared" si="18"/>
        <v>116</v>
      </c>
      <c r="K353" s="9">
        <f t="shared" si="19"/>
        <v>0.2086330935</v>
      </c>
      <c r="L353" s="8">
        <f>SUMIF(Districts!$G$17:$G$555,$A353,Districts!N$17:N$555)</f>
        <v>105108.8</v>
      </c>
      <c r="M353" s="8">
        <f t="shared" si="20"/>
        <v>189.0446043</v>
      </c>
      <c r="N353" s="8">
        <f t="shared" si="21"/>
        <v>906.1103448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1">
        <v>2903.0</v>
      </c>
      <c r="B354" s="2">
        <v>1.0</v>
      </c>
      <c r="C354" s="2">
        <v>6.0</v>
      </c>
      <c r="D354" s="3" t="s">
        <v>400</v>
      </c>
      <c r="E354" s="8">
        <f>SUMIF(Districts!$G$17:$G$555,$A354,Districts!I$17:I$555)</f>
        <v>458</v>
      </c>
      <c r="F354" s="8">
        <f>SUMIF(Districts!$G$17:$G$555,$A354,Districts!J$17:J$555)</f>
        <v>111</v>
      </c>
      <c r="G354" s="8">
        <f>SUMIF(Districts!$G$17:$G$555,$A354,Districts!K$17:K$555)</f>
        <v>35</v>
      </c>
      <c r="H354" s="8">
        <f t="shared" si="16"/>
        <v>146</v>
      </c>
      <c r="I354" s="9">
        <f t="shared" si="17"/>
        <v>0.3187772926</v>
      </c>
      <c r="J354" s="8">
        <f t="shared" si="18"/>
        <v>128.5</v>
      </c>
      <c r="K354" s="9">
        <f t="shared" si="19"/>
        <v>0.2805676856</v>
      </c>
      <c r="L354" s="8">
        <f>SUMIF(Districts!$G$17:$G$555,$A354,Districts!N$17:N$555)</f>
        <v>160212.16</v>
      </c>
      <c r="M354" s="8">
        <f t="shared" si="20"/>
        <v>349.8082096</v>
      </c>
      <c r="N354" s="8">
        <f t="shared" si="21"/>
        <v>1246.787237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1">
        <v>2904.0</v>
      </c>
      <c r="B355" s="2">
        <v>1.0</v>
      </c>
      <c r="C355" s="2">
        <v>6.0</v>
      </c>
      <c r="D355" s="3" t="s">
        <v>401</v>
      </c>
      <c r="E355" s="8">
        <f>SUMIF(Districts!$G$17:$G$555,$A355,Districts!I$17:I$555)</f>
        <v>680</v>
      </c>
      <c r="F355" s="8">
        <f>SUMIF(Districts!$G$17:$G$555,$A355,Districts!J$17:J$555)</f>
        <v>202</v>
      </c>
      <c r="G355" s="8">
        <f>SUMIF(Districts!$G$17:$G$555,$A355,Districts!K$17:K$555)</f>
        <v>94</v>
      </c>
      <c r="H355" s="8">
        <f t="shared" si="16"/>
        <v>296</v>
      </c>
      <c r="I355" s="9">
        <f t="shared" si="17"/>
        <v>0.4352941176</v>
      </c>
      <c r="J355" s="8">
        <f t="shared" si="18"/>
        <v>249</v>
      </c>
      <c r="K355" s="9">
        <f t="shared" si="19"/>
        <v>0.3661764706</v>
      </c>
      <c r="L355" s="8">
        <f>SUMIF(Districts!$G$17:$G$555,$A355,Districts!N$17:N$555)</f>
        <v>391967.04</v>
      </c>
      <c r="M355" s="8">
        <f t="shared" si="20"/>
        <v>576.4221176</v>
      </c>
      <c r="N355" s="8">
        <f t="shared" si="21"/>
        <v>1574.164819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1">
        <v>2905.0</v>
      </c>
      <c r="B356" s="2">
        <v>1.0</v>
      </c>
      <c r="C356" s="2">
        <v>5.0</v>
      </c>
      <c r="D356" s="3" t="s">
        <v>402</v>
      </c>
      <c r="E356" s="8">
        <f>SUMIF(Districts!$G$17:$G$555,$A356,Districts!I$17:I$555)</f>
        <v>1883</v>
      </c>
      <c r="F356" s="8">
        <f>SUMIF(Districts!$G$17:$G$555,$A356,Districts!J$17:J$555)</f>
        <v>413</v>
      </c>
      <c r="G356" s="8">
        <f>SUMIF(Districts!$G$17:$G$555,$A356,Districts!K$17:K$555)</f>
        <v>203</v>
      </c>
      <c r="H356" s="8">
        <f t="shared" si="16"/>
        <v>616</v>
      </c>
      <c r="I356" s="9">
        <f t="shared" si="17"/>
        <v>0.3271375465</v>
      </c>
      <c r="J356" s="8">
        <f t="shared" si="18"/>
        <v>514.5</v>
      </c>
      <c r="K356" s="9">
        <f t="shared" si="19"/>
        <v>0.2732342007</v>
      </c>
      <c r="L356" s="8">
        <f>SUMIF(Districts!$G$17:$G$555,$A356,Districts!N$17:N$555)</f>
        <v>626070.4</v>
      </c>
      <c r="M356" s="8">
        <f t="shared" si="20"/>
        <v>332.4856081</v>
      </c>
      <c r="N356" s="8">
        <f t="shared" si="21"/>
        <v>1216.852089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1">
        <v>2906.0</v>
      </c>
      <c r="B357" s="2">
        <v>1.0</v>
      </c>
      <c r="C357" s="2">
        <v>6.0</v>
      </c>
      <c r="D357" s="3" t="s">
        <v>403</v>
      </c>
      <c r="E357" s="8">
        <f>SUMIF(Districts!$G$17:$G$555,$A357,Districts!I$17:I$555)</f>
        <v>391</v>
      </c>
      <c r="F357" s="8">
        <f>SUMIF(Districts!$G$17:$G$555,$A357,Districts!J$17:J$555)</f>
        <v>87</v>
      </c>
      <c r="G357" s="8">
        <f>SUMIF(Districts!$G$17:$G$555,$A357,Districts!K$17:K$555)</f>
        <v>50</v>
      </c>
      <c r="H357" s="8">
        <f t="shared" si="16"/>
        <v>137</v>
      </c>
      <c r="I357" s="9">
        <f t="shared" si="17"/>
        <v>0.3503836317</v>
      </c>
      <c r="J357" s="8">
        <f t="shared" si="18"/>
        <v>112</v>
      </c>
      <c r="K357" s="9">
        <f t="shared" si="19"/>
        <v>0.2864450128</v>
      </c>
      <c r="L357" s="8">
        <f>SUMIF(Districts!$G$17:$G$555,$A357,Districts!N$17:N$555)</f>
        <v>138503.04</v>
      </c>
      <c r="M357" s="8">
        <f t="shared" si="20"/>
        <v>354.2277238</v>
      </c>
      <c r="N357" s="8">
        <f t="shared" si="21"/>
        <v>1236.634286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1">
        <v>2907.0</v>
      </c>
      <c r="B358" s="2">
        <v>1.0</v>
      </c>
      <c r="C358" s="2">
        <v>6.0</v>
      </c>
      <c r="D358" s="3" t="s">
        <v>404</v>
      </c>
      <c r="E358" s="8">
        <f>SUMIF(Districts!$G$17:$G$555,$A358,Districts!I$17:I$555)</f>
        <v>364</v>
      </c>
      <c r="F358" s="8">
        <f>SUMIF(Districts!$G$17:$G$555,$A358,Districts!J$17:J$555)</f>
        <v>133</v>
      </c>
      <c r="G358" s="8">
        <f>SUMIF(Districts!$G$17:$G$555,$A358,Districts!K$17:K$555)</f>
        <v>63</v>
      </c>
      <c r="H358" s="8">
        <f t="shared" si="16"/>
        <v>196</v>
      </c>
      <c r="I358" s="9">
        <f t="shared" si="17"/>
        <v>0.5384615385</v>
      </c>
      <c r="J358" s="8">
        <f t="shared" si="18"/>
        <v>164.5</v>
      </c>
      <c r="K358" s="9">
        <f t="shared" si="19"/>
        <v>0.4519230769</v>
      </c>
      <c r="L358" s="8">
        <f>SUMIF(Districts!$G$17:$G$555,$A358,Districts!N$17:N$555)</f>
        <v>321913.6</v>
      </c>
      <c r="M358" s="8">
        <f t="shared" si="20"/>
        <v>884.378022</v>
      </c>
      <c r="N358" s="8">
        <f t="shared" si="21"/>
        <v>1956.921581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1">
        <v>2908.0</v>
      </c>
      <c r="B359" s="2">
        <v>1.0</v>
      </c>
      <c r="C359" s="2">
        <v>6.0</v>
      </c>
      <c r="D359" s="3" t="s">
        <v>405</v>
      </c>
      <c r="E359" s="8">
        <f>SUMIF(Districts!$G$17:$G$555,$A359,Districts!I$17:I$555)</f>
        <v>519</v>
      </c>
      <c r="F359" s="8">
        <f>SUMIF(Districts!$G$17:$G$555,$A359,Districts!J$17:J$555)</f>
        <v>97</v>
      </c>
      <c r="G359" s="8">
        <f>SUMIF(Districts!$G$17:$G$555,$A359,Districts!K$17:K$555)</f>
        <v>24</v>
      </c>
      <c r="H359" s="8">
        <f t="shared" si="16"/>
        <v>121</v>
      </c>
      <c r="I359" s="9">
        <f t="shared" si="17"/>
        <v>0.2331406551</v>
      </c>
      <c r="J359" s="8">
        <f t="shared" si="18"/>
        <v>109</v>
      </c>
      <c r="K359" s="9">
        <f t="shared" si="19"/>
        <v>0.2100192678</v>
      </c>
      <c r="L359" s="8">
        <f>SUMIF(Districts!$G$17:$G$555,$A359,Districts!N$17:N$555)</f>
        <v>104593.28</v>
      </c>
      <c r="M359" s="8">
        <f t="shared" si="20"/>
        <v>201.5284778</v>
      </c>
      <c r="N359" s="8">
        <f t="shared" si="21"/>
        <v>959.5713761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1">
        <v>2909.0</v>
      </c>
      <c r="B360" s="2">
        <v>1.0</v>
      </c>
      <c r="C360" s="2">
        <v>4.0</v>
      </c>
      <c r="D360" s="3" t="s">
        <v>406</v>
      </c>
      <c r="E360" s="8">
        <f>SUMIF(Districts!$G$17:$G$555,$A360,Districts!I$17:I$555)</f>
        <v>2530</v>
      </c>
      <c r="F360" s="8">
        <f>SUMIF(Districts!$G$17:$G$555,$A360,Districts!J$17:J$555)</f>
        <v>608</v>
      </c>
      <c r="G360" s="8">
        <f>SUMIF(Districts!$G$17:$G$555,$A360,Districts!K$17:K$555)</f>
        <v>157</v>
      </c>
      <c r="H360" s="8">
        <f t="shared" si="16"/>
        <v>765</v>
      </c>
      <c r="I360" s="9">
        <f t="shared" si="17"/>
        <v>0.3023715415</v>
      </c>
      <c r="J360" s="8">
        <f t="shared" si="18"/>
        <v>686.5</v>
      </c>
      <c r="K360" s="9">
        <f t="shared" si="19"/>
        <v>0.2713438735</v>
      </c>
      <c r="L360" s="8">
        <f>SUMIF(Districts!$G$17:$G$555,$A360,Districts!N$17:N$555)</f>
        <v>828727.04</v>
      </c>
      <c r="M360" s="8">
        <f t="shared" si="20"/>
        <v>327.5600949</v>
      </c>
      <c r="N360" s="8">
        <f t="shared" si="21"/>
        <v>1207.177043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1">
        <v>4000.0</v>
      </c>
      <c r="B361" s="2">
        <v>7.0</v>
      </c>
      <c r="C361" s="2">
        <v>7.0</v>
      </c>
      <c r="D361" s="3" t="s">
        <v>407</v>
      </c>
      <c r="E361" s="8">
        <f>SUMIF(Districts!$G$17:$G$555,$A361,Districts!I$17:I$555)</f>
        <v>124</v>
      </c>
      <c r="F361" s="8">
        <f>SUMIF(Districts!$G$17:$G$555,$A361,Districts!J$17:J$555)</f>
        <v>113</v>
      </c>
      <c r="G361" s="8">
        <f>SUMIF(Districts!$G$17:$G$555,$A361,Districts!K$17:K$555)</f>
        <v>2</v>
      </c>
      <c r="H361" s="8">
        <f t="shared" si="16"/>
        <v>115</v>
      </c>
      <c r="I361" s="9">
        <f t="shared" si="17"/>
        <v>0.9274193548</v>
      </c>
      <c r="J361" s="8">
        <f t="shared" si="18"/>
        <v>114</v>
      </c>
      <c r="K361" s="9">
        <f t="shared" si="19"/>
        <v>0.9193548387</v>
      </c>
      <c r="L361" s="8">
        <f>SUMIF(Districts!$G$17:$G$555,$A361,Districts!N$17:N$555)</f>
        <v>391795.2</v>
      </c>
      <c r="M361" s="8">
        <f t="shared" si="20"/>
        <v>3159.63871</v>
      </c>
      <c r="N361" s="8">
        <f t="shared" si="21"/>
        <v>3436.8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1">
        <v>4001.0</v>
      </c>
      <c r="B362" s="2">
        <v>7.0</v>
      </c>
      <c r="C362" s="2">
        <v>7.0</v>
      </c>
      <c r="D362" s="3" t="s">
        <v>408</v>
      </c>
      <c r="E362" s="8">
        <f>SUMIF(Districts!$G$17:$G$555,$A362,Districts!I$17:I$555)</f>
        <v>208</v>
      </c>
      <c r="F362" s="8">
        <f>SUMIF(Districts!$G$17:$G$555,$A362,Districts!J$17:J$555)</f>
        <v>28</v>
      </c>
      <c r="G362" s="8">
        <f>SUMIF(Districts!$G$17:$G$555,$A362,Districts!K$17:K$555)</f>
        <v>16</v>
      </c>
      <c r="H362" s="8">
        <f t="shared" si="16"/>
        <v>44</v>
      </c>
      <c r="I362" s="9">
        <f t="shared" si="17"/>
        <v>0.2115384615</v>
      </c>
      <c r="J362" s="8">
        <f t="shared" si="18"/>
        <v>36</v>
      </c>
      <c r="K362" s="9">
        <f t="shared" si="19"/>
        <v>0.1730769231</v>
      </c>
      <c r="L362" s="8">
        <f>SUMIF(Districts!$G$17:$G$555,$A362,Districts!N$17:N$555)</f>
        <v>26749.76</v>
      </c>
      <c r="M362" s="8">
        <f t="shared" si="20"/>
        <v>128.6046154</v>
      </c>
      <c r="N362" s="8">
        <f t="shared" si="21"/>
        <v>743.0488889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1">
        <v>4003.0</v>
      </c>
      <c r="B363" s="2">
        <v>7.0</v>
      </c>
      <c r="C363" s="2">
        <v>7.0</v>
      </c>
      <c r="D363" s="3" t="s">
        <v>409</v>
      </c>
      <c r="E363" s="8">
        <f>SUMIF(Districts!$G$17:$G$555,$A363,Districts!I$17:I$555)</f>
        <v>106</v>
      </c>
      <c r="F363" s="8">
        <f>SUMIF(Districts!$G$17:$G$555,$A363,Districts!J$17:J$555)</f>
        <v>45</v>
      </c>
      <c r="G363" s="8">
        <f>SUMIF(Districts!$G$17:$G$555,$A363,Districts!K$17:K$555)</f>
        <v>4</v>
      </c>
      <c r="H363" s="8">
        <f t="shared" si="16"/>
        <v>49</v>
      </c>
      <c r="I363" s="9">
        <f t="shared" si="17"/>
        <v>0.4622641509</v>
      </c>
      <c r="J363" s="8">
        <f t="shared" si="18"/>
        <v>47</v>
      </c>
      <c r="K363" s="9">
        <f t="shared" si="19"/>
        <v>0.4433962264</v>
      </c>
      <c r="L363" s="8">
        <f>SUMIF(Districts!$G$17:$G$555,$A363,Districts!N$17:N$555)</f>
        <v>89528.64</v>
      </c>
      <c r="M363" s="8">
        <f t="shared" si="20"/>
        <v>844.6098113</v>
      </c>
      <c r="N363" s="8">
        <f t="shared" si="21"/>
        <v>1904.864681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1">
        <v>4004.0</v>
      </c>
      <c r="B364" s="2">
        <v>7.0</v>
      </c>
      <c r="C364" s="2">
        <v>7.0</v>
      </c>
      <c r="D364" s="3" t="s">
        <v>410</v>
      </c>
      <c r="E364" s="8">
        <f>SUMIF(Districts!$G$17:$G$555,$A364,Districts!I$17:I$555)</f>
        <v>98</v>
      </c>
      <c r="F364" s="8">
        <f>SUMIF(Districts!$G$17:$G$555,$A364,Districts!J$17:J$555)</f>
        <v>95</v>
      </c>
      <c r="G364" s="8">
        <f>SUMIF(Districts!$G$17:$G$555,$A364,Districts!K$17:K$555)</f>
        <v>2</v>
      </c>
      <c r="H364" s="8">
        <f t="shared" si="16"/>
        <v>97</v>
      </c>
      <c r="I364" s="9">
        <f t="shared" si="17"/>
        <v>0.9897959184</v>
      </c>
      <c r="J364" s="8">
        <f t="shared" si="18"/>
        <v>96</v>
      </c>
      <c r="K364" s="9">
        <f t="shared" si="19"/>
        <v>0.9795918367</v>
      </c>
      <c r="L364" s="8">
        <f>SUMIF(Districts!$G$17:$G$555,$A364,Districts!N$17:N$555)</f>
        <v>329932.8</v>
      </c>
      <c r="M364" s="8">
        <f t="shared" si="20"/>
        <v>3366.661224</v>
      </c>
      <c r="N364" s="8">
        <f t="shared" si="21"/>
        <v>3436.8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1">
        <v>4005.0</v>
      </c>
      <c r="B365" s="2">
        <v>7.0</v>
      </c>
      <c r="C365" s="2">
        <v>7.0</v>
      </c>
      <c r="D365" s="3" t="s">
        <v>411</v>
      </c>
      <c r="E365" s="8">
        <f>SUMIF(Districts!$G$17:$G$555,$A365,Districts!I$17:I$555)</f>
        <v>111</v>
      </c>
      <c r="F365" s="8">
        <f>SUMIF(Districts!$G$17:$G$555,$A365,Districts!J$17:J$555)</f>
        <v>52</v>
      </c>
      <c r="G365" s="8">
        <f>SUMIF(Districts!$G$17:$G$555,$A365,Districts!K$17:K$555)</f>
        <v>8</v>
      </c>
      <c r="H365" s="8">
        <f t="shared" si="16"/>
        <v>60</v>
      </c>
      <c r="I365" s="9">
        <f t="shared" si="17"/>
        <v>0.5405405405</v>
      </c>
      <c r="J365" s="8">
        <f t="shared" si="18"/>
        <v>56</v>
      </c>
      <c r="K365" s="9">
        <f t="shared" si="19"/>
        <v>0.5045045045</v>
      </c>
      <c r="L365" s="8">
        <f>SUMIF(Districts!$G$17:$G$555,$A365,Districts!N$17:N$555)</f>
        <v>121376.32</v>
      </c>
      <c r="M365" s="8">
        <f t="shared" si="20"/>
        <v>1093.48036</v>
      </c>
      <c r="N365" s="8">
        <f t="shared" si="21"/>
        <v>2167.434286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1">
        <v>4007.0</v>
      </c>
      <c r="B366" s="2">
        <v>7.0</v>
      </c>
      <c r="C366" s="2">
        <v>7.0</v>
      </c>
      <c r="D366" s="3" t="s">
        <v>412</v>
      </c>
      <c r="E366" s="8">
        <f>SUMIF(Districts!$G$17:$G$555,$A366,Districts!I$17:I$555)</f>
        <v>218</v>
      </c>
      <c r="F366" s="8">
        <f>SUMIF(Districts!$G$17:$G$555,$A366,Districts!J$17:J$555)</f>
        <v>28</v>
      </c>
      <c r="G366" s="8">
        <f>SUMIF(Districts!$G$17:$G$555,$A366,Districts!K$17:K$555)</f>
        <v>6</v>
      </c>
      <c r="H366" s="8">
        <f t="shared" si="16"/>
        <v>34</v>
      </c>
      <c r="I366" s="9">
        <f t="shared" si="17"/>
        <v>0.1559633028</v>
      </c>
      <c r="J366" s="8">
        <f t="shared" si="18"/>
        <v>31</v>
      </c>
      <c r="K366" s="9">
        <f t="shared" si="19"/>
        <v>0.1422018349</v>
      </c>
      <c r="L366" s="8">
        <f>SUMIF(Districts!$G$17:$G$555,$A366,Districts!N$17:N$555)</f>
        <v>18959.68</v>
      </c>
      <c r="M366" s="8">
        <f t="shared" si="20"/>
        <v>86.97100917</v>
      </c>
      <c r="N366" s="8">
        <f t="shared" si="21"/>
        <v>611.6025806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1">
        <v>4008.0</v>
      </c>
      <c r="B367" s="2">
        <v>7.0</v>
      </c>
      <c r="C367" s="2">
        <v>7.0</v>
      </c>
      <c r="D367" s="3" t="s">
        <v>413</v>
      </c>
      <c r="E367" s="8">
        <f>SUMIF(Districts!$G$17:$G$555,$A367,Districts!I$17:I$555)</f>
        <v>668</v>
      </c>
      <c r="F367" s="8">
        <f>SUMIF(Districts!$G$17:$G$555,$A367,Districts!J$17:J$555)</f>
        <v>58</v>
      </c>
      <c r="G367" s="8">
        <f>SUMIF(Districts!$G$17:$G$555,$A367,Districts!K$17:K$555)</f>
        <v>35</v>
      </c>
      <c r="H367" s="8">
        <f t="shared" si="16"/>
        <v>93</v>
      </c>
      <c r="I367" s="9">
        <f t="shared" si="17"/>
        <v>0.1392215569</v>
      </c>
      <c r="J367" s="8">
        <f t="shared" si="18"/>
        <v>75.5</v>
      </c>
      <c r="K367" s="9">
        <f t="shared" si="19"/>
        <v>0.1130239521</v>
      </c>
      <c r="L367" s="8">
        <f>SUMIF(Districts!$G$17:$G$555,$A367,Districts!N$17:N$555)</f>
        <v>36716.48</v>
      </c>
      <c r="M367" s="8">
        <f t="shared" si="20"/>
        <v>54.96479042</v>
      </c>
      <c r="N367" s="8">
        <f t="shared" si="21"/>
        <v>486.3109934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1">
        <v>4011.0</v>
      </c>
      <c r="B368" s="2">
        <v>7.0</v>
      </c>
      <c r="C368" s="2">
        <v>7.0</v>
      </c>
      <c r="D368" s="3" t="s">
        <v>414</v>
      </c>
      <c r="E368" s="8">
        <f>SUMIF(Districts!$G$17:$G$555,$A368,Districts!I$17:I$555)</f>
        <v>916</v>
      </c>
      <c r="F368" s="8">
        <f>SUMIF(Districts!$G$17:$G$555,$A368,Districts!J$17:J$555)</f>
        <v>427</v>
      </c>
      <c r="G368" s="8">
        <f>SUMIF(Districts!$G$17:$G$555,$A368,Districts!K$17:K$555)</f>
        <v>129</v>
      </c>
      <c r="H368" s="8">
        <f t="shared" si="16"/>
        <v>556</v>
      </c>
      <c r="I368" s="9">
        <f t="shared" si="17"/>
        <v>0.6069868996</v>
      </c>
      <c r="J368" s="8">
        <f t="shared" si="18"/>
        <v>491.5</v>
      </c>
      <c r="K368" s="9">
        <f t="shared" si="19"/>
        <v>0.5365720524</v>
      </c>
      <c r="L368" s="8">
        <f>SUMIF(Districts!$G$17:$G$555,$A368,Districts!N$17:N$555)</f>
        <v>1133112.96</v>
      </c>
      <c r="M368" s="8">
        <f t="shared" si="20"/>
        <v>1237.022882</v>
      </c>
      <c r="N368" s="8">
        <f t="shared" si="21"/>
        <v>2305.418026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1">
        <v>4015.0</v>
      </c>
      <c r="B369" s="2">
        <v>7.0</v>
      </c>
      <c r="C369" s="2">
        <v>7.0</v>
      </c>
      <c r="D369" s="3" t="s">
        <v>415</v>
      </c>
      <c r="E369" s="8">
        <f>SUMIF(Districts!$G$17:$G$555,$A369,Districts!I$17:I$555)</f>
        <v>813</v>
      </c>
      <c r="F369" s="8">
        <f>SUMIF(Districts!$G$17:$G$555,$A369,Districts!J$17:J$555)</f>
        <v>468</v>
      </c>
      <c r="G369" s="8">
        <f>SUMIF(Districts!$G$17:$G$555,$A369,Districts!K$17:K$555)</f>
        <v>98</v>
      </c>
      <c r="H369" s="8">
        <f t="shared" si="16"/>
        <v>566</v>
      </c>
      <c r="I369" s="9">
        <f t="shared" si="17"/>
        <v>0.6961869619</v>
      </c>
      <c r="J369" s="8">
        <f t="shared" si="18"/>
        <v>517</v>
      </c>
      <c r="K369" s="9">
        <f t="shared" si="19"/>
        <v>0.6359163592</v>
      </c>
      <c r="L369" s="8">
        <f>SUMIF(Districts!$G$17:$G$555,$A369,Districts!N$17:N$555)</f>
        <v>1412925.76</v>
      </c>
      <c r="M369" s="8">
        <f t="shared" si="20"/>
        <v>1737.916064</v>
      </c>
      <c r="N369" s="8">
        <f t="shared" si="21"/>
        <v>2732.931838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1">
        <v>4016.0</v>
      </c>
      <c r="B370" s="2">
        <v>7.0</v>
      </c>
      <c r="C370" s="2">
        <v>7.0</v>
      </c>
      <c r="D370" s="3" t="s">
        <v>416</v>
      </c>
      <c r="E370" s="8">
        <f>SUMIF(Districts!$G$17:$G$555,$A370,Districts!I$17:I$555)</f>
        <v>200</v>
      </c>
      <c r="F370" s="8">
        <f>SUMIF(Districts!$G$17:$G$555,$A370,Districts!J$17:J$555)</f>
        <v>16</v>
      </c>
      <c r="G370" s="8">
        <f>SUMIF(Districts!$G$17:$G$555,$A370,Districts!K$17:K$555)</f>
        <v>0</v>
      </c>
      <c r="H370" s="8">
        <f t="shared" si="16"/>
        <v>16</v>
      </c>
      <c r="I370" s="9">
        <f t="shared" si="17"/>
        <v>0.08</v>
      </c>
      <c r="J370" s="8">
        <f t="shared" si="18"/>
        <v>16</v>
      </c>
      <c r="K370" s="9">
        <f t="shared" si="19"/>
        <v>0.08</v>
      </c>
      <c r="L370" s="8">
        <f>SUMIF(Districts!$G$17:$G$555,$A370,Districts!N$17:N$555)</f>
        <v>5498.88</v>
      </c>
      <c r="M370" s="8">
        <f t="shared" si="20"/>
        <v>27.4944</v>
      </c>
      <c r="N370" s="8">
        <f t="shared" si="21"/>
        <v>343.68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1">
        <v>4017.0</v>
      </c>
      <c r="B371" s="2">
        <v>7.0</v>
      </c>
      <c r="C371" s="2">
        <v>7.0</v>
      </c>
      <c r="D371" s="3" t="s">
        <v>417</v>
      </c>
      <c r="E371" s="8">
        <f>SUMIF(Districts!$G$17:$G$555,$A371,Districts!I$17:I$555)</f>
        <v>5508</v>
      </c>
      <c r="F371" s="8">
        <f>SUMIF(Districts!$G$17:$G$555,$A371,Districts!J$17:J$555)</f>
        <v>2211</v>
      </c>
      <c r="G371" s="8">
        <f>SUMIF(Districts!$G$17:$G$555,$A371,Districts!K$17:K$555)</f>
        <v>493</v>
      </c>
      <c r="H371" s="8">
        <f t="shared" si="16"/>
        <v>2704</v>
      </c>
      <c r="I371" s="9">
        <f t="shared" si="17"/>
        <v>0.4909222948</v>
      </c>
      <c r="J371" s="8">
        <f t="shared" si="18"/>
        <v>2457.5</v>
      </c>
      <c r="K371" s="9">
        <f t="shared" si="19"/>
        <v>0.4461692084</v>
      </c>
      <c r="L371" s="8">
        <f>SUMIF(Districts!$G$17:$G$555,$A371,Districts!N$17:N$555)</f>
        <v>5058282.24</v>
      </c>
      <c r="M371" s="8">
        <f t="shared" si="20"/>
        <v>918.3518954</v>
      </c>
      <c r="N371" s="8">
        <f t="shared" si="21"/>
        <v>2058.304065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1">
        <v>4018.0</v>
      </c>
      <c r="B372" s="2">
        <v>7.0</v>
      </c>
      <c r="C372" s="2">
        <v>7.0</v>
      </c>
      <c r="D372" s="3" t="s">
        <v>418</v>
      </c>
      <c r="E372" s="8">
        <f>SUMIF(Districts!$G$17:$G$555,$A372,Districts!I$17:I$555)</f>
        <v>449</v>
      </c>
      <c r="F372" s="8">
        <f>SUMIF(Districts!$G$17:$G$555,$A372,Districts!J$17:J$555)</f>
        <v>158</v>
      </c>
      <c r="G372" s="8">
        <f>SUMIF(Districts!$G$17:$G$555,$A372,Districts!K$17:K$555)</f>
        <v>32</v>
      </c>
      <c r="H372" s="8">
        <f t="shared" si="16"/>
        <v>190</v>
      </c>
      <c r="I372" s="9">
        <f t="shared" si="17"/>
        <v>0.4231625835</v>
      </c>
      <c r="J372" s="8">
        <f t="shared" si="18"/>
        <v>174</v>
      </c>
      <c r="K372" s="9">
        <f t="shared" si="19"/>
        <v>0.3875278396</v>
      </c>
      <c r="L372" s="8">
        <f>SUMIF(Districts!$G$17:$G$555,$A372,Districts!N$17:N$555)</f>
        <v>289664.96</v>
      </c>
      <c r="M372" s="8">
        <f t="shared" si="20"/>
        <v>645.1335412</v>
      </c>
      <c r="N372" s="8">
        <f t="shared" si="21"/>
        <v>1664.741149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1">
        <v>4020.0</v>
      </c>
      <c r="B373" s="2">
        <v>7.0</v>
      </c>
      <c r="C373" s="2">
        <v>7.0</v>
      </c>
      <c r="D373" s="3" t="s">
        <v>419</v>
      </c>
      <c r="E373" s="8">
        <f>SUMIF(Districts!$G$17:$G$555,$A373,Districts!I$17:I$555)</f>
        <v>1084</v>
      </c>
      <c r="F373" s="8">
        <f>SUMIF(Districts!$G$17:$G$555,$A373,Districts!J$17:J$555)</f>
        <v>314</v>
      </c>
      <c r="G373" s="8">
        <f>SUMIF(Districts!$G$17:$G$555,$A373,Districts!K$17:K$555)</f>
        <v>60</v>
      </c>
      <c r="H373" s="8">
        <f t="shared" si="16"/>
        <v>374</v>
      </c>
      <c r="I373" s="9">
        <f t="shared" si="17"/>
        <v>0.3450184502</v>
      </c>
      <c r="J373" s="8">
        <f t="shared" si="18"/>
        <v>344</v>
      </c>
      <c r="K373" s="9">
        <f t="shared" si="19"/>
        <v>0.3173431734</v>
      </c>
      <c r="L373" s="8">
        <f>SUMIF(Districts!$G$17:$G$555,$A373,Districts!N$17:N$555)</f>
        <v>483500.48</v>
      </c>
      <c r="M373" s="8">
        <f t="shared" si="20"/>
        <v>446.0336531</v>
      </c>
      <c r="N373" s="8">
        <f t="shared" si="21"/>
        <v>1405.524651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1">
        <v>4025.0</v>
      </c>
      <c r="B374" s="2">
        <v>7.0</v>
      </c>
      <c r="C374" s="2">
        <v>7.0</v>
      </c>
      <c r="D374" s="3" t="s">
        <v>420</v>
      </c>
      <c r="E374" s="8">
        <f>SUMIF(Districts!$G$17:$G$555,$A374,Districts!I$17:I$555)</f>
        <v>268</v>
      </c>
      <c r="F374" s="8">
        <f>SUMIF(Districts!$G$17:$G$555,$A374,Districts!J$17:J$555)</f>
        <v>51</v>
      </c>
      <c r="G374" s="8">
        <f>SUMIF(Districts!$G$17:$G$555,$A374,Districts!K$17:K$555)</f>
        <v>10</v>
      </c>
      <c r="H374" s="8">
        <f t="shared" si="16"/>
        <v>61</v>
      </c>
      <c r="I374" s="9">
        <f t="shared" si="17"/>
        <v>0.2276119403</v>
      </c>
      <c r="J374" s="8">
        <f t="shared" si="18"/>
        <v>56</v>
      </c>
      <c r="K374" s="9">
        <f t="shared" si="19"/>
        <v>0.2089552239</v>
      </c>
      <c r="L374" s="8">
        <f>SUMIF(Districts!$G$17:$G$555,$A374,Districts!N$17:N$555)</f>
        <v>50291.84</v>
      </c>
      <c r="M374" s="8">
        <f t="shared" si="20"/>
        <v>187.6561194</v>
      </c>
      <c r="N374" s="8">
        <f t="shared" si="21"/>
        <v>898.0685714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1">
        <v>4026.0</v>
      </c>
      <c r="B375" s="2">
        <v>7.0</v>
      </c>
      <c r="C375" s="2">
        <v>7.0</v>
      </c>
      <c r="D375" s="3" t="s">
        <v>421</v>
      </c>
      <c r="E375" s="8">
        <f>SUMIF(Districts!$G$17:$G$555,$A375,Districts!I$17:I$555)</f>
        <v>69</v>
      </c>
      <c r="F375" s="8">
        <f>SUMIF(Districts!$G$17:$G$555,$A375,Districts!J$17:J$555)</f>
        <v>50</v>
      </c>
      <c r="G375" s="8">
        <f>SUMIF(Districts!$G$17:$G$555,$A375,Districts!K$17:K$555)</f>
        <v>0</v>
      </c>
      <c r="H375" s="8">
        <f t="shared" si="16"/>
        <v>50</v>
      </c>
      <c r="I375" s="9">
        <f t="shared" si="17"/>
        <v>0.7246376812</v>
      </c>
      <c r="J375" s="8">
        <f t="shared" si="18"/>
        <v>50</v>
      </c>
      <c r="K375" s="9">
        <f t="shared" si="19"/>
        <v>0.7246376812</v>
      </c>
      <c r="L375" s="8">
        <f>SUMIF(Districts!$G$17:$G$555,$A375,Districts!N$17:N$555)</f>
        <v>155629.76</v>
      </c>
      <c r="M375" s="8">
        <f t="shared" si="20"/>
        <v>2255.503768</v>
      </c>
      <c r="N375" s="8">
        <f t="shared" si="21"/>
        <v>3112.5952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1">
        <v>4027.0</v>
      </c>
      <c r="B376" s="2">
        <v>7.0</v>
      </c>
      <c r="C376" s="2">
        <v>7.0</v>
      </c>
      <c r="D376" s="3" t="s">
        <v>422</v>
      </c>
      <c r="E376" s="8">
        <f>SUMIF(Districts!$G$17:$G$555,$A376,Districts!I$17:I$555)</f>
        <v>1029</v>
      </c>
      <c r="F376" s="8">
        <f>SUMIF(Districts!$G$17:$G$555,$A376,Districts!J$17:J$555)</f>
        <v>956</v>
      </c>
      <c r="G376" s="8">
        <f>SUMIF(Districts!$G$17:$G$555,$A376,Districts!K$17:K$555)</f>
        <v>39</v>
      </c>
      <c r="H376" s="8">
        <f t="shared" si="16"/>
        <v>995</v>
      </c>
      <c r="I376" s="9">
        <f t="shared" si="17"/>
        <v>0.9669582119</v>
      </c>
      <c r="J376" s="8">
        <f t="shared" si="18"/>
        <v>975.5</v>
      </c>
      <c r="K376" s="9">
        <f t="shared" si="19"/>
        <v>0.9480077745</v>
      </c>
      <c r="L376" s="8">
        <f>SUMIF(Districts!$G$17:$G$555,$A376,Districts!N$17:N$555)</f>
        <v>3352598.4</v>
      </c>
      <c r="M376" s="8">
        <f t="shared" si="20"/>
        <v>3258.11312</v>
      </c>
      <c r="N376" s="8">
        <f t="shared" si="21"/>
        <v>3436.8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1">
        <v>4029.0</v>
      </c>
      <c r="B377" s="2">
        <v>7.0</v>
      </c>
      <c r="C377" s="2">
        <v>7.0</v>
      </c>
      <c r="D377" s="3" t="s">
        <v>423</v>
      </c>
      <c r="E377" s="8">
        <f>SUMIF(Districts!$G$17:$G$555,$A377,Districts!I$17:I$555)</f>
        <v>515</v>
      </c>
      <c r="F377" s="8">
        <f>SUMIF(Districts!$G$17:$G$555,$A377,Districts!J$17:J$555)</f>
        <v>387</v>
      </c>
      <c r="G377" s="8">
        <f>SUMIF(Districts!$G$17:$G$555,$A377,Districts!K$17:K$555)</f>
        <v>56</v>
      </c>
      <c r="H377" s="8">
        <f t="shared" si="16"/>
        <v>443</v>
      </c>
      <c r="I377" s="9">
        <f t="shared" si="17"/>
        <v>0.8601941748</v>
      </c>
      <c r="J377" s="8">
        <f t="shared" si="18"/>
        <v>415</v>
      </c>
      <c r="K377" s="9">
        <f t="shared" si="19"/>
        <v>0.8058252427</v>
      </c>
      <c r="L377" s="8">
        <f>SUMIF(Districts!$G$17:$G$555,$A377,Districts!N$17:N$555)</f>
        <v>1385603.2</v>
      </c>
      <c r="M377" s="8">
        <f t="shared" si="20"/>
        <v>2690.49165</v>
      </c>
      <c r="N377" s="8">
        <f t="shared" si="21"/>
        <v>3338.802892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1">
        <v>4031.0</v>
      </c>
      <c r="B378" s="2">
        <v>7.0</v>
      </c>
      <c r="C378" s="2">
        <v>7.0</v>
      </c>
      <c r="D378" s="3" t="s">
        <v>424</v>
      </c>
      <c r="E378" s="8">
        <f>SUMIF(Districts!$G$17:$G$555,$A378,Districts!I$17:I$555)</f>
        <v>65</v>
      </c>
      <c r="F378" s="8">
        <f>SUMIF(Districts!$G$17:$G$555,$A378,Districts!J$17:J$555)</f>
        <v>61</v>
      </c>
      <c r="G378" s="8">
        <f>SUMIF(Districts!$G$17:$G$555,$A378,Districts!K$17:K$555)</f>
        <v>0</v>
      </c>
      <c r="H378" s="8">
        <f t="shared" si="16"/>
        <v>61</v>
      </c>
      <c r="I378" s="9">
        <f t="shared" si="17"/>
        <v>0.9384615385</v>
      </c>
      <c r="J378" s="8">
        <f t="shared" si="18"/>
        <v>61</v>
      </c>
      <c r="K378" s="9">
        <f t="shared" si="19"/>
        <v>0.9384615385</v>
      </c>
      <c r="L378" s="8">
        <f>SUMIF(Districts!$G$17:$G$555,$A378,Districts!N$17:N$555)</f>
        <v>209644.8</v>
      </c>
      <c r="M378" s="8">
        <f t="shared" si="20"/>
        <v>3225.304615</v>
      </c>
      <c r="N378" s="8">
        <f t="shared" si="21"/>
        <v>3436.8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1">
        <v>4035.0</v>
      </c>
      <c r="B379" s="2">
        <v>7.0</v>
      </c>
      <c r="C379" s="2">
        <v>7.0</v>
      </c>
      <c r="D379" s="3" t="s">
        <v>425</v>
      </c>
      <c r="E379" s="8">
        <f>SUMIF(Districts!$G$17:$G$555,$A379,Districts!I$17:I$555)</f>
        <v>221</v>
      </c>
      <c r="F379" s="8">
        <f>SUMIF(Districts!$G$17:$G$555,$A379,Districts!J$17:J$555)</f>
        <v>132</v>
      </c>
      <c r="G379" s="8">
        <f>SUMIF(Districts!$G$17:$G$555,$A379,Districts!K$17:K$555)</f>
        <v>32</v>
      </c>
      <c r="H379" s="8">
        <f t="shared" si="16"/>
        <v>164</v>
      </c>
      <c r="I379" s="9">
        <f t="shared" si="17"/>
        <v>0.742081448</v>
      </c>
      <c r="J379" s="8">
        <f t="shared" si="18"/>
        <v>148</v>
      </c>
      <c r="K379" s="9">
        <f t="shared" si="19"/>
        <v>0.6696832579</v>
      </c>
      <c r="L379" s="8">
        <f>SUMIF(Districts!$G$17:$G$555,$A379,Districts!N$17:N$555)</f>
        <v>425762.24</v>
      </c>
      <c r="M379" s="8">
        <f t="shared" si="20"/>
        <v>1926.525973</v>
      </c>
      <c r="N379" s="8">
        <f t="shared" si="21"/>
        <v>2876.771892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1">
        <v>4036.0</v>
      </c>
      <c r="B380" s="2">
        <v>7.0</v>
      </c>
      <c r="C380" s="2">
        <v>7.0</v>
      </c>
      <c r="D380" s="3" t="s">
        <v>426</v>
      </c>
      <c r="E380" s="8">
        <f>SUMIF(Districts!$G$17:$G$555,$A380,Districts!I$17:I$555)</f>
        <v>97</v>
      </c>
      <c r="F380" s="8">
        <f>SUMIF(Districts!$G$17:$G$555,$A380,Districts!J$17:J$555)</f>
        <v>71</v>
      </c>
      <c r="G380" s="8">
        <f>SUMIF(Districts!$G$17:$G$555,$A380,Districts!K$17:K$555)</f>
        <v>14</v>
      </c>
      <c r="H380" s="8">
        <f t="shared" si="16"/>
        <v>85</v>
      </c>
      <c r="I380" s="9">
        <f t="shared" si="17"/>
        <v>0.8762886598</v>
      </c>
      <c r="J380" s="8">
        <f t="shared" si="18"/>
        <v>78</v>
      </c>
      <c r="K380" s="9">
        <f t="shared" si="19"/>
        <v>0.8041237113</v>
      </c>
      <c r="L380" s="8">
        <f>SUMIF(Districts!$G$17:$G$555,$A380,Districts!N$17:N$555)</f>
        <v>268070.4</v>
      </c>
      <c r="M380" s="8">
        <f t="shared" si="20"/>
        <v>2763.612371</v>
      </c>
      <c r="N380" s="8">
        <f t="shared" si="21"/>
        <v>3436.8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1">
        <v>4038.0</v>
      </c>
      <c r="B381" s="2">
        <v>7.0</v>
      </c>
      <c r="C381" s="2">
        <v>7.0</v>
      </c>
      <c r="D381" s="3" t="s">
        <v>427</v>
      </c>
      <c r="E381" s="8">
        <f>SUMIF(Districts!$G$17:$G$555,$A381,Districts!I$17:I$555)</f>
        <v>329</v>
      </c>
      <c r="F381" s="8">
        <f>SUMIF(Districts!$G$17:$G$555,$A381,Districts!J$17:J$555)</f>
        <v>287</v>
      </c>
      <c r="G381" s="8">
        <f>SUMIF(Districts!$G$17:$G$555,$A381,Districts!K$17:K$555)</f>
        <v>12</v>
      </c>
      <c r="H381" s="8">
        <f t="shared" si="16"/>
        <v>299</v>
      </c>
      <c r="I381" s="9">
        <f t="shared" si="17"/>
        <v>0.9088145897</v>
      </c>
      <c r="J381" s="8">
        <f t="shared" si="18"/>
        <v>293</v>
      </c>
      <c r="K381" s="9">
        <f t="shared" si="19"/>
        <v>0.8905775076</v>
      </c>
      <c r="L381" s="8">
        <f>SUMIF(Districts!$G$17:$G$555,$A381,Districts!N$17:N$555)</f>
        <v>1006982.4</v>
      </c>
      <c r="M381" s="8">
        <f t="shared" si="20"/>
        <v>3060.736778</v>
      </c>
      <c r="N381" s="8">
        <f t="shared" si="21"/>
        <v>3436.8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1">
        <v>4039.0</v>
      </c>
      <c r="B382" s="2">
        <v>7.0</v>
      </c>
      <c r="C382" s="2">
        <v>7.0</v>
      </c>
      <c r="D382" s="3" t="s">
        <v>428</v>
      </c>
      <c r="E382" s="8">
        <f>SUMIF(Districts!$G$17:$G$555,$A382,Districts!I$17:I$555)</f>
        <v>323</v>
      </c>
      <c r="F382" s="8">
        <f>SUMIF(Districts!$G$17:$G$555,$A382,Districts!J$17:J$555)</f>
        <v>230</v>
      </c>
      <c r="G382" s="8">
        <f>SUMIF(Districts!$G$17:$G$555,$A382,Districts!K$17:K$555)</f>
        <v>2</v>
      </c>
      <c r="H382" s="8">
        <f t="shared" si="16"/>
        <v>232</v>
      </c>
      <c r="I382" s="9">
        <f t="shared" si="17"/>
        <v>0.7182662539</v>
      </c>
      <c r="J382" s="8">
        <f t="shared" si="18"/>
        <v>231</v>
      </c>
      <c r="K382" s="9">
        <f t="shared" si="19"/>
        <v>0.7151702786</v>
      </c>
      <c r="L382" s="8">
        <f>SUMIF(Districts!$G$17:$G$555,$A382,Districts!N$17:N$555)</f>
        <v>709756.48</v>
      </c>
      <c r="M382" s="8">
        <f t="shared" si="20"/>
        <v>2197.388483</v>
      </c>
      <c r="N382" s="8">
        <f t="shared" si="21"/>
        <v>3072.538874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1">
        <v>4043.0</v>
      </c>
      <c r="B383" s="2">
        <v>7.0</v>
      </c>
      <c r="C383" s="2">
        <v>7.0</v>
      </c>
      <c r="D383" s="3" t="s">
        <v>429</v>
      </c>
      <c r="E383" s="8">
        <f>SUMIF(Districts!$G$17:$G$555,$A383,Districts!I$17:I$555)</f>
        <v>543</v>
      </c>
      <c r="F383" s="8">
        <f>SUMIF(Districts!$G$17:$G$555,$A383,Districts!J$17:J$555)</f>
        <v>21</v>
      </c>
      <c r="G383" s="8">
        <f>SUMIF(Districts!$G$17:$G$555,$A383,Districts!K$17:K$555)</f>
        <v>11</v>
      </c>
      <c r="H383" s="8">
        <f t="shared" si="16"/>
        <v>32</v>
      </c>
      <c r="I383" s="9">
        <f t="shared" si="17"/>
        <v>0.05893186004</v>
      </c>
      <c r="J383" s="8">
        <f t="shared" si="18"/>
        <v>26.5</v>
      </c>
      <c r="K383" s="9">
        <f t="shared" si="19"/>
        <v>0.04880294659</v>
      </c>
      <c r="L383" s="8">
        <f>SUMIF(Districts!$G$17:$G$555,$A383,Districts!N$17:N$555)</f>
        <v>5556.16</v>
      </c>
      <c r="M383" s="8">
        <f t="shared" si="20"/>
        <v>10.23233886</v>
      </c>
      <c r="N383" s="8">
        <f t="shared" si="21"/>
        <v>209.6664151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1">
        <v>4049.0</v>
      </c>
      <c r="B384" s="2">
        <v>7.0</v>
      </c>
      <c r="C384" s="2">
        <v>7.0</v>
      </c>
      <c r="D384" s="3" t="s">
        <v>430</v>
      </c>
      <c r="E384" s="8">
        <f>SUMIF(Districts!$G$17:$G$555,$A384,Districts!I$17:I$555)</f>
        <v>160</v>
      </c>
      <c r="F384" s="8">
        <f>SUMIF(Districts!$G$17:$G$555,$A384,Districts!J$17:J$555)</f>
        <v>35</v>
      </c>
      <c r="G384" s="8">
        <f>SUMIF(Districts!$G$17:$G$555,$A384,Districts!K$17:K$555)</f>
        <v>17</v>
      </c>
      <c r="H384" s="8">
        <f t="shared" si="16"/>
        <v>52</v>
      </c>
      <c r="I384" s="9">
        <f t="shared" si="17"/>
        <v>0.325</v>
      </c>
      <c r="J384" s="8">
        <f t="shared" si="18"/>
        <v>43.5</v>
      </c>
      <c r="K384" s="9">
        <f t="shared" si="19"/>
        <v>0.271875</v>
      </c>
      <c r="L384" s="8">
        <f>SUMIF(Districts!$G$17:$G$555,$A384,Districts!N$17:N$555)</f>
        <v>50807.36</v>
      </c>
      <c r="M384" s="8">
        <f t="shared" si="20"/>
        <v>317.546</v>
      </c>
      <c r="N384" s="8">
        <f t="shared" si="21"/>
        <v>1167.985287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1">
        <v>4050.0</v>
      </c>
      <c r="B385" s="2">
        <v>7.0</v>
      </c>
      <c r="C385" s="2">
        <v>7.0</v>
      </c>
      <c r="D385" s="3" t="s">
        <v>431</v>
      </c>
      <c r="E385" s="8">
        <f>SUMIF(Districts!$G$17:$G$555,$A385,Districts!I$17:I$555)</f>
        <v>61</v>
      </c>
      <c r="F385" s="8">
        <f>SUMIF(Districts!$G$17:$G$555,$A385,Districts!J$17:J$555)</f>
        <v>20</v>
      </c>
      <c r="G385" s="8">
        <f>SUMIF(Districts!$G$17:$G$555,$A385,Districts!K$17:K$555)</f>
        <v>2</v>
      </c>
      <c r="H385" s="8">
        <f t="shared" si="16"/>
        <v>22</v>
      </c>
      <c r="I385" s="9">
        <f t="shared" si="17"/>
        <v>0.3606557377</v>
      </c>
      <c r="J385" s="8">
        <f t="shared" si="18"/>
        <v>21</v>
      </c>
      <c r="K385" s="9">
        <f t="shared" si="19"/>
        <v>0.3442622951</v>
      </c>
      <c r="L385" s="8">
        <f>SUMIF(Districts!$G$17:$G$555,$A385,Districts!N$17:N$555)</f>
        <v>31045.76</v>
      </c>
      <c r="M385" s="8">
        <f t="shared" si="20"/>
        <v>508.9468852</v>
      </c>
      <c r="N385" s="8">
        <f t="shared" si="21"/>
        <v>1478.369524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1">
        <v>4053.0</v>
      </c>
      <c r="B386" s="2">
        <v>7.0</v>
      </c>
      <c r="C386" s="2">
        <v>7.0</v>
      </c>
      <c r="D386" s="3" t="s">
        <v>432</v>
      </c>
      <c r="E386" s="8">
        <f>SUMIF(Districts!$G$17:$G$555,$A386,Districts!I$17:I$555)</f>
        <v>578</v>
      </c>
      <c r="F386" s="8">
        <f>SUMIF(Districts!$G$17:$G$555,$A386,Districts!J$17:J$555)</f>
        <v>70</v>
      </c>
      <c r="G386" s="8">
        <f>SUMIF(Districts!$G$17:$G$555,$A386,Districts!K$17:K$555)</f>
        <v>31</v>
      </c>
      <c r="H386" s="8">
        <f t="shared" si="16"/>
        <v>101</v>
      </c>
      <c r="I386" s="9">
        <f t="shared" si="17"/>
        <v>0.1747404844</v>
      </c>
      <c r="J386" s="8">
        <f t="shared" si="18"/>
        <v>85.5</v>
      </c>
      <c r="K386" s="9">
        <f t="shared" si="19"/>
        <v>0.1479238754</v>
      </c>
      <c r="L386" s="8">
        <f>SUMIF(Districts!$G$17:$G$555,$A386,Districts!N$17:N$555)</f>
        <v>59399.36</v>
      </c>
      <c r="M386" s="8">
        <f t="shared" si="20"/>
        <v>102.7670588</v>
      </c>
      <c r="N386" s="8">
        <f t="shared" si="21"/>
        <v>694.7293567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1">
        <v>4054.0</v>
      </c>
      <c r="B387" s="2">
        <v>7.0</v>
      </c>
      <c r="C387" s="2">
        <v>7.0</v>
      </c>
      <c r="D387" s="3" t="s">
        <v>433</v>
      </c>
      <c r="E387" s="8">
        <f>SUMIF(Districts!$G$17:$G$555,$A387,Districts!I$17:I$555)</f>
        <v>87</v>
      </c>
      <c r="F387" s="8">
        <f>SUMIF(Districts!$G$17:$G$555,$A387,Districts!J$17:J$555)</f>
        <v>7</v>
      </c>
      <c r="G387" s="8">
        <f>SUMIF(Districts!$G$17:$G$555,$A387,Districts!K$17:K$555)</f>
        <v>1</v>
      </c>
      <c r="H387" s="8">
        <f t="shared" si="16"/>
        <v>8</v>
      </c>
      <c r="I387" s="9">
        <f t="shared" si="17"/>
        <v>0.09195402299</v>
      </c>
      <c r="J387" s="8">
        <f t="shared" si="18"/>
        <v>7.5</v>
      </c>
      <c r="K387" s="9">
        <f t="shared" si="19"/>
        <v>0.08620689655</v>
      </c>
      <c r="L387" s="8">
        <f>SUMIF(Districts!$G$17:$G$555,$A387,Districts!N$17:N$555)</f>
        <v>2749.44</v>
      </c>
      <c r="M387" s="8">
        <f t="shared" si="20"/>
        <v>31.60275862</v>
      </c>
      <c r="N387" s="8">
        <f t="shared" si="21"/>
        <v>366.592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1">
        <v>4055.0</v>
      </c>
      <c r="B388" s="2">
        <v>7.0</v>
      </c>
      <c r="C388" s="2">
        <v>7.0</v>
      </c>
      <c r="D388" s="3" t="s">
        <v>434</v>
      </c>
      <c r="E388" s="8">
        <f>SUMIF(Districts!$G$17:$G$555,$A388,Districts!I$17:I$555)</f>
        <v>124</v>
      </c>
      <c r="F388" s="8">
        <f>SUMIF(Districts!$G$17:$G$555,$A388,Districts!J$17:J$555)</f>
        <v>18</v>
      </c>
      <c r="G388" s="8">
        <f>SUMIF(Districts!$G$17:$G$555,$A388,Districts!K$17:K$555)</f>
        <v>2</v>
      </c>
      <c r="H388" s="8">
        <f t="shared" si="16"/>
        <v>20</v>
      </c>
      <c r="I388" s="9">
        <f t="shared" si="17"/>
        <v>0.1612903226</v>
      </c>
      <c r="J388" s="8">
        <f t="shared" si="18"/>
        <v>19</v>
      </c>
      <c r="K388" s="9">
        <f t="shared" si="19"/>
        <v>0.1532258065</v>
      </c>
      <c r="L388" s="8">
        <f>SUMIF(Districts!$G$17:$G$555,$A388,Districts!N$17:N$555)</f>
        <v>12487.04</v>
      </c>
      <c r="M388" s="8">
        <f t="shared" si="20"/>
        <v>100.7019355</v>
      </c>
      <c r="N388" s="8">
        <f t="shared" si="21"/>
        <v>657.2126316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1">
        <v>4056.0</v>
      </c>
      <c r="B389" s="2">
        <v>7.0</v>
      </c>
      <c r="C389" s="2">
        <v>7.0</v>
      </c>
      <c r="D389" s="3" t="s">
        <v>435</v>
      </c>
      <c r="E389" s="8">
        <f>SUMIF(Districts!$G$17:$G$555,$A389,Districts!I$17:I$555)</f>
        <v>70</v>
      </c>
      <c r="F389" s="8">
        <f>SUMIF(Districts!$G$17:$G$555,$A389,Districts!J$17:J$555)</f>
        <v>42</v>
      </c>
      <c r="G389" s="8">
        <f>SUMIF(Districts!$G$17:$G$555,$A389,Districts!K$17:K$555)</f>
        <v>3</v>
      </c>
      <c r="H389" s="8">
        <f t="shared" si="16"/>
        <v>45</v>
      </c>
      <c r="I389" s="9">
        <f t="shared" si="17"/>
        <v>0.6428571429</v>
      </c>
      <c r="J389" s="8">
        <f t="shared" si="18"/>
        <v>43.5</v>
      </c>
      <c r="K389" s="9">
        <f t="shared" si="19"/>
        <v>0.6214285714</v>
      </c>
      <c r="L389" s="8">
        <f>SUMIF(Districts!$G$17:$G$555,$A389,Districts!N$17:N$555)</f>
        <v>116106.56</v>
      </c>
      <c r="M389" s="8">
        <f t="shared" si="20"/>
        <v>1658.665143</v>
      </c>
      <c r="N389" s="8">
        <f t="shared" si="21"/>
        <v>2669.116322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1">
        <v>4057.0</v>
      </c>
      <c r="B390" s="2">
        <v>7.0</v>
      </c>
      <c r="C390" s="2">
        <v>7.0</v>
      </c>
      <c r="D390" s="3" t="s">
        <v>436</v>
      </c>
      <c r="E390" s="8">
        <f>SUMIF(Districts!$G$17:$G$555,$A390,Districts!I$17:I$555)</f>
        <v>86</v>
      </c>
      <c r="F390" s="8">
        <f>SUMIF(Districts!$G$17:$G$555,$A390,Districts!J$17:J$555)</f>
        <v>68</v>
      </c>
      <c r="G390" s="8">
        <f>SUMIF(Districts!$G$17:$G$555,$A390,Districts!K$17:K$555)</f>
        <v>7</v>
      </c>
      <c r="H390" s="8">
        <f t="shared" si="16"/>
        <v>75</v>
      </c>
      <c r="I390" s="9">
        <f t="shared" si="17"/>
        <v>0.8720930233</v>
      </c>
      <c r="J390" s="8">
        <f t="shared" si="18"/>
        <v>71.5</v>
      </c>
      <c r="K390" s="9">
        <f t="shared" si="19"/>
        <v>0.8313953488</v>
      </c>
      <c r="L390" s="8">
        <f>SUMIF(Districts!$G$17:$G$555,$A390,Districts!N$17:N$555)</f>
        <v>245731.2</v>
      </c>
      <c r="M390" s="8">
        <f t="shared" si="20"/>
        <v>2857.339535</v>
      </c>
      <c r="N390" s="8">
        <f t="shared" si="21"/>
        <v>3436.8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1">
        <v>4058.0</v>
      </c>
      <c r="B391" s="2">
        <v>7.0</v>
      </c>
      <c r="C391" s="2">
        <v>7.0</v>
      </c>
      <c r="D391" s="3" t="s">
        <v>437</v>
      </c>
      <c r="E391" s="8">
        <f>SUMIF(Districts!$G$17:$G$555,$A391,Districts!I$17:I$555)</f>
        <v>193</v>
      </c>
      <c r="F391" s="8">
        <f>SUMIF(Districts!$G$17:$G$555,$A391,Districts!J$17:J$555)</f>
        <v>37</v>
      </c>
      <c r="G391" s="8">
        <f>SUMIF(Districts!$G$17:$G$555,$A391,Districts!K$17:K$555)</f>
        <v>26</v>
      </c>
      <c r="H391" s="8">
        <f t="shared" si="16"/>
        <v>63</v>
      </c>
      <c r="I391" s="9">
        <f t="shared" si="17"/>
        <v>0.3264248705</v>
      </c>
      <c r="J391" s="8">
        <f t="shared" si="18"/>
        <v>50</v>
      </c>
      <c r="K391" s="9">
        <f t="shared" si="19"/>
        <v>0.2590673575</v>
      </c>
      <c r="L391" s="8">
        <f>SUMIF(Districts!$G$17:$G$555,$A391,Districts!N$17:N$555)</f>
        <v>55676.16</v>
      </c>
      <c r="M391" s="8">
        <f t="shared" si="20"/>
        <v>288.477513</v>
      </c>
      <c r="N391" s="8">
        <f t="shared" si="21"/>
        <v>1113.5232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1">
        <v>4059.0</v>
      </c>
      <c r="B392" s="2">
        <v>7.0</v>
      </c>
      <c r="C392" s="2">
        <v>7.0</v>
      </c>
      <c r="D392" s="3" t="s">
        <v>438</v>
      </c>
      <c r="E392" s="8">
        <f>SUMIF(Districts!$G$17:$G$555,$A392,Districts!I$17:I$555)</f>
        <v>355</v>
      </c>
      <c r="F392" s="8">
        <f>SUMIF(Districts!$G$17:$G$555,$A392,Districts!J$17:J$555)</f>
        <v>86</v>
      </c>
      <c r="G392" s="8">
        <f>SUMIF(Districts!$G$17:$G$555,$A392,Districts!K$17:K$555)</f>
        <v>21</v>
      </c>
      <c r="H392" s="8">
        <f t="shared" si="16"/>
        <v>107</v>
      </c>
      <c r="I392" s="9">
        <f t="shared" si="17"/>
        <v>0.3014084507</v>
      </c>
      <c r="J392" s="8">
        <f t="shared" si="18"/>
        <v>96.5</v>
      </c>
      <c r="K392" s="9">
        <f t="shared" si="19"/>
        <v>0.2718309859</v>
      </c>
      <c r="L392" s="8">
        <f>SUMIF(Districts!$G$17:$G$555,$A392,Districts!N$17:N$555)</f>
        <v>115361.92</v>
      </c>
      <c r="M392" s="8">
        <f t="shared" si="20"/>
        <v>324.9631549</v>
      </c>
      <c r="N392" s="8">
        <f t="shared" si="21"/>
        <v>1195.460311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1">
        <v>4064.0</v>
      </c>
      <c r="B393" s="2">
        <v>7.0</v>
      </c>
      <c r="C393" s="2">
        <v>7.0</v>
      </c>
      <c r="D393" s="3" t="s">
        <v>439</v>
      </c>
      <c r="E393" s="8">
        <f>SUMIF(Districts!$G$17:$G$555,$A393,Districts!I$17:I$555)</f>
        <v>124</v>
      </c>
      <c r="F393" s="8">
        <f>SUMIF(Districts!$G$17:$G$555,$A393,Districts!J$17:J$555)</f>
        <v>64</v>
      </c>
      <c r="G393" s="8">
        <f>SUMIF(Districts!$G$17:$G$555,$A393,Districts!K$17:K$555)</f>
        <v>17</v>
      </c>
      <c r="H393" s="8">
        <f t="shared" si="16"/>
        <v>81</v>
      </c>
      <c r="I393" s="9">
        <f t="shared" si="17"/>
        <v>0.6532258065</v>
      </c>
      <c r="J393" s="8">
        <f t="shared" si="18"/>
        <v>72.5</v>
      </c>
      <c r="K393" s="9">
        <f t="shared" si="19"/>
        <v>0.5846774194</v>
      </c>
      <c r="L393" s="8">
        <f>SUMIF(Districts!$G$17:$G$555,$A393,Districts!N$17:N$555)</f>
        <v>182093.12</v>
      </c>
      <c r="M393" s="8">
        <f t="shared" si="20"/>
        <v>1468.492903</v>
      </c>
      <c r="N393" s="8">
        <f t="shared" si="21"/>
        <v>2511.629241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1">
        <v>4066.0</v>
      </c>
      <c r="B394" s="2">
        <v>7.0</v>
      </c>
      <c r="C394" s="2">
        <v>7.0</v>
      </c>
      <c r="D394" s="3" t="s">
        <v>440</v>
      </c>
      <c r="E394" s="8">
        <f>SUMIF(Districts!$G$17:$G$555,$A394,Districts!I$17:I$555)</f>
        <v>49</v>
      </c>
      <c r="F394" s="8">
        <f>SUMIF(Districts!$G$17:$G$555,$A394,Districts!J$17:J$555)</f>
        <v>25</v>
      </c>
      <c r="G394" s="8">
        <f>SUMIF(Districts!$G$17:$G$555,$A394,Districts!K$17:K$555)</f>
        <v>4</v>
      </c>
      <c r="H394" s="8">
        <f t="shared" si="16"/>
        <v>29</v>
      </c>
      <c r="I394" s="9">
        <f t="shared" si="17"/>
        <v>0.5918367347</v>
      </c>
      <c r="J394" s="8">
        <f t="shared" si="18"/>
        <v>27</v>
      </c>
      <c r="K394" s="9">
        <f t="shared" si="19"/>
        <v>0.5510204082</v>
      </c>
      <c r="L394" s="8">
        <f>SUMIF(Districts!$G$17:$G$555,$A394,Districts!N$17:N$555)</f>
        <v>63924.48</v>
      </c>
      <c r="M394" s="8">
        <f t="shared" si="20"/>
        <v>1304.581224</v>
      </c>
      <c r="N394" s="8">
        <f t="shared" si="21"/>
        <v>2367.573333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1">
        <v>4067.0</v>
      </c>
      <c r="B395" s="2">
        <v>7.0</v>
      </c>
      <c r="C395" s="2">
        <v>7.0</v>
      </c>
      <c r="D395" s="3" t="s">
        <v>441</v>
      </c>
      <c r="E395" s="8">
        <f>SUMIF(Districts!$G$17:$G$555,$A395,Districts!I$17:I$555)</f>
        <v>408</v>
      </c>
      <c r="F395" s="8">
        <f>SUMIF(Districts!$G$17:$G$555,$A395,Districts!J$17:J$555)</f>
        <v>254</v>
      </c>
      <c r="G395" s="8">
        <f>SUMIF(Districts!$G$17:$G$555,$A395,Districts!K$17:K$555)</f>
        <v>79</v>
      </c>
      <c r="H395" s="8">
        <f t="shared" si="16"/>
        <v>333</v>
      </c>
      <c r="I395" s="9">
        <f t="shared" si="17"/>
        <v>0.8161764706</v>
      </c>
      <c r="J395" s="8">
        <f t="shared" si="18"/>
        <v>293.5</v>
      </c>
      <c r="K395" s="9">
        <f t="shared" si="19"/>
        <v>0.7193627451</v>
      </c>
      <c r="L395" s="8">
        <f>SUMIF(Districts!$G$17:$G$555,$A395,Districts!N$17:N$555)</f>
        <v>907028.8</v>
      </c>
      <c r="M395" s="8">
        <f t="shared" si="20"/>
        <v>2223.109804</v>
      </c>
      <c r="N395" s="8">
        <f t="shared" si="21"/>
        <v>3090.387734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1">
        <v>4068.0</v>
      </c>
      <c r="B396" s="2">
        <v>7.0</v>
      </c>
      <c r="C396" s="2">
        <v>7.0</v>
      </c>
      <c r="D396" s="3" t="s">
        <v>442</v>
      </c>
      <c r="E396" s="8">
        <f>SUMIF(Districts!$G$17:$G$555,$A396,Districts!I$17:I$555)</f>
        <v>454</v>
      </c>
      <c r="F396" s="8">
        <f>SUMIF(Districts!$G$17:$G$555,$A396,Districts!J$17:J$555)</f>
        <v>353</v>
      </c>
      <c r="G396" s="8">
        <f>SUMIF(Districts!$G$17:$G$555,$A396,Districts!K$17:K$555)</f>
        <v>44</v>
      </c>
      <c r="H396" s="8">
        <f t="shared" si="16"/>
        <v>397</v>
      </c>
      <c r="I396" s="9">
        <f t="shared" si="17"/>
        <v>0.8744493392</v>
      </c>
      <c r="J396" s="8">
        <f t="shared" si="18"/>
        <v>375</v>
      </c>
      <c r="K396" s="9">
        <f t="shared" si="19"/>
        <v>0.8259911894</v>
      </c>
      <c r="L396" s="8">
        <f>SUMIF(Districts!$G$17:$G$555,$A396,Districts!N$17:N$555)</f>
        <v>1288800</v>
      </c>
      <c r="M396" s="8">
        <f t="shared" si="20"/>
        <v>2838.76652</v>
      </c>
      <c r="N396" s="8">
        <f t="shared" si="21"/>
        <v>3436.8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1">
        <v>4070.0</v>
      </c>
      <c r="B397" s="2">
        <v>7.0</v>
      </c>
      <c r="C397" s="2">
        <v>7.0</v>
      </c>
      <c r="D397" s="3" t="s">
        <v>443</v>
      </c>
      <c r="E397" s="8">
        <f>SUMIF(Districts!$G$17:$G$555,$A397,Districts!I$17:I$555)</f>
        <v>565</v>
      </c>
      <c r="F397" s="8">
        <f>SUMIF(Districts!$G$17:$G$555,$A397,Districts!J$17:J$555)</f>
        <v>389</v>
      </c>
      <c r="G397" s="8">
        <f>SUMIF(Districts!$G$17:$G$555,$A397,Districts!K$17:K$555)</f>
        <v>38</v>
      </c>
      <c r="H397" s="8">
        <f t="shared" si="16"/>
        <v>427</v>
      </c>
      <c r="I397" s="9">
        <f t="shared" si="17"/>
        <v>0.7557522124</v>
      </c>
      <c r="J397" s="8">
        <f t="shared" si="18"/>
        <v>408</v>
      </c>
      <c r="K397" s="9">
        <f t="shared" si="19"/>
        <v>0.7221238938</v>
      </c>
      <c r="L397" s="8">
        <f>SUMIF(Districts!$G$17:$G$555,$A397,Districts!N$17:N$555)</f>
        <v>1265658.88</v>
      </c>
      <c r="M397" s="8">
        <f t="shared" si="20"/>
        <v>2240.104212</v>
      </c>
      <c r="N397" s="8">
        <f t="shared" si="21"/>
        <v>3102.105098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1">
        <v>4073.0</v>
      </c>
      <c r="B398" s="2">
        <v>7.0</v>
      </c>
      <c r="C398" s="2">
        <v>7.0</v>
      </c>
      <c r="D398" s="3" t="s">
        <v>444</v>
      </c>
      <c r="E398" s="8">
        <f>SUMIF(Districts!$G$17:$G$555,$A398,Districts!I$17:I$555)</f>
        <v>545</v>
      </c>
      <c r="F398" s="8">
        <f>SUMIF(Districts!$G$17:$G$555,$A398,Districts!J$17:J$555)</f>
        <v>123</v>
      </c>
      <c r="G398" s="8">
        <f>SUMIF(Districts!$G$17:$G$555,$A398,Districts!K$17:K$555)</f>
        <v>33</v>
      </c>
      <c r="H398" s="8">
        <f t="shared" si="16"/>
        <v>156</v>
      </c>
      <c r="I398" s="9">
        <f t="shared" si="17"/>
        <v>0.2862385321</v>
      </c>
      <c r="J398" s="8">
        <f t="shared" si="18"/>
        <v>139.5</v>
      </c>
      <c r="K398" s="9">
        <f t="shared" si="19"/>
        <v>0.2559633028</v>
      </c>
      <c r="L398" s="8">
        <f>SUMIF(Districts!$G$17:$G$555,$A398,Districts!N$17:N$555)</f>
        <v>153395.84</v>
      </c>
      <c r="M398" s="8">
        <f t="shared" si="20"/>
        <v>281.4602569</v>
      </c>
      <c r="N398" s="8">
        <f t="shared" si="21"/>
        <v>1099.611756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1">
        <v>4074.0</v>
      </c>
      <c r="B399" s="2">
        <v>7.0</v>
      </c>
      <c r="C399" s="2">
        <v>7.0</v>
      </c>
      <c r="D399" s="3" t="s">
        <v>445</v>
      </c>
      <c r="E399" s="8">
        <f>SUMIF(Districts!$G$17:$G$555,$A399,Districts!I$17:I$555)</f>
        <v>438</v>
      </c>
      <c r="F399" s="8">
        <f>SUMIF(Districts!$G$17:$G$555,$A399,Districts!J$17:J$555)</f>
        <v>137</v>
      </c>
      <c r="G399" s="8">
        <f>SUMIF(Districts!$G$17:$G$555,$A399,Districts!K$17:K$555)</f>
        <v>50</v>
      </c>
      <c r="H399" s="8">
        <f t="shared" si="16"/>
        <v>187</v>
      </c>
      <c r="I399" s="9">
        <f t="shared" si="17"/>
        <v>0.4269406393</v>
      </c>
      <c r="J399" s="8">
        <f t="shared" si="18"/>
        <v>162</v>
      </c>
      <c r="K399" s="9">
        <f t="shared" si="19"/>
        <v>0.3698630137</v>
      </c>
      <c r="L399" s="8">
        <f>SUMIF(Districts!$G$17:$G$555,$A399,Districts!N$17:N$555)</f>
        <v>259478.4</v>
      </c>
      <c r="M399" s="8">
        <f t="shared" si="20"/>
        <v>592.4164384</v>
      </c>
      <c r="N399" s="8">
        <f t="shared" si="21"/>
        <v>1601.718519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1">
        <v>4075.0</v>
      </c>
      <c r="B400" s="2">
        <v>7.0</v>
      </c>
      <c r="C400" s="2">
        <v>7.0</v>
      </c>
      <c r="D400" s="3" t="s">
        <v>446</v>
      </c>
      <c r="E400" s="8">
        <f>SUMIF(Districts!$G$17:$G$555,$A400,Districts!I$17:I$555)</f>
        <v>246</v>
      </c>
      <c r="F400" s="8">
        <f>SUMIF(Districts!$G$17:$G$555,$A400,Districts!J$17:J$555)</f>
        <v>38</v>
      </c>
      <c r="G400" s="8">
        <f>SUMIF(Districts!$G$17:$G$555,$A400,Districts!K$17:K$555)</f>
        <v>6</v>
      </c>
      <c r="H400" s="8">
        <f t="shared" si="16"/>
        <v>44</v>
      </c>
      <c r="I400" s="9">
        <f t="shared" si="17"/>
        <v>0.1788617886</v>
      </c>
      <c r="J400" s="8">
        <f t="shared" si="18"/>
        <v>41</v>
      </c>
      <c r="K400" s="9">
        <f t="shared" si="19"/>
        <v>0.1666666667</v>
      </c>
      <c r="L400" s="8">
        <f>SUMIF(Districts!$G$17:$G$555,$A400,Districts!N$17:N$555)</f>
        <v>31274.88</v>
      </c>
      <c r="M400" s="8">
        <f t="shared" si="20"/>
        <v>127.1336585</v>
      </c>
      <c r="N400" s="8">
        <f t="shared" si="21"/>
        <v>762.8019512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1">
        <v>4078.0</v>
      </c>
      <c r="B401" s="2">
        <v>7.0</v>
      </c>
      <c r="C401" s="2">
        <v>7.0</v>
      </c>
      <c r="D401" s="3" t="s">
        <v>447</v>
      </c>
      <c r="E401" s="8">
        <f>SUMIF(Districts!$G$17:$G$555,$A401,Districts!I$17:I$555)</f>
        <v>1042</v>
      </c>
      <c r="F401" s="8">
        <f>SUMIF(Districts!$G$17:$G$555,$A401,Districts!J$17:J$555)</f>
        <v>990</v>
      </c>
      <c r="G401" s="8">
        <f>SUMIF(Districts!$G$17:$G$555,$A401,Districts!K$17:K$555)</f>
        <v>17</v>
      </c>
      <c r="H401" s="8">
        <f t="shared" si="16"/>
        <v>1007</v>
      </c>
      <c r="I401" s="9">
        <f t="shared" si="17"/>
        <v>0.9664107486</v>
      </c>
      <c r="J401" s="8">
        <f t="shared" si="18"/>
        <v>998.5</v>
      </c>
      <c r="K401" s="9">
        <f t="shared" si="19"/>
        <v>0.9582533589</v>
      </c>
      <c r="L401" s="8">
        <f>SUMIF(Districts!$G$17:$G$555,$A401,Districts!N$17:N$555)</f>
        <v>3431644.8</v>
      </c>
      <c r="M401" s="8">
        <f t="shared" si="20"/>
        <v>3293.325144</v>
      </c>
      <c r="N401" s="8">
        <f t="shared" si="21"/>
        <v>3436.8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1">
        <v>4079.0</v>
      </c>
      <c r="B402" s="2">
        <v>7.0</v>
      </c>
      <c r="C402" s="2">
        <v>7.0</v>
      </c>
      <c r="D402" s="3" t="s">
        <v>448</v>
      </c>
      <c r="E402" s="8">
        <f>SUMIF(Districts!$G$17:$G$555,$A402,Districts!I$17:I$555)</f>
        <v>265</v>
      </c>
      <c r="F402" s="8">
        <f>SUMIF(Districts!$G$17:$G$555,$A402,Districts!J$17:J$555)</f>
        <v>197</v>
      </c>
      <c r="G402" s="8">
        <f>SUMIF(Districts!$G$17:$G$555,$A402,Districts!K$17:K$555)</f>
        <v>23</v>
      </c>
      <c r="H402" s="8">
        <f t="shared" si="16"/>
        <v>220</v>
      </c>
      <c r="I402" s="9">
        <f t="shared" si="17"/>
        <v>0.8301886792</v>
      </c>
      <c r="J402" s="8">
        <f t="shared" si="18"/>
        <v>208.5</v>
      </c>
      <c r="K402" s="9">
        <f t="shared" si="19"/>
        <v>0.7867924528</v>
      </c>
      <c r="L402" s="8">
        <f>SUMIF(Districts!$G$17:$G$555,$A402,Districts!N$17:N$555)</f>
        <v>705231.36</v>
      </c>
      <c r="M402" s="8">
        <f t="shared" si="20"/>
        <v>2661.250415</v>
      </c>
      <c r="N402" s="8">
        <f t="shared" si="21"/>
        <v>3382.404604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1">
        <v>4080.0</v>
      </c>
      <c r="B403" s="2">
        <v>7.0</v>
      </c>
      <c r="C403" s="2">
        <v>7.0</v>
      </c>
      <c r="D403" s="3" t="s">
        <v>449</v>
      </c>
      <c r="E403" s="8">
        <f>SUMIF(Districts!$G$17:$G$555,$A403,Districts!I$17:I$555)</f>
        <v>45</v>
      </c>
      <c r="F403" s="8">
        <f>SUMIF(Districts!$G$17:$G$555,$A403,Districts!J$17:J$555)</f>
        <v>23</v>
      </c>
      <c r="G403" s="8">
        <f>SUMIF(Districts!$G$17:$G$555,$A403,Districts!K$17:K$555)</f>
        <v>2</v>
      </c>
      <c r="H403" s="8">
        <f t="shared" si="16"/>
        <v>25</v>
      </c>
      <c r="I403" s="9">
        <f t="shared" si="17"/>
        <v>0.5555555556</v>
      </c>
      <c r="J403" s="8">
        <f t="shared" si="18"/>
        <v>24</v>
      </c>
      <c r="K403" s="9">
        <f t="shared" si="19"/>
        <v>0.5333333333</v>
      </c>
      <c r="L403" s="8">
        <f>SUMIF(Districts!$G$17:$G$555,$A403,Districts!N$17:N$555)</f>
        <v>54988.8</v>
      </c>
      <c r="M403" s="8">
        <f t="shared" si="20"/>
        <v>1221.973333</v>
      </c>
      <c r="N403" s="8">
        <f t="shared" si="21"/>
        <v>2291.2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1">
        <v>4081.0</v>
      </c>
      <c r="B404" s="2">
        <v>7.0</v>
      </c>
      <c r="C404" s="2">
        <v>7.0</v>
      </c>
      <c r="D404" s="3" t="s">
        <v>450</v>
      </c>
      <c r="E404" s="8">
        <f>SUMIF(Districts!$G$17:$G$555,$A404,Districts!I$17:I$555)</f>
        <v>57</v>
      </c>
      <c r="F404" s="8">
        <f>SUMIF(Districts!$G$17:$G$555,$A404,Districts!J$17:J$555)</f>
        <v>30</v>
      </c>
      <c r="G404" s="8">
        <f>SUMIF(Districts!$G$17:$G$555,$A404,Districts!K$17:K$555)</f>
        <v>9</v>
      </c>
      <c r="H404" s="8">
        <f t="shared" si="16"/>
        <v>39</v>
      </c>
      <c r="I404" s="9">
        <f t="shared" si="17"/>
        <v>0.6842105263</v>
      </c>
      <c r="J404" s="8">
        <f t="shared" si="18"/>
        <v>34.5</v>
      </c>
      <c r="K404" s="9">
        <f t="shared" si="19"/>
        <v>0.6052631579</v>
      </c>
      <c r="L404" s="8">
        <f>SUMIF(Districts!$G$17:$G$555,$A404,Districts!N$17:N$555)</f>
        <v>89700.48</v>
      </c>
      <c r="M404" s="8">
        <f t="shared" si="20"/>
        <v>1573.692632</v>
      </c>
      <c r="N404" s="8">
        <f t="shared" si="21"/>
        <v>2600.013913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1">
        <v>4082.0</v>
      </c>
      <c r="B405" s="2">
        <v>7.0</v>
      </c>
      <c r="C405" s="2">
        <v>7.0</v>
      </c>
      <c r="D405" s="3" t="s">
        <v>451</v>
      </c>
      <c r="E405" s="8">
        <f>SUMIF(Districts!$G$17:$G$555,$A405,Districts!I$17:I$555)</f>
        <v>603</v>
      </c>
      <c r="F405" s="8">
        <f>SUMIF(Districts!$G$17:$G$555,$A405,Districts!J$17:J$555)</f>
        <v>118</v>
      </c>
      <c r="G405" s="8">
        <f>SUMIF(Districts!$G$17:$G$555,$A405,Districts!K$17:K$555)</f>
        <v>67</v>
      </c>
      <c r="H405" s="8">
        <f t="shared" si="16"/>
        <v>185</v>
      </c>
      <c r="I405" s="9">
        <f t="shared" si="17"/>
        <v>0.3067993367</v>
      </c>
      <c r="J405" s="8">
        <f t="shared" si="18"/>
        <v>151.5</v>
      </c>
      <c r="K405" s="9">
        <f t="shared" si="19"/>
        <v>0.2512437811</v>
      </c>
      <c r="L405" s="8">
        <f>SUMIF(Districts!$G$17:$G$555,$A405,Districts!N$17:N$555)</f>
        <v>163477.12</v>
      </c>
      <c r="M405" s="8">
        <f t="shared" si="20"/>
        <v>271.106335</v>
      </c>
      <c r="N405" s="8">
        <f t="shared" si="21"/>
        <v>1079.056898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1">
        <v>4083.0</v>
      </c>
      <c r="B406" s="2">
        <v>7.0</v>
      </c>
      <c r="C406" s="2">
        <v>7.0</v>
      </c>
      <c r="D406" s="3" t="s">
        <v>452</v>
      </c>
      <c r="E406" s="8">
        <f>SUMIF(Districts!$G$17:$G$555,$A406,Districts!I$17:I$555)</f>
        <v>102</v>
      </c>
      <c r="F406" s="8">
        <f>SUMIF(Districts!$G$17:$G$555,$A406,Districts!J$17:J$555)</f>
        <v>11</v>
      </c>
      <c r="G406" s="8">
        <f>SUMIF(Districts!$G$17:$G$555,$A406,Districts!K$17:K$555)</f>
        <v>9</v>
      </c>
      <c r="H406" s="8">
        <f t="shared" si="16"/>
        <v>20</v>
      </c>
      <c r="I406" s="9">
        <f t="shared" si="17"/>
        <v>0.1960784314</v>
      </c>
      <c r="J406" s="8">
        <f t="shared" si="18"/>
        <v>15.5</v>
      </c>
      <c r="K406" s="9">
        <f t="shared" si="19"/>
        <v>0.1519607843</v>
      </c>
      <c r="L406" s="8">
        <f>SUMIF(Districts!$G$17:$G$555,$A406,Districts!N$17:N$555)</f>
        <v>10138.56</v>
      </c>
      <c r="M406" s="8">
        <f t="shared" si="20"/>
        <v>99.39764706</v>
      </c>
      <c r="N406" s="8">
        <f t="shared" si="21"/>
        <v>654.1006452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1">
        <v>4084.0</v>
      </c>
      <c r="B407" s="2">
        <v>7.0</v>
      </c>
      <c r="C407" s="2">
        <v>7.0</v>
      </c>
      <c r="D407" s="3" t="s">
        <v>453</v>
      </c>
      <c r="E407" s="8">
        <f>SUMIF(Districts!$G$17:$G$555,$A407,Districts!I$17:I$555)</f>
        <v>345</v>
      </c>
      <c r="F407" s="8">
        <f>SUMIF(Districts!$G$17:$G$555,$A407,Districts!J$17:J$555)</f>
        <v>29</v>
      </c>
      <c r="G407" s="8">
        <f>SUMIF(Districts!$G$17:$G$555,$A407,Districts!K$17:K$555)</f>
        <v>49</v>
      </c>
      <c r="H407" s="8">
        <f t="shared" si="16"/>
        <v>78</v>
      </c>
      <c r="I407" s="9">
        <f t="shared" si="17"/>
        <v>0.2260869565</v>
      </c>
      <c r="J407" s="8">
        <f t="shared" si="18"/>
        <v>53.5</v>
      </c>
      <c r="K407" s="9">
        <f t="shared" si="19"/>
        <v>0.1550724638</v>
      </c>
      <c r="L407" s="8">
        <f>SUMIF(Districts!$G$17:$G$555,$A407,Districts!N$17:N$555)</f>
        <v>35628.16</v>
      </c>
      <c r="M407" s="8">
        <f t="shared" si="20"/>
        <v>103.270029</v>
      </c>
      <c r="N407" s="8">
        <f t="shared" si="21"/>
        <v>665.9469159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1">
        <v>4085.0</v>
      </c>
      <c r="B408" s="2">
        <v>7.0</v>
      </c>
      <c r="C408" s="2">
        <v>7.0</v>
      </c>
      <c r="D408" s="3" t="s">
        <v>454</v>
      </c>
      <c r="E408" s="8">
        <f>SUMIF(Districts!$G$17:$G$555,$A408,Districts!I$17:I$555)</f>
        <v>204</v>
      </c>
      <c r="F408" s="8">
        <f>SUMIF(Districts!$G$17:$G$555,$A408,Districts!J$17:J$555)</f>
        <v>39</v>
      </c>
      <c r="G408" s="8">
        <f>SUMIF(Districts!$G$17:$G$555,$A408,Districts!K$17:K$555)</f>
        <v>4</v>
      </c>
      <c r="H408" s="8">
        <f t="shared" si="16"/>
        <v>43</v>
      </c>
      <c r="I408" s="9">
        <f t="shared" si="17"/>
        <v>0.2107843137</v>
      </c>
      <c r="J408" s="8">
        <f t="shared" si="18"/>
        <v>41</v>
      </c>
      <c r="K408" s="9">
        <f t="shared" si="19"/>
        <v>0.2009803922</v>
      </c>
      <c r="L408" s="8">
        <f>SUMIF(Districts!$G$17:$G$555,$A408,Districts!N$17:N$555)</f>
        <v>35399.04</v>
      </c>
      <c r="M408" s="8">
        <f t="shared" si="20"/>
        <v>173.5247059</v>
      </c>
      <c r="N408" s="8">
        <f t="shared" si="21"/>
        <v>863.3912195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1">
        <v>4087.0</v>
      </c>
      <c r="B409" s="2">
        <v>7.0</v>
      </c>
      <c r="C409" s="2">
        <v>7.0</v>
      </c>
      <c r="D409" s="3" t="s">
        <v>455</v>
      </c>
      <c r="E409" s="8">
        <f>SUMIF(Districts!$G$17:$G$555,$A409,Districts!I$17:I$555)</f>
        <v>78</v>
      </c>
      <c r="F409" s="8">
        <f>SUMIF(Districts!$G$17:$G$555,$A409,Districts!J$17:J$555)</f>
        <v>26</v>
      </c>
      <c r="G409" s="8">
        <f>SUMIF(Districts!$G$17:$G$555,$A409,Districts!K$17:K$555)</f>
        <v>7</v>
      </c>
      <c r="H409" s="8">
        <f t="shared" si="16"/>
        <v>33</v>
      </c>
      <c r="I409" s="9">
        <f t="shared" si="17"/>
        <v>0.4230769231</v>
      </c>
      <c r="J409" s="8">
        <f t="shared" si="18"/>
        <v>29.5</v>
      </c>
      <c r="K409" s="9">
        <f t="shared" si="19"/>
        <v>0.3782051282</v>
      </c>
      <c r="L409" s="8">
        <f>SUMIF(Districts!$G$17:$G$555,$A409,Districts!N$17:N$555)</f>
        <v>47943.36</v>
      </c>
      <c r="M409" s="8">
        <f t="shared" si="20"/>
        <v>614.6584615</v>
      </c>
      <c r="N409" s="8">
        <f t="shared" si="21"/>
        <v>1625.198644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1">
        <v>4088.0</v>
      </c>
      <c r="B410" s="2">
        <v>7.0</v>
      </c>
      <c r="C410" s="2">
        <v>7.0</v>
      </c>
      <c r="D410" s="3" t="s">
        <v>456</v>
      </c>
      <c r="E410" s="8">
        <f>SUMIF(Districts!$G$17:$G$555,$A410,Districts!I$17:I$555)</f>
        <v>437</v>
      </c>
      <c r="F410" s="8">
        <f>SUMIF(Districts!$G$17:$G$555,$A410,Districts!J$17:J$555)</f>
        <v>435</v>
      </c>
      <c r="G410" s="8">
        <f>SUMIF(Districts!$G$17:$G$555,$A410,Districts!K$17:K$555)</f>
        <v>0</v>
      </c>
      <c r="H410" s="8">
        <f t="shared" si="16"/>
        <v>435</v>
      </c>
      <c r="I410" s="9">
        <f t="shared" si="17"/>
        <v>0.995423341</v>
      </c>
      <c r="J410" s="8">
        <f t="shared" si="18"/>
        <v>435</v>
      </c>
      <c r="K410" s="9">
        <f t="shared" si="19"/>
        <v>0.995423341</v>
      </c>
      <c r="L410" s="8">
        <f>SUMIF(Districts!$G$17:$G$555,$A410,Districts!N$17:N$555)</f>
        <v>1495008</v>
      </c>
      <c r="M410" s="8">
        <f t="shared" si="20"/>
        <v>3421.070938</v>
      </c>
      <c r="N410" s="8">
        <f t="shared" si="21"/>
        <v>3436.8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1">
        <v>4089.0</v>
      </c>
      <c r="B411" s="2">
        <v>7.0</v>
      </c>
      <c r="C411" s="2">
        <v>7.0</v>
      </c>
      <c r="D411" s="3" t="s">
        <v>457</v>
      </c>
      <c r="E411" s="8">
        <f>SUMIF(Districts!$G$17:$G$555,$A411,Districts!I$17:I$555)</f>
        <v>290</v>
      </c>
      <c r="F411" s="8">
        <f>SUMIF(Districts!$G$17:$G$555,$A411,Districts!J$17:J$555)</f>
        <v>99</v>
      </c>
      <c r="G411" s="8">
        <f>SUMIF(Districts!$G$17:$G$555,$A411,Districts!K$17:K$555)</f>
        <v>7</v>
      </c>
      <c r="H411" s="8">
        <f t="shared" si="16"/>
        <v>106</v>
      </c>
      <c r="I411" s="9">
        <f t="shared" si="17"/>
        <v>0.3655172414</v>
      </c>
      <c r="J411" s="8">
        <f t="shared" si="18"/>
        <v>102.5</v>
      </c>
      <c r="K411" s="9">
        <f t="shared" si="19"/>
        <v>0.3534482759</v>
      </c>
      <c r="L411" s="8">
        <f>SUMIF(Districts!$G$17:$G$555,$A411,Districts!N$17:N$555)</f>
        <v>155629.76</v>
      </c>
      <c r="M411" s="8">
        <f t="shared" si="20"/>
        <v>536.6543448</v>
      </c>
      <c r="N411" s="8">
        <f t="shared" si="21"/>
        <v>1518.339122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1">
        <v>4090.0</v>
      </c>
      <c r="B412" s="2">
        <v>7.0</v>
      </c>
      <c r="C412" s="2">
        <v>7.0</v>
      </c>
      <c r="D412" s="3" t="s">
        <v>458</v>
      </c>
      <c r="E412" s="8">
        <f>SUMIF(Districts!$G$17:$G$555,$A412,Districts!I$17:I$555)</f>
        <v>180</v>
      </c>
      <c r="F412" s="8">
        <f>SUMIF(Districts!$G$17:$G$555,$A412,Districts!J$17:J$555)</f>
        <v>12</v>
      </c>
      <c r="G412" s="8">
        <f>SUMIF(Districts!$G$17:$G$555,$A412,Districts!K$17:K$555)</f>
        <v>11</v>
      </c>
      <c r="H412" s="8">
        <f t="shared" si="16"/>
        <v>23</v>
      </c>
      <c r="I412" s="9">
        <f t="shared" si="17"/>
        <v>0.1277777778</v>
      </c>
      <c r="J412" s="8">
        <f t="shared" si="18"/>
        <v>17.5</v>
      </c>
      <c r="K412" s="9">
        <f t="shared" si="19"/>
        <v>0.09722222222</v>
      </c>
      <c r="L412" s="8">
        <f>SUMIF(Districts!$G$17:$G$555,$A412,Districts!N$17:N$555)</f>
        <v>7331.84</v>
      </c>
      <c r="M412" s="8">
        <f t="shared" si="20"/>
        <v>40.73244444</v>
      </c>
      <c r="N412" s="8">
        <f t="shared" si="21"/>
        <v>418.9622857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1">
        <v>4091.0</v>
      </c>
      <c r="B413" s="2">
        <v>7.0</v>
      </c>
      <c r="C413" s="2">
        <v>7.0</v>
      </c>
      <c r="D413" s="3" t="s">
        <v>459</v>
      </c>
      <c r="E413" s="8">
        <f>SUMIF(Districts!$G$17:$G$555,$A413,Districts!I$17:I$555)</f>
        <v>108</v>
      </c>
      <c r="F413" s="8">
        <f>SUMIF(Districts!$G$17:$G$555,$A413,Districts!J$17:J$555)</f>
        <v>14</v>
      </c>
      <c r="G413" s="8">
        <f>SUMIF(Districts!$G$17:$G$555,$A413,Districts!K$17:K$555)</f>
        <v>2</v>
      </c>
      <c r="H413" s="8">
        <f t="shared" si="16"/>
        <v>16</v>
      </c>
      <c r="I413" s="9">
        <f t="shared" si="17"/>
        <v>0.1481481481</v>
      </c>
      <c r="J413" s="8">
        <f t="shared" si="18"/>
        <v>15</v>
      </c>
      <c r="K413" s="9">
        <f t="shared" si="19"/>
        <v>0.1388888889</v>
      </c>
      <c r="L413" s="8">
        <f>SUMIF(Districts!$G$17:$G$555,$A413,Districts!N$17:N$555)</f>
        <v>8935.68</v>
      </c>
      <c r="M413" s="8">
        <f t="shared" si="20"/>
        <v>82.73777778</v>
      </c>
      <c r="N413" s="8">
        <f t="shared" si="21"/>
        <v>595.712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1">
        <v>4092.0</v>
      </c>
      <c r="B414" s="2">
        <v>7.0</v>
      </c>
      <c r="C414" s="2">
        <v>7.0</v>
      </c>
      <c r="D414" s="3" t="s">
        <v>460</v>
      </c>
      <c r="E414" s="8">
        <f>SUMIF(Districts!$G$17:$G$555,$A414,Districts!I$17:I$555)</f>
        <v>35</v>
      </c>
      <c r="F414" s="8">
        <f>SUMIF(Districts!$G$17:$G$555,$A414,Districts!J$17:J$555)</f>
        <v>18</v>
      </c>
      <c r="G414" s="8">
        <f>SUMIF(Districts!$G$17:$G$555,$A414,Districts!K$17:K$555)</f>
        <v>2</v>
      </c>
      <c r="H414" s="8">
        <f t="shared" si="16"/>
        <v>20</v>
      </c>
      <c r="I414" s="9">
        <f t="shared" si="17"/>
        <v>0.5714285714</v>
      </c>
      <c r="J414" s="8">
        <f t="shared" si="18"/>
        <v>19</v>
      </c>
      <c r="K414" s="9">
        <f t="shared" si="19"/>
        <v>0.5428571429</v>
      </c>
      <c r="L414" s="8">
        <f>SUMIF(Districts!$G$17:$G$555,$A414,Districts!N$17:N$555)</f>
        <v>44334.72</v>
      </c>
      <c r="M414" s="8">
        <f t="shared" si="20"/>
        <v>1266.706286</v>
      </c>
      <c r="N414" s="8">
        <f t="shared" si="21"/>
        <v>2333.406316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1">
        <v>4093.0</v>
      </c>
      <c r="B415" s="2">
        <v>7.0</v>
      </c>
      <c r="C415" s="2">
        <v>7.0</v>
      </c>
      <c r="D415" s="3" t="s">
        <v>461</v>
      </c>
      <c r="E415" s="8">
        <f>SUMIF(Districts!$G$17:$G$555,$A415,Districts!I$17:I$555)</f>
        <v>119</v>
      </c>
      <c r="F415" s="8">
        <f>SUMIF(Districts!$G$17:$G$555,$A415,Districts!J$17:J$555)</f>
        <v>40</v>
      </c>
      <c r="G415" s="8">
        <f>SUMIF(Districts!$G$17:$G$555,$A415,Districts!K$17:K$555)</f>
        <v>20</v>
      </c>
      <c r="H415" s="8">
        <f t="shared" si="16"/>
        <v>60</v>
      </c>
      <c r="I415" s="9">
        <f t="shared" si="17"/>
        <v>0.5042016807</v>
      </c>
      <c r="J415" s="8">
        <f t="shared" si="18"/>
        <v>50</v>
      </c>
      <c r="K415" s="9">
        <f t="shared" si="19"/>
        <v>0.4201680672</v>
      </c>
      <c r="L415" s="8">
        <f>SUMIF(Districts!$G$17:$G$555,$A415,Districts!N$17:N$555)</f>
        <v>90273.28</v>
      </c>
      <c r="M415" s="8">
        <f t="shared" si="20"/>
        <v>758.5989916</v>
      </c>
      <c r="N415" s="8">
        <f t="shared" si="21"/>
        <v>1805.4656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1">
        <v>4095.0</v>
      </c>
      <c r="B416" s="2">
        <v>7.0</v>
      </c>
      <c r="C416" s="2">
        <v>7.0</v>
      </c>
      <c r="D416" s="3" t="s">
        <v>462</v>
      </c>
      <c r="E416" s="8">
        <f>SUMIF(Districts!$G$17:$G$555,$A416,Districts!I$17:I$555)</f>
        <v>153</v>
      </c>
      <c r="F416" s="8">
        <f>SUMIF(Districts!$G$17:$G$555,$A416,Districts!J$17:J$555)</f>
        <v>18</v>
      </c>
      <c r="G416" s="8">
        <f>SUMIF(Districts!$G$17:$G$555,$A416,Districts!K$17:K$555)</f>
        <v>1</v>
      </c>
      <c r="H416" s="8">
        <f t="shared" si="16"/>
        <v>19</v>
      </c>
      <c r="I416" s="9">
        <f t="shared" si="17"/>
        <v>0.1241830065</v>
      </c>
      <c r="J416" s="8">
        <f t="shared" si="18"/>
        <v>18.5</v>
      </c>
      <c r="K416" s="9">
        <f t="shared" si="19"/>
        <v>0.1209150327</v>
      </c>
      <c r="L416" s="8">
        <f>SUMIF(Districts!$G$17:$G$555,$A416,Districts!N$17:N$555)</f>
        <v>9623.04</v>
      </c>
      <c r="M416" s="8">
        <f t="shared" si="20"/>
        <v>62.89568627</v>
      </c>
      <c r="N416" s="8">
        <f t="shared" si="21"/>
        <v>520.1643243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1">
        <v>4097.0</v>
      </c>
      <c r="B417" s="2">
        <v>7.0</v>
      </c>
      <c r="C417" s="2">
        <v>7.0</v>
      </c>
      <c r="D417" s="3" t="s">
        <v>463</v>
      </c>
      <c r="E417" s="8">
        <f>SUMIF(Districts!$G$17:$G$555,$A417,Districts!I$17:I$555)</f>
        <v>479</v>
      </c>
      <c r="F417" s="8">
        <f>SUMIF(Districts!$G$17:$G$555,$A417,Districts!J$17:J$555)</f>
        <v>294</v>
      </c>
      <c r="G417" s="8">
        <f>SUMIF(Districts!$G$17:$G$555,$A417,Districts!K$17:K$555)</f>
        <v>83</v>
      </c>
      <c r="H417" s="8">
        <f t="shared" si="16"/>
        <v>377</v>
      </c>
      <c r="I417" s="9">
        <f t="shared" si="17"/>
        <v>0.7870563674</v>
      </c>
      <c r="J417" s="8">
        <f t="shared" si="18"/>
        <v>335.5</v>
      </c>
      <c r="K417" s="9">
        <f t="shared" si="19"/>
        <v>0.7004175365</v>
      </c>
      <c r="L417" s="8">
        <f>SUMIF(Districts!$G$17:$G$555,$A417,Districts!N$17:N$555)</f>
        <v>1009502.72</v>
      </c>
      <c r="M417" s="8">
        <f t="shared" si="20"/>
        <v>2107.521336</v>
      </c>
      <c r="N417" s="8">
        <f t="shared" si="21"/>
        <v>3008.949985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1">
        <v>4098.0</v>
      </c>
      <c r="B418" s="2">
        <v>7.0</v>
      </c>
      <c r="C418" s="2">
        <v>7.0</v>
      </c>
      <c r="D418" s="3" t="s">
        <v>464</v>
      </c>
      <c r="E418" s="8">
        <f>SUMIF(Districts!$G$17:$G$555,$A418,Districts!I$17:I$555)</f>
        <v>1010</v>
      </c>
      <c r="F418" s="8">
        <f>SUMIF(Districts!$G$17:$G$555,$A418,Districts!J$17:J$555)</f>
        <v>40</v>
      </c>
      <c r="G418" s="8">
        <f>SUMIF(Districts!$G$17:$G$555,$A418,Districts!K$17:K$555)</f>
        <v>5</v>
      </c>
      <c r="H418" s="8">
        <f t="shared" si="16"/>
        <v>45</v>
      </c>
      <c r="I418" s="9">
        <f t="shared" si="17"/>
        <v>0.04455445545</v>
      </c>
      <c r="J418" s="8">
        <f t="shared" si="18"/>
        <v>42.5</v>
      </c>
      <c r="K418" s="9">
        <f t="shared" si="19"/>
        <v>0.04207920792</v>
      </c>
      <c r="L418" s="8">
        <f>SUMIF(Districts!$G$17:$G$555,$A418,Districts!N$17:N$555)</f>
        <v>7904.64</v>
      </c>
      <c r="M418" s="8">
        <f t="shared" si="20"/>
        <v>7.826376238</v>
      </c>
      <c r="N418" s="8">
        <f t="shared" si="21"/>
        <v>185.9915294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1">
        <v>4100.0</v>
      </c>
      <c r="B419" s="2">
        <v>7.0</v>
      </c>
      <c r="C419" s="2">
        <v>7.0</v>
      </c>
      <c r="D419" s="3" t="s">
        <v>465</v>
      </c>
      <c r="E419" s="8">
        <f>SUMIF(Districts!$G$17:$G$555,$A419,Districts!I$17:I$555)</f>
        <v>111</v>
      </c>
      <c r="F419" s="8">
        <f>SUMIF(Districts!$G$17:$G$555,$A419,Districts!J$17:J$555)</f>
        <v>18</v>
      </c>
      <c r="G419" s="8">
        <f>SUMIF(Districts!$G$17:$G$555,$A419,Districts!K$17:K$555)</f>
        <v>11</v>
      </c>
      <c r="H419" s="8">
        <f t="shared" si="16"/>
        <v>29</v>
      </c>
      <c r="I419" s="9">
        <f t="shared" si="17"/>
        <v>0.2612612613</v>
      </c>
      <c r="J419" s="8">
        <f t="shared" si="18"/>
        <v>23.5</v>
      </c>
      <c r="K419" s="9">
        <f t="shared" si="19"/>
        <v>0.2117117117</v>
      </c>
      <c r="L419" s="8">
        <f>SUMIF(Districts!$G$17:$G$555,$A419,Districts!N$17:N$555)</f>
        <v>21365.44</v>
      </c>
      <c r="M419" s="8">
        <f t="shared" si="20"/>
        <v>192.4814414</v>
      </c>
      <c r="N419" s="8">
        <f t="shared" si="21"/>
        <v>909.1676596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1">
        <v>4102.0</v>
      </c>
      <c r="B420" s="2">
        <v>7.0</v>
      </c>
      <c r="C420" s="2">
        <v>7.0</v>
      </c>
      <c r="D420" s="3" t="s">
        <v>466</v>
      </c>
      <c r="E420" s="8">
        <f>SUMIF(Districts!$G$17:$G$555,$A420,Districts!I$17:I$555)</f>
        <v>477</v>
      </c>
      <c r="F420" s="8">
        <f>SUMIF(Districts!$G$17:$G$555,$A420,Districts!J$17:J$555)</f>
        <v>398</v>
      </c>
      <c r="G420" s="8">
        <f>SUMIF(Districts!$G$17:$G$555,$A420,Districts!K$17:K$555)</f>
        <v>17</v>
      </c>
      <c r="H420" s="8">
        <f t="shared" si="16"/>
        <v>415</v>
      </c>
      <c r="I420" s="9">
        <f t="shared" si="17"/>
        <v>0.8700209644</v>
      </c>
      <c r="J420" s="8">
        <f t="shared" si="18"/>
        <v>406.5</v>
      </c>
      <c r="K420" s="9">
        <f t="shared" si="19"/>
        <v>0.8522012579</v>
      </c>
      <c r="L420" s="8">
        <f>SUMIF(Districts!$G$17:$G$555,$A420,Districts!N$17:N$555)</f>
        <v>1397059.2</v>
      </c>
      <c r="M420" s="8">
        <f t="shared" si="20"/>
        <v>2928.845283</v>
      </c>
      <c r="N420" s="8">
        <f t="shared" si="21"/>
        <v>3436.8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1">
        <v>4103.0</v>
      </c>
      <c r="B421" s="2">
        <v>7.0</v>
      </c>
      <c r="C421" s="2">
        <v>7.0</v>
      </c>
      <c r="D421" s="3" t="s">
        <v>467</v>
      </c>
      <c r="E421" s="8">
        <f>SUMIF(Districts!$G$17:$G$555,$A421,Districts!I$17:I$555)</f>
        <v>2378</v>
      </c>
      <c r="F421" s="8">
        <f>SUMIF(Districts!$G$17:$G$555,$A421,Districts!J$17:J$555)</f>
        <v>1488</v>
      </c>
      <c r="G421" s="8">
        <f>SUMIF(Districts!$G$17:$G$555,$A421,Districts!K$17:K$555)</f>
        <v>401</v>
      </c>
      <c r="H421" s="8">
        <f t="shared" si="16"/>
        <v>1889</v>
      </c>
      <c r="I421" s="9">
        <f t="shared" si="17"/>
        <v>0.7943650126</v>
      </c>
      <c r="J421" s="8">
        <f t="shared" si="18"/>
        <v>1688.5</v>
      </c>
      <c r="K421" s="9">
        <f t="shared" si="19"/>
        <v>0.7100504626</v>
      </c>
      <c r="L421" s="8">
        <f>SUMIF(Districts!$G$17:$G$555,$A421,Districts!N$17:N$555)</f>
        <v>5153252.48</v>
      </c>
      <c r="M421" s="8">
        <f t="shared" si="20"/>
        <v>2167.053188</v>
      </c>
      <c r="N421" s="8">
        <f t="shared" si="21"/>
        <v>3051.970672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1">
        <v>4104.0</v>
      </c>
      <c r="B422" s="2">
        <v>7.0</v>
      </c>
      <c r="C422" s="2">
        <v>7.0</v>
      </c>
      <c r="D422" s="3" t="s">
        <v>468</v>
      </c>
      <c r="E422" s="8">
        <f>SUMIF(Districts!$G$17:$G$555,$A422,Districts!I$17:I$555)</f>
        <v>178</v>
      </c>
      <c r="F422" s="8">
        <f>SUMIF(Districts!$G$17:$G$555,$A422,Districts!J$17:J$555)</f>
        <v>131</v>
      </c>
      <c r="G422" s="8">
        <f>SUMIF(Districts!$G$17:$G$555,$A422,Districts!K$17:K$555)</f>
        <v>9</v>
      </c>
      <c r="H422" s="8">
        <f t="shared" si="16"/>
        <v>140</v>
      </c>
      <c r="I422" s="9">
        <f t="shared" si="17"/>
        <v>0.7865168539</v>
      </c>
      <c r="J422" s="8">
        <f t="shared" si="18"/>
        <v>135.5</v>
      </c>
      <c r="K422" s="9">
        <f t="shared" si="19"/>
        <v>0.7612359551</v>
      </c>
      <c r="L422" s="8">
        <f>SUMIF(Districts!$G$17:$G$555,$A422,Districts!N$17:N$555)</f>
        <v>443118.08</v>
      </c>
      <c r="M422" s="8">
        <f t="shared" si="20"/>
        <v>2489.427416</v>
      </c>
      <c r="N422" s="8">
        <f t="shared" si="21"/>
        <v>3270.244133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1">
        <v>4105.0</v>
      </c>
      <c r="B423" s="2">
        <v>7.0</v>
      </c>
      <c r="C423" s="2">
        <v>7.0</v>
      </c>
      <c r="D423" s="3" t="s">
        <v>469</v>
      </c>
      <c r="E423" s="8">
        <f>SUMIF(Districts!$G$17:$G$555,$A423,Districts!I$17:I$555)</f>
        <v>783</v>
      </c>
      <c r="F423" s="8">
        <f>SUMIF(Districts!$G$17:$G$555,$A423,Districts!J$17:J$555)</f>
        <v>50</v>
      </c>
      <c r="G423" s="8">
        <f>SUMIF(Districts!$G$17:$G$555,$A423,Districts!K$17:K$555)</f>
        <v>22</v>
      </c>
      <c r="H423" s="8">
        <f t="shared" si="16"/>
        <v>72</v>
      </c>
      <c r="I423" s="9">
        <f t="shared" si="17"/>
        <v>0.09195402299</v>
      </c>
      <c r="J423" s="8">
        <f t="shared" si="18"/>
        <v>61</v>
      </c>
      <c r="K423" s="9">
        <f t="shared" si="19"/>
        <v>0.0779054917</v>
      </c>
      <c r="L423" s="8">
        <f>SUMIF(Districts!$G$17:$G$555,$A423,Districts!N$17:N$555)</f>
        <v>21021.76</v>
      </c>
      <c r="M423" s="8">
        <f t="shared" si="20"/>
        <v>26.84771392</v>
      </c>
      <c r="N423" s="8">
        <f t="shared" si="21"/>
        <v>344.6190164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1">
        <v>4106.0</v>
      </c>
      <c r="B424" s="2">
        <v>7.0</v>
      </c>
      <c r="C424" s="2">
        <v>7.0</v>
      </c>
      <c r="D424" s="3" t="s">
        <v>470</v>
      </c>
      <c r="E424" s="8">
        <f>SUMIF(Districts!$G$17:$G$555,$A424,Districts!I$17:I$555)</f>
        <v>251</v>
      </c>
      <c r="F424" s="8">
        <f>SUMIF(Districts!$G$17:$G$555,$A424,Districts!J$17:J$555)</f>
        <v>78</v>
      </c>
      <c r="G424" s="8">
        <f>SUMIF(Districts!$G$17:$G$555,$A424,Districts!K$17:K$555)</f>
        <v>22</v>
      </c>
      <c r="H424" s="8">
        <f t="shared" si="16"/>
        <v>100</v>
      </c>
      <c r="I424" s="9">
        <f t="shared" si="17"/>
        <v>0.3984063745</v>
      </c>
      <c r="J424" s="8">
        <f t="shared" si="18"/>
        <v>89</v>
      </c>
      <c r="K424" s="9">
        <f t="shared" si="19"/>
        <v>0.3545816733</v>
      </c>
      <c r="L424" s="8">
        <f>SUMIF(Districts!$G$17:$G$555,$A424,Districts!N$17:N$555)</f>
        <v>137529.28</v>
      </c>
      <c r="M424" s="8">
        <f t="shared" si="20"/>
        <v>547.9254183</v>
      </c>
      <c r="N424" s="8">
        <f t="shared" si="21"/>
        <v>1545.272809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1">
        <v>4107.0</v>
      </c>
      <c r="B425" s="2">
        <v>7.0</v>
      </c>
      <c r="C425" s="2">
        <v>7.0</v>
      </c>
      <c r="D425" s="3" t="s">
        <v>471</v>
      </c>
      <c r="E425" s="8">
        <f>SUMIF(Districts!$G$17:$G$555,$A425,Districts!I$17:I$555)</f>
        <v>105</v>
      </c>
      <c r="F425" s="8">
        <f>SUMIF(Districts!$G$17:$G$555,$A425,Districts!J$17:J$555)</f>
        <v>63</v>
      </c>
      <c r="G425" s="8">
        <f>SUMIF(Districts!$G$17:$G$555,$A425,Districts!K$17:K$555)</f>
        <v>20</v>
      </c>
      <c r="H425" s="8">
        <f t="shared" si="16"/>
        <v>83</v>
      </c>
      <c r="I425" s="9">
        <f t="shared" si="17"/>
        <v>0.7904761905</v>
      </c>
      <c r="J425" s="8">
        <f t="shared" si="18"/>
        <v>73</v>
      </c>
      <c r="K425" s="9">
        <f t="shared" si="19"/>
        <v>0.6952380952</v>
      </c>
      <c r="L425" s="8">
        <f>SUMIF(Districts!$G$17:$G$555,$A425,Districts!N$17:N$555)</f>
        <v>219955.2</v>
      </c>
      <c r="M425" s="8">
        <f t="shared" si="20"/>
        <v>2094.811429</v>
      </c>
      <c r="N425" s="8">
        <f t="shared" si="21"/>
        <v>3013.084932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1">
        <v>4110.0</v>
      </c>
      <c r="B426" s="2">
        <v>7.0</v>
      </c>
      <c r="C426" s="2">
        <v>7.0</v>
      </c>
      <c r="D426" s="3" t="s">
        <v>472</v>
      </c>
      <c r="E426" s="8">
        <f>SUMIF(Districts!$G$17:$G$555,$A426,Districts!I$17:I$555)</f>
        <v>348</v>
      </c>
      <c r="F426" s="8">
        <f>SUMIF(Districts!$G$17:$G$555,$A426,Districts!J$17:J$555)</f>
        <v>40</v>
      </c>
      <c r="G426" s="8">
        <f>SUMIF(Districts!$G$17:$G$555,$A426,Districts!K$17:K$555)</f>
        <v>3</v>
      </c>
      <c r="H426" s="8">
        <f t="shared" si="16"/>
        <v>43</v>
      </c>
      <c r="I426" s="9">
        <f t="shared" si="17"/>
        <v>0.1235632184</v>
      </c>
      <c r="J426" s="8">
        <f t="shared" si="18"/>
        <v>41.5</v>
      </c>
      <c r="K426" s="9">
        <f t="shared" si="19"/>
        <v>0.1192528736</v>
      </c>
      <c r="L426" s="8">
        <f>SUMIF(Districts!$G$17:$G$555,$A426,Districts!N$17:N$555)</f>
        <v>21250.88</v>
      </c>
      <c r="M426" s="8">
        <f t="shared" si="20"/>
        <v>61.06574713</v>
      </c>
      <c r="N426" s="8">
        <f t="shared" si="21"/>
        <v>512.0693976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1">
        <v>4111.0</v>
      </c>
      <c r="B427" s="2">
        <v>7.0</v>
      </c>
      <c r="C427" s="2">
        <v>7.0</v>
      </c>
      <c r="D427" s="3" t="s">
        <v>473</v>
      </c>
      <c r="E427" s="8">
        <f>SUMIF(Districts!$G$17:$G$555,$A427,Districts!I$17:I$555)</f>
        <v>98</v>
      </c>
      <c r="F427" s="8">
        <f>SUMIF(Districts!$G$17:$G$555,$A427,Districts!J$17:J$555)</f>
        <v>80</v>
      </c>
      <c r="G427" s="8">
        <f>SUMIF(Districts!$G$17:$G$555,$A427,Districts!K$17:K$555)</f>
        <v>0</v>
      </c>
      <c r="H427" s="8">
        <f t="shared" si="16"/>
        <v>80</v>
      </c>
      <c r="I427" s="9">
        <f t="shared" si="17"/>
        <v>0.8163265306</v>
      </c>
      <c r="J427" s="8">
        <f t="shared" si="18"/>
        <v>80</v>
      </c>
      <c r="K427" s="9">
        <f t="shared" si="19"/>
        <v>0.8163265306</v>
      </c>
      <c r="L427" s="8">
        <f>SUMIF(Districts!$G$17:$G$555,$A427,Districts!N$17:N$555)</f>
        <v>274944</v>
      </c>
      <c r="M427" s="8">
        <f t="shared" si="20"/>
        <v>2805.55102</v>
      </c>
      <c r="N427" s="8">
        <f t="shared" si="21"/>
        <v>3436.8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1">
        <v>4112.0</v>
      </c>
      <c r="B428" s="2">
        <v>7.0</v>
      </c>
      <c r="C428" s="2">
        <v>7.0</v>
      </c>
      <c r="D428" s="3" t="s">
        <v>474</v>
      </c>
      <c r="E428" s="8">
        <f>SUMIF(Districts!$G$17:$G$555,$A428,Districts!I$17:I$555)</f>
        <v>438</v>
      </c>
      <c r="F428" s="8">
        <f>SUMIF(Districts!$G$17:$G$555,$A428,Districts!J$17:J$555)</f>
        <v>21</v>
      </c>
      <c r="G428" s="8">
        <f>SUMIF(Districts!$G$17:$G$555,$A428,Districts!K$17:K$555)</f>
        <v>5</v>
      </c>
      <c r="H428" s="8">
        <f t="shared" si="16"/>
        <v>26</v>
      </c>
      <c r="I428" s="9">
        <f t="shared" si="17"/>
        <v>0.05936073059</v>
      </c>
      <c r="J428" s="8">
        <f t="shared" si="18"/>
        <v>23.5</v>
      </c>
      <c r="K428" s="9">
        <f t="shared" si="19"/>
        <v>0.05365296804</v>
      </c>
      <c r="L428" s="8">
        <f>SUMIF(Districts!$G$17:$G$555,$A428,Districts!N$17:N$555)</f>
        <v>5441.6</v>
      </c>
      <c r="M428" s="8">
        <f t="shared" si="20"/>
        <v>12.42374429</v>
      </c>
      <c r="N428" s="8">
        <f t="shared" si="21"/>
        <v>231.5574468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1">
        <v>4113.0</v>
      </c>
      <c r="B429" s="2">
        <v>7.0</v>
      </c>
      <c r="C429" s="2">
        <v>7.0</v>
      </c>
      <c r="D429" s="3" t="s">
        <v>475</v>
      </c>
      <c r="E429" s="8">
        <f>SUMIF(Districts!$G$17:$G$555,$A429,Districts!I$17:I$555)</f>
        <v>135</v>
      </c>
      <c r="F429" s="8">
        <f>SUMIF(Districts!$G$17:$G$555,$A429,Districts!J$17:J$555)</f>
        <v>33</v>
      </c>
      <c r="G429" s="8">
        <f>SUMIF(Districts!$G$17:$G$555,$A429,Districts!K$17:K$555)</f>
        <v>11</v>
      </c>
      <c r="H429" s="8">
        <f t="shared" si="16"/>
        <v>44</v>
      </c>
      <c r="I429" s="9">
        <f t="shared" si="17"/>
        <v>0.3259259259</v>
      </c>
      <c r="J429" s="8">
        <f t="shared" si="18"/>
        <v>38.5</v>
      </c>
      <c r="K429" s="9">
        <f t="shared" si="19"/>
        <v>0.2851851852</v>
      </c>
      <c r="L429" s="8">
        <f>SUMIF(Districts!$G$17:$G$555,$A429,Districts!N$17:N$555)</f>
        <v>47198.72</v>
      </c>
      <c r="M429" s="8">
        <f t="shared" si="20"/>
        <v>349.6201481</v>
      </c>
      <c r="N429" s="8">
        <f t="shared" si="21"/>
        <v>1225.940779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1">
        <v>4116.0</v>
      </c>
      <c r="B430" s="2">
        <v>7.0</v>
      </c>
      <c r="C430" s="2">
        <v>7.0</v>
      </c>
      <c r="D430" s="3" t="s">
        <v>476</v>
      </c>
      <c r="E430" s="8">
        <f>SUMIF(Districts!$G$17:$G$555,$A430,Districts!I$17:I$555)</f>
        <v>1244</v>
      </c>
      <c r="F430" s="8">
        <f>SUMIF(Districts!$G$17:$G$555,$A430,Districts!J$17:J$555)</f>
        <v>60</v>
      </c>
      <c r="G430" s="8">
        <f>SUMIF(Districts!$G$17:$G$555,$A430,Districts!K$17:K$555)</f>
        <v>37</v>
      </c>
      <c r="H430" s="8">
        <f t="shared" si="16"/>
        <v>97</v>
      </c>
      <c r="I430" s="9">
        <f t="shared" si="17"/>
        <v>0.07797427653</v>
      </c>
      <c r="J430" s="8">
        <f t="shared" si="18"/>
        <v>78.5</v>
      </c>
      <c r="K430" s="9">
        <f t="shared" si="19"/>
        <v>0.06310289389</v>
      </c>
      <c r="L430" s="8">
        <f>SUMIF(Districts!$G$17:$G$555,$A430,Districts!N$17:N$555)</f>
        <v>21308.16</v>
      </c>
      <c r="M430" s="8">
        <f t="shared" si="20"/>
        <v>17.12874598</v>
      </c>
      <c r="N430" s="8">
        <f t="shared" si="21"/>
        <v>271.4415287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1">
        <v>4118.0</v>
      </c>
      <c r="B431" s="2">
        <v>7.0</v>
      </c>
      <c r="C431" s="2">
        <v>7.0</v>
      </c>
      <c r="D431" s="3" t="s">
        <v>477</v>
      </c>
      <c r="E431" s="8">
        <f>SUMIF(Districts!$G$17:$G$555,$A431,Districts!I$17:I$555)</f>
        <v>549</v>
      </c>
      <c r="F431" s="8">
        <f>SUMIF(Districts!$G$17:$G$555,$A431,Districts!J$17:J$555)</f>
        <v>74</v>
      </c>
      <c r="G431" s="8">
        <f>SUMIF(Districts!$G$17:$G$555,$A431,Districts!K$17:K$555)</f>
        <v>38</v>
      </c>
      <c r="H431" s="8">
        <f t="shared" si="16"/>
        <v>112</v>
      </c>
      <c r="I431" s="9">
        <f t="shared" si="17"/>
        <v>0.204007286</v>
      </c>
      <c r="J431" s="8">
        <f t="shared" si="18"/>
        <v>93</v>
      </c>
      <c r="K431" s="9">
        <f t="shared" si="19"/>
        <v>0.1693989071</v>
      </c>
      <c r="L431" s="8">
        <f>SUMIF(Districts!$G$17:$G$555,$A431,Districts!N$17:N$555)</f>
        <v>67819.52</v>
      </c>
      <c r="M431" s="8">
        <f t="shared" si="20"/>
        <v>123.5328233</v>
      </c>
      <c r="N431" s="8">
        <f t="shared" si="21"/>
        <v>729.2421505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1">
        <v>4119.0</v>
      </c>
      <c r="B432" s="2">
        <v>7.0</v>
      </c>
      <c r="C432" s="2">
        <v>7.0</v>
      </c>
      <c r="D432" s="3" t="s">
        <v>478</v>
      </c>
      <c r="E432" s="8">
        <f>SUMIF(Districts!$G$17:$G$555,$A432,Districts!I$17:I$555)</f>
        <v>89</v>
      </c>
      <c r="F432" s="8">
        <f>SUMIF(Districts!$G$17:$G$555,$A432,Districts!J$17:J$555)</f>
        <v>19</v>
      </c>
      <c r="G432" s="8">
        <f>SUMIF(Districts!$G$17:$G$555,$A432,Districts!K$17:K$555)</f>
        <v>0</v>
      </c>
      <c r="H432" s="8">
        <f t="shared" si="16"/>
        <v>19</v>
      </c>
      <c r="I432" s="9">
        <f t="shared" si="17"/>
        <v>0.2134831461</v>
      </c>
      <c r="J432" s="8">
        <f t="shared" si="18"/>
        <v>19</v>
      </c>
      <c r="K432" s="9">
        <f t="shared" si="19"/>
        <v>0.2134831461</v>
      </c>
      <c r="L432" s="8">
        <f>SUMIF(Districts!$G$17:$G$555,$A432,Districts!N$17:N$555)</f>
        <v>17413.12</v>
      </c>
      <c r="M432" s="8">
        <f t="shared" si="20"/>
        <v>195.6530337</v>
      </c>
      <c r="N432" s="8">
        <f t="shared" si="21"/>
        <v>916.48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1">
        <v>4120.0</v>
      </c>
      <c r="B433" s="2">
        <v>7.0</v>
      </c>
      <c r="C433" s="2">
        <v>7.0</v>
      </c>
      <c r="D433" s="3" t="s">
        <v>479</v>
      </c>
      <c r="E433" s="8">
        <f>SUMIF(Districts!$G$17:$G$555,$A433,Districts!I$17:I$555)</f>
        <v>1203</v>
      </c>
      <c r="F433" s="8">
        <f>SUMIF(Districts!$G$17:$G$555,$A433,Districts!J$17:J$555)</f>
        <v>60</v>
      </c>
      <c r="G433" s="8">
        <f>SUMIF(Districts!$G$17:$G$555,$A433,Districts!K$17:K$555)</f>
        <v>18</v>
      </c>
      <c r="H433" s="8">
        <f t="shared" si="16"/>
        <v>78</v>
      </c>
      <c r="I433" s="9">
        <f t="shared" si="17"/>
        <v>0.06483790524</v>
      </c>
      <c r="J433" s="8">
        <f t="shared" si="18"/>
        <v>69</v>
      </c>
      <c r="K433" s="9">
        <f t="shared" si="19"/>
        <v>0.05735660848</v>
      </c>
      <c r="L433" s="8">
        <f>SUMIF(Districts!$G$17:$G$555,$A433,Districts!N$17:N$555)</f>
        <v>17470.4</v>
      </c>
      <c r="M433" s="8">
        <f t="shared" si="20"/>
        <v>14.52236076</v>
      </c>
      <c r="N433" s="8">
        <f t="shared" si="21"/>
        <v>253.1942029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1">
        <v>4121.0</v>
      </c>
      <c r="B434" s="2">
        <v>7.0</v>
      </c>
      <c r="C434" s="2">
        <v>7.0</v>
      </c>
      <c r="D434" s="3" t="s">
        <v>480</v>
      </c>
      <c r="E434" s="8">
        <f>SUMIF(Districts!$G$17:$G$555,$A434,Districts!I$17:I$555)</f>
        <v>313</v>
      </c>
      <c r="F434" s="8">
        <f>SUMIF(Districts!$G$17:$G$555,$A434,Districts!J$17:J$555)</f>
        <v>286</v>
      </c>
      <c r="G434" s="8">
        <f>SUMIF(Districts!$G$17:$G$555,$A434,Districts!K$17:K$555)</f>
        <v>10</v>
      </c>
      <c r="H434" s="8">
        <f t="shared" si="16"/>
        <v>296</v>
      </c>
      <c r="I434" s="9">
        <f t="shared" si="17"/>
        <v>0.945686901</v>
      </c>
      <c r="J434" s="8">
        <f t="shared" si="18"/>
        <v>291</v>
      </c>
      <c r="K434" s="9">
        <f t="shared" si="19"/>
        <v>0.9297124601</v>
      </c>
      <c r="L434" s="8">
        <f>SUMIF(Districts!$G$17:$G$555,$A434,Districts!N$17:N$555)</f>
        <v>1000108.8</v>
      </c>
      <c r="M434" s="8">
        <f t="shared" si="20"/>
        <v>3195.235783</v>
      </c>
      <c r="N434" s="8">
        <f t="shared" si="21"/>
        <v>3436.8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1">
        <v>4122.0</v>
      </c>
      <c r="B435" s="2">
        <v>7.0</v>
      </c>
      <c r="C435" s="2">
        <v>7.0</v>
      </c>
      <c r="D435" s="3" t="s">
        <v>481</v>
      </c>
      <c r="E435" s="8">
        <f>SUMIF(Districts!$G$17:$G$555,$A435,Districts!I$17:I$555)</f>
        <v>1431</v>
      </c>
      <c r="F435" s="8">
        <f>SUMIF(Districts!$G$17:$G$555,$A435,Districts!J$17:J$555)</f>
        <v>195</v>
      </c>
      <c r="G435" s="8">
        <f>SUMIF(Districts!$G$17:$G$555,$A435,Districts!K$17:K$555)</f>
        <v>43</v>
      </c>
      <c r="H435" s="8">
        <f t="shared" si="16"/>
        <v>238</v>
      </c>
      <c r="I435" s="9">
        <f t="shared" si="17"/>
        <v>0.1663172607</v>
      </c>
      <c r="J435" s="8">
        <f t="shared" si="18"/>
        <v>216.5</v>
      </c>
      <c r="K435" s="9">
        <f t="shared" si="19"/>
        <v>0.1512928022</v>
      </c>
      <c r="L435" s="8">
        <f>SUMIF(Districts!$G$17:$G$555,$A435,Districts!N$17:N$555)</f>
        <v>142283.52</v>
      </c>
      <c r="M435" s="8">
        <f t="shared" si="20"/>
        <v>99.42943396</v>
      </c>
      <c r="N435" s="8">
        <f t="shared" si="21"/>
        <v>657.1987067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1">
        <v>4124.0</v>
      </c>
      <c r="B436" s="2">
        <v>7.0</v>
      </c>
      <c r="C436" s="2">
        <v>7.0</v>
      </c>
      <c r="D436" s="3" t="s">
        <v>482</v>
      </c>
      <c r="E436" s="8">
        <f>SUMIF(Districts!$G$17:$G$555,$A436,Districts!I$17:I$555)</f>
        <v>568</v>
      </c>
      <c r="F436" s="8">
        <f>SUMIF(Districts!$G$17:$G$555,$A436,Districts!J$17:J$555)</f>
        <v>139</v>
      </c>
      <c r="G436" s="8">
        <f>SUMIF(Districts!$G$17:$G$555,$A436,Districts!K$17:K$555)</f>
        <v>38</v>
      </c>
      <c r="H436" s="8">
        <f t="shared" si="16"/>
        <v>177</v>
      </c>
      <c r="I436" s="9">
        <f t="shared" si="17"/>
        <v>0.3116197183</v>
      </c>
      <c r="J436" s="8">
        <f t="shared" si="18"/>
        <v>158</v>
      </c>
      <c r="K436" s="9">
        <f t="shared" si="19"/>
        <v>0.2781690141</v>
      </c>
      <c r="L436" s="8">
        <f>SUMIF(Districts!$G$17:$G$555,$A436,Districts!N$17:N$555)</f>
        <v>188852.16</v>
      </c>
      <c r="M436" s="8">
        <f t="shared" si="20"/>
        <v>332.4861972</v>
      </c>
      <c r="N436" s="8">
        <f t="shared" si="21"/>
        <v>1195.266835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1">
        <v>4126.0</v>
      </c>
      <c r="B437" s="2">
        <v>7.0</v>
      </c>
      <c r="C437" s="2">
        <v>7.0</v>
      </c>
      <c r="D437" s="3" t="s">
        <v>483</v>
      </c>
      <c r="E437" s="8">
        <f>SUMIF(Districts!$G$17:$G$555,$A437,Districts!I$17:I$555)</f>
        <v>789</v>
      </c>
      <c r="F437" s="8">
        <f>SUMIF(Districts!$G$17:$G$555,$A437,Districts!J$17:J$555)</f>
        <v>425</v>
      </c>
      <c r="G437" s="8">
        <f>SUMIF(Districts!$G$17:$G$555,$A437,Districts!K$17:K$555)</f>
        <v>131</v>
      </c>
      <c r="H437" s="8">
        <f t="shared" si="16"/>
        <v>556</v>
      </c>
      <c r="I437" s="9">
        <f t="shared" si="17"/>
        <v>0.7046894804</v>
      </c>
      <c r="J437" s="8">
        <f t="shared" si="18"/>
        <v>490.5</v>
      </c>
      <c r="K437" s="9">
        <f t="shared" si="19"/>
        <v>0.6216730038</v>
      </c>
      <c r="L437" s="8">
        <f>SUMIF(Districts!$G$17:$G$555,$A437,Districts!N$17:N$555)</f>
        <v>1310108.16</v>
      </c>
      <c r="M437" s="8">
        <f t="shared" si="20"/>
        <v>1660.466616</v>
      </c>
      <c r="N437" s="8">
        <f t="shared" si="21"/>
        <v>2670.964648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1">
        <v>4127.0</v>
      </c>
      <c r="B438" s="2">
        <v>7.0</v>
      </c>
      <c r="C438" s="2">
        <v>7.0</v>
      </c>
      <c r="D438" s="3" t="s">
        <v>484</v>
      </c>
      <c r="E438" s="8">
        <f>SUMIF(Districts!$G$17:$G$555,$A438,Districts!I$17:I$555)</f>
        <v>95</v>
      </c>
      <c r="F438" s="8">
        <f>SUMIF(Districts!$G$17:$G$555,$A438,Districts!J$17:J$555)</f>
        <v>44</v>
      </c>
      <c r="G438" s="8">
        <f>SUMIF(Districts!$G$17:$G$555,$A438,Districts!K$17:K$555)</f>
        <v>10</v>
      </c>
      <c r="H438" s="8">
        <f t="shared" si="16"/>
        <v>54</v>
      </c>
      <c r="I438" s="9">
        <f t="shared" si="17"/>
        <v>0.5684210526</v>
      </c>
      <c r="J438" s="8">
        <f t="shared" si="18"/>
        <v>49</v>
      </c>
      <c r="K438" s="9">
        <f t="shared" si="19"/>
        <v>0.5157894737</v>
      </c>
      <c r="L438" s="8">
        <f>SUMIF(Districts!$G$17:$G$555,$A438,Districts!N$17:N$555)</f>
        <v>108602.88</v>
      </c>
      <c r="M438" s="8">
        <f t="shared" si="20"/>
        <v>1143.188211</v>
      </c>
      <c r="N438" s="8">
        <f t="shared" si="21"/>
        <v>2216.385306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1">
        <v>4131.0</v>
      </c>
      <c r="B439" s="2">
        <v>7.0</v>
      </c>
      <c r="C439" s="2">
        <v>7.0</v>
      </c>
      <c r="D439" s="3" t="s">
        <v>485</v>
      </c>
      <c r="E439" s="8">
        <f>SUMIF(Districts!$G$17:$G$555,$A439,Districts!I$17:I$555)</f>
        <v>427</v>
      </c>
      <c r="F439" s="8">
        <f>SUMIF(Districts!$G$17:$G$555,$A439,Districts!J$17:J$555)</f>
        <v>427</v>
      </c>
      <c r="G439" s="8">
        <f>SUMIF(Districts!$G$17:$G$555,$A439,Districts!K$17:K$555)</f>
        <v>0</v>
      </c>
      <c r="H439" s="8">
        <f t="shared" si="16"/>
        <v>427</v>
      </c>
      <c r="I439" s="9">
        <f t="shared" si="17"/>
        <v>1</v>
      </c>
      <c r="J439" s="8">
        <f t="shared" si="18"/>
        <v>427</v>
      </c>
      <c r="K439" s="9">
        <f t="shared" si="19"/>
        <v>1</v>
      </c>
      <c r="L439" s="8">
        <f>SUMIF(Districts!$G$17:$G$555,$A439,Districts!N$17:N$555)</f>
        <v>1467513.6</v>
      </c>
      <c r="M439" s="8">
        <f t="shared" si="20"/>
        <v>3436.8</v>
      </c>
      <c r="N439" s="8">
        <f t="shared" si="21"/>
        <v>3436.8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1">
        <v>4132.0</v>
      </c>
      <c r="B440" s="2">
        <v>7.0</v>
      </c>
      <c r="C440" s="2">
        <v>7.0</v>
      </c>
      <c r="D440" s="3" t="s">
        <v>486</v>
      </c>
      <c r="E440" s="8">
        <f>SUMIF(Districts!$G$17:$G$555,$A440,Districts!I$17:I$555)</f>
        <v>544</v>
      </c>
      <c r="F440" s="8">
        <f>SUMIF(Districts!$G$17:$G$555,$A440,Districts!J$17:J$555)</f>
        <v>188</v>
      </c>
      <c r="G440" s="8">
        <f>SUMIF(Districts!$G$17:$G$555,$A440,Districts!K$17:K$555)</f>
        <v>79</v>
      </c>
      <c r="H440" s="8">
        <f t="shared" si="16"/>
        <v>267</v>
      </c>
      <c r="I440" s="9">
        <f t="shared" si="17"/>
        <v>0.4908088235</v>
      </c>
      <c r="J440" s="8">
        <f t="shared" si="18"/>
        <v>227.5</v>
      </c>
      <c r="K440" s="9">
        <f t="shared" si="19"/>
        <v>0.4181985294</v>
      </c>
      <c r="L440" s="8">
        <f>SUMIF(Districts!$G$17:$G$555,$A440,Districts!N$17:N$555)</f>
        <v>408750.08</v>
      </c>
      <c r="M440" s="8">
        <f t="shared" si="20"/>
        <v>751.3788235</v>
      </c>
      <c r="N440" s="8">
        <f t="shared" si="21"/>
        <v>1796.703648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1">
        <v>4135.0</v>
      </c>
      <c r="B441" s="2">
        <v>7.0</v>
      </c>
      <c r="C441" s="2">
        <v>7.0</v>
      </c>
      <c r="D441" s="3" t="s">
        <v>487</v>
      </c>
      <c r="E441" s="8">
        <f>SUMIF(Districts!$G$17:$G$555,$A441,Districts!I$17:I$555)</f>
        <v>420</v>
      </c>
      <c r="F441" s="8">
        <f>SUMIF(Districts!$G$17:$G$555,$A441,Districts!J$17:J$555)</f>
        <v>413</v>
      </c>
      <c r="G441" s="8">
        <f>SUMIF(Districts!$G$17:$G$555,$A441,Districts!K$17:K$555)</f>
        <v>2</v>
      </c>
      <c r="H441" s="8">
        <f t="shared" si="16"/>
        <v>415</v>
      </c>
      <c r="I441" s="9">
        <f t="shared" si="17"/>
        <v>0.9880952381</v>
      </c>
      <c r="J441" s="8">
        <f t="shared" si="18"/>
        <v>414</v>
      </c>
      <c r="K441" s="9">
        <f t="shared" si="19"/>
        <v>0.9857142857</v>
      </c>
      <c r="L441" s="8">
        <f>SUMIF(Districts!$G$17:$G$555,$A441,Districts!N$17:N$555)</f>
        <v>1422835.2</v>
      </c>
      <c r="M441" s="8">
        <f t="shared" si="20"/>
        <v>3387.702857</v>
      </c>
      <c r="N441" s="8">
        <f t="shared" si="21"/>
        <v>3436.8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1">
        <v>4137.0</v>
      </c>
      <c r="B442" s="2">
        <v>7.0</v>
      </c>
      <c r="C442" s="2">
        <v>7.0</v>
      </c>
      <c r="D442" s="3" t="s">
        <v>488</v>
      </c>
      <c r="E442" s="8">
        <f>SUMIF(Districts!$G$17:$G$555,$A442,Districts!I$17:I$555)</f>
        <v>140</v>
      </c>
      <c r="F442" s="8">
        <f>SUMIF(Districts!$G$17:$G$555,$A442,Districts!J$17:J$555)</f>
        <v>9</v>
      </c>
      <c r="G442" s="8">
        <f>SUMIF(Districts!$G$17:$G$555,$A442,Districts!K$17:K$555)</f>
        <v>10</v>
      </c>
      <c r="H442" s="8">
        <f t="shared" si="16"/>
        <v>19</v>
      </c>
      <c r="I442" s="9">
        <f t="shared" si="17"/>
        <v>0.1357142857</v>
      </c>
      <c r="J442" s="8">
        <f t="shared" si="18"/>
        <v>14</v>
      </c>
      <c r="K442" s="9">
        <f t="shared" si="19"/>
        <v>0.1</v>
      </c>
      <c r="L442" s="8">
        <f>SUMIF(Districts!$G$17:$G$555,$A442,Districts!N$17:N$555)</f>
        <v>6014.4</v>
      </c>
      <c r="M442" s="8">
        <f t="shared" si="20"/>
        <v>42.96</v>
      </c>
      <c r="N442" s="8">
        <f t="shared" si="21"/>
        <v>429.6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1">
        <v>4139.0</v>
      </c>
      <c r="B443" s="2">
        <v>7.0</v>
      </c>
      <c r="C443" s="2">
        <v>7.0</v>
      </c>
      <c r="D443" s="3" t="s">
        <v>489</v>
      </c>
      <c r="E443" s="8">
        <f>SUMIF(Districts!$G$17:$G$555,$A443,Districts!I$17:I$555)</f>
        <v>143</v>
      </c>
      <c r="F443" s="8">
        <f>SUMIF(Districts!$G$17:$G$555,$A443,Districts!J$17:J$555)</f>
        <v>143</v>
      </c>
      <c r="G443" s="8">
        <f>SUMIF(Districts!$G$17:$G$555,$A443,Districts!K$17:K$555)</f>
        <v>0</v>
      </c>
      <c r="H443" s="8">
        <f t="shared" si="16"/>
        <v>143</v>
      </c>
      <c r="I443" s="9">
        <f t="shared" si="17"/>
        <v>1</v>
      </c>
      <c r="J443" s="8">
        <f t="shared" si="18"/>
        <v>143</v>
      </c>
      <c r="K443" s="9">
        <f t="shared" si="19"/>
        <v>1</v>
      </c>
      <c r="L443" s="8">
        <f>SUMIF(Districts!$G$17:$G$555,$A443,Districts!N$17:N$555)</f>
        <v>491462.4</v>
      </c>
      <c r="M443" s="8">
        <f t="shared" si="20"/>
        <v>3436.8</v>
      </c>
      <c r="N443" s="8">
        <f t="shared" si="21"/>
        <v>3436.8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1">
        <v>4140.0</v>
      </c>
      <c r="B444" s="2">
        <v>7.0</v>
      </c>
      <c r="C444" s="2">
        <v>7.0</v>
      </c>
      <c r="D444" s="3" t="s">
        <v>490</v>
      </c>
      <c r="E444" s="8">
        <f>SUMIF(Districts!$G$17:$G$555,$A444,Districts!I$17:I$555)</f>
        <v>852</v>
      </c>
      <c r="F444" s="8">
        <f>SUMIF(Districts!$G$17:$G$555,$A444,Districts!J$17:J$555)</f>
        <v>50</v>
      </c>
      <c r="G444" s="8">
        <f>SUMIF(Districts!$G$17:$G$555,$A444,Districts!K$17:K$555)</f>
        <v>20</v>
      </c>
      <c r="H444" s="8">
        <f t="shared" si="16"/>
        <v>70</v>
      </c>
      <c r="I444" s="9">
        <f t="shared" si="17"/>
        <v>0.08215962441</v>
      </c>
      <c r="J444" s="8">
        <f t="shared" si="18"/>
        <v>60</v>
      </c>
      <c r="K444" s="9">
        <f t="shared" si="19"/>
        <v>0.07042253521</v>
      </c>
      <c r="L444" s="8">
        <f>SUMIF(Districts!$G$17:$G$555,$A444,Districts!N$17:N$555)</f>
        <v>18157.76</v>
      </c>
      <c r="M444" s="8">
        <f t="shared" si="20"/>
        <v>21.31192488</v>
      </c>
      <c r="N444" s="8">
        <f t="shared" si="21"/>
        <v>302.6293333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1">
        <v>4142.0</v>
      </c>
      <c r="B445" s="2">
        <v>7.0</v>
      </c>
      <c r="C445" s="2">
        <v>7.0</v>
      </c>
      <c r="D445" s="3" t="s">
        <v>491</v>
      </c>
      <c r="E445" s="8">
        <f>SUMIF(Districts!$G$17:$G$555,$A445,Districts!I$17:I$555)</f>
        <v>461</v>
      </c>
      <c r="F445" s="8">
        <f>SUMIF(Districts!$G$17:$G$555,$A445,Districts!J$17:J$555)</f>
        <v>283</v>
      </c>
      <c r="G445" s="8">
        <f>SUMIF(Districts!$G$17:$G$555,$A445,Districts!K$17:K$555)</f>
        <v>0</v>
      </c>
      <c r="H445" s="8">
        <f t="shared" si="16"/>
        <v>283</v>
      </c>
      <c r="I445" s="9">
        <f t="shared" si="17"/>
        <v>0.6138828633</v>
      </c>
      <c r="J445" s="8">
        <f t="shared" si="18"/>
        <v>283</v>
      </c>
      <c r="K445" s="9">
        <f t="shared" si="19"/>
        <v>0.6138828633</v>
      </c>
      <c r="L445" s="8">
        <f>SUMIF(Districts!$G$17:$G$555,$A445,Districts!N$17:N$555)</f>
        <v>746358.4</v>
      </c>
      <c r="M445" s="8">
        <f t="shared" si="20"/>
        <v>1618.998698</v>
      </c>
      <c r="N445" s="8">
        <f t="shared" si="21"/>
        <v>2637.308834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1">
        <v>4143.0</v>
      </c>
      <c r="B446" s="2">
        <v>7.0</v>
      </c>
      <c r="C446" s="2">
        <v>7.0</v>
      </c>
      <c r="D446" s="3" t="s">
        <v>492</v>
      </c>
      <c r="E446" s="8">
        <f>SUMIF(Districts!$G$17:$G$555,$A446,Districts!I$17:I$555)</f>
        <v>789</v>
      </c>
      <c r="F446" s="8">
        <f>SUMIF(Districts!$G$17:$G$555,$A446,Districts!J$17:J$555)</f>
        <v>435</v>
      </c>
      <c r="G446" s="8">
        <f>SUMIF(Districts!$G$17:$G$555,$A446,Districts!K$17:K$555)</f>
        <v>115</v>
      </c>
      <c r="H446" s="8">
        <f t="shared" si="16"/>
        <v>550</v>
      </c>
      <c r="I446" s="9">
        <f t="shared" si="17"/>
        <v>0.6970849176</v>
      </c>
      <c r="J446" s="8">
        <f t="shared" si="18"/>
        <v>492.5</v>
      </c>
      <c r="K446" s="9">
        <f t="shared" si="19"/>
        <v>0.624207858</v>
      </c>
      <c r="L446" s="8">
        <f>SUMIF(Districts!$G$17:$G$555,$A446,Districts!N$17:N$555)</f>
        <v>1320762.24</v>
      </c>
      <c r="M446" s="8">
        <f t="shared" si="20"/>
        <v>1673.969886</v>
      </c>
      <c r="N446" s="8">
        <f t="shared" si="21"/>
        <v>2681.750741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1">
        <v>4144.0</v>
      </c>
      <c r="B447" s="2">
        <v>7.0</v>
      </c>
      <c r="C447" s="2">
        <v>7.0</v>
      </c>
      <c r="D447" s="3" t="s">
        <v>493</v>
      </c>
      <c r="E447" s="8">
        <f>SUMIF(Districts!$G$17:$G$555,$A447,Districts!I$17:I$555)</f>
        <v>50</v>
      </c>
      <c r="F447" s="8">
        <f>SUMIF(Districts!$G$17:$G$555,$A447,Districts!J$17:J$555)</f>
        <v>4</v>
      </c>
      <c r="G447" s="8">
        <f>SUMIF(Districts!$G$17:$G$555,$A447,Districts!K$17:K$555)</f>
        <v>3</v>
      </c>
      <c r="H447" s="8">
        <f t="shared" si="16"/>
        <v>7</v>
      </c>
      <c r="I447" s="9">
        <f t="shared" si="17"/>
        <v>0.14</v>
      </c>
      <c r="J447" s="8">
        <f t="shared" si="18"/>
        <v>5.5</v>
      </c>
      <c r="K447" s="9">
        <f t="shared" si="19"/>
        <v>0.11</v>
      </c>
      <c r="L447" s="8">
        <f>SUMIF(Districts!$G$17:$G$555,$A447,Districts!N$17:N$555)</f>
        <v>2577.6</v>
      </c>
      <c r="M447" s="8">
        <f t="shared" si="20"/>
        <v>51.552</v>
      </c>
      <c r="N447" s="8">
        <f t="shared" si="21"/>
        <v>468.6545455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1">
        <v>4145.0</v>
      </c>
      <c r="B448" s="2">
        <v>7.0</v>
      </c>
      <c r="C448" s="2">
        <v>7.0</v>
      </c>
      <c r="D448" s="3" t="s">
        <v>494</v>
      </c>
      <c r="E448" s="8">
        <f>SUMIF(Districts!$G$17:$G$555,$A448,Districts!I$17:I$555)</f>
        <v>43</v>
      </c>
      <c r="F448" s="8">
        <f>SUMIF(Districts!$G$17:$G$555,$A448,Districts!J$17:J$555)</f>
        <v>9</v>
      </c>
      <c r="G448" s="8">
        <f>SUMIF(Districts!$G$17:$G$555,$A448,Districts!K$17:K$555)</f>
        <v>2</v>
      </c>
      <c r="H448" s="8">
        <f t="shared" si="16"/>
        <v>11</v>
      </c>
      <c r="I448" s="9">
        <f t="shared" si="17"/>
        <v>0.2558139535</v>
      </c>
      <c r="J448" s="8">
        <f t="shared" si="18"/>
        <v>10</v>
      </c>
      <c r="K448" s="9">
        <f t="shared" si="19"/>
        <v>0.2325581395</v>
      </c>
      <c r="L448" s="8">
        <f>SUMIF(Districts!$G$17:$G$555,$A448,Districts!N$17:N$555)</f>
        <v>9966.72</v>
      </c>
      <c r="M448" s="8">
        <f t="shared" si="20"/>
        <v>231.784186</v>
      </c>
      <c r="N448" s="8">
        <f t="shared" si="21"/>
        <v>996.672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1">
        <v>4146.0</v>
      </c>
      <c r="B449" s="2">
        <v>7.0</v>
      </c>
      <c r="C449" s="2">
        <v>7.0</v>
      </c>
      <c r="D449" s="3" t="s">
        <v>495</v>
      </c>
      <c r="E449" s="8">
        <f>SUMIF(Districts!$G$17:$G$555,$A449,Districts!I$17:I$555)</f>
        <v>92</v>
      </c>
      <c r="F449" s="8">
        <f>SUMIF(Districts!$G$17:$G$555,$A449,Districts!J$17:J$555)</f>
        <v>58</v>
      </c>
      <c r="G449" s="8">
        <f>SUMIF(Districts!$G$17:$G$555,$A449,Districts!K$17:K$555)</f>
        <v>12</v>
      </c>
      <c r="H449" s="8">
        <f t="shared" si="16"/>
        <v>70</v>
      </c>
      <c r="I449" s="9">
        <f t="shared" si="17"/>
        <v>0.7608695652</v>
      </c>
      <c r="J449" s="8">
        <f t="shared" si="18"/>
        <v>64</v>
      </c>
      <c r="K449" s="9">
        <f t="shared" si="19"/>
        <v>0.6956521739</v>
      </c>
      <c r="L449" s="8">
        <f>SUMIF(Districts!$G$17:$G$555,$A449,Districts!N$17:N$555)</f>
        <v>191257.92</v>
      </c>
      <c r="M449" s="8">
        <f t="shared" si="20"/>
        <v>2078.890435</v>
      </c>
      <c r="N449" s="8">
        <f t="shared" si="21"/>
        <v>2988.405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1">
        <v>4150.0</v>
      </c>
      <c r="B450" s="2">
        <v>7.0</v>
      </c>
      <c r="C450" s="2">
        <v>7.0</v>
      </c>
      <c r="D450" s="3" t="s">
        <v>496</v>
      </c>
      <c r="E450" s="8">
        <f>SUMIF(Districts!$G$17:$G$555,$A450,Districts!I$17:I$555)</f>
        <v>237</v>
      </c>
      <c r="F450" s="8">
        <f>SUMIF(Districts!$G$17:$G$555,$A450,Districts!J$17:J$555)</f>
        <v>20</v>
      </c>
      <c r="G450" s="8">
        <f>SUMIF(Districts!$G$17:$G$555,$A450,Districts!K$17:K$555)</f>
        <v>0</v>
      </c>
      <c r="H450" s="8">
        <f t="shared" si="16"/>
        <v>20</v>
      </c>
      <c r="I450" s="9">
        <f t="shared" si="17"/>
        <v>0.08438818565</v>
      </c>
      <c r="J450" s="8">
        <f t="shared" si="18"/>
        <v>20</v>
      </c>
      <c r="K450" s="9">
        <f t="shared" si="19"/>
        <v>0.08438818565</v>
      </c>
      <c r="L450" s="8">
        <f>SUMIF(Districts!$G$17:$G$555,$A450,Districts!N$17:N$555)</f>
        <v>7274.56</v>
      </c>
      <c r="M450" s="8">
        <f t="shared" si="20"/>
        <v>30.69434599</v>
      </c>
      <c r="N450" s="8">
        <f t="shared" si="21"/>
        <v>363.728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1">
        <v>4151.0</v>
      </c>
      <c r="B451" s="2">
        <v>7.0</v>
      </c>
      <c r="C451" s="2">
        <v>7.0</v>
      </c>
      <c r="D451" s="3" t="s">
        <v>497</v>
      </c>
      <c r="E451" s="8">
        <f>SUMIF(Districts!$G$17:$G$555,$A451,Districts!I$17:I$555)</f>
        <v>109</v>
      </c>
      <c r="F451" s="8">
        <f>SUMIF(Districts!$G$17:$G$555,$A451,Districts!J$17:J$555)</f>
        <v>6</v>
      </c>
      <c r="G451" s="8">
        <f>SUMIF(Districts!$G$17:$G$555,$A451,Districts!K$17:K$555)</f>
        <v>3</v>
      </c>
      <c r="H451" s="8">
        <f t="shared" si="16"/>
        <v>9</v>
      </c>
      <c r="I451" s="9">
        <f t="shared" si="17"/>
        <v>0.08256880734</v>
      </c>
      <c r="J451" s="8">
        <f t="shared" si="18"/>
        <v>7.5</v>
      </c>
      <c r="K451" s="9">
        <f t="shared" si="19"/>
        <v>0.06880733945</v>
      </c>
      <c r="L451" s="8">
        <f>SUMIF(Districts!$G$17:$G$555,$A451,Districts!N$17:N$555)</f>
        <v>2233.92</v>
      </c>
      <c r="M451" s="8">
        <f t="shared" si="20"/>
        <v>20.4946789</v>
      </c>
      <c r="N451" s="8">
        <f t="shared" si="21"/>
        <v>297.856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1">
        <v>4152.0</v>
      </c>
      <c r="B452" s="2">
        <v>7.0</v>
      </c>
      <c r="C452" s="2">
        <v>7.0</v>
      </c>
      <c r="D452" s="3" t="s">
        <v>498</v>
      </c>
      <c r="E452" s="8">
        <f>SUMIF(Districts!$G$17:$G$555,$A452,Districts!I$17:I$555)</f>
        <v>587</v>
      </c>
      <c r="F452" s="8">
        <f>SUMIF(Districts!$G$17:$G$555,$A452,Districts!J$17:J$555)</f>
        <v>25</v>
      </c>
      <c r="G452" s="8">
        <f>SUMIF(Districts!$G$17:$G$555,$A452,Districts!K$17:K$555)</f>
        <v>14</v>
      </c>
      <c r="H452" s="8">
        <f t="shared" si="16"/>
        <v>39</v>
      </c>
      <c r="I452" s="9">
        <f t="shared" si="17"/>
        <v>0.066439523</v>
      </c>
      <c r="J452" s="8">
        <f t="shared" si="18"/>
        <v>32</v>
      </c>
      <c r="K452" s="9">
        <f t="shared" si="19"/>
        <v>0.05451448041</v>
      </c>
      <c r="L452" s="8">
        <f>SUMIF(Districts!$G$17:$G$555,$A452,Districts!N$17:N$555)</f>
        <v>7503.68</v>
      </c>
      <c r="M452" s="8">
        <f t="shared" si="20"/>
        <v>12.78310051</v>
      </c>
      <c r="N452" s="8">
        <f t="shared" si="21"/>
        <v>234.49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1">
        <v>4153.0</v>
      </c>
      <c r="B453" s="2">
        <v>7.0</v>
      </c>
      <c r="C453" s="2">
        <v>7.0</v>
      </c>
      <c r="D453" s="3" t="s">
        <v>499</v>
      </c>
      <c r="E453" s="8">
        <f>SUMIF(Districts!$G$17:$G$555,$A453,Districts!I$17:I$555)</f>
        <v>390</v>
      </c>
      <c r="F453" s="8">
        <f>SUMIF(Districts!$G$17:$G$555,$A453,Districts!J$17:J$555)</f>
        <v>386</v>
      </c>
      <c r="G453" s="8">
        <f>SUMIF(Districts!$G$17:$G$555,$A453,Districts!K$17:K$555)</f>
        <v>0</v>
      </c>
      <c r="H453" s="8">
        <f t="shared" si="16"/>
        <v>386</v>
      </c>
      <c r="I453" s="9">
        <f t="shared" si="17"/>
        <v>0.9897435897</v>
      </c>
      <c r="J453" s="8">
        <f t="shared" si="18"/>
        <v>386</v>
      </c>
      <c r="K453" s="9">
        <f t="shared" si="19"/>
        <v>0.9897435897</v>
      </c>
      <c r="L453" s="8">
        <f>SUMIF(Districts!$G$17:$G$555,$A453,Districts!N$17:N$555)</f>
        <v>1326604.8</v>
      </c>
      <c r="M453" s="8">
        <f t="shared" si="20"/>
        <v>3401.550769</v>
      </c>
      <c r="N453" s="8">
        <f t="shared" si="21"/>
        <v>3436.8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1">
        <v>4155.0</v>
      </c>
      <c r="B454" s="2">
        <v>7.0</v>
      </c>
      <c r="C454" s="2">
        <v>7.0</v>
      </c>
      <c r="D454" s="3" t="s">
        <v>500</v>
      </c>
      <c r="E454" s="8">
        <f>SUMIF(Districts!$G$17:$G$555,$A454,Districts!I$17:I$555)</f>
        <v>132</v>
      </c>
      <c r="F454" s="8">
        <f>SUMIF(Districts!$G$17:$G$555,$A454,Districts!J$17:J$555)</f>
        <v>98</v>
      </c>
      <c r="G454" s="8">
        <f>SUMIF(Districts!$G$17:$G$555,$A454,Districts!K$17:K$555)</f>
        <v>4</v>
      </c>
      <c r="H454" s="8">
        <f t="shared" si="16"/>
        <v>102</v>
      </c>
      <c r="I454" s="9">
        <f t="shared" si="17"/>
        <v>0.7727272727</v>
      </c>
      <c r="J454" s="8">
        <f t="shared" si="18"/>
        <v>100</v>
      </c>
      <c r="K454" s="9">
        <f t="shared" si="19"/>
        <v>0.7575757576</v>
      </c>
      <c r="L454" s="8">
        <f>SUMIF(Districts!$G$17:$G$555,$A454,Districts!N$17:N$555)</f>
        <v>325464.96</v>
      </c>
      <c r="M454" s="8">
        <f t="shared" si="20"/>
        <v>2465.643636</v>
      </c>
      <c r="N454" s="8">
        <f t="shared" si="21"/>
        <v>3254.6496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1">
        <v>4159.0</v>
      </c>
      <c r="B455" s="2">
        <v>7.0</v>
      </c>
      <c r="C455" s="2">
        <v>7.0</v>
      </c>
      <c r="D455" s="3" t="s">
        <v>501</v>
      </c>
      <c r="E455" s="8">
        <f>SUMIF(Districts!$G$17:$G$555,$A455,Districts!I$17:I$555)</f>
        <v>1100</v>
      </c>
      <c r="F455" s="8">
        <f>SUMIF(Districts!$G$17:$G$555,$A455,Districts!J$17:J$555)</f>
        <v>179</v>
      </c>
      <c r="G455" s="8">
        <f>SUMIF(Districts!$G$17:$G$555,$A455,Districts!K$17:K$555)</f>
        <v>80</v>
      </c>
      <c r="H455" s="8">
        <f t="shared" si="16"/>
        <v>259</v>
      </c>
      <c r="I455" s="9">
        <f t="shared" si="17"/>
        <v>0.2354545455</v>
      </c>
      <c r="J455" s="8">
        <f t="shared" si="18"/>
        <v>219</v>
      </c>
      <c r="K455" s="9">
        <f t="shared" si="19"/>
        <v>0.1990909091</v>
      </c>
      <c r="L455" s="8">
        <f>SUMIF(Districts!$G$17:$G$555,$A455,Districts!N$17:N$555)</f>
        <v>216862.08</v>
      </c>
      <c r="M455" s="8">
        <f t="shared" si="20"/>
        <v>197.1473455</v>
      </c>
      <c r="N455" s="8">
        <f t="shared" si="21"/>
        <v>990.2378082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1">
        <v>4160.0</v>
      </c>
      <c r="B456" s="2">
        <v>7.0</v>
      </c>
      <c r="C456" s="2">
        <v>7.0</v>
      </c>
      <c r="D456" s="3" t="s">
        <v>502</v>
      </c>
      <c r="E456" s="8">
        <f>SUMIF(Districts!$G$17:$G$555,$A456,Districts!I$17:I$555)</f>
        <v>812</v>
      </c>
      <c r="F456" s="8">
        <f>SUMIF(Districts!$G$17:$G$555,$A456,Districts!J$17:J$555)</f>
        <v>46</v>
      </c>
      <c r="G456" s="8">
        <f>SUMIF(Districts!$G$17:$G$555,$A456,Districts!K$17:K$555)</f>
        <v>21</v>
      </c>
      <c r="H456" s="8">
        <f t="shared" si="16"/>
        <v>67</v>
      </c>
      <c r="I456" s="9">
        <f t="shared" si="17"/>
        <v>0.08251231527</v>
      </c>
      <c r="J456" s="8">
        <f t="shared" si="18"/>
        <v>56.5</v>
      </c>
      <c r="K456" s="9">
        <f t="shared" si="19"/>
        <v>0.06958128079</v>
      </c>
      <c r="L456" s="8">
        <f>SUMIF(Districts!$G$17:$G$555,$A456,Districts!N$17:N$555)</f>
        <v>17126.72</v>
      </c>
      <c r="M456" s="8">
        <f t="shared" si="20"/>
        <v>21.0920197</v>
      </c>
      <c r="N456" s="8">
        <f t="shared" si="21"/>
        <v>303.1277876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1">
        <v>4161.0</v>
      </c>
      <c r="B457" s="2">
        <v>7.0</v>
      </c>
      <c r="C457" s="2">
        <v>7.0</v>
      </c>
      <c r="D457" s="3" t="s">
        <v>503</v>
      </c>
      <c r="E457" s="8">
        <f>SUMIF(Districts!$G$17:$G$555,$A457,Districts!I$17:I$555)</f>
        <v>208</v>
      </c>
      <c r="F457" s="8">
        <f>SUMIF(Districts!$G$17:$G$555,$A457,Districts!J$17:J$555)</f>
        <v>83</v>
      </c>
      <c r="G457" s="8">
        <f>SUMIF(Districts!$G$17:$G$555,$A457,Districts!K$17:K$555)</f>
        <v>28</v>
      </c>
      <c r="H457" s="8">
        <f t="shared" si="16"/>
        <v>111</v>
      </c>
      <c r="I457" s="9">
        <f t="shared" si="17"/>
        <v>0.5336538462</v>
      </c>
      <c r="J457" s="8">
        <f t="shared" si="18"/>
        <v>97</v>
      </c>
      <c r="K457" s="9">
        <f t="shared" si="19"/>
        <v>0.4663461538</v>
      </c>
      <c r="L457" s="8">
        <f>SUMIF(Districts!$G$17:$G$555,$A457,Districts!N$17:N$555)</f>
        <v>194293.76</v>
      </c>
      <c r="M457" s="8">
        <f t="shared" si="20"/>
        <v>934.1046154</v>
      </c>
      <c r="N457" s="8">
        <f t="shared" si="21"/>
        <v>2003.028454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1">
        <v>4162.0</v>
      </c>
      <c r="B458" s="2">
        <v>7.0</v>
      </c>
      <c r="C458" s="2">
        <v>7.0</v>
      </c>
      <c r="D458" s="3" t="s">
        <v>504</v>
      </c>
      <c r="E458" s="8">
        <f>SUMIF(Districts!$G$17:$G$555,$A458,Districts!I$17:I$555)</f>
        <v>120</v>
      </c>
      <c r="F458" s="8">
        <f>SUMIF(Districts!$G$17:$G$555,$A458,Districts!J$17:J$555)</f>
        <v>46</v>
      </c>
      <c r="G458" s="8">
        <f>SUMIF(Districts!$G$17:$G$555,$A458,Districts!K$17:K$555)</f>
        <v>15</v>
      </c>
      <c r="H458" s="8">
        <f t="shared" si="16"/>
        <v>61</v>
      </c>
      <c r="I458" s="9">
        <f t="shared" si="17"/>
        <v>0.5083333333</v>
      </c>
      <c r="J458" s="8">
        <f t="shared" si="18"/>
        <v>53.5</v>
      </c>
      <c r="K458" s="9">
        <f t="shared" si="19"/>
        <v>0.4458333333</v>
      </c>
      <c r="L458" s="8">
        <f>SUMIF(Districts!$G$17:$G$555,$A458,Districts!N$17:N$555)</f>
        <v>102473.92</v>
      </c>
      <c r="M458" s="8">
        <f t="shared" si="20"/>
        <v>853.9493333</v>
      </c>
      <c r="N458" s="8">
        <f t="shared" si="21"/>
        <v>1915.400374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1">
        <v>4164.0</v>
      </c>
      <c r="B459" s="2">
        <v>7.0</v>
      </c>
      <c r="C459" s="2">
        <v>7.0</v>
      </c>
      <c r="D459" s="3" t="s">
        <v>505</v>
      </c>
      <c r="E459" s="8">
        <f>SUMIF(Districts!$G$17:$G$555,$A459,Districts!I$17:I$555)</f>
        <v>73</v>
      </c>
      <c r="F459" s="8">
        <f>SUMIF(Districts!$G$17:$G$555,$A459,Districts!J$17:J$555)</f>
        <v>17</v>
      </c>
      <c r="G459" s="8">
        <f>SUMIF(Districts!$G$17:$G$555,$A459,Districts!K$17:K$555)</f>
        <v>0</v>
      </c>
      <c r="H459" s="8">
        <f t="shared" si="16"/>
        <v>17</v>
      </c>
      <c r="I459" s="9">
        <f t="shared" si="17"/>
        <v>0.2328767123</v>
      </c>
      <c r="J459" s="8">
        <f t="shared" si="18"/>
        <v>17</v>
      </c>
      <c r="K459" s="9">
        <f t="shared" si="19"/>
        <v>0.2328767123</v>
      </c>
      <c r="L459" s="8">
        <f>SUMIF(Districts!$G$17:$G$555,$A459,Districts!N$17:N$555)</f>
        <v>17012.16</v>
      </c>
      <c r="M459" s="8">
        <f t="shared" si="20"/>
        <v>233.0432877</v>
      </c>
      <c r="N459" s="8">
        <f t="shared" si="21"/>
        <v>1000.715294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1">
        <v>4166.0</v>
      </c>
      <c r="B460" s="2">
        <v>7.0</v>
      </c>
      <c r="C460" s="2">
        <v>7.0</v>
      </c>
      <c r="D460" s="3" t="s">
        <v>506</v>
      </c>
      <c r="E460" s="8">
        <f>SUMIF(Districts!$G$17:$G$555,$A460,Districts!I$17:I$555)</f>
        <v>163</v>
      </c>
      <c r="F460" s="8">
        <f>SUMIF(Districts!$G$17:$G$555,$A460,Districts!J$17:J$555)</f>
        <v>146</v>
      </c>
      <c r="G460" s="8">
        <f>SUMIF(Districts!$G$17:$G$555,$A460,Districts!K$17:K$555)</f>
        <v>0</v>
      </c>
      <c r="H460" s="8">
        <f t="shared" si="16"/>
        <v>146</v>
      </c>
      <c r="I460" s="9">
        <f t="shared" si="17"/>
        <v>0.8957055215</v>
      </c>
      <c r="J460" s="8">
        <f t="shared" si="18"/>
        <v>146</v>
      </c>
      <c r="K460" s="9">
        <f t="shared" si="19"/>
        <v>0.8957055215</v>
      </c>
      <c r="L460" s="8">
        <f>SUMIF(Districts!$G$17:$G$555,$A460,Districts!N$17:N$555)</f>
        <v>501772.8</v>
      </c>
      <c r="M460" s="8">
        <f t="shared" si="20"/>
        <v>3078.360736</v>
      </c>
      <c r="N460" s="8">
        <f t="shared" si="21"/>
        <v>3436.8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1">
        <v>4167.0</v>
      </c>
      <c r="B461" s="2">
        <v>7.0</v>
      </c>
      <c r="C461" s="2">
        <v>7.0</v>
      </c>
      <c r="D461" s="3" t="s">
        <v>507</v>
      </c>
      <c r="E461" s="8">
        <f>SUMIF(Districts!$G$17:$G$555,$A461,Districts!I$17:I$555)</f>
        <v>325</v>
      </c>
      <c r="F461" s="8">
        <f>SUMIF(Districts!$G$17:$G$555,$A461,Districts!J$17:J$555)</f>
        <v>17</v>
      </c>
      <c r="G461" s="8">
        <f>SUMIF(Districts!$G$17:$G$555,$A461,Districts!K$17:K$555)</f>
        <v>10</v>
      </c>
      <c r="H461" s="8">
        <f t="shared" si="16"/>
        <v>27</v>
      </c>
      <c r="I461" s="9">
        <f t="shared" si="17"/>
        <v>0.08307692308</v>
      </c>
      <c r="J461" s="8">
        <f t="shared" si="18"/>
        <v>22</v>
      </c>
      <c r="K461" s="9">
        <f t="shared" si="19"/>
        <v>0.06769230769</v>
      </c>
      <c r="L461" s="8">
        <f>SUMIF(Districts!$G$17:$G$555,$A461,Districts!N$17:N$555)</f>
        <v>6415.36</v>
      </c>
      <c r="M461" s="8">
        <f t="shared" si="20"/>
        <v>19.73956923</v>
      </c>
      <c r="N461" s="8">
        <f t="shared" si="21"/>
        <v>291.6072727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1">
        <v>4168.0</v>
      </c>
      <c r="B462" s="2">
        <v>7.0</v>
      </c>
      <c r="C462" s="2">
        <v>7.0</v>
      </c>
      <c r="D462" s="3" t="s">
        <v>508</v>
      </c>
      <c r="E462" s="8">
        <f>SUMIF(Districts!$G$17:$G$555,$A462,Districts!I$17:I$555)</f>
        <v>88</v>
      </c>
      <c r="F462" s="8">
        <f>SUMIF(Districts!$G$17:$G$555,$A462,Districts!J$17:J$555)</f>
        <v>34</v>
      </c>
      <c r="G462" s="8">
        <f>SUMIF(Districts!$G$17:$G$555,$A462,Districts!K$17:K$555)</f>
        <v>11</v>
      </c>
      <c r="H462" s="8">
        <f t="shared" si="16"/>
        <v>45</v>
      </c>
      <c r="I462" s="9">
        <f t="shared" si="17"/>
        <v>0.5113636364</v>
      </c>
      <c r="J462" s="8">
        <f t="shared" si="18"/>
        <v>39.5</v>
      </c>
      <c r="K462" s="9">
        <f t="shared" si="19"/>
        <v>0.4488636364</v>
      </c>
      <c r="L462" s="8">
        <f>SUMIF(Districts!$G$17:$G$555,$A462,Districts!N$17:N$555)</f>
        <v>76182.4</v>
      </c>
      <c r="M462" s="8">
        <f t="shared" si="20"/>
        <v>865.7090909</v>
      </c>
      <c r="N462" s="8">
        <f t="shared" si="21"/>
        <v>1928.668354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1">
        <v>4169.0</v>
      </c>
      <c r="B463" s="2">
        <v>7.0</v>
      </c>
      <c r="C463" s="2">
        <v>7.0</v>
      </c>
      <c r="D463" s="3" t="s">
        <v>509</v>
      </c>
      <c r="E463" s="8">
        <f>SUMIF(Districts!$G$17:$G$555,$A463,Districts!I$17:I$555)</f>
        <v>284</v>
      </c>
      <c r="F463" s="8">
        <f>SUMIF(Districts!$G$17:$G$555,$A463,Districts!J$17:J$555)</f>
        <v>229</v>
      </c>
      <c r="G463" s="8">
        <f>SUMIF(Districts!$G$17:$G$555,$A463,Districts!K$17:K$555)</f>
        <v>12</v>
      </c>
      <c r="H463" s="8">
        <f t="shared" si="16"/>
        <v>241</v>
      </c>
      <c r="I463" s="9">
        <f t="shared" si="17"/>
        <v>0.8485915493</v>
      </c>
      <c r="J463" s="8">
        <f t="shared" si="18"/>
        <v>235</v>
      </c>
      <c r="K463" s="9">
        <f t="shared" si="19"/>
        <v>0.8274647887</v>
      </c>
      <c r="L463" s="8">
        <f>SUMIF(Districts!$G$17:$G$555,$A463,Districts!N$17:N$555)</f>
        <v>807648</v>
      </c>
      <c r="M463" s="8">
        <f t="shared" si="20"/>
        <v>2843.830986</v>
      </c>
      <c r="N463" s="8">
        <f t="shared" si="21"/>
        <v>3436.8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1">
        <v>4170.0</v>
      </c>
      <c r="B464" s="2">
        <v>7.0</v>
      </c>
      <c r="C464" s="2">
        <v>7.0</v>
      </c>
      <c r="D464" s="3" t="s">
        <v>510</v>
      </c>
      <c r="E464" s="8">
        <f>SUMIF(Districts!$G$17:$G$555,$A464,Districts!I$17:I$555)</f>
        <v>1586</v>
      </c>
      <c r="F464" s="8">
        <f>SUMIF(Districts!$G$17:$G$555,$A464,Districts!J$17:J$555)</f>
        <v>1126</v>
      </c>
      <c r="G464" s="8">
        <f>SUMIF(Districts!$G$17:$G$555,$A464,Districts!K$17:K$555)</f>
        <v>194</v>
      </c>
      <c r="H464" s="8">
        <f t="shared" si="16"/>
        <v>1320</v>
      </c>
      <c r="I464" s="9">
        <f t="shared" si="17"/>
        <v>0.8322824716</v>
      </c>
      <c r="J464" s="8">
        <f t="shared" si="18"/>
        <v>1223</v>
      </c>
      <c r="K464" s="9">
        <f t="shared" si="19"/>
        <v>0.7711223203</v>
      </c>
      <c r="L464" s="8">
        <f>SUMIF(Districts!$G$17:$G$555,$A464,Districts!N$17:N$555)</f>
        <v>4005991.36</v>
      </c>
      <c r="M464" s="8">
        <f t="shared" si="20"/>
        <v>2525.84575</v>
      </c>
      <c r="N464" s="8">
        <f t="shared" si="21"/>
        <v>3275.544857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1">
        <v>4171.0</v>
      </c>
      <c r="B465" s="2">
        <v>7.0</v>
      </c>
      <c r="C465" s="2">
        <v>7.0</v>
      </c>
      <c r="D465" s="3" t="s">
        <v>511</v>
      </c>
      <c r="E465" s="8">
        <f>SUMIF(Districts!$G$17:$G$555,$A465,Districts!I$17:I$555)</f>
        <v>821</v>
      </c>
      <c r="F465" s="8">
        <f>SUMIF(Districts!$G$17:$G$555,$A465,Districts!J$17:J$555)</f>
        <v>450</v>
      </c>
      <c r="G465" s="8">
        <f>SUMIF(Districts!$G$17:$G$555,$A465,Districts!K$17:K$555)</f>
        <v>155</v>
      </c>
      <c r="H465" s="8">
        <f t="shared" si="16"/>
        <v>605</v>
      </c>
      <c r="I465" s="9">
        <f t="shared" si="17"/>
        <v>0.7369062119</v>
      </c>
      <c r="J465" s="8">
        <f t="shared" si="18"/>
        <v>527.5</v>
      </c>
      <c r="K465" s="9">
        <f t="shared" si="19"/>
        <v>0.6425091352</v>
      </c>
      <c r="L465" s="8">
        <f>SUMIF(Districts!$G$17:$G$555,$A465,Districts!N$17:N$555)</f>
        <v>1457088.64</v>
      </c>
      <c r="M465" s="8">
        <f t="shared" si="20"/>
        <v>1774.773009</v>
      </c>
      <c r="N465" s="8">
        <f t="shared" si="21"/>
        <v>2762.253346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1">
        <v>4172.0</v>
      </c>
      <c r="B466" s="2">
        <v>7.0</v>
      </c>
      <c r="C466" s="2">
        <v>7.0</v>
      </c>
      <c r="D466" s="3" t="s">
        <v>512</v>
      </c>
      <c r="E466" s="8">
        <f>SUMIF(Districts!$G$17:$G$555,$A466,Districts!I$17:I$555)</f>
        <v>46</v>
      </c>
      <c r="F466" s="8">
        <f>SUMIF(Districts!$G$17:$G$555,$A466,Districts!J$17:J$555)</f>
        <v>14</v>
      </c>
      <c r="G466" s="8">
        <f>SUMIF(Districts!$G$17:$G$555,$A466,Districts!K$17:K$555)</f>
        <v>8</v>
      </c>
      <c r="H466" s="8">
        <f t="shared" si="16"/>
        <v>22</v>
      </c>
      <c r="I466" s="9">
        <f t="shared" si="17"/>
        <v>0.4782608696</v>
      </c>
      <c r="J466" s="8">
        <f t="shared" si="18"/>
        <v>18</v>
      </c>
      <c r="K466" s="9">
        <f t="shared" si="19"/>
        <v>0.3913043478</v>
      </c>
      <c r="L466" s="8">
        <f>SUMIF(Districts!$G$17:$G$555,$A466,Districts!N$17:N$555)</f>
        <v>30243.84</v>
      </c>
      <c r="M466" s="8">
        <f t="shared" si="20"/>
        <v>657.4747826</v>
      </c>
      <c r="N466" s="8">
        <f t="shared" si="21"/>
        <v>1680.213333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1">
        <v>4177.0</v>
      </c>
      <c r="B467" s="2">
        <v>7.0</v>
      </c>
      <c r="C467" s="2">
        <v>7.0</v>
      </c>
      <c r="D467" s="3" t="s">
        <v>513</v>
      </c>
      <c r="E467" s="8">
        <f>SUMIF(Districts!$G$17:$G$555,$A467,Districts!I$17:I$555)</f>
        <v>38</v>
      </c>
      <c r="F467" s="8">
        <f>SUMIF(Districts!$G$17:$G$555,$A467,Districts!J$17:J$555)</f>
        <v>27</v>
      </c>
      <c r="G467" s="8">
        <f>SUMIF(Districts!$G$17:$G$555,$A467,Districts!K$17:K$555)</f>
        <v>0</v>
      </c>
      <c r="H467" s="8">
        <f t="shared" si="16"/>
        <v>27</v>
      </c>
      <c r="I467" s="9">
        <f t="shared" si="17"/>
        <v>0.7105263158</v>
      </c>
      <c r="J467" s="8">
        <f t="shared" si="18"/>
        <v>27</v>
      </c>
      <c r="K467" s="9">
        <f t="shared" si="19"/>
        <v>0.7105263158</v>
      </c>
      <c r="L467" s="8">
        <f>SUMIF(Districts!$G$17:$G$555,$A467,Districts!N$17:N$555)</f>
        <v>82425.92</v>
      </c>
      <c r="M467" s="8">
        <f t="shared" si="20"/>
        <v>2169.103158</v>
      </c>
      <c r="N467" s="8">
        <f t="shared" si="21"/>
        <v>3052.811852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1">
        <v>4178.0</v>
      </c>
      <c r="B468" s="2">
        <v>7.0</v>
      </c>
      <c r="C468" s="2">
        <v>7.0</v>
      </c>
      <c r="D468" s="3" t="s">
        <v>514</v>
      </c>
      <c r="E468" s="8">
        <f>SUMIF(Districts!$G$17:$G$555,$A468,Districts!I$17:I$555)</f>
        <v>125</v>
      </c>
      <c r="F468" s="8">
        <f>SUMIF(Districts!$G$17:$G$555,$A468,Districts!J$17:J$555)</f>
        <v>119</v>
      </c>
      <c r="G468" s="8">
        <f>SUMIF(Districts!$G$17:$G$555,$A468,Districts!K$17:K$555)</f>
        <v>6</v>
      </c>
      <c r="H468" s="8">
        <f t="shared" si="16"/>
        <v>125</v>
      </c>
      <c r="I468" s="9">
        <f t="shared" si="17"/>
        <v>1</v>
      </c>
      <c r="J468" s="8">
        <f t="shared" si="18"/>
        <v>122</v>
      </c>
      <c r="K468" s="9">
        <f t="shared" si="19"/>
        <v>0.976</v>
      </c>
      <c r="L468" s="8">
        <f>SUMIF(Districts!$G$17:$G$555,$A468,Districts!N$17:N$555)</f>
        <v>419289.6</v>
      </c>
      <c r="M468" s="8">
        <f t="shared" si="20"/>
        <v>3354.3168</v>
      </c>
      <c r="N468" s="8">
        <f t="shared" si="21"/>
        <v>3436.8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1">
        <v>4181.0</v>
      </c>
      <c r="B469" s="2">
        <v>7.0</v>
      </c>
      <c r="C469" s="2">
        <v>7.0</v>
      </c>
      <c r="D469" s="3" t="s">
        <v>515</v>
      </c>
      <c r="E469" s="8">
        <f>SUMIF(Districts!$G$17:$G$555,$A469,Districts!I$17:I$555)</f>
        <v>1438</v>
      </c>
      <c r="F469" s="8">
        <f>SUMIF(Districts!$G$17:$G$555,$A469,Districts!J$17:J$555)</f>
        <v>973</v>
      </c>
      <c r="G469" s="8">
        <f>SUMIF(Districts!$G$17:$G$555,$A469,Districts!K$17:K$555)</f>
        <v>199</v>
      </c>
      <c r="H469" s="8">
        <f t="shared" si="16"/>
        <v>1172</v>
      </c>
      <c r="I469" s="9">
        <f t="shared" si="17"/>
        <v>0.8150208623</v>
      </c>
      <c r="J469" s="8">
        <f t="shared" si="18"/>
        <v>1072.5</v>
      </c>
      <c r="K469" s="9">
        <f t="shared" si="19"/>
        <v>0.7458275382</v>
      </c>
      <c r="L469" s="8">
        <f>SUMIF(Districts!$G$17:$G$555,$A469,Districts!N$17:N$555)</f>
        <v>3431759.36</v>
      </c>
      <c r="M469" s="8">
        <f t="shared" si="20"/>
        <v>2386.480779</v>
      </c>
      <c r="N469" s="8">
        <f t="shared" si="21"/>
        <v>3199.775627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1">
        <v>4183.0</v>
      </c>
      <c r="B470" s="2">
        <v>7.0</v>
      </c>
      <c r="C470" s="2">
        <v>7.0</v>
      </c>
      <c r="D470" s="3" t="s">
        <v>516</v>
      </c>
      <c r="E470" s="8">
        <f>SUMIF(Districts!$G$17:$G$555,$A470,Districts!I$17:I$555)</f>
        <v>337</v>
      </c>
      <c r="F470" s="8">
        <f>SUMIF(Districts!$G$17:$G$555,$A470,Districts!J$17:J$555)</f>
        <v>36</v>
      </c>
      <c r="G470" s="8">
        <f>SUMIF(Districts!$G$17:$G$555,$A470,Districts!K$17:K$555)</f>
        <v>24</v>
      </c>
      <c r="H470" s="8">
        <f t="shared" si="16"/>
        <v>60</v>
      </c>
      <c r="I470" s="9">
        <f t="shared" si="17"/>
        <v>0.178041543</v>
      </c>
      <c r="J470" s="8">
        <f t="shared" si="18"/>
        <v>48</v>
      </c>
      <c r="K470" s="9">
        <f t="shared" si="19"/>
        <v>0.1424332344</v>
      </c>
      <c r="L470" s="8">
        <f>SUMIF(Districts!$G$17:$G$555,$A470,Districts!N$17:N$555)</f>
        <v>33451.52</v>
      </c>
      <c r="M470" s="8">
        <f t="shared" si="20"/>
        <v>99.26267062</v>
      </c>
      <c r="N470" s="8">
        <f t="shared" si="21"/>
        <v>696.9066667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1">
        <v>4184.0</v>
      </c>
      <c r="B471" s="2">
        <v>7.0</v>
      </c>
      <c r="C471" s="2">
        <v>7.0</v>
      </c>
      <c r="D471" s="3" t="s">
        <v>517</v>
      </c>
      <c r="E471" s="8">
        <f>SUMIF(Districts!$G$17:$G$555,$A471,Districts!I$17:I$555)</f>
        <v>647</v>
      </c>
      <c r="F471" s="8">
        <f>SUMIF(Districts!$G$17:$G$555,$A471,Districts!J$17:J$555)</f>
        <v>55</v>
      </c>
      <c r="G471" s="8">
        <f>SUMIF(Districts!$G$17:$G$555,$A471,Districts!K$17:K$555)</f>
        <v>17</v>
      </c>
      <c r="H471" s="8">
        <f t="shared" si="16"/>
        <v>72</v>
      </c>
      <c r="I471" s="9">
        <f t="shared" si="17"/>
        <v>0.1112828439</v>
      </c>
      <c r="J471" s="8">
        <f t="shared" si="18"/>
        <v>63.5</v>
      </c>
      <c r="K471" s="9">
        <f t="shared" si="19"/>
        <v>0.09814528594</v>
      </c>
      <c r="L471" s="8">
        <f>SUMIF(Districts!$G$17:$G$555,$A471,Districts!N$17:N$555)</f>
        <v>26749.76</v>
      </c>
      <c r="M471" s="8">
        <f t="shared" si="20"/>
        <v>41.34429675</v>
      </c>
      <c r="N471" s="8">
        <f t="shared" si="21"/>
        <v>421.256063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1">
        <v>4185.0</v>
      </c>
      <c r="B472" s="2">
        <v>7.0</v>
      </c>
      <c r="C472" s="2">
        <v>7.0</v>
      </c>
      <c r="D472" s="3" t="s">
        <v>518</v>
      </c>
      <c r="E472" s="8">
        <f>SUMIF(Districts!$G$17:$G$555,$A472,Districts!I$17:I$555)</f>
        <v>910</v>
      </c>
      <c r="F472" s="8">
        <f>SUMIF(Districts!$G$17:$G$555,$A472,Districts!J$17:J$555)</f>
        <v>81</v>
      </c>
      <c r="G472" s="8">
        <f>SUMIF(Districts!$G$17:$G$555,$A472,Districts!K$17:K$555)</f>
        <v>62</v>
      </c>
      <c r="H472" s="8">
        <f t="shared" si="16"/>
        <v>143</v>
      </c>
      <c r="I472" s="9">
        <f t="shared" si="17"/>
        <v>0.1571428571</v>
      </c>
      <c r="J472" s="8">
        <f t="shared" si="18"/>
        <v>112</v>
      </c>
      <c r="K472" s="9">
        <f t="shared" si="19"/>
        <v>0.1230769231</v>
      </c>
      <c r="L472" s="8">
        <f>SUMIF(Districts!$G$17:$G$555,$A472,Districts!N$17:N$555)</f>
        <v>59227.52</v>
      </c>
      <c r="M472" s="8">
        <f t="shared" si="20"/>
        <v>65.08518681</v>
      </c>
      <c r="N472" s="8">
        <f t="shared" si="21"/>
        <v>528.8171429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1">
        <v>4186.0</v>
      </c>
      <c r="B473" s="2">
        <v>7.0</v>
      </c>
      <c r="C473" s="2">
        <v>7.0</v>
      </c>
      <c r="D473" s="3" t="s">
        <v>519</v>
      </c>
      <c r="E473" s="8">
        <f>SUMIF(Districts!$G$17:$G$555,$A473,Districts!I$17:I$555)</f>
        <v>454</v>
      </c>
      <c r="F473" s="8">
        <f>SUMIF(Districts!$G$17:$G$555,$A473,Districts!J$17:J$555)</f>
        <v>335</v>
      </c>
      <c r="G473" s="8">
        <f>SUMIF(Districts!$G$17:$G$555,$A473,Districts!K$17:K$555)</f>
        <v>58</v>
      </c>
      <c r="H473" s="8">
        <f t="shared" si="16"/>
        <v>393</v>
      </c>
      <c r="I473" s="9">
        <f t="shared" si="17"/>
        <v>0.8656387665</v>
      </c>
      <c r="J473" s="8">
        <f t="shared" si="18"/>
        <v>364</v>
      </c>
      <c r="K473" s="9">
        <f t="shared" si="19"/>
        <v>0.8017621145</v>
      </c>
      <c r="L473" s="8">
        <f>SUMIF(Districts!$G$17:$G$555,$A473,Districts!N$17:N$555)</f>
        <v>1250995.2</v>
      </c>
      <c r="M473" s="8">
        <f t="shared" si="20"/>
        <v>2755.496035</v>
      </c>
      <c r="N473" s="8">
        <f t="shared" si="21"/>
        <v>3436.8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1">
        <v>4188.0</v>
      </c>
      <c r="B474" s="2">
        <v>7.0</v>
      </c>
      <c r="C474" s="2">
        <v>7.0</v>
      </c>
      <c r="D474" s="3" t="s">
        <v>520</v>
      </c>
      <c r="E474" s="8">
        <f>SUMIF(Districts!$G$17:$G$555,$A474,Districts!I$17:I$555)</f>
        <v>656</v>
      </c>
      <c r="F474" s="8">
        <f>SUMIF(Districts!$G$17:$G$555,$A474,Districts!J$17:J$555)</f>
        <v>40</v>
      </c>
      <c r="G474" s="8">
        <f>SUMIF(Districts!$G$17:$G$555,$A474,Districts!K$17:K$555)</f>
        <v>17</v>
      </c>
      <c r="H474" s="8">
        <f t="shared" si="16"/>
        <v>57</v>
      </c>
      <c r="I474" s="9">
        <f t="shared" si="17"/>
        <v>0.0868902439</v>
      </c>
      <c r="J474" s="8">
        <f t="shared" si="18"/>
        <v>48.5</v>
      </c>
      <c r="K474" s="9">
        <f t="shared" si="19"/>
        <v>0.07393292683</v>
      </c>
      <c r="L474" s="8">
        <f>SUMIF(Districts!$G$17:$G$555,$A474,Districts!N$17:N$555)</f>
        <v>15408.32</v>
      </c>
      <c r="M474" s="8">
        <f t="shared" si="20"/>
        <v>23.48829268</v>
      </c>
      <c r="N474" s="8">
        <f t="shared" si="21"/>
        <v>317.6973196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1">
        <v>4189.0</v>
      </c>
      <c r="B475" s="2">
        <v>7.0</v>
      </c>
      <c r="C475" s="2">
        <v>7.0</v>
      </c>
      <c r="D475" s="3" t="s">
        <v>521</v>
      </c>
      <c r="E475" s="8">
        <f>SUMIF(Districts!$G$17:$G$555,$A475,Districts!I$17:I$555)</f>
        <v>99</v>
      </c>
      <c r="F475" s="8">
        <f>SUMIF(Districts!$G$17:$G$555,$A475,Districts!J$17:J$555)</f>
        <v>58</v>
      </c>
      <c r="G475" s="8">
        <f>SUMIF(Districts!$G$17:$G$555,$A475,Districts!K$17:K$555)</f>
        <v>2</v>
      </c>
      <c r="H475" s="8">
        <f t="shared" si="16"/>
        <v>60</v>
      </c>
      <c r="I475" s="9">
        <f t="shared" si="17"/>
        <v>0.6060606061</v>
      </c>
      <c r="J475" s="8">
        <f t="shared" si="18"/>
        <v>59</v>
      </c>
      <c r="K475" s="9">
        <f t="shared" si="19"/>
        <v>0.595959596</v>
      </c>
      <c r="L475" s="8">
        <f>SUMIF(Districts!$G$17:$G$555,$A475,Districts!N$17:N$555)</f>
        <v>151047.36</v>
      </c>
      <c r="M475" s="8">
        <f t="shared" si="20"/>
        <v>1525.730909</v>
      </c>
      <c r="N475" s="8">
        <f t="shared" si="21"/>
        <v>2560.124746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1">
        <v>4191.0</v>
      </c>
      <c r="B476" s="2">
        <v>7.0</v>
      </c>
      <c r="C476" s="2">
        <v>7.0</v>
      </c>
      <c r="D476" s="3" t="s">
        <v>522</v>
      </c>
      <c r="E476" s="8">
        <f>SUMIF(Districts!$G$17:$G$555,$A476,Districts!I$17:I$555)</f>
        <v>663</v>
      </c>
      <c r="F476" s="8">
        <f>SUMIF(Districts!$G$17:$G$555,$A476,Districts!J$17:J$555)</f>
        <v>535</v>
      </c>
      <c r="G476" s="8">
        <f>SUMIF(Districts!$G$17:$G$555,$A476,Districts!K$17:K$555)</f>
        <v>32</v>
      </c>
      <c r="H476" s="8">
        <f t="shared" si="16"/>
        <v>567</v>
      </c>
      <c r="I476" s="9">
        <f t="shared" si="17"/>
        <v>0.8552036199</v>
      </c>
      <c r="J476" s="8">
        <f t="shared" si="18"/>
        <v>551</v>
      </c>
      <c r="K476" s="9">
        <f t="shared" si="19"/>
        <v>0.8310708899</v>
      </c>
      <c r="L476" s="8">
        <f>SUMIF(Districts!$G$17:$G$555,$A476,Districts!N$17:N$555)</f>
        <v>1873342.4</v>
      </c>
      <c r="M476" s="8">
        <f t="shared" si="20"/>
        <v>2825.554148</v>
      </c>
      <c r="N476" s="8">
        <f t="shared" si="21"/>
        <v>3399.895463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1">
        <v>4192.0</v>
      </c>
      <c r="B477" s="2">
        <v>7.0</v>
      </c>
      <c r="C477" s="2">
        <v>7.0</v>
      </c>
      <c r="D477" s="3" t="s">
        <v>523</v>
      </c>
      <c r="E477" s="8">
        <f>SUMIF(Districts!$G$17:$G$555,$A477,Districts!I$17:I$555)</f>
        <v>715</v>
      </c>
      <c r="F477" s="8">
        <f>SUMIF(Districts!$G$17:$G$555,$A477,Districts!J$17:J$555)</f>
        <v>619</v>
      </c>
      <c r="G477" s="8">
        <f>SUMIF(Districts!$G$17:$G$555,$A477,Districts!K$17:K$555)</f>
        <v>14</v>
      </c>
      <c r="H477" s="8">
        <f t="shared" si="16"/>
        <v>633</v>
      </c>
      <c r="I477" s="9">
        <f t="shared" si="17"/>
        <v>0.8853146853</v>
      </c>
      <c r="J477" s="8">
        <f t="shared" si="18"/>
        <v>626</v>
      </c>
      <c r="K477" s="9">
        <f t="shared" si="19"/>
        <v>0.8755244755</v>
      </c>
      <c r="L477" s="8">
        <f>SUMIF(Districts!$G$17:$G$555,$A477,Districts!N$17:N$555)</f>
        <v>2151436.8</v>
      </c>
      <c r="M477" s="8">
        <f t="shared" si="20"/>
        <v>3009.002517</v>
      </c>
      <c r="N477" s="8">
        <f t="shared" si="21"/>
        <v>3436.8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1">
        <v>4193.0</v>
      </c>
      <c r="B478" s="2">
        <v>7.0</v>
      </c>
      <c r="C478" s="2">
        <v>7.0</v>
      </c>
      <c r="D478" s="3" t="s">
        <v>524</v>
      </c>
      <c r="E478" s="8">
        <f>SUMIF(Districts!$G$17:$G$555,$A478,Districts!I$17:I$555)</f>
        <v>289</v>
      </c>
      <c r="F478" s="8">
        <f>SUMIF(Districts!$G$17:$G$555,$A478,Districts!J$17:J$555)</f>
        <v>213</v>
      </c>
      <c r="G478" s="8">
        <f>SUMIF(Districts!$G$17:$G$555,$A478,Districts!K$17:K$555)</f>
        <v>14</v>
      </c>
      <c r="H478" s="8">
        <f t="shared" si="16"/>
        <v>227</v>
      </c>
      <c r="I478" s="9">
        <f t="shared" si="17"/>
        <v>0.785467128</v>
      </c>
      <c r="J478" s="8">
        <f t="shared" si="18"/>
        <v>220</v>
      </c>
      <c r="K478" s="9">
        <f t="shared" si="19"/>
        <v>0.7612456747</v>
      </c>
      <c r="L478" s="8">
        <f>SUMIF(Districts!$G$17:$G$555,$A478,Districts!N$17:N$555)</f>
        <v>719436.8</v>
      </c>
      <c r="M478" s="8">
        <f t="shared" si="20"/>
        <v>2489.400692</v>
      </c>
      <c r="N478" s="8">
        <f t="shared" si="21"/>
        <v>3270.167273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1">
        <v>4194.0</v>
      </c>
      <c r="B479" s="2">
        <v>7.0</v>
      </c>
      <c r="C479" s="2">
        <v>7.0</v>
      </c>
      <c r="D479" s="3" t="s">
        <v>525</v>
      </c>
      <c r="E479" s="8">
        <f>SUMIF(Districts!$G$17:$G$555,$A479,Districts!I$17:I$555)</f>
        <v>326</v>
      </c>
      <c r="F479" s="8">
        <f>SUMIF(Districts!$G$17:$G$555,$A479,Districts!J$17:J$555)</f>
        <v>94</v>
      </c>
      <c r="G479" s="8">
        <f>SUMIF(Districts!$G$17:$G$555,$A479,Districts!K$17:K$555)</f>
        <v>27</v>
      </c>
      <c r="H479" s="8">
        <f t="shared" si="16"/>
        <v>121</v>
      </c>
      <c r="I479" s="9">
        <f t="shared" si="17"/>
        <v>0.3711656442</v>
      </c>
      <c r="J479" s="8">
        <f t="shared" si="18"/>
        <v>107.5</v>
      </c>
      <c r="K479" s="9">
        <f t="shared" si="19"/>
        <v>0.3297546012</v>
      </c>
      <c r="L479" s="8">
        <f>SUMIF(Districts!$G$17:$G$555,$A479,Districts!N$17:N$555)</f>
        <v>152307.52</v>
      </c>
      <c r="M479" s="8">
        <f t="shared" si="20"/>
        <v>467.2009816</v>
      </c>
      <c r="N479" s="8">
        <f t="shared" si="21"/>
        <v>1416.81414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1">
        <v>4195.0</v>
      </c>
      <c r="B480" s="2">
        <v>7.0</v>
      </c>
      <c r="C480" s="2">
        <v>7.0</v>
      </c>
      <c r="D480" s="3" t="s">
        <v>526</v>
      </c>
      <c r="E480" s="8">
        <f>SUMIF(Districts!$G$17:$G$555,$A480,Districts!I$17:I$555)</f>
        <v>31</v>
      </c>
      <c r="F480" s="8">
        <f>SUMIF(Districts!$G$17:$G$555,$A480,Districts!J$17:J$555)</f>
        <v>22</v>
      </c>
      <c r="G480" s="8">
        <f>SUMIF(Districts!$G$17:$G$555,$A480,Districts!K$17:K$555)</f>
        <v>0</v>
      </c>
      <c r="H480" s="8">
        <f t="shared" si="16"/>
        <v>22</v>
      </c>
      <c r="I480" s="9">
        <f t="shared" si="17"/>
        <v>0.7096774194</v>
      </c>
      <c r="J480" s="8">
        <f t="shared" si="18"/>
        <v>22</v>
      </c>
      <c r="K480" s="9">
        <f t="shared" si="19"/>
        <v>0.7096774194</v>
      </c>
      <c r="L480" s="8">
        <f>SUMIF(Districts!$G$17:$G$555,$A480,Districts!N$17:N$555)</f>
        <v>67074.88</v>
      </c>
      <c r="M480" s="8">
        <f t="shared" si="20"/>
        <v>2163.705806</v>
      </c>
      <c r="N480" s="8">
        <f t="shared" si="21"/>
        <v>3048.858182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1">
        <v>4198.0</v>
      </c>
      <c r="B481" s="2">
        <v>7.0</v>
      </c>
      <c r="C481" s="2">
        <v>7.0</v>
      </c>
      <c r="D481" s="3" t="s">
        <v>527</v>
      </c>
      <c r="E481" s="8">
        <f>SUMIF(Districts!$G$17:$G$555,$A481,Districts!I$17:I$555)</f>
        <v>102</v>
      </c>
      <c r="F481" s="8">
        <f>SUMIF(Districts!$G$17:$G$555,$A481,Districts!J$17:J$555)</f>
        <v>26</v>
      </c>
      <c r="G481" s="8">
        <f>SUMIF(Districts!$G$17:$G$555,$A481,Districts!K$17:K$555)</f>
        <v>0</v>
      </c>
      <c r="H481" s="8">
        <f t="shared" si="16"/>
        <v>26</v>
      </c>
      <c r="I481" s="9">
        <f t="shared" si="17"/>
        <v>0.2549019608</v>
      </c>
      <c r="J481" s="8">
        <f t="shared" si="18"/>
        <v>26</v>
      </c>
      <c r="K481" s="9">
        <f t="shared" si="19"/>
        <v>0.2549019608</v>
      </c>
      <c r="L481" s="8">
        <f>SUMIF(Districts!$G$17:$G$555,$A481,Districts!N$17:N$555)</f>
        <v>28468.16</v>
      </c>
      <c r="M481" s="8">
        <f t="shared" si="20"/>
        <v>279.0996078</v>
      </c>
      <c r="N481" s="8">
        <f t="shared" si="21"/>
        <v>1094.929231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1">
        <v>4199.0</v>
      </c>
      <c r="B482" s="2">
        <v>7.0</v>
      </c>
      <c r="C482" s="2">
        <v>7.0</v>
      </c>
      <c r="D482" s="3" t="s">
        <v>528</v>
      </c>
      <c r="E482" s="8">
        <f>SUMIF(Districts!$G$17:$G$555,$A482,Districts!I$17:I$555)</f>
        <v>1308</v>
      </c>
      <c r="F482" s="8">
        <f>SUMIF(Districts!$G$17:$G$555,$A482,Districts!J$17:J$555)</f>
        <v>244</v>
      </c>
      <c r="G482" s="8">
        <f>SUMIF(Districts!$G$17:$G$555,$A482,Districts!K$17:K$555)</f>
        <v>109</v>
      </c>
      <c r="H482" s="8">
        <f t="shared" si="16"/>
        <v>353</v>
      </c>
      <c r="I482" s="9">
        <f t="shared" si="17"/>
        <v>0.2698776758</v>
      </c>
      <c r="J482" s="8">
        <f t="shared" si="18"/>
        <v>298.5</v>
      </c>
      <c r="K482" s="9">
        <f t="shared" si="19"/>
        <v>0.2282110092</v>
      </c>
      <c r="L482" s="8">
        <f>SUMIF(Districts!$G$17:$G$555,$A482,Districts!N$17:N$555)</f>
        <v>298142.4</v>
      </c>
      <c r="M482" s="8">
        <f t="shared" si="20"/>
        <v>227.9376147</v>
      </c>
      <c r="N482" s="8">
        <f t="shared" si="21"/>
        <v>998.8020101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1">
        <v>4200.0</v>
      </c>
      <c r="B483" s="2">
        <v>7.0</v>
      </c>
      <c r="C483" s="2">
        <v>7.0</v>
      </c>
      <c r="D483" s="3" t="s">
        <v>529</v>
      </c>
      <c r="E483" s="8">
        <f>SUMIF(Districts!$G$17:$G$555,$A483,Districts!I$17:I$555)</f>
        <v>643</v>
      </c>
      <c r="F483" s="8">
        <f>SUMIF(Districts!$G$17:$G$555,$A483,Districts!J$17:J$555)</f>
        <v>388</v>
      </c>
      <c r="G483" s="8">
        <f>SUMIF(Districts!$G$17:$G$555,$A483,Districts!K$17:K$555)</f>
        <v>0</v>
      </c>
      <c r="H483" s="8">
        <f t="shared" si="16"/>
        <v>388</v>
      </c>
      <c r="I483" s="9">
        <f t="shared" si="17"/>
        <v>0.6034214619</v>
      </c>
      <c r="J483" s="8">
        <f t="shared" si="18"/>
        <v>388</v>
      </c>
      <c r="K483" s="9">
        <f t="shared" si="19"/>
        <v>0.6034214619</v>
      </c>
      <c r="L483" s="8">
        <f>SUMIF(Districts!$G$17:$G$555,$A483,Districts!N$17:N$555)</f>
        <v>1006065.92</v>
      </c>
      <c r="M483" s="8">
        <f t="shared" si="20"/>
        <v>1564.643733</v>
      </c>
      <c r="N483" s="8">
        <f t="shared" si="21"/>
        <v>2592.953402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1">
        <v>4201.0</v>
      </c>
      <c r="B484" s="2">
        <v>7.0</v>
      </c>
      <c r="C484" s="2">
        <v>7.0</v>
      </c>
      <c r="D484" s="3" t="s">
        <v>530</v>
      </c>
      <c r="E484" s="8">
        <f>SUMIF(Districts!$G$17:$G$555,$A484,Districts!I$17:I$555)</f>
        <v>135</v>
      </c>
      <c r="F484" s="8">
        <f>SUMIF(Districts!$G$17:$G$555,$A484,Districts!J$17:J$555)</f>
        <v>44</v>
      </c>
      <c r="G484" s="8">
        <f>SUMIF(Districts!$G$17:$G$555,$A484,Districts!K$17:K$555)</f>
        <v>10</v>
      </c>
      <c r="H484" s="8">
        <f t="shared" si="16"/>
        <v>54</v>
      </c>
      <c r="I484" s="9">
        <f t="shared" si="17"/>
        <v>0.4</v>
      </c>
      <c r="J484" s="8">
        <f t="shared" si="18"/>
        <v>49</v>
      </c>
      <c r="K484" s="9">
        <f t="shared" si="19"/>
        <v>0.362962963</v>
      </c>
      <c r="L484" s="8">
        <f>SUMIF(Districts!$G$17:$G$555,$A484,Districts!N$17:N$555)</f>
        <v>76411.52</v>
      </c>
      <c r="M484" s="8">
        <f t="shared" si="20"/>
        <v>566.0112593</v>
      </c>
      <c r="N484" s="8">
        <f t="shared" si="21"/>
        <v>1559.418776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1">
        <v>4204.0</v>
      </c>
      <c r="B485" s="2">
        <v>7.0</v>
      </c>
      <c r="C485" s="2">
        <v>7.0</v>
      </c>
      <c r="D485" s="3" t="s">
        <v>531</v>
      </c>
      <c r="E485" s="8">
        <f>SUMIF(Districts!$G$17:$G$555,$A485,Districts!I$17:I$555)</f>
        <v>124</v>
      </c>
      <c r="F485" s="8">
        <f>SUMIF(Districts!$G$17:$G$555,$A485,Districts!J$17:J$555)</f>
        <v>114</v>
      </c>
      <c r="G485" s="8">
        <f>SUMIF(Districts!$G$17:$G$555,$A485,Districts!K$17:K$555)</f>
        <v>8</v>
      </c>
      <c r="H485" s="8">
        <f t="shared" si="16"/>
        <v>122</v>
      </c>
      <c r="I485" s="9">
        <f t="shared" si="17"/>
        <v>0.9838709677</v>
      </c>
      <c r="J485" s="8">
        <f t="shared" si="18"/>
        <v>118</v>
      </c>
      <c r="K485" s="9">
        <f t="shared" si="19"/>
        <v>0.9516129032</v>
      </c>
      <c r="L485" s="8">
        <f>SUMIF(Districts!$G$17:$G$555,$A485,Districts!N$17:N$555)</f>
        <v>405542.4</v>
      </c>
      <c r="M485" s="8">
        <f t="shared" si="20"/>
        <v>3270.503226</v>
      </c>
      <c r="N485" s="8">
        <f t="shared" si="21"/>
        <v>3436.8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1">
        <v>4205.0</v>
      </c>
      <c r="B486" s="2">
        <v>7.0</v>
      </c>
      <c r="C486" s="2">
        <v>7.0</v>
      </c>
      <c r="D486" s="3" t="s">
        <v>532</v>
      </c>
      <c r="E486" s="8">
        <f>SUMIF(Districts!$G$17:$G$555,$A486,Districts!I$17:I$555)</f>
        <v>376</v>
      </c>
      <c r="F486" s="8">
        <f>SUMIF(Districts!$G$17:$G$555,$A486,Districts!J$17:J$555)</f>
        <v>350</v>
      </c>
      <c r="G486" s="8">
        <f>SUMIF(Districts!$G$17:$G$555,$A486,Districts!K$17:K$555)</f>
        <v>13</v>
      </c>
      <c r="H486" s="8">
        <f t="shared" si="16"/>
        <v>363</v>
      </c>
      <c r="I486" s="9">
        <f t="shared" si="17"/>
        <v>0.9654255319</v>
      </c>
      <c r="J486" s="8">
        <f t="shared" si="18"/>
        <v>356.5</v>
      </c>
      <c r="K486" s="9">
        <f t="shared" si="19"/>
        <v>0.9481382979</v>
      </c>
      <c r="L486" s="8">
        <f>SUMIF(Districts!$G$17:$G$555,$A486,Districts!N$17:N$555)</f>
        <v>1225219.2</v>
      </c>
      <c r="M486" s="8">
        <f t="shared" si="20"/>
        <v>3258.561702</v>
      </c>
      <c r="N486" s="8">
        <f t="shared" si="21"/>
        <v>3436.8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1">
        <v>4207.0</v>
      </c>
      <c r="B487" s="2">
        <v>7.0</v>
      </c>
      <c r="C487" s="2">
        <v>7.0</v>
      </c>
      <c r="D487" s="3" t="s">
        <v>533</v>
      </c>
      <c r="E487" s="8">
        <f>SUMIF(Districts!$G$17:$G$555,$A487,Districts!I$17:I$555)</f>
        <v>29</v>
      </c>
      <c r="F487" s="8">
        <f>SUMIF(Districts!$G$17:$G$555,$A487,Districts!J$17:J$555)</f>
        <v>17</v>
      </c>
      <c r="G487" s="8">
        <f>SUMIF(Districts!$G$17:$G$555,$A487,Districts!K$17:K$555)</f>
        <v>6</v>
      </c>
      <c r="H487" s="8">
        <f t="shared" si="16"/>
        <v>23</v>
      </c>
      <c r="I487" s="9">
        <f t="shared" si="17"/>
        <v>0.7931034483</v>
      </c>
      <c r="J487" s="8">
        <f t="shared" si="18"/>
        <v>20</v>
      </c>
      <c r="K487" s="9">
        <f t="shared" si="19"/>
        <v>0.6896551724</v>
      </c>
      <c r="L487" s="8">
        <f>SUMIF(Districts!$G$17:$G$555,$A487,Districts!N$17:N$555)</f>
        <v>59284.8</v>
      </c>
      <c r="M487" s="8">
        <f t="shared" si="20"/>
        <v>2044.303448</v>
      </c>
      <c r="N487" s="8">
        <f t="shared" si="21"/>
        <v>2964.24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1">
        <v>4208.0</v>
      </c>
      <c r="B488" s="2">
        <v>7.0</v>
      </c>
      <c r="C488" s="2">
        <v>7.0</v>
      </c>
      <c r="D488" s="3" t="s">
        <v>534</v>
      </c>
      <c r="E488" s="8">
        <f>SUMIF(Districts!$G$17:$G$555,$A488,Districts!I$17:I$555)</f>
        <v>115</v>
      </c>
      <c r="F488" s="8">
        <f>SUMIF(Districts!$G$17:$G$555,$A488,Districts!J$17:J$555)</f>
        <v>64</v>
      </c>
      <c r="G488" s="8">
        <f>SUMIF(Districts!$G$17:$G$555,$A488,Districts!K$17:K$555)</f>
        <v>13</v>
      </c>
      <c r="H488" s="8">
        <f t="shared" si="16"/>
        <v>77</v>
      </c>
      <c r="I488" s="9">
        <f t="shared" si="17"/>
        <v>0.6695652174</v>
      </c>
      <c r="J488" s="8">
        <f t="shared" si="18"/>
        <v>70.5</v>
      </c>
      <c r="K488" s="9">
        <f t="shared" si="19"/>
        <v>0.6130434783</v>
      </c>
      <c r="L488" s="8">
        <f>SUMIF(Districts!$G$17:$G$555,$A488,Districts!N$17:N$555)</f>
        <v>185644.48</v>
      </c>
      <c r="M488" s="8">
        <f t="shared" si="20"/>
        <v>1614.299826</v>
      </c>
      <c r="N488" s="8">
        <f t="shared" si="21"/>
        <v>2633.255035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1">
        <v>4209.0</v>
      </c>
      <c r="B489" s="2">
        <v>7.0</v>
      </c>
      <c r="C489" s="2">
        <v>7.0</v>
      </c>
      <c r="D489" s="3" t="s">
        <v>535</v>
      </c>
      <c r="E489" s="8">
        <f>SUMIF(Districts!$G$17:$G$555,$A489,Districts!I$17:I$555)</f>
        <v>118</v>
      </c>
      <c r="F489" s="8">
        <f>SUMIF(Districts!$G$17:$G$555,$A489,Districts!J$17:J$555)</f>
        <v>105</v>
      </c>
      <c r="G489" s="8">
        <f>SUMIF(Districts!$G$17:$G$555,$A489,Districts!K$17:K$555)</f>
        <v>0</v>
      </c>
      <c r="H489" s="8">
        <f t="shared" si="16"/>
        <v>105</v>
      </c>
      <c r="I489" s="9">
        <f t="shared" si="17"/>
        <v>0.8898305085</v>
      </c>
      <c r="J489" s="8">
        <f t="shared" si="18"/>
        <v>105</v>
      </c>
      <c r="K489" s="9">
        <f t="shared" si="19"/>
        <v>0.8898305085</v>
      </c>
      <c r="L489" s="8">
        <f>SUMIF(Districts!$G$17:$G$555,$A489,Districts!N$17:N$555)</f>
        <v>360864</v>
      </c>
      <c r="M489" s="8">
        <f t="shared" si="20"/>
        <v>3058.169492</v>
      </c>
      <c r="N489" s="8">
        <f t="shared" si="21"/>
        <v>3436.8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1">
        <v>4210.0</v>
      </c>
      <c r="B490" s="2">
        <v>7.0</v>
      </c>
      <c r="C490" s="2">
        <v>7.0</v>
      </c>
      <c r="D490" s="3" t="s">
        <v>536</v>
      </c>
      <c r="E490" s="8">
        <f>SUMIF(Districts!$G$17:$G$555,$A490,Districts!I$17:I$555)</f>
        <v>287</v>
      </c>
      <c r="F490" s="8">
        <f>SUMIF(Districts!$G$17:$G$555,$A490,Districts!J$17:J$555)</f>
        <v>41</v>
      </c>
      <c r="G490" s="8">
        <f>SUMIF(Districts!$G$17:$G$555,$A490,Districts!K$17:K$555)</f>
        <v>1</v>
      </c>
      <c r="H490" s="8">
        <f t="shared" si="16"/>
        <v>42</v>
      </c>
      <c r="I490" s="9">
        <f t="shared" si="17"/>
        <v>0.1463414634</v>
      </c>
      <c r="J490" s="8">
        <f t="shared" si="18"/>
        <v>41.5</v>
      </c>
      <c r="K490" s="9">
        <f t="shared" si="19"/>
        <v>0.1445993031</v>
      </c>
      <c r="L490" s="8">
        <f>SUMIF(Districts!$G$17:$G$555,$A490,Districts!N$17:N$555)</f>
        <v>26119.68</v>
      </c>
      <c r="M490" s="8">
        <f t="shared" si="20"/>
        <v>91.00933798</v>
      </c>
      <c r="N490" s="8">
        <f t="shared" si="21"/>
        <v>629.3898795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1">
        <v>4213.0</v>
      </c>
      <c r="B491" s="2">
        <v>7.0</v>
      </c>
      <c r="C491" s="2">
        <v>7.0</v>
      </c>
      <c r="D491" s="3" t="s">
        <v>537</v>
      </c>
      <c r="E491" s="8">
        <f>SUMIF(Districts!$G$17:$G$555,$A491,Districts!I$17:I$555)</f>
        <v>745</v>
      </c>
      <c r="F491" s="8">
        <f>SUMIF(Districts!$G$17:$G$555,$A491,Districts!J$17:J$555)</f>
        <v>550</v>
      </c>
      <c r="G491" s="8">
        <f>SUMIF(Districts!$G$17:$G$555,$A491,Districts!K$17:K$555)</f>
        <v>63</v>
      </c>
      <c r="H491" s="8">
        <f t="shared" si="16"/>
        <v>613</v>
      </c>
      <c r="I491" s="9">
        <f t="shared" si="17"/>
        <v>0.8228187919</v>
      </c>
      <c r="J491" s="8">
        <f t="shared" si="18"/>
        <v>581.5</v>
      </c>
      <c r="K491" s="9">
        <f t="shared" si="19"/>
        <v>0.7805369128</v>
      </c>
      <c r="L491" s="8">
        <f>SUMIF(Districts!$G$17:$G$555,$A491,Districts!N$17:N$555)</f>
        <v>1901295.04</v>
      </c>
      <c r="M491" s="8">
        <f t="shared" si="20"/>
        <v>2552.073879</v>
      </c>
      <c r="N491" s="8">
        <f t="shared" si="21"/>
        <v>3269.638934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1">
        <v>4215.0</v>
      </c>
      <c r="B492" s="2">
        <v>7.0</v>
      </c>
      <c r="C492" s="2">
        <v>7.0</v>
      </c>
      <c r="D492" s="3" t="s">
        <v>538</v>
      </c>
      <c r="E492" s="8">
        <f>SUMIF(Districts!$G$17:$G$555,$A492,Districts!I$17:I$555)</f>
        <v>256</v>
      </c>
      <c r="F492" s="8">
        <f>SUMIF(Districts!$G$17:$G$555,$A492,Districts!J$17:J$555)</f>
        <v>221</v>
      </c>
      <c r="G492" s="8">
        <f>SUMIF(Districts!$G$17:$G$555,$A492,Districts!K$17:K$555)</f>
        <v>12</v>
      </c>
      <c r="H492" s="8">
        <f t="shared" si="16"/>
        <v>233</v>
      </c>
      <c r="I492" s="9">
        <f t="shared" si="17"/>
        <v>0.91015625</v>
      </c>
      <c r="J492" s="8">
        <f t="shared" si="18"/>
        <v>227</v>
      </c>
      <c r="K492" s="9">
        <f t="shared" si="19"/>
        <v>0.88671875</v>
      </c>
      <c r="L492" s="8">
        <f>SUMIF(Districts!$G$17:$G$555,$A492,Districts!N$17:N$555)</f>
        <v>780153.6</v>
      </c>
      <c r="M492" s="8">
        <f t="shared" si="20"/>
        <v>3047.475</v>
      </c>
      <c r="N492" s="8">
        <f t="shared" si="21"/>
        <v>3436.8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1">
        <v>4217.0</v>
      </c>
      <c r="B493" s="2">
        <v>7.0</v>
      </c>
      <c r="C493" s="2">
        <v>7.0</v>
      </c>
      <c r="D493" s="3" t="s">
        <v>539</v>
      </c>
      <c r="E493" s="8">
        <f>SUMIF(Districts!$G$17:$G$555,$A493,Districts!I$17:I$555)</f>
        <v>122</v>
      </c>
      <c r="F493" s="8">
        <f>SUMIF(Districts!$G$17:$G$555,$A493,Districts!J$17:J$555)</f>
        <v>66</v>
      </c>
      <c r="G493" s="8">
        <f>SUMIF(Districts!$G$17:$G$555,$A493,Districts!K$17:K$555)</f>
        <v>9</v>
      </c>
      <c r="H493" s="8">
        <f t="shared" si="16"/>
        <v>75</v>
      </c>
      <c r="I493" s="9">
        <f t="shared" si="17"/>
        <v>0.6147540984</v>
      </c>
      <c r="J493" s="8">
        <f t="shared" si="18"/>
        <v>70.5</v>
      </c>
      <c r="K493" s="9">
        <f t="shared" si="19"/>
        <v>0.5778688525</v>
      </c>
      <c r="L493" s="8">
        <f>SUMIF(Districts!$G$17:$G$555,$A493,Districts!N$17:N$555)</f>
        <v>178427.2</v>
      </c>
      <c r="M493" s="8">
        <f t="shared" si="20"/>
        <v>1462.518033</v>
      </c>
      <c r="N493" s="8">
        <f t="shared" si="21"/>
        <v>2530.88227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1">
        <v>4218.0</v>
      </c>
      <c r="B494" s="2">
        <v>7.0</v>
      </c>
      <c r="C494" s="2">
        <v>7.0</v>
      </c>
      <c r="D494" s="3" t="s">
        <v>540</v>
      </c>
      <c r="E494" s="8">
        <f>SUMIF(Districts!$G$17:$G$555,$A494,Districts!I$17:I$555)</f>
        <v>322</v>
      </c>
      <c r="F494" s="8">
        <f>SUMIF(Districts!$G$17:$G$555,$A494,Districts!J$17:J$555)</f>
        <v>290</v>
      </c>
      <c r="G494" s="8">
        <f>SUMIF(Districts!$G$17:$G$555,$A494,Districts!K$17:K$555)</f>
        <v>14</v>
      </c>
      <c r="H494" s="8">
        <f t="shared" si="16"/>
        <v>304</v>
      </c>
      <c r="I494" s="9">
        <f t="shared" si="17"/>
        <v>0.9440993789</v>
      </c>
      <c r="J494" s="8">
        <f t="shared" si="18"/>
        <v>297</v>
      </c>
      <c r="K494" s="9">
        <f t="shared" si="19"/>
        <v>0.9223602484</v>
      </c>
      <c r="L494" s="8">
        <f>SUMIF(Districts!$G$17:$G$555,$A494,Districts!N$17:N$555)</f>
        <v>1020729.6</v>
      </c>
      <c r="M494" s="8">
        <f t="shared" si="20"/>
        <v>3169.967702</v>
      </c>
      <c r="N494" s="8">
        <f t="shared" si="21"/>
        <v>3436.8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1">
        <v>4219.0</v>
      </c>
      <c r="B495" s="2">
        <v>7.0</v>
      </c>
      <c r="C495" s="2">
        <v>7.0</v>
      </c>
      <c r="D495" s="3" t="s">
        <v>541</v>
      </c>
      <c r="E495" s="8">
        <f>SUMIF(Districts!$G$17:$G$555,$A495,Districts!I$17:I$555)</f>
        <v>373</v>
      </c>
      <c r="F495" s="8">
        <f>SUMIF(Districts!$G$17:$G$555,$A495,Districts!J$17:J$555)</f>
        <v>298</v>
      </c>
      <c r="G495" s="8">
        <f>SUMIF(Districts!$G$17:$G$555,$A495,Districts!K$17:K$555)</f>
        <v>31</v>
      </c>
      <c r="H495" s="8">
        <f t="shared" si="16"/>
        <v>329</v>
      </c>
      <c r="I495" s="9">
        <f t="shared" si="17"/>
        <v>0.8820375335</v>
      </c>
      <c r="J495" s="8">
        <f t="shared" si="18"/>
        <v>313.5</v>
      </c>
      <c r="K495" s="9">
        <f t="shared" si="19"/>
        <v>0.8404825737</v>
      </c>
      <c r="L495" s="8">
        <f>SUMIF(Districts!$G$17:$G$555,$A495,Districts!N$17:N$555)</f>
        <v>1077436.8</v>
      </c>
      <c r="M495" s="8">
        <f t="shared" si="20"/>
        <v>2888.570509</v>
      </c>
      <c r="N495" s="8">
        <f t="shared" si="21"/>
        <v>3436.8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1">
        <v>4220.0</v>
      </c>
      <c r="B496" s="2">
        <v>7.0</v>
      </c>
      <c r="C496" s="2">
        <v>7.0</v>
      </c>
      <c r="D496" s="3" t="s">
        <v>542</v>
      </c>
      <c r="E496" s="8">
        <f>SUMIF(Districts!$G$17:$G$555,$A496,Districts!I$17:I$555)</f>
        <v>314</v>
      </c>
      <c r="F496" s="8">
        <f>SUMIF(Districts!$G$17:$G$555,$A496,Districts!J$17:J$555)</f>
        <v>49</v>
      </c>
      <c r="G496" s="8">
        <f>SUMIF(Districts!$G$17:$G$555,$A496,Districts!K$17:K$555)</f>
        <v>15</v>
      </c>
      <c r="H496" s="8">
        <f t="shared" si="16"/>
        <v>64</v>
      </c>
      <c r="I496" s="9">
        <f t="shared" si="17"/>
        <v>0.2038216561</v>
      </c>
      <c r="J496" s="8">
        <f t="shared" si="18"/>
        <v>56.5</v>
      </c>
      <c r="K496" s="9">
        <f t="shared" si="19"/>
        <v>0.1799363057</v>
      </c>
      <c r="L496" s="8">
        <f>SUMIF(Districts!$G$17:$G$555,$A496,Districts!N$17:N$555)</f>
        <v>43647.36</v>
      </c>
      <c r="M496" s="8">
        <f t="shared" si="20"/>
        <v>139.0043312</v>
      </c>
      <c r="N496" s="8">
        <f t="shared" si="21"/>
        <v>772.519646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1">
        <v>4221.0</v>
      </c>
      <c r="B497" s="2">
        <v>7.0</v>
      </c>
      <c r="C497" s="2">
        <v>7.0</v>
      </c>
      <c r="D497" s="3" t="s">
        <v>543</v>
      </c>
      <c r="E497" s="8">
        <f>SUMIF(Districts!$G$17:$G$555,$A497,Districts!I$17:I$555)</f>
        <v>223</v>
      </c>
      <c r="F497" s="8">
        <f>SUMIF(Districts!$G$17:$G$555,$A497,Districts!J$17:J$555)</f>
        <v>61</v>
      </c>
      <c r="G497" s="8">
        <f>SUMIF(Districts!$G$17:$G$555,$A497,Districts!K$17:K$555)</f>
        <v>18</v>
      </c>
      <c r="H497" s="8">
        <f t="shared" si="16"/>
        <v>79</v>
      </c>
      <c r="I497" s="9">
        <f t="shared" si="17"/>
        <v>0.3542600897</v>
      </c>
      <c r="J497" s="8">
        <f t="shared" si="18"/>
        <v>70</v>
      </c>
      <c r="K497" s="9">
        <f t="shared" si="19"/>
        <v>0.3139013453</v>
      </c>
      <c r="L497" s="8">
        <f>SUMIF(Districts!$G$17:$G$555,$A497,Districts!N$17:N$555)</f>
        <v>94397.44</v>
      </c>
      <c r="M497" s="8">
        <f t="shared" si="20"/>
        <v>423.3069058</v>
      </c>
      <c r="N497" s="8">
        <f t="shared" si="21"/>
        <v>1348.534857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1">
        <v>4223.0</v>
      </c>
      <c r="B498" s="2">
        <v>7.0</v>
      </c>
      <c r="C498" s="2">
        <v>7.0</v>
      </c>
      <c r="D498" s="3" t="s">
        <v>544</v>
      </c>
      <c r="E498" s="8">
        <f>SUMIF(Districts!$G$17:$G$555,$A498,Districts!I$17:I$555)</f>
        <v>226</v>
      </c>
      <c r="F498" s="8">
        <f>SUMIF(Districts!$G$17:$G$555,$A498,Districts!J$17:J$555)</f>
        <v>197</v>
      </c>
      <c r="G498" s="8">
        <f>SUMIF(Districts!$G$17:$G$555,$A498,Districts!K$17:K$555)</f>
        <v>0</v>
      </c>
      <c r="H498" s="8">
        <f t="shared" si="16"/>
        <v>197</v>
      </c>
      <c r="I498" s="9">
        <f t="shared" si="17"/>
        <v>0.8716814159</v>
      </c>
      <c r="J498" s="8">
        <f t="shared" si="18"/>
        <v>197</v>
      </c>
      <c r="K498" s="9">
        <f t="shared" si="19"/>
        <v>0.8716814159</v>
      </c>
      <c r="L498" s="8">
        <f>SUMIF(Districts!$G$17:$G$555,$A498,Districts!N$17:N$555)</f>
        <v>677049.6</v>
      </c>
      <c r="M498" s="8">
        <f t="shared" si="20"/>
        <v>2995.79469</v>
      </c>
      <c r="N498" s="8">
        <f t="shared" si="21"/>
        <v>3436.8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1">
        <v>4224.0</v>
      </c>
      <c r="B499" s="2">
        <v>7.0</v>
      </c>
      <c r="C499" s="2">
        <v>7.0</v>
      </c>
      <c r="D499" s="3" t="s">
        <v>545</v>
      </c>
      <c r="E499" s="8">
        <f>SUMIF(Districts!$G$17:$G$555,$A499,Districts!I$17:I$555)</f>
        <v>126</v>
      </c>
      <c r="F499" s="8">
        <f>SUMIF(Districts!$G$17:$G$555,$A499,Districts!J$17:J$555)</f>
        <v>92</v>
      </c>
      <c r="G499" s="8">
        <f>SUMIF(Districts!$G$17:$G$555,$A499,Districts!K$17:K$555)</f>
        <v>6</v>
      </c>
      <c r="H499" s="8">
        <f t="shared" si="16"/>
        <v>98</v>
      </c>
      <c r="I499" s="9">
        <f t="shared" si="17"/>
        <v>0.7777777778</v>
      </c>
      <c r="J499" s="8">
        <f t="shared" si="18"/>
        <v>95</v>
      </c>
      <c r="K499" s="9">
        <f t="shared" si="19"/>
        <v>0.753968254</v>
      </c>
      <c r="L499" s="8">
        <f>SUMIF(Districts!$G$17:$G$555,$A499,Districts!N$17:N$555)</f>
        <v>307708.16</v>
      </c>
      <c r="M499" s="8">
        <f t="shared" si="20"/>
        <v>2442.128254</v>
      </c>
      <c r="N499" s="8">
        <f t="shared" si="21"/>
        <v>3239.033263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1">
        <v>4225.0</v>
      </c>
      <c r="B500" s="2">
        <v>7.0</v>
      </c>
      <c r="C500" s="2">
        <v>7.0</v>
      </c>
      <c r="D500" s="3" t="s">
        <v>546</v>
      </c>
      <c r="E500" s="8">
        <f>SUMIF(Districts!$G$17:$G$555,$A500,Districts!I$17:I$555)</f>
        <v>427</v>
      </c>
      <c r="F500" s="8">
        <f>SUMIF(Districts!$G$17:$G$555,$A500,Districts!J$17:J$555)</f>
        <v>334</v>
      </c>
      <c r="G500" s="8">
        <f>SUMIF(Districts!$G$17:$G$555,$A500,Districts!K$17:K$555)</f>
        <v>3</v>
      </c>
      <c r="H500" s="8">
        <f t="shared" si="16"/>
        <v>337</v>
      </c>
      <c r="I500" s="9">
        <f t="shared" si="17"/>
        <v>0.7892271663</v>
      </c>
      <c r="J500" s="8">
        <f t="shared" si="18"/>
        <v>335.5</v>
      </c>
      <c r="K500" s="9">
        <f t="shared" si="19"/>
        <v>0.7857142857</v>
      </c>
      <c r="L500" s="8">
        <f>SUMIF(Districts!$G$17:$G$555,$A500,Districts!N$17:N$555)</f>
        <v>1132425.6</v>
      </c>
      <c r="M500" s="8">
        <f t="shared" si="20"/>
        <v>2652.050585</v>
      </c>
      <c r="N500" s="8">
        <f t="shared" si="21"/>
        <v>3375.337109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1">
        <v>4226.0</v>
      </c>
      <c r="B501" s="2">
        <v>7.0</v>
      </c>
      <c r="C501" s="2">
        <v>7.0</v>
      </c>
      <c r="D501" s="3" t="s">
        <v>547</v>
      </c>
      <c r="E501" s="8">
        <f>SUMIF(Districts!$G$17:$G$555,$A501,Districts!I$17:I$555)</f>
        <v>102</v>
      </c>
      <c r="F501" s="8">
        <f>SUMIF(Districts!$G$17:$G$555,$A501,Districts!J$17:J$555)</f>
        <v>81</v>
      </c>
      <c r="G501" s="8">
        <f>SUMIF(Districts!$G$17:$G$555,$A501,Districts!K$17:K$555)</f>
        <v>5</v>
      </c>
      <c r="H501" s="8">
        <f t="shared" si="16"/>
        <v>86</v>
      </c>
      <c r="I501" s="9">
        <f t="shared" si="17"/>
        <v>0.8431372549</v>
      </c>
      <c r="J501" s="8">
        <f t="shared" si="18"/>
        <v>83.5</v>
      </c>
      <c r="K501" s="9">
        <f t="shared" si="19"/>
        <v>0.818627451</v>
      </c>
      <c r="L501" s="8">
        <f>SUMIF(Districts!$G$17:$G$555,$A501,Districts!N$17:N$555)</f>
        <v>286972.8</v>
      </c>
      <c r="M501" s="8">
        <f t="shared" si="20"/>
        <v>2813.458824</v>
      </c>
      <c r="N501" s="8">
        <f t="shared" si="21"/>
        <v>3436.8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1">
        <v>4227.0</v>
      </c>
      <c r="B502" s="2">
        <v>7.0</v>
      </c>
      <c r="C502" s="2">
        <v>7.0</v>
      </c>
      <c r="D502" s="3" t="s">
        <v>548</v>
      </c>
      <c r="E502" s="8">
        <f>SUMIF(Districts!$G$17:$G$555,$A502,Districts!I$17:I$555)</f>
        <v>347</v>
      </c>
      <c r="F502" s="8">
        <f>SUMIF(Districts!$G$17:$G$555,$A502,Districts!J$17:J$555)</f>
        <v>93</v>
      </c>
      <c r="G502" s="8">
        <f>SUMIF(Districts!$G$17:$G$555,$A502,Districts!K$17:K$555)</f>
        <v>24</v>
      </c>
      <c r="H502" s="8">
        <f t="shared" si="16"/>
        <v>117</v>
      </c>
      <c r="I502" s="9">
        <f t="shared" si="17"/>
        <v>0.3371757925</v>
      </c>
      <c r="J502" s="8">
        <f t="shared" si="18"/>
        <v>105</v>
      </c>
      <c r="K502" s="9">
        <f t="shared" si="19"/>
        <v>0.3025936599</v>
      </c>
      <c r="L502" s="8">
        <f>SUMIF(Districts!$G$17:$G$555,$A502,Districts!N$17:N$555)</f>
        <v>136727.36</v>
      </c>
      <c r="M502" s="8">
        <f t="shared" si="20"/>
        <v>394.0269741</v>
      </c>
      <c r="N502" s="8">
        <f t="shared" si="21"/>
        <v>1302.165333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1">
        <v>4228.0</v>
      </c>
      <c r="B503" s="2">
        <v>7.0</v>
      </c>
      <c r="C503" s="2">
        <v>7.0</v>
      </c>
      <c r="D503" s="3" t="s">
        <v>549</v>
      </c>
      <c r="E503" s="8">
        <f>SUMIF(Districts!$G$17:$G$555,$A503,Districts!I$17:I$555)</f>
        <v>564</v>
      </c>
      <c r="F503" s="8">
        <f>SUMIF(Districts!$G$17:$G$555,$A503,Districts!J$17:J$555)</f>
        <v>60</v>
      </c>
      <c r="G503" s="8">
        <f>SUMIF(Districts!$G$17:$G$555,$A503,Districts!K$17:K$555)</f>
        <v>10</v>
      </c>
      <c r="H503" s="8">
        <f t="shared" si="16"/>
        <v>70</v>
      </c>
      <c r="I503" s="9">
        <f t="shared" si="17"/>
        <v>0.1241134752</v>
      </c>
      <c r="J503" s="8">
        <f t="shared" si="18"/>
        <v>65</v>
      </c>
      <c r="K503" s="9">
        <f t="shared" si="19"/>
        <v>0.115248227</v>
      </c>
      <c r="L503" s="8">
        <f>SUMIF(Districts!$G$17:$G$555,$A503,Districts!N$17:N$555)</f>
        <v>32191.36</v>
      </c>
      <c r="M503" s="8">
        <f t="shared" si="20"/>
        <v>57.07687943</v>
      </c>
      <c r="N503" s="8">
        <f t="shared" si="21"/>
        <v>495.2516923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1">
        <v>4229.0</v>
      </c>
      <c r="B504" s="2">
        <v>7.0</v>
      </c>
      <c r="C504" s="2">
        <v>7.0</v>
      </c>
      <c r="D504" s="3" t="s">
        <v>550</v>
      </c>
      <c r="E504" s="8">
        <f>SUMIF(Districts!$G$17:$G$555,$A504,Districts!I$17:I$555)</f>
        <v>111</v>
      </c>
      <c r="F504" s="8">
        <f>SUMIF(Districts!$G$17:$G$555,$A504,Districts!J$17:J$555)</f>
        <v>11</v>
      </c>
      <c r="G504" s="8">
        <f>SUMIF(Districts!$G$17:$G$555,$A504,Districts!K$17:K$555)</f>
        <v>0</v>
      </c>
      <c r="H504" s="8">
        <f t="shared" si="16"/>
        <v>11</v>
      </c>
      <c r="I504" s="9">
        <f t="shared" si="17"/>
        <v>0.0990990991</v>
      </c>
      <c r="J504" s="8">
        <f t="shared" si="18"/>
        <v>11</v>
      </c>
      <c r="K504" s="9">
        <f t="shared" si="19"/>
        <v>0.0990990991</v>
      </c>
      <c r="L504" s="8">
        <f>SUMIF(Districts!$G$17:$G$555,$A504,Districts!N$17:N$555)</f>
        <v>4696.96</v>
      </c>
      <c r="M504" s="8">
        <f t="shared" si="20"/>
        <v>42.31495495</v>
      </c>
      <c r="N504" s="8">
        <f t="shared" si="21"/>
        <v>426.9963636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1">
        <v>4230.0</v>
      </c>
      <c r="B505" s="2">
        <v>7.0</v>
      </c>
      <c r="C505" s="2">
        <v>7.0</v>
      </c>
      <c r="D505" s="3" t="s">
        <v>551</v>
      </c>
      <c r="E505" s="8">
        <f>SUMIF(Districts!$G$17:$G$555,$A505,Districts!I$17:I$555)</f>
        <v>203</v>
      </c>
      <c r="F505" s="8">
        <f>SUMIF(Districts!$G$17:$G$555,$A505,Districts!J$17:J$555)</f>
        <v>156</v>
      </c>
      <c r="G505" s="8">
        <f>SUMIF(Districts!$G$17:$G$555,$A505,Districts!K$17:K$555)</f>
        <v>6</v>
      </c>
      <c r="H505" s="8">
        <f t="shared" si="16"/>
        <v>162</v>
      </c>
      <c r="I505" s="9">
        <f t="shared" si="17"/>
        <v>0.7980295567</v>
      </c>
      <c r="J505" s="8">
        <f t="shared" si="18"/>
        <v>159</v>
      </c>
      <c r="K505" s="9">
        <f t="shared" si="19"/>
        <v>0.7832512315</v>
      </c>
      <c r="L505" s="8">
        <f>SUMIF(Districts!$G$17:$G$555,$A505,Districts!N$17:N$555)</f>
        <v>535052.48</v>
      </c>
      <c r="M505" s="8">
        <f t="shared" si="20"/>
        <v>2635.726502</v>
      </c>
      <c r="N505" s="8">
        <f t="shared" si="21"/>
        <v>3365.109937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1">
        <v>4231.0</v>
      </c>
      <c r="B506" s="2">
        <v>7.0</v>
      </c>
      <c r="C506" s="2">
        <v>7.0</v>
      </c>
      <c r="D506" s="3" t="s">
        <v>552</v>
      </c>
      <c r="E506" s="8">
        <f>SUMIF(Districts!$G$17:$G$555,$A506,Districts!I$17:I$555)</f>
        <v>504</v>
      </c>
      <c r="F506" s="8">
        <f>SUMIF(Districts!$G$17:$G$555,$A506,Districts!J$17:J$555)</f>
        <v>496</v>
      </c>
      <c r="G506" s="8">
        <f>SUMIF(Districts!$G$17:$G$555,$A506,Districts!K$17:K$555)</f>
        <v>2</v>
      </c>
      <c r="H506" s="8">
        <f t="shared" si="16"/>
        <v>498</v>
      </c>
      <c r="I506" s="9">
        <f t="shared" si="17"/>
        <v>0.9880952381</v>
      </c>
      <c r="J506" s="8">
        <f t="shared" si="18"/>
        <v>497</v>
      </c>
      <c r="K506" s="9">
        <f t="shared" si="19"/>
        <v>0.9861111111</v>
      </c>
      <c r="L506" s="8">
        <f>SUMIF(Districts!$G$17:$G$555,$A506,Districts!N$17:N$555)</f>
        <v>1708089.6</v>
      </c>
      <c r="M506" s="8">
        <f t="shared" si="20"/>
        <v>3389.066667</v>
      </c>
      <c r="N506" s="8">
        <f t="shared" si="21"/>
        <v>3436.8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1">
        <v>4232.0</v>
      </c>
      <c r="B507" s="2">
        <v>7.0</v>
      </c>
      <c r="C507" s="2">
        <v>7.0</v>
      </c>
      <c r="D507" s="3" t="s">
        <v>552</v>
      </c>
      <c r="E507" s="8">
        <f>SUMIF(Districts!$G$17:$G$555,$A507,Districts!I$17:I$555)</f>
        <v>157</v>
      </c>
      <c r="F507" s="8">
        <f>SUMIF(Districts!$G$17:$G$555,$A507,Districts!J$17:J$555)</f>
        <v>111</v>
      </c>
      <c r="G507" s="8">
        <f>SUMIF(Districts!$G$17:$G$555,$A507,Districts!K$17:K$555)</f>
        <v>14</v>
      </c>
      <c r="H507" s="8">
        <f t="shared" si="16"/>
        <v>125</v>
      </c>
      <c r="I507" s="9">
        <f t="shared" si="17"/>
        <v>0.7961783439</v>
      </c>
      <c r="J507" s="8">
        <f t="shared" si="18"/>
        <v>118</v>
      </c>
      <c r="K507" s="9">
        <f t="shared" si="19"/>
        <v>0.7515923567</v>
      </c>
      <c r="L507" s="8">
        <f>SUMIF(Districts!$G$17:$G$555,$A507,Districts!N$17:N$555)</f>
        <v>381026.56</v>
      </c>
      <c r="M507" s="8">
        <f t="shared" si="20"/>
        <v>2426.920764</v>
      </c>
      <c r="N507" s="8">
        <f t="shared" si="21"/>
        <v>3229.038644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1">
        <v>4233.0</v>
      </c>
      <c r="B508" s="2">
        <v>7.0</v>
      </c>
      <c r="C508" s="2">
        <v>7.0</v>
      </c>
      <c r="D508" s="3" t="s">
        <v>553</v>
      </c>
      <c r="E508" s="8">
        <f>SUMIF(Districts!$G$17:$G$555,$A508,Districts!I$17:I$555)</f>
        <v>133</v>
      </c>
      <c r="F508" s="8">
        <f>SUMIF(Districts!$G$17:$G$555,$A508,Districts!J$17:J$555)</f>
        <v>46</v>
      </c>
      <c r="G508" s="8">
        <f>SUMIF(Districts!$G$17:$G$555,$A508,Districts!K$17:K$555)</f>
        <v>13</v>
      </c>
      <c r="H508" s="8">
        <f t="shared" si="16"/>
        <v>59</v>
      </c>
      <c r="I508" s="9">
        <f t="shared" si="17"/>
        <v>0.4436090226</v>
      </c>
      <c r="J508" s="8">
        <f t="shared" si="18"/>
        <v>52.5</v>
      </c>
      <c r="K508" s="9">
        <f t="shared" si="19"/>
        <v>0.3947368421</v>
      </c>
      <c r="L508" s="8">
        <f>SUMIF(Districts!$G$17:$G$555,$A508,Districts!N$17:N$555)</f>
        <v>89585.92</v>
      </c>
      <c r="M508" s="8">
        <f t="shared" si="20"/>
        <v>673.5783459</v>
      </c>
      <c r="N508" s="8">
        <f t="shared" si="21"/>
        <v>1706.398476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1">
        <v>4237.0</v>
      </c>
      <c r="B509" s="2">
        <v>7.0</v>
      </c>
      <c r="C509" s="2">
        <v>7.0</v>
      </c>
      <c r="D509" s="3" t="s">
        <v>554</v>
      </c>
      <c r="E509" s="8">
        <f>SUMIF(Districts!$G$17:$G$555,$A509,Districts!I$17:I$555)</f>
        <v>107</v>
      </c>
      <c r="F509" s="8">
        <f>SUMIF(Districts!$G$17:$G$555,$A509,Districts!J$17:J$555)</f>
        <v>82</v>
      </c>
      <c r="G509" s="8">
        <f>SUMIF(Districts!$G$17:$G$555,$A509,Districts!K$17:K$555)</f>
        <v>10</v>
      </c>
      <c r="H509" s="8">
        <f t="shared" si="16"/>
        <v>92</v>
      </c>
      <c r="I509" s="9">
        <f t="shared" si="17"/>
        <v>0.8598130841</v>
      </c>
      <c r="J509" s="8">
        <f t="shared" si="18"/>
        <v>87</v>
      </c>
      <c r="K509" s="9">
        <f t="shared" si="19"/>
        <v>0.8130841121</v>
      </c>
      <c r="L509" s="8">
        <f>SUMIF(Districts!$G$17:$G$555,$A509,Districts!N$17:N$555)</f>
        <v>299001.6</v>
      </c>
      <c r="M509" s="8">
        <f t="shared" si="20"/>
        <v>2794.407477</v>
      </c>
      <c r="N509" s="8">
        <f t="shared" si="21"/>
        <v>3436.8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1">
        <v>4238.0</v>
      </c>
      <c r="B510" s="2">
        <v>7.0</v>
      </c>
      <c r="C510" s="2">
        <v>7.0</v>
      </c>
      <c r="D510" s="3" t="s">
        <v>555</v>
      </c>
      <c r="E510" s="8">
        <f>SUMIF(Districts!$G$17:$G$555,$A510,Districts!I$17:I$555)</f>
        <v>112</v>
      </c>
      <c r="F510" s="8">
        <f>SUMIF(Districts!$G$17:$G$555,$A510,Districts!J$17:J$555)</f>
        <v>33</v>
      </c>
      <c r="G510" s="8">
        <f>SUMIF(Districts!$G$17:$G$555,$A510,Districts!K$17:K$555)</f>
        <v>8</v>
      </c>
      <c r="H510" s="8">
        <f t="shared" si="16"/>
        <v>41</v>
      </c>
      <c r="I510" s="9">
        <f t="shared" si="17"/>
        <v>0.3660714286</v>
      </c>
      <c r="J510" s="8">
        <f t="shared" si="18"/>
        <v>37</v>
      </c>
      <c r="K510" s="9">
        <f t="shared" si="19"/>
        <v>0.3303571429</v>
      </c>
      <c r="L510" s="8">
        <f>SUMIF(Districts!$G$17:$G$555,$A510,Districts!N$17:N$555)</f>
        <v>52525.76</v>
      </c>
      <c r="M510" s="8">
        <f t="shared" si="20"/>
        <v>468.98</v>
      </c>
      <c r="N510" s="8">
        <f t="shared" si="21"/>
        <v>1419.615135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1">
        <v>4239.0</v>
      </c>
      <c r="B511" s="2">
        <v>7.0</v>
      </c>
      <c r="C511" s="2">
        <v>7.0</v>
      </c>
      <c r="D511" s="3" t="s">
        <v>556</v>
      </c>
      <c r="E511" s="8">
        <f>SUMIF(Districts!$G$17:$G$555,$A511,Districts!I$17:I$555)</f>
        <v>139</v>
      </c>
      <c r="F511" s="8">
        <f>SUMIF(Districts!$G$17:$G$555,$A511,Districts!J$17:J$555)</f>
        <v>133</v>
      </c>
      <c r="G511" s="8">
        <f>SUMIF(Districts!$G$17:$G$555,$A511,Districts!K$17:K$555)</f>
        <v>4</v>
      </c>
      <c r="H511" s="8">
        <f t="shared" si="16"/>
        <v>137</v>
      </c>
      <c r="I511" s="9">
        <f t="shared" si="17"/>
        <v>0.9856115108</v>
      </c>
      <c r="J511" s="8">
        <f t="shared" si="18"/>
        <v>135</v>
      </c>
      <c r="K511" s="9">
        <f t="shared" si="19"/>
        <v>0.9712230216</v>
      </c>
      <c r="L511" s="8">
        <f>SUMIF(Districts!$G$17:$G$555,$A511,Districts!N$17:N$555)</f>
        <v>463968</v>
      </c>
      <c r="M511" s="8">
        <f t="shared" si="20"/>
        <v>3337.899281</v>
      </c>
      <c r="N511" s="8">
        <f t="shared" si="21"/>
        <v>3436.8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1">
        <v>4240.0</v>
      </c>
      <c r="B512" s="2">
        <v>7.0</v>
      </c>
      <c r="C512" s="2">
        <v>7.0</v>
      </c>
      <c r="D512" s="3" t="s">
        <v>557</v>
      </c>
      <c r="E512" s="8">
        <f>SUMIF(Districts!$G$17:$G$555,$A512,Districts!I$17:I$555)</f>
        <v>373</v>
      </c>
      <c r="F512" s="8">
        <f>SUMIF(Districts!$G$17:$G$555,$A512,Districts!J$17:J$555)</f>
        <v>364</v>
      </c>
      <c r="G512" s="8">
        <f>SUMIF(Districts!$G$17:$G$555,$A512,Districts!K$17:K$555)</f>
        <v>5</v>
      </c>
      <c r="H512" s="8">
        <f t="shared" si="16"/>
        <v>369</v>
      </c>
      <c r="I512" s="9">
        <f t="shared" si="17"/>
        <v>0.9892761394</v>
      </c>
      <c r="J512" s="8">
        <f t="shared" si="18"/>
        <v>366.5</v>
      </c>
      <c r="K512" s="9">
        <f t="shared" si="19"/>
        <v>0.9825737265</v>
      </c>
      <c r="L512" s="8">
        <f>SUMIF(Districts!$G$17:$G$555,$A512,Districts!N$17:N$555)</f>
        <v>1259587.2</v>
      </c>
      <c r="M512" s="8">
        <f t="shared" si="20"/>
        <v>3376.909383</v>
      </c>
      <c r="N512" s="8">
        <f t="shared" si="21"/>
        <v>3436.8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1">
        <v>4243.0</v>
      </c>
      <c r="B513" s="2">
        <v>7.0</v>
      </c>
      <c r="C513" s="2">
        <v>7.0</v>
      </c>
      <c r="D513" s="3" t="s">
        <v>558</v>
      </c>
      <c r="E513" s="8">
        <f>SUMIF(Districts!$G$17:$G$555,$A513,Districts!I$17:I$555)</f>
        <v>240</v>
      </c>
      <c r="F513" s="8">
        <f>SUMIF(Districts!$G$17:$G$555,$A513,Districts!J$17:J$555)</f>
        <v>160</v>
      </c>
      <c r="G513" s="8">
        <f>SUMIF(Districts!$G$17:$G$555,$A513,Districts!K$17:K$555)</f>
        <v>29</v>
      </c>
      <c r="H513" s="8">
        <f t="shared" si="16"/>
        <v>189</v>
      </c>
      <c r="I513" s="9">
        <f t="shared" si="17"/>
        <v>0.7875</v>
      </c>
      <c r="J513" s="8">
        <f t="shared" si="18"/>
        <v>174.5</v>
      </c>
      <c r="K513" s="9">
        <f t="shared" si="19"/>
        <v>0.7270833333</v>
      </c>
      <c r="L513" s="8">
        <f>SUMIF(Districts!$G$17:$G$555,$A513,Districts!N$17:N$555)</f>
        <v>544160</v>
      </c>
      <c r="M513" s="8">
        <f t="shared" si="20"/>
        <v>2267.333333</v>
      </c>
      <c r="N513" s="8">
        <f t="shared" si="21"/>
        <v>3118.395415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1">
        <v>4244.0</v>
      </c>
      <c r="B514" s="2">
        <v>7.0</v>
      </c>
      <c r="C514" s="2">
        <v>7.0</v>
      </c>
      <c r="D514" s="3" t="s">
        <v>559</v>
      </c>
      <c r="E514" s="8">
        <f>SUMIF(Districts!$G$17:$G$555,$A514,Districts!I$17:I$555)</f>
        <v>276</v>
      </c>
      <c r="F514" s="8">
        <f>SUMIF(Districts!$G$17:$G$555,$A514,Districts!J$17:J$555)</f>
        <v>86</v>
      </c>
      <c r="G514" s="8">
        <f>SUMIF(Districts!$G$17:$G$555,$A514,Districts!K$17:K$555)</f>
        <v>18</v>
      </c>
      <c r="H514" s="8">
        <f t="shared" si="16"/>
        <v>104</v>
      </c>
      <c r="I514" s="9">
        <f t="shared" si="17"/>
        <v>0.3768115942</v>
      </c>
      <c r="J514" s="8">
        <f t="shared" si="18"/>
        <v>95</v>
      </c>
      <c r="K514" s="9">
        <f t="shared" si="19"/>
        <v>0.3442028986</v>
      </c>
      <c r="L514" s="8">
        <f>SUMIF(Districts!$G$17:$G$555,$A514,Districts!N$17:N$555)</f>
        <v>143600.96</v>
      </c>
      <c r="M514" s="8">
        <f t="shared" si="20"/>
        <v>520.2933333</v>
      </c>
      <c r="N514" s="8">
        <f t="shared" si="21"/>
        <v>1511.589053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1">
        <v>4250.0</v>
      </c>
      <c r="B515" s="2">
        <v>7.0</v>
      </c>
      <c r="C515" s="2">
        <v>7.0</v>
      </c>
      <c r="D515" s="3" t="s">
        <v>560</v>
      </c>
      <c r="E515" s="8">
        <f>SUMIF(Districts!$G$17:$G$555,$A515,Districts!I$17:I$555)</f>
        <v>640</v>
      </c>
      <c r="F515" s="8">
        <f>SUMIF(Districts!$G$17:$G$555,$A515,Districts!J$17:J$555)</f>
        <v>387</v>
      </c>
      <c r="G515" s="8">
        <f>SUMIF(Districts!$G$17:$G$555,$A515,Districts!K$17:K$555)</f>
        <v>0</v>
      </c>
      <c r="H515" s="8">
        <f t="shared" si="16"/>
        <v>387</v>
      </c>
      <c r="I515" s="9">
        <f t="shared" si="17"/>
        <v>0.6046875</v>
      </c>
      <c r="J515" s="8">
        <f t="shared" si="18"/>
        <v>387</v>
      </c>
      <c r="K515" s="9">
        <f t="shared" si="19"/>
        <v>0.6046875</v>
      </c>
      <c r="L515" s="8">
        <f>SUMIF(Districts!$G$17:$G$555,$A515,Districts!N$17:N$555)</f>
        <v>1005378.56</v>
      </c>
      <c r="M515" s="8">
        <f t="shared" si="20"/>
        <v>1570.904</v>
      </c>
      <c r="N515" s="8">
        <f t="shared" si="21"/>
        <v>2597.877416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1">
        <v>4253.0</v>
      </c>
      <c r="B516" s="2">
        <v>7.0</v>
      </c>
      <c r="C516" s="2">
        <v>7.0</v>
      </c>
      <c r="D516" s="3" t="s">
        <v>561</v>
      </c>
      <c r="E516" s="8">
        <f>SUMIF(Districts!$G$17:$G$555,$A516,Districts!I$17:I$555)</f>
        <v>147</v>
      </c>
      <c r="F516" s="8">
        <f>SUMIF(Districts!$G$17:$G$555,$A516,Districts!J$17:J$555)</f>
        <v>26</v>
      </c>
      <c r="G516" s="8">
        <f>SUMIF(Districts!$G$17:$G$555,$A516,Districts!K$17:K$555)</f>
        <v>17</v>
      </c>
      <c r="H516" s="8">
        <f t="shared" si="16"/>
        <v>43</v>
      </c>
      <c r="I516" s="9">
        <f t="shared" si="17"/>
        <v>0.2925170068</v>
      </c>
      <c r="J516" s="8">
        <f t="shared" si="18"/>
        <v>34.5</v>
      </c>
      <c r="K516" s="9">
        <f t="shared" si="19"/>
        <v>0.2346938776</v>
      </c>
      <c r="L516" s="8">
        <f>SUMIF(Districts!$G$17:$G$555,$A516,Districts!N$17:N$555)</f>
        <v>34768.96</v>
      </c>
      <c r="M516" s="8">
        <f t="shared" si="20"/>
        <v>236.5235374</v>
      </c>
      <c r="N516" s="8">
        <f t="shared" si="21"/>
        <v>1007.795942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1">
        <v>4254.0</v>
      </c>
      <c r="B517" s="2">
        <v>7.0</v>
      </c>
      <c r="C517" s="2">
        <v>7.0</v>
      </c>
      <c r="D517" s="3" t="s">
        <v>562</v>
      </c>
      <c r="E517" s="8">
        <f>SUMIF(Districts!$G$17:$G$555,$A517,Districts!I$17:I$555)</f>
        <v>201</v>
      </c>
      <c r="F517" s="8">
        <f>SUMIF(Districts!$G$17:$G$555,$A517,Districts!J$17:J$555)</f>
        <v>11</v>
      </c>
      <c r="G517" s="8">
        <f>SUMIF(Districts!$G$17:$G$555,$A517,Districts!K$17:K$555)</f>
        <v>0</v>
      </c>
      <c r="H517" s="8">
        <f t="shared" si="16"/>
        <v>11</v>
      </c>
      <c r="I517" s="9">
        <f t="shared" si="17"/>
        <v>0.05472636816</v>
      </c>
      <c r="J517" s="8">
        <f t="shared" si="18"/>
        <v>11</v>
      </c>
      <c r="K517" s="9">
        <f t="shared" si="19"/>
        <v>0.05472636816</v>
      </c>
      <c r="L517" s="8">
        <f>SUMIF(Districts!$G$17:$G$555,$A517,Districts!N$17:N$555)</f>
        <v>2577.6</v>
      </c>
      <c r="M517" s="8">
        <f t="shared" si="20"/>
        <v>12.8238806</v>
      </c>
      <c r="N517" s="8">
        <f t="shared" si="21"/>
        <v>234.3272727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1">
        <v>4255.0</v>
      </c>
      <c r="B518" s="2">
        <v>7.0</v>
      </c>
      <c r="C518" s="2">
        <v>7.0</v>
      </c>
      <c r="D518" s="3" t="s">
        <v>563</v>
      </c>
      <c r="E518" s="8">
        <f>SUMIF(Districts!$G$17:$G$555,$A518,Districts!I$17:I$555)</f>
        <v>239</v>
      </c>
      <c r="F518" s="8">
        <f>SUMIF(Districts!$G$17:$G$555,$A518,Districts!J$17:J$555)</f>
        <v>225</v>
      </c>
      <c r="G518" s="8">
        <f>SUMIF(Districts!$G$17:$G$555,$A518,Districts!K$17:K$555)</f>
        <v>4</v>
      </c>
      <c r="H518" s="8">
        <f t="shared" si="16"/>
        <v>229</v>
      </c>
      <c r="I518" s="9">
        <f t="shared" si="17"/>
        <v>0.9581589958</v>
      </c>
      <c r="J518" s="8">
        <f t="shared" si="18"/>
        <v>227</v>
      </c>
      <c r="K518" s="9">
        <f t="shared" si="19"/>
        <v>0.949790795</v>
      </c>
      <c r="L518" s="8">
        <f>SUMIF(Districts!$G$17:$G$555,$A518,Districts!N$17:N$555)</f>
        <v>780153.6</v>
      </c>
      <c r="M518" s="8">
        <f t="shared" si="20"/>
        <v>3264.241004</v>
      </c>
      <c r="N518" s="8">
        <f t="shared" si="21"/>
        <v>3436.8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1">
        <v>4258.0</v>
      </c>
      <c r="B519" s="2">
        <v>7.0</v>
      </c>
      <c r="C519" s="2">
        <v>7.0</v>
      </c>
      <c r="D519" s="3" t="s">
        <v>564</v>
      </c>
      <c r="E519" s="8">
        <f>SUMIF(Districts!$G$17:$G$555,$A519,Districts!I$17:I$555)</f>
        <v>93</v>
      </c>
      <c r="F519" s="8">
        <f>SUMIF(Districts!$G$17:$G$555,$A519,Districts!J$17:J$555)</f>
        <v>76</v>
      </c>
      <c r="G519" s="8">
        <f>SUMIF(Districts!$G$17:$G$555,$A519,Districts!K$17:K$555)</f>
        <v>5</v>
      </c>
      <c r="H519" s="8">
        <f t="shared" si="16"/>
        <v>81</v>
      </c>
      <c r="I519" s="9">
        <f t="shared" si="17"/>
        <v>0.8709677419</v>
      </c>
      <c r="J519" s="8">
        <f t="shared" si="18"/>
        <v>78.5</v>
      </c>
      <c r="K519" s="9">
        <f t="shared" si="19"/>
        <v>0.8440860215</v>
      </c>
      <c r="L519" s="8">
        <f>SUMIF(Districts!$G$17:$G$555,$A519,Districts!N$17:N$555)</f>
        <v>263029.76</v>
      </c>
      <c r="M519" s="8">
        <f t="shared" si="20"/>
        <v>2828.276989</v>
      </c>
      <c r="N519" s="8">
        <f t="shared" si="21"/>
        <v>3350.69758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1">
        <v>4261.0</v>
      </c>
      <c r="B520" s="2">
        <v>7.0</v>
      </c>
      <c r="C520" s="2">
        <v>7.0</v>
      </c>
      <c r="D520" s="3" t="s">
        <v>565</v>
      </c>
      <c r="E520" s="8">
        <f>SUMIF(Districts!$G$17:$G$555,$A520,Districts!I$17:I$555)</f>
        <v>281</v>
      </c>
      <c r="F520" s="8">
        <f>SUMIF(Districts!$G$17:$G$555,$A520,Districts!J$17:J$555)</f>
        <v>258</v>
      </c>
      <c r="G520" s="8">
        <f>SUMIF(Districts!$G$17:$G$555,$A520,Districts!K$17:K$555)</f>
        <v>2</v>
      </c>
      <c r="H520" s="8">
        <f t="shared" si="16"/>
        <v>260</v>
      </c>
      <c r="I520" s="9">
        <f t="shared" si="17"/>
        <v>0.9252669039</v>
      </c>
      <c r="J520" s="8">
        <f t="shared" si="18"/>
        <v>259</v>
      </c>
      <c r="K520" s="9">
        <f t="shared" si="19"/>
        <v>0.9217081851</v>
      </c>
      <c r="L520" s="8">
        <f>SUMIF(Districts!$G$17:$G$555,$A520,Districts!N$17:N$555)</f>
        <v>890131.2</v>
      </c>
      <c r="M520" s="8">
        <f t="shared" si="20"/>
        <v>3167.72669</v>
      </c>
      <c r="N520" s="8">
        <f t="shared" si="21"/>
        <v>3436.8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1">
        <v>4263.0</v>
      </c>
      <c r="B521" s="2">
        <v>7.0</v>
      </c>
      <c r="C521" s="2">
        <v>7.0</v>
      </c>
      <c r="D521" s="3" t="s">
        <v>566</v>
      </c>
      <c r="E521" s="8">
        <f>SUMIF(Districts!$G$17:$G$555,$A521,Districts!I$17:I$555)</f>
        <v>52</v>
      </c>
      <c r="F521" s="8">
        <f>SUMIF(Districts!$G$17:$G$555,$A521,Districts!J$17:J$555)</f>
        <v>40</v>
      </c>
      <c r="G521" s="8">
        <f>SUMIF(Districts!$G$17:$G$555,$A521,Districts!K$17:K$555)</f>
        <v>6</v>
      </c>
      <c r="H521" s="8">
        <f t="shared" si="16"/>
        <v>46</v>
      </c>
      <c r="I521" s="9">
        <f t="shared" si="17"/>
        <v>0.8846153846</v>
      </c>
      <c r="J521" s="8">
        <f t="shared" si="18"/>
        <v>43</v>
      </c>
      <c r="K521" s="9">
        <f t="shared" si="19"/>
        <v>0.8269230769</v>
      </c>
      <c r="L521" s="8">
        <f>SUMIF(Districts!$G$17:$G$555,$A521,Districts!N$17:N$555)</f>
        <v>147782.4</v>
      </c>
      <c r="M521" s="8">
        <f t="shared" si="20"/>
        <v>2841.969231</v>
      </c>
      <c r="N521" s="8">
        <f t="shared" si="21"/>
        <v>3436.8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1">
        <v>4264.0</v>
      </c>
      <c r="B522" s="2">
        <v>7.0</v>
      </c>
      <c r="C522" s="2">
        <v>7.0</v>
      </c>
      <c r="D522" s="3" t="s">
        <v>567</v>
      </c>
      <c r="E522" s="8">
        <f>SUMIF(Districts!$G$17:$G$555,$A522,Districts!I$17:I$555)</f>
        <v>221</v>
      </c>
      <c r="F522" s="8">
        <f>SUMIF(Districts!$G$17:$G$555,$A522,Districts!J$17:J$555)</f>
        <v>217</v>
      </c>
      <c r="G522" s="8">
        <f>SUMIF(Districts!$G$17:$G$555,$A522,Districts!K$17:K$555)</f>
        <v>3</v>
      </c>
      <c r="H522" s="8">
        <f t="shared" si="16"/>
        <v>220</v>
      </c>
      <c r="I522" s="9">
        <f t="shared" si="17"/>
        <v>0.9954751131</v>
      </c>
      <c r="J522" s="8">
        <f t="shared" si="18"/>
        <v>218.5</v>
      </c>
      <c r="K522" s="9">
        <f t="shared" si="19"/>
        <v>0.9886877828</v>
      </c>
      <c r="L522" s="8">
        <f>SUMIF(Districts!$G$17:$G$555,$A522,Districts!N$17:N$555)</f>
        <v>750940.8</v>
      </c>
      <c r="M522" s="8">
        <f t="shared" si="20"/>
        <v>3397.922172</v>
      </c>
      <c r="N522" s="8">
        <f t="shared" si="21"/>
        <v>3436.8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1">
        <v>4265.0</v>
      </c>
      <c r="B523" s="2">
        <v>7.0</v>
      </c>
      <c r="C523" s="2">
        <v>7.0</v>
      </c>
      <c r="D523" s="3" t="s">
        <v>568</v>
      </c>
      <c r="E523" s="8">
        <f>SUMIF(Districts!$G$17:$G$555,$A523,Districts!I$17:I$555)</f>
        <v>26</v>
      </c>
      <c r="F523" s="8">
        <f>SUMIF(Districts!$G$17:$G$555,$A523,Districts!J$17:J$555)</f>
        <v>12</v>
      </c>
      <c r="G523" s="8">
        <f>SUMIF(Districts!$G$17:$G$555,$A523,Districts!K$17:K$555)</f>
        <v>1</v>
      </c>
      <c r="H523" s="8">
        <f t="shared" si="16"/>
        <v>13</v>
      </c>
      <c r="I523" s="9">
        <f t="shared" si="17"/>
        <v>0.5</v>
      </c>
      <c r="J523" s="8">
        <f t="shared" si="18"/>
        <v>12.5</v>
      </c>
      <c r="K523" s="9">
        <f t="shared" si="19"/>
        <v>0.4807692308</v>
      </c>
      <c r="L523" s="8">
        <f>SUMIF(Districts!$G$17:$G$555,$A523,Districts!N$17:N$555)</f>
        <v>29384.64</v>
      </c>
      <c r="M523" s="8">
        <f t="shared" si="20"/>
        <v>1130.178462</v>
      </c>
      <c r="N523" s="8">
        <f t="shared" si="21"/>
        <v>2350.7712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20">
        <v>4266.0</v>
      </c>
      <c r="B524" s="2">
        <v>7.0</v>
      </c>
      <c r="C524" s="2">
        <v>7.0</v>
      </c>
      <c r="D524" s="21" t="s">
        <v>569</v>
      </c>
      <c r="E524" s="8">
        <f>SUMIF(Districts!$G$17:$G$555,$A524,Districts!I$17:I$555)</f>
        <v>85</v>
      </c>
      <c r="F524" s="8">
        <f>SUMIF(Districts!$G$17:$G$555,$A524,Districts!J$17:J$555)</f>
        <v>6</v>
      </c>
      <c r="G524" s="8">
        <f>SUMIF(Districts!$G$17:$G$555,$A524,Districts!K$17:K$555)</f>
        <v>9</v>
      </c>
      <c r="H524" s="8">
        <f t="shared" si="16"/>
        <v>15</v>
      </c>
      <c r="I524" s="9">
        <f t="shared" si="17"/>
        <v>0.1764705882</v>
      </c>
      <c r="J524" s="8">
        <f t="shared" si="18"/>
        <v>10.5</v>
      </c>
      <c r="K524" s="9">
        <f t="shared" si="19"/>
        <v>0.1235294118</v>
      </c>
      <c r="L524" s="8">
        <f>SUMIF(Districts!$G$17:$G$555,$A524,Districts!N$17:N$555)</f>
        <v>5556.16</v>
      </c>
      <c r="M524" s="8">
        <f t="shared" si="20"/>
        <v>65.36658824</v>
      </c>
      <c r="N524" s="8">
        <f t="shared" si="21"/>
        <v>529.1580952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1">
        <v>4267.0</v>
      </c>
      <c r="B525" s="2">
        <v>7.0</v>
      </c>
      <c r="C525" s="2">
        <v>7.0</v>
      </c>
      <c r="D525" s="3" t="s">
        <v>570</v>
      </c>
      <c r="E525" s="8">
        <f>SUMIF(Districts!$G$17:$G$555,$A525,Districts!I$17:I$555)</f>
        <v>85</v>
      </c>
      <c r="F525" s="8">
        <f>SUMIF(Districts!$G$17:$G$555,$A525,Districts!J$17:J$555)</f>
        <v>78</v>
      </c>
      <c r="G525" s="8">
        <f>SUMIF(Districts!$G$17:$G$555,$A525,Districts!K$17:K$555)</f>
        <v>3</v>
      </c>
      <c r="H525" s="8">
        <f t="shared" si="16"/>
        <v>81</v>
      </c>
      <c r="I525" s="9">
        <f t="shared" si="17"/>
        <v>0.9529411765</v>
      </c>
      <c r="J525" s="8">
        <f t="shared" si="18"/>
        <v>79.5</v>
      </c>
      <c r="K525" s="9">
        <f t="shared" si="19"/>
        <v>0.9352941176</v>
      </c>
      <c r="L525" s="8">
        <f>SUMIF(Districts!$G$17:$G$555,$A525,Districts!N$17:N$555)</f>
        <v>273225.6</v>
      </c>
      <c r="M525" s="8">
        <f t="shared" si="20"/>
        <v>3214.418824</v>
      </c>
      <c r="N525" s="8">
        <f t="shared" si="21"/>
        <v>3436.8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18">
        <v>4268.0</v>
      </c>
      <c r="B526" s="2">
        <v>7.0</v>
      </c>
      <c r="C526" s="2">
        <v>7.0</v>
      </c>
      <c r="D526" s="21" t="s">
        <v>571</v>
      </c>
      <c r="E526" s="8">
        <f>SUMIF(Districts!$G$17:$G$555,$A526,Districts!I$17:I$555)</f>
        <v>78</v>
      </c>
      <c r="F526" s="8">
        <f>SUMIF(Districts!$G$17:$G$555,$A526,Districts!J$17:J$555)</f>
        <v>12</v>
      </c>
      <c r="G526" s="8">
        <f>SUMIF(Districts!$G$17:$G$555,$A526,Districts!K$17:K$555)</f>
        <v>6</v>
      </c>
      <c r="H526" s="8">
        <f t="shared" si="16"/>
        <v>18</v>
      </c>
      <c r="I526" s="9">
        <f t="shared" si="17"/>
        <v>0.2307692308</v>
      </c>
      <c r="J526" s="8">
        <f t="shared" si="18"/>
        <v>15</v>
      </c>
      <c r="K526" s="9">
        <f t="shared" si="19"/>
        <v>0.1923076923</v>
      </c>
      <c r="L526" s="8">
        <f>SUMIF(Districts!$G$17:$G$555,$A526,Districts!N$17:N$555)</f>
        <v>12372.48</v>
      </c>
      <c r="M526" s="8">
        <f t="shared" si="20"/>
        <v>158.6215385</v>
      </c>
      <c r="N526" s="8">
        <f t="shared" si="21"/>
        <v>824.832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18">
        <v>4269.0</v>
      </c>
      <c r="B527" s="2">
        <v>7.0</v>
      </c>
      <c r="C527" s="2">
        <v>7.0</v>
      </c>
      <c r="D527" s="21" t="s">
        <v>572</v>
      </c>
      <c r="E527" s="8">
        <f>SUMIF(Districts!$G$17:$G$555,$A527,Districts!I$17:I$555)</f>
        <v>67</v>
      </c>
      <c r="F527" s="8">
        <f>SUMIF(Districts!$G$17:$G$555,$A527,Districts!J$17:J$555)</f>
        <v>57</v>
      </c>
      <c r="G527" s="8">
        <f>SUMIF(Districts!$G$17:$G$555,$A527,Districts!K$17:K$555)</f>
        <v>8</v>
      </c>
      <c r="H527" s="8">
        <f t="shared" si="16"/>
        <v>65</v>
      </c>
      <c r="I527" s="9">
        <f t="shared" si="17"/>
        <v>0.9701492537</v>
      </c>
      <c r="J527" s="8">
        <f t="shared" si="18"/>
        <v>61</v>
      </c>
      <c r="K527" s="9">
        <f t="shared" si="19"/>
        <v>0.9104477612</v>
      </c>
      <c r="L527" s="8">
        <f>SUMIF(Districts!$G$17:$G$555,$A527,Districts!N$17:N$555)</f>
        <v>209644.8</v>
      </c>
      <c r="M527" s="8">
        <f t="shared" si="20"/>
        <v>3129.026866</v>
      </c>
      <c r="N527" s="8">
        <f t="shared" si="21"/>
        <v>3436.8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1">
        <v>4271.0</v>
      </c>
      <c r="B528" s="2">
        <v>7.0</v>
      </c>
      <c r="C528" s="2">
        <v>7.0</v>
      </c>
      <c r="D528" s="3" t="s">
        <v>573</v>
      </c>
      <c r="E528" s="8">
        <f>SUMIF(Districts!$G$17:$G$555,$A528,Districts!I$17:I$555)</f>
        <v>104</v>
      </c>
      <c r="F528" s="8">
        <f>SUMIF(Districts!$G$17:$G$555,$A528,Districts!J$17:J$555)</f>
        <v>35</v>
      </c>
      <c r="G528" s="8">
        <f>SUMIF(Districts!$G$17:$G$555,$A528,Districts!K$17:K$555)</f>
        <v>18</v>
      </c>
      <c r="H528" s="8">
        <f t="shared" si="16"/>
        <v>53</v>
      </c>
      <c r="I528" s="9">
        <f t="shared" si="17"/>
        <v>0.5096153846</v>
      </c>
      <c r="J528" s="8">
        <f t="shared" si="18"/>
        <v>44</v>
      </c>
      <c r="K528" s="9">
        <f t="shared" si="19"/>
        <v>0.4230769231</v>
      </c>
      <c r="L528" s="8">
        <f>SUMIF(Districts!$G$17:$G$555,$A528,Districts!N$17:N$555)</f>
        <v>79962.88</v>
      </c>
      <c r="M528" s="8">
        <f t="shared" si="20"/>
        <v>768.8738462</v>
      </c>
      <c r="N528" s="8">
        <f t="shared" si="21"/>
        <v>1817.338182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1">
        <v>4273.0</v>
      </c>
      <c r="B529" s="2">
        <v>7.0</v>
      </c>
      <c r="C529" s="2">
        <v>7.0</v>
      </c>
      <c r="D529" s="3" t="s">
        <v>574</v>
      </c>
      <c r="E529" s="8">
        <f>SUMIF(Districts!$G$17:$G$555,$A529,Districts!I$17:I$555)</f>
        <v>110</v>
      </c>
      <c r="F529" s="8">
        <f>SUMIF(Districts!$G$17:$G$555,$A529,Districts!J$17:J$555)</f>
        <v>11</v>
      </c>
      <c r="G529" s="8">
        <f>SUMIF(Districts!$G$17:$G$555,$A529,Districts!K$17:K$555)</f>
        <v>3</v>
      </c>
      <c r="H529" s="8">
        <f t="shared" si="16"/>
        <v>14</v>
      </c>
      <c r="I529" s="9">
        <f t="shared" si="17"/>
        <v>0.1272727273</v>
      </c>
      <c r="J529" s="8">
        <f t="shared" si="18"/>
        <v>12.5</v>
      </c>
      <c r="K529" s="9">
        <f t="shared" si="19"/>
        <v>0.1136363636</v>
      </c>
      <c r="L529" s="8">
        <f>SUMIF(Districts!$G$17:$G$555,$A529,Districts!N$17:N$555)</f>
        <v>6128.96</v>
      </c>
      <c r="M529" s="8">
        <f t="shared" si="20"/>
        <v>55.71781818</v>
      </c>
      <c r="N529" s="8">
        <f t="shared" si="21"/>
        <v>490.3168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1">
        <v>4275.0</v>
      </c>
      <c r="B530" s="2">
        <v>7.0</v>
      </c>
      <c r="C530" s="2">
        <v>7.0</v>
      </c>
      <c r="D530" s="3" t="s">
        <v>575</v>
      </c>
      <c r="E530" s="8">
        <f>SUMIF(Districts!$G$17:$G$555,$A530,Districts!I$17:I$555)</f>
        <v>206</v>
      </c>
      <c r="F530" s="8">
        <f>SUMIF(Districts!$G$17:$G$555,$A530,Districts!J$17:J$555)</f>
        <v>28</v>
      </c>
      <c r="G530" s="8">
        <f>SUMIF(Districts!$G$17:$G$555,$A530,Districts!K$17:K$555)</f>
        <v>5</v>
      </c>
      <c r="H530" s="8">
        <f t="shared" si="16"/>
        <v>33</v>
      </c>
      <c r="I530" s="9">
        <f t="shared" si="17"/>
        <v>0.1601941748</v>
      </c>
      <c r="J530" s="8">
        <f t="shared" si="18"/>
        <v>30.5</v>
      </c>
      <c r="K530" s="9">
        <f t="shared" si="19"/>
        <v>0.1480582524</v>
      </c>
      <c r="L530" s="8">
        <f>SUMIF(Districts!$G$17:$G$555,$A530,Districts!N$17:N$555)</f>
        <v>19417.92</v>
      </c>
      <c r="M530" s="8">
        <f t="shared" si="20"/>
        <v>94.26174757</v>
      </c>
      <c r="N530" s="8">
        <f t="shared" si="21"/>
        <v>636.6531148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22">
        <v>4276.0</v>
      </c>
      <c r="B531" s="2">
        <v>7.0</v>
      </c>
      <c r="C531" s="2">
        <v>7.0</v>
      </c>
      <c r="D531" s="21" t="s">
        <v>576</v>
      </c>
      <c r="E531" s="8">
        <f>SUMIF(Districts!$G$17:$G$555,$A531,Districts!I$17:I$555)</f>
        <v>26</v>
      </c>
      <c r="F531" s="8">
        <f>SUMIF(Districts!$G$17:$G$555,$A531,Districts!J$17:J$555)</f>
        <v>3</v>
      </c>
      <c r="G531" s="8">
        <f>SUMIF(Districts!$G$17:$G$555,$A531,Districts!K$17:K$555)</f>
        <v>0</v>
      </c>
      <c r="H531" s="8">
        <f t="shared" si="16"/>
        <v>3</v>
      </c>
      <c r="I531" s="9">
        <f t="shared" si="17"/>
        <v>0.1153846154</v>
      </c>
      <c r="J531" s="8">
        <f t="shared" si="18"/>
        <v>3</v>
      </c>
      <c r="K531" s="9">
        <f t="shared" si="19"/>
        <v>0.1153846154</v>
      </c>
      <c r="L531" s="8">
        <f>SUMIF(Districts!$G$17:$G$555,$A531,Districts!N$17:N$555)</f>
        <v>1489.28</v>
      </c>
      <c r="M531" s="8">
        <f t="shared" si="20"/>
        <v>57.28</v>
      </c>
      <c r="N531" s="8">
        <f t="shared" si="21"/>
        <v>496.4266667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22">
        <v>4277.0</v>
      </c>
      <c r="B532" s="2">
        <v>7.0</v>
      </c>
      <c r="C532" s="2">
        <v>7.0</v>
      </c>
      <c r="D532" s="21" t="s">
        <v>577</v>
      </c>
      <c r="E532" s="8">
        <f>SUMIF(Districts!$G$17:$G$555,$A532,Districts!I$17:I$555)</f>
        <v>24</v>
      </c>
      <c r="F532" s="8">
        <f>SUMIF(Districts!$G$17:$G$555,$A532,Districts!J$17:J$555)</f>
        <v>22</v>
      </c>
      <c r="G532" s="8">
        <f>SUMIF(Districts!$G$17:$G$555,$A532,Districts!K$17:K$555)</f>
        <v>1</v>
      </c>
      <c r="H532" s="8">
        <f t="shared" si="16"/>
        <v>23</v>
      </c>
      <c r="I532" s="9">
        <f t="shared" si="17"/>
        <v>0.9583333333</v>
      </c>
      <c r="J532" s="8">
        <f t="shared" si="18"/>
        <v>22.5</v>
      </c>
      <c r="K532" s="9">
        <f t="shared" si="19"/>
        <v>0.9375</v>
      </c>
      <c r="L532" s="8">
        <f>SUMIF(Districts!$G$17:$G$555,$A532,Districts!N$17:N$555)</f>
        <v>77328</v>
      </c>
      <c r="M532" s="8">
        <f t="shared" si="20"/>
        <v>3222</v>
      </c>
      <c r="N532" s="8">
        <f t="shared" si="21"/>
        <v>3436.8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22">
        <v>4282.0</v>
      </c>
      <c r="B533" s="2">
        <v>7.0</v>
      </c>
      <c r="C533" s="2">
        <v>7.0</v>
      </c>
      <c r="D533" s="21" t="s">
        <v>578</v>
      </c>
      <c r="E533" s="8">
        <f>SUMIF(Districts!$G$17:$G$555,$A533,Districts!I$17:I$555)</f>
        <v>44</v>
      </c>
      <c r="F533" s="8">
        <f>SUMIF(Districts!$G$17:$G$555,$A533,Districts!J$17:J$555)</f>
        <v>24</v>
      </c>
      <c r="G533" s="8">
        <f>SUMIF(Districts!$G$17:$G$555,$A533,Districts!K$17:K$555)</f>
        <v>11</v>
      </c>
      <c r="H533" s="8">
        <f t="shared" si="16"/>
        <v>35</v>
      </c>
      <c r="I533" s="9">
        <f t="shared" si="17"/>
        <v>0.7954545455</v>
      </c>
      <c r="J533" s="8">
        <f t="shared" si="18"/>
        <v>29.5</v>
      </c>
      <c r="K533" s="9">
        <f t="shared" si="19"/>
        <v>0.6704545455</v>
      </c>
      <c r="L533" s="8">
        <f>SUMIF(Districts!$G$17:$G$555,$A533,Districts!N$17:N$555)</f>
        <v>84946.24</v>
      </c>
      <c r="M533" s="8">
        <f t="shared" si="20"/>
        <v>1930.596364</v>
      </c>
      <c r="N533" s="8">
        <f t="shared" si="21"/>
        <v>2879.533559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1">
        <v>6004.0</v>
      </c>
      <c r="B534" s="2">
        <v>62.0</v>
      </c>
      <c r="C534" s="2">
        <v>8.0</v>
      </c>
      <c r="D534" s="3" t="s">
        <v>579</v>
      </c>
      <c r="E534" s="8">
        <f>SUMIF(Districts!$G$17:$G$555,$A534,Districts!I$17:I$555)</f>
        <v>191</v>
      </c>
      <c r="F534" s="8">
        <f>SUMIF(Districts!$G$17:$G$555,$A534,Districts!J$17:J$555)</f>
        <v>94</v>
      </c>
      <c r="G534" s="8">
        <f>SUMIF(Districts!$G$17:$G$555,$A534,Districts!K$17:K$555)</f>
        <v>21</v>
      </c>
      <c r="H534" s="8">
        <f t="shared" si="16"/>
        <v>115</v>
      </c>
      <c r="I534" s="9">
        <f t="shared" si="17"/>
        <v>0.6020942408</v>
      </c>
      <c r="J534" s="8">
        <f t="shared" si="18"/>
        <v>104.5</v>
      </c>
      <c r="K534" s="9">
        <f t="shared" si="19"/>
        <v>0.5471204188</v>
      </c>
      <c r="L534" s="8">
        <f>SUMIF(Districts!$G$17:$G$555,$A534,Districts!N$17:N$555)</f>
        <v>264862.72</v>
      </c>
      <c r="M534" s="8">
        <f t="shared" si="20"/>
        <v>1386.715812</v>
      </c>
      <c r="N534" s="8">
        <f t="shared" si="21"/>
        <v>2534.571483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1">
        <v>6009.0</v>
      </c>
      <c r="B535" s="2">
        <v>62.0</v>
      </c>
      <c r="C535" s="2">
        <v>8.0</v>
      </c>
      <c r="D535" s="3" t="s">
        <v>580</v>
      </c>
      <c r="E535" s="8">
        <f>SUMIF(Districts!$G$17:$G$555,$A535,Districts!I$17:I$555)</f>
        <v>87</v>
      </c>
      <c r="F535" s="8">
        <f>SUMIF(Districts!$G$17:$G$555,$A535,Districts!J$17:J$555)</f>
        <v>22</v>
      </c>
      <c r="G535" s="8">
        <f>SUMIF(Districts!$G$17:$G$555,$A535,Districts!K$17:K$555)</f>
        <v>7</v>
      </c>
      <c r="H535" s="8">
        <f t="shared" si="16"/>
        <v>29</v>
      </c>
      <c r="I535" s="9">
        <f t="shared" si="17"/>
        <v>0.3333333333</v>
      </c>
      <c r="J535" s="8">
        <f t="shared" si="18"/>
        <v>25.5</v>
      </c>
      <c r="K535" s="9">
        <f t="shared" si="19"/>
        <v>0.2931034483</v>
      </c>
      <c r="L535" s="8">
        <f>SUMIF(Districts!$G$17:$G$555,$A535,Districts!N$17:N$555)</f>
        <v>37002.88</v>
      </c>
      <c r="M535" s="8">
        <f t="shared" si="20"/>
        <v>425.3204598</v>
      </c>
      <c r="N535" s="8">
        <f t="shared" si="21"/>
        <v>1451.093333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1">
        <v>6012.0</v>
      </c>
      <c r="B536" s="2">
        <v>62.0</v>
      </c>
      <c r="C536" s="2">
        <v>8.0</v>
      </c>
      <c r="D536" s="3" t="s">
        <v>581</v>
      </c>
      <c r="E536" s="8">
        <f>SUMIF(Districts!$G$17:$G$555,$A536,Districts!I$17:I$555)</f>
        <v>173</v>
      </c>
      <c r="F536" s="8">
        <f>SUMIF(Districts!$G$17:$G$555,$A536,Districts!J$17:J$555)</f>
        <v>73</v>
      </c>
      <c r="G536" s="8">
        <f>SUMIF(Districts!$G$17:$G$555,$A536,Districts!K$17:K$555)</f>
        <v>17</v>
      </c>
      <c r="H536" s="8">
        <f t="shared" si="16"/>
        <v>90</v>
      </c>
      <c r="I536" s="9">
        <f t="shared" si="17"/>
        <v>0.5202312139</v>
      </c>
      <c r="J536" s="8">
        <f t="shared" si="18"/>
        <v>81.5</v>
      </c>
      <c r="K536" s="9">
        <f t="shared" si="19"/>
        <v>0.4710982659</v>
      </c>
      <c r="L536" s="8">
        <f>SUMIF(Districts!$G$17:$G$555,$A536,Districts!N$17:N$555)</f>
        <v>180317.44</v>
      </c>
      <c r="M536" s="8">
        <f t="shared" si="20"/>
        <v>1042.297341</v>
      </c>
      <c r="N536" s="8">
        <f t="shared" si="21"/>
        <v>2212.483926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1">
        <v>6013.0</v>
      </c>
      <c r="B537" s="2">
        <v>62.0</v>
      </c>
      <c r="C537" s="2">
        <v>8.0</v>
      </c>
      <c r="D537" s="3" t="s">
        <v>582</v>
      </c>
      <c r="E537" s="8">
        <f>SUMIF(Districts!$G$17:$G$555,$A537,Districts!I$17:I$555)</f>
        <v>82</v>
      </c>
      <c r="F537" s="8">
        <f>SUMIF(Districts!$G$17:$G$555,$A537,Districts!J$17:J$555)</f>
        <v>43</v>
      </c>
      <c r="G537" s="8">
        <f>SUMIF(Districts!$G$17:$G$555,$A537,Districts!K$17:K$555)</f>
        <v>0</v>
      </c>
      <c r="H537" s="8">
        <f t="shared" si="16"/>
        <v>43</v>
      </c>
      <c r="I537" s="9">
        <f t="shared" si="17"/>
        <v>0.5243902439</v>
      </c>
      <c r="J537" s="8">
        <f t="shared" si="18"/>
        <v>43</v>
      </c>
      <c r="K537" s="9">
        <f t="shared" si="19"/>
        <v>0.5243902439</v>
      </c>
      <c r="L537" s="8">
        <f>SUMIF(Districts!$G$17:$G$555,$A537,Districts!N$17:N$555)</f>
        <v>116278.4</v>
      </c>
      <c r="M537" s="8">
        <f t="shared" si="20"/>
        <v>1418.029268</v>
      </c>
      <c r="N537" s="8">
        <f t="shared" si="21"/>
        <v>2704.148837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1">
        <v>6014.0</v>
      </c>
      <c r="B538" s="2">
        <v>62.0</v>
      </c>
      <c r="C538" s="2">
        <v>8.0</v>
      </c>
      <c r="D538" s="3" t="s">
        <v>583</v>
      </c>
      <c r="E538" s="8">
        <f>SUMIF(Districts!$G$17:$G$555,$A538,Districts!I$17:I$555)</f>
        <v>95</v>
      </c>
      <c r="F538" s="8">
        <f>SUMIF(Districts!$G$17:$G$555,$A538,Districts!J$17:J$555)</f>
        <v>33</v>
      </c>
      <c r="G538" s="8">
        <f>SUMIF(Districts!$G$17:$G$555,$A538,Districts!K$17:K$555)</f>
        <v>6</v>
      </c>
      <c r="H538" s="8">
        <f t="shared" si="16"/>
        <v>39</v>
      </c>
      <c r="I538" s="9">
        <f t="shared" si="17"/>
        <v>0.4105263158</v>
      </c>
      <c r="J538" s="8">
        <f t="shared" si="18"/>
        <v>36</v>
      </c>
      <c r="K538" s="9">
        <f t="shared" si="19"/>
        <v>0.3789473684</v>
      </c>
      <c r="L538" s="8">
        <f>SUMIF(Districts!$G$17:$G$555,$A538,Districts!N$17:N$555)</f>
        <v>58597.44</v>
      </c>
      <c r="M538" s="8">
        <f t="shared" si="20"/>
        <v>616.8151579</v>
      </c>
      <c r="N538" s="8">
        <f t="shared" si="21"/>
        <v>1627.706667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1">
        <v>6018.0</v>
      </c>
      <c r="B539" s="2">
        <v>62.0</v>
      </c>
      <c r="C539" s="2">
        <v>8.0</v>
      </c>
      <c r="D539" s="3" t="s">
        <v>584</v>
      </c>
      <c r="E539" s="8">
        <f>SUMIF(Districts!$G$17:$G$555,$A539,Districts!I$17:I$555)</f>
        <v>116</v>
      </c>
      <c r="F539" s="8">
        <f>SUMIF(Districts!$G$17:$G$555,$A539,Districts!J$17:J$555)</f>
        <v>46</v>
      </c>
      <c r="G539" s="8">
        <f>SUMIF(Districts!$G$17:$G$555,$A539,Districts!K$17:K$555)</f>
        <v>14</v>
      </c>
      <c r="H539" s="8">
        <f t="shared" si="16"/>
        <v>60</v>
      </c>
      <c r="I539" s="9">
        <f t="shared" si="17"/>
        <v>0.5172413793</v>
      </c>
      <c r="J539" s="8">
        <f t="shared" si="18"/>
        <v>53</v>
      </c>
      <c r="K539" s="9">
        <f t="shared" si="19"/>
        <v>0.4568965517</v>
      </c>
      <c r="L539" s="8">
        <f>SUMIF(Districts!$G$17:$G$555,$A539,Districts!N$17:N$555)</f>
        <v>104020.48</v>
      </c>
      <c r="M539" s="8">
        <f t="shared" si="20"/>
        <v>896.7282759</v>
      </c>
      <c r="N539" s="8">
        <f t="shared" si="21"/>
        <v>1962.650566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1">
        <v>6026.0</v>
      </c>
      <c r="B540" s="2">
        <v>62.0</v>
      </c>
      <c r="C540" s="2">
        <v>8.0</v>
      </c>
      <c r="D540" s="3" t="s">
        <v>585</v>
      </c>
      <c r="E540" s="8">
        <f>SUMIF(Districts!$G$17:$G$555,$A540,Districts!I$17:I$555)</f>
        <v>72</v>
      </c>
      <c r="F540" s="8">
        <f>SUMIF(Districts!$G$17:$G$555,$A540,Districts!J$17:J$555)</f>
        <v>12</v>
      </c>
      <c r="G540" s="8">
        <f>SUMIF(Districts!$G$17:$G$555,$A540,Districts!K$17:K$555)</f>
        <v>9</v>
      </c>
      <c r="H540" s="8">
        <f t="shared" si="16"/>
        <v>21</v>
      </c>
      <c r="I540" s="9">
        <f t="shared" si="17"/>
        <v>0.2916666667</v>
      </c>
      <c r="J540" s="8">
        <f t="shared" si="18"/>
        <v>16.5</v>
      </c>
      <c r="K540" s="9">
        <f t="shared" si="19"/>
        <v>0.2291666667</v>
      </c>
      <c r="L540" s="8">
        <f>SUMIF(Districts!$G$17:$G$555,$A540,Districts!N$17:N$555)</f>
        <v>27723.52</v>
      </c>
      <c r="M540" s="8">
        <f t="shared" si="20"/>
        <v>385.0488889</v>
      </c>
      <c r="N540" s="8">
        <f t="shared" si="21"/>
        <v>1680.213333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1">
        <v>6027.0</v>
      </c>
      <c r="B541" s="2">
        <v>62.0</v>
      </c>
      <c r="C541" s="2">
        <v>8.0</v>
      </c>
      <c r="D541" s="3" t="s">
        <v>586</v>
      </c>
      <c r="E541" s="8">
        <f>SUMIF(Districts!$G$17:$G$555,$A541,Districts!I$17:I$555)</f>
        <v>74</v>
      </c>
      <c r="F541" s="8">
        <f>SUMIF(Districts!$G$17:$G$555,$A541,Districts!J$17:J$555)</f>
        <v>17</v>
      </c>
      <c r="G541" s="8">
        <f>SUMIF(Districts!$G$17:$G$555,$A541,Districts!K$17:K$555)</f>
        <v>0</v>
      </c>
      <c r="H541" s="8">
        <f t="shared" si="16"/>
        <v>17</v>
      </c>
      <c r="I541" s="9">
        <f t="shared" si="17"/>
        <v>0.2297297297</v>
      </c>
      <c r="J541" s="8">
        <f t="shared" si="18"/>
        <v>17</v>
      </c>
      <c r="K541" s="9">
        <f t="shared" si="19"/>
        <v>0.2297297297</v>
      </c>
      <c r="L541" s="8">
        <f>SUMIF(Districts!$G$17:$G$555,$A541,Districts!N$17:N$555)</f>
        <v>27780.8</v>
      </c>
      <c r="M541" s="8">
        <f t="shared" si="20"/>
        <v>375.4162162</v>
      </c>
      <c r="N541" s="8">
        <f t="shared" si="21"/>
        <v>1634.164706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1">
        <v>6049.0</v>
      </c>
      <c r="B542" s="2">
        <v>62.0</v>
      </c>
      <c r="C542" s="2">
        <v>8.0</v>
      </c>
      <c r="D542" s="3" t="s">
        <v>587</v>
      </c>
      <c r="E542" s="8">
        <f>SUMIF(Districts!$G$17:$G$555,$A542,Districts!I$17:I$555)</f>
        <v>167</v>
      </c>
      <c r="F542" s="8">
        <f>SUMIF(Districts!$G$17:$G$555,$A542,Districts!J$17:J$555)</f>
        <v>58</v>
      </c>
      <c r="G542" s="8">
        <f>SUMIF(Districts!$G$17:$G$555,$A542,Districts!K$17:K$555)</f>
        <v>4</v>
      </c>
      <c r="H542" s="8">
        <f t="shared" si="16"/>
        <v>62</v>
      </c>
      <c r="I542" s="9">
        <f t="shared" si="17"/>
        <v>0.371257485</v>
      </c>
      <c r="J542" s="8">
        <f t="shared" si="18"/>
        <v>60</v>
      </c>
      <c r="K542" s="9">
        <f t="shared" si="19"/>
        <v>0.3592814371</v>
      </c>
      <c r="L542" s="8">
        <f>SUMIF(Districts!$G$17:$G$555,$A542,Districts!N$17:N$555)</f>
        <v>130369.28</v>
      </c>
      <c r="M542" s="8">
        <f t="shared" si="20"/>
        <v>780.6543713</v>
      </c>
      <c r="N542" s="8">
        <f t="shared" si="21"/>
        <v>2172.821333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1">
        <v>6051.0</v>
      </c>
      <c r="B543" s="2">
        <v>62.0</v>
      </c>
      <c r="C543" s="2">
        <v>8.0</v>
      </c>
      <c r="D543" s="3" t="s">
        <v>588</v>
      </c>
      <c r="E543" s="8">
        <f>SUMIF(Districts!$G$17:$G$555,$A543,Districts!I$17:I$555)</f>
        <v>146</v>
      </c>
      <c r="F543" s="8">
        <f>SUMIF(Districts!$G$17:$G$555,$A543,Districts!J$17:J$555)</f>
        <v>39</v>
      </c>
      <c r="G543" s="8">
        <f>SUMIF(Districts!$G$17:$G$555,$A543,Districts!K$17:K$555)</f>
        <v>10</v>
      </c>
      <c r="H543" s="8">
        <f t="shared" si="16"/>
        <v>49</v>
      </c>
      <c r="I543" s="9">
        <f t="shared" si="17"/>
        <v>0.3356164384</v>
      </c>
      <c r="J543" s="8">
        <f t="shared" si="18"/>
        <v>44</v>
      </c>
      <c r="K543" s="9">
        <f t="shared" si="19"/>
        <v>0.301369863</v>
      </c>
      <c r="L543" s="8">
        <f>SUMIF(Districts!$G$17:$G$555,$A543,Districts!N$17:N$555)</f>
        <v>61003.2</v>
      </c>
      <c r="M543" s="8">
        <f t="shared" si="20"/>
        <v>417.830137</v>
      </c>
      <c r="N543" s="8">
        <f t="shared" si="21"/>
        <v>1386.436364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1">
        <v>6074.0</v>
      </c>
      <c r="B544" s="2">
        <v>62.0</v>
      </c>
      <c r="C544" s="2">
        <v>8.0</v>
      </c>
      <c r="D544" s="3" t="s">
        <v>589</v>
      </c>
      <c r="E544" s="8">
        <f>SUMIF(Districts!$G$17:$G$555,$A544,Districts!I$17:I$555)</f>
        <v>8</v>
      </c>
      <c r="F544" s="8">
        <f>SUMIF(Districts!$G$17:$G$555,$A544,Districts!J$17:J$555)</f>
        <v>3</v>
      </c>
      <c r="G544" s="8">
        <f>SUMIF(Districts!$G$17:$G$555,$A544,Districts!K$17:K$555)</f>
        <v>0</v>
      </c>
      <c r="H544" s="8">
        <f t="shared" si="16"/>
        <v>3</v>
      </c>
      <c r="I544" s="9">
        <f t="shared" si="17"/>
        <v>0.375</v>
      </c>
      <c r="J544" s="8">
        <f t="shared" si="18"/>
        <v>3</v>
      </c>
      <c r="K544" s="9">
        <f t="shared" si="19"/>
        <v>0.375</v>
      </c>
      <c r="L544" s="8">
        <f>SUMIF(Districts!$G$17:$G$555,$A544,Districts!N$17:N$555)</f>
        <v>5384.32</v>
      </c>
      <c r="M544" s="8">
        <f t="shared" si="20"/>
        <v>673.04</v>
      </c>
      <c r="N544" s="8">
        <f t="shared" si="21"/>
        <v>1794.773333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1">
        <v>6076.0</v>
      </c>
      <c r="B545" s="2">
        <v>62.0</v>
      </c>
      <c r="C545" s="2">
        <v>8.0</v>
      </c>
      <c r="D545" s="3" t="s">
        <v>590</v>
      </c>
      <c r="E545" s="8">
        <f>SUMIF(Districts!$G$17:$G$555,$A545,Districts!I$17:I$555)</f>
        <v>167</v>
      </c>
      <c r="F545" s="8">
        <f>SUMIF(Districts!$G$17:$G$555,$A545,Districts!J$17:J$555)</f>
        <v>97</v>
      </c>
      <c r="G545" s="8">
        <f>SUMIF(Districts!$G$17:$G$555,$A545,Districts!K$17:K$555)</f>
        <v>6</v>
      </c>
      <c r="H545" s="8">
        <f t="shared" si="16"/>
        <v>103</v>
      </c>
      <c r="I545" s="9">
        <f t="shared" si="17"/>
        <v>0.6167664671</v>
      </c>
      <c r="J545" s="8">
        <f t="shared" si="18"/>
        <v>100</v>
      </c>
      <c r="K545" s="9">
        <f t="shared" si="19"/>
        <v>0.5988023952</v>
      </c>
      <c r="L545" s="8">
        <f>SUMIF(Districts!$G$17:$G$555,$A545,Districts!N$17:N$555)</f>
        <v>277464.32</v>
      </c>
      <c r="M545" s="8">
        <f t="shared" si="20"/>
        <v>1661.462994</v>
      </c>
      <c r="N545" s="8">
        <f t="shared" si="21"/>
        <v>2774.6432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1">
        <v>6079.0</v>
      </c>
      <c r="B546" s="2">
        <v>62.0</v>
      </c>
      <c r="C546" s="2">
        <v>8.0</v>
      </c>
      <c r="D546" s="3" t="s">
        <v>591</v>
      </c>
      <c r="E546" s="8">
        <f>SUMIF(Districts!$G$17:$G$555,$A546,Districts!I$17:I$555)</f>
        <v>94</v>
      </c>
      <c r="F546" s="8">
        <f>SUMIF(Districts!$G$17:$G$555,$A546,Districts!J$17:J$555)</f>
        <v>47</v>
      </c>
      <c r="G546" s="8">
        <f>SUMIF(Districts!$G$17:$G$555,$A546,Districts!K$17:K$555)</f>
        <v>10</v>
      </c>
      <c r="H546" s="8">
        <f t="shared" si="16"/>
        <v>57</v>
      </c>
      <c r="I546" s="9">
        <f t="shared" si="17"/>
        <v>0.6063829787</v>
      </c>
      <c r="J546" s="8">
        <f t="shared" si="18"/>
        <v>52</v>
      </c>
      <c r="K546" s="9">
        <f t="shared" si="19"/>
        <v>0.5531914894</v>
      </c>
      <c r="L546" s="8">
        <f>SUMIF(Districts!$G$17:$G$555,$A546,Districts!N$17:N$555)</f>
        <v>123552.96</v>
      </c>
      <c r="M546" s="8">
        <f t="shared" si="20"/>
        <v>1314.393191</v>
      </c>
      <c r="N546" s="8">
        <f t="shared" si="21"/>
        <v>2376.018462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1">
        <v>6083.0</v>
      </c>
      <c r="B547" s="2">
        <v>62.0</v>
      </c>
      <c r="C547" s="2">
        <v>8.0</v>
      </c>
      <c r="D547" s="3" t="s">
        <v>592</v>
      </c>
      <c r="E547" s="8">
        <f>SUMIF(Districts!$G$17:$G$555,$A547,Districts!I$17:I$555)</f>
        <v>133</v>
      </c>
      <c r="F547" s="8">
        <f>SUMIF(Districts!$G$17:$G$555,$A547,Districts!J$17:J$555)</f>
        <v>40</v>
      </c>
      <c r="G547" s="8">
        <f>SUMIF(Districts!$G$17:$G$555,$A547,Districts!K$17:K$555)</f>
        <v>5</v>
      </c>
      <c r="H547" s="8">
        <f t="shared" si="16"/>
        <v>45</v>
      </c>
      <c r="I547" s="9">
        <f t="shared" si="17"/>
        <v>0.3383458647</v>
      </c>
      <c r="J547" s="8">
        <f t="shared" si="18"/>
        <v>42.5</v>
      </c>
      <c r="K547" s="9">
        <f t="shared" si="19"/>
        <v>0.3195488722</v>
      </c>
      <c r="L547" s="8">
        <f>SUMIF(Districts!$G$17:$G$555,$A547,Districts!N$17:N$555)</f>
        <v>85748.16</v>
      </c>
      <c r="M547" s="8">
        <f t="shared" si="20"/>
        <v>644.7230075</v>
      </c>
      <c r="N547" s="8">
        <f t="shared" si="21"/>
        <v>2017.603765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1">
        <v>6090.0</v>
      </c>
      <c r="B548" s="2">
        <v>62.0</v>
      </c>
      <c r="C548" s="2">
        <v>8.0</v>
      </c>
      <c r="D548" s="3" t="s">
        <v>593</v>
      </c>
      <c r="E548" s="8">
        <f>SUMIF(Districts!$G$17:$G$555,$A548,Districts!I$17:I$555)</f>
        <v>231</v>
      </c>
      <c r="F548" s="8">
        <f>SUMIF(Districts!$G$17:$G$555,$A548,Districts!J$17:J$555)</f>
        <v>33</v>
      </c>
      <c r="G548" s="8">
        <f>SUMIF(Districts!$G$17:$G$555,$A548,Districts!K$17:K$555)</f>
        <v>5</v>
      </c>
      <c r="H548" s="8">
        <f t="shared" si="16"/>
        <v>38</v>
      </c>
      <c r="I548" s="9">
        <f t="shared" si="17"/>
        <v>0.1645021645</v>
      </c>
      <c r="J548" s="8">
        <f t="shared" si="18"/>
        <v>35.5</v>
      </c>
      <c r="K548" s="9">
        <f t="shared" si="19"/>
        <v>0.1536796537</v>
      </c>
      <c r="L548" s="8">
        <f>SUMIF(Districts!$G$17:$G$555,$A548,Districts!N$17:N$555)</f>
        <v>44277.44</v>
      </c>
      <c r="M548" s="8">
        <f t="shared" si="20"/>
        <v>191.6772294</v>
      </c>
      <c r="N548" s="8">
        <f t="shared" si="21"/>
        <v>1247.251831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1">
        <v>6094.0</v>
      </c>
      <c r="B549" s="2">
        <v>62.0</v>
      </c>
      <c r="C549" s="2">
        <v>8.0</v>
      </c>
      <c r="D549" s="3" t="s">
        <v>594</v>
      </c>
      <c r="E549" s="8">
        <f>SUMIF(Districts!$G$17:$G$555,$A549,Districts!I$17:I$555)</f>
        <v>84</v>
      </c>
      <c r="F549" s="8">
        <f>SUMIF(Districts!$G$17:$G$555,$A549,Districts!J$17:J$555)</f>
        <v>36</v>
      </c>
      <c r="G549" s="8">
        <f>SUMIF(Districts!$G$17:$G$555,$A549,Districts!K$17:K$555)</f>
        <v>11</v>
      </c>
      <c r="H549" s="8">
        <f t="shared" si="16"/>
        <v>47</v>
      </c>
      <c r="I549" s="9">
        <f t="shared" si="17"/>
        <v>0.5595238095</v>
      </c>
      <c r="J549" s="8">
        <f t="shared" si="18"/>
        <v>41.5</v>
      </c>
      <c r="K549" s="9">
        <f t="shared" si="19"/>
        <v>0.494047619</v>
      </c>
      <c r="L549" s="8">
        <f>SUMIF(Districts!$G$17:$G$555,$A549,Districts!N$17:N$555)</f>
        <v>108373.76</v>
      </c>
      <c r="M549" s="8">
        <f t="shared" si="20"/>
        <v>1290.16381</v>
      </c>
      <c r="N549" s="8">
        <f t="shared" si="21"/>
        <v>2611.415904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1">
        <v>6095.0</v>
      </c>
      <c r="B550" s="2">
        <v>62.0</v>
      </c>
      <c r="C550" s="2">
        <v>8.0</v>
      </c>
      <c r="D550" s="3" t="s">
        <v>595</v>
      </c>
      <c r="E550" s="8">
        <f>SUMIF(Districts!$G$17:$G$555,$A550,Districts!I$17:I$555)</f>
        <v>41</v>
      </c>
      <c r="F550" s="8">
        <f>SUMIF(Districts!$G$17:$G$555,$A550,Districts!J$17:J$555)</f>
        <v>23</v>
      </c>
      <c r="G550" s="8">
        <f>SUMIF(Districts!$G$17:$G$555,$A550,Districts!K$17:K$555)</f>
        <v>1</v>
      </c>
      <c r="H550" s="8">
        <f t="shared" si="16"/>
        <v>24</v>
      </c>
      <c r="I550" s="9">
        <f t="shared" si="17"/>
        <v>0.5853658537</v>
      </c>
      <c r="J550" s="8">
        <f t="shared" si="18"/>
        <v>23.5</v>
      </c>
      <c r="K550" s="9">
        <f t="shared" si="19"/>
        <v>0.5731707317</v>
      </c>
      <c r="L550" s="8">
        <f>SUMIF(Districts!$G$17:$G$555,$A550,Districts!N$17:N$555)</f>
        <v>57852.8</v>
      </c>
      <c r="M550" s="8">
        <f t="shared" si="20"/>
        <v>1411.043902</v>
      </c>
      <c r="N550" s="8">
        <f t="shared" si="21"/>
        <v>2461.821277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1">
        <v>6096.0</v>
      </c>
      <c r="B551" s="2">
        <v>62.0</v>
      </c>
      <c r="C551" s="2">
        <v>8.0</v>
      </c>
      <c r="D551" s="3" t="s">
        <v>596</v>
      </c>
      <c r="E551" s="8">
        <f>SUMIF(Districts!$G$17:$G$555,$A551,Districts!I$17:I$555)</f>
        <v>19</v>
      </c>
      <c r="F551" s="8">
        <f>SUMIF(Districts!$G$17:$G$555,$A551,Districts!J$17:J$555)</f>
        <v>13</v>
      </c>
      <c r="G551" s="8">
        <f>SUMIF(Districts!$G$17:$G$555,$A551,Districts!K$17:K$555)</f>
        <v>2</v>
      </c>
      <c r="H551" s="8">
        <f t="shared" si="16"/>
        <v>15</v>
      </c>
      <c r="I551" s="9">
        <f t="shared" si="17"/>
        <v>0.7894736842</v>
      </c>
      <c r="J551" s="8">
        <f t="shared" si="18"/>
        <v>14</v>
      </c>
      <c r="K551" s="9">
        <f t="shared" si="19"/>
        <v>0.7368421053</v>
      </c>
      <c r="L551" s="8">
        <f>SUMIF(Districts!$G$17:$G$555,$A551,Districts!N$17:N$555)</f>
        <v>44334.72</v>
      </c>
      <c r="M551" s="8">
        <f t="shared" si="20"/>
        <v>2333.406316</v>
      </c>
      <c r="N551" s="8">
        <f t="shared" si="21"/>
        <v>3166.765714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1">
        <v>6383.0</v>
      </c>
      <c r="B552" s="2">
        <v>62.0</v>
      </c>
      <c r="C552" s="2">
        <v>8.0</v>
      </c>
      <c r="D552" s="3" t="s">
        <v>597</v>
      </c>
      <c r="E552" s="8">
        <f>SUMIF(Districts!$G$17:$G$555,$A552,Districts!I$17:I$555)</f>
        <v>110</v>
      </c>
      <c r="F552" s="8">
        <f>SUMIF(Districts!$G$17:$G$555,$A552,Districts!J$17:J$555)</f>
        <v>33</v>
      </c>
      <c r="G552" s="8">
        <f>SUMIF(Districts!$G$17:$G$555,$A552,Districts!K$17:K$555)</f>
        <v>5</v>
      </c>
      <c r="H552" s="8">
        <f t="shared" si="16"/>
        <v>38</v>
      </c>
      <c r="I552" s="9">
        <f t="shared" si="17"/>
        <v>0.3454545455</v>
      </c>
      <c r="J552" s="8">
        <f t="shared" si="18"/>
        <v>35.5</v>
      </c>
      <c r="K552" s="9">
        <f t="shared" si="19"/>
        <v>0.3227272727</v>
      </c>
      <c r="L552" s="8">
        <f>SUMIF(Districts!$G$17:$G$555,$A552,Districts!N$17:N$555)</f>
        <v>71600</v>
      </c>
      <c r="M552" s="8">
        <f t="shared" si="20"/>
        <v>650.9090909</v>
      </c>
      <c r="N552" s="8">
        <f t="shared" si="21"/>
        <v>2016.901408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1">
        <v>6979.0</v>
      </c>
      <c r="B553" s="2">
        <v>62.0</v>
      </c>
      <c r="C553" s="2">
        <v>8.0</v>
      </c>
      <c r="D553" s="3" t="s">
        <v>598</v>
      </c>
      <c r="E553" s="8">
        <f>SUMIF(Districts!$G$17:$G$555,$A553,Districts!I$17:I$555)</f>
        <v>54</v>
      </c>
      <c r="F553" s="8">
        <f>SUMIF(Districts!$G$17:$G$555,$A553,Districts!J$17:J$555)</f>
        <v>40</v>
      </c>
      <c r="G553" s="8">
        <f>SUMIF(Districts!$G$17:$G$555,$A553,Districts!K$17:K$555)</f>
        <v>4</v>
      </c>
      <c r="H553" s="8">
        <f t="shared" si="16"/>
        <v>44</v>
      </c>
      <c r="I553" s="9">
        <f t="shared" si="17"/>
        <v>0.8148148148</v>
      </c>
      <c r="J553" s="8">
        <f t="shared" si="18"/>
        <v>42</v>
      </c>
      <c r="K553" s="9">
        <f t="shared" si="19"/>
        <v>0.7777777778</v>
      </c>
      <c r="L553" s="8">
        <f>SUMIF(Districts!$G$17:$G$555,$A553,Districts!N$17:N$555)</f>
        <v>132374.08</v>
      </c>
      <c r="M553" s="8">
        <f t="shared" si="20"/>
        <v>2451.371852</v>
      </c>
      <c r="N553" s="8">
        <f t="shared" si="21"/>
        <v>3151.76381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1"/>
      <c r="B554" s="2"/>
      <c r="C554" s="2"/>
      <c r="D554" s="3"/>
      <c r="E554" s="8"/>
      <c r="F554" s="8"/>
      <c r="G554" s="8"/>
      <c r="H554" s="8"/>
      <c r="I554" s="9"/>
      <c r="J554" s="8"/>
      <c r="K554" s="9"/>
      <c r="L554" s="8"/>
      <c r="M554" s="8"/>
      <c r="N554" s="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1"/>
      <c r="B555" s="2"/>
      <c r="C555" s="2"/>
      <c r="D555" s="3"/>
      <c r="E555" s="8"/>
      <c r="F555" s="8"/>
      <c r="G555" s="8"/>
      <c r="H555" s="8"/>
      <c r="I555" s="9"/>
      <c r="J555" s="8"/>
      <c r="K555" s="9"/>
      <c r="L555" s="8"/>
      <c r="M555" s="8"/>
      <c r="N555" s="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1"/>
      <c r="B556" s="2"/>
      <c r="C556" s="2"/>
      <c r="D556" s="3"/>
      <c r="E556" s="8"/>
      <c r="F556" s="8"/>
      <c r="G556" s="8"/>
      <c r="H556" s="8"/>
      <c r="I556" s="9"/>
      <c r="J556" s="8"/>
      <c r="K556" s="9"/>
      <c r="L556" s="8"/>
      <c r="M556" s="8"/>
      <c r="N556" s="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1"/>
      <c r="B557" s="2"/>
      <c r="C557" s="2"/>
      <c r="D557" s="3"/>
      <c r="E557" s="8"/>
      <c r="F557" s="8"/>
      <c r="G557" s="8"/>
      <c r="H557" s="8"/>
      <c r="I557" s="9"/>
      <c r="J557" s="8"/>
      <c r="K557" s="9"/>
      <c r="L557" s="8"/>
      <c r="M557" s="8"/>
      <c r="N557" s="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1"/>
      <c r="B558" s="2"/>
      <c r="C558" s="2"/>
      <c r="D558" s="3"/>
      <c r="E558" s="8"/>
      <c r="F558" s="8"/>
      <c r="G558" s="8"/>
      <c r="H558" s="8"/>
      <c r="I558" s="9"/>
      <c r="J558" s="8"/>
      <c r="K558" s="9"/>
      <c r="L558" s="8"/>
      <c r="M558" s="8"/>
      <c r="N558" s="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1"/>
      <c r="B559" s="2"/>
      <c r="C559" s="2"/>
      <c r="D559" s="3"/>
      <c r="E559" s="8"/>
      <c r="F559" s="8"/>
      <c r="G559" s="8"/>
      <c r="H559" s="8"/>
      <c r="I559" s="9"/>
      <c r="J559" s="8"/>
      <c r="K559" s="9"/>
      <c r="L559" s="8"/>
      <c r="M559" s="8"/>
      <c r="N559" s="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1"/>
      <c r="B560" s="2"/>
      <c r="C560" s="2"/>
      <c r="D560" s="3"/>
      <c r="E560" s="8"/>
      <c r="F560" s="8"/>
      <c r="G560" s="8"/>
      <c r="H560" s="8"/>
      <c r="I560" s="9"/>
      <c r="J560" s="8"/>
      <c r="K560" s="9"/>
      <c r="L560" s="8"/>
      <c r="M560" s="8"/>
      <c r="N560" s="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1"/>
      <c r="B561" s="2"/>
      <c r="C561" s="2"/>
      <c r="D561" s="3"/>
      <c r="E561" s="8"/>
      <c r="F561" s="8"/>
      <c r="G561" s="8"/>
      <c r="H561" s="8"/>
      <c r="I561" s="9"/>
      <c r="J561" s="8"/>
      <c r="K561" s="9"/>
      <c r="L561" s="8"/>
      <c r="M561" s="8"/>
      <c r="N561" s="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1"/>
      <c r="B562" s="2"/>
      <c r="C562" s="2"/>
      <c r="D562" s="3"/>
      <c r="E562" s="8"/>
      <c r="F562" s="8"/>
      <c r="G562" s="8"/>
      <c r="H562" s="8"/>
      <c r="I562" s="9"/>
      <c r="J562" s="8"/>
      <c r="K562" s="9"/>
      <c r="L562" s="8"/>
      <c r="M562" s="8"/>
      <c r="N562" s="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1"/>
      <c r="B563" s="2"/>
      <c r="C563" s="2"/>
      <c r="D563" s="3"/>
      <c r="E563" s="8"/>
      <c r="F563" s="8"/>
      <c r="G563" s="8"/>
      <c r="H563" s="8"/>
      <c r="I563" s="9"/>
      <c r="J563" s="8"/>
      <c r="K563" s="9"/>
      <c r="L563" s="8"/>
      <c r="M563" s="8"/>
      <c r="N563" s="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1"/>
      <c r="B564" s="2"/>
      <c r="C564" s="2"/>
      <c r="D564" s="3"/>
      <c r="E564" s="8"/>
      <c r="F564" s="8"/>
      <c r="G564" s="8"/>
      <c r="H564" s="8"/>
      <c r="I564" s="9"/>
      <c r="J564" s="8"/>
      <c r="K564" s="9"/>
      <c r="L564" s="8"/>
      <c r="M564" s="8"/>
      <c r="N564" s="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1"/>
      <c r="B565" s="2"/>
      <c r="C565" s="2"/>
      <c r="D565" s="3"/>
      <c r="E565" s="8"/>
      <c r="F565" s="8"/>
      <c r="G565" s="8"/>
      <c r="H565" s="8"/>
      <c r="I565" s="9"/>
      <c r="J565" s="8"/>
      <c r="K565" s="9"/>
      <c r="L565" s="8"/>
      <c r="M565" s="8"/>
      <c r="N565" s="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1"/>
      <c r="B566" s="2"/>
      <c r="C566" s="2"/>
      <c r="D566" s="3"/>
      <c r="E566" s="8"/>
      <c r="F566" s="8"/>
      <c r="G566" s="8"/>
      <c r="H566" s="8"/>
      <c r="I566" s="9"/>
      <c r="J566" s="8"/>
      <c r="K566" s="9"/>
      <c r="L566" s="8"/>
      <c r="M566" s="8"/>
      <c r="N566" s="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1"/>
      <c r="B567" s="2"/>
      <c r="C567" s="2"/>
      <c r="D567" s="3"/>
      <c r="E567" s="8"/>
      <c r="F567" s="8"/>
      <c r="G567" s="8"/>
      <c r="H567" s="8"/>
      <c r="I567" s="9"/>
      <c r="J567" s="8"/>
      <c r="K567" s="9"/>
      <c r="L567" s="8"/>
      <c r="M567" s="8"/>
      <c r="N567" s="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1"/>
      <c r="B568" s="2"/>
      <c r="C568" s="2"/>
      <c r="D568" s="3"/>
      <c r="E568" s="8"/>
      <c r="F568" s="8"/>
      <c r="G568" s="8"/>
      <c r="H568" s="8"/>
      <c r="I568" s="9"/>
      <c r="J568" s="8"/>
      <c r="K568" s="9"/>
      <c r="L568" s="8"/>
      <c r="M568" s="8"/>
      <c r="N568" s="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1"/>
      <c r="B569" s="2"/>
      <c r="C569" s="2"/>
      <c r="D569" s="3"/>
      <c r="E569" s="8"/>
      <c r="F569" s="8"/>
      <c r="G569" s="8"/>
      <c r="H569" s="8"/>
      <c r="I569" s="9"/>
      <c r="J569" s="8"/>
      <c r="K569" s="9"/>
      <c r="L569" s="8"/>
      <c r="M569" s="8"/>
      <c r="N569" s="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1"/>
      <c r="B570" s="2"/>
      <c r="C570" s="2"/>
      <c r="D570" s="3"/>
      <c r="E570" s="8"/>
      <c r="F570" s="8"/>
      <c r="G570" s="8"/>
      <c r="H570" s="8"/>
      <c r="I570" s="9"/>
      <c r="J570" s="8"/>
      <c r="K570" s="9"/>
      <c r="L570" s="8"/>
      <c r="M570" s="8"/>
      <c r="N570" s="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1"/>
      <c r="B571" s="2"/>
      <c r="C571" s="2"/>
      <c r="D571" s="3"/>
      <c r="E571" s="8"/>
      <c r="F571" s="8"/>
      <c r="G571" s="8"/>
      <c r="H571" s="8"/>
      <c r="I571" s="9"/>
      <c r="J571" s="8"/>
      <c r="K571" s="9"/>
      <c r="L571" s="8"/>
      <c r="M571" s="8"/>
      <c r="N571" s="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1"/>
      <c r="B572" s="2"/>
      <c r="C572" s="2"/>
      <c r="D572" s="3"/>
      <c r="E572" s="8"/>
      <c r="F572" s="8"/>
      <c r="G572" s="8"/>
      <c r="H572" s="8"/>
      <c r="I572" s="9"/>
      <c r="J572" s="8"/>
      <c r="K572" s="9"/>
      <c r="L572" s="8"/>
      <c r="M572" s="8"/>
      <c r="N572" s="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1"/>
      <c r="B573" s="2"/>
      <c r="C573" s="2"/>
      <c r="D573" s="3"/>
      <c r="E573" s="8"/>
      <c r="F573" s="8"/>
      <c r="G573" s="8"/>
      <c r="H573" s="8"/>
      <c r="I573" s="9"/>
      <c r="J573" s="8"/>
      <c r="K573" s="9"/>
      <c r="L573" s="8"/>
      <c r="M573" s="8"/>
      <c r="N573" s="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1"/>
      <c r="B574" s="2"/>
      <c r="C574" s="2"/>
      <c r="D574" s="3"/>
      <c r="E574" s="8"/>
      <c r="F574" s="8"/>
      <c r="G574" s="8"/>
      <c r="H574" s="8"/>
      <c r="I574" s="9"/>
      <c r="J574" s="8"/>
      <c r="K574" s="9"/>
      <c r="L574" s="8"/>
      <c r="M574" s="8"/>
      <c r="N574" s="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1"/>
      <c r="B575" s="2"/>
      <c r="C575" s="2"/>
      <c r="D575" s="3"/>
      <c r="E575" s="8"/>
      <c r="F575" s="8"/>
      <c r="G575" s="8"/>
      <c r="H575" s="8"/>
      <c r="I575" s="9"/>
      <c r="J575" s="8"/>
      <c r="K575" s="9"/>
      <c r="L575" s="8"/>
      <c r="M575" s="8"/>
      <c r="N575" s="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1"/>
      <c r="B576" s="2"/>
      <c r="C576" s="2"/>
      <c r="D576" s="3"/>
      <c r="E576" s="8"/>
      <c r="F576" s="8"/>
      <c r="G576" s="8"/>
      <c r="H576" s="8"/>
      <c r="I576" s="9"/>
      <c r="J576" s="8"/>
      <c r="K576" s="9"/>
      <c r="L576" s="8"/>
      <c r="M576" s="8"/>
      <c r="N576" s="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1"/>
      <c r="B577" s="2"/>
      <c r="C577" s="2"/>
      <c r="D577" s="3"/>
      <c r="E577" s="8"/>
      <c r="F577" s="8"/>
      <c r="G577" s="8"/>
      <c r="H577" s="8"/>
      <c r="I577" s="9"/>
      <c r="J577" s="8"/>
      <c r="K577" s="9"/>
      <c r="L577" s="8"/>
      <c r="M577" s="8"/>
      <c r="N577" s="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1"/>
      <c r="B578" s="2"/>
      <c r="C578" s="2"/>
      <c r="D578" s="3"/>
      <c r="E578" s="8"/>
      <c r="F578" s="8"/>
      <c r="G578" s="8"/>
      <c r="H578" s="8"/>
      <c r="I578" s="9"/>
      <c r="J578" s="8"/>
      <c r="K578" s="9"/>
      <c r="L578" s="8"/>
      <c r="M578" s="8"/>
      <c r="N578" s="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1"/>
      <c r="B579" s="2"/>
      <c r="C579" s="2"/>
      <c r="D579" s="3"/>
      <c r="E579" s="8"/>
      <c r="F579" s="8"/>
      <c r="G579" s="8"/>
      <c r="H579" s="8"/>
      <c r="I579" s="9"/>
      <c r="J579" s="8"/>
      <c r="K579" s="9"/>
      <c r="L579" s="8"/>
      <c r="M579" s="8"/>
      <c r="N579" s="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1"/>
      <c r="B580" s="2"/>
      <c r="C580" s="2"/>
      <c r="D580" s="3"/>
      <c r="E580" s="8"/>
      <c r="F580" s="8"/>
      <c r="G580" s="8"/>
      <c r="H580" s="8"/>
      <c r="I580" s="9"/>
      <c r="J580" s="8"/>
      <c r="K580" s="9"/>
      <c r="L580" s="8"/>
      <c r="M580" s="8"/>
      <c r="N580" s="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1"/>
      <c r="B581" s="2"/>
      <c r="C581" s="2"/>
      <c r="D581" s="3"/>
      <c r="E581" s="8"/>
      <c r="F581" s="8"/>
      <c r="G581" s="8"/>
      <c r="H581" s="8"/>
      <c r="I581" s="9"/>
      <c r="J581" s="8"/>
      <c r="K581" s="9"/>
      <c r="L581" s="8"/>
      <c r="M581" s="8"/>
      <c r="N581" s="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1"/>
      <c r="B582" s="2"/>
      <c r="C582" s="2"/>
      <c r="D582" s="3"/>
      <c r="E582" s="8"/>
      <c r="F582" s="8"/>
      <c r="G582" s="8"/>
      <c r="H582" s="8"/>
      <c r="I582" s="9"/>
      <c r="J582" s="8"/>
      <c r="K582" s="9"/>
      <c r="L582" s="8"/>
      <c r="M582" s="8"/>
      <c r="N582" s="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1"/>
      <c r="B583" s="2"/>
      <c r="C583" s="2"/>
      <c r="D583" s="3"/>
      <c r="E583" s="8"/>
      <c r="F583" s="8"/>
      <c r="G583" s="8"/>
      <c r="H583" s="8"/>
      <c r="I583" s="9"/>
      <c r="J583" s="8"/>
      <c r="K583" s="9"/>
      <c r="L583" s="8"/>
      <c r="M583" s="8"/>
      <c r="N583" s="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1"/>
      <c r="B584" s="2"/>
      <c r="C584" s="2"/>
      <c r="D584" s="3"/>
      <c r="E584" s="8"/>
      <c r="F584" s="8"/>
      <c r="G584" s="8"/>
      <c r="H584" s="8"/>
      <c r="I584" s="9"/>
      <c r="J584" s="8"/>
      <c r="K584" s="9"/>
      <c r="L584" s="8"/>
      <c r="M584" s="8"/>
      <c r="N584" s="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1"/>
      <c r="B585" s="2"/>
      <c r="C585" s="2"/>
      <c r="D585" s="3"/>
      <c r="E585" s="8"/>
      <c r="F585" s="8"/>
      <c r="G585" s="8"/>
      <c r="H585" s="8"/>
      <c r="I585" s="9"/>
      <c r="J585" s="8"/>
      <c r="K585" s="9"/>
      <c r="L585" s="8"/>
      <c r="M585" s="8"/>
      <c r="N585" s="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1"/>
      <c r="B586" s="2"/>
      <c r="C586" s="2"/>
      <c r="D586" s="3"/>
      <c r="E586" s="8"/>
      <c r="F586" s="8"/>
      <c r="G586" s="8"/>
      <c r="H586" s="8"/>
      <c r="I586" s="9"/>
      <c r="J586" s="8"/>
      <c r="K586" s="9"/>
      <c r="L586" s="8"/>
      <c r="M586" s="8"/>
      <c r="N586" s="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1"/>
      <c r="B587" s="2"/>
      <c r="C587" s="2"/>
      <c r="D587" s="3"/>
      <c r="E587" s="8"/>
      <c r="F587" s="8"/>
      <c r="G587" s="8"/>
      <c r="H587" s="8"/>
      <c r="I587" s="9"/>
      <c r="J587" s="8"/>
      <c r="K587" s="9"/>
      <c r="L587" s="8"/>
      <c r="M587" s="8"/>
      <c r="N587" s="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1"/>
      <c r="B588" s="2"/>
      <c r="C588" s="2"/>
      <c r="D588" s="3"/>
      <c r="E588" s="8"/>
      <c r="F588" s="8"/>
      <c r="G588" s="8"/>
      <c r="H588" s="8"/>
      <c r="I588" s="9"/>
      <c r="J588" s="8"/>
      <c r="K588" s="9"/>
      <c r="L588" s="8"/>
      <c r="M588" s="8"/>
      <c r="N588" s="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1"/>
      <c r="B589" s="2"/>
      <c r="C589" s="2"/>
      <c r="D589" s="3"/>
      <c r="E589" s="8"/>
      <c r="F589" s="8"/>
      <c r="G589" s="8"/>
      <c r="H589" s="8"/>
      <c r="I589" s="9"/>
      <c r="J589" s="8"/>
      <c r="K589" s="9"/>
      <c r="L589" s="8"/>
      <c r="M589" s="8"/>
      <c r="N589" s="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1"/>
      <c r="B590" s="2"/>
      <c r="C590" s="2"/>
      <c r="D590" s="3"/>
      <c r="E590" s="8"/>
      <c r="F590" s="8"/>
      <c r="G590" s="8"/>
      <c r="H590" s="8"/>
      <c r="I590" s="9"/>
      <c r="J590" s="8"/>
      <c r="K590" s="9"/>
      <c r="L590" s="8"/>
      <c r="M590" s="8"/>
      <c r="N590" s="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1"/>
      <c r="B591" s="2"/>
      <c r="C591" s="2"/>
      <c r="D591" s="3"/>
      <c r="E591" s="8"/>
      <c r="F591" s="8"/>
      <c r="G591" s="8"/>
      <c r="H591" s="8"/>
      <c r="I591" s="9"/>
      <c r="J591" s="8"/>
      <c r="K591" s="9"/>
      <c r="L591" s="8"/>
      <c r="M591" s="8"/>
      <c r="N591" s="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1"/>
      <c r="B592" s="2"/>
      <c r="C592" s="2"/>
      <c r="D592" s="3"/>
      <c r="E592" s="8"/>
      <c r="F592" s="8"/>
      <c r="G592" s="8"/>
      <c r="H592" s="8"/>
      <c r="I592" s="9"/>
      <c r="J592" s="8"/>
      <c r="K592" s="9"/>
      <c r="L592" s="8"/>
      <c r="M592" s="8"/>
      <c r="N592" s="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1"/>
      <c r="B593" s="2"/>
      <c r="C593" s="2"/>
      <c r="D593" s="3"/>
      <c r="E593" s="8"/>
      <c r="F593" s="8"/>
      <c r="G593" s="8"/>
      <c r="H593" s="8"/>
      <c r="I593" s="9"/>
      <c r="J593" s="8"/>
      <c r="K593" s="9"/>
      <c r="L593" s="8"/>
      <c r="M593" s="8"/>
      <c r="N593" s="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1"/>
      <c r="B594" s="2"/>
      <c r="C594" s="2"/>
      <c r="D594" s="3"/>
      <c r="E594" s="8"/>
      <c r="F594" s="8"/>
      <c r="G594" s="8"/>
      <c r="H594" s="8"/>
      <c r="I594" s="9"/>
      <c r="J594" s="8"/>
      <c r="K594" s="9"/>
      <c r="L594" s="8"/>
      <c r="M594" s="8"/>
      <c r="N594" s="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1"/>
      <c r="B595" s="2"/>
      <c r="C595" s="2"/>
      <c r="D595" s="3"/>
      <c r="E595" s="8"/>
      <c r="F595" s="8"/>
      <c r="G595" s="8"/>
      <c r="H595" s="8"/>
      <c r="I595" s="9"/>
      <c r="J595" s="8"/>
      <c r="K595" s="9"/>
      <c r="L595" s="8"/>
      <c r="M595" s="8"/>
      <c r="N595" s="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1"/>
      <c r="B596" s="2"/>
      <c r="C596" s="2"/>
      <c r="D596" s="3"/>
      <c r="E596" s="8"/>
      <c r="F596" s="8"/>
      <c r="G596" s="8"/>
      <c r="H596" s="8"/>
      <c r="I596" s="9"/>
      <c r="J596" s="8"/>
      <c r="K596" s="9"/>
      <c r="L596" s="8"/>
      <c r="M596" s="8"/>
      <c r="N596" s="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1"/>
      <c r="B597" s="2"/>
      <c r="C597" s="2"/>
      <c r="D597" s="3"/>
      <c r="E597" s="8"/>
      <c r="F597" s="8"/>
      <c r="G597" s="8"/>
      <c r="H597" s="8"/>
      <c r="I597" s="9"/>
      <c r="J597" s="8"/>
      <c r="K597" s="9"/>
      <c r="L597" s="8"/>
      <c r="M597" s="8"/>
      <c r="N597" s="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1"/>
      <c r="B598" s="2"/>
      <c r="C598" s="2"/>
      <c r="D598" s="3"/>
      <c r="E598" s="8"/>
      <c r="F598" s="8"/>
      <c r="G598" s="8"/>
      <c r="H598" s="8"/>
      <c r="I598" s="9"/>
      <c r="J598" s="8"/>
      <c r="K598" s="9"/>
      <c r="L598" s="8"/>
      <c r="M598" s="8"/>
      <c r="N598" s="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1"/>
      <c r="B599" s="2"/>
      <c r="C599" s="2"/>
      <c r="D599" s="3"/>
      <c r="E599" s="8"/>
      <c r="F599" s="8"/>
      <c r="G599" s="8"/>
      <c r="H599" s="8"/>
      <c r="I599" s="9"/>
      <c r="J599" s="8"/>
      <c r="K599" s="9"/>
      <c r="L599" s="8"/>
      <c r="M599" s="8"/>
      <c r="N599" s="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1"/>
      <c r="B600" s="2"/>
      <c r="C600" s="2"/>
      <c r="D600" s="3"/>
      <c r="E600" s="8"/>
      <c r="F600" s="8"/>
      <c r="G600" s="8"/>
      <c r="H600" s="8"/>
      <c r="I600" s="9"/>
      <c r="J600" s="8"/>
      <c r="K600" s="9"/>
      <c r="L600" s="8"/>
      <c r="M600" s="8"/>
      <c r="N600" s="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1"/>
      <c r="B601" s="2"/>
      <c r="C601" s="2"/>
      <c r="D601" s="3"/>
      <c r="E601" s="8"/>
      <c r="F601" s="8"/>
      <c r="G601" s="8"/>
      <c r="H601" s="8"/>
      <c r="I601" s="9"/>
      <c r="J601" s="8"/>
      <c r="K601" s="9"/>
      <c r="L601" s="8"/>
      <c r="M601" s="8"/>
      <c r="N601" s="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1"/>
      <c r="B602" s="2"/>
      <c r="C602" s="2"/>
      <c r="D602" s="3"/>
      <c r="E602" s="8"/>
      <c r="F602" s="8"/>
      <c r="G602" s="8"/>
      <c r="H602" s="8"/>
      <c r="I602" s="9"/>
      <c r="J602" s="8"/>
      <c r="K602" s="9"/>
      <c r="L602" s="8"/>
      <c r="M602" s="8"/>
      <c r="N602" s="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1"/>
      <c r="B603" s="2"/>
      <c r="C603" s="2"/>
      <c r="D603" s="3"/>
      <c r="E603" s="8"/>
      <c r="F603" s="8"/>
      <c r="G603" s="8"/>
      <c r="H603" s="8"/>
      <c r="I603" s="9"/>
      <c r="J603" s="8"/>
      <c r="K603" s="9"/>
      <c r="L603" s="8"/>
      <c r="M603" s="8"/>
      <c r="N603" s="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1"/>
      <c r="B604" s="2"/>
      <c r="C604" s="2"/>
      <c r="D604" s="3"/>
      <c r="E604" s="8"/>
      <c r="F604" s="8"/>
      <c r="G604" s="8"/>
      <c r="H604" s="8"/>
      <c r="I604" s="9"/>
      <c r="J604" s="8"/>
      <c r="K604" s="9"/>
      <c r="L604" s="8"/>
      <c r="M604" s="8"/>
      <c r="N604" s="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1"/>
      <c r="B605" s="2"/>
      <c r="C605" s="2"/>
      <c r="D605" s="3"/>
      <c r="E605" s="8"/>
      <c r="F605" s="8"/>
      <c r="G605" s="8"/>
      <c r="H605" s="8"/>
      <c r="I605" s="9"/>
      <c r="J605" s="8"/>
      <c r="K605" s="9"/>
      <c r="L605" s="8"/>
      <c r="M605" s="8"/>
      <c r="N605" s="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1"/>
      <c r="B606" s="2"/>
      <c r="C606" s="2"/>
      <c r="D606" s="3"/>
      <c r="E606" s="8"/>
      <c r="F606" s="8"/>
      <c r="G606" s="8"/>
      <c r="H606" s="8"/>
      <c r="I606" s="9"/>
      <c r="J606" s="8"/>
      <c r="K606" s="9"/>
      <c r="L606" s="8"/>
      <c r="M606" s="8"/>
      <c r="N606" s="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1"/>
      <c r="B607" s="2"/>
      <c r="C607" s="2"/>
      <c r="D607" s="3"/>
      <c r="E607" s="8"/>
      <c r="F607" s="8"/>
      <c r="G607" s="8"/>
      <c r="H607" s="8"/>
      <c r="I607" s="9"/>
      <c r="J607" s="8"/>
      <c r="K607" s="9"/>
      <c r="L607" s="8"/>
      <c r="M607" s="8"/>
      <c r="N607" s="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1"/>
      <c r="B608" s="2"/>
      <c r="C608" s="2"/>
      <c r="D608" s="3"/>
      <c r="E608" s="8"/>
      <c r="F608" s="8"/>
      <c r="G608" s="8"/>
      <c r="H608" s="8"/>
      <c r="I608" s="9"/>
      <c r="J608" s="8"/>
      <c r="K608" s="9"/>
      <c r="L608" s="8"/>
      <c r="M608" s="8"/>
      <c r="N608" s="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1"/>
      <c r="B609" s="2"/>
      <c r="C609" s="2"/>
      <c r="D609" s="3"/>
      <c r="E609" s="8"/>
      <c r="F609" s="8"/>
      <c r="G609" s="8"/>
      <c r="H609" s="8"/>
      <c r="I609" s="9"/>
      <c r="J609" s="8"/>
      <c r="K609" s="9"/>
      <c r="L609" s="8"/>
      <c r="M609" s="8"/>
      <c r="N609" s="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1"/>
      <c r="B610" s="2"/>
      <c r="C610" s="2"/>
      <c r="D610" s="3"/>
      <c r="E610" s="8"/>
      <c r="F610" s="8"/>
      <c r="G610" s="8"/>
      <c r="H610" s="8"/>
      <c r="I610" s="9"/>
      <c r="J610" s="8"/>
      <c r="K610" s="9"/>
      <c r="L610" s="8"/>
      <c r="M610" s="8"/>
      <c r="N610" s="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1"/>
      <c r="B611" s="2"/>
      <c r="C611" s="2"/>
      <c r="D611" s="3"/>
      <c r="E611" s="8"/>
      <c r="F611" s="8"/>
      <c r="G611" s="8"/>
      <c r="H611" s="8"/>
      <c r="I611" s="9"/>
      <c r="J611" s="8"/>
      <c r="K611" s="9"/>
      <c r="L611" s="8"/>
      <c r="M611" s="8"/>
      <c r="N611" s="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1"/>
      <c r="B612" s="2"/>
      <c r="C612" s="2"/>
      <c r="D612" s="3"/>
      <c r="E612" s="8"/>
      <c r="F612" s="8"/>
      <c r="G612" s="8"/>
      <c r="H612" s="8"/>
      <c r="I612" s="9"/>
      <c r="J612" s="8"/>
      <c r="K612" s="9"/>
      <c r="L612" s="8"/>
      <c r="M612" s="8"/>
      <c r="N612" s="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1"/>
      <c r="B613" s="2"/>
      <c r="C613" s="2"/>
      <c r="D613" s="3"/>
      <c r="E613" s="8"/>
      <c r="F613" s="8"/>
      <c r="G613" s="8"/>
      <c r="H613" s="8"/>
      <c r="I613" s="9"/>
      <c r="J613" s="8"/>
      <c r="K613" s="9"/>
      <c r="L613" s="8"/>
      <c r="M613" s="8"/>
      <c r="N613" s="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1"/>
      <c r="B614" s="2"/>
      <c r="C614" s="2"/>
      <c r="D614" s="3"/>
      <c r="E614" s="8"/>
      <c r="F614" s="8"/>
      <c r="G614" s="8"/>
      <c r="H614" s="8"/>
      <c r="I614" s="9"/>
      <c r="J614" s="8"/>
      <c r="K614" s="9"/>
      <c r="L614" s="8"/>
      <c r="M614" s="8"/>
      <c r="N614" s="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1"/>
      <c r="B615" s="2"/>
      <c r="C615" s="2"/>
      <c r="D615" s="3"/>
      <c r="E615" s="8"/>
      <c r="F615" s="8"/>
      <c r="G615" s="8"/>
      <c r="H615" s="8"/>
      <c r="I615" s="9"/>
      <c r="J615" s="8"/>
      <c r="K615" s="9"/>
      <c r="L615" s="8"/>
      <c r="M615" s="8"/>
      <c r="N615" s="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1"/>
      <c r="B616" s="2"/>
      <c r="C616" s="2"/>
      <c r="D616" s="3"/>
      <c r="E616" s="8"/>
      <c r="F616" s="8"/>
      <c r="G616" s="8"/>
      <c r="H616" s="8"/>
      <c r="I616" s="9"/>
      <c r="J616" s="8"/>
      <c r="K616" s="9"/>
      <c r="L616" s="8"/>
      <c r="M616" s="8"/>
      <c r="N616" s="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1"/>
      <c r="B617" s="2"/>
      <c r="C617" s="2"/>
      <c r="D617" s="3"/>
      <c r="E617" s="8"/>
      <c r="F617" s="8"/>
      <c r="G617" s="8"/>
      <c r="H617" s="8"/>
      <c r="I617" s="9"/>
      <c r="J617" s="8"/>
      <c r="K617" s="9"/>
      <c r="L617" s="8"/>
      <c r="M617" s="8"/>
      <c r="N617" s="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1"/>
      <c r="B618" s="2"/>
      <c r="C618" s="2"/>
      <c r="D618" s="3"/>
      <c r="E618" s="8"/>
      <c r="F618" s="8"/>
      <c r="G618" s="8"/>
      <c r="H618" s="8"/>
      <c r="I618" s="9"/>
      <c r="J618" s="8"/>
      <c r="K618" s="9"/>
      <c r="L618" s="8"/>
      <c r="M618" s="8"/>
      <c r="N618" s="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1"/>
      <c r="B619" s="2"/>
      <c r="C619" s="2"/>
      <c r="D619" s="3"/>
      <c r="E619" s="8"/>
      <c r="F619" s="8"/>
      <c r="G619" s="8"/>
      <c r="H619" s="8"/>
      <c r="I619" s="9"/>
      <c r="J619" s="8"/>
      <c r="K619" s="9"/>
      <c r="L619" s="8"/>
      <c r="M619" s="8"/>
      <c r="N619" s="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1"/>
      <c r="B620" s="2"/>
      <c r="C620" s="2"/>
      <c r="D620" s="3"/>
      <c r="E620" s="8"/>
      <c r="F620" s="8"/>
      <c r="G620" s="8"/>
      <c r="H620" s="8"/>
      <c r="I620" s="9"/>
      <c r="J620" s="8"/>
      <c r="K620" s="9"/>
      <c r="L620" s="8"/>
      <c r="M620" s="8"/>
      <c r="N620" s="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1"/>
      <c r="B621" s="2"/>
      <c r="C621" s="2"/>
      <c r="D621" s="3"/>
      <c r="E621" s="8"/>
      <c r="F621" s="8"/>
      <c r="G621" s="8"/>
      <c r="H621" s="8"/>
      <c r="I621" s="9"/>
      <c r="J621" s="8"/>
      <c r="K621" s="9"/>
      <c r="L621" s="8"/>
      <c r="M621" s="8"/>
      <c r="N621" s="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1"/>
      <c r="B622" s="2"/>
      <c r="C622" s="2"/>
      <c r="D622" s="3"/>
      <c r="E622" s="8"/>
      <c r="F622" s="8"/>
      <c r="G622" s="8"/>
      <c r="H622" s="8"/>
      <c r="I622" s="9"/>
      <c r="J622" s="8"/>
      <c r="K622" s="9"/>
      <c r="L622" s="8"/>
      <c r="M622" s="8"/>
      <c r="N622" s="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1"/>
      <c r="B623" s="2"/>
      <c r="C623" s="2"/>
      <c r="D623" s="3"/>
      <c r="E623" s="8"/>
      <c r="F623" s="8"/>
      <c r="G623" s="8"/>
      <c r="H623" s="8"/>
      <c r="I623" s="9"/>
      <c r="J623" s="8"/>
      <c r="K623" s="9"/>
      <c r="L623" s="8"/>
      <c r="M623" s="8"/>
      <c r="N623" s="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1"/>
      <c r="B624" s="2"/>
      <c r="C624" s="2"/>
      <c r="D624" s="3"/>
      <c r="E624" s="8"/>
      <c r="F624" s="8"/>
      <c r="G624" s="8"/>
      <c r="H624" s="8"/>
      <c r="I624" s="9"/>
      <c r="J624" s="8"/>
      <c r="K624" s="9"/>
      <c r="L624" s="8"/>
      <c r="M624" s="8"/>
      <c r="N624" s="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1"/>
      <c r="B625" s="2"/>
      <c r="C625" s="2"/>
      <c r="D625" s="3"/>
      <c r="E625" s="8"/>
      <c r="F625" s="8"/>
      <c r="G625" s="8"/>
      <c r="H625" s="8"/>
      <c r="I625" s="9"/>
      <c r="J625" s="8"/>
      <c r="K625" s="9"/>
      <c r="L625" s="8"/>
      <c r="M625" s="8"/>
      <c r="N625" s="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1"/>
      <c r="B626" s="2"/>
      <c r="C626" s="2"/>
      <c r="D626" s="3"/>
      <c r="E626" s="8"/>
      <c r="F626" s="8"/>
      <c r="G626" s="8"/>
      <c r="H626" s="8"/>
      <c r="I626" s="9"/>
      <c r="J626" s="8"/>
      <c r="K626" s="9"/>
      <c r="L626" s="8"/>
      <c r="M626" s="8"/>
      <c r="N626" s="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1"/>
      <c r="B627" s="2"/>
      <c r="C627" s="2"/>
      <c r="D627" s="3"/>
      <c r="E627" s="8"/>
      <c r="F627" s="8"/>
      <c r="G627" s="8"/>
      <c r="H627" s="8"/>
      <c r="I627" s="9"/>
      <c r="J627" s="8"/>
      <c r="K627" s="9"/>
      <c r="L627" s="8"/>
      <c r="M627" s="8"/>
      <c r="N627" s="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1"/>
      <c r="B628" s="2"/>
      <c r="C628" s="2"/>
      <c r="D628" s="3"/>
      <c r="E628" s="8"/>
      <c r="F628" s="8"/>
      <c r="G628" s="8"/>
      <c r="H628" s="8"/>
      <c r="I628" s="9"/>
      <c r="J628" s="8"/>
      <c r="K628" s="9"/>
      <c r="L628" s="8"/>
      <c r="M628" s="8"/>
      <c r="N628" s="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1"/>
      <c r="B629" s="2"/>
      <c r="C629" s="2"/>
      <c r="D629" s="3"/>
      <c r="E629" s="8"/>
      <c r="F629" s="8"/>
      <c r="G629" s="8"/>
      <c r="H629" s="8"/>
      <c r="I629" s="9"/>
      <c r="J629" s="8"/>
      <c r="K629" s="9"/>
      <c r="L629" s="8"/>
      <c r="M629" s="8"/>
      <c r="N629" s="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1"/>
      <c r="B630" s="2"/>
      <c r="C630" s="2"/>
      <c r="D630" s="3"/>
      <c r="E630" s="8"/>
      <c r="F630" s="8"/>
      <c r="G630" s="8"/>
      <c r="H630" s="8"/>
      <c r="I630" s="9"/>
      <c r="J630" s="8"/>
      <c r="K630" s="9"/>
      <c r="L630" s="8"/>
      <c r="M630" s="8"/>
      <c r="N630" s="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1"/>
      <c r="B631" s="2"/>
      <c r="C631" s="2"/>
      <c r="D631" s="3"/>
      <c r="E631" s="8"/>
      <c r="F631" s="8"/>
      <c r="G631" s="8"/>
      <c r="H631" s="8"/>
      <c r="I631" s="9"/>
      <c r="J631" s="8"/>
      <c r="K631" s="9"/>
      <c r="L631" s="8"/>
      <c r="M631" s="8"/>
      <c r="N631" s="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1"/>
      <c r="B632" s="2"/>
      <c r="C632" s="2"/>
      <c r="D632" s="3"/>
      <c r="E632" s="8"/>
      <c r="F632" s="8"/>
      <c r="G632" s="8"/>
      <c r="H632" s="8"/>
      <c r="I632" s="9"/>
      <c r="J632" s="8"/>
      <c r="K632" s="9"/>
      <c r="L632" s="8"/>
      <c r="M632" s="8"/>
      <c r="N632" s="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1"/>
      <c r="B633" s="2"/>
      <c r="C633" s="2"/>
      <c r="D633" s="3"/>
      <c r="E633" s="8"/>
      <c r="F633" s="8"/>
      <c r="G633" s="8"/>
      <c r="H633" s="8"/>
      <c r="I633" s="9"/>
      <c r="J633" s="8"/>
      <c r="K633" s="9"/>
      <c r="L633" s="8"/>
      <c r="M633" s="8"/>
      <c r="N633" s="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1"/>
      <c r="B634" s="2"/>
      <c r="C634" s="2"/>
      <c r="D634" s="3"/>
      <c r="E634" s="8"/>
      <c r="F634" s="8"/>
      <c r="G634" s="8"/>
      <c r="H634" s="8"/>
      <c r="I634" s="9"/>
      <c r="J634" s="8"/>
      <c r="K634" s="9"/>
      <c r="L634" s="8"/>
      <c r="M634" s="8"/>
      <c r="N634" s="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1"/>
      <c r="B635" s="2"/>
      <c r="C635" s="2"/>
      <c r="D635" s="3"/>
      <c r="E635" s="8"/>
      <c r="F635" s="8"/>
      <c r="G635" s="8"/>
      <c r="H635" s="8"/>
      <c r="I635" s="9"/>
      <c r="J635" s="8"/>
      <c r="K635" s="9"/>
      <c r="L635" s="8"/>
      <c r="M635" s="8"/>
      <c r="N635" s="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1"/>
      <c r="B636" s="2"/>
      <c r="C636" s="2"/>
      <c r="D636" s="3"/>
      <c r="E636" s="8"/>
      <c r="F636" s="8"/>
      <c r="G636" s="8"/>
      <c r="H636" s="8"/>
      <c r="I636" s="9"/>
      <c r="J636" s="8"/>
      <c r="K636" s="9"/>
      <c r="L636" s="8"/>
      <c r="M636" s="8"/>
      <c r="N636" s="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1"/>
      <c r="B637" s="2"/>
      <c r="C637" s="2"/>
      <c r="D637" s="3"/>
      <c r="E637" s="8"/>
      <c r="F637" s="8"/>
      <c r="G637" s="8"/>
      <c r="H637" s="8"/>
      <c r="I637" s="9"/>
      <c r="J637" s="8"/>
      <c r="K637" s="9"/>
      <c r="L637" s="8"/>
      <c r="M637" s="8"/>
      <c r="N637" s="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1"/>
      <c r="B638" s="2"/>
      <c r="C638" s="2"/>
      <c r="D638" s="3"/>
      <c r="E638" s="8"/>
      <c r="F638" s="8"/>
      <c r="G638" s="8"/>
      <c r="H638" s="8"/>
      <c r="I638" s="9"/>
      <c r="J638" s="8"/>
      <c r="K638" s="9"/>
      <c r="L638" s="8"/>
      <c r="M638" s="8"/>
      <c r="N638" s="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1"/>
      <c r="B639" s="2"/>
      <c r="C639" s="2"/>
      <c r="D639" s="3"/>
      <c r="E639" s="8"/>
      <c r="F639" s="8"/>
      <c r="G639" s="8"/>
      <c r="H639" s="8"/>
      <c r="I639" s="9"/>
      <c r="J639" s="8"/>
      <c r="K639" s="9"/>
      <c r="L639" s="8"/>
      <c r="M639" s="8"/>
      <c r="N639" s="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1"/>
      <c r="B640" s="2"/>
      <c r="C640" s="2"/>
      <c r="D640" s="3"/>
      <c r="E640" s="8"/>
      <c r="F640" s="8"/>
      <c r="G640" s="8"/>
      <c r="H640" s="8"/>
      <c r="I640" s="9"/>
      <c r="J640" s="8"/>
      <c r="K640" s="9"/>
      <c r="L640" s="8"/>
      <c r="M640" s="8"/>
      <c r="N640" s="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1"/>
      <c r="B641" s="2"/>
      <c r="C641" s="2"/>
      <c r="D641" s="3"/>
      <c r="E641" s="8"/>
      <c r="F641" s="8"/>
      <c r="G641" s="8"/>
      <c r="H641" s="8"/>
      <c r="I641" s="9"/>
      <c r="J641" s="8"/>
      <c r="K641" s="9"/>
      <c r="L641" s="8"/>
      <c r="M641" s="8"/>
      <c r="N641" s="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1"/>
      <c r="B642" s="2"/>
      <c r="C642" s="2"/>
      <c r="D642" s="3"/>
      <c r="E642" s="8"/>
      <c r="F642" s="8"/>
      <c r="G642" s="8"/>
      <c r="H642" s="8"/>
      <c r="I642" s="9"/>
      <c r="J642" s="8"/>
      <c r="K642" s="9"/>
      <c r="L642" s="8"/>
      <c r="M642" s="8"/>
      <c r="N642" s="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1"/>
      <c r="B643" s="2"/>
      <c r="C643" s="2"/>
      <c r="D643" s="3"/>
      <c r="E643" s="8"/>
      <c r="F643" s="8"/>
      <c r="G643" s="8"/>
      <c r="H643" s="8"/>
      <c r="I643" s="9"/>
      <c r="J643" s="8"/>
      <c r="K643" s="9"/>
      <c r="L643" s="8"/>
      <c r="M643" s="8"/>
      <c r="N643" s="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1"/>
      <c r="B644" s="2"/>
      <c r="C644" s="2"/>
      <c r="D644" s="3"/>
      <c r="E644" s="8"/>
      <c r="F644" s="8"/>
      <c r="G644" s="8"/>
      <c r="H644" s="8"/>
      <c r="I644" s="9"/>
      <c r="J644" s="8"/>
      <c r="K644" s="9"/>
      <c r="L644" s="8"/>
      <c r="M644" s="8"/>
      <c r="N644" s="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1"/>
      <c r="B645" s="2"/>
      <c r="C645" s="2"/>
      <c r="D645" s="3"/>
      <c r="E645" s="8"/>
      <c r="F645" s="8"/>
      <c r="G645" s="8"/>
      <c r="H645" s="8"/>
      <c r="I645" s="9"/>
      <c r="J645" s="8"/>
      <c r="K645" s="9"/>
      <c r="L645" s="8"/>
      <c r="M645" s="8"/>
      <c r="N645" s="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1"/>
      <c r="B646" s="2"/>
      <c r="C646" s="2"/>
      <c r="D646" s="3"/>
      <c r="E646" s="8"/>
      <c r="F646" s="8"/>
      <c r="G646" s="8"/>
      <c r="H646" s="8"/>
      <c r="I646" s="9"/>
      <c r="J646" s="8"/>
      <c r="K646" s="9"/>
      <c r="L646" s="8"/>
      <c r="M646" s="8"/>
      <c r="N646" s="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1"/>
      <c r="B647" s="2"/>
      <c r="C647" s="2"/>
      <c r="D647" s="3"/>
      <c r="E647" s="8"/>
      <c r="F647" s="8"/>
      <c r="G647" s="8"/>
      <c r="H647" s="8"/>
      <c r="I647" s="9"/>
      <c r="J647" s="8"/>
      <c r="K647" s="9"/>
      <c r="L647" s="8"/>
      <c r="M647" s="8"/>
      <c r="N647" s="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1"/>
      <c r="B648" s="2"/>
      <c r="C648" s="2"/>
      <c r="D648" s="3"/>
      <c r="E648" s="8"/>
      <c r="F648" s="8"/>
      <c r="G648" s="8"/>
      <c r="H648" s="8"/>
      <c r="I648" s="9"/>
      <c r="J648" s="8"/>
      <c r="K648" s="9"/>
      <c r="L648" s="8"/>
      <c r="M648" s="8"/>
      <c r="N648" s="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1"/>
      <c r="B649" s="2"/>
      <c r="C649" s="2"/>
      <c r="D649" s="3"/>
      <c r="E649" s="8"/>
      <c r="F649" s="8"/>
      <c r="G649" s="8"/>
      <c r="H649" s="8"/>
      <c r="I649" s="9"/>
      <c r="J649" s="8"/>
      <c r="K649" s="9"/>
      <c r="L649" s="8"/>
      <c r="M649" s="8"/>
      <c r="N649" s="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1"/>
      <c r="B650" s="2"/>
      <c r="C650" s="2"/>
      <c r="D650" s="3"/>
      <c r="E650" s="8"/>
      <c r="F650" s="8"/>
      <c r="G650" s="8"/>
      <c r="H650" s="8"/>
      <c r="I650" s="9"/>
      <c r="J650" s="8"/>
      <c r="K650" s="9"/>
      <c r="L650" s="8"/>
      <c r="M650" s="8"/>
      <c r="N650" s="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1"/>
      <c r="B651" s="2"/>
      <c r="C651" s="2"/>
      <c r="D651" s="3"/>
      <c r="E651" s="8"/>
      <c r="F651" s="8"/>
      <c r="G651" s="8"/>
      <c r="H651" s="8"/>
      <c r="I651" s="9"/>
      <c r="J651" s="8"/>
      <c r="K651" s="9"/>
      <c r="L651" s="8"/>
      <c r="M651" s="8"/>
      <c r="N651" s="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1"/>
      <c r="B652" s="2"/>
      <c r="C652" s="2"/>
      <c r="D652" s="3"/>
      <c r="E652" s="8"/>
      <c r="F652" s="8"/>
      <c r="G652" s="8"/>
      <c r="H652" s="8"/>
      <c r="I652" s="9"/>
      <c r="J652" s="8"/>
      <c r="K652" s="9"/>
      <c r="L652" s="8"/>
      <c r="M652" s="8"/>
      <c r="N652" s="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1"/>
      <c r="B653" s="2"/>
      <c r="C653" s="2"/>
      <c r="D653" s="3"/>
      <c r="E653" s="8"/>
      <c r="F653" s="8"/>
      <c r="G653" s="8"/>
      <c r="H653" s="8"/>
      <c r="I653" s="9"/>
      <c r="J653" s="8"/>
      <c r="K653" s="9"/>
      <c r="L653" s="8"/>
      <c r="M653" s="8"/>
      <c r="N653" s="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1"/>
      <c r="B654" s="2"/>
      <c r="C654" s="2"/>
      <c r="D654" s="3"/>
      <c r="E654" s="8"/>
      <c r="F654" s="8"/>
      <c r="G654" s="8"/>
      <c r="H654" s="8"/>
      <c r="I654" s="9"/>
      <c r="J654" s="8"/>
      <c r="K654" s="9"/>
      <c r="L654" s="8"/>
      <c r="M654" s="8"/>
      <c r="N654" s="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1"/>
      <c r="B655" s="2"/>
      <c r="C655" s="2"/>
      <c r="D655" s="3"/>
      <c r="E655" s="8"/>
      <c r="F655" s="8"/>
      <c r="G655" s="8"/>
      <c r="H655" s="8"/>
      <c r="I655" s="9"/>
      <c r="J655" s="8"/>
      <c r="K655" s="9"/>
      <c r="L655" s="8"/>
      <c r="M655" s="8"/>
      <c r="N655" s="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1"/>
      <c r="B656" s="2"/>
      <c r="C656" s="2"/>
      <c r="D656" s="3"/>
      <c r="E656" s="8"/>
      <c r="F656" s="8"/>
      <c r="G656" s="8"/>
      <c r="H656" s="8"/>
      <c r="I656" s="9"/>
      <c r="J656" s="8"/>
      <c r="K656" s="9"/>
      <c r="L656" s="8"/>
      <c r="M656" s="8"/>
      <c r="N656" s="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1"/>
      <c r="B657" s="2"/>
      <c r="C657" s="2"/>
      <c r="D657" s="3"/>
      <c r="E657" s="8"/>
      <c r="F657" s="8"/>
      <c r="G657" s="8"/>
      <c r="H657" s="8"/>
      <c r="I657" s="9"/>
      <c r="J657" s="8"/>
      <c r="K657" s="9"/>
      <c r="L657" s="8"/>
      <c r="M657" s="8"/>
      <c r="N657" s="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1"/>
      <c r="B658" s="2"/>
      <c r="C658" s="2"/>
      <c r="D658" s="3"/>
      <c r="E658" s="8"/>
      <c r="F658" s="8"/>
      <c r="G658" s="8"/>
      <c r="H658" s="8"/>
      <c r="I658" s="9"/>
      <c r="J658" s="8"/>
      <c r="K658" s="9"/>
      <c r="L658" s="8"/>
      <c r="M658" s="8"/>
      <c r="N658" s="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1"/>
      <c r="B659" s="2"/>
      <c r="C659" s="2"/>
      <c r="D659" s="3"/>
      <c r="E659" s="8"/>
      <c r="F659" s="8"/>
      <c r="G659" s="8"/>
      <c r="H659" s="8"/>
      <c r="I659" s="9"/>
      <c r="J659" s="8"/>
      <c r="K659" s="9"/>
      <c r="L659" s="8"/>
      <c r="M659" s="8"/>
      <c r="N659" s="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1"/>
      <c r="B660" s="2"/>
      <c r="C660" s="2"/>
      <c r="D660" s="3"/>
      <c r="E660" s="8"/>
      <c r="F660" s="8"/>
      <c r="G660" s="8"/>
      <c r="H660" s="8"/>
      <c r="I660" s="9"/>
      <c r="J660" s="8"/>
      <c r="K660" s="9"/>
      <c r="L660" s="8"/>
      <c r="M660" s="8"/>
      <c r="N660" s="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1"/>
      <c r="B661" s="2"/>
      <c r="C661" s="2"/>
      <c r="D661" s="3"/>
      <c r="E661" s="8"/>
      <c r="F661" s="8"/>
      <c r="G661" s="8"/>
      <c r="H661" s="8"/>
      <c r="I661" s="9"/>
      <c r="J661" s="8"/>
      <c r="K661" s="9"/>
      <c r="L661" s="8"/>
      <c r="M661" s="8"/>
      <c r="N661" s="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1"/>
      <c r="B662" s="2"/>
      <c r="C662" s="2"/>
      <c r="D662" s="3"/>
      <c r="E662" s="8"/>
      <c r="F662" s="8"/>
      <c r="G662" s="8"/>
      <c r="H662" s="8"/>
      <c r="I662" s="9"/>
      <c r="J662" s="8"/>
      <c r="K662" s="9"/>
      <c r="L662" s="8"/>
      <c r="M662" s="8"/>
      <c r="N662" s="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1"/>
      <c r="B663" s="2"/>
      <c r="C663" s="2"/>
      <c r="D663" s="3"/>
      <c r="E663" s="8"/>
      <c r="F663" s="8"/>
      <c r="G663" s="8"/>
      <c r="H663" s="8"/>
      <c r="I663" s="9"/>
      <c r="J663" s="8"/>
      <c r="K663" s="9"/>
      <c r="L663" s="8"/>
      <c r="M663" s="8"/>
      <c r="N663" s="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1"/>
      <c r="B664" s="2"/>
      <c r="C664" s="2"/>
      <c r="D664" s="3"/>
      <c r="E664" s="8"/>
      <c r="F664" s="8"/>
      <c r="G664" s="8"/>
      <c r="H664" s="8"/>
      <c r="I664" s="9"/>
      <c r="J664" s="8"/>
      <c r="K664" s="9"/>
      <c r="L664" s="8"/>
      <c r="M664" s="8"/>
      <c r="N664" s="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1"/>
      <c r="B665" s="2"/>
      <c r="C665" s="2"/>
      <c r="D665" s="3"/>
      <c r="E665" s="8"/>
      <c r="F665" s="8"/>
      <c r="G665" s="8"/>
      <c r="H665" s="8"/>
      <c r="I665" s="9"/>
      <c r="J665" s="8"/>
      <c r="K665" s="9"/>
      <c r="L665" s="8"/>
      <c r="M665" s="8"/>
      <c r="N665" s="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1"/>
      <c r="B666" s="2"/>
      <c r="C666" s="2"/>
      <c r="D666" s="3"/>
      <c r="E666" s="8"/>
      <c r="F666" s="8"/>
      <c r="G666" s="8"/>
      <c r="H666" s="8"/>
      <c r="I666" s="9"/>
      <c r="J666" s="8"/>
      <c r="K666" s="9"/>
      <c r="L666" s="8"/>
      <c r="M666" s="8"/>
      <c r="N666" s="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1"/>
      <c r="B667" s="2"/>
      <c r="C667" s="2"/>
      <c r="D667" s="3"/>
      <c r="E667" s="8"/>
      <c r="F667" s="8"/>
      <c r="G667" s="8"/>
      <c r="H667" s="8"/>
      <c r="I667" s="9"/>
      <c r="J667" s="8"/>
      <c r="K667" s="9"/>
      <c r="L667" s="8"/>
      <c r="M667" s="8"/>
      <c r="N667" s="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1"/>
      <c r="B668" s="2"/>
      <c r="C668" s="2"/>
      <c r="D668" s="3"/>
      <c r="E668" s="8"/>
      <c r="F668" s="8"/>
      <c r="G668" s="8"/>
      <c r="H668" s="8"/>
      <c r="I668" s="9"/>
      <c r="J668" s="8"/>
      <c r="K668" s="9"/>
      <c r="L668" s="8"/>
      <c r="M668" s="8"/>
      <c r="N668" s="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1"/>
      <c r="B669" s="2"/>
      <c r="C669" s="2"/>
      <c r="D669" s="3"/>
      <c r="E669" s="8"/>
      <c r="F669" s="8"/>
      <c r="G669" s="8"/>
      <c r="H669" s="8"/>
      <c r="I669" s="9"/>
      <c r="J669" s="8"/>
      <c r="K669" s="9"/>
      <c r="L669" s="8"/>
      <c r="M669" s="8"/>
      <c r="N669" s="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1"/>
      <c r="B670" s="2"/>
      <c r="C670" s="2"/>
      <c r="D670" s="3"/>
      <c r="E670" s="8"/>
      <c r="F670" s="8"/>
      <c r="G670" s="8"/>
      <c r="H670" s="8"/>
      <c r="I670" s="9"/>
      <c r="J670" s="8"/>
      <c r="K670" s="9"/>
      <c r="L670" s="8"/>
      <c r="M670" s="8"/>
      <c r="N670" s="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1"/>
      <c r="B671" s="2"/>
      <c r="C671" s="2"/>
      <c r="D671" s="3"/>
      <c r="E671" s="8"/>
      <c r="F671" s="8"/>
      <c r="G671" s="8"/>
      <c r="H671" s="8"/>
      <c r="I671" s="9"/>
      <c r="J671" s="8"/>
      <c r="K671" s="9"/>
      <c r="L671" s="8"/>
      <c r="M671" s="8"/>
      <c r="N671" s="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1"/>
      <c r="B672" s="2"/>
      <c r="C672" s="2"/>
      <c r="D672" s="3"/>
      <c r="E672" s="8"/>
      <c r="F672" s="8"/>
      <c r="G672" s="8"/>
      <c r="H672" s="8"/>
      <c r="I672" s="9"/>
      <c r="J672" s="8"/>
      <c r="K672" s="9"/>
      <c r="L672" s="8"/>
      <c r="M672" s="8"/>
      <c r="N672" s="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1"/>
      <c r="B673" s="2"/>
      <c r="C673" s="2"/>
      <c r="D673" s="3"/>
      <c r="E673" s="8"/>
      <c r="F673" s="8"/>
      <c r="G673" s="8"/>
      <c r="H673" s="8"/>
      <c r="I673" s="9"/>
      <c r="J673" s="8"/>
      <c r="K673" s="9"/>
      <c r="L673" s="8"/>
      <c r="M673" s="8"/>
      <c r="N673" s="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1"/>
      <c r="B674" s="2"/>
      <c r="C674" s="2"/>
      <c r="D674" s="3"/>
      <c r="E674" s="8"/>
      <c r="F674" s="8"/>
      <c r="G674" s="8"/>
      <c r="H674" s="8"/>
      <c r="I674" s="9"/>
      <c r="J674" s="8"/>
      <c r="K674" s="9"/>
      <c r="L674" s="8"/>
      <c r="M674" s="8"/>
      <c r="N674" s="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1"/>
      <c r="B675" s="2"/>
      <c r="C675" s="2"/>
      <c r="D675" s="3"/>
      <c r="E675" s="8"/>
      <c r="F675" s="8"/>
      <c r="G675" s="8"/>
      <c r="H675" s="8"/>
      <c r="I675" s="9"/>
      <c r="J675" s="8"/>
      <c r="K675" s="9"/>
      <c r="L675" s="8"/>
      <c r="M675" s="8"/>
      <c r="N675" s="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1"/>
      <c r="B676" s="2"/>
      <c r="C676" s="2"/>
      <c r="D676" s="3"/>
      <c r="E676" s="8"/>
      <c r="F676" s="8"/>
      <c r="G676" s="8"/>
      <c r="H676" s="8"/>
      <c r="I676" s="9"/>
      <c r="J676" s="8"/>
      <c r="K676" s="9"/>
      <c r="L676" s="8"/>
      <c r="M676" s="8"/>
      <c r="N676" s="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1"/>
      <c r="B677" s="2"/>
      <c r="C677" s="2"/>
      <c r="D677" s="3"/>
      <c r="E677" s="8"/>
      <c r="F677" s="8"/>
      <c r="G677" s="8"/>
      <c r="H677" s="8"/>
      <c r="I677" s="9"/>
      <c r="J677" s="8"/>
      <c r="K677" s="9"/>
      <c r="L677" s="8"/>
      <c r="M677" s="8"/>
      <c r="N677" s="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1"/>
      <c r="B678" s="2"/>
      <c r="C678" s="2"/>
      <c r="D678" s="3"/>
      <c r="E678" s="8"/>
      <c r="F678" s="8"/>
      <c r="G678" s="8"/>
      <c r="H678" s="8"/>
      <c r="I678" s="9"/>
      <c r="J678" s="8"/>
      <c r="K678" s="9"/>
      <c r="L678" s="8"/>
      <c r="M678" s="8"/>
      <c r="N678" s="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1"/>
      <c r="B679" s="2"/>
      <c r="C679" s="2"/>
      <c r="D679" s="3"/>
      <c r="E679" s="8"/>
      <c r="F679" s="8"/>
      <c r="G679" s="8"/>
      <c r="H679" s="8"/>
      <c r="I679" s="9"/>
      <c r="J679" s="8"/>
      <c r="K679" s="9"/>
      <c r="L679" s="8"/>
      <c r="M679" s="8"/>
      <c r="N679" s="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1"/>
      <c r="B680" s="2"/>
      <c r="C680" s="2"/>
      <c r="D680" s="3"/>
      <c r="E680" s="8"/>
      <c r="F680" s="8"/>
      <c r="G680" s="8"/>
      <c r="H680" s="8"/>
      <c r="I680" s="9"/>
      <c r="J680" s="8"/>
      <c r="K680" s="9"/>
      <c r="L680" s="8"/>
      <c r="M680" s="8"/>
      <c r="N680" s="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1"/>
      <c r="B681" s="2"/>
      <c r="C681" s="2"/>
      <c r="D681" s="3"/>
      <c r="E681" s="8"/>
      <c r="F681" s="8"/>
      <c r="G681" s="8"/>
      <c r="H681" s="8"/>
      <c r="I681" s="9"/>
      <c r="J681" s="8"/>
      <c r="K681" s="9"/>
      <c r="L681" s="8"/>
      <c r="M681" s="8"/>
      <c r="N681" s="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1"/>
      <c r="B682" s="2"/>
      <c r="C682" s="2"/>
      <c r="D682" s="3"/>
      <c r="E682" s="8"/>
      <c r="F682" s="8"/>
      <c r="G682" s="8"/>
      <c r="H682" s="8"/>
      <c r="I682" s="9"/>
      <c r="J682" s="8"/>
      <c r="K682" s="9"/>
      <c r="L682" s="8"/>
      <c r="M682" s="8"/>
      <c r="N682" s="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1"/>
      <c r="B683" s="2"/>
      <c r="C683" s="2"/>
      <c r="D683" s="3"/>
      <c r="E683" s="8"/>
      <c r="F683" s="8"/>
      <c r="G683" s="8"/>
      <c r="H683" s="8"/>
      <c r="I683" s="9"/>
      <c r="J683" s="8"/>
      <c r="K683" s="9"/>
      <c r="L683" s="8"/>
      <c r="M683" s="8"/>
      <c r="N683" s="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1"/>
      <c r="B684" s="2"/>
      <c r="C684" s="2"/>
      <c r="D684" s="3"/>
      <c r="E684" s="8"/>
      <c r="F684" s="8"/>
      <c r="G684" s="8"/>
      <c r="H684" s="8"/>
      <c r="I684" s="9"/>
      <c r="J684" s="8"/>
      <c r="K684" s="9"/>
      <c r="L684" s="8"/>
      <c r="M684" s="8"/>
      <c r="N684" s="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1"/>
      <c r="B685" s="2"/>
      <c r="C685" s="2"/>
      <c r="D685" s="3"/>
      <c r="E685" s="8"/>
      <c r="F685" s="8"/>
      <c r="G685" s="8"/>
      <c r="H685" s="8"/>
      <c r="I685" s="9"/>
      <c r="J685" s="8"/>
      <c r="K685" s="9"/>
      <c r="L685" s="8"/>
      <c r="M685" s="8"/>
      <c r="N685" s="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1"/>
      <c r="B686" s="2"/>
      <c r="C686" s="2"/>
      <c r="D686" s="3"/>
      <c r="E686" s="8"/>
      <c r="F686" s="8"/>
      <c r="G686" s="8"/>
      <c r="H686" s="8"/>
      <c r="I686" s="9"/>
      <c r="J686" s="8"/>
      <c r="K686" s="9"/>
      <c r="L686" s="8"/>
      <c r="M686" s="8"/>
      <c r="N686" s="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1"/>
      <c r="B687" s="2"/>
      <c r="C687" s="2"/>
      <c r="D687" s="3"/>
      <c r="E687" s="8"/>
      <c r="F687" s="8"/>
      <c r="G687" s="8"/>
      <c r="H687" s="8"/>
      <c r="I687" s="9"/>
      <c r="J687" s="8"/>
      <c r="K687" s="9"/>
      <c r="L687" s="8"/>
      <c r="M687" s="8"/>
      <c r="N687" s="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1"/>
      <c r="B688" s="2"/>
      <c r="C688" s="2"/>
      <c r="D688" s="3"/>
      <c r="E688" s="8"/>
      <c r="F688" s="8"/>
      <c r="G688" s="8"/>
      <c r="H688" s="8"/>
      <c r="I688" s="9"/>
      <c r="J688" s="8"/>
      <c r="K688" s="9"/>
      <c r="L688" s="8"/>
      <c r="M688" s="8"/>
      <c r="N688" s="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1"/>
      <c r="B689" s="2"/>
      <c r="C689" s="2"/>
      <c r="D689" s="3"/>
      <c r="E689" s="8"/>
      <c r="F689" s="8"/>
      <c r="G689" s="8"/>
      <c r="H689" s="8"/>
      <c r="I689" s="9"/>
      <c r="J689" s="8"/>
      <c r="K689" s="9"/>
      <c r="L689" s="8"/>
      <c r="M689" s="8"/>
      <c r="N689" s="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1"/>
      <c r="B690" s="2"/>
      <c r="C690" s="2"/>
      <c r="D690" s="3"/>
      <c r="E690" s="8"/>
      <c r="F690" s="8"/>
      <c r="G690" s="8"/>
      <c r="H690" s="8"/>
      <c r="I690" s="9"/>
      <c r="J690" s="8"/>
      <c r="K690" s="9"/>
      <c r="L690" s="8"/>
      <c r="M690" s="8"/>
      <c r="N690" s="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1"/>
      <c r="B691" s="2"/>
      <c r="C691" s="2"/>
      <c r="D691" s="3"/>
      <c r="E691" s="8"/>
      <c r="F691" s="8"/>
      <c r="G691" s="8"/>
      <c r="H691" s="8"/>
      <c r="I691" s="9"/>
      <c r="J691" s="8"/>
      <c r="K691" s="9"/>
      <c r="L691" s="8"/>
      <c r="M691" s="8"/>
      <c r="N691" s="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1"/>
      <c r="B692" s="2"/>
      <c r="C692" s="2"/>
      <c r="D692" s="3"/>
      <c r="E692" s="8"/>
      <c r="F692" s="8"/>
      <c r="G692" s="8"/>
      <c r="H692" s="8"/>
      <c r="I692" s="9"/>
      <c r="J692" s="8"/>
      <c r="K692" s="9"/>
      <c r="L692" s="8"/>
      <c r="M692" s="8"/>
      <c r="N692" s="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1"/>
      <c r="B693" s="2"/>
      <c r="C693" s="2"/>
      <c r="D693" s="3"/>
      <c r="E693" s="8"/>
      <c r="F693" s="8"/>
      <c r="G693" s="8"/>
      <c r="H693" s="8"/>
      <c r="I693" s="9"/>
      <c r="J693" s="8"/>
      <c r="K693" s="9"/>
      <c r="L693" s="8"/>
      <c r="M693" s="8"/>
      <c r="N693" s="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1"/>
      <c r="B694" s="2"/>
      <c r="C694" s="2"/>
      <c r="D694" s="3"/>
      <c r="E694" s="8"/>
      <c r="F694" s="8"/>
      <c r="G694" s="8"/>
      <c r="H694" s="8"/>
      <c r="I694" s="9"/>
      <c r="J694" s="8"/>
      <c r="K694" s="9"/>
      <c r="L694" s="8"/>
      <c r="M694" s="8"/>
      <c r="N694" s="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1"/>
      <c r="B695" s="2"/>
      <c r="C695" s="2"/>
      <c r="D695" s="3"/>
      <c r="E695" s="8"/>
      <c r="F695" s="8"/>
      <c r="G695" s="8"/>
      <c r="H695" s="8"/>
      <c r="I695" s="9"/>
      <c r="J695" s="8"/>
      <c r="K695" s="9"/>
      <c r="L695" s="8"/>
      <c r="M695" s="8"/>
      <c r="N695" s="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1"/>
      <c r="B696" s="2"/>
      <c r="C696" s="2"/>
      <c r="D696" s="3"/>
      <c r="E696" s="8"/>
      <c r="F696" s="8"/>
      <c r="G696" s="8"/>
      <c r="H696" s="8"/>
      <c r="I696" s="9"/>
      <c r="J696" s="8"/>
      <c r="K696" s="9"/>
      <c r="L696" s="8"/>
      <c r="M696" s="8"/>
      <c r="N696" s="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1"/>
      <c r="B697" s="2"/>
      <c r="C697" s="2"/>
      <c r="D697" s="3"/>
      <c r="E697" s="8"/>
      <c r="F697" s="8"/>
      <c r="G697" s="8"/>
      <c r="H697" s="8"/>
      <c r="I697" s="9"/>
      <c r="J697" s="8"/>
      <c r="K697" s="9"/>
      <c r="L697" s="8"/>
      <c r="M697" s="8"/>
      <c r="N697" s="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1"/>
      <c r="B698" s="2"/>
      <c r="C698" s="2"/>
      <c r="D698" s="3"/>
      <c r="E698" s="8"/>
      <c r="F698" s="8"/>
      <c r="G698" s="8"/>
      <c r="H698" s="8"/>
      <c r="I698" s="9"/>
      <c r="J698" s="8"/>
      <c r="K698" s="9"/>
      <c r="L698" s="8"/>
      <c r="M698" s="8"/>
      <c r="N698" s="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1"/>
      <c r="B699" s="2"/>
      <c r="C699" s="2"/>
      <c r="D699" s="3"/>
      <c r="E699" s="8"/>
      <c r="F699" s="8"/>
      <c r="G699" s="8"/>
      <c r="H699" s="8"/>
      <c r="I699" s="9"/>
      <c r="J699" s="8"/>
      <c r="K699" s="9"/>
      <c r="L699" s="8"/>
      <c r="M699" s="8"/>
      <c r="N699" s="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1"/>
      <c r="B700" s="2"/>
      <c r="C700" s="2"/>
      <c r="D700" s="3"/>
      <c r="E700" s="8"/>
      <c r="F700" s="8"/>
      <c r="G700" s="8"/>
      <c r="H700" s="8"/>
      <c r="I700" s="9"/>
      <c r="J700" s="8"/>
      <c r="K700" s="9"/>
      <c r="L700" s="8"/>
      <c r="M700" s="8"/>
      <c r="N700" s="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1"/>
      <c r="B701" s="2"/>
      <c r="C701" s="2"/>
      <c r="D701" s="3"/>
      <c r="E701" s="8"/>
      <c r="F701" s="8"/>
      <c r="G701" s="8"/>
      <c r="H701" s="8"/>
      <c r="I701" s="9"/>
      <c r="J701" s="8"/>
      <c r="K701" s="9"/>
      <c r="L701" s="8"/>
      <c r="M701" s="8"/>
      <c r="N701" s="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1"/>
      <c r="B702" s="2"/>
      <c r="C702" s="2"/>
      <c r="D702" s="3"/>
      <c r="E702" s="8"/>
      <c r="F702" s="8"/>
      <c r="G702" s="8"/>
      <c r="H702" s="8"/>
      <c r="I702" s="9"/>
      <c r="J702" s="8"/>
      <c r="K702" s="9"/>
      <c r="L702" s="8"/>
      <c r="M702" s="8"/>
      <c r="N702" s="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1"/>
      <c r="B703" s="2"/>
      <c r="C703" s="2"/>
      <c r="D703" s="3"/>
      <c r="E703" s="8"/>
      <c r="F703" s="8"/>
      <c r="G703" s="8"/>
      <c r="H703" s="8"/>
      <c r="I703" s="9"/>
      <c r="J703" s="8"/>
      <c r="K703" s="9"/>
      <c r="L703" s="8"/>
      <c r="M703" s="8"/>
      <c r="N703" s="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1"/>
      <c r="B704" s="2"/>
      <c r="C704" s="2"/>
      <c r="D704" s="3"/>
      <c r="E704" s="8"/>
      <c r="F704" s="8"/>
      <c r="G704" s="8"/>
      <c r="H704" s="8"/>
      <c r="I704" s="9"/>
      <c r="J704" s="8"/>
      <c r="K704" s="9"/>
      <c r="L704" s="8"/>
      <c r="M704" s="8"/>
      <c r="N704" s="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1"/>
      <c r="B705" s="2"/>
      <c r="C705" s="2"/>
      <c r="D705" s="3"/>
      <c r="E705" s="8"/>
      <c r="F705" s="8"/>
      <c r="G705" s="8"/>
      <c r="H705" s="8"/>
      <c r="I705" s="9"/>
      <c r="J705" s="8"/>
      <c r="K705" s="9"/>
      <c r="L705" s="8"/>
      <c r="M705" s="8"/>
      <c r="N705" s="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1"/>
      <c r="B706" s="2"/>
      <c r="C706" s="2"/>
      <c r="D706" s="3"/>
      <c r="E706" s="8"/>
      <c r="F706" s="8"/>
      <c r="G706" s="8"/>
      <c r="H706" s="8"/>
      <c r="I706" s="9"/>
      <c r="J706" s="8"/>
      <c r="K706" s="9"/>
      <c r="L706" s="8"/>
      <c r="M706" s="8"/>
      <c r="N706" s="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1"/>
      <c r="B707" s="2"/>
      <c r="C707" s="2"/>
      <c r="D707" s="3"/>
      <c r="E707" s="8"/>
      <c r="F707" s="8"/>
      <c r="G707" s="8"/>
      <c r="H707" s="8"/>
      <c r="I707" s="9"/>
      <c r="J707" s="8"/>
      <c r="K707" s="9"/>
      <c r="L707" s="8"/>
      <c r="M707" s="8"/>
      <c r="N707" s="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1"/>
      <c r="B708" s="2"/>
      <c r="C708" s="2"/>
      <c r="D708" s="3"/>
      <c r="E708" s="8"/>
      <c r="F708" s="8"/>
      <c r="G708" s="8"/>
      <c r="H708" s="8"/>
      <c r="I708" s="9"/>
      <c r="J708" s="8"/>
      <c r="K708" s="9"/>
      <c r="L708" s="8"/>
      <c r="M708" s="8"/>
      <c r="N708" s="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1"/>
      <c r="B709" s="2"/>
      <c r="C709" s="2"/>
      <c r="D709" s="3"/>
      <c r="E709" s="8"/>
      <c r="F709" s="8"/>
      <c r="G709" s="8"/>
      <c r="H709" s="8"/>
      <c r="I709" s="9"/>
      <c r="J709" s="8"/>
      <c r="K709" s="9"/>
      <c r="L709" s="8"/>
      <c r="M709" s="8"/>
      <c r="N709" s="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1"/>
      <c r="B710" s="2"/>
      <c r="C710" s="2"/>
      <c r="D710" s="3"/>
      <c r="E710" s="8"/>
      <c r="F710" s="8"/>
      <c r="G710" s="8"/>
      <c r="H710" s="8"/>
      <c r="I710" s="9"/>
      <c r="J710" s="8"/>
      <c r="K710" s="9"/>
      <c r="L710" s="8"/>
      <c r="M710" s="8"/>
      <c r="N710" s="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1"/>
      <c r="B711" s="2"/>
      <c r="C711" s="2"/>
      <c r="D711" s="3"/>
      <c r="E711" s="8"/>
      <c r="F711" s="8"/>
      <c r="G711" s="8"/>
      <c r="H711" s="8"/>
      <c r="I711" s="9"/>
      <c r="J711" s="8"/>
      <c r="K711" s="9"/>
      <c r="L711" s="8"/>
      <c r="M711" s="8"/>
      <c r="N711" s="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1"/>
      <c r="B712" s="2"/>
      <c r="C712" s="2"/>
      <c r="D712" s="3"/>
      <c r="E712" s="8"/>
      <c r="F712" s="8"/>
      <c r="G712" s="8"/>
      <c r="H712" s="8"/>
      <c r="I712" s="9"/>
      <c r="J712" s="8"/>
      <c r="K712" s="9"/>
      <c r="L712" s="8"/>
      <c r="M712" s="8"/>
      <c r="N712" s="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1"/>
      <c r="B713" s="2"/>
      <c r="C713" s="2"/>
      <c r="D713" s="3"/>
      <c r="E713" s="8"/>
      <c r="F713" s="8"/>
      <c r="G713" s="8"/>
      <c r="H713" s="8"/>
      <c r="I713" s="9"/>
      <c r="J713" s="8"/>
      <c r="K713" s="9"/>
      <c r="L713" s="8"/>
      <c r="M713" s="8"/>
      <c r="N713" s="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1"/>
      <c r="B714" s="2"/>
      <c r="C714" s="2"/>
      <c r="D714" s="3"/>
      <c r="E714" s="8"/>
      <c r="F714" s="8"/>
      <c r="G714" s="8"/>
      <c r="H714" s="8"/>
      <c r="I714" s="9"/>
      <c r="J714" s="8"/>
      <c r="K714" s="9"/>
      <c r="L714" s="8"/>
      <c r="M714" s="8"/>
      <c r="N714" s="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1"/>
      <c r="B715" s="2"/>
      <c r="C715" s="2"/>
      <c r="D715" s="3"/>
      <c r="E715" s="8"/>
      <c r="F715" s="8"/>
      <c r="G715" s="8"/>
      <c r="H715" s="8"/>
      <c r="I715" s="9"/>
      <c r="J715" s="8"/>
      <c r="K715" s="9"/>
      <c r="L715" s="8"/>
      <c r="M715" s="8"/>
      <c r="N715" s="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1"/>
      <c r="B716" s="2"/>
      <c r="C716" s="2"/>
      <c r="D716" s="3"/>
      <c r="E716" s="8"/>
      <c r="F716" s="8"/>
      <c r="G716" s="8"/>
      <c r="H716" s="8"/>
      <c r="I716" s="9"/>
      <c r="J716" s="8"/>
      <c r="K716" s="9"/>
      <c r="L716" s="8"/>
      <c r="M716" s="8"/>
      <c r="N716" s="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1"/>
      <c r="B717" s="2"/>
      <c r="C717" s="2"/>
      <c r="D717" s="3"/>
      <c r="E717" s="8"/>
      <c r="F717" s="8"/>
      <c r="G717" s="8"/>
      <c r="H717" s="8"/>
      <c r="I717" s="9"/>
      <c r="J717" s="8"/>
      <c r="K717" s="9"/>
      <c r="L717" s="8"/>
      <c r="M717" s="8"/>
      <c r="N717" s="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1"/>
      <c r="B718" s="2"/>
      <c r="C718" s="2"/>
      <c r="D718" s="3"/>
      <c r="E718" s="8"/>
      <c r="F718" s="8"/>
      <c r="G718" s="8"/>
      <c r="H718" s="8"/>
      <c r="I718" s="9"/>
      <c r="J718" s="8"/>
      <c r="K718" s="9"/>
      <c r="L718" s="8"/>
      <c r="M718" s="8"/>
      <c r="N718" s="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1"/>
      <c r="B719" s="2"/>
      <c r="C719" s="2"/>
      <c r="D719" s="3"/>
      <c r="E719" s="8"/>
      <c r="F719" s="8"/>
      <c r="G719" s="8"/>
      <c r="H719" s="8"/>
      <c r="I719" s="9"/>
      <c r="J719" s="8"/>
      <c r="K719" s="9"/>
      <c r="L719" s="8"/>
      <c r="M719" s="8"/>
      <c r="N719" s="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1"/>
      <c r="B720" s="2"/>
      <c r="C720" s="2"/>
      <c r="D720" s="3"/>
      <c r="E720" s="8"/>
      <c r="F720" s="8"/>
      <c r="G720" s="8"/>
      <c r="H720" s="8"/>
      <c r="I720" s="9"/>
      <c r="J720" s="8"/>
      <c r="K720" s="9"/>
      <c r="L720" s="8"/>
      <c r="M720" s="8"/>
      <c r="N720" s="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1"/>
      <c r="B721" s="2"/>
      <c r="C721" s="2"/>
      <c r="D721" s="3"/>
      <c r="E721" s="8"/>
      <c r="F721" s="8"/>
      <c r="G721" s="8"/>
      <c r="H721" s="8"/>
      <c r="I721" s="9"/>
      <c r="J721" s="8"/>
      <c r="K721" s="9"/>
      <c r="L721" s="8"/>
      <c r="M721" s="8"/>
      <c r="N721" s="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1"/>
      <c r="B722" s="2"/>
      <c r="C722" s="2"/>
      <c r="D722" s="3"/>
      <c r="E722" s="8"/>
      <c r="F722" s="8"/>
      <c r="G722" s="8"/>
      <c r="H722" s="8"/>
      <c r="I722" s="9"/>
      <c r="J722" s="8"/>
      <c r="K722" s="9"/>
      <c r="L722" s="8"/>
      <c r="M722" s="8"/>
      <c r="N722" s="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1"/>
      <c r="B723" s="2"/>
      <c r="C723" s="2"/>
      <c r="D723" s="3"/>
      <c r="E723" s="8"/>
      <c r="F723" s="8"/>
      <c r="G723" s="8"/>
      <c r="H723" s="8"/>
      <c r="I723" s="9"/>
      <c r="J723" s="8"/>
      <c r="K723" s="9"/>
      <c r="L723" s="8"/>
      <c r="M723" s="8"/>
      <c r="N723" s="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1"/>
      <c r="B724" s="2"/>
      <c r="C724" s="2"/>
      <c r="D724" s="3"/>
      <c r="E724" s="8"/>
      <c r="F724" s="8"/>
      <c r="G724" s="8"/>
      <c r="H724" s="8"/>
      <c r="I724" s="9"/>
      <c r="J724" s="8"/>
      <c r="K724" s="9"/>
      <c r="L724" s="8"/>
      <c r="M724" s="8"/>
      <c r="N724" s="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1"/>
      <c r="B725" s="2"/>
      <c r="C725" s="2"/>
      <c r="D725" s="3"/>
      <c r="E725" s="8"/>
      <c r="F725" s="8"/>
      <c r="G725" s="8"/>
      <c r="H725" s="8"/>
      <c r="I725" s="9"/>
      <c r="J725" s="8"/>
      <c r="K725" s="9"/>
      <c r="L725" s="8"/>
      <c r="M725" s="8"/>
      <c r="N725" s="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1"/>
      <c r="B726" s="2"/>
      <c r="C726" s="2"/>
      <c r="D726" s="3"/>
      <c r="E726" s="8"/>
      <c r="F726" s="8"/>
      <c r="G726" s="8"/>
      <c r="H726" s="8"/>
      <c r="I726" s="9"/>
      <c r="J726" s="8"/>
      <c r="K726" s="9"/>
      <c r="L726" s="8"/>
      <c r="M726" s="8"/>
      <c r="N726" s="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1"/>
      <c r="B727" s="2"/>
      <c r="C727" s="2"/>
      <c r="D727" s="3"/>
      <c r="E727" s="8"/>
      <c r="F727" s="8"/>
      <c r="G727" s="8"/>
      <c r="H727" s="8"/>
      <c r="I727" s="9"/>
      <c r="J727" s="8"/>
      <c r="K727" s="9"/>
      <c r="L727" s="8"/>
      <c r="M727" s="8"/>
      <c r="N727" s="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1"/>
      <c r="B728" s="2"/>
      <c r="C728" s="2"/>
      <c r="D728" s="3"/>
      <c r="E728" s="8"/>
      <c r="F728" s="8"/>
      <c r="G728" s="8"/>
      <c r="H728" s="8"/>
      <c r="I728" s="9"/>
      <c r="J728" s="8"/>
      <c r="K728" s="9"/>
      <c r="L728" s="8"/>
      <c r="M728" s="8"/>
      <c r="N728" s="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1"/>
      <c r="B729" s="2"/>
      <c r="C729" s="2"/>
      <c r="D729" s="3"/>
      <c r="E729" s="8"/>
      <c r="F729" s="8"/>
      <c r="G729" s="8"/>
      <c r="H729" s="8"/>
      <c r="I729" s="9"/>
      <c r="J729" s="8"/>
      <c r="K729" s="9"/>
      <c r="L729" s="8"/>
      <c r="M729" s="8"/>
      <c r="N729" s="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1"/>
      <c r="B730" s="2"/>
      <c r="C730" s="2"/>
      <c r="D730" s="3"/>
      <c r="E730" s="8"/>
      <c r="F730" s="8"/>
      <c r="G730" s="8"/>
      <c r="H730" s="8"/>
      <c r="I730" s="9"/>
      <c r="J730" s="8"/>
      <c r="K730" s="9"/>
      <c r="L730" s="8"/>
      <c r="M730" s="8"/>
      <c r="N730" s="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1"/>
      <c r="B731" s="2"/>
      <c r="C731" s="2"/>
      <c r="D731" s="3"/>
      <c r="E731" s="8"/>
      <c r="F731" s="8"/>
      <c r="G731" s="8"/>
      <c r="H731" s="8"/>
      <c r="I731" s="9"/>
      <c r="J731" s="8"/>
      <c r="K731" s="9"/>
      <c r="L731" s="8"/>
      <c r="M731" s="8"/>
      <c r="N731" s="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1"/>
      <c r="B732" s="2"/>
      <c r="C732" s="2"/>
      <c r="D732" s="3"/>
      <c r="E732" s="8"/>
      <c r="F732" s="8"/>
      <c r="G732" s="8"/>
      <c r="H732" s="8"/>
      <c r="I732" s="9"/>
      <c r="J732" s="8"/>
      <c r="K732" s="9"/>
      <c r="L732" s="8"/>
      <c r="M732" s="8"/>
      <c r="N732" s="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1"/>
      <c r="B733" s="2"/>
      <c r="C733" s="2"/>
      <c r="D733" s="3"/>
      <c r="E733" s="8"/>
      <c r="F733" s="8"/>
      <c r="G733" s="8"/>
      <c r="H733" s="8"/>
      <c r="I733" s="9"/>
      <c r="J733" s="8"/>
      <c r="K733" s="9"/>
      <c r="L733" s="8"/>
      <c r="M733" s="8"/>
      <c r="N733" s="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1"/>
      <c r="B734" s="2"/>
      <c r="C734" s="2"/>
      <c r="D734" s="3"/>
      <c r="E734" s="8"/>
      <c r="F734" s="8"/>
      <c r="G734" s="8"/>
      <c r="H734" s="8"/>
      <c r="I734" s="9"/>
      <c r="J734" s="8"/>
      <c r="K734" s="9"/>
      <c r="L734" s="8"/>
      <c r="M734" s="8"/>
      <c r="N734" s="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1"/>
      <c r="B735" s="2"/>
      <c r="C735" s="2"/>
      <c r="D735" s="3"/>
      <c r="E735" s="8"/>
      <c r="F735" s="8"/>
      <c r="G735" s="8"/>
      <c r="H735" s="8"/>
      <c r="I735" s="9"/>
      <c r="J735" s="8"/>
      <c r="K735" s="9"/>
      <c r="L735" s="8"/>
      <c r="M735" s="8"/>
      <c r="N735" s="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1"/>
      <c r="B736" s="2"/>
      <c r="C736" s="2"/>
      <c r="D736" s="3"/>
      <c r="E736" s="8"/>
      <c r="F736" s="8"/>
      <c r="G736" s="8"/>
      <c r="H736" s="8"/>
      <c r="I736" s="9"/>
      <c r="J736" s="8"/>
      <c r="K736" s="9"/>
      <c r="L736" s="8"/>
      <c r="M736" s="8"/>
      <c r="N736" s="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1"/>
      <c r="B737" s="2"/>
      <c r="C737" s="2"/>
      <c r="D737" s="3"/>
      <c r="E737" s="8"/>
      <c r="F737" s="8"/>
      <c r="G737" s="8"/>
      <c r="H737" s="8"/>
      <c r="I737" s="9"/>
      <c r="J737" s="8"/>
      <c r="K737" s="9"/>
      <c r="L737" s="8"/>
      <c r="M737" s="8"/>
      <c r="N737" s="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1"/>
      <c r="B738" s="2"/>
      <c r="C738" s="2"/>
      <c r="D738" s="3"/>
      <c r="E738" s="8"/>
      <c r="F738" s="8"/>
      <c r="G738" s="8"/>
      <c r="H738" s="8"/>
      <c r="I738" s="9"/>
      <c r="J738" s="8"/>
      <c r="K738" s="9"/>
      <c r="L738" s="8"/>
      <c r="M738" s="8"/>
      <c r="N738" s="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1"/>
      <c r="B739" s="2"/>
      <c r="C739" s="2"/>
      <c r="D739" s="3"/>
      <c r="E739" s="8"/>
      <c r="F739" s="8"/>
      <c r="G739" s="8"/>
      <c r="H739" s="8"/>
      <c r="I739" s="9"/>
      <c r="J739" s="8"/>
      <c r="K739" s="9"/>
      <c r="L739" s="8"/>
      <c r="M739" s="8"/>
      <c r="N739" s="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1"/>
      <c r="B740" s="2"/>
      <c r="C740" s="2"/>
      <c r="D740" s="3"/>
      <c r="E740" s="8"/>
      <c r="F740" s="8"/>
      <c r="G740" s="8"/>
      <c r="H740" s="8"/>
      <c r="I740" s="9"/>
      <c r="J740" s="8"/>
      <c r="K740" s="9"/>
      <c r="L740" s="8"/>
      <c r="M740" s="8"/>
      <c r="N740" s="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1"/>
      <c r="B741" s="2"/>
      <c r="C741" s="2"/>
      <c r="D741" s="3"/>
      <c r="E741" s="8"/>
      <c r="F741" s="8"/>
      <c r="G741" s="8"/>
      <c r="H741" s="8"/>
      <c r="I741" s="9"/>
      <c r="J741" s="8"/>
      <c r="K741" s="9"/>
      <c r="L741" s="8"/>
      <c r="M741" s="8"/>
      <c r="N741" s="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1"/>
      <c r="B742" s="2"/>
      <c r="C742" s="2"/>
      <c r="D742" s="3"/>
      <c r="E742" s="8"/>
      <c r="F742" s="8"/>
      <c r="G742" s="8"/>
      <c r="H742" s="8"/>
      <c r="I742" s="9"/>
      <c r="J742" s="8"/>
      <c r="K742" s="9"/>
      <c r="L742" s="8"/>
      <c r="M742" s="8"/>
      <c r="N742" s="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1"/>
      <c r="B743" s="2"/>
      <c r="C743" s="2"/>
      <c r="D743" s="3"/>
      <c r="E743" s="8"/>
      <c r="F743" s="8"/>
      <c r="G743" s="8"/>
      <c r="H743" s="8"/>
      <c r="I743" s="9"/>
      <c r="J743" s="8"/>
      <c r="K743" s="9"/>
      <c r="L743" s="8"/>
      <c r="M743" s="8"/>
      <c r="N743" s="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1"/>
      <c r="B744" s="2"/>
      <c r="C744" s="2"/>
      <c r="D744" s="3"/>
      <c r="E744" s="8"/>
      <c r="F744" s="8"/>
      <c r="G744" s="8"/>
      <c r="H744" s="8"/>
      <c r="I744" s="9"/>
      <c r="J744" s="8"/>
      <c r="K744" s="9"/>
      <c r="L744" s="8"/>
      <c r="M744" s="8"/>
      <c r="N744" s="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1"/>
      <c r="B745" s="2"/>
      <c r="C745" s="2"/>
      <c r="D745" s="3"/>
      <c r="E745" s="8"/>
      <c r="F745" s="8"/>
      <c r="G745" s="8"/>
      <c r="H745" s="8"/>
      <c r="I745" s="9"/>
      <c r="J745" s="8"/>
      <c r="K745" s="9"/>
      <c r="L745" s="8"/>
      <c r="M745" s="8"/>
      <c r="N745" s="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1"/>
      <c r="B746" s="2"/>
      <c r="C746" s="2"/>
      <c r="D746" s="3"/>
      <c r="E746" s="8"/>
      <c r="F746" s="8"/>
      <c r="G746" s="8"/>
      <c r="H746" s="8"/>
      <c r="I746" s="9"/>
      <c r="J746" s="8"/>
      <c r="K746" s="9"/>
      <c r="L746" s="8"/>
      <c r="M746" s="8"/>
      <c r="N746" s="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1"/>
      <c r="B747" s="2"/>
      <c r="C747" s="2"/>
      <c r="D747" s="3"/>
      <c r="E747" s="8"/>
      <c r="F747" s="8"/>
      <c r="G747" s="8"/>
      <c r="H747" s="8"/>
      <c r="I747" s="9"/>
      <c r="J747" s="8"/>
      <c r="K747" s="9"/>
      <c r="L747" s="8"/>
      <c r="M747" s="8"/>
      <c r="N747" s="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1"/>
      <c r="B748" s="2"/>
      <c r="C748" s="2"/>
      <c r="D748" s="3"/>
      <c r="E748" s="8"/>
      <c r="F748" s="8"/>
      <c r="G748" s="8"/>
      <c r="H748" s="8"/>
      <c r="I748" s="9"/>
      <c r="J748" s="8"/>
      <c r="K748" s="9"/>
      <c r="L748" s="8"/>
      <c r="M748" s="8"/>
      <c r="N748" s="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1"/>
      <c r="B749" s="2"/>
      <c r="C749" s="2"/>
      <c r="D749" s="3"/>
      <c r="E749" s="8"/>
      <c r="F749" s="8"/>
      <c r="G749" s="8"/>
      <c r="H749" s="8"/>
      <c r="I749" s="9"/>
      <c r="J749" s="8"/>
      <c r="K749" s="9"/>
      <c r="L749" s="8"/>
      <c r="M749" s="8"/>
      <c r="N749" s="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1"/>
      <c r="B750" s="2"/>
      <c r="C750" s="2"/>
      <c r="D750" s="3"/>
      <c r="E750" s="8"/>
      <c r="F750" s="8"/>
      <c r="G750" s="8"/>
      <c r="H750" s="8"/>
      <c r="I750" s="9"/>
      <c r="J750" s="8"/>
      <c r="K750" s="9"/>
      <c r="L750" s="8"/>
      <c r="M750" s="8"/>
      <c r="N750" s="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1"/>
      <c r="B751" s="2"/>
      <c r="C751" s="2"/>
      <c r="D751" s="3"/>
      <c r="E751" s="8"/>
      <c r="F751" s="8"/>
      <c r="G751" s="8"/>
      <c r="H751" s="8"/>
      <c r="I751" s="9"/>
      <c r="J751" s="8"/>
      <c r="K751" s="9"/>
      <c r="L751" s="8"/>
      <c r="M751" s="8"/>
      <c r="N751" s="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1"/>
      <c r="B752" s="2"/>
      <c r="C752" s="2"/>
      <c r="D752" s="3"/>
      <c r="E752" s="8"/>
      <c r="F752" s="8"/>
      <c r="G752" s="8"/>
      <c r="H752" s="8"/>
      <c r="I752" s="9"/>
      <c r="J752" s="8"/>
      <c r="K752" s="9"/>
      <c r="L752" s="8"/>
      <c r="M752" s="8"/>
      <c r="N752" s="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1"/>
      <c r="B753" s="2"/>
      <c r="C753" s="2"/>
      <c r="D753" s="3"/>
      <c r="E753" s="8"/>
      <c r="F753" s="8"/>
      <c r="G753" s="8"/>
      <c r="H753" s="8"/>
      <c r="I753" s="9"/>
      <c r="J753" s="8"/>
      <c r="K753" s="9"/>
      <c r="L753" s="8"/>
      <c r="M753" s="8"/>
      <c r="N753" s="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1"/>
      <c r="B754" s="2"/>
      <c r="C754" s="2"/>
      <c r="D754" s="3"/>
      <c r="E754" s="8"/>
      <c r="F754" s="8"/>
      <c r="G754" s="8"/>
      <c r="H754" s="8"/>
      <c r="I754" s="9"/>
      <c r="J754" s="8"/>
      <c r="K754" s="9"/>
      <c r="L754" s="8"/>
      <c r="M754" s="8"/>
      <c r="N754" s="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1"/>
      <c r="B755" s="2"/>
      <c r="C755" s="2"/>
      <c r="D755" s="3"/>
      <c r="E755" s="8"/>
      <c r="F755" s="8"/>
      <c r="G755" s="8"/>
      <c r="H755" s="8"/>
      <c r="I755" s="9"/>
      <c r="J755" s="8"/>
      <c r="K755" s="9"/>
      <c r="L755" s="8"/>
      <c r="M755" s="8"/>
      <c r="N755" s="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1"/>
      <c r="B756" s="2"/>
      <c r="C756" s="2"/>
      <c r="D756" s="3"/>
      <c r="E756" s="8"/>
      <c r="F756" s="8"/>
      <c r="G756" s="8"/>
      <c r="H756" s="8"/>
      <c r="I756" s="9"/>
      <c r="J756" s="8"/>
      <c r="K756" s="9"/>
      <c r="L756" s="8"/>
      <c r="M756" s="8"/>
      <c r="N756" s="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1"/>
      <c r="B757" s="2"/>
      <c r="C757" s="2"/>
      <c r="D757" s="3"/>
      <c r="E757" s="8"/>
      <c r="F757" s="8"/>
      <c r="G757" s="8"/>
      <c r="H757" s="8"/>
      <c r="I757" s="9"/>
      <c r="J757" s="8"/>
      <c r="K757" s="9"/>
      <c r="L757" s="8"/>
      <c r="M757" s="8"/>
      <c r="N757" s="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1"/>
      <c r="B758" s="2"/>
      <c r="C758" s="2"/>
      <c r="D758" s="3"/>
      <c r="E758" s="8"/>
      <c r="F758" s="8"/>
      <c r="G758" s="8"/>
      <c r="H758" s="8"/>
      <c r="I758" s="9"/>
      <c r="J758" s="8"/>
      <c r="K758" s="9"/>
      <c r="L758" s="8"/>
      <c r="M758" s="8"/>
      <c r="N758" s="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1"/>
      <c r="B759" s="2"/>
      <c r="C759" s="2"/>
      <c r="D759" s="3"/>
      <c r="E759" s="8"/>
      <c r="F759" s="8"/>
      <c r="G759" s="8"/>
      <c r="H759" s="8"/>
      <c r="I759" s="9"/>
      <c r="J759" s="8"/>
      <c r="K759" s="9"/>
      <c r="L759" s="8"/>
      <c r="M759" s="8"/>
      <c r="N759" s="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1"/>
      <c r="B760" s="2"/>
      <c r="C760" s="2"/>
      <c r="D760" s="3"/>
      <c r="E760" s="8"/>
      <c r="F760" s="8"/>
      <c r="G760" s="8"/>
      <c r="H760" s="8"/>
      <c r="I760" s="9"/>
      <c r="J760" s="8"/>
      <c r="K760" s="9"/>
      <c r="L760" s="8"/>
      <c r="M760" s="8"/>
      <c r="N760" s="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1"/>
      <c r="B761" s="2"/>
      <c r="C761" s="2"/>
      <c r="D761" s="3"/>
      <c r="E761" s="8"/>
      <c r="F761" s="8"/>
      <c r="G761" s="8"/>
      <c r="H761" s="8"/>
      <c r="I761" s="9"/>
      <c r="J761" s="8"/>
      <c r="K761" s="9"/>
      <c r="L761" s="8"/>
      <c r="M761" s="8"/>
      <c r="N761" s="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1"/>
      <c r="B762" s="2"/>
      <c r="C762" s="2"/>
      <c r="D762" s="3"/>
      <c r="E762" s="8"/>
      <c r="F762" s="8"/>
      <c r="G762" s="8"/>
      <c r="H762" s="8"/>
      <c r="I762" s="9"/>
      <c r="J762" s="8"/>
      <c r="K762" s="9"/>
      <c r="L762" s="8"/>
      <c r="M762" s="8"/>
      <c r="N762" s="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1"/>
      <c r="B763" s="2"/>
      <c r="C763" s="2"/>
      <c r="D763" s="3"/>
      <c r="E763" s="8"/>
      <c r="F763" s="8"/>
      <c r="G763" s="8"/>
      <c r="H763" s="8"/>
      <c r="I763" s="9"/>
      <c r="J763" s="8"/>
      <c r="K763" s="9"/>
      <c r="L763" s="8"/>
      <c r="M763" s="8"/>
      <c r="N763" s="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1"/>
      <c r="B764" s="2"/>
      <c r="C764" s="2"/>
      <c r="D764" s="3"/>
      <c r="E764" s="8"/>
      <c r="F764" s="8"/>
      <c r="G764" s="8"/>
      <c r="H764" s="8"/>
      <c r="I764" s="9"/>
      <c r="J764" s="8"/>
      <c r="K764" s="9"/>
      <c r="L764" s="8"/>
      <c r="M764" s="8"/>
      <c r="N764" s="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1"/>
      <c r="B765" s="2"/>
      <c r="C765" s="2"/>
      <c r="D765" s="3"/>
      <c r="E765" s="8"/>
      <c r="F765" s="8"/>
      <c r="G765" s="8"/>
      <c r="H765" s="8"/>
      <c r="I765" s="9"/>
      <c r="J765" s="8"/>
      <c r="K765" s="9"/>
      <c r="L765" s="8"/>
      <c r="M765" s="8"/>
      <c r="N765" s="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1"/>
      <c r="B766" s="2"/>
      <c r="C766" s="2"/>
      <c r="D766" s="3"/>
      <c r="E766" s="8"/>
      <c r="F766" s="8"/>
      <c r="G766" s="8"/>
      <c r="H766" s="8"/>
      <c r="I766" s="9"/>
      <c r="J766" s="8"/>
      <c r="K766" s="9"/>
      <c r="L766" s="8"/>
      <c r="M766" s="8"/>
      <c r="N766" s="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1"/>
      <c r="B767" s="2"/>
      <c r="C767" s="2"/>
      <c r="D767" s="3"/>
      <c r="E767" s="8"/>
      <c r="F767" s="8"/>
      <c r="G767" s="8"/>
      <c r="H767" s="8"/>
      <c r="I767" s="9"/>
      <c r="J767" s="8"/>
      <c r="K767" s="9"/>
      <c r="L767" s="8"/>
      <c r="M767" s="8"/>
      <c r="N767" s="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1"/>
      <c r="B768" s="2"/>
      <c r="C768" s="2"/>
      <c r="D768" s="3"/>
      <c r="E768" s="8"/>
      <c r="F768" s="8"/>
      <c r="G768" s="8"/>
      <c r="H768" s="8"/>
      <c r="I768" s="9"/>
      <c r="J768" s="8"/>
      <c r="K768" s="9"/>
      <c r="L768" s="8"/>
      <c r="M768" s="8"/>
      <c r="N768" s="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1"/>
      <c r="B769" s="2"/>
      <c r="C769" s="2"/>
      <c r="D769" s="3"/>
      <c r="E769" s="8"/>
      <c r="F769" s="8"/>
      <c r="G769" s="8"/>
      <c r="H769" s="8"/>
      <c r="I769" s="9"/>
      <c r="J769" s="8"/>
      <c r="K769" s="9"/>
      <c r="L769" s="8"/>
      <c r="M769" s="8"/>
      <c r="N769" s="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1"/>
      <c r="B770" s="2"/>
      <c r="C770" s="2"/>
      <c r="D770" s="3"/>
      <c r="E770" s="8"/>
      <c r="F770" s="8"/>
      <c r="G770" s="8"/>
      <c r="H770" s="8"/>
      <c r="I770" s="9"/>
      <c r="J770" s="8"/>
      <c r="K770" s="9"/>
      <c r="L770" s="8"/>
      <c r="M770" s="8"/>
      <c r="N770" s="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1"/>
      <c r="B771" s="2"/>
      <c r="C771" s="2"/>
      <c r="D771" s="3"/>
      <c r="E771" s="8"/>
      <c r="F771" s="8"/>
      <c r="G771" s="8"/>
      <c r="H771" s="8"/>
      <c r="I771" s="9"/>
      <c r="J771" s="8"/>
      <c r="K771" s="9"/>
      <c r="L771" s="8"/>
      <c r="M771" s="8"/>
      <c r="N771" s="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1"/>
      <c r="B772" s="2"/>
      <c r="C772" s="2"/>
      <c r="D772" s="3"/>
      <c r="E772" s="8"/>
      <c r="F772" s="8"/>
      <c r="G772" s="8"/>
      <c r="H772" s="8"/>
      <c r="I772" s="9"/>
      <c r="J772" s="8"/>
      <c r="K772" s="9"/>
      <c r="L772" s="8"/>
      <c r="M772" s="8"/>
      <c r="N772" s="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1"/>
      <c r="B773" s="2"/>
      <c r="C773" s="2"/>
      <c r="D773" s="3"/>
      <c r="E773" s="8"/>
      <c r="F773" s="8"/>
      <c r="G773" s="8"/>
      <c r="H773" s="8"/>
      <c r="I773" s="9"/>
      <c r="J773" s="8"/>
      <c r="K773" s="9"/>
      <c r="L773" s="8"/>
      <c r="M773" s="8"/>
      <c r="N773" s="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1"/>
      <c r="B774" s="2"/>
      <c r="C774" s="2"/>
      <c r="D774" s="3"/>
      <c r="E774" s="8"/>
      <c r="F774" s="8"/>
      <c r="G774" s="8"/>
      <c r="H774" s="8"/>
      <c r="I774" s="9"/>
      <c r="J774" s="8"/>
      <c r="K774" s="9"/>
      <c r="L774" s="8"/>
      <c r="M774" s="8"/>
      <c r="N774" s="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1"/>
      <c r="B775" s="2"/>
      <c r="C775" s="2"/>
      <c r="D775" s="3"/>
      <c r="E775" s="8"/>
      <c r="F775" s="8"/>
      <c r="G775" s="8"/>
      <c r="H775" s="8"/>
      <c r="I775" s="9"/>
      <c r="J775" s="8"/>
      <c r="K775" s="9"/>
      <c r="L775" s="8"/>
      <c r="M775" s="8"/>
      <c r="N775" s="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1"/>
      <c r="B776" s="2"/>
      <c r="C776" s="2"/>
      <c r="D776" s="3"/>
      <c r="E776" s="8"/>
      <c r="F776" s="8"/>
      <c r="G776" s="8"/>
      <c r="H776" s="8"/>
      <c r="I776" s="9"/>
      <c r="J776" s="8"/>
      <c r="K776" s="9"/>
      <c r="L776" s="8"/>
      <c r="M776" s="8"/>
      <c r="N776" s="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1"/>
      <c r="B777" s="2"/>
      <c r="C777" s="2"/>
      <c r="D777" s="3"/>
      <c r="E777" s="8"/>
      <c r="F777" s="8"/>
      <c r="G777" s="8"/>
      <c r="H777" s="8"/>
      <c r="I777" s="9"/>
      <c r="J777" s="8"/>
      <c r="K777" s="9"/>
      <c r="L777" s="8"/>
      <c r="M777" s="8"/>
      <c r="N777" s="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1"/>
      <c r="B778" s="2"/>
      <c r="C778" s="2"/>
      <c r="D778" s="3"/>
      <c r="E778" s="8"/>
      <c r="F778" s="8"/>
      <c r="G778" s="8"/>
      <c r="H778" s="8"/>
      <c r="I778" s="9"/>
      <c r="J778" s="8"/>
      <c r="K778" s="9"/>
      <c r="L778" s="8"/>
      <c r="M778" s="8"/>
      <c r="N778" s="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1"/>
      <c r="B779" s="2"/>
      <c r="C779" s="2"/>
      <c r="D779" s="3"/>
      <c r="E779" s="8"/>
      <c r="F779" s="8"/>
      <c r="G779" s="8"/>
      <c r="H779" s="8"/>
      <c r="I779" s="9"/>
      <c r="J779" s="8"/>
      <c r="K779" s="9"/>
      <c r="L779" s="8"/>
      <c r="M779" s="8"/>
      <c r="N779" s="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1"/>
      <c r="B780" s="2"/>
      <c r="C780" s="2"/>
      <c r="D780" s="3"/>
      <c r="E780" s="8"/>
      <c r="F780" s="8"/>
      <c r="G780" s="8"/>
      <c r="H780" s="8"/>
      <c r="I780" s="9"/>
      <c r="J780" s="8"/>
      <c r="K780" s="9"/>
      <c r="L780" s="8"/>
      <c r="M780" s="8"/>
      <c r="N780" s="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1"/>
      <c r="B781" s="2"/>
      <c r="C781" s="2"/>
      <c r="D781" s="3"/>
      <c r="E781" s="8"/>
      <c r="F781" s="8"/>
      <c r="G781" s="8"/>
      <c r="H781" s="8"/>
      <c r="I781" s="9"/>
      <c r="J781" s="8"/>
      <c r="K781" s="9"/>
      <c r="L781" s="8"/>
      <c r="M781" s="8"/>
      <c r="N781" s="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1"/>
      <c r="B782" s="2"/>
      <c r="C782" s="2"/>
      <c r="D782" s="3"/>
      <c r="E782" s="8"/>
      <c r="F782" s="8"/>
      <c r="G782" s="8"/>
      <c r="H782" s="8"/>
      <c r="I782" s="9"/>
      <c r="J782" s="8"/>
      <c r="K782" s="9"/>
      <c r="L782" s="8"/>
      <c r="M782" s="8"/>
      <c r="N782" s="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1"/>
      <c r="B783" s="2"/>
      <c r="C783" s="2"/>
      <c r="D783" s="3"/>
      <c r="E783" s="8"/>
      <c r="F783" s="8"/>
      <c r="G783" s="8"/>
      <c r="H783" s="8"/>
      <c r="I783" s="9"/>
      <c r="J783" s="8"/>
      <c r="K783" s="9"/>
      <c r="L783" s="8"/>
      <c r="M783" s="8"/>
      <c r="N783" s="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1"/>
      <c r="B784" s="2"/>
      <c r="C784" s="2"/>
      <c r="D784" s="3"/>
      <c r="E784" s="8"/>
      <c r="F784" s="8"/>
      <c r="G784" s="8"/>
      <c r="H784" s="8"/>
      <c r="I784" s="9"/>
      <c r="J784" s="8"/>
      <c r="K784" s="9"/>
      <c r="L784" s="8"/>
      <c r="M784" s="8"/>
      <c r="N784" s="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1"/>
      <c r="B785" s="2"/>
      <c r="C785" s="2"/>
      <c r="D785" s="3"/>
      <c r="E785" s="8"/>
      <c r="F785" s="8"/>
      <c r="G785" s="8"/>
      <c r="H785" s="8"/>
      <c r="I785" s="9"/>
      <c r="J785" s="8"/>
      <c r="K785" s="9"/>
      <c r="L785" s="8"/>
      <c r="M785" s="8"/>
      <c r="N785" s="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1"/>
      <c r="B786" s="2"/>
      <c r="C786" s="2"/>
      <c r="D786" s="3"/>
      <c r="E786" s="8"/>
      <c r="F786" s="8"/>
      <c r="G786" s="8"/>
      <c r="H786" s="8"/>
      <c r="I786" s="9"/>
      <c r="J786" s="8"/>
      <c r="K786" s="9"/>
      <c r="L786" s="8"/>
      <c r="M786" s="8"/>
      <c r="N786" s="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1"/>
      <c r="B787" s="2"/>
      <c r="C787" s="2"/>
      <c r="D787" s="3"/>
      <c r="E787" s="8"/>
      <c r="F787" s="8"/>
      <c r="G787" s="8"/>
      <c r="H787" s="8"/>
      <c r="I787" s="9"/>
      <c r="J787" s="8"/>
      <c r="K787" s="9"/>
      <c r="L787" s="8"/>
      <c r="M787" s="8"/>
      <c r="N787" s="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1"/>
      <c r="B788" s="2"/>
      <c r="C788" s="2"/>
      <c r="D788" s="3"/>
      <c r="E788" s="8"/>
      <c r="F788" s="8"/>
      <c r="G788" s="8"/>
      <c r="H788" s="8"/>
      <c r="I788" s="9"/>
      <c r="J788" s="8"/>
      <c r="K788" s="9"/>
      <c r="L788" s="8"/>
      <c r="M788" s="8"/>
      <c r="N788" s="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1"/>
      <c r="B789" s="2"/>
      <c r="C789" s="2"/>
      <c r="D789" s="3"/>
      <c r="E789" s="8"/>
      <c r="F789" s="8"/>
      <c r="G789" s="8"/>
      <c r="H789" s="8"/>
      <c r="I789" s="9"/>
      <c r="J789" s="8"/>
      <c r="K789" s="9"/>
      <c r="L789" s="8"/>
      <c r="M789" s="8"/>
      <c r="N789" s="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1"/>
      <c r="B790" s="2"/>
      <c r="C790" s="2"/>
      <c r="D790" s="3"/>
      <c r="E790" s="8"/>
      <c r="F790" s="8"/>
      <c r="G790" s="8"/>
      <c r="H790" s="8"/>
      <c r="I790" s="9"/>
      <c r="J790" s="8"/>
      <c r="K790" s="9"/>
      <c r="L790" s="8"/>
      <c r="M790" s="8"/>
      <c r="N790" s="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1"/>
      <c r="B791" s="2"/>
      <c r="C791" s="2"/>
      <c r="D791" s="3"/>
      <c r="E791" s="8"/>
      <c r="F791" s="8"/>
      <c r="G791" s="8"/>
      <c r="H791" s="8"/>
      <c r="I791" s="9"/>
      <c r="J791" s="8"/>
      <c r="K791" s="9"/>
      <c r="L791" s="8"/>
      <c r="M791" s="8"/>
      <c r="N791" s="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1"/>
      <c r="B792" s="2"/>
      <c r="C792" s="2"/>
      <c r="D792" s="3"/>
      <c r="E792" s="8"/>
      <c r="F792" s="8"/>
      <c r="G792" s="8"/>
      <c r="H792" s="8"/>
      <c r="I792" s="9"/>
      <c r="J792" s="8"/>
      <c r="K792" s="9"/>
      <c r="L792" s="8"/>
      <c r="M792" s="8"/>
      <c r="N792" s="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1"/>
      <c r="B793" s="2"/>
      <c r="C793" s="2"/>
      <c r="D793" s="3"/>
      <c r="E793" s="8"/>
      <c r="F793" s="8"/>
      <c r="G793" s="8"/>
      <c r="H793" s="8"/>
      <c r="I793" s="9"/>
      <c r="J793" s="8"/>
      <c r="K793" s="9"/>
      <c r="L793" s="8"/>
      <c r="M793" s="8"/>
      <c r="N793" s="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1"/>
      <c r="B794" s="2"/>
      <c r="C794" s="2"/>
      <c r="D794" s="3"/>
      <c r="E794" s="8"/>
      <c r="F794" s="8"/>
      <c r="G794" s="8"/>
      <c r="H794" s="8"/>
      <c r="I794" s="9"/>
      <c r="J794" s="8"/>
      <c r="K794" s="9"/>
      <c r="L794" s="8"/>
      <c r="M794" s="8"/>
      <c r="N794" s="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1"/>
      <c r="B795" s="2"/>
      <c r="C795" s="2"/>
      <c r="D795" s="3"/>
      <c r="E795" s="8"/>
      <c r="F795" s="8"/>
      <c r="G795" s="8"/>
      <c r="H795" s="8"/>
      <c r="I795" s="9"/>
      <c r="J795" s="8"/>
      <c r="K795" s="9"/>
      <c r="L795" s="8"/>
      <c r="M795" s="8"/>
      <c r="N795" s="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1"/>
      <c r="B796" s="2"/>
      <c r="C796" s="2"/>
      <c r="D796" s="3"/>
      <c r="E796" s="8"/>
      <c r="F796" s="8"/>
      <c r="G796" s="8"/>
      <c r="H796" s="8"/>
      <c r="I796" s="9"/>
      <c r="J796" s="8"/>
      <c r="K796" s="9"/>
      <c r="L796" s="8"/>
      <c r="M796" s="8"/>
      <c r="N796" s="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1"/>
      <c r="B797" s="2"/>
      <c r="C797" s="2"/>
      <c r="D797" s="3"/>
      <c r="E797" s="8"/>
      <c r="F797" s="8"/>
      <c r="G797" s="8"/>
      <c r="H797" s="8"/>
      <c r="I797" s="9"/>
      <c r="J797" s="8"/>
      <c r="K797" s="9"/>
      <c r="L797" s="8"/>
      <c r="M797" s="8"/>
      <c r="N797" s="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1"/>
      <c r="B798" s="2"/>
      <c r="C798" s="2"/>
      <c r="D798" s="3"/>
      <c r="E798" s="8"/>
      <c r="F798" s="8"/>
      <c r="G798" s="8"/>
      <c r="H798" s="8"/>
      <c r="I798" s="9"/>
      <c r="J798" s="8"/>
      <c r="K798" s="9"/>
      <c r="L798" s="8"/>
      <c r="M798" s="8"/>
      <c r="N798" s="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1"/>
      <c r="B799" s="2"/>
      <c r="C799" s="2"/>
      <c r="D799" s="3"/>
      <c r="E799" s="8"/>
      <c r="F799" s="8"/>
      <c r="G799" s="8"/>
      <c r="H799" s="8"/>
      <c r="I799" s="9"/>
      <c r="J799" s="8"/>
      <c r="K799" s="9"/>
      <c r="L799" s="8"/>
      <c r="M799" s="8"/>
      <c r="N799" s="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1"/>
      <c r="B800" s="2"/>
      <c r="C800" s="2"/>
      <c r="D800" s="3"/>
      <c r="E800" s="8"/>
      <c r="F800" s="8"/>
      <c r="G800" s="8"/>
      <c r="H800" s="8"/>
      <c r="I800" s="9"/>
      <c r="J800" s="8"/>
      <c r="K800" s="9"/>
      <c r="L800" s="8"/>
      <c r="M800" s="8"/>
      <c r="N800" s="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1"/>
      <c r="B801" s="2"/>
      <c r="C801" s="2"/>
      <c r="D801" s="3"/>
      <c r="E801" s="8"/>
      <c r="F801" s="8"/>
      <c r="G801" s="8"/>
      <c r="H801" s="8"/>
      <c r="I801" s="9"/>
      <c r="J801" s="8"/>
      <c r="K801" s="9"/>
      <c r="L801" s="8"/>
      <c r="M801" s="8"/>
      <c r="N801" s="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1"/>
      <c r="B802" s="2"/>
      <c r="C802" s="2"/>
      <c r="D802" s="3"/>
      <c r="E802" s="8"/>
      <c r="F802" s="8"/>
      <c r="G802" s="8"/>
      <c r="H802" s="8"/>
      <c r="I802" s="9"/>
      <c r="J802" s="8"/>
      <c r="K802" s="9"/>
      <c r="L802" s="8"/>
      <c r="M802" s="8"/>
      <c r="N802" s="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1"/>
      <c r="B803" s="2"/>
      <c r="C803" s="2"/>
      <c r="D803" s="3"/>
      <c r="E803" s="8"/>
      <c r="F803" s="8"/>
      <c r="G803" s="8"/>
      <c r="H803" s="8"/>
      <c r="I803" s="9"/>
      <c r="J803" s="8"/>
      <c r="K803" s="9"/>
      <c r="L803" s="8"/>
      <c r="M803" s="8"/>
      <c r="N803" s="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1"/>
      <c r="B804" s="2"/>
      <c r="C804" s="2"/>
      <c r="D804" s="3"/>
      <c r="E804" s="8"/>
      <c r="F804" s="8"/>
      <c r="G804" s="8"/>
      <c r="H804" s="8"/>
      <c r="I804" s="9"/>
      <c r="J804" s="8"/>
      <c r="K804" s="9"/>
      <c r="L804" s="8"/>
      <c r="M804" s="8"/>
      <c r="N804" s="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1"/>
      <c r="B805" s="2"/>
      <c r="C805" s="2"/>
      <c r="D805" s="3"/>
      <c r="E805" s="8"/>
      <c r="F805" s="8"/>
      <c r="G805" s="8"/>
      <c r="H805" s="8"/>
      <c r="I805" s="9"/>
      <c r="J805" s="8"/>
      <c r="K805" s="9"/>
      <c r="L805" s="8"/>
      <c r="M805" s="8"/>
      <c r="N805" s="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1"/>
      <c r="B806" s="2"/>
      <c r="C806" s="2"/>
      <c r="D806" s="3"/>
      <c r="E806" s="8"/>
      <c r="F806" s="8"/>
      <c r="G806" s="8"/>
      <c r="H806" s="8"/>
      <c r="I806" s="9"/>
      <c r="J806" s="8"/>
      <c r="K806" s="9"/>
      <c r="L806" s="8"/>
      <c r="M806" s="8"/>
      <c r="N806" s="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1"/>
      <c r="B807" s="2"/>
      <c r="C807" s="2"/>
      <c r="D807" s="3"/>
      <c r="E807" s="8"/>
      <c r="F807" s="8"/>
      <c r="G807" s="8"/>
      <c r="H807" s="8"/>
      <c r="I807" s="9"/>
      <c r="J807" s="8"/>
      <c r="K807" s="9"/>
      <c r="L807" s="8"/>
      <c r="M807" s="8"/>
      <c r="N807" s="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1"/>
      <c r="B808" s="2"/>
      <c r="C808" s="2"/>
      <c r="D808" s="3"/>
      <c r="E808" s="8"/>
      <c r="F808" s="8"/>
      <c r="G808" s="8"/>
      <c r="H808" s="8"/>
      <c r="I808" s="9"/>
      <c r="J808" s="8"/>
      <c r="K808" s="9"/>
      <c r="L808" s="8"/>
      <c r="M808" s="8"/>
      <c r="N808" s="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1"/>
      <c r="B809" s="2"/>
      <c r="C809" s="2"/>
      <c r="D809" s="3"/>
      <c r="E809" s="8"/>
      <c r="F809" s="8"/>
      <c r="G809" s="8"/>
      <c r="H809" s="8"/>
      <c r="I809" s="9"/>
      <c r="J809" s="8"/>
      <c r="K809" s="9"/>
      <c r="L809" s="8"/>
      <c r="M809" s="8"/>
      <c r="N809" s="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1"/>
      <c r="B810" s="2"/>
      <c r="C810" s="2"/>
      <c r="D810" s="3"/>
      <c r="E810" s="8"/>
      <c r="F810" s="8"/>
      <c r="G810" s="8"/>
      <c r="H810" s="8"/>
      <c r="I810" s="9"/>
      <c r="J810" s="8"/>
      <c r="K810" s="9"/>
      <c r="L810" s="8"/>
      <c r="M810" s="8"/>
      <c r="N810" s="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1"/>
      <c r="B811" s="2"/>
      <c r="C811" s="2"/>
      <c r="D811" s="3"/>
      <c r="E811" s="8"/>
      <c r="F811" s="8"/>
      <c r="G811" s="8"/>
      <c r="H811" s="8"/>
      <c r="I811" s="9"/>
      <c r="J811" s="8"/>
      <c r="K811" s="9"/>
      <c r="L811" s="8"/>
      <c r="M811" s="8"/>
      <c r="N811" s="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1"/>
      <c r="B812" s="2"/>
      <c r="C812" s="2"/>
      <c r="D812" s="3"/>
      <c r="E812" s="8"/>
      <c r="F812" s="8"/>
      <c r="G812" s="8"/>
      <c r="H812" s="8"/>
      <c r="I812" s="9"/>
      <c r="J812" s="8"/>
      <c r="K812" s="9"/>
      <c r="L812" s="8"/>
      <c r="M812" s="8"/>
      <c r="N812" s="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1"/>
      <c r="B813" s="2"/>
      <c r="C813" s="2"/>
      <c r="D813" s="3"/>
      <c r="E813" s="8"/>
      <c r="F813" s="8"/>
      <c r="G813" s="8"/>
      <c r="H813" s="8"/>
      <c r="I813" s="9"/>
      <c r="J813" s="8"/>
      <c r="K813" s="9"/>
      <c r="L813" s="8"/>
      <c r="M813" s="8"/>
      <c r="N813" s="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1"/>
      <c r="B814" s="2"/>
      <c r="C814" s="2"/>
      <c r="D814" s="3"/>
      <c r="E814" s="8"/>
      <c r="F814" s="8"/>
      <c r="G814" s="8"/>
      <c r="H814" s="8"/>
      <c r="I814" s="9"/>
      <c r="J814" s="8"/>
      <c r="K814" s="9"/>
      <c r="L814" s="8"/>
      <c r="M814" s="8"/>
      <c r="N814" s="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1"/>
      <c r="B815" s="2"/>
      <c r="C815" s="2"/>
      <c r="D815" s="3"/>
      <c r="E815" s="8"/>
      <c r="F815" s="8"/>
      <c r="G815" s="8"/>
      <c r="H815" s="8"/>
      <c r="I815" s="9"/>
      <c r="J815" s="8"/>
      <c r="K815" s="9"/>
      <c r="L815" s="8"/>
      <c r="M815" s="8"/>
      <c r="N815" s="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1"/>
      <c r="B816" s="2"/>
      <c r="C816" s="2"/>
      <c r="D816" s="3"/>
      <c r="E816" s="8"/>
      <c r="F816" s="8"/>
      <c r="G816" s="8"/>
      <c r="H816" s="8"/>
      <c r="I816" s="9"/>
      <c r="J816" s="8"/>
      <c r="K816" s="9"/>
      <c r="L816" s="8"/>
      <c r="M816" s="8"/>
      <c r="N816" s="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1"/>
      <c r="B817" s="2"/>
      <c r="C817" s="2"/>
      <c r="D817" s="3"/>
      <c r="E817" s="8"/>
      <c r="F817" s="8"/>
      <c r="G817" s="8"/>
      <c r="H817" s="8"/>
      <c r="I817" s="9"/>
      <c r="J817" s="8"/>
      <c r="K817" s="9"/>
      <c r="L817" s="8"/>
      <c r="M817" s="8"/>
      <c r="N817" s="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1"/>
      <c r="B818" s="2"/>
      <c r="C818" s="2"/>
      <c r="D818" s="3"/>
      <c r="E818" s="8"/>
      <c r="F818" s="8"/>
      <c r="G818" s="8"/>
      <c r="H818" s="8"/>
      <c r="I818" s="9"/>
      <c r="J818" s="8"/>
      <c r="K818" s="9"/>
      <c r="L818" s="8"/>
      <c r="M818" s="8"/>
      <c r="N818" s="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1"/>
      <c r="B819" s="2"/>
      <c r="C819" s="2"/>
      <c r="D819" s="3"/>
      <c r="E819" s="8"/>
      <c r="F819" s="8"/>
      <c r="G819" s="8"/>
      <c r="H819" s="8"/>
      <c r="I819" s="9"/>
      <c r="J819" s="8"/>
      <c r="K819" s="9"/>
      <c r="L819" s="8"/>
      <c r="M819" s="8"/>
      <c r="N819" s="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1"/>
      <c r="B820" s="2"/>
      <c r="C820" s="2"/>
      <c r="D820" s="3"/>
      <c r="E820" s="8"/>
      <c r="F820" s="8"/>
      <c r="G820" s="8"/>
      <c r="H820" s="8"/>
      <c r="I820" s="9"/>
      <c r="J820" s="8"/>
      <c r="K820" s="9"/>
      <c r="L820" s="8"/>
      <c r="M820" s="8"/>
      <c r="N820" s="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1"/>
      <c r="B821" s="2"/>
      <c r="C821" s="2"/>
      <c r="D821" s="3"/>
      <c r="E821" s="8"/>
      <c r="F821" s="8"/>
      <c r="G821" s="8"/>
      <c r="H821" s="8"/>
      <c r="I821" s="9"/>
      <c r="J821" s="8"/>
      <c r="K821" s="9"/>
      <c r="L821" s="8"/>
      <c r="M821" s="8"/>
      <c r="N821" s="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1"/>
      <c r="B822" s="2"/>
      <c r="C822" s="2"/>
      <c r="D822" s="3"/>
      <c r="E822" s="8"/>
      <c r="F822" s="8"/>
      <c r="G822" s="8"/>
      <c r="H822" s="8"/>
      <c r="I822" s="9"/>
      <c r="J822" s="8"/>
      <c r="K822" s="9"/>
      <c r="L822" s="8"/>
      <c r="M822" s="8"/>
      <c r="N822" s="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1"/>
      <c r="B823" s="2"/>
      <c r="C823" s="2"/>
      <c r="D823" s="3"/>
      <c r="E823" s="8"/>
      <c r="F823" s="8"/>
      <c r="G823" s="8"/>
      <c r="H823" s="8"/>
      <c r="I823" s="9"/>
      <c r="J823" s="8"/>
      <c r="K823" s="9"/>
      <c r="L823" s="8"/>
      <c r="M823" s="8"/>
      <c r="N823" s="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1"/>
      <c r="B824" s="2"/>
      <c r="C824" s="2"/>
      <c r="D824" s="3"/>
      <c r="E824" s="8"/>
      <c r="F824" s="8"/>
      <c r="G824" s="8"/>
      <c r="H824" s="8"/>
      <c r="I824" s="9"/>
      <c r="J824" s="8"/>
      <c r="K824" s="9"/>
      <c r="L824" s="8"/>
      <c r="M824" s="8"/>
      <c r="N824" s="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1"/>
      <c r="B825" s="2"/>
      <c r="C825" s="2"/>
      <c r="D825" s="3"/>
      <c r="E825" s="8"/>
      <c r="F825" s="8"/>
      <c r="G825" s="8"/>
      <c r="H825" s="8"/>
      <c r="I825" s="9"/>
      <c r="J825" s="8"/>
      <c r="K825" s="9"/>
      <c r="L825" s="8"/>
      <c r="M825" s="8"/>
      <c r="N825" s="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1"/>
      <c r="B826" s="2"/>
      <c r="C826" s="2"/>
      <c r="D826" s="3"/>
      <c r="E826" s="8"/>
      <c r="F826" s="8"/>
      <c r="G826" s="8"/>
      <c r="H826" s="8"/>
      <c r="I826" s="9"/>
      <c r="J826" s="8"/>
      <c r="K826" s="9"/>
      <c r="L826" s="8"/>
      <c r="M826" s="8"/>
      <c r="N826" s="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1"/>
      <c r="B827" s="2"/>
      <c r="C827" s="2"/>
      <c r="D827" s="3"/>
      <c r="E827" s="8"/>
      <c r="F827" s="8"/>
      <c r="G827" s="8"/>
      <c r="H827" s="8"/>
      <c r="I827" s="9"/>
      <c r="J827" s="8"/>
      <c r="K827" s="9"/>
      <c r="L827" s="8"/>
      <c r="M827" s="8"/>
      <c r="N827" s="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1"/>
      <c r="B828" s="2"/>
      <c r="C828" s="2"/>
      <c r="D828" s="3"/>
      <c r="E828" s="8"/>
      <c r="F828" s="8"/>
      <c r="G828" s="8"/>
      <c r="H828" s="8"/>
      <c r="I828" s="9"/>
      <c r="J828" s="8"/>
      <c r="K828" s="9"/>
      <c r="L828" s="8"/>
      <c r="M828" s="8"/>
      <c r="N828" s="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1"/>
      <c r="B829" s="2"/>
      <c r="C829" s="2"/>
      <c r="D829" s="3"/>
      <c r="E829" s="8"/>
      <c r="F829" s="8"/>
      <c r="G829" s="8"/>
      <c r="H829" s="8"/>
      <c r="I829" s="9"/>
      <c r="J829" s="8"/>
      <c r="K829" s="9"/>
      <c r="L829" s="8"/>
      <c r="M829" s="8"/>
      <c r="N829" s="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1"/>
      <c r="B830" s="2"/>
      <c r="C830" s="2"/>
      <c r="D830" s="3"/>
      <c r="E830" s="8"/>
      <c r="F830" s="8"/>
      <c r="G830" s="8"/>
      <c r="H830" s="8"/>
      <c r="I830" s="9"/>
      <c r="J830" s="8"/>
      <c r="K830" s="9"/>
      <c r="L830" s="8"/>
      <c r="M830" s="8"/>
      <c r="N830" s="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1"/>
      <c r="B831" s="2"/>
      <c r="C831" s="2"/>
      <c r="D831" s="3"/>
      <c r="E831" s="8"/>
      <c r="F831" s="8"/>
      <c r="G831" s="8"/>
      <c r="H831" s="8"/>
      <c r="I831" s="9"/>
      <c r="J831" s="8"/>
      <c r="K831" s="9"/>
      <c r="L831" s="8"/>
      <c r="M831" s="8"/>
      <c r="N831" s="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1"/>
      <c r="B832" s="2"/>
      <c r="C832" s="2"/>
      <c r="D832" s="3"/>
      <c r="E832" s="8"/>
      <c r="F832" s="8"/>
      <c r="G832" s="8"/>
      <c r="H832" s="8"/>
      <c r="I832" s="9"/>
      <c r="J832" s="8"/>
      <c r="K832" s="9"/>
      <c r="L832" s="8"/>
      <c r="M832" s="8"/>
      <c r="N832" s="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1"/>
      <c r="B833" s="2"/>
      <c r="C833" s="2"/>
      <c r="D833" s="3"/>
      <c r="E833" s="8"/>
      <c r="F833" s="8"/>
      <c r="G833" s="8"/>
      <c r="H833" s="8"/>
      <c r="I833" s="9"/>
      <c r="J833" s="8"/>
      <c r="K833" s="9"/>
      <c r="L833" s="8"/>
      <c r="M833" s="8"/>
      <c r="N833" s="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1"/>
      <c r="B834" s="2"/>
      <c r="C834" s="2"/>
      <c r="D834" s="3"/>
      <c r="E834" s="8"/>
      <c r="F834" s="8"/>
      <c r="G834" s="8"/>
      <c r="H834" s="8"/>
      <c r="I834" s="9"/>
      <c r="J834" s="8"/>
      <c r="K834" s="9"/>
      <c r="L834" s="8"/>
      <c r="M834" s="8"/>
      <c r="N834" s="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1"/>
      <c r="B835" s="2"/>
      <c r="C835" s="2"/>
      <c r="D835" s="3"/>
      <c r="E835" s="8"/>
      <c r="F835" s="8"/>
      <c r="G835" s="8"/>
      <c r="H835" s="8"/>
      <c r="I835" s="9"/>
      <c r="J835" s="8"/>
      <c r="K835" s="9"/>
      <c r="L835" s="8"/>
      <c r="M835" s="8"/>
      <c r="N835" s="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1"/>
      <c r="B836" s="2"/>
      <c r="C836" s="2"/>
      <c r="D836" s="3"/>
      <c r="E836" s="8"/>
      <c r="F836" s="8"/>
      <c r="G836" s="8"/>
      <c r="H836" s="8"/>
      <c r="I836" s="9"/>
      <c r="J836" s="8"/>
      <c r="K836" s="9"/>
      <c r="L836" s="8"/>
      <c r="M836" s="8"/>
      <c r="N836" s="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1"/>
      <c r="B837" s="2"/>
      <c r="C837" s="2"/>
      <c r="D837" s="3"/>
      <c r="E837" s="8"/>
      <c r="F837" s="8"/>
      <c r="G837" s="8"/>
      <c r="H837" s="8"/>
      <c r="I837" s="9"/>
      <c r="J837" s="8"/>
      <c r="K837" s="9"/>
      <c r="L837" s="8"/>
      <c r="M837" s="8"/>
      <c r="N837" s="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1"/>
      <c r="B838" s="2"/>
      <c r="C838" s="2"/>
      <c r="D838" s="3"/>
      <c r="E838" s="8"/>
      <c r="F838" s="8"/>
      <c r="G838" s="8"/>
      <c r="H838" s="8"/>
      <c r="I838" s="9"/>
      <c r="J838" s="8"/>
      <c r="K838" s="9"/>
      <c r="L838" s="8"/>
      <c r="M838" s="8"/>
      <c r="N838" s="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1"/>
      <c r="B839" s="2"/>
      <c r="C839" s="2"/>
      <c r="D839" s="3"/>
      <c r="E839" s="8"/>
      <c r="F839" s="8"/>
      <c r="G839" s="8"/>
      <c r="H839" s="8"/>
      <c r="I839" s="9"/>
      <c r="J839" s="8"/>
      <c r="K839" s="9"/>
      <c r="L839" s="8"/>
      <c r="M839" s="8"/>
      <c r="N839" s="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1"/>
      <c r="B840" s="2"/>
      <c r="C840" s="2"/>
      <c r="D840" s="3"/>
      <c r="E840" s="8"/>
      <c r="F840" s="8"/>
      <c r="G840" s="8"/>
      <c r="H840" s="8"/>
      <c r="I840" s="9"/>
      <c r="J840" s="8"/>
      <c r="K840" s="9"/>
      <c r="L840" s="8"/>
      <c r="M840" s="8"/>
      <c r="N840" s="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1"/>
      <c r="B841" s="2"/>
      <c r="C841" s="2"/>
      <c r="D841" s="3"/>
      <c r="E841" s="8"/>
      <c r="F841" s="8"/>
      <c r="G841" s="8"/>
      <c r="H841" s="8"/>
      <c r="I841" s="9"/>
      <c r="J841" s="8"/>
      <c r="K841" s="9"/>
      <c r="L841" s="8"/>
      <c r="M841" s="8"/>
      <c r="N841" s="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1"/>
      <c r="B842" s="2"/>
      <c r="C842" s="2"/>
      <c r="D842" s="3"/>
      <c r="E842" s="8"/>
      <c r="F842" s="8"/>
      <c r="G842" s="8"/>
      <c r="H842" s="8"/>
      <c r="I842" s="9"/>
      <c r="J842" s="8"/>
      <c r="K842" s="9"/>
      <c r="L842" s="8"/>
      <c r="M842" s="8"/>
      <c r="N842" s="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1"/>
      <c r="B843" s="2"/>
      <c r="C843" s="2"/>
      <c r="D843" s="3"/>
      <c r="E843" s="8"/>
      <c r="F843" s="8"/>
      <c r="G843" s="8"/>
      <c r="H843" s="8"/>
      <c r="I843" s="9"/>
      <c r="J843" s="8"/>
      <c r="K843" s="9"/>
      <c r="L843" s="8"/>
      <c r="M843" s="8"/>
      <c r="N843" s="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1"/>
      <c r="B844" s="2"/>
      <c r="C844" s="2"/>
      <c r="D844" s="3"/>
      <c r="E844" s="8"/>
      <c r="F844" s="8"/>
      <c r="G844" s="8"/>
      <c r="H844" s="8"/>
      <c r="I844" s="9"/>
      <c r="J844" s="8"/>
      <c r="K844" s="9"/>
      <c r="L844" s="8"/>
      <c r="M844" s="8"/>
      <c r="N844" s="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1"/>
      <c r="B845" s="2"/>
      <c r="C845" s="2"/>
      <c r="D845" s="3"/>
      <c r="E845" s="8"/>
      <c r="F845" s="8"/>
      <c r="G845" s="8"/>
      <c r="H845" s="8"/>
      <c r="I845" s="9"/>
      <c r="J845" s="8"/>
      <c r="K845" s="9"/>
      <c r="L845" s="8"/>
      <c r="M845" s="8"/>
      <c r="N845" s="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1"/>
      <c r="B846" s="2"/>
      <c r="C846" s="2"/>
      <c r="D846" s="3"/>
      <c r="E846" s="8"/>
      <c r="F846" s="8"/>
      <c r="G846" s="8"/>
      <c r="H846" s="8"/>
      <c r="I846" s="9"/>
      <c r="J846" s="8"/>
      <c r="K846" s="9"/>
      <c r="L846" s="8"/>
      <c r="M846" s="8"/>
      <c r="N846" s="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1"/>
      <c r="B847" s="2"/>
      <c r="C847" s="2"/>
      <c r="D847" s="3"/>
      <c r="E847" s="8"/>
      <c r="F847" s="8"/>
      <c r="G847" s="8"/>
      <c r="H847" s="8"/>
      <c r="I847" s="9"/>
      <c r="J847" s="8"/>
      <c r="K847" s="9"/>
      <c r="L847" s="8"/>
      <c r="M847" s="8"/>
      <c r="N847" s="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1"/>
      <c r="B848" s="2"/>
      <c r="C848" s="2"/>
      <c r="D848" s="3"/>
      <c r="E848" s="8"/>
      <c r="F848" s="8"/>
      <c r="G848" s="8"/>
      <c r="H848" s="8"/>
      <c r="I848" s="9"/>
      <c r="J848" s="8"/>
      <c r="K848" s="9"/>
      <c r="L848" s="8"/>
      <c r="M848" s="8"/>
      <c r="N848" s="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1"/>
      <c r="B849" s="2"/>
      <c r="C849" s="2"/>
      <c r="D849" s="3"/>
      <c r="E849" s="8"/>
      <c r="F849" s="8"/>
      <c r="G849" s="8"/>
      <c r="H849" s="8"/>
      <c r="I849" s="9"/>
      <c r="J849" s="8"/>
      <c r="K849" s="9"/>
      <c r="L849" s="8"/>
      <c r="M849" s="8"/>
      <c r="N849" s="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1"/>
      <c r="B850" s="2"/>
      <c r="C850" s="2"/>
      <c r="D850" s="3"/>
      <c r="E850" s="8"/>
      <c r="F850" s="8"/>
      <c r="G850" s="8"/>
      <c r="H850" s="8"/>
      <c r="I850" s="9"/>
      <c r="J850" s="8"/>
      <c r="K850" s="9"/>
      <c r="L850" s="8"/>
      <c r="M850" s="8"/>
      <c r="N850" s="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1"/>
      <c r="B851" s="2"/>
      <c r="C851" s="2"/>
      <c r="D851" s="3"/>
      <c r="E851" s="8"/>
      <c r="F851" s="8"/>
      <c r="G851" s="8"/>
      <c r="H851" s="8"/>
      <c r="I851" s="9"/>
      <c r="J851" s="8"/>
      <c r="K851" s="9"/>
      <c r="L851" s="8"/>
      <c r="M851" s="8"/>
      <c r="N851" s="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1"/>
      <c r="B852" s="2"/>
      <c r="C852" s="2"/>
      <c r="D852" s="3"/>
      <c r="E852" s="8"/>
      <c r="F852" s="8"/>
      <c r="G852" s="8"/>
      <c r="H852" s="8"/>
      <c r="I852" s="9"/>
      <c r="J852" s="8"/>
      <c r="K852" s="9"/>
      <c r="L852" s="8"/>
      <c r="M852" s="8"/>
      <c r="N852" s="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1"/>
      <c r="B853" s="2"/>
      <c r="C853" s="2"/>
      <c r="D853" s="3"/>
      <c r="E853" s="8"/>
      <c r="F853" s="8"/>
      <c r="G853" s="8"/>
      <c r="H853" s="8"/>
      <c r="I853" s="9"/>
      <c r="J853" s="8"/>
      <c r="K853" s="9"/>
      <c r="L853" s="8"/>
      <c r="M853" s="8"/>
      <c r="N853" s="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1"/>
      <c r="B854" s="2"/>
      <c r="C854" s="2"/>
      <c r="D854" s="3"/>
      <c r="E854" s="8"/>
      <c r="F854" s="8"/>
      <c r="G854" s="8"/>
      <c r="H854" s="8"/>
      <c r="I854" s="9"/>
      <c r="J854" s="8"/>
      <c r="K854" s="9"/>
      <c r="L854" s="8"/>
      <c r="M854" s="8"/>
      <c r="N854" s="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1"/>
      <c r="B855" s="2"/>
      <c r="C855" s="2"/>
      <c r="D855" s="3"/>
      <c r="E855" s="8"/>
      <c r="F855" s="8"/>
      <c r="G855" s="8"/>
      <c r="H855" s="8"/>
      <c r="I855" s="9"/>
      <c r="J855" s="8"/>
      <c r="K855" s="9"/>
      <c r="L855" s="8"/>
      <c r="M855" s="8"/>
      <c r="N855" s="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1"/>
      <c r="B856" s="2"/>
      <c r="C856" s="2"/>
      <c r="D856" s="3"/>
      <c r="E856" s="8"/>
      <c r="F856" s="8"/>
      <c r="G856" s="8"/>
      <c r="H856" s="8"/>
      <c r="I856" s="9"/>
      <c r="J856" s="8"/>
      <c r="K856" s="9"/>
      <c r="L856" s="8"/>
      <c r="M856" s="8"/>
      <c r="N856" s="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1"/>
      <c r="B857" s="2"/>
      <c r="C857" s="2"/>
      <c r="D857" s="3"/>
      <c r="E857" s="8"/>
      <c r="F857" s="8"/>
      <c r="G857" s="8"/>
      <c r="H857" s="8"/>
      <c r="I857" s="9"/>
      <c r="J857" s="8"/>
      <c r="K857" s="9"/>
      <c r="L857" s="8"/>
      <c r="M857" s="8"/>
      <c r="N857" s="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1"/>
      <c r="B858" s="2"/>
      <c r="C858" s="2"/>
      <c r="D858" s="3"/>
      <c r="E858" s="8"/>
      <c r="F858" s="8"/>
      <c r="G858" s="8"/>
      <c r="H858" s="8"/>
      <c r="I858" s="9"/>
      <c r="J858" s="8"/>
      <c r="K858" s="9"/>
      <c r="L858" s="8"/>
      <c r="M858" s="8"/>
      <c r="N858" s="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1"/>
      <c r="B859" s="2"/>
      <c r="C859" s="2"/>
      <c r="D859" s="3"/>
      <c r="E859" s="8"/>
      <c r="F859" s="8"/>
      <c r="G859" s="8"/>
      <c r="H859" s="8"/>
      <c r="I859" s="9"/>
      <c r="J859" s="8"/>
      <c r="K859" s="9"/>
      <c r="L859" s="8"/>
      <c r="M859" s="8"/>
      <c r="N859" s="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1"/>
      <c r="B860" s="2"/>
      <c r="C860" s="2"/>
      <c r="D860" s="3"/>
      <c r="E860" s="8"/>
      <c r="F860" s="8"/>
      <c r="G860" s="8"/>
      <c r="H860" s="8"/>
      <c r="I860" s="9"/>
      <c r="J860" s="8"/>
      <c r="K860" s="9"/>
      <c r="L860" s="8"/>
      <c r="M860" s="8"/>
      <c r="N860" s="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1"/>
      <c r="B861" s="2"/>
      <c r="C861" s="2"/>
      <c r="D861" s="3"/>
      <c r="E861" s="8"/>
      <c r="F861" s="8"/>
      <c r="G861" s="8"/>
      <c r="H861" s="8"/>
      <c r="I861" s="9"/>
      <c r="J861" s="8"/>
      <c r="K861" s="9"/>
      <c r="L861" s="8"/>
      <c r="M861" s="8"/>
      <c r="N861" s="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1"/>
      <c r="B862" s="2"/>
      <c r="C862" s="2"/>
      <c r="D862" s="3"/>
      <c r="E862" s="8"/>
      <c r="F862" s="8"/>
      <c r="G862" s="8"/>
      <c r="H862" s="8"/>
      <c r="I862" s="9"/>
      <c r="J862" s="8"/>
      <c r="K862" s="9"/>
      <c r="L862" s="8"/>
      <c r="M862" s="8"/>
      <c r="N862" s="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1"/>
      <c r="B863" s="2"/>
      <c r="C863" s="2"/>
      <c r="D863" s="3"/>
      <c r="E863" s="8"/>
      <c r="F863" s="8"/>
      <c r="G863" s="8"/>
      <c r="H863" s="8"/>
      <c r="I863" s="9"/>
      <c r="J863" s="8"/>
      <c r="K863" s="9"/>
      <c r="L863" s="8"/>
      <c r="M863" s="8"/>
      <c r="N863" s="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1"/>
      <c r="B864" s="2"/>
      <c r="C864" s="2"/>
      <c r="D864" s="3"/>
      <c r="E864" s="8"/>
      <c r="F864" s="8"/>
      <c r="G864" s="8"/>
      <c r="H864" s="8"/>
      <c r="I864" s="9"/>
      <c r="J864" s="8"/>
      <c r="K864" s="9"/>
      <c r="L864" s="8"/>
      <c r="M864" s="8"/>
      <c r="N864" s="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1"/>
      <c r="B865" s="2"/>
      <c r="C865" s="2"/>
      <c r="D865" s="3"/>
      <c r="E865" s="8"/>
      <c r="F865" s="8"/>
      <c r="G865" s="8"/>
      <c r="H865" s="8"/>
      <c r="I865" s="9"/>
      <c r="J865" s="8"/>
      <c r="K865" s="9"/>
      <c r="L865" s="8"/>
      <c r="M865" s="8"/>
      <c r="N865" s="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1"/>
      <c r="B866" s="2"/>
      <c r="C866" s="2"/>
      <c r="D866" s="3"/>
      <c r="E866" s="8"/>
      <c r="F866" s="8"/>
      <c r="G866" s="8"/>
      <c r="H866" s="8"/>
      <c r="I866" s="9"/>
      <c r="J866" s="8"/>
      <c r="K866" s="9"/>
      <c r="L866" s="8"/>
      <c r="M866" s="8"/>
      <c r="N866" s="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1"/>
      <c r="B867" s="2"/>
      <c r="C867" s="2"/>
      <c r="D867" s="3"/>
      <c r="E867" s="8"/>
      <c r="F867" s="8"/>
      <c r="G867" s="8"/>
      <c r="H867" s="8"/>
      <c r="I867" s="9"/>
      <c r="J867" s="8"/>
      <c r="K867" s="9"/>
      <c r="L867" s="8"/>
      <c r="M867" s="8"/>
      <c r="N867" s="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1"/>
      <c r="B868" s="2"/>
      <c r="C868" s="2"/>
      <c r="D868" s="3"/>
      <c r="E868" s="8"/>
      <c r="F868" s="8"/>
      <c r="G868" s="8"/>
      <c r="H868" s="8"/>
      <c r="I868" s="9"/>
      <c r="J868" s="8"/>
      <c r="K868" s="9"/>
      <c r="L868" s="8"/>
      <c r="M868" s="8"/>
      <c r="N868" s="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1"/>
      <c r="B869" s="2"/>
      <c r="C869" s="2"/>
      <c r="D869" s="3"/>
      <c r="E869" s="8"/>
      <c r="F869" s="8"/>
      <c r="G869" s="8"/>
      <c r="H869" s="8"/>
      <c r="I869" s="9"/>
      <c r="J869" s="8"/>
      <c r="K869" s="9"/>
      <c r="L869" s="8"/>
      <c r="M869" s="8"/>
      <c r="N869" s="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1"/>
      <c r="B870" s="2"/>
      <c r="C870" s="2"/>
      <c r="D870" s="3"/>
      <c r="E870" s="8"/>
      <c r="F870" s="8"/>
      <c r="G870" s="8"/>
      <c r="H870" s="8"/>
      <c r="I870" s="9"/>
      <c r="J870" s="8"/>
      <c r="K870" s="9"/>
      <c r="L870" s="8"/>
      <c r="M870" s="8"/>
      <c r="N870" s="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1"/>
      <c r="B871" s="2"/>
      <c r="C871" s="2"/>
      <c r="D871" s="3"/>
      <c r="E871" s="8"/>
      <c r="F871" s="8"/>
      <c r="G871" s="8"/>
      <c r="H871" s="8"/>
      <c r="I871" s="9"/>
      <c r="J871" s="8"/>
      <c r="K871" s="9"/>
      <c r="L871" s="8"/>
      <c r="M871" s="8"/>
      <c r="N871" s="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1"/>
      <c r="B872" s="2"/>
      <c r="C872" s="2"/>
      <c r="D872" s="3"/>
      <c r="E872" s="8"/>
      <c r="F872" s="8"/>
      <c r="G872" s="8"/>
      <c r="H872" s="8"/>
      <c r="I872" s="9"/>
      <c r="J872" s="8"/>
      <c r="K872" s="9"/>
      <c r="L872" s="8"/>
      <c r="M872" s="8"/>
      <c r="N872" s="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1"/>
      <c r="B873" s="2"/>
      <c r="C873" s="2"/>
      <c r="D873" s="3"/>
      <c r="E873" s="8"/>
      <c r="F873" s="8"/>
      <c r="G873" s="8"/>
      <c r="H873" s="8"/>
      <c r="I873" s="9"/>
      <c r="J873" s="8"/>
      <c r="K873" s="9"/>
      <c r="L873" s="8"/>
      <c r="M873" s="8"/>
      <c r="N873" s="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1"/>
      <c r="B874" s="2"/>
      <c r="C874" s="2"/>
      <c r="D874" s="3"/>
      <c r="E874" s="8"/>
      <c r="F874" s="8"/>
      <c r="G874" s="8"/>
      <c r="H874" s="8"/>
      <c r="I874" s="9"/>
      <c r="J874" s="8"/>
      <c r="K874" s="9"/>
      <c r="L874" s="8"/>
      <c r="M874" s="8"/>
      <c r="N874" s="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1"/>
      <c r="B875" s="2"/>
      <c r="C875" s="2"/>
      <c r="D875" s="3"/>
      <c r="E875" s="8"/>
      <c r="F875" s="8"/>
      <c r="G875" s="8"/>
      <c r="H875" s="8"/>
      <c r="I875" s="9"/>
      <c r="J875" s="8"/>
      <c r="K875" s="9"/>
      <c r="L875" s="8"/>
      <c r="M875" s="8"/>
      <c r="N875" s="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1"/>
      <c r="B876" s="2"/>
      <c r="C876" s="2"/>
      <c r="D876" s="3"/>
      <c r="E876" s="8"/>
      <c r="F876" s="8"/>
      <c r="G876" s="8"/>
      <c r="H876" s="8"/>
      <c r="I876" s="9"/>
      <c r="J876" s="8"/>
      <c r="K876" s="9"/>
      <c r="L876" s="8"/>
      <c r="M876" s="8"/>
      <c r="N876" s="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1"/>
      <c r="B877" s="2"/>
      <c r="C877" s="2"/>
      <c r="D877" s="3"/>
      <c r="E877" s="8"/>
      <c r="F877" s="8"/>
      <c r="G877" s="8"/>
      <c r="H877" s="8"/>
      <c r="I877" s="9"/>
      <c r="J877" s="8"/>
      <c r="K877" s="9"/>
      <c r="L877" s="8"/>
      <c r="M877" s="8"/>
      <c r="N877" s="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1"/>
      <c r="B878" s="2"/>
      <c r="C878" s="2"/>
      <c r="D878" s="3"/>
      <c r="E878" s="8"/>
      <c r="F878" s="8"/>
      <c r="G878" s="8"/>
      <c r="H878" s="8"/>
      <c r="I878" s="9"/>
      <c r="J878" s="8"/>
      <c r="K878" s="9"/>
      <c r="L878" s="8"/>
      <c r="M878" s="8"/>
      <c r="N878" s="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1"/>
      <c r="B879" s="2"/>
      <c r="C879" s="2"/>
      <c r="D879" s="3"/>
      <c r="E879" s="8"/>
      <c r="F879" s="8"/>
      <c r="G879" s="8"/>
      <c r="H879" s="8"/>
      <c r="I879" s="9"/>
      <c r="J879" s="8"/>
      <c r="K879" s="9"/>
      <c r="L879" s="8"/>
      <c r="M879" s="8"/>
      <c r="N879" s="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1"/>
      <c r="B880" s="2"/>
      <c r="C880" s="2"/>
      <c r="D880" s="3"/>
      <c r="E880" s="8"/>
      <c r="F880" s="8"/>
      <c r="G880" s="8"/>
      <c r="H880" s="8"/>
      <c r="I880" s="9"/>
      <c r="J880" s="8"/>
      <c r="K880" s="9"/>
      <c r="L880" s="8"/>
      <c r="M880" s="8"/>
      <c r="N880" s="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1"/>
      <c r="B881" s="2"/>
      <c r="C881" s="2"/>
      <c r="D881" s="3"/>
      <c r="E881" s="8"/>
      <c r="F881" s="8"/>
      <c r="G881" s="8"/>
      <c r="H881" s="8"/>
      <c r="I881" s="9"/>
      <c r="J881" s="8"/>
      <c r="K881" s="9"/>
      <c r="L881" s="8"/>
      <c r="M881" s="8"/>
      <c r="N881" s="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1"/>
      <c r="B882" s="2"/>
      <c r="C882" s="2"/>
      <c r="D882" s="3"/>
      <c r="E882" s="8"/>
      <c r="F882" s="8"/>
      <c r="G882" s="8"/>
      <c r="H882" s="8"/>
      <c r="I882" s="9"/>
      <c r="J882" s="8"/>
      <c r="K882" s="9"/>
      <c r="L882" s="8"/>
      <c r="M882" s="8"/>
      <c r="N882" s="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1"/>
      <c r="B883" s="2"/>
      <c r="C883" s="2"/>
      <c r="D883" s="3"/>
      <c r="E883" s="8"/>
      <c r="F883" s="8"/>
      <c r="G883" s="8"/>
      <c r="H883" s="8"/>
      <c r="I883" s="9"/>
      <c r="J883" s="8"/>
      <c r="K883" s="9"/>
      <c r="L883" s="8"/>
      <c r="M883" s="8"/>
      <c r="N883" s="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1"/>
      <c r="B884" s="2"/>
      <c r="C884" s="2"/>
      <c r="D884" s="3"/>
      <c r="E884" s="8"/>
      <c r="F884" s="8"/>
      <c r="G884" s="8"/>
      <c r="H884" s="8"/>
      <c r="I884" s="9"/>
      <c r="J884" s="8"/>
      <c r="K884" s="9"/>
      <c r="L884" s="8"/>
      <c r="M884" s="8"/>
      <c r="N884" s="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1"/>
      <c r="B885" s="2"/>
      <c r="C885" s="2"/>
      <c r="D885" s="3"/>
      <c r="E885" s="8"/>
      <c r="F885" s="8"/>
      <c r="G885" s="8"/>
      <c r="H885" s="8"/>
      <c r="I885" s="9"/>
      <c r="J885" s="8"/>
      <c r="K885" s="9"/>
      <c r="L885" s="8"/>
      <c r="M885" s="8"/>
      <c r="N885" s="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1"/>
      <c r="B886" s="2"/>
      <c r="C886" s="2"/>
      <c r="D886" s="3"/>
      <c r="E886" s="8"/>
      <c r="F886" s="8"/>
      <c r="G886" s="8"/>
      <c r="H886" s="8"/>
      <c r="I886" s="9"/>
      <c r="J886" s="8"/>
      <c r="K886" s="9"/>
      <c r="L886" s="8"/>
      <c r="M886" s="8"/>
      <c r="N886" s="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1"/>
      <c r="B887" s="2"/>
      <c r="C887" s="2"/>
      <c r="D887" s="3"/>
      <c r="E887" s="8"/>
      <c r="F887" s="8"/>
      <c r="G887" s="8"/>
      <c r="H887" s="8"/>
      <c r="I887" s="9"/>
      <c r="J887" s="8"/>
      <c r="K887" s="9"/>
      <c r="L887" s="8"/>
      <c r="M887" s="8"/>
      <c r="N887" s="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1"/>
      <c r="B888" s="2"/>
      <c r="C888" s="2"/>
      <c r="D888" s="3"/>
      <c r="E888" s="8"/>
      <c r="F888" s="8"/>
      <c r="G888" s="8"/>
      <c r="H888" s="8"/>
      <c r="I888" s="9"/>
      <c r="J888" s="8"/>
      <c r="K888" s="9"/>
      <c r="L888" s="8"/>
      <c r="M888" s="8"/>
      <c r="N888" s="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1"/>
      <c r="B889" s="2"/>
      <c r="C889" s="2"/>
      <c r="D889" s="3"/>
      <c r="E889" s="8"/>
      <c r="F889" s="8"/>
      <c r="G889" s="8"/>
      <c r="H889" s="8"/>
      <c r="I889" s="9"/>
      <c r="J889" s="8"/>
      <c r="K889" s="9"/>
      <c r="L889" s="8"/>
      <c r="M889" s="8"/>
      <c r="N889" s="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1"/>
      <c r="B890" s="2"/>
      <c r="C890" s="2"/>
      <c r="D890" s="3"/>
      <c r="E890" s="8"/>
      <c r="F890" s="8"/>
      <c r="G890" s="8"/>
      <c r="H890" s="8"/>
      <c r="I890" s="9"/>
      <c r="J890" s="8"/>
      <c r="K890" s="9"/>
      <c r="L890" s="8"/>
      <c r="M890" s="8"/>
      <c r="N890" s="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1"/>
      <c r="B891" s="2"/>
      <c r="C891" s="2"/>
      <c r="D891" s="3"/>
      <c r="E891" s="8"/>
      <c r="F891" s="8"/>
      <c r="G891" s="8"/>
      <c r="H891" s="8"/>
      <c r="I891" s="9"/>
      <c r="J891" s="8"/>
      <c r="K891" s="9"/>
      <c r="L891" s="8"/>
      <c r="M891" s="8"/>
      <c r="N891" s="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1"/>
      <c r="B892" s="2"/>
      <c r="C892" s="2"/>
      <c r="D892" s="3"/>
      <c r="E892" s="8"/>
      <c r="F892" s="8"/>
      <c r="G892" s="8"/>
      <c r="H892" s="8"/>
      <c r="I892" s="9"/>
      <c r="J892" s="8"/>
      <c r="K892" s="9"/>
      <c r="L892" s="8"/>
      <c r="M892" s="8"/>
      <c r="N892" s="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1"/>
      <c r="B893" s="2"/>
      <c r="C893" s="2"/>
      <c r="D893" s="3"/>
      <c r="E893" s="8"/>
      <c r="F893" s="8"/>
      <c r="G893" s="8"/>
      <c r="H893" s="8"/>
      <c r="I893" s="9"/>
      <c r="J893" s="8"/>
      <c r="K893" s="9"/>
      <c r="L893" s="8"/>
      <c r="M893" s="8"/>
      <c r="N893" s="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1"/>
      <c r="B894" s="2"/>
      <c r="C894" s="2"/>
      <c r="D894" s="3"/>
      <c r="E894" s="8"/>
      <c r="F894" s="8"/>
      <c r="G894" s="8"/>
      <c r="H894" s="8"/>
      <c r="I894" s="9"/>
      <c r="J894" s="8"/>
      <c r="K894" s="9"/>
      <c r="L894" s="8"/>
      <c r="M894" s="8"/>
      <c r="N894" s="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1"/>
      <c r="B895" s="2"/>
      <c r="C895" s="2"/>
      <c r="D895" s="3"/>
      <c r="E895" s="8"/>
      <c r="F895" s="8"/>
      <c r="G895" s="8"/>
      <c r="H895" s="8"/>
      <c r="I895" s="9"/>
      <c r="J895" s="8"/>
      <c r="K895" s="9"/>
      <c r="L895" s="8"/>
      <c r="M895" s="8"/>
      <c r="N895" s="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1"/>
      <c r="B896" s="2"/>
      <c r="C896" s="2"/>
      <c r="D896" s="3"/>
      <c r="E896" s="8"/>
      <c r="F896" s="8"/>
      <c r="G896" s="8"/>
      <c r="H896" s="8"/>
      <c r="I896" s="9"/>
      <c r="J896" s="8"/>
      <c r="K896" s="9"/>
      <c r="L896" s="8"/>
      <c r="M896" s="8"/>
      <c r="N896" s="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1"/>
      <c r="B897" s="2"/>
      <c r="C897" s="2"/>
      <c r="D897" s="3"/>
      <c r="E897" s="8"/>
      <c r="F897" s="8"/>
      <c r="G897" s="8"/>
      <c r="H897" s="8"/>
      <c r="I897" s="9"/>
      <c r="J897" s="8"/>
      <c r="K897" s="9"/>
      <c r="L897" s="8"/>
      <c r="M897" s="8"/>
      <c r="N897" s="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1"/>
      <c r="B898" s="2"/>
      <c r="C898" s="2"/>
      <c r="D898" s="3"/>
      <c r="E898" s="8"/>
      <c r="F898" s="8"/>
      <c r="G898" s="8"/>
      <c r="H898" s="8"/>
      <c r="I898" s="9"/>
      <c r="J898" s="8"/>
      <c r="K898" s="9"/>
      <c r="L898" s="8"/>
      <c r="M898" s="8"/>
      <c r="N898" s="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1"/>
      <c r="B899" s="2"/>
      <c r="C899" s="2"/>
      <c r="D899" s="3"/>
      <c r="E899" s="8"/>
      <c r="F899" s="8"/>
      <c r="G899" s="8"/>
      <c r="H899" s="8"/>
      <c r="I899" s="9"/>
      <c r="J899" s="8"/>
      <c r="K899" s="9"/>
      <c r="L899" s="8"/>
      <c r="M899" s="8"/>
      <c r="N899" s="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1"/>
      <c r="B900" s="2"/>
      <c r="C900" s="2"/>
      <c r="D900" s="3"/>
      <c r="E900" s="8"/>
      <c r="F900" s="8"/>
      <c r="G900" s="8"/>
      <c r="H900" s="8"/>
      <c r="I900" s="9"/>
      <c r="J900" s="8"/>
      <c r="K900" s="9"/>
      <c r="L900" s="8"/>
      <c r="M900" s="8"/>
      <c r="N900" s="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1"/>
      <c r="B901" s="2"/>
      <c r="C901" s="2"/>
      <c r="D901" s="3"/>
      <c r="E901" s="8"/>
      <c r="F901" s="8"/>
      <c r="G901" s="8"/>
      <c r="H901" s="8"/>
      <c r="I901" s="9"/>
      <c r="J901" s="8"/>
      <c r="K901" s="9"/>
      <c r="L901" s="8"/>
      <c r="M901" s="8"/>
      <c r="N901" s="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1"/>
      <c r="B902" s="2"/>
      <c r="C902" s="2"/>
      <c r="D902" s="3"/>
      <c r="E902" s="8"/>
      <c r="F902" s="8"/>
      <c r="G902" s="8"/>
      <c r="H902" s="8"/>
      <c r="I902" s="9"/>
      <c r="J902" s="8"/>
      <c r="K902" s="9"/>
      <c r="L902" s="8"/>
      <c r="M902" s="8"/>
      <c r="N902" s="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1"/>
      <c r="B903" s="2"/>
      <c r="C903" s="2"/>
      <c r="D903" s="3"/>
      <c r="E903" s="8"/>
      <c r="F903" s="8"/>
      <c r="G903" s="8"/>
      <c r="H903" s="8"/>
      <c r="I903" s="9"/>
      <c r="J903" s="8"/>
      <c r="K903" s="9"/>
      <c r="L903" s="8"/>
      <c r="M903" s="8"/>
      <c r="N903" s="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1"/>
      <c r="B904" s="2"/>
      <c r="C904" s="2"/>
      <c r="D904" s="3"/>
      <c r="E904" s="8"/>
      <c r="F904" s="8"/>
      <c r="G904" s="8"/>
      <c r="H904" s="8"/>
      <c r="I904" s="9"/>
      <c r="J904" s="8"/>
      <c r="K904" s="9"/>
      <c r="L904" s="8"/>
      <c r="M904" s="8"/>
      <c r="N904" s="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1"/>
      <c r="B905" s="2"/>
      <c r="C905" s="2"/>
      <c r="D905" s="3"/>
      <c r="E905" s="8"/>
      <c r="F905" s="8"/>
      <c r="G905" s="8"/>
      <c r="H905" s="8"/>
      <c r="I905" s="9"/>
      <c r="J905" s="8"/>
      <c r="K905" s="9"/>
      <c r="L905" s="8"/>
      <c r="M905" s="8"/>
      <c r="N905" s="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1"/>
      <c r="B906" s="2"/>
      <c r="C906" s="2"/>
      <c r="D906" s="3"/>
      <c r="E906" s="8"/>
      <c r="F906" s="8"/>
      <c r="G906" s="8"/>
      <c r="H906" s="8"/>
      <c r="I906" s="9"/>
      <c r="J906" s="8"/>
      <c r="K906" s="9"/>
      <c r="L906" s="8"/>
      <c r="M906" s="8"/>
      <c r="N906" s="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1"/>
      <c r="B907" s="2"/>
      <c r="C907" s="2"/>
      <c r="D907" s="3"/>
      <c r="E907" s="8"/>
      <c r="F907" s="8"/>
      <c r="G907" s="8"/>
      <c r="H907" s="8"/>
      <c r="I907" s="9"/>
      <c r="J907" s="8"/>
      <c r="K907" s="9"/>
      <c r="L907" s="8"/>
      <c r="M907" s="8"/>
      <c r="N907" s="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1"/>
      <c r="B908" s="2"/>
      <c r="C908" s="2"/>
      <c r="D908" s="3"/>
      <c r="E908" s="8"/>
      <c r="F908" s="8"/>
      <c r="G908" s="8"/>
      <c r="H908" s="8"/>
      <c r="I908" s="9"/>
      <c r="J908" s="8"/>
      <c r="K908" s="9"/>
      <c r="L908" s="8"/>
      <c r="M908" s="8"/>
      <c r="N908" s="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1"/>
      <c r="B909" s="2"/>
      <c r="C909" s="2"/>
      <c r="D909" s="3"/>
      <c r="E909" s="8"/>
      <c r="F909" s="8"/>
      <c r="G909" s="8"/>
      <c r="H909" s="8"/>
      <c r="I909" s="9"/>
      <c r="J909" s="8"/>
      <c r="K909" s="9"/>
      <c r="L909" s="8"/>
      <c r="M909" s="8"/>
      <c r="N909" s="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1"/>
      <c r="B910" s="2"/>
      <c r="C910" s="2"/>
      <c r="D910" s="3"/>
      <c r="E910" s="8"/>
      <c r="F910" s="8"/>
      <c r="G910" s="8"/>
      <c r="H910" s="8"/>
      <c r="I910" s="9"/>
      <c r="J910" s="8"/>
      <c r="K910" s="9"/>
      <c r="L910" s="8"/>
      <c r="M910" s="8"/>
      <c r="N910" s="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1"/>
      <c r="B911" s="2"/>
      <c r="C911" s="2"/>
      <c r="D911" s="3"/>
      <c r="E911" s="8"/>
      <c r="F911" s="8"/>
      <c r="G911" s="8"/>
      <c r="H911" s="8"/>
      <c r="I911" s="9"/>
      <c r="J911" s="8"/>
      <c r="K911" s="9"/>
      <c r="L911" s="8"/>
      <c r="M911" s="8"/>
      <c r="N911" s="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1"/>
      <c r="B912" s="2"/>
      <c r="C912" s="2"/>
      <c r="D912" s="3"/>
      <c r="E912" s="8"/>
      <c r="F912" s="8"/>
      <c r="G912" s="8"/>
      <c r="H912" s="8"/>
      <c r="I912" s="9"/>
      <c r="J912" s="8"/>
      <c r="K912" s="9"/>
      <c r="L912" s="8"/>
      <c r="M912" s="8"/>
      <c r="N912" s="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1"/>
      <c r="B913" s="2"/>
      <c r="C913" s="2"/>
      <c r="D913" s="3"/>
      <c r="E913" s="8"/>
      <c r="F913" s="8"/>
      <c r="G913" s="8"/>
      <c r="H913" s="8"/>
      <c r="I913" s="9"/>
      <c r="J913" s="8"/>
      <c r="K913" s="9"/>
      <c r="L913" s="8"/>
      <c r="M913" s="8"/>
      <c r="N913" s="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1"/>
      <c r="B914" s="2"/>
      <c r="C914" s="2"/>
      <c r="D914" s="3"/>
      <c r="E914" s="8"/>
      <c r="F914" s="8"/>
      <c r="G914" s="8"/>
      <c r="H914" s="8"/>
      <c r="I914" s="9"/>
      <c r="J914" s="8"/>
      <c r="K914" s="9"/>
      <c r="L914" s="8"/>
      <c r="M914" s="8"/>
      <c r="N914" s="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1"/>
      <c r="B915" s="2"/>
      <c r="C915" s="2"/>
      <c r="D915" s="3"/>
      <c r="E915" s="8"/>
      <c r="F915" s="8"/>
      <c r="G915" s="8"/>
      <c r="H915" s="8"/>
      <c r="I915" s="9"/>
      <c r="J915" s="8"/>
      <c r="K915" s="9"/>
      <c r="L915" s="8"/>
      <c r="M915" s="8"/>
      <c r="N915" s="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1"/>
      <c r="B916" s="2"/>
      <c r="C916" s="2"/>
      <c r="D916" s="3"/>
      <c r="E916" s="8"/>
      <c r="F916" s="8"/>
      <c r="G916" s="8"/>
      <c r="H916" s="8"/>
      <c r="I916" s="9"/>
      <c r="J916" s="8"/>
      <c r="K916" s="9"/>
      <c r="L916" s="8"/>
      <c r="M916" s="8"/>
      <c r="N916" s="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1"/>
      <c r="B917" s="2"/>
      <c r="C917" s="2"/>
      <c r="D917" s="3"/>
      <c r="E917" s="8"/>
      <c r="F917" s="8"/>
      <c r="G917" s="8"/>
      <c r="H917" s="8"/>
      <c r="I917" s="9"/>
      <c r="J917" s="8"/>
      <c r="K917" s="9"/>
      <c r="L917" s="8"/>
      <c r="M917" s="8"/>
      <c r="N917" s="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1"/>
      <c r="B918" s="2"/>
      <c r="C918" s="2"/>
      <c r="D918" s="3"/>
      <c r="E918" s="8"/>
      <c r="F918" s="8"/>
      <c r="G918" s="8"/>
      <c r="H918" s="8"/>
      <c r="I918" s="9"/>
      <c r="J918" s="8"/>
      <c r="K918" s="9"/>
      <c r="L918" s="8"/>
      <c r="M918" s="8"/>
      <c r="N918" s="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1"/>
      <c r="B919" s="2"/>
      <c r="C919" s="2"/>
      <c r="D919" s="3"/>
      <c r="E919" s="8"/>
      <c r="F919" s="8"/>
      <c r="G919" s="8"/>
      <c r="H919" s="8"/>
      <c r="I919" s="9"/>
      <c r="J919" s="8"/>
      <c r="K919" s="9"/>
      <c r="L919" s="8"/>
      <c r="M919" s="8"/>
      <c r="N919" s="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1"/>
      <c r="B920" s="2"/>
      <c r="C920" s="2"/>
      <c r="D920" s="3"/>
      <c r="E920" s="8"/>
      <c r="F920" s="8"/>
      <c r="G920" s="8"/>
      <c r="H920" s="8"/>
      <c r="I920" s="9"/>
      <c r="J920" s="8"/>
      <c r="K920" s="9"/>
      <c r="L920" s="8"/>
      <c r="M920" s="8"/>
      <c r="N920" s="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1"/>
      <c r="B921" s="2"/>
      <c r="C921" s="2"/>
      <c r="D921" s="3"/>
      <c r="E921" s="8"/>
      <c r="F921" s="8"/>
      <c r="G921" s="8"/>
      <c r="H921" s="8"/>
      <c r="I921" s="9"/>
      <c r="J921" s="8"/>
      <c r="K921" s="9"/>
      <c r="L921" s="8"/>
      <c r="M921" s="8"/>
      <c r="N921" s="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1"/>
      <c r="B922" s="2"/>
      <c r="C922" s="2"/>
      <c r="D922" s="3"/>
      <c r="E922" s="8"/>
      <c r="F922" s="8"/>
      <c r="G922" s="8"/>
      <c r="H922" s="8"/>
      <c r="I922" s="9"/>
      <c r="J922" s="8"/>
      <c r="K922" s="9"/>
      <c r="L922" s="8"/>
      <c r="M922" s="8"/>
      <c r="N922" s="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1"/>
      <c r="B923" s="2"/>
      <c r="C923" s="2"/>
      <c r="D923" s="3"/>
      <c r="E923" s="8"/>
      <c r="F923" s="8"/>
      <c r="G923" s="8"/>
      <c r="H923" s="8"/>
      <c r="I923" s="9"/>
      <c r="J923" s="8"/>
      <c r="K923" s="9"/>
      <c r="L923" s="8"/>
      <c r="M923" s="8"/>
      <c r="N923" s="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1"/>
      <c r="B924" s="2"/>
      <c r="C924" s="2"/>
      <c r="D924" s="3"/>
      <c r="E924" s="8"/>
      <c r="F924" s="8"/>
      <c r="G924" s="8"/>
      <c r="H924" s="8"/>
      <c r="I924" s="9"/>
      <c r="J924" s="8"/>
      <c r="K924" s="9"/>
      <c r="L924" s="8"/>
      <c r="M924" s="8"/>
      <c r="N924" s="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1"/>
      <c r="B925" s="2"/>
      <c r="C925" s="2"/>
      <c r="D925" s="3"/>
      <c r="E925" s="8"/>
      <c r="F925" s="8"/>
      <c r="G925" s="8"/>
      <c r="H925" s="8"/>
      <c r="I925" s="9"/>
      <c r="J925" s="8"/>
      <c r="K925" s="9"/>
      <c r="L925" s="8"/>
      <c r="M925" s="8"/>
      <c r="N925" s="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1"/>
      <c r="B926" s="2"/>
      <c r="C926" s="2"/>
      <c r="D926" s="3"/>
      <c r="E926" s="8"/>
      <c r="F926" s="8"/>
      <c r="G926" s="8"/>
      <c r="H926" s="8"/>
      <c r="I926" s="9"/>
      <c r="J926" s="8"/>
      <c r="K926" s="9"/>
      <c r="L926" s="8"/>
      <c r="M926" s="8"/>
      <c r="N926" s="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1"/>
      <c r="B927" s="2"/>
      <c r="C927" s="2"/>
      <c r="D927" s="3"/>
      <c r="E927" s="8"/>
      <c r="F927" s="8"/>
      <c r="G927" s="8"/>
      <c r="H927" s="8"/>
      <c r="I927" s="9"/>
      <c r="J927" s="8"/>
      <c r="K927" s="9"/>
      <c r="L927" s="8"/>
      <c r="M927" s="8"/>
      <c r="N927" s="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1"/>
      <c r="B928" s="2"/>
      <c r="C928" s="2"/>
      <c r="D928" s="3"/>
      <c r="E928" s="8"/>
      <c r="F928" s="8"/>
      <c r="G928" s="8"/>
      <c r="H928" s="8"/>
      <c r="I928" s="9"/>
      <c r="J928" s="8"/>
      <c r="K928" s="9"/>
      <c r="L928" s="8"/>
      <c r="M928" s="8"/>
      <c r="N928" s="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1"/>
      <c r="B929" s="2"/>
      <c r="C929" s="2"/>
      <c r="D929" s="3"/>
      <c r="E929" s="8"/>
      <c r="F929" s="8"/>
      <c r="G929" s="8"/>
      <c r="H929" s="8"/>
      <c r="I929" s="9"/>
      <c r="J929" s="8"/>
      <c r="K929" s="9"/>
      <c r="L929" s="8"/>
      <c r="M929" s="8"/>
      <c r="N929" s="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1"/>
      <c r="B930" s="2"/>
      <c r="C930" s="2"/>
      <c r="D930" s="3"/>
      <c r="E930" s="8"/>
      <c r="F930" s="8"/>
      <c r="G930" s="8"/>
      <c r="H930" s="8"/>
      <c r="I930" s="9"/>
      <c r="J930" s="8"/>
      <c r="K930" s="9"/>
      <c r="L930" s="8"/>
      <c r="M930" s="8"/>
      <c r="N930" s="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1"/>
      <c r="B931" s="2"/>
      <c r="C931" s="2"/>
      <c r="D931" s="3"/>
      <c r="E931" s="8"/>
      <c r="F931" s="8"/>
      <c r="G931" s="8"/>
      <c r="H931" s="8"/>
      <c r="I931" s="9"/>
      <c r="J931" s="8"/>
      <c r="K931" s="9"/>
      <c r="L931" s="8"/>
      <c r="M931" s="8"/>
      <c r="N931" s="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1"/>
      <c r="B932" s="2"/>
      <c r="C932" s="2"/>
      <c r="D932" s="3"/>
      <c r="E932" s="8"/>
      <c r="F932" s="8"/>
      <c r="G932" s="8"/>
      <c r="H932" s="8"/>
      <c r="I932" s="9"/>
      <c r="J932" s="8"/>
      <c r="K932" s="9"/>
      <c r="L932" s="8"/>
      <c r="M932" s="8"/>
      <c r="N932" s="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1"/>
      <c r="B933" s="2"/>
      <c r="C933" s="2"/>
      <c r="D933" s="3"/>
      <c r="E933" s="8"/>
      <c r="F933" s="8"/>
      <c r="G933" s="8"/>
      <c r="H933" s="8"/>
      <c r="I933" s="9"/>
      <c r="J933" s="8"/>
      <c r="K933" s="9"/>
      <c r="L933" s="8"/>
      <c r="M933" s="8"/>
      <c r="N933" s="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1"/>
      <c r="B934" s="2"/>
      <c r="C934" s="2"/>
      <c r="D934" s="3"/>
      <c r="E934" s="8"/>
      <c r="F934" s="8"/>
      <c r="G934" s="8"/>
      <c r="H934" s="8"/>
      <c r="I934" s="9"/>
      <c r="J934" s="8"/>
      <c r="K934" s="9"/>
      <c r="L934" s="8"/>
      <c r="M934" s="8"/>
      <c r="N934" s="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1"/>
      <c r="B935" s="2"/>
      <c r="C935" s="2"/>
      <c r="D935" s="3"/>
      <c r="E935" s="8"/>
      <c r="F935" s="8"/>
      <c r="G935" s="8"/>
      <c r="H935" s="8"/>
      <c r="I935" s="9"/>
      <c r="J935" s="8"/>
      <c r="K935" s="9"/>
      <c r="L935" s="8"/>
      <c r="M935" s="8"/>
      <c r="N935" s="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1"/>
      <c r="B936" s="2"/>
      <c r="C936" s="2"/>
      <c r="D936" s="3"/>
      <c r="E936" s="8"/>
      <c r="F936" s="8"/>
      <c r="G936" s="8"/>
      <c r="H936" s="8"/>
      <c r="I936" s="9"/>
      <c r="J936" s="8"/>
      <c r="K936" s="9"/>
      <c r="L936" s="8"/>
      <c r="M936" s="8"/>
      <c r="N936" s="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1"/>
      <c r="B937" s="2"/>
      <c r="C937" s="2"/>
      <c r="D937" s="3"/>
      <c r="E937" s="8"/>
      <c r="F937" s="8"/>
      <c r="G937" s="8"/>
      <c r="H937" s="8"/>
      <c r="I937" s="9"/>
      <c r="J937" s="8"/>
      <c r="K937" s="9"/>
      <c r="L937" s="8"/>
      <c r="M937" s="8"/>
      <c r="N937" s="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1"/>
      <c r="B938" s="2"/>
      <c r="C938" s="2"/>
      <c r="D938" s="3"/>
      <c r="E938" s="8"/>
      <c r="F938" s="8"/>
      <c r="G938" s="8"/>
      <c r="H938" s="8"/>
      <c r="I938" s="9"/>
      <c r="J938" s="8"/>
      <c r="K938" s="9"/>
      <c r="L938" s="8"/>
      <c r="M938" s="8"/>
      <c r="N938" s="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1"/>
      <c r="B939" s="2"/>
      <c r="C939" s="2"/>
      <c r="D939" s="3"/>
      <c r="E939" s="8"/>
      <c r="F939" s="8"/>
      <c r="G939" s="8"/>
      <c r="H939" s="8"/>
      <c r="I939" s="9"/>
      <c r="J939" s="8"/>
      <c r="K939" s="9"/>
      <c r="L939" s="8"/>
      <c r="M939" s="8"/>
      <c r="N939" s="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1"/>
      <c r="B940" s="2"/>
      <c r="C940" s="2"/>
      <c r="D940" s="3"/>
      <c r="E940" s="8"/>
      <c r="F940" s="8"/>
      <c r="G940" s="8"/>
      <c r="H940" s="8"/>
      <c r="I940" s="9"/>
      <c r="J940" s="8"/>
      <c r="K940" s="9"/>
      <c r="L940" s="8"/>
      <c r="M940" s="8"/>
      <c r="N940" s="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1"/>
      <c r="B941" s="2"/>
      <c r="C941" s="2"/>
      <c r="D941" s="3"/>
      <c r="E941" s="8"/>
      <c r="F941" s="8"/>
      <c r="G941" s="8"/>
      <c r="H941" s="8"/>
      <c r="I941" s="9"/>
      <c r="J941" s="8"/>
      <c r="K941" s="9"/>
      <c r="L941" s="8"/>
      <c r="M941" s="8"/>
      <c r="N941" s="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1"/>
      <c r="B942" s="2"/>
      <c r="C942" s="2"/>
      <c r="D942" s="3"/>
      <c r="E942" s="8"/>
      <c r="F942" s="8"/>
      <c r="G942" s="8"/>
      <c r="H942" s="8"/>
      <c r="I942" s="9"/>
      <c r="J942" s="8"/>
      <c r="K942" s="9"/>
      <c r="L942" s="8"/>
      <c r="M942" s="8"/>
      <c r="N942" s="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1"/>
      <c r="B943" s="2"/>
      <c r="C943" s="2"/>
      <c r="D943" s="3"/>
      <c r="E943" s="8"/>
      <c r="F943" s="8"/>
      <c r="G943" s="8"/>
      <c r="H943" s="8"/>
      <c r="I943" s="9"/>
      <c r="J943" s="8"/>
      <c r="K943" s="9"/>
      <c r="L943" s="8"/>
      <c r="M943" s="8"/>
      <c r="N943" s="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1"/>
      <c r="B944" s="2"/>
      <c r="C944" s="2"/>
      <c r="D944" s="3"/>
      <c r="E944" s="8"/>
      <c r="F944" s="8"/>
      <c r="G944" s="8"/>
      <c r="H944" s="8"/>
      <c r="I944" s="9"/>
      <c r="J944" s="8"/>
      <c r="K944" s="9"/>
      <c r="L944" s="8"/>
      <c r="M944" s="8"/>
      <c r="N944" s="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1"/>
      <c r="B945" s="2"/>
      <c r="C945" s="2"/>
      <c r="D945" s="3"/>
      <c r="E945" s="8"/>
      <c r="F945" s="8"/>
      <c r="G945" s="8"/>
      <c r="H945" s="8"/>
      <c r="I945" s="9"/>
      <c r="J945" s="8"/>
      <c r="K945" s="9"/>
      <c r="L945" s="8"/>
      <c r="M945" s="8"/>
      <c r="N945" s="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1"/>
      <c r="B946" s="2"/>
      <c r="C946" s="2"/>
      <c r="D946" s="3"/>
      <c r="E946" s="8"/>
      <c r="F946" s="8"/>
      <c r="G946" s="8"/>
      <c r="H946" s="8"/>
      <c r="I946" s="9"/>
      <c r="J946" s="8"/>
      <c r="K946" s="9"/>
      <c r="L946" s="8"/>
      <c r="M946" s="8"/>
      <c r="N946" s="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1"/>
      <c r="B947" s="2"/>
      <c r="C947" s="2"/>
      <c r="D947" s="3"/>
      <c r="E947" s="8"/>
      <c r="F947" s="8"/>
      <c r="G947" s="8"/>
      <c r="H947" s="8"/>
      <c r="I947" s="9"/>
      <c r="J947" s="8"/>
      <c r="K947" s="9"/>
      <c r="L947" s="8"/>
      <c r="M947" s="8"/>
      <c r="N947" s="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1"/>
      <c r="B948" s="2"/>
      <c r="C948" s="2"/>
      <c r="D948" s="3"/>
      <c r="E948" s="8"/>
      <c r="F948" s="8"/>
      <c r="G948" s="8"/>
      <c r="H948" s="8"/>
      <c r="I948" s="9"/>
      <c r="J948" s="8"/>
      <c r="K948" s="9"/>
      <c r="L948" s="8"/>
      <c r="M948" s="8"/>
      <c r="N948" s="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1"/>
      <c r="B949" s="2"/>
      <c r="C949" s="2"/>
      <c r="D949" s="3"/>
      <c r="E949" s="8"/>
      <c r="F949" s="8"/>
      <c r="G949" s="8"/>
      <c r="H949" s="8"/>
      <c r="I949" s="9"/>
      <c r="J949" s="8"/>
      <c r="K949" s="9"/>
      <c r="L949" s="8"/>
      <c r="M949" s="8"/>
      <c r="N949" s="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1"/>
      <c r="B950" s="2"/>
      <c r="C950" s="2"/>
      <c r="D950" s="3"/>
      <c r="E950" s="8"/>
      <c r="F950" s="8"/>
      <c r="G950" s="8"/>
      <c r="H950" s="8"/>
      <c r="I950" s="9"/>
      <c r="J950" s="8"/>
      <c r="K950" s="9"/>
      <c r="L950" s="8"/>
      <c r="M950" s="8"/>
      <c r="N950" s="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1"/>
      <c r="B951" s="2"/>
      <c r="C951" s="2"/>
      <c r="D951" s="3"/>
      <c r="E951" s="8"/>
      <c r="F951" s="8"/>
      <c r="G951" s="8"/>
      <c r="H951" s="8"/>
      <c r="I951" s="9"/>
      <c r="J951" s="8"/>
      <c r="K951" s="9"/>
      <c r="L951" s="8"/>
      <c r="M951" s="8"/>
      <c r="N951" s="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1"/>
      <c r="B952" s="2"/>
      <c r="C952" s="2"/>
      <c r="D952" s="3"/>
      <c r="E952" s="8"/>
      <c r="F952" s="8"/>
      <c r="G952" s="8"/>
      <c r="H952" s="8"/>
      <c r="I952" s="9"/>
      <c r="J952" s="8"/>
      <c r="K952" s="9"/>
      <c r="L952" s="8"/>
      <c r="M952" s="8"/>
      <c r="N952" s="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1"/>
      <c r="B953" s="2"/>
      <c r="C953" s="2"/>
      <c r="D953" s="3"/>
      <c r="E953" s="8"/>
      <c r="F953" s="8"/>
      <c r="G953" s="8"/>
      <c r="H953" s="8"/>
      <c r="I953" s="9"/>
      <c r="J953" s="8"/>
      <c r="K953" s="9"/>
      <c r="L953" s="8"/>
      <c r="M953" s="8"/>
      <c r="N953" s="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1"/>
      <c r="B954" s="2"/>
      <c r="C954" s="2"/>
      <c r="D954" s="3"/>
      <c r="E954" s="8"/>
      <c r="F954" s="8"/>
      <c r="G954" s="8"/>
      <c r="H954" s="8"/>
      <c r="I954" s="9"/>
      <c r="J954" s="8"/>
      <c r="K954" s="9"/>
      <c r="L954" s="8"/>
      <c r="M954" s="8"/>
      <c r="N954" s="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1"/>
      <c r="B955" s="2"/>
      <c r="C955" s="2"/>
      <c r="D955" s="3"/>
      <c r="E955" s="8"/>
      <c r="F955" s="8"/>
      <c r="G955" s="8"/>
      <c r="H955" s="8"/>
      <c r="I955" s="9"/>
      <c r="J955" s="8"/>
      <c r="K955" s="9"/>
      <c r="L955" s="8"/>
      <c r="M955" s="8"/>
      <c r="N955" s="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1"/>
      <c r="B956" s="2"/>
      <c r="C956" s="2"/>
      <c r="D956" s="3"/>
      <c r="E956" s="8"/>
      <c r="F956" s="8"/>
      <c r="G956" s="8"/>
      <c r="H956" s="8"/>
      <c r="I956" s="9"/>
      <c r="J956" s="8"/>
      <c r="K956" s="9"/>
      <c r="L956" s="8"/>
      <c r="M956" s="8"/>
      <c r="N956" s="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1"/>
      <c r="B957" s="2"/>
      <c r="C957" s="2"/>
      <c r="D957" s="3"/>
      <c r="E957" s="8"/>
      <c r="F957" s="8"/>
      <c r="G957" s="8"/>
      <c r="H957" s="8"/>
      <c r="I957" s="9"/>
      <c r="J957" s="8"/>
      <c r="K957" s="9"/>
      <c r="L957" s="8"/>
      <c r="M957" s="8"/>
      <c r="N957" s="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1"/>
      <c r="B958" s="2"/>
      <c r="C958" s="2"/>
      <c r="D958" s="3"/>
      <c r="E958" s="8"/>
      <c r="F958" s="8"/>
      <c r="G958" s="8"/>
      <c r="H958" s="8"/>
      <c r="I958" s="9"/>
      <c r="J958" s="8"/>
      <c r="K958" s="9"/>
      <c r="L958" s="8"/>
      <c r="M958" s="8"/>
      <c r="N958" s="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1"/>
      <c r="B959" s="2"/>
      <c r="C959" s="2"/>
      <c r="D959" s="3"/>
      <c r="E959" s="8"/>
      <c r="F959" s="8"/>
      <c r="G959" s="8"/>
      <c r="H959" s="8"/>
      <c r="I959" s="9"/>
      <c r="J959" s="8"/>
      <c r="K959" s="9"/>
      <c r="L959" s="8"/>
      <c r="M959" s="8"/>
      <c r="N959" s="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1"/>
      <c r="B960" s="2"/>
      <c r="C960" s="2"/>
      <c r="D960" s="3"/>
      <c r="E960" s="8"/>
      <c r="F960" s="8"/>
      <c r="G960" s="8"/>
      <c r="H960" s="8"/>
      <c r="I960" s="9"/>
      <c r="J960" s="8"/>
      <c r="K960" s="9"/>
      <c r="L960" s="8"/>
      <c r="M960" s="8"/>
      <c r="N960" s="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1"/>
      <c r="B961" s="2"/>
      <c r="C961" s="2"/>
      <c r="D961" s="3"/>
      <c r="E961" s="8"/>
      <c r="F961" s="8"/>
      <c r="G961" s="8"/>
      <c r="H961" s="8"/>
      <c r="I961" s="9"/>
      <c r="J961" s="8"/>
      <c r="K961" s="9"/>
      <c r="L961" s="8"/>
      <c r="M961" s="8"/>
      <c r="N961" s="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1"/>
      <c r="B962" s="2"/>
      <c r="C962" s="2"/>
      <c r="D962" s="3"/>
      <c r="E962" s="8"/>
      <c r="F962" s="8"/>
      <c r="G962" s="8"/>
      <c r="H962" s="8"/>
      <c r="I962" s="9"/>
      <c r="J962" s="8"/>
      <c r="K962" s="9"/>
      <c r="L962" s="8"/>
      <c r="M962" s="8"/>
      <c r="N962" s="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1"/>
      <c r="B963" s="2"/>
      <c r="C963" s="2"/>
      <c r="D963" s="3"/>
      <c r="E963" s="8"/>
      <c r="F963" s="8"/>
      <c r="G963" s="8"/>
      <c r="H963" s="8"/>
      <c r="I963" s="9"/>
      <c r="J963" s="8"/>
      <c r="K963" s="9"/>
      <c r="L963" s="8"/>
      <c r="M963" s="8"/>
      <c r="N963" s="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1"/>
      <c r="B964" s="2"/>
      <c r="C964" s="2"/>
      <c r="D964" s="3"/>
      <c r="E964" s="8"/>
      <c r="F964" s="8"/>
      <c r="G964" s="8"/>
      <c r="H964" s="8"/>
      <c r="I964" s="9"/>
      <c r="J964" s="8"/>
      <c r="K964" s="9"/>
      <c r="L964" s="8"/>
      <c r="M964" s="8"/>
      <c r="N964" s="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1"/>
      <c r="B965" s="2"/>
      <c r="C965" s="2"/>
      <c r="D965" s="3"/>
      <c r="E965" s="8"/>
      <c r="F965" s="8"/>
      <c r="G965" s="8"/>
      <c r="H965" s="8"/>
      <c r="I965" s="9"/>
      <c r="J965" s="8"/>
      <c r="K965" s="9"/>
      <c r="L965" s="8"/>
      <c r="M965" s="8"/>
      <c r="N965" s="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1"/>
      <c r="B966" s="2"/>
      <c r="C966" s="2"/>
      <c r="D966" s="3"/>
      <c r="E966" s="8"/>
      <c r="F966" s="8"/>
      <c r="G966" s="8"/>
      <c r="H966" s="8"/>
      <c r="I966" s="9"/>
      <c r="J966" s="8"/>
      <c r="K966" s="9"/>
      <c r="L966" s="8"/>
      <c r="M966" s="8"/>
      <c r="N966" s="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1"/>
      <c r="B967" s="2"/>
      <c r="C967" s="2"/>
      <c r="D967" s="3"/>
      <c r="E967" s="8"/>
      <c r="F967" s="8"/>
      <c r="G967" s="8"/>
      <c r="H967" s="8"/>
      <c r="I967" s="9"/>
      <c r="J967" s="8"/>
      <c r="K967" s="9"/>
      <c r="L967" s="8"/>
      <c r="M967" s="8"/>
      <c r="N967" s="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1"/>
      <c r="B968" s="2"/>
      <c r="C968" s="2"/>
      <c r="D968" s="3"/>
      <c r="E968" s="8"/>
      <c r="F968" s="8"/>
      <c r="G968" s="8"/>
      <c r="H968" s="8"/>
      <c r="I968" s="9"/>
      <c r="J968" s="8"/>
      <c r="K968" s="9"/>
      <c r="L968" s="8"/>
      <c r="M968" s="8"/>
      <c r="N968" s="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1"/>
      <c r="B969" s="2"/>
      <c r="C969" s="2"/>
      <c r="D969" s="3"/>
      <c r="E969" s="8"/>
      <c r="F969" s="8"/>
      <c r="G969" s="8"/>
      <c r="H969" s="8"/>
      <c r="I969" s="9"/>
      <c r="J969" s="8"/>
      <c r="K969" s="9"/>
      <c r="L969" s="8"/>
      <c r="M969" s="8"/>
      <c r="N969" s="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1"/>
      <c r="B970" s="2"/>
      <c r="C970" s="2"/>
      <c r="D970" s="3"/>
      <c r="E970" s="8"/>
      <c r="F970" s="8"/>
      <c r="G970" s="8"/>
      <c r="H970" s="8"/>
      <c r="I970" s="9"/>
      <c r="J970" s="8"/>
      <c r="K970" s="9"/>
      <c r="L970" s="8"/>
      <c r="M970" s="8"/>
      <c r="N970" s="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1"/>
      <c r="B971" s="2"/>
      <c r="C971" s="2"/>
      <c r="D971" s="3"/>
      <c r="E971" s="8"/>
      <c r="F971" s="8"/>
      <c r="G971" s="8"/>
      <c r="H971" s="8"/>
      <c r="I971" s="9"/>
      <c r="J971" s="8"/>
      <c r="K971" s="9"/>
      <c r="L971" s="8"/>
      <c r="M971" s="8"/>
      <c r="N971" s="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1"/>
      <c r="B972" s="2"/>
      <c r="C972" s="2"/>
      <c r="D972" s="3"/>
      <c r="E972" s="8"/>
      <c r="F972" s="8"/>
      <c r="G972" s="8"/>
      <c r="H972" s="8"/>
      <c r="I972" s="9"/>
      <c r="J972" s="8"/>
      <c r="K972" s="9"/>
      <c r="L972" s="8"/>
      <c r="M972" s="8"/>
      <c r="N972" s="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1"/>
      <c r="B973" s="2"/>
      <c r="C973" s="2"/>
      <c r="D973" s="3"/>
      <c r="E973" s="8"/>
      <c r="F973" s="8"/>
      <c r="G973" s="8"/>
      <c r="H973" s="8"/>
      <c r="I973" s="9"/>
      <c r="J973" s="8"/>
      <c r="K973" s="9"/>
      <c r="L973" s="8"/>
      <c r="M973" s="8"/>
      <c r="N973" s="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1"/>
      <c r="B974" s="2"/>
      <c r="C974" s="2"/>
      <c r="D974" s="3"/>
      <c r="E974" s="8"/>
      <c r="F974" s="8"/>
      <c r="G974" s="8"/>
      <c r="H974" s="8"/>
      <c r="I974" s="9"/>
      <c r="J974" s="8"/>
      <c r="K974" s="9"/>
      <c r="L974" s="8"/>
      <c r="M974" s="8"/>
      <c r="N974" s="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1"/>
      <c r="B975" s="2"/>
      <c r="C975" s="2"/>
      <c r="D975" s="3"/>
      <c r="E975" s="8"/>
      <c r="F975" s="8"/>
      <c r="G975" s="8"/>
      <c r="H975" s="8"/>
      <c r="I975" s="9"/>
      <c r="J975" s="8"/>
      <c r="K975" s="9"/>
      <c r="L975" s="8"/>
      <c r="M975" s="8"/>
      <c r="N975" s="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1"/>
      <c r="B976" s="2"/>
      <c r="C976" s="2"/>
      <c r="D976" s="3"/>
      <c r="E976" s="8"/>
      <c r="F976" s="8"/>
      <c r="G976" s="8"/>
      <c r="H976" s="8"/>
      <c r="I976" s="9"/>
      <c r="J976" s="8"/>
      <c r="K976" s="9"/>
      <c r="L976" s="8"/>
      <c r="M976" s="8"/>
      <c r="N976" s="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1"/>
      <c r="B977" s="2"/>
      <c r="C977" s="2"/>
      <c r="D977" s="3"/>
      <c r="E977" s="8"/>
      <c r="F977" s="8"/>
      <c r="G977" s="8"/>
      <c r="H977" s="8"/>
      <c r="I977" s="9"/>
      <c r="J977" s="8"/>
      <c r="K977" s="9"/>
      <c r="L977" s="8"/>
      <c r="M977" s="8"/>
      <c r="N977" s="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1"/>
      <c r="B978" s="2"/>
      <c r="C978" s="2"/>
      <c r="D978" s="3"/>
      <c r="E978" s="8"/>
      <c r="F978" s="8"/>
      <c r="G978" s="8"/>
      <c r="H978" s="8"/>
      <c r="I978" s="9"/>
      <c r="J978" s="8"/>
      <c r="K978" s="9"/>
      <c r="L978" s="8"/>
      <c r="M978" s="8"/>
      <c r="N978" s="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1"/>
      <c r="B979" s="2"/>
      <c r="C979" s="2"/>
      <c r="D979" s="3"/>
      <c r="E979" s="8"/>
      <c r="F979" s="8"/>
      <c r="G979" s="8"/>
      <c r="H979" s="8"/>
      <c r="I979" s="9"/>
      <c r="J979" s="8"/>
      <c r="K979" s="9"/>
      <c r="L979" s="8"/>
      <c r="M979" s="8"/>
      <c r="N979" s="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1"/>
      <c r="B980" s="2"/>
      <c r="C980" s="2"/>
      <c r="D980" s="3"/>
      <c r="E980" s="8"/>
      <c r="F980" s="8"/>
      <c r="G980" s="8"/>
      <c r="H980" s="8"/>
      <c r="I980" s="9"/>
      <c r="J980" s="8"/>
      <c r="K980" s="9"/>
      <c r="L980" s="8"/>
      <c r="M980" s="8"/>
      <c r="N980" s="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1"/>
      <c r="B981" s="2"/>
      <c r="C981" s="2"/>
      <c r="D981" s="3"/>
      <c r="E981" s="8"/>
      <c r="F981" s="8"/>
      <c r="G981" s="8"/>
      <c r="H981" s="8"/>
      <c r="I981" s="9"/>
      <c r="J981" s="8"/>
      <c r="K981" s="9"/>
      <c r="L981" s="8"/>
      <c r="M981" s="8"/>
      <c r="N981" s="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1"/>
      <c r="B982" s="2"/>
      <c r="C982" s="2"/>
      <c r="D982" s="3"/>
      <c r="E982" s="8"/>
      <c r="F982" s="8"/>
      <c r="G982" s="8"/>
      <c r="H982" s="8"/>
      <c r="I982" s="9"/>
      <c r="J982" s="8"/>
      <c r="K982" s="9"/>
      <c r="L982" s="8"/>
      <c r="M982" s="8"/>
      <c r="N982" s="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1"/>
      <c r="B983" s="2"/>
      <c r="C983" s="2"/>
      <c r="D983" s="3"/>
      <c r="E983" s="8"/>
      <c r="F983" s="8"/>
      <c r="G983" s="8"/>
      <c r="H983" s="8"/>
      <c r="I983" s="9"/>
      <c r="J983" s="8"/>
      <c r="K983" s="9"/>
      <c r="L983" s="8"/>
      <c r="M983" s="8"/>
      <c r="N983" s="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1"/>
      <c r="B984" s="2"/>
      <c r="C984" s="2"/>
      <c r="D984" s="3"/>
      <c r="E984" s="8"/>
      <c r="F984" s="8"/>
      <c r="G984" s="8"/>
      <c r="H984" s="8"/>
      <c r="I984" s="9"/>
      <c r="J984" s="8"/>
      <c r="K984" s="9"/>
      <c r="L984" s="8"/>
      <c r="M984" s="8"/>
      <c r="N984" s="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1"/>
      <c r="B985" s="2"/>
      <c r="C985" s="2"/>
      <c r="D985" s="3"/>
      <c r="E985" s="8"/>
      <c r="F985" s="8"/>
      <c r="G985" s="8"/>
      <c r="H985" s="8"/>
      <c r="I985" s="9"/>
      <c r="J985" s="8"/>
      <c r="K985" s="9"/>
      <c r="L985" s="8"/>
      <c r="M985" s="8"/>
      <c r="N985" s="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1"/>
      <c r="B986" s="2"/>
      <c r="C986" s="2"/>
      <c r="D986" s="3"/>
      <c r="E986" s="8"/>
      <c r="F986" s="8"/>
      <c r="G986" s="8"/>
      <c r="H986" s="8"/>
      <c r="I986" s="9"/>
      <c r="J986" s="8"/>
      <c r="K986" s="9"/>
      <c r="L986" s="8"/>
      <c r="M986" s="8"/>
      <c r="N986" s="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1"/>
      <c r="B987" s="2"/>
      <c r="C987" s="2"/>
      <c r="D987" s="3"/>
      <c r="E987" s="8"/>
      <c r="F987" s="8"/>
      <c r="G987" s="8"/>
      <c r="H987" s="8"/>
      <c r="I987" s="9"/>
      <c r="J987" s="8"/>
      <c r="K987" s="9"/>
      <c r="L987" s="8"/>
      <c r="M987" s="8"/>
      <c r="N987" s="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1"/>
      <c r="B988" s="2"/>
      <c r="C988" s="2"/>
      <c r="D988" s="3"/>
      <c r="E988" s="8"/>
      <c r="F988" s="8"/>
      <c r="G988" s="8"/>
      <c r="H988" s="8"/>
      <c r="I988" s="9"/>
      <c r="J988" s="8"/>
      <c r="K988" s="9"/>
      <c r="L988" s="8"/>
      <c r="M988" s="8"/>
      <c r="N988" s="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1"/>
      <c r="B989" s="2"/>
      <c r="C989" s="2"/>
      <c r="D989" s="3"/>
      <c r="E989" s="8"/>
      <c r="F989" s="8"/>
      <c r="G989" s="8"/>
      <c r="H989" s="8"/>
      <c r="I989" s="9"/>
      <c r="J989" s="8"/>
      <c r="K989" s="9"/>
      <c r="L989" s="8"/>
      <c r="M989" s="8"/>
      <c r="N989" s="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1"/>
      <c r="B990" s="2"/>
      <c r="C990" s="2"/>
      <c r="D990" s="3"/>
      <c r="E990" s="8"/>
      <c r="F990" s="8"/>
      <c r="G990" s="8"/>
      <c r="H990" s="8"/>
      <c r="I990" s="9"/>
      <c r="J990" s="8"/>
      <c r="K990" s="9"/>
      <c r="L990" s="8"/>
      <c r="M990" s="8"/>
      <c r="N990" s="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1"/>
      <c r="B991" s="2"/>
      <c r="C991" s="2"/>
      <c r="D991" s="3"/>
      <c r="E991" s="8"/>
      <c r="F991" s="8"/>
      <c r="G991" s="8"/>
      <c r="H991" s="8"/>
      <c r="I991" s="9"/>
      <c r="J991" s="8"/>
      <c r="K991" s="9"/>
      <c r="L991" s="8"/>
      <c r="M991" s="8"/>
      <c r="N991" s="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1"/>
      <c r="B992" s="2"/>
      <c r="C992" s="2"/>
      <c r="D992" s="3"/>
      <c r="E992" s="8"/>
      <c r="F992" s="8"/>
      <c r="G992" s="8"/>
      <c r="H992" s="8"/>
      <c r="I992" s="9"/>
      <c r="J992" s="8"/>
      <c r="K992" s="9"/>
      <c r="L992" s="8"/>
      <c r="M992" s="8"/>
      <c r="N992" s="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1"/>
      <c r="B993" s="2"/>
      <c r="C993" s="2"/>
      <c r="D993" s="3"/>
      <c r="E993" s="8"/>
      <c r="F993" s="8"/>
      <c r="G993" s="8"/>
      <c r="H993" s="8"/>
      <c r="I993" s="9"/>
      <c r="J993" s="8"/>
      <c r="K993" s="9"/>
      <c r="L993" s="8"/>
      <c r="M993" s="8"/>
      <c r="N993" s="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1"/>
      <c r="B994" s="2"/>
      <c r="C994" s="2"/>
      <c r="D994" s="3"/>
      <c r="E994" s="8"/>
      <c r="F994" s="8"/>
      <c r="G994" s="8"/>
      <c r="H994" s="8"/>
      <c r="I994" s="9"/>
      <c r="J994" s="8"/>
      <c r="K994" s="9"/>
      <c r="L994" s="8"/>
      <c r="M994" s="8"/>
      <c r="N994" s="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1"/>
      <c r="B995" s="2"/>
      <c r="C995" s="2"/>
      <c r="D995" s="3"/>
      <c r="E995" s="8"/>
      <c r="F995" s="8"/>
      <c r="G995" s="8"/>
      <c r="H995" s="8"/>
      <c r="I995" s="9"/>
      <c r="J995" s="8"/>
      <c r="K995" s="9"/>
      <c r="L995" s="8"/>
      <c r="M995" s="8"/>
      <c r="N995" s="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1"/>
      <c r="B996" s="2"/>
      <c r="C996" s="2"/>
      <c r="D996" s="3"/>
      <c r="E996" s="8"/>
      <c r="F996" s="8"/>
      <c r="G996" s="8"/>
      <c r="H996" s="8"/>
      <c r="I996" s="9"/>
      <c r="J996" s="8"/>
      <c r="K996" s="9"/>
      <c r="L996" s="8"/>
      <c r="M996" s="8"/>
      <c r="N996" s="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1"/>
      <c r="B997" s="2"/>
      <c r="C997" s="2"/>
      <c r="D997" s="3"/>
      <c r="E997" s="8"/>
      <c r="F997" s="8"/>
      <c r="G997" s="8"/>
      <c r="H997" s="8"/>
      <c r="I997" s="9"/>
      <c r="J997" s="8"/>
      <c r="K997" s="9"/>
      <c r="L997" s="8"/>
      <c r="M997" s="8"/>
      <c r="N997" s="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1"/>
      <c r="B998" s="2"/>
      <c r="C998" s="2"/>
      <c r="D998" s="3"/>
      <c r="E998" s="8"/>
      <c r="F998" s="8"/>
      <c r="G998" s="8"/>
      <c r="H998" s="8"/>
      <c r="I998" s="9"/>
      <c r="J998" s="8"/>
      <c r="K998" s="9"/>
      <c r="L998" s="8"/>
      <c r="M998" s="8"/>
      <c r="N998" s="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1"/>
      <c r="B999" s="2"/>
      <c r="C999" s="2"/>
      <c r="D999" s="3"/>
      <c r="E999" s="8"/>
      <c r="F999" s="8"/>
      <c r="G999" s="8"/>
      <c r="H999" s="8"/>
      <c r="I999" s="9"/>
      <c r="J999" s="8"/>
      <c r="K999" s="9"/>
      <c r="L999" s="8"/>
      <c r="M999" s="8"/>
      <c r="N999" s="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1"/>
      <c r="B1000" s="2"/>
      <c r="C1000" s="2"/>
      <c r="D1000" s="3"/>
      <c r="E1000" s="8"/>
      <c r="F1000" s="8"/>
      <c r="G1000" s="8"/>
      <c r="H1000" s="8"/>
      <c r="I1000" s="9"/>
      <c r="J1000" s="8"/>
      <c r="K1000" s="9"/>
      <c r="L1000" s="8"/>
      <c r="M1000" s="8"/>
      <c r="N1000" s="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 gridLines="1"/>
  <pageMargins bottom="0.39" footer="0.0" header="0.0" left="0.29" right="0.0" top="0.51"/>
  <pageSetup orientation="landscape"/>
  <headerFooter>
    <oddHeader>&amp;C 2021-22 Compensatory Revenue Baseline Summed to District Level (Fall 20 Counts); Basic Formula = $6,567</oddHeader>
    <oddFooter>&amp;LData from MDE, reorganized and formatted by HRD&amp;C&amp;P&amp;RFebruary 7, 2021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4" width="7.75"/>
    <col customWidth="1" min="5" max="5" width="13.5"/>
    <col customWidth="1" min="6" max="6" width="7.75"/>
    <col customWidth="1" min="7" max="7" width="7.63"/>
    <col customWidth="1" min="8" max="8" width="19.75"/>
    <col customWidth="1" min="9" max="9" width="9.5"/>
    <col customWidth="1" min="10" max="10" width="9.25"/>
    <col customWidth="1" min="11" max="11" width="8.38"/>
    <col customWidth="1" min="12" max="12" width="8.88"/>
    <col customWidth="1" min="13" max="13" width="7.63"/>
    <col customWidth="1" min="14" max="14" width="11.0"/>
    <col customWidth="1" min="15" max="15" width="3.88"/>
    <col customWidth="1" min="16" max="16" width="9.75"/>
    <col customWidth="1" min="17" max="17" width="7.63"/>
    <col customWidth="1" min="18" max="18" width="9.13"/>
    <col customWidth="1" min="19" max="19" width="9.75"/>
    <col customWidth="1" min="20" max="20" width="10.0"/>
    <col customWidth="1" min="21" max="21" width="3.63"/>
    <col customWidth="1" min="22" max="23" width="9.75"/>
    <col customWidth="1" min="24" max="26" width="7.63"/>
  </cols>
  <sheetData>
    <row r="1" ht="14.25" customHeight="1">
      <c r="G1" s="20" t="s">
        <v>608</v>
      </c>
    </row>
    <row r="2" ht="14.25" customHeight="1">
      <c r="H2" s="18"/>
      <c r="L2" s="23" t="s">
        <v>609</v>
      </c>
      <c r="M2" s="24" t="s">
        <v>610</v>
      </c>
    </row>
    <row r="3" ht="14.25" customHeight="1">
      <c r="H3" s="3" t="s">
        <v>611</v>
      </c>
      <c r="I3" s="3"/>
      <c r="J3" s="3"/>
      <c r="K3" s="3"/>
      <c r="L3" s="25">
        <v>1.0</v>
      </c>
      <c r="M3" s="26">
        <v>1.0</v>
      </c>
    </row>
    <row r="4" ht="14.25" customHeight="1">
      <c r="H4" s="3" t="s">
        <v>612</v>
      </c>
      <c r="I4" s="3"/>
      <c r="J4" s="3"/>
      <c r="K4" s="3"/>
      <c r="L4" s="25">
        <v>0.5</v>
      </c>
      <c r="M4" s="26">
        <v>0.5</v>
      </c>
    </row>
    <row r="5" ht="14.25" customHeight="1">
      <c r="H5" s="3" t="s">
        <v>613</v>
      </c>
      <c r="I5" s="3"/>
      <c r="J5" s="3"/>
      <c r="K5" s="3"/>
      <c r="L5" s="25">
        <v>0.8</v>
      </c>
      <c r="M5" s="26">
        <v>0.8</v>
      </c>
    </row>
    <row r="6" ht="14.25" customHeight="1">
      <c r="H6" s="3" t="s">
        <v>614</v>
      </c>
      <c r="I6" s="3"/>
      <c r="J6" s="3"/>
      <c r="K6" s="3"/>
      <c r="L6" s="25">
        <v>0.6</v>
      </c>
      <c r="M6" s="26">
        <v>0.6</v>
      </c>
    </row>
    <row r="7" ht="29.25" customHeight="1">
      <c r="H7" s="3" t="s">
        <v>615</v>
      </c>
      <c r="I7" s="3"/>
      <c r="J7" s="3"/>
      <c r="K7" s="3"/>
      <c r="L7" s="27">
        <v>6567.0</v>
      </c>
      <c r="M7" s="28">
        <v>6567.0</v>
      </c>
      <c r="P7" s="29"/>
    </row>
    <row r="8" ht="15.0" customHeight="1">
      <c r="H8" s="3" t="s">
        <v>616</v>
      </c>
      <c r="I8" s="3"/>
      <c r="J8" s="3"/>
      <c r="K8" s="3"/>
      <c r="L8" s="27">
        <v>839.0</v>
      </c>
      <c r="M8" s="28">
        <v>839.0</v>
      </c>
    </row>
    <row r="9" ht="30.0" customHeight="1">
      <c r="H9" s="3" t="s">
        <v>617</v>
      </c>
      <c r="I9" s="3"/>
      <c r="J9" s="3"/>
      <c r="K9" s="3"/>
      <c r="L9" s="27">
        <f t="shared" ref="L9:M9" si="1">L7-L8</f>
        <v>5728</v>
      </c>
      <c r="M9" s="28">
        <f t="shared" si="1"/>
        <v>5728</v>
      </c>
    </row>
    <row r="10" ht="14.25" customHeight="1">
      <c r="H10" s="3"/>
      <c r="I10" s="3"/>
      <c r="J10" s="3"/>
      <c r="K10" s="3"/>
    </row>
    <row r="11" ht="14.25" customHeight="1">
      <c r="H11" s="3" t="s">
        <v>618</v>
      </c>
      <c r="I11" s="3"/>
      <c r="J11" s="3"/>
      <c r="K11" s="3"/>
      <c r="L11" s="3"/>
      <c r="M11" s="30">
        <f>+R13</f>
        <v>1825.028855</v>
      </c>
    </row>
    <row r="12" ht="14.25" customHeight="1">
      <c r="H12" s="19"/>
      <c r="J12" s="31"/>
    </row>
    <row r="13" ht="14.25" customHeight="1">
      <c r="H13" s="32" t="s">
        <v>40</v>
      </c>
      <c r="I13" s="33">
        <f t="shared" ref="I13:L13" si="2">SUM(I17:I555)</f>
        <v>871684</v>
      </c>
      <c r="J13" s="33">
        <f t="shared" si="2"/>
        <v>225640</v>
      </c>
      <c r="K13" s="33">
        <f t="shared" si="2"/>
        <v>54849</v>
      </c>
      <c r="L13" s="33">
        <f t="shared" si="2"/>
        <v>253064.5</v>
      </c>
      <c r="M13" s="33"/>
      <c r="N13" s="33">
        <f>SUM(N17:N555)</f>
        <v>461850014.7</v>
      </c>
      <c r="O13" s="33"/>
      <c r="P13" s="33">
        <f>SUM(P17:P555)</f>
        <v>461850014.7</v>
      </c>
      <c r="Q13" s="33">
        <f>P13/I13</f>
        <v>529.8365173</v>
      </c>
      <c r="R13" s="34">
        <f>P13/(J13+K13*0.5)</f>
        <v>1825.028855</v>
      </c>
      <c r="S13" s="33">
        <f>SUM(S17:S545)</f>
        <v>0</v>
      </c>
      <c r="T13" s="33">
        <f>S13/I13</f>
        <v>0</v>
      </c>
      <c r="V13" s="33">
        <f t="shared" ref="V13:W13" si="3">SUM(V17:V555)</f>
        <v>461850014.7</v>
      </c>
      <c r="W13" s="33">
        <f t="shared" si="3"/>
        <v>0.0000002328306437</v>
      </c>
      <c r="X13" s="33">
        <f>+W13/I13</f>
        <v>0</v>
      </c>
    </row>
    <row r="14" ht="14.25" customHeight="1">
      <c r="H14" s="32"/>
      <c r="I14" s="35"/>
      <c r="J14" s="35"/>
      <c r="K14" s="35"/>
      <c r="L14" s="35"/>
      <c r="M14" s="5"/>
      <c r="N14" s="35"/>
      <c r="O14" s="35"/>
      <c r="P14" s="35"/>
      <c r="Q14" s="35"/>
      <c r="R14" s="35"/>
      <c r="S14" s="35"/>
      <c r="T14" s="35"/>
    </row>
    <row r="15" ht="14.25" customHeight="1">
      <c r="A15" s="36" t="s">
        <v>619</v>
      </c>
      <c r="B15" s="36" t="s">
        <v>620</v>
      </c>
      <c r="C15" s="37" t="s">
        <v>621</v>
      </c>
      <c r="D15" s="37" t="s">
        <v>622</v>
      </c>
      <c r="E15" s="20" t="s">
        <v>623</v>
      </c>
      <c r="H15" s="19"/>
      <c r="I15" s="35"/>
      <c r="J15" s="35" t="s">
        <v>624</v>
      </c>
      <c r="K15" s="35" t="s">
        <v>625</v>
      </c>
      <c r="L15" s="35" t="s">
        <v>626</v>
      </c>
      <c r="M15" s="35" t="s">
        <v>627</v>
      </c>
      <c r="N15" s="38" t="s">
        <v>610</v>
      </c>
      <c r="O15" s="35"/>
      <c r="P15" s="39" t="s">
        <v>609</v>
      </c>
      <c r="Q15" s="39" t="s">
        <v>628</v>
      </c>
      <c r="R15" s="39" t="s">
        <v>628</v>
      </c>
      <c r="S15" s="39" t="s">
        <v>629</v>
      </c>
      <c r="T15" s="39" t="s">
        <v>630</v>
      </c>
      <c r="V15" s="40" t="s">
        <v>631</v>
      </c>
      <c r="W15" s="40" t="s">
        <v>629</v>
      </c>
      <c r="X15" s="40" t="s">
        <v>630</v>
      </c>
    </row>
    <row r="16" ht="18.0" customHeight="1">
      <c r="G16" s="20" t="s">
        <v>632</v>
      </c>
      <c r="H16" s="19" t="s">
        <v>623</v>
      </c>
      <c r="I16" s="35" t="s">
        <v>633</v>
      </c>
      <c r="J16" s="35" t="s">
        <v>634</v>
      </c>
      <c r="K16" s="35" t="s">
        <v>634</v>
      </c>
      <c r="L16" s="35" t="s">
        <v>635</v>
      </c>
      <c r="M16" s="35" t="s">
        <v>625</v>
      </c>
      <c r="N16" s="38" t="s">
        <v>636</v>
      </c>
      <c r="O16" s="35"/>
      <c r="P16" s="39" t="s">
        <v>636</v>
      </c>
      <c r="Q16" s="39" t="s">
        <v>637</v>
      </c>
      <c r="R16" s="39" t="s">
        <v>638</v>
      </c>
      <c r="S16" s="39" t="s">
        <v>636</v>
      </c>
      <c r="T16" s="39" t="s">
        <v>637</v>
      </c>
      <c r="V16" s="40" t="s">
        <v>639</v>
      </c>
      <c r="W16" s="40" t="s">
        <v>636</v>
      </c>
      <c r="X16" s="41" t="s">
        <v>640</v>
      </c>
    </row>
    <row r="17" ht="14.25" customHeight="1">
      <c r="A17" s="42">
        <v>1.0</v>
      </c>
      <c r="B17" s="42">
        <v>1.0</v>
      </c>
      <c r="C17" s="37">
        <v>5.0</v>
      </c>
      <c r="D17" s="37" t="str">
        <f t="shared" ref="D17:D109" si="4">IF(OR(C17=1,C17=2,C17=3),"1","2")</f>
        <v>2</v>
      </c>
      <c r="E17" s="19" t="s">
        <v>641</v>
      </c>
      <c r="F17" s="43">
        <f t="shared" ref="F17:F517" si="5">+G17-A17</f>
        <v>0</v>
      </c>
      <c r="G17" s="20">
        <v>1.0</v>
      </c>
      <c r="H17" s="19" t="s">
        <v>641</v>
      </c>
      <c r="I17" s="3">
        <f>SUMIF(sitesfall2020!$A$13:$A$2390, Districts!$G17, sitesfall2020!H$13:H$2390)</f>
        <v>1121</v>
      </c>
      <c r="J17" s="3">
        <f>SUMIF(sitesfall2020!$A$13:$A$2390, Districts!$G17, sitesfall2020!I$13:I$2390)</f>
        <v>294</v>
      </c>
      <c r="K17" s="3">
        <f>SUMIF(sitesfall2020!$A$13:$A$2390, Districts!$G17, sitesfall2020!J$13:J$2390)</f>
        <v>97</v>
      </c>
      <c r="L17" s="3">
        <f>SUMIF(sitesfall2020!$A$13:$A$2390, Districts!$G17, sitesfall2020!K$13:K$2390)</f>
        <v>342.5</v>
      </c>
      <c r="M17" s="44">
        <f t="shared" ref="M17:M555" si="6">SUM(J17+K17)/I17</f>
        <v>0.3487957181</v>
      </c>
      <c r="N17" s="3">
        <f>SUMIF(sitesfall2020!$A$13:$A$2390, Districts!$G17, sitesfall2020!O$13:O$2390)</f>
        <v>456464.32</v>
      </c>
      <c r="O17" s="3"/>
      <c r="P17" s="3">
        <f>SUMIF(sitesfall2020!$Z$13:$Z$2390,$G17,sitesfall2020!AP$13:AP$2390)</f>
        <v>456464.32</v>
      </c>
      <c r="Q17" s="3">
        <f t="shared" ref="Q17:Q555" si="7">P17/I17</f>
        <v>407.1938626</v>
      </c>
      <c r="R17" s="3">
        <f t="shared" ref="R17:R555" si="8">P17/(J17+K17*0.5)</f>
        <v>1332.74254</v>
      </c>
      <c r="S17" s="3">
        <f t="shared" ref="S17:S555" si="9">N17-P17</f>
        <v>0</v>
      </c>
      <c r="T17" s="3">
        <f t="shared" ref="T17:T555" si="10">S17/I17</f>
        <v>0</v>
      </c>
      <c r="V17" s="3">
        <f t="shared" ref="V17:V555" si="11">+M$11*L17</f>
        <v>625072.3829</v>
      </c>
      <c r="W17" s="3">
        <f t="shared" ref="W17:W555" si="12">+V17-P17</f>
        <v>168608.0629</v>
      </c>
      <c r="X17" s="3">
        <f t="shared" ref="X17:X555" si="13">+W17/I17</f>
        <v>150.4086199</v>
      </c>
    </row>
    <row r="18" ht="14.25" customHeight="1">
      <c r="A18" s="45">
        <v>1.2</v>
      </c>
      <c r="B18" s="42">
        <v>3.0</v>
      </c>
      <c r="C18" s="37">
        <v>1.0</v>
      </c>
      <c r="D18" s="37" t="str">
        <f t="shared" si="4"/>
        <v>1</v>
      </c>
      <c r="E18" s="19" t="s">
        <v>642</v>
      </c>
      <c r="F18" s="43">
        <f t="shared" si="5"/>
        <v>0</v>
      </c>
      <c r="G18" s="20">
        <v>1.2</v>
      </c>
      <c r="H18" s="19" t="s">
        <v>642</v>
      </c>
      <c r="I18" s="3">
        <f>SUMIF(sitesfall2020!$A$13:$A$2390, Districts!$G18, sitesfall2020!H$13:H$2390)</f>
        <v>32713</v>
      </c>
      <c r="J18" s="3">
        <f>SUMIF(sitesfall2020!$A$13:$A$2390, Districts!$G18, sitesfall2020!I$13:I$2390)</f>
        <v>15765</v>
      </c>
      <c r="K18" s="3">
        <f>SUMIF(sitesfall2020!$A$13:$A$2390, Districts!$G18, sitesfall2020!J$13:J$2390)</f>
        <v>1733</v>
      </c>
      <c r="L18" s="3">
        <f>SUMIF(sitesfall2020!$A$13:$A$2390, Districts!$G18, sitesfall2020!K$13:K$2390)</f>
        <v>16631.5</v>
      </c>
      <c r="M18" s="44">
        <f t="shared" si="6"/>
        <v>0.5348943845</v>
      </c>
      <c r="N18" s="3">
        <f>SUMIF(sitesfall2020!$A$13:$A$2390, Districts!$G18, sitesfall2020!O$13:O$2390)</f>
        <v>43077023.04</v>
      </c>
      <c r="O18" s="3"/>
      <c r="P18" s="3">
        <f>SUMIF(sitesfall2020!$Z$13:$Z$2390,$G18,sitesfall2020!AP$13:AP$2390)</f>
        <v>43077023.04</v>
      </c>
      <c r="Q18" s="3">
        <f t="shared" si="7"/>
        <v>1316.816649</v>
      </c>
      <c r="R18" s="3">
        <f t="shared" si="8"/>
        <v>2590.086465</v>
      </c>
      <c r="S18" s="3">
        <f t="shared" si="9"/>
        <v>0</v>
      </c>
      <c r="T18" s="3">
        <f t="shared" si="10"/>
        <v>0</v>
      </c>
      <c r="V18" s="3">
        <f t="shared" si="11"/>
        <v>30352967.4</v>
      </c>
      <c r="W18" s="3">
        <f t="shared" si="12"/>
        <v>-12724055.64</v>
      </c>
      <c r="X18" s="3">
        <f t="shared" si="13"/>
        <v>-388.9602187</v>
      </c>
    </row>
    <row r="19" ht="14.25" customHeight="1">
      <c r="A19" s="42">
        <v>2.0</v>
      </c>
      <c r="B19" s="42">
        <v>1.0</v>
      </c>
      <c r="C19" s="37">
        <v>6.0</v>
      </c>
      <c r="D19" s="37" t="str">
        <f t="shared" si="4"/>
        <v>2</v>
      </c>
      <c r="E19" s="19" t="s">
        <v>643</v>
      </c>
      <c r="F19" s="43">
        <f t="shared" si="5"/>
        <v>0</v>
      </c>
      <c r="G19" s="20">
        <v>2.0</v>
      </c>
      <c r="H19" s="19" t="s">
        <v>643</v>
      </c>
      <c r="I19" s="3">
        <f>SUMIF(sitesfall2020!$A$13:$A$2390, Districts!$G19, sitesfall2020!H$13:H$2390)</f>
        <v>232</v>
      </c>
      <c r="J19" s="3">
        <f>SUMIF(sitesfall2020!$A$13:$A$2390, Districts!$G19, sitesfall2020!I$13:I$2390)</f>
        <v>94</v>
      </c>
      <c r="K19" s="3">
        <f>SUMIF(sitesfall2020!$A$13:$A$2390, Districts!$G19, sitesfall2020!J$13:J$2390)</f>
        <v>25</v>
      </c>
      <c r="L19" s="3">
        <f>SUMIF(sitesfall2020!$A$13:$A$2390, Districts!$G19, sitesfall2020!K$13:K$2390)</f>
        <v>106.5</v>
      </c>
      <c r="M19" s="44">
        <f t="shared" si="6"/>
        <v>0.5129310345</v>
      </c>
      <c r="N19" s="3">
        <f>SUMIF(sitesfall2020!$A$13:$A$2390, Districts!$G19, sitesfall2020!O$13:O$2390)</f>
        <v>210103.04</v>
      </c>
      <c r="O19" s="3"/>
      <c r="P19" s="3">
        <f>SUMIF(sitesfall2020!$Z$13:$Z$2390,$G19,sitesfall2020!AP$13:AP$2390)</f>
        <v>210103.04</v>
      </c>
      <c r="Q19" s="3">
        <f t="shared" si="7"/>
        <v>905.6165517</v>
      </c>
      <c r="R19" s="3">
        <f t="shared" si="8"/>
        <v>1972.798498</v>
      </c>
      <c r="S19" s="3">
        <f t="shared" si="9"/>
        <v>0</v>
      </c>
      <c r="T19" s="3">
        <f t="shared" si="10"/>
        <v>0</v>
      </c>
      <c r="V19" s="3">
        <f t="shared" si="11"/>
        <v>194365.5731</v>
      </c>
      <c r="W19" s="3">
        <f t="shared" si="12"/>
        <v>-15737.46692</v>
      </c>
      <c r="X19" s="3">
        <f t="shared" si="13"/>
        <v>-67.83390916</v>
      </c>
    </row>
    <row r="20" ht="14.25" customHeight="1">
      <c r="A20" s="42">
        <v>4.0</v>
      </c>
      <c r="B20" s="42">
        <v>1.0</v>
      </c>
      <c r="C20" s="37">
        <v>6.0</v>
      </c>
      <c r="D20" s="37" t="str">
        <f t="shared" si="4"/>
        <v>2</v>
      </c>
      <c r="E20" s="19" t="s">
        <v>644</v>
      </c>
      <c r="F20" s="43">
        <f t="shared" si="5"/>
        <v>0</v>
      </c>
      <c r="G20" s="20">
        <v>4.0</v>
      </c>
      <c r="H20" s="19" t="s">
        <v>644</v>
      </c>
      <c r="I20" s="3">
        <f>SUMIF(sitesfall2020!$A$13:$A$2390, Districts!$G20, sitesfall2020!H$13:H$2390)</f>
        <v>414</v>
      </c>
      <c r="J20" s="3">
        <f>SUMIF(sitesfall2020!$A$13:$A$2390, Districts!$G20, sitesfall2020!I$13:I$2390)</f>
        <v>147</v>
      </c>
      <c r="K20" s="3">
        <f>SUMIF(sitesfall2020!$A$13:$A$2390, Districts!$G20, sitesfall2020!J$13:J$2390)</f>
        <v>21</v>
      </c>
      <c r="L20" s="3">
        <f>SUMIF(sitesfall2020!$A$13:$A$2390, Districts!$G20, sitesfall2020!K$13:K$2390)</f>
        <v>157.5</v>
      </c>
      <c r="M20" s="44">
        <f t="shared" si="6"/>
        <v>0.4057971014</v>
      </c>
      <c r="N20" s="3">
        <f>SUMIF(sitesfall2020!$A$13:$A$2390, Districts!$G20, sitesfall2020!O$13:O$2390)</f>
        <v>258504.64</v>
      </c>
      <c r="O20" s="3"/>
      <c r="P20" s="3">
        <f>SUMIF(sitesfall2020!$Z$13:$Z$2390,$G20,sitesfall2020!AP$13:AP$2390)</f>
        <v>258504.64</v>
      </c>
      <c r="Q20" s="3">
        <f t="shared" si="7"/>
        <v>624.407343</v>
      </c>
      <c r="R20" s="3">
        <f t="shared" si="8"/>
        <v>1641.299302</v>
      </c>
      <c r="S20" s="3">
        <f t="shared" si="9"/>
        <v>0</v>
      </c>
      <c r="T20" s="3">
        <f t="shared" si="10"/>
        <v>0</v>
      </c>
      <c r="V20" s="3">
        <f t="shared" si="11"/>
        <v>287442.0447</v>
      </c>
      <c r="W20" s="3">
        <f t="shared" si="12"/>
        <v>28937.40469</v>
      </c>
      <c r="X20" s="3">
        <f t="shared" si="13"/>
        <v>69.89711278</v>
      </c>
    </row>
    <row r="21" ht="14.25" customHeight="1">
      <c r="A21" s="42">
        <v>6.0</v>
      </c>
      <c r="B21" s="42">
        <v>3.0</v>
      </c>
      <c r="C21" s="37">
        <v>2.0</v>
      </c>
      <c r="D21" s="37" t="str">
        <f t="shared" si="4"/>
        <v>1</v>
      </c>
      <c r="E21" s="19" t="s">
        <v>645</v>
      </c>
      <c r="F21" s="43">
        <f t="shared" si="5"/>
        <v>0</v>
      </c>
      <c r="G21" s="20">
        <v>6.0</v>
      </c>
      <c r="H21" s="19" t="s">
        <v>645</v>
      </c>
      <c r="I21" s="3">
        <f>SUMIF(sitesfall2020!$A$13:$A$2390, Districts!$G21, sitesfall2020!H$13:H$2390)</f>
        <v>3176</v>
      </c>
      <c r="J21" s="3">
        <f>SUMIF(sitesfall2020!$A$13:$A$2390, Districts!$G21, sitesfall2020!I$13:I$2390)</f>
        <v>1150</v>
      </c>
      <c r="K21" s="3">
        <f>SUMIF(sitesfall2020!$A$13:$A$2390, Districts!$G21, sitesfall2020!J$13:J$2390)</f>
        <v>368</v>
      </c>
      <c r="L21" s="3">
        <f>SUMIF(sitesfall2020!$A$13:$A$2390, Districts!$G21, sitesfall2020!K$13:K$2390)</f>
        <v>1334</v>
      </c>
      <c r="M21" s="44">
        <f t="shared" si="6"/>
        <v>0.4779596977</v>
      </c>
      <c r="N21" s="3">
        <f>SUMIF(sitesfall2020!$A$13:$A$2390, Districts!$G21, sitesfall2020!O$13:O$2390)</f>
        <v>2460920.64</v>
      </c>
      <c r="O21" s="3"/>
      <c r="P21" s="3">
        <f>SUMIF(sitesfall2020!$Z$13:$Z$2390,$G21,sitesfall2020!AP$13:AP$2390)</f>
        <v>2460920.64</v>
      </c>
      <c r="Q21" s="3">
        <f t="shared" si="7"/>
        <v>774.849068</v>
      </c>
      <c r="R21" s="3">
        <f t="shared" si="8"/>
        <v>1844.768096</v>
      </c>
      <c r="S21" s="3">
        <f t="shared" si="9"/>
        <v>0</v>
      </c>
      <c r="T21" s="3">
        <f t="shared" si="10"/>
        <v>0</v>
      </c>
      <c r="V21" s="3">
        <f t="shared" si="11"/>
        <v>2434588.493</v>
      </c>
      <c r="W21" s="3">
        <f t="shared" si="12"/>
        <v>-26332.1472</v>
      </c>
      <c r="X21" s="3">
        <f t="shared" si="13"/>
        <v>-8.290978337</v>
      </c>
    </row>
    <row r="22" ht="14.25" customHeight="1">
      <c r="A22" s="42">
        <v>11.0</v>
      </c>
      <c r="B22" s="42">
        <v>1.0</v>
      </c>
      <c r="C22" s="37">
        <v>3.0</v>
      </c>
      <c r="D22" s="37" t="str">
        <f t="shared" si="4"/>
        <v>1</v>
      </c>
      <c r="E22" s="19" t="s">
        <v>646</v>
      </c>
      <c r="F22" s="43">
        <f t="shared" si="5"/>
        <v>0</v>
      </c>
      <c r="G22" s="20">
        <v>11.0</v>
      </c>
      <c r="H22" s="19" t="s">
        <v>646</v>
      </c>
      <c r="I22" s="3">
        <f>SUMIF(sitesfall2020!$A$13:$A$2390, Districts!$G22, sitesfall2020!H$13:H$2390)</f>
        <v>37719</v>
      </c>
      <c r="J22" s="3">
        <f>SUMIF(sitesfall2020!$A$13:$A$2390, Districts!$G22, sitesfall2020!I$13:I$2390)</f>
        <v>8352</v>
      </c>
      <c r="K22" s="3">
        <f>SUMIF(sitesfall2020!$A$13:$A$2390, Districts!$G22, sitesfall2020!J$13:J$2390)</f>
        <v>2688</v>
      </c>
      <c r="L22" s="3">
        <f>SUMIF(sitesfall2020!$A$13:$A$2390, Districts!$G22, sitesfall2020!K$13:K$2390)</f>
        <v>9696</v>
      </c>
      <c r="M22" s="44">
        <f t="shared" si="6"/>
        <v>0.2926906864</v>
      </c>
      <c r="N22" s="3">
        <f>SUMIF(sitesfall2020!$A$13:$A$2390, Districts!$G22, sitesfall2020!O$13:O$2390)</f>
        <v>12504510.4</v>
      </c>
      <c r="O22" s="3"/>
      <c r="P22" s="3">
        <f>SUMIF(sitesfall2020!$Z$13:$Z$2390,$G22,sitesfall2020!AP$13:AP$2390)</f>
        <v>12504510.4</v>
      </c>
      <c r="Q22" s="3">
        <f t="shared" si="7"/>
        <v>331.5175482</v>
      </c>
      <c r="R22" s="3">
        <f t="shared" si="8"/>
        <v>1289.656601</v>
      </c>
      <c r="S22" s="3">
        <f t="shared" si="9"/>
        <v>0</v>
      </c>
      <c r="T22" s="3">
        <f t="shared" si="10"/>
        <v>0</v>
      </c>
      <c r="V22" s="3">
        <f t="shared" si="11"/>
        <v>17695479.78</v>
      </c>
      <c r="W22" s="3">
        <f t="shared" si="12"/>
        <v>5190969.38</v>
      </c>
      <c r="X22" s="3">
        <f t="shared" si="13"/>
        <v>137.6221368</v>
      </c>
    </row>
    <row r="23" ht="14.25" customHeight="1">
      <c r="A23" s="42">
        <v>12.0</v>
      </c>
      <c r="B23" s="42">
        <v>1.0</v>
      </c>
      <c r="C23" s="37">
        <v>3.0</v>
      </c>
      <c r="D23" s="37" t="str">
        <f t="shared" si="4"/>
        <v>1</v>
      </c>
      <c r="E23" s="19" t="s">
        <v>647</v>
      </c>
      <c r="F23" s="43">
        <f t="shared" si="5"/>
        <v>0</v>
      </c>
      <c r="G23" s="20">
        <v>12.0</v>
      </c>
      <c r="H23" s="19" t="s">
        <v>647</v>
      </c>
      <c r="I23" s="3">
        <f>SUMIF(sitesfall2020!$A$13:$A$2390, Districts!$G23, sitesfall2020!H$13:H$2390)</f>
        <v>6659</v>
      </c>
      <c r="J23" s="3">
        <f>SUMIF(sitesfall2020!$A$13:$A$2390, Districts!$G23, sitesfall2020!I$13:I$2390)</f>
        <v>682</v>
      </c>
      <c r="K23" s="3">
        <f>SUMIF(sitesfall2020!$A$13:$A$2390, Districts!$G23, sitesfall2020!J$13:J$2390)</f>
        <v>198</v>
      </c>
      <c r="L23" s="3">
        <f>SUMIF(sitesfall2020!$A$13:$A$2390, Districts!$G23, sitesfall2020!K$13:K$2390)</f>
        <v>781</v>
      </c>
      <c r="M23" s="44">
        <f t="shared" si="6"/>
        <v>0.1321519748</v>
      </c>
      <c r="N23" s="3">
        <f>SUMIF(sitesfall2020!$A$13:$A$2390, Districts!$G23, sitesfall2020!O$13:O$2390)</f>
        <v>512369.6</v>
      </c>
      <c r="O23" s="3"/>
      <c r="P23" s="3">
        <f>SUMIF(sitesfall2020!$Z$13:$Z$2390,$G23,sitesfall2020!AP$13:AP$2390)</f>
        <v>512369.6</v>
      </c>
      <c r="Q23" s="3">
        <f t="shared" si="7"/>
        <v>76.94392551</v>
      </c>
      <c r="R23" s="3">
        <f t="shared" si="8"/>
        <v>656.0430218</v>
      </c>
      <c r="S23" s="3">
        <f t="shared" si="9"/>
        <v>0</v>
      </c>
      <c r="T23" s="3">
        <f t="shared" si="10"/>
        <v>0</v>
      </c>
      <c r="V23" s="3">
        <f t="shared" si="11"/>
        <v>1425347.536</v>
      </c>
      <c r="W23" s="3">
        <f t="shared" si="12"/>
        <v>912977.9359</v>
      </c>
      <c r="X23" s="3">
        <f t="shared" si="13"/>
        <v>137.1043604</v>
      </c>
    </row>
    <row r="24" ht="14.25" customHeight="1">
      <c r="A24" s="42">
        <v>13.0</v>
      </c>
      <c r="B24" s="42">
        <v>1.0</v>
      </c>
      <c r="C24" s="37">
        <v>2.0</v>
      </c>
      <c r="D24" s="37" t="str">
        <f t="shared" si="4"/>
        <v>1</v>
      </c>
      <c r="E24" s="19" t="s">
        <v>648</v>
      </c>
      <c r="F24" s="43">
        <f t="shared" si="5"/>
        <v>0</v>
      </c>
      <c r="G24" s="20">
        <v>13.0</v>
      </c>
      <c r="H24" s="19" t="s">
        <v>648</v>
      </c>
      <c r="I24" s="3">
        <f>SUMIF(sitesfall2020!$A$13:$A$2390, Districts!$G24, sitesfall2020!H$13:H$2390)</f>
        <v>3142</v>
      </c>
      <c r="J24" s="3">
        <f>SUMIF(sitesfall2020!$A$13:$A$2390, Districts!$G24, sitesfall2020!I$13:I$2390)</f>
        <v>1849</v>
      </c>
      <c r="K24" s="3">
        <f>SUMIF(sitesfall2020!$A$13:$A$2390, Districts!$G24, sitesfall2020!J$13:J$2390)</f>
        <v>489</v>
      </c>
      <c r="L24" s="3">
        <f>SUMIF(sitesfall2020!$A$13:$A$2390, Districts!$G24, sitesfall2020!K$13:K$2390)</f>
        <v>2093.5</v>
      </c>
      <c r="M24" s="44">
        <f t="shared" si="6"/>
        <v>0.7441120306</v>
      </c>
      <c r="N24" s="3">
        <f>SUMIF(sitesfall2020!$A$13:$A$2390, Districts!$G24, sitesfall2020!O$13:O$2390)</f>
        <v>6007640.96</v>
      </c>
      <c r="O24" s="3"/>
      <c r="P24" s="3">
        <f>SUMIF(sitesfall2020!$Z$13:$Z$2390,$G24,sitesfall2020!AP$13:AP$2390)</f>
        <v>6007640.96</v>
      </c>
      <c r="Q24" s="3">
        <f t="shared" si="7"/>
        <v>1912.04359</v>
      </c>
      <c r="R24" s="3">
        <f t="shared" si="8"/>
        <v>2869.663702</v>
      </c>
      <c r="S24" s="3">
        <f t="shared" si="9"/>
        <v>0</v>
      </c>
      <c r="T24" s="3">
        <f t="shared" si="10"/>
        <v>0</v>
      </c>
      <c r="V24" s="3">
        <f t="shared" si="11"/>
        <v>3820697.908</v>
      </c>
      <c r="W24" s="3">
        <f t="shared" si="12"/>
        <v>-2186943.052</v>
      </c>
      <c r="X24" s="3">
        <f t="shared" si="13"/>
        <v>-696.0353443</v>
      </c>
    </row>
    <row r="25" ht="14.25" customHeight="1">
      <c r="A25" s="42">
        <v>14.0</v>
      </c>
      <c r="B25" s="42">
        <v>1.0</v>
      </c>
      <c r="C25" s="37">
        <v>3.0</v>
      </c>
      <c r="D25" s="37" t="str">
        <f t="shared" si="4"/>
        <v>1</v>
      </c>
      <c r="E25" s="19" t="s">
        <v>649</v>
      </c>
      <c r="F25" s="43">
        <f t="shared" si="5"/>
        <v>0</v>
      </c>
      <c r="G25" s="20">
        <v>14.0</v>
      </c>
      <c r="H25" s="19" t="s">
        <v>649</v>
      </c>
      <c r="I25" s="3">
        <f>SUMIF(sitesfall2020!$A$13:$A$2390, Districts!$G25, sitesfall2020!H$13:H$2390)</f>
        <v>2914</v>
      </c>
      <c r="J25" s="3">
        <f>SUMIF(sitesfall2020!$A$13:$A$2390, Districts!$G25, sitesfall2020!I$13:I$2390)</f>
        <v>1411</v>
      </c>
      <c r="K25" s="3">
        <f>SUMIF(sitesfall2020!$A$13:$A$2390, Districts!$G25, sitesfall2020!J$13:J$2390)</f>
        <v>306</v>
      </c>
      <c r="L25" s="3">
        <f>SUMIF(sitesfall2020!$A$13:$A$2390, Districts!$G25, sitesfall2020!K$13:K$2390)</f>
        <v>1564</v>
      </c>
      <c r="M25" s="44">
        <f t="shared" si="6"/>
        <v>0.5892244338</v>
      </c>
      <c r="N25" s="3">
        <f>SUMIF(sitesfall2020!$A$13:$A$2390, Districts!$G25, sitesfall2020!O$13:O$2390)</f>
        <v>3639628.48</v>
      </c>
      <c r="O25" s="3"/>
      <c r="P25" s="3">
        <f>SUMIF(sitesfall2020!$Z$13:$Z$2390,$G25,sitesfall2020!AP$13:AP$2390)</f>
        <v>3639628.48</v>
      </c>
      <c r="Q25" s="3">
        <f t="shared" si="7"/>
        <v>1249.014578</v>
      </c>
      <c r="R25" s="3">
        <f t="shared" si="8"/>
        <v>2327.128184</v>
      </c>
      <c r="S25" s="3">
        <f t="shared" si="9"/>
        <v>0</v>
      </c>
      <c r="T25" s="3">
        <f t="shared" si="10"/>
        <v>0</v>
      </c>
      <c r="V25" s="3">
        <f t="shared" si="11"/>
        <v>2854345.129</v>
      </c>
      <c r="W25" s="3">
        <f t="shared" si="12"/>
        <v>-785283.3505</v>
      </c>
      <c r="X25" s="3">
        <f t="shared" si="13"/>
        <v>-269.4863934</v>
      </c>
    </row>
    <row r="26" ht="14.25" customHeight="1">
      <c r="A26" s="42">
        <v>15.0</v>
      </c>
      <c r="B26" s="42">
        <v>1.0</v>
      </c>
      <c r="C26" s="37">
        <v>3.0</v>
      </c>
      <c r="D26" s="37" t="str">
        <f t="shared" si="4"/>
        <v>1</v>
      </c>
      <c r="E26" s="19" t="s">
        <v>650</v>
      </c>
      <c r="F26" s="43">
        <f t="shared" si="5"/>
        <v>0</v>
      </c>
      <c r="G26" s="20">
        <v>15.0</v>
      </c>
      <c r="H26" s="19" t="s">
        <v>650</v>
      </c>
      <c r="I26" s="3">
        <f>SUMIF(sitesfall2020!$A$13:$A$2390, Districts!$G26, sitesfall2020!H$13:H$2390)</f>
        <v>4234</v>
      </c>
      <c r="J26" s="3">
        <f>SUMIF(sitesfall2020!$A$13:$A$2390, Districts!$G26, sitesfall2020!I$13:I$2390)</f>
        <v>625</v>
      </c>
      <c r="K26" s="3">
        <f>SUMIF(sitesfall2020!$A$13:$A$2390, Districts!$G26, sitesfall2020!J$13:J$2390)</f>
        <v>291</v>
      </c>
      <c r="L26" s="3">
        <f>SUMIF(sitesfall2020!$A$13:$A$2390, Districts!$G26, sitesfall2020!K$13:K$2390)</f>
        <v>770.5</v>
      </c>
      <c r="M26" s="44">
        <f t="shared" si="6"/>
        <v>0.2163438829</v>
      </c>
      <c r="N26" s="3">
        <f>SUMIF(sitesfall2020!$A$13:$A$2390, Districts!$G26, sitesfall2020!O$13:O$2390)</f>
        <v>649956.16</v>
      </c>
      <c r="O26" s="3"/>
      <c r="P26" s="3">
        <f>SUMIF(sitesfall2020!$Z$13:$Z$2390,$G26,sitesfall2020!AP$13:AP$2390)</f>
        <v>649956.16</v>
      </c>
      <c r="Q26" s="3">
        <f t="shared" si="7"/>
        <v>153.5087766</v>
      </c>
      <c r="R26" s="3">
        <f t="shared" si="8"/>
        <v>843.5511486</v>
      </c>
      <c r="S26" s="3">
        <f t="shared" si="9"/>
        <v>0</v>
      </c>
      <c r="T26" s="3">
        <f t="shared" si="10"/>
        <v>0</v>
      </c>
      <c r="V26" s="3">
        <f t="shared" si="11"/>
        <v>1406184.733</v>
      </c>
      <c r="W26" s="3">
        <f t="shared" si="12"/>
        <v>756228.5729</v>
      </c>
      <c r="X26" s="3">
        <f t="shared" si="13"/>
        <v>178.6085434</v>
      </c>
    </row>
    <row r="27" ht="14.25" customHeight="1">
      <c r="A27" s="42">
        <v>16.0</v>
      </c>
      <c r="B27" s="42">
        <v>1.0</v>
      </c>
      <c r="C27" s="37">
        <v>3.0</v>
      </c>
      <c r="D27" s="37" t="str">
        <f t="shared" si="4"/>
        <v>1</v>
      </c>
      <c r="E27" s="19" t="s">
        <v>651</v>
      </c>
      <c r="F27" s="43">
        <f t="shared" si="5"/>
        <v>0</v>
      </c>
      <c r="G27" s="20">
        <v>16.0</v>
      </c>
      <c r="H27" s="19" t="s">
        <v>651</v>
      </c>
      <c r="I27" s="3">
        <f>SUMIF(sitesfall2020!$A$13:$A$2390, Districts!$G27, sitesfall2020!H$13:H$2390)</f>
        <v>6168</v>
      </c>
      <c r="J27" s="3">
        <f>SUMIF(sitesfall2020!$A$13:$A$2390, Districts!$G27, sitesfall2020!I$13:I$2390)</f>
        <v>1481</v>
      </c>
      <c r="K27" s="3">
        <f>SUMIF(sitesfall2020!$A$13:$A$2390, Districts!$G27, sitesfall2020!J$13:J$2390)</f>
        <v>505</v>
      </c>
      <c r="L27" s="3">
        <f>SUMIF(sitesfall2020!$A$13:$A$2390, Districts!$G27, sitesfall2020!K$13:K$2390)</f>
        <v>1733.5</v>
      </c>
      <c r="M27" s="44">
        <f t="shared" si="6"/>
        <v>0.3219844358</v>
      </c>
      <c r="N27" s="3">
        <f>SUMIF(sitesfall2020!$A$13:$A$2390, Districts!$G27, sitesfall2020!O$13:O$2390)</f>
        <v>2316403.2</v>
      </c>
      <c r="O27" s="3"/>
      <c r="P27" s="3">
        <f>SUMIF(sitesfall2020!$Z$13:$Z$2390,$G27,sitesfall2020!AP$13:AP$2390)</f>
        <v>2316403.2</v>
      </c>
      <c r="Q27" s="3">
        <f t="shared" si="7"/>
        <v>375.551751</v>
      </c>
      <c r="R27" s="3">
        <f t="shared" si="8"/>
        <v>1336.257975</v>
      </c>
      <c r="S27" s="3">
        <f t="shared" si="9"/>
        <v>0</v>
      </c>
      <c r="T27" s="3">
        <f t="shared" si="10"/>
        <v>0</v>
      </c>
      <c r="V27" s="3">
        <f t="shared" si="11"/>
        <v>3163687.52</v>
      </c>
      <c r="W27" s="3">
        <f t="shared" si="12"/>
        <v>847284.3204</v>
      </c>
      <c r="X27" s="3">
        <f t="shared" si="13"/>
        <v>137.3677562</v>
      </c>
    </row>
    <row r="28" ht="14.25" customHeight="1">
      <c r="A28" s="42">
        <v>22.0</v>
      </c>
      <c r="B28" s="42">
        <v>1.0</v>
      </c>
      <c r="C28" s="37">
        <v>4.0</v>
      </c>
      <c r="D28" s="37" t="str">
        <f t="shared" si="4"/>
        <v>2</v>
      </c>
      <c r="E28" s="19" t="s">
        <v>652</v>
      </c>
      <c r="F28" s="43">
        <f t="shared" si="5"/>
        <v>0</v>
      </c>
      <c r="G28" s="20">
        <v>22.0</v>
      </c>
      <c r="H28" s="19" t="s">
        <v>652</v>
      </c>
      <c r="I28" s="3">
        <f>SUMIF(sitesfall2020!$A$13:$A$2390, Districts!$G28, sitesfall2020!H$13:H$2390)</f>
        <v>2807</v>
      </c>
      <c r="J28" s="3">
        <f>SUMIF(sitesfall2020!$A$13:$A$2390, Districts!$G28, sitesfall2020!I$13:I$2390)</f>
        <v>702</v>
      </c>
      <c r="K28" s="3">
        <f>SUMIF(sitesfall2020!$A$13:$A$2390, Districts!$G28, sitesfall2020!J$13:J$2390)</f>
        <v>244</v>
      </c>
      <c r="L28" s="3">
        <f>SUMIF(sitesfall2020!$A$13:$A$2390, Districts!$G28, sitesfall2020!K$13:K$2390)</f>
        <v>824</v>
      </c>
      <c r="M28" s="44">
        <f t="shared" si="6"/>
        <v>0.3370146063</v>
      </c>
      <c r="N28" s="3">
        <f>SUMIF(sitesfall2020!$A$13:$A$2390, Districts!$G28, sitesfall2020!O$13:O$2390)</f>
        <v>1138210.88</v>
      </c>
      <c r="O28" s="3"/>
      <c r="P28" s="3">
        <f>SUMIF(sitesfall2020!$Z$13:$Z$2390,$G28,sitesfall2020!AP$13:AP$2390)</f>
        <v>1138210.88</v>
      </c>
      <c r="Q28" s="3">
        <f t="shared" si="7"/>
        <v>405.4901603</v>
      </c>
      <c r="R28" s="3">
        <f t="shared" si="8"/>
        <v>1381.323883</v>
      </c>
      <c r="S28" s="3">
        <f t="shared" si="9"/>
        <v>0</v>
      </c>
      <c r="T28" s="3">
        <f t="shared" si="10"/>
        <v>0</v>
      </c>
      <c r="V28" s="3">
        <f t="shared" si="11"/>
        <v>1503823.777</v>
      </c>
      <c r="W28" s="3">
        <f t="shared" si="12"/>
        <v>365612.8967</v>
      </c>
      <c r="X28" s="3">
        <f t="shared" si="13"/>
        <v>130.2504085</v>
      </c>
    </row>
    <row r="29" ht="14.25" customHeight="1">
      <c r="A29" s="42">
        <v>23.0</v>
      </c>
      <c r="B29" s="42">
        <v>1.0</v>
      </c>
      <c r="C29" s="37">
        <v>6.0</v>
      </c>
      <c r="D29" s="37" t="str">
        <f t="shared" si="4"/>
        <v>2</v>
      </c>
      <c r="E29" s="19" t="s">
        <v>653</v>
      </c>
      <c r="F29" s="43">
        <f t="shared" si="5"/>
        <v>0</v>
      </c>
      <c r="G29" s="20">
        <v>23.0</v>
      </c>
      <c r="H29" s="19" t="s">
        <v>653</v>
      </c>
      <c r="I29" s="3">
        <f>SUMIF(sitesfall2020!$A$13:$A$2390, Districts!$G29, sitesfall2020!H$13:H$2390)</f>
        <v>876</v>
      </c>
      <c r="J29" s="3">
        <f>SUMIF(sitesfall2020!$A$13:$A$2390, Districts!$G29, sitesfall2020!I$13:I$2390)</f>
        <v>214</v>
      </c>
      <c r="K29" s="3">
        <f>SUMIF(sitesfall2020!$A$13:$A$2390, Districts!$G29, sitesfall2020!J$13:J$2390)</f>
        <v>94</v>
      </c>
      <c r="L29" s="3">
        <f>SUMIF(sitesfall2020!$A$13:$A$2390, Districts!$G29, sitesfall2020!K$13:K$2390)</f>
        <v>261</v>
      </c>
      <c r="M29" s="44">
        <f t="shared" si="6"/>
        <v>0.3515981735</v>
      </c>
      <c r="N29" s="3">
        <f>SUMIF(sitesfall2020!$A$13:$A$2390, Districts!$G29, sitesfall2020!O$13:O$2390)</f>
        <v>339154.88</v>
      </c>
      <c r="O29" s="3"/>
      <c r="P29" s="3">
        <f>SUMIF(sitesfall2020!$Z$13:$Z$2390,$G29,sitesfall2020!AP$13:AP$2390)</f>
        <v>339154.88</v>
      </c>
      <c r="Q29" s="3">
        <f t="shared" si="7"/>
        <v>387.163105</v>
      </c>
      <c r="R29" s="3">
        <f t="shared" si="8"/>
        <v>1299.443985</v>
      </c>
      <c r="S29" s="3">
        <f t="shared" si="9"/>
        <v>0</v>
      </c>
      <c r="T29" s="3">
        <f t="shared" si="10"/>
        <v>0</v>
      </c>
      <c r="V29" s="3">
        <f t="shared" si="11"/>
        <v>476332.5312</v>
      </c>
      <c r="W29" s="3">
        <f t="shared" si="12"/>
        <v>137177.6512</v>
      </c>
      <c r="X29" s="3">
        <f t="shared" si="13"/>
        <v>156.5954922</v>
      </c>
    </row>
    <row r="30" ht="14.25" customHeight="1">
      <c r="A30" s="42">
        <v>25.0</v>
      </c>
      <c r="B30" s="42">
        <v>1.0</v>
      </c>
      <c r="C30" s="37">
        <v>6.0</v>
      </c>
      <c r="D30" s="37" t="str">
        <f t="shared" si="4"/>
        <v>2</v>
      </c>
      <c r="E30" s="19" t="s">
        <v>654</v>
      </c>
      <c r="F30" s="43">
        <f t="shared" si="5"/>
        <v>0</v>
      </c>
      <c r="G30" s="20">
        <v>25.0</v>
      </c>
      <c r="H30" s="19" t="s">
        <v>654</v>
      </c>
      <c r="I30" s="3">
        <f>SUMIF(sitesfall2020!$A$13:$A$2390, Districts!$G30, sitesfall2020!H$13:H$2390)</f>
        <v>87</v>
      </c>
      <c r="J30" s="3">
        <f>SUMIF(sitesfall2020!$A$13:$A$2390, Districts!$G30, sitesfall2020!I$13:I$2390)</f>
        <v>73</v>
      </c>
      <c r="K30" s="3">
        <f>SUMIF(sitesfall2020!$A$13:$A$2390, Districts!$G30, sitesfall2020!J$13:J$2390)</f>
        <v>1</v>
      </c>
      <c r="L30" s="3">
        <f>SUMIF(sitesfall2020!$A$13:$A$2390, Districts!$G30, sitesfall2020!K$13:K$2390)</f>
        <v>73.5</v>
      </c>
      <c r="M30" s="44">
        <f t="shared" si="6"/>
        <v>0.8505747126</v>
      </c>
      <c r="N30" s="3">
        <f>SUMIF(sitesfall2020!$A$13:$A$2390, Districts!$G30, sitesfall2020!O$13:O$2390)</f>
        <v>252604.8</v>
      </c>
      <c r="O30" s="3"/>
      <c r="P30" s="3">
        <f>SUMIF(sitesfall2020!$Z$13:$Z$2390,$G30,sitesfall2020!AP$13:AP$2390)</f>
        <v>252604.8</v>
      </c>
      <c r="Q30" s="3">
        <f t="shared" si="7"/>
        <v>2903.503448</v>
      </c>
      <c r="R30" s="3">
        <f t="shared" si="8"/>
        <v>3436.8</v>
      </c>
      <c r="S30" s="3">
        <f t="shared" si="9"/>
        <v>0</v>
      </c>
      <c r="T30" s="3">
        <f t="shared" si="10"/>
        <v>0</v>
      </c>
      <c r="V30" s="3">
        <f t="shared" si="11"/>
        <v>134139.6209</v>
      </c>
      <c r="W30" s="3">
        <f t="shared" si="12"/>
        <v>-118465.1791</v>
      </c>
      <c r="X30" s="3">
        <f t="shared" si="13"/>
        <v>-1361.668726</v>
      </c>
    </row>
    <row r="31" ht="14.25" customHeight="1">
      <c r="A31" s="42">
        <v>31.0</v>
      </c>
      <c r="B31" s="42">
        <v>1.0</v>
      </c>
      <c r="C31" s="37">
        <v>4.0</v>
      </c>
      <c r="D31" s="37" t="str">
        <f t="shared" si="4"/>
        <v>2</v>
      </c>
      <c r="E31" s="19" t="s">
        <v>655</v>
      </c>
      <c r="F31" s="43">
        <f t="shared" si="5"/>
        <v>0</v>
      </c>
      <c r="G31" s="20">
        <v>31.0</v>
      </c>
      <c r="H31" s="19" t="s">
        <v>655</v>
      </c>
      <c r="I31" s="3">
        <f>SUMIF(sitesfall2020!$A$13:$A$2390, Districts!$G31, sitesfall2020!H$13:H$2390)</f>
        <v>4969</v>
      </c>
      <c r="J31" s="3">
        <f>SUMIF(sitesfall2020!$A$13:$A$2390, Districts!$G31, sitesfall2020!I$13:I$2390)</f>
        <v>1456</v>
      </c>
      <c r="K31" s="3">
        <f>SUMIF(sitesfall2020!$A$13:$A$2390, Districts!$G31, sitesfall2020!J$13:J$2390)</f>
        <v>418</v>
      </c>
      <c r="L31" s="3">
        <f>SUMIF(sitesfall2020!$A$13:$A$2390, Districts!$G31, sitesfall2020!K$13:K$2390)</f>
        <v>1665</v>
      </c>
      <c r="M31" s="44">
        <f t="shared" si="6"/>
        <v>0.3771382572</v>
      </c>
      <c r="N31" s="3">
        <f>SUMIF(sitesfall2020!$A$13:$A$2390, Districts!$G31, sitesfall2020!O$13:O$2390)</f>
        <v>2672283.84</v>
      </c>
      <c r="O31" s="3"/>
      <c r="P31" s="3">
        <f>SUMIF(sitesfall2020!$Z$13:$Z$2390,$G31,sitesfall2020!AP$13:AP$2390)</f>
        <v>2672283.84</v>
      </c>
      <c r="Q31" s="3">
        <f t="shared" si="7"/>
        <v>537.7910727</v>
      </c>
      <c r="R31" s="3">
        <f t="shared" si="8"/>
        <v>1604.975279</v>
      </c>
      <c r="S31" s="3">
        <f t="shared" si="9"/>
        <v>0</v>
      </c>
      <c r="T31" s="3">
        <f t="shared" si="10"/>
        <v>0</v>
      </c>
      <c r="V31" s="3">
        <f t="shared" si="11"/>
        <v>3038673.044</v>
      </c>
      <c r="W31" s="3">
        <f t="shared" si="12"/>
        <v>366389.2039</v>
      </c>
      <c r="X31" s="3">
        <f t="shared" si="13"/>
        <v>73.73499776</v>
      </c>
    </row>
    <row r="32" ht="14.25" customHeight="1">
      <c r="A32" s="42">
        <v>32.0</v>
      </c>
      <c r="B32" s="42">
        <v>1.0</v>
      </c>
      <c r="C32" s="37">
        <v>6.0</v>
      </c>
      <c r="D32" s="37" t="str">
        <f t="shared" si="4"/>
        <v>2</v>
      </c>
      <c r="E32" s="19" t="s">
        <v>656</v>
      </c>
      <c r="F32" s="43">
        <f t="shared" si="5"/>
        <v>0</v>
      </c>
      <c r="G32" s="20">
        <v>32.0</v>
      </c>
      <c r="H32" s="19" t="s">
        <v>656</v>
      </c>
      <c r="I32" s="3">
        <f>SUMIF(sitesfall2020!$A$13:$A$2390, Districts!$G32, sitesfall2020!H$13:H$2390)</f>
        <v>641</v>
      </c>
      <c r="J32" s="3">
        <f>SUMIF(sitesfall2020!$A$13:$A$2390, Districts!$G32, sitesfall2020!I$13:I$2390)</f>
        <v>250</v>
      </c>
      <c r="K32" s="3">
        <f>SUMIF(sitesfall2020!$A$13:$A$2390, Districts!$G32, sitesfall2020!J$13:J$2390)</f>
        <v>83</v>
      </c>
      <c r="L32" s="3">
        <f>SUMIF(sitesfall2020!$A$13:$A$2390, Districts!$G32, sitesfall2020!K$13:K$2390)</f>
        <v>291.5</v>
      </c>
      <c r="M32" s="44">
        <f t="shared" si="6"/>
        <v>0.51950078</v>
      </c>
      <c r="N32" s="3">
        <f>SUMIF(sitesfall2020!$A$13:$A$2390, Districts!$G32, sitesfall2020!O$13:O$2390)</f>
        <v>571081.6</v>
      </c>
      <c r="O32" s="3"/>
      <c r="P32" s="3">
        <f>SUMIF(sitesfall2020!$Z$13:$Z$2390,$G32,sitesfall2020!AP$13:AP$2390)</f>
        <v>571081.6</v>
      </c>
      <c r="Q32" s="3">
        <f t="shared" si="7"/>
        <v>890.9229329</v>
      </c>
      <c r="R32" s="3">
        <f t="shared" si="8"/>
        <v>1959.113551</v>
      </c>
      <c r="S32" s="3">
        <f t="shared" si="9"/>
        <v>0</v>
      </c>
      <c r="T32" s="3">
        <f t="shared" si="10"/>
        <v>0</v>
      </c>
      <c r="V32" s="3">
        <f t="shared" si="11"/>
        <v>531995.9113</v>
      </c>
      <c r="W32" s="3">
        <f t="shared" si="12"/>
        <v>-39085.68872</v>
      </c>
      <c r="X32" s="3">
        <f t="shared" si="13"/>
        <v>-60.97611344</v>
      </c>
    </row>
    <row r="33" ht="14.25" customHeight="1">
      <c r="A33" s="42">
        <v>36.0</v>
      </c>
      <c r="B33" s="42">
        <v>1.0</v>
      </c>
      <c r="C33" s="37">
        <v>6.0</v>
      </c>
      <c r="D33" s="37" t="str">
        <f t="shared" si="4"/>
        <v>2</v>
      </c>
      <c r="E33" s="19" t="s">
        <v>657</v>
      </c>
      <c r="F33" s="43">
        <f t="shared" si="5"/>
        <v>0</v>
      </c>
      <c r="G33" s="20">
        <v>36.0</v>
      </c>
      <c r="H33" s="19" t="s">
        <v>657</v>
      </c>
      <c r="I33" s="3">
        <f>SUMIF(sitesfall2020!$A$13:$A$2390, Districts!$G33, sitesfall2020!H$13:H$2390)</f>
        <v>293</v>
      </c>
      <c r="J33" s="3">
        <f>SUMIF(sitesfall2020!$A$13:$A$2390, Districts!$G33, sitesfall2020!I$13:I$2390)</f>
        <v>151</v>
      </c>
      <c r="K33" s="3">
        <f>SUMIF(sitesfall2020!$A$13:$A$2390, Districts!$G33, sitesfall2020!J$13:J$2390)</f>
        <v>66</v>
      </c>
      <c r="L33" s="3">
        <f>SUMIF(sitesfall2020!$A$13:$A$2390, Districts!$G33, sitesfall2020!K$13:K$2390)</f>
        <v>184</v>
      </c>
      <c r="M33" s="44">
        <f t="shared" si="6"/>
        <v>0.7406143345</v>
      </c>
      <c r="N33" s="3">
        <f>SUMIF(sitesfall2020!$A$13:$A$2390, Districts!$G33, sitesfall2020!O$13:O$2390)</f>
        <v>499367.04</v>
      </c>
      <c r="O33" s="3"/>
      <c r="P33" s="3">
        <f>SUMIF(sitesfall2020!$Z$13:$Z$2390,$G33,sitesfall2020!AP$13:AP$2390)</f>
        <v>499367.04</v>
      </c>
      <c r="Q33" s="3">
        <f t="shared" si="7"/>
        <v>1704.324369</v>
      </c>
      <c r="R33" s="3">
        <f t="shared" si="8"/>
        <v>2713.951304</v>
      </c>
      <c r="S33" s="3">
        <f t="shared" si="9"/>
        <v>0</v>
      </c>
      <c r="T33" s="3">
        <f t="shared" si="10"/>
        <v>0</v>
      </c>
      <c r="V33" s="3">
        <f t="shared" si="11"/>
        <v>335805.3094</v>
      </c>
      <c r="W33" s="3">
        <f t="shared" si="12"/>
        <v>-163561.7306</v>
      </c>
      <c r="X33" s="3">
        <f t="shared" si="13"/>
        <v>-558.2311626</v>
      </c>
    </row>
    <row r="34" ht="14.25" customHeight="1">
      <c r="A34" s="42">
        <v>38.0</v>
      </c>
      <c r="B34" s="42">
        <v>1.0</v>
      </c>
      <c r="C34" s="37">
        <v>5.0</v>
      </c>
      <c r="D34" s="37" t="str">
        <f t="shared" si="4"/>
        <v>2</v>
      </c>
      <c r="E34" s="19" t="s">
        <v>658</v>
      </c>
      <c r="F34" s="43">
        <f t="shared" si="5"/>
        <v>0</v>
      </c>
      <c r="G34" s="20">
        <v>38.0</v>
      </c>
      <c r="H34" s="19" t="s">
        <v>658</v>
      </c>
      <c r="I34" s="3">
        <f>SUMIF(sitesfall2020!$A$13:$A$2390, Districts!$G34, sitesfall2020!H$13:H$2390)</f>
        <v>1526</v>
      </c>
      <c r="J34" s="3">
        <f>SUMIF(sitesfall2020!$A$13:$A$2390, Districts!$G34, sitesfall2020!I$13:I$2390)</f>
        <v>1293</v>
      </c>
      <c r="K34" s="3">
        <f>SUMIF(sitesfall2020!$A$13:$A$2390, Districts!$G34, sitesfall2020!J$13:J$2390)</f>
        <v>38</v>
      </c>
      <c r="L34" s="3">
        <f>SUMIF(sitesfall2020!$A$13:$A$2390, Districts!$G34, sitesfall2020!K$13:K$2390)</f>
        <v>1312</v>
      </c>
      <c r="M34" s="44">
        <f t="shared" si="6"/>
        <v>0.872214941</v>
      </c>
      <c r="N34" s="3">
        <f>SUMIF(sitesfall2020!$A$13:$A$2390, Districts!$G34, sitesfall2020!O$13:O$2390)</f>
        <v>4454150.08</v>
      </c>
      <c r="O34" s="3"/>
      <c r="P34" s="3">
        <f>SUMIF(sitesfall2020!$Z$13:$Z$2390,$G34,sitesfall2020!AP$13:AP$2390)</f>
        <v>4454150.08</v>
      </c>
      <c r="Q34" s="3">
        <f t="shared" si="7"/>
        <v>2918.840157</v>
      </c>
      <c r="R34" s="3">
        <f t="shared" si="8"/>
        <v>3394.931463</v>
      </c>
      <c r="S34" s="3">
        <f t="shared" si="9"/>
        <v>0</v>
      </c>
      <c r="T34" s="3">
        <f t="shared" si="10"/>
        <v>0</v>
      </c>
      <c r="V34" s="3">
        <f t="shared" si="11"/>
        <v>2394437.858</v>
      </c>
      <c r="W34" s="3">
        <f t="shared" si="12"/>
        <v>-2059712.222</v>
      </c>
      <c r="X34" s="3">
        <f t="shared" si="13"/>
        <v>-1349.745886</v>
      </c>
    </row>
    <row r="35" ht="14.25" customHeight="1">
      <c r="A35" s="42">
        <v>47.0</v>
      </c>
      <c r="B35" s="42">
        <v>1.0</v>
      </c>
      <c r="C35" s="37">
        <v>4.0</v>
      </c>
      <c r="D35" s="37" t="str">
        <f t="shared" si="4"/>
        <v>2</v>
      </c>
      <c r="E35" s="19" t="s">
        <v>659</v>
      </c>
      <c r="F35" s="43">
        <f t="shared" si="5"/>
        <v>0</v>
      </c>
      <c r="G35" s="20">
        <v>47.0</v>
      </c>
      <c r="H35" s="19" t="s">
        <v>659</v>
      </c>
      <c r="I35" s="3">
        <f>SUMIF(sitesfall2020!$A$13:$A$2390, Districts!$G35, sitesfall2020!H$13:H$2390)</f>
        <v>4475</v>
      </c>
      <c r="J35" s="3">
        <f>SUMIF(sitesfall2020!$A$13:$A$2390, Districts!$G35, sitesfall2020!I$13:I$2390)</f>
        <v>914</v>
      </c>
      <c r="K35" s="3">
        <f>SUMIF(sitesfall2020!$A$13:$A$2390, Districts!$G35, sitesfall2020!J$13:J$2390)</f>
        <v>331</v>
      </c>
      <c r="L35" s="3">
        <f>SUMIF(sitesfall2020!$A$13:$A$2390, Districts!$G35, sitesfall2020!K$13:K$2390)</f>
        <v>1079.5</v>
      </c>
      <c r="M35" s="44">
        <f t="shared" si="6"/>
        <v>0.2782122905</v>
      </c>
      <c r="N35" s="3">
        <f>SUMIF(sitesfall2020!$A$13:$A$2390, Districts!$G35, sitesfall2020!O$13:O$2390)</f>
        <v>1142564.16</v>
      </c>
      <c r="O35" s="3"/>
      <c r="P35" s="3">
        <f>SUMIF(sitesfall2020!$Z$13:$Z$2390,$G35,sitesfall2020!AP$13:AP$2390)</f>
        <v>1142564.16</v>
      </c>
      <c r="Q35" s="3">
        <f t="shared" si="7"/>
        <v>255.3216</v>
      </c>
      <c r="R35" s="3">
        <f t="shared" si="8"/>
        <v>1058.419787</v>
      </c>
      <c r="S35" s="3">
        <f t="shared" si="9"/>
        <v>0</v>
      </c>
      <c r="T35" s="3">
        <f t="shared" si="10"/>
        <v>0</v>
      </c>
      <c r="V35" s="3">
        <f t="shared" si="11"/>
        <v>1970118.649</v>
      </c>
      <c r="W35" s="3">
        <f t="shared" si="12"/>
        <v>827554.4892</v>
      </c>
      <c r="X35" s="3">
        <f t="shared" si="13"/>
        <v>184.9283775</v>
      </c>
    </row>
    <row r="36" ht="14.25" customHeight="1">
      <c r="A36" s="42">
        <v>51.0</v>
      </c>
      <c r="B36" s="42">
        <v>1.0</v>
      </c>
      <c r="C36" s="37">
        <v>5.0</v>
      </c>
      <c r="D36" s="37" t="str">
        <f t="shared" si="4"/>
        <v>2</v>
      </c>
      <c r="E36" s="19" t="s">
        <v>660</v>
      </c>
      <c r="F36" s="43">
        <f t="shared" si="5"/>
        <v>0</v>
      </c>
      <c r="G36" s="20">
        <v>51.0</v>
      </c>
      <c r="H36" s="19" t="s">
        <v>660</v>
      </c>
      <c r="I36" s="3">
        <f>SUMIF(sitesfall2020!$A$13:$A$2390, Districts!$G36, sitesfall2020!H$13:H$2390)</f>
        <v>1945</v>
      </c>
      <c r="J36" s="3">
        <f>SUMIF(sitesfall2020!$A$13:$A$2390, Districts!$G36, sitesfall2020!I$13:I$2390)</f>
        <v>270</v>
      </c>
      <c r="K36" s="3">
        <f>SUMIF(sitesfall2020!$A$13:$A$2390, Districts!$G36, sitesfall2020!J$13:J$2390)</f>
        <v>144</v>
      </c>
      <c r="L36" s="3">
        <f>SUMIF(sitesfall2020!$A$13:$A$2390, Districts!$G36, sitesfall2020!K$13:K$2390)</f>
        <v>342</v>
      </c>
      <c r="M36" s="44">
        <f t="shared" si="6"/>
        <v>0.2128534704</v>
      </c>
      <c r="N36" s="3">
        <f>SUMIF(sitesfall2020!$A$13:$A$2390, Districts!$G36, sitesfall2020!O$13:O$2390)</f>
        <v>265893.76</v>
      </c>
      <c r="O36" s="3"/>
      <c r="P36" s="3">
        <f>SUMIF(sitesfall2020!$Z$13:$Z$2390,$G36,sitesfall2020!AP$13:AP$2390)</f>
        <v>265893.76</v>
      </c>
      <c r="Q36" s="3">
        <f t="shared" si="7"/>
        <v>136.7063033</v>
      </c>
      <c r="R36" s="3">
        <f t="shared" si="8"/>
        <v>777.4671345</v>
      </c>
      <c r="S36" s="3">
        <f t="shared" si="9"/>
        <v>0</v>
      </c>
      <c r="T36" s="3">
        <f t="shared" si="10"/>
        <v>0</v>
      </c>
      <c r="V36" s="3">
        <f t="shared" si="11"/>
        <v>624159.8685</v>
      </c>
      <c r="W36" s="3">
        <f t="shared" si="12"/>
        <v>358266.1085</v>
      </c>
      <c r="X36" s="3">
        <f t="shared" si="13"/>
        <v>184.1985134</v>
      </c>
    </row>
    <row r="37" ht="14.25" customHeight="1">
      <c r="A37" s="42">
        <v>75.0</v>
      </c>
      <c r="B37" s="42">
        <v>1.0</v>
      </c>
      <c r="C37" s="37">
        <v>6.0</v>
      </c>
      <c r="D37" s="37" t="str">
        <f t="shared" si="4"/>
        <v>2</v>
      </c>
      <c r="E37" s="19" t="s">
        <v>661</v>
      </c>
      <c r="F37" s="43">
        <f t="shared" si="5"/>
        <v>0</v>
      </c>
      <c r="G37" s="20">
        <v>75.0</v>
      </c>
      <c r="H37" s="19" t="s">
        <v>661</v>
      </c>
      <c r="I37" s="3">
        <f>SUMIF(sitesfall2020!$A$13:$A$2390, Districts!$G37, sitesfall2020!H$13:H$2390)</f>
        <v>709</v>
      </c>
      <c r="J37" s="3">
        <f>SUMIF(sitesfall2020!$A$13:$A$2390, Districts!$G37, sitesfall2020!I$13:I$2390)</f>
        <v>60</v>
      </c>
      <c r="K37" s="3">
        <f>SUMIF(sitesfall2020!$A$13:$A$2390, Districts!$G37, sitesfall2020!J$13:J$2390)</f>
        <v>50</v>
      </c>
      <c r="L37" s="3">
        <f>SUMIF(sitesfall2020!$A$13:$A$2390, Districts!$G37, sitesfall2020!K$13:K$2390)</f>
        <v>85</v>
      </c>
      <c r="M37" s="44">
        <f t="shared" si="6"/>
        <v>0.1551480959</v>
      </c>
      <c r="N37" s="3">
        <f>SUMIF(sitesfall2020!$A$13:$A$2390, Districts!$G37, sitesfall2020!O$13:O$2390)</f>
        <v>43991.04</v>
      </c>
      <c r="O37" s="3"/>
      <c r="P37" s="3">
        <f>SUMIF(sitesfall2020!$Z$13:$Z$2390,$G37,sitesfall2020!AP$13:AP$2390)</f>
        <v>43991.04</v>
      </c>
      <c r="Q37" s="3">
        <f t="shared" si="7"/>
        <v>62.04660085</v>
      </c>
      <c r="R37" s="3">
        <f t="shared" si="8"/>
        <v>517.5416471</v>
      </c>
      <c r="S37" s="3">
        <f t="shared" si="9"/>
        <v>0</v>
      </c>
      <c r="T37" s="3">
        <f t="shared" si="10"/>
        <v>0</v>
      </c>
      <c r="V37" s="3">
        <f t="shared" si="11"/>
        <v>155127.4527</v>
      </c>
      <c r="W37" s="3">
        <f t="shared" si="12"/>
        <v>111136.4127</v>
      </c>
      <c r="X37" s="3">
        <f t="shared" si="13"/>
        <v>156.7509347</v>
      </c>
    </row>
    <row r="38" ht="14.25" customHeight="1">
      <c r="A38" s="42">
        <v>77.0</v>
      </c>
      <c r="B38" s="42">
        <v>1.0</v>
      </c>
      <c r="C38" s="37">
        <v>4.0</v>
      </c>
      <c r="D38" s="37" t="str">
        <f t="shared" si="4"/>
        <v>2</v>
      </c>
      <c r="E38" s="19" t="s">
        <v>662</v>
      </c>
      <c r="F38" s="43">
        <f t="shared" si="5"/>
        <v>0</v>
      </c>
      <c r="G38" s="20">
        <v>77.0</v>
      </c>
      <c r="H38" s="19" t="s">
        <v>662</v>
      </c>
      <c r="I38" s="3">
        <f>SUMIF(sitesfall2020!$A$13:$A$2390, Districts!$G38, sitesfall2020!H$13:H$2390)</f>
        <v>8693</v>
      </c>
      <c r="J38" s="3">
        <f>SUMIF(sitesfall2020!$A$13:$A$2390, Districts!$G38, sitesfall2020!I$13:I$2390)</f>
        <v>2340</v>
      </c>
      <c r="K38" s="3">
        <f>SUMIF(sitesfall2020!$A$13:$A$2390, Districts!$G38, sitesfall2020!J$13:J$2390)</f>
        <v>370</v>
      </c>
      <c r="L38" s="3">
        <f>SUMIF(sitesfall2020!$A$13:$A$2390, Districts!$G38, sitesfall2020!K$13:K$2390)</f>
        <v>2525</v>
      </c>
      <c r="M38" s="44">
        <f t="shared" si="6"/>
        <v>0.3117450823</v>
      </c>
      <c r="N38" s="3">
        <f>SUMIF(sitesfall2020!$A$13:$A$2390, Districts!$G38, sitesfall2020!O$13:O$2390)</f>
        <v>3454442.24</v>
      </c>
      <c r="O38" s="3"/>
      <c r="P38" s="3">
        <f>SUMIF(sitesfall2020!$Z$13:$Z$2390,$G38,sitesfall2020!AP$13:AP$2390)</f>
        <v>3454442.24</v>
      </c>
      <c r="Q38" s="3">
        <f t="shared" si="7"/>
        <v>397.3820591</v>
      </c>
      <c r="R38" s="3">
        <f t="shared" si="8"/>
        <v>1368.095937</v>
      </c>
      <c r="S38" s="3">
        <f t="shared" si="9"/>
        <v>0</v>
      </c>
      <c r="T38" s="3">
        <f t="shared" si="10"/>
        <v>0</v>
      </c>
      <c r="V38" s="3">
        <f t="shared" si="11"/>
        <v>4608197.859</v>
      </c>
      <c r="W38" s="3">
        <f t="shared" si="12"/>
        <v>1153755.619</v>
      </c>
      <c r="X38" s="3">
        <f t="shared" si="13"/>
        <v>132.7223765</v>
      </c>
    </row>
    <row r="39" ht="14.25" customHeight="1">
      <c r="A39" s="42">
        <v>81.0</v>
      </c>
      <c r="B39" s="42">
        <v>1.0</v>
      </c>
      <c r="C39" s="37">
        <v>6.0</v>
      </c>
      <c r="D39" s="37" t="str">
        <f t="shared" si="4"/>
        <v>2</v>
      </c>
      <c r="E39" s="19" t="s">
        <v>663</v>
      </c>
      <c r="F39" s="43">
        <f t="shared" si="5"/>
        <v>0</v>
      </c>
      <c r="G39" s="20">
        <v>81.0</v>
      </c>
      <c r="H39" s="19" t="s">
        <v>663</v>
      </c>
      <c r="I39" s="3">
        <f>SUMIF(sitesfall2020!$A$13:$A$2390, Districts!$G39, sitesfall2020!H$13:H$2390)</f>
        <v>136</v>
      </c>
      <c r="J39" s="3">
        <f>SUMIF(sitesfall2020!$A$13:$A$2390, Districts!$G39, sitesfall2020!I$13:I$2390)</f>
        <v>31</v>
      </c>
      <c r="K39" s="3">
        <f>SUMIF(sitesfall2020!$A$13:$A$2390, Districts!$G39, sitesfall2020!J$13:J$2390)</f>
        <v>36</v>
      </c>
      <c r="L39" s="3">
        <f>SUMIF(sitesfall2020!$A$13:$A$2390, Districts!$G39, sitesfall2020!K$13:K$2390)</f>
        <v>49</v>
      </c>
      <c r="M39" s="44">
        <f t="shared" si="6"/>
        <v>0.4926470588</v>
      </c>
      <c r="N39" s="3">
        <f>SUMIF(sitesfall2020!$A$13:$A$2390, Districts!$G39, sitesfall2020!O$13:O$2390)</f>
        <v>75838.72</v>
      </c>
      <c r="O39" s="3"/>
      <c r="P39" s="3">
        <f>SUMIF(sitesfall2020!$Z$13:$Z$2390,$G39,sitesfall2020!AP$13:AP$2390)</f>
        <v>75838.72</v>
      </c>
      <c r="Q39" s="3">
        <f t="shared" si="7"/>
        <v>557.6376471</v>
      </c>
      <c r="R39" s="3">
        <f t="shared" si="8"/>
        <v>1547.72898</v>
      </c>
      <c r="S39" s="3">
        <f t="shared" si="9"/>
        <v>0</v>
      </c>
      <c r="T39" s="3">
        <f t="shared" si="10"/>
        <v>0</v>
      </c>
      <c r="V39" s="3">
        <f t="shared" si="11"/>
        <v>89426.4139</v>
      </c>
      <c r="W39" s="3">
        <f t="shared" si="12"/>
        <v>13587.6939</v>
      </c>
      <c r="X39" s="3">
        <f t="shared" si="13"/>
        <v>99.909514</v>
      </c>
    </row>
    <row r="40" ht="14.25" customHeight="1">
      <c r="A40" s="42">
        <v>84.0</v>
      </c>
      <c r="B40" s="42">
        <v>1.0</v>
      </c>
      <c r="C40" s="37">
        <v>6.0</v>
      </c>
      <c r="D40" s="37" t="str">
        <f t="shared" si="4"/>
        <v>2</v>
      </c>
      <c r="E40" s="19" t="s">
        <v>664</v>
      </c>
      <c r="F40" s="43">
        <f t="shared" si="5"/>
        <v>0</v>
      </c>
      <c r="G40" s="20">
        <v>84.0</v>
      </c>
      <c r="H40" s="19" t="s">
        <v>664</v>
      </c>
      <c r="I40" s="3">
        <f>SUMIF(sitesfall2020!$A$13:$A$2390, Districts!$G40, sitesfall2020!H$13:H$2390)</f>
        <v>576</v>
      </c>
      <c r="J40" s="3">
        <f>SUMIF(sitesfall2020!$A$13:$A$2390, Districts!$G40, sitesfall2020!I$13:I$2390)</f>
        <v>143</v>
      </c>
      <c r="K40" s="3">
        <f>SUMIF(sitesfall2020!$A$13:$A$2390, Districts!$G40, sitesfall2020!J$13:J$2390)</f>
        <v>69</v>
      </c>
      <c r="L40" s="3">
        <f>SUMIF(sitesfall2020!$A$13:$A$2390, Districts!$G40, sitesfall2020!K$13:K$2390)</f>
        <v>177.5</v>
      </c>
      <c r="M40" s="44">
        <f t="shared" si="6"/>
        <v>0.3680555556</v>
      </c>
      <c r="N40" s="3">
        <f>SUMIF(sitesfall2020!$A$13:$A$2390, Districts!$G40, sitesfall2020!O$13:O$2390)</f>
        <v>238628.48</v>
      </c>
      <c r="O40" s="3"/>
      <c r="P40" s="3">
        <f>SUMIF(sitesfall2020!$Z$13:$Z$2390,$G40,sitesfall2020!AP$13:AP$2390)</f>
        <v>238628.48</v>
      </c>
      <c r="Q40" s="3">
        <f t="shared" si="7"/>
        <v>414.2855556</v>
      </c>
      <c r="R40" s="3">
        <f t="shared" si="8"/>
        <v>1344.385803</v>
      </c>
      <c r="S40" s="3">
        <f t="shared" si="9"/>
        <v>0</v>
      </c>
      <c r="T40" s="3">
        <f t="shared" si="10"/>
        <v>0</v>
      </c>
      <c r="V40" s="3">
        <f t="shared" si="11"/>
        <v>323942.6218</v>
      </c>
      <c r="W40" s="3">
        <f t="shared" si="12"/>
        <v>85314.14179</v>
      </c>
      <c r="X40" s="3">
        <f t="shared" si="13"/>
        <v>148.1148295</v>
      </c>
    </row>
    <row r="41" ht="14.25" customHeight="1">
      <c r="A41" s="42">
        <v>85.0</v>
      </c>
      <c r="B41" s="42">
        <v>1.0</v>
      </c>
      <c r="C41" s="37">
        <v>6.0</v>
      </c>
      <c r="D41" s="37" t="str">
        <f t="shared" si="4"/>
        <v>2</v>
      </c>
      <c r="E41" s="19" t="s">
        <v>665</v>
      </c>
      <c r="F41" s="43">
        <f t="shared" si="5"/>
        <v>0</v>
      </c>
      <c r="G41" s="20">
        <v>85.0</v>
      </c>
      <c r="H41" s="19" t="s">
        <v>665</v>
      </c>
      <c r="I41" s="3">
        <f>SUMIF(sitesfall2020!$A$13:$A$2390, Districts!$G41, sitesfall2020!H$13:H$2390)</f>
        <v>569</v>
      </c>
      <c r="J41" s="3">
        <f>SUMIF(sitesfall2020!$A$13:$A$2390, Districts!$G41, sitesfall2020!I$13:I$2390)</f>
        <v>138</v>
      </c>
      <c r="K41" s="3">
        <f>SUMIF(sitesfall2020!$A$13:$A$2390, Districts!$G41, sitesfall2020!J$13:J$2390)</f>
        <v>125</v>
      </c>
      <c r="L41" s="3">
        <f>SUMIF(sitesfall2020!$A$13:$A$2390, Districts!$G41, sitesfall2020!K$13:K$2390)</f>
        <v>200.5</v>
      </c>
      <c r="M41" s="44">
        <f t="shared" si="6"/>
        <v>0.4622144112</v>
      </c>
      <c r="N41" s="3">
        <f>SUMIF(sitesfall2020!$A$13:$A$2390, Districts!$G41, sitesfall2020!O$13:O$2390)</f>
        <v>306562.56</v>
      </c>
      <c r="O41" s="3"/>
      <c r="P41" s="3">
        <f>SUMIF(sitesfall2020!$Z$13:$Z$2390,$G41,sitesfall2020!AP$13:AP$2390)</f>
        <v>306562.56</v>
      </c>
      <c r="Q41" s="3">
        <f t="shared" si="7"/>
        <v>538.7742707</v>
      </c>
      <c r="R41" s="3">
        <f t="shared" si="8"/>
        <v>1528.990324</v>
      </c>
      <c r="S41" s="3">
        <f t="shared" si="9"/>
        <v>0</v>
      </c>
      <c r="T41" s="3">
        <f t="shared" si="10"/>
        <v>0</v>
      </c>
      <c r="V41" s="3">
        <f t="shared" si="11"/>
        <v>365918.2855</v>
      </c>
      <c r="W41" s="3">
        <f t="shared" si="12"/>
        <v>59355.72546</v>
      </c>
      <c r="X41" s="3">
        <f t="shared" si="13"/>
        <v>104.315862</v>
      </c>
    </row>
    <row r="42" ht="14.25" customHeight="1">
      <c r="A42" s="42">
        <v>88.0</v>
      </c>
      <c r="B42" s="42">
        <v>1.0</v>
      </c>
      <c r="C42" s="37">
        <v>4.0</v>
      </c>
      <c r="D42" s="37" t="str">
        <f t="shared" si="4"/>
        <v>2</v>
      </c>
      <c r="E42" s="19" t="s">
        <v>666</v>
      </c>
      <c r="F42" s="43">
        <f t="shared" si="5"/>
        <v>0</v>
      </c>
      <c r="G42" s="20">
        <v>88.0</v>
      </c>
      <c r="H42" s="19" t="s">
        <v>666</v>
      </c>
      <c r="I42" s="3">
        <f>SUMIF(sitesfall2020!$A$13:$A$2390, Districts!$G42, sitesfall2020!H$13:H$2390)</f>
        <v>2099</v>
      </c>
      <c r="J42" s="3">
        <f>SUMIF(sitesfall2020!$A$13:$A$2390, Districts!$G42, sitesfall2020!I$13:I$2390)</f>
        <v>373</v>
      </c>
      <c r="K42" s="3">
        <f>SUMIF(sitesfall2020!$A$13:$A$2390, Districts!$G42, sitesfall2020!J$13:J$2390)</f>
        <v>177</v>
      </c>
      <c r="L42" s="3">
        <f>SUMIF(sitesfall2020!$A$13:$A$2390, Districts!$G42, sitesfall2020!K$13:K$2390)</f>
        <v>461.5</v>
      </c>
      <c r="M42" s="44">
        <f t="shared" si="6"/>
        <v>0.2620295379</v>
      </c>
      <c r="N42" s="3">
        <f>SUMIF(sitesfall2020!$A$13:$A$2390, Districts!$G42, sitesfall2020!O$13:O$2390)</f>
        <v>459041.92</v>
      </c>
      <c r="O42" s="3"/>
      <c r="P42" s="3">
        <f>SUMIF(sitesfall2020!$Z$13:$Z$2390,$G42,sitesfall2020!AP$13:AP$2390)</f>
        <v>459041.92</v>
      </c>
      <c r="Q42" s="3">
        <f t="shared" si="7"/>
        <v>218.6955312</v>
      </c>
      <c r="R42" s="3">
        <f t="shared" si="8"/>
        <v>994.6737161</v>
      </c>
      <c r="S42" s="3">
        <f t="shared" si="9"/>
        <v>0</v>
      </c>
      <c r="T42" s="3">
        <f t="shared" si="10"/>
        <v>0</v>
      </c>
      <c r="V42" s="3">
        <f t="shared" si="11"/>
        <v>842250.8167</v>
      </c>
      <c r="W42" s="3">
        <f t="shared" si="12"/>
        <v>383208.8967</v>
      </c>
      <c r="X42" s="3">
        <f t="shared" si="13"/>
        <v>182.5673638</v>
      </c>
    </row>
    <row r="43" ht="14.25" customHeight="1">
      <c r="A43" s="42">
        <v>91.0</v>
      </c>
      <c r="B43" s="42">
        <v>1.0</v>
      </c>
      <c r="C43" s="37">
        <v>6.0</v>
      </c>
      <c r="D43" s="37" t="str">
        <f t="shared" si="4"/>
        <v>2</v>
      </c>
      <c r="E43" s="19" t="s">
        <v>667</v>
      </c>
      <c r="F43" s="43">
        <f t="shared" si="5"/>
        <v>0</v>
      </c>
      <c r="G43" s="20">
        <v>91.0</v>
      </c>
      <c r="H43" s="19" t="s">
        <v>667</v>
      </c>
      <c r="I43" s="3">
        <f>SUMIF(sitesfall2020!$A$13:$A$2390, Districts!$G43, sitesfall2020!H$13:H$2390)</f>
        <v>712</v>
      </c>
      <c r="J43" s="3">
        <f>SUMIF(sitesfall2020!$A$13:$A$2390, Districts!$G43, sitesfall2020!I$13:I$2390)</f>
        <v>103</v>
      </c>
      <c r="K43" s="3">
        <f>SUMIF(sitesfall2020!$A$13:$A$2390, Districts!$G43, sitesfall2020!J$13:J$2390)</f>
        <v>76</v>
      </c>
      <c r="L43" s="3">
        <f>SUMIF(sitesfall2020!$A$13:$A$2390, Districts!$G43, sitesfall2020!K$13:K$2390)</f>
        <v>141</v>
      </c>
      <c r="M43" s="44">
        <f t="shared" si="6"/>
        <v>0.2514044944</v>
      </c>
      <c r="N43" s="3">
        <f>SUMIF(sitesfall2020!$A$13:$A$2390, Districts!$G43, sitesfall2020!O$13:O$2390)</f>
        <v>120288</v>
      </c>
      <c r="O43" s="3"/>
      <c r="P43" s="3">
        <f>SUMIF(sitesfall2020!$Z$13:$Z$2390,$G43,sitesfall2020!AP$13:AP$2390)</f>
        <v>120288</v>
      </c>
      <c r="Q43" s="3">
        <f t="shared" si="7"/>
        <v>168.9438202</v>
      </c>
      <c r="R43" s="3">
        <f t="shared" si="8"/>
        <v>853.106383</v>
      </c>
      <c r="S43" s="3">
        <f t="shared" si="9"/>
        <v>0</v>
      </c>
      <c r="T43" s="3">
        <f t="shared" si="10"/>
        <v>0</v>
      </c>
      <c r="V43" s="3">
        <f t="shared" si="11"/>
        <v>257329.0686</v>
      </c>
      <c r="W43" s="3">
        <f t="shared" si="12"/>
        <v>137041.0686</v>
      </c>
      <c r="X43" s="3">
        <f t="shared" si="13"/>
        <v>192.4734109</v>
      </c>
    </row>
    <row r="44" ht="14.25" customHeight="1">
      <c r="A44" s="42">
        <v>93.0</v>
      </c>
      <c r="B44" s="42">
        <v>1.0</v>
      </c>
      <c r="C44" s="37">
        <v>6.0</v>
      </c>
      <c r="D44" s="37" t="str">
        <f t="shared" si="4"/>
        <v>2</v>
      </c>
      <c r="E44" s="19" t="s">
        <v>668</v>
      </c>
      <c r="F44" s="43">
        <f t="shared" si="5"/>
        <v>0</v>
      </c>
      <c r="G44" s="20">
        <v>93.0</v>
      </c>
      <c r="H44" s="19" t="s">
        <v>668</v>
      </c>
      <c r="I44" s="3">
        <f>SUMIF(sitesfall2020!$A$13:$A$2390, Districts!$G44, sitesfall2020!H$13:H$2390)</f>
        <v>398</v>
      </c>
      <c r="J44" s="3">
        <f>SUMIF(sitesfall2020!$A$13:$A$2390, Districts!$G44, sitesfall2020!I$13:I$2390)</f>
        <v>79</v>
      </c>
      <c r="K44" s="3">
        <f>SUMIF(sitesfall2020!$A$13:$A$2390, Districts!$G44, sitesfall2020!J$13:J$2390)</f>
        <v>22</v>
      </c>
      <c r="L44" s="3">
        <f>SUMIF(sitesfall2020!$A$13:$A$2390, Districts!$G44, sitesfall2020!K$13:K$2390)</f>
        <v>90</v>
      </c>
      <c r="M44" s="44">
        <f t="shared" si="6"/>
        <v>0.2537688442</v>
      </c>
      <c r="N44" s="3">
        <f>SUMIF(sitesfall2020!$A$13:$A$2390, Districts!$G44, sitesfall2020!O$13:O$2390)</f>
        <v>87810.24</v>
      </c>
      <c r="O44" s="3"/>
      <c r="P44" s="3">
        <f>SUMIF(sitesfall2020!$Z$13:$Z$2390,$G44,sitesfall2020!AP$13:AP$2390)</f>
        <v>87810.24</v>
      </c>
      <c r="Q44" s="3">
        <f t="shared" si="7"/>
        <v>220.6287437</v>
      </c>
      <c r="R44" s="3">
        <f t="shared" si="8"/>
        <v>975.6693333</v>
      </c>
      <c r="S44" s="3">
        <f t="shared" si="9"/>
        <v>0</v>
      </c>
      <c r="T44" s="3">
        <f t="shared" si="10"/>
        <v>0</v>
      </c>
      <c r="V44" s="3">
        <f t="shared" si="11"/>
        <v>164252.597</v>
      </c>
      <c r="W44" s="3">
        <f t="shared" si="12"/>
        <v>76442.35697</v>
      </c>
      <c r="X44" s="3">
        <f t="shared" si="13"/>
        <v>192.0662235</v>
      </c>
    </row>
    <row r="45" ht="14.25" customHeight="1">
      <c r="A45" s="42">
        <v>94.0</v>
      </c>
      <c r="B45" s="42">
        <v>1.0</v>
      </c>
      <c r="C45" s="37">
        <v>4.0</v>
      </c>
      <c r="D45" s="37" t="str">
        <f t="shared" si="4"/>
        <v>2</v>
      </c>
      <c r="E45" s="19" t="s">
        <v>669</v>
      </c>
      <c r="F45" s="43">
        <f t="shared" si="5"/>
        <v>0</v>
      </c>
      <c r="G45" s="20">
        <v>94.0</v>
      </c>
      <c r="H45" s="19" t="s">
        <v>669</v>
      </c>
      <c r="I45" s="3">
        <f>SUMIF(sitesfall2020!$A$13:$A$2390, Districts!$G45, sitesfall2020!H$13:H$2390)</f>
        <v>2634</v>
      </c>
      <c r="J45" s="3">
        <f>SUMIF(sitesfall2020!$A$13:$A$2390, Districts!$G45, sitesfall2020!I$13:I$2390)</f>
        <v>889</v>
      </c>
      <c r="K45" s="3">
        <f>SUMIF(sitesfall2020!$A$13:$A$2390, Districts!$G45, sitesfall2020!J$13:J$2390)</f>
        <v>155</v>
      </c>
      <c r="L45" s="3">
        <f>SUMIF(sitesfall2020!$A$13:$A$2390, Districts!$G45, sitesfall2020!K$13:K$2390)</f>
        <v>966.5</v>
      </c>
      <c r="M45" s="44">
        <f t="shared" si="6"/>
        <v>0.3963553531</v>
      </c>
      <c r="N45" s="3">
        <f>SUMIF(sitesfall2020!$A$13:$A$2390, Districts!$G45, sitesfall2020!O$13:O$2390)</f>
        <v>1556297.6</v>
      </c>
      <c r="O45" s="3"/>
      <c r="P45" s="3">
        <f>SUMIF(sitesfall2020!$Z$13:$Z$2390,$G45,sitesfall2020!AP$13:AP$2390)</f>
        <v>1556297.6</v>
      </c>
      <c r="Q45" s="3">
        <f t="shared" si="7"/>
        <v>590.8495065</v>
      </c>
      <c r="R45" s="3">
        <f t="shared" si="8"/>
        <v>1610.240662</v>
      </c>
      <c r="S45" s="3">
        <f t="shared" si="9"/>
        <v>0</v>
      </c>
      <c r="T45" s="3">
        <f t="shared" si="10"/>
        <v>0</v>
      </c>
      <c r="V45" s="3">
        <f t="shared" si="11"/>
        <v>1763890.389</v>
      </c>
      <c r="W45" s="3">
        <f t="shared" si="12"/>
        <v>207592.7885</v>
      </c>
      <c r="X45" s="3">
        <f t="shared" si="13"/>
        <v>78.81275191</v>
      </c>
    </row>
    <row r="46" ht="14.25" customHeight="1">
      <c r="A46" s="42">
        <v>95.0</v>
      </c>
      <c r="B46" s="42">
        <v>1.0</v>
      </c>
      <c r="C46" s="37">
        <v>6.0</v>
      </c>
      <c r="D46" s="37" t="str">
        <f t="shared" si="4"/>
        <v>2</v>
      </c>
      <c r="E46" s="19" t="s">
        <v>670</v>
      </c>
      <c r="F46" s="43">
        <f t="shared" si="5"/>
        <v>0</v>
      </c>
      <c r="G46" s="20">
        <v>95.0</v>
      </c>
      <c r="H46" s="19" t="s">
        <v>670</v>
      </c>
      <c r="I46" s="3">
        <f>SUMIF(sitesfall2020!$A$13:$A$2390, Districts!$G46, sitesfall2020!H$13:H$2390)</f>
        <v>301</v>
      </c>
      <c r="J46" s="3">
        <f>SUMIF(sitesfall2020!$A$13:$A$2390, Districts!$G46, sitesfall2020!I$13:I$2390)</f>
        <v>53</v>
      </c>
      <c r="K46" s="3">
        <f>SUMIF(sitesfall2020!$A$13:$A$2390, Districts!$G46, sitesfall2020!J$13:J$2390)</f>
        <v>38</v>
      </c>
      <c r="L46" s="3">
        <f>SUMIF(sitesfall2020!$A$13:$A$2390, Districts!$G46, sitesfall2020!K$13:K$2390)</f>
        <v>72</v>
      </c>
      <c r="M46" s="44">
        <f t="shared" si="6"/>
        <v>0.3023255814</v>
      </c>
      <c r="N46" s="3">
        <f>SUMIF(sitesfall2020!$A$13:$A$2390, Districts!$G46, sitesfall2020!O$13:O$2390)</f>
        <v>74349.44</v>
      </c>
      <c r="O46" s="3"/>
      <c r="P46" s="3">
        <f>SUMIF(sitesfall2020!$Z$13:$Z$2390,$G46,sitesfall2020!AP$13:AP$2390)</f>
        <v>74349.44</v>
      </c>
      <c r="Q46" s="3">
        <f t="shared" si="7"/>
        <v>247.0081063</v>
      </c>
      <c r="R46" s="3">
        <f t="shared" si="8"/>
        <v>1032.631111</v>
      </c>
      <c r="S46" s="3">
        <f t="shared" si="9"/>
        <v>0</v>
      </c>
      <c r="T46" s="3">
        <f t="shared" si="10"/>
        <v>0</v>
      </c>
      <c r="V46" s="3">
        <f t="shared" si="11"/>
        <v>131402.0776</v>
      </c>
      <c r="W46" s="3">
        <f t="shared" si="12"/>
        <v>57052.63757</v>
      </c>
      <c r="X46" s="3">
        <f t="shared" si="13"/>
        <v>189.5436464</v>
      </c>
    </row>
    <row r="47" ht="14.25" customHeight="1">
      <c r="A47" s="42">
        <v>97.0</v>
      </c>
      <c r="B47" s="42">
        <v>1.0</v>
      </c>
      <c r="C47" s="37">
        <v>6.0</v>
      </c>
      <c r="D47" s="37" t="str">
        <f t="shared" si="4"/>
        <v>2</v>
      </c>
      <c r="E47" s="19" t="s">
        <v>671</v>
      </c>
      <c r="F47" s="43">
        <f t="shared" si="5"/>
        <v>0</v>
      </c>
      <c r="G47" s="20">
        <v>97.0</v>
      </c>
      <c r="H47" s="19" t="s">
        <v>671</v>
      </c>
      <c r="I47" s="3">
        <f>SUMIF(sitesfall2020!$A$13:$A$2390, Districts!$G47, sitesfall2020!H$13:H$2390)</f>
        <v>577</v>
      </c>
      <c r="J47" s="3">
        <f>SUMIF(sitesfall2020!$A$13:$A$2390, Districts!$G47, sitesfall2020!I$13:I$2390)</f>
        <v>116</v>
      </c>
      <c r="K47" s="3">
        <f>SUMIF(sitesfall2020!$A$13:$A$2390, Districts!$G47, sitesfall2020!J$13:J$2390)</f>
        <v>39</v>
      </c>
      <c r="L47" s="3">
        <f>SUMIF(sitesfall2020!$A$13:$A$2390, Districts!$G47, sitesfall2020!K$13:K$2390)</f>
        <v>135.5</v>
      </c>
      <c r="M47" s="44">
        <f t="shared" si="6"/>
        <v>0.2686308492</v>
      </c>
      <c r="N47" s="3">
        <f>SUMIF(sitesfall2020!$A$13:$A$2390, Districts!$G47, sitesfall2020!O$13:O$2390)</f>
        <v>148584.32</v>
      </c>
      <c r="O47" s="3"/>
      <c r="P47" s="3">
        <f>SUMIF(sitesfall2020!$Z$13:$Z$2390,$G47,sitesfall2020!AP$13:AP$2390)</f>
        <v>148584.32</v>
      </c>
      <c r="Q47" s="3">
        <f t="shared" si="7"/>
        <v>257.5118198</v>
      </c>
      <c r="R47" s="3">
        <f t="shared" si="8"/>
        <v>1096.563247</v>
      </c>
      <c r="S47" s="3">
        <f t="shared" si="9"/>
        <v>0</v>
      </c>
      <c r="T47" s="3">
        <f t="shared" si="10"/>
        <v>0</v>
      </c>
      <c r="V47" s="3">
        <f t="shared" si="11"/>
        <v>247291.4099</v>
      </c>
      <c r="W47" s="3">
        <f t="shared" si="12"/>
        <v>98707.08988</v>
      </c>
      <c r="X47" s="3">
        <f t="shared" si="13"/>
        <v>171.0694799</v>
      </c>
    </row>
    <row r="48" ht="14.25" customHeight="1">
      <c r="A48" s="42">
        <v>99.0</v>
      </c>
      <c r="B48" s="42">
        <v>1.0</v>
      </c>
      <c r="C48" s="37">
        <v>5.0</v>
      </c>
      <c r="D48" s="37" t="str">
        <f t="shared" si="4"/>
        <v>2</v>
      </c>
      <c r="E48" s="19" t="s">
        <v>672</v>
      </c>
      <c r="F48" s="43">
        <f t="shared" si="5"/>
        <v>0</v>
      </c>
      <c r="G48" s="20">
        <v>99.0</v>
      </c>
      <c r="H48" s="19" t="s">
        <v>672</v>
      </c>
      <c r="I48" s="3">
        <f>SUMIF(sitesfall2020!$A$13:$A$2390, Districts!$G48, sitesfall2020!H$13:H$2390)</f>
        <v>1268</v>
      </c>
      <c r="J48" s="3">
        <f>SUMIF(sitesfall2020!$A$13:$A$2390, Districts!$G48, sitesfall2020!I$13:I$2390)</f>
        <v>63</v>
      </c>
      <c r="K48" s="3">
        <f>SUMIF(sitesfall2020!$A$13:$A$2390, Districts!$G48, sitesfall2020!J$13:J$2390)</f>
        <v>21</v>
      </c>
      <c r="L48" s="3">
        <f>SUMIF(sitesfall2020!$A$13:$A$2390, Districts!$G48, sitesfall2020!K$13:K$2390)</f>
        <v>73.5</v>
      </c>
      <c r="M48" s="44">
        <f t="shared" si="6"/>
        <v>0.06624605678</v>
      </c>
      <c r="N48" s="3">
        <f>SUMIF(sitesfall2020!$A$13:$A$2390, Districts!$G48, sitesfall2020!O$13:O$2390)</f>
        <v>18616</v>
      </c>
      <c r="O48" s="3"/>
      <c r="P48" s="3">
        <f>SUMIF(sitesfall2020!$Z$13:$Z$2390,$G48,sitesfall2020!AP$13:AP$2390)</f>
        <v>18616</v>
      </c>
      <c r="Q48" s="3">
        <f t="shared" si="7"/>
        <v>14.68138801</v>
      </c>
      <c r="R48" s="3">
        <f t="shared" si="8"/>
        <v>253.2789116</v>
      </c>
      <c r="S48" s="3">
        <f t="shared" si="9"/>
        <v>0</v>
      </c>
      <c r="T48" s="3">
        <f t="shared" si="10"/>
        <v>0</v>
      </c>
      <c r="V48" s="3">
        <f t="shared" si="11"/>
        <v>134139.6209</v>
      </c>
      <c r="W48" s="3">
        <f t="shared" si="12"/>
        <v>115523.6209</v>
      </c>
      <c r="X48" s="3">
        <f t="shared" si="13"/>
        <v>91.10695651</v>
      </c>
    </row>
    <row r="49" ht="14.25" customHeight="1">
      <c r="A49" s="42">
        <v>100.0</v>
      </c>
      <c r="B49" s="42">
        <v>1.0</v>
      </c>
      <c r="C49" s="37">
        <v>6.0</v>
      </c>
      <c r="D49" s="37" t="str">
        <f t="shared" si="4"/>
        <v>2</v>
      </c>
      <c r="E49" s="19" t="s">
        <v>673</v>
      </c>
      <c r="F49" s="43">
        <f t="shared" si="5"/>
        <v>0</v>
      </c>
      <c r="G49" s="20">
        <v>100.0</v>
      </c>
      <c r="H49" s="19" t="s">
        <v>673</v>
      </c>
      <c r="I49" s="3">
        <f>SUMIF(sitesfall2020!$A$13:$A$2390, Districts!$G49, sitesfall2020!H$13:H$2390)</f>
        <v>362</v>
      </c>
      <c r="J49" s="3">
        <f>SUMIF(sitesfall2020!$A$13:$A$2390, Districts!$G49, sitesfall2020!I$13:I$2390)</f>
        <v>106</v>
      </c>
      <c r="K49" s="3">
        <f>SUMIF(sitesfall2020!$A$13:$A$2390, Districts!$G49, sitesfall2020!J$13:J$2390)</f>
        <v>35</v>
      </c>
      <c r="L49" s="3">
        <f>SUMIF(sitesfall2020!$A$13:$A$2390, Districts!$G49, sitesfall2020!K$13:K$2390)</f>
        <v>123.5</v>
      </c>
      <c r="M49" s="44">
        <f t="shared" si="6"/>
        <v>0.3895027624</v>
      </c>
      <c r="N49" s="3">
        <f>SUMIF(sitesfall2020!$A$13:$A$2390, Districts!$G49, sitesfall2020!O$13:O$2390)</f>
        <v>181062.08</v>
      </c>
      <c r="O49" s="3"/>
      <c r="P49" s="3">
        <f>SUMIF(sitesfall2020!$Z$13:$Z$2390,$G49,sitesfall2020!AP$13:AP$2390)</f>
        <v>181062.08</v>
      </c>
      <c r="Q49" s="3">
        <f t="shared" si="7"/>
        <v>500.1714917</v>
      </c>
      <c r="R49" s="3">
        <f t="shared" si="8"/>
        <v>1466.089717</v>
      </c>
      <c r="S49" s="3">
        <f t="shared" si="9"/>
        <v>0</v>
      </c>
      <c r="T49" s="3">
        <f t="shared" si="10"/>
        <v>0</v>
      </c>
      <c r="V49" s="3">
        <f t="shared" si="11"/>
        <v>225391.0636</v>
      </c>
      <c r="W49" s="3">
        <f t="shared" si="12"/>
        <v>44328.98361</v>
      </c>
      <c r="X49" s="3">
        <f t="shared" si="13"/>
        <v>122.4557558</v>
      </c>
    </row>
    <row r="50" ht="14.25" customHeight="1">
      <c r="A50" s="42">
        <v>108.0</v>
      </c>
      <c r="B50" s="42">
        <v>1.0</v>
      </c>
      <c r="C50" s="37">
        <v>3.0</v>
      </c>
      <c r="D50" s="37" t="str">
        <f t="shared" si="4"/>
        <v>1</v>
      </c>
      <c r="E50" s="19" t="s">
        <v>674</v>
      </c>
      <c r="F50" s="43">
        <f t="shared" si="5"/>
        <v>0</v>
      </c>
      <c r="G50" s="20">
        <v>108.0</v>
      </c>
      <c r="H50" s="19" t="s">
        <v>674</v>
      </c>
      <c r="I50" s="3">
        <f>SUMIF(sitesfall2020!$A$13:$A$2390, Districts!$G50, sitesfall2020!H$13:H$2390)</f>
        <v>939</v>
      </c>
      <c r="J50" s="3">
        <f>SUMIF(sitesfall2020!$A$13:$A$2390, Districts!$G50, sitesfall2020!I$13:I$2390)</f>
        <v>106</v>
      </c>
      <c r="K50" s="3">
        <f>SUMIF(sitesfall2020!$A$13:$A$2390, Districts!$G50, sitesfall2020!J$13:J$2390)</f>
        <v>18</v>
      </c>
      <c r="L50" s="3">
        <f>SUMIF(sitesfall2020!$A$13:$A$2390, Districts!$G50, sitesfall2020!K$13:K$2390)</f>
        <v>115</v>
      </c>
      <c r="M50" s="44">
        <f t="shared" si="6"/>
        <v>0.1320553781</v>
      </c>
      <c r="N50" s="3">
        <f>SUMIF(sitesfall2020!$A$13:$A$2390, Districts!$G50, sitesfall2020!O$13:O$2390)</f>
        <v>61175.04</v>
      </c>
      <c r="O50" s="3"/>
      <c r="P50" s="3">
        <f>SUMIF(sitesfall2020!$Z$13:$Z$2390,$G50,sitesfall2020!AP$13:AP$2390)</f>
        <v>61175.04</v>
      </c>
      <c r="Q50" s="3">
        <f t="shared" si="7"/>
        <v>65.14913738</v>
      </c>
      <c r="R50" s="3">
        <f t="shared" si="8"/>
        <v>531.9568696</v>
      </c>
      <c r="S50" s="3">
        <f t="shared" si="9"/>
        <v>0</v>
      </c>
      <c r="T50" s="3">
        <f t="shared" si="10"/>
        <v>0</v>
      </c>
      <c r="V50" s="3">
        <f t="shared" si="11"/>
        <v>209878.3183</v>
      </c>
      <c r="W50" s="3">
        <f t="shared" si="12"/>
        <v>148703.2783</v>
      </c>
      <c r="X50" s="3">
        <f t="shared" si="13"/>
        <v>158.3634487</v>
      </c>
    </row>
    <row r="51" ht="14.25" customHeight="1">
      <c r="A51" s="42">
        <v>110.0</v>
      </c>
      <c r="B51" s="42">
        <v>1.0</v>
      </c>
      <c r="C51" s="37">
        <v>3.0</v>
      </c>
      <c r="D51" s="37" t="str">
        <f t="shared" si="4"/>
        <v>1</v>
      </c>
      <c r="E51" s="19" t="s">
        <v>675</v>
      </c>
      <c r="F51" s="43">
        <f t="shared" si="5"/>
        <v>0</v>
      </c>
      <c r="G51" s="20">
        <v>110.0</v>
      </c>
      <c r="H51" s="19" t="s">
        <v>675</v>
      </c>
      <c r="I51" s="3">
        <f>SUMIF(sitesfall2020!$A$13:$A$2390, Districts!$G51, sitesfall2020!H$13:H$2390)</f>
        <v>4050</v>
      </c>
      <c r="J51" s="3">
        <f>SUMIF(sitesfall2020!$A$13:$A$2390, Districts!$G51, sitesfall2020!I$13:I$2390)</f>
        <v>181</v>
      </c>
      <c r="K51" s="3">
        <f>SUMIF(sitesfall2020!$A$13:$A$2390, Districts!$G51, sitesfall2020!J$13:J$2390)</f>
        <v>52</v>
      </c>
      <c r="L51" s="3">
        <f>SUMIF(sitesfall2020!$A$13:$A$2390, Districts!$G51, sitesfall2020!K$13:K$2390)</f>
        <v>207</v>
      </c>
      <c r="M51" s="44">
        <f t="shared" si="6"/>
        <v>0.0575308642</v>
      </c>
      <c r="N51" s="3">
        <f>SUMIF(sitesfall2020!$A$13:$A$2390, Districts!$G51, sitesfall2020!O$13:O$2390)</f>
        <v>57108.16</v>
      </c>
      <c r="O51" s="3"/>
      <c r="P51" s="3">
        <f>SUMIF(sitesfall2020!$Z$13:$Z$2390,$G51,sitesfall2020!AP$13:AP$2390)</f>
        <v>57108.16</v>
      </c>
      <c r="Q51" s="3">
        <f t="shared" si="7"/>
        <v>14.10078025</v>
      </c>
      <c r="R51" s="3">
        <f t="shared" si="8"/>
        <v>275.8848309</v>
      </c>
      <c r="S51" s="3">
        <f t="shared" si="9"/>
        <v>0</v>
      </c>
      <c r="T51" s="3">
        <f t="shared" si="10"/>
        <v>0</v>
      </c>
      <c r="V51" s="3">
        <f t="shared" si="11"/>
        <v>377780.973</v>
      </c>
      <c r="W51" s="3">
        <f t="shared" si="12"/>
        <v>320672.813</v>
      </c>
      <c r="X51" s="3">
        <f t="shared" si="13"/>
        <v>79.17847235</v>
      </c>
    </row>
    <row r="52" ht="14.25" customHeight="1">
      <c r="A52" s="42">
        <v>111.0</v>
      </c>
      <c r="B52" s="42">
        <v>1.0</v>
      </c>
      <c r="C52" s="37">
        <v>3.0</v>
      </c>
      <c r="D52" s="37" t="str">
        <f t="shared" si="4"/>
        <v>1</v>
      </c>
      <c r="E52" s="19" t="s">
        <v>676</v>
      </c>
      <c r="F52" s="43">
        <f t="shared" si="5"/>
        <v>0</v>
      </c>
      <c r="G52" s="20">
        <v>111.0</v>
      </c>
      <c r="H52" s="19" t="s">
        <v>676</v>
      </c>
      <c r="I52" s="3">
        <f>SUMIF(sitesfall2020!$A$13:$A$2390, Districts!$G52, sitesfall2020!H$13:H$2390)</f>
        <v>1485</v>
      </c>
      <c r="J52" s="3">
        <f>SUMIF(sitesfall2020!$A$13:$A$2390, Districts!$G52, sitesfall2020!I$13:I$2390)</f>
        <v>180</v>
      </c>
      <c r="K52" s="3">
        <f>SUMIF(sitesfall2020!$A$13:$A$2390, Districts!$G52, sitesfall2020!J$13:J$2390)</f>
        <v>83</v>
      </c>
      <c r="L52" s="3">
        <f>SUMIF(sitesfall2020!$A$13:$A$2390, Districts!$G52, sitesfall2020!K$13:K$2390)</f>
        <v>221.5</v>
      </c>
      <c r="M52" s="44">
        <f t="shared" si="6"/>
        <v>0.1771043771</v>
      </c>
      <c r="N52" s="3">
        <f>SUMIF(sitesfall2020!$A$13:$A$2390, Districts!$G52, sitesfall2020!O$13:O$2390)</f>
        <v>147095.04</v>
      </c>
      <c r="O52" s="3"/>
      <c r="P52" s="3">
        <f>SUMIF(sitesfall2020!$Z$13:$Z$2390,$G52,sitesfall2020!AP$13:AP$2390)</f>
        <v>147095.04</v>
      </c>
      <c r="Q52" s="3">
        <f t="shared" si="7"/>
        <v>99.05389899</v>
      </c>
      <c r="R52" s="3">
        <f t="shared" si="8"/>
        <v>664.0859594</v>
      </c>
      <c r="S52" s="3">
        <f t="shared" si="9"/>
        <v>0</v>
      </c>
      <c r="T52" s="3">
        <f t="shared" si="10"/>
        <v>0</v>
      </c>
      <c r="V52" s="3">
        <f t="shared" si="11"/>
        <v>404243.8914</v>
      </c>
      <c r="W52" s="3">
        <f t="shared" si="12"/>
        <v>257148.8514</v>
      </c>
      <c r="X52" s="3">
        <f t="shared" si="13"/>
        <v>173.1642097</v>
      </c>
    </row>
    <row r="53" ht="14.25" customHeight="1">
      <c r="A53" s="42">
        <v>112.0</v>
      </c>
      <c r="B53" s="42">
        <v>1.0</v>
      </c>
      <c r="C53" s="37">
        <v>3.0</v>
      </c>
      <c r="D53" s="37" t="str">
        <f t="shared" si="4"/>
        <v>1</v>
      </c>
      <c r="E53" s="19" t="s">
        <v>677</v>
      </c>
      <c r="F53" s="43">
        <f t="shared" si="5"/>
        <v>0</v>
      </c>
      <c r="G53" s="20">
        <v>112.0</v>
      </c>
      <c r="H53" s="19" t="s">
        <v>677</v>
      </c>
      <c r="I53" s="3">
        <f>SUMIF(sitesfall2020!$A$13:$A$2390, Districts!$G53, sitesfall2020!H$13:H$2390)</f>
        <v>9485</v>
      </c>
      <c r="J53" s="3">
        <f>SUMIF(sitesfall2020!$A$13:$A$2390, Districts!$G53, sitesfall2020!I$13:I$2390)</f>
        <v>1264</v>
      </c>
      <c r="K53" s="3">
        <f>SUMIF(sitesfall2020!$A$13:$A$2390, Districts!$G53, sitesfall2020!J$13:J$2390)</f>
        <v>389</v>
      </c>
      <c r="L53" s="3">
        <f>SUMIF(sitesfall2020!$A$13:$A$2390, Districts!$G53, sitesfall2020!K$13:K$2390)</f>
        <v>1458.5</v>
      </c>
      <c r="M53" s="44">
        <f t="shared" si="6"/>
        <v>0.1742751713</v>
      </c>
      <c r="N53" s="3">
        <f>SUMIF(sitesfall2020!$A$13:$A$2390, Districts!$G53, sitesfall2020!O$13:O$2390)</f>
        <v>1169714.88</v>
      </c>
      <c r="O53" s="3"/>
      <c r="P53" s="3">
        <f>SUMIF(sitesfall2020!$Z$13:$Z$2390,$G53,sitesfall2020!AP$13:AP$2390)</f>
        <v>1169714.88</v>
      </c>
      <c r="Q53" s="3">
        <f t="shared" si="7"/>
        <v>123.322602</v>
      </c>
      <c r="R53" s="3">
        <f t="shared" si="8"/>
        <v>801.9985465</v>
      </c>
      <c r="S53" s="3">
        <f t="shared" si="9"/>
        <v>0</v>
      </c>
      <c r="T53" s="3">
        <f t="shared" si="10"/>
        <v>0</v>
      </c>
      <c r="V53" s="3">
        <f t="shared" si="11"/>
        <v>2661804.585</v>
      </c>
      <c r="W53" s="3">
        <f t="shared" si="12"/>
        <v>1492089.705</v>
      </c>
      <c r="X53" s="3">
        <f t="shared" si="13"/>
        <v>157.3104592</v>
      </c>
    </row>
    <row r="54" ht="14.25" customHeight="1">
      <c r="A54" s="42">
        <v>113.0</v>
      </c>
      <c r="B54" s="42">
        <v>1.0</v>
      </c>
      <c r="C54" s="37">
        <v>6.0</v>
      </c>
      <c r="D54" s="37" t="str">
        <f t="shared" si="4"/>
        <v>2</v>
      </c>
      <c r="E54" s="19" t="s">
        <v>678</v>
      </c>
      <c r="F54" s="43">
        <f t="shared" si="5"/>
        <v>0</v>
      </c>
      <c r="G54" s="20">
        <v>113.0</v>
      </c>
      <c r="H54" s="19" t="s">
        <v>678</v>
      </c>
      <c r="I54" s="3">
        <f>SUMIF(sitesfall2020!$A$13:$A$2390, Districts!$G54, sitesfall2020!H$13:H$2390)</f>
        <v>738</v>
      </c>
      <c r="J54" s="3">
        <f>SUMIF(sitesfall2020!$A$13:$A$2390, Districts!$G54, sitesfall2020!I$13:I$2390)</f>
        <v>304</v>
      </c>
      <c r="K54" s="3">
        <f>SUMIF(sitesfall2020!$A$13:$A$2390, Districts!$G54, sitesfall2020!J$13:J$2390)</f>
        <v>34</v>
      </c>
      <c r="L54" s="3">
        <f>SUMIF(sitesfall2020!$A$13:$A$2390, Districts!$G54, sitesfall2020!K$13:K$2390)</f>
        <v>321</v>
      </c>
      <c r="M54" s="44">
        <f t="shared" si="6"/>
        <v>0.4579945799</v>
      </c>
      <c r="N54" s="3">
        <f>SUMIF(sitesfall2020!$A$13:$A$2390, Districts!$G54, sitesfall2020!O$13:O$2390)</f>
        <v>608943.68</v>
      </c>
      <c r="O54" s="3"/>
      <c r="P54" s="3">
        <f>SUMIF(sitesfall2020!$Z$13:$Z$2390,$G54,sitesfall2020!AP$13:AP$2390)</f>
        <v>608943.68</v>
      </c>
      <c r="Q54" s="3">
        <f t="shared" si="7"/>
        <v>825.1269377</v>
      </c>
      <c r="R54" s="3">
        <f t="shared" si="8"/>
        <v>1897.02081</v>
      </c>
      <c r="S54" s="3">
        <f t="shared" si="9"/>
        <v>0</v>
      </c>
      <c r="T54" s="3">
        <f t="shared" si="10"/>
        <v>0</v>
      </c>
      <c r="V54" s="3">
        <f t="shared" si="11"/>
        <v>585834.2625</v>
      </c>
      <c r="W54" s="3">
        <f t="shared" si="12"/>
        <v>-23109.41749</v>
      </c>
      <c r="X54" s="3">
        <f t="shared" si="13"/>
        <v>-31.31357383</v>
      </c>
    </row>
    <row r="55" ht="14.25" customHeight="1">
      <c r="A55" s="42">
        <v>115.0</v>
      </c>
      <c r="B55" s="42">
        <v>1.0</v>
      </c>
      <c r="C55" s="37">
        <v>5.0</v>
      </c>
      <c r="D55" s="37" t="str">
        <f t="shared" si="4"/>
        <v>2</v>
      </c>
      <c r="E55" s="19" t="s">
        <v>679</v>
      </c>
      <c r="F55" s="43">
        <f t="shared" si="5"/>
        <v>0</v>
      </c>
      <c r="G55" s="20">
        <v>115.0</v>
      </c>
      <c r="H55" s="19" t="s">
        <v>679</v>
      </c>
      <c r="I55" s="3">
        <f>SUMIF(sitesfall2020!$A$13:$A$2390, Districts!$G55, sitesfall2020!H$13:H$2390)</f>
        <v>1107</v>
      </c>
      <c r="J55" s="3">
        <f>SUMIF(sitesfall2020!$A$13:$A$2390, Districts!$G55, sitesfall2020!I$13:I$2390)</f>
        <v>679</v>
      </c>
      <c r="K55" s="3">
        <f>SUMIF(sitesfall2020!$A$13:$A$2390, Districts!$G55, sitesfall2020!J$13:J$2390)</f>
        <v>53</v>
      </c>
      <c r="L55" s="3">
        <f>SUMIF(sitesfall2020!$A$13:$A$2390, Districts!$G55, sitesfall2020!K$13:K$2390)</f>
        <v>705.5</v>
      </c>
      <c r="M55" s="44">
        <f t="shared" si="6"/>
        <v>0.6612466125</v>
      </c>
      <c r="N55" s="3">
        <f>SUMIF(sitesfall2020!$A$13:$A$2390, Districts!$G55, sitesfall2020!O$13:O$2390)</f>
        <v>1963443.84</v>
      </c>
      <c r="O55" s="3"/>
      <c r="P55" s="3">
        <f>SUMIF(sitesfall2020!$Z$13:$Z$2390,$G55,sitesfall2020!AP$13:AP$2390)</f>
        <v>1963443.84</v>
      </c>
      <c r="Q55" s="3">
        <f t="shared" si="7"/>
        <v>1773.662005</v>
      </c>
      <c r="R55" s="3">
        <f t="shared" si="8"/>
        <v>2783.052927</v>
      </c>
      <c r="S55" s="3">
        <f t="shared" si="9"/>
        <v>0</v>
      </c>
      <c r="T55" s="3">
        <f t="shared" si="10"/>
        <v>0</v>
      </c>
      <c r="V55" s="3">
        <f t="shared" si="11"/>
        <v>1287557.857</v>
      </c>
      <c r="W55" s="3">
        <f t="shared" si="12"/>
        <v>-675885.9827</v>
      </c>
      <c r="X55" s="3">
        <f t="shared" si="13"/>
        <v>-610.5564432</v>
      </c>
    </row>
    <row r="56" ht="14.25" customHeight="1">
      <c r="A56" s="42">
        <v>116.0</v>
      </c>
      <c r="B56" s="42">
        <v>1.0</v>
      </c>
      <c r="C56" s="37">
        <v>6.0</v>
      </c>
      <c r="D56" s="37" t="str">
        <f t="shared" si="4"/>
        <v>2</v>
      </c>
      <c r="E56" s="19" t="s">
        <v>680</v>
      </c>
      <c r="F56" s="43">
        <f t="shared" si="5"/>
        <v>0</v>
      </c>
      <c r="G56" s="20">
        <v>116.0</v>
      </c>
      <c r="H56" s="19" t="s">
        <v>680</v>
      </c>
      <c r="I56" s="3">
        <f>SUMIF(sitesfall2020!$A$13:$A$2390, Districts!$G56, sitesfall2020!H$13:H$2390)</f>
        <v>1134</v>
      </c>
      <c r="J56" s="3">
        <f>SUMIF(sitesfall2020!$A$13:$A$2390, Districts!$G56, sitesfall2020!I$13:I$2390)</f>
        <v>298</v>
      </c>
      <c r="K56" s="3">
        <f>SUMIF(sitesfall2020!$A$13:$A$2390, Districts!$G56, sitesfall2020!J$13:J$2390)</f>
        <v>174</v>
      </c>
      <c r="L56" s="3">
        <f>SUMIF(sitesfall2020!$A$13:$A$2390, Districts!$G56, sitesfall2020!K$13:K$2390)</f>
        <v>385</v>
      </c>
      <c r="M56" s="44">
        <f t="shared" si="6"/>
        <v>0.4162257496</v>
      </c>
      <c r="N56" s="3">
        <f>SUMIF(sitesfall2020!$A$13:$A$2390, Districts!$G56, sitesfall2020!O$13:O$2390)</f>
        <v>566270.08</v>
      </c>
      <c r="O56" s="3"/>
      <c r="P56" s="3">
        <f>SUMIF(sitesfall2020!$Z$13:$Z$2390,$G56,sitesfall2020!AP$13:AP$2390)</f>
        <v>566270.08</v>
      </c>
      <c r="Q56" s="3">
        <f t="shared" si="7"/>
        <v>499.3563316</v>
      </c>
      <c r="R56" s="3">
        <f t="shared" si="8"/>
        <v>1470.831377</v>
      </c>
      <c r="S56" s="3">
        <f t="shared" si="9"/>
        <v>0</v>
      </c>
      <c r="T56" s="3">
        <f t="shared" si="10"/>
        <v>0</v>
      </c>
      <c r="V56" s="3">
        <f t="shared" si="11"/>
        <v>702636.1092</v>
      </c>
      <c r="W56" s="3">
        <f t="shared" si="12"/>
        <v>136366.0292</v>
      </c>
      <c r="X56" s="3">
        <f t="shared" si="13"/>
        <v>120.2522304</v>
      </c>
    </row>
    <row r="57" ht="14.25" customHeight="1">
      <c r="A57" s="42">
        <v>118.0</v>
      </c>
      <c r="B57" s="42">
        <v>1.0</v>
      </c>
      <c r="C57" s="37">
        <v>6.0</v>
      </c>
      <c r="D57" s="37" t="str">
        <f t="shared" si="4"/>
        <v>2</v>
      </c>
      <c r="E57" s="19" t="s">
        <v>681</v>
      </c>
      <c r="F57" s="43">
        <f t="shared" si="5"/>
        <v>0</v>
      </c>
      <c r="G57" s="20">
        <v>118.0</v>
      </c>
      <c r="H57" s="19" t="s">
        <v>681</v>
      </c>
      <c r="I57" s="3">
        <f>SUMIF(sitesfall2020!$A$13:$A$2390, Districts!$G57, sitesfall2020!H$13:H$2390)</f>
        <v>333</v>
      </c>
      <c r="J57" s="3">
        <f>SUMIF(sitesfall2020!$A$13:$A$2390, Districts!$G57, sitesfall2020!I$13:I$2390)</f>
        <v>204</v>
      </c>
      <c r="K57" s="3">
        <f>SUMIF(sitesfall2020!$A$13:$A$2390, Districts!$G57, sitesfall2020!J$13:J$2390)</f>
        <v>18</v>
      </c>
      <c r="L57" s="3">
        <f>SUMIF(sitesfall2020!$A$13:$A$2390, Districts!$G57, sitesfall2020!K$13:K$2390)</f>
        <v>213</v>
      </c>
      <c r="M57" s="44">
        <f t="shared" si="6"/>
        <v>0.6666666667</v>
      </c>
      <c r="N57" s="3">
        <f>SUMIF(sitesfall2020!$A$13:$A$2390, Districts!$G57, sitesfall2020!O$13:O$2390)</f>
        <v>582136.64</v>
      </c>
      <c r="O57" s="3"/>
      <c r="P57" s="3">
        <f>SUMIF(sitesfall2020!$Z$13:$Z$2390,$G57,sitesfall2020!AP$13:AP$2390)</f>
        <v>582136.64</v>
      </c>
      <c r="Q57" s="3">
        <f t="shared" si="7"/>
        <v>1748.158078</v>
      </c>
      <c r="R57" s="3">
        <f t="shared" si="8"/>
        <v>2733.035869</v>
      </c>
      <c r="S57" s="3">
        <f t="shared" si="9"/>
        <v>0</v>
      </c>
      <c r="T57" s="3">
        <f t="shared" si="10"/>
        <v>0</v>
      </c>
      <c r="V57" s="3">
        <f t="shared" si="11"/>
        <v>388731.1462</v>
      </c>
      <c r="W57" s="3">
        <f t="shared" si="12"/>
        <v>-193405.4938</v>
      </c>
      <c r="X57" s="3">
        <f t="shared" si="13"/>
        <v>-580.7972788</v>
      </c>
    </row>
    <row r="58" ht="14.25" customHeight="1">
      <c r="A58" s="42">
        <v>129.0</v>
      </c>
      <c r="B58" s="42">
        <v>1.0</v>
      </c>
      <c r="C58" s="37">
        <v>5.0</v>
      </c>
      <c r="D58" s="37" t="str">
        <f t="shared" si="4"/>
        <v>2</v>
      </c>
      <c r="E58" s="19" t="s">
        <v>682</v>
      </c>
      <c r="F58" s="43">
        <f t="shared" si="5"/>
        <v>0</v>
      </c>
      <c r="G58" s="20">
        <v>129.0</v>
      </c>
      <c r="H58" s="19" t="s">
        <v>682</v>
      </c>
      <c r="I58" s="3">
        <f>SUMIF(sitesfall2020!$A$13:$A$2390, Districts!$G58, sitesfall2020!H$13:H$2390)</f>
        <v>1371</v>
      </c>
      <c r="J58" s="3">
        <f>SUMIF(sitesfall2020!$A$13:$A$2390, Districts!$G58, sitesfall2020!I$13:I$2390)</f>
        <v>448</v>
      </c>
      <c r="K58" s="3">
        <f>SUMIF(sitesfall2020!$A$13:$A$2390, Districts!$G58, sitesfall2020!J$13:J$2390)</f>
        <v>135</v>
      </c>
      <c r="L58" s="3">
        <f>SUMIF(sitesfall2020!$A$13:$A$2390, Districts!$G58, sitesfall2020!K$13:K$2390)</f>
        <v>515.5</v>
      </c>
      <c r="M58" s="44">
        <f t="shared" si="6"/>
        <v>0.4252370532</v>
      </c>
      <c r="N58" s="3">
        <f>SUMIF(sitesfall2020!$A$13:$A$2390, Districts!$G58, sitesfall2020!O$13:O$2390)</f>
        <v>849576.96</v>
      </c>
      <c r="O58" s="3"/>
      <c r="P58" s="3">
        <f>SUMIF(sitesfall2020!$Z$13:$Z$2390,$G58,sitesfall2020!AP$13:AP$2390)</f>
        <v>849576.96</v>
      </c>
      <c r="Q58" s="3">
        <f t="shared" si="7"/>
        <v>619.676849</v>
      </c>
      <c r="R58" s="3">
        <f t="shared" si="8"/>
        <v>1648.063938</v>
      </c>
      <c r="S58" s="3">
        <f t="shared" si="9"/>
        <v>0</v>
      </c>
      <c r="T58" s="3">
        <f t="shared" si="10"/>
        <v>0</v>
      </c>
      <c r="V58" s="3">
        <f t="shared" si="11"/>
        <v>940802.3748</v>
      </c>
      <c r="W58" s="3">
        <f t="shared" si="12"/>
        <v>91225.41484</v>
      </c>
      <c r="X58" s="3">
        <f t="shared" si="13"/>
        <v>66.53932519</v>
      </c>
    </row>
    <row r="59" ht="14.25" customHeight="1">
      <c r="A59" s="42">
        <v>138.0</v>
      </c>
      <c r="B59" s="42">
        <v>1.0</v>
      </c>
      <c r="C59" s="37">
        <v>4.0</v>
      </c>
      <c r="D59" s="37" t="str">
        <f t="shared" si="4"/>
        <v>2</v>
      </c>
      <c r="E59" s="19" t="s">
        <v>683</v>
      </c>
      <c r="F59" s="43">
        <f t="shared" si="5"/>
        <v>0</v>
      </c>
      <c r="G59" s="20">
        <v>138.0</v>
      </c>
      <c r="H59" s="19" t="s">
        <v>683</v>
      </c>
      <c r="I59" s="3">
        <f>SUMIF(sitesfall2020!$A$13:$A$2390, Districts!$G59, sitesfall2020!H$13:H$2390)</f>
        <v>2539</v>
      </c>
      <c r="J59" s="3">
        <f>SUMIF(sitesfall2020!$A$13:$A$2390, Districts!$G59, sitesfall2020!I$13:I$2390)</f>
        <v>313</v>
      </c>
      <c r="K59" s="3">
        <f>SUMIF(sitesfall2020!$A$13:$A$2390, Districts!$G59, sitesfall2020!J$13:J$2390)</f>
        <v>100</v>
      </c>
      <c r="L59" s="3">
        <f>SUMIF(sitesfall2020!$A$13:$A$2390, Districts!$G59, sitesfall2020!K$13:K$2390)</f>
        <v>363</v>
      </c>
      <c r="M59" s="44">
        <f t="shared" si="6"/>
        <v>0.1626624655</v>
      </c>
      <c r="N59" s="3">
        <f>SUMIF(sitesfall2020!$A$13:$A$2390, Districts!$G59, sitesfall2020!O$13:O$2390)</f>
        <v>238857.6</v>
      </c>
      <c r="O59" s="3"/>
      <c r="P59" s="3">
        <f>SUMIF(sitesfall2020!$Z$13:$Z$2390,$G59,sitesfall2020!AP$13:AP$2390)</f>
        <v>238857.6</v>
      </c>
      <c r="Q59" s="3">
        <f t="shared" si="7"/>
        <v>94.07546278</v>
      </c>
      <c r="R59" s="3">
        <f t="shared" si="8"/>
        <v>658.0099174</v>
      </c>
      <c r="S59" s="3">
        <f t="shared" si="9"/>
        <v>0</v>
      </c>
      <c r="T59" s="3">
        <f t="shared" si="10"/>
        <v>0</v>
      </c>
      <c r="V59" s="3">
        <f t="shared" si="11"/>
        <v>662485.4744</v>
      </c>
      <c r="W59" s="3">
        <f t="shared" si="12"/>
        <v>423627.8744</v>
      </c>
      <c r="X59" s="3">
        <f t="shared" si="13"/>
        <v>166.848316</v>
      </c>
    </row>
    <row r="60" ht="14.25" customHeight="1">
      <c r="A60" s="42">
        <v>139.0</v>
      </c>
      <c r="B60" s="42">
        <v>1.0</v>
      </c>
      <c r="C60" s="37">
        <v>6.0</v>
      </c>
      <c r="D60" s="37" t="str">
        <f t="shared" si="4"/>
        <v>2</v>
      </c>
      <c r="E60" s="19" t="s">
        <v>684</v>
      </c>
      <c r="F60" s="43">
        <f t="shared" si="5"/>
        <v>0</v>
      </c>
      <c r="G60" s="20">
        <v>139.0</v>
      </c>
      <c r="H60" s="19" t="s">
        <v>684</v>
      </c>
      <c r="I60" s="3">
        <f>SUMIF(sitesfall2020!$A$13:$A$2390, Districts!$G60, sitesfall2020!H$13:H$2390)</f>
        <v>878</v>
      </c>
      <c r="J60" s="3">
        <f>SUMIF(sitesfall2020!$A$13:$A$2390, Districts!$G60, sitesfall2020!I$13:I$2390)</f>
        <v>180</v>
      </c>
      <c r="K60" s="3">
        <f>SUMIF(sitesfall2020!$A$13:$A$2390, Districts!$G60, sitesfall2020!J$13:J$2390)</f>
        <v>50</v>
      </c>
      <c r="L60" s="3">
        <f>SUMIF(sitesfall2020!$A$13:$A$2390, Districts!$G60, sitesfall2020!K$13:K$2390)</f>
        <v>205</v>
      </c>
      <c r="M60" s="44">
        <f t="shared" si="6"/>
        <v>0.2619589977</v>
      </c>
      <c r="N60" s="3">
        <f>SUMIF(sitesfall2020!$A$13:$A$2390, Districts!$G60, sitesfall2020!O$13:O$2390)</f>
        <v>207525.44</v>
      </c>
      <c r="O60" s="3"/>
      <c r="P60" s="3">
        <f>SUMIF(sitesfall2020!$Z$13:$Z$2390,$G60,sitesfall2020!AP$13:AP$2390)</f>
        <v>207525.44</v>
      </c>
      <c r="Q60" s="3">
        <f t="shared" si="7"/>
        <v>236.361549</v>
      </c>
      <c r="R60" s="3">
        <f t="shared" si="8"/>
        <v>1012.31922</v>
      </c>
      <c r="S60" s="3">
        <f t="shared" si="9"/>
        <v>0</v>
      </c>
      <c r="T60" s="3">
        <f t="shared" si="10"/>
        <v>0</v>
      </c>
      <c r="V60" s="3">
        <f t="shared" si="11"/>
        <v>374130.9153</v>
      </c>
      <c r="W60" s="3">
        <f t="shared" si="12"/>
        <v>166605.4753</v>
      </c>
      <c r="X60" s="3">
        <f t="shared" si="13"/>
        <v>189.7556666</v>
      </c>
    </row>
    <row r="61" ht="14.25" customHeight="1">
      <c r="A61" s="42">
        <v>146.0</v>
      </c>
      <c r="B61" s="42">
        <v>1.0</v>
      </c>
      <c r="C61" s="37">
        <v>6.0</v>
      </c>
      <c r="D61" s="37" t="str">
        <f t="shared" si="4"/>
        <v>2</v>
      </c>
      <c r="E61" s="19" t="s">
        <v>685</v>
      </c>
      <c r="F61" s="43">
        <f t="shared" si="5"/>
        <v>0</v>
      </c>
      <c r="G61" s="20">
        <v>146.0</v>
      </c>
      <c r="H61" s="19" t="s">
        <v>685</v>
      </c>
      <c r="I61" s="3">
        <f>SUMIF(sitesfall2020!$A$13:$A$2390, Districts!$G61, sitesfall2020!H$13:H$2390)</f>
        <v>898</v>
      </c>
      <c r="J61" s="3">
        <f>SUMIF(sitesfall2020!$A$13:$A$2390, Districts!$G61, sitesfall2020!I$13:I$2390)</f>
        <v>98</v>
      </c>
      <c r="K61" s="3">
        <f>SUMIF(sitesfall2020!$A$13:$A$2390, Districts!$G61, sitesfall2020!J$13:J$2390)</f>
        <v>45</v>
      </c>
      <c r="L61" s="3">
        <f>SUMIF(sitesfall2020!$A$13:$A$2390, Districts!$G61, sitesfall2020!K$13:K$2390)</f>
        <v>120.5</v>
      </c>
      <c r="M61" s="44">
        <f t="shared" si="6"/>
        <v>0.1592427617</v>
      </c>
      <c r="N61" s="3">
        <f>SUMIF(sitesfall2020!$A$13:$A$2390, Districts!$G61, sitesfall2020!O$13:O$2390)</f>
        <v>69709.76</v>
      </c>
      <c r="O61" s="3"/>
      <c r="P61" s="3">
        <f>SUMIF(sitesfall2020!$Z$13:$Z$2390,$G61,sitesfall2020!AP$13:AP$2390)</f>
        <v>69709.76</v>
      </c>
      <c r="Q61" s="3">
        <f t="shared" si="7"/>
        <v>77.6277951</v>
      </c>
      <c r="R61" s="3">
        <f t="shared" si="8"/>
        <v>578.5042324</v>
      </c>
      <c r="S61" s="3">
        <f t="shared" si="9"/>
        <v>0</v>
      </c>
      <c r="T61" s="3">
        <f t="shared" si="10"/>
        <v>0</v>
      </c>
      <c r="V61" s="3">
        <f t="shared" si="11"/>
        <v>219915.977</v>
      </c>
      <c r="W61" s="3">
        <f t="shared" si="12"/>
        <v>150206.217</v>
      </c>
      <c r="X61" s="3">
        <f t="shared" si="13"/>
        <v>167.2675023</v>
      </c>
    </row>
    <row r="62" ht="14.25" customHeight="1">
      <c r="A62" s="42">
        <v>150.0</v>
      </c>
      <c r="B62" s="42">
        <v>1.0</v>
      </c>
      <c r="C62" s="37">
        <v>6.0</v>
      </c>
      <c r="D62" s="37" t="str">
        <f t="shared" si="4"/>
        <v>2</v>
      </c>
      <c r="E62" s="19" t="s">
        <v>686</v>
      </c>
      <c r="F62" s="43">
        <f t="shared" si="5"/>
        <v>0</v>
      </c>
      <c r="G62" s="20">
        <v>150.0</v>
      </c>
      <c r="H62" s="19" t="s">
        <v>686</v>
      </c>
      <c r="I62" s="3">
        <f>SUMIF(sitesfall2020!$A$13:$A$2390, Districts!$G62, sitesfall2020!H$13:H$2390)</f>
        <v>1000</v>
      </c>
      <c r="J62" s="3">
        <f>SUMIF(sitesfall2020!$A$13:$A$2390, Districts!$G62, sitesfall2020!I$13:I$2390)</f>
        <v>89</v>
      </c>
      <c r="K62" s="3">
        <f>SUMIF(sitesfall2020!$A$13:$A$2390, Districts!$G62, sitesfall2020!J$13:J$2390)</f>
        <v>34</v>
      </c>
      <c r="L62" s="3">
        <f>SUMIF(sitesfall2020!$A$13:$A$2390, Districts!$G62, sitesfall2020!K$13:K$2390)</f>
        <v>106</v>
      </c>
      <c r="M62" s="44">
        <f t="shared" si="6"/>
        <v>0.123</v>
      </c>
      <c r="N62" s="3">
        <f>SUMIF(sitesfall2020!$A$13:$A$2390, Districts!$G62, sitesfall2020!O$13:O$2390)</f>
        <v>52296.64</v>
      </c>
      <c r="O62" s="3"/>
      <c r="P62" s="3">
        <f>SUMIF(sitesfall2020!$Z$13:$Z$2390,$G62,sitesfall2020!AP$13:AP$2390)</f>
        <v>52296.64</v>
      </c>
      <c r="Q62" s="3">
        <f t="shared" si="7"/>
        <v>52.29664</v>
      </c>
      <c r="R62" s="3">
        <f t="shared" si="8"/>
        <v>493.3645283</v>
      </c>
      <c r="S62" s="3">
        <f t="shared" si="9"/>
        <v>0</v>
      </c>
      <c r="T62" s="3">
        <f t="shared" si="10"/>
        <v>0</v>
      </c>
      <c r="V62" s="3">
        <f t="shared" si="11"/>
        <v>193453.0586</v>
      </c>
      <c r="W62" s="3">
        <f t="shared" si="12"/>
        <v>141156.4186</v>
      </c>
      <c r="X62" s="3">
        <f t="shared" si="13"/>
        <v>141.1564186</v>
      </c>
    </row>
    <row r="63" ht="14.25" customHeight="1">
      <c r="A63" s="42">
        <v>152.0</v>
      </c>
      <c r="B63" s="42">
        <v>1.0</v>
      </c>
      <c r="C63" s="37">
        <v>4.0</v>
      </c>
      <c r="D63" s="37" t="str">
        <f t="shared" si="4"/>
        <v>2</v>
      </c>
      <c r="E63" s="19" t="s">
        <v>687</v>
      </c>
      <c r="F63" s="43">
        <f t="shared" si="5"/>
        <v>0</v>
      </c>
      <c r="G63" s="20">
        <v>152.0</v>
      </c>
      <c r="H63" s="19" t="s">
        <v>687</v>
      </c>
      <c r="I63" s="3">
        <f>SUMIF(sitesfall2020!$A$13:$A$2390, Districts!$G63, sitesfall2020!H$13:H$2390)</f>
        <v>7137</v>
      </c>
      <c r="J63" s="3">
        <f>SUMIF(sitesfall2020!$A$13:$A$2390, Districts!$G63, sitesfall2020!I$13:I$2390)</f>
        <v>2235</v>
      </c>
      <c r="K63" s="3">
        <f>SUMIF(sitesfall2020!$A$13:$A$2390, Districts!$G63, sitesfall2020!J$13:J$2390)</f>
        <v>265</v>
      </c>
      <c r="L63" s="3">
        <f>SUMIF(sitesfall2020!$A$13:$A$2390, Districts!$G63, sitesfall2020!K$13:K$2390)</f>
        <v>2367.5</v>
      </c>
      <c r="M63" s="44">
        <f t="shared" si="6"/>
        <v>0.3502872355</v>
      </c>
      <c r="N63" s="3">
        <f>SUMIF(sitesfall2020!$A$13:$A$2390, Districts!$G63, sitesfall2020!O$13:O$2390)</f>
        <v>3553937.6</v>
      </c>
      <c r="O63" s="3"/>
      <c r="P63" s="3">
        <f>SUMIF(sitesfall2020!$Z$13:$Z$2390,$G63,sitesfall2020!AP$13:AP$2390)</f>
        <v>3553937.6</v>
      </c>
      <c r="Q63" s="3">
        <f t="shared" si="7"/>
        <v>497.9595909</v>
      </c>
      <c r="R63" s="3">
        <f t="shared" si="8"/>
        <v>1501.135206</v>
      </c>
      <c r="S63" s="3">
        <f t="shared" si="9"/>
        <v>0</v>
      </c>
      <c r="T63" s="3">
        <f t="shared" si="10"/>
        <v>0</v>
      </c>
      <c r="V63" s="3">
        <f t="shared" si="11"/>
        <v>4320755.815</v>
      </c>
      <c r="W63" s="3">
        <f t="shared" si="12"/>
        <v>766818.2146</v>
      </c>
      <c r="X63" s="3">
        <f t="shared" si="13"/>
        <v>107.442653</v>
      </c>
    </row>
    <row r="64" ht="14.25" customHeight="1">
      <c r="A64" s="42">
        <v>160.0</v>
      </c>
      <c r="B64" s="42">
        <v>70.0</v>
      </c>
      <c r="C64" s="37">
        <v>160.0</v>
      </c>
      <c r="D64" s="37" t="str">
        <f t="shared" si="4"/>
        <v>2</v>
      </c>
      <c r="E64" s="19" t="s">
        <v>104</v>
      </c>
      <c r="F64" s="43">
        <f t="shared" si="5"/>
        <v>0</v>
      </c>
      <c r="G64" s="20">
        <v>160.0</v>
      </c>
      <c r="H64" s="19" t="s">
        <v>104</v>
      </c>
      <c r="I64" s="3">
        <f>SUMIF(sitesfall2020!$A$13:$A$2390, Districts!$G64, sitesfall2020!H$13:H$2390)</f>
        <v>144</v>
      </c>
      <c r="J64" s="3">
        <f>SUMIF(sitesfall2020!$A$13:$A$2390, Districts!$G64, sitesfall2020!I$13:I$2390)</f>
        <v>70</v>
      </c>
      <c r="K64" s="3">
        <f>SUMIF(sitesfall2020!$A$13:$A$2390, Districts!$G64, sitesfall2020!J$13:J$2390)</f>
        <v>10</v>
      </c>
      <c r="L64" s="3">
        <f>SUMIF(sitesfall2020!$A$13:$A$2390, Districts!$G64, sitesfall2020!K$13:K$2390)</f>
        <v>75</v>
      </c>
      <c r="M64" s="44">
        <f t="shared" si="6"/>
        <v>0.5555555556</v>
      </c>
      <c r="N64" s="3">
        <f>SUMIF(sitesfall2020!$A$13:$A$2390, Districts!$G64, sitesfall2020!O$13:O$2390)</f>
        <v>167830.4</v>
      </c>
      <c r="O64" s="3"/>
      <c r="P64" s="3">
        <f>SUMIF(sitesfall2020!$Z$13:$Z$2390,$G64,sitesfall2020!AP$13:AP$2390)</f>
        <v>167830.4</v>
      </c>
      <c r="Q64" s="3">
        <f t="shared" si="7"/>
        <v>1165.488889</v>
      </c>
      <c r="R64" s="3">
        <f t="shared" si="8"/>
        <v>2237.738667</v>
      </c>
      <c r="S64" s="3">
        <f t="shared" si="9"/>
        <v>0</v>
      </c>
      <c r="T64" s="3">
        <f t="shared" si="10"/>
        <v>0</v>
      </c>
      <c r="V64" s="3">
        <f t="shared" si="11"/>
        <v>136877.1641</v>
      </c>
      <c r="W64" s="3">
        <f t="shared" si="12"/>
        <v>-30953.23586</v>
      </c>
      <c r="X64" s="3">
        <f t="shared" si="13"/>
        <v>-214.9530268</v>
      </c>
    </row>
    <row r="65" ht="14.25" customHeight="1">
      <c r="A65" s="42">
        <v>162.0</v>
      </c>
      <c r="B65" s="42">
        <v>1.0</v>
      </c>
      <c r="C65" s="37">
        <v>6.0</v>
      </c>
      <c r="D65" s="37" t="str">
        <f t="shared" si="4"/>
        <v>2</v>
      </c>
      <c r="E65" s="19" t="s">
        <v>688</v>
      </c>
      <c r="F65" s="43">
        <f t="shared" si="5"/>
        <v>0</v>
      </c>
      <c r="G65" s="20">
        <v>162.0</v>
      </c>
      <c r="H65" s="19" t="s">
        <v>688</v>
      </c>
      <c r="I65" s="3">
        <f>SUMIF(sitesfall2020!$A$13:$A$2390, Districts!$G65, sitesfall2020!H$13:H$2390)</f>
        <v>931</v>
      </c>
      <c r="J65" s="3">
        <f>SUMIF(sitesfall2020!$A$13:$A$2390, Districts!$G65, sitesfall2020!I$13:I$2390)</f>
        <v>284</v>
      </c>
      <c r="K65" s="3">
        <f>SUMIF(sitesfall2020!$A$13:$A$2390, Districts!$G65, sitesfall2020!J$13:J$2390)</f>
        <v>111</v>
      </c>
      <c r="L65" s="3">
        <f>SUMIF(sitesfall2020!$A$13:$A$2390, Districts!$G65, sitesfall2020!K$13:K$2390)</f>
        <v>339.5</v>
      </c>
      <c r="M65" s="44">
        <f t="shared" si="6"/>
        <v>0.4242749731</v>
      </c>
      <c r="N65" s="3">
        <f>SUMIF(sitesfall2020!$A$13:$A$2390, Districts!$G65, sitesfall2020!O$13:O$2390)</f>
        <v>535338.88</v>
      </c>
      <c r="O65" s="3"/>
      <c r="P65" s="3">
        <f>SUMIF(sitesfall2020!$Z$13:$Z$2390,$G65,sitesfall2020!AP$13:AP$2390)</f>
        <v>535338.88</v>
      </c>
      <c r="Q65" s="3">
        <f t="shared" si="7"/>
        <v>575.0149087</v>
      </c>
      <c r="R65" s="3">
        <f t="shared" si="8"/>
        <v>1576.845007</v>
      </c>
      <c r="S65" s="3">
        <f t="shared" si="9"/>
        <v>0</v>
      </c>
      <c r="T65" s="3">
        <f t="shared" si="10"/>
        <v>0</v>
      </c>
      <c r="V65" s="3">
        <f t="shared" si="11"/>
        <v>619597.2963</v>
      </c>
      <c r="W65" s="3">
        <f t="shared" si="12"/>
        <v>84258.41633</v>
      </c>
      <c r="X65" s="3">
        <f t="shared" si="13"/>
        <v>90.50313247</v>
      </c>
    </row>
    <row r="66" ht="14.25" customHeight="1">
      <c r="A66" s="42">
        <v>166.0</v>
      </c>
      <c r="B66" s="42">
        <v>1.0</v>
      </c>
      <c r="C66" s="37">
        <v>6.0</v>
      </c>
      <c r="D66" s="37" t="str">
        <f t="shared" si="4"/>
        <v>2</v>
      </c>
      <c r="E66" s="19" t="s">
        <v>689</v>
      </c>
      <c r="F66" s="43">
        <f t="shared" si="5"/>
        <v>0</v>
      </c>
      <c r="G66" s="20">
        <v>166.0</v>
      </c>
      <c r="H66" s="19" t="s">
        <v>689</v>
      </c>
      <c r="I66" s="3">
        <f>SUMIF(sitesfall2020!$A$13:$A$2390, Districts!$G66, sitesfall2020!H$13:H$2390)</f>
        <v>397</v>
      </c>
      <c r="J66" s="3">
        <f>SUMIF(sitesfall2020!$A$13:$A$2390, Districts!$G66, sitesfall2020!I$13:I$2390)</f>
        <v>85</v>
      </c>
      <c r="K66" s="3">
        <f>SUMIF(sitesfall2020!$A$13:$A$2390, Districts!$G66, sitesfall2020!J$13:J$2390)</f>
        <v>21</v>
      </c>
      <c r="L66" s="3">
        <f>SUMIF(sitesfall2020!$A$13:$A$2390, Districts!$G66, sitesfall2020!K$13:K$2390)</f>
        <v>95.5</v>
      </c>
      <c r="M66" s="44">
        <f t="shared" si="6"/>
        <v>0.2670025189</v>
      </c>
      <c r="N66" s="3">
        <f>SUMIF(sitesfall2020!$A$13:$A$2390, Districts!$G66, sitesfall2020!O$13:O$2390)</f>
        <v>100927.36</v>
      </c>
      <c r="O66" s="3"/>
      <c r="P66" s="3">
        <f>SUMIF(sitesfall2020!$Z$13:$Z$2390,$G66,sitesfall2020!AP$13:AP$2390)</f>
        <v>100927.36</v>
      </c>
      <c r="Q66" s="3">
        <f t="shared" si="7"/>
        <v>254.2250882</v>
      </c>
      <c r="R66" s="3">
        <f t="shared" si="8"/>
        <v>1056.830995</v>
      </c>
      <c r="S66" s="3">
        <f t="shared" si="9"/>
        <v>0</v>
      </c>
      <c r="T66" s="3">
        <f t="shared" si="10"/>
        <v>0</v>
      </c>
      <c r="V66" s="3">
        <f t="shared" si="11"/>
        <v>174290.2557</v>
      </c>
      <c r="W66" s="3">
        <f t="shared" si="12"/>
        <v>73362.89567</v>
      </c>
      <c r="X66" s="3">
        <f t="shared" si="13"/>
        <v>184.7931881</v>
      </c>
    </row>
    <row r="67" ht="14.25" customHeight="1">
      <c r="A67" s="42">
        <v>173.0</v>
      </c>
      <c r="B67" s="42">
        <v>1.0</v>
      </c>
      <c r="C67" s="37">
        <v>6.0</v>
      </c>
      <c r="D67" s="37" t="str">
        <f t="shared" si="4"/>
        <v>2</v>
      </c>
      <c r="E67" s="19" t="s">
        <v>690</v>
      </c>
      <c r="F67" s="43">
        <f t="shared" si="5"/>
        <v>0</v>
      </c>
      <c r="G67" s="20">
        <v>173.0</v>
      </c>
      <c r="H67" s="19" t="s">
        <v>690</v>
      </c>
      <c r="I67" s="3">
        <f>SUMIF(sitesfall2020!$A$13:$A$2390, Districts!$G67, sitesfall2020!H$13:H$2390)</f>
        <v>505</v>
      </c>
      <c r="J67" s="3">
        <f>SUMIF(sitesfall2020!$A$13:$A$2390, Districts!$G67, sitesfall2020!I$13:I$2390)</f>
        <v>199</v>
      </c>
      <c r="K67" s="3">
        <f>SUMIF(sitesfall2020!$A$13:$A$2390, Districts!$G67, sitesfall2020!J$13:J$2390)</f>
        <v>51</v>
      </c>
      <c r="L67" s="3">
        <f>SUMIF(sitesfall2020!$A$13:$A$2390, Districts!$G67, sitesfall2020!K$13:K$2390)</f>
        <v>224.5</v>
      </c>
      <c r="M67" s="44">
        <f t="shared" si="6"/>
        <v>0.495049505</v>
      </c>
      <c r="N67" s="3">
        <f>SUMIF(sitesfall2020!$A$13:$A$2390, Districts!$G67, sitesfall2020!O$13:O$2390)</f>
        <v>439509.44</v>
      </c>
      <c r="O67" s="3"/>
      <c r="P67" s="3">
        <f>SUMIF(sitesfall2020!$Z$13:$Z$2390,$G67,sitesfall2020!AP$13:AP$2390)</f>
        <v>439509.44</v>
      </c>
      <c r="Q67" s="3">
        <f t="shared" si="7"/>
        <v>870.3157228</v>
      </c>
      <c r="R67" s="3">
        <f t="shared" si="8"/>
        <v>1957.725791</v>
      </c>
      <c r="S67" s="3">
        <f t="shared" si="9"/>
        <v>0</v>
      </c>
      <c r="T67" s="3">
        <f t="shared" si="10"/>
        <v>0</v>
      </c>
      <c r="V67" s="3">
        <f t="shared" si="11"/>
        <v>409718.978</v>
      </c>
      <c r="W67" s="3">
        <f t="shared" si="12"/>
        <v>-29790.46201</v>
      </c>
      <c r="X67" s="3">
        <f t="shared" si="13"/>
        <v>-58.99101389</v>
      </c>
    </row>
    <row r="68" ht="14.25" customHeight="1">
      <c r="A68" s="42">
        <v>177.0</v>
      </c>
      <c r="B68" s="42">
        <v>1.0</v>
      </c>
      <c r="C68" s="37">
        <v>6.0</v>
      </c>
      <c r="D68" s="37" t="str">
        <f t="shared" si="4"/>
        <v>2</v>
      </c>
      <c r="E68" s="19" t="s">
        <v>691</v>
      </c>
      <c r="F68" s="43">
        <f t="shared" si="5"/>
        <v>0</v>
      </c>
      <c r="G68" s="20">
        <v>177.0</v>
      </c>
      <c r="H68" s="19" t="s">
        <v>691</v>
      </c>
      <c r="I68" s="3">
        <f>SUMIF(sitesfall2020!$A$13:$A$2390, Districts!$G68, sitesfall2020!H$13:H$2390)</f>
        <v>1104</v>
      </c>
      <c r="J68" s="3">
        <f>SUMIF(sitesfall2020!$A$13:$A$2390, Districts!$G68, sitesfall2020!I$13:I$2390)</f>
        <v>302</v>
      </c>
      <c r="K68" s="3">
        <f>SUMIF(sitesfall2020!$A$13:$A$2390, Districts!$G68, sitesfall2020!J$13:J$2390)</f>
        <v>122</v>
      </c>
      <c r="L68" s="3">
        <f>SUMIF(sitesfall2020!$A$13:$A$2390, Districts!$G68, sitesfall2020!K$13:K$2390)</f>
        <v>363</v>
      </c>
      <c r="M68" s="44">
        <f t="shared" si="6"/>
        <v>0.384057971</v>
      </c>
      <c r="N68" s="3">
        <f>SUMIF(sitesfall2020!$A$13:$A$2390, Districts!$G68, sitesfall2020!O$13:O$2390)</f>
        <v>539692.16</v>
      </c>
      <c r="O68" s="3"/>
      <c r="P68" s="3">
        <f>SUMIF(sitesfall2020!$Z$13:$Z$2390,$G68,sitesfall2020!AP$13:AP$2390)</f>
        <v>539692.16</v>
      </c>
      <c r="Q68" s="3">
        <f t="shared" si="7"/>
        <v>488.8515942</v>
      </c>
      <c r="R68" s="3">
        <f t="shared" si="8"/>
        <v>1486.755262</v>
      </c>
      <c r="S68" s="3">
        <f t="shared" si="9"/>
        <v>0</v>
      </c>
      <c r="T68" s="3">
        <f t="shared" si="10"/>
        <v>0</v>
      </c>
      <c r="V68" s="3">
        <f t="shared" si="11"/>
        <v>662485.4744</v>
      </c>
      <c r="W68" s="3">
        <f t="shared" si="12"/>
        <v>122793.3144</v>
      </c>
      <c r="X68" s="3">
        <f t="shared" si="13"/>
        <v>111.2258283</v>
      </c>
    </row>
    <row r="69" ht="14.25" customHeight="1">
      <c r="A69" s="42">
        <v>181.0</v>
      </c>
      <c r="B69" s="42">
        <v>1.0</v>
      </c>
      <c r="C69" s="37">
        <v>4.0</v>
      </c>
      <c r="D69" s="37" t="str">
        <f t="shared" si="4"/>
        <v>2</v>
      </c>
      <c r="E69" s="19" t="s">
        <v>692</v>
      </c>
      <c r="F69" s="43">
        <f t="shared" si="5"/>
        <v>0</v>
      </c>
      <c r="G69" s="20">
        <v>181.0</v>
      </c>
      <c r="H69" s="19" t="s">
        <v>692</v>
      </c>
      <c r="I69" s="3">
        <f>SUMIF(sitesfall2020!$A$13:$A$2390, Districts!$G69, sitesfall2020!H$13:H$2390)</f>
        <v>6420</v>
      </c>
      <c r="J69" s="3">
        <f>SUMIF(sitesfall2020!$A$13:$A$2390, Districts!$G69, sitesfall2020!I$13:I$2390)</f>
        <v>1710</v>
      </c>
      <c r="K69" s="3">
        <f>SUMIF(sitesfall2020!$A$13:$A$2390, Districts!$G69, sitesfall2020!J$13:J$2390)</f>
        <v>650</v>
      </c>
      <c r="L69" s="3">
        <f>SUMIF(sitesfall2020!$A$13:$A$2390, Districts!$G69, sitesfall2020!K$13:K$2390)</f>
        <v>2035</v>
      </c>
      <c r="M69" s="44">
        <f t="shared" si="6"/>
        <v>0.3676012461</v>
      </c>
      <c r="N69" s="3">
        <f>SUMIF(sitesfall2020!$A$13:$A$2390, Districts!$G69, sitesfall2020!O$13:O$2390)</f>
        <v>3054570.56</v>
      </c>
      <c r="O69" s="3"/>
      <c r="P69" s="3">
        <f>SUMIF(sitesfall2020!$Z$13:$Z$2390,$G69,sitesfall2020!AP$13:AP$2390)</f>
        <v>3054570.56</v>
      </c>
      <c r="Q69" s="3">
        <f t="shared" si="7"/>
        <v>475.7898069</v>
      </c>
      <c r="R69" s="3">
        <f t="shared" si="8"/>
        <v>1501.017474</v>
      </c>
      <c r="S69" s="3">
        <f t="shared" si="9"/>
        <v>0</v>
      </c>
      <c r="T69" s="3">
        <f t="shared" si="10"/>
        <v>0</v>
      </c>
      <c r="V69" s="3">
        <f t="shared" si="11"/>
        <v>3713933.72</v>
      </c>
      <c r="W69" s="3">
        <f t="shared" si="12"/>
        <v>659363.1603</v>
      </c>
      <c r="X69" s="3">
        <f t="shared" si="13"/>
        <v>102.7045421</v>
      </c>
    </row>
    <row r="70" ht="14.25" customHeight="1">
      <c r="A70" s="42">
        <v>182.0</v>
      </c>
      <c r="B70" s="42">
        <v>1.0</v>
      </c>
      <c r="C70" s="37">
        <v>5.0</v>
      </c>
      <c r="D70" s="37" t="str">
        <f t="shared" si="4"/>
        <v>2</v>
      </c>
      <c r="E70" s="19" t="s">
        <v>693</v>
      </c>
      <c r="F70" s="43">
        <f t="shared" si="5"/>
        <v>0</v>
      </c>
      <c r="G70" s="20">
        <v>182.0</v>
      </c>
      <c r="H70" s="19" t="s">
        <v>693</v>
      </c>
      <c r="I70" s="3">
        <f>SUMIF(sitesfall2020!$A$13:$A$2390, Districts!$G70, sitesfall2020!H$13:H$2390)</f>
        <v>988</v>
      </c>
      <c r="J70" s="3">
        <f>SUMIF(sitesfall2020!$A$13:$A$2390, Districts!$G70, sitesfall2020!I$13:I$2390)</f>
        <v>241</v>
      </c>
      <c r="K70" s="3">
        <f>SUMIF(sitesfall2020!$A$13:$A$2390, Districts!$G70, sitesfall2020!J$13:J$2390)</f>
        <v>92</v>
      </c>
      <c r="L70" s="3">
        <f>SUMIF(sitesfall2020!$A$13:$A$2390, Districts!$G70, sitesfall2020!K$13:K$2390)</f>
        <v>287</v>
      </c>
      <c r="M70" s="44">
        <f t="shared" si="6"/>
        <v>0.3370445344</v>
      </c>
      <c r="N70" s="3">
        <f>SUMIF(sitesfall2020!$A$13:$A$2390, Districts!$G70, sitesfall2020!O$13:O$2390)</f>
        <v>359202.88</v>
      </c>
      <c r="O70" s="3"/>
      <c r="P70" s="3">
        <f>SUMIF(sitesfall2020!$Z$13:$Z$2390,$G70,sitesfall2020!AP$13:AP$2390)</f>
        <v>359202.88</v>
      </c>
      <c r="Q70" s="3">
        <f t="shared" si="7"/>
        <v>363.565668</v>
      </c>
      <c r="R70" s="3">
        <f t="shared" si="8"/>
        <v>1251.577979</v>
      </c>
      <c r="S70" s="3">
        <f t="shared" si="9"/>
        <v>0</v>
      </c>
      <c r="T70" s="3">
        <f t="shared" si="10"/>
        <v>0</v>
      </c>
      <c r="V70" s="3">
        <f t="shared" si="11"/>
        <v>523783.2814</v>
      </c>
      <c r="W70" s="3">
        <f t="shared" si="12"/>
        <v>164580.4014</v>
      </c>
      <c r="X70" s="3">
        <f t="shared" si="13"/>
        <v>166.5793537</v>
      </c>
    </row>
    <row r="71" ht="14.25" customHeight="1">
      <c r="A71" s="42">
        <v>186.0</v>
      </c>
      <c r="B71" s="42">
        <v>1.0</v>
      </c>
      <c r="C71" s="37">
        <v>5.0</v>
      </c>
      <c r="D71" s="37" t="str">
        <f t="shared" si="4"/>
        <v>2</v>
      </c>
      <c r="E71" s="19" t="s">
        <v>694</v>
      </c>
      <c r="F71" s="43">
        <f t="shared" si="5"/>
        <v>0</v>
      </c>
      <c r="G71" s="20">
        <v>186.0</v>
      </c>
      <c r="H71" s="19" t="s">
        <v>694</v>
      </c>
      <c r="I71" s="3">
        <f>SUMIF(sitesfall2020!$A$13:$A$2390, Districts!$G71, sitesfall2020!H$13:H$2390)</f>
        <v>1723</v>
      </c>
      <c r="J71" s="3">
        <f>SUMIF(sitesfall2020!$A$13:$A$2390, Districts!$G71, sitesfall2020!I$13:I$2390)</f>
        <v>173</v>
      </c>
      <c r="K71" s="3">
        <f>SUMIF(sitesfall2020!$A$13:$A$2390, Districts!$G71, sitesfall2020!J$13:J$2390)</f>
        <v>52</v>
      </c>
      <c r="L71" s="3">
        <f>SUMIF(sitesfall2020!$A$13:$A$2390, Districts!$G71, sitesfall2020!K$13:K$2390)</f>
        <v>199</v>
      </c>
      <c r="M71" s="44">
        <f t="shared" si="6"/>
        <v>0.1305861869</v>
      </c>
      <c r="N71" s="3">
        <f>SUMIF(sitesfall2020!$A$13:$A$2390, Districts!$G71, sitesfall2020!O$13:O$2390)</f>
        <v>106025.28</v>
      </c>
      <c r="O71" s="3"/>
      <c r="P71" s="3">
        <f>SUMIF(sitesfall2020!$Z$13:$Z$2390,$G71,sitesfall2020!AP$13:AP$2390)</f>
        <v>106025.28</v>
      </c>
      <c r="Q71" s="3">
        <f t="shared" si="7"/>
        <v>61.53527568</v>
      </c>
      <c r="R71" s="3">
        <f t="shared" si="8"/>
        <v>532.7903518</v>
      </c>
      <c r="S71" s="3">
        <f t="shared" si="9"/>
        <v>0</v>
      </c>
      <c r="T71" s="3">
        <f t="shared" si="10"/>
        <v>0</v>
      </c>
      <c r="V71" s="3">
        <f t="shared" si="11"/>
        <v>363180.7422</v>
      </c>
      <c r="W71" s="3">
        <f t="shared" si="12"/>
        <v>257155.4622</v>
      </c>
      <c r="X71" s="3">
        <f t="shared" si="13"/>
        <v>149.2486722</v>
      </c>
    </row>
    <row r="72" ht="14.25" customHeight="1">
      <c r="A72" s="42">
        <v>191.0</v>
      </c>
      <c r="B72" s="42">
        <v>1.0</v>
      </c>
      <c r="C72" s="37">
        <v>3.0</v>
      </c>
      <c r="D72" s="37" t="str">
        <f t="shared" si="4"/>
        <v>1</v>
      </c>
      <c r="E72" s="19" t="s">
        <v>695</v>
      </c>
      <c r="F72" s="43">
        <f t="shared" si="5"/>
        <v>0</v>
      </c>
      <c r="G72" s="20">
        <v>191.0</v>
      </c>
      <c r="H72" s="19" t="s">
        <v>695</v>
      </c>
      <c r="I72" s="3">
        <f>SUMIF(sitesfall2020!$A$13:$A$2390, Districts!$G72, sitesfall2020!H$13:H$2390)</f>
        <v>8008</v>
      </c>
      <c r="J72" s="3">
        <f>SUMIF(sitesfall2020!$A$13:$A$2390, Districts!$G72, sitesfall2020!I$13:I$2390)</f>
        <v>3058</v>
      </c>
      <c r="K72" s="3">
        <f>SUMIF(sitesfall2020!$A$13:$A$2390, Districts!$G72, sitesfall2020!J$13:J$2390)</f>
        <v>631</v>
      </c>
      <c r="L72" s="3">
        <f>SUMIF(sitesfall2020!$A$13:$A$2390, Districts!$G72, sitesfall2020!K$13:K$2390)</f>
        <v>3373.5</v>
      </c>
      <c r="M72" s="44">
        <f t="shared" si="6"/>
        <v>0.4606643357</v>
      </c>
      <c r="N72" s="3">
        <f>SUMIF(sitesfall2020!$A$13:$A$2390, Districts!$G72, sitesfall2020!O$13:O$2390)</f>
        <v>6498874.24</v>
      </c>
      <c r="O72" s="3"/>
      <c r="P72" s="3">
        <f>SUMIF(sitesfall2020!$Z$13:$Z$2390,$G72,sitesfall2020!AP$13:AP$2390)</f>
        <v>6498874.24</v>
      </c>
      <c r="Q72" s="3">
        <f t="shared" si="7"/>
        <v>811.5477323</v>
      </c>
      <c r="R72" s="3">
        <f t="shared" si="8"/>
        <v>1926.448567</v>
      </c>
      <c r="S72" s="3">
        <f t="shared" si="9"/>
        <v>0</v>
      </c>
      <c r="T72" s="3">
        <f t="shared" si="10"/>
        <v>0</v>
      </c>
      <c r="V72" s="3">
        <f t="shared" si="11"/>
        <v>6156734.843</v>
      </c>
      <c r="W72" s="3">
        <f t="shared" si="12"/>
        <v>-342139.3971</v>
      </c>
      <c r="X72" s="3">
        <f t="shared" si="13"/>
        <v>-42.72469993</v>
      </c>
    </row>
    <row r="73" ht="14.25" customHeight="1">
      <c r="A73" s="42">
        <v>192.0</v>
      </c>
      <c r="B73" s="42">
        <v>1.0</v>
      </c>
      <c r="C73" s="37">
        <v>3.0</v>
      </c>
      <c r="D73" s="37" t="str">
        <f t="shared" si="4"/>
        <v>1</v>
      </c>
      <c r="E73" s="19" t="s">
        <v>696</v>
      </c>
      <c r="F73" s="43">
        <f t="shared" si="5"/>
        <v>0</v>
      </c>
      <c r="G73" s="20">
        <v>192.0</v>
      </c>
      <c r="H73" s="19" t="s">
        <v>696</v>
      </c>
      <c r="I73" s="3">
        <f>SUMIF(sitesfall2020!$A$13:$A$2390, Districts!$G73, sitesfall2020!H$13:H$2390)</f>
        <v>7119</v>
      </c>
      <c r="J73" s="3">
        <f>SUMIF(sitesfall2020!$A$13:$A$2390, Districts!$G73, sitesfall2020!I$13:I$2390)</f>
        <v>720</v>
      </c>
      <c r="K73" s="3">
        <f>SUMIF(sitesfall2020!$A$13:$A$2390, Districts!$G73, sitesfall2020!J$13:J$2390)</f>
        <v>264</v>
      </c>
      <c r="L73" s="3">
        <f>SUMIF(sitesfall2020!$A$13:$A$2390, Districts!$G73, sitesfall2020!K$13:K$2390)</f>
        <v>852</v>
      </c>
      <c r="M73" s="44">
        <f t="shared" si="6"/>
        <v>0.1382216603</v>
      </c>
      <c r="N73" s="3">
        <f>SUMIF(sitesfall2020!$A$13:$A$2390, Districts!$G73, sitesfall2020!O$13:O$2390)</f>
        <v>456464.32</v>
      </c>
      <c r="O73" s="3"/>
      <c r="P73" s="3">
        <f>SUMIF(sitesfall2020!$Z$13:$Z$2390,$G73,sitesfall2020!AP$13:AP$2390)</f>
        <v>456464.32</v>
      </c>
      <c r="Q73" s="3">
        <f t="shared" si="7"/>
        <v>64.1191628</v>
      </c>
      <c r="R73" s="3">
        <f t="shared" si="8"/>
        <v>535.7562441</v>
      </c>
      <c r="S73" s="3">
        <f t="shared" si="9"/>
        <v>0</v>
      </c>
      <c r="T73" s="3">
        <f t="shared" si="10"/>
        <v>0</v>
      </c>
      <c r="V73" s="3">
        <f t="shared" si="11"/>
        <v>1554924.585</v>
      </c>
      <c r="W73" s="3">
        <f t="shared" si="12"/>
        <v>1098460.265</v>
      </c>
      <c r="X73" s="3">
        <f t="shared" si="13"/>
        <v>154.2997984</v>
      </c>
    </row>
    <row r="74" ht="14.25" customHeight="1">
      <c r="A74" s="42">
        <v>194.0</v>
      </c>
      <c r="B74" s="42">
        <v>1.0</v>
      </c>
      <c r="C74" s="37">
        <v>3.0</v>
      </c>
      <c r="D74" s="37" t="str">
        <f t="shared" si="4"/>
        <v>1</v>
      </c>
      <c r="E74" s="19" t="s">
        <v>697</v>
      </c>
      <c r="F74" s="43">
        <f t="shared" si="5"/>
        <v>0</v>
      </c>
      <c r="G74" s="20">
        <v>194.0</v>
      </c>
      <c r="H74" s="19" t="s">
        <v>697</v>
      </c>
      <c r="I74" s="3">
        <f>SUMIF(sitesfall2020!$A$13:$A$2390, Districts!$G74, sitesfall2020!H$13:H$2390)</f>
        <v>11274</v>
      </c>
      <c r="J74" s="3">
        <f>SUMIF(sitesfall2020!$A$13:$A$2390, Districts!$G74, sitesfall2020!I$13:I$2390)</f>
        <v>976</v>
      </c>
      <c r="K74" s="3">
        <f>SUMIF(sitesfall2020!$A$13:$A$2390, Districts!$G74, sitesfall2020!J$13:J$2390)</f>
        <v>267</v>
      </c>
      <c r="L74" s="3">
        <f>SUMIF(sitesfall2020!$A$13:$A$2390, Districts!$G74, sitesfall2020!K$13:K$2390)</f>
        <v>1109.5</v>
      </c>
      <c r="M74" s="44">
        <f t="shared" si="6"/>
        <v>0.110253681</v>
      </c>
      <c r="N74" s="3">
        <f>SUMIF(sitesfall2020!$A$13:$A$2390, Districts!$G74, sitesfall2020!O$13:O$2390)</f>
        <v>551434.56</v>
      </c>
      <c r="O74" s="3"/>
      <c r="P74" s="3">
        <f>SUMIF(sitesfall2020!$Z$13:$Z$2390,$G74,sitesfall2020!AP$13:AP$2390)</f>
        <v>551434.56</v>
      </c>
      <c r="Q74" s="3">
        <f t="shared" si="7"/>
        <v>48.91205961</v>
      </c>
      <c r="R74" s="3">
        <f t="shared" si="8"/>
        <v>497.0117711</v>
      </c>
      <c r="S74" s="3">
        <f t="shared" si="9"/>
        <v>0</v>
      </c>
      <c r="T74" s="3">
        <f t="shared" si="10"/>
        <v>0</v>
      </c>
      <c r="V74" s="3">
        <f t="shared" si="11"/>
        <v>2024869.515</v>
      </c>
      <c r="W74" s="3">
        <f t="shared" si="12"/>
        <v>1473434.955</v>
      </c>
      <c r="X74" s="3">
        <f t="shared" si="13"/>
        <v>130.6931839</v>
      </c>
    </row>
    <row r="75" ht="14.25" customHeight="1">
      <c r="A75" s="42">
        <v>195.0</v>
      </c>
      <c r="B75" s="42">
        <v>1.0</v>
      </c>
      <c r="C75" s="37">
        <v>3.0</v>
      </c>
      <c r="D75" s="37" t="str">
        <f t="shared" si="4"/>
        <v>1</v>
      </c>
      <c r="E75" s="19" t="s">
        <v>698</v>
      </c>
      <c r="F75" s="43">
        <f t="shared" si="5"/>
        <v>0</v>
      </c>
      <c r="G75" s="20">
        <v>195.0</v>
      </c>
      <c r="H75" s="19" t="s">
        <v>698</v>
      </c>
      <c r="I75" s="3">
        <f>SUMIF(sitesfall2020!$A$13:$A$2390, Districts!$G75, sitesfall2020!H$13:H$2390)</f>
        <v>706</v>
      </c>
      <c r="J75" s="3">
        <f>SUMIF(sitesfall2020!$A$13:$A$2390, Districts!$G75, sitesfall2020!I$13:I$2390)</f>
        <v>67</v>
      </c>
      <c r="K75" s="3">
        <f>SUMIF(sitesfall2020!$A$13:$A$2390, Districts!$G75, sitesfall2020!J$13:J$2390)</f>
        <v>20</v>
      </c>
      <c r="L75" s="3">
        <f>SUMIF(sitesfall2020!$A$13:$A$2390, Districts!$G75, sitesfall2020!K$13:K$2390)</f>
        <v>77</v>
      </c>
      <c r="M75" s="44">
        <f t="shared" si="6"/>
        <v>0.1232294618</v>
      </c>
      <c r="N75" s="3">
        <f>SUMIF(sitesfall2020!$A$13:$A$2390, Districts!$G75, sitesfall2020!O$13:O$2390)</f>
        <v>36200.96</v>
      </c>
      <c r="O75" s="3"/>
      <c r="P75" s="3">
        <f>SUMIF(sitesfall2020!$Z$13:$Z$2390,$G75,sitesfall2020!AP$13:AP$2390)</f>
        <v>36200.96</v>
      </c>
      <c r="Q75" s="3">
        <f t="shared" si="7"/>
        <v>51.27614731</v>
      </c>
      <c r="R75" s="3">
        <f t="shared" si="8"/>
        <v>470.1423377</v>
      </c>
      <c r="S75" s="3">
        <f t="shared" si="9"/>
        <v>0</v>
      </c>
      <c r="T75" s="3">
        <f t="shared" si="10"/>
        <v>0</v>
      </c>
      <c r="V75" s="3">
        <f t="shared" si="11"/>
        <v>140527.2218</v>
      </c>
      <c r="W75" s="3">
        <f t="shared" si="12"/>
        <v>104326.2618</v>
      </c>
      <c r="X75" s="3">
        <f t="shared" si="13"/>
        <v>147.7709091</v>
      </c>
    </row>
    <row r="76" ht="14.25" customHeight="1">
      <c r="A76" s="42">
        <v>196.0</v>
      </c>
      <c r="B76" s="42">
        <v>1.0</v>
      </c>
      <c r="C76" s="37">
        <v>3.0</v>
      </c>
      <c r="D76" s="37" t="str">
        <f t="shared" si="4"/>
        <v>1</v>
      </c>
      <c r="E76" s="19" t="s">
        <v>116</v>
      </c>
      <c r="F76" s="43">
        <f t="shared" si="5"/>
        <v>0</v>
      </c>
      <c r="G76" s="20">
        <v>196.0</v>
      </c>
      <c r="H76" s="19" t="s">
        <v>116</v>
      </c>
      <c r="I76" s="3">
        <f>SUMIF(sitesfall2020!$A$13:$A$2390, Districts!$G76, sitesfall2020!H$13:H$2390)</f>
        <v>29156</v>
      </c>
      <c r="J76" s="3">
        <f>SUMIF(sitesfall2020!$A$13:$A$2390, Districts!$G76, sitesfall2020!I$13:I$2390)</f>
        <v>3931</v>
      </c>
      <c r="K76" s="3">
        <f>SUMIF(sitesfall2020!$A$13:$A$2390, Districts!$G76, sitesfall2020!J$13:J$2390)</f>
        <v>926</v>
      </c>
      <c r="L76" s="3">
        <f>SUMIF(sitesfall2020!$A$13:$A$2390, Districts!$G76, sitesfall2020!K$13:K$2390)</f>
        <v>4394</v>
      </c>
      <c r="M76" s="44">
        <f t="shared" si="6"/>
        <v>0.1665866374</v>
      </c>
      <c r="N76" s="3">
        <f>SUMIF(sitesfall2020!$A$13:$A$2390, Districts!$G76, sitesfall2020!O$13:O$2390)</f>
        <v>3507082.56</v>
      </c>
      <c r="O76" s="3"/>
      <c r="P76" s="3">
        <f>SUMIF(sitesfall2020!$Z$13:$Z$2390,$G76,sitesfall2020!AP$13:AP$2390)</f>
        <v>3507082.56</v>
      </c>
      <c r="Q76" s="3">
        <f t="shared" si="7"/>
        <v>120.2868212</v>
      </c>
      <c r="R76" s="3">
        <f t="shared" si="8"/>
        <v>798.1526081</v>
      </c>
      <c r="S76" s="3">
        <f t="shared" si="9"/>
        <v>0</v>
      </c>
      <c r="T76" s="3">
        <f t="shared" si="10"/>
        <v>0</v>
      </c>
      <c r="V76" s="3">
        <f t="shared" si="11"/>
        <v>8019176.79</v>
      </c>
      <c r="W76" s="3">
        <f t="shared" si="12"/>
        <v>4512094.23</v>
      </c>
      <c r="X76" s="3">
        <f t="shared" si="13"/>
        <v>154.7569704</v>
      </c>
    </row>
    <row r="77" ht="14.25" customHeight="1">
      <c r="A77" s="42">
        <v>197.0</v>
      </c>
      <c r="B77" s="42">
        <v>1.0</v>
      </c>
      <c r="C77" s="37">
        <v>2.0</v>
      </c>
      <c r="D77" s="37" t="str">
        <f t="shared" si="4"/>
        <v>1</v>
      </c>
      <c r="E77" s="19" t="s">
        <v>117</v>
      </c>
      <c r="F77" s="43">
        <f t="shared" si="5"/>
        <v>0</v>
      </c>
      <c r="G77" s="20">
        <v>197.0</v>
      </c>
      <c r="H77" s="19" t="s">
        <v>117</v>
      </c>
      <c r="I77" s="3">
        <f>SUMIF(sitesfall2020!$A$13:$A$2390, Districts!$G77, sitesfall2020!H$13:H$2390)</f>
        <v>5140</v>
      </c>
      <c r="J77" s="3">
        <f>SUMIF(sitesfall2020!$A$13:$A$2390, Districts!$G77, sitesfall2020!I$13:I$2390)</f>
        <v>1539</v>
      </c>
      <c r="K77" s="3">
        <f>SUMIF(sitesfall2020!$A$13:$A$2390, Districts!$G77, sitesfall2020!J$13:J$2390)</f>
        <v>420</v>
      </c>
      <c r="L77" s="3">
        <f>SUMIF(sitesfall2020!$A$13:$A$2390, Districts!$G77, sitesfall2020!K$13:K$2390)</f>
        <v>1749</v>
      </c>
      <c r="M77" s="44">
        <f t="shared" si="6"/>
        <v>0.3811284047</v>
      </c>
      <c r="N77" s="3">
        <f>SUMIF(sitesfall2020!$A$13:$A$2390, Districts!$G77, sitesfall2020!O$13:O$2390)</f>
        <v>2918530.56</v>
      </c>
      <c r="O77" s="3"/>
      <c r="P77" s="3">
        <f>SUMIF(sitesfall2020!$Z$13:$Z$2390,$G77,sitesfall2020!AP$13:AP$2390)</f>
        <v>2918530.56</v>
      </c>
      <c r="Q77" s="3">
        <f t="shared" si="7"/>
        <v>567.8075019</v>
      </c>
      <c r="R77" s="3">
        <f t="shared" si="8"/>
        <v>1668.685283</v>
      </c>
      <c r="S77" s="3">
        <f t="shared" si="9"/>
        <v>0</v>
      </c>
      <c r="T77" s="3">
        <f t="shared" si="10"/>
        <v>0</v>
      </c>
      <c r="V77" s="3">
        <f t="shared" si="11"/>
        <v>3191975.468</v>
      </c>
      <c r="W77" s="3">
        <f t="shared" si="12"/>
        <v>273444.9077</v>
      </c>
      <c r="X77" s="3">
        <f t="shared" si="13"/>
        <v>53.19939838</v>
      </c>
    </row>
    <row r="78" ht="14.25" customHeight="1">
      <c r="A78" s="42">
        <v>199.0</v>
      </c>
      <c r="B78" s="42">
        <v>1.0</v>
      </c>
      <c r="C78" s="37">
        <v>3.0</v>
      </c>
      <c r="D78" s="37" t="str">
        <f t="shared" si="4"/>
        <v>1</v>
      </c>
      <c r="E78" s="19" t="s">
        <v>118</v>
      </c>
      <c r="F78" s="43">
        <f t="shared" si="5"/>
        <v>0</v>
      </c>
      <c r="G78" s="20">
        <v>199.0</v>
      </c>
      <c r="H78" s="19" t="s">
        <v>118</v>
      </c>
      <c r="I78" s="3">
        <f>SUMIF(sitesfall2020!$A$13:$A$2390, Districts!$G78, sitesfall2020!H$13:H$2390)</f>
        <v>3424</v>
      </c>
      <c r="J78" s="3">
        <f>SUMIF(sitesfall2020!$A$13:$A$2390, Districts!$G78, sitesfall2020!I$13:I$2390)</f>
        <v>930</v>
      </c>
      <c r="K78" s="3">
        <f>SUMIF(sitesfall2020!$A$13:$A$2390, Districts!$G78, sitesfall2020!J$13:J$2390)</f>
        <v>280</v>
      </c>
      <c r="L78" s="3">
        <f>SUMIF(sitesfall2020!$A$13:$A$2390, Districts!$G78, sitesfall2020!K$13:K$2390)</f>
        <v>1070</v>
      </c>
      <c r="M78" s="44">
        <f t="shared" si="6"/>
        <v>0.3533878505</v>
      </c>
      <c r="N78" s="3">
        <f>SUMIF(sitesfall2020!$A$13:$A$2390, Districts!$G78, sitesfall2020!O$13:O$2390)</f>
        <v>1492544.96</v>
      </c>
      <c r="O78" s="3"/>
      <c r="P78" s="3">
        <f>SUMIF(sitesfall2020!$Z$13:$Z$2390,$G78,sitesfall2020!AP$13:AP$2390)</f>
        <v>1492544.96</v>
      </c>
      <c r="Q78" s="3">
        <f t="shared" si="7"/>
        <v>435.9068224</v>
      </c>
      <c r="R78" s="3">
        <f t="shared" si="8"/>
        <v>1394.901832</v>
      </c>
      <c r="S78" s="3">
        <f t="shared" si="9"/>
        <v>0</v>
      </c>
      <c r="T78" s="3">
        <f t="shared" si="10"/>
        <v>0</v>
      </c>
      <c r="V78" s="3">
        <f t="shared" si="11"/>
        <v>1952780.875</v>
      </c>
      <c r="W78" s="3">
        <f t="shared" si="12"/>
        <v>460235.915</v>
      </c>
      <c r="X78" s="3">
        <f t="shared" si="13"/>
        <v>134.4146948</v>
      </c>
    </row>
    <row r="79" ht="14.25" customHeight="1">
      <c r="A79" s="42">
        <v>200.0</v>
      </c>
      <c r="B79" s="42">
        <v>1.0</v>
      </c>
      <c r="C79" s="37">
        <v>3.0</v>
      </c>
      <c r="D79" s="37" t="str">
        <f t="shared" si="4"/>
        <v>1</v>
      </c>
      <c r="E79" s="19" t="s">
        <v>699</v>
      </c>
      <c r="F79" s="43">
        <f t="shared" si="5"/>
        <v>0</v>
      </c>
      <c r="G79" s="20">
        <v>200.0</v>
      </c>
      <c r="H79" s="19" t="s">
        <v>699</v>
      </c>
      <c r="I79" s="3">
        <f>SUMIF(sitesfall2020!$A$13:$A$2390, Districts!$G79, sitesfall2020!H$13:H$2390)</f>
        <v>4221</v>
      </c>
      <c r="J79" s="3">
        <f>SUMIF(sitesfall2020!$A$13:$A$2390, Districts!$G79, sitesfall2020!I$13:I$2390)</f>
        <v>544</v>
      </c>
      <c r="K79" s="3">
        <f>SUMIF(sitesfall2020!$A$13:$A$2390, Districts!$G79, sitesfall2020!J$13:J$2390)</f>
        <v>162</v>
      </c>
      <c r="L79" s="3">
        <f>SUMIF(sitesfall2020!$A$13:$A$2390, Districts!$G79, sitesfall2020!K$13:K$2390)</f>
        <v>625</v>
      </c>
      <c r="M79" s="44">
        <f t="shared" si="6"/>
        <v>0.1672589434</v>
      </c>
      <c r="N79" s="3">
        <f>SUMIF(sitesfall2020!$A$13:$A$2390, Districts!$G79, sitesfall2020!O$13:O$2390)</f>
        <v>424845.76</v>
      </c>
      <c r="O79" s="3"/>
      <c r="P79" s="3">
        <f>SUMIF(sitesfall2020!$Z$13:$Z$2390,$G79,sitesfall2020!AP$13:AP$2390)</f>
        <v>424845.76</v>
      </c>
      <c r="Q79" s="3">
        <f t="shared" si="7"/>
        <v>100.6504999</v>
      </c>
      <c r="R79" s="3">
        <f t="shared" si="8"/>
        <v>679.753216</v>
      </c>
      <c r="S79" s="3">
        <f t="shared" si="9"/>
        <v>0</v>
      </c>
      <c r="T79" s="3">
        <f t="shared" si="10"/>
        <v>0</v>
      </c>
      <c r="V79" s="3">
        <f t="shared" si="11"/>
        <v>1140643.034</v>
      </c>
      <c r="W79" s="3">
        <f t="shared" si="12"/>
        <v>715797.2745</v>
      </c>
      <c r="X79" s="3">
        <f t="shared" si="13"/>
        <v>169.5800224</v>
      </c>
    </row>
    <row r="80" ht="14.25" customHeight="1">
      <c r="A80" s="42">
        <v>203.0</v>
      </c>
      <c r="B80" s="42">
        <v>1.0</v>
      </c>
      <c r="C80" s="37">
        <v>6.0</v>
      </c>
      <c r="D80" s="37" t="str">
        <f t="shared" si="4"/>
        <v>2</v>
      </c>
      <c r="E80" s="19" t="s">
        <v>700</v>
      </c>
      <c r="F80" s="43">
        <f t="shared" si="5"/>
        <v>0</v>
      </c>
      <c r="G80" s="20">
        <v>203.0</v>
      </c>
      <c r="H80" s="19" t="s">
        <v>700</v>
      </c>
      <c r="I80" s="3">
        <f>SUMIF(sitesfall2020!$A$13:$A$2390, Districts!$G80, sitesfall2020!H$13:H$2390)</f>
        <v>667</v>
      </c>
      <c r="J80" s="3">
        <f>SUMIF(sitesfall2020!$A$13:$A$2390, Districts!$G80, sitesfall2020!I$13:I$2390)</f>
        <v>136</v>
      </c>
      <c r="K80" s="3">
        <f>SUMIF(sitesfall2020!$A$13:$A$2390, Districts!$G80, sitesfall2020!J$13:J$2390)</f>
        <v>56</v>
      </c>
      <c r="L80" s="3">
        <f>SUMIF(sitesfall2020!$A$13:$A$2390, Districts!$G80, sitesfall2020!K$13:K$2390)</f>
        <v>164</v>
      </c>
      <c r="M80" s="44">
        <f t="shared" si="6"/>
        <v>0.287856072</v>
      </c>
      <c r="N80" s="3">
        <f>SUMIF(sitesfall2020!$A$13:$A$2390, Districts!$G80, sitesfall2020!O$13:O$2390)</f>
        <v>179916.48</v>
      </c>
      <c r="O80" s="3"/>
      <c r="P80" s="3">
        <f>SUMIF(sitesfall2020!$Z$13:$Z$2390,$G80,sitesfall2020!AP$13:AP$2390)</f>
        <v>179916.48</v>
      </c>
      <c r="Q80" s="3">
        <f t="shared" si="7"/>
        <v>269.7398501</v>
      </c>
      <c r="R80" s="3">
        <f t="shared" si="8"/>
        <v>1097.051707</v>
      </c>
      <c r="S80" s="3">
        <f t="shared" si="9"/>
        <v>0</v>
      </c>
      <c r="T80" s="3">
        <f t="shared" si="10"/>
        <v>0</v>
      </c>
      <c r="V80" s="3">
        <f t="shared" si="11"/>
        <v>299304.7322</v>
      </c>
      <c r="W80" s="3">
        <f t="shared" si="12"/>
        <v>119388.2522</v>
      </c>
      <c r="X80" s="3">
        <f t="shared" si="13"/>
        <v>178.9928819</v>
      </c>
    </row>
    <row r="81" ht="14.25" customHeight="1">
      <c r="A81" s="42">
        <v>204.0</v>
      </c>
      <c r="B81" s="42">
        <v>1.0</v>
      </c>
      <c r="C81" s="37">
        <v>4.0</v>
      </c>
      <c r="D81" s="37" t="str">
        <f t="shared" si="4"/>
        <v>2</v>
      </c>
      <c r="E81" s="19" t="s">
        <v>701</v>
      </c>
      <c r="F81" s="43">
        <f t="shared" si="5"/>
        <v>0</v>
      </c>
      <c r="G81" s="20">
        <v>204.0</v>
      </c>
      <c r="H81" s="19" t="s">
        <v>701</v>
      </c>
      <c r="I81" s="3">
        <f>SUMIF(sitesfall2020!$A$13:$A$2390, Districts!$G81, sitesfall2020!H$13:H$2390)</f>
        <v>2234</v>
      </c>
      <c r="J81" s="3">
        <f>SUMIF(sitesfall2020!$A$13:$A$2390, Districts!$G81, sitesfall2020!I$13:I$2390)</f>
        <v>239</v>
      </c>
      <c r="K81" s="3">
        <f>SUMIF(sitesfall2020!$A$13:$A$2390, Districts!$G81, sitesfall2020!J$13:J$2390)</f>
        <v>31</v>
      </c>
      <c r="L81" s="3">
        <f>SUMIF(sitesfall2020!$A$13:$A$2390, Districts!$G81, sitesfall2020!K$13:K$2390)</f>
        <v>254.5</v>
      </c>
      <c r="M81" s="44">
        <f t="shared" si="6"/>
        <v>0.1208594449</v>
      </c>
      <c r="N81" s="3">
        <f>SUMIF(sitesfall2020!$A$13:$A$2390, Districts!$G81, sitesfall2020!O$13:O$2390)</f>
        <v>132545.92</v>
      </c>
      <c r="O81" s="3"/>
      <c r="P81" s="3">
        <f>SUMIF(sitesfall2020!$Z$13:$Z$2390,$G81,sitesfall2020!AP$13:AP$2390)</f>
        <v>132545.92</v>
      </c>
      <c r="Q81" s="3">
        <f t="shared" si="7"/>
        <v>59.33120859</v>
      </c>
      <c r="R81" s="3">
        <f t="shared" si="8"/>
        <v>520.8091159</v>
      </c>
      <c r="S81" s="3">
        <f t="shared" si="9"/>
        <v>0</v>
      </c>
      <c r="T81" s="3">
        <f t="shared" si="10"/>
        <v>0</v>
      </c>
      <c r="V81" s="3">
        <f t="shared" si="11"/>
        <v>464469.8436</v>
      </c>
      <c r="W81" s="3">
        <f t="shared" si="12"/>
        <v>331923.9236</v>
      </c>
      <c r="X81" s="3">
        <f t="shared" si="13"/>
        <v>148.5783006</v>
      </c>
    </row>
    <row r="82" ht="14.25" customHeight="1">
      <c r="A82" s="42">
        <v>206.0</v>
      </c>
      <c r="B82" s="42">
        <v>1.0</v>
      </c>
      <c r="C82" s="37">
        <v>4.0</v>
      </c>
      <c r="D82" s="37" t="str">
        <f t="shared" si="4"/>
        <v>2</v>
      </c>
      <c r="E82" s="19" t="s">
        <v>702</v>
      </c>
      <c r="F82" s="43">
        <f t="shared" si="5"/>
        <v>0</v>
      </c>
      <c r="G82" s="20">
        <v>206.0</v>
      </c>
      <c r="H82" s="19" t="s">
        <v>702</v>
      </c>
      <c r="I82" s="3">
        <f>SUMIF(sitesfall2020!$A$13:$A$2390, Districts!$G82, sitesfall2020!H$13:H$2390)</f>
        <v>4064</v>
      </c>
      <c r="J82" s="3">
        <f>SUMIF(sitesfall2020!$A$13:$A$2390, Districts!$G82, sitesfall2020!I$13:I$2390)</f>
        <v>696</v>
      </c>
      <c r="K82" s="3">
        <f>SUMIF(sitesfall2020!$A$13:$A$2390, Districts!$G82, sitesfall2020!J$13:J$2390)</f>
        <v>285</v>
      </c>
      <c r="L82" s="3">
        <f>SUMIF(sitesfall2020!$A$13:$A$2390, Districts!$G82, sitesfall2020!K$13:K$2390)</f>
        <v>838.5</v>
      </c>
      <c r="M82" s="44">
        <f t="shared" si="6"/>
        <v>0.2413877953</v>
      </c>
      <c r="N82" s="3">
        <f>SUMIF(sitesfall2020!$A$13:$A$2390, Districts!$G82, sitesfall2020!O$13:O$2390)</f>
        <v>789318.4</v>
      </c>
      <c r="O82" s="3"/>
      <c r="P82" s="3">
        <f>SUMIF(sitesfall2020!$Z$13:$Z$2390,$G82,sitesfall2020!AP$13:AP$2390)</f>
        <v>789318.4</v>
      </c>
      <c r="Q82" s="3">
        <f t="shared" si="7"/>
        <v>194.2220472</v>
      </c>
      <c r="R82" s="3">
        <f t="shared" si="8"/>
        <v>941.3457364</v>
      </c>
      <c r="S82" s="3">
        <f t="shared" si="9"/>
        <v>0</v>
      </c>
      <c r="T82" s="3">
        <f t="shared" si="10"/>
        <v>0</v>
      </c>
      <c r="V82" s="3">
        <f t="shared" si="11"/>
        <v>1530286.695</v>
      </c>
      <c r="W82" s="3">
        <f t="shared" si="12"/>
        <v>740968.2951</v>
      </c>
      <c r="X82" s="3">
        <f t="shared" si="13"/>
        <v>182.3248758</v>
      </c>
    </row>
    <row r="83" ht="14.25" customHeight="1">
      <c r="A83" s="42">
        <v>213.0</v>
      </c>
      <c r="B83" s="42">
        <v>1.0</v>
      </c>
      <c r="C83" s="37">
        <v>6.0</v>
      </c>
      <c r="D83" s="37" t="str">
        <f t="shared" si="4"/>
        <v>2</v>
      </c>
      <c r="E83" s="19" t="s">
        <v>703</v>
      </c>
      <c r="F83" s="43">
        <f t="shared" si="5"/>
        <v>0</v>
      </c>
      <c r="G83" s="20">
        <v>213.0</v>
      </c>
      <c r="H83" s="19" t="s">
        <v>703</v>
      </c>
      <c r="I83" s="3">
        <f>SUMIF(sitesfall2020!$A$13:$A$2390, Districts!$G83, sitesfall2020!H$13:H$2390)</f>
        <v>837</v>
      </c>
      <c r="J83" s="3">
        <f>SUMIF(sitesfall2020!$A$13:$A$2390, Districts!$G83, sitesfall2020!I$13:I$2390)</f>
        <v>113</v>
      </c>
      <c r="K83" s="3">
        <f>SUMIF(sitesfall2020!$A$13:$A$2390, Districts!$G83, sitesfall2020!J$13:J$2390)</f>
        <v>73</v>
      </c>
      <c r="L83" s="3">
        <f>SUMIF(sitesfall2020!$A$13:$A$2390, Districts!$G83, sitesfall2020!K$13:K$2390)</f>
        <v>149.5</v>
      </c>
      <c r="M83" s="44">
        <f t="shared" si="6"/>
        <v>0.2222222222</v>
      </c>
      <c r="N83" s="3">
        <f>SUMIF(sitesfall2020!$A$13:$A$2390, Districts!$G83, sitesfall2020!O$13:O$2390)</f>
        <v>121204.48</v>
      </c>
      <c r="O83" s="3"/>
      <c r="P83" s="3">
        <f>SUMIF(sitesfall2020!$Z$13:$Z$2390,$G83,sitesfall2020!AP$13:AP$2390)</f>
        <v>121204.48</v>
      </c>
      <c r="Q83" s="3">
        <f t="shared" si="7"/>
        <v>144.8082198</v>
      </c>
      <c r="R83" s="3">
        <f t="shared" si="8"/>
        <v>810.7323077</v>
      </c>
      <c r="S83" s="3">
        <f t="shared" si="9"/>
        <v>0</v>
      </c>
      <c r="T83" s="3">
        <f t="shared" si="10"/>
        <v>0</v>
      </c>
      <c r="V83" s="3">
        <f t="shared" si="11"/>
        <v>272841.8138</v>
      </c>
      <c r="W83" s="3">
        <f t="shared" si="12"/>
        <v>151637.3338</v>
      </c>
      <c r="X83" s="3">
        <f t="shared" si="13"/>
        <v>181.1676629</v>
      </c>
    </row>
    <row r="84" ht="14.25" customHeight="1">
      <c r="A84" s="42">
        <v>227.0</v>
      </c>
      <c r="B84" s="42">
        <v>1.0</v>
      </c>
      <c r="C84" s="37">
        <v>6.0</v>
      </c>
      <c r="D84" s="37" t="str">
        <f t="shared" si="4"/>
        <v>2</v>
      </c>
      <c r="E84" s="19" t="s">
        <v>704</v>
      </c>
      <c r="F84" s="43">
        <f t="shared" si="5"/>
        <v>0</v>
      </c>
      <c r="G84" s="20">
        <v>227.0</v>
      </c>
      <c r="H84" s="19" t="s">
        <v>704</v>
      </c>
      <c r="I84" s="3">
        <f>SUMIF(sitesfall2020!$A$13:$A$2390, Districts!$G84, sitesfall2020!H$13:H$2390)</f>
        <v>872</v>
      </c>
      <c r="J84" s="3">
        <f>SUMIF(sitesfall2020!$A$13:$A$2390, Districts!$G84, sitesfall2020!I$13:I$2390)</f>
        <v>94</v>
      </c>
      <c r="K84" s="3">
        <f>SUMIF(sitesfall2020!$A$13:$A$2390, Districts!$G84, sitesfall2020!J$13:J$2390)</f>
        <v>32</v>
      </c>
      <c r="L84" s="3">
        <f>SUMIF(sitesfall2020!$A$13:$A$2390, Districts!$G84, sitesfall2020!K$13:K$2390)</f>
        <v>110</v>
      </c>
      <c r="M84" s="44">
        <f t="shared" si="6"/>
        <v>0.1444954128</v>
      </c>
      <c r="N84" s="3">
        <f>SUMIF(sitesfall2020!$A$13:$A$2390, Districts!$G84, sitesfall2020!O$13:O$2390)</f>
        <v>61576</v>
      </c>
      <c r="O84" s="3"/>
      <c r="P84" s="3">
        <f>SUMIF(sitesfall2020!$Z$13:$Z$2390,$G84,sitesfall2020!AP$13:AP$2390)</f>
        <v>61576</v>
      </c>
      <c r="Q84" s="3">
        <f t="shared" si="7"/>
        <v>70.6146789</v>
      </c>
      <c r="R84" s="3">
        <f t="shared" si="8"/>
        <v>559.7818182</v>
      </c>
      <c r="S84" s="3">
        <f t="shared" si="9"/>
        <v>0</v>
      </c>
      <c r="T84" s="3">
        <f t="shared" si="10"/>
        <v>0</v>
      </c>
      <c r="V84" s="3">
        <f t="shared" si="11"/>
        <v>200753.1741</v>
      </c>
      <c r="W84" s="3">
        <f t="shared" si="12"/>
        <v>139177.1741</v>
      </c>
      <c r="X84" s="3">
        <f t="shared" si="13"/>
        <v>159.606851</v>
      </c>
    </row>
    <row r="85" ht="14.25" customHeight="1">
      <c r="A85" s="42">
        <v>229.0</v>
      </c>
      <c r="B85" s="42">
        <v>1.0</v>
      </c>
      <c r="C85" s="37">
        <v>6.0</v>
      </c>
      <c r="D85" s="37" t="str">
        <f t="shared" si="4"/>
        <v>2</v>
      </c>
      <c r="E85" s="19" t="s">
        <v>705</v>
      </c>
      <c r="F85" s="43">
        <f t="shared" si="5"/>
        <v>0</v>
      </c>
      <c r="G85" s="20">
        <v>229.0</v>
      </c>
      <c r="H85" s="19" t="s">
        <v>705</v>
      </c>
      <c r="I85" s="3">
        <f>SUMIF(sitesfall2020!$A$13:$A$2390, Districts!$G85, sitesfall2020!H$13:H$2390)</f>
        <v>390</v>
      </c>
      <c r="J85" s="3">
        <f>SUMIF(sitesfall2020!$A$13:$A$2390, Districts!$G85, sitesfall2020!I$13:I$2390)</f>
        <v>49</v>
      </c>
      <c r="K85" s="3">
        <f>SUMIF(sitesfall2020!$A$13:$A$2390, Districts!$G85, sitesfall2020!J$13:J$2390)</f>
        <v>38</v>
      </c>
      <c r="L85" s="3">
        <f>SUMIF(sitesfall2020!$A$13:$A$2390, Districts!$G85, sitesfall2020!K$13:K$2390)</f>
        <v>68</v>
      </c>
      <c r="M85" s="44">
        <f t="shared" si="6"/>
        <v>0.2230769231</v>
      </c>
      <c r="N85" s="3">
        <f>SUMIF(sitesfall2020!$A$13:$A$2390, Districts!$G85, sitesfall2020!O$13:O$2390)</f>
        <v>53155.84</v>
      </c>
      <c r="O85" s="3"/>
      <c r="P85" s="3">
        <f>SUMIF(sitesfall2020!$Z$13:$Z$2390,$G85,sitesfall2020!AP$13:AP$2390)</f>
        <v>53155.84</v>
      </c>
      <c r="Q85" s="3">
        <f t="shared" si="7"/>
        <v>136.2970256</v>
      </c>
      <c r="R85" s="3">
        <f t="shared" si="8"/>
        <v>781.7035294</v>
      </c>
      <c r="S85" s="3">
        <f t="shared" si="9"/>
        <v>0</v>
      </c>
      <c r="T85" s="3">
        <f t="shared" si="10"/>
        <v>0</v>
      </c>
      <c r="V85" s="3">
        <f t="shared" si="11"/>
        <v>124101.9622</v>
      </c>
      <c r="W85" s="3">
        <f t="shared" si="12"/>
        <v>70946.12215</v>
      </c>
      <c r="X85" s="3">
        <f t="shared" si="13"/>
        <v>181.9131337</v>
      </c>
    </row>
    <row r="86" ht="14.25" customHeight="1">
      <c r="A86" s="42">
        <v>238.0</v>
      </c>
      <c r="B86" s="42">
        <v>1.0</v>
      </c>
      <c r="C86" s="37">
        <v>6.0</v>
      </c>
      <c r="D86" s="37" t="str">
        <f t="shared" si="4"/>
        <v>2</v>
      </c>
      <c r="E86" s="19" t="s">
        <v>706</v>
      </c>
      <c r="F86" s="43">
        <f t="shared" si="5"/>
        <v>0</v>
      </c>
      <c r="G86" s="20">
        <v>238.0</v>
      </c>
      <c r="H86" s="19" t="s">
        <v>706</v>
      </c>
      <c r="I86" s="3">
        <f>SUMIF(sitesfall2020!$A$13:$A$2390, Districts!$G86, sitesfall2020!H$13:H$2390)</f>
        <v>257</v>
      </c>
      <c r="J86" s="3">
        <f>SUMIF(sitesfall2020!$A$13:$A$2390, Districts!$G86, sitesfall2020!I$13:I$2390)</f>
        <v>38</v>
      </c>
      <c r="K86" s="3">
        <f>SUMIF(sitesfall2020!$A$13:$A$2390, Districts!$G86, sitesfall2020!J$13:J$2390)</f>
        <v>10</v>
      </c>
      <c r="L86" s="3">
        <f>SUMIF(sitesfall2020!$A$13:$A$2390, Districts!$G86, sitesfall2020!K$13:K$2390)</f>
        <v>43</v>
      </c>
      <c r="M86" s="44">
        <f t="shared" si="6"/>
        <v>0.186770428</v>
      </c>
      <c r="N86" s="3">
        <f>SUMIF(sitesfall2020!$A$13:$A$2390, Districts!$G86, sitesfall2020!O$13:O$2390)</f>
        <v>30988.48</v>
      </c>
      <c r="O86" s="3"/>
      <c r="P86" s="3">
        <f>SUMIF(sitesfall2020!$Z$13:$Z$2390,$G86,sitesfall2020!AP$13:AP$2390)</f>
        <v>30988.48</v>
      </c>
      <c r="Q86" s="3">
        <f t="shared" si="7"/>
        <v>120.5777432</v>
      </c>
      <c r="R86" s="3">
        <f t="shared" si="8"/>
        <v>720.6623256</v>
      </c>
      <c r="S86" s="3">
        <f t="shared" si="9"/>
        <v>0</v>
      </c>
      <c r="T86" s="3">
        <f t="shared" si="10"/>
        <v>0</v>
      </c>
      <c r="V86" s="3">
        <f t="shared" si="11"/>
        <v>78476.24077</v>
      </c>
      <c r="W86" s="3">
        <f t="shared" si="12"/>
        <v>47487.76077</v>
      </c>
      <c r="X86" s="3">
        <f t="shared" si="13"/>
        <v>184.7772793</v>
      </c>
    </row>
    <row r="87" ht="14.25" customHeight="1">
      <c r="A87" s="42">
        <v>239.0</v>
      </c>
      <c r="B87" s="42">
        <v>1.0</v>
      </c>
      <c r="C87" s="37">
        <v>6.0</v>
      </c>
      <c r="D87" s="37" t="str">
        <f t="shared" si="4"/>
        <v>2</v>
      </c>
      <c r="E87" s="19" t="s">
        <v>707</v>
      </c>
      <c r="F87" s="43">
        <f t="shared" si="5"/>
        <v>0</v>
      </c>
      <c r="G87" s="20">
        <v>239.0</v>
      </c>
      <c r="H87" s="19" t="s">
        <v>707</v>
      </c>
      <c r="I87" s="3">
        <f>SUMIF(sitesfall2020!$A$13:$A$2390, Districts!$G87, sitesfall2020!H$13:H$2390)</f>
        <v>655</v>
      </c>
      <c r="J87" s="3">
        <f>SUMIF(sitesfall2020!$A$13:$A$2390, Districts!$G87, sitesfall2020!I$13:I$2390)</f>
        <v>133</v>
      </c>
      <c r="K87" s="3">
        <f>SUMIF(sitesfall2020!$A$13:$A$2390, Districts!$G87, sitesfall2020!J$13:J$2390)</f>
        <v>61</v>
      </c>
      <c r="L87" s="3">
        <f>SUMIF(sitesfall2020!$A$13:$A$2390, Districts!$G87, sitesfall2020!K$13:K$2390)</f>
        <v>163.5</v>
      </c>
      <c r="M87" s="44">
        <f t="shared" si="6"/>
        <v>0.2961832061</v>
      </c>
      <c r="N87" s="3">
        <f>SUMIF(sitesfall2020!$A$13:$A$2390, Districts!$G87, sitesfall2020!O$13:O$2390)</f>
        <v>176823.36</v>
      </c>
      <c r="O87" s="3"/>
      <c r="P87" s="3">
        <f>SUMIF(sitesfall2020!$Z$13:$Z$2390,$G87,sitesfall2020!AP$13:AP$2390)</f>
        <v>176823.36</v>
      </c>
      <c r="Q87" s="3">
        <f t="shared" si="7"/>
        <v>269.9593282</v>
      </c>
      <c r="R87" s="3">
        <f t="shared" si="8"/>
        <v>1081.48844</v>
      </c>
      <c r="S87" s="3">
        <f t="shared" si="9"/>
        <v>0</v>
      </c>
      <c r="T87" s="3">
        <f t="shared" si="10"/>
        <v>0</v>
      </c>
      <c r="V87" s="3">
        <f t="shared" si="11"/>
        <v>298392.2178</v>
      </c>
      <c r="W87" s="3">
        <f t="shared" si="12"/>
        <v>121568.8578</v>
      </c>
      <c r="X87" s="3">
        <f t="shared" si="13"/>
        <v>185.6013097</v>
      </c>
    </row>
    <row r="88" ht="14.25" customHeight="1">
      <c r="A88" s="42">
        <v>241.0</v>
      </c>
      <c r="B88" s="42">
        <v>1.0</v>
      </c>
      <c r="C88" s="37">
        <v>4.0</v>
      </c>
      <c r="D88" s="37" t="str">
        <f t="shared" si="4"/>
        <v>2</v>
      </c>
      <c r="E88" s="19" t="s">
        <v>708</v>
      </c>
      <c r="F88" s="43">
        <f t="shared" si="5"/>
        <v>0</v>
      </c>
      <c r="G88" s="20">
        <v>241.0</v>
      </c>
      <c r="H88" s="19" t="s">
        <v>708</v>
      </c>
      <c r="I88" s="3">
        <f>SUMIF(sitesfall2020!$A$13:$A$2390, Districts!$G88, sitesfall2020!H$13:H$2390)</f>
        <v>3495</v>
      </c>
      <c r="J88" s="3">
        <f>SUMIF(sitesfall2020!$A$13:$A$2390, Districts!$G88, sitesfall2020!I$13:I$2390)</f>
        <v>1344</v>
      </c>
      <c r="K88" s="3">
        <f>SUMIF(sitesfall2020!$A$13:$A$2390, Districts!$G88, sitesfall2020!J$13:J$2390)</f>
        <v>332</v>
      </c>
      <c r="L88" s="3">
        <f>SUMIF(sitesfall2020!$A$13:$A$2390, Districts!$G88, sitesfall2020!K$13:K$2390)</f>
        <v>1510</v>
      </c>
      <c r="M88" s="44">
        <f t="shared" si="6"/>
        <v>0.4795422031</v>
      </c>
      <c r="N88" s="3">
        <f>SUMIF(sitesfall2020!$A$13:$A$2390, Districts!$G88, sitesfall2020!O$13:O$2390)</f>
        <v>2926091.52</v>
      </c>
      <c r="O88" s="3"/>
      <c r="P88" s="3">
        <f>SUMIF(sitesfall2020!$Z$13:$Z$2390,$G88,sitesfall2020!AP$13:AP$2390)</f>
        <v>2926091.52</v>
      </c>
      <c r="Q88" s="3">
        <f t="shared" si="7"/>
        <v>837.2221803</v>
      </c>
      <c r="R88" s="3">
        <f t="shared" si="8"/>
        <v>1937.808954</v>
      </c>
      <c r="S88" s="3">
        <f t="shared" si="9"/>
        <v>0</v>
      </c>
      <c r="T88" s="3">
        <f t="shared" si="10"/>
        <v>0</v>
      </c>
      <c r="V88" s="3">
        <f t="shared" si="11"/>
        <v>2755793.571</v>
      </c>
      <c r="W88" s="3">
        <f t="shared" si="12"/>
        <v>-170297.9487</v>
      </c>
      <c r="X88" s="3">
        <f t="shared" si="13"/>
        <v>-48.72616558</v>
      </c>
    </row>
    <row r="89" ht="14.25" customHeight="1">
      <c r="A89" s="42">
        <v>242.0</v>
      </c>
      <c r="B89" s="42">
        <v>1.0</v>
      </c>
      <c r="C89" s="37">
        <v>6.0</v>
      </c>
      <c r="D89" s="37" t="str">
        <f t="shared" si="4"/>
        <v>2</v>
      </c>
      <c r="E89" s="19" t="s">
        <v>709</v>
      </c>
      <c r="F89" s="43">
        <f t="shared" si="5"/>
        <v>0</v>
      </c>
      <c r="G89" s="20">
        <v>242.0</v>
      </c>
      <c r="H89" s="19" t="s">
        <v>709</v>
      </c>
      <c r="I89" s="3">
        <f>SUMIF(sitesfall2020!$A$13:$A$2390, Districts!$G89, sitesfall2020!H$13:H$2390)</f>
        <v>469</v>
      </c>
      <c r="J89" s="3">
        <f>SUMIF(sitesfall2020!$A$13:$A$2390, Districts!$G89, sitesfall2020!I$13:I$2390)</f>
        <v>83</v>
      </c>
      <c r="K89" s="3">
        <f>SUMIF(sitesfall2020!$A$13:$A$2390, Districts!$G89, sitesfall2020!J$13:J$2390)</f>
        <v>35</v>
      </c>
      <c r="L89" s="3">
        <f>SUMIF(sitesfall2020!$A$13:$A$2390, Districts!$G89, sitesfall2020!K$13:K$2390)</f>
        <v>100.5</v>
      </c>
      <c r="M89" s="44">
        <f t="shared" si="6"/>
        <v>0.2515991471</v>
      </c>
      <c r="N89" s="3">
        <f>SUMIF(sitesfall2020!$A$13:$A$2390, Districts!$G89, sitesfall2020!O$13:O$2390)</f>
        <v>94454.72</v>
      </c>
      <c r="O89" s="3"/>
      <c r="P89" s="3">
        <f>SUMIF(sitesfall2020!$Z$13:$Z$2390,$G89,sitesfall2020!AP$13:AP$2390)</f>
        <v>94454.72</v>
      </c>
      <c r="Q89" s="3">
        <f t="shared" si="7"/>
        <v>201.3959915</v>
      </c>
      <c r="R89" s="3">
        <f t="shared" si="8"/>
        <v>939.8479602</v>
      </c>
      <c r="S89" s="3">
        <f t="shared" si="9"/>
        <v>0</v>
      </c>
      <c r="T89" s="3">
        <f t="shared" si="10"/>
        <v>0</v>
      </c>
      <c r="V89" s="3">
        <f t="shared" si="11"/>
        <v>183415.3999</v>
      </c>
      <c r="W89" s="3">
        <f t="shared" si="12"/>
        <v>88960.67994</v>
      </c>
      <c r="X89" s="3">
        <f t="shared" si="13"/>
        <v>189.6816204</v>
      </c>
    </row>
    <row r="90" ht="14.25" customHeight="1">
      <c r="A90" s="42">
        <v>252.0</v>
      </c>
      <c r="B90" s="42">
        <v>1.0</v>
      </c>
      <c r="C90" s="37">
        <v>5.0</v>
      </c>
      <c r="D90" s="37" t="str">
        <f t="shared" si="4"/>
        <v>2</v>
      </c>
      <c r="E90" s="19" t="s">
        <v>710</v>
      </c>
      <c r="F90" s="43">
        <f t="shared" si="5"/>
        <v>0</v>
      </c>
      <c r="G90" s="20">
        <v>252.0</v>
      </c>
      <c r="H90" s="19" t="s">
        <v>710</v>
      </c>
      <c r="I90" s="3">
        <f>SUMIF(sitesfall2020!$A$13:$A$2390, Districts!$G90, sitesfall2020!H$13:H$2390)</f>
        <v>1129</v>
      </c>
      <c r="J90" s="3">
        <f>SUMIF(sitesfall2020!$A$13:$A$2390, Districts!$G90, sitesfall2020!I$13:I$2390)</f>
        <v>119</v>
      </c>
      <c r="K90" s="3">
        <f>SUMIF(sitesfall2020!$A$13:$A$2390, Districts!$G90, sitesfall2020!J$13:J$2390)</f>
        <v>50</v>
      </c>
      <c r="L90" s="3">
        <f>SUMIF(sitesfall2020!$A$13:$A$2390, Districts!$G90, sitesfall2020!K$13:K$2390)</f>
        <v>144</v>
      </c>
      <c r="M90" s="44">
        <f t="shared" si="6"/>
        <v>0.1496899911</v>
      </c>
      <c r="N90" s="3">
        <f>SUMIF(sitesfall2020!$A$13:$A$2390, Districts!$G90, sitesfall2020!O$13:O$2390)</f>
        <v>83399.68</v>
      </c>
      <c r="O90" s="3"/>
      <c r="P90" s="3">
        <f>SUMIF(sitesfall2020!$Z$13:$Z$2390,$G90,sitesfall2020!AP$13:AP$2390)</f>
        <v>83399.68</v>
      </c>
      <c r="Q90" s="3">
        <f t="shared" si="7"/>
        <v>73.87039858</v>
      </c>
      <c r="R90" s="3">
        <f t="shared" si="8"/>
        <v>579.1644444</v>
      </c>
      <c r="S90" s="3">
        <f t="shared" si="9"/>
        <v>0</v>
      </c>
      <c r="T90" s="3">
        <f t="shared" si="10"/>
        <v>0</v>
      </c>
      <c r="V90" s="3">
        <f t="shared" si="11"/>
        <v>262804.1551</v>
      </c>
      <c r="W90" s="3">
        <f t="shared" si="12"/>
        <v>179404.4751</v>
      </c>
      <c r="X90" s="3">
        <f t="shared" si="13"/>
        <v>158.9056467</v>
      </c>
    </row>
    <row r="91" ht="14.25" customHeight="1">
      <c r="A91" s="42">
        <v>253.0</v>
      </c>
      <c r="B91" s="42">
        <v>1.0</v>
      </c>
      <c r="C91" s="37">
        <v>6.0</v>
      </c>
      <c r="D91" s="37" t="str">
        <f t="shared" si="4"/>
        <v>2</v>
      </c>
      <c r="E91" s="19" t="s">
        <v>711</v>
      </c>
      <c r="F91" s="43">
        <f t="shared" si="5"/>
        <v>0</v>
      </c>
      <c r="G91" s="20">
        <v>253.0</v>
      </c>
      <c r="H91" s="19" t="s">
        <v>711</v>
      </c>
      <c r="I91" s="3">
        <f>SUMIF(sitesfall2020!$A$13:$A$2390, Districts!$G91, sitesfall2020!H$13:H$2390)</f>
        <v>723</v>
      </c>
      <c r="J91" s="3">
        <f>SUMIF(sitesfall2020!$A$13:$A$2390, Districts!$G91, sitesfall2020!I$13:I$2390)</f>
        <v>72</v>
      </c>
      <c r="K91" s="3">
        <f>SUMIF(sitesfall2020!$A$13:$A$2390, Districts!$G91, sitesfall2020!J$13:J$2390)</f>
        <v>17</v>
      </c>
      <c r="L91" s="3">
        <f>SUMIF(sitesfall2020!$A$13:$A$2390, Districts!$G91, sitesfall2020!K$13:K$2390)</f>
        <v>80.5</v>
      </c>
      <c r="M91" s="44">
        <f t="shared" si="6"/>
        <v>0.1230982019</v>
      </c>
      <c r="N91" s="3">
        <f>SUMIF(sitesfall2020!$A$13:$A$2390, Districts!$G91, sitesfall2020!O$13:O$2390)</f>
        <v>38549.44</v>
      </c>
      <c r="O91" s="3"/>
      <c r="P91" s="3">
        <f>SUMIF(sitesfall2020!$Z$13:$Z$2390,$G91,sitesfall2020!AP$13:AP$2390)</f>
        <v>38549.44</v>
      </c>
      <c r="Q91" s="3">
        <f t="shared" si="7"/>
        <v>53.31872752</v>
      </c>
      <c r="R91" s="3">
        <f t="shared" si="8"/>
        <v>478.8750311</v>
      </c>
      <c r="S91" s="3">
        <f t="shared" si="9"/>
        <v>0</v>
      </c>
      <c r="T91" s="3">
        <f t="shared" si="10"/>
        <v>0</v>
      </c>
      <c r="V91" s="3">
        <f t="shared" si="11"/>
        <v>146914.8228</v>
      </c>
      <c r="W91" s="3">
        <f t="shared" si="12"/>
        <v>108365.3828</v>
      </c>
      <c r="X91" s="3">
        <f t="shared" si="13"/>
        <v>149.8829638</v>
      </c>
    </row>
    <row r="92" ht="14.25" customHeight="1">
      <c r="A92" s="42">
        <v>255.0</v>
      </c>
      <c r="B92" s="42">
        <v>1.0</v>
      </c>
      <c r="C92" s="37">
        <v>5.0</v>
      </c>
      <c r="D92" s="37" t="str">
        <f t="shared" si="4"/>
        <v>2</v>
      </c>
      <c r="E92" s="19" t="s">
        <v>712</v>
      </c>
      <c r="F92" s="43">
        <f t="shared" si="5"/>
        <v>0</v>
      </c>
      <c r="G92" s="20">
        <v>255.0</v>
      </c>
      <c r="H92" s="19" t="s">
        <v>712</v>
      </c>
      <c r="I92" s="3">
        <f>SUMIF(sitesfall2020!$A$13:$A$2390, Districts!$G92, sitesfall2020!H$13:H$2390)</f>
        <v>1439</v>
      </c>
      <c r="J92" s="3">
        <f>SUMIF(sitesfall2020!$A$13:$A$2390, Districts!$G92, sitesfall2020!I$13:I$2390)</f>
        <v>125</v>
      </c>
      <c r="K92" s="3">
        <f>SUMIF(sitesfall2020!$A$13:$A$2390, Districts!$G92, sitesfall2020!J$13:J$2390)</f>
        <v>56</v>
      </c>
      <c r="L92" s="3">
        <f>SUMIF(sitesfall2020!$A$13:$A$2390, Districts!$G92, sitesfall2020!K$13:K$2390)</f>
        <v>153</v>
      </c>
      <c r="M92" s="44">
        <f t="shared" si="6"/>
        <v>0.1257817929</v>
      </c>
      <c r="N92" s="3">
        <f>SUMIF(sitesfall2020!$A$13:$A$2390, Districts!$G92, sitesfall2020!O$13:O$2390)</f>
        <v>69938.88</v>
      </c>
      <c r="O92" s="3"/>
      <c r="P92" s="3">
        <f>SUMIF(sitesfall2020!$Z$13:$Z$2390,$G92,sitesfall2020!AP$13:AP$2390)</f>
        <v>69938.88</v>
      </c>
      <c r="Q92" s="3">
        <f t="shared" si="7"/>
        <v>48.60241835</v>
      </c>
      <c r="R92" s="3">
        <f t="shared" si="8"/>
        <v>457.1168627</v>
      </c>
      <c r="S92" s="3">
        <f t="shared" si="9"/>
        <v>0</v>
      </c>
      <c r="T92" s="3">
        <f t="shared" si="10"/>
        <v>0</v>
      </c>
      <c r="V92" s="3">
        <f t="shared" si="11"/>
        <v>279229.4148</v>
      </c>
      <c r="W92" s="3">
        <f t="shared" si="12"/>
        <v>209290.5348</v>
      </c>
      <c r="X92" s="3">
        <f t="shared" si="13"/>
        <v>145.4416503</v>
      </c>
    </row>
    <row r="93" ht="14.25" customHeight="1">
      <c r="A93" s="42">
        <v>256.0</v>
      </c>
      <c r="B93" s="42">
        <v>1.0</v>
      </c>
      <c r="C93" s="37">
        <v>4.0</v>
      </c>
      <c r="D93" s="37" t="str">
        <f t="shared" si="4"/>
        <v>2</v>
      </c>
      <c r="E93" s="19" t="s">
        <v>713</v>
      </c>
      <c r="F93" s="43">
        <f t="shared" si="5"/>
        <v>0</v>
      </c>
      <c r="G93" s="20">
        <v>256.0</v>
      </c>
      <c r="H93" s="19" t="s">
        <v>713</v>
      </c>
      <c r="I93" s="3">
        <f>SUMIF(sitesfall2020!$A$13:$A$2390, Districts!$G93, sitesfall2020!H$13:H$2390)</f>
        <v>2526</v>
      </c>
      <c r="J93" s="3">
        <f>SUMIF(sitesfall2020!$A$13:$A$2390, Districts!$G93, sitesfall2020!I$13:I$2390)</f>
        <v>537</v>
      </c>
      <c r="K93" s="3">
        <f>SUMIF(sitesfall2020!$A$13:$A$2390, Districts!$G93, sitesfall2020!J$13:J$2390)</f>
        <v>148</v>
      </c>
      <c r="L93" s="3">
        <f>SUMIF(sitesfall2020!$A$13:$A$2390, Districts!$G93, sitesfall2020!K$13:K$2390)</f>
        <v>611</v>
      </c>
      <c r="M93" s="44">
        <f t="shared" si="6"/>
        <v>0.2711797308</v>
      </c>
      <c r="N93" s="3">
        <f>SUMIF(sitesfall2020!$A$13:$A$2390, Districts!$G93, sitesfall2020!O$13:O$2390)</f>
        <v>667884.8</v>
      </c>
      <c r="O93" s="3"/>
      <c r="P93" s="3">
        <f>SUMIF(sitesfall2020!$Z$13:$Z$2390,$G93,sitesfall2020!AP$13:AP$2390)</f>
        <v>667884.8</v>
      </c>
      <c r="Q93" s="3">
        <f t="shared" si="7"/>
        <v>264.4041172</v>
      </c>
      <c r="R93" s="3">
        <f t="shared" si="8"/>
        <v>1093.101146</v>
      </c>
      <c r="S93" s="3">
        <f t="shared" si="9"/>
        <v>0</v>
      </c>
      <c r="T93" s="3">
        <f t="shared" si="10"/>
        <v>0</v>
      </c>
      <c r="V93" s="3">
        <f t="shared" si="11"/>
        <v>1115092.631</v>
      </c>
      <c r="W93" s="3">
        <f t="shared" si="12"/>
        <v>447207.8305</v>
      </c>
      <c r="X93" s="3">
        <f t="shared" si="13"/>
        <v>177.0418965</v>
      </c>
    </row>
    <row r="94" ht="14.25" customHeight="1">
      <c r="A94" s="42">
        <v>261.0</v>
      </c>
      <c r="B94" s="42">
        <v>1.0</v>
      </c>
      <c r="C94" s="37">
        <v>6.0</v>
      </c>
      <c r="D94" s="37" t="str">
        <f t="shared" si="4"/>
        <v>2</v>
      </c>
      <c r="E94" s="19" t="s">
        <v>714</v>
      </c>
      <c r="F94" s="43">
        <f t="shared" si="5"/>
        <v>0</v>
      </c>
      <c r="G94" s="20">
        <v>261.0</v>
      </c>
      <c r="H94" s="19" t="s">
        <v>714</v>
      </c>
      <c r="I94" s="3">
        <f>SUMIF(sitesfall2020!$A$13:$A$2390, Districts!$G94, sitesfall2020!H$13:H$2390)</f>
        <v>324</v>
      </c>
      <c r="J94" s="3">
        <f>SUMIF(sitesfall2020!$A$13:$A$2390, Districts!$G94, sitesfall2020!I$13:I$2390)</f>
        <v>65</v>
      </c>
      <c r="K94" s="3">
        <f>SUMIF(sitesfall2020!$A$13:$A$2390, Districts!$G94, sitesfall2020!J$13:J$2390)</f>
        <v>46</v>
      </c>
      <c r="L94" s="3">
        <f>SUMIF(sitesfall2020!$A$13:$A$2390, Districts!$G94, sitesfall2020!K$13:K$2390)</f>
        <v>88</v>
      </c>
      <c r="M94" s="44">
        <f t="shared" si="6"/>
        <v>0.3425925926</v>
      </c>
      <c r="N94" s="3">
        <f>SUMIF(sitesfall2020!$A$13:$A$2390, Districts!$G94, sitesfall2020!O$13:O$2390)</f>
        <v>103104</v>
      </c>
      <c r="O94" s="3"/>
      <c r="P94" s="3">
        <f>SUMIF(sitesfall2020!$Z$13:$Z$2390,$G94,sitesfall2020!AP$13:AP$2390)</f>
        <v>103104</v>
      </c>
      <c r="Q94" s="3">
        <f t="shared" si="7"/>
        <v>318.2222222</v>
      </c>
      <c r="R94" s="3">
        <f t="shared" si="8"/>
        <v>1171.636364</v>
      </c>
      <c r="S94" s="3">
        <f t="shared" si="9"/>
        <v>0</v>
      </c>
      <c r="T94" s="3">
        <f t="shared" si="10"/>
        <v>0</v>
      </c>
      <c r="V94" s="3">
        <f t="shared" si="11"/>
        <v>160602.5393</v>
      </c>
      <c r="W94" s="3">
        <f t="shared" si="12"/>
        <v>57498.53926</v>
      </c>
      <c r="X94" s="3">
        <f t="shared" si="13"/>
        <v>177.4646273</v>
      </c>
    </row>
    <row r="95" ht="14.25" customHeight="1">
      <c r="A95" s="42">
        <v>264.0</v>
      </c>
      <c r="B95" s="42">
        <v>1.0</v>
      </c>
      <c r="C95" s="37">
        <v>6.0</v>
      </c>
      <c r="D95" s="37" t="str">
        <f t="shared" si="4"/>
        <v>2</v>
      </c>
      <c r="E95" s="19" t="s">
        <v>715</v>
      </c>
      <c r="F95" s="43">
        <f t="shared" si="5"/>
        <v>0</v>
      </c>
      <c r="G95" s="20">
        <v>264.0</v>
      </c>
      <c r="H95" s="19" t="s">
        <v>715</v>
      </c>
      <c r="I95" s="3">
        <f>SUMIF(sitesfall2020!$A$13:$A$2390, Districts!$G95, sitesfall2020!H$13:H$2390)</f>
        <v>93</v>
      </c>
      <c r="J95" s="3">
        <f>SUMIF(sitesfall2020!$A$13:$A$2390, Districts!$G95, sitesfall2020!I$13:I$2390)</f>
        <v>26</v>
      </c>
      <c r="K95" s="3">
        <f>SUMIF(sitesfall2020!$A$13:$A$2390, Districts!$G95, sitesfall2020!J$13:J$2390)</f>
        <v>11</v>
      </c>
      <c r="L95" s="3">
        <f>SUMIF(sitesfall2020!$A$13:$A$2390, Districts!$G95, sitesfall2020!K$13:K$2390)</f>
        <v>31.5</v>
      </c>
      <c r="M95" s="44">
        <f t="shared" si="6"/>
        <v>0.3978494624</v>
      </c>
      <c r="N95" s="3">
        <f>SUMIF(sitesfall2020!$A$13:$A$2390, Districts!$G95, sitesfall2020!O$13:O$2390)</f>
        <v>48229.76</v>
      </c>
      <c r="O95" s="3"/>
      <c r="P95" s="3">
        <f>SUMIF(sitesfall2020!$Z$13:$Z$2390,$G95,sitesfall2020!AP$13:AP$2390)</f>
        <v>48229.76</v>
      </c>
      <c r="Q95" s="3">
        <f t="shared" si="7"/>
        <v>518.5995699</v>
      </c>
      <c r="R95" s="3">
        <f t="shared" si="8"/>
        <v>1531.103492</v>
      </c>
      <c r="S95" s="3">
        <f t="shared" si="9"/>
        <v>0</v>
      </c>
      <c r="T95" s="3">
        <f t="shared" si="10"/>
        <v>0</v>
      </c>
      <c r="V95" s="3">
        <f t="shared" si="11"/>
        <v>57488.40894</v>
      </c>
      <c r="W95" s="3">
        <f t="shared" si="12"/>
        <v>9258.648938</v>
      </c>
      <c r="X95" s="3">
        <f t="shared" si="13"/>
        <v>99.55536492</v>
      </c>
    </row>
    <row r="96" ht="14.25" customHeight="1">
      <c r="A96" s="42">
        <v>270.0</v>
      </c>
      <c r="B96" s="42">
        <v>1.0</v>
      </c>
      <c r="C96" s="37">
        <v>2.0</v>
      </c>
      <c r="D96" s="37" t="str">
        <f t="shared" si="4"/>
        <v>1</v>
      </c>
      <c r="E96" s="19" t="s">
        <v>716</v>
      </c>
      <c r="F96" s="43">
        <f t="shared" si="5"/>
        <v>0</v>
      </c>
      <c r="G96" s="20">
        <v>270.0</v>
      </c>
      <c r="H96" s="19" t="s">
        <v>716</v>
      </c>
      <c r="I96" s="3">
        <f>SUMIF(sitesfall2020!$A$13:$A$2390, Districts!$G96, sitesfall2020!H$13:H$2390)</f>
        <v>6845</v>
      </c>
      <c r="J96" s="3">
        <f>SUMIF(sitesfall2020!$A$13:$A$2390, Districts!$G96, sitesfall2020!I$13:I$2390)</f>
        <v>1752</v>
      </c>
      <c r="K96" s="3">
        <f>SUMIF(sitesfall2020!$A$13:$A$2390, Districts!$G96, sitesfall2020!J$13:J$2390)</f>
        <v>366</v>
      </c>
      <c r="L96" s="3">
        <f>SUMIF(sitesfall2020!$A$13:$A$2390, Districts!$G96, sitesfall2020!K$13:K$2390)</f>
        <v>1935</v>
      </c>
      <c r="M96" s="44">
        <f t="shared" si="6"/>
        <v>0.3094229364</v>
      </c>
      <c r="N96" s="3">
        <f>SUMIF(sitesfall2020!$A$13:$A$2390, Districts!$G96, sitesfall2020!O$13:O$2390)</f>
        <v>2809927.68</v>
      </c>
      <c r="O96" s="3"/>
      <c r="P96" s="3">
        <f>SUMIF(sitesfall2020!$Z$13:$Z$2390,$G96,sitesfall2020!AP$13:AP$2390)</f>
        <v>2809927.68</v>
      </c>
      <c r="Q96" s="3">
        <f t="shared" si="7"/>
        <v>410.5080614</v>
      </c>
      <c r="R96" s="3">
        <f t="shared" si="8"/>
        <v>1452.159008</v>
      </c>
      <c r="S96" s="3">
        <f t="shared" si="9"/>
        <v>0</v>
      </c>
      <c r="T96" s="3">
        <f t="shared" si="10"/>
        <v>0</v>
      </c>
      <c r="V96" s="3">
        <f t="shared" si="11"/>
        <v>3531430.835</v>
      </c>
      <c r="W96" s="3">
        <f t="shared" si="12"/>
        <v>721503.1548</v>
      </c>
      <c r="X96" s="3">
        <f t="shared" si="13"/>
        <v>105.4058663</v>
      </c>
    </row>
    <row r="97" ht="14.25" customHeight="1">
      <c r="A97" s="42">
        <v>271.0</v>
      </c>
      <c r="B97" s="42">
        <v>1.0</v>
      </c>
      <c r="C97" s="37">
        <v>3.0</v>
      </c>
      <c r="D97" s="37" t="str">
        <f t="shared" si="4"/>
        <v>1</v>
      </c>
      <c r="E97" s="19" t="s">
        <v>717</v>
      </c>
      <c r="F97" s="43">
        <f t="shared" si="5"/>
        <v>0</v>
      </c>
      <c r="G97" s="20">
        <v>271.0</v>
      </c>
      <c r="H97" s="19" t="s">
        <v>717</v>
      </c>
      <c r="I97" s="3">
        <f>SUMIF(sitesfall2020!$A$13:$A$2390, Districts!$G97, sitesfall2020!H$13:H$2390)</f>
        <v>10121</v>
      </c>
      <c r="J97" s="3">
        <f>SUMIF(sitesfall2020!$A$13:$A$2390, Districts!$G97, sitesfall2020!I$13:I$2390)</f>
        <v>3231</v>
      </c>
      <c r="K97" s="3">
        <f>SUMIF(sitesfall2020!$A$13:$A$2390, Districts!$G97, sitesfall2020!J$13:J$2390)</f>
        <v>832</v>
      </c>
      <c r="L97" s="3">
        <f>SUMIF(sitesfall2020!$A$13:$A$2390, Districts!$G97, sitesfall2020!K$13:K$2390)</f>
        <v>3647</v>
      </c>
      <c r="M97" s="44">
        <f t="shared" si="6"/>
        <v>0.4014425452</v>
      </c>
      <c r="N97" s="3">
        <f>SUMIF(sitesfall2020!$A$13:$A$2390, Districts!$G97, sitesfall2020!O$13:O$2390)</f>
        <v>6754343.04</v>
      </c>
      <c r="O97" s="3"/>
      <c r="P97" s="3">
        <f>SUMIF(sitesfall2020!$Z$13:$Z$2390,$G97,sitesfall2020!AP$13:AP$2390)</f>
        <v>6754343.04</v>
      </c>
      <c r="Q97" s="3">
        <f t="shared" si="7"/>
        <v>667.359257</v>
      </c>
      <c r="R97" s="3">
        <f t="shared" si="8"/>
        <v>1852.027157</v>
      </c>
      <c r="S97" s="3">
        <f t="shared" si="9"/>
        <v>0</v>
      </c>
      <c r="T97" s="3">
        <f t="shared" si="10"/>
        <v>0</v>
      </c>
      <c r="V97" s="3">
        <f t="shared" si="11"/>
        <v>6655880.235</v>
      </c>
      <c r="W97" s="3">
        <f t="shared" si="12"/>
        <v>-98462.80518</v>
      </c>
      <c r="X97" s="3">
        <f t="shared" si="13"/>
        <v>-9.728564883</v>
      </c>
    </row>
    <row r="98" ht="14.25" customHeight="1">
      <c r="A98" s="42">
        <v>272.0</v>
      </c>
      <c r="B98" s="42">
        <v>1.0</v>
      </c>
      <c r="C98" s="37">
        <v>3.0</v>
      </c>
      <c r="D98" s="37" t="str">
        <f t="shared" si="4"/>
        <v>1</v>
      </c>
      <c r="E98" s="19" t="s">
        <v>718</v>
      </c>
      <c r="F98" s="43">
        <f t="shared" si="5"/>
        <v>0</v>
      </c>
      <c r="G98" s="20">
        <v>272.0</v>
      </c>
      <c r="H98" s="19" t="s">
        <v>718</v>
      </c>
      <c r="I98" s="3">
        <f>SUMIF(sitesfall2020!$A$13:$A$2390, Districts!$G98, sitesfall2020!H$13:H$2390)</f>
        <v>8606</v>
      </c>
      <c r="J98" s="3">
        <f>SUMIF(sitesfall2020!$A$13:$A$2390, Districts!$G98, sitesfall2020!I$13:I$2390)</f>
        <v>1391</v>
      </c>
      <c r="K98" s="3">
        <f>SUMIF(sitesfall2020!$A$13:$A$2390, Districts!$G98, sitesfall2020!J$13:J$2390)</f>
        <v>221</v>
      </c>
      <c r="L98" s="3">
        <f>SUMIF(sitesfall2020!$A$13:$A$2390, Districts!$G98, sitesfall2020!K$13:K$2390)</f>
        <v>1501.5</v>
      </c>
      <c r="M98" s="44">
        <f t="shared" si="6"/>
        <v>0.1873111782</v>
      </c>
      <c r="N98" s="3">
        <f>SUMIF(sitesfall2020!$A$13:$A$2390, Districts!$G98, sitesfall2020!O$13:O$2390)</f>
        <v>1270298.56</v>
      </c>
      <c r="O98" s="3"/>
      <c r="P98" s="3">
        <f>SUMIF(sitesfall2020!$Z$13:$Z$2390,$G98,sitesfall2020!AP$13:AP$2390)</f>
        <v>1270298.56</v>
      </c>
      <c r="Q98" s="3">
        <f t="shared" si="7"/>
        <v>147.6061538</v>
      </c>
      <c r="R98" s="3">
        <f t="shared" si="8"/>
        <v>846.019687</v>
      </c>
      <c r="S98" s="3">
        <f t="shared" si="9"/>
        <v>0</v>
      </c>
      <c r="T98" s="3">
        <f t="shared" si="10"/>
        <v>0</v>
      </c>
      <c r="V98" s="3">
        <f t="shared" si="11"/>
        <v>2740280.826</v>
      </c>
      <c r="W98" s="3">
        <f t="shared" si="12"/>
        <v>1469982.266</v>
      </c>
      <c r="X98" s="3">
        <f t="shared" si="13"/>
        <v>170.8090014</v>
      </c>
    </row>
    <row r="99" ht="14.25" customHeight="1">
      <c r="A99" s="42">
        <v>273.0</v>
      </c>
      <c r="B99" s="42">
        <v>1.0</v>
      </c>
      <c r="C99" s="37">
        <v>2.0</v>
      </c>
      <c r="D99" s="37" t="str">
        <f t="shared" si="4"/>
        <v>1</v>
      </c>
      <c r="E99" s="19" t="s">
        <v>719</v>
      </c>
      <c r="F99" s="43">
        <f t="shared" si="5"/>
        <v>0</v>
      </c>
      <c r="G99" s="20">
        <v>273.0</v>
      </c>
      <c r="H99" s="19" t="s">
        <v>719</v>
      </c>
      <c r="I99" s="3">
        <f>SUMIF(sitesfall2020!$A$13:$A$2390, Districts!$G99, sitesfall2020!H$13:H$2390)</f>
        <v>8348</v>
      </c>
      <c r="J99" s="3">
        <f>SUMIF(sitesfall2020!$A$13:$A$2390, Districts!$G99, sitesfall2020!I$13:I$2390)</f>
        <v>596</v>
      </c>
      <c r="K99" s="3">
        <f>SUMIF(sitesfall2020!$A$13:$A$2390, Districts!$G99, sitesfall2020!J$13:J$2390)</f>
        <v>120</v>
      </c>
      <c r="L99" s="3">
        <f>SUMIF(sitesfall2020!$A$13:$A$2390, Districts!$G99, sitesfall2020!K$13:K$2390)</f>
        <v>656</v>
      </c>
      <c r="M99" s="44">
        <f t="shared" si="6"/>
        <v>0.08576904648</v>
      </c>
      <c r="N99" s="3">
        <f>SUMIF(sitesfall2020!$A$13:$A$2390, Districts!$G99, sitesfall2020!O$13:O$2390)</f>
        <v>242924.48</v>
      </c>
      <c r="O99" s="3"/>
      <c r="P99" s="3">
        <f>SUMIF(sitesfall2020!$Z$13:$Z$2390,$G99,sitesfall2020!AP$13:AP$2390)</f>
        <v>242924.48</v>
      </c>
      <c r="Q99" s="3">
        <f t="shared" si="7"/>
        <v>29.09972209</v>
      </c>
      <c r="R99" s="3">
        <f t="shared" si="8"/>
        <v>370.3117073</v>
      </c>
      <c r="S99" s="3">
        <f t="shared" si="9"/>
        <v>0</v>
      </c>
      <c r="T99" s="3">
        <f t="shared" si="10"/>
        <v>0</v>
      </c>
      <c r="V99" s="3">
        <f t="shared" si="11"/>
        <v>1197218.929</v>
      </c>
      <c r="W99" s="3">
        <f t="shared" si="12"/>
        <v>954294.449</v>
      </c>
      <c r="X99" s="3">
        <f t="shared" si="13"/>
        <v>114.314141</v>
      </c>
    </row>
    <row r="100" ht="14.25" customHeight="1">
      <c r="A100" s="42">
        <v>276.0</v>
      </c>
      <c r="B100" s="42">
        <v>1.0</v>
      </c>
      <c r="C100" s="37">
        <v>3.0</v>
      </c>
      <c r="D100" s="37" t="str">
        <f t="shared" si="4"/>
        <v>1</v>
      </c>
      <c r="E100" s="19" t="s">
        <v>720</v>
      </c>
      <c r="F100" s="43">
        <f t="shared" si="5"/>
        <v>0</v>
      </c>
      <c r="G100" s="20">
        <v>276.0</v>
      </c>
      <c r="H100" s="19" t="s">
        <v>720</v>
      </c>
      <c r="I100" s="3">
        <f>SUMIF(sitesfall2020!$A$13:$A$2390, Districts!$G100, sitesfall2020!H$13:H$2390)</f>
        <v>11106</v>
      </c>
      <c r="J100" s="3">
        <f>SUMIF(sitesfall2020!$A$13:$A$2390, Districts!$G100, sitesfall2020!I$13:I$2390)</f>
        <v>398</v>
      </c>
      <c r="K100" s="3">
        <f>SUMIF(sitesfall2020!$A$13:$A$2390, Districts!$G100, sitesfall2020!J$13:J$2390)</f>
        <v>71</v>
      </c>
      <c r="L100" s="3">
        <f>SUMIF(sitesfall2020!$A$13:$A$2390, Districts!$G100, sitesfall2020!K$13:K$2390)</f>
        <v>433.5</v>
      </c>
      <c r="M100" s="44">
        <f t="shared" si="6"/>
        <v>0.04222942554</v>
      </c>
      <c r="N100" s="3">
        <f>SUMIF(sitesfall2020!$A$13:$A$2390, Districts!$G100, sitesfall2020!O$13:O$2390)</f>
        <v>79733.76</v>
      </c>
      <c r="O100" s="3"/>
      <c r="P100" s="3">
        <f>SUMIF(sitesfall2020!$Z$13:$Z$2390,$G100,sitesfall2020!AP$13:AP$2390)</f>
        <v>79733.76</v>
      </c>
      <c r="Q100" s="3">
        <f t="shared" si="7"/>
        <v>7.179340897</v>
      </c>
      <c r="R100" s="3">
        <f t="shared" si="8"/>
        <v>183.9302422</v>
      </c>
      <c r="S100" s="3">
        <f t="shared" si="9"/>
        <v>0</v>
      </c>
      <c r="T100" s="3">
        <f t="shared" si="10"/>
        <v>0</v>
      </c>
      <c r="V100" s="3">
        <f t="shared" si="11"/>
        <v>791150.0087</v>
      </c>
      <c r="W100" s="3">
        <f t="shared" si="12"/>
        <v>711416.2487</v>
      </c>
      <c r="X100" s="3">
        <f t="shared" si="13"/>
        <v>64.05692857</v>
      </c>
    </row>
    <row r="101" ht="14.25" customHeight="1">
      <c r="A101" s="42">
        <v>277.0</v>
      </c>
      <c r="B101" s="42">
        <v>1.0</v>
      </c>
      <c r="C101" s="37">
        <v>3.0</v>
      </c>
      <c r="D101" s="37" t="str">
        <f t="shared" si="4"/>
        <v>1</v>
      </c>
      <c r="E101" s="19" t="s">
        <v>721</v>
      </c>
      <c r="F101" s="43">
        <f t="shared" si="5"/>
        <v>0</v>
      </c>
      <c r="G101" s="20">
        <v>277.0</v>
      </c>
      <c r="H101" s="19" t="s">
        <v>721</v>
      </c>
      <c r="I101" s="3">
        <f>SUMIF(sitesfall2020!$A$13:$A$2390, Districts!$G101, sitesfall2020!H$13:H$2390)</f>
        <v>2480</v>
      </c>
      <c r="J101" s="3">
        <f>SUMIF(sitesfall2020!$A$13:$A$2390, Districts!$G101, sitesfall2020!I$13:I$2390)</f>
        <v>254</v>
      </c>
      <c r="K101" s="3">
        <f>SUMIF(sitesfall2020!$A$13:$A$2390, Districts!$G101, sitesfall2020!J$13:J$2390)</f>
        <v>104</v>
      </c>
      <c r="L101" s="3">
        <f>SUMIF(sitesfall2020!$A$13:$A$2390, Districts!$G101, sitesfall2020!K$13:K$2390)</f>
        <v>306</v>
      </c>
      <c r="M101" s="44">
        <f t="shared" si="6"/>
        <v>0.1443548387</v>
      </c>
      <c r="N101" s="3">
        <f>SUMIF(sitesfall2020!$A$13:$A$2390, Districts!$G101, sitesfall2020!O$13:O$2390)</f>
        <v>168403.2</v>
      </c>
      <c r="O101" s="3"/>
      <c r="P101" s="3">
        <f>SUMIF(sitesfall2020!$Z$13:$Z$2390,$G101,sitesfall2020!AP$13:AP$2390)</f>
        <v>168403.2</v>
      </c>
      <c r="Q101" s="3">
        <f t="shared" si="7"/>
        <v>67.90451613</v>
      </c>
      <c r="R101" s="3">
        <f t="shared" si="8"/>
        <v>550.3372549</v>
      </c>
      <c r="S101" s="3">
        <f t="shared" si="9"/>
        <v>0</v>
      </c>
      <c r="T101" s="3">
        <f t="shared" si="10"/>
        <v>0</v>
      </c>
      <c r="V101" s="3">
        <f t="shared" si="11"/>
        <v>558458.8297</v>
      </c>
      <c r="W101" s="3">
        <f t="shared" si="12"/>
        <v>390055.6297</v>
      </c>
      <c r="X101" s="3">
        <f t="shared" si="13"/>
        <v>157.2804958</v>
      </c>
    </row>
    <row r="102" ht="14.25" customHeight="1">
      <c r="A102" s="42">
        <v>278.0</v>
      </c>
      <c r="B102" s="42">
        <v>1.0</v>
      </c>
      <c r="C102" s="37">
        <v>3.0</v>
      </c>
      <c r="D102" s="37" t="str">
        <f t="shared" si="4"/>
        <v>1</v>
      </c>
      <c r="E102" s="19" t="s">
        <v>722</v>
      </c>
      <c r="F102" s="43">
        <f t="shared" si="5"/>
        <v>0</v>
      </c>
      <c r="G102" s="20">
        <v>278.0</v>
      </c>
      <c r="H102" s="19" t="s">
        <v>722</v>
      </c>
      <c r="I102" s="3">
        <f>SUMIF(sitesfall2020!$A$13:$A$2390, Districts!$G102, sitesfall2020!H$13:H$2390)</f>
        <v>2867</v>
      </c>
      <c r="J102" s="3">
        <f>SUMIF(sitesfall2020!$A$13:$A$2390, Districts!$G102, sitesfall2020!I$13:I$2390)</f>
        <v>127</v>
      </c>
      <c r="K102" s="3">
        <f>SUMIF(sitesfall2020!$A$13:$A$2390, Districts!$G102, sitesfall2020!J$13:J$2390)</f>
        <v>33</v>
      </c>
      <c r="L102" s="3">
        <f>SUMIF(sitesfall2020!$A$13:$A$2390, Districts!$G102, sitesfall2020!K$13:K$2390)</f>
        <v>143.5</v>
      </c>
      <c r="M102" s="44">
        <f t="shared" si="6"/>
        <v>0.05580746425</v>
      </c>
      <c r="N102" s="3">
        <f>SUMIF(sitesfall2020!$A$13:$A$2390, Districts!$G102, sitesfall2020!O$13:O$2390)</f>
        <v>31847.68</v>
      </c>
      <c r="O102" s="3"/>
      <c r="P102" s="3">
        <f>SUMIF(sitesfall2020!$Z$13:$Z$2390,$G102,sitesfall2020!AP$13:AP$2390)</f>
        <v>31847.68</v>
      </c>
      <c r="Q102" s="3">
        <f t="shared" si="7"/>
        <v>11.10836414</v>
      </c>
      <c r="R102" s="3">
        <f t="shared" si="8"/>
        <v>221.9350523</v>
      </c>
      <c r="S102" s="3">
        <f t="shared" si="9"/>
        <v>0</v>
      </c>
      <c r="T102" s="3">
        <f t="shared" si="10"/>
        <v>0</v>
      </c>
      <c r="V102" s="3">
        <f t="shared" si="11"/>
        <v>261891.6407</v>
      </c>
      <c r="W102" s="3">
        <f t="shared" si="12"/>
        <v>230043.9607</v>
      </c>
      <c r="X102" s="3">
        <f t="shared" si="13"/>
        <v>80.23856321</v>
      </c>
    </row>
    <row r="103" ht="14.25" customHeight="1">
      <c r="A103" s="42">
        <v>279.0</v>
      </c>
      <c r="B103" s="42">
        <v>1.0</v>
      </c>
      <c r="C103" s="37">
        <v>3.0</v>
      </c>
      <c r="D103" s="37" t="str">
        <f t="shared" si="4"/>
        <v>1</v>
      </c>
      <c r="E103" s="19" t="s">
        <v>723</v>
      </c>
      <c r="F103" s="43">
        <f t="shared" si="5"/>
        <v>0</v>
      </c>
      <c r="G103" s="20">
        <v>279.0</v>
      </c>
      <c r="H103" s="19" t="s">
        <v>723</v>
      </c>
      <c r="I103" s="3">
        <f>SUMIF(sitesfall2020!$A$13:$A$2390, Districts!$G103, sitesfall2020!H$13:H$2390)</f>
        <v>20664</v>
      </c>
      <c r="J103" s="3">
        <f>SUMIF(sitesfall2020!$A$13:$A$2390, Districts!$G103, sitesfall2020!I$13:I$2390)</f>
        <v>5135</v>
      </c>
      <c r="K103" s="3">
        <f>SUMIF(sitesfall2020!$A$13:$A$2390, Districts!$G103, sitesfall2020!J$13:J$2390)</f>
        <v>1028</v>
      </c>
      <c r="L103" s="3">
        <f>SUMIF(sitesfall2020!$A$13:$A$2390, Districts!$G103, sitesfall2020!K$13:K$2390)</f>
        <v>5649</v>
      </c>
      <c r="M103" s="44">
        <f t="shared" si="6"/>
        <v>0.2982481611</v>
      </c>
      <c r="N103" s="3">
        <f>SUMIF(sitesfall2020!$A$13:$A$2390, Districts!$G103, sitesfall2020!O$13:O$2390)</f>
        <v>8738121.28</v>
      </c>
      <c r="O103" s="3"/>
      <c r="P103" s="3">
        <f>SUMIF(sitesfall2020!$Z$13:$Z$2390,$G103,sitesfall2020!AP$13:AP$2390)</f>
        <v>8738121.28</v>
      </c>
      <c r="Q103" s="3">
        <f t="shared" si="7"/>
        <v>422.8668835</v>
      </c>
      <c r="R103" s="3">
        <f t="shared" si="8"/>
        <v>1546.843916</v>
      </c>
      <c r="S103" s="3">
        <f t="shared" si="9"/>
        <v>0</v>
      </c>
      <c r="T103" s="3">
        <f t="shared" si="10"/>
        <v>0</v>
      </c>
      <c r="V103" s="3">
        <f t="shared" si="11"/>
        <v>10309588</v>
      </c>
      <c r="W103" s="3">
        <f t="shared" si="12"/>
        <v>1571466.723</v>
      </c>
      <c r="X103" s="3">
        <f t="shared" si="13"/>
        <v>76.04852511</v>
      </c>
    </row>
    <row r="104" ht="14.25" customHeight="1">
      <c r="A104" s="42">
        <v>280.0</v>
      </c>
      <c r="B104" s="42">
        <v>1.0</v>
      </c>
      <c r="C104" s="37">
        <v>2.0</v>
      </c>
      <c r="D104" s="37" t="str">
        <f t="shared" si="4"/>
        <v>1</v>
      </c>
      <c r="E104" s="19" t="s">
        <v>724</v>
      </c>
      <c r="F104" s="43">
        <f t="shared" si="5"/>
        <v>0</v>
      </c>
      <c r="G104" s="20">
        <v>280.0</v>
      </c>
      <c r="H104" s="19" t="s">
        <v>724</v>
      </c>
      <c r="I104" s="3">
        <f>SUMIF(sitesfall2020!$A$13:$A$2390, Districts!$G104, sitesfall2020!H$13:H$2390)</f>
        <v>4166</v>
      </c>
      <c r="J104" s="3">
        <f>SUMIF(sitesfall2020!$A$13:$A$2390, Districts!$G104, sitesfall2020!I$13:I$2390)</f>
        <v>1830</v>
      </c>
      <c r="K104" s="3">
        <f>SUMIF(sitesfall2020!$A$13:$A$2390, Districts!$G104, sitesfall2020!J$13:J$2390)</f>
        <v>430</v>
      </c>
      <c r="L104" s="3">
        <f>SUMIF(sitesfall2020!$A$13:$A$2390, Districts!$G104, sitesfall2020!K$13:K$2390)</f>
        <v>2045</v>
      </c>
      <c r="M104" s="44">
        <f t="shared" si="6"/>
        <v>0.5424867979</v>
      </c>
      <c r="N104" s="3">
        <f>SUMIF(sitesfall2020!$A$13:$A$2390, Districts!$G104, sitesfall2020!O$13:O$2390)</f>
        <v>4409929.92</v>
      </c>
      <c r="O104" s="3"/>
      <c r="P104" s="3">
        <f>SUMIF(sitesfall2020!$Z$13:$Z$2390,$G104,sitesfall2020!AP$13:AP$2390)</f>
        <v>4409929.92</v>
      </c>
      <c r="Q104" s="3">
        <f t="shared" si="7"/>
        <v>1058.552549</v>
      </c>
      <c r="R104" s="3">
        <f t="shared" si="8"/>
        <v>2156.444949</v>
      </c>
      <c r="S104" s="3">
        <f t="shared" si="9"/>
        <v>0</v>
      </c>
      <c r="T104" s="3">
        <f t="shared" si="10"/>
        <v>0</v>
      </c>
      <c r="V104" s="3">
        <f t="shared" si="11"/>
        <v>3732184.009</v>
      </c>
      <c r="W104" s="3">
        <f t="shared" si="12"/>
        <v>-677745.9112</v>
      </c>
      <c r="X104" s="3">
        <f t="shared" si="13"/>
        <v>-162.6850483</v>
      </c>
    </row>
    <row r="105" ht="14.25" customHeight="1">
      <c r="A105" s="42">
        <v>281.0</v>
      </c>
      <c r="B105" s="42">
        <v>1.0</v>
      </c>
      <c r="C105" s="37">
        <v>2.0</v>
      </c>
      <c r="D105" s="37" t="str">
        <f t="shared" si="4"/>
        <v>1</v>
      </c>
      <c r="E105" s="19" t="s">
        <v>725</v>
      </c>
      <c r="F105" s="43">
        <f t="shared" si="5"/>
        <v>0</v>
      </c>
      <c r="G105" s="20">
        <v>281.0</v>
      </c>
      <c r="H105" s="19" t="s">
        <v>725</v>
      </c>
      <c r="I105" s="3">
        <f>SUMIF(sitesfall2020!$A$13:$A$2390, Districts!$G105, sitesfall2020!H$13:H$2390)</f>
        <v>11682</v>
      </c>
      <c r="J105" s="3">
        <f>SUMIF(sitesfall2020!$A$13:$A$2390, Districts!$G105, sitesfall2020!I$13:I$2390)</f>
        <v>4670</v>
      </c>
      <c r="K105" s="3">
        <f>SUMIF(sitesfall2020!$A$13:$A$2390, Districts!$G105, sitesfall2020!J$13:J$2390)</f>
        <v>1090</v>
      </c>
      <c r="L105" s="3">
        <f>SUMIF(sitesfall2020!$A$13:$A$2390, Districts!$G105, sitesfall2020!K$13:K$2390)</f>
        <v>5215</v>
      </c>
      <c r="M105" s="44">
        <f t="shared" si="6"/>
        <v>0.4930662558</v>
      </c>
      <c r="N105" s="3">
        <f>SUMIF(sitesfall2020!$A$13:$A$2390, Districts!$G105, sitesfall2020!O$13:O$2390)</f>
        <v>11089866.24</v>
      </c>
      <c r="O105" s="3"/>
      <c r="P105" s="3">
        <f>SUMIF(sitesfall2020!$Z$13:$Z$2390,$G105,sitesfall2020!AP$13:AP$2390)</f>
        <v>11089866.24</v>
      </c>
      <c r="Q105" s="3">
        <f t="shared" si="7"/>
        <v>949.3122958</v>
      </c>
      <c r="R105" s="3">
        <f t="shared" si="8"/>
        <v>2126.532357</v>
      </c>
      <c r="S105" s="3">
        <f t="shared" si="9"/>
        <v>0</v>
      </c>
      <c r="T105" s="3">
        <f t="shared" si="10"/>
        <v>0</v>
      </c>
      <c r="V105" s="3">
        <f t="shared" si="11"/>
        <v>9517525.48</v>
      </c>
      <c r="W105" s="3">
        <f t="shared" si="12"/>
        <v>-1572340.76</v>
      </c>
      <c r="X105" s="3">
        <f t="shared" si="13"/>
        <v>-134.5951687</v>
      </c>
    </row>
    <row r="106" ht="14.25" customHeight="1">
      <c r="A106" s="42">
        <v>282.0</v>
      </c>
      <c r="B106" s="42">
        <v>1.0</v>
      </c>
      <c r="C106" s="37">
        <v>2.0</v>
      </c>
      <c r="D106" s="37" t="str">
        <f t="shared" si="4"/>
        <v>1</v>
      </c>
      <c r="E106" s="19" t="s">
        <v>726</v>
      </c>
      <c r="F106" s="43">
        <f t="shared" si="5"/>
        <v>0</v>
      </c>
      <c r="G106" s="20">
        <v>282.0</v>
      </c>
      <c r="H106" s="19" t="s">
        <v>726</v>
      </c>
      <c r="I106" s="3">
        <f>SUMIF(sitesfall2020!$A$13:$A$2390, Districts!$G106, sitesfall2020!H$13:H$2390)</f>
        <v>1751</v>
      </c>
      <c r="J106" s="3">
        <f>SUMIF(sitesfall2020!$A$13:$A$2390, Districts!$G106, sitesfall2020!I$13:I$2390)</f>
        <v>264</v>
      </c>
      <c r="K106" s="3">
        <f>SUMIF(sitesfall2020!$A$13:$A$2390, Districts!$G106, sitesfall2020!J$13:J$2390)</f>
        <v>111</v>
      </c>
      <c r="L106" s="3">
        <f>SUMIF(sitesfall2020!$A$13:$A$2390, Districts!$G106, sitesfall2020!K$13:K$2390)</f>
        <v>319.5</v>
      </c>
      <c r="M106" s="44">
        <f t="shared" si="6"/>
        <v>0.2141633352</v>
      </c>
      <c r="N106" s="3">
        <f>SUMIF(sitesfall2020!$A$13:$A$2390, Districts!$G106, sitesfall2020!O$13:O$2390)</f>
        <v>253979.52</v>
      </c>
      <c r="O106" s="3"/>
      <c r="P106" s="3">
        <f>SUMIF(sitesfall2020!$Z$13:$Z$2390,$G106,sitesfall2020!AP$13:AP$2390)</f>
        <v>253979.52</v>
      </c>
      <c r="Q106" s="3">
        <f t="shared" si="7"/>
        <v>145.0482696</v>
      </c>
      <c r="R106" s="3">
        <f t="shared" si="8"/>
        <v>794.9280751</v>
      </c>
      <c r="S106" s="3">
        <f t="shared" si="9"/>
        <v>0</v>
      </c>
      <c r="T106" s="3">
        <f t="shared" si="10"/>
        <v>0</v>
      </c>
      <c r="V106" s="3">
        <f t="shared" si="11"/>
        <v>583096.7192</v>
      </c>
      <c r="W106" s="3">
        <f t="shared" si="12"/>
        <v>329117.1992</v>
      </c>
      <c r="X106" s="3">
        <f t="shared" si="13"/>
        <v>187.9595655</v>
      </c>
    </row>
    <row r="107" ht="14.25" customHeight="1">
      <c r="A107" s="42">
        <v>283.0</v>
      </c>
      <c r="B107" s="42">
        <v>1.0</v>
      </c>
      <c r="C107" s="37">
        <v>2.0</v>
      </c>
      <c r="D107" s="37" t="str">
        <f t="shared" si="4"/>
        <v>1</v>
      </c>
      <c r="E107" s="19" t="s">
        <v>727</v>
      </c>
      <c r="F107" s="43">
        <f t="shared" si="5"/>
        <v>0</v>
      </c>
      <c r="G107" s="20">
        <v>283.0</v>
      </c>
      <c r="H107" s="19" t="s">
        <v>727</v>
      </c>
      <c r="I107" s="3">
        <f>SUMIF(sitesfall2020!$A$13:$A$2390, Districts!$G107, sitesfall2020!H$13:H$2390)</f>
        <v>4580</v>
      </c>
      <c r="J107" s="3">
        <f>SUMIF(sitesfall2020!$A$13:$A$2390, Districts!$G107, sitesfall2020!I$13:I$2390)</f>
        <v>1073</v>
      </c>
      <c r="K107" s="3">
        <f>SUMIF(sitesfall2020!$A$13:$A$2390, Districts!$G107, sitesfall2020!J$13:J$2390)</f>
        <v>100</v>
      </c>
      <c r="L107" s="3">
        <f>SUMIF(sitesfall2020!$A$13:$A$2390, Districts!$G107, sitesfall2020!K$13:K$2390)</f>
        <v>1123</v>
      </c>
      <c r="M107" s="44">
        <f t="shared" si="6"/>
        <v>0.2561135371</v>
      </c>
      <c r="N107" s="3">
        <f>SUMIF(sitesfall2020!$A$13:$A$2390, Districts!$G107, sitesfall2020!O$13:O$2390)</f>
        <v>1277974.08</v>
      </c>
      <c r="O107" s="3"/>
      <c r="P107" s="3">
        <f>SUMIF(sitesfall2020!$Z$13:$Z$2390,$G107,sitesfall2020!AP$13:AP$2390)</f>
        <v>1277974.08</v>
      </c>
      <c r="Q107" s="3">
        <f t="shared" si="7"/>
        <v>279.0336419</v>
      </c>
      <c r="R107" s="3">
        <f t="shared" si="8"/>
        <v>1138.000071</v>
      </c>
      <c r="S107" s="3">
        <f t="shared" si="9"/>
        <v>0</v>
      </c>
      <c r="T107" s="3">
        <f t="shared" si="10"/>
        <v>0</v>
      </c>
      <c r="V107" s="3">
        <f t="shared" si="11"/>
        <v>2049507.404</v>
      </c>
      <c r="W107" s="3">
        <f t="shared" si="12"/>
        <v>771533.3244</v>
      </c>
      <c r="X107" s="3">
        <f t="shared" si="13"/>
        <v>168.4570577</v>
      </c>
    </row>
    <row r="108" ht="14.25" customHeight="1">
      <c r="A108" s="42">
        <v>284.0</v>
      </c>
      <c r="B108" s="42">
        <v>1.0</v>
      </c>
      <c r="C108" s="37">
        <v>3.0</v>
      </c>
      <c r="D108" s="37" t="str">
        <f t="shared" si="4"/>
        <v>1</v>
      </c>
      <c r="E108" s="19" t="s">
        <v>728</v>
      </c>
      <c r="F108" s="43">
        <f t="shared" si="5"/>
        <v>0</v>
      </c>
      <c r="G108" s="20">
        <v>284.0</v>
      </c>
      <c r="H108" s="19" t="s">
        <v>728</v>
      </c>
      <c r="I108" s="3">
        <f>SUMIF(sitesfall2020!$A$13:$A$2390, Districts!$G108, sitesfall2020!H$13:H$2390)</f>
        <v>12013</v>
      </c>
      <c r="J108" s="3">
        <f>SUMIF(sitesfall2020!$A$13:$A$2390, Districts!$G108, sitesfall2020!I$13:I$2390)</f>
        <v>867</v>
      </c>
      <c r="K108" s="3">
        <f>SUMIF(sitesfall2020!$A$13:$A$2390, Districts!$G108, sitesfall2020!J$13:J$2390)</f>
        <v>245</v>
      </c>
      <c r="L108" s="3">
        <f>SUMIF(sitesfall2020!$A$13:$A$2390, Districts!$G108, sitesfall2020!K$13:K$2390)</f>
        <v>989.5</v>
      </c>
      <c r="M108" s="44">
        <f t="shared" si="6"/>
        <v>0.09256638641</v>
      </c>
      <c r="N108" s="3">
        <f>SUMIF(sitesfall2020!$A$13:$A$2390, Districts!$G108, sitesfall2020!O$13:O$2390)</f>
        <v>538546.56</v>
      </c>
      <c r="O108" s="3"/>
      <c r="P108" s="3">
        <f>SUMIF(sitesfall2020!$Z$13:$Z$2390,$G108,sitesfall2020!AP$13:AP$2390)</f>
        <v>538546.56</v>
      </c>
      <c r="Q108" s="3">
        <f t="shared" si="7"/>
        <v>44.83031383</v>
      </c>
      <c r="R108" s="3">
        <f t="shared" si="8"/>
        <v>544.2613037</v>
      </c>
      <c r="S108" s="3">
        <f t="shared" si="9"/>
        <v>0</v>
      </c>
      <c r="T108" s="3">
        <f t="shared" si="10"/>
        <v>0</v>
      </c>
      <c r="V108" s="3">
        <f t="shared" si="11"/>
        <v>1805866.052</v>
      </c>
      <c r="W108" s="3">
        <f t="shared" si="12"/>
        <v>1267319.492</v>
      </c>
      <c r="X108" s="3">
        <f t="shared" si="13"/>
        <v>105.4956707</v>
      </c>
    </row>
    <row r="109" ht="14.25" customHeight="1">
      <c r="A109" s="42">
        <v>286.0</v>
      </c>
      <c r="B109" s="42">
        <v>1.0</v>
      </c>
      <c r="C109" s="37">
        <v>2.0</v>
      </c>
      <c r="D109" s="37" t="str">
        <f t="shared" si="4"/>
        <v>1</v>
      </c>
      <c r="E109" s="19" t="s">
        <v>729</v>
      </c>
      <c r="F109" s="43">
        <f t="shared" si="5"/>
        <v>0</v>
      </c>
      <c r="G109" s="20">
        <v>286.0</v>
      </c>
      <c r="H109" s="19" t="s">
        <v>729</v>
      </c>
      <c r="I109" s="3">
        <f>SUMIF(sitesfall2020!$A$13:$A$2390, Districts!$G109, sitesfall2020!H$13:H$2390)</f>
        <v>2333</v>
      </c>
      <c r="J109" s="3">
        <f>SUMIF(sitesfall2020!$A$13:$A$2390, Districts!$G109, sitesfall2020!I$13:I$2390)</f>
        <v>1361</v>
      </c>
      <c r="K109" s="3">
        <f>SUMIF(sitesfall2020!$A$13:$A$2390, Districts!$G109, sitesfall2020!J$13:J$2390)</f>
        <v>347</v>
      </c>
      <c r="L109" s="3">
        <f>SUMIF(sitesfall2020!$A$13:$A$2390, Districts!$G109, sitesfall2020!K$13:K$2390)</f>
        <v>1534.5</v>
      </c>
      <c r="M109" s="44">
        <f t="shared" si="6"/>
        <v>0.7321045864</v>
      </c>
      <c r="N109" s="3">
        <f>SUMIF(sitesfall2020!$A$13:$A$2390, Districts!$G109, sitesfall2020!O$13:O$2390)</f>
        <v>4477806.72</v>
      </c>
      <c r="O109" s="3"/>
      <c r="P109" s="3">
        <f>SUMIF(sitesfall2020!$Z$13:$Z$2390,$G109,sitesfall2020!AP$13:AP$2390)</f>
        <v>4477806.72</v>
      </c>
      <c r="Q109" s="3">
        <f t="shared" si="7"/>
        <v>1919.334213</v>
      </c>
      <c r="R109" s="3">
        <f t="shared" si="8"/>
        <v>2918.088446</v>
      </c>
      <c r="S109" s="3">
        <f t="shared" si="9"/>
        <v>0</v>
      </c>
      <c r="T109" s="3">
        <f t="shared" si="10"/>
        <v>0</v>
      </c>
      <c r="V109" s="3">
        <f t="shared" si="11"/>
        <v>2800506.778</v>
      </c>
      <c r="W109" s="3">
        <f t="shared" si="12"/>
        <v>-1677299.942</v>
      </c>
      <c r="X109" s="3">
        <f t="shared" si="13"/>
        <v>-718.9455387</v>
      </c>
    </row>
    <row r="110" ht="14.25" customHeight="1">
      <c r="A110" s="46">
        <v>287.0</v>
      </c>
      <c r="B110" s="46">
        <v>6.0</v>
      </c>
      <c r="C110" s="37">
        <v>2.0</v>
      </c>
      <c r="D110" s="37">
        <v>1.0</v>
      </c>
      <c r="E110" s="19" t="s">
        <v>730</v>
      </c>
      <c r="F110" s="43">
        <f t="shared" si="5"/>
        <v>0</v>
      </c>
      <c r="G110" s="20">
        <v>287.0</v>
      </c>
      <c r="H110" s="19" t="s">
        <v>730</v>
      </c>
      <c r="I110" s="3">
        <f>SUMIF(sitesfall2020!$A$13:$A$2390, Districts!$G110, sitesfall2020!H$13:H$2390)</f>
        <v>981</v>
      </c>
      <c r="J110" s="3">
        <f>SUMIF(sitesfall2020!$A$13:$A$2390, Districts!$G110, sitesfall2020!I$13:I$2390)</f>
        <v>528</v>
      </c>
      <c r="K110" s="3">
        <f>SUMIF(sitesfall2020!$A$13:$A$2390, Districts!$G110, sitesfall2020!J$13:J$2390)</f>
        <v>57</v>
      </c>
      <c r="L110" s="3">
        <f>SUMIF(sitesfall2020!$A$13:$A$2390, Districts!$G110, sitesfall2020!K$13:K$2390)</f>
        <v>556.5</v>
      </c>
      <c r="M110" s="44">
        <f t="shared" si="6"/>
        <v>0.5963302752</v>
      </c>
      <c r="N110" s="3">
        <f>SUMIF(sitesfall2020!$A$13:$A$2390, Districts!$G110, sitesfall2020!O$13:O$2390)</f>
        <v>1404849.28</v>
      </c>
      <c r="O110" s="3"/>
      <c r="P110" s="3">
        <f>SUMIF(sitesfall2020!$Z$13:$Z$2390,$G110,sitesfall2020!AP$13:AP$2390)</f>
        <v>1404849.28</v>
      </c>
      <c r="Q110" s="3">
        <f t="shared" si="7"/>
        <v>1432.058389</v>
      </c>
      <c r="R110" s="3">
        <f t="shared" si="8"/>
        <v>2524.437161</v>
      </c>
      <c r="S110" s="3">
        <f t="shared" si="9"/>
        <v>0</v>
      </c>
      <c r="T110" s="3">
        <f t="shared" si="10"/>
        <v>0</v>
      </c>
      <c r="V110" s="3">
        <f t="shared" si="11"/>
        <v>1015628.558</v>
      </c>
      <c r="W110" s="3">
        <f t="shared" si="12"/>
        <v>-389220.7221</v>
      </c>
      <c r="X110" s="3">
        <f t="shared" si="13"/>
        <v>-396.7591459</v>
      </c>
    </row>
    <row r="111" ht="14.25" customHeight="1">
      <c r="A111" s="46">
        <v>288.0</v>
      </c>
      <c r="B111" s="46">
        <v>60.0</v>
      </c>
      <c r="C111" s="37"/>
      <c r="D111" s="37">
        <v>2.0</v>
      </c>
      <c r="E111" s="19" t="s">
        <v>151</v>
      </c>
      <c r="F111" s="43">
        <f t="shared" si="5"/>
        <v>0</v>
      </c>
      <c r="G111" s="20">
        <v>288.0</v>
      </c>
      <c r="H111" s="19" t="s">
        <v>151</v>
      </c>
      <c r="I111" s="3">
        <f>SUMIF(sitesfall2020!$A$13:$A$2390, Districts!$G111, sitesfall2020!H$13:H$2390)</f>
        <v>384</v>
      </c>
      <c r="J111" s="3">
        <f>SUMIF(sitesfall2020!$A$13:$A$2390, Districts!$G111, sitesfall2020!I$13:I$2390)</f>
        <v>116</v>
      </c>
      <c r="K111" s="3">
        <f>SUMIF(sitesfall2020!$A$13:$A$2390, Districts!$G111, sitesfall2020!J$13:J$2390)</f>
        <v>6</v>
      </c>
      <c r="L111" s="3">
        <f>SUMIF(sitesfall2020!$A$13:$A$2390, Districts!$G111, sitesfall2020!K$13:K$2390)</f>
        <v>119</v>
      </c>
      <c r="M111" s="44">
        <f t="shared" si="6"/>
        <v>0.3177083333</v>
      </c>
      <c r="N111" s="3">
        <f>SUMIF(sitesfall2020!$A$13:$A$2390, Districts!$G111, sitesfall2020!O$13:O$2390)</f>
        <v>195840.32</v>
      </c>
      <c r="O111" s="3"/>
      <c r="P111" s="3">
        <f>SUMIF(sitesfall2020!$Z$13:$Z$2390,$G111,sitesfall2020!AP$13:AP$2390)</f>
        <v>195840.32</v>
      </c>
      <c r="Q111" s="3">
        <f t="shared" si="7"/>
        <v>510.0008333</v>
      </c>
      <c r="R111" s="3">
        <f t="shared" si="8"/>
        <v>1645.716975</v>
      </c>
      <c r="S111" s="3">
        <f t="shared" si="9"/>
        <v>0</v>
      </c>
      <c r="T111" s="3">
        <f t="shared" si="10"/>
        <v>0</v>
      </c>
      <c r="V111" s="3">
        <f t="shared" si="11"/>
        <v>217178.4338</v>
      </c>
      <c r="W111" s="3">
        <f t="shared" si="12"/>
        <v>21338.11377</v>
      </c>
      <c r="X111" s="3">
        <f t="shared" si="13"/>
        <v>55.5680046</v>
      </c>
    </row>
    <row r="112" ht="14.25" customHeight="1">
      <c r="A112" s="42">
        <v>294.0</v>
      </c>
      <c r="B112" s="42">
        <v>1.0</v>
      </c>
      <c r="C112" s="37">
        <v>5.0</v>
      </c>
      <c r="D112" s="37" t="str">
        <f t="shared" ref="D112:D136" si="14">IF(OR(C112=1,C112=2,C112=3),"1","2")</f>
        <v>2</v>
      </c>
      <c r="E112" s="19" t="s">
        <v>731</v>
      </c>
      <c r="F112" s="43">
        <f t="shared" si="5"/>
        <v>0</v>
      </c>
      <c r="G112" s="20">
        <v>294.0</v>
      </c>
      <c r="H112" s="19" t="s">
        <v>731</v>
      </c>
      <c r="I112" s="3">
        <f>SUMIF(sitesfall2020!$A$13:$A$2390, Districts!$G112, sitesfall2020!H$13:H$2390)</f>
        <v>2684</v>
      </c>
      <c r="J112" s="3">
        <f>SUMIF(sitesfall2020!$A$13:$A$2390, Districts!$G112, sitesfall2020!I$13:I$2390)</f>
        <v>742</v>
      </c>
      <c r="K112" s="3">
        <f>SUMIF(sitesfall2020!$A$13:$A$2390, Districts!$G112, sitesfall2020!J$13:J$2390)</f>
        <v>238</v>
      </c>
      <c r="L112" s="3">
        <f>SUMIF(sitesfall2020!$A$13:$A$2390, Districts!$G112, sitesfall2020!K$13:K$2390)</f>
        <v>861</v>
      </c>
      <c r="M112" s="44">
        <f t="shared" si="6"/>
        <v>0.3651266766</v>
      </c>
      <c r="N112" s="3">
        <f>SUMIF(sitesfall2020!$A$13:$A$2390, Districts!$G112, sitesfall2020!O$13:O$2390)</f>
        <v>1205400.32</v>
      </c>
      <c r="O112" s="3"/>
      <c r="P112" s="3">
        <f>SUMIF(sitesfall2020!$Z$13:$Z$2390,$G112,sitesfall2020!AP$13:AP$2390)</f>
        <v>1205400.32</v>
      </c>
      <c r="Q112" s="3">
        <f t="shared" si="7"/>
        <v>449.1059314</v>
      </c>
      <c r="R112" s="3">
        <f t="shared" si="8"/>
        <v>1400.000372</v>
      </c>
      <c r="S112" s="3">
        <f t="shared" si="9"/>
        <v>0</v>
      </c>
      <c r="T112" s="3">
        <f t="shared" si="10"/>
        <v>0</v>
      </c>
      <c r="V112" s="3">
        <f t="shared" si="11"/>
        <v>1571349.844</v>
      </c>
      <c r="W112" s="3">
        <f t="shared" si="12"/>
        <v>365949.5243</v>
      </c>
      <c r="X112" s="3">
        <f t="shared" si="13"/>
        <v>136.3448302</v>
      </c>
    </row>
    <row r="113" ht="14.25" customHeight="1">
      <c r="A113" s="42">
        <v>297.0</v>
      </c>
      <c r="B113" s="42">
        <v>1.0</v>
      </c>
      <c r="C113" s="37">
        <v>6.0</v>
      </c>
      <c r="D113" s="37" t="str">
        <f t="shared" si="14"/>
        <v>2</v>
      </c>
      <c r="E113" s="19" t="s">
        <v>732</v>
      </c>
      <c r="F113" s="43">
        <f t="shared" si="5"/>
        <v>0</v>
      </c>
      <c r="G113" s="20">
        <v>297.0</v>
      </c>
      <c r="H113" s="19" t="s">
        <v>732</v>
      </c>
      <c r="I113" s="3">
        <f>SUMIF(sitesfall2020!$A$13:$A$2390, Districts!$G113, sitesfall2020!H$13:H$2390)</f>
        <v>358</v>
      </c>
      <c r="J113" s="3">
        <f>SUMIF(sitesfall2020!$A$13:$A$2390, Districts!$G113, sitesfall2020!I$13:I$2390)</f>
        <v>57</v>
      </c>
      <c r="K113" s="3">
        <f>SUMIF(sitesfall2020!$A$13:$A$2390, Districts!$G113, sitesfall2020!J$13:J$2390)</f>
        <v>13</v>
      </c>
      <c r="L113" s="3">
        <f>SUMIF(sitesfall2020!$A$13:$A$2390, Districts!$G113, sitesfall2020!K$13:K$2390)</f>
        <v>63.5</v>
      </c>
      <c r="M113" s="44">
        <f t="shared" si="6"/>
        <v>0.1955307263</v>
      </c>
      <c r="N113" s="3">
        <f>SUMIF(sitesfall2020!$A$13:$A$2390, Districts!$G113, sitesfall2020!O$13:O$2390)</f>
        <v>49375.36</v>
      </c>
      <c r="O113" s="3"/>
      <c r="P113" s="3">
        <f>SUMIF(sitesfall2020!$Z$13:$Z$2390,$G113,sitesfall2020!AP$13:AP$2390)</f>
        <v>49375.36</v>
      </c>
      <c r="Q113" s="3">
        <f t="shared" si="7"/>
        <v>137.92</v>
      </c>
      <c r="R113" s="3">
        <f t="shared" si="8"/>
        <v>777.5647244</v>
      </c>
      <c r="S113" s="3">
        <f t="shared" si="9"/>
        <v>0</v>
      </c>
      <c r="T113" s="3">
        <f t="shared" si="10"/>
        <v>0</v>
      </c>
      <c r="V113" s="3">
        <f t="shared" si="11"/>
        <v>115889.3323</v>
      </c>
      <c r="W113" s="3">
        <f t="shared" si="12"/>
        <v>66513.9723</v>
      </c>
      <c r="X113" s="3">
        <f t="shared" si="13"/>
        <v>185.7932187</v>
      </c>
    </row>
    <row r="114" ht="14.25" customHeight="1">
      <c r="A114" s="42">
        <v>299.0</v>
      </c>
      <c r="B114" s="42">
        <v>1.0</v>
      </c>
      <c r="C114" s="37">
        <v>6.0</v>
      </c>
      <c r="D114" s="37" t="str">
        <f t="shared" si="14"/>
        <v>2</v>
      </c>
      <c r="E114" s="19" t="s">
        <v>733</v>
      </c>
      <c r="F114" s="43">
        <f t="shared" si="5"/>
        <v>0</v>
      </c>
      <c r="G114" s="20">
        <v>299.0</v>
      </c>
      <c r="H114" s="19" t="s">
        <v>733</v>
      </c>
      <c r="I114" s="3">
        <f>SUMIF(sitesfall2020!$A$13:$A$2390, Districts!$G114, sitesfall2020!H$13:H$2390)</f>
        <v>727</v>
      </c>
      <c r="J114" s="3">
        <f>SUMIF(sitesfall2020!$A$13:$A$2390, Districts!$G114, sitesfall2020!I$13:I$2390)</f>
        <v>132</v>
      </c>
      <c r="K114" s="3">
        <f>SUMIF(sitesfall2020!$A$13:$A$2390, Districts!$G114, sitesfall2020!J$13:J$2390)</f>
        <v>52</v>
      </c>
      <c r="L114" s="3">
        <f>SUMIF(sitesfall2020!$A$13:$A$2390, Districts!$G114, sitesfall2020!K$13:K$2390)</f>
        <v>158</v>
      </c>
      <c r="M114" s="44">
        <f t="shared" si="6"/>
        <v>0.2530949106</v>
      </c>
      <c r="N114" s="3">
        <f>SUMIF(sitesfall2020!$A$13:$A$2390, Districts!$G114, sitesfall2020!O$13:O$2390)</f>
        <v>151792</v>
      </c>
      <c r="O114" s="3"/>
      <c r="P114" s="3">
        <f>SUMIF(sitesfall2020!$Z$13:$Z$2390,$G114,sitesfall2020!AP$13:AP$2390)</f>
        <v>151792</v>
      </c>
      <c r="Q114" s="3">
        <f t="shared" si="7"/>
        <v>208.7922971</v>
      </c>
      <c r="R114" s="3">
        <f t="shared" si="8"/>
        <v>960.7088608</v>
      </c>
      <c r="S114" s="3">
        <f t="shared" si="9"/>
        <v>0</v>
      </c>
      <c r="T114" s="3">
        <f t="shared" si="10"/>
        <v>0</v>
      </c>
      <c r="V114" s="3">
        <f t="shared" si="11"/>
        <v>288354.5591</v>
      </c>
      <c r="W114" s="3">
        <f t="shared" si="12"/>
        <v>136562.5591</v>
      </c>
      <c r="X114" s="3">
        <f t="shared" si="13"/>
        <v>187.8439603</v>
      </c>
    </row>
    <row r="115" ht="14.25" customHeight="1">
      <c r="A115" s="42">
        <v>300.0</v>
      </c>
      <c r="B115" s="42">
        <v>1.0</v>
      </c>
      <c r="C115" s="37">
        <v>5.0</v>
      </c>
      <c r="D115" s="37" t="str">
        <f t="shared" si="14"/>
        <v>2</v>
      </c>
      <c r="E115" s="19" t="s">
        <v>734</v>
      </c>
      <c r="F115" s="43">
        <f t="shared" si="5"/>
        <v>0</v>
      </c>
      <c r="G115" s="20">
        <v>300.0</v>
      </c>
      <c r="H115" s="19" t="s">
        <v>734</v>
      </c>
      <c r="I115" s="3">
        <f>SUMIF(sitesfall2020!$A$13:$A$2390, Districts!$G115, sitesfall2020!H$13:H$2390)</f>
        <v>1080</v>
      </c>
      <c r="J115" s="3">
        <f>SUMIF(sitesfall2020!$A$13:$A$2390, Districts!$G115, sitesfall2020!I$13:I$2390)</f>
        <v>154</v>
      </c>
      <c r="K115" s="3">
        <f>SUMIF(sitesfall2020!$A$13:$A$2390, Districts!$G115, sitesfall2020!J$13:J$2390)</f>
        <v>35</v>
      </c>
      <c r="L115" s="3">
        <f>SUMIF(sitesfall2020!$A$13:$A$2390, Districts!$G115, sitesfall2020!K$13:K$2390)</f>
        <v>171.5</v>
      </c>
      <c r="M115" s="44">
        <f t="shared" si="6"/>
        <v>0.175</v>
      </c>
      <c r="N115" s="3">
        <f>SUMIF(sitesfall2020!$A$13:$A$2390, Districts!$G115, sitesfall2020!O$13:O$2390)</f>
        <v>123782.08</v>
      </c>
      <c r="O115" s="3"/>
      <c r="P115" s="3">
        <f>SUMIF(sitesfall2020!$Z$13:$Z$2390,$G115,sitesfall2020!AP$13:AP$2390)</f>
        <v>123782.08</v>
      </c>
      <c r="Q115" s="3">
        <f t="shared" si="7"/>
        <v>114.613037</v>
      </c>
      <c r="R115" s="3">
        <f t="shared" si="8"/>
        <v>721.7613994</v>
      </c>
      <c r="S115" s="3">
        <f t="shared" si="9"/>
        <v>0</v>
      </c>
      <c r="T115" s="3">
        <f t="shared" si="10"/>
        <v>0</v>
      </c>
      <c r="V115" s="3">
        <f t="shared" si="11"/>
        <v>312992.4487</v>
      </c>
      <c r="W115" s="3">
        <f t="shared" si="12"/>
        <v>189210.3687</v>
      </c>
      <c r="X115" s="3">
        <f t="shared" si="13"/>
        <v>175.1947858</v>
      </c>
    </row>
    <row r="116" ht="14.25" customHeight="1">
      <c r="A116" s="42">
        <v>306.0</v>
      </c>
      <c r="B116" s="42">
        <v>1.0</v>
      </c>
      <c r="C116" s="37">
        <v>6.0</v>
      </c>
      <c r="D116" s="37" t="str">
        <f t="shared" si="14"/>
        <v>2</v>
      </c>
      <c r="E116" s="19" t="s">
        <v>735</v>
      </c>
      <c r="F116" s="43">
        <f t="shared" si="5"/>
        <v>0</v>
      </c>
      <c r="G116" s="20">
        <v>306.0</v>
      </c>
      <c r="H116" s="19" t="s">
        <v>735</v>
      </c>
      <c r="I116" s="3">
        <f>SUMIF(sitesfall2020!$A$13:$A$2390, Districts!$G116, sitesfall2020!H$13:H$2390)</f>
        <v>352</v>
      </c>
      <c r="J116" s="3">
        <f>SUMIF(sitesfall2020!$A$13:$A$2390, Districts!$G116, sitesfall2020!I$13:I$2390)</f>
        <v>160</v>
      </c>
      <c r="K116" s="3">
        <f>SUMIF(sitesfall2020!$A$13:$A$2390, Districts!$G116, sitesfall2020!J$13:J$2390)</f>
        <v>30</v>
      </c>
      <c r="L116" s="3">
        <f>SUMIF(sitesfall2020!$A$13:$A$2390, Districts!$G116, sitesfall2020!K$13:K$2390)</f>
        <v>175</v>
      </c>
      <c r="M116" s="44">
        <f t="shared" si="6"/>
        <v>0.5397727273</v>
      </c>
      <c r="N116" s="3">
        <f>SUMIF(sitesfall2020!$A$13:$A$2390, Districts!$G116, sitesfall2020!O$13:O$2390)</f>
        <v>379995.52</v>
      </c>
      <c r="O116" s="3"/>
      <c r="P116" s="3">
        <f>SUMIF(sitesfall2020!$Z$13:$Z$2390,$G116,sitesfall2020!AP$13:AP$2390)</f>
        <v>379995.52</v>
      </c>
      <c r="Q116" s="3">
        <f t="shared" si="7"/>
        <v>1079.532727</v>
      </c>
      <c r="R116" s="3">
        <f t="shared" si="8"/>
        <v>2171.402971</v>
      </c>
      <c r="S116" s="3">
        <f t="shared" si="9"/>
        <v>0</v>
      </c>
      <c r="T116" s="3">
        <f t="shared" si="10"/>
        <v>0</v>
      </c>
      <c r="V116" s="3">
        <f t="shared" si="11"/>
        <v>319380.0497</v>
      </c>
      <c r="W116" s="3">
        <f t="shared" si="12"/>
        <v>-60615.47034</v>
      </c>
      <c r="X116" s="3">
        <f t="shared" si="13"/>
        <v>-172.2030408</v>
      </c>
    </row>
    <row r="117" ht="14.25" customHeight="1">
      <c r="A117" s="42">
        <v>308.0</v>
      </c>
      <c r="B117" s="42">
        <v>1.0</v>
      </c>
      <c r="C117" s="37">
        <v>6.0</v>
      </c>
      <c r="D117" s="37" t="str">
        <f t="shared" si="14"/>
        <v>2</v>
      </c>
      <c r="E117" s="19" t="s">
        <v>736</v>
      </c>
      <c r="F117" s="43">
        <f t="shared" si="5"/>
        <v>0</v>
      </c>
      <c r="G117" s="20">
        <v>308.0</v>
      </c>
      <c r="H117" s="19" t="s">
        <v>736</v>
      </c>
      <c r="I117" s="3">
        <f>SUMIF(sitesfall2020!$A$13:$A$2390, Districts!$G117, sitesfall2020!H$13:H$2390)</f>
        <v>596</v>
      </c>
      <c r="J117" s="3">
        <f>SUMIF(sitesfall2020!$A$13:$A$2390, Districts!$G117, sitesfall2020!I$13:I$2390)</f>
        <v>200</v>
      </c>
      <c r="K117" s="3">
        <f>SUMIF(sitesfall2020!$A$13:$A$2390, Districts!$G117, sitesfall2020!J$13:J$2390)</f>
        <v>75</v>
      </c>
      <c r="L117" s="3">
        <f>SUMIF(sitesfall2020!$A$13:$A$2390, Districts!$G117, sitesfall2020!K$13:K$2390)</f>
        <v>237.5</v>
      </c>
      <c r="M117" s="44">
        <f t="shared" si="6"/>
        <v>0.461409396</v>
      </c>
      <c r="N117" s="3">
        <f>SUMIF(sitesfall2020!$A$13:$A$2390, Districts!$G117, sitesfall2020!O$13:O$2390)</f>
        <v>407146.24</v>
      </c>
      <c r="O117" s="3"/>
      <c r="P117" s="3">
        <f>SUMIF(sitesfall2020!$Z$13:$Z$2390,$G117,sitesfall2020!AP$13:AP$2390)</f>
        <v>407146.24</v>
      </c>
      <c r="Q117" s="3">
        <f t="shared" si="7"/>
        <v>683.1312752</v>
      </c>
      <c r="R117" s="3">
        <f t="shared" si="8"/>
        <v>1714.299958</v>
      </c>
      <c r="S117" s="3">
        <f t="shared" si="9"/>
        <v>0</v>
      </c>
      <c r="T117" s="3">
        <f t="shared" si="10"/>
        <v>0</v>
      </c>
      <c r="V117" s="3">
        <f t="shared" si="11"/>
        <v>433444.3531</v>
      </c>
      <c r="W117" s="3">
        <f t="shared" si="12"/>
        <v>26298.1131</v>
      </c>
      <c r="X117" s="3">
        <f t="shared" si="13"/>
        <v>44.12435085</v>
      </c>
    </row>
    <row r="118" ht="14.25" customHeight="1">
      <c r="A118" s="42">
        <v>309.0</v>
      </c>
      <c r="B118" s="42">
        <v>1.0</v>
      </c>
      <c r="C118" s="37">
        <v>5.0</v>
      </c>
      <c r="D118" s="37" t="str">
        <f t="shared" si="14"/>
        <v>2</v>
      </c>
      <c r="E118" s="19" t="s">
        <v>737</v>
      </c>
      <c r="F118" s="43">
        <f t="shared" si="5"/>
        <v>0</v>
      </c>
      <c r="G118" s="20">
        <v>309.0</v>
      </c>
      <c r="H118" s="19" t="s">
        <v>737</v>
      </c>
      <c r="I118" s="3">
        <f>SUMIF(sitesfall2020!$A$13:$A$2390, Districts!$G118, sitesfall2020!H$13:H$2390)</f>
        <v>1674</v>
      </c>
      <c r="J118" s="3">
        <f>SUMIF(sitesfall2020!$A$13:$A$2390, Districts!$G118, sitesfall2020!I$13:I$2390)</f>
        <v>577</v>
      </c>
      <c r="K118" s="3">
        <f>SUMIF(sitesfall2020!$A$13:$A$2390, Districts!$G118, sitesfall2020!J$13:J$2390)</f>
        <v>149</v>
      </c>
      <c r="L118" s="3">
        <f>SUMIF(sitesfall2020!$A$13:$A$2390, Districts!$G118, sitesfall2020!K$13:K$2390)</f>
        <v>651.5</v>
      </c>
      <c r="M118" s="44">
        <f t="shared" si="6"/>
        <v>0.4336917563</v>
      </c>
      <c r="N118" s="3">
        <f>SUMIF(sitesfall2020!$A$13:$A$2390, Districts!$G118, sitesfall2020!O$13:O$2390)</f>
        <v>1106649.6</v>
      </c>
      <c r="O118" s="3"/>
      <c r="P118" s="3">
        <f>SUMIF(sitesfall2020!$Z$13:$Z$2390,$G118,sitesfall2020!AP$13:AP$2390)</f>
        <v>1106649.6</v>
      </c>
      <c r="Q118" s="3">
        <f t="shared" si="7"/>
        <v>661.0810036</v>
      </c>
      <c r="R118" s="3">
        <f t="shared" si="8"/>
        <v>1698.617959</v>
      </c>
      <c r="S118" s="3">
        <f t="shared" si="9"/>
        <v>0</v>
      </c>
      <c r="T118" s="3">
        <f t="shared" si="10"/>
        <v>0</v>
      </c>
      <c r="V118" s="3">
        <f t="shared" si="11"/>
        <v>1189006.299</v>
      </c>
      <c r="W118" s="3">
        <f t="shared" si="12"/>
        <v>82356.69915</v>
      </c>
      <c r="X118" s="3">
        <f t="shared" si="13"/>
        <v>49.19755027</v>
      </c>
    </row>
    <row r="119" ht="14.25" customHeight="1">
      <c r="A119" s="42">
        <v>314.0</v>
      </c>
      <c r="B119" s="42">
        <v>1.0</v>
      </c>
      <c r="C119" s="37">
        <v>6.0</v>
      </c>
      <c r="D119" s="37" t="str">
        <f t="shared" si="14"/>
        <v>2</v>
      </c>
      <c r="E119" s="19" t="s">
        <v>738</v>
      </c>
      <c r="F119" s="43">
        <f t="shared" si="5"/>
        <v>0</v>
      </c>
      <c r="G119" s="20">
        <v>314.0</v>
      </c>
      <c r="H119" s="19" t="s">
        <v>738</v>
      </c>
      <c r="I119" s="3">
        <f>SUMIF(sitesfall2020!$A$13:$A$2390, Districts!$G119, sitesfall2020!H$13:H$2390)</f>
        <v>747</v>
      </c>
      <c r="J119" s="3">
        <f>SUMIF(sitesfall2020!$A$13:$A$2390, Districts!$G119, sitesfall2020!I$13:I$2390)</f>
        <v>179</v>
      </c>
      <c r="K119" s="3">
        <f>SUMIF(sitesfall2020!$A$13:$A$2390, Districts!$G119, sitesfall2020!J$13:J$2390)</f>
        <v>76</v>
      </c>
      <c r="L119" s="3">
        <f>SUMIF(sitesfall2020!$A$13:$A$2390, Districts!$G119, sitesfall2020!K$13:K$2390)</f>
        <v>217</v>
      </c>
      <c r="M119" s="44">
        <f t="shared" si="6"/>
        <v>0.3413654618</v>
      </c>
      <c r="N119" s="3">
        <f>SUMIF(sitesfall2020!$A$13:$A$2390, Districts!$G119, sitesfall2020!O$13:O$2390)</f>
        <v>275459.52</v>
      </c>
      <c r="O119" s="3"/>
      <c r="P119" s="3">
        <f>SUMIF(sitesfall2020!$Z$13:$Z$2390,$G119,sitesfall2020!AP$13:AP$2390)</f>
        <v>275459.52</v>
      </c>
      <c r="Q119" s="3">
        <f t="shared" si="7"/>
        <v>368.7543775</v>
      </c>
      <c r="R119" s="3">
        <f t="shared" si="8"/>
        <v>1269.39871</v>
      </c>
      <c r="S119" s="3">
        <f t="shared" si="9"/>
        <v>0</v>
      </c>
      <c r="T119" s="3">
        <f t="shared" si="10"/>
        <v>0</v>
      </c>
      <c r="V119" s="3">
        <f t="shared" si="11"/>
        <v>396031.2616</v>
      </c>
      <c r="W119" s="3">
        <f t="shared" si="12"/>
        <v>120571.7416</v>
      </c>
      <c r="X119" s="3">
        <f t="shared" si="13"/>
        <v>161.4079539</v>
      </c>
    </row>
    <row r="120" ht="14.25" customHeight="1">
      <c r="A120" s="42">
        <v>316.0</v>
      </c>
      <c r="B120" s="42">
        <v>1.0</v>
      </c>
      <c r="C120" s="37">
        <v>5.0</v>
      </c>
      <c r="D120" s="37" t="str">
        <f t="shared" si="14"/>
        <v>2</v>
      </c>
      <c r="E120" s="19" t="s">
        <v>739</v>
      </c>
      <c r="F120" s="43">
        <f t="shared" si="5"/>
        <v>0</v>
      </c>
      <c r="G120" s="20">
        <v>316.0</v>
      </c>
      <c r="H120" s="19" t="s">
        <v>739</v>
      </c>
      <c r="I120" s="3">
        <f>SUMIF(sitesfall2020!$A$13:$A$2390, Districts!$G120, sitesfall2020!H$13:H$2390)</f>
        <v>1057</v>
      </c>
      <c r="J120" s="3">
        <f>SUMIF(sitesfall2020!$A$13:$A$2390, Districts!$G120, sitesfall2020!I$13:I$2390)</f>
        <v>362</v>
      </c>
      <c r="K120" s="3">
        <f>SUMIF(sitesfall2020!$A$13:$A$2390, Districts!$G120, sitesfall2020!J$13:J$2390)</f>
        <v>84</v>
      </c>
      <c r="L120" s="3">
        <f>SUMIF(sitesfall2020!$A$13:$A$2390, Districts!$G120, sitesfall2020!K$13:K$2390)</f>
        <v>404</v>
      </c>
      <c r="M120" s="44">
        <f t="shared" si="6"/>
        <v>0.421948912</v>
      </c>
      <c r="N120" s="3">
        <f>SUMIF(sitesfall2020!$A$13:$A$2390, Districts!$G120, sitesfall2020!O$13:O$2390)</f>
        <v>683808.64</v>
      </c>
      <c r="O120" s="3"/>
      <c r="P120" s="3">
        <f>SUMIF(sitesfall2020!$Z$13:$Z$2390,$G120,sitesfall2020!AP$13:AP$2390)</f>
        <v>683808.64</v>
      </c>
      <c r="Q120" s="3">
        <f t="shared" si="7"/>
        <v>646.9334342</v>
      </c>
      <c r="R120" s="3">
        <f t="shared" si="8"/>
        <v>1692.595644</v>
      </c>
      <c r="S120" s="3">
        <f t="shared" si="9"/>
        <v>0</v>
      </c>
      <c r="T120" s="3">
        <f t="shared" si="10"/>
        <v>0</v>
      </c>
      <c r="V120" s="3">
        <f t="shared" si="11"/>
        <v>737311.6575</v>
      </c>
      <c r="W120" s="3">
        <f t="shared" si="12"/>
        <v>53503.01749</v>
      </c>
      <c r="X120" s="3">
        <f t="shared" si="13"/>
        <v>50.61780273</v>
      </c>
    </row>
    <row r="121" ht="14.25" customHeight="1">
      <c r="A121" s="42">
        <v>317.0</v>
      </c>
      <c r="B121" s="42">
        <v>1.0</v>
      </c>
      <c r="C121" s="37">
        <v>6.0</v>
      </c>
      <c r="D121" s="37" t="str">
        <f t="shared" si="14"/>
        <v>2</v>
      </c>
      <c r="E121" s="19" t="s">
        <v>740</v>
      </c>
      <c r="F121" s="43">
        <f t="shared" si="5"/>
        <v>0</v>
      </c>
      <c r="G121" s="20">
        <v>317.0</v>
      </c>
      <c r="H121" s="19" t="s">
        <v>740</v>
      </c>
      <c r="I121" s="3">
        <f>SUMIF(sitesfall2020!$A$13:$A$2390, Districts!$G121, sitesfall2020!H$13:H$2390)</f>
        <v>914</v>
      </c>
      <c r="J121" s="3">
        <f>SUMIF(sitesfall2020!$A$13:$A$2390, Districts!$G121, sitesfall2020!I$13:I$2390)</f>
        <v>523</v>
      </c>
      <c r="K121" s="3">
        <f>SUMIF(sitesfall2020!$A$13:$A$2390, Districts!$G121, sitesfall2020!J$13:J$2390)</f>
        <v>87</v>
      </c>
      <c r="L121" s="3">
        <f>SUMIF(sitesfall2020!$A$13:$A$2390, Districts!$G121, sitesfall2020!K$13:K$2390)</f>
        <v>566.5</v>
      </c>
      <c r="M121" s="44">
        <f t="shared" si="6"/>
        <v>0.6673960613</v>
      </c>
      <c r="N121" s="3">
        <f>SUMIF(sitesfall2020!$A$13:$A$2390, Districts!$G121, sitesfall2020!O$13:O$2390)</f>
        <v>1507036.8</v>
      </c>
      <c r="O121" s="3"/>
      <c r="P121" s="3">
        <f>SUMIF(sitesfall2020!$Z$13:$Z$2390,$G121,sitesfall2020!AP$13:AP$2390)</f>
        <v>1507036.8</v>
      </c>
      <c r="Q121" s="3">
        <f t="shared" si="7"/>
        <v>1648.836761</v>
      </c>
      <c r="R121" s="3">
        <f t="shared" si="8"/>
        <v>2660.259135</v>
      </c>
      <c r="S121" s="3">
        <f t="shared" si="9"/>
        <v>0</v>
      </c>
      <c r="T121" s="3">
        <f t="shared" si="10"/>
        <v>0</v>
      </c>
      <c r="V121" s="3">
        <f t="shared" si="11"/>
        <v>1033878.846</v>
      </c>
      <c r="W121" s="3">
        <f t="shared" si="12"/>
        <v>-473157.9535</v>
      </c>
      <c r="X121" s="3">
        <f t="shared" si="13"/>
        <v>-517.6782862</v>
      </c>
    </row>
    <row r="122" ht="14.25" customHeight="1">
      <c r="A122" s="42">
        <v>318.0</v>
      </c>
      <c r="B122" s="42">
        <v>1.0</v>
      </c>
      <c r="C122" s="37">
        <v>4.0</v>
      </c>
      <c r="D122" s="37" t="str">
        <f t="shared" si="14"/>
        <v>2</v>
      </c>
      <c r="E122" s="19" t="s">
        <v>741</v>
      </c>
      <c r="F122" s="43">
        <f t="shared" si="5"/>
        <v>0</v>
      </c>
      <c r="G122" s="20">
        <v>318.0</v>
      </c>
      <c r="H122" s="19" t="s">
        <v>741</v>
      </c>
      <c r="I122" s="3">
        <f>SUMIF(sitesfall2020!$A$13:$A$2390, Districts!$G122, sitesfall2020!H$13:H$2390)</f>
        <v>3962</v>
      </c>
      <c r="J122" s="3">
        <f>SUMIF(sitesfall2020!$A$13:$A$2390, Districts!$G122, sitesfall2020!I$13:I$2390)</f>
        <v>1028</v>
      </c>
      <c r="K122" s="3">
        <f>SUMIF(sitesfall2020!$A$13:$A$2390, Districts!$G122, sitesfall2020!J$13:J$2390)</f>
        <v>312</v>
      </c>
      <c r="L122" s="3">
        <f>SUMIF(sitesfall2020!$A$13:$A$2390, Districts!$G122, sitesfall2020!K$13:K$2390)</f>
        <v>1184</v>
      </c>
      <c r="M122" s="44">
        <f t="shared" si="6"/>
        <v>0.3382130237</v>
      </c>
      <c r="N122" s="3">
        <f>SUMIF(sitesfall2020!$A$13:$A$2390, Districts!$G122, sitesfall2020!O$13:O$2390)</f>
        <v>1679506.88</v>
      </c>
      <c r="O122" s="3"/>
      <c r="P122" s="3">
        <f>SUMIF(sitesfall2020!$Z$13:$Z$2390,$G122,sitesfall2020!AP$13:AP$2390)</f>
        <v>1679506.88</v>
      </c>
      <c r="Q122" s="3">
        <f t="shared" si="7"/>
        <v>423.9038062</v>
      </c>
      <c r="R122" s="3">
        <f t="shared" si="8"/>
        <v>1418.502432</v>
      </c>
      <c r="S122" s="3">
        <f t="shared" si="9"/>
        <v>0</v>
      </c>
      <c r="T122" s="3">
        <f t="shared" si="10"/>
        <v>0</v>
      </c>
      <c r="V122" s="3">
        <f t="shared" si="11"/>
        <v>2160834.165</v>
      </c>
      <c r="W122" s="3">
        <f t="shared" si="12"/>
        <v>481327.2845</v>
      </c>
      <c r="X122" s="3">
        <f t="shared" si="13"/>
        <v>121.4859375</v>
      </c>
    </row>
    <row r="123" ht="14.25" customHeight="1">
      <c r="A123" s="42">
        <v>319.0</v>
      </c>
      <c r="B123" s="42">
        <v>1.0</v>
      </c>
      <c r="C123" s="37">
        <v>6.0</v>
      </c>
      <c r="D123" s="37" t="str">
        <f t="shared" si="14"/>
        <v>2</v>
      </c>
      <c r="E123" s="19" t="s">
        <v>742</v>
      </c>
      <c r="F123" s="43">
        <f t="shared" si="5"/>
        <v>0</v>
      </c>
      <c r="G123" s="20">
        <v>319.0</v>
      </c>
      <c r="H123" s="19" t="s">
        <v>742</v>
      </c>
      <c r="I123" s="3">
        <f>SUMIF(sitesfall2020!$A$13:$A$2390, Districts!$G123, sitesfall2020!H$13:H$2390)</f>
        <v>584</v>
      </c>
      <c r="J123" s="3">
        <f>SUMIF(sitesfall2020!$A$13:$A$2390, Districts!$G123, sitesfall2020!I$13:I$2390)</f>
        <v>220</v>
      </c>
      <c r="K123" s="3">
        <f>SUMIF(sitesfall2020!$A$13:$A$2390, Districts!$G123, sitesfall2020!J$13:J$2390)</f>
        <v>49</v>
      </c>
      <c r="L123" s="3">
        <f>SUMIF(sitesfall2020!$A$13:$A$2390, Districts!$G123, sitesfall2020!K$13:K$2390)</f>
        <v>244.5</v>
      </c>
      <c r="M123" s="44">
        <f t="shared" si="6"/>
        <v>0.4606164384</v>
      </c>
      <c r="N123" s="3">
        <f>SUMIF(sitesfall2020!$A$13:$A$2390, Districts!$G123, sitesfall2020!O$13:O$2390)</f>
        <v>445065.6</v>
      </c>
      <c r="O123" s="3"/>
      <c r="P123" s="3">
        <f>SUMIF(sitesfall2020!$Z$13:$Z$2390,$G123,sitesfall2020!AP$13:AP$2390)</f>
        <v>445065.6</v>
      </c>
      <c r="Q123" s="3">
        <f t="shared" si="7"/>
        <v>762.0986301</v>
      </c>
      <c r="R123" s="3">
        <f t="shared" si="8"/>
        <v>1820.309202</v>
      </c>
      <c r="S123" s="3">
        <f t="shared" si="9"/>
        <v>0</v>
      </c>
      <c r="T123" s="3">
        <f t="shared" si="10"/>
        <v>0</v>
      </c>
      <c r="V123" s="3">
        <f t="shared" si="11"/>
        <v>446219.5551</v>
      </c>
      <c r="W123" s="3">
        <f t="shared" si="12"/>
        <v>1153.95509</v>
      </c>
      <c r="X123" s="3">
        <f t="shared" si="13"/>
        <v>1.975950496</v>
      </c>
    </row>
    <row r="124" ht="14.25" customHeight="1">
      <c r="A124" s="42">
        <v>330.0</v>
      </c>
      <c r="B124" s="42">
        <v>1.0</v>
      </c>
      <c r="C124" s="37">
        <v>6.0</v>
      </c>
      <c r="D124" s="37" t="str">
        <f t="shared" si="14"/>
        <v>2</v>
      </c>
      <c r="E124" s="19" t="s">
        <v>743</v>
      </c>
      <c r="F124" s="43">
        <f t="shared" si="5"/>
        <v>0</v>
      </c>
      <c r="G124" s="20">
        <v>330.0</v>
      </c>
      <c r="H124" s="19" t="s">
        <v>743</v>
      </c>
      <c r="I124" s="3">
        <f>SUMIF(sitesfall2020!$A$13:$A$2390, Districts!$G124, sitesfall2020!H$13:H$2390)</f>
        <v>320</v>
      </c>
      <c r="J124" s="3">
        <f>SUMIF(sitesfall2020!$A$13:$A$2390, Districts!$G124, sitesfall2020!I$13:I$2390)</f>
        <v>93</v>
      </c>
      <c r="K124" s="3">
        <f>SUMIF(sitesfall2020!$A$13:$A$2390, Districts!$G124, sitesfall2020!J$13:J$2390)</f>
        <v>42</v>
      </c>
      <c r="L124" s="3">
        <f>SUMIF(sitesfall2020!$A$13:$A$2390, Districts!$G124, sitesfall2020!K$13:K$2390)</f>
        <v>114</v>
      </c>
      <c r="M124" s="44">
        <f t="shared" si="6"/>
        <v>0.421875</v>
      </c>
      <c r="N124" s="3">
        <f>SUMIF(sitesfall2020!$A$13:$A$2390, Districts!$G124, sitesfall2020!O$13:O$2390)</f>
        <v>174704</v>
      </c>
      <c r="O124" s="3"/>
      <c r="P124" s="3">
        <f>SUMIF(sitesfall2020!$Z$13:$Z$2390,$G124,sitesfall2020!AP$13:AP$2390)</f>
        <v>174704</v>
      </c>
      <c r="Q124" s="3">
        <f t="shared" si="7"/>
        <v>545.95</v>
      </c>
      <c r="R124" s="3">
        <f t="shared" si="8"/>
        <v>1532.491228</v>
      </c>
      <c r="S124" s="3">
        <f t="shared" si="9"/>
        <v>0</v>
      </c>
      <c r="T124" s="3">
        <f t="shared" si="10"/>
        <v>0</v>
      </c>
      <c r="V124" s="3">
        <f t="shared" si="11"/>
        <v>208053.2895</v>
      </c>
      <c r="W124" s="3">
        <f t="shared" si="12"/>
        <v>33349.28949</v>
      </c>
      <c r="X124" s="3">
        <f t="shared" si="13"/>
        <v>104.2165297</v>
      </c>
    </row>
    <row r="125" ht="14.25" customHeight="1">
      <c r="A125" s="42">
        <v>332.0</v>
      </c>
      <c r="B125" s="42">
        <v>1.0</v>
      </c>
      <c r="C125" s="37">
        <v>5.0</v>
      </c>
      <c r="D125" s="37" t="str">
        <f t="shared" si="14"/>
        <v>2</v>
      </c>
      <c r="E125" s="19" t="s">
        <v>744</v>
      </c>
      <c r="F125" s="43">
        <f t="shared" si="5"/>
        <v>0</v>
      </c>
      <c r="G125" s="20">
        <v>332.0</v>
      </c>
      <c r="H125" s="19" t="s">
        <v>744</v>
      </c>
      <c r="I125" s="3">
        <f>SUMIF(sitesfall2020!$A$13:$A$2390, Districts!$G125, sitesfall2020!H$13:H$2390)</f>
        <v>1574</v>
      </c>
      <c r="J125" s="3">
        <f>SUMIF(sitesfall2020!$A$13:$A$2390, Districts!$G125, sitesfall2020!I$13:I$2390)</f>
        <v>398</v>
      </c>
      <c r="K125" s="3">
        <f>SUMIF(sitesfall2020!$A$13:$A$2390, Districts!$G125, sitesfall2020!J$13:J$2390)</f>
        <v>108</v>
      </c>
      <c r="L125" s="3">
        <f>SUMIF(sitesfall2020!$A$13:$A$2390, Districts!$G125, sitesfall2020!K$13:K$2390)</f>
        <v>452</v>
      </c>
      <c r="M125" s="44">
        <f t="shared" si="6"/>
        <v>0.3214739517</v>
      </c>
      <c r="N125" s="3">
        <f>SUMIF(sitesfall2020!$A$13:$A$2390, Districts!$G125, sitesfall2020!O$13:O$2390)</f>
        <v>570222.4</v>
      </c>
      <c r="O125" s="3"/>
      <c r="P125" s="3">
        <f>SUMIF(sitesfall2020!$Z$13:$Z$2390,$G125,sitesfall2020!AP$13:AP$2390)</f>
        <v>570222.4</v>
      </c>
      <c r="Q125" s="3">
        <f t="shared" si="7"/>
        <v>362.2759848</v>
      </c>
      <c r="R125" s="3">
        <f t="shared" si="8"/>
        <v>1261.553982</v>
      </c>
      <c r="S125" s="3">
        <f t="shared" si="9"/>
        <v>0</v>
      </c>
      <c r="T125" s="3">
        <f t="shared" si="10"/>
        <v>0</v>
      </c>
      <c r="V125" s="3">
        <f t="shared" si="11"/>
        <v>824913.0425</v>
      </c>
      <c r="W125" s="3">
        <f t="shared" si="12"/>
        <v>254690.6425</v>
      </c>
      <c r="X125" s="3">
        <f t="shared" si="13"/>
        <v>161.8110817</v>
      </c>
    </row>
    <row r="126" ht="14.25" customHeight="1">
      <c r="A126" s="42">
        <v>333.0</v>
      </c>
      <c r="B126" s="42">
        <v>1.0</v>
      </c>
      <c r="C126" s="37">
        <v>6.0</v>
      </c>
      <c r="D126" s="37" t="str">
        <f t="shared" si="14"/>
        <v>2</v>
      </c>
      <c r="E126" s="19" t="s">
        <v>745</v>
      </c>
      <c r="F126" s="43">
        <f t="shared" si="5"/>
        <v>0</v>
      </c>
      <c r="G126" s="20">
        <v>333.0</v>
      </c>
      <c r="H126" s="19" t="s">
        <v>745</v>
      </c>
      <c r="I126" s="3">
        <f>SUMIF(sitesfall2020!$A$13:$A$2390, Districts!$G126, sitesfall2020!H$13:H$2390)</f>
        <v>485</v>
      </c>
      <c r="J126" s="3">
        <f>SUMIF(sitesfall2020!$A$13:$A$2390, Districts!$G126, sitesfall2020!I$13:I$2390)</f>
        <v>115</v>
      </c>
      <c r="K126" s="3">
        <f>SUMIF(sitesfall2020!$A$13:$A$2390, Districts!$G126, sitesfall2020!J$13:J$2390)</f>
        <v>43</v>
      </c>
      <c r="L126" s="3">
        <f>SUMIF(sitesfall2020!$A$13:$A$2390, Districts!$G126, sitesfall2020!K$13:K$2390)</f>
        <v>136.5</v>
      </c>
      <c r="M126" s="44">
        <f t="shared" si="6"/>
        <v>0.3257731959</v>
      </c>
      <c r="N126" s="3">
        <f>SUMIF(sitesfall2020!$A$13:$A$2390, Districts!$G126, sitesfall2020!O$13:O$2390)</f>
        <v>190799.68</v>
      </c>
      <c r="O126" s="3"/>
      <c r="P126" s="3">
        <f>SUMIF(sitesfall2020!$Z$13:$Z$2390,$G126,sitesfall2020!AP$13:AP$2390)</f>
        <v>190799.68</v>
      </c>
      <c r="Q126" s="3">
        <f t="shared" si="7"/>
        <v>393.4014021</v>
      </c>
      <c r="R126" s="3">
        <f t="shared" si="8"/>
        <v>1397.799853</v>
      </c>
      <c r="S126" s="3">
        <f t="shared" si="9"/>
        <v>0</v>
      </c>
      <c r="T126" s="3">
        <f t="shared" si="10"/>
        <v>0</v>
      </c>
      <c r="V126" s="3">
        <f t="shared" si="11"/>
        <v>249116.4387</v>
      </c>
      <c r="W126" s="3">
        <f t="shared" si="12"/>
        <v>58316.75873</v>
      </c>
      <c r="X126" s="3">
        <f t="shared" si="13"/>
        <v>120.2407397</v>
      </c>
    </row>
    <row r="127" ht="14.25" customHeight="1">
      <c r="A127" s="42">
        <v>345.0</v>
      </c>
      <c r="B127" s="42">
        <v>1.0</v>
      </c>
      <c r="C127" s="37">
        <v>5.0</v>
      </c>
      <c r="D127" s="37" t="str">
        <f t="shared" si="14"/>
        <v>2</v>
      </c>
      <c r="E127" s="19" t="s">
        <v>746</v>
      </c>
      <c r="F127" s="43">
        <f t="shared" si="5"/>
        <v>0</v>
      </c>
      <c r="G127" s="20">
        <v>345.0</v>
      </c>
      <c r="H127" s="19" t="s">
        <v>746</v>
      </c>
      <c r="I127" s="3">
        <f>SUMIF(sitesfall2020!$A$13:$A$2390, Districts!$G127, sitesfall2020!H$13:H$2390)</f>
        <v>1515</v>
      </c>
      <c r="J127" s="3">
        <f>SUMIF(sitesfall2020!$A$13:$A$2390, Districts!$G127, sitesfall2020!I$13:I$2390)</f>
        <v>228</v>
      </c>
      <c r="K127" s="3">
        <f>SUMIF(sitesfall2020!$A$13:$A$2390, Districts!$G127, sitesfall2020!J$13:J$2390)</f>
        <v>83</v>
      </c>
      <c r="L127" s="3">
        <f>SUMIF(sitesfall2020!$A$13:$A$2390, Districts!$G127, sitesfall2020!K$13:K$2390)</f>
        <v>269.5</v>
      </c>
      <c r="M127" s="44">
        <f t="shared" si="6"/>
        <v>0.2052805281</v>
      </c>
      <c r="N127" s="3">
        <f>SUMIF(sitesfall2020!$A$13:$A$2390, Districts!$G127, sitesfall2020!O$13:O$2390)</f>
        <v>210675.84</v>
      </c>
      <c r="O127" s="3"/>
      <c r="P127" s="3">
        <f>SUMIF(sitesfall2020!$Z$13:$Z$2390,$G127,sitesfall2020!AP$13:AP$2390)</f>
        <v>210675.84</v>
      </c>
      <c r="Q127" s="3">
        <f t="shared" si="7"/>
        <v>139.0599604</v>
      </c>
      <c r="R127" s="3">
        <f t="shared" si="8"/>
        <v>781.7285343</v>
      </c>
      <c r="S127" s="3">
        <f t="shared" si="9"/>
        <v>0</v>
      </c>
      <c r="T127" s="3">
        <f t="shared" si="10"/>
        <v>0</v>
      </c>
      <c r="V127" s="3">
        <f t="shared" si="11"/>
        <v>491845.2765</v>
      </c>
      <c r="W127" s="3">
        <f t="shared" si="12"/>
        <v>281169.4365</v>
      </c>
      <c r="X127" s="3">
        <f t="shared" si="13"/>
        <v>185.5903871</v>
      </c>
    </row>
    <row r="128" ht="14.25" customHeight="1">
      <c r="A128" s="42">
        <v>347.0</v>
      </c>
      <c r="B128" s="42">
        <v>1.0</v>
      </c>
      <c r="C128" s="37">
        <v>4.0</v>
      </c>
      <c r="D128" s="37" t="str">
        <f t="shared" si="14"/>
        <v>2</v>
      </c>
      <c r="E128" s="19" t="s">
        <v>747</v>
      </c>
      <c r="F128" s="43">
        <f t="shared" si="5"/>
        <v>0</v>
      </c>
      <c r="G128" s="20">
        <v>347.0</v>
      </c>
      <c r="H128" s="19" t="s">
        <v>747</v>
      </c>
      <c r="I128" s="3">
        <f>SUMIF(sitesfall2020!$A$13:$A$2390, Districts!$G128, sitesfall2020!H$13:H$2390)</f>
        <v>4237</v>
      </c>
      <c r="J128" s="3">
        <f>SUMIF(sitesfall2020!$A$13:$A$2390, Districts!$G128, sitesfall2020!I$13:I$2390)</f>
        <v>2040</v>
      </c>
      <c r="K128" s="3">
        <f>SUMIF(sitesfall2020!$A$13:$A$2390, Districts!$G128, sitesfall2020!J$13:J$2390)</f>
        <v>343</v>
      </c>
      <c r="L128" s="3">
        <f>SUMIF(sitesfall2020!$A$13:$A$2390, Districts!$G128, sitesfall2020!K$13:K$2390)</f>
        <v>2211.5</v>
      </c>
      <c r="M128" s="44">
        <f t="shared" si="6"/>
        <v>0.562426245</v>
      </c>
      <c r="N128" s="3">
        <f>SUMIF(sitesfall2020!$A$13:$A$2390, Districts!$G128, sitesfall2020!O$13:O$2390)</f>
        <v>5029699.52</v>
      </c>
      <c r="O128" s="3"/>
      <c r="P128" s="3">
        <f>SUMIF(sitesfall2020!$Z$13:$Z$2390,$G128,sitesfall2020!AP$13:AP$2390)</f>
        <v>5029699.52</v>
      </c>
      <c r="Q128" s="3">
        <f t="shared" si="7"/>
        <v>1187.089809</v>
      </c>
      <c r="R128" s="3">
        <f t="shared" si="8"/>
        <v>2274.338467</v>
      </c>
      <c r="S128" s="3">
        <f t="shared" si="9"/>
        <v>0</v>
      </c>
      <c r="T128" s="3">
        <f t="shared" si="10"/>
        <v>0</v>
      </c>
      <c r="V128" s="3">
        <f t="shared" si="11"/>
        <v>4036051.313</v>
      </c>
      <c r="W128" s="3">
        <f t="shared" si="12"/>
        <v>-993648.2068</v>
      </c>
      <c r="X128" s="3">
        <f t="shared" si="13"/>
        <v>-234.516924</v>
      </c>
    </row>
    <row r="129" ht="14.25" customHeight="1">
      <c r="A129" s="42">
        <v>356.0</v>
      </c>
      <c r="B129" s="42">
        <v>1.0</v>
      </c>
      <c r="C129" s="37">
        <v>6.0</v>
      </c>
      <c r="D129" s="37" t="str">
        <f t="shared" si="14"/>
        <v>2</v>
      </c>
      <c r="E129" s="19" t="s">
        <v>748</v>
      </c>
      <c r="F129" s="43">
        <f t="shared" si="5"/>
        <v>0</v>
      </c>
      <c r="G129" s="20">
        <v>356.0</v>
      </c>
      <c r="H129" s="19" t="s">
        <v>748</v>
      </c>
      <c r="I129" s="3">
        <f>SUMIF(sitesfall2020!$A$13:$A$2390, Districts!$G129, sitesfall2020!H$13:H$2390)</f>
        <v>192</v>
      </c>
      <c r="J129" s="3">
        <f>SUMIF(sitesfall2020!$A$13:$A$2390, Districts!$G129, sitesfall2020!I$13:I$2390)</f>
        <v>38</v>
      </c>
      <c r="K129" s="3">
        <f>SUMIF(sitesfall2020!$A$13:$A$2390, Districts!$G129, sitesfall2020!J$13:J$2390)</f>
        <v>13</v>
      </c>
      <c r="L129" s="3">
        <f>SUMIF(sitesfall2020!$A$13:$A$2390, Districts!$G129, sitesfall2020!K$13:K$2390)</f>
        <v>44.5</v>
      </c>
      <c r="M129" s="44">
        <f t="shared" si="6"/>
        <v>0.265625</v>
      </c>
      <c r="N129" s="3">
        <f>SUMIF(sitesfall2020!$A$13:$A$2390, Districts!$G129, sitesfall2020!O$13:O$2390)</f>
        <v>44449.28</v>
      </c>
      <c r="O129" s="3"/>
      <c r="P129" s="3">
        <f>SUMIF(sitesfall2020!$Z$13:$Z$2390,$G129,sitesfall2020!AP$13:AP$2390)</f>
        <v>44449.28</v>
      </c>
      <c r="Q129" s="3">
        <f t="shared" si="7"/>
        <v>231.5066667</v>
      </c>
      <c r="R129" s="3">
        <f t="shared" si="8"/>
        <v>998.8602247</v>
      </c>
      <c r="S129" s="3">
        <f t="shared" si="9"/>
        <v>0</v>
      </c>
      <c r="T129" s="3">
        <f t="shared" si="10"/>
        <v>0</v>
      </c>
      <c r="V129" s="3">
        <f t="shared" si="11"/>
        <v>81213.78406</v>
      </c>
      <c r="W129" s="3">
        <f t="shared" si="12"/>
        <v>36764.50406</v>
      </c>
      <c r="X129" s="3">
        <f t="shared" si="13"/>
        <v>191.481792</v>
      </c>
    </row>
    <row r="130" ht="14.25" customHeight="1">
      <c r="A130" s="42">
        <v>361.0</v>
      </c>
      <c r="B130" s="42">
        <v>1.0</v>
      </c>
      <c r="C130" s="37">
        <v>5.0</v>
      </c>
      <c r="D130" s="37" t="str">
        <f t="shared" si="14"/>
        <v>2</v>
      </c>
      <c r="E130" s="19" t="s">
        <v>749</v>
      </c>
      <c r="F130" s="43">
        <f t="shared" si="5"/>
        <v>0</v>
      </c>
      <c r="G130" s="20">
        <v>361.0</v>
      </c>
      <c r="H130" s="19" t="s">
        <v>749</v>
      </c>
      <c r="I130" s="3">
        <f>SUMIF(sitesfall2020!$A$13:$A$2390, Districts!$G130, sitesfall2020!H$13:H$2390)</f>
        <v>933</v>
      </c>
      <c r="J130" s="3">
        <f>SUMIF(sitesfall2020!$A$13:$A$2390, Districts!$G130, sitesfall2020!I$13:I$2390)</f>
        <v>224</v>
      </c>
      <c r="K130" s="3">
        <f>SUMIF(sitesfall2020!$A$13:$A$2390, Districts!$G130, sitesfall2020!J$13:J$2390)</f>
        <v>97</v>
      </c>
      <c r="L130" s="3">
        <f>SUMIF(sitesfall2020!$A$13:$A$2390, Districts!$G130, sitesfall2020!K$13:K$2390)</f>
        <v>272.5</v>
      </c>
      <c r="M130" s="44">
        <f t="shared" si="6"/>
        <v>0.3440514469</v>
      </c>
      <c r="N130" s="3">
        <f>SUMIF(sitesfall2020!$A$13:$A$2390, Districts!$G130, sitesfall2020!O$13:O$2390)</f>
        <v>360692.16</v>
      </c>
      <c r="O130" s="3"/>
      <c r="P130" s="3">
        <f>SUMIF(sitesfall2020!$Z$13:$Z$2390,$G130,sitesfall2020!AP$13:AP$2390)</f>
        <v>360692.16</v>
      </c>
      <c r="Q130" s="3">
        <f t="shared" si="7"/>
        <v>386.593955</v>
      </c>
      <c r="R130" s="3">
        <f t="shared" si="8"/>
        <v>1323.640954</v>
      </c>
      <c r="S130" s="3">
        <f t="shared" si="9"/>
        <v>0</v>
      </c>
      <c r="T130" s="3">
        <f t="shared" si="10"/>
        <v>0</v>
      </c>
      <c r="V130" s="3">
        <f t="shared" si="11"/>
        <v>497320.363</v>
      </c>
      <c r="W130" s="3">
        <f t="shared" si="12"/>
        <v>136628.203</v>
      </c>
      <c r="X130" s="3">
        <f t="shared" si="13"/>
        <v>146.4396603</v>
      </c>
    </row>
    <row r="131" ht="14.25" customHeight="1">
      <c r="A131" s="42">
        <v>362.0</v>
      </c>
      <c r="B131" s="42">
        <v>1.0</v>
      </c>
      <c r="C131" s="37">
        <v>6.0</v>
      </c>
      <c r="D131" s="37" t="str">
        <f t="shared" si="14"/>
        <v>2</v>
      </c>
      <c r="E131" s="19" t="s">
        <v>750</v>
      </c>
      <c r="F131" s="43">
        <f t="shared" si="5"/>
        <v>0</v>
      </c>
      <c r="G131" s="20">
        <v>362.0</v>
      </c>
      <c r="H131" s="19" t="s">
        <v>750</v>
      </c>
      <c r="I131" s="3">
        <f>SUMIF(sitesfall2020!$A$13:$A$2390, Districts!$G131, sitesfall2020!H$13:H$2390)</f>
        <v>299</v>
      </c>
      <c r="J131" s="3">
        <f>SUMIF(sitesfall2020!$A$13:$A$2390, Districts!$G131, sitesfall2020!I$13:I$2390)</f>
        <v>84</v>
      </c>
      <c r="K131" s="3">
        <f>SUMIF(sitesfall2020!$A$13:$A$2390, Districts!$G131, sitesfall2020!J$13:J$2390)</f>
        <v>14</v>
      </c>
      <c r="L131" s="3">
        <f>SUMIF(sitesfall2020!$A$13:$A$2390, Districts!$G131, sitesfall2020!K$13:K$2390)</f>
        <v>91</v>
      </c>
      <c r="M131" s="44">
        <f t="shared" si="6"/>
        <v>0.3277591973</v>
      </c>
      <c r="N131" s="3">
        <f>SUMIF(sitesfall2020!$A$13:$A$2390, Districts!$G131, sitesfall2020!O$13:O$2390)</f>
        <v>119256.96</v>
      </c>
      <c r="O131" s="3"/>
      <c r="P131" s="3">
        <f>SUMIF(sitesfall2020!$Z$13:$Z$2390,$G131,sitesfall2020!AP$13:AP$2390)</f>
        <v>119256.96</v>
      </c>
      <c r="Q131" s="3">
        <f t="shared" si="7"/>
        <v>398.852709</v>
      </c>
      <c r="R131" s="3">
        <f t="shared" si="8"/>
        <v>1310.516044</v>
      </c>
      <c r="S131" s="3">
        <f t="shared" si="9"/>
        <v>0</v>
      </c>
      <c r="T131" s="3">
        <f t="shared" si="10"/>
        <v>0</v>
      </c>
      <c r="V131" s="3">
        <f t="shared" si="11"/>
        <v>166077.6258</v>
      </c>
      <c r="W131" s="3">
        <f t="shared" si="12"/>
        <v>46820.66582</v>
      </c>
      <c r="X131" s="3">
        <f t="shared" si="13"/>
        <v>156.5908556</v>
      </c>
    </row>
    <row r="132" ht="14.25" customHeight="1">
      <c r="A132" s="42">
        <v>363.0</v>
      </c>
      <c r="B132" s="42">
        <v>1.0</v>
      </c>
      <c r="C132" s="37">
        <v>6.0</v>
      </c>
      <c r="D132" s="37" t="str">
        <f t="shared" si="14"/>
        <v>2</v>
      </c>
      <c r="E132" s="19" t="s">
        <v>751</v>
      </c>
      <c r="F132" s="43">
        <f t="shared" si="5"/>
        <v>0</v>
      </c>
      <c r="G132" s="20">
        <v>363.0</v>
      </c>
      <c r="H132" s="19" t="s">
        <v>751</v>
      </c>
      <c r="I132" s="3">
        <f>SUMIF(sitesfall2020!$A$13:$A$2390, Districts!$G132, sitesfall2020!H$13:H$2390)</f>
        <v>294</v>
      </c>
      <c r="J132" s="3">
        <f>SUMIF(sitesfall2020!$A$13:$A$2390, Districts!$G132, sitesfall2020!I$13:I$2390)</f>
        <v>105</v>
      </c>
      <c r="K132" s="3">
        <f>SUMIF(sitesfall2020!$A$13:$A$2390, Districts!$G132, sitesfall2020!J$13:J$2390)</f>
        <v>29</v>
      </c>
      <c r="L132" s="3">
        <f>SUMIF(sitesfall2020!$A$13:$A$2390, Districts!$G132, sitesfall2020!K$13:K$2390)</f>
        <v>119.5</v>
      </c>
      <c r="M132" s="44">
        <f t="shared" si="6"/>
        <v>0.4557823129</v>
      </c>
      <c r="N132" s="3">
        <f>SUMIF(sitesfall2020!$A$13:$A$2390, Districts!$G132, sitesfall2020!O$13:O$2390)</f>
        <v>213253.44</v>
      </c>
      <c r="O132" s="3"/>
      <c r="P132" s="3">
        <f>SUMIF(sitesfall2020!$Z$13:$Z$2390,$G132,sitesfall2020!AP$13:AP$2390)</f>
        <v>213253.44</v>
      </c>
      <c r="Q132" s="3">
        <f t="shared" si="7"/>
        <v>725.3518367</v>
      </c>
      <c r="R132" s="3">
        <f t="shared" si="8"/>
        <v>1784.547615</v>
      </c>
      <c r="S132" s="3">
        <f t="shared" si="9"/>
        <v>0</v>
      </c>
      <c r="T132" s="3">
        <f t="shared" si="10"/>
        <v>0</v>
      </c>
      <c r="V132" s="3">
        <f t="shared" si="11"/>
        <v>218090.9482</v>
      </c>
      <c r="W132" s="3">
        <f t="shared" si="12"/>
        <v>4837.508193</v>
      </c>
      <c r="X132" s="3">
        <f t="shared" si="13"/>
        <v>16.4541095</v>
      </c>
    </row>
    <row r="133" ht="14.25" customHeight="1">
      <c r="A133" s="42">
        <v>378.0</v>
      </c>
      <c r="B133" s="42">
        <v>1.0</v>
      </c>
      <c r="C133" s="37">
        <v>6.0</v>
      </c>
      <c r="D133" s="37" t="str">
        <f t="shared" si="14"/>
        <v>2</v>
      </c>
      <c r="E133" s="19" t="s">
        <v>752</v>
      </c>
      <c r="F133" s="43">
        <f t="shared" si="5"/>
        <v>0</v>
      </c>
      <c r="G133" s="20">
        <v>378.0</v>
      </c>
      <c r="H133" s="19" t="s">
        <v>752</v>
      </c>
      <c r="I133" s="3">
        <f>SUMIF(sitesfall2020!$A$13:$A$2390, Districts!$G133, sitesfall2020!H$13:H$2390)</f>
        <v>560</v>
      </c>
      <c r="J133" s="3">
        <f>SUMIF(sitesfall2020!$A$13:$A$2390, Districts!$G133, sitesfall2020!I$13:I$2390)</f>
        <v>114</v>
      </c>
      <c r="K133" s="3">
        <f>SUMIF(sitesfall2020!$A$13:$A$2390, Districts!$G133, sitesfall2020!J$13:J$2390)</f>
        <v>70</v>
      </c>
      <c r="L133" s="3">
        <f>SUMIF(sitesfall2020!$A$13:$A$2390, Districts!$G133, sitesfall2020!K$13:K$2390)</f>
        <v>149</v>
      </c>
      <c r="M133" s="44">
        <f t="shared" si="6"/>
        <v>0.3285714286</v>
      </c>
      <c r="N133" s="3">
        <f>SUMIF(sitesfall2020!$A$13:$A$2390, Districts!$G133, sitesfall2020!O$13:O$2390)</f>
        <v>176422.4</v>
      </c>
      <c r="O133" s="3"/>
      <c r="P133" s="3">
        <f>SUMIF(sitesfall2020!$Z$13:$Z$2390,$G133,sitesfall2020!AP$13:AP$2390)</f>
        <v>176422.4</v>
      </c>
      <c r="Q133" s="3">
        <f t="shared" si="7"/>
        <v>315.04</v>
      </c>
      <c r="R133" s="3">
        <f t="shared" si="8"/>
        <v>1184.042953</v>
      </c>
      <c r="S133" s="3">
        <f t="shared" si="9"/>
        <v>0</v>
      </c>
      <c r="T133" s="3">
        <f t="shared" si="10"/>
        <v>0</v>
      </c>
      <c r="V133" s="3">
        <f t="shared" si="11"/>
        <v>271929.2994</v>
      </c>
      <c r="W133" s="3">
        <f t="shared" si="12"/>
        <v>95506.89942</v>
      </c>
      <c r="X133" s="3">
        <f t="shared" si="13"/>
        <v>170.5480347</v>
      </c>
    </row>
    <row r="134" ht="14.25" customHeight="1">
      <c r="A134" s="42">
        <v>381.0</v>
      </c>
      <c r="B134" s="42">
        <v>1.0</v>
      </c>
      <c r="C134" s="37">
        <v>5.0</v>
      </c>
      <c r="D134" s="37" t="str">
        <f t="shared" si="14"/>
        <v>2</v>
      </c>
      <c r="E134" s="19" t="s">
        <v>753</v>
      </c>
      <c r="F134" s="43">
        <f t="shared" si="5"/>
        <v>0</v>
      </c>
      <c r="G134" s="20">
        <v>381.0</v>
      </c>
      <c r="H134" s="19" t="s">
        <v>753</v>
      </c>
      <c r="I134" s="3">
        <f>SUMIF(sitesfall2020!$A$13:$A$2390, Districts!$G134, sitesfall2020!H$13:H$2390)</f>
        <v>1345</v>
      </c>
      <c r="J134" s="3">
        <f>SUMIF(sitesfall2020!$A$13:$A$2390, Districts!$G134, sitesfall2020!I$13:I$2390)</f>
        <v>192</v>
      </c>
      <c r="K134" s="3">
        <f>SUMIF(sitesfall2020!$A$13:$A$2390, Districts!$G134, sitesfall2020!J$13:J$2390)</f>
        <v>50</v>
      </c>
      <c r="L134" s="3">
        <f>SUMIF(sitesfall2020!$A$13:$A$2390, Districts!$G134, sitesfall2020!K$13:K$2390)</f>
        <v>217</v>
      </c>
      <c r="M134" s="44">
        <f t="shared" si="6"/>
        <v>0.1799256506</v>
      </c>
      <c r="N134" s="3">
        <f>SUMIF(sitesfall2020!$A$13:$A$2390, Districts!$G134, sitesfall2020!O$13:O$2390)</f>
        <v>159868.48</v>
      </c>
      <c r="O134" s="3"/>
      <c r="P134" s="3">
        <f>SUMIF(sitesfall2020!$Z$13:$Z$2390,$G134,sitesfall2020!AP$13:AP$2390)</f>
        <v>159868.48</v>
      </c>
      <c r="Q134" s="3">
        <f t="shared" si="7"/>
        <v>118.8613234</v>
      </c>
      <c r="R134" s="3">
        <f t="shared" si="8"/>
        <v>736.721106</v>
      </c>
      <c r="S134" s="3">
        <f t="shared" si="9"/>
        <v>0</v>
      </c>
      <c r="T134" s="3">
        <f t="shared" si="10"/>
        <v>0</v>
      </c>
      <c r="V134" s="3">
        <f t="shared" si="11"/>
        <v>396031.2616</v>
      </c>
      <c r="W134" s="3">
        <f t="shared" si="12"/>
        <v>236162.7816</v>
      </c>
      <c r="X134" s="3">
        <f t="shared" si="13"/>
        <v>175.5857112</v>
      </c>
    </row>
    <row r="135" ht="14.25" customHeight="1">
      <c r="A135" s="42">
        <v>390.0</v>
      </c>
      <c r="B135" s="42">
        <v>1.0</v>
      </c>
      <c r="C135" s="37">
        <v>6.0</v>
      </c>
      <c r="D135" s="37" t="str">
        <f t="shared" si="14"/>
        <v>2</v>
      </c>
      <c r="E135" s="19" t="s">
        <v>754</v>
      </c>
      <c r="F135" s="43">
        <f t="shared" si="5"/>
        <v>0</v>
      </c>
      <c r="G135" s="20">
        <v>390.0</v>
      </c>
      <c r="H135" s="19" t="s">
        <v>754</v>
      </c>
      <c r="I135" s="3">
        <f>SUMIF(sitesfall2020!$A$13:$A$2390, Districts!$G135, sitesfall2020!H$13:H$2390)</f>
        <v>442</v>
      </c>
      <c r="J135" s="3">
        <f>SUMIF(sitesfall2020!$A$13:$A$2390, Districts!$G135, sitesfall2020!I$13:I$2390)</f>
        <v>87</v>
      </c>
      <c r="K135" s="3">
        <f>SUMIF(sitesfall2020!$A$13:$A$2390, Districts!$G135, sitesfall2020!J$13:J$2390)</f>
        <v>33</v>
      </c>
      <c r="L135" s="3">
        <f>SUMIF(sitesfall2020!$A$13:$A$2390, Districts!$G135, sitesfall2020!K$13:K$2390)</f>
        <v>103.5</v>
      </c>
      <c r="M135" s="44">
        <f t="shared" si="6"/>
        <v>0.2714932127</v>
      </c>
      <c r="N135" s="3">
        <f>SUMIF(sitesfall2020!$A$13:$A$2390, Districts!$G135, sitesfall2020!O$13:O$2390)</f>
        <v>104364.16</v>
      </c>
      <c r="O135" s="3"/>
      <c r="P135" s="3">
        <f>SUMIF(sitesfall2020!$Z$13:$Z$2390,$G135,sitesfall2020!AP$13:AP$2390)</f>
        <v>104364.16</v>
      </c>
      <c r="Q135" s="3">
        <f t="shared" si="7"/>
        <v>236.118009</v>
      </c>
      <c r="R135" s="3">
        <f t="shared" si="8"/>
        <v>1008.349372</v>
      </c>
      <c r="S135" s="3">
        <f t="shared" si="9"/>
        <v>0</v>
      </c>
      <c r="T135" s="3">
        <f t="shared" si="10"/>
        <v>0</v>
      </c>
      <c r="V135" s="3">
        <f t="shared" si="11"/>
        <v>188890.4865</v>
      </c>
      <c r="W135" s="3">
        <f t="shared" si="12"/>
        <v>84526.32651</v>
      </c>
      <c r="X135" s="3">
        <f t="shared" si="13"/>
        <v>191.2360328</v>
      </c>
    </row>
    <row r="136" ht="14.25" customHeight="1">
      <c r="A136" s="42">
        <v>391.0</v>
      </c>
      <c r="B136" s="42">
        <v>1.0</v>
      </c>
      <c r="C136" s="37">
        <v>6.0</v>
      </c>
      <c r="D136" s="37" t="str">
        <f t="shared" si="14"/>
        <v>2</v>
      </c>
      <c r="E136" s="19" t="s">
        <v>755</v>
      </c>
      <c r="F136" s="43">
        <f t="shared" si="5"/>
        <v>0</v>
      </c>
      <c r="G136" s="20">
        <v>391.0</v>
      </c>
      <c r="H136" s="19" t="s">
        <v>755</v>
      </c>
      <c r="I136" s="3">
        <f>SUMIF(sitesfall2020!$A$13:$A$2390, Districts!$G136, sitesfall2020!H$13:H$2390)</f>
        <v>518</v>
      </c>
      <c r="J136" s="3">
        <f>SUMIF(sitesfall2020!$A$13:$A$2390, Districts!$G136, sitesfall2020!I$13:I$2390)</f>
        <v>57</v>
      </c>
      <c r="K136" s="3">
        <f>SUMIF(sitesfall2020!$A$13:$A$2390, Districts!$G136, sitesfall2020!J$13:J$2390)</f>
        <v>24</v>
      </c>
      <c r="L136" s="3">
        <f>SUMIF(sitesfall2020!$A$13:$A$2390, Districts!$G136, sitesfall2020!K$13:K$2390)</f>
        <v>69</v>
      </c>
      <c r="M136" s="44">
        <f t="shared" si="6"/>
        <v>0.1563706564</v>
      </c>
      <c r="N136" s="3">
        <f>SUMIF(sitesfall2020!$A$13:$A$2390, Districts!$G136, sitesfall2020!O$13:O$2390)</f>
        <v>40554.24</v>
      </c>
      <c r="O136" s="3"/>
      <c r="P136" s="3">
        <f>SUMIF(sitesfall2020!$Z$13:$Z$2390,$G136,sitesfall2020!AP$13:AP$2390)</f>
        <v>40554.24</v>
      </c>
      <c r="Q136" s="3">
        <f t="shared" si="7"/>
        <v>78.29003861</v>
      </c>
      <c r="R136" s="3">
        <f t="shared" si="8"/>
        <v>587.7426087</v>
      </c>
      <c r="S136" s="3">
        <f t="shared" si="9"/>
        <v>0</v>
      </c>
      <c r="T136" s="3">
        <f t="shared" si="10"/>
        <v>0</v>
      </c>
      <c r="V136" s="3">
        <f t="shared" si="11"/>
        <v>125926.991</v>
      </c>
      <c r="W136" s="3">
        <f t="shared" si="12"/>
        <v>85372.75101</v>
      </c>
      <c r="X136" s="3">
        <f t="shared" si="13"/>
        <v>164.8122606</v>
      </c>
    </row>
    <row r="137" ht="14.25" customHeight="1">
      <c r="A137" s="46">
        <v>397.0</v>
      </c>
      <c r="B137" s="46">
        <v>60.0</v>
      </c>
      <c r="C137" s="37"/>
      <c r="D137" s="37">
        <v>2.0</v>
      </c>
      <c r="E137" s="19" t="s">
        <v>177</v>
      </c>
      <c r="F137" s="43">
        <f t="shared" si="5"/>
        <v>0</v>
      </c>
      <c r="G137" s="20">
        <v>397.0</v>
      </c>
      <c r="H137" s="19" t="s">
        <v>177</v>
      </c>
      <c r="I137" s="3">
        <f>SUMIF(sitesfall2020!$A$13:$A$2390, Districts!$G137, sitesfall2020!H$13:H$2390)</f>
        <v>61</v>
      </c>
      <c r="J137" s="3">
        <f>SUMIF(sitesfall2020!$A$13:$A$2390, Districts!$G137, sitesfall2020!I$13:I$2390)</f>
        <v>16</v>
      </c>
      <c r="K137" s="3">
        <f>SUMIF(sitesfall2020!$A$13:$A$2390, Districts!$G137, sitesfall2020!J$13:J$2390)</f>
        <v>4</v>
      </c>
      <c r="L137" s="3">
        <f>SUMIF(sitesfall2020!$A$13:$A$2390, Districts!$G137, sitesfall2020!K$13:K$2390)</f>
        <v>18</v>
      </c>
      <c r="M137" s="44">
        <f t="shared" si="6"/>
        <v>0.3278688525</v>
      </c>
      <c r="N137" s="3">
        <f>SUMIF(sitesfall2020!$A$13:$A$2390, Districts!$G137, sitesfall2020!O$13:O$2390)</f>
        <v>28410.88</v>
      </c>
      <c r="O137" s="3"/>
      <c r="P137" s="3">
        <f>SUMIF(sitesfall2020!$Z$13:$Z$2390,$G137,sitesfall2020!AP$13:AP$2390)</f>
        <v>28410.88</v>
      </c>
      <c r="Q137" s="3">
        <f t="shared" si="7"/>
        <v>465.7521311</v>
      </c>
      <c r="R137" s="3">
        <f t="shared" si="8"/>
        <v>1578.382222</v>
      </c>
      <c r="S137" s="3">
        <f t="shared" si="9"/>
        <v>0</v>
      </c>
      <c r="T137" s="3">
        <f t="shared" si="10"/>
        <v>0</v>
      </c>
      <c r="V137" s="3">
        <f t="shared" si="11"/>
        <v>32850.51939</v>
      </c>
      <c r="W137" s="3">
        <f t="shared" si="12"/>
        <v>4439.639393</v>
      </c>
      <c r="X137" s="3">
        <f t="shared" si="13"/>
        <v>72.78097366</v>
      </c>
    </row>
    <row r="138" ht="14.25" customHeight="1">
      <c r="A138" s="46">
        <v>398.0</v>
      </c>
      <c r="B138" s="46">
        <v>60.0</v>
      </c>
      <c r="C138" s="37"/>
      <c r="D138" s="37">
        <v>2.0</v>
      </c>
      <c r="E138" s="19" t="s">
        <v>178</v>
      </c>
      <c r="F138" s="43">
        <f t="shared" si="5"/>
        <v>0</v>
      </c>
      <c r="G138" s="20">
        <v>398.0</v>
      </c>
      <c r="H138" s="19" t="s">
        <v>178</v>
      </c>
      <c r="I138" s="3">
        <f>SUMIF(sitesfall2020!$A$13:$A$2390, Districts!$G138, sitesfall2020!H$13:H$2390)</f>
        <v>18</v>
      </c>
      <c r="J138" s="3">
        <f>SUMIF(sitesfall2020!$A$13:$A$2390, Districts!$G138, sitesfall2020!I$13:I$2390)</f>
        <v>8</v>
      </c>
      <c r="K138" s="3">
        <f>SUMIF(sitesfall2020!$A$13:$A$2390, Districts!$G138, sitesfall2020!J$13:J$2390)</f>
        <v>1</v>
      </c>
      <c r="L138" s="3">
        <f>SUMIF(sitesfall2020!$A$13:$A$2390, Districts!$G138, sitesfall2020!K$13:K$2390)</f>
        <v>8.5</v>
      </c>
      <c r="M138" s="44">
        <f t="shared" si="6"/>
        <v>0.5</v>
      </c>
      <c r="N138" s="3">
        <f>SUMIF(sitesfall2020!$A$13:$A$2390, Districts!$G138, sitesfall2020!O$13:O$2390)</f>
        <v>17241.28</v>
      </c>
      <c r="O138" s="3"/>
      <c r="P138" s="3">
        <f>SUMIF(sitesfall2020!$Z$13:$Z$2390,$G138,sitesfall2020!AP$13:AP$2390)</f>
        <v>17241.28</v>
      </c>
      <c r="Q138" s="3">
        <f t="shared" si="7"/>
        <v>957.8488889</v>
      </c>
      <c r="R138" s="3">
        <f t="shared" si="8"/>
        <v>2028.385882</v>
      </c>
      <c r="S138" s="3">
        <f t="shared" si="9"/>
        <v>0</v>
      </c>
      <c r="T138" s="3">
        <f t="shared" si="10"/>
        <v>0</v>
      </c>
      <c r="V138" s="3">
        <f t="shared" si="11"/>
        <v>15512.74527</v>
      </c>
      <c r="W138" s="3">
        <f t="shared" si="12"/>
        <v>-1728.534731</v>
      </c>
      <c r="X138" s="3">
        <f t="shared" si="13"/>
        <v>-96.02970728</v>
      </c>
    </row>
    <row r="139" ht="14.25" customHeight="1">
      <c r="A139" s="42">
        <v>402.0</v>
      </c>
      <c r="B139" s="42">
        <v>1.0</v>
      </c>
      <c r="C139" s="37">
        <v>6.0</v>
      </c>
      <c r="D139" s="37" t="str">
        <f t="shared" ref="D139:D277" si="15">IF(OR(C139=1,C139=2,C139=3),"1","2")</f>
        <v>2</v>
      </c>
      <c r="E139" s="19" t="s">
        <v>756</v>
      </c>
      <c r="F139" s="43">
        <f t="shared" si="5"/>
        <v>0</v>
      </c>
      <c r="G139" s="20">
        <v>402.0</v>
      </c>
      <c r="H139" s="19" t="s">
        <v>756</v>
      </c>
      <c r="I139" s="3">
        <f>SUMIF(sitesfall2020!$A$13:$A$2390, Districts!$G139, sitesfall2020!H$13:H$2390)</f>
        <v>144</v>
      </c>
      <c r="J139" s="3">
        <f>SUMIF(sitesfall2020!$A$13:$A$2390, Districts!$G139, sitesfall2020!I$13:I$2390)</f>
        <v>26</v>
      </c>
      <c r="K139" s="3">
        <f>SUMIF(sitesfall2020!$A$13:$A$2390, Districts!$G139, sitesfall2020!J$13:J$2390)</f>
        <v>15</v>
      </c>
      <c r="L139" s="3">
        <f>SUMIF(sitesfall2020!$A$13:$A$2390, Districts!$G139, sitesfall2020!K$13:K$2390)</f>
        <v>33.5</v>
      </c>
      <c r="M139" s="44">
        <f t="shared" si="6"/>
        <v>0.2847222222</v>
      </c>
      <c r="N139" s="3">
        <f>SUMIF(sitesfall2020!$A$13:$A$2390, Districts!$G139, sitesfall2020!O$13:O$2390)</f>
        <v>37403.84</v>
      </c>
      <c r="O139" s="3"/>
      <c r="P139" s="3">
        <f>SUMIF(sitesfall2020!$Z$13:$Z$2390,$G139,sitesfall2020!AP$13:AP$2390)</f>
        <v>37403.84</v>
      </c>
      <c r="Q139" s="3">
        <f t="shared" si="7"/>
        <v>259.7488889</v>
      </c>
      <c r="R139" s="3">
        <f t="shared" si="8"/>
        <v>1116.532537</v>
      </c>
      <c r="S139" s="3">
        <f t="shared" si="9"/>
        <v>0</v>
      </c>
      <c r="T139" s="3">
        <f t="shared" si="10"/>
        <v>0</v>
      </c>
      <c r="V139" s="3">
        <f t="shared" si="11"/>
        <v>61138.46665</v>
      </c>
      <c r="W139" s="3">
        <f t="shared" si="12"/>
        <v>23734.62665</v>
      </c>
      <c r="X139" s="3">
        <f t="shared" si="13"/>
        <v>164.8237962</v>
      </c>
    </row>
    <row r="140" ht="14.25" customHeight="1">
      <c r="A140" s="42">
        <v>403.0</v>
      </c>
      <c r="B140" s="42">
        <v>1.0</v>
      </c>
      <c r="C140" s="37">
        <v>6.0</v>
      </c>
      <c r="D140" s="37" t="str">
        <f t="shared" si="15"/>
        <v>2</v>
      </c>
      <c r="E140" s="19" t="s">
        <v>757</v>
      </c>
      <c r="F140" s="43">
        <f t="shared" si="5"/>
        <v>0</v>
      </c>
      <c r="G140" s="20">
        <v>403.0</v>
      </c>
      <c r="H140" s="19" t="s">
        <v>757</v>
      </c>
      <c r="I140" s="3">
        <f>SUMIF(sitesfall2020!$A$13:$A$2390, Districts!$G140, sitesfall2020!H$13:H$2390)</f>
        <v>89</v>
      </c>
      <c r="J140" s="3">
        <f>SUMIF(sitesfall2020!$A$13:$A$2390, Districts!$G140, sitesfall2020!I$13:I$2390)</f>
        <v>7</v>
      </c>
      <c r="K140" s="3">
        <f>SUMIF(sitesfall2020!$A$13:$A$2390, Districts!$G140, sitesfall2020!J$13:J$2390)</f>
        <v>10</v>
      </c>
      <c r="L140" s="3">
        <f>SUMIF(sitesfall2020!$A$13:$A$2390, Districts!$G140, sitesfall2020!K$13:K$2390)</f>
        <v>12</v>
      </c>
      <c r="M140" s="44">
        <f t="shared" si="6"/>
        <v>0.191011236</v>
      </c>
      <c r="N140" s="3">
        <f>SUMIF(sitesfall2020!$A$13:$A$2390, Districts!$G140, sitesfall2020!O$13:O$2390)</f>
        <v>6930.88</v>
      </c>
      <c r="O140" s="3"/>
      <c r="P140" s="3">
        <f>SUMIF(sitesfall2020!$Z$13:$Z$2390,$G140,sitesfall2020!AP$13:AP$2390)</f>
        <v>6930.88</v>
      </c>
      <c r="Q140" s="3">
        <f t="shared" si="7"/>
        <v>77.87505618</v>
      </c>
      <c r="R140" s="3">
        <f t="shared" si="8"/>
        <v>577.5733333</v>
      </c>
      <c r="S140" s="3">
        <f t="shared" si="9"/>
        <v>0</v>
      </c>
      <c r="T140" s="3">
        <f t="shared" si="10"/>
        <v>0</v>
      </c>
      <c r="V140" s="3">
        <f t="shared" si="11"/>
        <v>21900.34626</v>
      </c>
      <c r="W140" s="3">
        <f t="shared" si="12"/>
        <v>14969.46626</v>
      </c>
      <c r="X140" s="3">
        <f t="shared" si="13"/>
        <v>168.1962501</v>
      </c>
    </row>
    <row r="141" ht="14.25" customHeight="1">
      <c r="A141" s="42">
        <v>404.0</v>
      </c>
      <c r="B141" s="42">
        <v>1.0</v>
      </c>
      <c r="C141" s="37">
        <v>6.0</v>
      </c>
      <c r="D141" s="37" t="str">
        <f t="shared" si="15"/>
        <v>2</v>
      </c>
      <c r="E141" s="19" t="s">
        <v>758</v>
      </c>
      <c r="F141" s="43">
        <f t="shared" si="5"/>
        <v>0</v>
      </c>
      <c r="G141" s="20">
        <v>404.0</v>
      </c>
      <c r="H141" s="19" t="s">
        <v>758</v>
      </c>
      <c r="I141" s="3">
        <f>SUMIF(sitesfall2020!$A$13:$A$2390, Districts!$G141, sitesfall2020!H$13:H$2390)</f>
        <v>138</v>
      </c>
      <c r="J141" s="3">
        <f>SUMIF(sitesfall2020!$A$13:$A$2390, Districts!$G141, sitesfall2020!I$13:I$2390)</f>
        <v>22</v>
      </c>
      <c r="K141" s="3">
        <f>SUMIF(sitesfall2020!$A$13:$A$2390, Districts!$G141, sitesfall2020!J$13:J$2390)</f>
        <v>23</v>
      </c>
      <c r="L141" s="3">
        <f>SUMIF(sitesfall2020!$A$13:$A$2390, Districts!$G141, sitesfall2020!K$13:K$2390)</f>
        <v>33.5</v>
      </c>
      <c r="M141" s="44">
        <f t="shared" si="6"/>
        <v>0.3260869565</v>
      </c>
      <c r="N141" s="3">
        <f>SUMIF(sitesfall2020!$A$13:$A$2390, Districts!$G141, sitesfall2020!O$13:O$2390)</f>
        <v>35169.92</v>
      </c>
      <c r="O141" s="3"/>
      <c r="P141" s="3">
        <f>SUMIF(sitesfall2020!$Z$13:$Z$2390,$G141,sitesfall2020!AP$13:AP$2390)</f>
        <v>35169.92</v>
      </c>
      <c r="Q141" s="3">
        <f t="shared" si="7"/>
        <v>254.8544928</v>
      </c>
      <c r="R141" s="3">
        <f t="shared" si="8"/>
        <v>1049.848358</v>
      </c>
      <c r="S141" s="3">
        <f t="shared" si="9"/>
        <v>0</v>
      </c>
      <c r="T141" s="3">
        <f t="shared" si="10"/>
        <v>0</v>
      </c>
      <c r="V141" s="3">
        <f t="shared" si="11"/>
        <v>61138.46665</v>
      </c>
      <c r="W141" s="3">
        <f t="shared" si="12"/>
        <v>25968.54665</v>
      </c>
      <c r="X141" s="3">
        <f t="shared" si="13"/>
        <v>188.1778743</v>
      </c>
    </row>
    <row r="142" ht="14.25" customHeight="1">
      <c r="A142" s="42">
        <v>413.0</v>
      </c>
      <c r="B142" s="42">
        <v>1.0</v>
      </c>
      <c r="C142" s="37">
        <v>4.0</v>
      </c>
      <c r="D142" s="37" t="str">
        <f t="shared" si="15"/>
        <v>2</v>
      </c>
      <c r="E142" s="19" t="s">
        <v>759</v>
      </c>
      <c r="F142" s="43">
        <f t="shared" si="5"/>
        <v>0</v>
      </c>
      <c r="G142" s="20">
        <v>413.0</v>
      </c>
      <c r="H142" s="19" t="s">
        <v>759</v>
      </c>
      <c r="I142" s="3">
        <f>SUMIF(sitesfall2020!$A$13:$A$2390, Districts!$G142, sitesfall2020!H$13:H$2390)</f>
        <v>2593</v>
      </c>
      <c r="J142" s="3">
        <f>SUMIF(sitesfall2020!$A$13:$A$2390, Districts!$G142, sitesfall2020!I$13:I$2390)</f>
        <v>849</v>
      </c>
      <c r="K142" s="3">
        <f>SUMIF(sitesfall2020!$A$13:$A$2390, Districts!$G142, sitesfall2020!J$13:J$2390)</f>
        <v>147</v>
      </c>
      <c r="L142" s="3">
        <f>SUMIF(sitesfall2020!$A$13:$A$2390, Districts!$G142, sitesfall2020!K$13:K$2390)</f>
        <v>922.5</v>
      </c>
      <c r="M142" s="44">
        <f t="shared" si="6"/>
        <v>0.3841110683</v>
      </c>
      <c r="N142" s="3">
        <f>SUMIF(sitesfall2020!$A$13:$A$2390, Districts!$G142, sitesfall2020!O$13:O$2390)</f>
        <v>1470950.4</v>
      </c>
      <c r="O142" s="3"/>
      <c r="P142" s="3">
        <f>SUMIF(sitesfall2020!$Z$13:$Z$2390,$G142,sitesfall2020!AP$13:AP$2390)</f>
        <v>1470950.4</v>
      </c>
      <c r="Q142" s="3">
        <f t="shared" si="7"/>
        <v>567.2774393</v>
      </c>
      <c r="R142" s="3">
        <f t="shared" si="8"/>
        <v>1594.526179</v>
      </c>
      <c r="S142" s="3">
        <f t="shared" si="9"/>
        <v>0</v>
      </c>
      <c r="T142" s="3">
        <f t="shared" si="10"/>
        <v>0</v>
      </c>
      <c r="V142" s="3">
        <f t="shared" si="11"/>
        <v>1683589.119</v>
      </c>
      <c r="W142" s="3">
        <f t="shared" si="12"/>
        <v>212638.7189</v>
      </c>
      <c r="X142" s="3">
        <f t="shared" si="13"/>
        <v>82.00490509</v>
      </c>
    </row>
    <row r="143" ht="14.25" customHeight="1">
      <c r="A143" s="42">
        <v>414.0</v>
      </c>
      <c r="B143" s="42">
        <v>1.0</v>
      </c>
      <c r="C143" s="37">
        <v>6.0</v>
      </c>
      <c r="D143" s="37" t="str">
        <f t="shared" si="15"/>
        <v>2</v>
      </c>
      <c r="E143" s="19" t="s">
        <v>760</v>
      </c>
      <c r="F143" s="43">
        <f t="shared" si="5"/>
        <v>0</v>
      </c>
      <c r="G143" s="20">
        <v>414.0</v>
      </c>
      <c r="H143" s="19" t="s">
        <v>760</v>
      </c>
      <c r="I143" s="3">
        <f>SUMIF(sitesfall2020!$A$13:$A$2390, Districts!$G143, sitesfall2020!H$13:H$2390)</f>
        <v>523</v>
      </c>
      <c r="J143" s="3">
        <f>SUMIF(sitesfall2020!$A$13:$A$2390, Districts!$G143, sitesfall2020!I$13:I$2390)</f>
        <v>91</v>
      </c>
      <c r="K143" s="3">
        <f>SUMIF(sitesfall2020!$A$13:$A$2390, Districts!$G143, sitesfall2020!J$13:J$2390)</f>
        <v>18</v>
      </c>
      <c r="L143" s="3">
        <f>SUMIF(sitesfall2020!$A$13:$A$2390, Districts!$G143, sitesfall2020!K$13:K$2390)</f>
        <v>100</v>
      </c>
      <c r="M143" s="44">
        <f t="shared" si="6"/>
        <v>0.2084130019</v>
      </c>
      <c r="N143" s="3">
        <f>SUMIF(sitesfall2020!$A$13:$A$2390, Districts!$G143, sitesfall2020!O$13:O$2390)</f>
        <v>83170.56</v>
      </c>
      <c r="O143" s="3"/>
      <c r="P143" s="3">
        <f>SUMIF(sitesfall2020!$Z$13:$Z$2390,$G143,sitesfall2020!AP$13:AP$2390)</f>
        <v>83170.56</v>
      </c>
      <c r="Q143" s="3">
        <f t="shared" si="7"/>
        <v>159.0259273</v>
      </c>
      <c r="R143" s="3">
        <f t="shared" si="8"/>
        <v>831.7056</v>
      </c>
      <c r="S143" s="3">
        <f t="shared" si="9"/>
        <v>0</v>
      </c>
      <c r="T143" s="3">
        <f t="shared" si="10"/>
        <v>0</v>
      </c>
      <c r="V143" s="3">
        <f t="shared" si="11"/>
        <v>182502.8855</v>
      </c>
      <c r="W143" s="3">
        <f t="shared" si="12"/>
        <v>99332.32552</v>
      </c>
      <c r="X143" s="3">
        <f t="shared" si="13"/>
        <v>189.9279647</v>
      </c>
    </row>
    <row r="144" ht="14.25" customHeight="1">
      <c r="A144" s="42">
        <v>415.0</v>
      </c>
      <c r="B144" s="42">
        <v>1.0</v>
      </c>
      <c r="C144" s="37">
        <v>6.0</v>
      </c>
      <c r="D144" s="37" t="str">
        <f t="shared" si="15"/>
        <v>2</v>
      </c>
      <c r="E144" s="19" t="s">
        <v>761</v>
      </c>
      <c r="F144" s="43">
        <f t="shared" si="5"/>
        <v>0</v>
      </c>
      <c r="G144" s="20">
        <v>415.0</v>
      </c>
      <c r="H144" s="19" t="s">
        <v>761</v>
      </c>
      <c r="I144" s="3">
        <f>SUMIF(sitesfall2020!$A$13:$A$2390, Districts!$G144, sitesfall2020!H$13:H$2390)</f>
        <v>163</v>
      </c>
      <c r="J144" s="3">
        <f>SUMIF(sitesfall2020!$A$13:$A$2390, Districts!$G144, sitesfall2020!I$13:I$2390)</f>
        <v>62</v>
      </c>
      <c r="K144" s="3">
        <f>SUMIF(sitesfall2020!$A$13:$A$2390, Districts!$G144, sitesfall2020!J$13:J$2390)</f>
        <v>23</v>
      </c>
      <c r="L144" s="3">
        <f>SUMIF(sitesfall2020!$A$13:$A$2390, Districts!$G144, sitesfall2020!K$13:K$2390)</f>
        <v>73.5</v>
      </c>
      <c r="M144" s="44">
        <f t="shared" si="6"/>
        <v>0.5214723926</v>
      </c>
      <c r="N144" s="3">
        <f>SUMIF(sitesfall2020!$A$13:$A$2390, Districts!$G144, sitesfall2020!O$13:O$2390)</f>
        <v>147496</v>
      </c>
      <c r="O144" s="3"/>
      <c r="P144" s="3">
        <f>SUMIF(sitesfall2020!$Z$13:$Z$2390,$G144,sitesfall2020!AP$13:AP$2390)</f>
        <v>147496</v>
      </c>
      <c r="Q144" s="3">
        <f t="shared" si="7"/>
        <v>904.8834356</v>
      </c>
      <c r="R144" s="3">
        <f t="shared" si="8"/>
        <v>2006.748299</v>
      </c>
      <c r="S144" s="3">
        <f t="shared" si="9"/>
        <v>0</v>
      </c>
      <c r="T144" s="3">
        <f t="shared" si="10"/>
        <v>0</v>
      </c>
      <c r="V144" s="3">
        <f t="shared" si="11"/>
        <v>134139.6209</v>
      </c>
      <c r="W144" s="3">
        <f t="shared" si="12"/>
        <v>-13356.37914</v>
      </c>
      <c r="X144" s="3">
        <f t="shared" si="13"/>
        <v>-81.94097635</v>
      </c>
    </row>
    <row r="145" ht="14.25" customHeight="1">
      <c r="A145" s="42">
        <v>423.0</v>
      </c>
      <c r="B145" s="42">
        <v>1.0</v>
      </c>
      <c r="C145" s="37">
        <v>4.0</v>
      </c>
      <c r="D145" s="37" t="str">
        <f t="shared" si="15"/>
        <v>2</v>
      </c>
      <c r="E145" s="19" t="s">
        <v>762</v>
      </c>
      <c r="F145" s="43">
        <f t="shared" si="5"/>
        <v>0</v>
      </c>
      <c r="G145" s="20">
        <v>423.0</v>
      </c>
      <c r="H145" s="19" t="s">
        <v>762</v>
      </c>
      <c r="I145" s="3">
        <f>SUMIF(sitesfall2020!$A$13:$A$2390, Districts!$G145, sitesfall2020!H$13:H$2390)</f>
        <v>2761</v>
      </c>
      <c r="J145" s="3">
        <f>SUMIF(sitesfall2020!$A$13:$A$2390, Districts!$G145, sitesfall2020!I$13:I$2390)</f>
        <v>496</v>
      </c>
      <c r="K145" s="3">
        <f>SUMIF(sitesfall2020!$A$13:$A$2390, Districts!$G145, sitesfall2020!J$13:J$2390)</f>
        <v>201</v>
      </c>
      <c r="L145" s="3">
        <f>SUMIF(sitesfall2020!$A$13:$A$2390, Districts!$G145, sitesfall2020!K$13:K$2390)</f>
        <v>596.5</v>
      </c>
      <c r="M145" s="44">
        <f t="shared" si="6"/>
        <v>0.2524447664</v>
      </c>
      <c r="N145" s="3">
        <f>SUMIF(sitesfall2020!$A$13:$A$2390, Districts!$G145, sitesfall2020!O$13:O$2390)</f>
        <v>633230.4</v>
      </c>
      <c r="O145" s="3"/>
      <c r="P145" s="3">
        <f>SUMIF(sitesfall2020!$Z$13:$Z$2390,$G145,sitesfall2020!AP$13:AP$2390)</f>
        <v>633230.4</v>
      </c>
      <c r="Q145" s="3">
        <f t="shared" si="7"/>
        <v>229.3482072</v>
      </c>
      <c r="R145" s="3">
        <f t="shared" si="8"/>
        <v>1061.57653</v>
      </c>
      <c r="S145" s="3">
        <f t="shared" si="9"/>
        <v>0</v>
      </c>
      <c r="T145" s="3">
        <f t="shared" si="10"/>
        <v>0</v>
      </c>
      <c r="V145" s="3">
        <f t="shared" si="11"/>
        <v>1088629.712</v>
      </c>
      <c r="W145" s="3">
        <f t="shared" si="12"/>
        <v>455399.3121</v>
      </c>
      <c r="X145" s="3">
        <f t="shared" si="13"/>
        <v>164.9399899</v>
      </c>
    </row>
    <row r="146" ht="14.25" customHeight="1">
      <c r="A146" s="42">
        <v>424.0</v>
      </c>
      <c r="B146" s="42">
        <v>1.0</v>
      </c>
      <c r="C146" s="37">
        <v>6.0</v>
      </c>
      <c r="D146" s="37" t="str">
        <f t="shared" si="15"/>
        <v>2</v>
      </c>
      <c r="E146" s="19" t="s">
        <v>763</v>
      </c>
      <c r="F146" s="43">
        <f t="shared" si="5"/>
        <v>0</v>
      </c>
      <c r="G146" s="20">
        <v>424.0</v>
      </c>
      <c r="H146" s="19" t="s">
        <v>763</v>
      </c>
      <c r="I146" s="3">
        <f>SUMIF(sitesfall2020!$A$13:$A$2390, Districts!$G146, sitesfall2020!H$13:H$2390)</f>
        <v>486</v>
      </c>
      <c r="J146" s="3">
        <f>SUMIF(sitesfall2020!$A$13:$A$2390, Districts!$G146, sitesfall2020!I$13:I$2390)</f>
        <v>57</v>
      </c>
      <c r="K146" s="3">
        <f>SUMIF(sitesfall2020!$A$13:$A$2390, Districts!$G146, sitesfall2020!J$13:J$2390)</f>
        <v>58</v>
      </c>
      <c r="L146" s="3">
        <f>SUMIF(sitesfall2020!$A$13:$A$2390, Districts!$G146, sitesfall2020!K$13:K$2390)</f>
        <v>86</v>
      </c>
      <c r="M146" s="44">
        <f t="shared" si="6"/>
        <v>0.2366255144</v>
      </c>
      <c r="N146" s="3">
        <f>SUMIF(sitesfall2020!$A$13:$A$2390, Districts!$G146, sitesfall2020!O$13:O$2390)</f>
        <v>65642.88</v>
      </c>
      <c r="O146" s="3"/>
      <c r="P146" s="3">
        <f>SUMIF(sitesfall2020!$Z$13:$Z$2390,$G146,sitesfall2020!AP$13:AP$2390)</f>
        <v>65642.88</v>
      </c>
      <c r="Q146" s="3">
        <f t="shared" si="7"/>
        <v>135.0676543</v>
      </c>
      <c r="R146" s="3">
        <f t="shared" si="8"/>
        <v>763.2893023</v>
      </c>
      <c r="S146" s="3">
        <f t="shared" si="9"/>
        <v>0</v>
      </c>
      <c r="T146" s="3">
        <f t="shared" si="10"/>
        <v>0</v>
      </c>
      <c r="V146" s="3">
        <f t="shared" si="11"/>
        <v>156952.4815</v>
      </c>
      <c r="W146" s="3">
        <f t="shared" si="12"/>
        <v>91309.60154</v>
      </c>
      <c r="X146" s="3">
        <f t="shared" si="13"/>
        <v>187.8798386</v>
      </c>
    </row>
    <row r="147" ht="14.25" customHeight="1">
      <c r="A147" s="42">
        <v>432.0</v>
      </c>
      <c r="B147" s="42">
        <v>1.0</v>
      </c>
      <c r="C147" s="37">
        <v>6.0</v>
      </c>
      <c r="D147" s="37" t="str">
        <f t="shared" si="15"/>
        <v>2</v>
      </c>
      <c r="E147" s="19" t="s">
        <v>764</v>
      </c>
      <c r="F147" s="43">
        <f t="shared" si="5"/>
        <v>0</v>
      </c>
      <c r="G147" s="20">
        <v>432.0</v>
      </c>
      <c r="H147" s="19" t="s">
        <v>764</v>
      </c>
      <c r="I147" s="3">
        <f>SUMIF(sitesfall2020!$A$13:$A$2390, Districts!$G147, sitesfall2020!H$13:H$2390)</f>
        <v>659</v>
      </c>
      <c r="J147" s="3">
        <f>SUMIF(sitesfall2020!$A$13:$A$2390, Districts!$G147, sitesfall2020!I$13:I$2390)</f>
        <v>428</v>
      </c>
      <c r="K147" s="3">
        <f>SUMIF(sitesfall2020!$A$13:$A$2390, Districts!$G147, sitesfall2020!J$13:J$2390)</f>
        <v>54</v>
      </c>
      <c r="L147" s="3">
        <f>SUMIF(sitesfall2020!$A$13:$A$2390, Districts!$G147, sitesfall2020!K$13:K$2390)</f>
        <v>455</v>
      </c>
      <c r="M147" s="44">
        <f t="shared" si="6"/>
        <v>0.7314112291</v>
      </c>
      <c r="N147" s="3">
        <f>SUMIF(sitesfall2020!$A$13:$A$2390, Districts!$G147, sitesfall2020!O$13:O$2390)</f>
        <v>1362977.6</v>
      </c>
      <c r="O147" s="3"/>
      <c r="P147" s="3">
        <f>SUMIF(sitesfall2020!$Z$13:$Z$2390,$G147,sitesfall2020!AP$13:AP$2390)</f>
        <v>1362977.6</v>
      </c>
      <c r="Q147" s="3">
        <f t="shared" si="7"/>
        <v>2068.25129</v>
      </c>
      <c r="R147" s="3">
        <f t="shared" si="8"/>
        <v>2995.555165</v>
      </c>
      <c r="S147" s="3">
        <f t="shared" si="9"/>
        <v>0</v>
      </c>
      <c r="T147" s="3">
        <f t="shared" si="10"/>
        <v>0</v>
      </c>
      <c r="V147" s="3">
        <f t="shared" si="11"/>
        <v>830388.1291</v>
      </c>
      <c r="W147" s="3">
        <f t="shared" si="12"/>
        <v>-532589.4709</v>
      </c>
      <c r="X147" s="3">
        <f t="shared" si="13"/>
        <v>-808.1782563</v>
      </c>
    </row>
    <row r="148" ht="14.25" customHeight="1">
      <c r="A148" s="42">
        <v>435.0</v>
      </c>
      <c r="B148" s="42">
        <v>1.0</v>
      </c>
      <c r="C148" s="37">
        <v>6.0</v>
      </c>
      <c r="D148" s="37" t="str">
        <f t="shared" si="15"/>
        <v>2</v>
      </c>
      <c r="E148" s="19" t="s">
        <v>765</v>
      </c>
      <c r="F148" s="43">
        <f t="shared" si="5"/>
        <v>0</v>
      </c>
      <c r="G148" s="20">
        <v>435.0</v>
      </c>
      <c r="H148" s="19" t="s">
        <v>765</v>
      </c>
      <c r="I148" s="3">
        <f>SUMIF(sitesfall2020!$A$13:$A$2390, Districts!$G148, sitesfall2020!H$13:H$2390)</f>
        <v>694</v>
      </c>
      <c r="J148" s="3">
        <f>SUMIF(sitesfall2020!$A$13:$A$2390, Districts!$G148, sitesfall2020!I$13:I$2390)</f>
        <v>345</v>
      </c>
      <c r="K148" s="3">
        <f>SUMIF(sitesfall2020!$A$13:$A$2390, Districts!$G148, sitesfall2020!J$13:J$2390)</f>
        <v>43</v>
      </c>
      <c r="L148" s="3">
        <f>SUMIF(sitesfall2020!$A$13:$A$2390, Districts!$G148, sitesfall2020!K$13:K$2390)</f>
        <v>366.5</v>
      </c>
      <c r="M148" s="44">
        <f t="shared" si="6"/>
        <v>0.5590778098</v>
      </c>
      <c r="N148" s="3">
        <f>SUMIF(sitesfall2020!$A$13:$A$2390, Districts!$G148, sitesfall2020!O$13:O$2390)</f>
        <v>835085.12</v>
      </c>
      <c r="O148" s="3"/>
      <c r="P148" s="3">
        <f>SUMIF(sitesfall2020!$Z$13:$Z$2390,$G148,sitesfall2020!AP$13:AP$2390)</f>
        <v>835085.12</v>
      </c>
      <c r="Q148" s="3">
        <f t="shared" si="7"/>
        <v>1203.29268</v>
      </c>
      <c r="R148" s="3">
        <f t="shared" si="8"/>
        <v>2278.540573</v>
      </c>
      <c r="S148" s="3">
        <f t="shared" si="9"/>
        <v>0</v>
      </c>
      <c r="T148" s="3">
        <f t="shared" si="10"/>
        <v>0</v>
      </c>
      <c r="V148" s="3">
        <f t="shared" si="11"/>
        <v>668873.0754</v>
      </c>
      <c r="W148" s="3">
        <f t="shared" si="12"/>
        <v>-166212.0446</v>
      </c>
      <c r="X148" s="3">
        <f t="shared" si="13"/>
        <v>-239.4986233</v>
      </c>
    </row>
    <row r="149" ht="14.25" customHeight="1">
      <c r="A149" s="42">
        <v>441.0</v>
      </c>
      <c r="B149" s="42">
        <v>1.0</v>
      </c>
      <c r="C149" s="37">
        <v>6.0</v>
      </c>
      <c r="D149" s="37" t="str">
        <f t="shared" si="15"/>
        <v>2</v>
      </c>
      <c r="E149" s="19" t="s">
        <v>766</v>
      </c>
      <c r="F149" s="43">
        <f t="shared" si="5"/>
        <v>0</v>
      </c>
      <c r="G149" s="20">
        <v>441.0</v>
      </c>
      <c r="H149" s="19" t="s">
        <v>766</v>
      </c>
      <c r="I149" s="3">
        <f>SUMIF(sitesfall2020!$A$13:$A$2390, Districts!$G149, sitesfall2020!H$13:H$2390)</f>
        <v>430</v>
      </c>
      <c r="J149" s="3">
        <f>SUMIF(sitesfall2020!$A$13:$A$2390, Districts!$G149, sitesfall2020!I$13:I$2390)</f>
        <v>56</v>
      </c>
      <c r="K149" s="3">
        <f>SUMIF(sitesfall2020!$A$13:$A$2390, Districts!$G149, sitesfall2020!J$13:J$2390)</f>
        <v>46</v>
      </c>
      <c r="L149" s="3">
        <f>SUMIF(sitesfall2020!$A$13:$A$2390, Districts!$G149, sitesfall2020!K$13:K$2390)</f>
        <v>79</v>
      </c>
      <c r="M149" s="44">
        <f t="shared" si="6"/>
        <v>0.2372093023</v>
      </c>
      <c r="N149" s="3">
        <f>SUMIF(sitesfall2020!$A$13:$A$2390, Districts!$G149, sitesfall2020!O$13:O$2390)</f>
        <v>63237.12</v>
      </c>
      <c r="O149" s="3"/>
      <c r="P149" s="3">
        <f>SUMIF(sitesfall2020!$Z$13:$Z$2390,$G149,sitesfall2020!AP$13:AP$2390)</f>
        <v>63237.12</v>
      </c>
      <c r="Q149" s="3">
        <f t="shared" si="7"/>
        <v>147.0630698</v>
      </c>
      <c r="R149" s="3">
        <f t="shared" si="8"/>
        <v>800.4698734</v>
      </c>
      <c r="S149" s="3">
        <f t="shared" si="9"/>
        <v>0</v>
      </c>
      <c r="T149" s="3">
        <f t="shared" si="10"/>
        <v>0</v>
      </c>
      <c r="V149" s="3">
        <f t="shared" si="11"/>
        <v>144177.2796</v>
      </c>
      <c r="W149" s="3">
        <f t="shared" si="12"/>
        <v>80940.15956</v>
      </c>
      <c r="X149" s="3">
        <f t="shared" si="13"/>
        <v>188.2329292</v>
      </c>
    </row>
    <row r="150" ht="14.25" customHeight="1">
      <c r="A150" s="42">
        <v>447.0</v>
      </c>
      <c r="B150" s="42">
        <v>1.0</v>
      </c>
      <c r="C150" s="37">
        <v>6.0</v>
      </c>
      <c r="D150" s="37" t="str">
        <f t="shared" si="15"/>
        <v>2</v>
      </c>
      <c r="E150" s="19" t="s">
        <v>767</v>
      </c>
      <c r="F150" s="43">
        <f t="shared" si="5"/>
        <v>0</v>
      </c>
      <c r="G150" s="20">
        <v>447.0</v>
      </c>
      <c r="H150" s="19" t="s">
        <v>767</v>
      </c>
      <c r="I150" s="3">
        <f>SUMIF(sitesfall2020!$A$13:$A$2390, Districts!$G150, sitesfall2020!H$13:H$2390)</f>
        <v>145</v>
      </c>
      <c r="J150" s="3">
        <f>SUMIF(sitesfall2020!$A$13:$A$2390, Districts!$G150, sitesfall2020!I$13:I$2390)</f>
        <v>26</v>
      </c>
      <c r="K150" s="3">
        <f>SUMIF(sitesfall2020!$A$13:$A$2390, Districts!$G150, sitesfall2020!J$13:J$2390)</f>
        <v>26</v>
      </c>
      <c r="L150" s="3">
        <f>SUMIF(sitesfall2020!$A$13:$A$2390, Districts!$G150, sitesfall2020!K$13:K$2390)</f>
        <v>39</v>
      </c>
      <c r="M150" s="44">
        <f t="shared" si="6"/>
        <v>0.3586206897</v>
      </c>
      <c r="N150" s="3">
        <f>SUMIF(sitesfall2020!$A$13:$A$2390, Districts!$G150, sitesfall2020!O$13:O$2390)</f>
        <v>45136.64</v>
      </c>
      <c r="O150" s="3"/>
      <c r="P150" s="3">
        <f>SUMIF(sitesfall2020!$Z$13:$Z$2390,$G150,sitesfall2020!AP$13:AP$2390)</f>
        <v>45136.64</v>
      </c>
      <c r="Q150" s="3">
        <f t="shared" si="7"/>
        <v>311.2871724</v>
      </c>
      <c r="R150" s="3">
        <f t="shared" si="8"/>
        <v>1157.349744</v>
      </c>
      <c r="S150" s="3">
        <f t="shared" si="9"/>
        <v>0</v>
      </c>
      <c r="T150" s="3">
        <f t="shared" si="10"/>
        <v>0</v>
      </c>
      <c r="V150" s="3">
        <f t="shared" si="11"/>
        <v>71176.12535</v>
      </c>
      <c r="W150" s="3">
        <f t="shared" si="12"/>
        <v>26039.48535</v>
      </c>
      <c r="X150" s="3">
        <f t="shared" si="13"/>
        <v>179.5826576</v>
      </c>
    </row>
    <row r="151" ht="14.25" customHeight="1">
      <c r="A151" s="42">
        <v>458.0</v>
      </c>
      <c r="B151" s="42">
        <v>1.0</v>
      </c>
      <c r="C151" s="37">
        <v>6.0</v>
      </c>
      <c r="D151" s="37" t="str">
        <f t="shared" si="15"/>
        <v>2</v>
      </c>
      <c r="E151" s="19" t="s">
        <v>768</v>
      </c>
      <c r="F151" s="43">
        <f t="shared" si="5"/>
        <v>0</v>
      </c>
      <c r="G151" s="20">
        <v>458.0</v>
      </c>
      <c r="H151" s="19" t="s">
        <v>768</v>
      </c>
      <c r="I151" s="3">
        <f>SUMIF(sitesfall2020!$A$13:$A$2390, Districts!$G151, sitesfall2020!H$13:H$2390)</f>
        <v>233</v>
      </c>
      <c r="J151" s="3">
        <f>SUMIF(sitesfall2020!$A$13:$A$2390, Districts!$G151, sitesfall2020!I$13:I$2390)</f>
        <v>91</v>
      </c>
      <c r="K151" s="3">
        <f>SUMIF(sitesfall2020!$A$13:$A$2390, Districts!$G151, sitesfall2020!J$13:J$2390)</f>
        <v>31</v>
      </c>
      <c r="L151" s="3">
        <f>SUMIF(sitesfall2020!$A$13:$A$2390, Districts!$G151, sitesfall2020!K$13:K$2390)</f>
        <v>106.5</v>
      </c>
      <c r="M151" s="44">
        <f t="shared" si="6"/>
        <v>0.5236051502</v>
      </c>
      <c r="N151" s="3">
        <f>SUMIF(sitesfall2020!$A$13:$A$2390, Districts!$G151, sitesfall2020!O$13:O$2390)</f>
        <v>209472.96</v>
      </c>
      <c r="O151" s="3"/>
      <c r="P151" s="3">
        <f>SUMIF(sitesfall2020!$Z$13:$Z$2390,$G151,sitesfall2020!AP$13:AP$2390)</f>
        <v>209472.96</v>
      </c>
      <c r="Q151" s="3">
        <f t="shared" si="7"/>
        <v>899.0255794</v>
      </c>
      <c r="R151" s="3">
        <f t="shared" si="8"/>
        <v>1966.882254</v>
      </c>
      <c r="S151" s="3">
        <f t="shared" si="9"/>
        <v>0</v>
      </c>
      <c r="T151" s="3">
        <f t="shared" si="10"/>
        <v>0</v>
      </c>
      <c r="V151" s="3">
        <f t="shared" si="11"/>
        <v>194365.5731</v>
      </c>
      <c r="W151" s="3">
        <f t="shared" si="12"/>
        <v>-15107.38692</v>
      </c>
      <c r="X151" s="3">
        <f t="shared" si="13"/>
        <v>-64.83857049</v>
      </c>
    </row>
    <row r="152" ht="14.25" customHeight="1">
      <c r="A152" s="42">
        <v>463.0</v>
      </c>
      <c r="B152" s="42">
        <v>1.0</v>
      </c>
      <c r="C152" s="37">
        <v>6.0</v>
      </c>
      <c r="D152" s="37" t="str">
        <f t="shared" si="15"/>
        <v>2</v>
      </c>
      <c r="E152" s="19" t="s">
        <v>769</v>
      </c>
      <c r="F152" s="43">
        <f t="shared" si="5"/>
        <v>0</v>
      </c>
      <c r="G152" s="20">
        <v>463.0</v>
      </c>
      <c r="H152" s="19" t="s">
        <v>769</v>
      </c>
      <c r="I152" s="3">
        <f>SUMIF(sitesfall2020!$A$13:$A$2390, Districts!$G152, sitesfall2020!H$13:H$2390)</f>
        <v>933</v>
      </c>
      <c r="J152" s="3">
        <f>SUMIF(sitesfall2020!$A$13:$A$2390, Districts!$G152, sitesfall2020!I$13:I$2390)</f>
        <v>151</v>
      </c>
      <c r="K152" s="3">
        <f>SUMIF(sitesfall2020!$A$13:$A$2390, Districts!$G152, sitesfall2020!J$13:J$2390)</f>
        <v>58</v>
      </c>
      <c r="L152" s="3">
        <f>SUMIF(sitesfall2020!$A$13:$A$2390, Districts!$G152, sitesfall2020!K$13:K$2390)</f>
        <v>180</v>
      </c>
      <c r="M152" s="44">
        <f t="shared" si="6"/>
        <v>0.2240085745</v>
      </c>
      <c r="N152" s="3">
        <f>SUMIF(sitesfall2020!$A$13:$A$2390, Districts!$G152, sitesfall2020!O$13:O$2390)</f>
        <v>161987.84</v>
      </c>
      <c r="O152" s="3"/>
      <c r="P152" s="3">
        <f>SUMIF(sitesfall2020!$Z$13:$Z$2390,$G152,sitesfall2020!AP$13:AP$2390)</f>
        <v>161987.84</v>
      </c>
      <c r="Q152" s="3">
        <f t="shared" si="7"/>
        <v>173.6204073</v>
      </c>
      <c r="R152" s="3">
        <f t="shared" si="8"/>
        <v>899.9324444</v>
      </c>
      <c r="S152" s="3">
        <f t="shared" si="9"/>
        <v>0</v>
      </c>
      <c r="T152" s="3">
        <f t="shared" si="10"/>
        <v>0</v>
      </c>
      <c r="V152" s="3">
        <f t="shared" si="11"/>
        <v>328505.1939</v>
      </c>
      <c r="W152" s="3">
        <f t="shared" si="12"/>
        <v>166517.3539</v>
      </c>
      <c r="X152" s="3">
        <f t="shared" si="13"/>
        <v>178.4751918</v>
      </c>
    </row>
    <row r="153" ht="14.25" customHeight="1">
      <c r="A153" s="42">
        <v>465.0</v>
      </c>
      <c r="B153" s="42">
        <v>1.0</v>
      </c>
      <c r="C153" s="37">
        <v>5.0</v>
      </c>
      <c r="D153" s="37" t="str">
        <f t="shared" si="15"/>
        <v>2</v>
      </c>
      <c r="E153" s="19" t="s">
        <v>770</v>
      </c>
      <c r="F153" s="43">
        <f t="shared" si="5"/>
        <v>0</v>
      </c>
      <c r="G153" s="20">
        <v>465.0</v>
      </c>
      <c r="H153" s="19" t="s">
        <v>770</v>
      </c>
      <c r="I153" s="3">
        <f>SUMIF(sitesfall2020!$A$13:$A$2390, Districts!$G153, sitesfall2020!H$13:H$2390)</f>
        <v>1478</v>
      </c>
      <c r="J153" s="3">
        <f>SUMIF(sitesfall2020!$A$13:$A$2390, Districts!$G153, sitesfall2020!I$13:I$2390)</f>
        <v>325</v>
      </c>
      <c r="K153" s="3">
        <f>SUMIF(sitesfall2020!$A$13:$A$2390, Districts!$G153, sitesfall2020!J$13:J$2390)</f>
        <v>157</v>
      </c>
      <c r="L153" s="3">
        <f>SUMIF(sitesfall2020!$A$13:$A$2390, Districts!$G153, sitesfall2020!K$13:K$2390)</f>
        <v>403.5</v>
      </c>
      <c r="M153" s="44">
        <f t="shared" si="6"/>
        <v>0.3261163735</v>
      </c>
      <c r="N153" s="3">
        <f>SUMIF(sitesfall2020!$A$13:$A$2390, Districts!$G153, sitesfall2020!O$13:O$2390)</f>
        <v>492665.28</v>
      </c>
      <c r="O153" s="3"/>
      <c r="P153" s="3">
        <f>SUMIF(sitesfall2020!$Z$13:$Z$2390,$G153,sitesfall2020!AP$13:AP$2390)</f>
        <v>492665.28</v>
      </c>
      <c r="Q153" s="3">
        <f t="shared" si="7"/>
        <v>333.3323951</v>
      </c>
      <c r="R153" s="3">
        <f t="shared" si="8"/>
        <v>1220.979628</v>
      </c>
      <c r="S153" s="3">
        <f t="shared" si="9"/>
        <v>0</v>
      </c>
      <c r="T153" s="3">
        <f t="shared" si="10"/>
        <v>0</v>
      </c>
      <c r="V153" s="3">
        <f t="shared" si="11"/>
        <v>736399.1431</v>
      </c>
      <c r="W153" s="3">
        <f t="shared" si="12"/>
        <v>243733.8631</v>
      </c>
      <c r="X153" s="3">
        <f t="shared" si="13"/>
        <v>164.9078911</v>
      </c>
    </row>
    <row r="154" ht="14.25" customHeight="1">
      <c r="A154" s="42">
        <v>466.0</v>
      </c>
      <c r="B154" s="42">
        <v>1.0</v>
      </c>
      <c r="C154" s="37">
        <v>4.0</v>
      </c>
      <c r="D154" s="37" t="str">
        <f t="shared" si="15"/>
        <v>2</v>
      </c>
      <c r="E154" s="19" t="s">
        <v>771</v>
      </c>
      <c r="F154" s="43">
        <f t="shared" si="5"/>
        <v>0</v>
      </c>
      <c r="G154" s="20">
        <v>466.0</v>
      </c>
      <c r="H154" s="19" t="s">
        <v>771</v>
      </c>
      <c r="I154" s="3">
        <f>SUMIF(sitesfall2020!$A$13:$A$2390, Districts!$G154, sitesfall2020!H$13:H$2390)</f>
        <v>2005</v>
      </c>
      <c r="J154" s="3">
        <f>SUMIF(sitesfall2020!$A$13:$A$2390, Districts!$G154, sitesfall2020!I$13:I$2390)</f>
        <v>267</v>
      </c>
      <c r="K154" s="3">
        <f>SUMIF(sitesfall2020!$A$13:$A$2390, Districts!$G154, sitesfall2020!J$13:J$2390)</f>
        <v>112</v>
      </c>
      <c r="L154" s="3">
        <f>SUMIF(sitesfall2020!$A$13:$A$2390, Districts!$G154, sitesfall2020!K$13:K$2390)</f>
        <v>323</v>
      </c>
      <c r="M154" s="44">
        <f t="shared" si="6"/>
        <v>0.1890274314</v>
      </c>
      <c r="N154" s="3">
        <f>SUMIF(sitesfall2020!$A$13:$A$2390, Districts!$G154, sitesfall2020!O$13:O$2390)</f>
        <v>240060.48</v>
      </c>
      <c r="O154" s="3"/>
      <c r="P154" s="3">
        <f>SUMIF(sitesfall2020!$Z$13:$Z$2390,$G154,sitesfall2020!AP$13:AP$2390)</f>
        <v>240060.48</v>
      </c>
      <c r="Q154" s="3">
        <f t="shared" si="7"/>
        <v>119.7309127</v>
      </c>
      <c r="R154" s="3">
        <f t="shared" si="8"/>
        <v>743.2213003</v>
      </c>
      <c r="S154" s="3">
        <f t="shared" si="9"/>
        <v>0</v>
      </c>
      <c r="T154" s="3">
        <f t="shared" si="10"/>
        <v>0</v>
      </c>
      <c r="V154" s="3">
        <f t="shared" si="11"/>
        <v>589484.3202</v>
      </c>
      <c r="W154" s="3">
        <f t="shared" si="12"/>
        <v>349423.8402</v>
      </c>
      <c r="X154" s="3">
        <f t="shared" si="13"/>
        <v>174.2762295</v>
      </c>
    </row>
    <row r="155" ht="14.25" customHeight="1">
      <c r="A155" s="42">
        <v>473.0</v>
      </c>
      <c r="B155" s="42">
        <v>1.0</v>
      </c>
      <c r="C155" s="37">
        <v>6.0</v>
      </c>
      <c r="D155" s="37" t="str">
        <f t="shared" si="15"/>
        <v>2</v>
      </c>
      <c r="E155" s="19" t="s">
        <v>772</v>
      </c>
      <c r="F155" s="43">
        <f t="shared" si="5"/>
        <v>0</v>
      </c>
      <c r="G155" s="20">
        <v>473.0</v>
      </c>
      <c r="H155" s="19" t="s">
        <v>772</v>
      </c>
      <c r="I155" s="3">
        <f>SUMIF(sitesfall2020!$A$13:$A$2390, Districts!$G155, sitesfall2020!H$13:H$2390)</f>
        <v>421</v>
      </c>
      <c r="J155" s="3">
        <f>SUMIF(sitesfall2020!$A$13:$A$2390, Districts!$G155, sitesfall2020!I$13:I$2390)</f>
        <v>172</v>
      </c>
      <c r="K155" s="3">
        <f>SUMIF(sitesfall2020!$A$13:$A$2390, Districts!$G155, sitesfall2020!J$13:J$2390)</f>
        <v>57</v>
      </c>
      <c r="L155" s="3">
        <f>SUMIF(sitesfall2020!$A$13:$A$2390, Districts!$G155, sitesfall2020!K$13:K$2390)</f>
        <v>200.5</v>
      </c>
      <c r="M155" s="44">
        <f t="shared" si="6"/>
        <v>0.5439429929</v>
      </c>
      <c r="N155" s="3">
        <f>SUMIF(sitesfall2020!$A$13:$A$2390, Districts!$G155, sitesfall2020!O$13:O$2390)</f>
        <v>426965.12</v>
      </c>
      <c r="O155" s="3"/>
      <c r="P155" s="3">
        <f>SUMIF(sitesfall2020!$Z$13:$Z$2390,$G155,sitesfall2020!AP$13:AP$2390)</f>
        <v>426965.12</v>
      </c>
      <c r="Q155" s="3">
        <f t="shared" si="7"/>
        <v>1014.168931</v>
      </c>
      <c r="R155" s="3">
        <f t="shared" si="8"/>
        <v>2129.501845</v>
      </c>
      <c r="S155" s="3">
        <f t="shared" si="9"/>
        <v>0</v>
      </c>
      <c r="T155" s="3">
        <f t="shared" si="10"/>
        <v>0</v>
      </c>
      <c r="V155" s="3">
        <f t="shared" si="11"/>
        <v>365918.2855</v>
      </c>
      <c r="W155" s="3">
        <f t="shared" si="12"/>
        <v>-61046.83454</v>
      </c>
      <c r="X155" s="3">
        <f t="shared" si="13"/>
        <v>-145.0043576</v>
      </c>
    </row>
    <row r="156" ht="14.25" customHeight="1">
      <c r="A156" s="42">
        <v>477.0</v>
      </c>
      <c r="B156" s="42">
        <v>1.0</v>
      </c>
      <c r="C156" s="37">
        <v>4.0</v>
      </c>
      <c r="D156" s="37" t="str">
        <f t="shared" si="15"/>
        <v>2</v>
      </c>
      <c r="E156" s="19" t="s">
        <v>773</v>
      </c>
      <c r="F156" s="43">
        <f t="shared" si="5"/>
        <v>0</v>
      </c>
      <c r="G156" s="20">
        <v>477.0</v>
      </c>
      <c r="H156" s="19" t="s">
        <v>773</v>
      </c>
      <c r="I156" s="3">
        <f>SUMIF(sitesfall2020!$A$13:$A$2390, Districts!$G156, sitesfall2020!H$13:H$2390)</f>
        <v>3211</v>
      </c>
      <c r="J156" s="3">
        <f>SUMIF(sitesfall2020!$A$13:$A$2390, Districts!$G156, sitesfall2020!I$13:I$2390)</f>
        <v>509</v>
      </c>
      <c r="K156" s="3">
        <f>SUMIF(sitesfall2020!$A$13:$A$2390, Districts!$G156, sitesfall2020!J$13:J$2390)</f>
        <v>268</v>
      </c>
      <c r="L156" s="3">
        <f>SUMIF(sitesfall2020!$A$13:$A$2390, Districts!$G156, sitesfall2020!K$13:K$2390)</f>
        <v>643</v>
      </c>
      <c r="M156" s="44">
        <f t="shared" si="6"/>
        <v>0.2419806914</v>
      </c>
      <c r="N156" s="3">
        <f>SUMIF(sitesfall2020!$A$13:$A$2390, Districts!$G156, sitesfall2020!O$13:O$2390)</f>
        <v>597373.12</v>
      </c>
      <c r="O156" s="3"/>
      <c r="P156" s="3">
        <f>SUMIF(sitesfall2020!$Z$13:$Z$2390,$G156,sitesfall2020!AP$13:AP$2390)</f>
        <v>597373.12</v>
      </c>
      <c r="Q156" s="3">
        <f t="shared" si="7"/>
        <v>186.0395889</v>
      </c>
      <c r="R156" s="3">
        <f t="shared" si="8"/>
        <v>929.0406221</v>
      </c>
      <c r="S156" s="3">
        <f t="shared" si="9"/>
        <v>0</v>
      </c>
      <c r="T156" s="3">
        <f t="shared" si="10"/>
        <v>0</v>
      </c>
      <c r="V156" s="3">
        <f t="shared" si="11"/>
        <v>1173493.554</v>
      </c>
      <c r="W156" s="3">
        <f t="shared" si="12"/>
        <v>576120.4339</v>
      </c>
      <c r="X156" s="3">
        <f t="shared" si="13"/>
        <v>179.4208763</v>
      </c>
    </row>
    <row r="157" ht="14.25" customHeight="1">
      <c r="A157" s="42">
        <v>480.0</v>
      </c>
      <c r="B157" s="42">
        <v>1.0</v>
      </c>
      <c r="C157" s="37">
        <v>6.0</v>
      </c>
      <c r="D157" s="37" t="str">
        <f t="shared" si="15"/>
        <v>2</v>
      </c>
      <c r="E157" s="19" t="s">
        <v>774</v>
      </c>
      <c r="F157" s="43">
        <f t="shared" si="5"/>
        <v>0</v>
      </c>
      <c r="G157" s="20">
        <v>480.0</v>
      </c>
      <c r="H157" s="19" t="s">
        <v>774</v>
      </c>
      <c r="I157" s="3">
        <f>SUMIF(sitesfall2020!$A$13:$A$2390, Districts!$G157, sitesfall2020!H$13:H$2390)</f>
        <v>584</v>
      </c>
      <c r="J157" s="3">
        <f>SUMIF(sitesfall2020!$A$13:$A$2390, Districts!$G157, sitesfall2020!I$13:I$2390)</f>
        <v>287</v>
      </c>
      <c r="K157" s="3">
        <f>SUMIF(sitesfall2020!$A$13:$A$2390, Districts!$G157, sitesfall2020!J$13:J$2390)</f>
        <v>41</v>
      </c>
      <c r="L157" s="3">
        <f>SUMIF(sitesfall2020!$A$13:$A$2390, Districts!$G157, sitesfall2020!K$13:K$2390)</f>
        <v>307.5</v>
      </c>
      <c r="M157" s="44">
        <f t="shared" si="6"/>
        <v>0.5616438356</v>
      </c>
      <c r="N157" s="3">
        <f>SUMIF(sitesfall2020!$A$13:$A$2390, Districts!$G157, sitesfall2020!O$13:O$2390)</f>
        <v>706376.96</v>
      </c>
      <c r="O157" s="3"/>
      <c r="P157" s="3">
        <f>SUMIF(sitesfall2020!$Z$13:$Z$2390,$G157,sitesfall2020!AP$13:AP$2390)</f>
        <v>706376.96</v>
      </c>
      <c r="Q157" s="3">
        <f t="shared" si="7"/>
        <v>1209.549589</v>
      </c>
      <c r="R157" s="3">
        <f t="shared" si="8"/>
        <v>2297.160846</v>
      </c>
      <c r="S157" s="3">
        <f t="shared" si="9"/>
        <v>0</v>
      </c>
      <c r="T157" s="3">
        <f t="shared" si="10"/>
        <v>0</v>
      </c>
      <c r="V157" s="3">
        <f t="shared" si="11"/>
        <v>561196.373</v>
      </c>
      <c r="W157" s="3">
        <f t="shared" si="12"/>
        <v>-145180.587</v>
      </c>
      <c r="X157" s="3">
        <f t="shared" si="13"/>
        <v>-248.5968956</v>
      </c>
    </row>
    <row r="158" ht="14.25" customHeight="1">
      <c r="A158" s="42">
        <v>482.0</v>
      </c>
      <c r="B158" s="42">
        <v>1.0</v>
      </c>
      <c r="C158" s="37">
        <v>4.0</v>
      </c>
      <c r="D158" s="37" t="str">
        <f t="shared" si="15"/>
        <v>2</v>
      </c>
      <c r="E158" s="19" t="s">
        <v>775</v>
      </c>
      <c r="F158" s="43">
        <f t="shared" si="5"/>
        <v>0</v>
      </c>
      <c r="G158" s="20">
        <v>482.0</v>
      </c>
      <c r="H158" s="19" t="s">
        <v>775</v>
      </c>
      <c r="I158" s="3">
        <f>SUMIF(sitesfall2020!$A$13:$A$2390, Districts!$G158, sitesfall2020!H$13:H$2390)</f>
        <v>2373</v>
      </c>
      <c r="J158" s="3">
        <f>SUMIF(sitesfall2020!$A$13:$A$2390, Districts!$G158, sitesfall2020!I$13:I$2390)</f>
        <v>641</v>
      </c>
      <c r="K158" s="3">
        <f>SUMIF(sitesfall2020!$A$13:$A$2390, Districts!$G158, sitesfall2020!J$13:J$2390)</f>
        <v>236</v>
      </c>
      <c r="L158" s="3">
        <f>SUMIF(sitesfall2020!$A$13:$A$2390, Districts!$G158, sitesfall2020!K$13:K$2390)</f>
        <v>759</v>
      </c>
      <c r="M158" s="44">
        <f t="shared" si="6"/>
        <v>0.3695743784</v>
      </c>
      <c r="N158" s="3">
        <f>SUMIF(sitesfall2020!$A$13:$A$2390, Districts!$G158, sitesfall2020!O$13:O$2390)</f>
        <v>1080701.76</v>
      </c>
      <c r="O158" s="3"/>
      <c r="P158" s="3">
        <f>SUMIF(sitesfall2020!$Z$13:$Z$2390,$G158,sitesfall2020!AP$13:AP$2390)</f>
        <v>1080701.76</v>
      </c>
      <c r="Q158" s="3">
        <f t="shared" si="7"/>
        <v>455.4158281</v>
      </c>
      <c r="R158" s="3">
        <f t="shared" si="8"/>
        <v>1423.849486</v>
      </c>
      <c r="S158" s="3">
        <f t="shared" si="9"/>
        <v>0</v>
      </c>
      <c r="T158" s="3">
        <f t="shared" si="10"/>
        <v>0</v>
      </c>
      <c r="V158" s="3">
        <f t="shared" si="11"/>
        <v>1385196.901</v>
      </c>
      <c r="W158" s="3">
        <f t="shared" si="12"/>
        <v>304495.1411</v>
      </c>
      <c r="X158" s="3">
        <f t="shared" si="13"/>
        <v>128.3165365</v>
      </c>
    </row>
    <row r="159" ht="14.25" customHeight="1">
      <c r="A159" s="42">
        <v>484.0</v>
      </c>
      <c r="B159" s="42">
        <v>1.0</v>
      </c>
      <c r="C159" s="37">
        <v>5.0</v>
      </c>
      <c r="D159" s="37" t="str">
        <f t="shared" si="15"/>
        <v>2</v>
      </c>
      <c r="E159" s="19" t="s">
        <v>776</v>
      </c>
      <c r="F159" s="43">
        <f t="shared" si="5"/>
        <v>0</v>
      </c>
      <c r="G159" s="20">
        <v>484.0</v>
      </c>
      <c r="H159" s="19" t="s">
        <v>776</v>
      </c>
      <c r="I159" s="3">
        <f>SUMIF(sitesfall2020!$A$13:$A$2390, Districts!$G159, sitesfall2020!H$13:H$2390)</f>
        <v>1216</v>
      </c>
      <c r="J159" s="3">
        <f>SUMIF(sitesfall2020!$A$13:$A$2390, Districts!$G159, sitesfall2020!I$13:I$2390)</f>
        <v>214</v>
      </c>
      <c r="K159" s="3">
        <f>SUMIF(sitesfall2020!$A$13:$A$2390, Districts!$G159, sitesfall2020!J$13:J$2390)</f>
        <v>86</v>
      </c>
      <c r="L159" s="3">
        <f>SUMIF(sitesfall2020!$A$13:$A$2390, Districts!$G159, sitesfall2020!K$13:K$2390)</f>
        <v>257</v>
      </c>
      <c r="M159" s="44">
        <f t="shared" si="6"/>
        <v>0.2467105263</v>
      </c>
      <c r="N159" s="3">
        <f>SUMIF(sitesfall2020!$A$13:$A$2390, Districts!$G159, sitesfall2020!O$13:O$2390)</f>
        <v>236394.56</v>
      </c>
      <c r="O159" s="3"/>
      <c r="P159" s="3">
        <f>SUMIF(sitesfall2020!$Z$13:$Z$2390,$G159,sitesfall2020!AP$13:AP$2390)</f>
        <v>236394.56</v>
      </c>
      <c r="Q159" s="3">
        <f t="shared" si="7"/>
        <v>194.4034211</v>
      </c>
      <c r="R159" s="3">
        <f t="shared" si="8"/>
        <v>919.8231907</v>
      </c>
      <c r="S159" s="3">
        <f t="shared" si="9"/>
        <v>0</v>
      </c>
      <c r="T159" s="3">
        <f t="shared" si="10"/>
        <v>0</v>
      </c>
      <c r="V159" s="3">
        <f t="shared" si="11"/>
        <v>469032.4158</v>
      </c>
      <c r="W159" s="3">
        <f t="shared" si="12"/>
        <v>232637.8558</v>
      </c>
      <c r="X159" s="3">
        <f t="shared" si="13"/>
        <v>191.3140261</v>
      </c>
    </row>
    <row r="160" ht="14.25" customHeight="1">
      <c r="A160" s="42">
        <v>485.0</v>
      </c>
      <c r="B160" s="42">
        <v>1.0</v>
      </c>
      <c r="C160" s="37">
        <v>6.0</v>
      </c>
      <c r="D160" s="37" t="str">
        <f t="shared" si="15"/>
        <v>2</v>
      </c>
      <c r="E160" s="19" t="s">
        <v>777</v>
      </c>
      <c r="F160" s="43">
        <f t="shared" si="5"/>
        <v>0</v>
      </c>
      <c r="G160" s="20">
        <v>485.0</v>
      </c>
      <c r="H160" s="19" t="s">
        <v>777</v>
      </c>
      <c r="I160" s="3">
        <f>SUMIF(sitesfall2020!$A$13:$A$2390, Districts!$G160, sitesfall2020!H$13:H$2390)</f>
        <v>928</v>
      </c>
      <c r="J160" s="3">
        <f>SUMIF(sitesfall2020!$A$13:$A$2390, Districts!$G160, sitesfall2020!I$13:I$2390)</f>
        <v>127</v>
      </c>
      <c r="K160" s="3">
        <f>SUMIF(sitesfall2020!$A$13:$A$2390, Districts!$G160, sitesfall2020!J$13:J$2390)</f>
        <v>74</v>
      </c>
      <c r="L160" s="3">
        <f>SUMIF(sitesfall2020!$A$13:$A$2390, Districts!$G160, sitesfall2020!K$13:K$2390)</f>
        <v>164</v>
      </c>
      <c r="M160" s="44">
        <f t="shared" si="6"/>
        <v>0.2165948276</v>
      </c>
      <c r="N160" s="3">
        <f>SUMIF(sitesfall2020!$A$13:$A$2390, Districts!$G160, sitesfall2020!O$13:O$2390)</f>
        <v>126703.36</v>
      </c>
      <c r="O160" s="3"/>
      <c r="P160" s="3">
        <f>SUMIF(sitesfall2020!$Z$13:$Z$2390,$G160,sitesfall2020!AP$13:AP$2390)</f>
        <v>126703.36</v>
      </c>
      <c r="Q160" s="3">
        <f t="shared" si="7"/>
        <v>136.5337931</v>
      </c>
      <c r="R160" s="3">
        <f t="shared" si="8"/>
        <v>772.5814634</v>
      </c>
      <c r="S160" s="3">
        <f t="shared" si="9"/>
        <v>0</v>
      </c>
      <c r="T160" s="3">
        <f t="shared" si="10"/>
        <v>0</v>
      </c>
      <c r="V160" s="3">
        <f t="shared" si="11"/>
        <v>299304.7322</v>
      </c>
      <c r="W160" s="3">
        <f t="shared" si="12"/>
        <v>172601.3722</v>
      </c>
      <c r="X160" s="3">
        <f t="shared" si="13"/>
        <v>185.992858</v>
      </c>
    </row>
    <row r="161" ht="14.25" customHeight="1">
      <c r="A161" s="42">
        <v>486.0</v>
      </c>
      <c r="B161" s="42">
        <v>1.0</v>
      </c>
      <c r="C161" s="37">
        <v>6.0</v>
      </c>
      <c r="D161" s="37" t="str">
        <f t="shared" si="15"/>
        <v>2</v>
      </c>
      <c r="E161" s="19" t="s">
        <v>778</v>
      </c>
      <c r="F161" s="43">
        <f t="shared" si="5"/>
        <v>0</v>
      </c>
      <c r="G161" s="20">
        <v>486.0</v>
      </c>
      <c r="H161" s="19" t="s">
        <v>778</v>
      </c>
      <c r="I161" s="3">
        <f>SUMIF(sitesfall2020!$A$13:$A$2390, Districts!$G161, sitesfall2020!H$13:H$2390)</f>
        <v>338</v>
      </c>
      <c r="J161" s="3">
        <f>SUMIF(sitesfall2020!$A$13:$A$2390, Districts!$G161, sitesfall2020!I$13:I$2390)</f>
        <v>63</v>
      </c>
      <c r="K161" s="3">
        <f>SUMIF(sitesfall2020!$A$13:$A$2390, Districts!$G161, sitesfall2020!J$13:J$2390)</f>
        <v>48</v>
      </c>
      <c r="L161" s="3">
        <f>SUMIF(sitesfall2020!$A$13:$A$2390, Districts!$G161, sitesfall2020!K$13:K$2390)</f>
        <v>87</v>
      </c>
      <c r="M161" s="44">
        <f t="shared" si="6"/>
        <v>0.3284023669</v>
      </c>
      <c r="N161" s="3">
        <f>SUMIF(sitesfall2020!$A$13:$A$2390, Districts!$G161, sitesfall2020!O$13:O$2390)</f>
        <v>96860.48</v>
      </c>
      <c r="O161" s="3"/>
      <c r="P161" s="3">
        <f>SUMIF(sitesfall2020!$Z$13:$Z$2390,$G161,sitesfall2020!AP$13:AP$2390)</f>
        <v>96860.48</v>
      </c>
      <c r="Q161" s="3">
        <f t="shared" si="7"/>
        <v>286.5694675</v>
      </c>
      <c r="R161" s="3">
        <f t="shared" si="8"/>
        <v>1113.338851</v>
      </c>
      <c r="S161" s="3">
        <f t="shared" si="9"/>
        <v>0</v>
      </c>
      <c r="T161" s="3">
        <f t="shared" si="10"/>
        <v>0</v>
      </c>
      <c r="V161" s="3">
        <f t="shared" si="11"/>
        <v>158777.5104</v>
      </c>
      <c r="W161" s="3">
        <f t="shared" si="12"/>
        <v>61917.0304</v>
      </c>
      <c r="X161" s="3">
        <f t="shared" si="13"/>
        <v>183.1864805</v>
      </c>
    </row>
    <row r="162" ht="14.25" customHeight="1">
      <c r="A162" s="42">
        <v>487.0</v>
      </c>
      <c r="B162" s="42">
        <v>1.0</v>
      </c>
      <c r="C162" s="37">
        <v>6.0</v>
      </c>
      <c r="D162" s="37" t="str">
        <f t="shared" si="15"/>
        <v>2</v>
      </c>
      <c r="E162" s="19" t="s">
        <v>779</v>
      </c>
      <c r="F162" s="43">
        <f t="shared" si="5"/>
        <v>0</v>
      </c>
      <c r="G162" s="20">
        <v>487.0</v>
      </c>
      <c r="H162" s="19" t="s">
        <v>779</v>
      </c>
      <c r="I162" s="3">
        <f>SUMIF(sitesfall2020!$A$13:$A$2390, Districts!$G162, sitesfall2020!H$13:H$2390)</f>
        <v>367</v>
      </c>
      <c r="J162" s="3">
        <f>SUMIF(sitesfall2020!$A$13:$A$2390, Districts!$G162, sitesfall2020!I$13:I$2390)</f>
        <v>35</v>
      </c>
      <c r="K162" s="3">
        <f>SUMIF(sitesfall2020!$A$13:$A$2390, Districts!$G162, sitesfall2020!J$13:J$2390)</f>
        <v>2</v>
      </c>
      <c r="L162" s="3">
        <f>SUMIF(sitesfall2020!$A$13:$A$2390, Districts!$G162, sitesfall2020!K$13:K$2390)</f>
        <v>36</v>
      </c>
      <c r="M162" s="44">
        <f t="shared" si="6"/>
        <v>0.1008174387</v>
      </c>
      <c r="N162" s="3">
        <f>SUMIF(sitesfall2020!$A$13:$A$2390, Districts!$G162, sitesfall2020!O$13:O$2390)</f>
        <v>17413.12</v>
      </c>
      <c r="O162" s="3"/>
      <c r="P162" s="3">
        <f>SUMIF(sitesfall2020!$Z$13:$Z$2390,$G162,sitesfall2020!AP$13:AP$2390)</f>
        <v>17413.12</v>
      </c>
      <c r="Q162" s="3">
        <f t="shared" si="7"/>
        <v>47.44719346</v>
      </c>
      <c r="R162" s="3">
        <f t="shared" si="8"/>
        <v>483.6977778</v>
      </c>
      <c r="S162" s="3">
        <f t="shared" si="9"/>
        <v>0</v>
      </c>
      <c r="T162" s="3">
        <f t="shared" si="10"/>
        <v>0</v>
      </c>
      <c r="V162" s="3">
        <f t="shared" si="11"/>
        <v>65701.03879</v>
      </c>
      <c r="W162" s="3">
        <f t="shared" si="12"/>
        <v>48287.91879</v>
      </c>
      <c r="X162" s="3">
        <f t="shared" si="13"/>
        <v>131.5747106</v>
      </c>
    </row>
    <row r="163" ht="14.25" customHeight="1">
      <c r="A163" s="42">
        <v>492.0</v>
      </c>
      <c r="B163" s="42">
        <v>1.0</v>
      </c>
      <c r="C163" s="37">
        <v>4.0</v>
      </c>
      <c r="D163" s="37" t="str">
        <f t="shared" si="15"/>
        <v>2</v>
      </c>
      <c r="E163" s="19" t="s">
        <v>780</v>
      </c>
      <c r="F163" s="43">
        <f t="shared" si="5"/>
        <v>0</v>
      </c>
      <c r="G163" s="20">
        <v>492.0</v>
      </c>
      <c r="H163" s="19" t="s">
        <v>780</v>
      </c>
      <c r="I163" s="3">
        <f>SUMIF(sitesfall2020!$A$13:$A$2390, Districts!$G163, sitesfall2020!H$13:H$2390)</f>
        <v>5034</v>
      </c>
      <c r="J163" s="3">
        <f>SUMIF(sitesfall2020!$A$13:$A$2390, Districts!$G163, sitesfall2020!I$13:I$2390)</f>
        <v>2005</v>
      </c>
      <c r="K163" s="3">
        <f>SUMIF(sitesfall2020!$A$13:$A$2390, Districts!$G163, sitesfall2020!J$13:J$2390)</f>
        <v>471</v>
      </c>
      <c r="L163" s="3">
        <f>SUMIF(sitesfall2020!$A$13:$A$2390, Districts!$G163, sitesfall2020!K$13:K$2390)</f>
        <v>2240.5</v>
      </c>
      <c r="M163" s="44">
        <f t="shared" si="6"/>
        <v>0.4918553834</v>
      </c>
      <c r="N163" s="3">
        <f>SUMIF(sitesfall2020!$A$13:$A$2390, Districts!$G163, sitesfall2020!O$13:O$2390)</f>
        <v>4457701.44</v>
      </c>
      <c r="O163" s="3"/>
      <c r="P163" s="3">
        <f>SUMIF(sitesfall2020!$Z$13:$Z$2390,$G163,sitesfall2020!AP$13:AP$2390)</f>
        <v>4457701.44</v>
      </c>
      <c r="Q163" s="3">
        <f t="shared" si="7"/>
        <v>885.5187604</v>
      </c>
      <c r="R163" s="3">
        <f t="shared" si="8"/>
        <v>1989.601178</v>
      </c>
      <c r="S163" s="3">
        <f t="shared" si="9"/>
        <v>0</v>
      </c>
      <c r="T163" s="3">
        <f t="shared" si="10"/>
        <v>0</v>
      </c>
      <c r="V163" s="3">
        <f t="shared" si="11"/>
        <v>4088977.15</v>
      </c>
      <c r="W163" s="3">
        <f t="shared" si="12"/>
        <v>-368724.29</v>
      </c>
      <c r="X163" s="3">
        <f t="shared" si="13"/>
        <v>-73.24677989</v>
      </c>
    </row>
    <row r="164" ht="14.25" customHeight="1">
      <c r="A164" s="42">
        <v>495.0</v>
      </c>
      <c r="B164" s="42">
        <v>1.0</v>
      </c>
      <c r="C164" s="37">
        <v>6.0</v>
      </c>
      <c r="D164" s="37" t="str">
        <f t="shared" si="15"/>
        <v>2</v>
      </c>
      <c r="E164" s="19" t="s">
        <v>781</v>
      </c>
      <c r="F164" s="43">
        <f t="shared" si="5"/>
        <v>0</v>
      </c>
      <c r="G164" s="20">
        <v>495.0</v>
      </c>
      <c r="H164" s="19" t="s">
        <v>781</v>
      </c>
      <c r="I164" s="3">
        <f>SUMIF(sitesfall2020!$A$13:$A$2390, Districts!$G164, sitesfall2020!H$13:H$2390)</f>
        <v>445</v>
      </c>
      <c r="J164" s="3">
        <f>SUMIF(sitesfall2020!$A$13:$A$2390, Districts!$G164, sitesfall2020!I$13:I$2390)</f>
        <v>54</v>
      </c>
      <c r="K164" s="3">
        <f>SUMIF(sitesfall2020!$A$13:$A$2390, Districts!$G164, sitesfall2020!J$13:J$2390)</f>
        <v>27</v>
      </c>
      <c r="L164" s="3">
        <f>SUMIF(sitesfall2020!$A$13:$A$2390, Districts!$G164, sitesfall2020!K$13:K$2390)</f>
        <v>67.5</v>
      </c>
      <c r="M164" s="44">
        <f t="shared" si="6"/>
        <v>0.1820224719</v>
      </c>
      <c r="N164" s="3">
        <f>SUMIF(sitesfall2020!$A$13:$A$2390, Districts!$G164, sitesfall2020!O$13:O$2390)</f>
        <v>46855.04</v>
      </c>
      <c r="O164" s="3"/>
      <c r="P164" s="3">
        <f>SUMIF(sitesfall2020!$Z$13:$Z$2390,$G164,sitesfall2020!AP$13:AP$2390)</f>
        <v>46855.04</v>
      </c>
      <c r="Q164" s="3">
        <f t="shared" si="7"/>
        <v>105.2922247</v>
      </c>
      <c r="R164" s="3">
        <f t="shared" si="8"/>
        <v>694.1487407</v>
      </c>
      <c r="S164" s="3">
        <f t="shared" si="9"/>
        <v>0</v>
      </c>
      <c r="T164" s="3">
        <f t="shared" si="10"/>
        <v>0</v>
      </c>
      <c r="V164" s="3">
        <f t="shared" si="11"/>
        <v>123189.4477</v>
      </c>
      <c r="W164" s="3">
        <f t="shared" si="12"/>
        <v>76334.40772</v>
      </c>
      <c r="X164" s="3">
        <f t="shared" si="13"/>
        <v>171.5379949</v>
      </c>
    </row>
    <row r="165" ht="14.25" customHeight="1">
      <c r="A165" s="42">
        <v>497.0</v>
      </c>
      <c r="B165" s="42">
        <v>1.0</v>
      </c>
      <c r="C165" s="37">
        <v>6.0</v>
      </c>
      <c r="D165" s="37" t="str">
        <f t="shared" si="15"/>
        <v>2</v>
      </c>
      <c r="E165" s="19" t="s">
        <v>782</v>
      </c>
      <c r="F165" s="43">
        <f t="shared" si="5"/>
        <v>0</v>
      </c>
      <c r="G165" s="20">
        <v>497.0</v>
      </c>
      <c r="H165" s="19" t="s">
        <v>782</v>
      </c>
      <c r="I165" s="3">
        <f>SUMIF(sitesfall2020!$A$13:$A$2390, Districts!$G165, sitesfall2020!H$13:H$2390)</f>
        <v>296</v>
      </c>
      <c r="J165" s="3">
        <f>SUMIF(sitesfall2020!$A$13:$A$2390, Districts!$G165, sitesfall2020!I$13:I$2390)</f>
        <v>119</v>
      </c>
      <c r="K165" s="3">
        <f>SUMIF(sitesfall2020!$A$13:$A$2390, Districts!$G165, sitesfall2020!J$13:J$2390)</f>
        <v>29</v>
      </c>
      <c r="L165" s="3">
        <f>SUMIF(sitesfall2020!$A$13:$A$2390, Districts!$G165, sitesfall2020!K$13:K$2390)</f>
        <v>133.5</v>
      </c>
      <c r="M165" s="44">
        <f t="shared" si="6"/>
        <v>0.5</v>
      </c>
      <c r="N165" s="3">
        <f>SUMIF(sitesfall2020!$A$13:$A$2390, Districts!$G165, sitesfall2020!O$13:O$2390)</f>
        <v>258905.6</v>
      </c>
      <c r="O165" s="3"/>
      <c r="P165" s="3">
        <f>SUMIF(sitesfall2020!$Z$13:$Z$2390,$G165,sitesfall2020!AP$13:AP$2390)</f>
        <v>258905.6</v>
      </c>
      <c r="Q165" s="3">
        <f t="shared" si="7"/>
        <v>874.6810811</v>
      </c>
      <c r="R165" s="3">
        <f t="shared" si="8"/>
        <v>1939.36779</v>
      </c>
      <c r="S165" s="3">
        <f t="shared" si="9"/>
        <v>0</v>
      </c>
      <c r="T165" s="3">
        <f t="shared" si="10"/>
        <v>0</v>
      </c>
      <c r="V165" s="3">
        <f t="shared" si="11"/>
        <v>243641.3522</v>
      </c>
      <c r="W165" s="3">
        <f t="shared" si="12"/>
        <v>-15264.24783</v>
      </c>
      <c r="X165" s="3">
        <f t="shared" si="13"/>
        <v>-51.56840485</v>
      </c>
    </row>
    <row r="166" ht="14.25" customHeight="1">
      <c r="A166" s="42">
        <v>499.0</v>
      </c>
      <c r="B166" s="42">
        <v>1.0</v>
      </c>
      <c r="C166" s="37">
        <v>6.0</v>
      </c>
      <c r="D166" s="37" t="str">
        <f t="shared" si="15"/>
        <v>2</v>
      </c>
      <c r="E166" s="19" t="s">
        <v>783</v>
      </c>
      <c r="F166" s="43">
        <f t="shared" si="5"/>
        <v>0</v>
      </c>
      <c r="G166" s="20">
        <v>499.0</v>
      </c>
      <c r="H166" s="19" t="s">
        <v>783</v>
      </c>
      <c r="I166" s="3">
        <f>SUMIF(sitesfall2020!$A$13:$A$2390, Districts!$G166, sitesfall2020!H$13:H$2390)</f>
        <v>254</v>
      </c>
      <c r="J166" s="3">
        <f>SUMIF(sitesfall2020!$A$13:$A$2390, Districts!$G166, sitesfall2020!I$13:I$2390)</f>
        <v>43</v>
      </c>
      <c r="K166" s="3">
        <f>SUMIF(sitesfall2020!$A$13:$A$2390, Districts!$G166, sitesfall2020!J$13:J$2390)</f>
        <v>16</v>
      </c>
      <c r="L166" s="3">
        <f>SUMIF(sitesfall2020!$A$13:$A$2390, Districts!$G166, sitesfall2020!K$13:K$2390)</f>
        <v>51</v>
      </c>
      <c r="M166" s="44">
        <f t="shared" si="6"/>
        <v>0.2322834646</v>
      </c>
      <c r="N166" s="3">
        <f>SUMIF(sitesfall2020!$A$13:$A$2390, Districts!$G166, sitesfall2020!O$13:O$2390)</f>
        <v>44334.72</v>
      </c>
      <c r="O166" s="3"/>
      <c r="P166" s="3">
        <f>SUMIF(sitesfall2020!$Z$13:$Z$2390,$G166,sitesfall2020!AP$13:AP$2390)</f>
        <v>44334.72</v>
      </c>
      <c r="Q166" s="3">
        <f t="shared" si="7"/>
        <v>174.5461417</v>
      </c>
      <c r="R166" s="3">
        <f t="shared" si="8"/>
        <v>869.3082353</v>
      </c>
      <c r="S166" s="3">
        <f t="shared" si="9"/>
        <v>0</v>
      </c>
      <c r="T166" s="3">
        <f t="shared" si="10"/>
        <v>0</v>
      </c>
      <c r="V166" s="3">
        <f t="shared" si="11"/>
        <v>93076.47161</v>
      </c>
      <c r="W166" s="3">
        <f t="shared" si="12"/>
        <v>48741.75161</v>
      </c>
      <c r="X166" s="3">
        <f t="shared" si="13"/>
        <v>191.8966599</v>
      </c>
    </row>
    <row r="167" ht="14.25" customHeight="1">
      <c r="A167" s="42">
        <v>500.0</v>
      </c>
      <c r="B167" s="42">
        <v>1.0</v>
      </c>
      <c r="C167" s="37">
        <v>6.0</v>
      </c>
      <c r="D167" s="37" t="str">
        <f t="shared" si="15"/>
        <v>2</v>
      </c>
      <c r="E167" s="19" t="s">
        <v>784</v>
      </c>
      <c r="F167" s="43">
        <f t="shared" si="5"/>
        <v>0</v>
      </c>
      <c r="G167" s="20">
        <v>500.0</v>
      </c>
      <c r="H167" s="19" t="s">
        <v>784</v>
      </c>
      <c r="I167" s="3">
        <f>SUMIF(sitesfall2020!$A$13:$A$2390, Districts!$G167, sitesfall2020!H$13:H$2390)</f>
        <v>388</v>
      </c>
      <c r="J167" s="3">
        <f>SUMIF(sitesfall2020!$A$13:$A$2390, Districts!$G167, sitesfall2020!I$13:I$2390)</f>
        <v>64</v>
      </c>
      <c r="K167" s="3">
        <f>SUMIF(sitesfall2020!$A$13:$A$2390, Districts!$G167, sitesfall2020!J$13:J$2390)</f>
        <v>31</v>
      </c>
      <c r="L167" s="3">
        <f>SUMIF(sitesfall2020!$A$13:$A$2390, Districts!$G167, sitesfall2020!K$13:K$2390)</f>
        <v>79.5</v>
      </c>
      <c r="M167" s="44">
        <f t="shared" si="6"/>
        <v>0.2448453608</v>
      </c>
      <c r="N167" s="3">
        <f>SUMIF(sitesfall2020!$A$13:$A$2390, Districts!$G167, sitesfall2020!O$13:O$2390)</f>
        <v>71886.4</v>
      </c>
      <c r="O167" s="3"/>
      <c r="P167" s="3">
        <f>SUMIF(sitesfall2020!$Z$13:$Z$2390,$G167,sitesfall2020!AP$13:AP$2390)</f>
        <v>71886.4</v>
      </c>
      <c r="Q167" s="3">
        <f t="shared" si="7"/>
        <v>185.2742268</v>
      </c>
      <c r="R167" s="3">
        <f t="shared" si="8"/>
        <v>904.2314465</v>
      </c>
      <c r="S167" s="3">
        <f t="shared" si="9"/>
        <v>0</v>
      </c>
      <c r="T167" s="3">
        <f t="shared" si="10"/>
        <v>0</v>
      </c>
      <c r="V167" s="3">
        <f t="shared" si="11"/>
        <v>145089.794</v>
      </c>
      <c r="W167" s="3">
        <f t="shared" si="12"/>
        <v>73203.39399</v>
      </c>
      <c r="X167" s="3">
        <f t="shared" si="13"/>
        <v>188.6685412</v>
      </c>
    </row>
    <row r="168" ht="14.25" customHeight="1">
      <c r="A168" s="42">
        <v>505.0</v>
      </c>
      <c r="B168" s="42">
        <v>1.0</v>
      </c>
      <c r="C168" s="37">
        <v>6.0</v>
      </c>
      <c r="D168" s="37" t="str">
        <f t="shared" si="15"/>
        <v>2</v>
      </c>
      <c r="E168" s="19" t="s">
        <v>785</v>
      </c>
      <c r="F168" s="43">
        <f t="shared" si="5"/>
        <v>0</v>
      </c>
      <c r="G168" s="20">
        <v>505.0</v>
      </c>
      <c r="H168" s="19" t="s">
        <v>785</v>
      </c>
      <c r="I168" s="3">
        <f>SUMIF(sitesfall2020!$A$13:$A$2390, Districts!$G168, sitesfall2020!H$13:H$2390)</f>
        <v>362</v>
      </c>
      <c r="J168" s="3">
        <f>SUMIF(sitesfall2020!$A$13:$A$2390, Districts!$G168, sitesfall2020!I$13:I$2390)</f>
        <v>106</v>
      </c>
      <c r="K168" s="3">
        <f>SUMIF(sitesfall2020!$A$13:$A$2390, Districts!$G168, sitesfall2020!J$13:J$2390)</f>
        <v>20</v>
      </c>
      <c r="L168" s="3">
        <f>SUMIF(sitesfall2020!$A$13:$A$2390, Districts!$G168, sitesfall2020!K$13:K$2390)</f>
        <v>116</v>
      </c>
      <c r="M168" s="44">
        <f t="shared" si="6"/>
        <v>0.3480662983</v>
      </c>
      <c r="N168" s="3">
        <f>SUMIF(sitesfall2020!$A$13:$A$2390, Districts!$G168, sitesfall2020!O$13:O$2390)</f>
        <v>161873.28</v>
      </c>
      <c r="O168" s="3"/>
      <c r="P168" s="3">
        <f>SUMIF(sitesfall2020!$Z$13:$Z$2390,$G168,sitesfall2020!AP$13:AP$2390)</f>
        <v>161873.28</v>
      </c>
      <c r="Q168" s="3">
        <f t="shared" si="7"/>
        <v>447.1637569</v>
      </c>
      <c r="R168" s="3">
        <f t="shared" si="8"/>
        <v>1395.45931</v>
      </c>
      <c r="S168" s="3">
        <f t="shared" si="9"/>
        <v>0</v>
      </c>
      <c r="T168" s="3">
        <f t="shared" si="10"/>
        <v>0</v>
      </c>
      <c r="V168" s="3">
        <f t="shared" si="11"/>
        <v>211703.3472</v>
      </c>
      <c r="W168" s="3">
        <f t="shared" si="12"/>
        <v>49830.0672</v>
      </c>
      <c r="X168" s="3">
        <f t="shared" si="13"/>
        <v>137.6521193</v>
      </c>
    </row>
    <row r="169" ht="14.25" customHeight="1">
      <c r="A169" s="42">
        <v>507.0</v>
      </c>
      <c r="B169" s="42">
        <v>1.0</v>
      </c>
      <c r="C169" s="37">
        <v>6.0</v>
      </c>
      <c r="D169" s="37" t="str">
        <f t="shared" si="15"/>
        <v>2</v>
      </c>
      <c r="E169" s="19" t="s">
        <v>786</v>
      </c>
      <c r="F169" s="43">
        <f t="shared" si="5"/>
        <v>0</v>
      </c>
      <c r="G169" s="20">
        <v>507.0</v>
      </c>
      <c r="H169" s="19" t="s">
        <v>786</v>
      </c>
      <c r="I169" s="3">
        <f>SUMIF(sitesfall2020!$A$13:$A$2390, Districts!$G169, sitesfall2020!H$13:H$2390)</f>
        <v>373</v>
      </c>
      <c r="J169" s="3">
        <f>SUMIF(sitesfall2020!$A$13:$A$2390, Districts!$G169, sitesfall2020!I$13:I$2390)</f>
        <v>36</v>
      </c>
      <c r="K169" s="3">
        <f>SUMIF(sitesfall2020!$A$13:$A$2390, Districts!$G169, sitesfall2020!J$13:J$2390)</f>
        <v>4</v>
      </c>
      <c r="L169" s="3">
        <f>SUMIF(sitesfall2020!$A$13:$A$2390, Districts!$G169, sitesfall2020!K$13:K$2390)</f>
        <v>38</v>
      </c>
      <c r="M169" s="44">
        <f t="shared" si="6"/>
        <v>0.1072386059</v>
      </c>
      <c r="N169" s="3">
        <f>SUMIF(sitesfall2020!$A$13:$A$2390, Districts!$G169, sitesfall2020!O$13:O$2390)</f>
        <v>19933.44</v>
      </c>
      <c r="O169" s="3"/>
      <c r="P169" s="3">
        <f>SUMIF(sitesfall2020!$Z$13:$Z$2390,$G169,sitesfall2020!AP$13:AP$2390)</f>
        <v>19933.44</v>
      </c>
      <c r="Q169" s="3">
        <f t="shared" si="7"/>
        <v>53.44085791</v>
      </c>
      <c r="R169" s="3">
        <f t="shared" si="8"/>
        <v>524.5642105</v>
      </c>
      <c r="S169" s="3">
        <f t="shared" si="9"/>
        <v>0</v>
      </c>
      <c r="T169" s="3">
        <f t="shared" si="10"/>
        <v>0</v>
      </c>
      <c r="V169" s="3">
        <f t="shared" si="11"/>
        <v>69351.0965</v>
      </c>
      <c r="W169" s="3">
        <f t="shared" si="12"/>
        <v>49417.6565</v>
      </c>
      <c r="X169" s="3">
        <f t="shared" si="13"/>
        <v>132.4870147</v>
      </c>
    </row>
    <row r="170" ht="14.25" customHeight="1">
      <c r="A170" s="42">
        <v>508.0</v>
      </c>
      <c r="B170" s="42">
        <v>1.0</v>
      </c>
      <c r="C170" s="37">
        <v>5.0</v>
      </c>
      <c r="D170" s="37" t="str">
        <f t="shared" si="15"/>
        <v>2</v>
      </c>
      <c r="E170" s="19" t="s">
        <v>787</v>
      </c>
      <c r="F170" s="43">
        <f t="shared" si="5"/>
        <v>0</v>
      </c>
      <c r="G170" s="20">
        <v>508.0</v>
      </c>
      <c r="H170" s="19" t="s">
        <v>787</v>
      </c>
      <c r="I170" s="3">
        <f>SUMIF(sitesfall2020!$A$13:$A$2390, Districts!$G170, sitesfall2020!H$13:H$2390)</f>
        <v>2198</v>
      </c>
      <c r="J170" s="3">
        <f>SUMIF(sitesfall2020!$A$13:$A$2390, Districts!$G170, sitesfall2020!I$13:I$2390)</f>
        <v>595</v>
      </c>
      <c r="K170" s="3">
        <f>SUMIF(sitesfall2020!$A$13:$A$2390, Districts!$G170, sitesfall2020!J$13:J$2390)</f>
        <v>123</v>
      </c>
      <c r="L170" s="3">
        <f>SUMIF(sitesfall2020!$A$13:$A$2390, Districts!$G170, sitesfall2020!K$13:K$2390)</f>
        <v>656.5</v>
      </c>
      <c r="M170" s="44">
        <f t="shared" si="6"/>
        <v>0.3266606005</v>
      </c>
      <c r="N170" s="3">
        <f>SUMIF(sitesfall2020!$A$13:$A$2390, Districts!$G170, sitesfall2020!O$13:O$2390)</f>
        <v>901415.36</v>
      </c>
      <c r="O170" s="3"/>
      <c r="P170" s="3">
        <f>SUMIF(sitesfall2020!$Z$13:$Z$2390,$G170,sitesfall2020!AP$13:AP$2390)</f>
        <v>901415.36</v>
      </c>
      <c r="Q170" s="3">
        <f t="shared" si="7"/>
        <v>410.1070792</v>
      </c>
      <c r="R170" s="3">
        <f t="shared" si="8"/>
        <v>1373.062239</v>
      </c>
      <c r="S170" s="3">
        <f t="shared" si="9"/>
        <v>0</v>
      </c>
      <c r="T170" s="3">
        <f t="shared" si="10"/>
        <v>0</v>
      </c>
      <c r="V170" s="3">
        <f t="shared" si="11"/>
        <v>1198131.443</v>
      </c>
      <c r="W170" s="3">
        <f t="shared" si="12"/>
        <v>296716.0834</v>
      </c>
      <c r="X170" s="3">
        <f t="shared" si="13"/>
        <v>134.9936685</v>
      </c>
    </row>
    <row r="171" ht="14.25" customHeight="1">
      <c r="A171" s="42">
        <v>511.0</v>
      </c>
      <c r="B171" s="42">
        <v>1.0</v>
      </c>
      <c r="C171" s="37">
        <v>6.0</v>
      </c>
      <c r="D171" s="37" t="str">
        <f t="shared" si="15"/>
        <v>2</v>
      </c>
      <c r="E171" s="19" t="s">
        <v>788</v>
      </c>
      <c r="F171" s="43">
        <f t="shared" si="5"/>
        <v>0</v>
      </c>
      <c r="G171" s="20">
        <v>511.0</v>
      </c>
      <c r="H171" s="19" t="s">
        <v>788</v>
      </c>
      <c r="I171" s="3">
        <f>SUMIF(sitesfall2020!$A$13:$A$2390, Districts!$G171, sitesfall2020!H$13:H$2390)</f>
        <v>572</v>
      </c>
      <c r="J171" s="3">
        <f>SUMIF(sitesfall2020!$A$13:$A$2390, Districts!$G171, sitesfall2020!I$13:I$2390)</f>
        <v>117</v>
      </c>
      <c r="K171" s="3">
        <f>SUMIF(sitesfall2020!$A$13:$A$2390, Districts!$G171, sitesfall2020!J$13:J$2390)</f>
        <v>72</v>
      </c>
      <c r="L171" s="3">
        <f>SUMIF(sitesfall2020!$A$13:$A$2390, Districts!$G171, sitesfall2020!K$13:K$2390)</f>
        <v>153</v>
      </c>
      <c r="M171" s="44">
        <f t="shared" si="6"/>
        <v>0.3304195804</v>
      </c>
      <c r="N171" s="3">
        <f>SUMIF(sitesfall2020!$A$13:$A$2390, Districts!$G171, sitesfall2020!O$13:O$2390)</f>
        <v>177510.72</v>
      </c>
      <c r="O171" s="3"/>
      <c r="P171" s="3">
        <f>SUMIF(sitesfall2020!$Z$13:$Z$2390,$G171,sitesfall2020!AP$13:AP$2390)</f>
        <v>177510.72</v>
      </c>
      <c r="Q171" s="3">
        <f t="shared" si="7"/>
        <v>310.3334266</v>
      </c>
      <c r="R171" s="3">
        <f t="shared" si="8"/>
        <v>1160.200784</v>
      </c>
      <c r="S171" s="3">
        <f t="shared" si="9"/>
        <v>0</v>
      </c>
      <c r="T171" s="3">
        <f t="shared" si="10"/>
        <v>0</v>
      </c>
      <c r="V171" s="3">
        <f t="shared" si="11"/>
        <v>279229.4148</v>
      </c>
      <c r="W171" s="3">
        <f t="shared" si="12"/>
        <v>101718.6948</v>
      </c>
      <c r="X171" s="3">
        <f t="shared" si="13"/>
        <v>177.8298861</v>
      </c>
    </row>
    <row r="172" ht="14.25" customHeight="1">
      <c r="A172" s="42">
        <v>514.0</v>
      </c>
      <c r="B172" s="42">
        <v>1.0</v>
      </c>
      <c r="C172" s="37">
        <v>6.0</v>
      </c>
      <c r="D172" s="37" t="str">
        <f t="shared" si="15"/>
        <v>2</v>
      </c>
      <c r="E172" s="19" t="s">
        <v>789</v>
      </c>
      <c r="F172" s="43">
        <f t="shared" si="5"/>
        <v>0</v>
      </c>
      <c r="G172" s="20">
        <v>514.0</v>
      </c>
      <c r="H172" s="19" t="s">
        <v>789</v>
      </c>
      <c r="I172" s="3">
        <f>SUMIF(sitesfall2020!$A$13:$A$2390, Districts!$G172, sitesfall2020!H$13:H$2390)</f>
        <v>140</v>
      </c>
      <c r="J172" s="3">
        <f>SUMIF(sitesfall2020!$A$13:$A$2390, Districts!$G172, sitesfall2020!I$13:I$2390)</f>
        <v>42</v>
      </c>
      <c r="K172" s="3">
        <f>SUMIF(sitesfall2020!$A$13:$A$2390, Districts!$G172, sitesfall2020!J$13:J$2390)</f>
        <v>25</v>
      </c>
      <c r="L172" s="3">
        <f>SUMIF(sitesfall2020!$A$13:$A$2390, Districts!$G172, sitesfall2020!K$13:K$2390)</f>
        <v>54.5</v>
      </c>
      <c r="M172" s="44">
        <f t="shared" si="6"/>
        <v>0.4785714286</v>
      </c>
      <c r="N172" s="3">
        <f>SUMIF(sitesfall2020!$A$13:$A$2390, Districts!$G172, sitesfall2020!O$13:O$2390)</f>
        <v>92392.64</v>
      </c>
      <c r="O172" s="3"/>
      <c r="P172" s="3">
        <f>SUMIF(sitesfall2020!$Z$13:$Z$2390,$G172,sitesfall2020!AP$13:AP$2390)</f>
        <v>92392.64</v>
      </c>
      <c r="Q172" s="3">
        <f t="shared" si="7"/>
        <v>659.9474286</v>
      </c>
      <c r="R172" s="3">
        <f t="shared" si="8"/>
        <v>1695.277798</v>
      </c>
      <c r="S172" s="3">
        <f t="shared" si="9"/>
        <v>0</v>
      </c>
      <c r="T172" s="3">
        <f t="shared" si="10"/>
        <v>0</v>
      </c>
      <c r="V172" s="3">
        <f t="shared" si="11"/>
        <v>99464.07261</v>
      </c>
      <c r="W172" s="3">
        <f t="shared" si="12"/>
        <v>7071.432607</v>
      </c>
      <c r="X172" s="3">
        <f t="shared" si="13"/>
        <v>50.51023291</v>
      </c>
    </row>
    <row r="173" ht="14.25" customHeight="1">
      <c r="A173" s="42">
        <v>518.0</v>
      </c>
      <c r="B173" s="42">
        <v>1.0</v>
      </c>
      <c r="C173" s="37">
        <v>4.0</v>
      </c>
      <c r="D173" s="37" t="str">
        <f t="shared" si="15"/>
        <v>2</v>
      </c>
      <c r="E173" s="19" t="s">
        <v>790</v>
      </c>
      <c r="F173" s="43">
        <f t="shared" si="5"/>
        <v>0</v>
      </c>
      <c r="G173" s="20">
        <v>518.0</v>
      </c>
      <c r="H173" s="19" t="s">
        <v>790</v>
      </c>
      <c r="I173" s="3">
        <f>SUMIF(sitesfall2020!$A$13:$A$2390, Districts!$G173, sitesfall2020!H$13:H$2390)</f>
        <v>3364</v>
      </c>
      <c r="J173" s="3">
        <f>SUMIF(sitesfall2020!$A$13:$A$2390, Districts!$G173, sitesfall2020!I$13:I$2390)</f>
        <v>1615</v>
      </c>
      <c r="K173" s="3">
        <f>SUMIF(sitesfall2020!$A$13:$A$2390, Districts!$G173, sitesfall2020!J$13:J$2390)</f>
        <v>547</v>
      </c>
      <c r="L173" s="3">
        <f>SUMIF(sitesfall2020!$A$13:$A$2390, Districts!$G173, sitesfall2020!K$13:K$2390)</f>
        <v>1888.5</v>
      </c>
      <c r="M173" s="44">
        <f t="shared" si="6"/>
        <v>0.6426872771</v>
      </c>
      <c r="N173" s="3">
        <f>SUMIF(sitesfall2020!$A$13:$A$2390, Districts!$G173, sitesfall2020!O$13:O$2390)</f>
        <v>4627250.24</v>
      </c>
      <c r="O173" s="3"/>
      <c r="P173" s="3">
        <f>SUMIF(sitesfall2020!$Z$13:$Z$2390,$G173,sitesfall2020!AP$13:AP$2390)</f>
        <v>4627250.24</v>
      </c>
      <c r="Q173" s="3">
        <f t="shared" si="7"/>
        <v>1375.520285</v>
      </c>
      <c r="R173" s="3">
        <f t="shared" si="8"/>
        <v>2450.225173</v>
      </c>
      <c r="S173" s="3">
        <f t="shared" si="9"/>
        <v>0</v>
      </c>
      <c r="T173" s="3">
        <f t="shared" si="10"/>
        <v>0</v>
      </c>
      <c r="V173" s="3">
        <f t="shared" si="11"/>
        <v>3446566.993</v>
      </c>
      <c r="W173" s="3">
        <f t="shared" si="12"/>
        <v>-1180683.247</v>
      </c>
      <c r="X173" s="3">
        <f t="shared" si="13"/>
        <v>-350.9759949</v>
      </c>
    </row>
    <row r="174" ht="14.25" customHeight="1">
      <c r="A174" s="42">
        <v>531.0</v>
      </c>
      <c r="B174" s="42">
        <v>1.0</v>
      </c>
      <c r="C174" s="37">
        <v>5.0</v>
      </c>
      <c r="D174" s="37" t="str">
        <f t="shared" si="15"/>
        <v>2</v>
      </c>
      <c r="E174" s="19" t="s">
        <v>791</v>
      </c>
      <c r="F174" s="43">
        <f t="shared" si="5"/>
        <v>0</v>
      </c>
      <c r="G174" s="20">
        <v>531.0</v>
      </c>
      <c r="H174" s="19" t="s">
        <v>791</v>
      </c>
      <c r="I174" s="3">
        <f>SUMIF(sitesfall2020!$A$13:$A$2390, Districts!$G174, sitesfall2020!H$13:H$2390)</f>
        <v>2264</v>
      </c>
      <c r="J174" s="3">
        <f>SUMIF(sitesfall2020!$A$13:$A$2390, Districts!$G174, sitesfall2020!I$13:I$2390)</f>
        <v>165</v>
      </c>
      <c r="K174" s="3">
        <f>SUMIF(sitesfall2020!$A$13:$A$2390, Districts!$G174, sitesfall2020!J$13:J$2390)</f>
        <v>53</v>
      </c>
      <c r="L174" s="3">
        <f>SUMIF(sitesfall2020!$A$13:$A$2390, Districts!$G174, sitesfall2020!K$13:K$2390)</f>
        <v>191.5</v>
      </c>
      <c r="M174" s="44">
        <f t="shared" si="6"/>
        <v>0.09628975265</v>
      </c>
      <c r="N174" s="3">
        <f>SUMIF(sitesfall2020!$A$13:$A$2390, Districts!$G174, sitesfall2020!O$13:O$2390)</f>
        <v>73146.56</v>
      </c>
      <c r="O174" s="3"/>
      <c r="P174" s="3">
        <f>SUMIF(sitesfall2020!$Z$13:$Z$2390,$G174,sitesfall2020!AP$13:AP$2390)</f>
        <v>73146.56</v>
      </c>
      <c r="Q174" s="3">
        <f t="shared" si="7"/>
        <v>32.30855124</v>
      </c>
      <c r="R174" s="3">
        <f t="shared" si="8"/>
        <v>381.9663708</v>
      </c>
      <c r="S174" s="3">
        <f t="shared" si="9"/>
        <v>0</v>
      </c>
      <c r="T174" s="3">
        <f t="shared" si="10"/>
        <v>0</v>
      </c>
      <c r="V174" s="3">
        <f t="shared" si="11"/>
        <v>349493.0258</v>
      </c>
      <c r="W174" s="3">
        <f t="shared" si="12"/>
        <v>276346.4658</v>
      </c>
      <c r="X174" s="3">
        <f t="shared" si="13"/>
        <v>122.0611598</v>
      </c>
    </row>
    <row r="175" ht="14.25" customHeight="1">
      <c r="A175" s="42">
        <v>533.0</v>
      </c>
      <c r="B175" s="42">
        <v>1.0</v>
      </c>
      <c r="C175" s="37">
        <v>5.0</v>
      </c>
      <c r="D175" s="37" t="str">
        <f t="shared" si="15"/>
        <v>2</v>
      </c>
      <c r="E175" s="19" t="s">
        <v>792</v>
      </c>
      <c r="F175" s="43">
        <f t="shared" si="5"/>
        <v>0</v>
      </c>
      <c r="G175" s="20">
        <v>533.0</v>
      </c>
      <c r="H175" s="19" t="s">
        <v>792</v>
      </c>
      <c r="I175" s="3">
        <f>SUMIF(sitesfall2020!$A$13:$A$2390, Districts!$G175, sitesfall2020!H$13:H$2390)</f>
        <v>1085</v>
      </c>
      <c r="J175" s="3">
        <f>SUMIF(sitesfall2020!$A$13:$A$2390, Districts!$G175, sitesfall2020!I$13:I$2390)</f>
        <v>115</v>
      </c>
      <c r="K175" s="3">
        <f>SUMIF(sitesfall2020!$A$13:$A$2390, Districts!$G175, sitesfall2020!J$13:J$2390)</f>
        <v>76</v>
      </c>
      <c r="L175" s="3">
        <f>SUMIF(sitesfall2020!$A$13:$A$2390, Districts!$G175, sitesfall2020!K$13:K$2390)</f>
        <v>153</v>
      </c>
      <c r="M175" s="44">
        <f t="shared" si="6"/>
        <v>0.1760368664</v>
      </c>
      <c r="N175" s="3">
        <f>SUMIF(sitesfall2020!$A$13:$A$2390, Districts!$G175, sitesfall2020!O$13:O$2390)</f>
        <v>93251.84</v>
      </c>
      <c r="O175" s="3"/>
      <c r="P175" s="3">
        <f>SUMIF(sitesfall2020!$Z$13:$Z$2390,$G175,sitesfall2020!AP$13:AP$2390)</f>
        <v>93251.84</v>
      </c>
      <c r="Q175" s="3">
        <f t="shared" si="7"/>
        <v>85.94639631</v>
      </c>
      <c r="R175" s="3">
        <f t="shared" si="8"/>
        <v>609.4891503</v>
      </c>
      <c r="S175" s="3">
        <f t="shared" si="9"/>
        <v>0</v>
      </c>
      <c r="T175" s="3">
        <f t="shared" si="10"/>
        <v>0</v>
      </c>
      <c r="V175" s="3">
        <f t="shared" si="11"/>
        <v>279229.4148</v>
      </c>
      <c r="W175" s="3">
        <f t="shared" si="12"/>
        <v>185977.5748</v>
      </c>
      <c r="X175" s="3">
        <f t="shared" si="13"/>
        <v>171.4079031</v>
      </c>
    </row>
    <row r="176" ht="14.25" customHeight="1">
      <c r="A176" s="42">
        <v>534.0</v>
      </c>
      <c r="B176" s="42">
        <v>1.0</v>
      </c>
      <c r="C176" s="37">
        <v>5.0</v>
      </c>
      <c r="D176" s="37" t="str">
        <f t="shared" si="15"/>
        <v>2</v>
      </c>
      <c r="E176" s="19" t="s">
        <v>793</v>
      </c>
      <c r="F176" s="43">
        <f t="shared" si="5"/>
        <v>0</v>
      </c>
      <c r="G176" s="20">
        <v>534.0</v>
      </c>
      <c r="H176" s="19" t="s">
        <v>793</v>
      </c>
      <c r="I176" s="3">
        <f>SUMIF(sitesfall2020!$A$13:$A$2390, Districts!$G176, sitesfall2020!H$13:H$2390)</f>
        <v>2116</v>
      </c>
      <c r="J176" s="3">
        <f>SUMIF(sitesfall2020!$A$13:$A$2390, Districts!$G176, sitesfall2020!I$13:I$2390)</f>
        <v>255</v>
      </c>
      <c r="K176" s="3">
        <f>SUMIF(sitesfall2020!$A$13:$A$2390, Districts!$G176, sitesfall2020!J$13:J$2390)</f>
        <v>70</v>
      </c>
      <c r="L176" s="3">
        <f>SUMIF(sitesfall2020!$A$13:$A$2390, Districts!$G176, sitesfall2020!K$13:K$2390)</f>
        <v>290</v>
      </c>
      <c r="M176" s="44">
        <f t="shared" si="6"/>
        <v>0.1535916824</v>
      </c>
      <c r="N176" s="3">
        <f>SUMIF(sitesfall2020!$A$13:$A$2390, Districts!$G176, sitesfall2020!O$13:O$2390)</f>
        <v>177510.72</v>
      </c>
      <c r="O176" s="3"/>
      <c r="P176" s="3">
        <f>SUMIF(sitesfall2020!$Z$13:$Z$2390,$G176,sitesfall2020!AP$13:AP$2390)</f>
        <v>177510.72</v>
      </c>
      <c r="Q176" s="3">
        <f t="shared" si="7"/>
        <v>83.88975425</v>
      </c>
      <c r="R176" s="3">
        <f t="shared" si="8"/>
        <v>612.105931</v>
      </c>
      <c r="S176" s="3">
        <f t="shared" si="9"/>
        <v>0</v>
      </c>
      <c r="T176" s="3">
        <f t="shared" si="10"/>
        <v>0</v>
      </c>
      <c r="V176" s="3">
        <f t="shared" si="11"/>
        <v>529258.368</v>
      </c>
      <c r="W176" s="3">
        <f t="shared" si="12"/>
        <v>351747.648</v>
      </c>
      <c r="X176" s="3">
        <f t="shared" si="13"/>
        <v>166.2323478</v>
      </c>
    </row>
    <row r="177" ht="14.25" customHeight="1">
      <c r="A177" s="42">
        <v>535.0</v>
      </c>
      <c r="B177" s="42">
        <v>1.0</v>
      </c>
      <c r="C177" s="37">
        <v>4.0</v>
      </c>
      <c r="D177" s="37" t="str">
        <f t="shared" si="15"/>
        <v>2</v>
      </c>
      <c r="E177" s="19" t="s">
        <v>794</v>
      </c>
      <c r="F177" s="43">
        <f t="shared" si="5"/>
        <v>0</v>
      </c>
      <c r="G177" s="20">
        <v>535.0</v>
      </c>
      <c r="H177" s="19" t="s">
        <v>794</v>
      </c>
      <c r="I177" s="3">
        <f>SUMIF(sitesfall2020!$A$13:$A$2390, Districts!$G177, sitesfall2020!H$13:H$2390)</f>
        <v>17473</v>
      </c>
      <c r="J177" s="3">
        <f>SUMIF(sitesfall2020!$A$13:$A$2390, Districts!$G177, sitesfall2020!I$13:I$2390)</f>
        <v>4434</v>
      </c>
      <c r="K177" s="3">
        <f>SUMIF(sitesfall2020!$A$13:$A$2390, Districts!$G177, sitesfall2020!J$13:J$2390)</f>
        <v>1019</v>
      </c>
      <c r="L177" s="3">
        <f>SUMIF(sitesfall2020!$A$13:$A$2390, Districts!$G177, sitesfall2020!K$13:K$2390)</f>
        <v>4943.5</v>
      </c>
      <c r="M177" s="44">
        <f t="shared" si="6"/>
        <v>0.3120814972</v>
      </c>
      <c r="N177" s="3">
        <f>SUMIF(sitesfall2020!$A$13:$A$2390, Districts!$G177, sitesfall2020!O$13:O$2390)</f>
        <v>7230168</v>
      </c>
      <c r="O177" s="3"/>
      <c r="P177" s="3">
        <f>SUMIF(sitesfall2020!$Z$13:$Z$2390,$G177,sitesfall2020!AP$13:AP$2390)</f>
        <v>7230168</v>
      </c>
      <c r="Q177" s="3">
        <f t="shared" si="7"/>
        <v>413.7908774</v>
      </c>
      <c r="R177" s="3">
        <f t="shared" si="8"/>
        <v>1462.560534</v>
      </c>
      <c r="S177" s="3">
        <f t="shared" si="9"/>
        <v>0</v>
      </c>
      <c r="T177" s="3">
        <f t="shared" si="10"/>
        <v>0</v>
      </c>
      <c r="V177" s="3">
        <f t="shared" si="11"/>
        <v>9022030.146</v>
      </c>
      <c r="W177" s="3">
        <f t="shared" si="12"/>
        <v>1791862.146</v>
      </c>
      <c r="X177" s="3">
        <f t="shared" si="13"/>
        <v>102.5503431</v>
      </c>
    </row>
    <row r="178" ht="14.25" customHeight="1">
      <c r="A178" s="42">
        <v>542.0</v>
      </c>
      <c r="B178" s="42">
        <v>1.0</v>
      </c>
      <c r="C178" s="37">
        <v>6.0</v>
      </c>
      <c r="D178" s="37" t="str">
        <f t="shared" si="15"/>
        <v>2</v>
      </c>
      <c r="E178" s="19" t="s">
        <v>795</v>
      </c>
      <c r="F178" s="43">
        <f t="shared" si="5"/>
        <v>0</v>
      </c>
      <c r="G178" s="20">
        <v>542.0</v>
      </c>
      <c r="H178" s="19" t="s">
        <v>795</v>
      </c>
      <c r="I178" s="3">
        <f>SUMIF(sitesfall2020!$A$13:$A$2390, Districts!$G178, sitesfall2020!H$13:H$2390)</f>
        <v>426</v>
      </c>
      <c r="J178" s="3">
        <f>SUMIF(sitesfall2020!$A$13:$A$2390, Districts!$G178, sitesfall2020!I$13:I$2390)</f>
        <v>80</v>
      </c>
      <c r="K178" s="3">
        <f>SUMIF(sitesfall2020!$A$13:$A$2390, Districts!$G178, sitesfall2020!J$13:J$2390)</f>
        <v>30</v>
      </c>
      <c r="L178" s="3">
        <f>SUMIF(sitesfall2020!$A$13:$A$2390, Districts!$G178, sitesfall2020!K$13:K$2390)</f>
        <v>95</v>
      </c>
      <c r="M178" s="44">
        <f t="shared" si="6"/>
        <v>0.2582159624</v>
      </c>
      <c r="N178" s="3">
        <f>SUMIF(sitesfall2020!$A$13:$A$2390, Districts!$G178, sitesfall2020!O$13:O$2390)</f>
        <v>100354.56</v>
      </c>
      <c r="O178" s="3"/>
      <c r="P178" s="3">
        <f>SUMIF(sitesfall2020!$Z$13:$Z$2390,$G178,sitesfall2020!AP$13:AP$2390)</f>
        <v>100354.56</v>
      </c>
      <c r="Q178" s="3">
        <f t="shared" si="7"/>
        <v>235.5740845</v>
      </c>
      <c r="R178" s="3">
        <f t="shared" si="8"/>
        <v>1056.363789</v>
      </c>
      <c r="S178" s="3">
        <f t="shared" si="9"/>
        <v>0</v>
      </c>
      <c r="T178" s="3">
        <f t="shared" si="10"/>
        <v>0</v>
      </c>
      <c r="V178" s="3">
        <f t="shared" si="11"/>
        <v>173377.7412</v>
      </c>
      <c r="W178" s="3">
        <f t="shared" si="12"/>
        <v>73023.18124</v>
      </c>
      <c r="X178" s="3">
        <f t="shared" si="13"/>
        <v>171.4159184</v>
      </c>
    </row>
    <row r="179" ht="14.25" customHeight="1">
      <c r="A179" s="42">
        <v>544.0</v>
      </c>
      <c r="B179" s="42">
        <v>1.0</v>
      </c>
      <c r="C179" s="37">
        <v>4.0</v>
      </c>
      <c r="D179" s="37" t="str">
        <f t="shared" si="15"/>
        <v>2</v>
      </c>
      <c r="E179" s="19" t="s">
        <v>796</v>
      </c>
      <c r="F179" s="43">
        <f t="shared" si="5"/>
        <v>0</v>
      </c>
      <c r="G179" s="20">
        <v>544.0</v>
      </c>
      <c r="H179" s="19" t="s">
        <v>796</v>
      </c>
      <c r="I179" s="3">
        <f>SUMIF(sitesfall2020!$A$13:$A$2390, Districts!$G179, sitesfall2020!H$13:H$2390)</f>
        <v>3096</v>
      </c>
      <c r="J179" s="3">
        <f>SUMIF(sitesfall2020!$A$13:$A$2390, Districts!$G179, sitesfall2020!I$13:I$2390)</f>
        <v>724</v>
      </c>
      <c r="K179" s="3">
        <f>SUMIF(sitesfall2020!$A$13:$A$2390, Districts!$G179, sitesfall2020!J$13:J$2390)</f>
        <v>216</v>
      </c>
      <c r="L179" s="3">
        <f>SUMIF(sitesfall2020!$A$13:$A$2390, Districts!$G179, sitesfall2020!K$13:K$2390)</f>
        <v>832</v>
      </c>
      <c r="M179" s="44">
        <f t="shared" si="6"/>
        <v>0.3036175711</v>
      </c>
      <c r="N179" s="3">
        <f>SUMIF(sitesfall2020!$A$13:$A$2390, Districts!$G179, sitesfall2020!O$13:O$2390)</f>
        <v>1051488.96</v>
      </c>
      <c r="O179" s="3"/>
      <c r="P179" s="3">
        <f>SUMIF(sitesfall2020!$Z$13:$Z$2390,$G179,sitesfall2020!AP$13:AP$2390)</f>
        <v>1051488.96</v>
      </c>
      <c r="Q179" s="3">
        <f t="shared" si="7"/>
        <v>339.6282171</v>
      </c>
      <c r="R179" s="3">
        <f t="shared" si="8"/>
        <v>1263.808846</v>
      </c>
      <c r="S179" s="3">
        <f t="shared" si="9"/>
        <v>0</v>
      </c>
      <c r="T179" s="3">
        <f t="shared" si="10"/>
        <v>0</v>
      </c>
      <c r="V179" s="3">
        <f t="shared" si="11"/>
        <v>1518424.008</v>
      </c>
      <c r="W179" s="3">
        <f t="shared" si="12"/>
        <v>466935.0475</v>
      </c>
      <c r="X179" s="3">
        <f t="shared" si="13"/>
        <v>150.8188138</v>
      </c>
    </row>
    <row r="180" ht="14.25" customHeight="1">
      <c r="A180" s="42">
        <v>545.0</v>
      </c>
      <c r="B180" s="42">
        <v>1.0</v>
      </c>
      <c r="C180" s="37">
        <v>6.0</v>
      </c>
      <c r="D180" s="37" t="str">
        <f t="shared" si="15"/>
        <v>2</v>
      </c>
      <c r="E180" s="19" t="s">
        <v>797</v>
      </c>
      <c r="F180" s="43">
        <f t="shared" si="5"/>
        <v>0</v>
      </c>
      <c r="G180" s="20">
        <v>545.0</v>
      </c>
      <c r="H180" s="19" t="s">
        <v>797</v>
      </c>
      <c r="I180" s="3">
        <f>SUMIF(sitesfall2020!$A$13:$A$2390, Districts!$G180, sitesfall2020!H$13:H$2390)</f>
        <v>361</v>
      </c>
      <c r="J180" s="3">
        <f>SUMIF(sitesfall2020!$A$13:$A$2390, Districts!$G180, sitesfall2020!I$13:I$2390)</f>
        <v>58</v>
      </c>
      <c r="K180" s="3">
        <f>SUMIF(sitesfall2020!$A$13:$A$2390, Districts!$G180, sitesfall2020!J$13:J$2390)</f>
        <v>44</v>
      </c>
      <c r="L180" s="3">
        <f>SUMIF(sitesfall2020!$A$13:$A$2390, Districts!$G180, sitesfall2020!K$13:K$2390)</f>
        <v>80</v>
      </c>
      <c r="M180" s="44">
        <f t="shared" si="6"/>
        <v>0.2825484765</v>
      </c>
      <c r="N180" s="3">
        <f>SUMIF(sitesfall2020!$A$13:$A$2390, Districts!$G180, sitesfall2020!O$13:O$2390)</f>
        <v>76526.08</v>
      </c>
      <c r="O180" s="3"/>
      <c r="P180" s="3">
        <f>SUMIF(sitesfall2020!$Z$13:$Z$2390,$G180,sitesfall2020!AP$13:AP$2390)</f>
        <v>76526.08</v>
      </c>
      <c r="Q180" s="3">
        <f t="shared" si="7"/>
        <v>211.9836011</v>
      </c>
      <c r="R180" s="3">
        <f t="shared" si="8"/>
        <v>956.576</v>
      </c>
      <c r="S180" s="3">
        <f t="shared" si="9"/>
        <v>0</v>
      </c>
      <c r="T180" s="3">
        <f t="shared" si="10"/>
        <v>0</v>
      </c>
      <c r="V180" s="3">
        <f t="shared" si="11"/>
        <v>146002.3084</v>
      </c>
      <c r="W180" s="3">
        <f t="shared" si="12"/>
        <v>69476.22841</v>
      </c>
      <c r="X180" s="3">
        <f t="shared" si="13"/>
        <v>192.4549264</v>
      </c>
    </row>
    <row r="181" ht="14.25" customHeight="1">
      <c r="A181" s="42">
        <v>547.0</v>
      </c>
      <c r="B181" s="42">
        <v>1.0</v>
      </c>
      <c r="C181" s="37">
        <v>6.0</v>
      </c>
      <c r="D181" s="37" t="str">
        <f t="shared" si="15"/>
        <v>2</v>
      </c>
      <c r="E181" s="19" t="s">
        <v>798</v>
      </c>
      <c r="F181" s="43">
        <f t="shared" si="5"/>
        <v>0</v>
      </c>
      <c r="G181" s="20">
        <v>547.0</v>
      </c>
      <c r="H181" s="19" t="s">
        <v>798</v>
      </c>
      <c r="I181" s="3">
        <f>SUMIF(sitesfall2020!$A$13:$A$2390, Districts!$G181, sitesfall2020!H$13:H$2390)</f>
        <v>520</v>
      </c>
      <c r="J181" s="3">
        <f>SUMIF(sitesfall2020!$A$13:$A$2390, Districts!$G181, sitesfall2020!I$13:I$2390)</f>
        <v>74</v>
      </c>
      <c r="K181" s="3">
        <f>SUMIF(sitesfall2020!$A$13:$A$2390, Districts!$G181, sitesfall2020!J$13:J$2390)</f>
        <v>37</v>
      </c>
      <c r="L181" s="3">
        <f>SUMIF(sitesfall2020!$A$13:$A$2390, Districts!$G181, sitesfall2020!K$13:K$2390)</f>
        <v>92.5</v>
      </c>
      <c r="M181" s="44">
        <f t="shared" si="6"/>
        <v>0.2134615385</v>
      </c>
      <c r="N181" s="3">
        <f>SUMIF(sitesfall2020!$A$13:$A$2390, Districts!$G181, sitesfall2020!O$13:O$2390)</f>
        <v>74693.12</v>
      </c>
      <c r="O181" s="3"/>
      <c r="P181" s="3">
        <f>SUMIF(sitesfall2020!$Z$13:$Z$2390,$G181,sitesfall2020!AP$13:AP$2390)</f>
        <v>74693.12</v>
      </c>
      <c r="Q181" s="3">
        <f t="shared" si="7"/>
        <v>143.6406154</v>
      </c>
      <c r="R181" s="3">
        <f t="shared" si="8"/>
        <v>807.4931892</v>
      </c>
      <c r="S181" s="3">
        <f t="shared" si="9"/>
        <v>0</v>
      </c>
      <c r="T181" s="3">
        <f t="shared" si="10"/>
        <v>0</v>
      </c>
      <c r="V181" s="3">
        <f t="shared" si="11"/>
        <v>168815.1691</v>
      </c>
      <c r="W181" s="3">
        <f t="shared" si="12"/>
        <v>94122.0491</v>
      </c>
      <c r="X181" s="3">
        <f t="shared" si="13"/>
        <v>181.0039406</v>
      </c>
    </row>
    <row r="182" ht="14.25" customHeight="1">
      <c r="A182" s="42">
        <v>548.0</v>
      </c>
      <c r="B182" s="42">
        <v>1.0</v>
      </c>
      <c r="C182" s="37">
        <v>6.0</v>
      </c>
      <c r="D182" s="37" t="str">
        <f t="shared" si="15"/>
        <v>2</v>
      </c>
      <c r="E182" s="19" t="s">
        <v>799</v>
      </c>
      <c r="F182" s="43">
        <f t="shared" si="5"/>
        <v>0</v>
      </c>
      <c r="G182" s="20">
        <v>548.0</v>
      </c>
      <c r="H182" s="19" t="s">
        <v>799</v>
      </c>
      <c r="I182" s="3">
        <f>SUMIF(sitesfall2020!$A$13:$A$2390, Districts!$G182, sitesfall2020!H$13:H$2390)</f>
        <v>895</v>
      </c>
      <c r="J182" s="3">
        <f>SUMIF(sitesfall2020!$A$13:$A$2390, Districts!$G182, sitesfall2020!I$13:I$2390)</f>
        <v>286</v>
      </c>
      <c r="K182" s="3">
        <f>SUMIF(sitesfall2020!$A$13:$A$2390, Districts!$G182, sitesfall2020!J$13:J$2390)</f>
        <v>105</v>
      </c>
      <c r="L182" s="3">
        <f>SUMIF(sitesfall2020!$A$13:$A$2390, Districts!$G182, sitesfall2020!K$13:K$2390)</f>
        <v>338.5</v>
      </c>
      <c r="M182" s="44">
        <f t="shared" si="6"/>
        <v>0.4368715084</v>
      </c>
      <c r="N182" s="3">
        <f>SUMIF(sitesfall2020!$A$13:$A$2390, Districts!$G182, sitesfall2020!O$13:O$2390)</f>
        <v>550861.76</v>
      </c>
      <c r="O182" s="3"/>
      <c r="P182" s="3">
        <f>SUMIF(sitesfall2020!$Z$13:$Z$2390,$G182,sitesfall2020!AP$13:AP$2390)</f>
        <v>550861.76</v>
      </c>
      <c r="Q182" s="3">
        <f t="shared" si="7"/>
        <v>615.488</v>
      </c>
      <c r="R182" s="3">
        <f t="shared" si="8"/>
        <v>1627.361182</v>
      </c>
      <c r="S182" s="3">
        <f t="shared" si="9"/>
        <v>0</v>
      </c>
      <c r="T182" s="3">
        <f t="shared" si="10"/>
        <v>0</v>
      </c>
      <c r="V182" s="3">
        <f t="shared" si="11"/>
        <v>617772.2675</v>
      </c>
      <c r="W182" s="3">
        <f t="shared" si="12"/>
        <v>66910.50748</v>
      </c>
      <c r="X182" s="3">
        <f t="shared" si="13"/>
        <v>74.76034355</v>
      </c>
    </row>
    <row r="183" ht="14.25" customHeight="1">
      <c r="A183" s="42">
        <v>549.0</v>
      </c>
      <c r="B183" s="42">
        <v>1.0</v>
      </c>
      <c r="C183" s="37">
        <v>5.0</v>
      </c>
      <c r="D183" s="37" t="str">
        <f t="shared" si="15"/>
        <v>2</v>
      </c>
      <c r="E183" s="19" t="s">
        <v>800</v>
      </c>
      <c r="F183" s="43">
        <f t="shared" si="5"/>
        <v>0</v>
      </c>
      <c r="G183" s="20">
        <v>549.0</v>
      </c>
      <c r="H183" s="19" t="s">
        <v>800</v>
      </c>
      <c r="I183" s="3">
        <f>SUMIF(sitesfall2020!$A$13:$A$2390, Districts!$G183, sitesfall2020!H$13:H$2390)</f>
        <v>1498</v>
      </c>
      <c r="J183" s="3">
        <f>SUMIF(sitesfall2020!$A$13:$A$2390, Districts!$G183, sitesfall2020!I$13:I$2390)</f>
        <v>303</v>
      </c>
      <c r="K183" s="3">
        <f>SUMIF(sitesfall2020!$A$13:$A$2390, Districts!$G183, sitesfall2020!J$13:J$2390)</f>
        <v>119</v>
      </c>
      <c r="L183" s="3">
        <f>SUMIF(sitesfall2020!$A$13:$A$2390, Districts!$G183, sitesfall2020!K$13:K$2390)</f>
        <v>362.5</v>
      </c>
      <c r="M183" s="44">
        <f t="shared" si="6"/>
        <v>0.2817089453</v>
      </c>
      <c r="N183" s="3">
        <f>SUMIF(sitesfall2020!$A$13:$A$2390, Districts!$G183, sitesfall2020!O$13:O$2390)</f>
        <v>391909.76</v>
      </c>
      <c r="O183" s="3"/>
      <c r="P183" s="3">
        <f>SUMIF(sitesfall2020!$Z$13:$Z$2390,$G183,sitesfall2020!AP$13:AP$2390)</f>
        <v>391909.76</v>
      </c>
      <c r="Q183" s="3">
        <f t="shared" si="7"/>
        <v>261.6220027</v>
      </c>
      <c r="R183" s="3">
        <f t="shared" si="8"/>
        <v>1081.130372</v>
      </c>
      <c r="S183" s="3">
        <f t="shared" si="9"/>
        <v>0</v>
      </c>
      <c r="T183" s="3">
        <f t="shared" si="10"/>
        <v>0</v>
      </c>
      <c r="V183" s="3">
        <f t="shared" si="11"/>
        <v>661572.96</v>
      </c>
      <c r="W183" s="3">
        <f t="shared" si="12"/>
        <v>269663.2</v>
      </c>
      <c r="X183" s="3">
        <f t="shared" si="13"/>
        <v>180.0154873</v>
      </c>
    </row>
    <row r="184" ht="14.25" customHeight="1">
      <c r="A184" s="42">
        <v>550.0</v>
      </c>
      <c r="B184" s="42">
        <v>1.0</v>
      </c>
      <c r="C184" s="37">
        <v>6.0</v>
      </c>
      <c r="D184" s="37" t="str">
        <f t="shared" si="15"/>
        <v>2</v>
      </c>
      <c r="E184" s="19" t="s">
        <v>801</v>
      </c>
      <c r="F184" s="43">
        <f t="shared" si="5"/>
        <v>0</v>
      </c>
      <c r="G184" s="20">
        <v>550.0</v>
      </c>
      <c r="H184" s="19" t="s">
        <v>801</v>
      </c>
      <c r="I184" s="3">
        <f>SUMIF(sitesfall2020!$A$13:$A$2390, Districts!$G184, sitesfall2020!H$13:H$2390)</f>
        <v>563</v>
      </c>
      <c r="J184" s="3">
        <f>SUMIF(sitesfall2020!$A$13:$A$2390, Districts!$G184, sitesfall2020!I$13:I$2390)</f>
        <v>95</v>
      </c>
      <c r="K184" s="3">
        <f>SUMIF(sitesfall2020!$A$13:$A$2390, Districts!$G184, sitesfall2020!J$13:J$2390)</f>
        <v>65</v>
      </c>
      <c r="L184" s="3">
        <f>SUMIF(sitesfall2020!$A$13:$A$2390, Districts!$G184, sitesfall2020!K$13:K$2390)</f>
        <v>127.5</v>
      </c>
      <c r="M184" s="44">
        <f t="shared" si="6"/>
        <v>0.2841918295</v>
      </c>
      <c r="N184" s="3">
        <f>SUMIF(sitesfall2020!$A$13:$A$2390, Districts!$G184, sitesfall2020!O$13:O$2390)</f>
        <v>124183.04</v>
      </c>
      <c r="O184" s="3"/>
      <c r="P184" s="3">
        <f>SUMIF(sitesfall2020!$Z$13:$Z$2390,$G184,sitesfall2020!AP$13:AP$2390)</f>
        <v>124183.04</v>
      </c>
      <c r="Q184" s="3">
        <f t="shared" si="7"/>
        <v>220.5737833</v>
      </c>
      <c r="R184" s="3">
        <f t="shared" si="8"/>
        <v>973.9846275</v>
      </c>
      <c r="S184" s="3">
        <f t="shared" si="9"/>
        <v>0</v>
      </c>
      <c r="T184" s="3">
        <f t="shared" si="10"/>
        <v>0</v>
      </c>
      <c r="V184" s="3">
        <f t="shared" si="11"/>
        <v>232691.179</v>
      </c>
      <c r="W184" s="3">
        <f t="shared" si="12"/>
        <v>108508.139</v>
      </c>
      <c r="X184" s="3">
        <f t="shared" si="13"/>
        <v>192.7320409</v>
      </c>
    </row>
    <row r="185" ht="14.25" customHeight="1">
      <c r="A185" s="42">
        <v>553.0</v>
      </c>
      <c r="B185" s="42">
        <v>1.0</v>
      </c>
      <c r="C185" s="37">
        <v>6.0</v>
      </c>
      <c r="D185" s="37" t="str">
        <f t="shared" si="15"/>
        <v>2</v>
      </c>
      <c r="E185" s="19" t="s">
        <v>802</v>
      </c>
      <c r="F185" s="43">
        <f t="shared" si="5"/>
        <v>0</v>
      </c>
      <c r="G185" s="20">
        <v>553.0</v>
      </c>
      <c r="H185" s="19" t="s">
        <v>802</v>
      </c>
      <c r="I185" s="3">
        <f>SUMIF(sitesfall2020!$A$13:$A$2390, Districts!$G185, sitesfall2020!H$13:H$2390)</f>
        <v>739</v>
      </c>
      <c r="J185" s="3">
        <f>SUMIF(sitesfall2020!$A$13:$A$2390, Districts!$G185, sitesfall2020!I$13:I$2390)</f>
        <v>138</v>
      </c>
      <c r="K185" s="3">
        <f>SUMIF(sitesfall2020!$A$13:$A$2390, Districts!$G185, sitesfall2020!J$13:J$2390)</f>
        <v>69</v>
      </c>
      <c r="L185" s="3">
        <f>SUMIF(sitesfall2020!$A$13:$A$2390, Districts!$G185, sitesfall2020!K$13:K$2390)</f>
        <v>172.5</v>
      </c>
      <c r="M185" s="44">
        <f t="shared" si="6"/>
        <v>0.2801082544</v>
      </c>
      <c r="N185" s="3">
        <f>SUMIF(sitesfall2020!$A$13:$A$2390, Districts!$G185, sitesfall2020!O$13:O$2390)</f>
        <v>175505.92</v>
      </c>
      <c r="O185" s="3"/>
      <c r="P185" s="3">
        <f>SUMIF(sitesfall2020!$Z$13:$Z$2390,$G185,sitesfall2020!AP$13:AP$2390)</f>
        <v>175505.92</v>
      </c>
      <c r="Q185" s="3">
        <f t="shared" si="7"/>
        <v>237.4910961</v>
      </c>
      <c r="R185" s="3">
        <f t="shared" si="8"/>
        <v>1017.425623</v>
      </c>
      <c r="S185" s="3">
        <f t="shared" si="9"/>
        <v>0</v>
      </c>
      <c r="T185" s="3">
        <f t="shared" si="10"/>
        <v>0</v>
      </c>
      <c r="V185" s="3">
        <f t="shared" si="11"/>
        <v>314817.4775</v>
      </c>
      <c r="W185" s="3">
        <f t="shared" si="12"/>
        <v>139311.5575</v>
      </c>
      <c r="X185" s="3">
        <f t="shared" si="13"/>
        <v>188.5136096</v>
      </c>
    </row>
    <row r="186" ht="14.25" customHeight="1">
      <c r="A186" s="42">
        <v>561.0</v>
      </c>
      <c r="B186" s="42">
        <v>1.0</v>
      </c>
      <c r="C186" s="37">
        <v>6.0</v>
      </c>
      <c r="D186" s="37" t="str">
        <f t="shared" si="15"/>
        <v>2</v>
      </c>
      <c r="E186" s="19" t="s">
        <v>803</v>
      </c>
      <c r="F186" s="43">
        <f t="shared" si="5"/>
        <v>0</v>
      </c>
      <c r="G186" s="20">
        <v>561.0</v>
      </c>
      <c r="H186" s="19" t="s">
        <v>803</v>
      </c>
      <c r="I186" s="3">
        <f>SUMIF(sitesfall2020!$A$13:$A$2390, Districts!$G186, sitesfall2020!H$13:H$2390)</f>
        <v>246</v>
      </c>
      <c r="J186" s="3">
        <f>SUMIF(sitesfall2020!$A$13:$A$2390, Districts!$G186, sitesfall2020!I$13:I$2390)</f>
        <v>64</v>
      </c>
      <c r="K186" s="3">
        <f>SUMIF(sitesfall2020!$A$13:$A$2390, Districts!$G186, sitesfall2020!J$13:J$2390)</f>
        <v>41</v>
      </c>
      <c r="L186" s="3">
        <f>SUMIF(sitesfall2020!$A$13:$A$2390, Districts!$G186, sitesfall2020!K$13:K$2390)</f>
        <v>84.5</v>
      </c>
      <c r="M186" s="44">
        <f t="shared" si="6"/>
        <v>0.4268292683</v>
      </c>
      <c r="N186" s="3">
        <f>SUMIF(sitesfall2020!$A$13:$A$2390, Districts!$G186, sitesfall2020!O$13:O$2390)</f>
        <v>124698.56</v>
      </c>
      <c r="O186" s="3"/>
      <c r="P186" s="3">
        <f>SUMIF(sitesfall2020!$Z$13:$Z$2390,$G186,sitesfall2020!AP$13:AP$2390)</f>
        <v>124698.56</v>
      </c>
      <c r="Q186" s="3">
        <f t="shared" si="7"/>
        <v>506.9047154</v>
      </c>
      <c r="R186" s="3">
        <f t="shared" si="8"/>
        <v>1475.722604</v>
      </c>
      <c r="S186" s="3">
        <f t="shared" si="9"/>
        <v>0</v>
      </c>
      <c r="T186" s="3">
        <f t="shared" si="10"/>
        <v>0</v>
      </c>
      <c r="V186" s="3">
        <f t="shared" si="11"/>
        <v>154214.9383</v>
      </c>
      <c r="W186" s="3">
        <f t="shared" si="12"/>
        <v>29516.37826</v>
      </c>
      <c r="X186" s="3">
        <f t="shared" si="13"/>
        <v>119.9852775</v>
      </c>
    </row>
    <row r="187" ht="14.25" customHeight="1">
      <c r="A187" s="42">
        <v>564.0</v>
      </c>
      <c r="B187" s="42">
        <v>1.0</v>
      </c>
      <c r="C187" s="37">
        <v>5.0</v>
      </c>
      <c r="D187" s="37" t="str">
        <f t="shared" si="15"/>
        <v>2</v>
      </c>
      <c r="E187" s="19" t="s">
        <v>804</v>
      </c>
      <c r="F187" s="43">
        <f t="shared" si="5"/>
        <v>0</v>
      </c>
      <c r="G187" s="20">
        <v>564.0</v>
      </c>
      <c r="H187" s="19" t="s">
        <v>804</v>
      </c>
      <c r="I187" s="3">
        <f>SUMIF(sitesfall2020!$A$13:$A$2390, Districts!$G187, sitesfall2020!H$13:H$2390)</f>
        <v>1914</v>
      </c>
      <c r="J187" s="3">
        <f>SUMIF(sitesfall2020!$A$13:$A$2390, Districts!$G187, sitesfall2020!I$13:I$2390)</f>
        <v>453</v>
      </c>
      <c r="K187" s="3">
        <f>SUMIF(sitesfall2020!$A$13:$A$2390, Districts!$G187, sitesfall2020!J$13:J$2390)</f>
        <v>141</v>
      </c>
      <c r="L187" s="3">
        <f>SUMIF(sitesfall2020!$A$13:$A$2390, Districts!$G187, sitesfall2020!K$13:K$2390)</f>
        <v>523.5</v>
      </c>
      <c r="M187" s="44">
        <f t="shared" si="6"/>
        <v>0.3103448276</v>
      </c>
      <c r="N187" s="3">
        <f>SUMIF(sitesfall2020!$A$13:$A$2390, Districts!$G187, sitesfall2020!O$13:O$2390)</f>
        <v>637297.28</v>
      </c>
      <c r="O187" s="3"/>
      <c r="P187" s="3">
        <f>SUMIF(sitesfall2020!$Z$13:$Z$2390,$G187,sitesfall2020!AP$13:AP$2390)</f>
        <v>637297.28</v>
      </c>
      <c r="Q187" s="3">
        <f t="shared" si="7"/>
        <v>332.966186</v>
      </c>
      <c r="R187" s="3">
        <f t="shared" si="8"/>
        <v>1217.377803</v>
      </c>
      <c r="S187" s="3">
        <f t="shared" si="9"/>
        <v>0</v>
      </c>
      <c r="T187" s="3">
        <f t="shared" si="10"/>
        <v>0</v>
      </c>
      <c r="V187" s="3">
        <f t="shared" si="11"/>
        <v>955402.6057</v>
      </c>
      <c r="W187" s="3">
        <f t="shared" si="12"/>
        <v>318105.3257</v>
      </c>
      <c r="X187" s="3">
        <f t="shared" si="13"/>
        <v>166.1992297</v>
      </c>
    </row>
    <row r="188" ht="14.25" customHeight="1">
      <c r="A188" s="42">
        <v>577.0</v>
      </c>
      <c r="B188" s="42">
        <v>1.0</v>
      </c>
      <c r="C188" s="37">
        <v>6.0</v>
      </c>
      <c r="D188" s="37" t="str">
        <f t="shared" si="15"/>
        <v>2</v>
      </c>
      <c r="E188" s="19" t="s">
        <v>805</v>
      </c>
      <c r="F188" s="43">
        <f t="shared" si="5"/>
        <v>0</v>
      </c>
      <c r="G188" s="20">
        <v>577.0</v>
      </c>
      <c r="H188" s="19" t="s">
        <v>805</v>
      </c>
      <c r="I188" s="3">
        <f>SUMIF(sitesfall2020!$A$13:$A$2390, Districts!$G188, sitesfall2020!H$13:H$2390)</f>
        <v>422</v>
      </c>
      <c r="J188" s="3">
        <f>SUMIF(sitesfall2020!$A$13:$A$2390, Districts!$G188, sitesfall2020!I$13:I$2390)</f>
        <v>107</v>
      </c>
      <c r="K188" s="3">
        <f>SUMIF(sitesfall2020!$A$13:$A$2390, Districts!$G188, sitesfall2020!J$13:J$2390)</f>
        <v>46</v>
      </c>
      <c r="L188" s="3">
        <f>SUMIF(sitesfall2020!$A$13:$A$2390, Districts!$G188, sitesfall2020!K$13:K$2390)</f>
        <v>130</v>
      </c>
      <c r="M188" s="44">
        <f t="shared" si="6"/>
        <v>0.3625592417</v>
      </c>
      <c r="N188" s="3">
        <f>SUMIF(sitesfall2020!$A$13:$A$2390, Districts!$G188, sitesfall2020!O$13:O$2390)</f>
        <v>172126.4</v>
      </c>
      <c r="O188" s="3"/>
      <c r="P188" s="3">
        <f>SUMIF(sitesfall2020!$Z$13:$Z$2390,$G188,sitesfall2020!AP$13:AP$2390)</f>
        <v>172126.4</v>
      </c>
      <c r="Q188" s="3">
        <f t="shared" si="7"/>
        <v>407.8824645</v>
      </c>
      <c r="R188" s="3">
        <f t="shared" si="8"/>
        <v>1324.049231</v>
      </c>
      <c r="S188" s="3">
        <f t="shared" si="9"/>
        <v>0</v>
      </c>
      <c r="T188" s="3">
        <f t="shared" si="10"/>
        <v>0</v>
      </c>
      <c r="V188" s="3">
        <f t="shared" si="11"/>
        <v>237253.7512</v>
      </c>
      <c r="W188" s="3">
        <f t="shared" si="12"/>
        <v>65127.35117</v>
      </c>
      <c r="X188" s="3">
        <f t="shared" si="13"/>
        <v>154.330216</v>
      </c>
    </row>
    <row r="189" ht="14.25" customHeight="1">
      <c r="A189" s="42">
        <v>578.0</v>
      </c>
      <c r="B189" s="42">
        <v>1.0</v>
      </c>
      <c r="C189" s="37">
        <v>5.0</v>
      </c>
      <c r="D189" s="37" t="str">
        <f t="shared" si="15"/>
        <v>2</v>
      </c>
      <c r="E189" s="19" t="s">
        <v>806</v>
      </c>
      <c r="F189" s="43">
        <f t="shared" si="5"/>
        <v>0</v>
      </c>
      <c r="G189" s="20">
        <v>578.0</v>
      </c>
      <c r="H189" s="19" t="s">
        <v>806</v>
      </c>
      <c r="I189" s="3">
        <f>SUMIF(sitesfall2020!$A$13:$A$2390, Districts!$G189, sitesfall2020!H$13:H$2390)</f>
        <v>1538</v>
      </c>
      <c r="J189" s="3">
        <f>SUMIF(sitesfall2020!$A$13:$A$2390, Districts!$G189, sitesfall2020!I$13:I$2390)</f>
        <v>330</v>
      </c>
      <c r="K189" s="3">
        <f>SUMIF(sitesfall2020!$A$13:$A$2390, Districts!$G189, sitesfall2020!J$13:J$2390)</f>
        <v>120</v>
      </c>
      <c r="L189" s="3">
        <f>SUMIF(sitesfall2020!$A$13:$A$2390, Districts!$G189, sitesfall2020!K$13:K$2390)</f>
        <v>390</v>
      </c>
      <c r="M189" s="44">
        <f t="shared" si="6"/>
        <v>0.2925877763</v>
      </c>
      <c r="N189" s="3">
        <f>SUMIF(sitesfall2020!$A$13:$A$2390, Districts!$G189, sitesfall2020!O$13:O$2390)</f>
        <v>433036.8</v>
      </c>
      <c r="O189" s="3"/>
      <c r="P189" s="3">
        <f>SUMIF(sitesfall2020!$Z$13:$Z$2390,$G189,sitesfall2020!AP$13:AP$2390)</f>
        <v>433036.8</v>
      </c>
      <c r="Q189" s="3">
        <f t="shared" si="7"/>
        <v>281.5583875</v>
      </c>
      <c r="R189" s="3">
        <f t="shared" si="8"/>
        <v>1110.350769</v>
      </c>
      <c r="S189" s="3">
        <f t="shared" si="9"/>
        <v>0</v>
      </c>
      <c r="T189" s="3">
        <f t="shared" si="10"/>
        <v>0</v>
      </c>
      <c r="V189" s="3">
        <f t="shared" si="11"/>
        <v>711761.2535</v>
      </c>
      <c r="W189" s="3">
        <f t="shared" si="12"/>
        <v>278724.4535</v>
      </c>
      <c r="X189" s="3">
        <f t="shared" si="13"/>
        <v>181.2252624</v>
      </c>
    </row>
    <row r="190" ht="14.25" customHeight="1">
      <c r="A190" s="42">
        <v>581.0</v>
      </c>
      <c r="B190" s="42">
        <v>1.0</v>
      </c>
      <c r="C190" s="37">
        <v>6.0</v>
      </c>
      <c r="D190" s="37" t="str">
        <f t="shared" si="15"/>
        <v>2</v>
      </c>
      <c r="E190" s="19" t="s">
        <v>807</v>
      </c>
      <c r="F190" s="43">
        <f t="shared" si="5"/>
        <v>0</v>
      </c>
      <c r="G190" s="20">
        <v>581.0</v>
      </c>
      <c r="H190" s="19" t="s">
        <v>807</v>
      </c>
      <c r="I190" s="3">
        <f>SUMIF(sitesfall2020!$A$13:$A$2390, Districts!$G190, sitesfall2020!H$13:H$2390)</f>
        <v>430</v>
      </c>
      <c r="J190" s="3">
        <f>SUMIF(sitesfall2020!$A$13:$A$2390, Districts!$G190, sitesfall2020!I$13:I$2390)</f>
        <v>117</v>
      </c>
      <c r="K190" s="3">
        <f>SUMIF(sitesfall2020!$A$13:$A$2390, Districts!$G190, sitesfall2020!J$13:J$2390)</f>
        <v>61</v>
      </c>
      <c r="L190" s="3">
        <f>SUMIF(sitesfall2020!$A$13:$A$2390, Districts!$G190, sitesfall2020!K$13:K$2390)</f>
        <v>147.5</v>
      </c>
      <c r="M190" s="44">
        <f t="shared" si="6"/>
        <v>0.4139534884</v>
      </c>
      <c r="N190" s="3">
        <f>SUMIF(sitesfall2020!$A$13:$A$2390, Districts!$G190, sitesfall2020!O$13:O$2390)</f>
        <v>217434.88</v>
      </c>
      <c r="O190" s="3"/>
      <c r="P190" s="3">
        <f>SUMIF(sitesfall2020!$Z$13:$Z$2390,$G190,sitesfall2020!AP$13:AP$2390)</f>
        <v>217434.88</v>
      </c>
      <c r="Q190" s="3">
        <f t="shared" si="7"/>
        <v>505.6625116</v>
      </c>
      <c r="R190" s="3">
        <f t="shared" si="8"/>
        <v>1474.13478</v>
      </c>
      <c r="S190" s="3">
        <f t="shared" si="9"/>
        <v>0</v>
      </c>
      <c r="T190" s="3">
        <f t="shared" si="10"/>
        <v>0</v>
      </c>
      <c r="V190" s="3">
        <f t="shared" si="11"/>
        <v>269191.7561</v>
      </c>
      <c r="W190" s="3">
        <f t="shared" si="12"/>
        <v>51756.87614</v>
      </c>
      <c r="X190" s="3">
        <f t="shared" si="13"/>
        <v>120.3648282</v>
      </c>
    </row>
    <row r="191" ht="14.25" customHeight="1">
      <c r="A191" s="42">
        <v>592.0</v>
      </c>
      <c r="B191" s="42">
        <v>1.0</v>
      </c>
      <c r="C191" s="37">
        <v>6.0</v>
      </c>
      <c r="D191" s="37" t="str">
        <f t="shared" si="15"/>
        <v>2</v>
      </c>
      <c r="E191" s="19" t="s">
        <v>808</v>
      </c>
      <c r="F191" s="43">
        <f t="shared" si="5"/>
        <v>0</v>
      </c>
      <c r="G191" s="20">
        <v>592.0</v>
      </c>
      <c r="H191" s="19" t="s">
        <v>808</v>
      </c>
      <c r="I191" s="3">
        <f>SUMIF(sitesfall2020!$A$13:$A$2390, Districts!$G191, sitesfall2020!H$13:H$2390)</f>
        <v>190</v>
      </c>
      <c r="J191" s="3">
        <f>SUMIF(sitesfall2020!$A$13:$A$2390, Districts!$G191, sitesfall2020!I$13:I$2390)</f>
        <v>95</v>
      </c>
      <c r="K191" s="3">
        <f>SUMIF(sitesfall2020!$A$13:$A$2390, Districts!$G191, sitesfall2020!J$13:J$2390)</f>
        <v>16</v>
      </c>
      <c r="L191" s="3">
        <f>SUMIF(sitesfall2020!$A$13:$A$2390, Districts!$G191, sitesfall2020!K$13:K$2390)</f>
        <v>103</v>
      </c>
      <c r="M191" s="44">
        <f t="shared" si="6"/>
        <v>0.5842105263</v>
      </c>
      <c r="N191" s="3">
        <f>SUMIF(sitesfall2020!$A$13:$A$2390, Districts!$G191, sitesfall2020!O$13:O$2390)</f>
        <v>241607.04</v>
      </c>
      <c r="O191" s="3"/>
      <c r="P191" s="3">
        <f>SUMIF(sitesfall2020!$Z$13:$Z$2390,$G191,sitesfall2020!AP$13:AP$2390)</f>
        <v>241607.04</v>
      </c>
      <c r="Q191" s="3">
        <f t="shared" si="7"/>
        <v>1271.616</v>
      </c>
      <c r="R191" s="3">
        <f t="shared" si="8"/>
        <v>2345.699417</v>
      </c>
      <c r="S191" s="3">
        <f t="shared" si="9"/>
        <v>0</v>
      </c>
      <c r="T191" s="3">
        <f t="shared" si="10"/>
        <v>0</v>
      </c>
      <c r="V191" s="3">
        <f t="shared" si="11"/>
        <v>187977.9721</v>
      </c>
      <c r="W191" s="3">
        <f t="shared" si="12"/>
        <v>-53629.06792</v>
      </c>
      <c r="X191" s="3">
        <f t="shared" si="13"/>
        <v>-282.2582522</v>
      </c>
    </row>
    <row r="192" ht="14.25" customHeight="1">
      <c r="A192" s="42">
        <v>593.0</v>
      </c>
      <c r="B192" s="42">
        <v>1.0</v>
      </c>
      <c r="C192" s="37">
        <v>5.0</v>
      </c>
      <c r="D192" s="37" t="str">
        <f t="shared" si="15"/>
        <v>2</v>
      </c>
      <c r="E192" s="19" t="s">
        <v>809</v>
      </c>
      <c r="F192" s="43">
        <f t="shared" si="5"/>
        <v>0</v>
      </c>
      <c r="G192" s="20">
        <v>593.0</v>
      </c>
      <c r="H192" s="19" t="s">
        <v>809</v>
      </c>
      <c r="I192" s="3">
        <f>SUMIF(sitesfall2020!$A$13:$A$2390, Districts!$G192, sitesfall2020!H$13:H$2390)</f>
        <v>1170</v>
      </c>
      <c r="J192" s="3">
        <f>SUMIF(sitesfall2020!$A$13:$A$2390, Districts!$G192, sitesfall2020!I$13:I$2390)</f>
        <v>454</v>
      </c>
      <c r="K192" s="3">
        <f>SUMIF(sitesfall2020!$A$13:$A$2390, Districts!$G192, sitesfall2020!J$13:J$2390)</f>
        <v>95</v>
      </c>
      <c r="L192" s="3">
        <f>SUMIF(sitesfall2020!$A$13:$A$2390, Districts!$G192, sitesfall2020!K$13:K$2390)</f>
        <v>501.5</v>
      </c>
      <c r="M192" s="44">
        <f t="shared" si="6"/>
        <v>0.4692307692</v>
      </c>
      <c r="N192" s="3">
        <f>SUMIF(sitesfall2020!$A$13:$A$2390, Districts!$G192, sitesfall2020!O$13:O$2390)</f>
        <v>959611.84</v>
      </c>
      <c r="O192" s="3"/>
      <c r="P192" s="3">
        <f>SUMIF(sitesfall2020!$Z$13:$Z$2390,$G192,sitesfall2020!AP$13:AP$2390)</f>
        <v>959611.84</v>
      </c>
      <c r="Q192" s="3">
        <f t="shared" si="7"/>
        <v>820.1810598</v>
      </c>
      <c r="R192" s="3">
        <f t="shared" si="8"/>
        <v>1913.48323</v>
      </c>
      <c r="S192" s="3">
        <f t="shared" si="9"/>
        <v>0</v>
      </c>
      <c r="T192" s="3">
        <f t="shared" si="10"/>
        <v>0</v>
      </c>
      <c r="V192" s="3">
        <f t="shared" si="11"/>
        <v>915251.9709</v>
      </c>
      <c r="W192" s="3">
        <f t="shared" si="12"/>
        <v>-44359.86913</v>
      </c>
      <c r="X192" s="3">
        <f t="shared" si="13"/>
        <v>-37.91441806</v>
      </c>
    </row>
    <row r="193" ht="14.25" customHeight="1">
      <c r="A193" s="42">
        <v>595.0</v>
      </c>
      <c r="B193" s="42">
        <v>1.0</v>
      </c>
      <c r="C193" s="37">
        <v>5.0</v>
      </c>
      <c r="D193" s="37" t="str">
        <f t="shared" si="15"/>
        <v>2</v>
      </c>
      <c r="E193" s="19" t="s">
        <v>810</v>
      </c>
      <c r="F193" s="43">
        <f t="shared" si="5"/>
        <v>0</v>
      </c>
      <c r="G193" s="20">
        <v>595.0</v>
      </c>
      <c r="H193" s="19" t="s">
        <v>810</v>
      </c>
      <c r="I193" s="3">
        <f>SUMIF(sitesfall2020!$A$13:$A$2390, Districts!$G193, sitesfall2020!H$13:H$2390)</f>
        <v>1982</v>
      </c>
      <c r="J193" s="3">
        <f>SUMIF(sitesfall2020!$A$13:$A$2390, Districts!$G193, sitesfall2020!I$13:I$2390)</f>
        <v>583</v>
      </c>
      <c r="K193" s="3">
        <f>SUMIF(sitesfall2020!$A$13:$A$2390, Districts!$G193, sitesfall2020!J$13:J$2390)</f>
        <v>74</v>
      </c>
      <c r="L193" s="3">
        <f>SUMIF(sitesfall2020!$A$13:$A$2390, Districts!$G193, sitesfall2020!K$13:K$2390)</f>
        <v>620</v>
      </c>
      <c r="M193" s="44">
        <f t="shared" si="6"/>
        <v>0.3314833502</v>
      </c>
      <c r="N193" s="3">
        <f>SUMIF(sitesfall2020!$A$13:$A$2390, Districts!$G193, sitesfall2020!O$13:O$2390)</f>
        <v>844994.56</v>
      </c>
      <c r="O193" s="3"/>
      <c r="P193" s="3">
        <f>SUMIF(sitesfall2020!$Z$13:$Z$2390,$G193,sitesfall2020!AP$13:AP$2390)</f>
        <v>844994.56</v>
      </c>
      <c r="Q193" s="3">
        <f t="shared" si="7"/>
        <v>426.3342886</v>
      </c>
      <c r="R193" s="3">
        <f t="shared" si="8"/>
        <v>1362.894452</v>
      </c>
      <c r="S193" s="3">
        <f t="shared" si="9"/>
        <v>0</v>
      </c>
      <c r="T193" s="3">
        <f t="shared" si="10"/>
        <v>0</v>
      </c>
      <c r="V193" s="3">
        <f t="shared" si="11"/>
        <v>1131517.89</v>
      </c>
      <c r="W193" s="3">
        <f t="shared" si="12"/>
        <v>286523.3302</v>
      </c>
      <c r="X193" s="3">
        <f t="shared" si="13"/>
        <v>144.5627297</v>
      </c>
    </row>
    <row r="194" ht="14.25" customHeight="1">
      <c r="A194" s="42">
        <v>599.0</v>
      </c>
      <c r="B194" s="42">
        <v>1.0</v>
      </c>
      <c r="C194" s="37">
        <v>6.0</v>
      </c>
      <c r="D194" s="37" t="str">
        <f t="shared" si="15"/>
        <v>2</v>
      </c>
      <c r="E194" s="19" t="s">
        <v>811</v>
      </c>
      <c r="F194" s="43">
        <f t="shared" si="5"/>
        <v>0</v>
      </c>
      <c r="G194" s="20">
        <v>599.0</v>
      </c>
      <c r="H194" s="19" t="s">
        <v>811</v>
      </c>
      <c r="I194" s="3">
        <f>SUMIF(sitesfall2020!$A$13:$A$2390, Districts!$G194, sitesfall2020!H$13:H$2390)</f>
        <v>454</v>
      </c>
      <c r="J194" s="3">
        <f>SUMIF(sitesfall2020!$A$13:$A$2390, Districts!$G194, sitesfall2020!I$13:I$2390)</f>
        <v>88</v>
      </c>
      <c r="K194" s="3">
        <f>SUMIF(sitesfall2020!$A$13:$A$2390, Districts!$G194, sitesfall2020!J$13:J$2390)</f>
        <v>28</v>
      </c>
      <c r="L194" s="3">
        <f>SUMIF(sitesfall2020!$A$13:$A$2390, Districts!$G194, sitesfall2020!K$13:K$2390)</f>
        <v>102</v>
      </c>
      <c r="M194" s="44">
        <f t="shared" si="6"/>
        <v>0.2555066079</v>
      </c>
      <c r="N194" s="3">
        <f>SUMIF(sitesfall2020!$A$13:$A$2390, Districts!$G194, sitesfall2020!O$13:O$2390)</f>
        <v>99552.64</v>
      </c>
      <c r="O194" s="3"/>
      <c r="P194" s="3">
        <f>SUMIF(sitesfall2020!$Z$13:$Z$2390,$G194,sitesfall2020!AP$13:AP$2390)</f>
        <v>99552.64</v>
      </c>
      <c r="Q194" s="3">
        <f t="shared" si="7"/>
        <v>219.2789427</v>
      </c>
      <c r="R194" s="3">
        <f t="shared" si="8"/>
        <v>976.0062745</v>
      </c>
      <c r="S194" s="3">
        <f t="shared" si="9"/>
        <v>0</v>
      </c>
      <c r="T194" s="3">
        <f t="shared" si="10"/>
        <v>0</v>
      </c>
      <c r="V194" s="3">
        <f t="shared" si="11"/>
        <v>186152.9432</v>
      </c>
      <c r="W194" s="3">
        <f t="shared" si="12"/>
        <v>86600.30323</v>
      </c>
      <c r="X194" s="3">
        <f t="shared" si="13"/>
        <v>190.7495666</v>
      </c>
    </row>
    <row r="195" ht="14.25" customHeight="1">
      <c r="A195" s="42">
        <v>600.0</v>
      </c>
      <c r="B195" s="42">
        <v>1.0</v>
      </c>
      <c r="C195" s="37">
        <v>6.0</v>
      </c>
      <c r="D195" s="37" t="str">
        <f t="shared" si="15"/>
        <v>2</v>
      </c>
      <c r="E195" s="19" t="s">
        <v>812</v>
      </c>
      <c r="F195" s="43">
        <f t="shared" si="5"/>
        <v>0</v>
      </c>
      <c r="G195" s="20">
        <v>600.0</v>
      </c>
      <c r="H195" s="19" t="s">
        <v>812</v>
      </c>
      <c r="I195" s="3">
        <f>SUMIF(sitesfall2020!$A$13:$A$2390, Districts!$G195, sitesfall2020!H$13:H$2390)</f>
        <v>228</v>
      </c>
      <c r="J195" s="3">
        <f>SUMIF(sitesfall2020!$A$13:$A$2390, Districts!$G195, sitesfall2020!I$13:I$2390)</f>
        <v>49</v>
      </c>
      <c r="K195" s="3">
        <f>SUMIF(sitesfall2020!$A$13:$A$2390, Districts!$G195, sitesfall2020!J$13:J$2390)</f>
        <v>14</v>
      </c>
      <c r="L195" s="3">
        <f>SUMIF(sitesfall2020!$A$13:$A$2390, Districts!$G195, sitesfall2020!K$13:K$2390)</f>
        <v>56</v>
      </c>
      <c r="M195" s="44">
        <f t="shared" si="6"/>
        <v>0.2763157895</v>
      </c>
      <c r="N195" s="3">
        <f>SUMIF(sitesfall2020!$A$13:$A$2390, Districts!$G195, sitesfall2020!O$13:O$2390)</f>
        <v>60144</v>
      </c>
      <c r="O195" s="3"/>
      <c r="P195" s="3">
        <f>SUMIF(sitesfall2020!$Z$13:$Z$2390,$G195,sitesfall2020!AP$13:AP$2390)</f>
        <v>60144</v>
      </c>
      <c r="Q195" s="3">
        <f t="shared" si="7"/>
        <v>263.7894737</v>
      </c>
      <c r="R195" s="3">
        <f t="shared" si="8"/>
        <v>1074</v>
      </c>
      <c r="S195" s="3">
        <f t="shared" si="9"/>
        <v>0</v>
      </c>
      <c r="T195" s="3">
        <f t="shared" si="10"/>
        <v>0</v>
      </c>
      <c r="V195" s="3">
        <f t="shared" si="11"/>
        <v>102201.6159</v>
      </c>
      <c r="W195" s="3">
        <f t="shared" si="12"/>
        <v>42057.61589</v>
      </c>
      <c r="X195" s="3">
        <f t="shared" si="13"/>
        <v>184.4632276</v>
      </c>
    </row>
    <row r="196" ht="14.25" customHeight="1">
      <c r="A196" s="42">
        <v>601.0</v>
      </c>
      <c r="B196" s="42">
        <v>1.0</v>
      </c>
      <c r="C196" s="37">
        <v>6.0</v>
      </c>
      <c r="D196" s="37" t="str">
        <f t="shared" si="15"/>
        <v>2</v>
      </c>
      <c r="E196" s="19" t="s">
        <v>813</v>
      </c>
      <c r="F196" s="43">
        <f t="shared" si="5"/>
        <v>0</v>
      </c>
      <c r="G196" s="20">
        <v>601.0</v>
      </c>
      <c r="H196" s="19" t="s">
        <v>813</v>
      </c>
      <c r="I196" s="3">
        <f>SUMIF(sitesfall2020!$A$13:$A$2390, Districts!$G196, sitesfall2020!H$13:H$2390)</f>
        <v>588</v>
      </c>
      <c r="J196" s="3">
        <f>SUMIF(sitesfall2020!$A$13:$A$2390, Districts!$G196, sitesfall2020!I$13:I$2390)</f>
        <v>169</v>
      </c>
      <c r="K196" s="3">
        <f>SUMIF(sitesfall2020!$A$13:$A$2390, Districts!$G196, sitesfall2020!J$13:J$2390)</f>
        <v>38</v>
      </c>
      <c r="L196" s="3">
        <f>SUMIF(sitesfall2020!$A$13:$A$2390, Districts!$G196, sitesfall2020!K$13:K$2390)</f>
        <v>188</v>
      </c>
      <c r="M196" s="44">
        <f t="shared" si="6"/>
        <v>0.3520408163</v>
      </c>
      <c r="N196" s="3">
        <f>SUMIF(sitesfall2020!$A$13:$A$2390, Districts!$G196, sitesfall2020!O$13:O$2390)</f>
        <v>262915.2</v>
      </c>
      <c r="O196" s="3"/>
      <c r="P196" s="3">
        <f>SUMIF(sitesfall2020!$Z$13:$Z$2390,$G196,sitesfall2020!AP$13:AP$2390)</f>
        <v>262915.2</v>
      </c>
      <c r="Q196" s="3">
        <f t="shared" si="7"/>
        <v>447.1346939</v>
      </c>
      <c r="R196" s="3">
        <f t="shared" si="8"/>
        <v>1398.485106</v>
      </c>
      <c r="S196" s="3">
        <f t="shared" si="9"/>
        <v>0</v>
      </c>
      <c r="T196" s="3">
        <f t="shared" si="10"/>
        <v>0</v>
      </c>
      <c r="V196" s="3">
        <f t="shared" si="11"/>
        <v>343105.4248</v>
      </c>
      <c r="W196" s="3">
        <f t="shared" si="12"/>
        <v>80190.22477</v>
      </c>
      <c r="X196" s="3">
        <f t="shared" si="13"/>
        <v>136.3779333</v>
      </c>
    </row>
    <row r="197" ht="14.25" customHeight="1">
      <c r="A197" s="42">
        <v>621.0</v>
      </c>
      <c r="B197" s="42">
        <v>1.0</v>
      </c>
      <c r="C197" s="37">
        <v>3.0</v>
      </c>
      <c r="D197" s="37" t="str">
        <f t="shared" si="15"/>
        <v>1</v>
      </c>
      <c r="E197" s="19" t="s">
        <v>814</v>
      </c>
      <c r="F197" s="43">
        <f t="shared" si="5"/>
        <v>0</v>
      </c>
      <c r="G197" s="20">
        <v>621.0</v>
      </c>
      <c r="H197" s="19" t="s">
        <v>814</v>
      </c>
      <c r="I197" s="3">
        <f>SUMIF(sitesfall2020!$A$13:$A$2390, Districts!$G197, sitesfall2020!H$13:H$2390)</f>
        <v>11805</v>
      </c>
      <c r="J197" s="3">
        <f>SUMIF(sitesfall2020!$A$13:$A$2390, Districts!$G197, sitesfall2020!I$13:I$2390)</f>
        <v>2562</v>
      </c>
      <c r="K197" s="3">
        <f>SUMIF(sitesfall2020!$A$13:$A$2390, Districts!$G197, sitesfall2020!J$13:J$2390)</f>
        <v>823</v>
      </c>
      <c r="L197" s="3">
        <f>SUMIF(sitesfall2020!$A$13:$A$2390, Districts!$G197, sitesfall2020!K$13:K$2390)</f>
        <v>2973.5</v>
      </c>
      <c r="M197" s="44">
        <f t="shared" si="6"/>
        <v>0.2867429055</v>
      </c>
      <c r="N197" s="3">
        <f>SUMIF(sitesfall2020!$A$13:$A$2390, Districts!$G197, sitesfall2020!O$13:O$2390)</f>
        <v>4111558.4</v>
      </c>
      <c r="O197" s="3"/>
      <c r="P197" s="3">
        <f>SUMIF(sitesfall2020!$Z$13:$Z$2390,$G197,sitesfall2020!AP$13:AP$2390)</f>
        <v>4111558.4</v>
      </c>
      <c r="Q197" s="3">
        <f t="shared" si="7"/>
        <v>348.2895722</v>
      </c>
      <c r="R197" s="3">
        <f t="shared" si="8"/>
        <v>1382.733614</v>
      </c>
      <c r="S197" s="3">
        <f t="shared" si="9"/>
        <v>0</v>
      </c>
      <c r="T197" s="3">
        <f t="shared" si="10"/>
        <v>0</v>
      </c>
      <c r="V197" s="3">
        <f t="shared" si="11"/>
        <v>5426723.301</v>
      </c>
      <c r="W197" s="3">
        <f t="shared" si="12"/>
        <v>1315164.901</v>
      </c>
      <c r="X197" s="3">
        <f t="shared" si="13"/>
        <v>111.4074461</v>
      </c>
    </row>
    <row r="198" ht="14.25" customHeight="1">
      <c r="A198" s="42">
        <v>622.0</v>
      </c>
      <c r="B198" s="42">
        <v>1.0</v>
      </c>
      <c r="C198" s="37">
        <v>2.0</v>
      </c>
      <c r="D198" s="37" t="str">
        <f t="shared" si="15"/>
        <v>1</v>
      </c>
      <c r="E198" s="19" t="s">
        <v>815</v>
      </c>
      <c r="F198" s="43">
        <f t="shared" si="5"/>
        <v>0</v>
      </c>
      <c r="G198" s="20">
        <v>622.0</v>
      </c>
      <c r="H198" s="19" t="s">
        <v>815</v>
      </c>
      <c r="I198" s="3">
        <f>SUMIF(sitesfall2020!$A$13:$A$2390, Districts!$G198, sitesfall2020!H$13:H$2390)</f>
        <v>10287</v>
      </c>
      <c r="J198" s="3">
        <f>SUMIF(sitesfall2020!$A$13:$A$2390, Districts!$G198, sitesfall2020!I$13:I$2390)</f>
        <v>3314</v>
      </c>
      <c r="K198" s="3">
        <f>SUMIF(sitesfall2020!$A$13:$A$2390, Districts!$G198, sitesfall2020!J$13:J$2390)</f>
        <v>798</v>
      </c>
      <c r="L198" s="3">
        <f>SUMIF(sitesfall2020!$A$13:$A$2390, Districts!$G198, sitesfall2020!K$13:K$2390)</f>
        <v>3713</v>
      </c>
      <c r="M198" s="44">
        <f t="shared" si="6"/>
        <v>0.3997278118</v>
      </c>
      <c r="N198" s="3">
        <f>SUMIF(sitesfall2020!$A$13:$A$2390, Districts!$G198, sitesfall2020!O$13:O$2390)</f>
        <v>6002256.64</v>
      </c>
      <c r="O198" s="3"/>
      <c r="P198" s="3">
        <f>SUMIF(sitesfall2020!$Z$13:$Z$2390,$G198,sitesfall2020!AP$13:AP$2390)</f>
        <v>6002256.64</v>
      </c>
      <c r="Q198" s="3">
        <f t="shared" si="7"/>
        <v>583.4797939</v>
      </c>
      <c r="R198" s="3">
        <f t="shared" si="8"/>
        <v>1616.551748</v>
      </c>
      <c r="S198" s="3">
        <f t="shared" si="9"/>
        <v>0</v>
      </c>
      <c r="T198" s="3">
        <f t="shared" si="10"/>
        <v>0</v>
      </c>
      <c r="V198" s="3">
        <f t="shared" si="11"/>
        <v>6776332.139</v>
      </c>
      <c r="W198" s="3">
        <f t="shared" si="12"/>
        <v>774075.4993</v>
      </c>
      <c r="X198" s="3">
        <f t="shared" si="13"/>
        <v>75.24793421</v>
      </c>
    </row>
    <row r="199" ht="14.25" customHeight="1">
      <c r="A199" s="42">
        <v>623.0</v>
      </c>
      <c r="B199" s="42">
        <v>1.0</v>
      </c>
      <c r="C199" s="37">
        <v>2.0</v>
      </c>
      <c r="D199" s="37" t="str">
        <f t="shared" si="15"/>
        <v>1</v>
      </c>
      <c r="E199" s="19" t="s">
        <v>816</v>
      </c>
      <c r="F199" s="43">
        <f t="shared" si="5"/>
        <v>0</v>
      </c>
      <c r="G199" s="20">
        <v>623.0</v>
      </c>
      <c r="H199" s="19" t="s">
        <v>816</v>
      </c>
      <c r="I199" s="3">
        <f>SUMIF(sitesfall2020!$A$13:$A$2390, Districts!$G199, sitesfall2020!H$13:H$2390)</f>
        <v>7458</v>
      </c>
      <c r="J199" s="3">
        <f>SUMIF(sitesfall2020!$A$13:$A$2390, Districts!$G199, sitesfall2020!I$13:I$2390)</f>
        <v>2513</v>
      </c>
      <c r="K199" s="3">
        <f>SUMIF(sitesfall2020!$A$13:$A$2390, Districts!$G199, sitesfall2020!J$13:J$2390)</f>
        <v>512</v>
      </c>
      <c r="L199" s="3">
        <f>SUMIF(sitesfall2020!$A$13:$A$2390, Districts!$G199, sitesfall2020!K$13:K$2390)</f>
        <v>2769</v>
      </c>
      <c r="M199" s="44">
        <f t="shared" si="6"/>
        <v>0.4056047198</v>
      </c>
      <c r="N199" s="3">
        <f>SUMIF(sitesfall2020!$A$13:$A$2390, Districts!$G199, sitesfall2020!O$13:O$2390)</f>
        <v>4950710.4</v>
      </c>
      <c r="O199" s="3"/>
      <c r="P199" s="3">
        <f>SUMIF(sitesfall2020!$Z$13:$Z$2390,$G199,sitesfall2020!AP$13:AP$2390)</f>
        <v>4950710.4</v>
      </c>
      <c r="Q199" s="3">
        <f t="shared" si="7"/>
        <v>663.8120676</v>
      </c>
      <c r="R199" s="3">
        <f t="shared" si="8"/>
        <v>1787.905525</v>
      </c>
      <c r="S199" s="3">
        <f t="shared" si="9"/>
        <v>0</v>
      </c>
      <c r="T199" s="3">
        <f t="shared" si="10"/>
        <v>0</v>
      </c>
      <c r="V199" s="3">
        <f t="shared" si="11"/>
        <v>5053504.9</v>
      </c>
      <c r="W199" s="3">
        <f t="shared" si="12"/>
        <v>102794.5</v>
      </c>
      <c r="X199" s="3">
        <f t="shared" si="13"/>
        <v>13.7831188</v>
      </c>
    </row>
    <row r="200" ht="14.25" customHeight="1">
      <c r="A200" s="42">
        <v>624.0</v>
      </c>
      <c r="B200" s="42">
        <v>1.0</v>
      </c>
      <c r="C200" s="37">
        <v>3.0</v>
      </c>
      <c r="D200" s="37" t="str">
        <f t="shared" si="15"/>
        <v>1</v>
      </c>
      <c r="E200" s="19" t="s">
        <v>817</v>
      </c>
      <c r="F200" s="43">
        <f t="shared" si="5"/>
        <v>0</v>
      </c>
      <c r="G200" s="20">
        <v>624.0</v>
      </c>
      <c r="H200" s="19" t="s">
        <v>817</v>
      </c>
      <c r="I200" s="3">
        <f>SUMIF(sitesfall2020!$A$13:$A$2390, Districts!$G200, sitesfall2020!H$13:H$2390)</f>
        <v>8703</v>
      </c>
      <c r="J200" s="3">
        <f>SUMIF(sitesfall2020!$A$13:$A$2390, Districts!$G200, sitesfall2020!I$13:I$2390)</f>
        <v>1761</v>
      </c>
      <c r="K200" s="3">
        <f>SUMIF(sitesfall2020!$A$13:$A$2390, Districts!$G200, sitesfall2020!J$13:J$2390)</f>
        <v>611</v>
      </c>
      <c r="L200" s="3">
        <f>SUMIF(sitesfall2020!$A$13:$A$2390, Districts!$G200, sitesfall2020!K$13:K$2390)</f>
        <v>2066.5</v>
      </c>
      <c r="M200" s="44">
        <f t="shared" si="6"/>
        <v>0.2725496955</v>
      </c>
      <c r="N200" s="3">
        <f>SUMIF(sitesfall2020!$A$13:$A$2390, Districts!$G200, sitesfall2020!O$13:O$2390)</f>
        <v>2475698.88</v>
      </c>
      <c r="O200" s="3"/>
      <c r="P200" s="3">
        <f>SUMIF(sitesfall2020!$Z$13:$Z$2390,$G200,sitesfall2020!AP$13:AP$2390)</f>
        <v>2475698.88</v>
      </c>
      <c r="Q200" s="3">
        <f t="shared" si="7"/>
        <v>284.4649983</v>
      </c>
      <c r="R200" s="3">
        <f t="shared" si="8"/>
        <v>1198.015427</v>
      </c>
      <c r="S200" s="3">
        <f t="shared" si="9"/>
        <v>0</v>
      </c>
      <c r="T200" s="3">
        <f t="shared" si="10"/>
        <v>0</v>
      </c>
      <c r="V200" s="3">
        <f t="shared" si="11"/>
        <v>3771422.129</v>
      </c>
      <c r="W200" s="3">
        <f t="shared" si="12"/>
        <v>1295723.249</v>
      </c>
      <c r="X200" s="3">
        <f t="shared" si="13"/>
        <v>148.8823681</v>
      </c>
    </row>
    <row r="201" ht="14.25" customHeight="1">
      <c r="A201" s="42">
        <v>625.0</v>
      </c>
      <c r="B201" s="42">
        <v>1.0</v>
      </c>
      <c r="C201" s="37">
        <v>1.0</v>
      </c>
      <c r="D201" s="37" t="str">
        <f t="shared" si="15"/>
        <v>1</v>
      </c>
      <c r="E201" s="19" t="s">
        <v>818</v>
      </c>
      <c r="F201" s="43">
        <f t="shared" si="5"/>
        <v>0</v>
      </c>
      <c r="G201" s="20">
        <v>625.0</v>
      </c>
      <c r="H201" s="19" t="s">
        <v>818</v>
      </c>
      <c r="I201" s="3">
        <f>SUMIF(sitesfall2020!$A$13:$A$2390, Districts!$G201, sitesfall2020!H$13:H$2390)</f>
        <v>34885</v>
      </c>
      <c r="J201" s="3">
        <f>SUMIF(sitesfall2020!$A$13:$A$2390, Districts!$G201, sitesfall2020!I$13:I$2390)</f>
        <v>19776</v>
      </c>
      <c r="K201" s="3">
        <f>SUMIF(sitesfall2020!$A$13:$A$2390, Districts!$G201, sitesfall2020!J$13:J$2390)</f>
        <v>3074</v>
      </c>
      <c r="L201" s="3">
        <f>SUMIF(sitesfall2020!$A$13:$A$2390, Districts!$G201, sitesfall2020!K$13:K$2390)</f>
        <v>21313</v>
      </c>
      <c r="M201" s="44">
        <f t="shared" si="6"/>
        <v>0.6550093163</v>
      </c>
      <c r="N201" s="3">
        <f>SUMIF(sitesfall2020!$A$13:$A$2390, Districts!$G201, sitesfall2020!O$13:O$2390)</f>
        <v>60292240.64</v>
      </c>
      <c r="O201" s="3"/>
      <c r="P201" s="3">
        <f>SUMIF(sitesfall2020!$Z$13:$Z$2390,$G201,sitesfall2020!AP$13:AP$2390)</f>
        <v>60292240.64</v>
      </c>
      <c r="Q201" s="3">
        <f t="shared" si="7"/>
        <v>1728.314193</v>
      </c>
      <c r="R201" s="3">
        <f t="shared" si="8"/>
        <v>2828.895071</v>
      </c>
      <c r="S201" s="3">
        <f t="shared" si="9"/>
        <v>0</v>
      </c>
      <c r="T201" s="3">
        <f t="shared" si="10"/>
        <v>0</v>
      </c>
      <c r="V201" s="3">
        <f t="shared" si="11"/>
        <v>38896839.99</v>
      </c>
      <c r="W201" s="3">
        <f t="shared" si="12"/>
        <v>-21395400.65</v>
      </c>
      <c r="X201" s="3">
        <f t="shared" si="13"/>
        <v>-613.3123305</v>
      </c>
    </row>
    <row r="202" ht="14.25" customHeight="1">
      <c r="A202" s="42">
        <v>630.0</v>
      </c>
      <c r="B202" s="42">
        <v>1.0</v>
      </c>
      <c r="C202" s="37">
        <v>6.0</v>
      </c>
      <c r="D202" s="37" t="str">
        <f t="shared" si="15"/>
        <v>2</v>
      </c>
      <c r="E202" s="19" t="s">
        <v>819</v>
      </c>
      <c r="F202" s="43">
        <f t="shared" si="5"/>
        <v>0</v>
      </c>
      <c r="G202" s="20">
        <v>630.0</v>
      </c>
      <c r="H202" s="19" t="s">
        <v>819</v>
      </c>
      <c r="I202" s="3">
        <f>SUMIF(sitesfall2020!$A$13:$A$2390, Districts!$G202, sitesfall2020!H$13:H$2390)</f>
        <v>387</v>
      </c>
      <c r="J202" s="3">
        <f>SUMIF(sitesfall2020!$A$13:$A$2390, Districts!$G202, sitesfall2020!I$13:I$2390)</f>
        <v>68</v>
      </c>
      <c r="K202" s="3">
        <f>SUMIF(sitesfall2020!$A$13:$A$2390, Districts!$G202, sitesfall2020!J$13:J$2390)</f>
        <v>37</v>
      </c>
      <c r="L202" s="3">
        <f>SUMIF(sitesfall2020!$A$13:$A$2390, Districts!$G202, sitesfall2020!K$13:K$2390)</f>
        <v>86.5</v>
      </c>
      <c r="M202" s="44">
        <f t="shared" si="6"/>
        <v>0.2713178295</v>
      </c>
      <c r="N202" s="3">
        <f>SUMIF(sitesfall2020!$A$13:$A$2390, Districts!$G202, sitesfall2020!O$13:O$2390)</f>
        <v>88898.56</v>
      </c>
      <c r="O202" s="3"/>
      <c r="P202" s="3">
        <f>SUMIF(sitesfall2020!$Z$13:$Z$2390,$G202,sitesfall2020!AP$13:AP$2390)</f>
        <v>88898.56</v>
      </c>
      <c r="Q202" s="3">
        <f t="shared" si="7"/>
        <v>229.7120413</v>
      </c>
      <c r="R202" s="3">
        <f t="shared" si="8"/>
        <v>1027.729017</v>
      </c>
      <c r="S202" s="3">
        <f t="shared" si="9"/>
        <v>0</v>
      </c>
      <c r="T202" s="3">
        <f t="shared" si="10"/>
        <v>0</v>
      </c>
      <c r="V202" s="3">
        <f t="shared" si="11"/>
        <v>157864.996</v>
      </c>
      <c r="W202" s="3">
        <f t="shared" si="12"/>
        <v>68966.43597</v>
      </c>
      <c r="X202" s="3">
        <f t="shared" si="13"/>
        <v>178.2078449</v>
      </c>
    </row>
    <row r="203" ht="14.25" customHeight="1">
      <c r="A203" s="42">
        <v>635.0</v>
      </c>
      <c r="B203" s="42">
        <v>1.0</v>
      </c>
      <c r="C203" s="37">
        <v>6.0</v>
      </c>
      <c r="D203" s="37" t="str">
        <f t="shared" si="15"/>
        <v>2</v>
      </c>
      <c r="E203" s="19" t="s">
        <v>820</v>
      </c>
      <c r="F203" s="43">
        <f t="shared" si="5"/>
        <v>0</v>
      </c>
      <c r="G203" s="20">
        <v>635.0</v>
      </c>
      <c r="H203" s="19" t="s">
        <v>820</v>
      </c>
      <c r="I203" s="3">
        <f>SUMIF(sitesfall2020!$A$13:$A$2390, Districts!$G203, sitesfall2020!H$13:H$2390)</f>
        <v>39</v>
      </c>
      <c r="J203" s="3">
        <f>SUMIF(sitesfall2020!$A$13:$A$2390, Districts!$G203, sitesfall2020!I$13:I$2390)</f>
        <v>15</v>
      </c>
      <c r="K203" s="3">
        <f>SUMIF(sitesfall2020!$A$13:$A$2390, Districts!$G203, sitesfall2020!J$13:J$2390)</f>
        <v>6</v>
      </c>
      <c r="L203" s="3">
        <f>SUMIF(sitesfall2020!$A$13:$A$2390, Districts!$G203, sitesfall2020!K$13:K$2390)</f>
        <v>18</v>
      </c>
      <c r="M203" s="44">
        <f t="shared" si="6"/>
        <v>0.5384615385</v>
      </c>
      <c r="N203" s="3">
        <f>SUMIF(sitesfall2020!$A$13:$A$2390, Districts!$G203, sitesfall2020!O$13:O$2390)</f>
        <v>35685.44</v>
      </c>
      <c r="O203" s="3"/>
      <c r="P203" s="3">
        <f>SUMIF(sitesfall2020!$Z$13:$Z$2390,$G203,sitesfall2020!AP$13:AP$2390)</f>
        <v>35685.44</v>
      </c>
      <c r="Q203" s="3">
        <f t="shared" si="7"/>
        <v>915.0112821</v>
      </c>
      <c r="R203" s="3">
        <f t="shared" si="8"/>
        <v>1982.524444</v>
      </c>
      <c r="S203" s="3">
        <f t="shared" si="9"/>
        <v>0</v>
      </c>
      <c r="T203" s="3">
        <f t="shared" si="10"/>
        <v>0</v>
      </c>
      <c r="V203" s="3">
        <f t="shared" si="11"/>
        <v>32850.51939</v>
      </c>
      <c r="W203" s="3">
        <f t="shared" si="12"/>
        <v>-2834.920607</v>
      </c>
      <c r="X203" s="3">
        <f t="shared" si="13"/>
        <v>-72.69027197</v>
      </c>
    </row>
    <row r="204" ht="14.25" customHeight="1">
      <c r="A204" s="42">
        <v>640.0</v>
      </c>
      <c r="B204" s="42">
        <v>1.0</v>
      </c>
      <c r="C204" s="37">
        <v>6.0</v>
      </c>
      <c r="D204" s="37" t="str">
        <f t="shared" si="15"/>
        <v>2</v>
      </c>
      <c r="E204" s="19" t="s">
        <v>821</v>
      </c>
      <c r="F204" s="43">
        <f t="shared" si="5"/>
        <v>0</v>
      </c>
      <c r="G204" s="20">
        <v>640.0</v>
      </c>
      <c r="H204" s="19" t="s">
        <v>821</v>
      </c>
      <c r="I204" s="3">
        <f>SUMIF(sitesfall2020!$A$13:$A$2390, Districts!$G204, sitesfall2020!H$13:H$2390)</f>
        <v>409</v>
      </c>
      <c r="J204" s="3">
        <f>SUMIF(sitesfall2020!$A$13:$A$2390, Districts!$G204, sitesfall2020!I$13:I$2390)</f>
        <v>87</v>
      </c>
      <c r="K204" s="3">
        <f>SUMIF(sitesfall2020!$A$13:$A$2390, Districts!$G204, sitesfall2020!J$13:J$2390)</f>
        <v>42</v>
      </c>
      <c r="L204" s="3">
        <f>SUMIF(sitesfall2020!$A$13:$A$2390, Districts!$G204, sitesfall2020!K$13:K$2390)</f>
        <v>108</v>
      </c>
      <c r="M204" s="44">
        <f t="shared" si="6"/>
        <v>0.315403423</v>
      </c>
      <c r="N204" s="3">
        <f>SUMIF(sitesfall2020!$A$13:$A$2390, Districts!$G204, sitesfall2020!O$13:O$2390)</f>
        <v>127906.24</v>
      </c>
      <c r="O204" s="3"/>
      <c r="P204" s="3">
        <f>SUMIF(sitesfall2020!$Z$13:$Z$2390,$G204,sitesfall2020!AP$13:AP$2390)</f>
        <v>127906.24</v>
      </c>
      <c r="Q204" s="3">
        <f t="shared" si="7"/>
        <v>312.7291932</v>
      </c>
      <c r="R204" s="3">
        <f t="shared" si="8"/>
        <v>1184.317037</v>
      </c>
      <c r="S204" s="3">
        <f t="shared" si="9"/>
        <v>0</v>
      </c>
      <c r="T204" s="3">
        <f t="shared" si="10"/>
        <v>0</v>
      </c>
      <c r="V204" s="3">
        <f t="shared" si="11"/>
        <v>197103.1164</v>
      </c>
      <c r="W204" s="3">
        <f t="shared" si="12"/>
        <v>69196.87636</v>
      </c>
      <c r="X204" s="3">
        <f t="shared" si="13"/>
        <v>169.1855168</v>
      </c>
    </row>
    <row r="205" ht="14.25" customHeight="1">
      <c r="A205" s="42">
        <v>656.0</v>
      </c>
      <c r="B205" s="42">
        <v>1.0</v>
      </c>
      <c r="C205" s="37">
        <v>4.0</v>
      </c>
      <c r="D205" s="37" t="str">
        <f t="shared" si="15"/>
        <v>2</v>
      </c>
      <c r="E205" s="19" t="s">
        <v>822</v>
      </c>
      <c r="F205" s="43">
        <f t="shared" si="5"/>
        <v>0</v>
      </c>
      <c r="G205" s="20">
        <v>656.0</v>
      </c>
      <c r="H205" s="19" t="s">
        <v>822</v>
      </c>
      <c r="I205" s="3">
        <f>SUMIF(sitesfall2020!$A$13:$A$2390, Districts!$G205, sitesfall2020!H$13:H$2390)</f>
        <v>3353</v>
      </c>
      <c r="J205" s="3">
        <f>SUMIF(sitesfall2020!$A$13:$A$2390, Districts!$G205, sitesfall2020!I$13:I$2390)</f>
        <v>1706</v>
      </c>
      <c r="K205" s="3">
        <f>SUMIF(sitesfall2020!$A$13:$A$2390, Districts!$G205, sitesfall2020!J$13:J$2390)</f>
        <v>280</v>
      </c>
      <c r="L205" s="3">
        <f>SUMIF(sitesfall2020!$A$13:$A$2390, Districts!$G205, sitesfall2020!K$13:K$2390)</f>
        <v>1846</v>
      </c>
      <c r="M205" s="44">
        <f t="shared" si="6"/>
        <v>0.5923053982</v>
      </c>
      <c r="N205" s="3">
        <f>SUMIF(sitesfall2020!$A$13:$A$2390, Districts!$G205, sitesfall2020!O$13:O$2390)</f>
        <v>4586466.88</v>
      </c>
      <c r="O205" s="3"/>
      <c r="P205" s="3">
        <f>SUMIF(sitesfall2020!$Z$13:$Z$2390,$G205,sitesfall2020!AP$13:AP$2390)</f>
        <v>4586466.88</v>
      </c>
      <c r="Q205" s="3">
        <f t="shared" si="7"/>
        <v>1367.869633</v>
      </c>
      <c r="R205" s="3">
        <f t="shared" si="8"/>
        <v>2484.543272</v>
      </c>
      <c r="S205" s="3">
        <f t="shared" si="9"/>
        <v>0</v>
      </c>
      <c r="T205" s="3">
        <f t="shared" si="10"/>
        <v>0</v>
      </c>
      <c r="V205" s="3">
        <f t="shared" si="11"/>
        <v>3369003.267</v>
      </c>
      <c r="W205" s="3">
        <f t="shared" si="12"/>
        <v>-1217463.613</v>
      </c>
      <c r="X205" s="3">
        <f t="shared" si="13"/>
        <v>-363.0968128</v>
      </c>
    </row>
    <row r="206" ht="14.25" customHeight="1">
      <c r="A206" s="42">
        <v>659.0</v>
      </c>
      <c r="B206" s="42">
        <v>1.0</v>
      </c>
      <c r="C206" s="37">
        <v>3.0</v>
      </c>
      <c r="D206" s="37" t="str">
        <f t="shared" si="15"/>
        <v>1</v>
      </c>
      <c r="E206" s="19" t="s">
        <v>823</v>
      </c>
      <c r="F206" s="43">
        <f t="shared" si="5"/>
        <v>0</v>
      </c>
      <c r="G206" s="20">
        <v>659.0</v>
      </c>
      <c r="H206" s="19" t="s">
        <v>823</v>
      </c>
      <c r="I206" s="3">
        <f>SUMIF(sitesfall2020!$A$13:$A$2390, Districts!$G206, sitesfall2020!H$13:H$2390)</f>
        <v>3987</v>
      </c>
      <c r="J206" s="3">
        <f>SUMIF(sitesfall2020!$A$13:$A$2390, Districts!$G206, sitesfall2020!I$13:I$2390)</f>
        <v>629</v>
      </c>
      <c r="K206" s="3">
        <f>SUMIF(sitesfall2020!$A$13:$A$2390, Districts!$G206, sitesfall2020!J$13:J$2390)</f>
        <v>187</v>
      </c>
      <c r="L206" s="3">
        <f>SUMIF(sitesfall2020!$A$13:$A$2390, Districts!$G206, sitesfall2020!K$13:K$2390)</f>
        <v>722.5</v>
      </c>
      <c r="M206" s="44">
        <f t="shared" si="6"/>
        <v>0.2046651618</v>
      </c>
      <c r="N206" s="3">
        <f>SUMIF(sitesfall2020!$A$13:$A$2390, Districts!$G206, sitesfall2020!O$13:O$2390)</f>
        <v>609401.92</v>
      </c>
      <c r="O206" s="3"/>
      <c r="P206" s="3">
        <f>SUMIF(sitesfall2020!$Z$13:$Z$2390,$G206,sitesfall2020!AP$13:AP$2390)</f>
        <v>609401.92</v>
      </c>
      <c r="Q206" s="3">
        <f t="shared" si="7"/>
        <v>152.8472335</v>
      </c>
      <c r="R206" s="3">
        <f t="shared" si="8"/>
        <v>843.4628651</v>
      </c>
      <c r="S206" s="3">
        <f t="shared" si="9"/>
        <v>0</v>
      </c>
      <c r="T206" s="3">
        <f t="shared" si="10"/>
        <v>0</v>
      </c>
      <c r="V206" s="3">
        <f t="shared" si="11"/>
        <v>1318583.348</v>
      </c>
      <c r="W206" s="3">
        <f t="shared" si="12"/>
        <v>709181.4279</v>
      </c>
      <c r="X206" s="3">
        <f t="shared" si="13"/>
        <v>177.8734457</v>
      </c>
    </row>
    <row r="207" ht="14.25" customHeight="1">
      <c r="A207" s="42">
        <v>671.0</v>
      </c>
      <c r="B207" s="42">
        <v>1.0</v>
      </c>
      <c r="C207" s="37">
        <v>6.0</v>
      </c>
      <c r="D207" s="37" t="str">
        <f t="shared" si="15"/>
        <v>2</v>
      </c>
      <c r="E207" s="19" t="s">
        <v>824</v>
      </c>
      <c r="F207" s="43">
        <f t="shared" si="5"/>
        <v>0</v>
      </c>
      <c r="G207" s="20">
        <v>671.0</v>
      </c>
      <c r="H207" s="19" t="s">
        <v>824</v>
      </c>
      <c r="I207" s="3">
        <f>SUMIF(sitesfall2020!$A$13:$A$2390, Districts!$G207, sitesfall2020!H$13:H$2390)</f>
        <v>388</v>
      </c>
      <c r="J207" s="3">
        <f>SUMIF(sitesfall2020!$A$13:$A$2390, Districts!$G207, sitesfall2020!I$13:I$2390)</f>
        <v>69</v>
      </c>
      <c r="K207" s="3">
        <f>SUMIF(sitesfall2020!$A$13:$A$2390, Districts!$G207, sitesfall2020!J$13:J$2390)</f>
        <v>33</v>
      </c>
      <c r="L207" s="3">
        <f>SUMIF(sitesfall2020!$A$13:$A$2390, Districts!$G207, sitesfall2020!K$13:K$2390)</f>
        <v>85.5</v>
      </c>
      <c r="M207" s="44">
        <f t="shared" si="6"/>
        <v>0.2628865979</v>
      </c>
      <c r="N207" s="3">
        <f>SUMIF(sitesfall2020!$A$13:$A$2390, Districts!$G207, sitesfall2020!O$13:O$2390)</f>
        <v>80936.64</v>
      </c>
      <c r="O207" s="3"/>
      <c r="P207" s="3">
        <f>SUMIF(sitesfall2020!$Z$13:$Z$2390,$G207,sitesfall2020!AP$13:AP$2390)</f>
        <v>80936.64</v>
      </c>
      <c r="Q207" s="3">
        <f t="shared" si="7"/>
        <v>208.5995876</v>
      </c>
      <c r="R207" s="3">
        <f t="shared" si="8"/>
        <v>946.6273684</v>
      </c>
      <c r="S207" s="3">
        <f t="shared" si="9"/>
        <v>0</v>
      </c>
      <c r="T207" s="3">
        <f t="shared" si="10"/>
        <v>0</v>
      </c>
      <c r="V207" s="3">
        <f t="shared" si="11"/>
        <v>156039.9671</v>
      </c>
      <c r="W207" s="3">
        <f t="shared" si="12"/>
        <v>75103.32712</v>
      </c>
      <c r="X207" s="3">
        <f t="shared" si="13"/>
        <v>193.5652761</v>
      </c>
    </row>
    <row r="208" ht="14.25" customHeight="1">
      <c r="A208" s="42">
        <v>676.0</v>
      </c>
      <c r="B208" s="42">
        <v>1.0</v>
      </c>
      <c r="C208" s="37">
        <v>6.0</v>
      </c>
      <c r="D208" s="37" t="str">
        <f t="shared" si="15"/>
        <v>2</v>
      </c>
      <c r="E208" s="19" t="s">
        <v>825</v>
      </c>
      <c r="F208" s="43">
        <f t="shared" si="5"/>
        <v>0</v>
      </c>
      <c r="G208" s="20">
        <v>676.0</v>
      </c>
      <c r="H208" s="19" t="s">
        <v>825</v>
      </c>
      <c r="I208" s="3">
        <f>SUMIF(sitesfall2020!$A$13:$A$2390, Districts!$G208, sitesfall2020!H$13:H$2390)</f>
        <v>222</v>
      </c>
      <c r="J208" s="3">
        <f>SUMIF(sitesfall2020!$A$13:$A$2390, Districts!$G208, sitesfall2020!I$13:I$2390)</f>
        <v>56</v>
      </c>
      <c r="K208" s="3">
        <f>SUMIF(sitesfall2020!$A$13:$A$2390, Districts!$G208, sitesfall2020!J$13:J$2390)</f>
        <v>15</v>
      </c>
      <c r="L208" s="3">
        <f>SUMIF(sitesfall2020!$A$13:$A$2390, Districts!$G208, sitesfall2020!K$13:K$2390)</f>
        <v>63.5</v>
      </c>
      <c r="M208" s="44">
        <f t="shared" si="6"/>
        <v>0.3198198198</v>
      </c>
      <c r="N208" s="3">
        <f>SUMIF(sitesfall2020!$A$13:$A$2390, Districts!$G208, sitesfall2020!O$13:O$2390)</f>
        <v>82082.24</v>
      </c>
      <c r="O208" s="3"/>
      <c r="P208" s="3">
        <f>SUMIF(sitesfall2020!$Z$13:$Z$2390,$G208,sitesfall2020!AP$13:AP$2390)</f>
        <v>82082.24</v>
      </c>
      <c r="Q208" s="3">
        <f t="shared" si="7"/>
        <v>369.7398198</v>
      </c>
      <c r="R208" s="3">
        <f t="shared" si="8"/>
        <v>1292.633701</v>
      </c>
      <c r="S208" s="3">
        <f t="shared" si="9"/>
        <v>0</v>
      </c>
      <c r="T208" s="3">
        <f t="shared" si="10"/>
        <v>0</v>
      </c>
      <c r="V208" s="3">
        <f t="shared" si="11"/>
        <v>115889.3323</v>
      </c>
      <c r="W208" s="3">
        <f t="shared" si="12"/>
        <v>33807.0923</v>
      </c>
      <c r="X208" s="3">
        <f t="shared" si="13"/>
        <v>152.2841996</v>
      </c>
    </row>
    <row r="209" ht="14.25" customHeight="1">
      <c r="A209" s="42">
        <v>682.0</v>
      </c>
      <c r="B209" s="42">
        <v>1.0</v>
      </c>
      <c r="C209" s="37">
        <v>5.0</v>
      </c>
      <c r="D209" s="37" t="str">
        <f t="shared" si="15"/>
        <v>2</v>
      </c>
      <c r="E209" s="19" t="s">
        <v>826</v>
      </c>
      <c r="F209" s="43">
        <f t="shared" si="5"/>
        <v>0</v>
      </c>
      <c r="G209" s="20">
        <v>682.0</v>
      </c>
      <c r="H209" s="19" t="s">
        <v>826</v>
      </c>
      <c r="I209" s="3">
        <f>SUMIF(sitesfall2020!$A$13:$A$2390, Districts!$G209, sitesfall2020!H$13:H$2390)</f>
        <v>1156</v>
      </c>
      <c r="J209" s="3">
        <f>SUMIF(sitesfall2020!$A$13:$A$2390, Districts!$G209, sitesfall2020!I$13:I$2390)</f>
        <v>128</v>
      </c>
      <c r="K209" s="3">
        <f>SUMIF(sitesfall2020!$A$13:$A$2390, Districts!$G209, sitesfall2020!J$13:J$2390)</f>
        <v>74</v>
      </c>
      <c r="L209" s="3">
        <f>SUMIF(sitesfall2020!$A$13:$A$2390, Districts!$G209, sitesfall2020!K$13:K$2390)</f>
        <v>165</v>
      </c>
      <c r="M209" s="44">
        <f t="shared" si="6"/>
        <v>0.1747404844</v>
      </c>
      <c r="N209" s="3">
        <f>SUMIF(sitesfall2020!$A$13:$A$2390, Districts!$G209, sitesfall2020!O$13:O$2390)</f>
        <v>112612.48</v>
      </c>
      <c r="O209" s="3"/>
      <c r="P209" s="3">
        <f>SUMIF(sitesfall2020!$Z$13:$Z$2390,$G209,sitesfall2020!AP$13:AP$2390)</f>
        <v>112612.48</v>
      </c>
      <c r="Q209" s="3">
        <f t="shared" si="7"/>
        <v>97.41564014</v>
      </c>
      <c r="R209" s="3">
        <f t="shared" si="8"/>
        <v>682.4998788</v>
      </c>
      <c r="S209" s="3">
        <f t="shared" si="9"/>
        <v>0</v>
      </c>
      <c r="T209" s="3">
        <f t="shared" si="10"/>
        <v>0</v>
      </c>
      <c r="V209" s="3">
        <f t="shared" si="11"/>
        <v>301129.7611</v>
      </c>
      <c r="W209" s="3">
        <f t="shared" si="12"/>
        <v>188517.2811</v>
      </c>
      <c r="X209" s="3">
        <f t="shared" si="13"/>
        <v>163.0772328</v>
      </c>
    </row>
    <row r="210" ht="14.25" customHeight="1">
      <c r="A210" s="42">
        <v>690.0</v>
      </c>
      <c r="B210" s="42">
        <v>1.0</v>
      </c>
      <c r="C210" s="37">
        <v>5.0</v>
      </c>
      <c r="D210" s="37" t="str">
        <f t="shared" si="15"/>
        <v>2</v>
      </c>
      <c r="E210" s="19" t="s">
        <v>827</v>
      </c>
      <c r="F210" s="43">
        <f t="shared" si="5"/>
        <v>0</v>
      </c>
      <c r="G210" s="20">
        <v>690.0</v>
      </c>
      <c r="H210" s="19" t="s">
        <v>827</v>
      </c>
      <c r="I210" s="3">
        <f>SUMIF(sitesfall2020!$A$13:$A$2390, Districts!$G210, sitesfall2020!H$13:H$2390)</f>
        <v>1018</v>
      </c>
      <c r="J210" s="3">
        <f>SUMIF(sitesfall2020!$A$13:$A$2390, Districts!$G210, sitesfall2020!I$13:I$2390)</f>
        <v>236</v>
      </c>
      <c r="K210" s="3">
        <f>SUMIF(sitesfall2020!$A$13:$A$2390, Districts!$G210, sitesfall2020!J$13:J$2390)</f>
        <v>61</v>
      </c>
      <c r="L210" s="3">
        <f>SUMIF(sitesfall2020!$A$13:$A$2390, Districts!$G210, sitesfall2020!K$13:K$2390)</f>
        <v>266.5</v>
      </c>
      <c r="M210" s="44">
        <f t="shared" si="6"/>
        <v>0.2917485265</v>
      </c>
      <c r="N210" s="3">
        <f>SUMIF(sitesfall2020!$A$13:$A$2390, Districts!$G210, sitesfall2020!O$13:O$2390)</f>
        <v>302037.44</v>
      </c>
      <c r="O210" s="3"/>
      <c r="P210" s="3">
        <f>SUMIF(sitesfall2020!$Z$13:$Z$2390,$G210,sitesfall2020!AP$13:AP$2390)</f>
        <v>302037.44</v>
      </c>
      <c r="Q210" s="3">
        <f t="shared" si="7"/>
        <v>296.6968959</v>
      </c>
      <c r="R210" s="3">
        <f t="shared" si="8"/>
        <v>1133.348743</v>
      </c>
      <c r="S210" s="3">
        <f t="shared" si="9"/>
        <v>0</v>
      </c>
      <c r="T210" s="3">
        <f t="shared" si="10"/>
        <v>0</v>
      </c>
      <c r="V210" s="3">
        <f t="shared" si="11"/>
        <v>486370.1899</v>
      </c>
      <c r="W210" s="3">
        <f t="shared" si="12"/>
        <v>184332.7499</v>
      </c>
      <c r="X210" s="3">
        <f t="shared" si="13"/>
        <v>181.0734282</v>
      </c>
    </row>
    <row r="211" ht="14.25" customHeight="1">
      <c r="A211" s="42">
        <v>695.0</v>
      </c>
      <c r="B211" s="42">
        <v>1.0</v>
      </c>
      <c r="C211" s="37">
        <v>6.0</v>
      </c>
      <c r="D211" s="37" t="str">
        <f t="shared" si="15"/>
        <v>2</v>
      </c>
      <c r="E211" s="19" t="s">
        <v>828</v>
      </c>
      <c r="F211" s="43">
        <f t="shared" si="5"/>
        <v>0</v>
      </c>
      <c r="G211" s="20">
        <v>695.0</v>
      </c>
      <c r="H211" s="19" t="s">
        <v>828</v>
      </c>
      <c r="I211" s="3">
        <f>SUMIF(sitesfall2020!$A$13:$A$2390, Districts!$G211, sitesfall2020!H$13:H$2390)</f>
        <v>669</v>
      </c>
      <c r="J211" s="3">
        <f>SUMIF(sitesfall2020!$A$13:$A$2390, Districts!$G211, sitesfall2020!I$13:I$2390)</f>
        <v>210</v>
      </c>
      <c r="K211" s="3">
        <f>SUMIF(sitesfall2020!$A$13:$A$2390, Districts!$G211, sitesfall2020!J$13:J$2390)</f>
        <v>55</v>
      </c>
      <c r="L211" s="3">
        <f>SUMIF(sitesfall2020!$A$13:$A$2390, Districts!$G211, sitesfall2020!K$13:K$2390)</f>
        <v>237.5</v>
      </c>
      <c r="M211" s="44">
        <f t="shared" si="6"/>
        <v>0.3961136024</v>
      </c>
      <c r="N211" s="3">
        <f>SUMIF(sitesfall2020!$A$13:$A$2390, Districts!$G211, sitesfall2020!O$13:O$2390)</f>
        <v>379365.44</v>
      </c>
      <c r="O211" s="3"/>
      <c r="P211" s="3">
        <f>SUMIF(sitesfall2020!$Z$13:$Z$2390,$G211,sitesfall2020!AP$13:AP$2390)</f>
        <v>379365.44</v>
      </c>
      <c r="Q211" s="3">
        <f t="shared" si="7"/>
        <v>567.063438</v>
      </c>
      <c r="R211" s="3">
        <f t="shared" si="8"/>
        <v>1597.328168</v>
      </c>
      <c r="S211" s="3">
        <f t="shared" si="9"/>
        <v>0</v>
      </c>
      <c r="T211" s="3">
        <f t="shared" si="10"/>
        <v>0</v>
      </c>
      <c r="V211" s="3">
        <f t="shared" si="11"/>
        <v>433444.3531</v>
      </c>
      <c r="W211" s="3">
        <f t="shared" si="12"/>
        <v>54078.9131</v>
      </c>
      <c r="X211" s="3">
        <f t="shared" si="13"/>
        <v>80.8354456</v>
      </c>
    </row>
    <row r="212" ht="14.25" customHeight="1">
      <c r="A212" s="42">
        <v>696.0</v>
      </c>
      <c r="B212" s="42">
        <v>1.0</v>
      </c>
      <c r="C212" s="37">
        <v>6.0</v>
      </c>
      <c r="D212" s="37" t="str">
        <f t="shared" si="15"/>
        <v>2</v>
      </c>
      <c r="E212" s="19" t="s">
        <v>829</v>
      </c>
      <c r="F212" s="43">
        <f t="shared" si="5"/>
        <v>0</v>
      </c>
      <c r="G212" s="20">
        <v>696.0</v>
      </c>
      <c r="H212" s="19" t="s">
        <v>829</v>
      </c>
      <c r="I212" s="3">
        <f>SUMIF(sitesfall2020!$A$13:$A$2390, Districts!$G212, sitesfall2020!H$13:H$2390)</f>
        <v>556</v>
      </c>
      <c r="J212" s="3">
        <f>SUMIF(sitesfall2020!$A$13:$A$2390, Districts!$G212, sitesfall2020!I$13:I$2390)</f>
        <v>108</v>
      </c>
      <c r="K212" s="3">
        <f>SUMIF(sitesfall2020!$A$13:$A$2390, Districts!$G212, sitesfall2020!J$13:J$2390)</f>
        <v>37</v>
      </c>
      <c r="L212" s="3">
        <f>SUMIF(sitesfall2020!$A$13:$A$2390, Districts!$G212, sitesfall2020!K$13:K$2390)</f>
        <v>126.5</v>
      </c>
      <c r="M212" s="44">
        <f t="shared" si="6"/>
        <v>0.2607913669</v>
      </c>
      <c r="N212" s="3">
        <f>SUMIF(sitesfall2020!$A$13:$A$2390, Districts!$G212, sitesfall2020!O$13:O$2390)</f>
        <v>125500.48</v>
      </c>
      <c r="O212" s="3"/>
      <c r="P212" s="3">
        <f>SUMIF(sitesfall2020!$Z$13:$Z$2390,$G212,sitesfall2020!AP$13:AP$2390)</f>
        <v>125500.48</v>
      </c>
      <c r="Q212" s="3">
        <f t="shared" si="7"/>
        <v>225.7202878</v>
      </c>
      <c r="R212" s="3">
        <f t="shared" si="8"/>
        <v>992.0986561</v>
      </c>
      <c r="S212" s="3">
        <f t="shared" si="9"/>
        <v>0</v>
      </c>
      <c r="T212" s="3">
        <f t="shared" si="10"/>
        <v>0</v>
      </c>
      <c r="V212" s="3">
        <f t="shared" si="11"/>
        <v>230866.1502</v>
      </c>
      <c r="W212" s="3">
        <f t="shared" si="12"/>
        <v>105365.6702</v>
      </c>
      <c r="X212" s="3">
        <f t="shared" si="13"/>
        <v>189.506601</v>
      </c>
    </row>
    <row r="213" ht="14.25" customHeight="1">
      <c r="A213" s="42">
        <v>698.0</v>
      </c>
      <c r="B213" s="42">
        <v>1.0</v>
      </c>
      <c r="C213" s="37">
        <v>6.0</v>
      </c>
      <c r="D213" s="37" t="str">
        <f t="shared" si="15"/>
        <v>2</v>
      </c>
      <c r="E213" s="19" t="s">
        <v>830</v>
      </c>
      <c r="F213" s="43">
        <f t="shared" si="5"/>
        <v>0</v>
      </c>
      <c r="G213" s="20">
        <v>698.0</v>
      </c>
      <c r="H213" s="19" t="s">
        <v>830</v>
      </c>
      <c r="I213" s="3">
        <f>SUMIF(sitesfall2020!$A$13:$A$2390, Districts!$G213, sitesfall2020!H$13:H$2390)</f>
        <v>192</v>
      </c>
      <c r="J213" s="3">
        <f>SUMIF(sitesfall2020!$A$13:$A$2390, Districts!$G213, sitesfall2020!I$13:I$2390)</f>
        <v>57</v>
      </c>
      <c r="K213" s="3">
        <f>SUMIF(sitesfall2020!$A$13:$A$2390, Districts!$G213, sitesfall2020!J$13:J$2390)</f>
        <v>19</v>
      </c>
      <c r="L213" s="3">
        <f>SUMIF(sitesfall2020!$A$13:$A$2390, Districts!$G213, sitesfall2020!K$13:K$2390)</f>
        <v>66.5</v>
      </c>
      <c r="M213" s="44">
        <f t="shared" si="6"/>
        <v>0.3958333333</v>
      </c>
      <c r="N213" s="3">
        <f>SUMIF(sitesfall2020!$A$13:$A$2390, Districts!$G213, sitesfall2020!O$13:O$2390)</f>
        <v>99609.92</v>
      </c>
      <c r="O213" s="3"/>
      <c r="P213" s="3">
        <f>SUMIF(sitesfall2020!$Z$13:$Z$2390,$G213,sitesfall2020!AP$13:AP$2390)</f>
        <v>99609.92</v>
      </c>
      <c r="Q213" s="3">
        <f t="shared" si="7"/>
        <v>518.8016667</v>
      </c>
      <c r="R213" s="3">
        <f t="shared" si="8"/>
        <v>1497.893534</v>
      </c>
      <c r="S213" s="3">
        <f t="shared" si="9"/>
        <v>0</v>
      </c>
      <c r="T213" s="3">
        <f t="shared" si="10"/>
        <v>0</v>
      </c>
      <c r="V213" s="3">
        <f t="shared" si="11"/>
        <v>121364.4189</v>
      </c>
      <c r="W213" s="3">
        <f t="shared" si="12"/>
        <v>21754.49887</v>
      </c>
      <c r="X213" s="3">
        <f t="shared" si="13"/>
        <v>113.3046816</v>
      </c>
    </row>
    <row r="214" ht="14.25" customHeight="1">
      <c r="A214" s="42">
        <v>700.0</v>
      </c>
      <c r="B214" s="42">
        <v>1.0</v>
      </c>
      <c r="C214" s="37">
        <v>4.0</v>
      </c>
      <c r="D214" s="37" t="str">
        <f t="shared" si="15"/>
        <v>2</v>
      </c>
      <c r="E214" s="19" t="s">
        <v>831</v>
      </c>
      <c r="F214" s="43">
        <f t="shared" si="5"/>
        <v>0</v>
      </c>
      <c r="G214" s="20">
        <v>700.0</v>
      </c>
      <c r="H214" s="19" t="s">
        <v>831</v>
      </c>
      <c r="I214" s="3">
        <f>SUMIF(sitesfall2020!$A$13:$A$2390, Districts!$G214, sitesfall2020!H$13:H$2390)</f>
        <v>2120</v>
      </c>
      <c r="J214" s="3">
        <f>SUMIF(sitesfall2020!$A$13:$A$2390, Districts!$G214, sitesfall2020!I$13:I$2390)</f>
        <v>154</v>
      </c>
      <c r="K214" s="3">
        <f>SUMIF(sitesfall2020!$A$13:$A$2390, Districts!$G214, sitesfall2020!J$13:J$2390)</f>
        <v>54</v>
      </c>
      <c r="L214" s="3">
        <f>SUMIF(sitesfall2020!$A$13:$A$2390, Districts!$G214, sitesfall2020!K$13:K$2390)</f>
        <v>181</v>
      </c>
      <c r="M214" s="44">
        <f t="shared" si="6"/>
        <v>0.09811320755</v>
      </c>
      <c r="N214" s="3">
        <f>SUMIF(sitesfall2020!$A$13:$A$2390, Districts!$G214, sitesfall2020!O$13:O$2390)</f>
        <v>70225.28</v>
      </c>
      <c r="O214" s="3"/>
      <c r="P214" s="3">
        <f>SUMIF(sitesfall2020!$Z$13:$Z$2390,$G214,sitesfall2020!AP$13:AP$2390)</f>
        <v>70225.28</v>
      </c>
      <c r="Q214" s="3">
        <f t="shared" si="7"/>
        <v>33.12513208</v>
      </c>
      <c r="R214" s="3">
        <f t="shared" si="8"/>
        <v>387.9849724</v>
      </c>
      <c r="S214" s="3">
        <f t="shared" si="9"/>
        <v>0</v>
      </c>
      <c r="T214" s="3">
        <f t="shared" si="10"/>
        <v>0</v>
      </c>
      <c r="V214" s="3">
        <f t="shared" si="11"/>
        <v>330330.2228</v>
      </c>
      <c r="W214" s="3">
        <f t="shared" si="12"/>
        <v>260104.9428</v>
      </c>
      <c r="X214" s="3">
        <f t="shared" si="13"/>
        <v>122.6910107</v>
      </c>
    </row>
    <row r="215" ht="14.25" customHeight="1">
      <c r="A215" s="42">
        <v>701.0</v>
      </c>
      <c r="B215" s="42">
        <v>1.0</v>
      </c>
      <c r="C215" s="37">
        <v>4.0</v>
      </c>
      <c r="D215" s="37" t="str">
        <f t="shared" si="15"/>
        <v>2</v>
      </c>
      <c r="E215" s="19" t="s">
        <v>832</v>
      </c>
      <c r="F215" s="43">
        <f t="shared" si="5"/>
        <v>0</v>
      </c>
      <c r="G215" s="20">
        <v>701.0</v>
      </c>
      <c r="H215" s="19" t="s">
        <v>832</v>
      </c>
      <c r="I215" s="3">
        <f>SUMIF(sitesfall2020!$A$13:$A$2390, Districts!$G215, sitesfall2020!H$13:H$2390)</f>
        <v>2239</v>
      </c>
      <c r="J215" s="3">
        <f>SUMIF(sitesfall2020!$A$13:$A$2390, Districts!$G215, sitesfall2020!I$13:I$2390)</f>
        <v>615</v>
      </c>
      <c r="K215" s="3">
        <f>SUMIF(sitesfall2020!$A$13:$A$2390, Districts!$G215, sitesfall2020!J$13:J$2390)</f>
        <v>195</v>
      </c>
      <c r="L215" s="3">
        <f>SUMIF(sitesfall2020!$A$13:$A$2390, Districts!$G215, sitesfall2020!K$13:K$2390)</f>
        <v>712.5</v>
      </c>
      <c r="M215" s="44">
        <f t="shared" si="6"/>
        <v>0.3617686467</v>
      </c>
      <c r="N215" s="3">
        <f>SUMIF(sitesfall2020!$A$13:$A$2390, Districts!$G215, sitesfall2020!O$13:O$2390)</f>
        <v>1044157.12</v>
      </c>
      <c r="O215" s="3"/>
      <c r="P215" s="3">
        <f>SUMIF(sitesfall2020!$Z$13:$Z$2390,$G215,sitesfall2020!AP$13:AP$2390)</f>
        <v>1044157.12</v>
      </c>
      <c r="Q215" s="3">
        <f t="shared" si="7"/>
        <v>466.3497633</v>
      </c>
      <c r="R215" s="3">
        <f t="shared" si="8"/>
        <v>1465.483677</v>
      </c>
      <c r="S215" s="3">
        <f t="shared" si="9"/>
        <v>0</v>
      </c>
      <c r="T215" s="3">
        <f t="shared" si="10"/>
        <v>0</v>
      </c>
      <c r="V215" s="3">
        <f t="shared" si="11"/>
        <v>1300333.059</v>
      </c>
      <c r="W215" s="3">
        <f t="shared" si="12"/>
        <v>256175.9393</v>
      </c>
      <c r="X215" s="3">
        <f t="shared" si="13"/>
        <v>114.4153369</v>
      </c>
    </row>
    <row r="216" ht="14.25" customHeight="1">
      <c r="A216" s="42">
        <v>704.0</v>
      </c>
      <c r="B216" s="42">
        <v>1.0</v>
      </c>
      <c r="C216" s="37">
        <v>5.0</v>
      </c>
      <c r="D216" s="37" t="str">
        <f t="shared" si="15"/>
        <v>2</v>
      </c>
      <c r="E216" s="19" t="s">
        <v>833</v>
      </c>
      <c r="F216" s="43">
        <f t="shared" si="5"/>
        <v>0</v>
      </c>
      <c r="G216" s="20">
        <v>704.0</v>
      </c>
      <c r="H216" s="19" t="s">
        <v>833</v>
      </c>
      <c r="I216" s="3">
        <f>SUMIF(sitesfall2020!$A$13:$A$2390, Districts!$G216, sitesfall2020!H$13:H$2390)</f>
        <v>1832</v>
      </c>
      <c r="J216" s="3">
        <f>SUMIF(sitesfall2020!$A$13:$A$2390, Districts!$G216, sitesfall2020!I$13:I$2390)</f>
        <v>261</v>
      </c>
      <c r="K216" s="3">
        <f>SUMIF(sitesfall2020!$A$13:$A$2390, Districts!$G216, sitesfall2020!J$13:J$2390)</f>
        <v>98</v>
      </c>
      <c r="L216" s="3">
        <f>SUMIF(sitesfall2020!$A$13:$A$2390, Districts!$G216, sitesfall2020!K$13:K$2390)</f>
        <v>310</v>
      </c>
      <c r="M216" s="44">
        <f t="shared" si="6"/>
        <v>0.1959606987</v>
      </c>
      <c r="N216" s="3">
        <f>SUMIF(sitesfall2020!$A$13:$A$2390, Districts!$G216, sitesfall2020!O$13:O$2390)</f>
        <v>238055.68</v>
      </c>
      <c r="O216" s="3"/>
      <c r="P216" s="3">
        <f>SUMIF(sitesfall2020!$Z$13:$Z$2390,$G216,sitesfall2020!AP$13:AP$2390)</f>
        <v>238055.68</v>
      </c>
      <c r="Q216" s="3">
        <f t="shared" si="7"/>
        <v>129.9430568</v>
      </c>
      <c r="R216" s="3">
        <f t="shared" si="8"/>
        <v>767.9215484</v>
      </c>
      <c r="S216" s="3">
        <f t="shared" si="9"/>
        <v>0</v>
      </c>
      <c r="T216" s="3">
        <f t="shared" si="10"/>
        <v>0</v>
      </c>
      <c r="V216" s="3">
        <f t="shared" si="11"/>
        <v>565758.9451</v>
      </c>
      <c r="W216" s="3">
        <f t="shared" si="12"/>
        <v>327703.2651</v>
      </c>
      <c r="X216" s="3">
        <f t="shared" si="13"/>
        <v>178.8773281</v>
      </c>
    </row>
    <row r="217" ht="14.25" customHeight="1">
      <c r="A217" s="42">
        <v>707.0</v>
      </c>
      <c r="B217" s="42">
        <v>1.0</v>
      </c>
      <c r="C217" s="37">
        <v>6.0</v>
      </c>
      <c r="D217" s="37" t="str">
        <f t="shared" si="15"/>
        <v>2</v>
      </c>
      <c r="E217" s="19" t="s">
        <v>834</v>
      </c>
      <c r="F217" s="43">
        <f t="shared" si="5"/>
        <v>0</v>
      </c>
      <c r="G217" s="20">
        <v>707.0</v>
      </c>
      <c r="H217" s="19" t="s">
        <v>834</v>
      </c>
      <c r="I217" s="3">
        <f>SUMIF(sitesfall2020!$A$13:$A$2390, Districts!$G217, sitesfall2020!H$13:H$2390)</f>
        <v>46</v>
      </c>
      <c r="J217" s="3">
        <f>SUMIF(sitesfall2020!$A$13:$A$2390, Districts!$G217, sitesfall2020!I$13:I$2390)</f>
        <v>27</v>
      </c>
      <c r="K217" s="3">
        <f>SUMIF(sitesfall2020!$A$13:$A$2390, Districts!$G217, sitesfall2020!J$13:J$2390)</f>
        <v>5</v>
      </c>
      <c r="L217" s="3">
        <f>SUMIF(sitesfall2020!$A$13:$A$2390, Districts!$G217, sitesfall2020!K$13:K$2390)</f>
        <v>29.5</v>
      </c>
      <c r="M217" s="44">
        <f t="shared" si="6"/>
        <v>0.6956521739</v>
      </c>
      <c r="N217" s="3">
        <f>SUMIF(sitesfall2020!$A$13:$A$2390, Districts!$G217, sitesfall2020!O$13:O$2390)</f>
        <v>81280.32</v>
      </c>
      <c r="O217" s="3"/>
      <c r="P217" s="3">
        <f>SUMIF(sitesfall2020!$Z$13:$Z$2390,$G217,sitesfall2020!AP$13:AP$2390)</f>
        <v>81280.32</v>
      </c>
      <c r="Q217" s="3">
        <f t="shared" si="7"/>
        <v>1766.963478</v>
      </c>
      <c r="R217" s="3">
        <f t="shared" si="8"/>
        <v>2755.265085</v>
      </c>
      <c r="S217" s="3">
        <f t="shared" si="9"/>
        <v>0</v>
      </c>
      <c r="T217" s="3">
        <f t="shared" si="10"/>
        <v>0</v>
      </c>
      <c r="V217" s="3">
        <f t="shared" si="11"/>
        <v>53838.35123</v>
      </c>
      <c r="W217" s="3">
        <f t="shared" si="12"/>
        <v>-27441.96877</v>
      </c>
      <c r="X217" s="3">
        <f t="shared" si="13"/>
        <v>-596.5645385</v>
      </c>
    </row>
    <row r="218" ht="14.25" customHeight="1">
      <c r="A218" s="42">
        <v>709.0</v>
      </c>
      <c r="B218" s="42">
        <v>1.0</v>
      </c>
      <c r="C218" s="37">
        <v>4.0</v>
      </c>
      <c r="D218" s="37" t="str">
        <f t="shared" si="15"/>
        <v>2</v>
      </c>
      <c r="E218" s="19" t="s">
        <v>835</v>
      </c>
      <c r="F218" s="43">
        <f t="shared" si="5"/>
        <v>0</v>
      </c>
      <c r="G218" s="20">
        <v>709.0</v>
      </c>
      <c r="H218" s="19" t="s">
        <v>835</v>
      </c>
      <c r="I218" s="3">
        <f>SUMIF(sitesfall2020!$A$13:$A$2390, Districts!$G218, sitesfall2020!H$13:H$2390)</f>
        <v>8353</v>
      </c>
      <c r="J218" s="3">
        <f>SUMIF(sitesfall2020!$A$13:$A$2390, Districts!$G218, sitesfall2020!I$13:I$2390)</f>
        <v>2424</v>
      </c>
      <c r="K218" s="3">
        <f>SUMIF(sitesfall2020!$A$13:$A$2390, Districts!$G218, sitesfall2020!J$13:J$2390)</f>
        <v>465</v>
      </c>
      <c r="L218" s="3">
        <f>SUMIF(sitesfall2020!$A$13:$A$2390, Districts!$G218, sitesfall2020!K$13:K$2390)</f>
        <v>2656.5</v>
      </c>
      <c r="M218" s="44">
        <f t="shared" si="6"/>
        <v>0.3458637615</v>
      </c>
      <c r="N218" s="3">
        <f>SUMIF(sitesfall2020!$A$13:$A$2390, Districts!$G218, sitesfall2020!O$13:O$2390)</f>
        <v>5275888.96</v>
      </c>
      <c r="O218" s="3"/>
      <c r="P218" s="3">
        <f>SUMIF(sitesfall2020!$Z$13:$Z$2390,$G218,sitesfall2020!AP$13:AP$2390)</f>
        <v>5275888.96</v>
      </c>
      <c r="Q218" s="3">
        <f t="shared" si="7"/>
        <v>631.6160613</v>
      </c>
      <c r="R218" s="3">
        <f t="shared" si="8"/>
        <v>1986.0301</v>
      </c>
      <c r="S218" s="3">
        <f t="shared" si="9"/>
        <v>0</v>
      </c>
      <c r="T218" s="3">
        <f t="shared" si="10"/>
        <v>0</v>
      </c>
      <c r="V218" s="3">
        <f t="shared" si="11"/>
        <v>4848189.154</v>
      </c>
      <c r="W218" s="3">
        <f t="shared" si="12"/>
        <v>-427699.8062</v>
      </c>
      <c r="X218" s="3">
        <f t="shared" si="13"/>
        <v>-51.20313734</v>
      </c>
    </row>
    <row r="219" ht="14.25" customHeight="1">
      <c r="A219" s="42">
        <v>712.0</v>
      </c>
      <c r="B219" s="42">
        <v>1.0</v>
      </c>
      <c r="C219" s="37">
        <v>6.0</v>
      </c>
      <c r="D219" s="37" t="str">
        <f t="shared" si="15"/>
        <v>2</v>
      </c>
      <c r="E219" s="19" t="s">
        <v>836</v>
      </c>
      <c r="F219" s="43">
        <f t="shared" si="5"/>
        <v>0</v>
      </c>
      <c r="G219" s="20">
        <v>712.0</v>
      </c>
      <c r="H219" s="19" t="s">
        <v>836</v>
      </c>
      <c r="I219" s="3">
        <f>SUMIF(sitesfall2020!$A$13:$A$2390, Districts!$G219, sitesfall2020!H$13:H$2390)</f>
        <v>567</v>
      </c>
      <c r="J219" s="3">
        <f>SUMIF(sitesfall2020!$A$13:$A$2390, Districts!$G219, sitesfall2020!I$13:I$2390)</f>
        <v>169</v>
      </c>
      <c r="K219" s="3">
        <f>SUMIF(sitesfall2020!$A$13:$A$2390, Districts!$G219, sitesfall2020!J$13:J$2390)</f>
        <v>44</v>
      </c>
      <c r="L219" s="3">
        <f>SUMIF(sitesfall2020!$A$13:$A$2390, Districts!$G219, sitesfall2020!K$13:K$2390)</f>
        <v>191</v>
      </c>
      <c r="M219" s="44">
        <f t="shared" si="6"/>
        <v>0.3756613757</v>
      </c>
      <c r="N219" s="3">
        <f>SUMIF(sitesfall2020!$A$13:$A$2390, Districts!$G219, sitesfall2020!O$13:O$2390)</f>
        <v>282333.12</v>
      </c>
      <c r="O219" s="3"/>
      <c r="P219" s="3">
        <f>SUMIF(sitesfall2020!$Z$13:$Z$2390,$G219,sitesfall2020!AP$13:AP$2390)</f>
        <v>282333.12</v>
      </c>
      <c r="Q219" s="3">
        <f t="shared" si="7"/>
        <v>497.9420106</v>
      </c>
      <c r="R219" s="3">
        <f t="shared" si="8"/>
        <v>1478.183874</v>
      </c>
      <c r="S219" s="3">
        <f t="shared" si="9"/>
        <v>0</v>
      </c>
      <c r="T219" s="3">
        <f t="shared" si="10"/>
        <v>0</v>
      </c>
      <c r="V219" s="3">
        <f t="shared" si="11"/>
        <v>348580.5113</v>
      </c>
      <c r="W219" s="3">
        <f t="shared" si="12"/>
        <v>66247.39134</v>
      </c>
      <c r="X219" s="3">
        <f t="shared" si="13"/>
        <v>116.8384327</v>
      </c>
    </row>
    <row r="220" ht="14.25" customHeight="1">
      <c r="A220" s="42">
        <v>716.0</v>
      </c>
      <c r="B220" s="42">
        <v>1.0</v>
      </c>
      <c r="C220" s="37">
        <v>3.0</v>
      </c>
      <c r="D220" s="37" t="str">
        <f t="shared" si="15"/>
        <v>1</v>
      </c>
      <c r="E220" s="19" t="s">
        <v>837</v>
      </c>
      <c r="F220" s="43">
        <f t="shared" si="5"/>
        <v>0</v>
      </c>
      <c r="G220" s="20">
        <v>716.0</v>
      </c>
      <c r="H220" s="19" t="s">
        <v>837</v>
      </c>
      <c r="I220" s="3">
        <f>SUMIF(sitesfall2020!$A$13:$A$2390, Districts!$G220, sitesfall2020!H$13:H$2390)</f>
        <v>1577</v>
      </c>
      <c r="J220" s="3">
        <f>SUMIF(sitesfall2020!$A$13:$A$2390, Districts!$G220, sitesfall2020!I$13:I$2390)</f>
        <v>184</v>
      </c>
      <c r="K220" s="3">
        <f>SUMIF(sitesfall2020!$A$13:$A$2390, Districts!$G220, sitesfall2020!J$13:J$2390)</f>
        <v>112</v>
      </c>
      <c r="L220" s="3">
        <f>SUMIF(sitesfall2020!$A$13:$A$2390, Districts!$G220, sitesfall2020!K$13:K$2390)</f>
        <v>240</v>
      </c>
      <c r="M220" s="44">
        <f t="shared" si="6"/>
        <v>0.1876981611</v>
      </c>
      <c r="N220" s="3">
        <f>SUMIF(sitesfall2020!$A$13:$A$2390, Districts!$G220, sitesfall2020!O$13:O$2390)</f>
        <v>165596.48</v>
      </c>
      <c r="O220" s="3"/>
      <c r="P220" s="3">
        <f>SUMIF(sitesfall2020!$Z$13:$Z$2390,$G220,sitesfall2020!AP$13:AP$2390)</f>
        <v>165596.48</v>
      </c>
      <c r="Q220" s="3">
        <f t="shared" si="7"/>
        <v>105.0072796</v>
      </c>
      <c r="R220" s="3">
        <f t="shared" si="8"/>
        <v>689.9853333</v>
      </c>
      <c r="S220" s="3">
        <f t="shared" si="9"/>
        <v>0</v>
      </c>
      <c r="T220" s="3">
        <f t="shared" si="10"/>
        <v>0</v>
      </c>
      <c r="V220" s="3">
        <f t="shared" si="11"/>
        <v>438006.9252</v>
      </c>
      <c r="W220" s="3">
        <f t="shared" si="12"/>
        <v>272410.4452</v>
      </c>
      <c r="X220" s="3">
        <f t="shared" si="13"/>
        <v>172.7396609</v>
      </c>
    </row>
    <row r="221" ht="14.25" customHeight="1">
      <c r="A221" s="42">
        <v>717.0</v>
      </c>
      <c r="B221" s="42">
        <v>1.0</v>
      </c>
      <c r="C221" s="37">
        <v>3.0</v>
      </c>
      <c r="D221" s="37" t="str">
        <f t="shared" si="15"/>
        <v>1</v>
      </c>
      <c r="E221" s="19" t="s">
        <v>838</v>
      </c>
      <c r="F221" s="43">
        <f t="shared" si="5"/>
        <v>0</v>
      </c>
      <c r="G221" s="20">
        <v>717.0</v>
      </c>
      <c r="H221" s="19" t="s">
        <v>838</v>
      </c>
      <c r="I221" s="3">
        <f>SUMIF(sitesfall2020!$A$13:$A$2390, Districts!$G221, sitesfall2020!H$13:H$2390)</f>
        <v>1868</v>
      </c>
      <c r="J221" s="3">
        <f>SUMIF(sitesfall2020!$A$13:$A$2390, Districts!$G221, sitesfall2020!I$13:I$2390)</f>
        <v>247</v>
      </c>
      <c r="K221" s="3">
        <f>SUMIF(sitesfall2020!$A$13:$A$2390, Districts!$G221, sitesfall2020!J$13:J$2390)</f>
        <v>76</v>
      </c>
      <c r="L221" s="3">
        <f>SUMIF(sitesfall2020!$A$13:$A$2390, Districts!$G221, sitesfall2020!K$13:K$2390)</f>
        <v>285</v>
      </c>
      <c r="M221" s="44">
        <f t="shared" si="6"/>
        <v>0.1729122056</v>
      </c>
      <c r="N221" s="3">
        <f>SUMIF(sitesfall2020!$A$13:$A$2390, Districts!$G221, sitesfall2020!O$13:O$2390)</f>
        <v>193950.08</v>
      </c>
      <c r="O221" s="3"/>
      <c r="P221" s="3">
        <f>SUMIF(sitesfall2020!$Z$13:$Z$2390,$G221,sitesfall2020!AP$13:AP$2390)</f>
        <v>193950.08</v>
      </c>
      <c r="Q221" s="3">
        <f t="shared" si="7"/>
        <v>103.827666</v>
      </c>
      <c r="R221" s="3">
        <f t="shared" si="8"/>
        <v>680.5265965</v>
      </c>
      <c r="S221" s="3">
        <f t="shared" si="9"/>
        <v>0</v>
      </c>
      <c r="T221" s="3">
        <f t="shared" si="10"/>
        <v>0</v>
      </c>
      <c r="V221" s="3">
        <f t="shared" si="11"/>
        <v>520133.2237</v>
      </c>
      <c r="W221" s="3">
        <f t="shared" si="12"/>
        <v>326183.1437</v>
      </c>
      <c r="X221" s="3">
        <f t="shared" si="13"/>
        <v>174.616244</v>
      </c>
    </row>
    <row r="222" ht="14.25" customHeight="1">
      <c r="A222" s="42">
        <v>719.0</v>
      </c>
      <c r="B222" s="42">
        <v>1.0</v>
      </c>
      <c r="C222" s="37">
        <v>3.0</v>
      </c>
      <c r="D222" s="37" t="str">
        <f t="shared" si="15"/>
        <v>1</v>
      </c>
      <c r="E222" s="19" t="s">
        <v>839</v>
      </c>
      <c r="F222" s="43">
        <f t="shared" si="5"/>
        <v>0</v>
      </c>
      <c r="G222" s="20">
        <v>719.0</v>
      </c>
      <c r="H222" s="19" t="s">
        <v>839</v>
      </c>
      <c r="I222" s="3">
        <f>SUMIF(sitesfall2020!$A$13:$A$2390, Districts!$G222, sitesfall2020!H$13:H$2390)</f>
        <v>8892</v>
      </c>
      <c r="J222" s="3">
        <f>SUMIF(sitesfall2020!$A$13:$A$2390, Districts!$G222, sitesfall2020!I$13:I$2390)</f>
        <v>780</v>
      </c>
      <c r="K222" s="3">
        <f>SUMIF(sitesfall2020!$A$13:$A$2390, Districts!$G222, sitesfall2020!J$13:J$2390)</f>
        <v>220</v>
      </c>
      <c r="L222" s="3">
        <f>SUMIF(sitesfall2020!$A$13:$A$2390, Districts!$G222, sitesfall2020!K$13:K$2390)</f>
        <v>890</v>
      </c>
      <c r="M222" s="44">
        <f t="shared" si="6"/>
        <v>0.1124606388</v>
      </c>
      <c r="N222" s="3">
        <f>SUMIF(sitesfall2020!$A$13:$A$2390, Districts!$G222, sitesfall2020!O$13:O$2390)</f>
        <v>412473.28</v>
      </c>
      <c r="O222" s="3"/>
      <c r="P222" s="3">
        <f>SUMIF(sitesfall2020!$Z$13:$Z$2390,$G222,sitesfall2020!AP$13:AP$2390)</f>
        <v>412473.28</v>
      </c>
      <c r="Q222" s="3">
        <f t="shared" si="7"/>
        <v>46.38700855</v>
      </c>
      <c r="R222" s="3">
        <f t="shared" si="8"/>
        <v>463.4531236</v>
      </c>
      <c r="S222" s="3">
        <f t="shared" si="9"/>
        <v>0</v>
      </c>
      <c r="T222" s="3">
        <f t="shared" si="10"/>
        <v>0</v>
      </c>
      <c r="V222" s="3">
        <f t="shared" si="11"/>
        <v>1624275.681</v>
      </c>
      <c r="W222" s="3">
        <f t="shared" si="12"/>
        <v>1211802.401</v>
      </c>
      <c r="X222" s="3">
        <f t="shared" si="13"/>
        <v>136.2800721</v>
      </c>
    </row>
    <row r="223" ht="14.25" customHeight="1">
      <c r="A223" s="42">
        <v>720.0</v>
      </c>
      <c r="B223" s="42">
        <v>1.0</v>
      </c>
      <c r="C223" s="37">
        <v>3.0</v>
      </c>
      <c r="D223" s="37" t="str">
        <f t="shared" si="15"/>
        <v>1</v>
      </c>
      <c r="E223" s="19" t="s">
        <v>840</v>
      </c>
      <c r="F223" s="43">
        <f t="shared" si="5"/>
        <v>0</v>
      </c>
      <c r="G223" s="20">
        <v>720.0</v>
      </c>
      <c r="H223" s="19" t="s">
        <v>840</v>
      </c>
      <c r="I223" s="3">
        <f>SUMIF(sitesfall2020!$A$13:$A$2390, Districts!$G223, sitesfall2020!H$13:H$2390)</f>
        <v>8066</v>
      </c>
      <c r="J223" s="3">
        <f>SUMIF(sitesfall2020!$A$13:$A$2390, Districts!$G223, sitesfall2020!I$13:I$2390)</f>
        <v>1725</v>
      </c>
      <c r="K223" s="3">
        <f>SUMIF(sitesfall2020!$A$13:$A$2390, Districts!$G223, sitesfall2020!J$13:J$2390)</f>
        <v>738</v>
      </c>
      <c r="L223" s="3">
        <f>SUMIF(sitesfall2020!$A$13:$A$2390, Districts!$G223, sitesfall2020!K$13:K$2390)</f>
        <v>2094</v>
      </c>
      <c r="M223" s="44">
        <f t="shared" si="6"/>
        <v>0.3053558145</v>
      </c>
      <c r="N223" s="3">
        <f>SUMIF(sitesfall2020!$A$13:$A$2390, Districts!$G223, sitesfall2020!O$13:O$2390)</f>
        <v>2440414.4</v>
      </c>
      <c r="O223" s="3"/>
      <c r="P223" s="3">
        <f>SUMIF(sitesfall2020!$Z$13:$Z$2390,$G223,sitesfall2020!AP$13:AP$2390)</f>
        <v>2440414.4</v>
      </c>
      <c r="Q223" s="3">
        <f t="shared" si="7"/>
        <v>302.5557153</v>
      </c>
      <c r="R223" s="3">
        <f t="shared" si="8"/>
        <v>1165.431901</v>
      </c>
      <c r="S223" s="3">
        <f t="shared" si="9"/>
        <v>0</v>
      </c>
      <c r="T223" s="3">
        <f t="shared" si="10"/>
        <v>0</v>
      </c>
      <c r="V223" s="3">
        <f t="shared" si="11"/>
        <v>3821610.423</v>
      </c>
      <c r="W223" s="3">
        <f t="shared" si="12"/>
        <v>1381196.023</v>
      </c>
      <c r="X223" s="3">
        <f t="shared" si="13"/>
        <v>171.2367992</v>
      </c>
    </row>
    <row r="224" ht="14.25" customHeight="1">
      <c r="A224" s="42">
        <v>721.0</v>
      </c>
      <c r="B224" s="42">
        <v>1.0</v>
      </c>
      <c r="C224" s="37">
        <v>3.0</v>
      </c>
      <c r="D224" s="37" t="str">
        <f t="shared" si="15"/>
        <v>1</v>
      </c>
      <c r="E224" s="19" t="s">
        <v>841</v>
      </c>
      <c r="F224" s="43">
        <f t="shared" si="5"/>
        <v>0</v>
      </c>
      <c r="G224" s="20">
        <v>721.0</v>
      </c>
      <c r="H224" s="19" t="s">
        <v>841</v>
      </c>
      <c r="I224" s="3">
        <f>SUMIF(sitesfall2020!$A$13:$A$2390, Districts!$G224, sitesfall2020!H$13:H$2390)</f>
        <v>4139</v>
      </c>
      <c r="J224" s="3">
        <f>SUMIF(sitesfall2020!$A$13:$A$2390, Districts!$G224, sitesfall2020!I$13:I$2390)</f>
        <v>322</v>
      </c>
      <c r="K224" s="3">
        <f>SUMIF(sitesfall2020!$A$13:$A$2390, Districts!$G224, sitesfall2020!J$13:J$2390)</f>
        <v>141</v>
      </c>
      <c r="L224" s="3">
        <f>SUMIF(sitesfall2020!$A$13:$A$2390, Districts!$G224, sitesfall2020!K$13:K$2390)</f>
        <v>392.5</v>
      </c>
      <c r="M224" s="44">
        <f t="shared" si="6"/>
        <v>0.1118627688</v>
      </c>
      <c r="N224" s="3">
        <f>SUMIF(sitesfall2020!$A$13:$A$2390, Districts!$G224, sitesfall2020!O$13:O$2390)</f>
        <v>178198.08</v>
      </c>
      <c r="O224" s="3"/>
      <c r="P224" s="3">
        <f>SUMIF(sitesfall2020!$Z$13:$Z$2390,$G224,sitesfall2020!AP$13:AP$2390)</f>
        <v>178198.08</v>
      </c>
      <c r="Q224" s="3">
        <f t="shared" si="7"/>
        <v>43.05341387</v>
      </c>
      <c r="R224" s="3">
        <f t="shared" si="8"/>
        <v>454.0078471</v>
      </c>
      <c r="S224" s="3">
        <f t="shared" si="9"/>
        <v>0</v>
      </c>
      <c r="T224" s="3">
        <f t="shared" si="10"/>
        <v>0</v>
      </c>
      <c r="V224" s="3">
        <f t="shared" si="11"/>
        <v>716323.8257</v>
      </c>
      <c r="W224" s="3">
        <f t="shared" si="12"/>
        <v>538125.7457</v>
      </c>
      <c r="X224" s="3">
        <f t="shared" si="13"/>
        <v>130.0134684</v>
      </c>
    </row>
    <row r="225" ht="14.25" customHeight="1">
      <c r="A225" s="42">
        <v>726.0</v>
      </c>
      <c r="B225" s="42">
        <v>1.0</v>
      </c>
      <c r="C225" s="37">
        <v>4.0</v>
      </c>
      <c r="D225" s="37" t="str">
        <f t="shared" si="15"/>
        <v>2</v>
      </c>
      <c r="E225" s="19" t="s">
        <v>842</v>
      </c>
      <c r="F225" s="43">
        <f t="shared" si="5"/>
        <v>0</v>
      </c>
      <c r="G225" s="20">
        <v>726.0</v>
      </c>
      <c r="H225" s="19" t="s">
        <v>842</v>
      </c>
      <c r="I225" s="3">
        <f>SUMIF(sitesfall2020!$A$13:$A$2390, Districts!$G225, sitesfall2020!H$13:H$2390)</f>
        <v>2854</v>
      </c>
      <c r="J225" s="3">
        <f>SUMIF(sitesfall2020!$A$13:$A$2390, Districts!$G225, sitesfall2020!I$13:I$2390)</f>
        <v>251</v>
      </c>
      <c r="K225" s="3">
        <f>SUMIF(sitesfall2020!$A$13:$A$2390, Districts!$G225, sitesfall2020!J$13:J$2390)</f>
        <v>96</v>
      </c>
      <c r="L225" s="3">
        <f>SUMIF(sitesfall2020!$A$13:$A$2390, Districts!$G225, sitesfall2020!K$13:K$2390)</f>
        <v>299</v>
      </c>
      <c r="M225" s="44">
        <f t="shared" si="6"/>
        <v>0.1215837421</v>
      </c>
      <c r="N225" s="3">
        <f>SUMIF(sitesfall2020!$A$13:$A$2390, Districts!$G225, sitesfall2020!O$13:O$2390)</f>
        <v>141882.56</v>
      </c>
      <c r="O225" s="3"/>
      <c r="P225" s="3">
        <f>SUMIF(sitesfall2020!$Z$13:$Z$2390,$G225,sitesfall2020!AP$13:AP$2390)</f>
        <v>141882.56</v>
      </c>
      <c r="Q225" s="3">
        <f t="shared" si="7"/>
        <v>49.71358094</v>
      </c>
      <c r="R225" s="3">
        <f t="shared" si="8"/>
        <v>474.523612</v>
      </c>
      <c r="S225" s="3">
        <f t="shared" si="9"/>
        <v>0</v>
      </c>
      <c r="T225" s="3">
        <f t="shared" si="10"/>
        <v>0</v>
      </c>
      <c r="V225" s="3">
        <f t="shared" si="11"/>
        <v>545683.6277</v>
      </c>
      <c r="W225" s="3">
        <f t="shared" si="12"/>
        <v>403801.0677</v>
      </c>
      <c r="X225" s="3">
        <f t="shared" si="13"/>
        <v>141.4860083</v>
      </c>
    </row>
    <row r="226" ht="14.25" customHeight="1">
      <c r="A226" s="42">
        <v>727.0</v>
      </c>
      <c r="B226" s="42">
        <v>1.0</v>
      </c>
      <c r="C226" s="37">
        <v>4.0</v>
      </c>
      <c r="D226" s="37" t="str">
        <f t="shared" si="15"/>
        <v>2</v>
      </c>
      <c r="E226" s="19" t="s">
        <v>843</v>
      </c>
      <c r="F226" s="43">
        <f t="shared" si="5"/>
        <v>0</v>
      </c>
      <c r="G226" s="20">
        <v>727.0</v>
      </c>
      <c r="H226" s="19" t="s">
        <v>843</v>
      </c>
      <c r="I226" s="3">
        <f>SUMIF(sitesfall2020!$A$13:$A$2390, Districts!$G226, sitesfall2020!H$13:H$2390)</f>
        <v>2981</v>
      </c>
      <c r="J226" s="3">
        <f>SUMIF(sitesfall2020!$A$13:$A$2390, Districts!$G226, sitesfall2020!I$13:I$2390)</f>
        <v>371</v>
      </c>
      <c r="K226" s="3">
        <f>SUMIF(sitesfall2020!$A$13:$A$2390, Districts!$G226, sitesfall2020!J$13:J$2390)</f>
        <v>170</v>
      </c>
      <c r="L226" s="3">
        <f>SUMIF(sitesfall2020!$A$13:$A$2390, Districts!$G226, sitesfall2020!K$13:K$2390)</f>
        <v>456</v>
      </c>
      <c r="M226" s="44">
        <f t="shared" si="6"/>
        <v>0.1814827239</v>
      </c>
      <c r="N226" s="3">
        <f>SUMIF(sitesfall2020!$A$13:$A$2390, Districts!$G226, sitesfall2020!O$13:O$2390)</f>
        <v>314409.92</v>
      </c>
      <c r="O226" s="3"/>
      <c r="P226" s="3">
        <f>SUMIF(sitesfall2020!$Z$13:$Z$2390,$G226,sitesfall2020!AP$13:AP$2390)</f>
        <v>314409.92</v>
      </c>
      <c r="Q226" s="3">
        <f t="shared" si="7"/>
        <v>105.4712915</v>
      </c>
      <c r="R226" s="3">
        <f t="shared" si="8"/>
        <v>689.4954386</v>
      </c>
      <c r="S226" s="3">
        <f t="shared" si="9"/>
        <v>0</v>
      </c>
      <c r="T226" s="3">
        <f t="shared" si="10"/>
        <v>0</v>
      </c>
      <c r="V226" s="3">
        <f t="shared" si="11"/>
        <v>832213.158</v>
      </c>
      <c r="W226" s="3">
        <f t="shared" si="12"/>
        <v>517803.238</v>
      </c>
      <c r="X226" s="3">
        <f t="shared" si="13"/>
        <v>173.7011868</v>
      </c>
    </row>
    <row r="227" ht="14.25" customHeight="1">
      <c r="A227" s="42">
        <v>728.0</v>
      </c>
      <c r="B227" s="42">
        <v>1.0</v>
      </c>
      <c r="C227" s="37">
        <v>4.0</v>
      </c>
      <c r="D227" s="37" t="str">
        <f t="shared" si="15"/>
        <v>2</v>
      </c>
      <c r="E227" s="19" t="s">
        <v>844</v>
      </c>
      <c r="F227" s="43">
        <f t="shared" si="5"/>
        <v>0</v>
      </c>
      <c r="G227" s="20">
        <v>728.0</v>
      </c>
      <c r="H227" s="19" t="s">
        <v>844</v>
      </c>
      <c r="I227" s="3">
        <f>SUMIF(sitesfall2020!$A$13:$A$2390, Districts!$G227, sitesfall2020!H$13:H$2390)</f>
        <v>13464</v>
      </c>
      <c r="J227" s="3">
        <f>SUMIF(sitesfall2020!$A$13:$A$2390, Districts!$G227, sitesfall2020!I$13:I$2390)</f>
        <v>1269</v>
      </c>
      <c r="K227" s="3">
        <f>SUMIF(sitesfall2020!$A$13:$A$2390, Districts!$G227, sitesfall2020!J$13:J$2390)</f>
        <v>394</v>
      </c>
      <c r="L227" s="3">
        <f>SUMIF(sitesfall2020!$A$13:$A$2390, Districts!$G227, sitesfall2020!K$13:K$2390)</f>
        <v>1466</v>
      </c>
      <c r="M227" s="44">
        <f t="shared" si="6"/>
        <v>0.1235145573</v>
      </c>
      <c r="N227" s="3">
        <f>SUMIF(sitesfall2020!$A$13:$A$2390, Districts!$G227, sitesfall2020!O$13:O$2390)</f>
        <v>816526.4</v>
      </c>
      <c r="O227" s="3"/>
      <c r="P227" s="3">
        <f>SUMIF(sitesfall2020!$Z$13:$Z$2390,$G227,sitesfall2020!AP$13:AP$2390)</f>
        <v>816526.4</v>
      </c>
      <c r="Q227" s="3">
        <f t="shared" si="7"/>
        <v>60.64515746</v>
      </c>
      <c r="R227" s="3">
        <f t="shared" si="8"/>
        <v>556.9757162</v>
      </c>
      <c r="S227" s="3">
        <f t="shared" si="9"/>
        <v>0</v>
      </c>
      <c r="T227" s="3">
        <f t="shared" si="10"/>
        <v>0</v>
      </c>
      <c r="V227" s="3">
        <f t="shared" si="11"/>
        <v>2675492.302</v>
      </c>
      <c r="W227" s="3">
        <f t="shared" si="12"/>
        <v>1858965.902</v>
      </c>
      <c r="X227" s="3">
        <f t="shared" si="13"/>
        <v>138.0693629</v>
      </c>
    </row>
    <row r="228" ht="14.25" customHeight="1">
      <c r="A228" s="42">
        <v>738.0</v>
      </c>
      <c r="B228" s="42">
        <v>1.0</v>
      </c>
      <c r="C228" s="37">
        <v>5.0</v>
      </c>
      <c r="D228" s="37" t="str">
        <f t="shared" si="15"/>
        <v>2</v>
      </c>
      <c r="E228" s="19" t="s">
        <v>845</v>
      </c>
      <c r="F228" s="43">
        <f t="shared" si="5"/>
        <v>0</v>
      </c>
      <c r="G228" s="20">
        <v>738.0</v>
      </c>
      <c r="H228" s="19" t="s">
        <v>845</v>
      </c>
      <c r="I228" s="3">
        <f>SUMIF(sitesfall2020!$A$13:$A$2390, Districts!$G228, sitesfall2020!H$13:H$2390)</f>
        <v>1065</v>
      </c>
      <c r="J228" s="3">
        <f>SUMIF(sitesfall2020!$A$13:$A$2390, Districts!$G228, sitesfall2020!I$13:I$2390)</f>
        <v>115</v>
      </c>
      <c r="K228" s="3">
        <f>SUMIF(sitesfall2020!$A$13:$A$2390, Districts!$G228, sitesfall2020!J$13:J$2390)</f>
        <v>76</v>
      </c>
      <c r="L228" s="3">
        <f>SUMIF(sitesfall2020!$A$13:$A$2390, Districts!$G228, sitesfall2020!K$13:K$2390)</f>
        <v>153</v>
      </c>
      <c r="M228" s="44">
        <f t="shared" si="6"/>
        <v>0.179342723</v>
      </c>
      <c r="N228" s="3">
        <f>SUMIF(sitesfall2020!$A$13:$A$2390, Districts!$G228, sitesfall2020!O$13:O$2390)</f>
        <v>94454.72</v>
      </c>
      <c r="O228" s="3"/>
      <c r="P228" s="3">
        <f>SUMIF(sitesfall2020!$Z$13:$Z$2390,$G228,sitesfall2020!AP$13:AP$2390)</f>
        <v>94454.72</v>
      </c>
      <c r="Q228" s="3">
        <f t="shared" si="7"/>
        <v>88.68987793</v>
      </c>
      <c r="R228" s="3">
        <f t="shared" si="8"/>
        <v>617.3511111</v>
      </c>
      <c r="S228" s="3">
        <f t="shared" si="9"/>
        <v>0</v>
      </c>
      <c r="T228" s="3">
        <f t="shared" si="10"/>
        <v>0</v>
      </c>
      <c r="V228" s="3">
        <f t="shared" si="11"/>
        <v>279229.4148</v>
      </c>
      <c r="W228" s="3">
        <f t="shared" si="12"/>
        <v>184774.6948</v>
      </c>
      <c r="X228" s="3">
        <f t="shared" si="13"/>
        <v>173.497366</v>
      </c>
    </row>
    <row r="229" ht="14.25" customHeight="1">
      <c r="A229" s="42">
        <v>739.0</v>
      </c>
      <c r="B229" s="42">
        <v>1.0</v>
      </c>
      <c r="C229" s="37">
        <v>6.0</v>
      </c>
      <c r="D229" s="37" t="str">
        <f t="shared" si="15"/>
        <v>2</v>
      </c>
      <c r="E229" s="19" t="s">
        <v>846</v>
      </c>
      <c r="F229" s="43">
        <f t="shared" si="5"/>
        <v>0</v>
      </c>
      <c r="G229" s="20">
        <v>739.0</v>
      </c>
      <c r="H229" s="19" t="s">
        <v>846</v>
      </c>
      <c r="I229" s="3">
        <f>SUMIF(sitesfall2020!$A$13:$A$2390, Districts!$G229, sitesfall2020!H$13:H$2390)</f>
        <v>720</v>
      </c>
      <c r="J229" s="3">
        <f>SUMIF(sitesfall2020!$A$13:$A$2390, Districts!$G229, sitesfall2020!I$13:I$2390)</f>
        <v>45</v>
      </c>
      <c r="K229" s="3">
        <f>SUMIF(sitesfall2020!$A$13:$A$2390, Districts!$G229, sitesfall2020!J$13:J$2390)</f>
        <v>56</v>
      </c>
      <c r="L229" s="3">
        <f>SUMIF(sitesfall2020!$A$13:$A$2390, Districts!$G229, sitesfall2020!K$13:K$2390)</f>
        <v>73</v>
      </c>
      <c r="M229" s="44">
        <f t="shared" si="6"/>
        <v>0.1402777778</v>
      </c>
      <c r="N229" s="3">
        <f>SUMIF(sitesfall2020!$A$13:$A$2390, Districts!$G229, sitesfall2020!O$13:O$2390)</f>
        <v>34425.28</v>
      </c>
      <c r="O229" s="3"/>
      <c r="P229" s="3">
        <f>SUMIF(sitesfall2020!$Z$13:$Z$2390,$G229,sitesfall2020!AP$13:AP$2390)</f>
        <v>34425.28</v>
      </c>
      <c r="Q229" s="3">
        <f t="shared" si="7"/>
        <v>47.81288889</v>
      </c>
      <c r="R229" s="3">
        <f t="shared" si="8"/>
        <v>471.5791781</v>
      </c>
      <c r="S229" s="3">
        <f t="shared" si="9"/>
        <v>0</v>
      </c>
      <c r="T229" s="3">
        <f t="shared" si="10"/>
        <v>0</v>
      </c>
      <c r="V229" s="3">
        <f t="shared" si="11"/>
        <v>133227.1064</v>
      </c>
      <c r="W229" s="3">
        <f t="shared" si="12"/>
        <v>98801.82643</v>
      </c>
      <c r="X229" s="3">
        <f t="shared" si="13"/>
        <v>137.2247589</v>
      </c>
    </row>
    <row r="230" ht="14.25" customHeight="1">
      <c r="A230" s="42">
        <v>740.0</v>
      </c>
      <c r="B230" s="42">
        <v>1.0</v>
      </c>
      <c r="C230" s="37">
        <v>5.0</v>
      </c>
      <c r="D230" s="37" t="str">
        <f t="shared" si="15"/>
        <v>2</v>
      </c>
      <c r="E230" s="19" t="s">
        <v>847</v>
      </c>
      <c r="F230" s="43">
        <f t="shared" si="5"/>
        <v>0</v>
      </c>
      <c r="G230" s="20">
        <v>740.0</v>
      </c>
      <c r="H230" s="19" t="s">
        <v>847</v>
      </c>
      <c r="I230" s="3">
        <f>SUMIF(sitesfall2020!$A$13:$A$2390, Districts!$G230, sitesfall2020!H$13:H$2390)</f>
        <v>1269</v>
      </c>
      <c r="J230" s="3">
        <f>SUMIF(sitesfall2020!$A$13:$A$2390, Districts!$G230, sitesfall2020!I$13:I$2390)</f>
        <v>250</v>
      </c>
      <c r="K230" s="3">
        <f>SUMIF(sitesfall2020!$A$13:$A$2390, Districts!$G230, sitesfall2020!J$13:J$2390)</f>
        <v>126</v>
      </c>
      <c r="L230" s="3">
        <f>SUMIF(sitesfall2020!$A$13:$A$2390, Districts!$G230, sitesfall2020!K$13:K$2390)</f>
        <v>313</v>
      </c>
      <c r="M230" s="44">
        <f t="shared" si="6"/>
        <v>0.2962962963</v>
      </c>
      <c r="N230" s="3">
        <f>SUMIF(sitesfall2020!$A$13:$A$2390, Districts!$G230, sitesfall2020!O$13:O$2390)</f>
        <v>341102.4</v>
      </c>
      <c r="O230" s="3"/>
      <c r="P230" s="3">
        <f>SUMIF(sitesfall2020!$Z$13:$Z$2390,$G230,sitesfall2020!AP$13:AP$2390)</f>
        <v>341102.4</v>
      </c>
      <c r="Q230" s="3">
        <f t="shared" si="7"/>
        <v>268.7962175</v>
      </c>
      <c r="R230" s="3">
        <f t="shared" si="8"/>
        <v>1089.784026</v>
      </c>
      <c r="S230" s="3">
        <f t="shared" si="9"/>
        <v>0</v>
      </c>
      <c r="T230" s="3">
        <f t="shared" si="10"/>
        <v>0</v>
      </c>
      <c r="V230" s="3">
        <f t="shared" si="11"/>
        <v>571234.0317</v>
      </c>
      <c r="W230" s="3">
        <f t="shared" si="12"/>
        <v>230131.6317</v>
      </c>
      <c r="X230" s="3">
        <f t="shared" si="13"/>
        <v>181.3488035</v>
      </c>
    </row>
    <row r="231" ht="14.25" customHeight="1">
      <c r="A231" s="42">
        <v>741.0</v>
      </c>
      <c r="B231" s="42">
        <v>1.0</v>
      </c>
      <c r="C231" s="37">
        <v>5.0</v>
      </c>
      <c r="D231" s="37" t="str">
        <f t="shared" si="15"/>
        <v>2</v>
      </c>
      <c r="E231" s="19" t="s">
        <v>848</v>
      </c>
      <c r="F231" s="43">
        <f t="shared" si="5"/>
        <v>0</v>
      </c>
      <c r="G231" s="20">
        <v>741.0</v>
      </c>
      <c r="H231" s="19" t="s">
        <v>848</v>
      </c>
      <c r="I231" s="3">
        <f>SUMIF(sitesfall2020!$A$13:$A$2390, Districts!$G231, sitesfall2020!H$13:H$2390)</f>
        <v>898</v>
      </c>
      <c r="J231" s="3">
        <f>SUMIF(sitesfall2020!$A$13:$A$2390, Districts!$G231, sitesfall2020!I$13:I$2390)</f>
        <v>122</v>
      </c>
      <c r="K231" s="3">
        <f>SUMIF(sitesfall2020!$A$13:$A$2390, Districts!$G231, sitesfall2020!J$13:J$2390)</f>
        <v>79</v>
      </c>
      <c r="L231" s="3">
        <f>SUMIF(sitesfall2020!$A$13:$A$2390, Districts!$G231, sitesfall2020!K$13:K$2390)</f>
        <v>161.5</v>
      </c>
      <c r="M231" s="44">
        <f t="shared" si="6"/>
        <v>0.223830735</v>
      </c>
      <c r="N231" s="3">
        <f>SUMIF(sitesfall2020!$A$13:$A$2390, Districts!$G231, sitesfall2020!O$13:O$2390)</f>
        <v>126703.36</v>
      </c>
      <c r="O231" s="3"/>
      <c r="P231" s="3">
        <f>SUMIF(sitesfall2020!$Z$13:$Z$2390,$G231,sitesfall2020!AP$13:AP$2390)</f>
        <v>126703.36</v>
      </c>
      <c r="Q231" s="3">
        <f t="shared" si="7"/>
        <v>141.0950557</v>
      </c>
      <c r="R231" s="3">
        <f t="shared" si="8"/>
        <v>784.5409288</v>
      </c>
      <c r="S231" s="3">
        <f t="shared" si="9"/>
        <v>0</v>
      </c>
      <c r="T231" s="3">
        <f t="shared" si="10"/>
        <v>0</v>
      </c>
      <c r="V231" s="3">
        <f t="shared" si="11"/>
        <v>294742.1601</v>
      </c>
      <c r="W231" s="3">
        <f t="shared" si="12"/>
        <v>168038.8001</v>
      </c>
      <c r="X231" s="3">
        <f t="shared" si="13"/>
        <v>187.1256126</v>
      </c>
    </row>
    <row r="232" ht="14.25" customHeight="1">
      <c r="A232" s="42">
        <v>742.0</v>
      </c>
      <c r="B232" s="42">
        <v>1.0</v>
      </c>
      <c r="C232" s="37">
        <v>4.0</v>
      </c>
      <c r="D232" s="37" t="str">
        <f t="shared" si="15"/>
        <v>2</v>
      </c>
      <c r="E232" s="19" t="s">
        <v>849</v>
      </c>
      <c r="F232" s="43">
        <f t="shared" si="5"/>
        <v>0</v>
      </c>
      <c r="G232" s="20">
        <v>742.0</v>
      </c>
      <c r="H232" s="19" t="s">
        <v>849</v>
      </c>
      <c r="I232" s="3">
        <f>SUMIF(sitesfall2020!$A$13:$A$2390, Districts!$G232, sitesfall2020!H$13:H$2390)</f>
        <v>9628</v>
      </c>
      <c r="J232" s="3">
        <f>SUMIF(sitesfall2020!$A$13:$A$2390, Districts!$G232, sitesfall2020!I$13:I$2390)</f>
        <v>4910</v>
      </c>
      <c r="K232" s="3">
        <f>SUMIF(sitesfall2020!$A$13:$A$2390, Districts!$G232, sitesfall2020!J$13:J$2390)</f>
        <v>550</v>
      </c>
      <c r="L232" s="3">
        <f>SUMIF(sitesfall2020!$A$13:$A$2390, Districts!$G232, sitesfall2020!K$13:K$2390)</f>
        <v>5185</v>
      </c>
      <c r="M232" s="44">
        <f t="shared" si="6"/>
        <v>0.5670959701</v>
      </c>
      <c r="N232" s="3">
        <f>SUMIF(sitesfall2020!$A$13:$A$2390, Districts!$G232, sitesfall2020!O$13:O$2390)</f>
        <v>12737009.92</v>
      </c>
      <c r="O232" s="3"/>
      <c r="P232" s="3">
        <f>SUMIF(sitesfall2020!$Z$13:$Z$2390,$G232,sitesfall2020!AP$13:AP$2390)</f>
        <v>12737009.92</v>
      </c>
      <c r="Q232" s="3">
        <f t="shared" si="7"/>
        <v>1322.913369</v>
      </c>
      <c r="R232" s="3">
        <f t="shared" si="8"/>
        <v>2456.511074</v>
      </c>
      <c r="S232" s="3">
        <f t="shared" si="9"/>
        <v>0</v>
      </c>
      <c r="T232" s="3">
        <f t="shared" si="10"/>
        <v>0</v>
      </c>
      <c r="V232" s="3">
        <f t="shared" si="11"/>
        <v>9462774.614</v>
      </c>
      <c r="W232" s="3">
        <f t="shared" si="12"/>
        <v>-3274235.306</v>
      </c>
      <c r="X232" s="3">
        <f t="shared" si="13"/>
        <v>-340.0742943</v>
      </c>
    </row>
    <row r="233" ht="14.25" customHeight="1">
      <c r="A233" s="42">
        <v>743.0</v>
      </c>
      <c r="B233" s="42">
        <v>1.0</v>
      </c>
      <c r="C233" s="37">
        <v>5.0</v>
      </c>
      <c r="D233" s="37" t="str">
        <f t="shared" si="15"/>
        <v>2</v>
      </c>
      <c r="E233" s="19" t="s">
        <v>850</v>
      </c>
      <c r="F233" s="43">
        <f t="shared" si="5"/>
        <v>0</v>
      </c>
      <c r="G233" s="20">
        <v>743.0</v>
      </c>
      <c r="H233" s="19" t="s">
        <v>850</v>
      </c>
      <c r="I233" s="3">
        <f>SUMIF(sitesfall2020!$A$13:$A$2390, Districts!$G233, sitesfall2020!H$13:H$2390)</f>
        <v>1028</v>
      </c>
      <c r="J233" s="3">
        <f>SUMIF(sitesfall2020!$A$13:$A$2390, Districts!$G233, sitesfall2020!I$13:I$2390)</f>
        <v>186</v>
      </c>
      <c r="K233" s="3">
        <f>SUMIF(sitesfall2020!$A$13:$A$2390, Districts!$G233, sitesfall2020!J$13:J$2390)</f>
        <v>95</v>
      </c>
      <c r="L233" s="3">
        <f>SUMIF(sitesfall2020!$A$13:$A$2390, Districts!$G233, sitesfall2020!K$13:K$2390)</f>
        <v>233.5</v>
      </c>
      <c r="M233" s="44">
        <f t="shared" si="6"/>
        <v>0.2733463035</v>
      </c>
      <c r="N233" s="3">
        <f>SUMIF(sitesfall2020!$A$13:$A$2390, Districts!$G233, sitesfall2020!O$13:O$2390)</f>
        <v>233129.6</v>
      </c>
      <c r="O233" s="3"/>
      <c r="P233" s="3">
        <f>SUMIF(sitesfall2020!$Z$13:$Z$2390,$G233,sitesfall2020!AP$13:AP$2390)</f>
        <v>233129.6</v>
      </c>
      <c r="Q233" s="3">
        <f t="shared" si="7"/>
        <v>226.7797665</v>
      </c>
      <c r="R233" s="3">
        <f t="shared" si="8"/>
        <v>998.4137045</v>
      </c>
      <c r="S233" s="3">
        <f t="shared" si="9"/>
        <v>0</v>
      </c>
      <c r="T233" s="3">
        <f t="shared" si="10"/>
        <v>0</v>
      </c>
      <c r="V233" s="3">
        <f t="shared" si="11"/>
        <v>426144.2377</v>
      </c>
      <c r="W233" s="3">
        <f t="shared" si="12"/>
        <v>193014.6377</v>
      </c>
      <c r="X233" s="3">
        <f t="shared" si="13"/>
        <v>187.7574297</v>
      </c>
    </row>
    <row r="234" ht="14.25" customHeight="1">
      <c r="A234" s="42">
        <v>745.0</v>
      </c>
      <c r="B234" s="42">
        <v>1.0</v>
      </c>
      <c r="C234" s="37">
        <v>5.0</v>
      </c>
      <c r="D234" s="37" t="str">
        <f t="shared" si="15"/>
        <v>2</v>
      </c>
      <c r="E234" s="19" t="s">
        <v>851</v>
      </c>
      <c r="F234" s="43">
        <f t="shared" si="5"/>
        <v>0</v>
      </c>
      <c r="G234" s="20">
        <v>745.0</v>
      </c>
      <c r="H234" s="19" t="s">
        <v>851</v>
      </c>
      <c r="I234" s="3">
        <f>SUMIF(sitesfall2020!$A$13:$A$2390, Districts!$G234, sitesfall2020!H$13:H$2390)</f>
        <v>1786</v>
      </c>
      <c r="J234" s="3">
        <f>SUMIF(sitesfall2020!$A$13:$A$2390, Districts!$G234, sitesfall2020!I$13:I$2390)</f>
        <v>184</v>
      </c>
      <c r="K234" s="3">
        <f>SUMIF(sitesfall2020!$A$13:$A$2390, Districts!$G234, sitesfall2020!J$13:J$2390)</f>
        <v>134</v>
      </c>
      <c r="L234" s="3">
        <f>SUMIF(sitesfall2020!$A$13:$A$2390, Districts!$G234, sitesfall2020!K$13:K$2390)</f>
        <v>251</v>
      </c>
      <c r="M234" s="44">
        <f t="shared" si="6"/>
        <v>0.1780515118</v>
      </c>
      <c r="N234" s="3">
        <f>SUMIF(sitesfall2020!$A$13:$A$2390, Districts!$G234, sitesfall2020!O$13:O$2390)</f>
        <v>162446.08</v>
      </c>
      <c r="O234" s="3"/>
      <c r="P234" s="3">
        <f>SUMIF(sitesfall2020!$Z$13:$Z$2390,$G234,sitesfall2020!AP$13:AP$2390)</f>
        <v>162446.08</v>
      </c>
      <c r="Q234" s="3">
        <f t="shared" si="7"/>
        <v>90.95525196</v>
      </c>
      <c r="R234" s="3">
        <f t="shared" si="8"/>
        <v>647.1955378</v>
      </c>
      <c r="S234" s="3">
        <f t="shared" si="9"/>
        <v>0</v>
      </c>
      <c r="T234" s="3">
        <f t="shared" si="10"/>
        <v>0</v>
      </c>
      <c r="V234" s="3">
        <f t="shared" si="11"/>
        <v>458082.2426</v>
      </c>
      <c r="W234" s="3">
        <f t="shared" si="12"/>
        <v>295636.1626</v>
      </c>
      <c r="X234" s="3">
        <f t="shared" si="13"/>
        <v>165.5297663</v>
      </c>
    </row>
    <row r="235" ht="14.25" customHeight="1">
      <c r="A235" s="42">
        <v>748.0</v>
      </c>
      <c r="B235" s="42">
        <v>1.0</v>
      </c>
      <c r="C235" s="37">
        <v>4.0</v>
      </c>
      <c r="D235" s="37" t="str">
        <f t="shared" si="15"/>
        <v>2</v>
      </c>
      <c r="E235" s="19" t="s">
        <v>852</v>
      </c>
      <c r="F235" s="43">
        <f t="shared" si="5"/>
        <v>0</v>
      </c>
      <c r="G235" s="20">
        <v>748.0</v>
      </c>
      <c r="H235" s="19" t="s">
        <v>852</v>
      </c>
      <c r="I235" s="3">
        <f>SUMIF(sitesfall2020!$A$13:$A$2390, Districts!$G235, sitesfall2020!H$13:H$2390)</f>
        <v>4159</v>
      </c>
      <c r="J235" s="3">
        <f>SUMIF(sitesfall2020!$A$13:$A$2390, Districts!$G235, sitesfall2020!I$13:I$2390)</f>
        <v>322</v>
      </c>
      <c r="K235" s="3">
        <f>SUMIF(sitesfall2020!$A$13:$A$2390, Districts!$G235, sitesfall2020!J$13:J$2390)</f>
        <v>182</v>
      </c>
      <c r="L235" s="3">
        <f>SUMIF(sitesfall2020!$A$13:$A$2390, Districts!$G235, sitesfall2020!K$13:K$2390)</f>
        <v>413</v>
      </c>
      <c r="M235" s="44">
        <f t="shared" si="6"/>
        <v>0.1211829767</v>
      </c>
      <c r="N235" s="3">
        <f>SUMIF(sitesfall2020!$A$13:$A$2390, Districts!$G235, sitesfall2020!O$13:O$2390)</f>
        <v>180775.68</v>
      </c>
      <c r="O235" s="3"/>
      <c r="P235" s="3">
        <f>SUMIF(sitesfall2020!$Z$13:$Z$2390,$G235,sitesfall2020!AP$13:AP$2390)</f>
        <v>180775.68</v>
      </c>
      <c r="Q235" s="3">
        <f t="shared" si="7"/>
        <v>43.4661409</v>
      </c>
      <c r="R235" s="3">
        <f t="shared" si="8"/>
        <v>437.7135109</v>
      </c>
      <c r="S235" s="3">
        <f t="shared" si="9"/>
        <v>0</v>
      </c>
      <c r="T235" s="3">
        <f t="shared" si="10"/>
        <v>0</v>
      </c>
      <c r="V235" s="3">
        <f t="shared" si="11"/>
        <v>753736.9172</v>
      </c>
      <c r="W235" s="3">
        <f t="shared" si="12"/>
        <v>572961.2372</v>
      </c>
      <c r="X235" s="3">
        <f t="shared" si="13"/>
        <v>137.764183</v>
      </c>
    </row>
    <row r="236" ht="14.25" customHeight="1">
      <c r="A236" s="42">
        <v>750.0</v>
      </c>
      <c r="B236" s="42">
        <v>1.0</v>
      </c>
      <c r="C236" s="37">
        <v>4.0</v>
      </c>
      <c r="D236" s="37" t="str">
        <f t="shared" si="15"/>
        <v>2</v>
      </c>
      <c r="E236" s="19" t="s">
        <v>853</v>
      </c>
      <c r="F236" s="43">
        <f t="shared" si="5"/>
        <v>0</v>
      </c>
      <c r="G236" s="20">
        <v>750.0</v>
      </c>
      <c r="H236" s="19" t="s">
        <v>853</v>
      </c>
      <c r="I236" s="3">
        <f>SUMIF(sitesfall2020!$A$13:$A$2390, Districts!$G236, sitesfall2020!H$13:H$2390)</f>
        <v>2299</v>
      </c>
      <c r="J236" s="3">
        <f>SUMIF(sitesfall2020!$A$13:$A$2390, Districts!$G236, sitesfall2020!I$13:I$2390)</f>
        <v>308</v>
      </c>
      <c r="K236" s="3">
        <f>SUMIF(sitesfall2020!$A$13:$A$2390, Districts!$G236, sitesfall2020!J$13:J$2390)</f>
        <v>143</v>
      </c>
      <c r="L236" s="3">
        <f>SUMIF(sitesfall2020!$A$13:$A$2390, Districts!$G236, sitesfall2020!K$13:K$2390)</f>
        <v>379.5</v>
      </c>
      <c r="M236" s="44">
        <f t="shared" si="6"/>
        <v>0.1961722488</v>
      </c>
      <c r="N236" s="3">
        <f>SUMIF(sitesfall2020!$A$13:$A$2390, Districts!$G236, sitesfall2020!O$13:O$2390)</f>
        <v>286342.72</v>
      </c>
      <c r="O236" s="3"/>
      <c r="P236" s="3">
        <f>SUMIF(sitesfall2020!$Z$13:$Z$2390,$G236,sitesfall2020!AP$13:AP$2390)</f>
        <v>286342.72</v>
      </c>
      <c r="Q236" s="3">
        <f t="shared" si="7"/>
        <v>124.5509874</v>
      </c>
      <c r="R236" s="3">
        <f t="shared" si="8"/>
        <v>754.5262714</v>
      </c>
      <c r="S236" s="3">
        <f t="shared" si="9"/>
        <v>0</v>
      </c>
      <c r="T236" s="3">
        <f t="shared" si="10"/>
        <v>0</v>
      </c>
      <c r="V236" s="3">
        <f t="shared" si="11"/>
        <v>692598.4505</v>
      </c>
      <c r="W236" s="3">
        <f t="shared" si="12"/>
        <v>406255.7305</v>
      </c>
      <c r="X236" s="3">
        <f t="shared" si="13"/>
        <v>176.7097566</v>
      </c>
    </row>
    <row r="237" ht="14.25" customHeight="1">
      <c r="A237" s="42">
        <v>756.0</v>
      </c>
      <c r="B237" s="42">
        <v>1.0</v>
      </c>
      <c r="C237" s="37">
        <v>6.0</v>
      </c>
      <c r="D237" s="37" t="str">
        <f t="shared" si="15"/>
        <v>2</v>
      </c>
      <c r="E237" s="19" t="s">
        <v>854</v>
      </c>
      <c r="F237" s="43">
        <f t="shared" si="5"/>
        <v>0</v>
      </c>
      <c r="G237" s="20">
        <v>756.0</v>
      </c>
      <c r="H237" s="19" t="s">
        <v>854</v>
      </c>
      <c r="I237" s="3">
        <f>SUMIF(sitesfall2020!$A$13:$A$2390, Districts!$G237, sitesfall2020!H$13:H$2390)</f>
        <v>796</v>
      </c>
      <c r="J237" s="3">
        <f>SUMIF(sitesfall2020!$A$13:$A$2390, Districts!$G237, sitesfall2020!I$13:I$2390)</f>
        <v>134</v>
      </c>
      <c r="K237" s="3">
        <f>SUMIF(sitesfall2020!$A$13:$A$2390, Districts!$G237, sitesfall2020!J$13:J$2390)</f>
        <v>80</v>
      </c>
      <c r="L237" s="3">
        <f>SUMIF(sitesfall2020!$A$13:$A$2390, Districts!$G237, sitesfall2020!K$13:K$2390)</f>
        <v>174</v>
      </c>
      <c r="M237" s="44">
        <f t="shared" si="6"/>
        <v>0.2688442211</v>
      </c>
      <c r="N237" s="3">
        <f>SUMIF(sitesfall2020!$A$13:$A$2390, Districts!$G237, sitesfall2020!O$13:O$2390)</f>
        <v>163648.96</v>
      </c>
      <c r="O237" s="3"/>
      <c r="P237" s="3">
        <f>SUMIF(sitesfall2020!$Z$13:$Z$2390,$G237,sitesfall2020!AP$13:AP$2390)</f>
        <v>163648.96</v>
      </c>
      <c r="Q237" s="3">
        <f t="shared" si="7"/>
        <v>205.5891457</v>
      </c>
      <c r="R237" s="3">
        <f t="shared" si="8"/>
        <v>940.5112644</v>
      </c>
      <c r="S237" s="3">
        <f t="shared" si="9"/>
        <v>0</v>
      </c>
      <c r="T237" s="3">
        <f t="shared" si="10"/>
        <v>0</v>
      </c>
      <c r="V237" s="3">
        <f t="shared" si="11"/>
        <v>317555.0208</v>
      </c>
      <c r="W237" s="3">
        <f t="shared" si="12"/>
        <v>153906.0608</v>
      </c>
      <c r="X237" s="3">
        <f t="shared" si="13"/>
        <v>193.3493226</v>
      </c>
    </row>
    <row r="238" ht="14.25" customHeight="1">
      <c r="A238" s="42">
        <v>761.0</v>
      </c>
      <c r="B238" s="42">
        <v>1.0</v>
      </c>
      <c r="C238" s="37">
        <v>4.0</v>
      </c>
      <c r="D238" s="37" t="str">
        <f t="shared" si="15"/>
        <v>2</v>
      </c>
      <c r="E238" s="19" t="s">
        <v>855</v>
      </c>
      <c r="F238" s="43">
        <f t="shared" si="5"/>
        <v>0</v>
      </c>
      <c r="G238" s="20">
        <v>761.0</v>
      </c>
      <c r="H238" s="19" t="s">
        <v>855</v>
      </c>
      <c r="I238" s="3">
        <f>SUMIF(sitesfall2020!$A$13:$A$2390, Districts!$G238, sitesfall2020!H$13:H$2390)</f>
        <v>4903</v>
      </c>
      <c r="J238" s="3">
        <f>SUMIF(sitesfall2020!$A$13:$A$2390, Districts!$G238, sitesfall2020!I$13:I$2390)</f>
        <v>1550</v>
      </c>
      <c r="K238" s="3">
        <f>SUMIF(sitesfall2020!$A$13:$A$2390, Districts!$G238, sitesfall2020!J$13:J$2390)</f>
        <v>373</v>
      </c>
      <c r="L238" s="3">
        <f>SUMIF(sitesfall2020!$A$13:$A$2390, Districts!$G238, sitesfall2020!K$13:K$2390)</f>
        <v>1736.5</v>
      </c>
      <c r="M238" s="44">
        <f t="shared" si="6"/>
        <v>0.3922088517</v>
      </c>
      <c r="N238" s="3">
        <f>SUMIF(sitesfall2020!$A$13:$A$2390, Districts!$G238, sitesfall2020!O$13:O$2390)</f>
        <v>2881756.8</v>
      </c>
      <c r="O238" s="3"/>
      <c r="P238" s="3">
        <f>SUMIF(sitesfall2020!$Z$13:$Z$2390,$G238,sitesfall2020!AP$13:AP$2390)</f>
        <v>2881756.8</v>
      </c>
      <c r="Q238" s="3">
        <f t="shared" si="7"/>
        <v>587.7537834</v>
      </c>
      <c r="R238" s="3">
        <f t="shared" si="8"/>
        <v>1659.520184</v>
      </c>
      <c r="S238" s="3">
        <f t="shared" si="9"/>
        <v>0</v>
      </c>
      <c r="T238" s="3">
        <f t="shared" si="10"/>
        <v>0</v>
      </c>
      <c r="V238" s="3">
        <f t="shared" si="11"/>
        <v>3169162.607</v>
      </c>
      <c r="W238" s="3">
        <f t="shared" si="12"/>
        <v>287405.807</v>
      </c>
      <c r="X238" s="3">
        <f t="shared" si="13"/>
        <v>58.61835754</v>
      </c>
    </row>
    <row r="239" ht="14.25" customHeight="1">
      <c r="A239" s="42">
        <v>763.0</v>
      </c>
      <c r="B239" s="42">
        <v>1.0</v>
      </c>
      <c r="C239" s="37">
        <v>6.0</v>
      </c>
      <c r="D239" s="37" t="str">
        <f t="shared" si="15"/>
        <v>2</v>
      </c>
      <c r="E239" s="19" t="s">
        <v>856</v>
      </c>
      <c r="F239" s="43">
        <f t="shared" si="5"/>
        <v>0</v>
      </c>
      <c r="G239" s="20">
        <v>763.0</v>
      </c>
      <c r="H239" s="19" t="s">
        <v>856</v>
      </c>
      <c r="I239" s="3">
        <f>SUMIF(sitesfall2020!$A$13:$A$2390, Districts!$G239, sitesfall2020!H$13:H$2390)</f>
        <v>894</v>
      </c>
      <c r="J239" s="3">
        <f>SUMIF(sitesfall2020!$A$13:$A$2390, Districts!$G239, sitesfall2020!I$13:I$2390)</f>
        <v>179</v>
      </c>
      <c r="K239" s="3">
        <f>SUMIF(sitesfall2020!$A$13:$A$2390, Districts!$G239, sitesfall2020!J$13:J$2390)</f>
        <v>39</v>
      </c>
      <c r="L239" s="3">
        <f>SUMIF(sitesfall2020!$A$13:$A$2390, Districts!$G239, sitesfall2020!K$13:K$2390)</f>
        <v>198.5</v>
      </c>
      <c r="M239" s="44">
        <f t="shared" si="6"/>
        <v>0.2438478747</v>
      </c>
      <c r="N239" s="3">
        <f>SUMIF(sitesfall2020!$A$13:$A$2390, Districts!$G239, sitesfall2020!O$13:O$2390)</f>
        <v>191086.08</v>
      </c>
      <c r="O239" s="3"/>
      <c r="P239" s="3">
        <f>SUMIF(sitesfall2020!$Z$13:$Z$2390,$G239,sitesfall2020!AP$13:AP$2390)</f>
        <v>191086.08</v>
      </c>
      <c r="Q239" s="3">
        <f t="shared" si="7"/>
        <v>213.7428188</v>
      </c>
      <c r="R239" s="3">
        <f t="shared" si="8"/>
        <v>962.6502771</v>
      </c>
      <c r="S239" s="3">
        <f t="shared" si="9"/>
        <v>0</v>
      </c>
      <c r="T239" s="3">
        <f t="shared" si="10"/>
        <v>0</v>
      </c>
      <c r="V239" s="3">
        <f t="shared" si="11"/>
        <v>362268.2278</v>
      </c>
      <c r="W239" s="3">
        <f t="shared" si="12"/>
        <v>171182.1478</v>
      </c>
      <c r="X239" s="3">
        <f t="shared" si="13"/>
        <v>191.4789125</v>
      </c>
    </row>
    <row r="240" ht="14.25" customHeight="1">
      <c r="A240" s="42">
        <v>768.0</v>
      </c>
      <c r="B240" s="42">
        <v>1.0</v>
      </c>
      <c r="C240" s="37">
        <v>6.0</v>
      </c>
      <c r="D240" s="37" t="str">
        <f t="shared" si="15"/>
        <v>2</v>
      </c>
      <c r="E240" s="19" t="s">
        <v>857</v>
      </c>
      <c r="F240" s="43">
        <f t="shared" si="5"/>
        <v>0</v>
      </c>
      <c r="G240" s="20">
        <v>768.0</v>
      </c>
      <c r="H240" s="19" t="s">
        <v>857</v>
      </c>
      <c r="I240" s="3">
        <f>SUMIF(sitesfall2020!$A$13:$A$2390, Districts!$G240, sitesfall2020!H$13:H$2390)</f>
        <v>411</v>
      </c>
      <c r="J240" s="3">
        <f>SUMIF(sitesfall2020!$A$13:$A$2390, Districts!$G240, sitesfall2020!I$13:I$2390)</f>
        <v>66</v>
      </c>
      <c r="K240" s="3">
        <f>SUMIF(sitesfall2020!$A$13:$A$2390, Districts!$G240, sitesfall2020!J$13:J$2390)</f>
        <v>39</v>
      </c>
      <c r="L240" s="3">
        <f>SUMIF(sitesfall2020!$A$13:$A$2390, Districts!$G240, sitesfall2020!K$13:K$2390)</f>
        <v>85.5</v>
      </c>
      <c r="M240" s="44">
        <f t="shared" si="6"/>
        <v>0.2554744526</v>
      </c>
      <c r="N240" s="3">
        <f>SUMIF(sitesfall2020!$A$13:$A$2390, Districts!$G240, sitesfall2020!O$13:O$2390)</f>
        <v>76526.08</v>
      </c>
      <c r="O240" s="3"/>
      <c r="P240" s="3">
        <f>SUMIF(sitesfall2020!$Z$13:$Z$2390,$G240,sitesfall2020!AP$13:AP$2390)</f>
        <v>76526.08</v>
      </c>
      <c r="Q240" s="3">
        <f t="shared" si="7"/>
        <v>186.1948418</v>
      </c>
      <c r="R240" s="3">
        <f t="shared" si="8"/>
        <v>895.0418713</v>
      </c>
      <c r="S240" s="3">
        <f t="shared" si="9"/>
        <v>0</v>
      </c>
      <c r="T240" s="3">
        <f t="shared" si="10"/>
        <v>0</v>
      </c>
      <c r="V240" s="3">
        <f t="shared" si="11"/>
        <v>156039.9671</v>
      </c>
      <c r="W240" s="3">
        <f t="shared" si="12"/>
        <v>79513.88712</v>
      </c>
      <c r="X240" s="3">
        <f t="shared" si="13"/>
        <v>193.4644455</v>
      </c>
    </row>
    <row r="241" ht="14.25" customHeight="1">
      <c r="A241" s="42">
        <v>771.0</v>
      </c>
      <c r="B241" s="42">
        <v>1.0</v>
      </c>
      <c r="C241" s="37">
        <v>6.0</v>
      </c>
      <c r="D241" s="37" t="str">
        <f t="shared" si="15"/>
        <v>2</v>
      </c>
      <c r="E241" s="19" t="s">
        <v>858</v>
      </c>
      <c r="F241" s="43">
        <f t="shared" si="5"/>
        <v>0</v>
      </c>
      <c r="G241" s="20">
        <v>771.0</v>
      </c>
      <c r="H241" s="19" t="s">
        <v>858</v>
      </c>
      <c r="I241" s="3">
        <f>SUMIF(sitesfall2020!$A$13:$A$2390, Districts!$G241, sitesfall2020!H$13:H$2390)</f>
        <v>156</v>
      </c>
      <c r="J241" s="3">
        <f>SUMIF(sitesfall2020!$A$13:$A$2390, Districts!$G241, sitesfall2020!I$13:I$2390)</f>
        <v>37</v>
      </c>
      <c r="K241" s="3">
        <f>SUMIF(sitesfall2020!$A$13:$A$2390, Districts!$G241, sitesfall2020!J$13:J$2390)</f>
        <v>15</v>
      </c>
      <c r="L241" s="3">
        <f>SUMIF(sitesfall2020!$A$13:$A$2390, Districts!$G241, sitesfall2020!K$13:K$2390)</f>
        <v>44.5</v>
      </c>
      <c r="M241" s="44">
        <f t="shared" si="6"/>
        <v>0.3333333333</v>
      </c>
      <c r="N241" s="3">
        <f>SUMIF(sitesfall2020!$A$13:$A$2390, Districts!$G241, sitesfall2020!O$13:O$2390)</f>
        <v>58024.64</v>
      </c>
      <c r="O241" s="3"/>
      <c r="P241" s="3">
        <f>SUMIF(sitesfall2020!$Z$13:$Z$2390,$G241,sitesfall2020!AP$13:AP$2390)</f>
        <v>58024.64</v>
      </c>
      <c r="Q241" s="3">
        <f t="shared" si="7"/>
        <v>371.9528205</v>
      </c>
      <c r="R241" s="3">
        <f t="shared" si="8"/>
        <v>1303.924494</v>
      </c>
      <c r="S241" s="3">
        <f t="shared" si="9"/>
        <v>0</v>
      </c>
      <c r="T241" s="3">
        <f t="shared" si="10"/>
        <v>0</v>
      </c>
      <c r="V241" s="3">
        <f t="shared" si="11"/>
        <v>81213.78406</v>
      </c>
      <c r="W241" s="3">
        <f t="shared" si="12"/>
        <v>23189.14406</v>
      </c>
      <c r="X241" s="3">
        <f t="shared" si="13"/>
        <v>148.6483593</v>
      </c>
    </row>
    <row r="242" ht="14.25" customHeight="1">
      <c r="A242" s="42">
        <v>775.0</v>
      </c>
      <c r="B242" s="42">
        <v>1.0</v>
      </c>
      <c r="C242" s="37">
        <v>6.0</v>
      </c>
      <c r="D242" s="37" t="str">
        <f t="shared" si="15"/>
        <v>2</v>
      </c>
      <c r="E242" s="19" t="s">
        <v>282</v>
      </c>
      <c r="F242" s="43">
        <f t="shared" si="5"/>
        <v>0</v>
      </c>
      <c r="G242" s="20">
        <v>775.0</v>
      </c>
      <c r="H242" s="19" t="s">
        <v>282</v>
      </c>
      <c r="I242" s="3">
        <f>SUMIF(sitesfall2020!$A$13:$A$2390, Districts!$G242, sitesfall2020!H$13:H$2390)</f>
        <v>742</v>
      </c>
      <c r="J242" s="3">
        <f>SUMIF(sitesfall2020!$A$13:$A$2390, Districts!$G242, sitesfall2020!I$13:I$2390)</f>
        <v>161</v>
      </c>
      <c r="K242" s="3">
        <f>SUMIF(sitesfall2020!$A$13:$A$2390, Districts!$G242, sitesfall2020!J$13:J$2390)</f>
        <v>84</v>
      </c>
      <c r="L242" s="3">
        <f>SUMIF(sitesfall2020!$A$13:$A$2390, Districts!$G242, sitesfall2020!K$13:K$2390)</f>
        <v>203</v>
      </c>
      <c r="M242" s="44">
        <f t="shared" si="6"/>
        <v>0.3301886792</v>
      </c>
      <c r="N242" s="3">
        <f>SUMIF(sitesfall2020!$A$13:$A$2390, Districts!$G242, sitesfall2020!O$13:O$2390)</f>
        <v>239716.8</v>
      </c>
      <c r="O242" s="3"/>
      <c r="P242" s="3">
        <f>SUMIF(sitesfall2020!$Z$13:$Z$2390,$G242,sitesfall2020!AP$13:AP$2390)</f>
        <v>239716.8</v>
      </c>
      <c r="Q242" s="3">
        <f t="shared" si="7"/>
        <v>323.0684636</v>
      </c>
      <c r="R242" s="3">
        <f t="shared" si="8"/>
        <v>1180.870936</v>
      </c>
      <c r="S242" s="3">
        <f t="shared" si="9"/>
        <v>0</v>
      </c>
      <c r="T242" s="3">
        <f t="shared" si="10"/>
        <v>0</v>
      </c>
      <c r="V242" s="3">
        <f t="shared" si="11"/>
        <v>370480.8576</v>
      </c>
      <c r="W242" s="3">
        <f t="shared" si="12"/>
        <v>130764.0576</v>
      </c>
      <c r="X242" s="3">
        <f t="shared" si="13"/>
        <v>176.2318836</v>
      </c>
    </row>
    <row r="243" ht="14.25" customHeight="1">
      <c r="A243" s="42">
        <v>777.0</v>
      </c>
      <c r="B243" s="42">
        <v>1.0</v>
      </c>
      <c r="C243" s="37">
        <v>6.0</v>
      </c>
      <c r="D243" s="37" t="str">
        <f t="shared" si="15"/>
        <v>2</v>
      </c>
      <c r="E243" s="19" t="s">
        <v>859</v>
      </c>
      <c r="F243" s="43">
        <f t="shared" si="5"/>
        <v>0</v>
      </c>
      <c r="G243" s="20">
        <v>777.0</v>
      </c>
      <c r="H243" s="19" t="s">
        <v>859</v>
      </c>
      <c r="I243" s="3">
        <f>SUMIF(sitesfall2020!$A$13:$A$2390, Districts!$G243, sitesfall2020!H$13:H$2390)</f>
        <v>805</v>
      </c>
      <c r="J243" s="3">
        <f>SUMIF(sitesfall2020!$A$13:$A$2390, Districts!$G243, sitesfall2020!I$13:I$2390)</f>
        <v>241</v>
      </c>
      <c r="K243" s="3">
        <f>SUMIF(sitesfall2020!$A$13:$A$2390, Districts!$G243, sitesfall2020!J$13:J$2390)</f>
        <v>73</v>
      </c>
      <c r="L243" s="3">
        <f>SUMIF(sitesfall2020!$A$13:$A$2390, Districts!$G243, sitesfall2020!K$13:K$2390)</f>
        <v>277.5</v>
      </c>
      <c r="M243" s="44">
        <f t="shared" si="6"/>
        <v>0.3900621118</v>
      </c>
      <c r="N243" s="3">
        <f>SUMIF(sitesfall2020!$A$13:$A$2390, Districts!$G243, sitesfall2020!O$13:O$2390)</f>
        <v>435385.28</v>
      </c>
      <c r="O243" s="3"/>
      <c r="P243" s="3">
        <f>SUMIF(sitesfall2020!$Z$13:$Z$2390,$G243,sitesfall2020!AP$13:AP$2390)</f>
        <v>435385.28</v>
      </c>
      <c r="Q243" s="3">
        <f t="shared" si="7"/>
        <v>540.8512795</v>
      </c>
      <c r="R243" s="3">
        <f t="shared" si="8"/>
        <v>1568.955964</v>
      </c>
      <c r="S243" s="3">
        <f t="shared" si="9"/>
        <v>0</v>
      </c>
      <c r="T243" s="3">
        <f t="shared" si="10"/>
        <v>0</v>
      </c>
      <c r="V243" s="3">
        <f t="shared" si="11"/>
        <v>506445.5073</v>
      </c>
      <c r="W243" s="3">
        <f t="shared" si="12"/>
        <v>71060.22731</v>
      </c>
      <c r="X243" s="3">
        <f t="shared" si="13"/>
        <v>88.2735743</v>
      </c>
    </row>
    <row r="244" ht="14.25" customHeight="1">
      <c r="A244" s="42">
        <v>786.0</v>
      </c>
      <c r="B244" s="42">
        <v>1.0</v>
      </c>
      <c r="C244" s="37">
        <v>6.0</v>
      </c>
      <c r="D244" s="37" t="str">
        <f t="shared" si="15"/>
        <v>2</v>
      </c>
      <c r="E244" s="19" t="s">
        <v>860</v>
      </c>
      <c r="F244" s="43">
        <f t="shared" si="5"/>
        <v>0</v>
      </c>
      <c r="G244" s="20">
        <v>786.0</v>
      </c>
      <c r="H244" s="19" t="s">
        <v>860</v>
      </c>
      <c r="I244" s="3">
        <f>SUMIF(sitesfall2020!$A$13:$A$2390, Districts!$G244, sitesfall2020!H$13:H$2390)</f>
        <v>529</v>
      </c>
      <c r="J244" s="3">
        <f>SUMIF(sitesfall2020!$A$13:$A$2390, Districts!$G244, sitesfall2020!I$13:I$2390)</f>
        <v>146</v>
      </c>
      <c r="K244" s="3">
        <f>SUMIF(sitesfall2020!$A$13:$A$2390, Districts!$G244, sitesfall2020!J$13:J$2390)</f>
        <v>84</v>
      </c>
      <c r="L244" s="3">
        <f>SUMIF(sitesfall2020!$A$13:$A$2390, Districts!$G244, sitesfall2020!K$13:K$2390)</f>
        <v>188</v>
      </c>
      <c r="M244" s="44">
        <f t="shared" si="6"/>
        <v>0.4347826087</v>
      </c>
      <c r="N244" s="3">
        <f>SUMIF(sitesfall2020!$A$13:$A$2390, Districts!$G244, sitesfall2020!O$13:O$2390)</f>
        <v>287316.48</v>
      </c>
      <c r="O244" s="3"/>
      <c r="P244" s="3">
        <f>SUMIF(sitesfall2020!$Z$13:$Z$2390,$G244,sitesfall2020!AP$13:AP$2390)</f>
        <v>287316.48</v>
      </c>
      <c r="Q244" s="3">
        <f t="shared" si="7"/>
        <v>543.1313422</v>
      </c>
      <c r="R244" s="3">
        <f t="shared" si="8"/>
        <v>1528.279149</v>
      </c>
      <c r="S244" s="3">
        <f t="shared" si="9"/>
        <v>0</v>
      </c>
      <c r="T244" s="3">
        <f t="shared" si="10"/>
        <v>0</v>
      </c>
      <c r="V244" s="3">
        <f t="shared" si="11"/>
        <v>343105.4248</v>
      </c>
      <c r="W244" s="3">
        <f t="shared" si="12"/>
        <v>55788.94477</v>
      </c>
      <c r="X244" s="3">
        <f t="shared" si="13"/>
        <v>105.4611432</v>
      </c>
    </row>
    <row r="245" ht="14.25" customHeight="1">
      <c r="A245" s="42">
        <v>787.0</v>
      </c>
      <c r="B245" s="42">
        <v>1.0</v>
      </c>
      <c r="C245" s="37">
        <v>6.0</v>
      </c>
      <c r="D245" s="37" t="str">
        <f t="shared" si="15"/>
        <v>2</v>
      </c>
      <c r="E245" s="19" t="s">
        <v>861</v>
      </c>
      <c r="F245" s="43">
        <f t="shared" si="5"/>
        <v>0</v>
      </c>
      <c r="G245" s="20">
        <v>787.0</v>
      </c>
      <c r="H245" s="19" t="s">
        <v>861</v>
      </c>
      <c r="I245" s="3">
        <f>SUMIF(sitesfall2020!$A$13:$A$2390, Districts!$G245, sitesfall2020!H$13:H$2390)</f>
        <v>531</v>
      </c>
      <c r="J245" s="3">
        <f>SUMIF(sitesfall2020!$A$13:$A$2390, Districts!$G245, sitesfall2020!I$13:I$2390)</f>
        <v>152</v>
      </c>
      <c r="K245" s="3">
        <f>SUMIF(sitesfall2020!$A$13:$A$2390, Districts!$G245, sitesfall2020!J$13:J$2390)</f>
        <v>87</v>
      </c>
      <c r="L245" s="3">
        <f>SUMIF(sitesfall2020!$A$13:$A$2390, Districts!$G245, sitesfall2020!K$13:K$2390)</f>
        <v>195.5</v>
      </c>
      <c r="M245" s="44">
        <f t="shared" si="6"/>
        <v>0.450094162</v>
      </c>
      <c r="N245" s="3">
        <f>SUMIF(sitesfall2020!$A$13:$A$2390, Districts!$G245, sitesfall2020!O$13:O$2390)</f>
        <v>312118.72</v>
      </c>
      <c r="O245" s="3"/>
      <c r="P245" s="3">
        <f>SUMIF(sitesfall2020!$Z$13:$Z$2390,$G245,sitesfall2020!AP$13:AP$2390)</f>
        <v>312118.72</v>
      </c>
      <c r="Q245" s="3">
        <f t="shared" si="7"/>
        <v>587.7941996</v>
      </c>
      <c r="R245" s="3">
        <f t="shared" si="8"/>
        <v>1596.515192</v>
      </c>
      <c r="S245" s="3">
        <f t="shared" si="9"/>
        <v>0</v>
      </c>
      <c r="T245" s="3">
        <f t="shared" si="10"/>
        <v>0</v>
      </c>
      <c r="V245" s="3">
        <f t="shared" si="11"/>
        <v>356793.1412</v>
      </c>
      <c r="W245" s="3">
        <f t="shared" si="12"/>
        <v>44674.42119</v>
      </c>
      <c r="X245" s="3">
        <f t="shared" si="13"/>
        <v>84.13261994</v>
      </c>
    </row>
    <row r="246" ht="14.25" customHeight="1">
      <c r="A246" s="42">
        <v>801.0</v>
      </c>
      <c r="B246" s="42">
        <v>1.0</v>
      </c>
      <c r="C246" s="37">
        <v>6.0</v>
      </c>
      <c r="D246" s="37" t="str">
        <f t="shared" si="15"/>
        <v>2</v>
      </c>
      <c r="E246" s="19" t="s">
        <v>862</v>
      </c>
      <c r="F246" s="43">
        <f t="shared" si="5"/>
        <v>0</v>
      </c>
      <c r="G246" s="20">
        <v>801.0</v>
      </c>
      <c r="H246" s="19" t="s">
        <v>862</v>
      </c>
      <c r="I246" s="3">
        <f>SUMIF(sitesfall2020!$A$13:$A$2390, Districts!$G246, sitesfall2020!H$13:H$2390)</f>
        <v>175</v>
      </c>
      <c r="J246" s="3">
        <f>SUMIF(sitesfall2020!$A$13:$A$2390, Districts!$G246, sitesfall2020!I$13:I$2390)</f>
        <v>96</v>
      </c>
      <c r="K246" s="3">
        <f>SUMIF(sitesfall2020!$A$13:$A$2390, Districts!$G246, sitesfall2020!J$13:J$2390)</f>
        <v>25</v>
      </c>
      <c r="L246" s="3">
        <f>SUMIF(sitesfall2020!$A$13:$A$2390, Districts!$G246, sitesfall2020!K$13:K$2390)</f>
        <v>108.5</v>
      </c>
      <c r="M246" s="44">
        <f t="shared" si="6"/>
        <v>0.6914285714</v>
      </c>
      <c r="N246" s="3">
        <f>SUMIF(sitesfall2020!$A$13:$A$2390, Districts!$G246, sitesfall2020!O$13:O$2390)</f>
        <v>289493.12</v>
      </c>
      <c r="O246" s="3"/>
      <c r="P246" s="3">
        <f>SUMIF(sitesfall2020!$Z$13:$Z$2390,$G246,sitesfall2020!AP$13:AP$2390)</f>
        <v>289493.12</v>
      </c>
      <c r="Q246" s="3">
        <f t="shared" si="7"/>
        <v>1654.2464</v>
      </c>
      <c r="R246" s="3">
        <f t="shared" si="8"/>
        <v>2668.139355</v>
      </c>
      <c r="S246" s="3">
        <f t="shared" si="9"/>
        <v>0</v>
      </c>
      <c r="T246" s="3">
        <f t="shared" si="10"/>
        <v>0</v>
      </c>
      <c r="V246" s="3">
        <f t="shared" si="11"/>
        <v>198015.6308</v>
      </c>
      <c r="W246" s="3">
        <f t="shared" si="12"/>
        <v>-91477.48921</v>
      </c>
      <c r="X246" s="3">
        <f t="shared" si="13"/>
        <v>-522.7285098</v>
      </c>
    </row>
    <row r="247" ht="14.25" customHeight="1">
      <c r="A247" s="42">
        <v>803.0</v>
      </c>
      <c r="B247" s="42">
        <v>1.0</v>
      </c>
      <c r="C247" s="37">
        <v>6.0</v>
      </c>
      <c r="D247" s="37" t="str">
        <f t="shared" si="15"/>
        <v>2</v>
      </c>
      <c r="E247" s="19" t="s">
        <v>863</v>
      </c>
      <c r="F247" s="43">
        <f t="shared" si="5"/>
        <v>0</v>
      </c>
      <c r="G247" s="20">
        <v>803.0</v>
      </c>
      <c r="H247" s="19" t="s">
        <v>863</v>
      </c>
      <c r="I247" s="3">
        <f>SUMIF(sitesfall2020!$A$13:$A$2390, Districts!$G247, sitesfall2020!H$13:H$2390)</f>
        <v>364</v>
      </c>
      <c r="J247" s="3">
        <f>SUMIF(sitesfall2020!$A$13:$A$2390, Districts!$G247, sitesfall2020!I$13:I$2390)</f>
        <v>94</v>
      </c>
      <c r="K247" s="3">
        <f>SUMIF(sitesfall2020!$A$13:$A$2390, Districts!$G247, sitesfall2020!J$13:J$2390)</f>
        <v>13</v>
      </c>
      <c r="L247" s="3">
        <f>SUMIF(sitesfall2020!$A$13:$A$2390, Districts!$G247, sitesfall2020!K$13:K$2390)</f>
        <v>100.5</v>
      </c>
      <c r="M247" s="44">
        <f t="shared" si="6"/>
        <v>0.293956044</v>
      </c>
      <c r="N247" s="3">
        <f>SUMIF(sitesfall2020!$A$13:$A$2390, Districts!$G247, sitesfall2020!O$13:O$2390)</f>
        <v>119543.36</v>
      </c>
      <c r="O247" s="3"/>
      <c r="P247" s="3">
        <f>SUMIF(sitesfall2020!$Z$13:$Z$2390,$G247,sitesfall2020!AP$13:AP$2390)</f>
        <v>119543.36</v>
      </c>
      <c r="Q247" s="3">
        <f t="shared" si="7"/>
        <v>328.4158242</v>
      </c>
      <c r="R247" s="3">
        <f t="shared" si="8"/>
        <v>1189.486169</v>
      </c>
      <c r="S247" s="3">
        <f t="shared" si="9"/>
        <v>0</v>
      </c>
      <c r="T247" s="3">
        <f t="shared" si="10"/>
        <v>0</v>
      </c>
      <c r="V247" s="3">
        <f t="shared" si="11"/>
        <v>183415.3999</v>
      </c>
      <c r="W247" s="3">
        <f t="shared" si="12"/>
        <v>63872.03994</v>
      </c>
      <c r="X247" s="3">
        <f t="shared" si="13"/>
        <v>175.4726372</v>
      </c>
    </row>
    <row r="248" ht="14.25" customHeight="1">
      <c r="A248" s="42">
        <v>811.0</v>
      </c>
      <c r="B248" s="42">
        <v>1.0</v>
      </c>
      <c r="C248" s="37">
        <v>6.0</v>
      </c>
      <c r="D248" s="37" t="str">
        <f t="shared" si="15"/>
        <v>2</v>
      </c>
      <c r="E248" s="19" t="s">
        <v>864</v>
      </c>
      <c r="F248" s="43">
        <f t="shared" si="5"/>
        <v>0</v>
      </c>
      <c r="G248" s="20">
        <v>811.0</v>
      </c>
      <c r="H248" s="19" t="s">
        <v>864</v>
      </c>
      <c r="I248" s="3">
        <f>SUMIF(sitesfall2020!$A$13:$A$2390, Districts!$G248, sitesfall2020!H$13:H$2390)</f>
        <v>921</v>
      </c>
      <c r="J248" s="3">
        <f>SUMIF(sitesfall2020!$A$13:$A$2390, Districts!$G248, sitesfall2020!I$13:I$2390)</f>
        <v>196</v>
      </c>
      <c r="K248" s="3">
        <f>SUMIF(sitesfall2020!$A$13:$A$2390, Districts!$G248, sitesfall2020!J$13:J$2390)</f>
        <v>92</v>
      </c>
      <c r="L248" s="3">
        <f>SUMIF(sitesfall2020!$A$13:$A$2390, Districts!$G248, sitesfall2020!K$13:K$2390)</f>
        <v>242</v>
      </c>
      <c r="M248" s="44">
        <f t="shared" si="6"/>
        <v>0.3127035831</v>
      </c>
      <c r="N248" s="3">
        <f>SUMIF(sitesfall2020!$A$13:$A$2390, Districts!$G248, sitesfall2020!O$13:O$2390)</f>
        <v>276891.52</v>
      </c>
      <c r="O248" s="3"/>
      <c r="P248" s="3">
        <f>SUMIF(sitesfall2020!$Z$13:$Z$2390,$G248,sitesfall2020!AP$13:AP$2390)</f>
        <v>276891.52</v>
      </c>
      <c r="Q248" s="3">
        <f t="shared" si="7"/>
        <v>300.6422584</v>
      </c>
      <c r="R248" s="3">
        <f t="shared" si="8"/>
        <v>1144.179835</v>
      </c>
      <c r="S248" s="3">
        <f t="shared" si="9"/>
        <v>0</v>
      </c>
      <c r="T248" s="3">
        <f t="shared" si="10"/>
        <v>0</v>
      </c>
      <c r="V248" s="3">
        <f t="shared" si="11"/>
        <v>441656.983</v>
      </c>
      <c r="W248" s="3">
        <f t="shared" si="12"/>
        <v>164765.463</v>
      </c>
      <c r="X248" s="3">
        <f t="shared" si="13"/>
        <v>178.8984397</v>
      </c>
    </row>
    <row r="249" ht="14.25" customHeight="1">
      <c r="A249" s="42">
        <v>813.0</v>
      </c>
      <c r="B249" s="42">
        <v>1.0</v>
      </c>
      <c r="C249" s="37">
        <v>5.0</v>
      </c>
      <c r="D249" s="37" t="str">
        <f t="shared" si="15"/>
        <v>2</v>
      </c>
      <c r="E249" s="19" t="s">
        <v>865</v>
      </c>
      <c r="F249" s="43">
        <f t="shared" si="5"/>
        <v>0</v>
      </c>
      <c r="G249" s="20">
        <v>813.0</v>
      </c>
      <c r="H249" s="19" t="s">
        <v>865</v>
      </c>
      <c r="I249" s="3">
        <f>SUMIF(sitesfall2020!$A$13:$A$2390, Districts!$G249, sitesfall2020!H$13:H$2390)</f>
        <v>1166</v>
      </c>
      <c r="J249" s="3">
        <f>SUMIF(sitesfall2020!$A$13:$A$2390, Districts!$G249, sitesfall2020!I$13:I$2390)</f>
        <v>193</v>
      </c>
      <c r="K249" s="3">
        <f>SUMIF(sitesfall2020!$A$13:$A$2390, Districts!$G249, sitesfall2020!J$13:J$2390)</f>
        <v>62</v>
      </c>
      <c r="L249" s="3">
        <f>SUMIF(sitesfall2020!$A$13:$A$2390, Districts!$G249, sitesfall2020!K$13:K$2390)</f>
        <v>224</v>
      </c>
      <c r="M249" s="44">
        <f t="shared" si="6"/>
        <v>0.2186963979</v>
      </c>
      <c r="N249" s="3">
        <f>SUMIF(sitesfall2020!$A$13:$A$2390, Districts!$G249, sitesfall2020!O$13:O$2390)</f>
        <v>186904.64</v>
      </c>
      <c r="O249" s="3"/>
      <c r="P249" s="3">
        <f>SUMIF(sitesfall2020!$Z$13:$Z$2390,$G249,sitesfall2020!AP$13:AP$2390)</f>
        <v>186904.64</v>
      </c>
      <c r="Q249" s="3">
        <f t="shared" si="7"/>
        <v>160.2955746</v>
      </c>
      <c r="R249" s="3">
        <f t="shared" si="8"/>
        <v>834.3957143</v>
      </c>
      <c r="S249" s="3">
        <f t="shared" si="9"/>
        <v>0</v>
      </c>
      <c r="T249" s="3">
        <f t="shared" si="10"/>
        <v>0</v>
      </c>
      <c r="V249" s="3">
        <f t="shared" si="11"/>
        <v>408806.4636</v>
      </c>
      <c r="W249" s="3">
        <f t="shared" si="12"/>
        <v>221901.8236</v>
      </c>
      <c r="X249" s="3">
        <f t="shared" si="13"/>
        <v>190.3103118</v>
      </c>
    </row>
    <row r="250" ht="14.25" customHeight="1">
      <c r="A250" s="42">
        <v>818.0</v>
      </c>
      <c r="B250" s="42">
        <v>1.0</v>
      </c>
      <c r="C250" s="37">
        <v>6.0</v>
      </c>
      <c r="D250" s="37" t="str">
        <f t="shared" si="15"/>
        <v>2</v>
      </c>
      <c r="E250" s="19" t="s">
        <v>866</v>
      </c>
      <c r="F250" s="43">
        <f t="shared" si="5"/>
        <v>0</v>
      </c>
      <c r="G250" s="20">
        <v>818.0</v>
      </c>
      <c r="H250" s="19" t="s">
        <v>866</v>
      </c>
      <c r="I250" s="3">
        <f>SUMIF(sitesfall2020!$A$13:$A$2390, Districts!$G250, sitesfall2020!H$13:H$2390)</f>
        <v>513</v>
      </c>
      <c r="J250" s="3">
        <f>SUMIF(sitesfall2020!$A$13:$A$2390, Districts!$G250, sitesfall2020!I$13:I$2390)</f>
        <v>152</v>
      </c>
      <c r="K250" s="3">
        <f>SUMIF(sitesfall2020!$A$13:$A$2390, Districts!$G250, sitesfall2020!J$13:J$2390)</f>
        <v>61</v>
      </c>
      <c r="L250" s="3">
        <f>SUMIF(sitesfall2020!$A$13:$A$2390, Districts!$G250, sitesfall2020!K$13:K$2390)</f>
        <v>182.5</v>
      </c>
      <c r="M250" s="44">
        <f t="shared" si="6"/>
        <v>0.4152046784</v>
      </c>
      <c r="N250" s="3">
        <f>SUMIF(sitesfall2020!$A$13:$A$2390, Districts!$G250, sitesfall2020!O$13:O$2390)</f>
        <v>279812.8</v>
      </c>
      <c r="O250" s="3"/>
      <c r="P250" s="3">
        <f>SUMIF(sitesfall2020!$Z$13:$Z$2390,$G250,sitesfall2020!AP$13:AP$2390)</f>
        <v>279812.8</v>
      </c>
      <c r="Q250" s="3">
        <f t="shared" si="7"/>
        <v>545.4440546</v>
      </c>
      <c r="R250" s="3">
        <f t="shared" si="8"/>
        <v>1533.220822</v>
      </c>
      <c r="S250" s="3">
        <f t="shared" si="9"/>
        <v>0</v>
      </c>
      <c r="T250" s="3">
        <f t="shared" si="10"/>
        <v>0</v>
      </c>
      <c r="V250" s="3">
        <f t="shared" si="11"/>
        <v>333067.7661</v>
      </c>
      <c r="W250" s="3">
        <f t="shared" si="12"/>
        <v>53254.96607</v>
      </c>
      <c r="X250" s="3">
        <f t="shared" si="13"/>
        <v>103.81085</v>
      </c>
    </row>
    <row r="251" ht="14.25" customHeight="1">
      <c r="A251" s="42">
        <v>820.0</v>
      </c>
      <c r="B251" s="42">
        <v>1.0</v>
      </c>
      <c r="C251" s="37">
        <v>6.0</v>
      </c>
      <c r="D251" s="37" t="str">
        <f t="shared" si="15"/>
        <v>2</v>
      </c>
      <c r="E251" s="19" t="s">
        <v>867</v>
      </c>
      <c r="F251" s="43">
        <f t="shared" si="5"/>
        <v>0</v>
      </c>
      <c r="G251" s="20">
        <v>820.0</v>
      </c>
      <c r="H251" s="19" t="s">
        <v>867</v>
      </c>
      <c r="I251" s="3">
        <f>SUMIF(sitesfall2020!$A$13:$A$2390, Districts!$G251, sitesfall2020!H$13:H$2390)</f>
        <v>448</v>
      </c>
      <c r="J251" s="3">
        <f>SUMIF(sitesfall2020!$A$13:$A$2390, Districts!$G251, sitesfall2020!I$13:I$2390)</f>
        <v>122</v>
      </c>
      <c r="K251" s="3">
        <f>SUMIF(sitesfall2020!$A$13:$A$2390, Districts!$G251, sitesfall2020!J$13:J$2390)</f>
        <v>43</v>
      </c>
      <c r="L251" s="3">
        <f>SUMIF(sitesfall2020!$A$13:$A$2390, Districts!$G251, sitesfall2020!K$13:K$2390)</f>
        <v>143.5</v>
      </c>
      <c r="M251" s="44">
        <f t="shared" si="6"/>
        <v>0.3683035714</v>
      </c>
      <c r="N251" s="3">
        <f>SUMIF(sitesfall2020!$A$13:$A$2390, Districts!$G251, sitesfall2020!O$13:O$2390)</f>
        <v>199219.84</v>
      </c>
      <c r="O251" s="3"/>
      <c r="P251" s="3">
        <f>SUMIF(sitesfall2020!$Z$13:$Z$2390,$G251,sitesfall2020!AP$13:AP$2390)</f>
        <v>199219.84</v>
      </c>
      <c r="Q251" s="3">
        <f t="shared" si="7"/>
        <v>444.6871429</v>
      </c>
      <c r="R251" s="3">
        <f t="shared" si="8"/>
        <v>1388.291568</v>
      </c>
      <c r="S251" s="3">
        <f t="shared" si="9"/>
        <v>0</v>
      </c>
      <c r="T251" s="3">
        <f t="shared" si="10"/>
        <v>0</v>
      </c>
      <c r="V251" s="3">
        <f t="shared" si="11"/>
        <v>261891.6407</v>
      </c>
      <c r="W251" s="3">
        <f t="shared" si="12"/>
        <v>62671.80072</v>
      </c>
      <c r="X251" s="3">
        <f t="shared" si="13"/>
        <v>139.8924123</v>
      </c>
    </row>
    <row r="252" ht="14.25" customHeight="1">
      <c r="A252" s="42">
        <v>821.0</v>
      </c>
      <c r="B252" s="42">
        <v>1.0</v>
      </c>
      <c r="C252" s="37">
        <v>6.0</v>
      </c>
      <c r="D252" s="37" t="str">
        <f t="shared" si="15"/>
        <v>2</v>
      </c>
      <c r="E252" s="19" t="s">
        <v>868</v>
      </c>
      <c r="F252" s="43">
        <f t="shared" si="5"/>
        <v>0</v>
      </c>
      <c r="G252" s="20">
        <v>821.0</v>
      </c>
      <c r="H252" s="19" t="s">
        <v>868</v>
      </c>
      <c r="I252" s="3">
        <f>SUMIF(sitesfall2020!$A$13:$A$2390, Districts!$G252, sitesfall2020!H$13:H$2390)</f>
        <v>838</v>
      </c>
      <c r="J252" s="3">
        <f>SUMIF(sitesfall2020!$A$13:$A$2390, Districts!$G252, sitesfall2020!I$13:I$2390)</f>
        <v>237</v>
      </c>
      <c r="K252" s="3">
        <f>SUMIF(sitesfall2020!$A$13:$A$2390, Districts!$G252, sitesfall2020!J$13:J$2390)</f>
        <v>185</v>
      </c>
      <c r="L252" s="3">
        <f>SUMIF(sitesfall2020!$A$13:$A$2390, Districts!$G252, sitesfall2020!K$13:K$2390)</f>
        <v>329.5</v>
      </c>
      <c r="M252" s="44">
        <f t="shared" si="6"/>
        <v>0.5035799523</v>
      </c>
      <c r="N252" s="3">
        <f>SUMIF(sitesfall2020!$A$13:$A$2390, Districts!$G252, sitesfall2020!O$13:O$2390)</f>
        <v>558136.32</v>
      </c>
      <c r="O252" s="3"/>
      <c r="P252" s="3">
        <f>SUMIF(sitesfall2020!$Z$13:$Z$2390,$G252,sitesfall2020!AP$13:AP$2390)</f>
        <v>558136.32</v>
      </c>
      <c r="Q252" s="3">
        <f t="shared" si="7"/>
        <v>666.0337947</v>
      </c>
      <c r="R252" s="3">
        <f t="shared" si="8"/>
        <v>1693.88868</v>
      </c>
      <c r="S252" s="3">
        <f t="shared" si="9"/>
        <v>0</v>
      </c>
      <c r="T252" s="3">
        <f t="shared" si="10"/>
        <v>0</v>
      </c>
      <c r="V252" s="3">
        <f t="shared" si="11"/>
        <v>601347.0078</v>
      </c>
      <c r="W252" s="3">
        <f t="shared" si="12"/>
        <v>43210.68778</v>
      </c>
      <c r="X252" s="3">
        <f t="shared" si="13"/>
        <v>51.56406656</v>
      </c>
    </row>
    <row r="253" ht="14.25" customHeight="1">
      <c r="A253" s="42">
        <v>829.0</v>
      </c>
      <c r="B253" s="42">
        <v>1.0</v>
      </c>
      <c r="C253" s="37">
        <v>5.0</v>
      </c>
      <c r="D253" s="37" t="str">
        <f t="shared" si="15"/>
        <v>2</v>
      </c>
      <c r="E253" s="19" t="s">
        <v>869</v>
      </c>
      <c r="F253" s="43">
        <f t="shared" si="5"/>
        <v>0</v>
      </c>
      <c r="G253" s="20">
        <v>829.0</v>
      </c>
      <c r="H253" s="19" t="s">
        <v>869</v>
      </c>
      <c r="I253" s="3">
        <f>SUMIF(sitesfall2020!$A$13:$A$2390, Districts!$G253, sitesfall2020!H$13:H$2390)</f>
        <v>1790</v>
      </c>
      <c r="J253" s="3">
        <f>SUMIF(sitesfall2020!$A$13:$A$2390, Districts!$G253, sitesfall2020!I$13:I$2390)</f>
        <v>411</v>
      </c>
      <c r="K253" s="3">
        <f>SUMIF(sitesfall2020!$A$13:$A$2390, Districts!$G253, sitesfall2020!J$13:J$2390)</f>
        <v>114</v>
      </c>
      <c r="L253" s="3">
        <f>SUMIF(sitesfall2020!$A$13:$A$2390, Districts!$G253, sitesfall2020!K$13:K$2390)</f>
        <v>468</v>
      </c>
      <c r="M253" s="44">
        <f t="shared" si="6"/>
        <v>0.2932960894</v>
      </c>
      <c r="N253" s="3">
        <f>SUMIF(sitesfall2020!$A$13:$A$2390, Districts!$G253, sitesfall2020!O$13:O$2390)</f>
        <v>565181.76</v>
      </c>
      <c r="O253" s="3"/>
      <c r="P253" s="3">
        <f>SUMIF(sitesfall2020!$Z$13:$Z$2390,$G253,sitesfall2020!AP$13:AP$2390)</f>
        <v>565181.76</v>
      </c>
      <c r="Q253" s="3">
        <f t="shared" si="7"/>
        <v>315.744</v>
      </c>
      <c r="R253" s="3">
        <f t="shared" si="8"/>
        <v>1207.653333</v>
      </c>
      <c r="S253" s="3">
        <f t="shared" si="9"/>
        <v>0</v>
      </c>
      <c r="T253" s="3">
        <f t="shared" si="10"/>
        <v>0</v>
      </c>
      <c r="V253" s="3">
        <f t="shared" si="11"/>
        <v>854113.5042</v>
      </c>
      <c r="W253" s="3">
        <f t="shared" si="12"/>
        <v>288931.7442</v>
      </c>
      <c r="X253" s="3">
        <f t="shared" si="13"/>
        <v>161.4143822</v>
      </c>
    </row>
    <row r="254" ht="14.25" customHeight="1">
      <c r="A254" s="42">
        <v>831.0</v>
      </c>
      <c r="B254" s="42">
        <v>1.0</v>
      </c>
      <c r="C254" s="37">
        <v>3.0</v>
      </c>
      <c r="D254" s="37" t="str">
        <f t="shared" si="15"/>
        <v>1</v>
      </c>
      <c r="E254" s="19" t="s">
        <v>870</v>
      </c>
      <c r="F254" s="43">
        <f t="shared" si="5"/>
        <v>0</v>
      </c>
      <c r="G254" s="20">
        <v>831.0</v>
      </c>
      <c r="H254" s="19" t="s">
        <v>870</v>
      </c>
      <c r="I254" s="3">
        <f>SUMIF(sitesfall2020!$A$13:$A$2390, Districts!$G254, sitesfall2020!H$13:H$2390)</f>
        <v>5914</v>
      </c>
      <c r="J254" s="3">
        <f>SUMIF(sitesfall2020!$A$13:$A$2390, Districts!$G254, sitesfall2020!I$13:I$2390)</f>
        <v>826</v>
      </c>
      <c r="K254" s="3">
        <f>SUMIF(sitesfall2020!$A$13:$A$2390, Districts!$G254, sitesfall2020!J$13:J$2390)</f>
        <v>261</v>
      </c>
      <c r="L254" s="3">
        <f>SUMIF(sitesfall2020!$A$13:$A$2390, Districts!$G254, sitesfall2020!K$13:K$2390)</f>
        <v>956.5</v>
      </c>
      <c r="M254" s="44">
        <f t="shared" si="6"/>
        <v>0.1838011498</v>
      </c>
      <c r="N254" s="3">
        <f>SUMIF(sitesfall2020!$A$13:$A$2390, Districts!$G254, sitesfall2020!O$13:O$2390)</f>
        <v>804039.36</v>
      </c>
      <c r="O254" s="3"/>
      <c r="P254" s="3">
        <f>SUMIF(sitesfall2020!$Z$13:$Z$2390,$G254,sitesfall2020!AP$13:AP$2390)</f>
        <v>804039.36</v>
      </c>
      <c r="Q254" s="3">
        <f t="shared" si="7"/>
        <v>135.9552519</v>
      </c>
      <c r="R254" s="3">
        <f t="shared" si="8"/>
        <v>840.6057083</v>
      </c>
      <c r="S254" s="3">
        <f t="shared" si="9"/>
        <v>0</v>
      </c>
      <c r="T254" s="3">
        <f t="shared" si="10"/>
        <v>0</v>
      </c>
      <c r="V254" s="3">
        <f t="shared" si="11"/>
        <v>1745640.1</v>
      </c>
      <c r="W254" s="3">
        <f t="shared" si="12"/>
        <v>941600.74</v>
      </c>
      <c r="X254" s="3">
        <f t="shared" si="13"/>
        <v>159.2155462</v>
      </c>
    </row>
    <row r="255" ht="14.25" customHeight="1">
      <c r="A255" s="42">
        <v>832.0</v>
      </c>
      <c r="B255" s="42">
        <v>1.0</v>
      </c>
      <c r="C255" s="37">
        <v>3.0</v>
      </c>
      <c r="D255" s="37" t="str">
        <f t="shared" si="15"/>
        <v>1</v>
      </c>
      <c r="E255" s="19" t="s">
        <v>871</v>
      </c>
      <c r="F255" s="43">
        <f t="shared" si="5"/>
        <v>0</v>
      </c>
      <c r="G255" s="20">
        <v>832.0</v>
      </c>
      <c r="H255" s="19" t="s">
        <v>871</v>
      </c>
      <c r="I255" s="3">
        <f>SUMIF(sitesfall2020!$A$13:$A$2390, Districts!$G255, sitesfall2020!H$13:H$2390)</f>
        <v>3233</v>
      </c>
      <c r="J255" s="3">
        <f>SUMIF(sitesfall2020!$A$13:$A$2390, Districts!$G255, sitesfall2020!I$13:I$2390)</f>
        <v>233</v>
      </c>
      <c r="K255" s="3">
        <f>SUMIF(sitesfall2020!$A$13:$A$2390, Districts!$G255, sitesfall2020!J$13:J$2390)</f>
        <v>65</v>
      </c>
      <c r="L255" s="3">
        <f>SUMIF(sitesfall2020!$A$13:$A$2390, Districts!$G255, sitesfall2020!K$13:K$2390)</f>
        <v>265.5</v>
      </c>
      <c r="M255" s="44">
        <f t="shared" si="6"/>
        <v>0.09217445097</v>
      </c>
      <c r="N255" s="3">
        <f>SUMIF(sitesfall2020!$A$13:$A$2390, Districts!$G255, sitesfall2020!O$13:O$2390)</f>
        <v>97948.8</v>
      </c>
      <c r="O255" s="3"/>
      <c r="P255" s="3">
        <f>SUMIF(sitesfall2020!$Z$13:$Z$2390,$G255,sitesfall2020!AP$13:AP$2390)</f>
        <v>97948.8</v>
      </c>
      <c r="Q255" s="3">
        <f t="shared" si="7"/>
        <v>30.29656666</v>
      </c>
      <c r="R255" s="3">
        <f t="shared" si="8"/>
        <v>368.9220339</v>
      </c>
      <c r="S255" s="3">
        <f t="shared" si="9"/>
        <v>0</v>
      </c>
      <c r="T255" s="3">
        <f t="shared" si="10"/>
        <v>0</v>
      </c>
      <c r="V255" s="3">
        <f t="shared" si="11"/>
        <v>484545.161</v>
      </c>
      <c r="W255" s="3">
        <f t="shared" si="12"/>
        <v>386596.361</v>
      </c>
      <c r="X255" s="3">
        <f t="shared" si="13"/>
        <v>119.5782125</v>
      </c>
    </row>
    <row r="256" ht="14.25" customHeight="1">
      <c r="A256" s="42">
        <v>833.0</v>
      </c>
      <c r="B256" s="42">
        <v>1.0</v>
      </c>
      <c r="C256" s="37">
        <v>2.0</v>
      </c>
      <c r="D256" s="37" t="str">
        <f t="shared" si="15"/>
        <v>1</v>
      </c>
      <c r="E256" s="19" t="s">
        <v>872</v>
      </c>
      <c r="F256" s="43">
        <f t="shared" si="5"/>
        <v>0</v>
      </c>
      <c r="G256" s="20">
        <v>833.0</v>
      </c>
      <c r="H256" s="19" t="s">
        <v>872</v>
      </c>
      <c r="I256" s="3">
        <f>SUMIF(sitesfall2020!$A$13:$A$2390, Districts!$G256, sitesfall2020!H$13:H$2390)</f>
        <v>18996</v>
      </c>
      <c r="J256" s="3">
        <f>SUMIF(sitesfall2020!$A$13:$A$2390, Districts!$G256, sitesfall2020!I$13:I$2390)</f>
        <v>2171</v>
      </c>
      <c r="K256" s="3">
        <f>SUMIF(sitesfall2020!$A$13:$A$2390, Districts!$G256, sitesfall2020!J$13:J$2390)</f>
        <v>627</v>
      </c>
      <c r="L256" s="3">
        <f>SUMIF(sitesfall2020!$A$13:$A$2390, Districts!$G256, sitesfall2020!K$13:K$2390)</f>
        <v>2484.5</v>
      </c>
      <c r="M256" s="44">
        <f t="shared" si="6"/>
        <v>0.1472941672</v>
      </c>
      <c r="N256" s="3">
        <f>SUMIF(sitesfall2020!$A$13:$A$2390, Districts!$G256, sitesfall2020!O$13:O$2390)</f>
        <v>1874774.4</v>
      </c>
      <c r="O256" s="3"/>
      <c r="P256" s="3">
        <f>SUMIF(sitesfall2020!$Z$13:$Z$2390,$G256,sitesfall2020!AP$13:AP$2390)</f>
        <v>1874774.4</v>
      </c>
      <c r="Q256" s="3">
        <f t="shared" si="7"/>
        <v>98.69311434</v>
      </c>
      <c r="R256" s="3">
        <f t="shared" si="8"/>
        <v>754.5882069</v>
      </c>
      <c r="S256" s="3">
        <f t="shared" si="9"/>
        <v>0</v>
      </c>
      <c r="T256" s="3">
        <f t="shared" si="10"/>
        <v>0</v>
      </c>
      <c r="V256" s="3">
        <f t="shared" si="11"/>
        <v>4534284.191</v>
      </c>
      <c r="W256" s="3">
        <f t="shared" si="12"/>
        <v>2659509.791</v>
      </c>
      <c r="X256" s="3">
        <f t="shared" si="13"/>
        <v>140.003674</v>
      </c>
    </row>
    <row r="257" ht="14.25" customHeight="1">
      <c r="A257" s="42">
        <v>834.0</v>
      </c>
      <c r="B257" s="42">
        <v>1.0</v>
      </c>
      <c r="C257" s="37">
        <v>3.0</v>
      </c>
      <c r="D257" s="37" t="str">
        <f t="shared" si="15"/>
        <v>1</v>
      </c>
      <c r="E257" s="19" t="s">
        <v>873</v>
      </c>
      <c r="F257" s="43">
        <f t="shared" si="5"/>
        <v>0</v>
      </c>
      <c r="G257" s="20">
        <v>834.0</v>
      </c>
      <c r="H257" s="19" t="s">
        <v>873</v>
      </c>
      <c r="I257" s="3">
        <f>SUMIF(sitesfall2020!$A$13:$A$2390, Districts!$G257, sitesfall2020!H$13:H$2390)</f>
        <v>8289</v>
      </c>
      <c r="J257" s="3">
        <f>SUMIF(sitesfall2020!$A$13:$A$2390, Districts!$G257, sitesfall2020!I$13:I$2390)</f>
        <v>878</v>
      </c>
      <c r="K257" s="3">
        <f>SUMIF(sitesfall2020!$A$13:$A$2390, Districts!$G257, sitesfall2020!J$13:J$2390)</f>
        <v>195</v>
      </c>
      <c r="L257" s="3">
        <f>SUMIF(sitesfall2020!$A$13:$A$2390, Districts!$G257, sitesfall2020!K$13:K$2390)</f>
        <v>975.5</v>
      </c>
      <c r="M257" s="44">
        <f t="shared" si="6"/>
        <v>0.1294486669</v>
      </c>
      <c r="N257" s="3">
        <f>SUMIF(sitesfall2020!$A$13:$A$2390, Districts!$G257, sitesfall2020!O$13:O$2390)</f>
        <v>543816.32</v>
      </c>
      <c r="O257" s="3"/>
      <c r="P257" s="3">
        <f>SUMIF(sitesfall2020!$Z$13:$Z$2390,$G257,sitesfall2020!AP$13:AP$2390)</f>
        <v>543816.32</v>
      </c>
      <c r="Q257" s="3">
        <f t="shared" si="7"/>
        <v>65.60698757</v>
      </c>
      <c r="R257" s="3">
        <f t="shared" si="8"/>
        <v>557.4744439</v>
      </c>
      <c r="S257" s="3">
        <f t="shared" si="9"/>
        <v>0</v>
      </c>
      <c r="T257" s="3">
        <f t="shared" si="10"/>
        <v>0</v>
      </c>
      <c r="V257" s="3">
        <f t="shared" si="11"/>
        <v>1780315.648</v>
      </c>
      <c r="W257" s="3">
        <f t="shared" si="12"/>
        <v>1236499.328</v>
      </c>
      <c r="X257" s="3">
        <f t="shared" si="13"/>
        <v>149.1735225</v>
      </c>
    </row>
    <row r="258" ht="14.25" customHeight="1">
      <c r="A258" s="42">
        <v>836.0</v>
      </c>
      <c r="B258" s="42">
        <v>1.0</v>
      </c>
      <c r="C258" s="37">
        <v>6.0</v>
      </c>
      <c r="D258" s="37" t="str">
        <f t="shared" si="15"/>
        <v>2</v>
      </c>
      <c r="E258" s="19" t="s">
        <v>874</v>
      </c>
      <c r="F258" s="43">
        <f t="shared" si="5"/>
        <v>0</v>
      </c>
      <c r="G258" s="20">
        <v>836.0</v>
      </c>
      <c r="H258" s="19" t="s">
        <v>874</v>
      </c>
      <c r="I258" s="3">
        <f>SUMIF(sitesfall2020!$A$13:$A$2390, Districts!$G258, sitesfall2020!H$13:H$2390)</f>
        <v>218</v>
      </c>
      <c r="J258" s="3">
        <f>SUMIF(sitesfall2020!$A$13:$A$2390, Districts!$G258, sitesfall2020!I$13:I$2390)</f>
        <v>92</v>
      </c>
      <c r="K258" s="3">
        <f>SUMIF(sitesfall2020!$A$13:$A$2390, Districts!$G258, sitesfall2020!J$13:J$2390)</f>
        <v>44</v>
      </c>
      <c r="L258" s="3">
        <f>SUMIF(sitesfall2020!$A$13:$A$2390, Districts!$G258, sitesfall2020!K$13:K$2390)</f>
        <v>114</v>
      </c>
      <c r="M258" s="44">
        <f t="shared" si="6"/>
        <v>0.623853211</v>
      </c>
      <c r="N258" s="3">
        <f>SUMIF(sitesfall2020!$A$13:$A$2390, Districts!$G258, sitesfall2020!O$13:O$2390)</f>
        <v>257874.56</v>
      </c>
      <c r="O258" s="3"/>
      <c r="P258" s="3">
        <f>SUMIF(sitesfall2020!$Z$13:$Z$2390,$G258,sitesfall2020!AP$13:AP$2390)</f>
        <v>257874.56</v>
      </c>
      <c r="Q258" s="3">
        <f t="shared" si="7"/>
        <v>1182.910826</v>
      </c>
      <c r="R258" s="3">
        <f t="shared" si="8"/>
        <v>2262.057544</v>
      </c>
      <c r="S258" s="3">
        <f t="shared" si="9"/>
        <v>0</v>
      </c>
      <c r="T258" s="3">
        <f t="shared" si="10"/>
        <v>0</v>
      </c>
      <c r="V258" s="3">
        <f t="shared" si="11"/>
        <v>208053.2895</v>
      </c>
      <c r="W258" s="3">
        <f t="shared" si="12"/>
        <v>-49821.27051</v>
      </c>
      <c r="X258" s="3">
        <f t="shared" si="13"/>
        <v>-228.5379381</v>
      </c>
    </row>
    <row r="259" ht="14.25" customHeight="1">
      <c r="A259" s="42">
        <v>837.0</v>
      </c>
      <c r="B259" s="42">
        <v>1.0</v>
      </c>
      <c r="C259" s="37">
        <v>6.0</v>
      </c>
      <c r="D259" s="37" t="str">
        <f t="shared" si="15"/>
        <v>2</v>
      </c>
      <c r="E259" s="19" t="s">
        <v>875</v>
      </c>
      <c r="F259" s="43">
        <f t="shared" si="5"/>
        <v>0</v>
      </c>
      <c r="G259" s="20">
        <v>837.0</v>
      </c>
      <c r="H259" s="19" t="s">
        <v>875</v>
      </c>
      <c r="I259" s="3">
        <f>SUMIF(sitesfall2020!$A$13:$A$2390, Districts!$G259, sitesfall2020!H$13:H$2390)</f>
        <v>609</v>
      </c>
      <c r="J259" s="3">
        <f>SUMIF(sitesfall2020!$A$13:$A$2390, Districts!$G259, sitesfall2020!I$13:I$2390)</f>
        <v>162</v>
      </c>
      <c r="K259" s="3">
        <f>SUMIF(sitesfall2020!$A$13:$A$2390, Districts!$G259, sitesfall2020!J$13:J$2390)</f>
        <v>67</v>
      </c>
      <c r="L259" s="3">
        <f>SUMIF(sitesfall2020!$A$13:$A$2390, Districts!$G259, sitesfall2020!K$13:K$2390)</f>
        <v>195.5</v>
      </c>
      <c r="M259" s="44">
        <f t="shared" si="6"/>
        <v>0.3760262726</v>
      </c>
      <c r="N259" s="3">
        <f>SUMIF(sitesfall2020!$A$13:$A$2390, Districts!$G259, sitesfall2020!O$13:O$2390)</f>
        <v>271392.64</v>
      </c>
      <c r="O259" s="3"/>
      <c r="P259" s="3">
        <f>SUMIF(sitesfall2020!$Z$13:$Z$2390,$G259,sitesfall2020!AP$13:AP$2390)</f>
        <v>271392.64</v>
      </c>
      <c r="Q259" s="3">
        <f t="shared" si="7"/>
        <v>445.6365189</v>
      </c>
      <c r="R259" s="3">
        <f t="shared" si="8"/>
        <v>1388.197647</v>
      </c>
      <c r="S259" s="3">
        <f t="shared" si="9"/>
        <v>0</v>
      </c>
      <c r="T259" s="3">
        <f t="shared" si="10"/>
        <v>0</v>
      </c>
      <c r="V259" s="3">
        <f t="shared" si="11"/>
        <v>356793.1412</v>
      </c>
      <c r="W259" s="3">
        <f t="shared" si="12"/>
        <v>85400.50119</v>
      </c>
      <c r="X259" s="3">
        <f t="shared" si="13"/>
        <v>140.230708</v>
      </c>
    </row>
    <row r="260" ht="14.25" customHeight="1">
      <c r="A260" s="42">
        <v>840.0</v>
      </c>
      <c r="B260" s="42">
        <v>1.0</v>
      </c>
      <c r="C260" s="37">
        <v>5.0</v>
      </c>
      <c r="D260" s="37" t="str">
        <f t="shared" si="15"/>
        <v>2</v>
      </c>
      <c r="E260" s="19" t="s">
        <v>876</v>
      </c>
      <c r="F260" s="43">
        <f t="shared" si="5"/>
        <v>0</v>
      </c>
      <c r="G260" s="20">
        <v>840.0</v>
      </c>
      <c r="H260" s="19" t="s">
        <v>876</v>
      </c>
      <c r="I260" s="3">
        <f>SUMIF(sitesfall2020!$A$13:$A$2390, Districts!$G260, sitesfall2020!H$13:H$2390)</f>
        <v>1029</v>
      </c>
      <c r="J260" s="3">
        <f>SUMIF(sitesfall2020!$A$13:$A$2390, Districts!$G260, sitesfall2020!I$13:I$2390)</f>
        <v>327</v>
      </c>
      <c r="K260" s="3">
        <f>SUMIF(sitesfall2020!$A$13:$A$2390, Districts!$G260, sitesfall2020!J$13:J$2390)</f>
        <v>109</v>
      </c>
      <c r="L260" s="3">
        <f>SUMIF(sitesfall2020!$A$13:$A$2390, Districts!$G260, sitesfall2020!K$13:K$2390)</f>
        <v>381.5</v>
      </c>
      <c r="M260" s="44">
        <f t="shared" si="6"/>
        <v>0.4237123421</v>
      </c>
      <c r="N260" s="3">
        <f>SUMIF(sitesfall2020!$A$13:$A$2390, Districts!$G260, sitesfall2020!O$13:O$2390)</f>
        <v>609860.16</v>
      </c>
      <c r="O260" s="3"/>
      <c r="P260" s="3">
        <f>SUMIF(sitesfall2020!$Z$13:$Z$2390,$G260,sitesfall2020!AP$13:AP$2390)</f>
        <v>609860.16</v>
      </c>
      <c r="Q260" s="3">
        <f t="shared" si="7"/>
        <v>592.6726531</v>
      </c>
      <c r="R260" s="3">
        <f t="shared" si="8"/>
        <v>1598.584954</v>
      </c>
      <c r="S260" s="3">
        <f t="shared" si="9"/>
        <v>0</v>
      </c>
      <c r="T260" s="3">
        <f t="shared" si="10"/>
        <v>0</v>
      </c>
      <c r="V260" s="3">
        <f t="shared" si="11"/>
        <v>696248.5082</v>
      </c>
      <c r="W260" s="3">
        <f t="shared" si="12"/>
        <v>86388.34825</v>
      </c>
      <c r="X260" s="3">
        <f t="shared" si="13"/>
        <v>83.9536912</v>
      </c>
    </row>
    <row r="261" ht="14.25" customHeight="1">
      <c r="A261" s="42">
        <v>846.0</v>
      </c>
      <c r="B261" s="42">
        <v>1.0</v>
      </c>
      <c r="C261" s="37">
        <v>6.0</v>
      </c>
      <c r="D261" s="37" t="str">
        <f t="shared" si="15"/>
        <v>2</v>
      </c>
      <c r="E261" s="19" t="s">
        <v>877</v>
      </c>
      <c r="F261" s="43">
        <f t="shared" si="5"/>
        <v>0</v>
      </c>
      <c r="G261" s="20">
        <v>846.0</v>
      </c>
      <c r="H261" s="19" t="s">
        <v>877</v>
      </c>
      <c r="I261" s="3">
        <f>SUMIF(sitesfall2020!$A$13:$A$2390, Districts!$G261, sitesfall2020!H$13:H$2390)</f>
        <v>618</v>
      </c>
      <c r="J261" s="3">
        <f>SUMIF(sitesfall2020!$A$13:$A$2390, Districts!$G261, sitesfall2020!I$13:I$2390)</f>
        <v>178</v>
      </c>
      <c r="K261" s="3">
        <f>SUMIF(sitesfall2020!$A$13:$A$2390, Districts!$G261, sitesfall2020!J$13:J$2390)</f>
        <v>33</v>
      </c>
      <c r="L261" s="3">
        <f>SUMIF(sitesfall2020!$A$13:$A$2390, Districts!$G261, sitesfall2020!K$13:K$2390)</f>
        <v>194.5</v>
      </c>
      <c r="M261" s="44">
        <f t="shared" si="6"/>
        <v>0.3414239482</v>
      </c>
      <c r="N261" s="3">
        <f>SUMIF(sitesfall2020!$A$13:$A$2390, Districts!$G261, sitesfall2020!O$13:O$2390)</f>
        <v>278266.24</v>
      </c>
      <c r="O261" s="3"/>
      <c r="P261" s="3">
        <f>SUMIF(sitesfall2020!$Z$13:$Z$2390,$G261,sitesfall2020!AP$13:AP$2390)</f>
        <v>278266.24</v>
      </c>
      <c r="Q261" s="3">
        <f t="shared" si="7"/>
        <v>450.2689968</v>
      </c>
      <c r="R261" s="3">
        <f t="shared" si="8"/>
        <v>1430.674756</v>
      </c>
      <c r="S261" s="3">
        <f t="shared" si="9"/>
        <v>0</v>
      </c>
      <c r="T261" s="3">
        <f t="shared" si="10"/>
        <v>0</v>
      </c>
      <c r="V261" s="3">
        <f t="shared" si="11"/>
        <v>354968.1123</v>
      </c>
      <c r="W261" s="3">
        <f t="shared" si="12"/>
        <v>76701.87233</v>
      </c>
      <c r="X261" s="3">
        <f t="shared" si="13"/>
        <v>124.113062</v>
      </c>
    </row>
    <row r="262" ht="14.25" customHeight="1">
      <c r="A262" s="42">
        <v>850.0</v>
      </c>
      <c r="B262" s="42">
        <v>1.0</v>
      </c>
      <c r="C262" s="37">
        <v>6.0</v>
      </c>
      <c r="D262" s="37" t="str">
        <f t="shared" si="15"/>
        <v>2</v>
      </c>
      <c r="E262" s="19" t="s">
        <v>878</v>
      </c>
      <c r="F262" s="43">
        <f t="shared" si="5"/>
        <v>0</v>
      </c>
      <c r="G262" s="20">
        <v>850.0</v>
      </c>
      <c r="H262" s="19" t="s">
        <v>878</v>
      </c>
      <c r="I262" s="3">
        <f>SUMIF(sitesfall2020!$A$13:$A$2390, Districts!$G262, sitesfall2020!H$13:H$2390)</f>
        <v>300</v>
      </c>
      <c r="J262" s="3">
        <f>SUMIF(sitesfall2020!$A$13:$A$2390, Districts!$G262, sitesfall2020!I$13:I$2390)</f>
        <v>70</v>
      </c>
      <c r="K262" s="3">
        <f>SUMIF(sitesfall2020!$A$13:$A$2390, Districts!$G262, sitesfall2020!J$13:J$2390)</f>
        <v>34</v>
      </c>
      <c r="L262" s="3">
        <f>SUMIF(sitesfall2020!$A$13:$A$2390, Districts!$G262, sitesfall2020!K$13:K$2390)</f>
        <v>87</v>
      </c>
      <c r="M262" s="44">
        <f t="shared" si="6"/>
        <v>0.3466666667</v>
      </c>
      <c r="N262" s="3">
        <f>SUMIF(sitesfall2020!$A$13:$A$2390, Districts!$G262, sitesfall2020!O$13:O$2390)</f>
        <v>108373.76</v>
      </c>
      <c r="O262" s="3"/>
      <c r="P262" s="3">
        <f>SUMIF(sitesfall2020!$Z$13:$Z$2390,$G262,sitesfall2020!AP$13:AP$2390)</f>
        <v>108373.76</v>
      </c>
      <c r="Q262" s="3">
        <f t="shared" si="7"/>
        <v>361.2458667</v>
      </c>
      <c r="R262" s="3">
        <f t="shared" si="8"/>
        <v>1245.675402</v>
      </c>
      <c r="S262" s="3">
        <f t="shared" si="9"/>
        <v>0</v>
      </c>
      <c r="T262" s="3">
        <f t="shared" si="10"/>
        <v>0</v>
      </c>
      <c r="V262" s="3">
        <f t="shared" si="11"/>
        <v>158777.5104</v>
      </c>
      <c r="W262" s="3">
        <f t="shared" si="12"/>
        <v>50403.7504</v>
      </c>
      <c r="X262" s="3">
        <f t="shared" si="13"/>
        <v>168.0125013</v>
      </c>
    </row>
    <row r="263" ht="14.25" customHeight="1">
      <c r="A263" s="42">
        <v>852.0</v>
      </c>
      <c r="B263" s="42">
        <v>1.0</v>
      </c>
      <c r="C263" s="37">
        <v>6.0</v>
      </c>
      <c r="D263" s="37" t="str">
        <f t="shared" si="15"/>
        <v>2</v>
      </c>
      <c r="E263" s="19" t="s">
        <v>879</v>
      </c>
      <c r="F263" s="43">
        <f t="shared" si="5"/>
        <v>0</v>
      </c>
      <c r="G263" s="20">
        <v>852.0</v>
      </c>
      <c r="H263" s="19" t="s">
        <v>879</v>
      </c>
      <c r="I263" s="3">
        <f>SUMIF(sitesfall2020!$A$13:$A$2390, Districts!$G263, sitesfall2020!H$13:H$2390)</f>
        <v>136</v>
      </c>
      <c r="J263" s="3">
        <f>SUMIF(sitesfall2020!$A$13:$A$2390, Districts!$G263, sitesfall2020!I$13:I$2390)</f>
        <v>40</v>
      </c>
      <c r="K263" s="3">
        <f>SUMIF(sitesfall2020!$A$13:$A$2390, Districts!$G263, sitesfall2020!J$13:J$2390)</f>
        <v>14</v>
      </c>
      <c r="L263" s="3">
        <f>SUMIF(sitesfall2020!$A$13:$A$2390, Districts!$G263, sitesfall2020!K$13:K$2390)</f>
        <v>47</v>
      </c>
      <c r="M263" s="44">
        <f t="shared" si="6"/>
        <v>0.3970588235</v>
      </c>
      <c r="N263" s="3">
        <f>SUMIF(sitesfall2020!$A$13:$A$2390, Districts!$G263, sitesfall2020!O$13:O$2390)</f>
        <v>75380.48</v>
      </c>
      <c r="O263" s="3"/>
      <c r="P263" s="3">
        <f>SUMIF(sitesfall2020!$Z$13:$Z$2390,$G263,sitesfall2020!AP$13:AP$2390)</f>
        <v>75380.48</v>
      </c>
      <c r="Q263" s="3">
        <f t="shared" si="7"/>
        <v>554.2682353</v>
      </c>
      <c r="R263" s="3">
        <f t="shared" si="8"/>
        <v>1603.84</v>
      </c>
      <c r="S263" s="3">
        <f t="shared" si="9"/>
        <v>0</v>
      </c>
      <c r="T263" s="3">
        <f t="shared" si="10"/>
        <v>0</v>
      </c>
      <c r="V263" s="3">
        <f t="shared" si="11"/>
        <v>85776.35619</v>
      </c>
      <c r="W263" s="3">
        <f t="shared" si="12"/>
        <v>10395.87619</v>
      </c>
      <c r="X263" s="3">
        <f t="shared" si="13"/>
        <v>76.44026613</v>
      </c>
    </row>
    <row r="264" ht="14.25" customHeight="1">
      <c r="A264" s="42">
        <v>857.0</v>
      </c>
      <c r="B264" s="42">
        <v>1.0</v>
      </c>
      <c r="C264" s="37">
        <v>6.0</v>
      </c>
      <c r="D264" s="37" t="str">
        <f t="shared" si="15"/>
        <v>2</v>
      </c>
      <c r="E264" s="19" t="s">
        <v>880</v>
      </c>
      <c r="F264" s="43">
        <f t="shared" si="5"/>
        <v>0</v>
      </c>
      <c r="G264" s="20">
        <v>857.0</v>
      </c>
      <c r="H264" s="19" t="s">
        <v>880</v>
      </c>
      <c r="I264" s="3">
        <f>SUMIF(sitesfall2020!$A$13:$A$2390, Districts!$G264, sitesfall2020!H$13:H$2390)</f>
        <v>723</v>
      </c>
      <c r="J264" s="3">
        <f>SUMIF(sitesfall2020!$A$13:$A$2390, Districts!$G264, sitesfall2020!I$13:I$2390)</f>
        <v>154</v>
      </c>
      <c r="K264" s="3">
        <f>SUMIF(sitesfall2020!$A$13:$A$2390, Districts!$G264, sitesfall2020!J$13:J$2390)</f>
        <v>40</v>
      </c>
      <c r="L264" s="3">
        <f>SUMIF(sitesfall2020!$A$13:$A$2390, Districts!$G264, sitesfall2020!K$13:K$2390)</f>
        <v>174</v>
      </c>
      <c r="M264" s="44">
        <f t="shared" si="6"/>
        <v>0.2683264177</v>
      </c>
      <c r="N264" s="3">
        <f>SUMIF(sitesfall2020!$A$13:$A$2390, Districts!$G264, sitesfall2020!O$13:O$2390)</f>
        <v>188164.8</v>
      </c>
      <c r="O264" s="3"/>
      <c r="P264" s="3">
        <f>SUMIF(sitesfall2020!$Z$13:$Z$2390,$G264,sitesfall2020!AP$13:AP$2390)</f>
        <v>188164.8</v>
      </c>
      <c r="Q264" s="3">
        <f t="shared" si="7"/>
        <v>260.2556017</v>
      </c>
      <c r="R264" s="3">
        <f t="shared" si="8"/>
        <v>1081.406897</v>
      </c>
      <c r="S264" s="3">
        <f t="shared" si="9"/>
        <v>0</v>
      </c>
      <c r="T264" s="3">
        <f t="shared" si="10"/>
        <v>0</v>
      </c>
      <c r="V264" s="3">
        <f t="shared" si="11"/>
        <v>317555.0208</v>
      </c>
      <c r="W264" s="3">
        <f t="shared" si="12"/>
        <v>129390.2208</v>
      </c>
      <c r="X264" s="3">
        <f t="shared" si="13"/>
        <v>178.962961</v>
      </c>
    </row>
    <row r="265" ht="14.25" customHeight="1">
      <c r="A265" s="42">
        <v>858.0</v>
      </c>
      <c r="B265" s="42">
        <v>1.0</v>
      </c>
      <c r="C265" s="37">
        <v>6.0</v>
      </c>
      <c r="D265" s="37" t="str">
        <f t="shared" si="15"/>
        <v>2</v>
      </c>
      <c r="E265" s="19" t="s">
        <v>881</v>
      </c>
      <c r="F265" s="43">
        <f t="shared" si="5"/>
        <v>0</v>
      </c>
      <c r="G265" s="20">
        <v>858.0</v>
      </c>
      <c r="H265" s="19" t="s">
        <v>881</v>
      </c>
      <c r="I265" s="3">
        <f>SUMIF(sitesfall2020!$A$13:$A$2390, Districts!$G265, sitesfall2020!H$13:H$2390)</f>
        <v>1004</v>
      </c>
      <c r="J265" s="3">
        <f>SUMIF(sitesfall2020!$A$13:$A$2390, Districts!$G265, sitesfall2020!I$13:I$2390)</f>
        <v>186</v>
      </c>
      <c r="K265" s="3">
        <f>SUMIF(sitesfall2020!$A$13:$A$2390, Districts!$G265, sitesfall2020!J$13:J$2390)</f>
        <v>45</v>
      </c>
      <c r="L265" s="3">
        <f>SUMIF(sitesfall2020!$A$13:$A$2390, Districts!$G265, sitesfall2020!K$13:K$2390)</f>
        <v>208.5</v>
      </c>
      <c r="M265" s="44">
        <f t="shared" si="6"/>
        <v>0.2300796813</v>
      </c>
      <c r="N265" s="3">
        <f>SUMIF(sitesfall2020!$A$13:$A$2390, Districts!$G265, sitesfall2020!O$13:O$2390)</f>
        <v>189253.12</v>
      </c>
      <c r="O265" s="3"/>
      <c r="P265" s="3">
        <f>SUMIF(sitesfall2020!$Z$13:$Z$2390,$G265,sitesfall2020!AP$13:AP$2390)</f>
        <v>189253.12</v>
      </c>
      <c r="Q265" s="3">
        <f t="shared" si="7"/>
        <v>188.4991235</v>
      </c>
      <c r="R265" s="3">
        <f t="shared" si="8"/>
        <v>907.6888249</v>
      </c>
      <c r="S265" s="3">
        <f t="shared" si="9"/>
        <v>0</v>
      </c>
      <c r="T265" s="3">
        <f t="shared" si="10"/>
        <v>0</v>
      </c>
      <c r="V265" s="3">
        <f t="shared" si="11"/>
        <v>380518.5163</v>
      </c>
      <c r="W265" s="3">
        <f t="shared" si="12"/>
        <v>191265.3963</v>
      </c>
      <c r="X265" s="3">
        <f t="shared" si="13"/>
        <v>190.5033828</v>
      </c>
    </row>
    <row r="266" ht="14.25" customHeight="1">
      <c r="A266" s="42">
        <v>861.0</v>
      </c>
      <c r="B266" s="42">
        <v>1.0</v>
      </c>
      <c r="C266" s="37">
        <v>4.0</v>
      </c>
      <c r="D266" s="37" t="str">
        <f t="shared" si="15"/>
        <v>2</v>
      </c>
      <c r="E266" s="19" t="s">
        <v>882</v>
      </c>
      <c r="F266" s="43">
        <f t="shared" si="5"/>
        <v>0</v>
      </c>
      <c r="G266" s="20">
        <v>861.0</v>
      </c>
      <c r="H266" s="19" t="s">
        <v>882</v>
      </c>
      <c r="I266" s="3">
        <f>SUMIF(sitesfall2020!$A$13:$A$2390, Districts!$G266, sitesfall2020!H$13:H$2390)</f>
        <v>2632</v>
      </c>
      <c r="J266" s="3">
        <f>SUMIF(sitesfall2020!$A$13:$A$2390, Districts!$G266, sitesfall2020!I$13:I$2390)</f>
        <v>727</v>
      </c>
      <c r="K266" s="3">
        <f>SUMIF(sitesfall2020!$A$13:$A$2390, Districts!$G266, sitesfall2020!J$13:J$2390)</f>
        <v>101</v>
      </c>
      <c r="L266" s="3">
        <f>SUMIF(sitesfall2020!$A$13:$A$2390, Districts!$G266, sitesfall2020!K$13:K$2390)</f>
        <v>777.5</v>
      </c>
      <c r="M266" s="44">
        <f t="shared" si="6"/>
        <v>0.3145896657</v>
      </c>
      <c r="N266" s="3">
        <f>SUMIF(sitesfall2020!$A$13:$A$2390, Districts!$G266, sitesfall2020!O$13:O$2390)</f>
        <v>1066725.44</v>
      </c>
      <c r="O266" s="3"/>
      <c r="P266" s="3">
        <f>SUMIF(sitesfall2020!$Z$13:$Z$2390,$G266,sitesfall2020!AP$13:AP$2390)</f>
        <v>1066725.44</v>
      </c>
      <c r="Q266" s="3">
        <f t="shared" si="7"/>
        <v>405.2908207</v>
      </c>
      <c r="R266" s="3">
        <f t="shared" si="8"/>
        <v>1371.994135</v>
      </c>
      <c r="S266" s="3">
        <f t="shared" si="9"/>
        <v>0</v>
      </c>
      <c r="T266" s="3">
        <f t="shared" si="10"/>
        <v>0</v>
      </c>
      <c r="V266" s="3">
        <f t="shared" si="11"/>
        <v>1418959.935</v>
      </c>
      <c r="W266" s="3">
        <f t="shared" si="12"/>
        <v>352234.4949</v>
      </c>
      <c r="X266" s="3">
        <f t="shared" si="13"/>
        <v>133.8276956</v>
      </c>
    </row>
    <row r="267" ht="14.25" customHeight="1">
      <c r="A267" s="42">
        <v>876.0</v>
      </c>
      <c r="B267" s="42">
        <v>1.0</v>
      </c>
      <c r="C267" s="37">
        <v>5.0</v>
      </c>
      <c r="D267" s="37" t="str">
        <f t="shared" si="15"/>
        <v>2</v>
      </c>
      <c r="E267" s="19" t="s">
        <v>883</v>
      </c>
      <c r="F267" s="43">
        <f t="shared" si="5"/>
        <v>0</v>
      </c>
      <c r="G267" s="20">
        <v>876.0</v>
      </c>
      <c r="H267" s="19" t="s">
        <v>883</v>
      </c>
      <c r="I267" s="3">
        <f>SUMIF(sitesfall2020!$A$13:$A$2390, Districts!$G267, sitesfall2020!H$13:H$2390)</f>
        <v>2003</v>
      </c>
      <c r="J267" s="3">
        <f>SUMIF(sitesfall2020!$A$13:$A$2390, Districts!$G267, sitesfall2020!I$13:I$2390)</f>
        <v>210</v>
      </c>
      <c r="K267" s="3">
        <f>SUMIF(sitesfall2020!$A$13:$A$2390, Districts!$G267, sitesfall2020!J$13:J$2390)</f>
        <v>108</v>
      </c>
      <c r="L267" s="3">
        <f>SUMIF(sitesfall2020!$A$13:$A$2390, Districts!$G267, sitesfall2020!K$13:K$2390)</f>
        <v>264</v>
      </c>
      <c r="M267" s="44">
        <f t="shared" si="6"/>
        <v>0.1587618572</v>
      </c>
      <c r="N267" s="3">
        <f>SUMIF(sitesfall2020!$A$13:$A$2390, Districts!$G267, sitesfall2020!O$13:O$2390)</f>
        <v>151161.92</v>
      </c>
      <c r="O267" s="3"/>
      <c r="P267" s="3">
        <f>SUMIF(sitesfall2020!$Z$13:$Z$2390,$G267,sitesfall2020!AP$13:AP$2390)</f>
        <v>151161.92</v>
      </c>
      <c r="Q267" s="3">
        <f t="shared" si="7"/>
        <v>75.46775836</v>
      </c>
      <c r="R267" s="3">
        <f t="shared" si="8"/>
        <v>572.5830303</v>
      </c>
      <c r="S267" s="3">
        <f t="shared" si="9"/>
        <v>0</v>
      </c>
      <c r="T267" s="3">
        <f t="shared" si="10"/>
        <v>0</v>
      </c>
      <c r="V267" s="3">
        <f t="shared" si="11"/>
        <v>481807.6178</v>
      </c>
      <c r="W267" s="3">
        <f t="shared" si="12"/>
        <v>330645.6978</v>
      </c>
      <c r="X267" s="3">
        <f t="shared" si="13"/>
        <v>165.075236</v>
      </c>
    </row>
    <row r="268" ht="14.25" customHeight="1">
      <c r="A268" s="42">
        <v>877.0</v>
      </c>
      <c r="B268" s="42">
        <v>1.0</v>
      </c>
      <c r="C268" s="37">
        <v>4.0</v>
      </c>
      <c r="D268" s="37" t="str">
        <f t="shared" si="15"/>
        <v>2</v>
      </c>
      <c r="E268" s="19" t="s">
        <v>884</v>
      </c>
      <c r="F268" s="43">
        <f t="shared" si="5"/>
        <v>0</v>
      </c>
      <c r="G268" s="20">
        <v>877.0</v>
      </c>
      <c r="H268" s="19" t="s">
        <v>884</v>
      </c>
      <c r="I268" s="3">
        <f>SUMIF(sitesfall2020!$A$13:$A$2390, Districts!$G268, sitesfall2020!H$13:H$2390)</f>
        <v>5500</v>
      </c>
      <c r="J268" s="3">
        <f>SUMIF(sitesfall2020!$A$13:$A$2390, Districts!$G268, sitesfall2020!I$13:I$2390)</f>
        <v>665</v>
      </c>
      <c r="K268" s="3">
        <f>SUMIF(sitesfall2020!$A$13:$A$2390, Districts!$G268, sitesfall2020!J$13:J$2390)</f>
        <v>304</v>
      </c>
      <c r="L268" s="3">
        <f>SUMIF(sitesfall2020!$A$13:$A$2390, Districts!$G268, sitesfall2020!K$13:K$2390)</f>
        <v>817</v>
      </c>
      <c r="M268" s="44">
        <f t="shared" si="6"/>
        <v>0.1761818182</v>
      </c>
      <c r="N268" s="3">
        <f>SUMIF(sitesfall2020!$A$13:$A$2390, Districts!$G268, sitesfall2020!O$13:O$2390)</f>
        <v>608657.28</v>
      </c>
      <c r="O268" s="3"/>
      <c r="P268" s="3">
        <f>SUMIF(sitesfall2020!$Z$13:$Z$2390,$G268,sitesfall2020!AP$13:AP$2390)</f>
        <v>608657.28</v>
      </c>
      <c r="Q268" s="3">
        <f t="shared" si="7"/>
        <v>110.66496</v>
      </c>
      <c r="R268" s="3">
        <f t="shared" si="8"/>
        <v>744.9905508</v>
      </c>
      <c r="S268" s="3">
        <f t="shared" si="9"/>
        <v>0</v>
      </c>
      <c r="T268" s="3">
        <f t="shared" si="10"/>
        <v>0</v>
      </c>
      <c r="V268" s="3">
        <f t="shared" si="11"/>
        <v>1491048.575</v>
      </c>
      <c r="W268" s="3">
        <f t="shared" si="12"/>
        <v>882391.2947</v>
      </c>
      <c r="X268" s="3">
        <f t="shared" si="13"/>
        <v>160.4347809</v>
      </c>
    </row>
    <row r="269" ht="14.25" customHeight="1">
      <c r="A269" s="42">
        <v>879.0</v>
      </c>
      <c r="B269" s="42">
        <v>1.0</v>
      </c>
      <c r="C269" s="37">
        <v>4.0</v>
      </c>
      <c r="D269" s="37" t="str">
        <f t="shared" si="15"/>
        <v>2</v>
      </c>
      <c r="E269" s="19" t="s">
        <v>885</v>
      </c>
      <c r="F269" s="43">
        <f t="shared" si="5"/>
        <v>0</v>
      </c>
      <c r="G269" s="20">
        <v>879.0</v>
      </c>
      <c r="H269" s="19" t="s">
        <v>885</v>
      </c>
      <c r="I269" s="3">
        <f>SUMIF(sitesfall2020!$A$13:$A$2390, Districts!$G269, sitesfall2020!H$13:H$2390)</f>
        <v>2384</v>
      </c>
      <c r="J269" s="3">
        <f>SUMIF(sitesfall2020!$A$13:$A$2390, Districts!$G269, sitesfall2020!I$13:I$2390)</f>
        <v>113</v>
      </c>
      <c r="K269" s="3">
        <f>SUMIF(sitesfall2020!$A$13:$A$2390, Districts!$G269, sitesfall2020!J$13:J$2390)</f>
        <v>55</v>
      </c>
      <c r="L269" s="3">
        <f>SUMIF(sitesfall2020!$A$13:$A$2390, Districts!$G269, sitesfall2020!K$13:K$2390)</f>
        <v>140.5</v>
      </c>
      <c r="M269" s="44">
        <f t="shared" si="6"/>
        <v>0.07046979866</v>
      </c>
      <c r="N269" s="3">
        <f>SUMIF(sitesfall2020!$A$13:$A$2390, Districts!$G269, sitesfall2020!O$13:O$2390)</f>
        <v>36945.6</v>
      </c>
      <c r="O269" s="3"/>
      <c r="P269" s="3">
        <f>SUMIF(sitesfall2020!$Z$13:$Z$2390,$G269,sitesfall2020!AP$13:AP$2390)</f>
        <v>36945.6</v>
      </c>
      <c r="Q269" s="3">
        <f t="shared" si="7"/>
        <v>15.49731544</v>
      </c>
      <c r="R269" s="3">
        <f t="shared" si="8"/>
        <v>262.9580071</v>
      </c>
      <c r="S269" s="3">
        <f t="shared" si="9"/>
        <v>0</v>
      </c>
      <c r="T269" s="3">
        <f t="shared" si="10"/>
        <v>0</v>
      </c>
      <c r="V269" s="3">
        <f t="shared" si="11"/>
        <v>256416.5542</v>
      </c>
      <c r="W269" s="3">
        <f t="shared" si="12"/>
        <v>219470.9542</v>
      </c>
      <c r="X269" s="3">
        <f t="shared" si="13"/>
        <v>92.05996399</v>
      </c>
    </row>
    <row r="270" ht="14.25" customHeight="1">
      <c r="A270" s="42">
        <v>881.0</v>
      </c>
      <c r="B270" s="42">
        <v>1.0</v>
      </c>
      <c r="C270" s="37">
        <v>5.0</v>
      </c>
      <c r="D270" s="37" t="str">
        <f t="shared" si="15"/>
        <v>2</v>
      </c>
      <c r="E270" s="19" t="s">
        <v>886</v>
      </c>
      <c r="F270" s="43">
        <f t="shared" si="5"/>
        <v>0</v>
      </c>
      <c r="G270" s="20">
        <v>881.0</v>
      </c>
      <c r="H270" s="19" t="s">
        <v>886</v>
      </c>
      <c r="I270" s="3">
        <f>SUMIF(sitesfall2020!$A$13:$A$2390, Districts!$G270, sitesfall2020!H$13:H$2390)</f>
        <v>780</v>
      </c>
      <c r="J270" s="3">
        <f>SUMIF(sitesfall2020!$A$13:$A$2390, Districts!$G270, sitesfall2020!I$13:I$2390)</f>
        <v>91</v>
      </c>
      <c r="K270" s="3">
        <f>SUMIF(sitesfall2020!$A$13:$A$2390, Districts!$G270, sitesfall2020!J$13:J$2390)</f>
        <v>47</v>
      </c>
      <c r="L270" s="3">
        <f>SUMIF(sitesfall2020!$A$13:$A$2390, Districts!$G270, sitesfall2020!K$13:K$2390)</f>
        <v>114.5</v>
      </c>
      <c r="M270" s="44">
        <f t="shared" si="6"/>
        <v>0.1769230769</v>
      </c>
      <c r="N270" s="3">
        <f>SUMIF(sitesfall2020!$A$13:$A$2390, Districts!$G270, sitesfall2020!O$13:O$2390)</f>
        <v>73375.68</v>
      </c>
      <c r="O270" s="3"/>
      <c r="P270" s="3">
        <f>SUMIF(sitesfall2020!$Z$13:$Z$2390,$G270,sitesfall2020!AP$13:AP$2390)</f>
        <v>73375.68</v>
      </c>
      <c r="Q270" s="3">
        <f t="shared" si="7"/>
        <v>94.07138462</v>
      </c>
      <c r="R270" s="3">
        <f t="shared" si="8"/>
        <v>640.8356332</v>
      </c>
      <c r="S270" s="3">
        <f t="shared" si="9"/>
        <v>0</v>
      </c>
      <c r="T270" s="3">
        <f t="shared" si="10"/>
        <v>0</v>
      </c>
      <c r="V270" s="3">
        <f t="shared" si="11"/>
        <v>208965.8039</v>
      </c>
      <c r="W270" s="3">
        <f t="shared" si="12"/>
        <v>135590.1239</v>
      </c>
      <c r="X270" s="3">
        <f t="shared" si="13"/>
        <v>173.8334922</v>
      </c>
    </row>
    <row r="271" ht="14.25" customHeight="1">
      <c r="A271" s="42">
        <v>882.0</v>
      </c>
      <c r="B271" s="42">
        <v>1.0</v>
      </c>
      <c r="C271" s="37">
        <v>4.0</v>
      </c>
      <c r="D271" s="37" t="str">
        <f t="shared" si="15"/>
        <v>2</v>
      </c>
      <c r="E271" s="19" t="s">
        <v>887</v>
      </c>
      <c r="F271" s="43">
        <f t="shared" si="5"/>
        <v>0</v>
      </c>
      <c r="G271" s="20">
        <v>882.0</v>
      </c>
      <c r="H271" s="19" t="s">
        <v>887</v>
      </c>
      <c r="I271" s="3">
        <f>SUMIF(sitesfall2020!$A$13:$A$2390, Districts!$G271, sitesfall2020!H$13:H$2390)</f>
        <v>4072</v>
      </c>
      <c r="J271" s="3">
        <f>SUMIF(sitesfall2020!$A$13:$A$2390, Districts!$G271, sitesfall2020!I$13:I$2390)</f>
        <v>550</v>
      </c>
      <c r="K271" s="3">
        <f>SUMIF(sitesfall2020!$A$13:$A$2390, Districts!$G271, sitesfall2020!J$13:J$2390)</f>
        <v>267</v>
      </c>
      <c r="L271" s="3">
        <f>SUMIF(sitesfall2020!$A$13:$A$2390, Districts!$G271, sitesfall2020!K$13:K$2390)</f>
        <v>683.5</v>
      </c>
      <c r="M271" s="44">
        <f t="shared" si="6"/>
        <v>0.2006385069</v>
      </c>
      <c r="N271" s="3">
        <f>SUMIF(sitesfall2020!$A$13:$A$2390, Districts!$G271, sitesfall2020!O$13:O$2390)</f>
        <v>532474.88</v>
      </c>
      <c r="O271" s="3"/>
      <c r="P271" s="3">
        <f>SUMIF(sitesfall2020!$Z$13:$Z$2390,$G271,sitesfall2020!AP$13:AP$2390)</f>
        <v>532474.88</v>
      </c>
      <c r="Q271" s="3">
        <f t="shared" si="7"/>
        <v>130.7649509</v>
      </c>
      <c r="R271" s="3">
        <f t="shared" si="8"/>
        <v>779.0415216</v>
      </c>
      <c r="S271" s="3">
        <f t="shared" si="9"/>
        <v>0</v>
      </c>
      <c r="T271" s="3">
        <f t="shared" si="10"/>
        <v>0</v>
      </c>
      <c r="V271" s="3">
        <f t="shared" si="11"/>
        <v>1247407.223</v>
      </c>
      <c r="W271" s="3">
        <f t="shared" si="12"/>
        <v>714932.3425</v>
      </c>
      <c r="X271" s="3">
        <f t="shared" si="13"/>
        <v>175.5727757</v>
      </c>
    </row>
    <row r="272" ht="14.25" customHeight="1">
      <c r="A272" s="42">
        <v>883.0</v>
      </c>
      <c r="B272" s="42">
        <v>1.0</v>
      </c>
      <c r="C272" s="37">
        <v>5.0</v>
      </c>
      <c r="D272" s="37" t="str">
        <f t="shared" si="15"/>
        <v>2</v>
      </c>
      <c r="E272" s="19" t="s">
        <v>888</v>
      </c>
      <c r="F272" s="43">
        <f t="shared" si="5"/>
        <v>0</v>
      </c>
      <c r="G272" s="20">
        <v>883.0</v>
      </c>
      <c r="H272" s="19" t="s">
        <v>888</v>
      </c>
      <c r="I272" s="3">
        <f>SUMIF(sitesfall2020!$A$13:$A$2390, Districts!$G272, sitesfall2020!H$13:H$2390)</f>
        <v>1553</v>
      </c>
      <c r="J272" s="3">
        <f>SUMIF(sitesfall2020!$A$13:$A$2390, Districts!$G272, sitesfall2020!I$13:I$2390)</f>
        <v>205</v>
      </c>
      <c r="K272" s="3">
        <f>SUMIF(sitesfall2020!$A$13:$A$2390, Districts!$G272, sitesfall2020!J$13:J$2390)</f>
        <v>67</v>
      </c>
      <c r="L272" s="3">
        <f>SUMIF(sitesfall2020!$A$13:$A$2390, Districts!$G272, sitesfall2020!K$13:K$2390)</f>
        <v>238.5</v>
      </c>
      <c r="M272" s="44">
        <f t="shared" si="6"/>
        <v>0.1751448809</v>
      </c>
      <c r="N272" s="3">
        <f>SUMIF(sitesfall2020!$A$13:$A$2390, Districts!$G272, sitesfall2020!O$13:O$2390)</f>
        <v>169777.92</v>
      </c>
      <c r="O272" s="3"/>
      <c r="P272" s="3">
        <f>SUMIF(sitesfall2020!$Z$13:$Z$2390,$G272,sitesfall2020!AP$13:AP$2390)</f>
        <v>169777.92</v>
      </c>
      <c r="Q272" s="3">
        <f t="shared" si="7"/>
        <v>109.3225499</v>
      </c>
      <c r="R272" s="3">
        <f t="shared" si="8"/>
        <v>711.8571069</v>
      </c>
      <c r="S272" s="3">
        <f t="shared" si="9"/>
        <v>0</v>
      </c>
      <c r="T272" s="3">
        <f t="shared" si="10"/>
        <v>0</v>
      </c>
      <c r="V272" s="3">
        <f t="shared" si="11"/>
        <v>435269.382</v>
      </c>
      <c r="W272" s="3">
        <f t="shared" si="12"/>
        <v>265491.462</v>
      </c>
      <c r="X272" s="3">
        <f t="shared" si="13"/>
        <v>170.9539356</v>
      </c>
    </row>
    <row r="273" ht="14.25" customHeight="1">
      <c r="A273" s="42">
        <v>885.0</v>
      </c>
      <c r="B273" s="42">
        <v>1.0</v>
      </c>
      <c r="C273" s="37">
        <v>4.0</v>
      </c>
      <c r="D273" s="37" t="str">
        <f t="shared" si="15"/>
        <v>2</v>
      </c>
      <c r="E273" s="19" t="s">
        <v>889</v>
      </c>
      <c r="F273" s="43">
        <f t="shared" si="5"/>
        <v>0</v>
      </c>
      <c r="G273" s="20">
        <v>885.0</v>
      </c>
      <c r="H273" s="19" t="s">
        <v>889</v>
      </c>
      <c r="I273" s="3">
        <f>SUMIF(sitesfall2020!$A$13:$A$2390, Districts!$G273, sitesfall2020!H$13:H$2390)</f>
        <v>6366</v>
      </c>
      <c r="J273" s="3">
        <f>SUMIF(sitesfall2020!$A$13:$A$2390, Districts!$G273, sitesfall2020!I$13:I$2390)</f>
        <v>377</v>
      </c>
      <c r="K273" s="3">
        <f>SUMIF(sitesfall2020!$A$13:$A$2390, Districts!$G273, sitesfall2020!J$13:J$2390)</f>
        <v>227</v>
      </c>
      <c r="L273" s="3">
        <f>SUMIF(sitesfall2020!$A$13:$A$2390, Districts!$G273, sitesfall2020!K$13:K$2390)</f>
        <v>490.5</v>
      </c>
      <c r="M273" s="44">
        <f t="shared" si="6"/>
        <v>0.09487904493</v>
      </c>
      <c r="N273" s="3">
        <f>SUMIF(sitesfall2020!$A$13:$A$2390, Districts!$G273, sitesfall2020!O$13:O$2390)</f>
        <v>167773.12</v>
      </c>
      <c r="O273" s="3"/>
      <c r="P273" s="3">
        <f>SUMIF(sitesfall2020!$Z$13:$Z$2390,$G273,sitesfall2020!AP$13:AP$2390)</f>
        <v>167773.12</v>
      </c>
      <c r="Q273" s="3">
        <f t="shared" si="7"/>
        <v>26.35455859</v>
      </c>
      <c r="R273" s="3">
        <f t="shared" si="8"/>
        <v>342.0450968</v>
      </c>
      <c r="S273" s="3">
        <f t="shared" si="9"/>
        <v>0</v>
      </c>
      <c r="T273" s="3">
        <f t="shared" si="10"/>
        <v>0</v>
      </c>
      <c r="V273" s="3">
        <f t="shared" si="11"/>
        <v>895176.6535</v>
      </c>
      <c r="W273" s="3">
        <f t="shared" si="12"/>
        <v>727403.5335</v>
      </c>
      <c r="X273" s="3">
        <f t="shared" si="13"/>
        <v>114.2638287</v>
      </c>
    </row>
    <row r="274" ht="14.25" customHeight="1">
      <c r="A274" s="42">
        <v>891.0</v>
      </c>
      <c r="B274" s="42">
        <v>1.0</v>
      </c>
      <c r="C274" s="37">
        <v>6.0</v>
      </c>
      <c r="D274" s="37" t="str">
        <f t="shared" si="15"/>
        <v>2</v>
      </c>
      <c r="E274" s="19" t="s">
        <v>890</v>
      </c>
      <c r="F274" s="43">
        <f t="shared" si="5"/>
        <v>0</v>
      </c>
      <c r="G274" s="20">
        <v>891.0</v>
      </c>
      <c r="H274" s="19" t="s">
        <v>890</v>
      </c>
      <c r="I274" s="3">
        <f>SUMIF(sitesfall2020!$A$13:$A$2390, Districts!$G274, sitesfall2020!H$13:H$2390)</f>
        <v>567</v>
      </c>
      <c r="J274" s="3">
        <f>SUMIF(sitesfall2020!$A$13:$A$2390, Districts!$G274, sitesfall2020!I$13:I$2390)</f>
        <v>158</v>
      </c>
      <c r="K274" s="3">
        <f>SUMIF(sitesfall2020!$A$13:$A$2390, Districts!$G274, sitesfall2020!J$13:J$2390)</f>
        <v>47</v>
      </c>
      <c r="L274" s="3">
        <f>SUMIF(sitesfall2020!$A$13:$A$2390, Districts!$G274, sitesfall2020!K$13:K$2390)</f>
        <v>181.5</v>
      </c>
      <c r="M274" s="44">
        <f t="shared" si="6"/>
        <v>0.3615520282</v>
      </c>
      <c r="N274" s="3">
        <f>SUMIF(sitesfall2020!$A$13:$A$2390, Districts!$G274, sitesfall2020!O$13:O$2390)</f>
        <v>254265.92</v>
      </c>
      <c r="O274" s="3"/>
      <c r="P274" s="3">
        <f>SUMIF(sitesfall2020!$Z$13:$Z$2390,$G274,sitesfall2020!AP$13:AP$2390)</f>
        <v>254265.92</v>
      </c>
      <c r="Q274" s="3">
        <f t="shared" si="7"/>
        <v>448.440776</v>
      </c>
      <c r="R274" s="3">
        <f t="shared" si="8"/>
        <v>1400.91416</v>
      </c>
      <c r="S274" s="3">
        <f t="shared" si="9"/>
        <v>0</v>
      </c>
      <c r="T274" s="3">
        <f t="shared" si="10"/>
        <v>0</v>
      </c>
      <c r="V274" s="3">
        <f t="shared" si="11"/>
        <v>331242.7372</v>
      </c>
      <c r="W274" s="3">
        <f t="shared" si="12"/>
        <v>76976.81721</v>
      </c>
      <c r="X274" s="3">
        <f t="shared" si="13"/>
        <v>135.7615824</v>
      </c>
    </row>
    <row r="275" ht="14.25" customHeight="1">
      <c r="A275" s="42">
        <v>911.0</v>
      </c>
      <c r="B275" s="42">
        <v>1.0</v>
      </c>
      <c r="C275" s="37">
        <v>4.0</v>
      </c>
      <c r="D275" s="37" t="str">
        <f t="shared" si="15"/>
        <v>2</v>
      </c>
      <c r="E275" s="19" t="s">
        <v>891</v>
      </c>
      <c r="F275" s="43">
        <f t="shared" si="5"/>
        <v>0</v>
      </c>
      <c r="G275" s="20">
        <v>911.0</v>
      </c>
      <c r="H275" s="19" t="s">
        <v>891</v>
      </c>
      <c r="I275" s="3">
        <f>SUMIF(sitesfall2020!$A$13:$A$2390, Districts!$G275, sitesfall2020!H$13:H$2390)</f>
        <v>4899</v>
      </c>
      <c r="J275" s="3">
        <f>SUMIF(sitesfall2020!$A$13:$A$2390, Districts!$G275, sitesfall2020!I$13:I$2390)</f>
        <v>798</v>
      </c>
      <c r="K275" s="3">
        <f>SUMIF(sitesfall2020!$A$13:$A$2390, Districts!$G275, sitesfall2020!J$13:J$2390)</f>
        <v>339</v>
      </c>
      <c r="L275" s="3">
        <f>SUMIF(sitesfall2020!$A$13:$A$2390, Districts!$G275, sitesfall2020!K$13:K$2390)</f>
        <v>967.5</v>
      </c>
      <c r="M275" s="44">
        <f t="shared" si="6"/>
        <v>0.2320881813</v>
      </c>
      <c r="N275" s="3">
        <f>SUMIF(sitesfall2020!$A$13:$A$2390, Districts!$G275, sitesfall2020!O$13:O$2390)</f>
        <v>845223.68</v>
      </c>
      <c r="O275" s="3"/>
      <c r="P275" s="3">
        <f>SUMIF(sitesfall2020!$Z$13:$Z$2390,$G275,sitesfall2020!AP$13:AP$2390)</f>
        <v>845223.68</v>
      </c>
      <c r="Q275" s="3">
        <f t="shared" si="7"/>
        <v>172.5298387</v>
      </c>
      <c r="R275" s="3">
        <f t="shared" si="8"/>
        <v>873.6162067</v>
      </c>
      <c r="S275" s="3">
        <f t="shared" si="9"/>
        <v>0</v>
      </c>
      <c r="T275" s="3">
        <f t="shared" si="10"/>
        <v>0</v>
      </c>
      <c r="V275" s="3">
        <f t="shared" si="11"/>
        <v>1765715.417</v>
      </c>
      <c r="W275" s="3">
        <f t="shared" si="12"/>
        <v>920491.7374</v>
      </c>
      <c r="X275" s="3">
        <f t="shared" si="13"/>
        <v>187.8938023</v>
      </c>
    </row>
    <row r="276" ht="14.25" customHeight="1">
      <c r="A276" s="42">
        <v>912.0</v>
      </c>
      <c r="B276" s="42">
        <v>1.0</v>
      </c>
      <c r="C276" s="37">
        <v>5.0</v>
      </c>
      <c r="D276" s="37" t="str">
        <f t="shared" si="15"/>
        <v>2</v>
      </c>
      <c r="E276" s="19" t="s">
        <v>892</v>
      </c>
      <c r="F276" s="43">
        <f t="shared" si="5"/>
        <v>0</v>
      </c>
      <c r="G276" s="20">
        <v>912.0</v>
      </c>
      <c r="H276" s="19" t="s">
        <v>892</v>
      </c>
      <c r="I276" s="3">
        <f>SUMIF(sitesfall2020!$A$13:$A$2390, Districts!$G276, sitesfall2020!H$13:H$2390)</f>
        <v>1682</v>
      </c>
      <c r="J276" s="3">
        <f>SUMIF(sitesfall2020!$A$13:$A$2390, Districts!$G276, sitesfall2020!I$13:I$2390)</f>
        <v>449</v>
      </c>
      <c r="K276" s="3">
        <f>SUMIF(sitesfall2020!$A$13:$A$2390, Districts!$G276, sitesfall2020!J$13:J$2390)</f>
        <v>219</v>
      </c>
      <c r="L276" s="3">
        <f>SUMIF(sitesfall2020!$A$13:$A$2390, Districts!$G276, sitesfall2020!K$13:K$2390)</f>
        <v>558.5</v>
      </c>
      <c r="M276" s="44">
        <f t="shared" si="6"/>
        <v>0.3971462545</v>
      </c>
      <c r="N276" s="3">
        <f>SUMIF(sitesfall2020!$A$13:$A$2390, Districts!$G276, sitesfall2020!O$13:O$2390)</f>
        <v>810225.6</v>
      </c>
      <c r="O276" s="3"/>
      <c r="P276" s="3">
        <f>SUMIF(sitesfall2020!$Z$13:$Z$2390,$G276,sitesfall2020!AP$13:AP$2390)</f>
        <v>810225.6</v>
      </c>
      <c r="Q276" s="3">
        <f t="shared" si="7"/>
        <v>481.7036861</v>
      </c>
      <c r="R276" s="3">
        <f t="shared" si="8"/>
        <v>1450.717278</v>
      </c>
      <c r="S276" s="3">
        <f t="shared" si="9"/>
        <v>0</v>
      </c>
      <c r="T276" s="3">
        <f t="shared" si="10"/>
        <v>0</v>
      </c>
      <c r="V276" s="3">
        <f t="shared" si="11"/>
        <v>1019278.616</v>
      </c>
      <c r="W276" s="3">
        <f t="shared" si="12"/>
        <v>209053.0156</v>
      </c>
      <c r="X276" s="3">
        <f t="shared" si="13"/>
        <v>124.2883565</v>
      </c>
    </row>
    <row r="277" ht="14.25" customHeight="1">
      <c r="A277" s="42">
        <v>914.0</v>
      </c>
      <c r="B277" s="42">
        <v>1.0</v>
      </c>
      <c r="C277" s="37">
        <v>6.0</v>
      </c>
      <c r="D277" s="37" t="str">
        <f t="shared" si="15"/>
        <v>2</v>
      </c>
      <c r="E277" s="19" t="s">
        <v>893</v>
      </c>
      <c r="F277" s="43">
        <f t="shared" si="5"/>
        <v>0</v>
      </c>
      <c r="G277" s="20">
        <v>914.0</v>
      </c>
      <c r="H277" s="19" t="s">
        <v>893</v>
      </c>
      <c r="I277" s="3">
        <f>SUMIF(sitesfall2020!$A$13:$A$2390, Districts!$G277, sitesfall2020!H$13:H$2390)</f>
        <v>294</v>
      </c>
      <c r="J277" s="3">
        <f>SUMIF(sitesfall2020!$A$13:$A$2390, Districts!$G277, sitesfall2020!I$13:I$2390)</f>
        <v>47</v>
      </c>
      <c r="K277" s="3">
        <f>SUMIF(sitesfall2020!$A$13:$A$2390, Districts!$G277, sitesfall2020!J$13:J$2390)</f>
        <v>35</v>
      </c>
      <c r="L277" s="3">
        <f>SUMIF(sitesfall2020!$A$13:$A$2390, Districts!$G277, sitesfall2020!K$13:K$2390)</f>
        <v>64.5</v>
      </c>
      <c r="M277" s="44">
        <f t="shared" si="6"/>
        <v>0.2789115646</v>
      </c>
      <c r="N277" s="3">
        <f>SUMIF(sitesfall2020!$A$13:$A$2390, Districts!$G277, sitesfall2020!O$13:O$2390)</f>
        <v>61461.44</v>
      </c>
      <c r="O277" s="3"/>
      <c r="P277" s="3">
        <f>SUMIF(sitesfall2020!$Z$13:$Z$2390,$G277,sitesfall2020!AP$13:AP$2390)</f>
        <v>61461.44</v>
      </c>
      <c r="Q277" s="3">
        <f t="shared" si="7"/>
        <v>209.052517</v>
      </c>
      <c r="R277" s="3">
        <f t="shared" si="8"/>
        <v>952.8905426</v>
      </c>
      <c r="S277" s="3">
        <f t="shared" si="9"/>
        <v>0</v>
      </c>
      <c r="T277" s="3">
        <f t="shared" si="10"/>
        <v>0</v>
      </c>
      <c r="V277" s="3">
        <f t="shared" si="11"/>
        <v>117714.3612</v>
      </c>
      <c r="W277" s="3">
        <f t="shared" si="12"/>
        <v>56252.92116</v>
      </c>
      <c r="X277" s="3">
        <f t="shared" si="13"/>
        <v>191.3364665</v>
      </c>
    </row>
    <row r="278" ht="14.25" customHeight="1">
      <c r="A278" s="20">
        <v>915.0</v>
      </c>
      <c r="B278" s="46">
        <v>60.0</v>
      </c>
      <c r="C278" s="37"/>
      <c r="D278" s="37">
        <v>2.0</v>
      </c>
      <c r="E278" s="19" t="s">
        <v>318</v>
      </c>
      <c r="F278" s="43">
        <f t="shared" si="5"/>
        <v>0</v>
      </c>
      <c r="G278" s="20">
        <v>915.0</v>
      </c>
      <c r="H278" s="19" t="s">
        <v>318</v>
      </c>
      <c r="I278" s="3">
        <f>SUMIF(sitesfall2020!$A$13:$A$2390, Districts!$G278, sitesfall2020!H$13:H$2390)</f>
        <v>102</v>
      </c>
      <c r="J278" s="3">
        <f>SUMIF(sitesfall2020!$A$13:$A$2390, Districts!$G278, sitesfall2020!I$13:I$2390)</f>
        <v>52</v>
      </c>
      <c r="K278" s="3">
        <f>SUMIF(sitesfall2020!$A$13:$A$2390, Districts!$G278, sitesfall2020!J$13:J$2390)</f>
        <v>10</v>
      </c>
      <c r="L278" s="3">
        <f>SUMIF(sitesfall2020!$A$13:$A$2390, Districts!$G278, sitesfall2020!K$13:K$2390)</f>
        <v>57</v>
      </c>
      <c r="M278" s="44">
        <f t="shared" si="6"/>
        <v>0.6078431373</v>
      </c>
      <c r="N278" s="3">
        <f>SUMIF(sitesfall2020!$A$13:$A$2390, Districts!$G278, sitesfall2020!O$13:O$2390)</f>
        <v>150646.4</v>
      </c>
      <c r="O278" s="3"/>
      <c r="P278" s="3">
        <f>SUMIF(sitesfall2020!$Z$13:$Z$2390,$G278,sitesfall2020!AP$13:AP$2390)</f>
        <v>150646.4</v>
      </c>
      <c r="Q278" s="3">
        <f t="shared" si="7"/>
        <v>1476.92549</v>
      </c>
      <c r="R278" s="3">
        <f t="shared" si="8"/>
        <v>2642.919298</v>
      </c>
      <c r="S278" s="3">
        <f t="shared" si="9"/>
        <v>0</v>
      </c>
      <c r="T278" s="3">
        <f t="shared" si="10"/>
        <v>0</v>
      </c>
      <c r="V278" s="3">
        <f t="shared" si="11"/>
        <v>104026.6447</v>
      </c>
      <c r="W278" s="3">
        <f t="shared" si="12"/>
        <v>-46619.75526</v>
      </c>
      <c r="X278" s="3">
        <f t="shared" si="13"/>
        <v>-457.0564241</v>
      </c>
    </row>
    <row r="279" ht="14.25" customHeight="1">
      <c r="A279" s="20">
        <v>916.0</v>
      </c>
      <c r="B279" s="46">
        <v>60.0</v>
      </c>
      <c r="C279" s="37"/>
      <c r="D279" s="37">
        <v>2.0</v>
      </c>
      <c r="E279" s="19" t="s">
        <v>319</v>
      </c>
      <c r="F279" s="43">
        <f t="shared" si="5"/>
        <v>0</v>
      </c>
      <c r="G279" s="20">
        <v>916.0</v>
      </c>
      <c r="H279" s="19" t="s">
        <v>319</v>
      </c>
      <c r="I279" s="3">
        <f>SUMIF(sitesfall2020!$A$13:$A$2390, Districts!$G279, sitesfall2020!H$13:H$2390)</f>
        <v>1061</v>
      </c>
      <c r="J279" s="3">
        <f>SUMIF(sitesfall2020!$A$13:$A$2390, Districts!$G279, sitesfall2020!I$13:I$2390)</f>
        <v>377</v>
      </c>
      <c r="K279" s="3">
        <f>SUMIF(sitesfall2020!$A$13:$A$2390, Districts!$G279, sitesfall2020!J$13:J$2390)</f>
        <v>45</v>
      </c>
      <c r="L279" s="3">
        <f>SUMIF(sitesfall2020!$A$13:$A$2390, Districts!$G279, sitesfall2020!K$13:K$2390)</f>
        <v>399.5</v>
      </c>
      <c r="M279" s="44">
        <f t="shared" si="6"/>
        <v>0.397737983</v>
      </c>
      <c r="N279" s="3">
        <f>SUMIF(sitesfall2020!$A$13:$A$2390, Districts!$G279, sitesfall2020!O$13:O$2390)</f>
        <v>718463.04</v>
      </c>
      <c r="O279" s="3"/>
      <c r="P279" s="3">
        <f>SUMIF(sitesfall2020!$Z$13:$Z$2390,$G279,sitesfall2020!AP$13:AP$2390)</f>
        <v>718463.04</v>
      </c>
      <c r="Q279" s="3">
        <f t="shared" si="7"/>
        <v>677.1564939</v>
      </c>
      <c r="R279" s="3">
        <f t="shared" si="8"/>
        <v>1798.405607</v>
      </c>
      <c r="S279" s="3">
        <f t="shared" si="9"/>
        <v>0</v>
      </c>
      <c r="T279" s="3">
        <f t="shared" si="10"/>
        <v>0</v>
      </c>
      <c r="V279" s="3">
        <f t="shared" si="11"/>
        <v>729099.0276</v>
      </c>
      <c r="W279" s="3">
        <f t="shared" si="12"/>
        <v>10635.98764</v>
      </c>
      <c r="X279" s="3">
        <f t="shared" si="13"/>
        <v>10.02449354</v>
      </c>
    </row>
    <row r="280" ht="14.25" customHeight="1">
      <c r="A280" s="20">
        <v>917.0</v>
      </c>
      <c r="B280" s="46">
        <v>60.0</v>
      </c>
      <c r="C280" s="37"/>
      <c r="D280" s="37">
        <v>2.0</v>
      </c>
      <c r="E280" s="19" t="s">
        <v>894</v>
      </c>
      <c r="F280" s="43">
        <f t="shared" si="5"/>
        <v>0</v>
      </c>
      <c r="G280" s="20">
        <v>917.0</v>
      </c>
      <c r="H280" s="19" t="s">
        <v>894</v>
      </c>
      <c r="I280" s="3">
        <f>SUMIF(sitesfall2020!$A$13:$A$2390, Districts!$G280, sitesfall2020!H$13:H$2390)</f>
        <v>911</v>
      </c>
      <c r="J280" s="3">
        <f>SUMIF(sitesfall2020!$A$13:$A$2390, Districts!$G280, sitesfall2020!I$13:I$2390)</f>
        <v>245</v>
      </c>
      <c r="K280" s="3">
        <f>SUMIF(sitesfall2020!$A$13:$A$2390, Districts!$G280, sitesfall2020!J$13:J$2390)</f>
        <v>23</v>
      </c>
      <c r="L280" s="3">
        <f>SUMIF(sitesfall2020!$A$13:$A$2390, Districts!$G280, sitesfall2020!K$13:K$2390)</f>
        <v>256.5</v>
      </c>
      <c r="M280" s="44">
        <f t="shared" si="6"/>
        <v>0.2941822173</v>
      </c>
      <c r="N280" s="3">
        <f>SUMIF(sitesfall2020!$A$13:$A$2390, Districts!$G280, sitesfall2020!O$13:O$2390)</f>
        <v>378162.56</v>
      </c>
      <c r="O280" s="3"/>
      <c r="P280" s="3">
        <f>SUMIF(sitesfall2020!$Z$13:$Z$2390,$G280,sitesfall2020!AP$13:AP$2390)</f>
        <v>378162.56</v>
      </c>
      <c r="Q280" s="3">
        <f t="shared" si="7"/>
        <v>415.1070911</v>
      </c>
      <c r="R280" s="3">
        <f t="shared" si="8"/>
        <v>1474.317973</v>
      </c>
      <c r="S280" s="3">
        <f t="shared" si="9"/>
        <v>0</v>
      </c>
      <c r="T280" s="3">
        <f t="shared" si="10"/>
        <v>0</v>
      </c>
      <c r="V280" s="3">
        <f t="shared" si="11"/>
        <v>468119.9014</v>
      </c>
      <c r="W280" s="3">
        <f t="shared" si="12"/>
        <v>89957.34135</v>
      </c>
      <c r="X280" s="3">
        <f t="shared" si="13"/>
        <v>98.7457095</v>
      </c>
    </row>
    <row r="281" ht="14.25" customHeight="1">
      <c r="A281" s="20">
        <v>926.0</v>
      </c>
      <c r="B281" s="46">
        <v>60.0</v>
      </c>
      <c r="C281" s="37"/>
      <c r="D281" s="37">
        <v>2.0</v>
      </c>
      <c r="E281" s="19" t="s">
        <v>321</v>
      </c>
      <c r="F281" s="43">
        <f t="shared" si="5"/>
        <v>0</v>
      </c>
      <c r="G281" s="20">
        <v>926.0</v>
      </c>
      <c r="H281" s="19" t="s">
        <v>321</v>
      </c>
      <c r="I281" s="3">
        <f>SUMIF(sitesfall2020!$A$13:$A$2390, Districts!$G281, sitesfall2020!H$13:H$2390)</f>
        <v>73</v>
      </c>
      <c r="J281" s="3">
        <f>SUMIF(sitesfall2020!$A$13:$A$2390, Districts!$G281, sitesfall2020!I$13:I$2390)</f>
        <v>41</v>
      </c>
      <c r="K281" s="3">
        <f>SUMIF(sitesfall2020!$A$13:$A$2390, Districts!$G281, sitesfall2020!J$13:J$2390)</f>
        <v>3</v>
      </c>
      <c r="L281" s="3">
        <f>SUMIF(sitesfall2020!$A$13:$A$2390, Districts!$G281, sitesfall2020!K$13:K$2390)</f>
        <v>42.5</v>
      </c>
      <c r="M281" s="44">
        <f t="shared" si="6"/>
        <v>0.602739726</v>
      </c>
      <c r="N281" s="3">
        <f>SUMIF(sitesfall2020!$A$13:$A$2390, Districts!$G281, sitesfall2020!O$13:O$2390)</f>
        <v>108373.76</v>
      </c>
      <c r="O281" s="3"/>
      <c r="P281" s="3">
        <f>SUMIF(sitesfall2020!$Z$13:$Z$2390,$G281,sitesfall2020!AP$13:AP$2390)</f>
        <v>108373.76</v>
      </c>
      <c r="Q281" s="3">
        <f t="shared" si="7"/>
        <v>1484.572055</v>
      </c>
      <c r="R281" s="3">
        <f t="shared" si="8"/>
        <v>2549.970824</v>
      </c>
      <c r="S281" s="3">
        <f t="shared" si="9"/>
        <v>0</v>
      </c>
      <c r="T281" s="3">
        <f t="shared" si="10"/>
        <v>0</v>
      </c>
      <c r="V281" s="3">
        <f t="shared" si="11"/>
        <v>77563.72634</v>
      </c>
      <c r="W281" s="3">
        <f t="shared" si="12"/>
        <v>-30810.03366</v>
      </c>
      <c r="X281" s="3">
        <f t="shared" si="13"/>
        <v>-422.0552555</v>
      </c>
    </row>
    <row r="282" ht="14.25" customHeight="1">
      <c r="A282" s="20">
        <v>935.0</v>
      </c>
      <c r="B282" s="46">
        <v>60.0</v>
      </c>
      <c r="C282" s="37"/>
      <c r="D282" s="37">
        <v>2.0</v>
      </c>
      <c r="E282" s="19" t="s">
        <v>322</v>
      </c>
      <c r="F282" s="43">
        <f t="shared" si="5"/>
        <v>0</v>
      </c>
      <c r="G282" s="20">
        <v>935.0</v>
      </c>
      <c r="H282" s="19" t="s">
        <v>322</v>
      </c>
      <c r="I282" s="3">
        <f>SUMIF(sitesfall2020!$A$13:$A$2390, Districts!$G282, sitesfall2020!H$13:H$2390)</f>
        <v>65</v>
      </c>
      <c r="J282" s="3">
        <f>SUMIF(sitesfall2020!$A$13:$A$2390, Districts!$G282, sitesfall2020!I$13:I$2390)</f>
        <v>6</v>
      </c>
      <c r="K282" s="3">
        <f>SUMIF(sitesfall2020!$A$13:$A$2390, Districts!$G282, sitesfall2020!J$13:J$2390)</f>
        <v>1</v>
      </c>
      <c r="L282" s="3">
        <f>SUMIF(sitesfall2020!$A$13:$A$2390, Districts!$G282, sitesfall2020!K$13:K$2390)</f>
        <v>6.5</v>
      </c>
      <c r="M282" s="44">
        <f t="shared" si="6"/>
        <v>0.1076923077</v>
      </c>
      <c r="N282" s="3">
        <f>SUMIF(sitesfall2020!$A$13:$A$2390, Districts!$G282, sitesfall2020!O$13:O$2390)</f>
        <v>7389.12</v>
      </c>
      <c r="O282" s="3"/>
      <c r="P282" s="3">
        <f>SUMIF(sitesfall2020!$Z$13:$Z$2390,$G282,sitesfall2020!AP$13:AP$2390)</f>
        <v>7389.12</v>
      </c>
      <c r="Q282" s="3">
        <f t="shared" si="7"/>
        <v>113.6787692</v>
      </c>
      <c r="R282" s="3">
        <f t="shared" si="8"/>
        <v>1136.787692</v>
      </c>
      <c r="S282" s="3">
        <f t="shared" si="9"/>
        <v>0</v>
      </c>
      <c r="T282" s="3">
        <f t="shared" si="10"/>
        <v>0</v>
      </c>
      <c r="V282" s="3">
        <f t="shared" si="11"/>
        <v>11862.68756</v>
      </c>
      <c r="W282" s="3">
        <f t="shared" si="12"/>
        <v>4473.567559</v>
      </c>
      <c r="X282" s="3">
        <f t="shared" si="13"/>
        <v>68.82411629</v>
      </c>
    </row>
    <row r="283" ht="14.25" customHeight="1">
      <c r="A283" s="20">
        <v>938.0</v>
      </c>
      <c r="B283" s="46">
        <v>60.0</v>
      </c>
      <c r="C283" s="37"/>
      <c r="D283" s="37">
        <v>2.0</v>
      </c>
      <c r="E283" s="19" t="s">
        <v>323</v>
      </c>
      <c r="F283" s="43">
        <f t="shared" si="5"/>
        <v>0</v>
      </c>
      <c r="G283" s="20">
        <v>938.0</v>
      </c>
      <c r="H283" s="19" t="s">
        <v>323</v>
      </c>
      <c r="I283" s="3">
        <f>SUMIF(sitesfall2020!$A$13:$A$2390, Districts!$G283, sitesfall2020!H$13:H$2390)</f>
        <v>189</v>
      </c>
      <c r="J283" s="3">
        <f>SUMIF(sitesfall2020!$A$13:$A$2390, Districts!$G283, sitesfall2020!I$13:I$2390)</f>
        <v>89</v>
      </c>
      <c r="K283" s="3">
        <f>SUMIF(sitesfall2020!$A$13:$A$2390, Districts!$G283, sitesfall2020!J$13:J$2390)</f>
        <v>4</v>
      </c>
      <c r="L283" s="3">
        <f>SUMIF(sitesfall2020!$A$13:$A$2390, Districts!$G283, sitesfall2020!K$13:K$2390)</f>
        <v>91</v>
      </c>
      <c r="M283" s="44">
        <f t="shared" si="6"/>
        <v>0.4920634921</v>
      </c>
      <c r="N283" s="3">
        <f>SUMIF(sitesfall2020!$A$13:$A$2390, Districts!$G283, sitesfall2020!O$13:O$2390)</f>
        <v>254666.88</v>
      </c>
      <c r="O283" s="3"/>
      <c r="P283" s="3">
        <f>SUMIF(sitesfall2020!$Z$13:$Z$2390,$G283,sitesfall2020!AP$13:AP$2390)</f>
        <v>254666.88</v>
      </c>
      <c r="Q283" s="3">
        <f t="shared" si="7"/>
        <v>1347.44381</v>
      </c>
      <c r="R283" s="3">
        <f t="shared" si="8"/>
        <v>2798.537143</v>
      </c>
      <c r="S283" s="3">
        <f t="shared" si="9"/>
        <v>0</v>
      </c>
      <c r="T283" s="3">
        <f t="shared" si="10"/>
        <v>0</v>
      </c>
      <c r="V283" s="3">
        <f t="shared" si="11"/>
        <v>166077.6258</v>
      </c>
      <c r="W283" s="3">
        <f t="shared" si="12"/>
        <v>-88589.25418</v>
      </c>
      <c r="X283" s="3">
        <f t="shared" si="13"/>
        <v>-468.7262126</v>
      </c>
    </row>
    <row r="284" ht="14.25" customHeight="1">
      <c r="A284" s="20">
        <v>966.0</v>
      </c>
      <c r="B284" s="46">
        <v>60.0</v>
      </c>
      <c r="C284" s="37"/>
      <c r="D284" s="37">
        <v>2.0</v>
      </c>
      <c r="E284" s="19" t="s">
        <v>324</v>
      </c>
      <c r="F284" s="43">
        <f t="shared" si="5"/>
        <v>0</v>
      </c>
      <c r="G284" s="20">
        <v>966.0</v>
      </c>
      <c r="H284" s="19" t="s">
        <v>324</v>
      </c>
      <c r="I284" s="3">
        <f>SUMIF(sitesfall2020!$A$13:$A$2390, Districts!$G284, sitesfall2020!H$13:H$2390)</f>
        <v>81</v>
      </c>
      <c r="J284" s="3">
        <f>SUMIF(sitesfall2020!$A$13:$A$2390, Districts!$G284, sitesfall2020!I$13:I$2390)</f>
        <v>21</v>
      </c>
      <c r="K284" s="3">
        <f>SUMIF(sitesfall2020!$A$13:$A$2390, Districts!$G284, sitesfall2020!J$13:J$2390)</f>
        <v>14</v>
      </c>
      <c r="L284" s="3">
        <f>SUMIF(sitesfall2020!$A$13:$A$2390, Districts!$G284, sitesfall2020!K$13:K$2390)</f>
        <v>28</v>
      </c>
      <c r="M284" s="44">
        <f t="shared" si="6"/>
        <v>0.4320987654</v>
      </c>
      <c r="N284" s="3">
        <f>SUMIF(sitesfall2020!$A$13:$A$2390, Districts!$G284, sitesfall2020!O$13:O$2390)</f>
        <v>42960</v>
      </c>
      <c r="O284" s="3"/>
      <c r="P284" s="3">
        <f>SUMIF(sitesfall2020!$Z$13:$Z$2390,$G284,sitesfall2020!AP$13:AP$2390)</f>
        <v>42960</v>
      </c>
      <c r="Q284" s="3">
        <f t="shared" si="7"/>
        <v>530.3703704</v>
      </c>
      <c r="R284" s="3">
        <f t="shared" si="8"/>
        <v>1534.285714</v>
      </c>
      <c r="S284" s="3">
        <f t="shared" si="9"/>
        <v>0</v>
      </c>
      <c r="T284" s="3">
        <f t="shared" si="10"/>
        <v>0</v>
      </c>
      <c r="V284" s="3">
        <f t="shared" si="11"/>
        <v>51100.80794</v>
      </c>
      <c r="W284" s="3">
        <f t="shared" si="12"/>
        <v>8140.807945</v>
      </c>
      <c r="X284" s="3">
        <f t="shared" si="13"/>
        <v>100.5038018</v>
      </c>
    </row>
    <row r="285" ht="14.25" customHeight="1">
      <c r="A285" s="20">
        <v>991.0</v>
      </c>
      <c r="B285" s="46">
        <v>60.0</v>
      </c>
      <c r="C285" s="37"/>
      <c r="D285" s="37">
        <v>2.0</v>
      </c>
      <c r="E285" s="19" t="s">
        <v>325</v>
      </c>
      <c r="F285" s="43">
        <f t="shared" si="5"/>
        <v>0</v>
      </c>
      <c r="G285" s="20">
        <v>991.0</v>
      </c>
      <c r="H285" s="19" t="s">
        <v>325</v>
      </c>
      <c r="I285" s="3">
        <f>SUMIF(sitesfall2020!$A$13:$A$2390, Districts!$G285, sitesfall2020!H$13:H$2390)</f>
        <v>224</v>
      </c>
      <c r="J285" s="3">
        <f>SUMIF(sitesfall2020!$A$13:$A$2390, Districts!$G285, sitesfall2020!I$13:I$2390)</f>
        <v>105</v>
      </c>
      <c r="K285" s="3">
        <f>SUMIF(sitesfall2020!$A$13:$A$2390, Districts!$G285, sitesfall2020!J$13:J$2390)</f>
        <v>16</v>
      </c>
      <c r="L285" s="3">
        <f>SUMIF(sitesfall2020!$A$13:$A$2390, Districts!$G285, sitesfall2020!K$13:K$2390)</f>
        <v>113</v>
      </c>
      <c r="M285" s="44">
        <f t="shared" si="6"/>
        <v>0.5401785714</v>
      </c>
      <c r="N285" s="3">
        <f>SUMIF(sitesfall2020!$A$13:$A$2390, Districts!$G285, sitesfall2020!O$13:O$2390)</f>
        <v>275344.96</v>
      </c>
      <c r="O285" s="3"/>
      <c r="P285" s="3">
        <f>SUMIF(sitesfall2020!$Z$13:$Z$2390,$G285,sitesfall2020!AP$13:AP$2390)</f>
        <v>275344.96</v>
      </c>
      <c r="Q285" s="3">
        <f t="shared" si="7"/>
        <v>1229.218571</v>
      </c>
      <c r="R285" s="3">
        <f t="shared" si="8"/>
        <v>2436.681062</v>
      </c>
      <c r="S285" s="3">
        <f t="shared" si="9"/>
        <v>0</v>
      </c>
      <c r="T285" s="3">
        <f t="shared" si="10"/>
        <v>0</v>
      </c>
      <c r="V285" s="3">
        <f t="shared" si="11"/>
        <v>206228.2606</v>
      </c>
      <c r="W285" s="3">
        <f t="shared" si="12"/>
        <v>-69116.69937</v>
      </c>
      <c r="X285" s="3">
        <f t="shared" si="13"/>
        <v>-308.5566936</v>
      </c>
    </row>
    <row r="286" ht="14.25" customHeight="1">
      <c r="A286" s="20">
        <v>998.0</v>
      </c>
      <c r="B286" s="46">
        <v>60.0</v>
      </c>
      <c r="C286" s="37"/>
      <c r="D286" s="37">
        <v>2.0</v>
      </c>
      <c r="E286" s="19" t="s">
        <v>326</v>
      </c>
      <c r="F286" s="43">
        <f t="shared" si="5"/>
        <v>0</v>
      </c>
      <c r="G286" s="20">
        <v>998.0</v>
      </c>
      <c r="H286" s="19" t="s">
        <v>326</v>
      </c>
      <c r="I286" s="3">
        <f>SUMIF(sitesfall2020!$A$13:$A$2390, Districts!$G286, sitesfall2020!H$13:H$2390)</f>
        <v>22</v>
      </c>
      <c r="J286" s="3">
        <f>SUMIF(sitesfall2020!$A$13:$A$2390, Districts!$G286, sitesfall2020!I$13:I$2390)</f>
        <v>2</v>
      </c>
      <c r="K286" s="3">
        <f>SUMIF(sitesfall2020!$A$13:$A$2390, Districts!$G286, sitesfall2020!J$13:J$2390)</f>
        <v>1</v>
      </c>
      <c r="L286" s="3">
        <f>SUMIF(sitesfall2020!$A$13:$A$2390, Districts!$G286, sitesfall2020!K$13:K$2390)</f>
        <v>2.5</v>
      </c>
      <c r="M286" s="44">
        <f t="shared" si="6"/>
        <v>0.1363636364</v>
      </c>
      <c r="N286" s="3">
        <f>SUMIF(sitesfall2020!$A$13:$A$2390, Districts!$G286, sitesfall2020!O$13:O$2390)</f>
        <v>1202.88</v>
      </c>
      <c r="O286" s="3"/>
      <c r="P286" s="3">
        <f>SUMIF(sitesfall2020!$Z$13:$Z$2390,$G286,sitesfall2020!AP$13:AP$2390)</f>
        <v>1202.88</v>
      </c>
      <c r="Q286" s="3">
        <f t="shared" si="7"/>
        <v>54.67636364</v>
      </c>
      <c r="R286" s="3">
        <f t="shared" si="8"/>
        <v>481.152</v>
      </c>
      <c r="S286" s="3">
        <f t="shared" si="9"/>
        <v>0</v>
      </c>
      <c r="T286" s="3">
        <f t="shared" si="10"/>
        <v>0</v>
      </c>
      <c r="V286" s="3">
        <f t="shared" si="11"/>
        <v>4562.572138</v>
      </c>
      <c r="W286" s="3">
        <f t="shared" si="12"/>
        <v>3359.692138</v>
      </c>
      <c r="X286" s="3">
        <f t="shared" si="13"/>
        <v>152.713279</v>
      </c>
    </row>
    <row r="287" ht="14.25" customHeight="1">
      <c r="A287" s="18">
        <v>1094.0</v>
      </c>
      <c r="B287" s="18"/>
      <c r="C287" s="18"/>
      <c r="D287" s="37">
        <v>2.0</v>
      </c>
      <c r="E287" s="19" t="s">
        <v>328</v>
      </c>
      <c r="F287" s="43">
        <f t="shared" si="5"/>
        <v>0</v>
      </c>
      <c r="G287" s="18">
        <v>1094.0</v>
      </c>
      <c r="H287" s="19" t="str">
        <f>PROPER(VLOOKUP(G287,'Fall20 data fy22 comp rev '!$P$2:$Q$650,2,0))</f>
        <v>Fond Du Lac (Bia)</v>
      </c>
      <c r="I287" s="3">
        <f>SUMIF(sitesfall2020!$A$13:$A$2390, Districts!$G287, sitesfall2020!H$13:H$2390)</f>
        <v>180</v>
      </c>
      <c r="J287" s="3">
        <f>SUMIF(sitesfall2020!$A$13:$A$2390, Districts!$G287, sitesfall2020!I$13:I$2390)</f>
        <v>146</v>
      </c>
      <c r="K287" s="3">
        <f>SUMIF(sitesfall2020!$A$13:$A$2390, Districts!$G287, sitesfall2020!J$13:J$2390)</f>
        <v>18</v>
      </c>
      <c r="L287" s="3">
        <f>SUMIF(sitesfall2020!$A$13:$A$2390, Districts!$G287, sitesfall2020!K$13:K$2390)</f>
        <v>155</v>
      </c>
      <c r="M287" s="44">
        <f t="shared" si="6"/>
        <v>0.9111111111</v>
      </c>
      <c r="N287" s="3">
        <f>SUMIF(sitesfall2020!$A$13:$A$2390, Districts!$G287, sitesfall2020!O$13:O$2390)</f>
        <v>532704</v>
      </c>
      <c r="O287" s="3"/>
      <c r="P287" s="3">
        <f>SUMIF(sitesfall2020!$Z$13:$Z$2390,$G287,sitesfall2020!AP$13:AP$2390)</f>
        <v>532704</v>
      </c>
      <c r="Q287" s="3">
        <f t="shared" si="7"/>
        <v>2959.466667</v>
      </c>
      <c r="R287" s="3">
        <f t="shared" si="8"/>
        <v>3436.8</v>
      </c>
      <c r="S287" s="3">
        <f t="shared" si="9"/>
        <v>0</v>
      </c>
      <c r="T287" s="3">
        <f t="shared" si="10"/>
        <v>0</v>
      </c>
      <c r="V287" s="3">
        <f t="shared" si="11"/>
        <v>282879.4726</v>
      </c>
      <c r="W287" s="3">
        <f t="shared" si="12"/>
        <v>-249824.5274</v>
      </c>
      <c r="X287" s="3">
        <f t="shared" si="13"/>
        <v>-1387.914041</v>
      </c>
    </row>
    <row r="288" ht="14.25" customHeight="1">
      <c r="A288" s="18">
        <v>1115.0</v>
      </c>
      <c r="B288" s="18"/>
      <c r="C288" s="18"/>
      <c r="D288" s="37">
        <v>2.0</v>
      </c>
      <c r="E288" s="19" t="s">
        <v>330</v>
      </c>
      <c r="F288" s="43">
        <f t="shared" si="5"/>
        <v>0</v>
      </c>
      <c r="G288" s="18">
        <v>1115.0</v>
      </c>
      <c r="H288" s="19" t="str">
        <f>PROPER(VLOOKUP(G288,'Fall20 data fy22 comp rev '!$P$2:$Q$650,2,0))</f>
        <v>Bug O Nay Ge Shig (Bia)</v>
      </c>
      <c r="I288" s="3">
        <f>SUMIF(sitesfall2020!$A$13:$A$2390, Districts!$G288, sitesfall2020!H$13:H$2390)</f>
        <v>215</v>
      </c>
      <c r="J288" s="3">
        <f>SUMIF(sitesfall2020!$A$13:$A$2390, Districts!$G288, sitesfall2020!I$13:I$2390)</f>
        <v>172</v>
      </c>
      <c r="K288" s="3">
        <f>SUMIF(sitesfall2020!$A$13:$A$2390, Districts!$G288, sitesfall2020!J$13:J$2390)</f>
        <v>0</v>
      </c>
      <c r="L288" s="3">
        <f>SUMIF(sitesfall2020!$A$13:$A$2390, Districts!$G288, sitesfall2020!K$13:K$2390)</f>
        <v>172</v>
      </c>
      <c r="M288" s="44">
        <f t="shared" si="6"/>
        <v>0.8</v>
      </c>
      <c r="N288" s="3">
        <f>SUMIF(sitesfall2020!$A$13:$A$2390, Districts!$G288, sitesfall2020!O$13:O$2390)</f>
        <v>591129.6</v>
      </c>
      <c r="O288" s="3"/>
      <c r="P288" s="3">
        <f>SUMIF(sitesfall2020!$Z$13:$Z$2390,$G288,sitesfall2020!AP$13:AP$2390)</f>
        <v>591129.6</v>
      </c>
      <c r="Q288" s="3">
        <f t="shared" si="7"/>
        <v>2749.44</v>
      </c>
      <c r="R288" s="3">
        <f t="shared" si="8"/>
        <v>3436.8</v>
      </c>
      <c r="S288" s="3">
        <f t="shared" si="9"/>
        <v>0</v>
      </c>
      <c r="T288" s="3">
        <f t="shared" si="10"/>
        <v>0</v>
      </c>
      <c r="V288" s="3">
        <f t="shared" si="11"/>
        <v>313904.9631</v>
      </c>
      <c r="W288" s="3">
        <f t="shared" si="12"/>
        <v>-277224.6369</v>
      </c>
      <c r="X288" s="3">
        <f t="shared" si="13"/>
        <v>-1289.416916</v>
      </c>
    </row>
    <row r="289" ht="14.25" customHeight="1">
      <c r="A289" s="18">
        <v>1435.0</v>
      </c>
      <c r="D289" s="37">
        <v>2.0</v>
      </c>
      <c r="E289" s="19" t="s">
        <v>332</v>
      </c>
      <c r="F289" s="43">
        <f t="shared" si="5"/>
        <v>0</v>
      </c>
      <c r="G289" s="18">
        <v>1435.0</v>
      </c>
      <c r="H289" s="19" t="str">
        <f>PROPER(VLOOKUP(G289,'Fall20 data fy22 comp rev '!$P$2:$Q$650,2,0))</f>
        <v>Circle Of Life (Bia)</v>
      </c>
      <c r="I289" s="3">
        <f>SUMIF(sitesfall2020!$A$13:$A$2390, Districts!$G289, sitesfall2020!H$13:H$2390)</f>
        <v>144</v>
      </c>
      <c r="J289" s="3">
        <f>SUMIF(sitesfall2020!$A$13:$A$2390, Districts!$G289, sitesfall2020!I$13:I$2390)</f>
        <v>144</v>
      </c>
      <c r="K289" s="3">
        <f>SUMIF(sitesfall2020!$A$13:$A$2390, Districts!$G289, sitesfall2020!J$13:J$2390)</f>
        <v>0</v>
      </c>
      <c r="L289" s="3">
        <f>SUMIF(sitesfall2020!$A$13:$A$2390, Districts!$G289, sitesfall2020!K$13:K$2390)</f>
        <v>144</v>
      </c>
      <c r="M289" s="44">
        <f t="shared" si="6"/>
        <v>1</v>
      </c>
      <c r="N289" s="3">
        <f>SUMIF(sitesfall2020!$A$13:$A$2390, Districts!$G289, sitesfall2020!O$13:O$2390)</f>
        <v>494899.2</v>
      </c>
      <c r="O289" s="3"/>
      <c r="P289" s="3">
        <f>SUMIF(sitesfall2020!$Z$13:$Z$2390,$G289,sitesfall2020!AP$13:AP$2390)</f>
        <v>494899.2</v>
      </c>
      <c r="Q289" s="3">
        <f t="shared" si="7"/>
        <v>3436.8</v>
      </c>
      <c r="R289" s="3">
        <f t="shared" si="8"/>
        <v>3436.8</v>
      </c>
      <c r="S289" s="3">
        <f t="shared" si="9"/>
        <v>0</v>
      </c>
      <c r="T289" s="3">
        <f t="shared" si="10"/>
        <v>0</v>
      </c>
      <c r="V289" s="3">
        <f t="shared" si="11"/>
        <v>262804.1551</v>
      </c>
      <c r="W289" s="3">
        <f t="shared" si="12"/>
        <v>-232095.0449</v>
      </c>
      <c r="X289" s="3">
        <f t="shared" si="13"/>
        <v>-1611.771145</v>
      </c>
    </row>
    <row r="290" ht="14.25" customHeight="1">
      <c r="A290" s="18">
        <v>1480.0</v>
      </c>
      <c r="D290" s="37">
        <v>2.0</v>
      </c>
      <c r="E290" s="19" t="s">
        <v>334</v>
      </c>
      <c r="F290" s="43">
        <f t="shared" si="5"/>
        <v>0</v>
      </c>
      <c r="G290" s="18">
        <v>1480.0</v>
      </c>
      <c r="H290" s="19" t="str">
        <f>PROPER(VLOOKUP(G290,'Fall20 data fy22 comp rev '!$P$2:$Q$650,2,0))</f>
        <v>Nay Ah Shing (Bia)</v>
      </c>
      <c r="I290" s="3">
        <f>SUMIF(sitesfall2020!$A$13:$A$2390, Districts!$G290, sitesfall2020!H$13:H$2390)</f>
        <v>133</v>
      </c>
      <c r="J290" s="3">
        <f>SUMIF(sitesfall2020!$A$13:$A$2390, Districts!$G290, sitesfall2020!I$13:I$2390)</f>
        <v>0</v>
      </c>
      <c r="K290" s="3">
        <f>SUMIF(sitesfall2020!$A$13:$A$2390, Districts!$G290, sitesfall2020!J$13:J$2390)</f>
        <v>0</v>
      </c>
      <c r="L290" s="3">
        <f>SUMIF(sitesfall2020!$A$13:$A$2390, Districts!$G290, sitesfall2020!K$13:K$2390)</f>
        <v>0</v>
      </c>
      <c r="M290" s="44">
        <f t="shared" si="6"/>
        <v>0</v>
      </c>
      <c r="N290" s="3">
        <f>SUMIF(sitesfall2020!$A$13:$A$2390, Districts!$G290, sitesfall2020!O$13:O$2390)</f>
        <v>0</v>
      </c>
      <c r="O290" s="3"/>
      <c r="P290" s="3">
        <f>SUMIF(sitesfall2020!$Z$13:$Z$2390,$G290,sitesfall2020!AP$13:AP$2390)</f>
        <v>0</v>
      </c>
      <c r="Q290" s="3">
        <f t="shared" si="7"/>
        <v>0</v>
      </c>
      <c r="R290" s="3" t="str">
        <f t="shared" si="8"/>
        <v>#DIV/0!</v>
      </c>
      <c r="S290" s="3">
        <f t="shared" si="9"/>
        <v>0</v>
      </c>
      <c r="T290" s="3">
        <f t="shared" si="10"/>
        <v>0</v>
      </c>
      <c r="V290" s="3">
        <f t="shared" si="11"/>
        <v>0</v>
      </c>
      <c r="W290" s="3">
        <f t="shared" si="12"/>
        <v>0</v>
      </c>
      <c r="X290" s="3">
        <f t="shared" si="13"/>
        <v>0</v>
      </c>
    </row>
    <row r="291" ht="14.25" customHeight="1">
      <c r="A291" s="42">
        <v>2071.0</v>
      </c>
      <c r="B291" s="42">
        <v>1.0</v>
      </c>
      <c r="C291" s="37">
        <v>6.0</v>
      </c>
      <c r="D291" s="37" t="str">
        <f t="shared" ref="D291:D362" si="16">IF(OR(C291=1,C291=2,C291=3),"1","2")</f>
        <v>2</v>
      </c>
      <c r="E291" s="19" t="s">
        <v>335</v>
      </c>
      <c r="F291" s="43">
        <f t="shared" si="5"/>
        <v>0</v>
      </c>
      <c r="G291" s="20">
        <v>2071.0</v>
      </c>
      <c r="H291" s="19" t="s">
        <v>335</v>
      </c>
      <c r="I291" s="3">
        <f>SUMIF(sitesfall2020!$A$13:$A$2390, Districts!$G291, sitesfall2020!H$13:H$2390)</f>
        <v>918</v>
      </c>
      <c r="J291" s="3">
        <f>SUMIF(sitesfall2020!$A$13:$A$2390, Districts!$G291, sitesfall2020!I$13:I$2390)</f>
        <v>127</v>
      </c>
      <c r="K291" s="3">
        <f>SUMIF(sitesfall2020!$A$13:$A$2390, Districts!$G291, sitesfall2020!J$13:J$2390)</f>
        <v>41</v>
      </c>
      <c r="L291" s="3">
        <f>SUMIF(sitesfall2020!$A$13:$A$2390, Districts!$G291, sitesfall2020!K$13:K$2390)</f>
        <v>147.5</v>
      </c>
      <c r="M291" s="44">
        <f t="shared" si="6"/>
        <v>0.1830065359</v>
      </c>
      <c r="N291" s="3">
        <f>SUMIF(sitesfall2020!$A$13:$A$2390, Districts!$G291, sitesfall2020!O$13:O$2390)</f>
        <v>111753.28</v>
      </c>
      <c r="O291" s="3"/>
      <c r="P291" s="3">
        <f>SUMIF(sitesfall2020!$Z$13:$Z$2390,$G291,sitesfall2020!AP$13:AP$2390)</f>
        <v>111753.28</v>
      </c>
      <c r="Q291" s="3">
        <f t="shared" si="7"/>
        <v>121.7355991</v>
      </c>
      <c r="R291" s="3">
        <f t="shared" si="8"/>
        <v>757.6493559</v>
      </c>
      <c r="S291" s="3">
        <f t="shared" si="9"/>
        <v>0</v>
      </c>
      <c r="T291" s="3">
        <f t="shared" si="10"/>
        <v>0</v>
      </c>
      <c r="V291" s="3">
        <f t="shared" si="11"/>
        <v>269191.7561</v>
      </c>
      <c r="W291" s="3">
        <f t="shared" si="12"/>
        <v>157438.4761</v>
      </c>
      <c r="X291" s="3">
        <f t="shared" si="13"/>
        <v>171.501608</v>
      </c>
    </row>
    <row r="292" ht="14.25" customHeight="1">
      <c r="A292" s="42">
        <v>2125.0</v>
      </c>
      <c r="B292" s="42">
        <v>1.0</v>
      </c>
      <c r="C292" s="37">
        <v>5.0</v>
      </c>
      <c r="D292" s="37" t="str">
        <f t="shared" si="16"/>
        <v>2</v>
      </c>
      <c r="E292" s="19" t="s">
        <v>895</v>
      </c>
      <c r="F292" s="43">
        <f t="shared" si="5"/>
        <v>0</v>
      </c>
      <c r="G292" s="20">
        <v>2125.0</v>
      </c>
      <c r="H292" s="19" t="s">
        <v>895</v>
      </c>
      <c r="I292" s="3">
        <f>SUMIF(sitesfall2020!$A$13:$A$2390, Districts!$G292, sitesfall2020!H$13:H$2390)</f>
        <v>1006</v>
      </c>
      <c r="J292" s="3">
        <f>SUMIF(sitesfall2020!$A$13:$A$2390, Districts!$G292, sitesfall2020!I$13:I$2390)</f>
        <v>207</v>
      </c>
      <c r="K292" s="3">
        <f>SUMIF(sitesfall2020!$A$13:$A$2390, Districts!$G292, sitesfall2020!J$13:J$2390)</f>
        <v>49</v>
      </c>
      <c r="L292" s="3">
        <f>SUMIF(sitesfall2020!$A$13:$A$2390, Districts!$G292, sitesfall2020!K$13:K$2390)</f>
        <v>231.5</v>
      </c>
      <c r="M292" s="44">
        <f t="shared" si="6"/>
        <v>0.254473161</v>
      </c>
      <c r="N292" s="3">
        <f>SUMIF(sitesfall2020!$A$13:$A$2390, Districts!$G292, sitesfall2020!O$13:O$2390)</f>
        <v>243554.56</v>
      </c>
      <c r="O292" s="3"/>
      <c r="P292" s="3">
        <f>SUMIF(sitesfall2020!$Z$13:$Z$2390,$G292,sitesfall2020!AP$13:AP$2390)</f>
        <v>243554.56</v>
      </c>
      <c r="Q292" s="3">
        <f t="shared" si="7"/>
        <v>242.1019483</v>
      </c>
      <c r="R292" s="3">
        <f t="shared" si="8"/>
        <v>1052.071533</v>
      </c>
      <c r="S292" s="3">
        <f t="shared" si="9"/>
        <v>0</v>
      </c>
      <c r="T292" s="3">
        <f t="shared" si="10"/>
        <v>0</v>
      </c>
      <c r="V292" s="3">
        <f t="shared" si="11"/>
        <v>422494.18</v>
      </c>
      <c r="W292" s="3">
        <f t="shared" si="12"/>
        <v>178939.62</v>
      </c>
      <c r="X292" s="3">
        <f t="shared" si="13"/>
        <v>177.8723857</v>
      </c>
    </row>
    <row r="293" ht="14.25" customHeight="1">
      <c r="A293" s="42">
        <v>2134.0</v>
      </c>
      <c r="B293" s="42">
        <v>1.0</v>
      </c>
      <c r="C293" s="37">
        <v>6.0</v>
      </c>
      <c r="D293" s="37" t="str">
        <f t="shared" si="16"/>
        <v>2</v>
      </c>
      <c r="E293" s="19" t="s">
        <v>896</v>
      </c>
      <c r="F293" s="43">
        <f t="shared" si="5"/>
        <v>0</v>
      </c>
      <c r="G293" s="20">
        <v>2134.0</v>
      </c>
      <c r="H293" s="19" t="s">
        <v>896</v>
      </c>
      <c r="I293" s="3">
        <f>SUMIF(sitesfall2020!$A$13:$A$2390, Districts!$G293, sitesfall2020!H$13:H$2390)</f>
        <v>741</v>
      </c>
      <c r="J293" s="3">
        <f>SUMIF(sitesfall2020!$A$13:$A$2390, Districts!$G293, sitesfall2020!I$13:I$2390)</f>
        <v>199</v>
      </c>
      <c r="K293" s="3">
        <f>SUMIF(sitesfall2020!$A$13:$A$2390, Districts!$G293, sitesfall2020!J$13:J$2390)</f>
        <v>77</v>
      </c>
      <c r="L293" s="3">
        <f>SUMIF(sitesfall2020!$A$13:$A$2390, Districts!$G293, sitesfall2020!K$13:K$2390)</f>
        <v>237.5</v>
      </c>
      <c r="M293" s="44">
        <f t="shared" si="6"/>
        <v>0.3724696356</v>
      </c>
      <c r="N293" s="3">
        <f>SUMIF(sitesfall2020!$A$13:$A$2390, Districts!$G293, sitesfall2020!O$13:O$2390)</f>
        <v>327469.76</v>
      </c>
      <c r="O293" s="3"/>
      <c r="P293" s="3">
        <f>SUMIF(sitesfall2020!$Z$13:$Z$2390,$G293,sitesfall2020!AP$13:AP$2390)</f>
        <v>327469.76</v>
      </c>
      <c r="Q293" s="3">
        <f t="shared" si="7"/>
        <v>441.9295007</v>
      </c>
      <c r="R293" s="3">
        <f t="shared" si="8"/>
        <v>1378.820042</v>
      </c>
      <c r="S293" s="3">
        <f t="shared" si="9"/>
        <v>0</v>
      </c>
      <c r="T293" s="3">
        <f t="shared" si="10"/>
        <v>0</v>
      </c>
      <c r="V293" s="3">
        <f t="shared" si="11"/>
        <v>433444.3531</v>
      </c>
      <c r="W293" s="3">
        <f t="shared" si="12"/>
        <v>105974.5931</v>
      </c>
      <c r="X293" s="3">
        <f t="shared" si="13"/>
        <v>143.0156452</v>
      </c>
    </row>
    <row r="294" ht="14.25" customHeight="1">
      <c r="A294" s="42">
        <v>2135.0</v>
      </c>
      <c r="B294" s="42">
        <v>1.0</v>
      </c>
      <c r="C294" s="37">
        <v>5.0</v>
      </c>
      <c r="D294" s="37" t="str">
        <f t="shared" si="16"/>
        <v>2</v>
      </c>
      <c r="E294" s="19" t="s">
        <v>897</v>
      </c>
      <c r="F294" s="43">
        <f t="shared" si="5"/>
        <v>0</v>
      </c>
      <c r="G294" s="20">
        <v>2135.0</v>
      </c>
      <c r="H294" s="19" t="s">
        <v>897</v>
      </c>
      <c r="I294" s="3">
        <f>SUMIF(sitesfall2020!$A$13:$A$2390, Districts!$G294, sitesfall2020!H$13:H$2390)</f>
        <v>850</v>
      </c>
      <c r="J294" s="3">
        <f>SUMIF(sitesfall2020!$A$13:$A$2390, Districts!$G294, sitesfall2020!I$13:I$2390)</f>
        <v>161</v>
      </c>
      <c r="K294" s="3">
        <f>SUMIF(sitesfall2020!$A$13:$A$2390, Districts!$G294, sitesfall2020!J$13:J$2390)</f>
        <v>45</v>
      </c>
      <c r="L294" s="3">
        <f>SUMIF(sitesfall2020!$A$13:$A$2390, Districts!$G294, sitesfall2020!K$13:K$2390)</f>
        <v>183.5</v>
      </c>
      <c r="M294" s="44">
        <f t="shared" si="6"/>
        <v>0.2423529412</v>
      </c>
      <c r="N294" s="3">
        <f>SUMIF(sitesfall2020!$A$13:$A$2390, Districts!$G294, sitesfall2020!O$13:O$2390)</f>
        <v>174818.56</v>
      </c>
      <c r="O294" s="3"/>
      <c r="P294" s="3">
        <f>SUMIF(sitesfall2020!$Z$13:$Z$2390,$G294,sitesfall2020!AP$13:AP$2390)</f>
        <v>174818.56</v>
      </c>
      <c r="Q294" s="3">
        <f t="shared" si="7"/>
        <v>205.6688941</v>
      </c>
      <c r="R294" s="3">
        <f t="shared" si="8"/>
        <v>952.6897003</v>
      </c>
      <c r="S294" s="3">
        <f t="shared" si="9"/>
        <v>0</v>
      </c>
      <c r="T294" s="3">
        <f t="shared" si="10"/>
        <v>0</v>
      </c>
      <c r="V294" s="3">
        <f t="shared" si="11"/>
        <v>334892.7949</v>
      </c>
      <c r="W294" s="3">
        <f t="shared" si="12"/>
        <v>160074.2349</v>
      </c>
      <c r="X294" s="3">
        <f t="shared" si="13"/>
        <v>188.3226293</v>
      </c>
    </row>
    <row r="295" ht="14.25" customHeight="1">
      <c r="A295" s="42">
        <v>2137.0</v>
      </c>
      <c r="B295" s="42">
        <v>1.0</v>
      </c>
      <c r="C295" s="37">
        <v>6.0</v>
      </c>
      <c r="D295" s="37" t="str">
        <f t="shared" si="16"/>
        <v>2</v>
      </c>
      <c r="E295" s="19" t="s">
        <v>898</v>
      </c>
      <c r="F295" s="43">
        <f t="shared" si="5"/>
        <v>0</v>
      </c>
      <c r="G295" s="20">
        <v>2137.0</v>
      </c>
      <c r="H295" s="19" t="s">
        <v>898</v>
      </c>
      <c r="I295" s="3">
        <f>SUMIF(sitesfall2020!$A$13:$A$2390, Districts!$G295, sitesfall2020!H$13:H$2390)</f>
        <v>533</v>
      </c>
      <c r="J295" s="3">
        <f>SUMIF(sitesfall2020!$A$13:$A$2390, Districts!$G295, sitesfall2020!I$13:I$2390)</f>
        <v>85</v>
      </c>
      <c r="K295" s="3">
        <f>SUMIF(sitesfall2020!$A$13:$A$2390, Districts!$G295, sitesfall2020!J$13:J$2390)</f>
        <v>31</v>
      </c>
      <c r="L295" s="3">
        <f>SUMIF(sitesfall2020!$A$13:$A$2390, Districts!$G295, sitesfall2020!K$13:K$2390)</f>
        <v>100.5</v>
      </c>
      <c r="M295" s="44">
        <f t="shared" si="6"/>
        <v>0.2176360225</v>
      </c>
      <c r="N295" s="3">
        <f>SUMIF(sitesfall2020!$A$13:$A$2390, Districts!$G295, sitesfall2020!O$13:O$2390)</f>
        <v>83170.56</v>
      </c>
      <c r="O295" s="3"/>
      <c r="P295" s="3">
        <f>SUMIF(sitesfall2020!$Z$13:$Z$2390,$G295,sitesfall2020!AP$13:AP$2390)</f>
        <v>83170.56</v>
      </c>
      <c r="Q295" s="3">
        <f t="shared" si="7"/>
        <v>156.0423265</v>
      </c>
      <c r="R295" s="3">
        <f t="shared" si="8"/>
        <v>827.5677612</v>
      </c>
      <c r="S295" s="3">
        <f t="shared" si="9"/>
        <v>0</v>
      </c>
      <c r="T295" s="3">
        <f t="shared" si="10"/>
        <v>0</v>
      </c>
      <c r="V295" s="3">
        <f t="shared" si="11"/>
        <v>183415.3999</v>
      </c>
      <c r="W295" s="3">
        <f t="shared" si="12"/>
        <v>100244.8399</v>
      </c>
      <c r="X295" s="3">
        <f t="shared" si="13"/>
        <v>188.0766228</v>
      </c>
    </row>
    <row r="296" ht="14.25" customHeight="1">
      <c r="A296" s="42">
        <v>2142.0</v>
      </c>
      <c r="B296" s="42">
        <v>1.0</v>
      </c>
      <c r="C296" s="37">
        <v>5.0</v>
      </c>
      <c r="D296" s="37" t="str">
        <f t="shared" si="16"/>
        <v>2</v>
      </c>
      <c r="E296" s="19" t="s">
        <v>899</v>
      </c>
      <c r="F296" s="43">
        <f t="shared" si="5"/>
        <v>0</v>
      </c>
      <c r="G296" s="20">
        <v>2142.0</v>
      </c>
      <c r="H296" s="19" t="s">
        <v>899</v>
      </c>
      <c r="I296" s="3">
        <f>SUMIF(sitesfall2020!$A$13:$A$2390, Districts!$G296, sitesfall2020!H$13:H$2390)</f>
        <v>1951</v>
      </c>
      <c r="J296" s="3">
        <f>SUMIF(sitesfall2020!$A$13:$A$2390, Districts!$G296, sitesfall2020!I$13:I$2390)</f>
        <v>596</v>
      </c>
      <c r="K296" s="3">
        <f>SUMIF(sitesfall2020!$A$13:$A$2390, Districts!$G296, sitesfall2020!J$13:J$2390)</f>
        <v>170</v>
      </c>
      <c r="L296" s="3">
        <f>SUMIF(sitesfall2020!$A$13:$A$2390, Districts!$G296, sitesfall2020!K$13:K$2390)</f>
        <v>681</v>
      </c>
      <c r="M296" s="44">
        <f t="shared" si="6"/>
        <v>0.3926191697</v>
      </c>
      <c r="N296" s="3">
        <f>SUMIF(sitesfall2020!$A$13:$A$2390, Districts!$G296, sitesfall2020!O$13:O$2390)</f>
        <v>1075317.44</v>
      </c>
      <c r="O296" s="3"/>
      <c r="P296" s="3">
        <f>SUMIF(sitesfall2020!$Z$13:$Z$2390,$G296,sitesfall2020!AP$13:AP$2390)</f>
        <v>1075317.44</v>
      </c>
      <c r="Q296" s="3">
        <f t="shared" si="7"/>
        <v>551.1621937</v>
      </c>
      <c r="R296" s="3">
        <f t="shared" si="8"/>
        <v>1579.027078</v>
      </c>
      <c r="S296" s="3">
        <f t="shared" si="9"/>
        <v>0</v>
      </c>
      <c r="T296" s="3">
        <f t="shared" si="10"/>
        <v>0</v>
      </c>
      <c r="V296" s="3">
        <f t="shared" si="11"/>
        <v>1242844.65</v>
      </c>
      <c r="W296" s="3">
        <f t="shared" si="12"/>
        <v>167527.2104</v>
      </c>
      <c r="X296" s="3">
        <f t="shared" si="13"/>
        <v>85.86735539</v>
      </c>
    </row>
    <row r="297" ht="14.25" customHeight="1">
      <c r="A297" s="42">
        <v>2143.0</v>
      </c>
      <c r="B297" s="42">
        <v>1.0</v>
      </c>
      <c r="C297" s="37">
        <v>6.0</v>
      </c>
      <c r="D297" s="37" t="str">
        <f t="shared" si="16"/>
        <v>2</v>
      </c>
      <c r="E297" s="19" t="s">
        <v>341</v>
      </c>
      <c r="F297" s="43">
        <f t="shared" si="5"/>
        <v>0</v>
      </c>
      <c r="G297" s="20">
        <v>2143.0</v>
      </c>
      <c r="H297" s="19" t="s">
        <v>341</v>
      </c>
      <c r="I297" s="3">
        <f>SUMIF(sitesfall2020!$A$13:$A$2390, Districts!$G297, sitesfall2020!H$13:H$2390)</f>
        <v>760</v>
      </c>
      <c r="J297" s="3">
        <f>SUMIF(sitesfall2020!$A$13:$A$2390, Districts!$G297, sitesfall2020!I$13:I$2390)</f>
        <v>111</v>
      </c>
      <c r="K297" s="3">
        <f>SUMIF(sitesfall2020!$A$13:$A$2390, Districts!$G297, sitesfall2020!J$13:J$2390)</f>
        <v>53</v>
      </c>
      <c r="L297" s="3">
        <f>SUMIF(sitesfall2020!$A$13:$A$2390, Districts!$G297, sitesfall2020!K$13:K$2390)</f>
        <v>137.5</v>
      </c>
      <c r="M297" s="44">
        <f t="shared" si="6"/>
        <v>0.2157894737</v>
      </c>
      <c r="N297" s="3">
        <f>SUMIF(sitesfall2020!$A$13:$A$2390, Districts!$G297, sitesfall2020!O$13:O$2390)</f>
        <v>108144.64</v>
      </c>
      <c r="O297" s="3"/>
      <c r="P297" s="3">
        <f>SUMIF(sitesfall2020!$Z$13:$Z$2390,$G297,sitesfall2020!AP$13:AP$2390)</f>
        <v>108144.64</v>
      </c>
      <c r="Q297" s="3">
        <f t="shared" si="7"/>
        <v>142.2955789</v>
      </c>
      <c r="R297" s="3">
        <f t="shared" si="8"/>
        <v>786.5064727</v>
      </c>
      <c r="S297" s="3">
        <f t="shared" si="9"/>
        <v>0</v>
      </c>
      <c r="T297" s="3">
        <f t="shared" si="10"/>
        <v>0</v>
      </c>
      <c r="V297" s="3">
        <f t="shared" si="11"/>
        <v>250941.4676</v>
      </c>
      <c r="W297" s="3">
        <f t="shared" si="12"/>
        <v>142796.8276</v>
      </c>
      <c r="X297" s="3">
        <f t="shared" si="13"/>
        <v>187.8905626</v>
      </c>
    </row>
    <row r="298" ht="14.25" customHeight="1">
      <c r="A298" s="42">
        <v>2144.0</v>
      </c>
      <c r="B298" s="42">
        <v>1.0</v>
      </c>
      <c r="C298" s="37">
        <v>4.0</v>
      </c>
      <c r="D298" s="37" t="str">
        <f t="shared" si="16"/>
        <v>2</v>
      </c>
      <c r="E298" s="19" t="s">
        <v>900</v>
      </c>
      <c r="F298" s="43">
        <f t="shared" si="5"/>
        <v>0</v>
      </c>
      <c r="G298" s="20">
        <v>2144.0</v>
      </c>
      <c r="H298" s="19" t="s">
        <v>900</v>
      </c>
      <c r="I298" s="3">
        <f>SUMIF(sitesfall2020!$A$13:$A$2390, Districts!$G298, sitesfall2020!H$13:H$2390)</f>
        <v>3341</v>
      </c>
      <c r="J298" s="3">
        <f>SUMIF(sitesfall2020!$A$13:$A$2390, Districts!$G298, sitesfall2020!I$13:I$2390)</f>
        <v>302</v>
      </c>
      <c r="K298" s="3">
        <f>SUMIF(sitesfall2020!$A$13:$A$2390, Districts!$G298, sitesfall2020!J$13:J$2390)</f>
        <v>112</v>
      </c>
      <c r="L298" s="3">
        <f>SUMIF(sitesfall2020!$A$13:$A$2390, Districts!$G298, sitesfall2020!K$13:K$2390)</f>
        <v>358</v>
      </c>
      <c r="M298" s="44">
        <f t="shared" si="6"/>
        <v>0.1239149955</v>
      </c>
      <c r="N298" s="3">
        <f>SUMIF(sitesfall2020!$A$13:$A$2390, Districts!$G298, sitesfall2020!O$13:O$2390)</f>
        <v>170923.52</v>
      </c>
      <c r="O298" s="3"/>
      <c r="P298" s="3">
        <f>SUMIF(sitesfall2020!$Z$13:$Z$2390,$G298,sitesfall2020!AP$13:AP$2390)</f>
        <v>170923.52</v>
      </c>
      <c r="Q298" s="3">
        <f t="shared" si="7"/>
        <v>51.1593894</v>
      </c>
      <c r="R298" s="3">
        <f t="shared" si="8"/>
        <v>477.44</v>
      </c>
      <c r="S298" s="3">
        <f t="shared" si="9"/>
        <v>0</v>
      </c>
      <c r="T298" s="3">
        <f t="shared" si="10"/>
        <v>0</v>
      </c>
      <c r="V298" s="3">
        <f t="shared" si="11"/>
        <v>653360.3302</v>
      </c>
      <c r="W298" s="3">
        <f t="shared" si="12"/>
        <v>482436.8102</v>
      </c>
      <c r="X298" s="3">
        <f t="shared" si="13"/>
        <v>144.3989255</v>
      </c>
    </row>
    <row r="299" ht="14.25" customHeight="1">
      <c r="A299" s="42">
        <v>2149.0</v>
      </c>
      <c r="B299" s="42">
        <v>1.0</v>
      </c>
      <c r="C299" s="37">
        <v>5.0</v>
      </c>
      <c r="D299" s="37" t="str">
        <f t="shared" si="16"/>
        <v>2</v>
      </c>
      <c r="E299" s="19" t="s">
        <v>901</v>
      </c>
      <c r="F299" s="43">
        <f t="shared" si="5"/>
        <v>0</v>
      </c>
      <c r="G299" s="20">
        <v>2149.0</v>
      </c>
      <c r="H299" s="19" t="s">
        <v>901</v>
      </c>
      <c r="I299" s="3">
        <f>SUMIF(sitesfall2020!$A$13:$A$2390, Districts!$G299, sitesfall2020!H$13:H$2390)</f>
        <v>1348</v>
      </c>
      <c r="J299" s="3">
        <f>SUMIF(sitesfall2020!$A$13:$A$2390, Districts!$G299, sitesfall2020!I$13:I$2390)</f>
        <v>282</v>
      </c>
      <c r="K299" s="3">
        <f>SUMIF(sitesfall2020!$A$13:$A$2390, Districts!$G299, sitesfall2020!J$13:J$2390)</f>
        <v>118</v>
      </c>
      <c r="L299" s="3">
        <f>SUMIF(sitesfall2020!$A$13:$A$2390, Districts!$G299, sitesfall2020!K$13:K$2390)</f>
        <v>341</v>
      </c>
      <c r="M299" s="44">
        <f t="shared" si="6"/>
        <v>0.296735905</v>
      </c>
      <c r="N299" s="3">
        <f>SUMIF(sitesfall2020!$A$13:$A$2390, Districts!$G299, sitesfall2020!O$13:O$2390)</f>
        <v>407890.88</v>
      </c>
      <c r="O299" s="3"/>
      <c r="P299" s="3">
        <f>SUMIF(sitesfall2020!$Z$13:$Z$2390,$G299,sitesfall2020!AP$13:AP$2390)</f>
        <v>407890.88</v>
      </c>
      <c r="Q299" s="3">
        <f t="shared" si="7"/>
        <v>302.5896736</v>
      </c>
      <c r="R299" s="3">
        <f t="shared" si="8"/>
        <v>1196.160938</v>
      </c>
      <c r="S299" s="3">
        <f t="shared" si="9"/>
        <v>0</v>
      </c>
      <c r="T299" s="3">
        <f t="shared" si="10"/>
        <v>0</v>
      </c>
      <c r="V299" s="3">
        <f t="shared" si="11"/>
        <v>622334.8396</v>
      </c>
      <c r="W299" s="3">
        <f t="shared" si="12"/>
        <v>214443.9596</v>
      </c>
      <c r="X299" s="3">
        <f t="shared" si="13"/>
        <v>159.0830561</v>
      </c>
    </row>
    <row r="300" ht="14.25" customHeight="1">
      <c r="A300" s="42">
        <v>2155.0</v>
      </c>
      <c r="B300" s="42">
        <v>1.0</v>
      </c>
      <c r="C300" s="37">
        <v>5.0</v>
      </c>
      <c r="D300" s="37" t="str">
        <f t="shared" si="16"/>
        <v>2</v>
      </c>
      <c r="E300" s="19" t="s">
        <v>902</v>
      </c>
      <c r="F300" s="43">
        <f t="shared" si="5"/>
        <v>0</v>
      </c>
      <c r="G300" s="20">
        <v>2155.0</v>
      </c>
      <c r="H300" s="19" t="s">
        <v>902</v>
      </c>
      <c r="I300" s="3">
        <f>SUMIF(sitesfall2020!$A$13:$A$2390, Districts!$G300, sitesfall2020!H$13:H$2390)</f>
        <v>1033</v>
      </c>
      <c r="J300" s="3">
        <f>SUMIF(sitesfall2020!$A$13:$A$2390, Districts!$G300, sitesfall2020!I$13:I$2390)</f>
        <v>272</v>
      </c>
      <c r="K300" s="3">
        <f>SUMIF(sitesfall2020!$A$13:$A$2390, Districts!$G300, sitesfall2020!J$13:J$2390)</f>
        <v>132</v>
      </c>
      <c r="L300" s="3">
        <f>SUMIF(sitesfall2020!$A$13:$A$2390, Districts!$G300, sitesfall2020!K$13:K$2390)</f>
        <v>338</v>
      </c>
      <c r="M300" s="44">
        <f t="shared" si="6"/>
        <v>0.3910939013</v>
      </c>
      <c r="N300" s="3">
        <f>SUMIF(sitesfall2020!$A$13:$A$2390, Districts!$G300, sitesfall2020!O$13:O$2390)</f>
        <v>478918.08</v>
      </c>
      <c r="O300" s="3"/>
      <c r="P300" s="3">
        <f>SUMIF(sitesfall2020!$Z$13:$Z$2390,$G300,sitesfall2020!AP$13:AP$2390)</f>
        <v>478918.08</v>
      </c>
      <c r="Q300" s="3">
        <f t="shared" si="7"/>
        <v>463.6186641</v>
      </c>
      <c r="R300" s="3">
        <f t="shared" si="8"/>
        <v>1416.917396</v>
      </c>
      <c r="S300" s="3">
        <f t="shared" si="9"/>
        <v>0</v>
      </c>
      <c r="T300" s="3">
        <f t="shared" si="10"/>
        <v>0</v>
      </c>
      <c r="V300" s="3">
        <f t="shared" si="11"/>
        <v>616859.753</v>
      </c>
      <c r="W300" s="3">
        <f t="shared" si="12"/>
        <v>137941.673</v>
      </c>
      <c r="X300" s="3">
        <f t="shared" si="13"/>
        <v>133.5350175</v>
      </c>
    </row>
    <row r="301" ht="14.25" customHeight="1">
      <c r="A301" s="42">
        <v>2159.0</v>
      </c>
      <c r="B301" s="42">
        <v>1.0</v>
      </c>
      <c r="C301" s="37">
        <v>6.0</v>
      </c>
      <c r="D301" s="37" t="str">
        <f t="shared" si="16"/>
        <v>2</v>
      </c>
      <c r="E301" s="19" t="s">
        <v>903</v>
      </c>
      <c r="F301" s="43">
        <f t="shared" si="5"/>
        <v>0</v>
      </c>
      <c r="G301" s="20">
        <v>2159.0</v>
      </c>
      <c r="H301" s="19" t="s">
        <v>903</v>
      </c>
      <c r="I301" s="3">
        <f>SUMIF(sitesfall2020!$A$13:$A$2390, Districts!$G301, sitesfall2020!H$13:H$2390)</f>
        <v>479</v>
      </c>
      <c r="J301" s="3">
        <f>SUMIF(sitesfall2020!$A$13:$A$2390, Districts!$G301, sitesfall2020!I$13:I$2390)</f>
        <v>127</v>
      </c>
      <c r="K301" s="3">
        <f>SUMIF(sitesfall2020!$A$13:$A$2390, Districts!$G301, sitesfall2020!J$13:J$2390)</f>
        <v>22</v>
      </c>
      <c r="L301" s="3">
        <f>SUMIF(sitesfall2020!$A$13:$A$2390, Districts!$G301, sitesfall2020!K$13:K$2390)</f>
        <v>138</v>
      </c>
      <c r="M301" s="44">
        <f t="shared" si="6"/>
        <v>0.3110647182</v>
      </c>
      <c r="N301" s="3">
        <f>SUMIF(sitesfall2020!$A$13:$A$2390, Districts!$G301, sitesfall2020!O$13:O$2390)</f>
        <v>179458.24</v>
      </c>
      <c r="O301" s="3"/>
      <c r="P301" s="3">
        <f>SUMIF(sitesfall2020!$Z$13:$Z$2390,$G301,sitesfall2020!AP$13:AP$2390)</f>
        <v>179458.24</v>
      </c>
      <c r="Q301" s="3">
        <f t="shared" si="7"/>
        <v>374.651858</v>
      </c>
      <c r="R301" s="3">
        <f t="shared" si="8"/>
        <v>1300.422029</v>
      </c>
      <c r="S301" s="3">
        <f t="shared" si="9"/>
        <v>0</v>
      </c>
      <c r="T301" s="3">
        <f t="shared" si="10"/>
        <v>0</v>
      </c>
      <c r="V301" s="3">
        <f t="shared" si="11"/>
        <v>251853.982</v>
      </c>
      <c r="W301" s="3">
        <f t="shared" si="12"/>
        <v>72395.74201</v>
      </c>
      <c r="X301" s="3">
        <f t="shared" si="13"/>
        <v>151.1393361</v>
      </c>
    </row>
    <row r="302" ht="14.25" customHeight="1">
      <c r="A302" s="42">
        <v>2164.0</v>
      </c>
      <c r="B302" s="42">
        <v>1.0</v>
      </c>
      <c r="C302" s="37">
        <v>5.0</v>
      </c>
      <c r="D302" s="37" t="str">
        <f t="shared" si="16"/>
        <v>2</v>
      </c>
      <c r="E302" s="19" t="s">
        <v>346</v>
      </c>
      <c r="F302" s="43">
        <f t="shared" si="5"/>
        <v>0</v>
      </c>
      <c r="G302" s="20">
        <v>2164.0</v>
      </c>
      <c r="H302" s="19" t="s">
        <v>346</v>
      </c>
      <c r="I302" s="3">
        <f>SUMIF(sitesfall2020!$A$13:$A$2390, Districts!$G302, sitesfall2020!H$13:H$2390)</f>
        <v>1585</v>
      </c>
      <c r="J302" s="3">
        <f>SUMIF(sitesfall2020!$A$13:$A$2390, Districts!$G302, sitesfall2020!I$13:I$2390)</f>
        <v>254</v>
      </c>
      <c r="K302" s="3">
        <f>SUMIF(sitesfall2020!$A$13:$A$2390, Districts!$G302, sitesfall2020!J$13:J$2390)</f>
        <v>58</v>
      </c>
      <c r="L302" s="3">
        <f>SUMIF(sitesfall2020!$A$13:$A$2390, Districts!$G302, sitesfall2020!K$13:K$2390)</f>
        <v>283</v>
      </c>
      <c r="M302" s="44">
        <f t="shared" si="6"/>
        <v>0.1968454259</v>
      </c>
      <c r="N302" s="3">
        <f>SUMIF(sitesfall2020!$A$13:$A$2390, Districts!$G302, sitesfall2020!O$13:O$2390)</f>
        <v>231182.08</v>
      </c>
      <c r="O302" s="3"/>
      <c r="P302" s="3">
        <f>SUMIF(sitesfall2020!$Z$13:$Z$2390,$G302,sitesfall2020!AP$13:AP$2390)</f>
        <v>231182.08</v>
      </c>
      <c r="Q302" s="3">
        <f t="shared" si="7"/>
        <v>145.8562019</v>
      </c>
      <c r="R302" s="3">
        <f t="shared" si="8"/>
        <v>816.8978092</v>
      </c>
      <c r="S302" s="3">
        <f t="shared" si="9"/>
        <v>0</v>
      </c>
      <c r="T302" s="3">
        <f t="shared" si="10"/>
        <v>0</v>
      </c>
      <c r="V302" s="3">
        <f t="shared" si="11"/>
        <v>516483.166</v>
      </c>
      <c r="W302" s="3">
        <f t="shared" si="12"/>
        <v>285301.086</v>
      </c>
      <c r="X302" s="3">
        <f t="shared" si="13"/>
        <v>180.0006852</v>
      </c>
    </row>
    <row r="303" ht="14.25" customHeight="1">
      <c r="A303" s="42">
        <v>2165.0</v>
      </c>
      <c r="B303" s="42">
        <v>1.0</v>
      </c>
      <c r="C303" s="37">
        <v>5.0</v>
      </c>
      <c r="D303" s="37" t="str">
        <f t="shared" si="16"/>
        <v>2</v>
      </c>
      <c r="E303" s="19" t="s">
        <v>904</v>
      </c>
      <c r="F303" s="43">
        <f t="shared" si="5"/>
        <v>0</v>
      </c>
      <c r="G303" s="20">
        <v>2165.0</v>
      </c>
      <c r="H303" s="19" t="s">
        <v>904</v>
      </c>
      <c r="I303" s="3">
        <f>SUMIF(sitesfall2020!$A$13:$A$2390, Districts!$G303, sitesfall2020!H$13:H$2390)</f>
        <v>963</v>
      </c>
      <c r="J303" s="3">
        <f>SUMIF(sitesfall2020!$A$13:$A$2390, Districts!$G303, sitesfall2020!I$13:I$2390)</f>
        <v>413</v>
      </c>
      <c r="K303" s="3">
        <f>SUMIF(sitesfall2020!$A$13:$A$2390, Districts!$G303, sitesfall2020!J$13:J$2390)</f>
        <v>86</v>
      </c>
      <c r="L303" s="3">
        <f>SUMIF(sitesfall2020!$A$13:$A$2390, Districts!$G303, sitesfall2020!K$13:K$2390)</f>
        <v>456</v>
      </c>
      <c r="M303" s="44">
        <f t="shared" si="6"/>
        <v>0.518172378</v>
      </c>
      <c r="N303" s="3">
        <f>SUMIF(sitesfall2020!$A$13:$A$2390, Districts!$G303, sitesfall2020!O$13:O$2390)</f>
        <v>961387.52</v>
      </c>
      <c r="O303" s="3"/>
      <c r="P303" s="3">
        <f>SUMIF(sitesfall2020!$Z$13:$Z$2390,$G303,sitesfall2020!AP$13:AP$2390)</f>
        <v>961387.52</v>
      </c>
      <c r="Q303" s="3">
        <f t="shared" si="7"/>
        <v>998.3255659</v>
      </c>
      <c r="R303" s="3">
        <f t="shared" si="8"/>
        <v>2108.305965</v>
      </c>
      <c r="S303" s="3">
        <f t="shared" si="9"/>
        <v>0</v>
      </c>
      <c r="T303" s="3">
        <f t="shared" si="10"/>
        <v>0</v>
      </c>
      <c r="V303" s="3">
        <f t="shared" si="11"/>
        <v>832213.158</v>
      </c>
      <c r="W303" s="3">
        <f t="shared" si="12"/>
        <v>-129174.362</v>
      </c>
      <c r="X303" s="3">
        <f t="shared" si="13"/>
        <v>-134.1374476</v>
      </c>
    </row>
    <row r="304" ht="14.25" customHeight="1">
      <c r="A304" s="42">
        <v>2167.0</v>
      </c>
      <c r="B304" s="42">
        <v>1.0</v>
      </c>
      <c r="C304" s="37">
        <v>6.0</v>
      </c>
      <c r="D304" s="37" t="str">
        <f t="shared" si="16"/>
        <v>2</v>
      </c>
      <c r="E304" s="19" t="s">
        <v>905</v>
      </c>
      <c r="F304" s="43">
        <f t="shared" si="5"/>
        <v>0</v>
      </c>
      <c r="G304" s="20">
        <v>2167.0</v>
      </c>
      <c r="H304" s="19" t="s">
        <v>905</v>
      </c>
      <c r="I304" s="3">
        <f>SUMIF(sitesfall2020!$A$13:$A$2390, Districts!$G304, sitesfall2020!H$13:H$2390)</f>
        <v>617</v>
      </c>
      <c r="J304" s="3">
        <f>SUMIF(sitesfall2020!$A$13:$A$2390, Districts!$G304, sitesfall2020!I$13:I$2390)</f>
        <v>108</v>
      </c>
      <c r="K304" s="3">
        <f>SUMIF(sitesfall2020!$A$13:$A$2390, Districts!$G304, sitesfall2020!J$13:J$2390)</f>
        <v>60</v>
      </c>
      <c r="L304" s="3">
        <f>SUMIF(sitesfall2020!$A$13:$A$2390, Districts!$G304, sitesfall2020!K$13:K$2390)</f>
        <v>138</v>
      </c>
      <c r="M304" s="44">
        <f t="shared" si="6"/>
        <v>0.2722852512</v>
      </c>
      <c r="N304" s="3">
        <f>SUMIF(sitesfall2020!$A$13:$A$2390, Districts!$G304, sitesfall2020!O$13:O$2390)</f>
        <v>134149.76</v>
      </c>
      <c r="O304" s="3"/>
      <c r="P304" s="3">
        <f>SUMIF(sitesfall2020!$Z$13:$Z$2390,$G304,sitesfall2020!AP$13:AP$2390)</f>
        <v>134149.76</v>
      </c>
      <c r="Q304" s="3">
        <f t="shared" si="7"/>
        <v>217.4226256</v>
      </c>
      <c r="R304" s="3">
        <f t="shared" si="8"/>
        <v>972.0997101</v>
      </c>
      <c r="S304" s="3">
        <f t="shared" si="9"/>
        <v>0</v>
      </c>
      <c r="T304" s="3">
        <f t="shared" si="10"/>
        <v>0</v>
      </c>
      <c r="V304" s="3">
        <f t="shared" si="11"/>
        <v>251853.982</v>
      </c>
      <c r="W304" s="3">
        <f t="shared" si="12"/>
        <v>117704.222</v>
      </c>
      <c r="X304" s="3">
        <f t="shared" si="13"/>
        <v>190.7685932</v>
      </c>
    </row>
    <row r="305" ht="14.25" customHeight="1">
      <c r="A305" s="42">
        <v>2168.0</v>
      </c>
      <c r="B305" s="42">
        <v>1.0</v>
      </c>
      <c r="C305" s="37">
        <v>6.0</v>
      </c>
      <c r="D305" s="37" t="str">
        <f t="shared" si="16"/>
        <v>2</v>
      </c>
      <c r="E305" s="19" t="s">
        <v>906</v>
      </c>
      <c r="F305" s="43">
        <f t="shared" si="5"/>
        <v>0</v>
      </c>
      <c r="G305" s="20">
        <v>2168.0</v>
      </c>
      <c r="H305" s="19" t="s">
        <v>906</v>
      </c>
      <c r="I305" s="3">
        <f>SUMIF(sitesfall2020!$A$13:$A$2390, Districts!$G305, sitesfall2020!H$13:H$2390)</f>
        <v>842</v>
      </c>
      <c r="J305" s="3">
        <f>SUMIF(sitesfall2020!$A$13:$A$2390, Districts!$G305, sitesfall2020!I$13:I$2390)</f>
        <v>157</v>
      </c>
      <c r="K305" s="3">
        <f>SUMIF(sitesfall2020!$A$13:$A$2390, Districts!$G305, sitesfall2020!J$13:J$2390)</f>
        <v>65</v>
      </c>
      <c r="L305" s="3">
        <f>SUMIF(sitesfall2020!$A$13:$A$2390, Districts!$G305, sitesfall2020!K$13:K$2390)</f>
        <v>189.5</v>
      </c>
      <c r="M305" s="44">
        <f t="shared" si="6"/>
        <v>0.2636579572</v>
      </c>
      <c r="N305" s="3">
        <f>SUMIF(sitesfall2020!$A$13:$A$2390, Districts!$G305, sitesfall2020!O$13:O$2390)</f>
        <v>187992.96</v>
      </c>
      <c r="O305" s="3"/>
      <c r="P305" s="3">
        <f>SUMIF(sitesfall2020!$Z$13:$Z$2390,$G305,sitesfall2020!AP$13:AP$2390)</f>
        <v>187992.96</v>
      </c>
      <c r="Q305" s="3">
        <f t="shared" si="7"/>
        <v>223.2695487</v>
      </c>
      <c r="R305" s="3">
        <f t="shared" si="8"/>
        <v>992.0472823</v>
      </c>
      <c r="S305" s="3">
        <f t="shared" si="9"/>
        <v>0</v>
      </c>
      <c r="T305" s="3">
        <f t="shared" si="10"/>
        <v>0</v>
      </c>
      <c r="V305" s="3">
        <f t="shared" si="11"/>
        <v>345842.9681</v>
      </c>
      <c r="W305" s="3">
        <f t="shared" si="12"/>
        <v>157850.0081</v>
      </c>
      <c r="X305" s="3">
        <f t="shared" si="13"/>
        <v>187.4703184</v>
      </c>
    </row>
    <row r="306" ht="14.25" customHeight="1">
      <c r="A306" s="42">
        <v>2169.0</v>
      </c>
      <c r="B306" s="42">
        <v>1.0</v>
      </c>
      <c r="C306" s="37">
        <v>6.0</v>
      </c>
      <c r="D306" s="37" t="str">
        <f t="shared" si="16"/>
        <v>2</v>
      </c>
      <c r="E306" s="19" t="s">
        <v>907</v>
      </c>
      <c r="F306" s="43">
        <f t="shared" si="5"/>
        <v>0</v>
      </c>
      <c r="G306" s="20">
        <v>2169.0</v>
      </c>
      <c r="H306" s="19" t="s">
        <v>907</v>
      </c>
      <c r="I306" s="3">
        <f>SUMIF(sitesfall2020!$A$13:$A$2390, Districts!$G306, sitesfall2020!H$13:H$2390)</f>
        <v>724</v>
      </c>
      <c r="J306" s="3">
        <f>SUMIF(sitesfall2020!$A$13:$A$2390, Districts!$G306, sitesfall2020!I$13:I$2390)</f>
        <v>182</v>
      </c>
      <c r="K306" s="3">
        <f>SUMIF(sitesfall2020!$A$13:$A$2390, Districts!$G306, sitesfall2020!J$13:J$2390)</f>
        <v>65</v>
      </c>
      <c r="L306" s="3">
        <f>SUMIF(sitesfall2020!$A$13:$A$2390, Districts!$G306, sitesfall2020!K$13:K$2390)</f>
        <v>214.5</v>
      </c>
      <c r="M306" s="44">
        <f t="shared" si="6"/>
        <v>0.341160221</v>
      </c>
      <c r="N306" s="3">
        <f>SUMIF(sitesfall2020!$A$13:$A$2390, Districts!$G306, sitesfall2020!O$13:O$2390)</f>
        <v>277808</v>
      </c>
      <c r="O306" s="3"/>
      <c r="P306" s="3">
        <f>SUMIF(sitesfall2020!$Z$13:$Z$2390,$G306,sitesfall2020!AP$13:AP$2390)</f>
        <v>277808</v>
      </c>
      <c r="Q306" s="3">
        <f t="shared" si="7"/>
        <v>383.7127072</v>
      </c>
      <c r="R306" s="3">
        <f t="shared" si="8"/>
        <v>1295.142191</v>
      </c>
      <c r="S306" s="3">
        <f t="shared" si="9"/>
        <v>0</v>
      </c>
      <c r="T306" s="3">
        <f t="shared" si="10"/>
        <v>0</v>
      </c>
      <c r="V306" s="3">
        <f t="shared" si="11"/>
        <v>391468.6894</v>
      </c>
      <c r="W306" s="3">
        <f t="shared" si="12"/>
        <v>113660.6894</v>
      </c>
      <c r="X306" s="3">
        <f t="shared" si="13"/>
        <v>156.9899025</v>
      </c>
    </row>
    <row r="307" ht="14.25" customHeight="1">
      <c r="A307" s="42">
        <v>2170.0</v>
      </c>
      <c r="B307" s="42">
        <v>1.0</v>
      </c>
      <c r="C307" s="37">
        <v>5.0</v>
      </c>
      <c r="D307" s="37" t="str">
        <f t="shared" si="16"/>
        <v>2</v>
      </c>
      <c r="E307" s="19" t="s">
        <v>908</v>
      </c>
      <c r="F307" s="43">
        <f t="shared" si="5"/>
        <v>0</v>
      </c>
      <c r="G307" s="20">
        <v>2170.0</v>
      </c>
      <c r="H307" s="19" t="s">
        <v>908</v>
      </c>
      <c r="I307" s="3">
        <f>SUMIF(sitesfall2020!$A$13:$A$2390, Districts!$G307, sitesfall2020!H$13:H$2390)</f>
        <v>977</v>
      </c>
      <c r="J307" s="3">
        <f>SUMIF(sitesfall2020!$A$13:$A$2390, Districts!$G307, sitesfall2020!I$13:I$2390)</f>
        <v>253</v>
      </c>
      <c r="K307" s="3">
        <f>SUMIF(sitesfall2020!$A$13:$A$2390, Districts!$G307, sitesfall2020!J$13:J$2390)</f>
        <v>119</v>
      </c>
      <c r="L307" s="3">
        <f>SUMIF(sitesfall2020!$A$13:$A$2390, Districts!$G307, sitesfall2020!K$13:K$2390)</f>
        <v>312.5</v>
      </c>
      <c r="M307" s="44">
        <f t="shared" si="6"/>
        <v>0.3807574207</v>
      </c>
      <c r="N307" s="3">
        <f>SUMIF(sitesfall2020!$A$13:$A$2390, Districts!$G307, sitesfall2020!O$13:O$2390)</f>
        <v>442316.16</v>
      </c>
      <c r="O307" s="3"/>
      <c r="P307" s="3">
        <f>SUMIF(sitesfall2020!$Z$13:$Z$2390,$G307,sitesfall2020!AP$13:AP$2390)</f>
        <v>442316.16</v>
      </c>
      <c r="Q307" s="3">
        <f t="shared" si="7"/>
        <v>452.7289253</v>
      </c>
      <c r="R307" s="3">
        <f t="shared" si="8"/>
        <v>1415.411712</v>
      </c>
      <c r="S307" s="3">
        <f t="shared" si="9"/>
        <v>0</v>
      </c>
      <c r="T307" s="3">
        <f t="shared" si="10"/>
        <v>0</v>
      </c>
      <c r="V307" s="3">
        <f t="shared" si="11"/>
        <v>570321.5172</v>
      </c>
      <c r="W307" s="3">
        <f t="shared" si="12"/>
        <v>128005.3572</v>
      </c>
      <c r="X307" s="3">
        <f t="shared" si="13"/>
        <v>131.0187894</v>
      </c>
    </row>
    <row r="308" ht="14.25" customHeight="1">
      <c r="A308" s="42">
        <v>2171.0</v>
      </c>
      <c r="B308" s="42">
        <v>1.0</v>
      </c>
      <c r="C308" s="37">
        <v>6.0</v>
      </c>
      <c r="D308" s="37" t="str">
        <f t="shared" si="16"/>
        <v>2</v>
      </c>
      <c r="E308" s="19" t="s">
        <v>909</v>
      </c>
      <c r="F308" s="43">
        <f t="shared" si="5"/>
        <v>0</v>
      </c>
      <c r="G308" s="20">
        <v>2171.0</v>
      </c>
      <c r="H308" s="19" t="s">
        <v>909</v>
      </c>
      <c r="I308" s="3">
        <f>SUMIF(sitesfall2020!$A$13:$A$2390, Districts!$G308, sitesfall2020!H$13:H$2390)</f>
        <v>229</v>
      </c>
      <c r="J308" s="3">
        <f>SUMIF(sitesfall2020!$A$13:$A$2390, Districts!$G308, sitesfall2020!I$13:I$2390)</f>
        <v>40</v>
      </c>
      <c r="K308" s="3">
        <f>SUMIF(sitesfall2020!$A$13:$A$2390, Districts!$G308, sitesfall2020!J$13:J$2390)</f>
        <v>26</v>
      </c>
      <c r="L308" s="3">
        <f>SUMIF(sitesfall2020!$A$13:$A$2390, Districts!$G308, sitesfall2020!K$13:K$2390)</f>
        <v>53</v>
      </c>
      <c r="M308" s="44">
        <f t="shared" si="6"/>
        <v>0.288209607</v>
      </c>
      <c r="N308" s="3">
        <f>SUMIF(sitesfall2020!$A$13:$A$2390, Districts!$G308, sitesfall2020!O$13:O$2390)</f>
        <v>53098.56</v>
      </c>
      <c r="O308" s="3"/>
      <c r="P308" s="3">
        <f>SUMIF(sitesfall2020!$Z$13:$Z$2390,$G308,sitesfall2020!AP$13:AP$2390)</f>
        <v>53098.56</v>
      </c>
      <c r="Q308" s="3">
        <f t="shared" si="7"/>
        <v>231.871441</v>
      </c>
      <c r="R308" s="3">
        <f t="shared" si="8"/>
        <v>1001.859623</v>
      </c>
      <c r="S308" s="3">
        <f t="shared" si="9"/>
        <v>0</v>
      </c>
      <c r="T308" s="3">
        <f t="shared" si="10"/>
        <v>0</v>
      </c>
      <c r="V308" s="3">
        <f t="shared" si="11"/>
        <v>96726.52932</v>
      </c>
      <c r="W308" s="3">
        <f t="shared" si="12"/>
        <v>43627.96932</v>
      </c>
      <c r="X308" s="3">
        <f t="shared" si="13"/>
        <v>190.5151499</v>
      </c>
    </row>
    <row r="309" ht="14.25" customHeight="1">
      <c r="A309" s="42">
        <v>2172.0</v>
      </c>
      <c r="B309" s="42">
        <v>1.0</v>
      </c>
      <c r="C309" s="37">
        <v>6.0</v>
      </c>
      <c r="D309" s="37" t="str">
        <f t="shared" si="16"/>
        <v>2</v>
      </c>
      <c r="E309" s="19" t="s">
        <v>910</v>
      </c>
      <c r="F309" s="43">
        <f t="shared" si="5"/>
        <v>0</v>
      </c>
      <c r="G309" s="20">
        <v>2172.0</v>
      </c>
      <c r="H309" s="19" t="s">
        <v>910</v>
      </c>
      <c r="I309" s="3">
        <f>SUMIF(sitesfall2020!$A$13:$A$2390, Districts!$G309, sitesfall2020!H$13:H$2390)</f>
        <v>726</v>
      </c>
      <c r="J309" s="3">
        <f>SUMIF(sitesfall2020!$A$13:$A$2390, Districts!$G309, sitesfall2020!I$13:I$2390)</f>
        <v>111</v>
      </c>
      <c r="K309" s="3">
        <f>SUMIF(sitesfall2020!$A$13:$A$2390, Districts!$G309, sitesfall2020!J$13:J$2390)</f>
        <v>53</v>
      </c>
      <c r="L309" s="3">
        <f>SUMIF(sitesfall2020!$A$13:$A$2390, Districts!$G309, sitesfall2020!K$13:K$2390)</f>
        <v>137.5</v>
      </c>
      <c r="M309" s="44">
        <f t="shared" si="6"/>
        <v>0.2258953168</v>
      </c>
      <c r="N309" s="3">
        <f>SUMIF(sitesfall2020!$A$13:$A$2390, Districts!$G309, sitesfall2020!O$13:O$2390)</f>
        <v>114159.04</v>
      </c>
      <c r="O309" s="3"/>
      <c r="P309" s="3">
        <f>SUMIF(sitesfall2020!$Z$13:$Z$2390,$G309,sitesfall2020!AP$13:AP$2390)</f>
        <v>114159.04</v>
      </c>
      <c r="Q309" s="3">
        <f t="shared" si="7"/>
        <v>157.2438567</v>
      </c>
      <c r="R309" s="3">
        <f t="shared" si="8"/>
        <v>830.2475636</v>
      </c>
      <c r="S309" s="3">
        <f t="shared" si="9"/>
        <v>0</v>
      </c>
      <c r="T309" s="3">
        <f t="shared" si="10"/>
        <v>0</v>
      </c>
      <c r="V309" s="3">
        <f t="shared" si="11"/>
        <v>250941.4676</v>
      </c>
      <c r="W309" s="3">
        <f t="shared" si="12"/>
        <v>136782.4276</v>
      </c>
      <c r="X309" s="3">
        <f t="shared" si="13"/>
        <v>188.4055476</v>
      </c>
    </row>
    <row r="310" ht="14.25" customHeight="1">
      <c r="A310" s="42">
        <v>2174.0</v>
      </c>
      <c r="B310" s="42">
        <v>1.0</v>
      </c>
      <c r="C310" s="37">
        <v>6.0</v>
      </c>
      <c r="D310" s="37" t="str">
        <f t="shared" si="16"/>
        <v>2</v>
      </c>
      <c r="E310" s="19" t="s">
        <v>911</v>
      </c>
      <c r="F310" s="43">
        <f t="shared" si="5"/>
        <v>0</v>
      </c>
      <c r="G310" s="20">
        <v>2174.0</v>
      </c>
      <c r="H310" s="19" t="s">
        <v>911</v>
      </c>
      <c r="I310" s="3">
        <f>SUMIF(sitesfall2020!$A$13:$A$2390, Districts!$G310, sitesfall2020!H$13:H$2390)</f>
        <v>903</v>
      </c>
      <c r="J310" s="3">
        <f>SUMIF(sitesfall2020!$A$13:$A$2390, Districts!$G310, sitesfall2020!I$13:I$2390)</f>
        <v>271</v>
      </c>
      <c r="K310" s="3">
        <f>SUMIF(sitesfall2020!$A$13:$A$2390, Districts!$G310, sitesfall2020!J$13:J$2390)</f>
        <v>95</v>
      </c>
      <c r="L310" s="3">
        <f>SUMIF(sitesfall2020!$A$13:$A$2390, Districts!$G310, sitesfall2020!K$13:K$2390)</f>
        <v>318.5</v>
      </c>
      <c r="M310" s="44">
        <f t="shared" si="6"/>
        <v>0.4053156146</v>
      </c>
      <c r="N310" s="3">
        <f>SUMIF(sitesfall2020!$A$13:$A$2390, Districts!$G310, sitesfall2020!O$13:O$2390)</f>
        <v>493180.8</v>
      </c>
      <c r="O310" s="3"/>
      <c r="P310" s="3">
        <f>SUMIF(sitesfall2020!$Z$13:$Z$2390,$G310,sitesfall2020!AP$13:AP$2390)</f>
        <v>493180.8</v>
      </c>
      <c r="Q310" s="3">
        <f t="shared" si="7"/>
        <v>546.1581395</v>
      </c>
      <c r="R310" s="3">
        <f t="shared" si="8"/>
        <v>1548.448352</v>
      </c>
      <c r="S310" s="3">
        <f t="shared" si="9"/>
        <v>0</v>
      </c>
      <c r="T310" s="3">
        <f t="shared" si="10"/>
        <v>0</v>
      </c>
      <c r="V310" s="3">
        <f t="shared" si="11"/>
        <v>581271.6904</v>
      </c>
      <c r="W310" s="3">
        <f t="shared" si="12"/>
        <v>88090.89037</v>
      </c>
      <c r="X310" s="3">
        <f t="shared" si="13"/>
        <v>97.55358845</v>
      </c>
    </row>
    <row r="311" ht="14.25" customHeight="1">
      <c r="A311" s="42">
        <v>2176.0</v>
      </c>
      <c r="B311" s="42">
        <v>1.0</v>
      </c>
      <c r="C311" s="37">
        <v>6.0</v>
      </c>
      <c r="D311" s="37" t="str">
        <f t="shared" si="16"/>
        <v>2</v>
      </c>
      <c r="E311" s="19" t="s">
        <v>912</v>
      </c>
      <c r="F311" s="43">
        <f t="shared" si="5"/>
        <v>0</v>
      </c>
      <c r="G311" s="20">
        <v>2176.0</v>
      </c>
      <c r="H311" s="19" t="s">
        <v>912</v>
      </c>
      <c r="I311" s="3">
        <f>SUMIF(sitesfall2020!$A$13:$A$2390, Districts!$G311, sitesfall2020!H$13:H$2390)</f>
        <v>536</v>
      </c>
      <c r="J311" s="3">
        <f>SUMIF(sitesfall2020!$A$13:$A$2390, Districts!$G311, sitesfall2020!I$13:I$2390)</f>
        <v>120</v>
      </c>
      <c r="K311" s="3">
        <f>SUMIF(sitesfall2020!$A$13:$A$2390, Districts!$G311, sitesfall2020!J$13:J$2390)</f>
        <v>75</v>
      </c>
      <c r="L311" s="3">
        <f>SUMIF(sitesfall2020!$A$13:$A$2390, Districts!$G311, sitesfall2020!K$13:K$2390)</f>
        <v>157.5</v>
      </c>
      <c r="M311" s="44">
        <f t="shared" si="6"/>
        <v>0.3638059701</v>
      </c>
      <c r="N311" s="3">
        <f>SUMIF(sitesfall2020!$A$13:$A$2390, Districts!$G311, sitesfall2020!O$13:O$2390)</f>
        <v>199105.28</v>
      </c>
      <c r="O311" s="3"/>
      <c r="P311" s="3">
        <f>SUMIF(sitesfall2020!$Z$13:$Z$2390,$G311,sitesfall2020!AP$13:AP$2390)</f>
        <v>199105.28</v>
      </c>
      <c r="Q311" s="3">
        <f t="shared" si="7"/>
        <v>371.4650746</v>
      </c>
      <c r="R311" s="3">
        <f t="shared" si="8"/>
        <v>1264.160508</v>
      </c>
      <c r="S311" s="3">
        <f t="shared" si="9"/>
        <v>0</v>
      </c>
      <c r="T311" s="3">
        <f t="shared" si="10"/>
        <v>0</v>
      </c>
      <c r="V311" s="3">
        <f t="shared" si="11"/>
        <v>287442.0447</v>
      </c>
      <c r="W311" s="3">
        <f t="shared" si="12"/>
        <v>88336.76469</v>
      </c>
      <c r="X311" s="3">
        <f t="shared" si="13"/>
        <v>164.8073968</v>
      </c>
    </row>
    <row r="312" ht="14.25" customHeight="1">
      <c r="A312" s="42">
        <v>2180.0</v>
      </c>
      <c r="B312" s="42">
        <v>1.0</v>
      </c>
      <c r="C312" s="37">
        <v>6.0</v>
      </c>
      <c r="D312" s="37" t="str">
        <f t="shared" si="16"/>
        <v>2</v>
      </c>
      <c r="E312" s="19" t="s">
        <v>913</v>
      </c>
      <c r="F312" s="43">
        <f t="shared" si="5"/>
        <v>0</v>
      </c>
      <c r="G312" s="20">
        <v>2180.0</v>
      </c>
      <c r="H312" s="19" t="s">
        <v>913</v>
      </c>
      <c r="I312" s="3">
        <f>SUMIF(sitesfall2020!$A$13:$A$2390, Districts!$G312, sitesfall2020!H$13:H$2390)</f>
        <v>729</v>
      </c>
      <c r="J312" s="3">
        <f>SUMIF(sitesfall2020!$A$13:$A$2390, Districts!$G312, sitesfall2020!I$13:I$2390)</f>
        <v>190</v>
      </c>
      <c r="K312" s="3">
        <f>SUMIF(sitesfall2020!$A$13:$A$2390, Districts!$G312, sitesfall2020!J$13:J$2390)</f>
        <v>73</v>
      </c>
      <c r="L312" s="3">
        <f>SUMIF(sitesfall2020!$A$13:$A$2390, Districts!$G312, sitesfall2020!K$13:K$2390)</f>
        <v>226.5</v>
      </c>
      <c r="M312" s="44">
        <f t="shared" si="6"/>
        <v>0.3607681756</v>
      </c>
      <c r="N312" s="3">
        <f>SUMIF(sitesfall2020!$A$13:$A$2390, Districts!$G312, sitesfall2020!O$13:O$2390)</f>
        <v>302552.96</v>
      </c>
      <c r="O312" s="3"/>
      <c r="P312" s="3">
        <f>SUMIF(sitesfall2020!$Z$13:$Z$2390,$G312,sitesfall2020!AP$13:AP$2390)</f>
        <v>302552.96</v>
      </c>
      <c r="Q312" s="3">
        <f t="shared" si="7"/>
        <v>415.0246365</v>
      </c>
      <c r="R312" s="3">
        <f t="shared" si="8"/>
        <v>1335.774658</v>
      </c>
      <c r="S312" s="3">
        <f t="shared" si="9"/>
        <v>0</v>
      </c>
      <c r="T312" s="3">
        <f t="shared" si="10"/>
        <v>0</v>
      </c>
      <c r="V312" s="3">
        <f t="shared" si="11"/>
        <v>413369.0357</v>
      </c>
      <c r="W312" s="3">
        <f t="shared" si="12"/>
        <v>110816.0757</v>
      </c>
      <c r="X312" s="3">
        <f t="shared" si="13"/>
        <v>152.0110778</v>
      </c>
    </row>
    <row r="313" ht="14.25" customHeight="1">
      <c r="A313" s="42">
        <v>2184.0</v>
      </c>
      <c r="B313" s="42">
        <v>1.0</v>
      </c>
      <c r="C313" s="37">
        <v>5.0</v>
      </c>
      <c r="D313" s="37" t="str">
        <f t="shared" si="16"/>
        <v>2</v>
      </c>
      <c r="E313" s="19" t="s">
        <v>914</v>
      </c>
      <c r="F313" s="43">
        <f t="shared" si="5"/>
        <v>0</v>
      </c>
      <c r="G313" s="20">
        <v>2184.0</v>
      </c>
      <c r="H313" s="19" t="s">
        <v>914</v>
      </c>
      <c r="I313" s="3">
        <f>SUMIF(sitesfall2020!$A$13:$A$2390, Districts!$G313, sitesfall2020!H$13:H$2390)</f>
        <v>1162</v>
      </c>
      <c r="J313" s="3">
        <f>SUMIF(sitesfall2020!$A$13:$A$2390, Districts!$G313, sitesfall2020!I$13:I$2390)</f>
        <v>205</v>
      </c>
      <c r="K313" s="3">
        <f>SUMIF(sitesfall2020!$A$13:$A$2390, Districts!$G313, sitesfall2020!J$13:J$2390)</f>
        <v>107</v>
      </c>
      <c r="L313" s="3">
        <f>SUMIF(sitesfall2020!$A$13:$A$2390, Districts!$G313, sitesfall2020!K$13:K$2390)</f>
        <v>258.5</v>
      </c>
      <c r="M313" s="44">
        <f t="shared" si="6"/>
        <v>0.2685025818</v>
      </c>
      <c r="N313" s="3">
        <f>SUMIF(sitesfall2020!$A$13:$A$2390, Districts!$G313, sitesfall2020!O$13:O$2390)</f>
        <v>263545.28</v>
      </c>
      <c r="O313" s="3"/>
      <c r="P313" s="3">
        <f>SUMIF(sitesfall2020!$Z$13:$Z$2390,$G313,sitesfall2020!AP$13:AP$2390)</f>
        <v>263545.28</v>
      </c>
      <c r="Q313" s="3">
        <f t="shared" si="7"/>
        <v>226.803167</v>
      </c>
      <c r="R313" s="3">
        <f t="shared" si="8"/>
        <v>1019.517524</v>
      </c>
      <c r="S313" s="3">
        <f t="shared" si="9"/>
        <v>0</v>
      </c>
      <c r="T313" s="3">
        <f t="shared" si="10"/>
        <v>0</v>
      </c>
      <c r="V313" s="3">
        <f t="shared" si="11"/>
        <v>471769.9591</v>
      </c>
      <c r="W313" s="3">
        <f t="shared" si="12"/>
        <v>208224.6791</v>
      </c>
      <c r="X313" s="3">
        <f t="shared" si="13"/>
        <v>179.1950766</v>
      </c>
    </row>
    <row r="314" ht="14.25" customHeight="1">
      <c r="A314" s="42">
        <v>2190.0</v>
      </c>
      <c r="B314" s="42">
        <v>1.0</v>
      </c>
      <c r="C314" s="37">
        <v>6.0</v>
      </c>
      <c r="D314" s="37" t="str">
        <f t="shared" si="16"/>
        <v>2</v>
      </c>
      <c r="E314" s="19" t="s">
        <v>358</v>
      </c>
      <c r="F314" s="43">
        <f t="shared" si="5"/>
        <v>0</v>
      </c>
      <c r="G314" s="20">
        <v>2190.0</v>
      </c>
      <c r="H314" s="19" t="s">
        <v>358</v>
      </c>
      <c r="I314" s="3">
        <f>SUMIF(sitesfall2020!$A$13:$A$2390, Districts!$G314, sitesfall2020!H$13:H$2390)</f>
        <v>656</v>
      </c>
      <c r="J314" s="3">
        <f>SUMIF(sitesfall2020!$A$13:$A$2390, Districts!$G314, sitesfall2020!I$13:I$2390)</f>
        <v>177</v>
      </c>
      <c r="K314" s="3">
        <f>SUMIF(sitesfall2020!$A$13:$A$2390, Districts!$G314, sitesfall2020!J$13:J$2390)</f>
        <v>59</v>
      </c>
      <c r="L314" s="3">
        <f>SUMIF(sitesfall2020!$A$13:$A$2390, Districts!$G314, sitesfall2020!K$13:K$2390)</f>
        <v>206.5</v>
      </c>
      <c r="M314" s="44">
        <f t="shared" si="6"/>
        <v>0.3597560976</v>
      </c>
      <c r="N314" s="3">
        <f>SUMIF(sitesfall2020!$A$13:$A$2390, Districts!$G314, sitesfall2020!O$13:O$2390)</f>
        <v>292528.96</v>
      </c>
      <c r="O314" s="3"/>
      <c r="P314" s="3">
        <f>SUMIF(sitesfall2020!$Z$13:$Z$2390,$G314,sitesfall2020!AP$13:AP$2390)</f>
        <v>292528.96</v>
      </c>
      <c r="Q314" s="3">
        <f t="shared" si="7"/>
        <v>445.9282927</v>
      </c>
      <c r="R314" s="3">
        <f t="shared" si="8"/>
        <v>1416.605133</v>
      </c>
      <c r="S314" s="3">
        <f t="shared" si="9"/>
        <v>0</v>
      </c>
      <c r="T314" s="3">
        <f t="shared" si="10"/>
        <v>0</v>
      </c>
      <c r="V314" s="3">
        <f t="shared" si="11"/>
        <v>376868.4586</v>
      </c>
      <c r="W314" s="3">
        <f t="shared" si="12"/>
        <v>84339.49859</v>
      </c>
      <c r="X314" s="3">
        <f t="shared" si="13"/>
        <v>128.5663088</v>
      </c>
    </row>
    <row r="315" ht="14.25" customHeight="1">
      <c r="A315" s="42">
        <v>2198.0</v>
      </c>
      <c r="B315" s="42">
        <v>1.0</v>
      </c>
      <c r="C315" s="37">
        <v>6.0</v>
      </c>
      <c r="D315" s="37" t="str">
        <f t="shared" si="16"/>
        <v>2</v>
      </c>
      <c r="E315" s="19" t="s">
        <v>359</v>
      </c>
      <c r="F315" s="43">
        <f t="shared" si="5"/>
        <v>0</v>
      </c>
      <c r="G315" s="20">
        <v>2198.0</v>
      </c>
      <c r="H315" s="19" t="s">
        <v>359</v>
      </c>
      <c r="I315" s="3">
        <f>SUMIF(sitesfall2020!$A$13:$A$2390, Districts!$G315, sitesfall2020!H$13:H$2390)</f>
        <v>580</v>
      </c>
      <c r="J315" s="3">
        <f>SUMIF(sitesfall2020!$A$13:$A$2390, Districts!$G315, sitesfall2020!I$13:I$2390)</f>
        <v>82</v>
      </c>
      <c r="K315" s="3">
        <f>SUMIF(sitesfall2020!$A$13:$A$2390, Districts!$G315, sitesfall2020!J$13:J$2390)</f>
        <v>40</v>
      </c>
      <c r="L315" s="3">
        <f>SUMIF(sitesfall2020!$A$13:$A$2390, Districts!$G315, sitesfall2020!K$13:K$2390)</f>
        <v>102</v>
      </c>
      <c r="M315" s="44">
        <f t="shared" si="6"/>
        <v>0.2103448276</v>
      </c>
      <c r="N315" s="3">
        <f>SUMIF(sitesfall2020!$A$13:$A$2390, Districts!$G315, sitesfall2020!O$13:O$2390)</f>
        <v>81280.32</v>
      </c>
      <c r="O315" s="3"/>
      <c r="P315" s="3">
        <f>SUMIF(sitesfall2020!$Z$13:$Z$2390,$G315,sitesfall2020!AP$13:AP$2390)</f>
        <v>81280.32</v>
      </c>
      <c r="Q315" s="3">
        <f t="shared" si="7"/>
        <v>140.1384828</v>
      </c>
      <c r="R315" s="3">
        <f t="shared" si="8"/>
        <v>796.8658824</v>
      </c>
      <c r="S315" s="3">
        <f t="shared" si="9"/>
        <v>0</v>
      </c>
      <c r="T315" s="3">
        <f t="shared" si="10"/>
        <v>0</v>
      </c>
      <c r="V315" s="3">
        <f t="shared" si="11"/>
        <v>186152.9432</v>
      </c>
      <c r="W315" s="3">
        <f t="shared" si="12"/>
        <v>104872.6232</v>
      </c>
      <c r="X315" s="3">
        <f t="shared" si="13"/>
        <v>180.8148676</v>
      </c>
    </row>
    <row r="316" ht="14.25" customHeight="1">
      <c r="A316" s="42">
        <v>2215.0</v>
      </c>
      <c r="B316" s="42">
        <v>1.0</v>
      </c>
      <c r="C316" s="37">
        <v>6.0</v>
      </c>
      <c r="D316" s="37" t="str">
        <f t="shared" si="16"/>
        <v>2</v>
      </c>
      <c r="E316" s="19" t="s">
        <v>915</v>
      </c>
      <c r="F316" s="43">
        <f t="shared" si="5"/>
        <v>0</v>
      </c>
      <c r="G316" s="20">
        <v>2215.0</v>
      </c>
      <c r="H316" s="19" t="s">
        <v>915</v>
      </c>
      <c r="I316" s="3">
        <f>SUMIF(sitesfall2020!$A$13:$A$2390, Districts!$G316, sitesfall2020!H$13:H$2390)</f>
        <v>223</v>
      </c>
      <c r="J316" s="3">
        <f>SUMIF(sitesfall2020!$A$13:$A$2390, Districts!$G316, sitesfall2020!I$13:I$2390)</f>
        <v>61</v>
      </c>
      <c r="K316" s="3">
        <f>SUMIF(sitesfall2020!$A$13:$A$2390, Districts!$G316, sitesfall2020!J$13:J$2390)</f>
        <v>47</v>
      </c>
      <c r="L316" s="3">
        <f>SUMIF(sitesfall2020!$A$13:$A$2390, Districts!$G316, sitesfall2020!K$13:K$2390)</f>
        <v>84.5</v>
      </c>
      <c r="M316" s="44">
        <f t="shared" si="6"/>
        <v>0.4843049327</v>
      </c>
      <c r="N316" s="3">
        <f>SUMIF(sitesfall2020!$A$13:$A$2390, Districts!$G316, sitesfall2020!O$13:O$2390)</f>
        <v>146522.24</v>
      </c>
      <c r="O316" s="3"/>
      <c r="P316" s="3">
        <f>SUMIF(sitesfall2020!$Z$13:$Z$2390,$G316,sitesfall2020!AP$13:AP$2390)</f>
        <v>146522.24</v>
      </c>
      <c r="Q316" s="3">
        <f t="shared" si="7"/>
        <v>657.0504036</v>
      </c>
      <c r="R316" s="3">
        <f t="shared" si="8"/>
        <v>1733.991006</v>
      </c>
      <c r="S316" s="3">
        <f t="shared" si="9"/>
        <v>0</v>
      </c>
      <c r="T316" s="3">
        <f t="shared" si="10"/>
        <v>0</v>
      </c>
      <c r="V316" s="3">
        <f t="shared" si="11"/>
        <v>154214.9383</v>
      </c>
      <c r="W316" s="3">
        <f t="shared" si="12"/>
        <v>7692.698262</v>
      </c>
      <c r="X316" s="3">
        <f t="shared" si="13"/>
        <v>34.49640476</v>
      </c>
    </row>
    <row r="317" ht="14.25" customHeight="1">
      <c r="A317" s="42">
        <v>2310.0</v>
      </c>
      <c r="B317" s="42">
        <v>1.0</v>
      </c>
      <c r="C317" s="37">
        <v>5.0</v>
      </c>
      <c r="D317" s="37" t="str">
        <f t="shared" si="16"/>
        <v>2</v>
      </c>
      <c r="E317" s="19" t="s">
        <v>916</v>
      </c>
      <c r="F317" s="43">
        <f t="shared" si="5"/>
        <v>0</v>
      </c>
      <c r="G317" s="20">
        <v>2310.0</v>
      </c>
      <c r="H317" s="19" t="s">
        <v>916</v>
      </c>
      <c r="I317" s="3">
        <f>SUMIF(sitesfall2020!$A$13:$A$2390, Districts!$G317, sitesfall2020!H$13:H$2390)</f>
        <v>1075</v>
      </c>
      <c r="J317" s="3">
        <f>SUMIF(sitesfall2020!$A$13:$A$2390, Districts!$G317, sitesfall2020!I$13:I$2390)</f>
        <v>253</v>
      </c>
      <c r="K317" s="3">
        <f>SUMIF(sitesfall2020!$A$13:$A$2390, Districts!$G317, sitesfall2020!J$13:J$2390)</f>
        <v>90</v>
      </c>
      <c r="L317" s="3">
        <f>SUMIF(sitesfall2020!$A$13:$A$2390, Districts!$G317, sitesfall2020!K$13:K$2390)</f>
        <v>298</v>
      </c>
      <c r="M317" s="44">
        <f t="shared" si="6"/>
        <v>0.3190697674</v>
      </c>
      <c r="N317" s="3">
        <f>SUMIF(sitesfall2020!$A$13:$A$2390, Districts!$G317, sitesfall2020!O$13:O$2390)</f>
        <v>361379.52</v>
      </c>
      <c r="O317" s="3"/>
      <c r="P317" s="3">
        <f>SUMIF(sitesfall2020!$Z$13:$Z$2390,$G317,sitesfall2020!AP$13:AP$2390)</f>
        <v>361379.52</v>
      </c>
      <c r="Q317" s="3">
        <f t="shared" si="7"/>
        <v>336.1669953</v>
      </c>
      <c r="R317" s="3">
        <f t="shared" si="8"/>
        <v>1212.682953</v>
      </c>
      <c r="S317" s="3">
        <f t="shared" si="9"/>
        <v>0</v>
      </c>
      <c r="T317" s="3">
        <f t="shared" si="10"/>
        <v>0</v>
      </c>
      <c r="V317" s="3">
        <f t="shared" si="11"/>
        <v>543858.5988</v>
      </c>
      <c r="W317" s="3">
        <f t="shared" si="12"/>
        <v>182479.0788</v>
      </c>
      <c r="X317" s="3">
        <f t="shared" si="13"/>
        <v>169.7479803</v>
      </c>
    </row>
    <row r="318" ht="14.25" customHeight="1">
      <c r="A318" s="42">
        <v>2311.0</v>
      </c>
      <c r="B318" s="42">
        <v>1.0</v>
      </c>
      <c r="C318" s="37">
        <v>6.0</v>
      </c>
      <c r="D318" s="37" t="str">
        <f t="shared" si="16"/>
        <v>2</v>
      </c>
      <c r="E318" s="19" t="s">
        <v>917</v>
      </c>
      <c r="F318" s="43">
        <f t="shared" si="5"/>
        <v>0</v>
      </c>
      <c r="G318" s="20">
        <v>2311.0</v>
      </c>
      <c r="H318" s="19" t="s">
        <v>917</v>
      </c>
      <c r="I318" s="3">
        <f>SUMIF(sitesfall2020!$A$13:$A$2390, Districts!$G318, sitesfall2020!H$13:H$2390)</f>
        <v>433</v>
      </c>
      <c r="J318" s="3">
        <f>SUMIF(sitesfall2020!$A$13:$A$2390, Districts!$G318, sitesfall2020!I$13:I$2390)</f>
        <v>134</v>
      </c>
      <c r="K318" s="3">
        <f>SUMIF(sitesfall2020!$A$13:$A$2390, Districts!$G318, sitesfall2020!J$13:J$2390)</f>
        <v>65</v>
      </c>
      <c r="L318" s="3">
        <f>SUMIF(sitesfall2020!$A$13:$A$2390, Districts!$G318, sitesfall2020!K$13:K$2390)</f>
        <v>166.5</v>
      </c>
      <c r="M318" s="44">
        <f t="shared" si="6"/>
        <v>0.4595842956</v>
      </c>
      <c r="N318" s="3">
        <f>SUMIF(sitesfall2020!$A$13:$A$2390, Districts!$G318, sitesfall2020!O$13:O$2390)</f>
        <v>275173.12</v>
      </c>
      <c r="O318" s="3"/>
      <c r="P318" s="3">
        <f>SUMIF(sitesfall2020!$Z$13:$Z$2390,$G318,sitesfall2020!AP$13:AP$2390)</f>
        <v>275173.12</v>
      </c>
      <c r="Q318" s="3">
        <f t="shared" si="7"/>
        <v>635.5037413</v>
      </c>
      <c r="R318" s="3">
        <f t="shared" si="8"/>
        <v>1652.691411</v>
      </c>
      <c r="S318" s="3">
        <f t="shared" si="9"/>
        <v>0</v>
      </c>
      <c r="T318" s="3">
        <f t="shared" si="10"/>
        <v>0</v>
      </c>
      <c r="V318" s="3">
        <f t="shared" si="11"/>
        <v>303867.3044</v>
      </c>
      <c r="W318" s="3">
        <f t="shared" si="12"/>
        <v>28694.18439</v>
      </c>
      <c r="X318" s="3">
        <f t="shared" si="13"/>
        <v>66.26832422</v>
      </c>
    </row>
    <row r="319" ht="14.25" customHeight="1">
      <c r="A319" s="42">
        <v>2342.0</v>
      </c>
      <c r="B319" s="42">
        <v>1.0</v>
      </c>
      <c r="C319" s="37">
        <v>6.0</v>
      </c>
      <c r="D319" s="37" t="str">
        <f t="shared" si="16"/>
        <v>2</v>
      </c>
      <c r="E319" s="19" t="s">
        <v>363</v>
      </c>
      <c r="F319" s="43">
        <f t="shared" si="5"/>
        <v>0</v>
      </c>
      <c r="G319" s="20">
        <v>2342.0</v>
      </c>
      <c r="H319" s="19" t="s">
        <v>363</v>
      </c>
      <c r="I319" s="3">
        <f>SUMIF(sitesfall2020!$A$13:$A$2390, Districts!$G319, sitesfall2020!H$13:H$2390)</f>
        <v>773</v>
      </c>
      <c r="J319" s="3">
        <f>SUMIF(sitesfall2020!$A$13:$A$2390, Districts!$G319, sitesfall2020!I$13:I$2390)</f>
        <v>161</v>
      </c>
      <c r="K319" s="3">
        <f>SUMIF(sitesfall2020!$A$13:$A$2390, Districts!$G319, sitesfall2020!J$13:J$2390)</f>
        <v>50</v>
      </c>
      <c r="L319" s="3">
        <f>SUMIF(sitesfall2020!$A$13:$A$2390, Districts!$G319, sitesfall2020!K$13:K$2390)</f>
        <v>186</v>
      </c>
      <c r="M319" s="44">
        <f t="shared" si="6"/>
        <v>0.2729624838</v>
      </c>
      <c r="N319" s="3">
        <f>SUMIF(sitesfall2020!$A$13:$A$2390, Districts!$G319, sitesfall2020!O$13:O$2390)</f>
        <v>204203.2</v>
      </c>
      <c r="O319" s="3"/>
      <c r="P319" s="3">
        <f>SUMIF(sitesfall2020!$Z$13:$Z$2390,$G319,sitesfall2020!AP$13:AP$2390)</f>
        <v>204203.2</v>
      </c>
      <c r="Q319" s="3">
        <f t="shared" si="7"/>
        <v>264.1697283</v>
      </c>
      <c r="R319" s="3">
        <f t="shared" si="8"/>
        <v>1097.866667</v>
      </c>
      <c r="S319" s="3">
        <f t="shared" si="9"/>
        <v>0</v>
      </c>
      <c r="T319" s="3">
        <f t="shared" si="10"/>
        <v>0</v>
      </c>
      <c r="V319" s="3">
        <f t="shared" si="11"/>
        <v>339455.3671</v>
      </c>
      <c r="W319" s="3">
        <f t="shared" si="12"/>
        <v>135252.1671</v>
      </c>
      <c r="X319" s="3">
        <f t="shared" si="13"/>
        <v>174.9704619</v>
      </c>
    </row>
    <row r="320" ht="14.25" customHeight="1">
      <c r="A320" s="42">
        <v>2358.0</v>
      </c>
      <c r="B320" s="42">
        <v>1.0</v>
      </c>
      <c r="C320" s="37">
        <v>6.0</v>
      </c>
      <c r="D320" s="37" t="str">
        <f t="shared" si="16"/>
        <v>2</v>
      </c>
      <c r="E320" s="19" t="s">
        <v>918</v>
      </c>
      <c r="F320" s="43">
        <f t="shared" si="5"/>
        <v>0</v>
      </c>
      <c r="G320" s="20">
        <v>2358.0</v>
      </c>
      <c r="H320" s="19" t="s">
        <v>918</v>
      </c>
      <c r="I320" s="3">
        <f>SUMIF(sitesfall2020!$A$13:$A$2390, Districts!$G320, sitesfall2020!H$13:H$2390)</f>
        <v>209</v>
      </c>
      <c r="J320" s="3">
        <f>SUMIF(sitesfall2020!$A$13:$A$2390, Districts!$G320, sitesfall2020!I$13:I$2390)</f>
        <v>63</v>
      </c>
      <c r="K320" s="3">
        <f>SUMIF(sitesfall2020!$A$13:$A$2390, Districts!$G320, sitesfall2020!J$13:J$2390)</f>
        <v>23</v>
      </c>
      <c r="L320" s="3">
        <f>SUMIF(sitesfall2020!$A$13:$A$2390, Districts!$G320, sitesfall2020!K$13:K$2390)</f>
        <v>74.5</v>
      </c>
      <c r="M320" s="44">
        <f t="shared" si="6"/>
        <v>0.4114832536</v>
      </c>
      <c r="N320" s="3">
        <f>SUMIF(sitesfall2020!$A$13:$A$2390, Districts!$G320, sitesfall2020!O$13:O$2390)</f>
        <v>114388.16</v>
      </c>
      <c r="O320" s="3"/>
      <c r="P320" s="3">
        <f>SUMIF(sitesfall2020!$Z$13:$Z$2390,$G320,sitesfall2020!AP$13:AP$2390)</f>
        <v>114388.16</v>
      </c>
      <c r="Q320" s="3">
        <f t="shared" si="7"/>
        <v>547.3117703</v>
      </c>
      <c r="R320" s="3">
        <f t="shared" si="8"/>
        <v>1535.411544</v>
      </c>
      <c r="S320" s="3">
        <f t="shared" si="9"/>
        <v>0</v>
      </c>
      <c r="T320" s="3">
        <f t="shared" si="10"/>
        <v>0</v>
      </c>
      <c r="V320" s="3">
        <f t="shared" si="11"/>
        <v>135964.6497</v>
      </c>
      <c r="W320" s="3">
        <f t="shared" si="12"/>
        <v>21576.48971</v>
      </c>
      <c r="X320" s="3">
        <f t="shared" si="13"/>
        <v>103.2367929</v>
      </c>
    </row>
    <row r="321" ht="14.25" customHeight="1">
      <c r="A321" s="42">
        <v>2364.0</v>
      </c>
      <c r="B321" s="42">
        <v>1.0</v>
      </c>
      <c r="C321" s="37">
        <v>6.0</v>
      </c>
      <c r="D321" s="37" t="str">
        <f t="shared" si="16"/>
        <v>2</v>
      </c>
      <c r="E321" s="19" t="s">
        <v>919</v>
      </c>
      <c r="F321" s="43">
        <f t="shared" si="5"/>
        <v>0</v>
      </c>
      <c r="G321" s="20">
        <v>2364.0</v>
      </c>
      <c r="H321" s="19" t="s">
        <v>919</v>
      </c>
      <c r="I321" s="3">
        <f>SUMIF(sitesfall2020!$A$13:$A$2390, Districts!$G321, sitesfall2020!H$13:H$2390)</f>
        <v>641</v>
      </c>
      <c r="J321" s="3">
        <f>SUMIF(sitesfall2020!$A$13:$A$2390, Districts!$G321, sitesfall2020!I$13:I$2390)</f>
        <v>141</v>
      </c>
      <c r="K321" s="3">
        <f>SUMIF(sitesfall2020!$A$13:$A$2390, Districts!$G321, sitesfall2020!J$13:J$2390)</f>
        <v>51</v>
      </c>
      <c r="L321" s="3">
        <f>SUMIF(sitesfall2020!$A$13:$A$2390, Districts!$G321, sitesfall2020!K$13:K$2390)</f>
        <v>166.5</v>
      </c>
      <c r="M321" s="44">
        <f t="shared" si="6"/>
        <v>0.2995319813</v>
      </c>
      <c r="N321" s="3">
        <f>SUMIF(sitesfall2020!$A$13:$A$2390, Districts!$G321, sitesfall2020!O$13:O$2390)</f>
        <v>187763.84</v>
      </c>
      <c r="O321" s="3"/>
      <c r="P321" s="3">
        <f>SUMIF(sitesfall2020!$Z$13:$Z$2390,$G321,sitesfall2020!AP$13:AP$2390)</f>
        <v>187763.84</v>
      </c>
      <c r="Q321" s="3">
        <f t="shared" si="7"/>
        <v>292.9233073</v>
      </c>
      <c r="R321" s="3">
        <f t="shared" si="8"/>
        <v>1127.710751</v>
      </c>
      <c r="S321" s="3">
        <f t="shared" si="9"/>
        <v>0</v>
      </c>
      <c r="T321" s="3">
        <f t="shared" si="10"/>
        <v>0</v>
      </c>
      <c r="V321" s="3">
        <f t="shared" si="11"/>
        <v>303867.3044</v>
      </c>
      <c r="W321" s="3">
        <f t="shared" si="12"/>
        <v>116103.4644</v>
      </c>
      <c r="X321" s="3">
        <f t="shared" si="13"/>
        <v>181.1286496</v>
      </c>
    </row>
    <row r="322" ht="14.25" customHeight="1">
      <c r="A322" s="42">
        <v>2365.0</v>
      </c>
      <c r="B322" s="42">
        <v>1.0</v>
      </c>
      <c r="C322" s="37">
        <v>6.0</v>
      </c>
      <c r="D322" s="37" t="str">
        <f t="shared" si="16"/>
        <v>2</v>
      </c>
      <c r="E322" s="19" t="s">
        <v>366</v>
      </c>
      <c r="F322" s="43">
        <f t="shared" si="5"/>
        <v>0</v>
      </c>
      <c r="G322" s="20">
        <v>2365.0</v>
      </c>
      <c r="H322" s="19" t="s">
        <v>366</v>
      </c>
      <c r="I322" s="3">
        <f>SUMIF(sitesfall2020!$A$13:$A$2390, Districts!$G322, sitesfall2020!H$13:H$2390)</f>
        <v>669</v>
      </c>
      <c r="J322" s="3">
        <f>SUMIF(sitesfall2020!$A$13:$A$2390, Districts!$G322, sitesfall2020!I$13:I$2390)</f>
        <v>174</v>
      </c>
      <c r="K322" s="3">
        <f>SUMIF(sitesfall2020!$A$13:$A$2390, Districts!$G322, sitesfall2020!J$13:J$2390)</f>
        <v>63</v>
      </c>
      <c r="L322" s="3">
        <f>SUMIF(sitesfall2020!$A$13:$A$2390, Districts!$G322, sitesfall2020!K$13:K$2390)</f>
        <v>205.5</v>
      </c>
      <c r="M322" s="44">
        <f t="shared" si="6"/>
        <v>0.3542600897</v>
      </c>
      <c r="N322" s="3">
        <f>SUMIF(sitesfall2020!$A$13:$A$2390, Districts!$G322, sitesfall2020!O$13:O$2390)</f>
        <v>277865.28</v>
      </c>
      <c r="O322" s="3"/>
      <c r="P322" s="3">
        <f>SUMIF(sitesfall2020!$Z$13:$Z$2390,$G322,sitesfall2020!AP$13:AP$2390)</f>
        <v>277865.28</v>
      </c>
      <c r="Q322" s="3">
        <f t="shared" si="7"/>
        <v>415.3442152</v>
      </c>
      <c r="R322" s="3">
        <f t="shared" si="8"/>
        <v>1352.142482</v>
      </c>
      <c r="S322" s="3">
        <f t="shared" si="9"/>
        <v>0</v>
      </c>
      <c r="T322" s="3">
        <f t="shared" si="10"/>
        <v>0</v>
      </c>
      <c r="V322" s="3">
        <f t="shared" si="11"/>
        <v>375043.4297</v>
      </c>
      <c r="W322" s="3">
        <f t="shared" si="12"/>
        <v>97178.14974</v>
      </c>
      <c r="X322" s="3">
        <f t="shared" si="13"/>
        <v>145.2588187</v>
      </c>
    </row>
    <row r="323" ht="14.25" customHeight="1">
      <c r="A323" s="42">
        <v>2396.0</v>
      </c>
      <c r="B323" s="42">
        <v>1.0</v>
      </c>
      <c r="C323" s="37">
        <v>6.0</v>
      </c>
      <c r="D323" s="37" t="str">
        <f t="shared" si="16"/>
        <v>2</v>
      </c>
      <c r="E323" s="19" t="s">
        <v>367</v>
      </c>
      <c r="F323" s="43">
        <f t="shared" si="5"/>
        <v>0</v>
      </c>
      <c r="G323" s="20">
        <v>2396.0</v>
      </c>
      <c r="H323" s="19" t="s">
        <v>367</v>
      </c>
      <c r="I323" s="3">
        <f>SUMIF(sitesfall2020!$A$13:$A$2390, Districts!$G323, sitesfall2020!H$13:H$2390)</f>
        <v>869</v>
      </c>
      <c r="J323" s="3">
        <f>SUMIF(sitesfall2020!$A$13:$A$2390, Districts!$G323, sitesfall2020!I$13:I$2390)</f>
        <v>236</v>
      </c>
      <c r="K323" s="3">
        <f>SUMIF(sitesfall2020!$A$13:$A$2390, Districts!$G323, sitesfall2020!J$13:J$2390)</f>
        <v>82</v>
      </c>
      <c r="L323" s="3">
        <f>SUMIF(sitesfall2020!$A$13:$A$2390, Districts!$G323, sitesfall2020!K$13:K$2390)</f>
        <v>277</v>
      </c>
      <c r="M323" s="44">
        <f t="shared" si="6"/>
        <v>0.3659378596</v>
      </c>
      <c r="N323" s="3">
        <f>SUMIF(sitesfall2020!$A$13:$A$2390, Districts!$G323, sitesfall2020!O$13:O$2390)</f>
        <v>383718.72</v>
      </c>
      <c r="O323" s="3"/>
      <c r="P323" s="3">
        <f>SUMIF(sitesfall2020!$Z$13:$Z$2390,$G323,sitesfall2020!AP$13:AP$2390)</f>
        <v>383718.72</v>
      </c>
      <c r="Q323" s="3">
        <f t="shared" si="7"/>
        <v>441.5635443</v>
      </c>
      <c r="R323" s="3">
        <f t="shared" si="8"/>
        <v>1385.266137</v>
      </c>
      <c r="S323" s="3">
        <f t="shared" si="9"/>
        <v>0</v>
      </c>
      <c r="T323" s="3">
        <f t="shared" si="10"/>
        <v>0</v>
      </c>
      <c r="V323" s="3">
        <f t="shared" si="11"/>
        <v>505532.9929</v>
      </c>
      <c r="W323" s="3">
        <f t="shared" si="12"/>
        <v>121814.2729</v>
      </c>
      <c r="X323" s="3">
        <f t="shared" si="13"/>
        <v>140.1775292</v>
      </c>
    </row>
    <row r="324" ht="14.25" customHeight="1">
      <c r="A324" s="42">
        <v>2397.0</v>
      </c>
      <c r="B324" s="42">
        <v>1.0</v>
      </c>
      <c r="C324" s="37">
        <v>5.0</v>
      </c>
      <c r="D324" s="37" t="str">
        <f t="shared" si="16"/>
        <v>2</v>
      </c>
      <c r="E324" s="19" t="s">
        <v>920</v>
      </c>
      <c r="F324" s="43">
        <f t="shared" si="5"/>
        <v>0</v>
      </c>
      <c r="G324" s="20">
        <v>2397.0</v>
      </c>
      <c r="H324" s="19" t="s">
        <v>920</v>
      </c>
      <c r="I324" s="3">
        <f>SUMIF(sitesfall2020!$A$13:$A$2390, Districts!$G324, sitesfall2020!H$13:H$2390)</f>
        <v>926</v>
      </c>
      <c r="J324" s="3">
        <f>SUMIF(sitesfall2020!$A$13:$A$2390, Districts!$G324, sitesfall2020!I$13:I$2390)</f>
        <v>152</v>
      </c>
      <c r="K324" s="3">
        <f>SUMIF(sitesfall2020!$A$13:$A$2390, Districts!$G324, sitesfall2020!J$13:J$2390)</f>
        <v>72</v>
      </c>
      <c r="L324" s="3">
        <f>SUMIF(sitesfall2020!$A$13:$A$2390, Districts!$G324, sitesfall2020!K$13:K$2390)</f>
        <v>188</v>
      </c>
      <c r="M324" s="44">
        <f t="shared" si="6"/>
        <v>0.2419006479</v>
      </c>
      <c r="N324" s="3">
        <f>SUMIF(sitesfall2020!$A$13:$A$2390, Districts!$G324, sitesfall2020!O$13:O$2390)</f>
        <v>175276.8</v>
      </c>
      <c r="O324" s="3"/>
      <c r="P324" s="3">
        <f>SUMIF(sitesfall2020!$Z$13:$Z$2390,$G324,sitesfall2020!AP$13:AP$2390)</f>
        <v>175276.8</v>
      </c>
      <c r="Q324" s="3">
        <f t="shared" si="7"/>
        <v>189.2838013</v>
      </c>
      <c r="R324" s="3">
        <f t="shared" si="8"/>
        <v>932.3234043</v>
      </c>
      <c r="S324" s="3">
        <f t="shared" si="9"/>
        <v>0</v>
      </c>
      <c r="T324" s="3">
        <f t="shared" si="10"/>
        <v>0</v>
      </c>
      <c r="V324" s="3">
        <f t="shared" si="11"/>
        <v>343105.4248</v>
      </c>
      <c r="W324" s="3">
        <f t="shared" si="12"/>
        <v>167828.6248</v>
      </c>
      <c r="X324" s="3">
        <f t="shared" si="13"/>
        <v>181.2404155</v>
      </c>
    </row>
    <row r="325" ht="14.25" customHeight="1">
      <c r="A325" s="42">
        <v>2448.0</v>
      </c>
      <c r="B325" s="42">
        <v>1.0</v>
      </c>
      <c r="C325" s="37">
        <v>6.0</v>
      </c>
      <c r="D325" s="37" t="str">
        <f t="shared" si="16"/>
        <v>2</v>
      </c>
      <c r="E325" s="19" t="s">
        <v>921</v>
      </c>
      <c r="F325" s="43">
        <f t="shared" si="5"/>
        <v>0</v>
      </c>
      <c r="G325" s="20">
        <v>2448.0</v>
      </c>
      <c r="H325" s="19" t="s">
        <v>921</v>
      </c>
      <c r="I325" s="3">
        <f>SUMIF(sitesfall2020!$A$13:$A$2390, Districts!$G325, sitesfall2020!H$13:H$2390)</f>
        <v>667</v>
      </c>
      <c r="J325" s="3">
        <f>SUMIF(sitesfall2020!$A$13:$A$2390, Districts!$G325, sitesfall2020!I$13:I$2390)</f>
        <v>159</v>
      </c>
      <c r="K325" s="3">
        <f>SUMIF(sitesfall2020!$A$13:$A$2390, Districts!$G325, sitesfall2020!J$13:J$2390)</f>
        <v>71</v>
      </c>
      <c r="L325" s="3">
        <f>SUMIF(sitesfall2020!$A$13:$A$2390, Districts!$G325, sitesfall2020!K$13:K$2390)</f>
        <v>194.5</v>
      </c>
      <c r="M325" s="44">
        <f t="shared" si="6"/>
        <v>0.3448275862</v>
      </c>
      <c r="N325" s="3">
        <f>SUMIF(sitesfall2020!$A$13:$A$2390, Districts!$G325, sitesfall2020!O$13:O$2390)</f>
        <v>245158.4</v>
      </c>
      <c r="O325" s="3"/>
      <c r="P325" s="3">
        <f>SUMIF(sitesfall2020!$Z$13:$Z$2390,$G325,sitesfall2020!AP$13:AP$2390)</f>
        <v>245158.4</v>
      </c>
      <c r="Q325" s="3">
        <f t="shared" si="7"/>
        <v>367.5538231</v>
      </c>
      <c r="R325" s="3">
        <f t="shared" si="8"/>
        <v>1260.454499</v>
      </c>
      <c r="S325" s="3">
        <f t="shared" si="9"/>
        <v>0</v>
      </c>
      <c r="T325" s="3">
        <f t="shared" si="10"/>
        <v>0</v>
      </c>
      <c r="V325" s="3">
        <f t="shared" si="11"/>
        <v>354968.1123</v>
      </c>
      <c r="W325" s="3">
        <f t="shared" si="12"/>
        <v>109809.7123</v>
      </c>
      <c r="X325" s="3">
        <f t="shared" si="13"/>
        <v>164.6322524</v>
      </c>
    </row>
    <row r="326" ht="14.25" customHeight="1">
      <c r="A326" s="42">
        <v>2527.0</v>
      </c>
      <c r="B326" s="42">
        <v>1.0</v>
      </c>
      <c r="C326" s="37">
        <v>6.0</v>
      </c>
      <c r="D326" s="37" t="str">
        <f t="shared" si="16"/>
        <v>2</v>
      </c>
      <c r="E326" s="19" t="s">
        <v>922</v>
      </c>
      <c r="F326" s="43">
        <f t="shared" si="5"/>
        <v>0</v>
      </c>
      <c r="G326" s="20">
        <v>2527.0</v>
      </c>
      <c r="H326" s="19" t="s">
        <v>922</v>
      </c>
      <c r="I326" s="3">
        <f>SUMIF(sitesfall2020!$A$13:$A$2390, Districts!$G326, sitesfall2020!H$13:H$2390)</f>
        <v>66</v>
      </c>
      <c r="J326" s="3">
        <f>SUMIF(sitesfall2020!$A$13:$A$2390, Districts!$G326, sitesfall2020!I$13:I$2390)</f>
        <v>34</v>
      </c>
      <c r="K326" s="3">
        <f>SUMIF(sitesfall2020!$A$13:$A$2390, Districts!$G326, sitesfall2020!J$13:J$2390)</f>
        <v>11</v>
      </c>
      <c r="L326" s="3">
        <f>SUMIF(sitesfall2020!$A$13:$A$2390, Districts!$G326, sitesfall2020!K$13:K$2390)</f>
        <v>39.5</v>
      </c>
      <c r="M326" s="44">
        <f t="shared" si="6"/>
        <v>0.6818181818</v>
      </c>
      <c r="N326" s="3">
        <f>SUMIF(sitesfall2020!$A$13:$A$2390, Districts!$G326, sitesfall2020!O$13:O$2390)</f>
        <v>101557.44</v>
      </c>
      <c r="O326" s="3"/>
      <c r="P326" s="3">
        <f>SUMIF(sitesfall2020!$Z$13:$Z$2390,$G326,sitesfall2020!AP$13:AP$2390)</f>
        <v>101557.44</v>
      </c>
      <c r="Q326" s="3">
        <f t="shared" si="7"/>
        <v>1538.749091</v>
      </c>
      <c r="R326" s="3">
        <f t="shared" si="8"/>
        <v>2571.07443</v>
      </c>
      <c r="S326" s="3">
        <f t="shared" si="9"/>
        <v>0</v>
      </c>
      <c r="T326" s="3">
        <f t="shared" si="10"/>
        <v>0</v>
      </c>
      <c r="V326" s="3">
        <f t="shared" si="11"/>
        <v>72088.63978</v>
      </c>
      <c r="W326" s="3">
        <f t="shared" si="12"/>
        <v>-29468.80022</v>
      </c>
      <c r="X326" s="3">
        <f t="shared" si="13"/>
        <v>-446.496973</v>
      </c>
    </row>
    <row r="327" ht="14.25" customHeight="1">
      <c r="A327" s="42">
        <v>2534.0</v>
      </c>
      <c r="B327" s="42">
        <v>1.0</v>
      </c>
      <c r="C327" s="37">
        <v>6.0</v>
      </c>
      <c r="D327" s="37" t="str">
        <f t="shared" si="16"/>
        <v>2</v>
      </c>
      <c r="E327" s="19" t="s">
        <v>371</v>
      </c>
      <c r="F327" s="43">
        <f t="shared" si="5"/>
        <v>0</v>
      </c>
      <c r="G327" s="20">
        <v>2534.0</v>
      </c>
      <c r="H327" s="19" t="s">
        <v>371</v>
      </c>
      <c r="I327" s="3">
        <f>SUMIF(sitesfall2020!$A$13:$A$2390, Districts!$G327, sitesfall2020!H$13:H$2390)</f>
        <v>619</v>
      </c>
      <c r="J327" s="3">
        <f>SUMIF(sitesfall2020!$A$13:$A$2390, Districts!$G327, sitesfall2020!I$13:I$2390)</f>
        <v>149</v>
      </c>
      <c r="K327" s="3">
        <f>SUMIF(sitesfall2020!$A$13:$A$2390, Districts!$G327, sitesfall2020!J$13:J$2390)</f>
        <v>84</v>
      </c>
      <c r="L327" s="3">
        <f>SUMIF(sitesfall2020!$A$13:$A$2390, Districts!$G327, sitesfall2020!K$13:K$2390)</f>
        <v>191</v>
      </c>
      <c r="M327" s="44">
        <f t="shared" si="6"/>
        <v>0.3764135703</v>
      </c>
      <c r="N327" s="3">
        <f>SUMIF(sitesfall2020!$A$13:$A$2390, Districts!$G327, sitesfall2020!O$13:O$2390)</f>
        <v>278438.08</v>
      </c>
      <c r="O327" s="3"/>
      <c r="P327" s="3">
        <f>SUMIF(sitesfall2020!$Z$13:$Z$2390,$G327,sitesfall2020!AP$13:AP$2390)</f>
        <v>278438.08</v>
      </c>
      <c r="Q327" s="3">
        <f t="shared" si="7"/>
        <v>449.8191922</v>
      </c>
      <c r="R327" s="3">
        <f t="shared" si="8"/>
        <v>1457.790995</v>
      </c>
      <c r="S327" s="3">
        <f t="shared" si="9"/>
        <v>0</v>
      </c>
      <c r="T327" s="3">
        <f t="shared" si="10"/>
        <v>0</v>
      </c>
      <c r="V327" s="3">
        <f t="shared" si="11"/>
        <v>348580.5113</v>
      </c>
      <c r="W327" s="3">
        <f t="shared" si="12"/>
        <v>70142.43134</v>
      </c>
      <c r="X327" s="3">
        <f t="shared" si="13"/>
        <v>113.3157211</v>
      </c>
    </row>
    <row r="328" ht="14.25" customHeight="1">
      <c r="A328" s="42">
        <v>2536.0</v>
      </c>
      <c r="B328" s="42">
        <v>1.0</v>
      </c>
      <c r="C328" s="37">
        <v>6.0</v>
      </c>
      <c r="D328" s="37" t="str">
        <f t="shared" si="16"/>
        <v>2</v>
      </c>
      <c r="E328" s="19" t="s">
        <v>372</v>
      </c>
      <c r="F328" s="43">
        <f t="shared" si="5"/>
        <v>0</v>
      </c>
      <c r="G328" s="20">
        <v>2536.0</v>
      </c>
      <c r="H328" s="19" t="s">
        <v>372</v>
      </c>
      <c r="I328" s="3">
        <f>SUMIF(sitesfall2020!$A$13:$A$2390, Districts!$G328, sitesfall2020!H$13:H$2390)</f>
        <v>293</v>
      </c>
      <c r="J328" s="3">
        <f>SUMIF(sitesfall2020!$A$13:$A$2390, Districts!$G328, sitesfall2020!I$13:I$2390)</f>
        <v>94</v>
      </c>
      <c r="K328" s="3">
        <f>SUMIF(sitesfall2020!$A$13:$A$2390, Districts!$G328, sitesfall2020!J$13:J$2390)</f>
        <v>31</v>
      </c>
      <c r="L328" s="3">
        <f>SUMIF(sitesfall2020!$A$13:$A$2390, Districts!$G328, sitesfall2020!K$13:K$2390)</f>
        <v>109.5</v>
      </c>
      <c r="M328" s="44">
        <f t="shared" si="6"/>
        <v>0.4266211604</v>
      </c>
      <c r="N328" s="3">
        <f>SUMIF(sitesfall2020!$A$13:$A$2390, Districts!$G328, sitesfall2020!O$13:O$2390)</f>
        <v>178427.2</v>
      </c>
      <c r="O328" s="3"/>
      <c r="P328" s="3">
        <f>SUMIF(sitesfall2020!$Z$13:$Z$2390,$G328,sitesfall2020!AP$13:AP$2390)</f>
        <v>178427.2</v>
      </c>
      <c r="Q328" s="3">
        <f t="shared" si="7"/>
        <v>608.9665529</v>
      </c>
      <c r="R328" s="3">
        <f t="shared" si="8"/>
        <v>1629.472146</v>
      </c>
      <c r="S328" s="3">
        <f t="shared" si="9"/>
        <v>0</v>
      </c>
      <c r="T328" s="3">
        <f t="shared" si="10"/>
        <v>0</v>
      </c>
      <c r="V328" s="3">
        <f t="shared" si="11"/>
        <v>199840.6596</v>
      </c>
      <c r="W328" s="3">
        <f t="shared" si="12"/>
        <v>21413.45964</v>
      </c>
      <c r="X328" s="3">
        <f t="shared" si="13"/>
        <v>73.08348001</v>
      </c>
    </row>
    <row r="329" ht="14.25" customHeight="1">
      <c r="A329" s="42">
        <v>2580.0</v>
      </c>
      <c r="B329" s="42">
        <v>1.0</v>
      </c>
      <c r="C329" s="37">
        <v>6.0</v>
      </c>
      <c r="D329" s="37" t="str">
        <f t="shared" si="16"/>
        <v>2</v>
      </c>
      <c r="E329" s="19" t="s">
        <v>923</v>
      </c>
      <c r="F329" s="43">
        <f t="shared" si="5"/>
        <v>0</v>
      </c>
      <c r="G329" s="20">
        <v>2580.0</v>
      </c>
      <c r="H329" s="19" t="s">
        <v>923</v>
      </c>
      <c r="I329" s="3">
        <f>SUMIF(sitesfall2020!$A$13:$A$2390, Districts!$G329, sitesfall2020!H$13:H$2390)</f>
        <v>732</v>
      </c>
      <c r="J329" s="3">
        <f>SUMIF(sitesfall2020!$A$13:$A$2390, Districts!$G329, sitesfall2020!I$13:I$2390)</f>
        <v>242</v>
      </c>
      <c r="K329" s="3">
        <f>SUMIF(sitesfall2020!$A$13:$A$2390, Districts!$G329, sitesfall2020!J$13:J$2390)</f>
        <v>50</v>
      </c>
      <c r="L329" s="3">
        <f>SUMIF(sitesfall2020!$A$13:$A$2390, Districts!$G329, sitesfall2020!K$13:K$2390)</f>
        <v>267</v>
      </c>
      <c r="M329" s="44">
        <f t="shared" si="6"/>
        <v>0.3989071038</v>
      </c>
      <c r="N329" s="3">
        <f>SUMIF(sitesfall2020!$A$13:$A$2390, Districts!$G329, sitesfall2020!O$13:O$2390)</f>
        <v>422382.72</v>
      </c>
      <c r="O329" s="3"/>
      <c r="P329" s="3">
        <f>SUMIF(sitesfall2020!$Z$13:$Z$2390,$G329,sitesfall2020!AP$13:AP$2390)</f>
        <v>422382.72</v>
      </c>
      <c r="Q329" s="3">
        <f t="shared" si="7"/>
        <v>577.0255738</v>
      </c>
      <c r="R329" s="3">
        <f t="shared" si="8"/>
        <v>1581.957753</v>
      </c>
      <c r="S329" s="3">
        <f t="shared" si="9"/>
        <v>0</v>
      </c>
      <c r="T329" s="3">
        <f t="shared" si="10"/>
        <v>0</v>
      </c>
      <c r="V329" s="3">
        <f t="shared" si="11"/>
        <v>487282.7043</v>
      </c>
      <c r="W329" s="3">
        <f t="shared" si="12"/>
        <v>64899.98433</v>
      </c>
      <c r="X329" s="3">
        <f t="shared" si="13"/>
        <v>88.66118078</v>
      </c>
    </row>
    <row r="330" ht="14.25" customHeight="1">
      <c r="A330" s="42">
        <v>2609.0</v>
      </c>
      <c r="B330" s="42">
        <v>1.0</v>
      </c>
      <c r="C330" s="37">
        <v>6.0</v>
      </c>
      <c r="D330" s="37" t="str">
        <f t="shared" si="16"/>
        <v>2</v>
      </c>
      <c r="E330" s="19" t="s">
        <v>924</v>
      </c>
      <c r="F330" s="43">
        <f t="shared" si="5"/>
        <v>0</v>
      </c>
      <c r="G330" s="20">
        <v>2609.0</v>
      </c>
      <c r="H330" s="19" t="s">
        <v>924</v>
      </c>
      <c r="I330" s="3">
        <f>SUMIF(sitesfall2020!$A$13:$A$2390, Districts!$G330, sitesfall2020!H$13:H$2390)</f>
        <v>429</v>
      </c>
      <c r="J330" s="3">
        <f>SUMIF(sitesfall2020!$A$13:$A$2390, Districts!$G330, sitesfall2020!I$13:I$2390)</f>
        <v>122</v>
      </c>
      <c r="K330" s="3">
        <f>SUMIF(sitesfall2020!$A$13:$A$2390, Districts!$G330, sitesfall2020!J$13:J$2390)</f>
        <v>33</v>
      </c>
      <c r="L330" s="3">
        <f>SUMIF(sitesfall2020!$A$13:$A$2390, Districts!$G330, sitesfall2020!K$13:K$2390)</f>
        <v>138.5</v>
      </c>
      <c r="M330" s="44">
        <f t="shared" si="6"/>
        <v>0.3613053613</v>
      </c>
      <c r="N330" s="3">
        <f>SUMIF(sitesfall2020!$A$13:$A$2390, Districts!$G330, sitesfall2020!O$13:O$2390)</f>
        <v>192747.2</v>
      </c>
      <c r="O330" s="3"/>
      <c r="P330" s="3">
        <f>SUMIF(sitesfall2020!$Z$13:$Z$2390,$G330,sitesfall2020!AP$13:AP$2390)</f>
        <v>192747.2</v>
      </c>
      <c r="Q330" s="3">
        <f t="shared" si="7"/>
        <v>449.2941725</v>
      </c>
      <c r="R330" s="3">
        <f t="shared" si="8"/>
        <v>1391.676534</v>
      </c>
      <c r="S330" s="3">
        <f t="shared" si="9"/>
        <v>0</v>
      </c>
      <c r="T330" s="3">
        <f t="shared" si="10"/>
        <v>0</v>
      </c>
      <c r="V330" s="3">
        <f t="shared" si="11"/>
        <v>252766.4964</v>
      </c>
      <c r="W330" s="3">
        <f t="shared" si="12"/>
        <v>60019.29644</v>
      </c>
      <c r="X330" s="3">
        <f t="shared" si="13"/>
        <v>139.9051199</v>
      </c>
    </row>
    <row r="331" ht="14.25" customHeight="1">
      <c r="A331" s="42">
        <v>2683.0</v>
      </c>
      <c r="B331" s="42">
        <v>1.0</v>
      </c>
      <c r="C331" s="37">
        <v>6.0</v>
      </c>
      <c r="D331" s="37" t="str">
        <f t="shared" si="16"/>
        <v>2</v>
      </c>
      <c r="E331" s="19" t="s">
        <v>925</v>
      </c>
      <c r="F331" s="43">
        <f t="shared" si="5"/>
        <v>0</v>
      </c>
      <c r="G331" s="20">
        <v>2683.0</v>
      </c>
      <c r="H331" s="19" t="s">
        <v>925</v>
      </c>
      <c r="I331" s="3">
        <f>SUMIF(sitesfall2020!$A$13:$A$2390, Districts!$G331, sitesfall2020!H$13:H$2390)</f>
        <v>246</v>
      </c>
      <c r="J331" s="3">
        <f>SUMIF(sitesfall2020!$A$13:$A$2390, Districts!$G331, sitesfall2020!I$13:I$2390)</f>
        <v>23</v>
      </c>
      <c r="K331" s="3">
        <f>SUMIF(sitesfall2020!$A$13:$A$2390, Districts!$G331, sitesfall2020!J$13:J$2390)</f>
        <v>35</v>
      </c>
      <c r="L331" s="3">
        <f>SUMIF(sitesfall2020!$A$13:$A$2390, Districts!$G331, sitesfall2020!K$13:K$2390)</f>
        <v>40.5</v>
      </c>
      <c r="M331" s="44">
        <f t="shared" si="6"/>
        <v>0.2357723577</v>
      </c>
      <c r="N331" s="3">
        <f>SUMIF(sitesfall2020!$A$13:$A$2390, Districts!$G331, sitesfall2020!O$13:O$2390)</f>
        <v>31675.84</v>
      </c>
      <c r="O331" s="3"/>
      <c r="P331" s="3">
        <f>SUMIF(sitesfall2020!$Z$13:$Z$2390,$G331,sitesfall2020!AP$13:AP$2390)</f>
        <v>31675.84</v>
      </c>
      <c r="Q331" s="3">
        <f t="shared" si="7"/>
        <v>128.7635772</v>
      </c>
      <c r="R331" s="3">
        <f t="shared" si="8"/>
        <v>782.1195062</v>
      </c>
      <c r="S331" s="3">
        <f t="shared" si="9"/>
        <v>0</v>
      </c>
      <c r="T331" s="3">
        <f t="shared" si="10"/>
        <v>0</v>
      </c>
      <c r="V331" s="3">
        <f t="shared" si="11"/>
        <v>73913.66863</v>
      </c>
      <c r="W331" s="3">
        <f t="shared" si="12"/>
        <v>42237.82863</v>
      </c>
      <c r="X331" s="3">
        <f t="shared" si="13"/>
        <v>171.6984904</v>
      </c>
    </row>
    <row r="332" ht="14.25" customHeight="1">
      <c r="A332" s="42">
        <v>2687.0</v>
      </c>
      <c r="B332" s="42">
        <v>1.0</v>
      </c>
      <c r="C332" s="37">
        <v>5.0</v>
      </c>
      <c r="D332" s="37" t="str">
        <f t="shared" si="16"/>
        <v>2</v>
      </c>
      <c r="E332" s="19" t="s">
        <v>376</v>
      </c>
      <c r="F332" s="43">
        <f t="shared" si="5"/>
        <v>0</v>
      </c>
      <c r="G332" s="20">
        <v>2687.0</v>
      </c>
      <c r="H332" s="19" t="s">
        <v>376</v>
      </c>
      <c r="I332" s="3">
        <f>SUMIF(sitesfall2020!$A$13:$A$2390, Districts!$G332, sitesfall2020!H$13:H$2390)</f>
        <v>1218</v>
      </c>
      <c r="J332" s="3">
        <f>SUMIF(sitesfall2020!$A$13:$A$2390, Districts!$G332, sitesfall2020!I$13:I$2390)</f>
        <v>149</v>
      </c>
      <c r="K332" s="3">
        <f>SUMIF(sitesfall2020!$A$13:$A$2390, Districts!$G332, sitesfall2020!J$13:J$2390)</f>
        <v>68</v>
      </c>
      <c r="L332" s="3">
        <f>SUMIF(sitesfall2020!$A$13:$A$2390, Districts!$G332, sitesfall2020!K$13:K$2390)</f>
        <v>183</v>
      </c>
      <c r="M332" s="44">
        <f t="shared" si="6"/>
        <v>0.1781609195</v>
      </c>
      <c r="N332" s="3">
        <f>SUMIF(sitesfall2020!$A$13:$A$2390, Districts!$G332, sitesfall2020!O$13:O$2390)</f>
        <v>127619.84</v>
      </c>
      <c r="O332" s="3"/>
      <c r="P332" s="3">
        <f>SUMIF(sitesfall2020!$Z$13:$Z$2390,$G332,sitesfall2020!AP$13:AP$2390)</f>
        <v>127619.84</v>
      </c>
      <c r="Q332" s="3">
        <f t="shared" si="7"/>
        <v>104.7781938</v>
      </c>
      <c r="R332" s="3">
        <f t="shared" si="8"/>
        <v>697.3761749</v>
      </c>
      <c r="S332" s="3">
        <f t="shared" si="9"/>
        <v>0</v>
      </c>
      <c r="T332" s="3">
        <f t="shared" si="10"/>
        <v>0</v>
      </c>
      <c r="V332" s="3">
        <f t="shared" si="11"/>
        <v>333980.2805</v>
      </c>
      <c r="W332" s="3">
        <f t="shared" si="12"/>
        <v>206360.4405</v>
      </c>
      <c r="X332" s="3">
        <f t="shared" si="13"/>
        <v>169.425649</v>
      </c>
    </row>
    <row r="333" ht="14.25" customHeight="1">
      <c r="A333" s="42">
        <v>2689.0</v>
      </c>
      <c r="B333" s="42">
        <v>1.0</v>
      </c>
      <c r="C333" s="37">
        <v>5.0</v>
      </c>
      <c r="D333" s="37" t="str">
        <f t="shared" si="16"/>
        <v>2</v>
      </c>
      <c r="E333" s="19" t="s">
        <v>926</v>
      </c>
      <c r="F333" s="43">
        <f t="shared" si="5"/>
        <v>0</v>
      </c>
      <c r="G333" s="20">
        <v>2689.0</v>
      </c>
      <c r="H333" s="19" t="s">
        <v>926</v>
      </c>
      <c r="I333" s="3">
        <f>SUMIF(sitesfall2020!$A$13:$A$2390, Districts!$G333, sitesfall2020!H$13:H$2390)</f>
        <v>1082</v>
      </c>
      <c r="J333" s="3">
        <f>SUMIF(sitesfall2020!$A$13:$A$2390, Districts!$G333, sitesfall2020!I$13:I$2390)</f>
        <v>276</v>
      </c>
      <c r="K333" s="3">
        <f>SUMIF(sitesfall2020!$A$13:$A$2390, Districts!$G333, sitesfall2020!J$13:J$2390)</f>
        <v>109</v>
      </c>
      <c r="L333" s="3">
        <f>SUMIF(sitesfall2020!$A$13:$A$2390, Districts!$G333, sitesfall2020!K$13:K$2390)</f>
        <v>330.5</v>
      </c>
      <c r="M333" s="44">
        <f t="shared" si="6"/>
        <v>0.3558225508</v>
      </c>
      <c r="N333" s="3">
        <f>SUMIF(sitesfall2020!$A$13:$A$2390, Districts!$G333, sitesfall2020!O$13:O$2390)</f>
        <v>466602.88</v>
      </c>
      <c r="O333" s="3"/>
      <c r="P333" s="3">
        <f>SUMIF(sitesfall2020!$Z$13:$Z$2390,$G333,sitesfall2020!AP$13:AP$2390)</f>
        <v>466602.88</v>
      </c>
      <c r="Q333" s="3">
        <f t="shared" si="7"/>
        <v>431.2411091</v>
      </c>
      <c r="R333" s="3">
        <f t="shared" si="8"/>
        <v>1411.809017</v>
      </c>
      <c r="S333" s="3">
        <f t="shared" si="9"/>
        <v>0</v>
      </c>
      <c r="T333" s="3">
        <f t="shared" si="10"/>
        <v>0</v>
      </c>
      <c r="V333" s="3">
        <f t="shared" si="11"/>
        <v>603172.0366</v>
      </c>
      <c r="W333" s="3">
        <f t="shared" si="12"/>
        <v>136569.1566</v>
      </c>
      <c r="X333" s="3">
        <f t="shared" si="13"/>
        <v>126.2191836</v>
      </c>
    </row>
    <row r="334" ht="14.25" customHeight="1">
      <c r="A334" s="42">
        <v>2711.0</v>
      </c>
      <c r="B334" s="42">
        <v>1.0</v>
      </c>
      <c r="C334" s="37">
        <v>6.0</v>
      </c>
      <c r="D334" s="37" t="str">
        <f t="shared" si="16"/>
        <v>2</v>
      </c>
      <c r="E334" s="19" t="s">
        <v>927</v>
      </c>
      <c r="F334" s="43">
        <f t="shared" si="5"/>
        <v>0</v>
      </c>
      <c r="G334" s="20">
        <v>2711.0</v>
      </c>
      <c r="H334" s="19" t="s">
        <v>927</v>
      </c>
      <c r="I334" s="3">
        <f>SUMIF(sitesfall2020!$A$13:$A$2390, Districts!$G334, sitesfall2020!H$13:H$2390)</f>
        <v>924</v>
      </c>
      <c r="J334" s="3">
        <f>SUMIF(sitesfall2020!$A$13:$A$2390, Districts!$G334, sitesfall2020!I$13:I$2390)</f>
        <v>284</v>
      </c>
      <c r="K334" s="3">
        <f>SUMIF(sitesfall2020!$A$13:$A$2390, Districts!$G334, sitesfall2020!J$13:J$2390)</f>
        <v>86</v>
      </c>
      <c r="L334" s="3">
        <f>SUMIF(sitesfall2020!$A$13:$A$2390, Districts!$G334, sitesfall2020!K$13:K$2390)</f>
        <v>327</v>
      </c>
      <c r="M334" s="44">
        <f t="shared" si="6"/>
        <v>0.4004329004</v>
      </c>
      <c r="N334" s="3">
        <f>SUMIF(sitesfall2020!$A$13:$A$2390, Districts!$G334, sitesfall2020!O$13:O$2390)</f>
        <v>500398.08</v>
      </c>
      <c r="O334" s="3"/>
      <c r="P334" s="3">
        <f>SUMIF(sitesfall2020!$Z$13:$Z$2390,$G334,sitesfall2020!AP$13:AP$2390)</f>
        <v>500398.08</v>
      </c>
      <c r="Q334" s="3">
        <f t="shared" si="7"/>
        <v>541.5563636</v>
      </c>
      <c r="R334" s="3">
        <f t="shared" si="8"/>
        <v>1530.269358</v>
      </c>
      <c r="S334" s="3">
        <f t="shared" si="9"/>
        <v>0</v>
      </c>
      <c r="T334" s="3">
        <f t="shared" si="10"/>
        <v>0</v>
      </c>
      <c r="V334" s="3">
        <f t="shared" si="11"/>
        <v>596784.4356</v>
      </c>
      <c r="W334" s="3">
        <f t="shared" si="12"/>
        <v>96386.35564</v>
      </c>
      <c r="X334" s="3">
        <f t="shared" si="13"/>
        <v>104.3142377</v>
      </c>
    </row>
    <row r="335" ht="14.25" customHeight="1">
      <c r="A335" s="42">
        <v>2752.0</v>
      </c>
      <c r="B335" s="42">
        <v>1.0</v>
      </c>
      <c r="C335" s="37">
        <v>5.0</v>
      </c>
      <c r="D335" s="37" t="str">
        <f t="shared" si="16"/>
        <v>2</v>
      </c>
      <c r="E335" s="19" t="s">
        <v>928</v>
      </c>
      <c r="F335" s="43">
        <f t="shared" si="5"/>
        <v>0</v>
      </c>
      <c r="G335" s="20">
        <v>2752.0</v>
      </c>
      <c r="H335" s="19" t="s">
        <v>928</v>
      </c>
      <c r="I335" s="3">
        <f>SUMIF(sitesfall2020!$A$13:$A$2390, Districts!$G335, sitesfall2020!H$13:H$2390)</f>
        <v>1745</v>
      </c>
      <c r="J335" s="3">
        <f>SUMIF(sitesfall2020!$A$13:$A$2390, Districts!$G335, sitesfall2020!I$13:I$2390)</f>
        <v>572</v>
      </c>
      <c r="K335" s="3">
        <f>SUMIF(sitesfall2020!$A$13:$A$2390, Districts!$G335, sitesfall2020!J$13:J$2390)</f>
        <v>213</v>
      </c>
      <c r="L335" s="3">
        <f>SUMIF(sitesfall2020!$A$13:$A$2390, Districts!$G335, sitesfall2020!K$13:K$2390)</f>
        <v>678.5</v>
      </c>
      <c r="M335" s="44">
        <f t="shared" si="6"/>
        <v>0.4498567335</v>
      </c>
      <c r="N335" s="3">
        <f>SUMIF(sitesfall2020!$A$13:$A$2390, Districts!$G335, sitesfall2020!O$13:O$2390)</f>
        <v>1161352</v>
      </c>
      <c r="O335" s="3"/>
      <c r="P335" s="3">
        <f>SUMIF(sitesfall2020!$Z$13:$Z$2390,$G335,sitesfall2020!AP$13:AP$2390)</f>
        <v>1161352</v>
      </c>
      <c r="Q335" s="3">
        <f t="shared" si="7"/>
        <v>665.5312321</v>
      </c>
      <c r="R335" s="3">
        <f t="shared" si="8"/>
        <v>1711.646279</v>
      </c>
      <c r="S335" s="3">
        <f t="shared" si="9"/>
        <v>0</v>
      </c>
      <c r="T335" s="3">
        <f t="shared" si="10"/>
        <v>0</v>
      </c>
      <c r="V335" s="3">
        <f t="shared" si="11"/>
        <v>1238282.078</v>
      </c>
      <c r="W335" s="3">
        <f t="shared" si="12"/>
        <v>76930.07824</v>
      </c>
      <c r="X335" s="3">
        <f t="shared" si="13"/>
        <v>44.08600472</v>
      </c>
    </row>
    <row r="336" ht="14.25" customHeight="1">
      <c r="A336" s="42">
        <v>2753.0</v>
      </c>
      <c r="B336" s="42">
        <v>1.0</v>
      </c>
      <c r="C336" s="37">
        <v>5.0</v>
      </c>
      <c r="D336" s="37" t="str">
        <f t="shared" si="16"/>
        <v>2</v>
      </c>
      <c r="E336" s="19" t="s">
        <v>929</v>
      </c>
      <c r="F336" s="43">
        <f t="shared" si="5"/>
        <v>0</v>
      </c>
      <c r="G336" s="20">
        <v>2753.0</v>
      </c>
      <c r="H336" s="19" t="s">
        <v>929</v>
      </c>
      <c r="I336" s="3">
        <f>SUMIF(sitesfall2020!$A$13:$A$2390, Districts!$G336, sitesfall2020!H$13:H$2390)</f>
        <v>930</v>
      </c>
      <c r="J336" s="3">
        <f>SUMIF(sitesfall2020!$A$13:$A$2390, Districts!$G336, sitesfall2020!I$13:I$2390)</f>
        <v>329</v>
      </c>
      <c r="K336" s="3">
        <f>SUMIF(sitesfall2020!$A$13:$A$2390, Districts!$G336, sitesfall2020!J$13:J$2390)</f>
        <v>156</v>
      </c>
      <c r="L336" s="3">
        <f>SUMIF(sitesfall2020!$A$13:$A$2390, Districts!$G336, sitesfall2020!K$13:K$2390)</f>
        <v>407</v>
      </c>
      <c r="M336" s="44">
        <f t="shared" si="6"/>
        <v>0.5215053763</v>
      </c>
      <c r="N336" s="3">
        <f>SUMIF(sitesfall2020!$A$13:$A$2390, Districts!$G336, sitesfall2020!O$13:O$2390)</f>
        <v>769671.36</v>
      </c>
      <c r="O336" s="3"/>
      <c r="P336" s="3">
        <f>SUMIF(sitesfall2020!$Z$13:$Z$2390,$G336,sitesfall2020!AP$13:AP$2390)</f>
        <v>769671.36</v>
      </c>
      <c r="Q336" s="3">
        <f t="shared" si="7"/>
        <v>827.6036129</v>
      </c>
      <c r="R336" s="3">
        <f t="shared" si="8"/>
        <v>1891.084423</v>
      </c>
      <c r="S336" s="3">
        <f t="shared" si="9"/>
        <v>0</v>
      </c>
      <c r="T336" s="3">
        <f t="shared" si="10"/>
        <v>0</v>
      </c>
      <c r="V336" s="3">
        <f t="shared" si="11"/>
        <v>742786.7441</v>
      </c>
      <c r="W336" s="3">
        <f t="shared" si="12"/>
        <v>-26884.61594</v>
      </c>
      <c r="X336" s="3">
        <f t="shared" si="13"/>
        <v>-28.90818919</v>
      </c>
    </row>
    <row r="337" ht="14.25" customHeight="1">
      <c r="A337" s="42">
        <v>2754.0</v>
      </c>
      <c r="B337" s="42">
        <v>1.0</v>
      </c>
      <c r="C337" s="37">
        <v>6.0</v>
      </c>
      <c r="D337" s="37" t="str">
        <f t="shared" si="16"/>
        <v>2</v>
      </c>
      <c r="E337" s="19" t="s">
        <v>930</v>
      </c>
      <c r="F337" s="43">
        <f t="shared" si="5"/>
        <v>0</v>
      </c>
      <c r="G337" s="20">
        <v>2754.0</v>
      </c>
      <c r="H337" s="19" t="s">
        <v>930</v>
      </c>
      <c r="I337" s="3">
        <f>SUMIF(sitesfall2020!$A$13:$A$2390, Districts!$G337, sitesfall2020!H$13:H$2390)</f>
        <v>429</v>
      </c>
      <c r="J337" s="3">
        <f>SUMIF(sitesfall2020!$A$13:$A$2390, Districts!$G337, sitesfall2020!I$13:I$2390)</f>
        <v>86</v>
      </c>
      <c r="K337" s="3">
        <f>SUMIF(sitesfall2020!$A$13:$A$2390, Districts!$G337, sitesfall2020!J$13:J$2390)</f>
        <v>55</v>
      </c>
      <c r="L337" s="3">
        <f>SUMIF(sitesfall2020!$A$13:$A$2390, Districts!$G337, sitesfall2020!K$13:K$2390)</f>
        <v>113.5</v>
      </c>
      <c r="M337" s="44">
        <f t="shared" si="6"/>
        <v>0.3286713287</v>
      </c>
      <c r="N337" s="3">
        <f>SUMIF(sitesfall2020!$A$13:$A$2390, Districts!$G337, sitesfall2020!O$13:O$2390)</f>
        <v>135581.76</v>
      </c>
      <c r="O337" s="3"/>
      <c r="P337" s="3">
        <f>SUMIF(sitesfall2020!$Z$13:$Z$2390,$G337,sitesfall2020!AP$13:AP$2390)</f>
        <v>135581.76</v>
      </c>
      <c r="Q337" s="3">
        <f t="shared" si="7"/>
        <v>316.0413986</v>
      </c>
      <c r="R337" s="3">
        <f t="shared" si="8"/>
        <v>1194.552952</v>
      </c>
      <c r="S337" s="3">
        <f t="shared" si="9"/>
        <v>0</v>
      </c>
      <c r="T337" s="3">
        <f t="shared" si="10"/>
        <v>0</v>
      </c>
      <c r="V337" s="3">
        <f t="shared" si="11"/>
        <v>207140.7751</v>
      </c>
      <c r="W337" s="3">
        <f t="shared" si="12"/>
        <v>71559.01506</v>
      </c>
      <c r="X337" s="3">
        <f t="shared" si="13"/>
        <v>166.8042309</v>
      </c>
    </row>
    <row r="338" ht="14.25" customHeight="1">
      <c r="A338" s="42">
        <v>2769.0</v>
      </c>
      <c r="B338" s="42">
        <v>1.0</v>
      </c>
      <c r="C338" s="37">
        <v>5.0</v>
      </c>
      <c r="D338" s="37" t="str">
        <f t="shared" si="16"/>
        <v>2</v>
      </c>
      <c r="E338" s="19" t="s">
        <v>931</v>
      </c>
      <c r="F338" s="43">
        <f t="shared" si="5"/>
        <v>0</v>
      </c>
      <c r="G338" s="20">
        <v>2769.0</v>
      </c>
      <c r="H338" s="19" t="s">
        <v>931</v>
      </c>
      <c r="I338" s="3">
        <f>SUMIF(sitesfall2020!$A$13:$A$2390, Districts!$G338, sitesfall2020!H$13:H$2390)</f>
        <v>1085</v>
      </c>
      <c r="J338" s="3">
        <f>SUMIF(sitesfall2020!$A$13:$A$2390, Districts!$G338, sitesfall2020!I$13:I$2390)</f>
        <v>155</v>
      </c>
      <c r="K338" s="3">
        <f>SUMIF(sitesfall2020!$A$13:$A$2390, Districts!$G338, sitesfall2020!J$13:J$2390)</f>
        <v>52</v>
      </c>
      <c r="L338" s="3">
        <f>SUMIF(sitesfall2020!$A$13:$A$2390, Districts!$G338, sitesfall2020!K$13:K$2390)</f>
        <v>181</v>
      </c>
      <c r="M338" s="44">
        <f t="shared" si="6"/>
        <v>0.1907834101</v>
      </c>
      <c r="N338" s="3">
        <f>SUMIF(sitesfall2020!$A$13:$A$2390, Districts!$G338, sitesfall2020!O$13:O$2390)</f>
        <v>133519.68</v>
      </c>
      <c r="O338" s="3"/>
      <c r="P338" s="3">
        <f>SUMIF(sitesfall2020!$Z$13:$Z$2390,$G338,sitesfall2020!AP$13:AP$2390)</f>
        <v>133519.68</v>
      </c>
      <c r="Q338" s="3">
        <f t="shared" si="7"/>
        <v>123.0596129</v>
      </c>
      <c r="R338" s="3">
        <f t="shared" si="8"/>
        <v>737.6777901</v>
      </c>
      <c r="S338" s="3">
        <f t="shared" si="9"/>
        <v>0</v>
      </c>
      <c r="T338" s="3">
        <f t="shared" si="10"/>
        <v>0</v>
      </c>
      <c r="V338" s="3">
        <f t="shared" si="11"/>
        <v>330330.2228</v>
      </c>
      <c r="W338" s="3">
        <f t="shared" si="12"/>
        <v>196810.5428</v>
      </c>
      <c r="X338" s="3">
        <f t="shared" si="13"/>
        <v>181.3922053</v>
      </c>
    </row>
    <row r="339" ht="14.25" customHeight="1">
      <c r="A339" s="42">
        <v>2805.0</v>
      </c>
      <c r="B339" s="42">
        <v>1.0</v>
      </c>
      <c r="C339" s="37">
        <v>5.0</v>
      </c>
      <c r="D339" s="37" t="str">
        <f t="shared" si="16"/>
        <v>2</v>
      </c>
      <c r="E339" s="19" t="s">
        <v>932</v>
      </c>
      <c r="F339" s="43">
        <f t="shared" si="5"/>
        <v>0</v>
      </c>
      <c r="G339" s="20">
        <v>2805.0</v>
      </c>
      <c r="H339" s="19" t="s">
        <v>932</v>
      </c>
      <c r="I339" s="3">
        <f>SUMIF(sitesfall2020!$A$13:$A$2390, Districts!$G339, sitesfall2020!H$13:H$2390)</f>
        <v>1228</v>
      </c>
      <c r="J339" s="3">
        <f>SUMIF(sitesfall2020!$A$13:$A$2390, Districts!$G339, sitesfall2020!I$13:I$2390)</f>
        <v>137</v>
      </c>
      <c r="K339" s="3">
        <f>SUMIF(sitesfall2020!$A$13:$A$2390, Districts!$G339, sitesfall2020!J$13:J$2390)</f>
        <v>51</v>
      </c>
      <c r="L339" s="3">
        <f>SUMIF(sitesfall2020!$A$13:$A$2390, Districts!$G339, sitesfall2020!K$13:K$2390)</f>
        <v>162.5</v>
      </c>
      <c r="M339" s="44">
        <f t="shared" si="6"/>
        <v>0.1530944625</v>
      </c>
      <c r="N339" s="3">
        <f>SUMIF(sitesfall2020!$A$13:$A$2390, Districts!$G339, sitesfall2020!O$13:O$2390)</f>
        <v>94855.68</v>
      </c>
      <c r="O339" s="3"/>
      <c r="P339" s="3">
        <f>SUMIF(sitesfall2020!$Z$13:$Z$2390,$G339,sitesfall2020!AP$13:AP$2390)</f>
        <v>94855.68</v>
      </c>
      <c r="Q339" s="3">
        <f t="shared" si="7"/>
        <v>77.24403909</v>
      </c>
      <c r="R339" s="3">
        <f t="shared" si="8"/>
        <v>583.7272615</v>
      </c>
      <c r="S339" s="3">
        <f t="shared" si="9"/>
        <v>0</v>
      </c>
      <c r="T339" s="3">
        <f t="shared" si="10"/>
        <v>0</v>
      </c>
      <c r="V339" s="3">
        <f t="shared" si="11"/>
        <v>296567.189</v>
      </c>
      <c r="W339" s="3">
        <f t="shared" si="12"/>
        <v>201711.509</v>
      </c>
      <c r="X339" s="3">
        <f t="shared" si="13"/>
        <v>164.2601865</v>
      </c>
    </row>
    <row r="340" ht="14.25" customHeight="1">
      <c r="A340" s="42">
        <v>2835.0</v>
      </c>
      <c r="B340" s="42">
        <v>1.0</v>
      </c>
      <c r="C340" s="37">
        <v>6.0</v>
      </c>
      <c r="D340" s="37" t="str">
        <f t="shared" si="16"/>
        <v>2</v>
      </c>
      <c r="E340" s="19" t="s">
        <v>384</v>
      </c>
      <c r="F340" s="43">
        <f t="shared" si="5"/>
        <v>0</v>
      </c>
      <c r="G340" s="20">
        <v>2835.0</v>
      </c>
      <c r="H340" s="19" t="s">
        <v>384</v>
      </c>
      <c r="I340" s="3">
        <f>SUMIF(sitesfall2020!$A$13:$A$2390, Districts!$G340, sitesfall2020!H$13:H$2390)</f>
        <v>667</v>
      </c>
      <c r="J340" s="3">
        <f>SUMIF(sitesfall2020!$A$13:$A$2390, Districts!$G340, sitesfall2020!I$13:I$2390)</f>
        <v>107</v>
      </c>
      <c r="K340" s="3">
        <f>SUMIF(sitesfall2020!$A$13:$A$2390, Districts!$G340, sitesfall2020!J$13:J$2390)</f>
        <v>47</v>
      </c>
      <c r="L340" s="3">
        <f>SUMIF(sitesfall2020!$A$13:$A$2390, Districts!$G340, sitesfall2020!K$13:K$2390)</f>
        <v>130.5</v>
      </c>
      <c r="M340" s="44">
        <f t="shared" si="6"/>
        <v>0.2308845577</v>
      </c>
      <c r="N340" s="3">
        <f>SUMIF(sitesfall2020!$A$13:$A$2390, Districts!$G340, sitesfall2020!O$13:O$2390)</f>
        <v>109805.76</v>
      </c>
      <c r="O340" s="3"/>
      <c r="P340" s="3">
        <f>SUMIF(sitesfall2020!$Z$13:$Z$2390,$G340,sitesfall2020!AP$13:AP$2390)</f>
        <v>109805.76</v>
      </c>
      <c r="Q340" s="3">
        <f t="shared" si="7"/>
        <v>164.6263268</v>
      </c>
      <c r="R340" s="3">
        <f t="shared" si="8"/>
        <v>841.4234483</v>
      </c>
      <c r="S340" s="3">
        <f t="shared" si="9"/>
        <v>0</v>
      </c>
      <c r="T340" s="3">
        <f t="shared" si="10"/>
        <v>0</v>
      </c>
      <c r="V340" s="3">
        <f t="shared" si="11"/>
        <v>238166.2656</v>
      </c>
      <c r="W340" s="3">
        <f t="shared" si="12"/>
        <v>128360.5056</v>
      </c>
      <c r="X340" s="3">
        <f t="shared" si="13"/>
        <v>192.4445361</v>
      </c>
    </row>
    <row r="341" ht="14.25" customHeight="1">
      <c r="A341" s="42">
        <v>2853.0</v>
      </c>
      <c r="B341" s="42">
        <v>1.0</v>
      </c>
      <c r="C341" s="37">
        <v>6.0</v>
      </c>
      <c r="D341" s="37" t="str">
        <f t="shared" si="16"/>
        <v>2</v>
      </c>
      <c r="E341" s="19" t="s">
        <v>933</v>
      </c>
      <c r="F341" s="43">
        <f t="shared" si="5"/>
        <v>0</v>
      </c>
      <c r="G341" s="20">
        <v>2853.0</v>
      </c>
      <c r="H341" s="19" t="s">
        <v>933</v>
      </c>
      <c r="I341" s="3">
        <f>SUMIF(sitesfall2020!$A$13:$A$2390, Districts!$G341, sitesfall2020!H$13:H$2390)</f>
        <v>777</v>
      </c>
      <c r="J341" s="3">
        <f>SUMIF(sitesfall2020!$A$13:$A$2390, Districts!$G341, sitesfall2020!I$13:I$2390)</f>
        <v>284</v>
      </c>
      <c r="K341" s="3">
        <f>SUMIF(sitesfall2020!$A$13:$A$2390, Districts!$G341, sitesfall2020!J$13:J$2390)</f>
        <v>78</v>
      </c>
      <c r="L341" s="3">
        <f>SUMIF(sitesfall2020!$A$13:$A$2390, Districts!$G341, sitesfall2020!K$13:K$2390)</f>
        <v>323</v>
      </c>
      <c r="M341" s="44">
        <f t="shared" si="6"/>
        <v>0.4658944659</v>
      </c>
      <c r="N341" s="3">
        <f>SUMIF(sitesfall2020!$A$13:$A$2390, Districts!$G341, sitesfall2020!O$13:O$2390)</f>
        <v>598976.96</v>
      </c>
      <c r="O341" s="3"/>
      <c r="P341" s="3">
        <f>SUMIF(sitesfall2020!$Z$13:$Z$2390,$G341,sitesfall2020!AP$13:AP$2390)</f>
        <v>598976.96</v>
      </c>
      <c r="Q341" s="3">
        <f t="shared" si="7"/>
        <v>770.8841184</v>
      </c>
      <c r="R341" s="3">
        <f t="shared" si="8"/>
        <v>1854.417833</v>
      </c>
      <c r="S341" s="3">
        <f t="shared" si="9"/>
        <v>0</v>
      </c>
      <c r="T341" s="3">
        <f t="shared" si="10"/>
        <v>0</v>
      </c>
      <c r="V341" s="3">
        <f t="shared" si="11"/>
        <v>589484.3202</v>
      </c>
      <c r="W341" s="3">
        <f t="shared" si="12"/>
        <v>-9492.639779</v>
      </c>
      <c r="X341" s="3">
        <f t="shared" si="13"/>
        <v>-12.21703961</v>
      </c>
    </row>
    <row r="342" ht="14.25" customHeight="1">
      <c r="A342" s="42">
        <v>2854.0</v>
      </c>
      <c r="B342" s="42">
        <v>1.0</v>
      </c>
      <c r="C342" s="37">
        <v>6.0</v>
      </c>
      <c r="D342" s="37" t="str">
        <f t="shared" si="16"/>
        <v>2</v>
      </c>
      <c r="E342" s="19" t="s">
        <v>934</v>
      </c>
      <c r="F342" s="43">
        <f t="shared" si="5"/>
        <v>0</v>
      </c>
      <c r="G342" s="20">
        <v>2854.0</v>
      </c>
      <c r="H342" s="19" t="s">
        <v>934</v>
      </c>
      <c r="I342" s="3">
        <f>SUMIF(sitesfall2020!$A$13:$A$2390, Districts!$G342, sitesfall2020!H$13:H$2390)</f>
        <v>614</v>
      </c>
      <c r="J342" s="3">
        <f>SUMIF(sitesfall2020!$A$13:$A$2390, Districts!$G342, sitesfall2020!I$13:I$2390)</f>
        <v>188</v>
      </c>
      <c r="K342" s="3">
        <f>SUMIF(sitesfall2020!$A$13:$A$2390, Districts!$G342, sitesfall2020!J$13:J$2390)</f>
        <v>58</v>
      </c>
      <c r="L342" s="3">
        <f>SUMIF(sitesfall2020!$A$13:$A$2390, Districts!$G342, sitesfall2020!K$13:K$2390)</f>
        <v>217</v>
      </c>
      <c r="M342" s="44">
        <f t="shared" si="6"/>
        <v>0.4006514658</v>
      </c>
      <c r="N342" s="3">
        <f>SUMIF(sitesfall2020!$A$13:$A$2390, Districts!$G342, sitesfall2020!O$13:O$2390)</f>
        <v>329703.68</v>
      </c>
      <c r="O342" s="3"/>
      <c r="P342" s="3">
        <f>SUMIF(sitesfall2020!$Z$13:$Z$2390,$G342,sitesfall2020!AP$13:AP$2390)</f>
        <v>329703.68</v>
      </c>
      <c r="Q342" s="3">
        <f t="shared" si="7"/>
        <v>536.9766775</v>
      </c>
      <c r="R342" s="3">
        <f t="shared" si="8"/>
        <v>1519.371797</v>
      </c>
      <c r="S342" s="3">
        <f t="shared" si="9"/>
        <v>0</v>
      </c>
      <c r="T342" s="3">
        <f t="shared" si="10"/>
        <v>0</v>
      </c>
      <c r="V342" s="3">
        <f t="shared" si="11"/>
        <v>396031.2616</v>
      </c>
      <c r="W342" s="3">
        <f t="shared" si="12"/>
        <v>66327.58157</v>
      </c>
      <c r="X342" s="3">
        <f t="shared" si="13"/>
        <v>108.0253772</v>
      </c>
    </row>
    <row r="343" ht="14.25" customHeight="1">
      <c r="A343" s="42">
        <v>2856.0</v>
      </c>
      <c r="B343" s="42">
        <v>1.0</v>
      </c>
      <c r="C343" s="37">
        <v>6.0</v>
      </c>
      <c r="D343" s="37" t="str">
        <f t="shared" si="16"/>
        <v>2</v>
      </c>
      <c r="E343" s="19" t="s">
        <v>935</v>
      </c>
      <c r="F343" s="43">
        <f t="shared" si="5"/>
        <v>0</v>
      </c>
      <c r="G343" s="20">
        <v>2856.0</v>
      </c>
      <c r="H343" s="19" t="s">
        <v>935</v>
      </c>
      <c r="I343" s="3">
        <f>SUMIF(sitesfall2020!$A$13:$A$2390, Districts!$G343, sitesfall2020!H$13:H$2390)</f>
        <v>293</v>
      </c>
      <c r="J343" s="3">
        <f>SUMIF(sitesfall2020!$A$13:$A$2390, Districts!$G343, sitesfall2020!I$13:I$2390)</f>
        <v>51</v>
      </c>
      <c r="K343" s="3">
        <f>SUMIF(sitesfall2020!$A$13:$A$2390, Districts!$G343, sitesfall2020!J$13:J$2390)</f>
        <v>56</v>
      </c>
      <c r="L343" s="3">
        <f>SUMIF(sitesfall2020!$A$13:$A$2390, Districts!$G343, sitesfall2020!K$13:K$2390)</f>
        <v>79</v>
      </c>
      <c r="M343" s="44">
        <f t="shared" si="6"/>
        <v>0.3651877133</v>
      </c>
      <c r="N343" s="3">
        <f>SUMIF(sitesfall2020!$A$13:$A$2390, Districts!$G343, sitesfall2020!O$13:O$2390)</f>
        <v>91533.44</v>
      </c>
      <c r="O343" s="3"/>
      <c r="P343" s="3">
        <f>SUMIF(sitesfall2020!$Z$13:$Z$2390,$G343,sitesfall2020!AP$13:AP$2390)</f>
        <v>91533.44</v>
      </c>
      <c r="Q343" s="3">
        <f t="shared" si="7"/>
        <v>312.4008191</v>
      </c>
      <c r="R343" s="3">
        <f t="shared" si="8"/>
        <v>1158.651139</v>
      </c>
      <c r="S343" s="3">
        <f t="shared" si="9"/>
        <v>0</v>
      </c>
      <c r="T343" s="3">
        <f t="shared" si="10"/>
        <v>0</v>
      </c>
      <c r="V343" s="3">
        <f t="shared" si="11"/>
        <v>144177.2796</v>
      </c>
      <c r="W343" s="3">
        <f t="shared" si="12"/>
        <v>52643.83956</v>
      </c>
      <c r="X343" s="3">
        <f t="shared" si="13"/>
        <v>179.6718074</v>
      </c>
    </row>
    <row r="344" ht="14.25" customHeight="1">
      <c r="A344" s="42">
        <v>2859.0</v>
      </c>
      <c r="B344" s="42">
        <v>1.0</v>
      </c>
      <c r="C344" s="37">
        <v>5.0</v>
      </c>
      <c r="D344" s="37" t="str">
        <f t="shared" si="16"/>
        <v>2</v>
      </c>
      <c r="E344" s="19" t="s">
        <v>936</v>
      </c>
      <c r="F344" s="43">
        <f t="shared" si="5"/>
        <v>0</v>
      </c>
      <c r="G344" s="20">
        <v>2859.0</v>
      </c>
      <c r="H344" s="19" t="s">
        <v>936</v>
      </c>
      <c r="I344" s="3">
        <f>SUMIF(sitesfall2020!$A$13:$A$2390, Districts!$G344, sitesfall2020!H$13:H$2390)</f>
        <v>1523</v>
      </c>
      <c r="J344" s="3">
        <f>SUMIF(sitesfall2020!$A$13:$A$2390, Districts!$G344, sitesfall2020!I$13:I$2390)</f>
        <v>271</v>
      </c>
      <c r="K344" s="3">
        <f>SUMIF(sitesfall2020!$A$13:$A$2390, Districts!$G344, sitesfall2020!J$13:J$2390)</f>
        <v>114</v>
      </c>
      <c r="L344" s="3">
        <f>SUMIF(sitesfall2020!$A$13:$A$2390, Districts!$G344, sitesfall2020!K$13:K$2390)</f>
        <v>328</v>
      </c>
      <c r="M344" s="44">
        <f t="shared" si="6"/>
        <v>0.252790545</v>
      </c>
      <c r="N344" s="3">
        <f>SUMIF(sitesfall2020!$A$13:$A$2390, Districts!$G344, sitesfall2020!O$13:O$2390)</f>
        <v>317846.72</v>
      </c>
      <c r="O344" s="3"/>
      <c r="P344" s="3">
        <f>SUMIF(sitesfall2020!$Z$13:$Z$2390,$G344,sitesfall2020!AP$13:AP$2390)</f>
        <v>317846.72</v>
      </c>
      <c r="Q344" s="3">
        <f t="shared" si="7"/>
        <v>208.6977807</v>
      </c>
      <c r="R344" s="3">
        <f t="shared" si="8"/>
        <v>969.044878</v>
      </c>
      <c r="S344" s="3">
        <f t="shared" si="9"/>
        <v>0</v>
      </c>
      <c r="T344" s="3">
        <f t="shared" si="10"/>
        <v>0</v>
      </c>
      <c r="V344" s="3">
        <f t="shared" si="11"/>
        <v>598609.4645</v>
      </c>
      <c r="W344" s="3">
        <f t="shared" si="12"/>
        <v>280762.7445</v>
      </c>
      <c r="X344" s="3">
        <f t="shared" si="13"/>
        <v>184.3484862</v>
      </c>
    </row>
    <row r="345" ht="14.25" customHeight="1">
      <c r="A345" s="42">
        <v>2860.0</v>
      </c>
      <c r="B345" s="42">
        <v>1.0</v>
      </c>
      <c r="C345" s="37">
        <v>5.0</v>
      </c>
      <c r="D345" s="37" t="str">
        <f t="shared" si="16"/>
        <v>2</v>
      </c>
      <c r="E345" s="19" t="s">
        <v>937</v>
      </c>
      <c r="F345" s="43">
        <f t="shared" si="5"/>
        <v>0</v>
      </c>
      <c r="G345" s="20">
        <v>2860.0</v>
      </c>
      <c r="H345" s="19" t="s">
        <v>937</v>
      </c>
      <c r="I345" s="3">
        <f>SUMIF(sitesfall2020!$A$13:$A$2390, Districts!$G345, sitesfall2020!H$13:H$2390)</f>
        <v>1060</v>
      </c>
      <c r="J345" s="3">
        <f>SUMIF(sitesfall2020!$A$13:$A$2390, Districts!$G345, sitesfall2020!I$13:I$2390)</f>
        <v>311</v>
      </c>
      <c r="K345" s="3">
        <f>SUMIF(sitesfall2020!$A$13:$A$2390, Districts!$G345, sitesfall2020!J$13:J$2390)</f>
        <v>78</v>
      </c>
      <c r="L345" s="3">
        <f>SUMIF(sitesfall2020!$A$13:$A$2390, Districts!$G345, sitesfall2020!K$13:K$2390)</f>
        <v>350</v>
      </c>
      <c r="M345" s="44">
        <f t="shared" si="6"/>
        <v>0.3669811321</v>
      </c>
      <c r="N345" s="3">
        <f>SUMIF(sitesfall2020!$A$13:$A$2390, Districts!$G345, sitesfall2020!O$13:O$2390)</f>
        <v>507558.08</v>
      </c>
      <c r="O345" s="3"/>
      <c r="P345" s="3">
        <f>SUMIF(sitesfall2020!$Z$13:$Z$2390,$G345,sitesfall2020!AP$13:AP$2390)</f>
        <v>507558.08</v>
      </c>
      <c r="Q345" s="3">
        <f t="shared" si="7"/>
        <v>478.8283774</v>
      </c>
      <c r="R345" s="3">
        <f t="shared" si="8"/>
        <v>1450.165943</v>
      </c>
      <c r="S345" s="3">
        <f t="shared" si="9"/>
        <v>0</v>
      </c>
      <c r="T345" s="3">
        <f t="shared" si="10"/>
        <v>0</v>
      </c>
      <c r="V345" s="3">
        <f t="shared" si="11"/>
        <v>638760.0993</v>
      </c>
      <c r="W345" s="3">
        <f t="shared" si="12"/>
        <v>131202.0193</v>
      </c>
      <c r="X345" s="3">
        <f t="shared" si="13"/>
        <v>123.7754899</v>
      </c>
    </row>
    <row r="346" ht="14.25" customHeight="1">
      <c r="A346" s="42">
        <v>2884.0</v>
      </c>
      <c r="B346" s="42">
        <v>1.0</v>
      </c>
      <c r="C346" s="37">
        <v>6.0</v>
      </c>
      <c r="D346" s="37" t="str">
        <f t="shared" si="16"/>
        <v>2</v>
      </c>
      <c r="E346" s="19" t="s">
        <v>938</v>
      </c>
      <c r="F346" s="43">
        <f t="shared" si="5"/>
        <v>0</v>
      </c>
      <c r="G346" s="20">
        <v>2884.0</v>
      </c>
      <c r="H346" s="19" t="s">
        <v>938</v>
      </c>
      <c r="I346" s="3">
        <f>SUMIF(sitesfall2020!$A$13:$A$2390, Districts!$G346, sitesfall2020!H$13:H$2390)</f>
        <v>406</v>
      </c>
      <c r="J346" s="3">
        <f>SUMIF(sitesfall2020!$A$13:$A$2390, Districts!$G346, sitesfall2020!I$13:I$2390)</f>
        <v>100</v>
      </c>
      <c r="K346" s="3">
        <f>SUMIF(sitesfall2020!$A$13:$A$2390, Districts!$G346, sitesfall2020!J$13:J$2390)</f>
        <v>44</v>
      </c>
      <c r="L346" s="3">
        <f>SUMIF(sitesfall2020!$A$13:$A$2390, Districts!$G346, sitesfall2020!K$13:K$2390)</f>
        <v>122</v>
      </c>
      <c r="M346" s="44">
        <f t="shared" si="6"/>
        <v>0.354679803</v>
      </c>
      <c r="N346" s="3">
        <f>SUMIF(sitesfall2020!$A$13:$A$2390, Districts!$G346, sitesfall2020!O$13:O$2390)</f>
        <v>157634.56</v>
      </c>
      <c r="O346" s="3"/>
      <c r="P346" s="3">
        <f>SUMIF(sitesfall2020!$Z$13:$Z$2390,$G346,sitesfall2020!AP$13:AP$2390)</f>
        <v>157634.56</v>
      </c>
      <c r="Q346" s="3">
        <f t="shared" si="7"/>
        <v>388.2624631</v>
      </c>
      <c r="R346" s="3">
        <f t="shared" si="8"/>
        <v>1292.086557</v>
      </c>
      <c r="S346" s="3">
        <f t="shared" si="9"/>
        <v>0</v>
      </c>
      <c r="T346" s="3">
        <f t="shared" si="10"/>
        <v>0</v>
      </c>
      <c r="V346" s="3">
        <f t="shared" si="11"/>
        <v>222653.5203</v>
      </c>
      <c r="W346" s="3">
        <f t="shared" si="12"/>
        <v>65018.96033</v>
      </c>
      <c r="X346" s="3">
        <f t="shared" si="13"/>
        <v>160.1452225</v>
      </c>
    </row>
    <row r="347" ht="14.25" customHeight="1">
      <c r="A347" s="42">
        <v>2886.0</v>
      </c>
      <c r="B347" s="42">
        <v>1.0</v>
      </c>
      <c r="C347" s="37">
        <v>6.0</v>
      </c>
      <c r="D347" s="37" t="str">
        <f t="shared" si="16"/>
        <v>2</v>
      </c>
      <c r="E347" s="19" t="s">
        <v>939</v>
      </c>
      <c r="F347" s="43">
        <f t="shared" si="5"/>
        <v>0</v>
      </c>
      <c r="G347" s="20">
        <v>2886.0</v>
      </c>
      <c r="H347" s="19" t="s">
        <v>939</v>
      </c>
      <c r="I347" s="3">
        <f>SUMIF(sitesfall2020!$A$13:$A$2390, Districts!$G347, sitesfall2020!H$13:H$2390)</f>
        <v>230</v>
      </c>
      <c r="J347" s="3">
        <f>SUMIF(sitesfall2020!$A$13:$A$2390, Districts!$G347, sitesfall2020!I$13:I$2390)</f>
        <v>41</v>
      </c>
      <c r="K347" s="3">
        <f>SUMIF(sitesfall2020!$A$13:$A$2390, Districts!$G347, sitesfall2020!J$13:J$2390)</f>
        <v>11</v>
      </c>
      <c r="L347" s="3">
        <f>SUMIF(sitesfall2020!$A$13:$A$2390, Districts!$G347, sitesfall2020!K$13:K$2390)</f>
        <v>46.5</v>
      </c>
      <c r="M347" s="44">
        <f t="shared" si="6"/>
        <v>0.2260869565</v>
      </c>
      <c r="N347" s="3">
        <f>SUMIF(sitesfall2020!$A$13:$A$2390, Districts!$G347, sitesfall2020!O$13:O$2390)</f>
        <v>41871.68</v>
      </c>
      <c r="O347" s="3"/>
      <c r="P347" s="3">
        <f>SUMIF(sitesfall2020!$Z$13:$Z$2390,$G347,sitesfall2020!AP$13:AP$2390)</f>
        <v>41871.68</v>
      </c>
      <c r="Q347" s="3">
        <f t="shared" si="7"/>
        <v>182.0507826</v>
      </c>
      <c r="R347" s="3">
        <f t="shared" si="8"/>
        <v>900.4662366</v>
      </c>
      <c r="S347" s="3">
        <f t="shared" si="9"/>
        <v>0</v>
      </c>
      <c r="T347" s="3">
        <f t="shared" si="10"/>
        <v>0</v>
      </c>
      <c r="V347" s="3">
        <f t="shared" si="11"/>
        <v>84863.84177</v>
      </c>
      <c r="W347" s="3">
        <f t="shared" si="12"/>
        <v>42992.16177</v>
      </c>
      <c r="X347" s="3">
        <f t="shared" si="13"/>
        <v>186.9224425</v>
      </c>
    </row>
    <row r="348" ht="14.25" customHeight="1">
      <c r="A348" s="42">
        <v>2888.0</v>
      </c>
      <c r="B348" s="42">
        <v>1.0</v>
      </c>
      <c r="C348" s="37">
        <v>6.0</v>
      </c>
      <c r="D348" s="37" t="str">
        <f t="shared" si="16"/>
        <v>2</v>
      </c>
      <c r="E348" s="19" t="s">
        <v>392</v>
      </c>
      <c r="F348" s="43">
        <f t="shared" si="5"/>
        <v>0</v>
      </c>
      <c r="G348" s="20">
        <v>2888.0</v>
      </c>
      <c r="H348" s="19" t="s">
        <v>392</v>
      </c>
      <c r="I348" s="3">
        <f>SUMIF(sitesfall2020!$A$13:$A$2390, Districts!$G348, sitesfall2020!H$13:H$2390)</f>
        <v>335</v>
      </c>
      <c r="J348" s="3">
        <f>SUMIF(sitesfall2020!$A$13:$A$2390, Districts!$G348, sitesfall2020!I$13:I$2390)</f>
        <v>116</v>
      </c>
      <c r="K348" s="3">
        <f>SUMIF(sitesfall2020!$A$13:$A$2390, Districts!$G348, sitesfall2020!J$13:J$2390)</f>
        <v>47</v>
      </c>
      <c r="L348" s="3">
        <f>SUMIF(sitesfall2020!$A$13:$A$2390, Districts!$G348, sitesfall2020!K$13:K$2390)</f>
        <v>139.5</v>
      </c>
      <c r="M348" s="44">
        <f t="shared" si="6"/>
        <v>0.4865671642</v>
      </c>
      <c r="N348" s="3">
        <f>SUMIF(sitesfall2020!$A$13:$A$2390, Districts!$G348, sitesfall2020!O$13:O$2390)</f>
        <v>296252.16</v>
      </c>
      <c r="O348" s="3"/>
      <c r="P348" s="3">
        <f>SUMIF(sitesfall2020!$Z$13:$Z$2390,$G348,sitesfall2020!AP$13:AP$2390)</f>
        <v>296252.16</v>
      </c>
      <c r="Q348" s="3">
        <f t="shared" si="7"/>
        <v>884.334806</v>
      </c>
      <c r="R348" s="3">
        <f t="shared" si="8"/>
        <v>2123.671398</v>
      </c>
      <c r="S348" s="3">
        <f t="shared" si="9"/>
        <v>0</v>
      </c>
      <c r="T348" s="3">
        <f t="shared" si="10"/>
        <v>0</v>
      </c>
      <c r="V348" s="3">
        <f t="shared" si="11"/>
        <v>254591.5253</v>
      </c>
      <c r="W348" s="3">
        <f t="shared" si="12"/>
        <v>-41660.6347</v>
      </c>
      <c r="X348" s="3">
        <f t="shared" si="13"/>
        <v>-124.3601036</v>
      </c>
    </row>
    <row r="349" ht="14.25" customHeight="1">
      <c r="A349" s="42">
        <v>2889.0</v>
      </c>
      <c r="B349" s="42">
        <v>1.0</v>
      </c>
      <c r="C349" s="37">
        <v>6.0</v>
      </c>
      <c r="D349" s="37" t="str">
        <f t="shared" si="16"/>
        <v>2</v>
      </c>
      <c r="E349" s="19" t="s">
        <v>940</v>
      </c>
      <c r="F349" s="43">
        <f t="shared" si="5"/>
        <v>0</v>
      </c>
      <c r="G349" s="20">
        <v>2889.0</v>
      </c>
      <c r="H349" s="19" t="s">
        <v>940</v>
      </c>
      <c r="I349" s="3">
        <f>SUMIF(sitesfall2020!$A$13:$A$2390, Districts!$G349, sitesfall2020!H$13:H$2390)</f>
        <v>710</v>
      </c>
      <c r="J349" s="3">
        <f>SUMIF(sitesfall2020!$A$13:$A$2390, Districts!$G349, sitesfall2020!I$13:I$2390)</f>
        <v>126</v>
      </c>
      <c r="K349" s="3">
        <f>SUMIF(sitesfall2020!$A$13:$A$2390, Districts!$G349, sitesfall2020!J$13:J$2390)</f>
        <v>30</v>
      </c>
      <c r="L349" s="3">
        <f>SUMIF(sitesfall2020!$A$13:$A$2390, Districts!$G349, sitesfall2020!K$13:K$2390)</f>
        <v>141</v>
      </c>
      <c r="M349" s="44">
        <f t="shared" si="6"/>
        <v>0.2197183099</v>
      </c>
      <c r="N349" s="3">
        <f>SUMIF(sitesfall2020!$A$13:$A$2390, Districts!$G349, sitesfall2020!O$13:O$2390)</f>
        <v>120746.24</v>
      </c>
      <c r="O349" s="3"/>
      <c r="P349" s="3">
        <f>SUMIF(sitesfall2020!$Z$13:$Z$2390,$G349,sitesfall2020!AP$13:AP$2390)</f>
        <v>120746.24</v>
      </c>
      <c r="Q349" s="3">
        <f t="shared" si="7"/>
        <v>170.0651268</v>
      </c>
      <c r="R349" s="3">
        <f t="shared" si="8"/>
        <v>856.3563121</v>
      </c>
      <c r="S349" s="3">
        <f t="shared" si="9"/>
        <v>0</v>
      </c>
      <c r="T349" s="3">
        <f t="shared" si="10"/>
        <v>0</v>
      </c>
      <c r="V349" s="3">
        <f t="shared" si="11"/>
        <v>257329.0686</v>
      </c>
      <c r="W349" s="3">
        <f t="shared" si="12"/>
        <v>136582.8286</v>
      </c>
      <c r="X349" s="3">
        <f t="shared" si="13"/>
        <v>192.3701811</v>
      </c>
    </row>
    <row r="350" ht="14.25" customHeight="1">
      <c r="A350" s="42">
        <v>2890.0</v>
      </c>
      <c r="B350" s="42">
        <v>1.0</v>
      </c>
      <c r="C350" s="37">
        <v>6.0</v>
      </c>
      <c r="D350" s="37" t="str">
        <f t="shared" si="16"/>
        <v>2</v>
      </c>
      <c r="E350" s="19" t="s">
        <v>941</v>
      </c>
      <c r="F350" s="43">
        <f t="shared" si="5"/>
        <v>0</v>
      </c>
      <c r="G350" s="20">
        <v>2890.0</v>
      </c>
      <c r="H350" s="19" t="s">
        <v>941</v>
      </c>
      <c r="I350" s="3">
        <f>SUMIF(sitesfall2020!$A$13:$A$2390, Districts!$G350, sitesfall2020!H$13:H$2390)</f>
        <v>562</v>
      </c>
      <c r="J350" s="3">
        <f>SUMIF(sitesfall2020!$A$13:$A$2390, Districts!$G350, sitesfall2020!I$13:I$2390)</f>
        <v>162</v>
      </c>
      <c r="K350" s="3">
        <f>SUMIF(sitesfall2020!$A$13:$A$2390, Districts!$G350, sitesfall2020!J$13:J$2390)</f>
        <v>38</v>
      </c>
      <c r="L350" s="3">
        <f>SUMIF(sitesfall2020!$A$13:$A$2390, Districts!$G350, sitesfall2020!K$13:K$2390)</f>
        <v>181</v>
      </c>
      <c r="M350" s="44">
        <f t="shared" si="6"/>
        <v>0.3558718861</v>
      </c>
      <c r="N350" s="3">
        <f>SUMIF(sitesfall2020!$A$13:$A$2390, Districts!$G350, sitesfall2020!O$13:O$2390)</f>
        <v>251745.6</v>
      </c>
      <c r="O350" s="3"/>
      <c r="P350" s="3">
        <f>SUMIF(sitesfall2020!$Z$13:$Z$2390,$G350,sitesfall2020!AP$13:AP$2390)</f>
        <v>251745.6</v>
      </c>
      <c r="Q350" s="3">
        <f t="shared" si="7"/>
        <v>447.9459075</v>
      </c>
      <c r="R350" s="3">
        <f t="shared" si="8"/>
        <v>1390.859669</v>
      </c>
      <c r="S350" s="3">
        <f t="shared" si="9"/>
        <v>0</v>
      </c>
      <c r="T350" s="3">
        <f t="shared" si="10"/>
        <v>0</v>
      </c>
      <c r="V350" s="3">
        <f t="shared" si="11"/>
        <v>330330.2228</v>
      </c>
      <c r="W350" s="3">
        <f t="shared" si="12"/>
        <v>78584.62279</v>
      </c>
      <c r="X350" s="3">
        <f t="shared" si="13"/>
        <v>139.8302897</v>
      </c>
    </row>
    <row r="351" ht="14.25" customHeight="1">
      <c r="A351" s="42">
        <v>2895.0</v>
      </c>
      <c r="B351" s="42">
        <v>1.0</v>
      </c>
      <c r="C351" s="37">
        <v>5.0</v>
      </c>
      <c r="D351" s="37" t="str">
        <f t="shared" si="16"/>
        <v>2</v>
      </c>
      <c r="E351" s="19" t="s">
        <v>942</v>
      </c>
      <c r="F351" s="43">
        <f t="shared" si="5"/>
        <v>0</v>
      </c>
      <c r="G351" s="20">
        <v>2895.0</v>
      </c>
      <c r="H351" s="19" t="s">
        <v>942</v>
      </c>
      <c r="I351" s="3">
        <f>SUMIF(sitesfall2020!$A$13:$A$2390, Districts!$G351, sitesfall2020!H$13:H$2390)</f>
        <v>1139</v>
      </c>
      <c r="J351" s="3">
        <f>SUMIF(sitesfall2020!$A$13:$A$2390, Districts!$G351, sitesfall2020!I$13:I$2390)</f>
        <v>245</v>
      </c>
      <c r="K351" s="3">
        <f>SUMIF(sitesfall2020!$A$13:$A$2390, Districts!$G351, sitesfall2020!J$13:J$2390)</f>
        <v>99</v>
      </c>
      <c r="L351" s="3">
        <f>SUMIF(sitesfall2020!$A$13:$A$2390, Districts!$G351, sitesfall2020!K$13:K$2390)</f>
        <v>294.5</v>
      </c>
      <c r="M351" s="44">
        <f t="shared" si="6"/>
        <v>0.3020193152</v>
      </c>
      <c r="N351" s="3">
        <f>SUMIF(sitesfall2020!$A$13:$A$2390, Districts!$G351, sitesfall2020!O$13:O$2390)</f>
        <v>343107.2</v>
      </c>
      <c r="O351" s="3"/>
      <c r="P351" s="3">
        <f>SUMIF(sitesfall2020!$Z$13:$Z$2390,$G351,sitesfall2020!AP$13:AP$2390)</f>
        <v>343107.2</v>
      </c>
      <c r="Q351" s="3">
        <f t="shared" si="7"/>
        <v>301.2354697</v>
      </c>
      <c r="R351" s="3">
        <f t="shared" si="8"/>
        <v>1165.049915</v>
      </c>
      <c r="S351" s="3">
        <f t="shared" si="9"/>
        <v>0</v>
      </c>
      <c r="T351" s="3">
        <f t="shared" si="10"/>
        <v>0</v>
      </c>
      <c r="V351" s="3">
        <f t="shared" si="11"/>
        <v>537470.9978</v>
      </c>
      <c r="W351" s="3">
        <f t="shared" si="12"/>
        <v>194363.7978</v>
      </c>
      <c r="X351" s="3">
        <f t="shared" si="13"/>
        <v>170.6442475</v>
      </c>
    </row>
    <row r="352" ht="14.25" customHeight="1">
      <c r="A352" s="42">
        <v>2897.0</v>
      </c>
      <c r="B352" s="42">
        <v>1.0</v>
      </c>
      <c r="C352" s="37">
        <v>5.0</v>
      </c>
      <c r="D352" s="37" t="str">
        <f t="shared" si="16"/>
        <v>2</v>
      </c>
      <c r="E352" s="19" t="s">
        <v>943</v>
      </c>
      <c r="F352" s="43">
        <f t="shared" si="5"/>
        <v>0</v>
      </c>
      <c r="G352" s="20">
        <v>2897.0</v>
      </c>
      <c r="H352" s="19" t="s">
        <v>943</v>
      </c>
      <c r="I352" s="3">
        <f>SUMIF(sitesfall2020!$A$13:$A$2390, Districts!$G352, sitesfall2020!H$13:H$2390)</f>
        <v>1129</v>
      </c>
      <c r="J352" s="3">
        <f>SUMIF(sitesfall2020!$A$13:$A$2390, Districts!$G352, sitesfall2020!I$13:I$2390)</f>
        <v>318</v>
      </c>
      <c r="K352" s="3">
        <f>SUMIF(sitesfall2020!$A$13:$A$2390, Districts!$G352, sitesfall2020!J$13:J$2390)</f>
        <v>103</v>
      </c>
      <c r="L352" s="3">
        <f>SUMIF(sitesfall2020!$A$13:$A$2390, Districts!$G352, sitesfall2020!K$13:K$2390)</f>
        <v>369.5</v>
      </c>
      <c r="M352" s="44">
        <f t="shared" si="6"/>
        <v>0.3728963685</v>
      </c>
      <c r="N352" s="3">
        <f>SUMIF(sitesfall2020!$A$13:$A$2390, Districts!$G352, sitesfall2020!O$13:O$2390)</f>
        <v>528637.12</v>
      </c>
      <c r="O352" s="3"/>
      <c r="P352" s="3">
        <f>SUMIF(sitesfall2020!$Z$13:$Z$2390,$G352,sitesfall2020!AP$13:AP$2390)</f>
        <v>528637.12</v>
      </c>
      <c r="Q352" s="3">
        <f t="shared" si="7"/>
        <v>468.2348273</v>
      </c>
      <c r="R352" s="3">
        <f t="shared" si="8"/>
        <v>1430.682327</v>
      </c>
      <c r="S352" s="3">
        <f t="shared" si="9"/>
        <v>0</v>
      </c>
      <c r="T352" s="3">
        <f t="shared" si="10"/>
        <v>0</v>
      </c>
      <c r="V352" s="3">
        <f t="shared" si="11"/>
        <v>674348.162</v>
      </c>
      <c r="W352" s="3">
        <f t="shared" si="12"/>
        <v>145711.042</v>
      </c>
      <c r="X352" s="3">
        <f t="shared" si="13"/>
        <v>129.062039</v>
      </c>
    </row>
    <row r="353" ht="14.25" customHeight="1">
      <c r="A353" s="42">
        <v>2898.0</v>
      </c>
      <c r="B353" s="42">
        <v>1.0</v>
      </c>
      <c r="C353" s="37">
        <v>6.0</v>
      </c>
      <c r="D353" s="37" t="str">
        <f t="shared" si="16"/>
        <v>2</v>
      </c>
      <c r="E353" s="19" t="s">
        <v>944</v>
      </c>
      <c r="F353" s="43">
        <f t="shared" si="5"/>
        <v>0</v>
      </c>
      <c r="G353" s="20">
        <v>2898.0</v>
      </c>
      <c r="H353" s="19" t="s">
        <v>944</v>
      </c>
      <c r="I353" s="3">
        <f>SUMIF(sitesfall2020!$A$13:$A$2390, Districts!$G353, sitesfall2020!H$13:H$2390)</f>
        <v>419</v>
      </c>
      <c r="J353" s="3">
        <f>SUMIF(sitesfall2020!$A$13:$A$2390, Districts!$G353, sitesfall2020!I$13:I$2390)</f>
        <v>154</v>
      </c>
      <c r="K353" s="3">
        <f>SUMIF(sitesfall2020!$A$13:$A$2390, Districts!$G353, sitesfall2020!J$13:J$2390)</f>
        <v>74</v>
      </c>
      <c r="L353" s="3">
        <f>SUMIF(sitesfall2020!$A$13:$A$2390, Districts!$G353, sitesfall2020!K$13:K$2390)</f>
        <v>191</v>
      </c>
      <c r="M353" s="44">
        <f t="shared" si="6"/>
        <v>0.5441527446</v>
      </c>
      <c r="N353" s="3">
        <f>SUMIF(sitesfall2020!$A$13:$A$2390, Districts!$G353, sitesfall2020!O$13:O$2390)</f>
        <v>375527.68</v>
      </c>
      <c r="O353" s="3"/>
      <c r="P353" s="3">
        <f>SUMIF(sitesfall2020!$Z$13:$Z$2390,$G353,sitesfall2020!AP$13:AP$2390)</f>
        <v>375527.68</v>
      </c>
      <c r="Q353" s="3">
        <f t="shared" si="7"/>
        <v>896.2474463</v>
      </c>
      <c r="R353" s="3">
        <f t="shared" si="8"/>
        <v>1966.113508</v>
      </c>
      <c r="S353" s="3">
        <f t="shared" si="9"/>
        <v>0</v>
      </c>
      <c r="T353" s="3">
        <f t="shared" si="10"/>
        <v>0</v>
      </c>
      <c r="V353" s="3">
        <f t="shared" si="11"/>
        <v>348580.5113</v>
      </c>
      <c r="W353" s="3">
        <f t="shared" si="12"/>
        <v>-26947.16866</v>
      </c>
      <c r="X353" s="3">
        <f t="shared" si="13"/>
        <v>-64.3130517</v>
      </c>
    </row>
    <row r="354" ht="14.25" customHeight="1">
      <c r="A354" s="42">
        <v>2899.0</v>
      </c>
      <c r="B354" s="42">
        <v>1.0</v>
      </c>
      <c r="C354" s="37">
        <v>5.0</v>
      </c>
      <c r="D354" s="37" t="str">
        <f t="shared" si="16"/>
        <v>2</v>
      </c>
      <c r="E354" s="19" t="s">
        <v>398</v>
      </c>
      <c r="F354" s="43">
        <f t="shared" si="5"/>
        <v>0</v>
      </c>
      <c r="G354" s="20">
        <v>2899.0</v>
      </c>
      <c r="H354" s="19" t="s">
        <v>398</v>
      </c>
      <c r="I354" s="3">
        <f>SUMIF(sitesfall2020!$A$13:$A$2390, Districts!$G354, sitesfall2020!H$13:H$2390)</f>
        <v>1506</v>
      </c>
      <c r="J354" s="3">
        <f>SUMIF(sitesfall2020!$A$13:$A$2390, Districts!$G354, sitesfall2020!I$13:I$2390)</f>
        <v>249</v>
      </c>
      <c r="K354" s="3">
        <f>SUMIF(sitesfall2020!$A$13:$A$2390, Districts!$G354, sitesfall2020!J$13:J$2390)</f>
        <v>96</v>
      </c>
      <c r="L354" s="3">
        <f>SUMIF(sitesfall2020!$A$13:$A$2390, Districts!$G354, sitesfall2020!K$13:K$2390)</f>
        <v>297</v>
      </c>
      <c r="M354" s="44">
        <f t="shared" si="6"/>
        <v>0.2290836653</v>
      </c>
      <c r="N354" s="3">
        <f>SUMIF(sitesfall2020!$A$13:$A$2390, Districts!$G354, sitesfall2020!O$13:O$2390)</f>
        <v>265492.8</v>
      </c>
      <c r="O354" s="3"/>
      <c r="P354" s="3">
        <f>SUMIF(sitesfall2020!$Z$13:$Z$2390,$G354,sitesfall2020!AP$13:AP$2390)</f>
        <v>265492.8</v>
      </c>
      <c r="Q354" s="3">
        <f t="shared" si="7"/>
        <v>176.2900398</v>
      </c>
      <c r="R354" s="3">
        <f t="shared" si="8"/>
        <v>893.9151515</v>
      </c>
      <c r="S354" s="3">
        <f t="shared" si="9"/>
        <v>0</v>
      </c>
      <c r="T354" s="3">
        <f t="shared" si="10"/>
        <v>0</v>
      </c>
      <c r="V354" s="3">
        <f t="shared" si="11"/>
        <v>542033.57</v>
      </c>
      <c r="W354" s="3">
        <f t="shared" si="12"/>
        <v>276540.77</v>
      </c>
      <c r="X354" s="3">
        <f t="shared" si="13"/>
        <v>183.6260093</v>
      </c>
    </row>
    <row r="355" ht="14.25" customHeight="1">
      <c r="A355" s="42">
        <v>2902.0</v>
      </c>
      <c r="B355" s="42">
        <v>1.0</v>
      </c>
      <c r="C355" s="37">
        <v>6.0</v>
      </c>
      <c r="D355" s="37" t="str">
        <f t="shared" si="16"/>
        <v>2</v>
      </c>
      <c r="E355" s="19" t="s">
        <v>945</v>
      </c>
      <c r="F355" s="43">
        <f t="shared" si="5"/>
        <v>0</v>
      </c>
      <c r="G355" s="20">
        <v>2902.0</v>
      </c>
      <c r="H355" s="19" t="s">
        <v>945</v>
      </c>
      <c r="I355" s="3">
        <f>SUMIF(sitesfall2020!$A$13:$A$2390, Districts!$G355, sitesfall2020!H$13:H$2390)</f>
        <v>556</v>
      </c>
      <c r="J355" s="3">
        <f>SUMIF(sitesfall2020!$A$13:$A$2390, Districts!$G355, sitesfall2020!I$13:I$2390)</f>
        <v>88</v>
      </c>
      <c r="K355" s="3">
        <f>SUMIF(sitesfall2020!$A$13:$A$2390, Districts!$G355, sitesfall2020!J$13:J$2390)</f>
        <v>56</v>
      </c>
      <c r="L355" s="3">
        <f>SUMIF(sitesfall2020!$A$13:$A$2390, Districts!$G355, sitesfall2020!K$13:K$2390)</f>
        <v>116</v>
      </c>
      <c r="M355" s="44">
        <f t="shared" si="6"/>
        <v>0.2589928058</v>
      </c>
      <c r="N355" s="3">
        <f>SUMIF(sitesfall2020!$A$13:$A$2390, Districts!$G355, sitesfall2020!O$13:O$2390)</f>
        <v>105108.8</v>
      </c>
      <c r="O355" s="3"/>
      <c r="P355" s="3">
        <f>SUMIF(sitesfall2020!$Z$13:$Z$2390,$G355,sitesfall2020!AP$13:AP$2390)</f>
        <v>105108.8</v>
      </c>
      <c r="Q355" s="3">
        <f t="shared" si="7"/>
        <v>189.0446043</v>
      </c>
      <c r="R355" s="3">
        <f t="shared" si="8"/>
        <v>906.1103448</v>
      </c>
      <c r="S355" s="3">
        <f t="shared" si="9"/>
        <v>0</v>
      </c>
      <c r="T355" s="3">
        <f t="shared" si="10"/>
        <v>0</v>
      </c>
      <c r="V355" s="3">
        <f t="shared" si="11"/>
        <v>211703.3472</v>
      </c>
      <c r="W355" s="3">
        <f t="shared" si="12"/>
        <v>106594.5472</v>
      </c>
      <c r="X355" s="3">
        <f t="shared" si="13"/>
        <v>191.7168115</v>
      </c>
    </row>
    <row r="356" ht="14.25" customHeight="1">
      <c r="A356" s="42">
        <v>2903.0</v>
      </c>
      <c r="B356" s="42">
        <v>1.0</v>
      </c>
      <c r="C356" s="37">
        <v>6.0</v>
      </c>
      <c r="D356" s="37" t="str">
        <f t="shared" si="16"/>
        <v>2</v>
      </c>
      <c r="E356" s="19" t="s">
        <v>946</v>
      </c>
      <c r="F356" s="43">
        <f t="shared" si="5"/>
        <v>0</v>
      </c>
      <c r="G356" s="20">
        <v>2903.0</v>
      </c>
      <c r="H356" s="19" t="s">
        <v>946</v>
      </c>
      <c r="I356" s="3">
        <f>SUMIF(sitesfall2020!$A$13:$A$2390, Districts!$G356, sitesfall2020!H$13:H$2390)</f>
        <v>458</v>
      </c>
      <c r="J356" s="3">
        <f>SUMIF(sitesfall2020!$A$13:$A$2390, Districts!$G356, sitesfall2020!I$13:I$2390)</f>
        <v>111</v>
      </c>
      <c r="K356" s="3">
        <f>SUMIF(sitesfall2020!$A$13:$A$2390, Districts!$G356, sitesfall2020!J$13:J$2390)</f>
        <v>35</v>
      </c>
      <c r="L356" s="3">
        <f>SUMIF(sitesfall2020!$A$13:$A$2390, Districts!$G356, sitesfall2020!K$13:K$2390)</f>
        <v>128.5</v>
      </c>
      <c r="M356" s="44">
        <f t="shared" si="6"/>
        <v>0.3187772926</v>
      </c>
      <c r="N356" s="3">
        <f>SUMIF(sitesfall2020!$A$13:$A$2390, Districts!$G356, sitesfall2020!O$13:O$2390)</f>
        <v>160212.16</v>
      </c>
      <c r="O356" s="3"/>
      <c r="P356" s="3">
        <f>SUMIF(sitesfall2020!$Z$13:$Z$2390,$G356,sitesfall2020!AP$13:AP$2390)</f>
        <v>160212.16</v>
      </c>
      <c r="Q356" s="3">
        <f t="shared" si="7"/>
        <v>349.8082096</v>
      </c>
      <c r="R356" s="3">
        <f t="shared" si="8"/>
        <v>1246.787237</v>
      </c>
      <c r="S356" s="3">
        <f t="shared" si="9"/>
        <v>0</v>
      </c>
      <c r="T356" s="3">
        <f t="shared" si="10"/>
        <v>0</v>
      </c>
      <c r="V356" s="3">
        <f t="shared" si="11"/>
        <v>234516.2079</v>
      </c>
      <c r="W356" s="3">
        <f t="shared" si="12"/>
        <v>74304.04789</v>
      </c>
      <c r="X356" s="3">
        <f t="shared" si="13"/>
        <v>162.2359124</v>
      </c>
    </row>
    <row r="357" ht="14.25" customHeight="1">
      <c r="A357" s="42">
        <v>2904.0</v>
      </c>
      <c r="B357" s="42">
        <v>1.0</v>
      </c>
      <c r="C357" s="37">
        <v>6.0</v>
      </c>
      <c r="D357" s="37" t="str">
        <f t="shared" si="16"/>
        <v>2</v>
      </c>
      <c r="E357" s="19" t="s">
        <v>947</v>
      </c>
      <c r="F357" s="43">
        <f t="shared" si="5"/>
        <v>0</v>
      </c>
      <c r="G357" s="20">
        <v>2904.0</v>
      </c>
      <c r="H357" s="19" t="s">
        <v>947</v>
      </c>
      <c r="I357" s="3">
        <f>SUMIF(sitesfall2020!$A$13:$A$2390, Districts!$G357, sitesfall2020!H$13:H$2390)</f>
        <v>680</v>
      </c>
      <c r="J357" s="3">
        <f>SUMIF(sitesfall2020!$A$13:$A$2390, Districts!$G357, sitesfall2020!I$13:I$2390)</f>
        <v>202</v>
      </c>
      <c r="K357" s="3">
        <f>SUMIF(sitesfall2020!$A$13:$A$2390, Districts!$G357, sitesfall2020!J$13:J$2390)</f>
        <v>94</v>
      </c>
      <c r="L357" s="3">
        <f>SUMIF(sitesfall2020!$A$13:$A$2390, Districts!$G357, sitesfall2020!K$13:K$2390)</f>
        <v>249</v>
      </c>
      <c r="M357" s="44">
        <f t="shared" si="6"/>
        <v>0.4352941176</v>
      </c>
      <c r="N357" s="3">
        <f>SUMIF(sitesfall2020!$A$13:$A$2390, Districts!$G357, sitesfall2020!O$13:O$2390)</f>
        <v>391967.04</v>
      </c>
      <c r="O357" s="3"/>
      <c r="P357" s="3">
        <f>SUMIF(sitesfall2020!$Z$13:$Z$2390,$G357,sitesfall2020!AP$13:AP$2390)</f>
        <v>391967.04</v>
      </c>
      <c r="Q357" s="3">
        <f t="shared" si="7"/>
        <v>576.4221176</v>
      </c>
      <c r="R357" s="3">
        <f t="shared" si="8"/>
        <v>1574.164819</v>
      </c>
      <c r="S357" s="3">
        <f t="shared" si="9"/>
        <v>0</v>
      </c>
      <c r="T357" s="3">
        <f t="shared" si="10"/>
        <v>0</v>
      </c>
      <c r="V357" s="3">
        <f t="shared" si="11"/>
        <v>454432.1849</v>
      </c>
      <c r="W357" s="3">
        <f t="shared" si="12"/>
        <v>62465.14494</v>
      </c>
      <c r="X357" s="3">
        <f t="shared" si="13"/>
        <v>91.86050726</v>
      </c>
    </row>
    <row r="358" ht="14.25" customHeight="1">
      <c r="A358" s="42">
        <v>2905.0</v>
      </c>
      <c r="B358" s="42">
        <v>1.0</v>
      </c>
      <c r="C358" s="37">
        <v>5.0</v>
      </c>
      <c r="D358" s="37" t="str">
        <f t="shared" si="16"/>
        <v>2</v>
      </c>
      <c r="E358" s="19" t="s">
        <v>402</v>
      </c>
      <c r="F358" s="43">
        <f t="shared" si="5"/>
        <v>0</v>
      </c>
      <c r="G358" s="20">
        <v>2905.0</v>
      </c>
      <c r="H358" s="19" t="s">
        <v>402</v>
      </c>
      <c r="I358" s="3">
        <f>SUMIF(sitesfall2020!$A$13:$A$2390, Districts!$G358, sitesfall2020!H$13:H$2390)</f>
        <v>1883</v>
      </c>
      <c r="J358" s="3">
        <f>SUMIF(sitesfall2020!$A$13:$A$2390, Districts!$G358, sitesfall2020!I$13:I$2390)</f>
        <v>413</v>
      </c>
      <c r="K358" s="3">
        <f>SUMIF(sitesfall2020!$A$13:$A$2390, Districts!$G358, sitesfall2020!J$13:J$2390)</f>
        <v>203</v>
      </c>
      <c r="L358" s="3">
        <f>SUMIF(sitesfall2020!$A$13:$A$2390, Districts!$G358, sitesfall2020!K$13:K$2390)</f>
        <v>514.5</v>
      </c>
      <c r="M358" s="44">
        <f t="shared" si="6"/>
        <v>0.3271375465</v>
      </c>
      <c r="N358" s="3">
        <f>SUMIF(sitesfall2020!$A$13:$A$2390, Districts!$G358, sitesfall2020!O$13:O$2390)</f>
        <v>626070.4</v>
      </c>
      <c r="O358" s="3"/>
      <c r="P358" s="3">
        <f>SUMIF(sitesfall2020!$Z$13:$Z$2390,$G358,sitesfall2020!AP$13:AP$2390)</f>
        <v>626070.4</v>
      </c>
      <c r="Q358" s="3">
        <f t="shared" si="7"/>
        <v>332.4856081</v>
      </c>
      <c r="R358" s="3">
        <f t="shared" si="8"/>
        <v>1216.852089</v>
      </c>
      <c r="S358" s="3">
        <f t="shared" si="9"/>
        <v>0</v>
      </c>
      <c r="T358" s="3">
        <f t="shared" si="10"/>
        <v>0</v>
      </c>
      <c r="V358" s="3">
        <f t="shared" si="11"/>
        <v>938977.346</v>
      </c>
      <c r="W358" s="3">
        <f t="shared" si="12"/>
        <v>312906.946</v>
      </c>
      <c r="X358" s="3">
        <f t="shared" si="13"/>
        <v>166.1746925</v>
      </c>
    </row>
    <row r="359" ht="14.25" customHeight="1">
      <c r="A359" s="42">
        <v>2906.0</v>
      </c>
      <c r="B359" s="42">
        <v>1.0</v>
      </c>
      <c r="C359" s="37">
        <v>6.0</v>
      </c>
      <c r="D359" s="37" t="str">
        <f t="shared" si="16"/>
        <v>2</v>
      </c>
      <c r="E359" s="19" t="s">
        <v>403</v>
      </c>
      <c r="F359" s="43">
        <f t="shared" si="5"/>
        <v>0</v>
      </c>
      <c r="G359" s="20">
        <v>2906.0</v>
      </c>
      <c r="H359" s="19" t="s">
        <v>403</v>
      </c>
      <c r="I359" s="3">
        <f>SUMIF(sitesfall2020!$A$13:$A$2390, Districts!$G359, sitesfall2020!H$13:H$2390)</f>
        <v>391</v>
      </c>
      <c r="J359" s="3">
        <f>SUMIF(sitesfall2020!$A$13:$A$2390, Districts!$G359, sitesfall2020!I$13:I$2390)</f>
        <v>87</v>
      </c>
      <c r="K359" s="3">
        <f>SUMIF(sitesfall2020!$A$13:$A$2390, Districts!$G359, sitesfall2020!J$13:J$2390)</f>
        <v>50</v>
      </c>
      <c r="L359" s="3">
        <f>SUMIF(sitesfall2020!$A$13:$A$2390, Districts!$G359, sitesfall2020!K$13:K$2390)</f>
        <v>112</v>
      </c>
      <c r="M359" s="44">
        <f t="shared" si="6"/>
        <v>0.3503836317</v>
      </c>
      <c r="N359" s="3">
        <f>SUMIF(sitesfall2020!$A$13:$A$2390, Districts!$G359, sitesfall2020!O$13:O$2390)</f>
        <v>138503.04</v>
      </c>
      <c r="O359" s="3"/>
      <c r="P359" s="3">
        <f>SUMIF(sitesfall2020!$Z$13:$Z$2390,$G359,sitesfall2020!AP$13:AP$2390)</f>
        <v>138503.04</v>
      </c>
      <c r="Q359" s="3">
        <f t="shared" si="7"/>
        <v>354.2277238</v>
      </c>
      <c r="R359" s="3">
        <f t="shared" si="8"/>
        <v>1236.634286</v>
      </c>
      <c r="S359" s="3">
        <f t="shared" si="9"/>
        <v>0</v>
      </c>
      <c r="T359" s="3">
        <f t="shared" si="10"/>
        <v>0</v>
      </c>
      <c r="V359" s="3">
        <f t="shared" si="11"/>
        <v>204403.2318</v>
      </c>
      <c r="W359" s="3">
        <f t="shared" si="12"/>
        <v>65900.19178</v>
      </c>
      <c r="X359" s="3">
        <f t="shared" si="13"/>
        <v>168.54269</v>
      </c>
    </row>
    <row r="360" ht="14.25" customHeight="1">
      <c r="A360" s="42">
        <v>2907.0</v>
      </c>
      <c r="B360" s="42">
        <v>1.0</v>
      </c>
      <c r="C360" s="37">
        <v>6.0</v>
      </c>
      <c r="D360" s="37" t="str">
        <f t="shared" si="16"/>
        <v>2</v>
      </c>
      <c r="E360" s="19" t="s">
        <v>404</v>
      </c>
      <c r="F360" s="43">
        <f t="shared" si="5"/>
        <v>0</v>
      </c>
      <c r="G360" s="20">
        <v>2907.0</v>
      </c>
      <c r="H360" s="19" t="s">
        <v>404</v>
      </c>
      <c r="I360" s="3">
        <f>SUMIF(sitesfall2020!$A$13:$A$2390, Districts!$G360, sitesfall2020!H$13:H$2390)</f>
        <v>364</v>
      </c>
      <c r="J360" s="3">
        <f>SUMIF(sitesfall2020!$A$13:$A$2390, Districts!$G360, sitesfall2020!I$13:I$2390)</f>
        <v>133</v>
      </c>
      <c r="K360" s="3">
        <f>SUMIF(sitesfall2020!$A$13:$A$2390, Districts!$G360, sitesfall2020!J$13:J$2390)</f>
        <v>63</v>
      </c>
      <c r="L360" s="3">
        <f>SUMIF(sitesfall2020!$A$13:$A$2390, Districts!$G360, sitesfall2020!K$13:K$2390)</f>
        <v>164.5</v>
      </c>
      <c r="M360" s="44">
        <f t="shared" si="6"/>
        <v>0.5384615385</v>
      </c>
      <c r="N360" s="3">
        <f>SUMIF(sitesfall2020!$A$13:$A$2390, Districts!$G360, sitesfall2020!O$13:O$2390)</f>
        <v>321913.6</v>
      </c>
      <c r="O360" s="3"/>
      <c r="P360" s="3">
        <f>SUMIF(sitesfall2020!$Z$13:$Z$2390,$G360,sitesfall2020!AP$13:AP$2390)</f>
        <v>321913.6</v>
      </c>
      <c r="Q360" s="3">
        <f t="shared" si="7"/>
        <v>884.378022</v>
      </c>
      <c r="R360" s="3">
        <f t="shared" si="8"/>
        <v>1956.921581</v>
      </c>
      <c r="S360" s="3">
        <f t="shared" si="9"/>
        <v>0</v>
      </c>
      <c r="T360" s="3">
        <f t="shared" si="10"/>
        <v>0</v>
      </c>
      <c r="V360" s="3">
        <f t="shared" si="11"/>
        <v>300217.2467</v>
      </c>
      <c r="W360" s="3">
        <f t="shared" si="12"/>
        <v>-21696.35332</v>
      </c>
      <c r="X360" s="3">
        <f t="shared" si="13"/>
        <v>-59.60536627</v>
      </c>
    </row>
    <row r="361" ht="14.25" customHeight="1">
      <c r="A361" s="42">
        <v>2908.0</v>
      </c>
      <c r="B361" s="42">
        <v>1.0</v>
      </c>
      <c r="C361" s="37">
        <v>6.0</v>
      </c>
      <c r="D361" s="37" t="str">
        <f t="shared" si="16"/>
        <v>2</v>
      </c>
      <c r="E361" s="19" t="s">
        <v>405</v>
      </c>
      <c r="F361" s="43">
        <f t="shared" si="5"/>
        <v>0</v>
      </c>
      <c r="G361" s="20">
        <v>2908.0</v>
      </c>
      <c r="H361" s="19" t="s">
        <v>405</v>
      </c>
      <c r="I361" s="3">
        <f>SUMIF(sitesfall2020!$A$13:$A$2390, Districts!$G361, sitesfall2020!H$13:H$2390)</f>
        <v>519</v>
      </c>
      <c r="J361" s="3">
        <f>SUMIF(sitesfall2020!$A$13:$A$2390, Districts!$G361, sitesfall2020!I$13:I$2390)</f>
        <v>97</v>
      </c>
      <c r="K361" s="3">
        <f>SUMIF(sitesfall2020!$A$13:$A$2390, Districts!$G361, sitesfall2020!J$13:J$2390)</f>
        <v>24</v>
      </c>
      <c r="L361" s="3">
        <f>SUMIF(sitesfall2020!$A$13:$A$2390, Districts!$G361, sitesfall2020!K$13:K$2390)</f>
        <v>109</v>
      </c>
      <c r="M361" s="44">
        <f t="shared" si="6"/>
        <v>0.2331406551</v>
      </c>
      <c r="N361" s="3">
        <f>SUMIF(sitesfall2020!$A$13:$A$2390, Districts!$G361, sitesfall2020!O$13:O$2390)</f>
        <v>104593.28</v>
      </c>
      <c r="O361" s="3"/>
      <c r="P361" s="3">
        <f>SUMIF(sitesfall2020!$Z$13:$Z$2390,$G361,sitesfall2020!AP$13:AP$2390)</f>
        <v>104593.28</v>
      </c>
      <c r="Q361" s="3">
        <f t="shared" si="7"/>
        <v>201.5284778</v>
      </c>
      <c r="R361" s="3">
        <f t="shared" si="8"/>
        <v>959.5713761</v>
      </c>
      <c r="S361" s="3">
        <f t="shared" si="9"/>
        <v>0</v>
      </c>
      <c r="T361" s="3">
        <f t="shared" si="10"/>
        <v>0</v>
      </c>
      <c r="V361" s="3">
        <f t="shared" si="11"/>
        <v>198928.1452</v>
      </c>
      <c r="W361" s="3">
        <f t="shared" si="12"/>
        <v>94334.86521</v>
      </c>
      <c r="X361" s="3">
        <f t="shared" si="13"/>
        <v>181.7627461</v>
      </c>
    </row>
    <row r="362" ht="14.25" customHeight="1">
      <c r="A362" s="42">
        <v>2909.0</v>
      </c>
      <c r="B362" s="42">
        <v>1.0</v>
      </c>
      <c r="C362" s="37">
        <v>6.0</v>
      </c>
      <c r="D362" s="37" t="str">
        <f t="shared" si="16"/>
        <v>2</v>
      </c>
      <c r="E362" s="19" t="s">
        <v>406</v>
      </c>
      <c r="F362" s="43">
        <f t="shared" si="5"/>
        <v>0</v>
      </c>
      <c r="G362" s="20">
        <v>2909.0</v>
      </c>
      <c r="H362" s="19" t="s">
        <v>406</v>
      </c>
      <c r="I362" s="3">
        <f>SUMIF(sitesfall2020!$A$13:$A$2390, Districts!$G362, sitesfall2020!H$13:H$2390)</f>
        <v>2530</v>
      </c>
      <c r="J362" s="3">
        <f>SUMIF(sitesfall2020!$A$13:$A$2390, Districts!$G362, sitesfall2020!I$13:I$2390)</f>
        <v>608</v>
      </c>
      <c r="K362" s="3">
        <f>SUMIF(sitesfall2020!$A$13:$A$2390, Districts!$G362, sitesfall2020!J$13:J$2390)</f>
        <v>157</v>
      </c>
      <c r="L362" s="3">
        <f>SUMIF(sitesfall2020!$A$13:$A$2390, Districts!$G362, sitesfall2020!K$13:K$2390)</f>
        <v>686.5</v>
      </c>
      <c r="M362" s="44">
        <f t="shared" si="6"/>
        <v>0.3023715415</v>
      </c>
      <c r="N362" s="3">
        <f>SUMIF(sitesfall2020!$A$13:$A$2390, Districts!$G362, sitesfall2020!O$13:O$2390)</f>
        <v>828727.04</v>
      </c>
      <c r="O362" s="3"/>
      <c r="P362" s="3">
        <f>SUMIF(sitesfall2020!$Z$13:$Z$2390,$G362,sitesfall2020!AP$13:AP$2390)</f>
        <v>828727.04</v>
      </c>
      <c r="Q362" s="3">
        <f t="shared" si="7"/>
        <v>327.5600949</v>
      </c>
      <c r="R362" s="3">
        <f t="shared" si="8"/>
        <v>1207.177043</v>
      </c>
      <c r="S362" s="3">
        <f t="shared" si="9"/>
        <v>0</v>
      </c>
      <c r="T362" s="3">
        <f t="shared" si="10"/>
        <v>0</v>
      </c>
      <c r="V362" s="3">
        <f t="shared" si="11"/>
        <v>1252882.309</v>
      </c>
      <c r="W362" s="3">
        <f t="shared" si="12"/>
        <v>424155.2691</v>
      </c>
      <c r="X362" s="3">
        <f t="shared" si="13"/>
        <v>167.650304</v>
      </c>
    </row>
    <row r="363" ht="14.25" customHeight="1">
      <c r="A363" s="42">
        <v>4000.0</v>
      </c>
      <c r="B363" s="42">
        <v>7.0</v>
      </c>
      <c r="C363" s="37">
        <v>7.0</v>
      </c>
      <c r="D363" s="37">
        <f t="shared" ref="D363:D517" si="17">+C363</f>
        <v>7</v>
      </c>
      <c r="E363" s="19" t="s">
        <v>407</v>
      </c>
      <c r="F363" s="43">
        <f t="shared" si="5"/>
        <v>0</v>
      </c>
      <c r="G363" s="20">
        <v>4000.0</v>
      </c>
      <c r="H363" s="19" t="s">
        <v>407</v>
      </c>
      <c r="I363" s="3">
        <f>SUMIF(sitesfall2020!$A$13:$A$2390, Districts!$G363, sitesfall2020!H$13:H$2390)</f>
        <v>124</v>
      </c>
      <c r="J363" s="3">
        <f>SUMIF(sitesfall2020!$A$13:$A$2390, Districts!$G363, sitesfall2020!I$13:I$2390)</f>
        <v>113</v>
      </c>
      <c r="K363" s="3">
        <f>SUMIF(sitesfall2020!$A$13:$A$2390, Districts!$G363, sitesfall2020!J$13:J$2390)</f>
        <v>2</v>
      </c>
      <c r="L363" s="3">
        <f>SUMIF(sitesfall2020!$A$13:$A$2390, Districts!$G363, sitesfall2020!K$13:K$2390)</f>
        <v>114</v>
      </c>
      <c r="M363" s="44">
        <f t="shared" si="6"/>
        <v>0.9274193548</v>
      </c>
      <c r="N363" s="3">
        <f>SUMIF(sitesfall2020!$A$13:$A$2390, Districts!$G363, sitesfall2020!O$13:O$2390)</f>
        <v>391795.2</v>
      </c>
      <c r="O363" s="3"/>
      <c r="P363" s="3">
        <f>SUMIF(sitesfall2020!$Z$13:$Z$2390,$G363,sitesfall2020!AP$13:AP$2390)</f>
        <v>391795.2</v>
      </c>
      <c r="Q363" s="3">
        <f t="shared" si="7"/>
        <v>3159.63871</v>
      </c>
      <c r="R363" s="3">
        <f t="shared" si="8"/>
        <v>3436.8</v>
      </c>
      <c r="S363" s="3">
        <f t="shared" si="9"/>
        <v>0</v>
      </c>
      <c r="T363" s="3">
        <f t="shared" si="10"/>
        <v>0</v>
      </c>
      <c r="V363" s="3">
        <f t="shared" si="11"/>
        <v>208053.2895</v>
      </c>
      <c r="W363" s="3">
        <f t="shared" si="12"/>
        <v>-183741.9105</v>
      </c>
      <c r="X363" s="3">
        <f t="shared" si="13"/>
        <v>-1481.789601</v>
      </c>
    </row>
    <row r="364" ht="14.25" customHeight="1">
      <c r="A364" s="42">
        <v>4001.0</v>
      </c>
      <c r="B364" s="42">
        <v>7.0</v>
      </c>
      <c r="C364" s="37">
        <v>7.0</v>
      </c>
      <c r="D364" s="37">
        <f t="shared" si="17"/>
        <v>7</v>
      </c>
      <c r="E364" s="19" t="s">
        <v>408</v>
      </c>
      <c r="F364" s="43">
        <f t="shared" si="5"/>
        <v>0</v>
      </c>
      <c r="G364" s="20">
        <v>4001.0</v>
      </c>
      <c r="H364" s="19" t="s">
        <v>408</v>
      </c>
      <c r="I364" s="3">
        <f>SUMIF(sitesfall2020!$A$13:$A$2390, Districts!$G364, sitesfall2020!H$13:H$2390)</f>
        <v>208</v>
      </c>
      <c r="J364" s="3">
        <f>SUMIF(sitesfall2020!$A$13:$A$2390, Districts!$G364, sitesfall2020!I$13:I$2390)</f>
        <v>28</v>
      </c>
      <c r="K364" s="3">
        <f>SUMIF(sitesfall2020!$A$13:$A$2390, Districts!$G364, sitesfall2020!J$13:J$2390)</f>
        <v>16</v>
      </c>
      <c r="L364" s="3">
        <f>SUMIF(sitesfall2020!$A$13:$A$2390, Districts!$G364, sitesfall2020!K$13:K$2390)</f>
        <v>36</v>
      </c>
      <c r="M364" s="44">
        <f t="shared" si="6"/>
        <v>0.2115384615</v>
      </c>
      <c r="N364" s="3">
        <f>SUMIF(sitesfall2020!$A$13:$A$2390, Districts!$G364, sitesfall2020!O$13:O$2390)</f>
        <v>26749.76</v>
      </c>
      <c r="O364" s="3"/>
      <c r="P364" s="3">
        <f>SUMIF(sitesfall2020!$Z$13:$Z$2390,$G364,sitesfall2020!AP$13:AP$2390)</f>
        <v>26749.76</v>
      </c>
      <c r="Q364" s="3">
        <f t="shared" si="7"/>
        <v>128.6046154</v>
      </c>
      <c r="R364" s="3">
        <f t="shared" si="8"/>
        <v>743.0488889</v>
      </c>
      <c r="S364" s="3">
        <f t="shared" si="9"/>
        <v>0</v>
      </c>
      <c r="T364" s="3">
        <f t="shared" si="10"/>
        <v>0</v>
      </c>
      <c r="V364" s="3">
        <f t="shared" si="11"/>
        <v>65701.03879</v>
      </c>
      <c r="W364" s="3">
        <f t="shared" si="12"/>
        <v>38951.27879</v>
      </c>
      <c r="X364" s="3">
        <f t="shared" si="13"/>
        <v>187.2657634</v>
      </c>
    </row>
    <row r="365" ht="14.25" customHeight="1">
      <c r="A365" s="42">
        <v>4003.0</v>
      </c>
      <c r="B365" s="42">
        <v>7.0</v>
      </c>
      <c r="C365" s="37">
        <v>7.0</v>
      </c>
      <c r="D365" s="37">
        <f t="shared" si="17"/>
        <v>7</v>
      </c>
      <c r="E365" s="19" t="s">
        <v>409</v>
      </c>
      <c r="F365" s="43">
        <f t="shared" si="5"/>
        <v>0</v>
      </c>
      <c r="G365" s="20">
        <v>4003.0</v>
      </c>
      <c r="H365" s="19" t="s">
        <v>409</v>
      </c>
      <c r="I365" s="3">
        <f>SUMIF(sitesfall2020!$A$13:$A$2390, Districts!$G365, sitesfall2020!H$13:H$2390)</f>
        <v>106</v>
      </c>
      <c r="J365" s="3">
        <f>SUMIF(sitesfall2020!$A$13:$A$2390, Districts!$G365, sitesfall2020!I$13:I$2390)</f>
        <v>45</v>
      </c>
      <c r="K365" s="3">
        <f>SUMIF(sitesfall2020!$A$13:$A$2390, Districts!$G365, sitesfall2020!J$13:J$2390)</f>
        <v>4</v>
      </c>
      <c r="L365" s="3">
        <f>SUMIF(sitesfall2020!$A$13:$A$2390, Districts!$G365, sitesfall2020!K$13:K$2390)</f>
        <v>47</v>
      </c>
      <c r="M365" s="44">
        <f t="shared" si="6"/>
        <v>0.4622641509</v>
      </c>
      <c r="N365" s="3">
        <f>SUMIF(sitesfall2020!$A$13:$A$2390, Districts!$G365, sitesfall2020!O$13:O$2390)</f>
        <v>89528.64</v>
      </c>
      <c r="O365" s="3"/>
      <c r="P365" s="3">
        <f>SUMIF(sitesfall2020!$Z$13:$Z$2390,$G365,sitesfall2020!AP$13:AP$2390)</f>
        <v>89528.64</v>
      </c>
      <c r="Q365" s="3">
        <f t="shared" si="7"/>
        <v>844.6098113</v>
      </c>
      <c r="R365" s="3">
        <f t="shared" si="8"/>
        <v>1904.864681</v>
      </c>
      <c r="S365" s="3">
        <f t="shared" si="9"/>
        <v>0</v>
      </c>
      <c r="T365" s="3">
        <f t="shared" si="10"/>
        <v>0</v>
      </c>
      <c r="V365" s="3">
        <f t="shared" si="11"/>
        <v>85776.35619</v>
      </c>
      <c r="W365" s="3">
        <f t="shared" si="12"/>
        <v>-3752.283807</v>
      </c>
      <c r="X365" s="3">
        <f t="shared" si="13"/>
        <v>-35.39890384</v>
      </c>
    </row>
    <row r="366" ht="14.25" customHeight="1">
      <c r="A366" s="42">
        <v>4004.0</v>
      </c>
      <c r="B366" s="42">
        <v>7.0</v>
      </c>
      <c r="C366" s="37">
        <v>7.0</v>
      </c>
      <c r="D366" s="37">
        <f t="shared" si="17"/>
        <v>7</v>
      </c>
      <c r="E366" s="19" t="s">
        <v>410</v>
      </c>
      <c r="F366" s="43">
        <f t="shared" si="5"/>
        <v>0</v>
      </c>
      <c r="G366" s="20">
        <v>4004.0</v>
      </c>
      <c r="H366" s="19" t="s">
        <v>410</v>
      </c>
      <c r="I366" s="3">
        <f>SUMIF(sitesfall2020!$A$13:$A$2390, Districts!$G366, sitesfall2020!H$13:H$2390)</f>
        <v>98</v>
      </c>
      <c r="J366" s="3">
        <f>SUMIF(sitesfall2020!$A$13:$A$2390, Districts!$G366, sitesfall2020!I$13:I$2390)</f>
        <v>95</v>
      </c>
      <c r="K366" s="3">
        <f>SUMIF(sitesfall2020!$A$13:$A$2390, Districts!$G366, sitesfall2020!J$13:J$2390)</f>
        <v>2</v>
      </c>
      <c r="L366" s="3">
        <f>SUMIF(sitesfall2020!$A$13:$A$2390, Districts!$G366, sitesfall2020!K$13:K$2390)</f>
        <v>96</v>
      </c>
      <c r="M366" s="44">
        <f t="shared" si="6"/>
        <v>0.9897959184</v>
      </c>
      <c r="N366" s="3">
        <f>SUMIF(sitesfall2020!$A$13:$A$2390, Districts!$G366, sitesfall2020!O$13:O$2390)</f>
        <v>329932.8</v>
      </c>
      <c r="O366" s="3"/>
      <c r="P366" s="3">
        <f>SUMIF(sitesfall2020!$Z$13:$Z$2390,$G366,sitesfall2020!AP$13:AP$2390)</f>
        <v>329932.8</v>
      </c>
      <c r="Q366" s="3">
        <f t="shared" si="7"/>
        <v>3366.661224</v>
      </c>
      <c r="R366" s="3">
        <f t="shared" si="8"/>
        <v>3436.8</v>
      </c>
      <c r="S366" s="3">
        <f t="shared" si="9"/>
        <v>0</v>
      </c>
      <c r="T366" s="3">
        <f t="shared" si="10"/>
        <v>0</v>
      </c>
      <c r="V366" s="3">
        <f t="shared" si="11"/>
        <v>175202.7701</v>
      </c>
      <c r="W366" s="3">
        <f t="shared" si="12"/>
        <v>-154730.0299</v>
      </c>
      <c r="X366" s="3">
        <f t="shared" si="13"/>
        <v>-1578.877856</v>
      </c>
    </row>
    <row r="367" ht="14.25" customHeight="1">
      <c r="A367" s="42">
        <v>4005.0</v>
      </c>
      <c r="B367" s="42">
        <v>7.0</v>
      </c>
      <c r="C367" s="37">
        <v>7.0</v>
      </c>
      <c r="D367" s="37">
        <f t="shared" si="17"/>
        <v>7</v>
      </c>
      <c r="E367" s="19" t="s">
        <v>411</v>
      </c>
      <c r="F367" s="43">
        <f t="shared" si="5"/>
        <v>0</v>
      </c>
      <c r="G367" s="20">
        <v>4005.0</v>
      </c>
      <c r="H367" s="19" t="s">
        <v>411</v>
      </c>
      <c r="I367" s="3">
        <f>SUMIF(sitesfall2020!$A$13:$A$2390, Districts!$G367, sitesfall2020!H$13:H$2390)</f>
        <v>111</v>
      </c>
      <c r="J367" s="3">
        <f>SUMIF(sitesfall2020!$A$13:$A$2390, Districts!$G367, sitesfall2020!I$13:I$2390)</f>
        <v>52</v>
      </c>
      <c r="K367" s="3">
        <f>SUMIF(sitesfall2020!$A$13:$A$2390, Districts!$G367, sitesfall2020!J$13:J$2390)</f>
        <v>8</v>
      </c>
      <c r="L367" s="3">
        <f>SUMIF(sitesfall2020!$A$13:$A$2390, Districts!$G367, sitesfall2020!K$13:K$2390)</f>
        <v>56</v>
      </c>
      <c r="M367" s="44">
        <f t="shared" si="6"/>
        <v>0.5405405405</v>
      </c>
      <c r="N367" s="3">
        <f>SUMIF(sitesfall2020!$A$13:$A$2390, Districts!$G367, sitesfall2020!O$13:O$2390)</f>
        <v>121376.32</v>
      </c>
      <c r="O367" s="3"/>
      <c r="P367" s="3">
        <f>SUMIF(sitesfall2020!$Z$13:$Z$2390,$G367,sitesfall2020!AP$13:AP$2390)</f>
        <v>121376.32</v>
      </c>
      <c r="Q367" s="3">
        <f t="shared" si="7"/>
        <v>1093.48036</v>
      </c>
      <c r="R367" s="3">
        <f t="shared" si="8"/>
        <v>2167.434286</v>
      </c>
      <c r="S367" s="3">
        <f t="shared" si="9"/>
        <v>0</v>
      </c>
      <c r="T367" s="3">
        <f t="shared" si="10"/>
        <v>0</v>
      </c>
      <c r="V367" s="3">
        <f t="shared" si="11"/>
        <v>102201.6159</v>
      </c>
      <c r="W367" s="3">
        <f t="shared" si="12"/>
        <v>-19174.70411</v>
      </c>
      <c r="X367" s="3">
        <f t="shared" si="13"/>
        <v>-172.7450821</v>
      </c>
    </row>
    <row r="368" ht="14.25" customHeight="1">
      <c r="A368" s="42">
        <v>4007.0</v>
      </c>
      <c r="B368" s="42">
        <v>7.0</v>
      </c>
      <c r="C368" s="37">
        <v>7.0</v>
      </c>
      <c r="D368" s="37">
        <f t="shared" si="17"/>
        <v>7</v>
      </c>
      <c r="E368" s="19" t="s">
        <v>412</v>
      </c>
      <c r="F368" s="43">
        <f t="shared" si="5"/>
        <v>0</v>
      </c>
      <c r="G368" s="20">
        <v>4007.0</v>
      </c>
      <c r="H368" s="19" t="s">
        <v>412</v>
      </c>
      <c r="I368" s="3">
        <f>SUMIF(sitesfall2020!$A$13:$A$2390, Districts!$G368, sitesfall2020!H$13:H$2390)</f>
        <v>218</v>
      </c>
      <c r="J368" s="3">
        <f>SUMIF(sitesfall2020!$A$13:$A$2390, Districts!$G368, sitesfall2020!I$13:I$2390)</f>
        <v>28</v>
      </c>
      <c r="K368" s="3">
        <f>SUMIF(sitesfall2020!$A$13:$A$2390, Districts!$G368, sitesfall2020!J$13:J$2390)</f>
        <v>6</v>
      </c>
      <c r="L368" s="3">
        <f>SUMIF(sitesfall2020!$A$13:$A$2390, Districts!$G368, sitesfall2020!K$13:K$2390)</f>
        <v>31</v>
      </c>
      <c r="M368" s="44">
        <f t="shared" si="6"/>
        <v>0.1559633028</v>
      </c>
      <c r="N368" s="3">
        <f>SUMIF(sitesfall2020!$A$13:$A$2390, Districts!$G368, sitesfall2020!O$13:O$2390)</f>
        <v>18959.68</v>
      </c>
      <c r="O368" s="3"/>
      <c r="P368" s="3">
        <f>SUMIF(sitesfall2020!$Z$13:$Z$2390,$G368,sitesfall2020!AP$13:AP$2390)</f>
        <v>18959.68</v>
      </c>
      <c r="Q368" s="3">
        <f t="shared" si="7"/>
        <v>86.97100917</v>
      </c>
      <c r="R368" s="3">
        <f t="shared" si="8"/>
        <v>611.6025806</v>
      </c>
      <c r="S368" s="3">
        <f t="shared" si="9"/>
        <v>0</v>
      </c>
      <c r="T368" s="3">
        <f t="shared" si="10"/>
        <v>0</v>
      </c>
      <c r="V368" s="3">
        <f t="shared" si="11"/>
        <v>56575.89451</v>
      </c>
      <c r="W368" s="3">
        <f t="shared" si="12"/>
        <v>37616.21451</v>
      </c>
      <c r="X368" s="3">
        <f t="shared" si="13"/>
        <v>172.5514427</v>
      </c>
    </row>
    <row r="369" ht="14.25" customHeight="1">
      <c r="A369" s="42">
        <v>4008.0</v>
      </c>
      <c r="B369" s="42">
        <v>7.0</v>
      </c>
      <c r="C369" s="37">
        <v>7.0</v>
      </c>
      <c r="D369" s="37">
        <f t="shared" si="17"/>
        <v>7</v>
      </c>
      <c r="E369" s="19" t="s">
        <v>413</v>
      </c>
      <c r="F369" s="43">
        <f t="shared" si="5"/>
        <v>0</v>
      </c>
      <c r="G369" s="20">
        <v>4008.0</v>
      </c>
      <c r="H369" s="19" t="s">
        <v>413</v>
      </c>
      <c r="I369" s="3">
        <f>SUMIF(sitesfall2020!$A$13:$A$2390, Districts!$G369, sitesfall2020!H$13:H$2390)</f>
        <v>668</v>
      </c>
      <c r="J369" s="3">
        <f>SUMIF(sitesfall2020!$A$13:$A$2390, Districts!$G369, sitesfall2020!I$13:I$2390)</f>
        <v>58</v>
      </c>
      <c r="K369" s="3">
        <f>SUMIF(sitesfall2020!$A$13:$A$2390, Districts!$G369, sitesfall2020!J$13:J$2390)</f>
        <v>35</v>
      </c>
      <c r="L369" s="3">
        <f>SUMIF(sitesfall2020!$A$13:$A$2390, Districts!$G369, sitesfall2020!K$13:K$2390)</f>
        <v>75.5</v>
      </c>
      <c r="M369" s="44">
        <f t="shared" si="6"/>
        <v>0.1392215569</v>
      </c>
      <c r="N369" s="3">
        <f>SUMIF(sitesfall2020!$A$13:$A$2390, Districts!$G369, sitesfall2020!O$13:O$2390)</f>
        <v>36716.48</v>
      </c>
      <c r="O369" s="3"/>
      <c r="P369" s="3">
        <f>SUMIF(sitesfall2020!$Z$13:$Z$2390,$G369,sitesfall2020!AP$13:AP$2390)</f>
        <v>36716.48</v>
      </c>
      <c r="Q369" s="3">
        <f t="shared" si="7"/>
        <v>54.96479042</v>
      </c>
      <c r="R369" s="3">
        <f t="shared" si="8"/>
        <v>486.3109934</v>
      </c>
      <c r="S369" s="3">
        <f t="shared" si="9"/>
        <v>0</v>
      </c>
      <c r="T369" s="3">
        <f t="shared" si="10"/>
        <v>0</v>
      </c>
      <c r="V369" s="3">
        <f t="shared" si="11"/>
        <v>137789.6786</v>
      </c>
      <c r="W369" s="3">
        <f t="shared" si="12"/>
        <v>101073.1986</v>
      </c>
      <c r="X369" s="3">
        <f t="shared" si="13"/>
        <v>151.3071835</v>
      </c>
    </row>
    <row r="370" ht="14.25" customHeight="1">
      <c r="A370" s="42">
        <v>4011.0</v>
      </c>
      <c r="B370" s="42">
        <v>7.0</v>
      </c>
      <c r="C370" s="37">
        <v>7.0</v>
      </c>
      <c r="D370" s="37">
        <f t="shared" si="17"/>
        <v>7</v>
      </c>
      <c r="E370" s="19" t="s">
        <v>414</v>
      </c>
      <c r="F370" s="43">
        <f t="shared" si="5"/>
        <v>0</v>
      </c>
      <c r="G370" s="20">
        <v>4011.0</v>
      </c>
      <c r="H370" s="19" t="s">
        <v>414</v>
      </c>
      <c r="I370" s="3">
        <f>SUMIF(sitesfall2020!$A$13:$A$2390, Districts!$G370, sitesfall2020!H$13:H$2390)</f>
        <v>916</v>
      </c>
      <c r="J370" s="3">
        <f>SUMIF(sitesfall2020!$A$13:$A$2390, Districts!$G370, sitesfall2020!I$13:I$2390)</f>
        <v>427</v>
      </c>
      <c r="K370" s="3">
        <f>SUMIF(sitesfall2020!$A$13:$A$2390, Districts!$G370, sitesfall2020!J$13:J$2390)</f>
        <v>129</v>
      </c>
      <c r="L370" s="3">
        <f>SUMIF(sitesfall2020!$A$13:$A$2390, Districts!$G370, sitesfall2020!K$13:K$2390)</f>
        <v>491.5</v>
      </c>
      <c r="M370" s="44">
        <f t="shared" si="6"/>
        <v>0.6069868996</v>
      </c>
      <c r="N370" s="3">
        <f>SUMIF(sitesfall2020!$A$13:$A$2390, Districts!$G370, sitesfall2020!O$13:O$2390)</f>
        <v>1133112.96</v>
      </c>
      <c r="O370" s="3"/>
      <c r="P370" s="3">
        <f>SUMIF(sitesfall2020!$Z$13:$Z$2390,$G370,sitesfall2020!AP$13:AP$2390)</f>
        <v>1133112.96</v>
      </c>
      <c r="Q370" s="3">
        <f t="shared" si="7"/>
        <v>1237.022882</v>
      </c>
      <c r="R370" s="3">
        <f t="shared" si="8"/>
        <v>2305.418026</v>
      </c>
      <c r="S370" s="3">
        <f t="shared" si="9"/>
        <v>0</v>
      </c>
      <c r="T370" s="3">
        <f t="shared" si="10"/>
        <v>0</v>
      </c>
      <c r="V370" s="3">
        <f t="shared" si="11"/>
        <v>897001.6823</v>
      </c>
      <c r="W370" s="3">
        <f t="shared" si="12"/>
        <v>-236111.2777</v>
      </c>
      <c r="X370" s="3">
        <f t="shared" si="13"/>
        <v>-257.7634036</v>
      </c>
    </row>
    <row r="371" ht="14.25" customHeight="1">
      <c r="A371" s="42">
        <v>4015.0</v>
      </c>
      <c r="B371" s="42">
        <v>7.0</v>
      </c>
      <c r="C371" s="37">
        <v>7.0</v>
      </c>
      <c r="D371" s="37">
        <f t="shared" si="17"/>
        <v>7</v>
      </c>
      <c r="E371" s="19" t="s">
        <v>415</v>
      </c>
      <c r="F371" s="43">
        <f t="shared" si="5"/>
        <v>0</v>
      </c>
      <c r="G371" s="20">
        <v>4015.0</v>
      </c>
      <c r="H371" s="19" t="s">
        <v>415</v>
      </c>
      <c r="I371" s="3">
        <f>SUMIF(sitesfall2020!$A$13:$A$2390, Districts!$G371, sitesfall2020!H$13:H$2390)</f>
        <v>813</v>
      </c>
      <c r="J371" s="3">
        <f>SUMIF(sitesfall2020!$A$13:$A$2390, Districts!$G371, sitesfall2020!I$13:I$2390)</f>
        <v>468</v>
      </c>
      <c r="K371" s="3">
        <f>SUMIF(sitesfall2020!$A$13:$A$2390, Districts!$G371, sitesfall2020!J$13:J$2390)</f>
        <v>98</v>
      </c>
      <c r="L371" s="3">
        <f>SUMIF(sitesfall2020!$A$13:$A$2390, Districts!$G371, sitesfall2020!K$13:K$2390)</f>
        <v>517</v>
      </c>
      <c r="M371" s="44">
        <f t="shared" si="6"/>
        <v>0.6961869619</v>
      </c>
      <c r="N371" s="3">
        <f>SUMIF(sitesfall2020!$A$13:$A$2390, Districts!$G371, sitesfall2020!O$13:O$2390)</f>
        <v>1412925.76</v>
      </c>
      <c r="O371" s="3"/>
      <c r="P371" s="3">
        <f>SUMIF(sitesfall2020!$Z$13:$Z$2390,$G371,sitesfall2020!AP$13:AP$2390)</f>
        <v>1412925.76</v>
      </c>
      <c r="Q371" s="3">
        <f t="shared" si="7"/>
        <v>1737.916064</v>
      </c>
      <c r="R371" s="3">
        <f t="shared" si="8"/>
        <v>2732.931838</v>
      </c>
      <c r="S371" s="3">
        <f t="shared" si="9"/>
        <v>0</v>
      </c>
      <c r="T371" s="3">
        <f t="shared" si="10"/>
        <v>0</v>
      </c>
      <c r="V371" s="3">
        <f t="shared" si="11"/>
        <v>943539.9181</v>
      </c>
      <c r="W371" s="3">
        <f t="shared" si="12"/>
        <v>-469385.8419</v>
      </c>
      <c r="X371" s="3">
        <f t="shared" si="13"/>
        <v>-577.350359</v>
      </c>
    </row>
    <row r="372" ht="14.25" customHeight="1">
      <c r="A372" s="42">
        <v>4016.0</v>
      </c>
      <c r="B372" s="42">
        <v>7.0</v>
      </c>
      <c r="C372" s="37">
        <v>7.0</v>
      </c>
      <c r="D372" s="37">
        <f t="shared" si="17"/>
        <v>7</v>
      </c>
      <c r="E372" s="19" t="s">
        <v>416</v>
      </c>
      <c r="F372" s="43">
        <f t="shared" si="5"/>
        <v>0</v>
      </c>
      <c r="G372" s="20">
        <v>4016.0</v>
      </c>
      <c r="H372" s="19" t="s">
        <v>416</v>
      </c>
      <c r="I372" s="3">
        <f>SUMIF(sitesfall2020!$A$13:$A$2390, Districts!$G372, sitesfall2020!H$13:H$2390)</f>
        <v>200</v>
      </c>
      <c r="J372" s="3">
        <f>SUMIF(sitesfall2020!$A$13:$A$2390, Districts!$G372, sitesfall2020!I$13:I$2390)</f>
        <v>16</v>
      </c>
      <c r="K372" s="3">
        <f>SUMIF(sitesfall2020!$A$13:$A$2390, Districts!$G372, sitesfall2020!J$13:J$2390)</f>
        <v>0</v>
      </c>
      <c r="L372" s="3">
        <f>SUMIF(sitesfall2020!$A$13:$A$2390, Districts!$G372, sitesfall2020!K$13:K$2390)</f>
        <v>16</v>
      </c>
      <c r="M372" s="44">
        <f t="shared" si="6"/>
        <v>0.08</v>
      </c>
      <c r="N372" s="3">
        <f>SUMIF(sitesfall2020!$A$13:$A$2390, Districts!$G372, sitesfall2020!O$13:O$2390)</f>
        <v>5498.88</v>
      </c>
      <c r="O372" s="3"/>
      <c r="P372" s="3">
        <f>SUMIF(sitesfall2020!$Z$13:$Z$2390,$G372,sitesfall2020!AP$13:AP$2390)</f>
        <v>5498.88</v>
      </c>
      <c r="Q372" s="3">
        <f t="shared" si="7"/>
        <v>27.4944</v>
      </c>
      <c r="R372" s="3">
        <f t="shared" si="8"/>
        <v>343.68</v>
      </c>
      <c r="S372" s="3">
        <f t="shared" si="9"/>
        <v>0</v>
      </c>
      <c r="T372" s="3">
        <f t="shared" si="10"/>
        <v>0</v>
      </c>
      <c r="V372" s="3">
        <f t="shared" si="11"/>
        <v>29200.46168</v>
      </c>
      <c r="W372" s="3">
        <f t="shared" si="12"/>
        <v>23701.58168</v>
      </c>
      <c r="X372" s="3">
        <f t="shared" si="13"/>
        <v>118.5079084</v>
      </c>
    </row>
    <row r="373" ht="14.25" customHeight="1">
      <c r="A373" s="42">
        <v>4017.0</v>
      </c>
      <c r="B373" s="42">
        <v>7.0</v>
      </c>
      <c r="C373" s="37">
        <v>7.0</v>
      </c>
      <c r="D373" s="37">
        <f t="shared" si="17"/>
        <v>7</v>
      </c>
      <c r="E373" s="19" t="s">
        <v>417</v>
      </c>
      <c r="F373" s="43">
        <f t="shared" si="5"/>
        <v>0</v>
      </c>
      <c r="G373" s="20">
        <v>4017.0</v>
      </c>
      <c r="H373" s="19" t="s">
        <v>417</v>
      </c>
      <c r="I373" s="3">
        <f>SUMIF(sitesfall2020!$A$13:$A$2390, Districts!$G373, sitesfall2020!H$13:H$2390)</f>
        <v>5508</v>
      </c>
      <c r="J373" s="3">
        <f>SUMIF(sitesfall2020!$A$13:$A$2390, Districts!$G373, sitesfall2020!I$13:I$2390)</f>
        <v>2211</v>
      </c>
      <c r="K373" s="3">
        <f>SUMIF(sitesfall2020!$A$13:$A$2390, Districts!$G373, sitesfall2020!J$13:J$2390)</f>
        <v>493</v>
      </c>
      <c r="L373" s="3">
        <f>SUMIF(sitesfall2020!$A$13:$A$2390, Districts!$G373, sitesfall2020!K$13:K$2390)</f>
        <v>2457.5</v>
      </c>
      <c r="M373" s="44">
        <f t="shared" si="6"/>
        <v>0.4909222948</v>
      </c>
      <c r="N373" s="3">
        <f>SUMIF(sitesfall2020!$A$13:$A$2390, Districts!$G373, sitesfall2020!O$13:O$2390)</f>
        <v>5058282.24</v>
      </c>
      <c r="O373" s="3"/>
      <c r="P373" s="3">
        <f>SUMIF(sitesfall2020!$Z$13:$Z$2390,$G373,sitesfall2020!AP$13:AP$2390)</f>
        <v>5058282.24</v>
      </c>
      <c r="Q373" s="3">
        <f t="shared" si="7"/>
        <v>918.3518954</v>
      </c>
      <c r="R373" s="3">
        <f t="shared" si="8"/>
        <v>2058.304065</v>
      </c>
      <c r="S373" s="3">
        <f t="shared" si="9"/>
        <v>0</v>
      </c>
      <c r="T373" s="3">
        <f t="shared" si="10"/>
        <v>0</v>
      </c>
      <c r="V373" s="3">
        <f t="shared" si="11"/>
        <v>4485008.412</v>
      </c>
      <c r="W373" s="3">
        <f t="shared" si="12"/>
        <v>-573273.8284</v>
      </c>
      <c r="X373" s="3">
        <f t="shared" si="13"/>
        <v>-104.0802158</v>
      </c>
    </row>
    <row r="374" ht="14.25" customHeight="1">
      <c r="A374" s="42">
        <v>4018.0</v>
      </c>
      <c r="B374" s="42">
        <v>7.0</v>
      </c>
      <c r="C374" s="37">
        <v>7.0</v>
      </c>
      <c r="D374" s="37">
        <f t="shared" si="17"/>
        <v>7</v>
      </c>
      <c r="E374" s="19" t="s">
        <v>418</v>
      </c>
      <c r="F374" s="43">
        <f t="shared" si="5"/>
        <v>0</v>
      </c>
      <c r="G374" s="20">
        <v>4018.0</v>
      </c>
      <c r="H374" s="19" t="s">
        <v>418</v>
      </c>
      <c r="I374" s="3">
        <f>SUMIF(sitesfall2020!$A$13:$A$2390, Districts!$G374, sitesfall2020!H$13:H$2390)</f>
        <v>449</v>
      </c>
      <c r="J374" s="3">
        <f>SUMIF(sitesfall2020!$A$13:$A$2390, Districts!$G374, sitesfall2020!I$13:I$2390)</f>
        <v>158</v>
      </c>
      <c r="K374" s="3">
        <f>SUMIF(sitesfall2020!$A$13:$A$2390, Districts!$G374, sitesfall2020!J$13:J$2390)</f>
        <v>32</v>
      </c>
      <c r="L374" s="3">
        <f>SUMIF(sitesfall2020!$A$13:$A$2390, Districts!$G374, sitesfall2020!K$13:K$2390)</f>
        <v>174</v>
      </c>
      <c r="M374" s="44">
        <f t="shared" si="6"/>
        <v>0.4231625835</v>
      </c>
      <c r="N374" s="3">
        <f>SUMIF(sitesfall2020!$A$13:$A$2390, Districts!$G374, sitesfall2020!O$13:O$2390)</f>
        <v>289664.96</v>
      </c>
      <c r="O374" s="3"/>
      <c r="P374" s="3">
        <f>SUMIF(sitesfall2020!$Z$13:$Z$2390,$G374,sitesfall2020!AP$13:AP$2390)</f>
        <v>289664.96</v>
      </c>
      <c r="Q374" s="3">
        <f t="shared" si="7"/>
        <v>645.1335412</v>
      </c>
      <c r="R374" s="3">
        <f t="shared" si="8"/>
        <v>1664.741149</v>
      </c>
      <c r="S374" s="3">
        <f t="shared" si="9"/>
        <v>0</v>
      </c>
      <c r="T374" s="3">
        <f t="shared" si="10"/>
        <v>0</v>
      </c>
      <c r="V374" s="3">
        <f t="shared" si="11"/>
        <v>317555.0208</v>
      </c>
      <c r="W374" s="3">
        <f t="shared" si="12"/>
        <v>27890.0608</v>
      </c>
      <c r="X374" s="3">
        <f t="shared" si="13"/>
        <v>62.11594833</v>
      </c>
    </row>
    <row r="375" ht="14.25" customHeight="1">
      <c r="A375" s="42">
        <v>4020.0</v>
      </c>
      <c r="B375" s="42">
        <v>7.0</v>
      </c>
      <c r="C375" s="37">
        <v>7.0</v>
      </c>
      <c r="D375" s="37">
        <f t="shared" si="17"/>
        <v>7</v>
      </c>
      <c r="E375" s="19" t="s">
        <v>948</v>
      </c>
      <c r="F375" s="43">
        <f t="shared" si="5"/>
        <v>0</v>
      </c>
      <c r="G375" s="20">
        <v>4020.0</v>
      </c>
      <c r="H375" s="19" t="s">
        <v>948</v>
      </c>
      <c r="I375" s="3">
        <f>SUMIF(sitesfall2020!$A$13:$A$2390, Districts!$G375, sitesfall2020!H$13:H$2390)</f>
        <v>1084</v>
      </c>
      <c r="J375" s="3">
        <f>SUMIF(sitesfall2020!$A$13:$A$2390, Districts!$G375, sitesfall2020!I$13:I$2390)</f>
        <v>314</v>
      </c>
      <c r="K375" s="3">
        <f>SUMIF(sitesfall2020!$A$13:$A$2390, Districts!$G375, sitesfall2020!J$13:J$2390)</f>
        <v>60</v>
      </c>
      <c r="L375" s="3">
        <f>SUMIF(sitesfall2020!$A$13:$A$2390, Districts!$G375, sitesfall2020!K$13:K$2390)</f>
        <v>344</v>
      </c>
      <c r="M375" s="44">
        <f t="shared" si="6"/>
        <v>0.3450184502</v>
      </c>
      <c r="N375" s="3">
        <f>SUMIF(sitesfall2020!$A$13:$A$2390, Districts!$G375, sitesfall2020!O$13:O$2390)</f>
        <v>483500.48</v>
      </c>
      <c r="O375" s="3"/>
      <c r="P375" s="3">
        <f>SUMIF(sitesfall2020!$Z$13:$Z$2390,$G375,sitesfall2020!AP$13:AP$2390)</f>
        <v>483500.48</v>
      </c>
      <c r="Q375" s="3">
        <f t="shared" si="7"/>
        <v>446.0336531</v>
      </c>
      <c r="R375" s="3">
        <f t="shared" si="8"/>
        <v>1405.524651</v>
      </c>
      <c r="S375" s="3">
        <f t="shared" si="9"/>
        <v>0</v>
      </c>
      <c r="T375" s="3">
        <f t="shared" si="10"/>
        <v>0</v>
      </c>
      <c r="V375" s="3">
        <f t="shared" si="11"/>
        <v>627809.9262</v>
      </c>
      <c r="W375" s="3">
        <f t="shared" si="12"/>
        <v>144309.4462</v>
      </c>
      <c r="X375" s="3">
        <f t="shared" si="13"/>
        <v>133.1267954</v>
      </c>
    </row>
    <row r="376" ht="14.25" customHeight="1">
      <c r="A376" s="42">
        <v>4025.0</v>
      </c>
      <c r="B376" s="42">
        <v>7.0</v>
      </c>
      <c r="C376" s="37">
        <v>7.0</v>
      </c>
      <c r="D376" s="37">
        <f t="shared" si="17"/>
        <v>7</v>
      </c>
      <c r="E376" s="19" t="s">
        <v>420</v>
      </c>
      <c r="F376" s="43">
        <f t="shared" si="5"/>
        <v>0</v>
      </c>
      <c r="G376" s="20">
        <v>4025.0</v>
      </c>
      <c r="H376" s="19" t="s">
        <v>420</v>
      </c>
      <c r="I376" s="3">
        <f>SUMIF(sitesfall2020!$A$13:$A$2390, Districts!$G376, sitesfall2020!H$13:H$2390)</f>
        <v>268</v>
      </c>
      <c r="J376" s="3">
        <f>SUMIF(sitesfall2020!$A$13:$A$2390, Districts!$G376, sitesfall2020!I$13:I$2390)</f>
        <v>51</v>
      </c>
      <c r="K376" s="3">
        <f>SUMIF(sitesfall2020!$A$13:$A$2390, Districts!$G376, sitesfall2020!J$13:J$2390)</f>
        <v>10</v>
      </c>
      <c r="L376" s="3">
        <f>SUMIF(sitesfall2020!$A$13:$A$2390, Districts!$G376, sitesfall2020!K$13:K$2390)</f>
        <v>56</v>
      </c>
      <c r="M376" s="44">
        <f t="shared" si="6"/>
        <v>0.2276119403</v>
      </c>
      <c r="N376" s="3">
        <f>SUMIF(sitesfall2020!$A$13:$A$2390, Districts!$G376, sitesfall2020!O$13:O$2390)</f>
        <v>50291.84</v>
      </c>
      <c r="O376" s="3"/>
      <c r="P376" s="3">
        <f>SUMIF(sitesfall2020!$Z$13:$Z$2390,$G376,sitesfall2020!AP$13:AP$2390)</f>
        <v>50291.84</v>
      </c>
      <c r="Q376" s="3">
        <f t="shared" si="7"/>
        <v>187.6561194</v>
      </c>
      <c r="R376" s="3">
        <f t="shared" si="8"/>
        <v>898.0685714</v>
      </c>
      <c r="S376" s="3">
        <f t="shared" si="9"/>
        <v>0</v>
      </c>
      <c r="T376" s="3">
        <f t="shared" si="10"/>
        <v>0</v>
      </c>
      <c r="V376" s="3">
        <f t="shared" si="11"/>
        <v>102201.6159</v>
      </c>
      <c r="W376" s="3">
        <f t="shared" si="12"/>
        <v>51909.77589</v>
      </c>
      <c r="X376" s="3">
        <f t="shared" si="13"/>
        <v>193.6931936</v>
      </c>
    </row>
    <row r="377" ht="14.25" customHeight="1">
      <c r="A377" s="42">
        <v>4026.0</v>
      </c>
      <c r="B377" s="42">
        <v>7.0</v>
      </c>
      <c r="C377" s="37">
        <v>7.0</v>
      </c>
      <c r="D377" s="37">
        <f t="shared" si="17"/>
        <v>7</v>
      </c>
      <c r="E377" s="19" t="s">
        <v>421</v>
      </c>
      <c r="F377" s="43">
        <f t="shared" si="5"/>
        <v>0</v>
      </c>
      <c r="G377" s="20">
        <v>4026.0</v>
      </c>
      <c r="H377" s="19" t="s">
        <v>421</v>
      </c>
      <c r="I377" s="3">
        <f>SUMIF(sitesfall2020!$A$13:$A$2390, Districts!$G377, sitesfall2020!H$13:H$2390)</f>
        <v>69</v>
      </c>
      <c r="J377" s="3">
        <f>SUMIF(sitesfall2020!$A$13:$A$2390, Districts!$G377, sitesfall2020!I$13:I$2390)</f>
        <v>50</v>
      </c>
      <c r="K377" s="3">
        <f>SUMIF(sitesfall2020!$A$13:$A$2390, Districts!$G377, sitesfall2020!J$13:J$2390)</f>
        <v>0</v>
      </c>
      <c r="L377" s="3">
        <f>SUMIF(sitesfall2020!$A$13:$A$2390, Districts!$G377, sitesfall2020!K$13:K$2390)</f>
        <v>50</v>
      </c>
      <c r="M377" s="44">
        <f t="shared" si="6"/>
        <v>0.7246376812</v>
      </c>
      <c r="N377" s="3">
        <f>SUMIF(sitesfall2020!$A$13:$A$2390, Districts!$G377, sitesfall2020!O$13:O$2390)</f>
        <v>155629.76</v>
      </c>
      <c r="O377" s="3"/>
      <c r="P377" s="3">
        <f>SUMIF(sitesfall2020!$Z$13:$Z$2390,$G377,sitesfall2020!AP$13:AP$2390)</f>
        <v>155629.76</v>
      </c>
      <c r="Q377" s="3">
        <f t="shared" si="7"/>
        <v>2255.503768</v>
      </c>
      <c r="R377" s="3">
        <f t="shared" si="8"/>
        <v>3112.5952</v>
      </c>
      <c r="S377" s="3">
        <f t="shared" si="9"/>
        <v>0</v>
      </c>
      <c r="T377" s="3">
        <f t="shared" si="10"/>
        <v>0</v>
      </c>
      <c r="V377" s="3">
        <f t="shared" si="11"/>
        <v>91251.44276</v>
      </c>
      <c r="W377" s="3">
        <f t="shared" si="12"/>
        <v>-64378.31724</v>
      </c>
      <c r="X377" s="3">
        <f t="shared" si="13"/>
        <v>-933.0190905</v>
      </c>
    </row>
    <row r="378" ht="14.25" customHeight="1">
      <c r="A378" s="42">
        <v>4027.0</v>
      </c>
      <c r="B378" s="42">
        <v>7.0</v>
      </c>
      <c r="C378" s="37">
        <v>7.0</v>
      </c>
      <c r="D378" s="37">
        <f t="shared" si="17"/>
        <v>7</v>
      </c>
      <c r="E378" s="19" t="s">
        <v>422</v>
      </c>
      <c r="F378" s="43">
        <f t="shared" si="5"/>
        <v>0</v>
      </c>
      <c r="G378" s="20">
        <v>4027.0</v>
      </c>
      <c r="H378" s="19" t="s">
        <v>422</v>
      </c>
      <c r="I378" s="3">
        <f>SUMIF(sitesfall2020!$A$13:$A$2390, Districts!$G378, sitesfall2020!H$13:H$2390)</f>
        <v>1029</v>
      </c>
      <c r="J378" s="3">
        <f>SUMIF(sitesfall2020!$A$13:$A$2390, Districts!$G378, sitesfall2020!I$13:I$2390)</f>
        <v>956</v>
      </c>
      <c r="K378" s="3">
        <f>SUMIF(sitesfall2020!$A$13:$A$2390, Districts!$G378, sitesfall2020!J$13:J$2390)</f>
        <v>39</v>
      </c>
      <c r="L378" s="3">
        <f>SUMIF(sitesfall2020!$A$13:$A$2390, Districts!$G378, sitesfall2020!K$13:K$2390)</f>
        <v>975.5</v>
      </c>
      <c r="M378" s="44">
        <f t="shared" si="6"/>
        <v>0.9669582119</v>
      </c>
      <c r="N378" s="3">
        <f>SUMIF(sitesfall2020!$A$13:$A$2390, Districts!$G378, sitesfall2020!O$13:O$2390)</f>
        <v>3352598.4</v>
      </c>
      <c r="O378" s="3"/>
      <c r="P378" s="3">
        <f>SUMIF(sitesfall2020!$Z$13:$Z$2390,$G378,sitesfall2020!AP$13:AP$2390)</f>
        <v>3352598.4</v>
      </c>
      <c r="Q378" s="3">
        <f t="shared" si="7"/>
        <v>3258.11312</v>
      </c>
      <c r="R378" s="3">
        <f t="shared" si="8"/>
        <v>3436.8</v>
      </c>
      <c r="S378" s="3">
        <f t="shared" si="9"/>
        <v>0</v>
      </c>
      <c r="T378" s="3">
        <f t="shared" si="10"/>
        <v>0</v>
      </c>
      <c r="V378" s="3">
        <f t="shared" si="11"/>
        <v>1780315.648</v>
      </c>
      <c r="W378" s="3">
        <f t="shared" si="12"/>
        <v>-1572282.752</v>
      </c>
      <c r="X378" s="3">
        <f t="shared" si="13"/>
        <v>-1527.971576</v>
      </c>
    </row>
    <row r="379" ht="14.25" customHeight="1">
      <c r="A379" s="42">
        <v>4029.0</v>
      </c>
      <c r="B379" s="42">
        <v>7.0</v>
      </c>
      <c r="C379" s="37">
        <v>7.0</v>
      </c>
      <c r="D379" s="37">
        <f t="shared" si="17"/>
        <v>7</v>
      </c>
      <c r="E379" s="19" t="s">
        <v>423</v>
      </c>
      <c r="F379" s="43">
        <f t="shared" si="5"/>
        <v>0</v>
      </c>
      <c r="G379" s="20">
        <v>4029.0</v>
      </c>
      <c r="H379" s="19" t="s">
        <v>423</v>
      </c>
      <c r="I379" s="3">
        <f>SUMIF(sitesfall2020!$A$13:$A$2390, Districts!$G379, sitesfall2020!H$13:H$2390)</f>
        <v>515</v>
      </c>
      <c r="J379" s="3">
        <f>SUMIF(sitesfall2020!$A$13:$A$2390, Districts!$G379, sitesfall2020!I$13:I$2390)</f>
        <v>387</v>
      </c>
      <c r="K379" s="3">
        <f>SUMIF(sitesfall2020!$A$13:$A$2390, Districts!$G379, sitesfall2020!J$13:J$2390)</f>
        <v>56</v>
      </c>
      <c r="L379" s="3">
        <f>SUMIF(sitesfall2020!$A$13:$A$2390, Districts!$G379, sitesfall2020!K$13:K$2390)</f>
        <v>415</v>
      </c>
      <c r="M379" s="44">
        <f t="shared" si="6"/>
        <v>0.8601941748</v>
      </c>
      <c r="N379" s="3">
        <f>SUMIF(sitesfall2020!$A$13:$A$2390, Districts!$G379, sitesfall2020!O$13:O$2390)</f>
        <v>1385603.2</v>
      </c>
      <c r="O379" s="3"/>
      <c r="P379" s="3">
        <f>SUMIF(sitesfall2020!$Z$13:$Z$2390,$G379,sitesfall2020!AP$13:AP$2390)</f>
        <v>1385603.2</v>
      </c>
      <c r="Q379" s="3">
        <f t="shared" si="7"/>
        <v>2690.49165</v>
      </c>
      <c r="R379" s="3">
        <f t="shared" si="8"/>
        <v>3338.802892</v>
      </c>
      <c r="S379" s="3">
        <f t="shared" si="9"/>
        <v>0</v>
      </c>
      <c r="T379" s="3">
        <f t="shared" si="10"/>
        <v>0</v>
      </c>
      <c r="V379" s="3">
        <f t="shared" si="11"/>
        <v>757386.9749</v>
      </c>
      <c r="W379" s="3">
        <f t="shared" si="12"/>
        <v>-628216.2251</v>
      </c>
      <c r="X379" s="3">
        <f t="shared" si="13"/>
        <v>-1219.83733</v>
      </c>
    </row>
    <row r="380" ht="14.25" customHeight="1">
      <c r="A380" s="42">
        <v>4031.0</v>
      </c>
      <c r="B380" s="42">
        <v>7.0</v>
      </c>
      <c r="C380" s="37">
        <v>7.0</v>
      </c>
      <c r="D380" s="37">
        <f t="shared" si="17"/>
        <v>7</v>
      </c>
      <c r="E380" s="19" t="s">
        <v>424</v>
      </c>
      <c r="F380" s="43">
        <f t="shared" si="5"/>
        <v>0</v>
      </c>
      <c r="G380" s="20">
        <v>4031.0</v>
      </c>
      <c r="H380" s="19" t="s">
        <v>424</v>
      </c>
      <c r="I380" s="3">
        <f>SUMIF(sitesfall2020!$A$13:$A$2390, Districts!$G380, sitesfall2020!H$13:H$2390)</f>
        <v>65</v>
      </c>
      <c r="J380" s="3">
        <f>SUMIF(sitesfall2020!$A$13:$A$2390, Districts!$G380, sitesfall2020!I$13:I$2390)</f>
        <v>61</v>
      </c>
      <c r="K380" s="3">
        <f>SUMIF(sitesfall2020!$A$13:$A$2390, Districts!$G380, sitesfall2020!J$13:J$2390)</f>
        <v>0</v>
      </c>
      <c r="L380" s="3">
        <f>SUMIF(sitesfall2020!$A$13:$A$2390, Districts!$G380, sitesfall2020!K$13:K$2390)</f>
        <v>61</v>
      </c>
      <c r="M380" s="44">
        <f t="shared" si="6"/>
        <v>0.9384615385</v>
      </c>
      <c r="N380" s="3">
        <f>SUMIF(sitesfall2020!$A$13:$A$2390, Districts!$G380, sitesfall2020!O$13:O$2390)</f>
        <v>209644.8</v>
      </c>
      <c r="O380" s="3"/>
      <c r="P380" s="3">
        <f>SUMIF(sitesfall2020!$Z$13:$Z$2390,$G380,sitesfall2020!AP$13:AP$2390)</f>
        <v>209644.8</v>
      </c>
      <c r="Q380" s="3">
        <f t="shared" si="7"/>
        <v>3225.304615</v>
      </c>
      <c r="R380" s="3">
        <f t="shared" si="8"/>
        <v>3436.8</v>
      </c>
      <c r="S380" s="3">
        <f t="shared" si="9"/>
        <v>0</v>
      </c>
      <c r="T380" s="3">
        <f t="shared" si="10"/>
        <v>0</v>
      </c>
      <c r="V380" s="3">
        <f t="shared" si="11"/>
        <v>111326.7602</v>
      </c>
      <c r="W380" s="3">
        <f t="shared" si="12"/>
        <v>-98318.03983</v>
      </c>
      <c r="X380" s="3">
        <f t="shared" si="13"/>
        <v>-1512.585228</v>
      </c>
    </row>
    <row r="381" ht="14.25" customHeight="1">
      <c r="A381" s="42">
        <v>4035.0</v>
      </c>
      <c r="B381" s="42">
        <v>7.0</v>
      </c>
      <c r="C381" s="37">
        <v>7.0</v>
      </c>
      <c r="D381" s="37">
        <f t="shared" si="17"/>
        <v>7</v>
      </c>
      <c r="E381" s="19" t="s">
        <v>425</v>
      </c>
      <c r="F381" s="43">
        <f t="shared" si="5"/>
        <v>0</v>
      </c>
      <c r="G381" s="20">
        <v>4035.0</v>
      </c>
      <c r="H381" s="19" t="s">
        <v>425</v>
      </c>
      <c r="I381" s="3">
        <f>SUMIF(sitesfall2020!$A$13:$A$2390, Districts!$G381, sitesfall2020!H$13:H$2390)</f>
        <v>221</v>
      </c>
      <c r="J381" s="3">
        <f>SUMIF(sitesfall2020!$A$13:$A$2390, Districts!$G381, sitesfall2020!I$13:I$2390)</f>
        <v>132</v>
      </c>
      <c r="K381" s="3">
        <f>SUMIF(sitesfall2020!$A$13:$A$2390, Districts!$G381, sitesfall2020!J$13:J$2390)</f>
        <v>32</v>
      </c>
      <c r="L381" s="3">
        <f>SUMIF(sitesfall2020!$A$13:$A$2390, Districts!$G381, sitesfall2020!K$13:K$2390)</f>
        <v>148</v>
      </c>
      <c r="M381" s="44">
        <f t="shared" si="6"/>
        <v>0.742081448</v>
      </c>
      <c r="N381" s="3">
        <f>SUMIF(sitesfall2020!$A$13:$A$2390, Districts!$G381, sitesfall2020!O$13:O$2390)</f>
        <v>425762.24</v>
      </c>
      <c r="O381" s="3"/>
      <c r="P381" s="3">
        <f>SUMIF(sitesfall2020!$Z$13:$Z$2390,$G381,sitesfall2020!AP$13:AP$2390)</f>
        <v>425762.24</v>
      </c>
      <c r="Q381" s="3">
        <f t="shared" si="7"/>
        <v>1926.525973</v>
      </c>
      <c r="R381" s="3">
        <f t="shared" si="8"/>
        <v>2876.771892</v>
      </c>
      <c r="S381" s="3">
        <f t="shared" si="9"/>
        <v>0</v>
      </c>
      <c r="T381" s="3">
        <f t="shared" si="10"/>
        <v>0</v>
      </c>
      <c r="V381" s="3">
        <f t="shared" si="11"/>
        <v>270104.2706</v>
      </c>
      <c r="W381" s="3">
        <f t="shared" si="12"/>
        <v>-155657.9694</v>
      </c>
      <c r="X381" s="3">
        <f t="shared" si="13"/>
        <v>-704.3347033</v>
      </c>
    </row>
    <row r="382" ht="14.25" customHeight="1">
      <c r="A382" s="42">
        <v>4036.0</v>
      </c>
      <c r="B382" s="42">
        <v>7.0</v>
      </c>
      <c r="C382" s="37">
        <v>7.0</v>
      </c>
      <c r="D382" s="37">
        <f t="shared" si="17"/>
        <v>7</v>
      </c>
      <c r="E382" s="19" t="s">
        <v>426</v>
      </c>
      <c r="F382" s="43">
        <f t="shared" si="5"/>
        <v>0</v>
      </c>
      <c r="G382" s="20">
        <v>4036.0</v>
      </c>
      <c r="H382" s="19" t="s">
        <v>426</v>
      </c>
      <c r="I382" s="3">
        <f>SUMIF(sitesfall2020!$A$13:$A$2390, Districts!$G382, sitesfall2020!H$13:H$2390)</f>
        <v>97</v>
      </c>
      <c r="J382" s="3">
        <f>SUMIF(sitesfall2020!$A$13:$A$2390, Districts!$G382, sitesfall2020!I$13:I$2390)</f>
        <v>71</v>
      </c>
      <c r="K382" s="3">
        <f>SUMIF(sitesfall2020!$A$13:$A$2390, Districts!$G382, sitesfall2020!J$13:J$2390)</f>
        <v>14</v>
      </c>
      <c r="L382" s="3">
        <f>SUMIF(sitesfall2020!$A$13:$A$2390, Districts!$G382, sitesfall2020!K$13:K$2390)</f>
        <v>78</v>
      </c>
      <c r="M382" s="44">
        <f t="shared" si="6"/>
        <v>0.8762886598</v>
      </c>
      <c r="N382" s="3">
        <f>SUMIF(sitesfall2020!$A$13:$A$2390, Districts!$G382, sitesfall2020!O$13:O$2390)</f>
        <v>268070.4</v>
      </c>
      <c r="O382" s="3"/>
      <c r="P382" s="3">
        <f>SUMIF(sitesfall2020!$Z$13:$Z$2390,$G382,sitesfall2020!AP$13:AP$2390)</f>
        <v>268070.4</v>
      </c>
      <c r="Q382" s="3">
        <f t="shared" si="7"/>
        <v>2763.612371</v>
      </c>
      <c r="R382" s="3">
        <f t="shared" si="8"/>
        <v>3436.8</v>
      </c>
      <c r="S382" s="3">
        <f t="shared" si="9"/>
        <v>0</v>
      </c>
      <c r="T382" s="3">
        <f t="shared" si="10"/>
        <v>0</v>
      </c>
      <c r="V382" s="3">
        <f t="shared" si="11"/>
        <v>142352.2507</v>
      </c>
      <c r="W382" s="3">
        <f t="shared" si="12"/>
        <v>-125718.1493</v>
      </c>
      <c r="X382" s="3">
        <f t="shared" si="13"/>
        <v>-1296.063395</v>
      </c>
    </row>
    <row r="383" ht="14.25" customHeight="1">
      <c r="A383" s="42">
        <v>4038.0</v>
      </c>
      <c r="B383" s="42">
        <v>7.0</v>
      </c>
      <c r="C383" s="37">
        <v>7.0</v>
      </c>
      <c r="D383" s="37">
        <f t="shared" si="17"/>
        <v>7</v>
      </c>
      <c r="E383" s="19" t="s">
        <v>427</v>
      </c>
      <c r="F383" s="43">
        <f t="shared" si="5"/>
        <v>0</v>
      </c>
      <c r="G383" s="20">
        <v>4038.0</v>
      </c>
      <c r="H383" s="19" t="s">
        <v>427</v>
      </c>
      <c r="I383" s="3">
        <f>SUMIF(sitesfall2020!$A$13:$A$2390, Districts!$G383, sitesfall2020!H$13:H$2390)</f>
        <v>329</v>
      </c>
      <c r="J383" s="3">
        <f>SUMIF(sitesfall2020!$A$13:$A$2390, Districts!$G383, sitesfall2020!I$13:I$2390)</f>
        <v>287</v>
      </c>
      <c r="K383" s="3">
        <f>SUMIF(sitesfall2020!$A$13:$A$2390, Districts!$G383, sitesfall2020!J$13:J$2390)</f>
        <v>12</v>
      </c>
      <c r="L383" s="3">
        <f>SUMIF(sitesfall2020!$A$13:$A$2390, Districts!$G383, sitesfall2020!K$13:K$2390)</f>
        <v>293</v>
      </c>
      <c r="M383" s="44">
        <f t="shared" si="6"/>
        <v>0.9088145897</v>
      </c>
      <c r="N383" s="3">
        <f>SUMIF(sitesfall2020!$A$13:$A$2390, Districts!$G383, sitesfall2020!O$13:O$2390)</f>
        <v>1006982.4</v>
      </c>
      <c r="O383" s="3"/>
      <c r="P383" s="3">
        <f>SUMIF(sitesfall2020!$Z$13:$Z$2390,$G383,sitesfall2020!AP$13:AP$2390)</f>
        <v>1006982.4</v>
      </c>
      <c r="Q383" s="3">
        <f t="shared" si="7"/>
        <v>3060.736778</v>
      </c>
      <c r="R383" s="3">
        <f t="shared" si="8"/>
        <v>3436.8</v>
      </c>
      <c r="S383" s="3">
        <f t="shared" si="9"/>
        <v>0</v>
      </c>
      <c r="T383" s="3">
        <f t="shared" si="10"/>
        <v>0</v>
      </c>
      <c r="V383" s="3">
        <f t="shared" si="11"/>
        <v>534733.4546</v>
      </c>
      <c r="W383" s="3">
        <f t="shared" si="12"/>
        <v>-472248.9454</v>
      </c>
      <c r="X383" s="3">
        <f t="shared" si="13"/>
        <v>-1435.407129</v>
      </c>
    </row>
    <row r="384" ht="14.25" customHeight="1">
      <c r="A384" s="42">
        <v>4039.0</v>
      </c>
      <c r="B384" s="42">
        <v>7.0</v>
      </c>
      <c r="C384" s="37">
        <v>7.0</v>
      </c>
      <c r="D384" s="37">
        <f t="shared" si="17"/>
        <v>7</v>
      </c>
      <c r="E384" s="19" t="s">
        <v>428</v>
      </c>
      <c r="F384" s="43">
        <f t="shared" si="5"/>
        <v>0</v>
      </c>
      <c r="G384" s="20">
        <v>4039.0</v>
      </c>
      <c r="H384" s="19" t="s">
        <v>428</v>
      </c>
      <c r="I384" s="3">
        <f>SUMIF(sitesfall2020!$A$13:$A$2390, Districts!$G384, sitesfall2020!H$13:H$2390)</f>
        <v>323</v>
      </c>
      <c r="J384" s="3">
        <f>SUMIF(sitesfall2020!$A$13:$A$2390, Districts!$G384, sitesfall2020!I$13:I$2390)</f>
        <v>230</v>
      </c>
      <c r="K384" s="3">
        <f>SUMIF(sitesfall2020!$A$13:$A$2390, Districts!$G384, sitesfall2020!J$13:J$2390)</f>
        <v>2</v>
      </c>
      <c r="L384" s="3">
        <f>SUMIF(sitesfall2020!$A$13:$A$2390, Districts!$G384, sitesfall2020!K$13:K$2390)</f>
        <v>231</v>
      </c>
      <c r="M384" s="44">
        <f t="shared" si="6"/>
        <v>0.7182662539</v>
      </c>
      <c r="N384" s="3">
        <f>SUMIF(sitesfall2020!$A$13:$A$2390, Districts!$G384, sitesfall2020!O$13:O$2390)</f>
        <v>709756.48</v>
      </c>
      <c r="O384" s="3"/>
      <c r="P384" s="3">
        <f>SUMIF(sitesfall2020!$Z$13:$Z$2390,$G384,sitesfall2020!AP$13:AP$2390)</f>
        <v>709756.48</v>
      </c>
      <c r="Q384" s="3">
        <f t="shared" si="7"/>
        <v>2197.388483</v>
      </c>
      <c r="R384" s="3">
        <f t="shared" si="8"/>
        <v>3072.538874</v>
      </c>
      <c r="S384" s="3">
        <f t="shared" si="9"/>
        <v>0</v>
      </c>
      <c r="T384" s="3">
        <f t="shared" si="10"/>
        <v>0</v>
      </c>
      <c r="V384" s="3">
        <f t="shared" si="11"/>
        <v>421581.6655</v>
      </c>
      <c r="W384" s="3">
        <f t="shared" si="12"/>
        <v>-288174.8145</v>
      </c>
      <c r="X384" s="3">
        <f t="shared" si="13"/>
        <v>-892.1820881</v>
      </c>
    </row>
    <row r="385" ht="14.25" customHeight="1">
      <c r="A385" s="42">
        <v>4043.0</v>
      </c>
      <c r="B385" s="42">
        <v>7.0</v>
      </c>
      <c r="C385" s="37">
        <v>7.0</v>
      </c>
      <c r="D385" s="37">
        <f t="shared" si="17"/>
        <v>7</v>
      </c>
      <c r="E385" s="19" t="s">
        <v>429</v>
      </c>
      <c r="F385" s="43">
        <f t="shared" si="5"/>
        <v>0</v>
      </c>
      <c r="G385" s="20">
        <v>4043.0</v>
      </c>
      <c r="H385" s="19" t="s">
        <v>429</v>
      </c>
      <c r="I385" s="3">
        <f>SUMIF(sitesfall2020!$A$13:$A$2390, Districts!$G385, sitesfall2020!H$13:H$2390)</f>
        <v>543</v>
      </c>
      <c r="J385" s="3">
        <f>SUMIF(sitesfall2020!$A$13:$A$2390, Districts!$G385, sitesfall2020!I$13:I$2390)</f>
        <v>21</v>
      </c>
      <c r="K385" s="3">
        <f>SUMIF(sitesfall2020!$A$13:$A$2390, Districts!$G385, sitesfall2020!J$13:J$2390)</f>
        <v>11</v>
      </c>
      <c r="L385" s="3">
        <f>SUMIF(sitesfall2020!$A$13:$A$2390, Districts!$G385, sitesfall2020!K$13:K$2390)</f>
        <v>26.5</v>
      </c>
      <c r="M385" s="44">
        <f t="shared" si="6"/>
        <v>0.05893186004</v>
      </c>
      <c r="N385" s="3">
        <f>SUMIF(sitesfall2020!$A$13:$A$2390, Districts!$G385, sitesfall2020!O$13:O$2390)</f>
        <v>5556.16</v>
      </c>
      <c r="O385" s="3"/>
      <c r="P385" s="3">
        <f>SUMIF(sitesfall2020!$Z$13:$Z$2390,$G385,sitesfall2020!AP$13:AP$2390)</f>
        <v>5556.16</v>
      </c>
      <c r="Q385" s="3">
        <f t="shared" si="7"/>
        <v>10.23233886</v>
      </c>
      <c r="R385" s="3">
        <f t="shared" si="8"/>
        <v>209.6664151</v>
      </c>
      <c r="S385" s="3">
        <f t="shared" si="9"/>
        <v>0</v>
      </c>
      <c r="T385" s="3">
        <f t="shared" si="10"/>
        <v>0</v>
      </c>
      <c r="V385" s="3">
        <f t="shared" si="11"/>
        <v>48363.26466</v>
      </c>
      <c r="W385" s="3">
        <f t="shared" si="12"/>
        <v>42807.10466</v>
      </c>
      <c r="X385" s="3">
        <f t="shared" si="13"/>
        <v>78.83444689</v>
      </c>
    </row>
    <row r="386" ht="14.25" customHeight="1">
      <c r="A386" s="42">
        <v>4049.0</v>
      </c>
      <c r="B386" s="42">
        <v>7.0</v>
      </c>
      <c r="C386" s="37">
        <v>7.0</v>
      </c>
      <c r="D386" s="37">
        <f t="shared" si="17"/>
        <v>7</v>
      </c>
      <c r="E386" s="19" t="s">
        <v>430</v>
      </c>
      <c r="F386" s="43">
        <f t="shared" si="5"/>
        <v>0</v>
      </c>
      <c r="G386" s="20">
        <v>4049.0</v>
      </c>
      <c r="H386" s="19" t="s">
        <v>430</v>
      </c>
      <c r="I386" s="3">
        <f>SUMIF(sitesfall2020!$A$13:$A$2390, Districts!$G386, sitesfall2020!H$13:H$2390)</f>
        <v>160</v>
      </c>
      <c r="J386" s="3">
        <f>SUMIF(sitesfall2020!$A$13:$A$2390, Districts!$G386, sitesfall2020!I$13:I$2390)</f>
        <v>35</v>
      </c>
      <c r="K386" s="3">
        <f>SUMIF(sitesfall2020!$A$13:$A$2390, Districts!$G386, sitesfall2020!J$13:J$2390)</f>
        <v>17</v>
      </c>
      <c r="L386" s="3">
        <f>SUMIF(sitesfall2020!$A$13:$A$2390, Districts!$G386, sitesfall2020!K$13:K$2390)</f>
        <v>43.5</v>
      </c>
      <c r="M386" s="44">
        <f t="shared" si="6"/>
        <v>0.325</v>
      </c>
      <c r="N386" s="3">
        <f>SUMIF(sitesfall2020!$A$13:$A$2390, Districts!$G386, sitesfall2020!O$13:O$2390)</f>
        <v>50807.36</v>
      </c>
      <c r="O386" s="3"/>
      <c r="P386" s="3">
        <f>SUMIF(sitesfall2020!$Z$13:$Z$2390,$G386,sitesfall2020!AP$13:AP$2390)</f>
        <v>50807.36</v>
      </c>
      <c r="Q386" s="3">
        <f t="shared" si="7"/>
        <v>317.546</v>
      </c>
      <c r="R386" s="3">
        <f t="shared" si="8"/>
        <v>1167.985287</v>
      </c>
      <c r="S386" s="3">
        <f t="shared" si="9"/>
        <v>0</v>
      </c>
      <c r="T386" s="3">
        <f t="shared" si="10"/>
        <v>0</v>
      </c>
      <c r="V386" s="3">
        <f t="shared" si="11"/>
        <v>79388.7552</v>
      </c>
      <c r="W386" s="3">
        <f t="shared" si="12"/>
        <v>28581.3952</v>
      </c>
      <c r="X386" s="3">
        <f t="shared" si="13"/>
        <v>178.63372</v>
      </c>
    </row>
    <row r="387" ht="14.25" customHeight="1">
      <c r="A387" s="42">
        <v>4050.0</v>
      </c>
      <c r="B387" s="42">
        <v>7.0</v>
      </c>
      <c r="C387" s="37">
        <v>7.0</v>
      </c>
      <c r="D387" s="37">
        <f t="shared" si="17"/>
        <v>7</v>
      </c>
      <c r="E387" s="19" t="s">
        <v>431</v>
      </c>
      <c r="F387" s="43">
        <f t="shared" si="5"/>
        <v>0</v>
      </c>
      <c r="G387" s="20">
        <v>4050.0</v>
      </c>
      <c r="H387" s="19" t="s">
        <v>431</v>
      </c>
      <c r="I387" s="3">
        <f>SUMIF(sitesfall2020!$A$13:$A$2390, Districts!$G387, sitesfall2020!H$13:H$2390)</f>
        <v>61</v>
      </c>
      <c r="J387" s="3">
        <f>SUMIF(sitesfall2020!$A$13:$A$2390, Districts!$G387, sitesfall2020!I$13:I$2390)</f>
        <v>20</v>
      </c>
      <c r="K387" s="3">
        <f>SUMIF(sitesfall2020!$A$13:$A$2390, Districts!$G387, sitesfall2020!J$13:J$2390)</f>
        <v>2</v>
      </c>
      <c r="L387" s="3">
        <f>SUMIF(sitesfall2020!$A$13:$A$2390, Districts!$G387, sitesfall2020!K$13:K$2390)</f>
        <v>21</v>
      </c>
      <c r="M387" s="44">
        <f t="shared" si="6"/>
        <v>0.3606557377</v>
      </c>
      <c r="N387" s="3">
        <f>SUMIF(sitesfall2020!$A$13:$A$2390, Districts!$G387, sitesfall2020!O$13:O$2390)</f>
        <v>31045.76</v>
      </c>
      <c r="O387" s="3"/>
      <c r="P387" s="3">
        <f>SUMIF(sitesfall2020!$Z$13:$Z$2390,$G387,sitesfall2020!AP$13:AP$2390)</f>
        <v>31045.76</v>
      </c>
      <c r="Q387" s="3">
        <f t="shared" si="7"/>
        <v>508.9468852</v>
      </c>
      <c r="R387" s="3">
        <f t="shared" si="8"/>
        <v>1478.369524</v>
      </c>
      <c r="S387" s="3">
        <f t="shared" si="9"/>
        <v>0</v>
      </c>
      <c r="T387" s="3">
        <f t="shared" si="10"/>
        <v>0</v>
      </c>
      <c r="V387" s="3">
        <f t="shared" si="11"/>
        <v>38325.60596</v>
      </c>
      <c r="W387" s="3">
        <f t="shared" si="12"/>
        <v>7279.845959</v>
      </c>
      <c r="X387" s="3">
        <f t="shared" si="13"/>
        <v>119.341737</v>
      </c>
    </row>
    <row r="388" ht="14.25" customHeight="1">
      <c r="A388" s="42">
        <v>4053.0</v>
      </c>
      <c r="B388" s="42">
        <v>7.0</v>
      </c>
      <c r="C388" s="37">
        <v>7.0</v>
      </c>
      <c r="D388" s="37">
        <f t="shared" si="17"/>
        <v>7</v>
      </c>
      <c r="E388" s="19" t="s">
        <v>432</v>
      </c>
      <c r="F388" s="43">
        <f t="shared" si="5"/>
        <v>0</v>
      </c>
      <c r="G388" s="20">
        <v>4053.0</v>
      </c>
      <c r="H388" s="19" t="s">
        <v>432</v>
      </c>
      <c r="I388" s="3">
        <f>SUMIF(sitesfall2020!$A$13:$A$2390, Districts!$G388, sitesfall2020!H$13:H$2390)</f>
        <v>578</v>
      </c>
      <c r="J388" s="3">
        <f>SUMIF(sitesfall2020!$A$13:$A$2390, Districts!$G388, sitesfall2020!I$13:I$2390)</f>
        <v>70</v>
      </c>
      <c r="K388" s="3">
        <f>SUMIF(sitesfall2020!$A$13:$A$2390, Districts!$G388, sitesfall2020!J$13:J$2390)</f>
        <v>31</v>
      </c>
      <c r="L388" s="3">
        <f>SUMIF(sitesfall2020!$A$13:$A$2390, Districts!$G388, sitesfall2020!K$13:K$2390)</f>
        <v>85.5</v>
      </c>
      <c r="M388" s="44">
        <f t="shared" si="6"/>
        <v>0.1747404844</v>
      </c>
      <c r="N388" s="3">
        <f>SUMIF(sitesfall2020!$A$13:$A$2390, Districts!$G388, sitesfall2020!O$13:O$2390)</f>
        <v>59399.36</v>
      </c>
      <c r="O388" s="3"/>
      <c r="P388" s="3">
        <f>SUMIF(sitesfall2020!$Z$13:$Z$2390,$G388,sitesfall2020!AP$13:AP$2390)</f>
        <v>59399.36</v>
      </c>
      <c r="Q388" s="3">
        <f t="shared" si="7"/>
        <v>102.7670588</v>
      </c>
      <c r="R388" s="3">
        <f t="shared" si="8"/>
        <v>694.7293567</v>
      </c>
      <c r="S388" s="3">
        <f t="shared" si="9"/>
        <v>0</v>
      </c>
      <c r="T388" s="3">
        <f t="shared" si="10"/>
        <v>0</v>
      </c>
      <c r="V388" s="3">
        <f t="shared" si="11"/>
        <v>156039.9671</v>
      </c>
      <c r="W388" s="3">
        <f t="shared" si="12"/>
        <v>96640.60712</v>
      </c>
      <c r="X388" s="3">
        <f t="shared" si="13"/>
        <v>167.1982822</v>
      </c>
    </row>
    <row r="389" ht="14.25" customHeight="1">
      <c r="A389" s="42">
        <v>4054.0</v>
      </c>
      <c r="B389" s="42">
        <v>7.0</v>
      </c>
      <c r="C389" s="37">
        <v>7.0</v>
      </c>
      <c r="D389" s="37">
        <f t="shared" si="17"/>
        <v>7</v>
      </c>
      <c r="E389" s="19" t="s">
        <v>433</v>
      </c>
      <c r="F389" s="43">
        <f t="shared" si="5"/>
        <v>0</v>
      </c>
      <c r="G389" s="20">
        <v>4054.0</v>
      </c>
      <c r="H389" s="19" t="s">
        <v>433</v>
      </c>
      <c r="I389" s="3">
        <f>SUMIF(sitesfall2020!$A$13:$A$2390, Districts!$G389, sitesfall2020!H$13:H$2390)</f>
        <v>87</v>
      </c>
      <c r="J389" s="3">
        <f>SUMIF(sitesfall2020!$A$13:$A$2390, Districts!$G389, sitesfall2020!I$13:I$2390)</f>
        <v>7</v>
      </c>
      <c r="K389" s="3">
        <f>SUMIF(sitesfall2020!$A$13:$A$2390, Districts!$G389, sitesfall2020!J$13:J$2390)</f>
        <v>1</v>
      </c>
      <c r="L389" s="3">
        <f>SUMIF(sitesfall2020!$A$13:$A$2390, Districts!$G389, sitesfall2020!K$13:K$2390)</f>
        <v>7.5</v>
      </c>
      <c r="M389" s="44">
        <f t="shared" si="6"/>
        <v>0.09195402299</v>
      </c>
      <c r="N389" s="3">
        <f>SUMIF(sitesfall2020!$A$13:$A$2390, Districts!$G389, sitesfall2020!O$13:O$2390)</f>
        <v>2749.44</v>
      </c>
      <c r="O389" s="3"/>
      <c r="P389" s="3">
        <f>SUMIF(sitesfall2020!$Z$13:$Z$2390,$G389,sitesfall2020!AP$13:AP$2390)</f>
        <v>2749.44</v>
      </c>
      <c r="Q389" s="3">
        <f t="shared" si="7"/>
        <v>31.60275862</v>
      </c>
      <c r="R389" s="3">
        <f t="shared" si="8"/>
        <v>366.592</v>
      </c>
      <c r="S389" s="3">
        <f t="shared" si="9"/>
        <v>0</v>
      </c>
      <c r="T389" s="3">
        <f t="shared" si="10"/>
        <v>0</v>
      </c>
      <c r="V389" s="3">
        <f t="shared" si="11"/>
        <v>13687.71641</v>
      </c>
      <c r="W389" s="3">
        <f t="shared" si="12"/>
        <v>10938.27641</v>
      </c>
      <c r="X389" s="3">
        <f t="shared" si="13"/>
        <v>125.7273151</v>
      </c>
    </row>
    <row r="390" ht="14.25" customHeight="1">
      <c r="A390" s="42">
        <v>4055.0</v>
      </c>
      <c r="B390" s="42">
        <v>7.0</v>
      </c>
      <c r="C390" s="37">
        <v>7.0</v>
      </c>
      <c r="D390" s="37">
        <f t="shared" si="17"/>
        <v>7</v>
      </c>
      <c r="E390" s="19" t="s">
        <v>434</v>
      </c>
      <c r="F390" s="43">
        <f t="shared" si="5"/>
        <v>0</v>
      </c>
      <c r="G390" s="20">
        <v>4055.0</v>
      </c>
      <c r="H390" s="19" t="s">
        <v>434</v>
      </c>
      <c r="I390" s="3">
        <f>SUMIF(sitesfall2020!$A$13:$A$2390, Districts!$G390, sitesfall2020!H$13:H$2390)</f>
        <v>124</v>
      </c>
      <c r="J390" s="3">
        <f>SUMIF(sitesfall2020!$A$13:$A$2390, Districts!$G390, sitesfall2020!I$13:I$2390)</f>
        <v>18</v>
      </c>
      <c r="K390" s="3">
        <f>SUMIF(sitesfall2020!$A$13:$A$2390, Districts!$G390, sitesfall2020!J$13:J$2390)</f>
        <v>2</v>
      </c>
      <c r="L390" s="3">
        <f>SUMIF(sitesfall2020!$A$13:$A$2390, Districts!$G390, sitesfall2020!K$13:K$2390)</f>
        <v>19</v>
      </c>
      <c r="M390" s="44">
        <f t="shared" si="6"/>
        <v>0.1612903226</v>
      </c>
      <c r="N390" s="3">
        <f>SUMIF(sitesfall2020!$A$13:$A$2390, Districts!$G390, sitesfall2020!O$13:O$2390)</f>
        <v>12487.04</v>
      </c>
      <c r="O390" s="3"/>
      <c r="P390" s="3">
        <f>SUMIF(sitesfall2020!$Z$13:$Z$2390,$G390,sitesfall2020!AP$13:AP$2390)</f>
        <v>12487.04</v>
      </c>
      <c r="Q390" s="3">
        <f t="shared" si="7"/>
        <v>100.7019355</v>
      </c>
      <c r="R390" s="3">
        <f t="shared" si="8"/>
        <v>657.2126316</v>
      </c>
      <c r="S390" s="3">
        <f t="shared" si="9"/>
        <v>0</v>
      </c>
      <c r="T390" s="3">
        <f t="shared" si="10"/>
        <v>0</v>
      </c>
      <c r="V390" s="3">
        <f t="shared" si="11"/>
        <v>34675.54825</v>
      </c>
      <c r="W390" s="3">
        <f t="shared" si="12"/>
        <v>22188.50825</v>
      </c>
      <c r="X390" s="3">
        <f t="shared" si="13"/>
        <v>178.9395826</v>
      </c>
    </row>
    <row r="391" ht="14.25" customHeight="1">
      <c r="A391" s="42">
        <v>4056.0</v>
      </c>
      <c r="B391" s="42">
        <v>7.0</v>
      </c>
      <c r="C391" s="37">
        <v>7.0</v>
      </c>
      <c r="D391" s="37">
        <f t="shared" si="17"/>
        <v>7</v>
      </c>
      <c r="E391" s="19" t="s">
        <v>435</v>
      </c>
      <c r="F391" s="43">
        <f t="shared" si="5"/>
        <v>0</v>
      </c>
      <c r="G391" s="20">
        <v>4056.0</v>
      </c>
      <c r="H391" s="19" t="s">
        <v>435</v>
      </c>
      <c r="I391" s="3">
        <f>SUMIF(sitesfall2020!$A$13:$A$2390, Districts!$G391, sitesfall2020!H$13:H$2390)</f>
        <v>70</v>
      </c>
      <c r="J391" s="3">
        <f>SUMIF(sitesfall2020!$A$13:$A$2390, Districts!$G391, sitesfall2020!I$13:I$2390)</f>
        <v>42</v>
      </c>
      <c r="K391" s="3">
        <f>SUMIF(sitesfall2020!$A$13:$A$2390, Districts!$G391, sitesfall2020!J$13:J$2390)</f>
        <v>3</v>
      </c>
      <c r="L391" s="3">
        <f>SUMIF(sitesfall2020!$A$13:$A$2390, Districts!$G391, sitesfall2020!K$13:K$2390)</f>
        <v>43.5</v>
      </c>
      <c r="M391" s="44">
        <f t="shared" si="6"/>
        <v>0.6428571429</v>
      </c>
      <c r="N391" s="3">
        <f>SUMIF(sitesfall2020!$A$13:$A$2390, Districts!$G391, sitesfall2020!O$13:O$2390)</f>
        <v>116106.56</v>
      </c>
      <c r="O391" s="3"/>
      <c r="P391" s="3">
        <f>SUMIF(sitesfall2020!$Z$13:$Z$2390,$G391,sitesfall2020!AP$13:AP$2390)</f>
        <v>116106.56</v>
      </c>
      <c r="Q391" s="3">
        <f t="shared" si="7"/>
        <v>1658.665143</v>
      </c>
      <c r="R391" s="3">
        <f t="shared" si="8"/>
        <v>2669.116322</v>
      </c>
      <c r="S391" s="3">
        <f t="shared" si="9"/>
        <v>0</v>
      </c>
      <c r="T391" s="3">
        <f t="shared" si="10"/>
        <v>0</v>
      </c>
      <c r="V391" s="3">
        <f t="shared" si="11"/>
        <v>79388.7552</v>
      </c>
      <c r="W391" s="3">
        <f t="shared" si="12"/>
        <v>-36717.8048</v>
      </c>
      <c r="X391" s="3">
        <f t="shared" si="13"/>
        <v>-524.5400686</v>
      </c>
    </row>
    <row r="392" ht="14.25" customHeight="1">
      <c r="A392" s="42">
        <v>4057.0</v>
      </c>
      <c r="B392" s="42">
        <v>7.0</v>
      </c>
      <c r="C392" s="37">
        <v>7.0</v>
      </c>
      <c r="D392" s="37">
        <f t="shared" si="17"/>
        <v>7</v>
      </c>
      <c r="E392" s="19" t="s">
        <v>436</v>
      </c>
      <c r="F392" s="43">
        <f t="shared" si="5"/>
        <v>0</v>
      </c>
      <c r="G392" s="20">
        <v>4057.0</v>
      </c>
      <c r="H392" s="19" t="s">
        <v>436</v>
      </c>
      <c r="I392" s="3">
        <f>SUMIF(sitesfall2020!$A$13:$A$2390, Districts!$G392, sitesfall2020!H$13:H$2390)</f>
        <v>86</v>
      </c>
      <c r="J392" s="3">
        <f>SUMIF(sitesfall2020!$A$13:$A$2390, Districts!$G392, sitesfall2020!I$13:I$2390)</f>
        <v>68</v>
      </c>
      <c r="K392" s="3">
        <f>SUMIF(sitesfall2020!$A$13:$A$2390, Districts!$G392, sitesfall2020!J$13:J$2390)</f>
        <v>7</v>
      </c>
      <c r="L392" s="3">
        <f>SUMIF(sitesfall2020!$A$13:$A$2390, Districts!$G392, sitesfall2020!K$13:K$2390)</f>
        <v>71.5</v>
      </c>
      <c r="M392" s="44">
        <f t="shared" si="6"/>
        <v>0.8720930233</v>
      </c>
      <c r="N392" s="3">
        <f>SUMIF(sitesfall2020!$A$13:$A$2390, Districts!$G392, sitesfall2020!O$13:O$2390)</f>
        <v>245731.2</v>
      </c>
      <c r="O392" s="3"/>
      <c r="P392" s="3">
        <f>SUMIF(sitesfall2020!$Z$13:$Z$2390,$G392,sitesfall2020!AP$13:AP$2390)</f>
        <v>245731.2</v>
      </c>
      <c r="Q392" s="3">
        <f t="shared" si="7"/>
        <v>2857.339535</v>
      </c>
      <c r="R392" s="3">
        <f t="shared" si="8"/>
        <v>3436.8</v>
      </c>
      <c r="S392" s="3">
        <f t="shared" si="9"/>
        <v>0</v>
      </c>
      <c r="T392" s="3">
        <f t="shared" si="10"/>
        <v>0</v>
      </c>
      <c r="V392" s="3">
        <f t="shared" si="11"/>
        <v>130489.5631</v>
      </c>
      <c r="W392" s="3">
        <f t="shared" si="12"/>
        <v>-115241.6369</v>
      </c>
      <c r="X392" s="3">
        <f t="shared" si="13"/>
        <v>-1340.019033</v>
      </c>
    </row>
    <row r="393" ht="14.25" customHeight="1">
      <c r="A393" s="42">
        <v>4058.0</v>
      </c>
      <c r="B393" s="42">
        <v>7.0</v>
      </c>
      <c r="C393" s="37">
        <v>7.0</v>
      </c>
      <c r="D393" s="37">
        <f t="shared" si="17"/>
        <v>7</v>
      </c>
      <c r="E393" s="19" t="s">
        <v>437</v>
      </c>
      <c r="F393" s="43">
        <f t="shared" si="5"/>
        <v>0</v>
      </c>
      <c r="G393" s="20">
        <v>4058.0</v>
      </c>
      <c r="H393" s="19" t="s">
        <v>437</v>
      </c>
      <c r="I393" s="3">
        <f>SUMIF(sitesfall2020!$A$13:$A$2390, Districts!$G393, sitesfall2020!H$13:H$2390)</f>
        <v>193</v>
      </c>
      <c r="J393" s="3">
        <f>SUMIF(sitesfall2020!$A$13:$A$2390, Districts!$G393, sitesfall2020!I$13:I$2390)</f>
        <v>37</v>
      </c>
      <c r="K393" s="3">
        <f>SUMIF(sitesfall2020!$A$13:$A$2390, Districts!$G393, sitesfall2020!J$13:J$2390)</f>
        <v>26</v>
      </c>
      <c r="L393" s="3">
        <f>SUMIF(sitesfall2020!$A$13:$A$2390, Districts!$G393, sitesfall2020!K$13:K$2390)</f>
        <v>50</v>
      </c>
      <c r="M393" s="44">
        <f t="shared" si="6"/>
        <v>0.3264248705</v>
      </c>
      <c r="N393" s="3">
        <f>SUMIF(sitesfall2020!$A$13:$A$2390, Districts!$G393, sitesfall2020!O$13:O$2390)</f>
        <v>55676.16</v>
      </c>
      <c r="O393" s="3"/>
      <c r="P393" s="3">
        <f>SUMIF(sitesfall2020!$Z$13:$Z$2390,$G393,sitesfall2020!AP$13:AP$2390)</f>
        <v>55676.16</v>
      </c>
      <c r="Q393" s="3">
        <f t="shared" si="7"/>
        <v>288.477513</v>
      </c>
      <c r="R393" s="3">
        <f t="shared" si="8"/>
        <v>1113.5232</v>
      </c>
      <c r="S393" s="3">
        <f t="shared" si="9"/>
        <v>0</v>
      </c>
      <c r="T393" s="3">
        <f t="shared" si="10"/>
        <v>0</v>
      </c>
      <c r="V393" s="3">
        <f t="shared" si="11"/>
        <v>91251.44276</v>
      </c>
      <c r="W393" s="3">
        <f t="shared" si="12"/>
        <v>35575.28276</v>
      </c>
      <c r="X393" s="3">
        <f t="shared" si="13"/>
        <v>184.3278899</v>
      </c>
    </row>
    <row r="394" ht="14.25" customHeight="1">
      <c r="A394" s="42">
        <v>4059.0</v>
      </c>
      <c r="B394" s="42">
        <v>7.0</v>
      </c>
      <c r="C394" s="37">
        <v>7.0</v>
      </c>
      <c r="D394" s="37">
        <f t="shared" si="17"/>
        <v>7</v>
      </c>
      <c r="E394" s="19" t="s">
        <v>438</v>
      </c>
      <c r="F394" s="43">
        <f t="shared" si="5"/>
        <v>0</v>
      </c>
      <c r="G394" s="20">
        <v>4059.0</v>
      </c>
      <c r="H394" s="19" t="s">
        <v>438</v>
      </c>
      <c r="I394" s="3">
        <f>SUMIF(sitesfall2020!$A$13:$A$2390, Districts!$G394, sitesfall2020!H$13:H$2390)</f>
        <v>355</v>
      </c>
      <c r="J394" s="3">
        <f>SUMIF(sitesfall2020!$A$13:$A$2390, Districts!$G394, sitesfall2020!I$13:I$2390)</f>
        <v>86</v>
      </c>
      <c r="K394" s="3">
        <f>SUMIF(sitesfall2020!$A$13:$A$2390, Districts!$G394, sitesfall2020!J$13:J$2390)</f>
        <v>21</v>
      </c>
      <c r="L394" s="3">
        <f>SUMIF(sitesfall2020!$A$13:$A$2390, Districts!$G394, sitesfall2020!K$13:K$2390)</f>
        <v>96.5</v>
      </c>
      <c r="M394" s="44">
        <f t="shared" si="6"/>
        <v>0.3014084507</v>
      </c>
      <c r="N394" s="3">
        <f>SUMIF(sitesfall2020!$A$13:$A$2390, Districts!$G394, sitesfall2020!O$13:O$2390)</f>
        <v>115361.92</v>
      </c>
      <c r="O394" s="3"/>
      <c r="P394" s="3">
        <f>SUMIF(sitesfall2020!$Z$13:$Z$2390,$G394,sitesfall2020!AP$13:AP$2390)</f>
        <v>115361.92</v>
      </c>
      <c r="Q394" s="3">
        <f t="shared" si="7"/>
        <v>324.9631549</v>
      </c>
      <c r="R394" s="3">
        <f t="shared" si="8"/>
        <v>1195.460311</v>
      </c>
      <c r="S394" s="3">
        <f t="shared" si="9"/>
        <v>0</v>
      </c>
      <c r="T394" s="3">
        <f t="shared" si="10"/>
        <v>0</v>
      </c>
      <c r="V394" s="3">
        <f t="shared" si="11"/>
        <v>176115.2845</v>
      </c>
      <c r="W394" s="3">
        <f t="shared" si="12"/>
        <v>60753.36452</v>
      </c>
      <c r="X394" s="3">
        <f t="shared" si="13"/>
        <v>171.1362381</v>
      </c>
    </row>
    <row r="395" ht="14.25" customHeight="1">
      <c r="A395" s="42">
        <v>4064.0</v>
      </c>
      <c r="B395" s="42">
        <v>7.0</v>
      </c>
      <c r="C395" s="37">
        <v>7.0</v>
      </c>
      <c r="D395" s="37">
        <f t="shared" si="17"/>
        <v>7</v>
      </c>
      <c r="E395" s="19" t="s">
        <v>439</v>
      </c>
      <c r="F395" s="43">
        <f t="shared" si="5"/>
        <v>0</v>
      </c>
      <c r="G395" s="20">
        <v>4064.0</v>
      </c>
      <c r="H395" s="19" t="s">
        <v>439</v>
      </c>
      <c r="I395" s="3">
        <f>SUMIF(sitesfall2020!$A$13:$A$2390, Districts!$G395, sitesfall2020!H$13:H$2390)</f>
        <v>124</v>
      </c>
      <c r="J395" s="3">
        <f>SUMIF(sitesfall2020!$A$13:$A$2390, Districts!$G395, sitesfall2020!I$13:I$2390)</f>
        <v>64</v>
      </c>
      <c r="K395" s="3">
        <f>SUMIF(sitesfall2020!$A$13:$A$2390, Districts!$G395, sitesfall2020!J$13:J$2390)</f>
        <v>17</v>
      </c>
      <c r="L395" s="3">
        <f>SUMIF(sitesfall2020!$A$13:$A$2390, Districts!$G395, sitesfall2020!K$13:K$2390)</f>
        <v>72.5</v>
      </c>
      <c r="M395" s="44">
        <f t="shared" si="6"/>
        <v>0.6532258065</v>
      </c>
      <c r="N395" s="3">
        <f>SUMIF(sitesfall2020!$A$13:$A$2390, Districts!$G395, sitesfall2020!O$13:O$2390)</f>
        <v>182093.12</v>
      </c>
      <c r="O395" s="3"/>
      <c r="P395" s="3">
        <f>SUMIF(sitesfall2020!$Z$13:$Z$2390,$G395,sitesfall2020!AP$13:AP$2390)</f>
        <v>182093.12</v>
      </c>
      <c r="Q395" s="3">
        <f t="shared" si="7"/>
        <v>1468.492903</v>
      </c>
      <c r="R395" s="3">
        <f t="shared" si="8"/>
        <v>2511.629241</v>
      </c>
      <c r="S395" s="3">
        <f t="shared" si="9"/>
        <v>0</v>
      </c>
      <c r="T395" s="3">
        <f t="shared" si="10"/>
        <v>0</v>
      </c>
      <c r="V395" s="3">
        <f t="shared" si="11"/>
        <v>132314.592</v>
      </c>
      <c r="W395" s="3">
        <f t="shared" si="12"/>
        <v>-49778.528</v>
      </c>
      <c r="X395" s="3">
        <f t="shared" si="13"/>
        <v>-401.4397419</v>
      </c>
    </row>
    <row r="396" ht="14.25" customHeight="1">
      <c r="A396" s="42">
        <v>4066.0</v>
      </c>
      <c r="B396" s="42">
        <v>7.0</v>
      </c>
      <c r="C396" s="37">
        <v>7.0</v>
      </c>
      <c r="D396" s="37">
        <f t="shared" si="17"/>
        <v>7</v>
      </c>
      <c r="E396" s="19" t="s">
        <v>440</v>
      </c>
      <c r="F396" s="43">
        <f t="shared" si="5"/>
        <v>0</v>
      </c>
      <c r="G396" s="20">
        <v>4066.0</v>
      </c>
      <c r="H396" s="19" t="s">
        <v>440</v>
      </c>
      <c r="I396" s="3">
        <f>SUMIF(sitesfall2020!$A$13:$A$2390, Districts!$G396, sitesfall2020!H$13:H$2390)</f>
        <v>49</v>
      </c>
      <c r="J396" s="3">
        <f>SUMIF(sitesfall2020!$A$13:$A$2390, Districts!$G396, sitesfall2020!I$13:I$2390)</f>
        <v>25</v>
      </c>
      <c r="K396" s="3">
        <f>SUMIF(sitesfall2020!$A$13:$A$2390, Districts!$G396, sitesfall2020!J$13:J$2390)</f>
        <v>4</v>
      </c>
      <c r="L396" s="3">
        <f>SUMIF(sitesfall2020!$A$13:$A$2390, Districts!$G396, sitesfall2020!K$13:K$2390)</f>
        <v>27</v>
      </c>
      <c r="M396" s="44">
        <f t="shared" si="6"/>
        <v>0.5918367347</v>
      </c>
      <c r="N396" s="3">
        <f>SUMIF(sitesfall2020!$A$13:$A$2390, Districts!$G396, sitesfall2020!O$13:O$2390)</f>
        <v>63924.48</v>
      </c>
      <c r="O396" s="3"/>
      <c r="P396" s="3">
        <f>SUMIF(sitesfall2020!$Z$13:$Z$2390,$G396,sitesfall2020!AP$13:AP$2390)</f>
        <v>63924.48</v>
      </c>
      <c r="Q396" s="3">
        <f t="shared" si="7"/>
        <v>1304.581224</v>
      </c>
      <c r="R396" s="3">
        <f t="shared" si="8"/>
        <v>2367.573333</v>
      </c>
      <c r="S396" s="3">
        <f t="shared" si="9"/>
        <v>0</v>
      </c>
      <c r="T396" s="3">
        <f t="shared" si="10"/>
        <v>0</v>
      </c>
      <c r="V396" s="3">
        <f t="shared" si="11"/>
        <v>49275.77909</v>
      </c>
      <c r="W396" s="3">
        <f t="shared" si="12"/>
        <v>-14648.70091</v>
      </c>
      <c r="X396" s="3">
        <f t="shared" si="13"/>
        <v>-298.9530798</v>
      </c>
    </row>
    <row r="397" ht="14.25" customHeight="1">
      <c r="A397" s="42">
        <v>4067.0</v>
      </c>
      <c r="B397" s="42">
        <v>7.0</v>
      </c>
      <c r="C397" s="37">
        <v>7.0</v>
      </c>
      <c r="D397" s="37">
        <f t="shared" si="17"/>
        <v>7</v>
      </c>
      <c r="E397" s="19" t="s">
        <v>441</v>
      </c>
      <c r="F397" s="43">
        <f t="shared" si="5"/>
        <v>0</v>
      </c>
      <c r="G397" s="20">
        <v>4067.0</v>
      </c>
      <c r="H397" s="19" t="s">
        <v>441</v>
      </c>
      <c r="I397" s="3">
        <f>SUMIF(sitesfall2020!$A$13:$A$2390, Districts!$G397, sitesfall2020!H$13:H$2390)</f>
        <v>408</v>
      </c>
      <c r="J397" s="3">
        <f>SUMIF(sitesfall2020!$A$13:$A$2390, Districts!$G397, sitesfall2020!I$13:I$2390)</f>
        <v>254</v>
      </c>
      <c r="K397" s="3">
        <f>SUMIF(sitesfall2020!$A$13:$A$2390, Districts!$G397, sitesfall2020!J$13:J$2390)</f>
        <v>79</v>
      </c>
      <c r="L397" s="3">
        <f>SUMIF(sitesfall2020!$A$13:$A$2390, Districts!$G397, sitesfall2020!K$13:K$2390)</f>
        <v>293.5</v>
      </c>
      <c r="M397" s="44">
        <f t="shared" si="6"/>
        <v>0.8161764706</v>
      </c>
      <c r="N397" s="3">
        <f>SUMIF(sitesfall2020!$A$13:$A$2390, Districts!$G397, sitesfall2020!O$13:O$2390)</f>
        <v>907028.8</v>
      </c>
      <c r="O397" s="3"/>
      <c r="P397" s="3">
        <f>SUMIF(sitesfall2020!$Z$13:$Z$2390,$G397,sitesfall2020!AP$13:AP$2390)</f>
        <v>907028.8</v>
      </c>
      <c r="Q397" s="3">
        <f t="shared" si="7"/>
        <v>2223.109804</v>
      </c>
      <c r="R397" s="3">
        <f t="shared" si="8"/>
        <v>3090.387734</v>
      </c>
      <c r="S397" s="3">
        <f t="shared" si="9"/>
        <v>0</v>
      </c>
      <c r="T397" s="3">
        <f t="shared" si="10"/>
        <v>0</v>
      </c>
      <c r="V397" s="3">
        <f t="shared" si="11"/>
        <v>535645.969</v>
      </c>
      <c r="W397" s="3">
        <f t="shared" si="12"/>
        <v>-371382.831</v>
      </c>
      <c r="X397" s="3">
        <f t="shared" si="13"/>
        <v>-910.2520368</v>
      </c>
    </row>
    <row r="398" ht="14.25" customHeight="1">
      <c r="A398" s="42">
        <v>4068.0</v>
      </c>
      <c r="B398" s="42">
        <v>7.0</v>
      </c>
      <c r="C398" s="37">
        <v>7.0</v>
      </c>
      <c r="D398" s="37">
        <f t="shared" si="17"/>
        <v>7</v>
      </c>
      <c r="E398" s="19" t="s">
        <v>442</v>
      </c>
      <c r="F398" s="43">
        <f t="shared" si="5"/>
        <v>0</v>
      </c>
      <c r="G398" s="20">
        <v>4068.0</v>
      </c>
      <c r="H398" s="19" t="s">
        <v>442</v>
      </c>
      <c r="I398" s="3">
        <f>SUMIF(sitesfall2020!$A$13:$A$2390, Districts!$G398, sitesfall2020!H$13:H$2390)</f>
        <v>454</v>
      </c>
      <c r="J398" s="3">
        <f>SUMIF(sitesfall2020!$A$13:$A$2390, Districts!$G398, sitesfall2020!I$13:I$2390)</f>
        <v>353</v>
      </c>
      <c r="K398" s="3">
        <f>SUMIF(sitesfall2020!$A$13:$A$2390, Districts!$G398, sitesfall2020!J$13:J$2390)</f>
        <v>44</v>
      </c>
      <c r="L398" s="3">
        <f>SUMIF(sitesfall2020!$A$13:$A$2390, Districts!$G398, sitesfall2020!K$13:K$2390)</f>
        <v>375</v>
      </c>
      <c r="M398" s="44">
        <f t="shared" si="6"/>
        <v>0.8744493392</v>
      </c>
      <c r="N398" s="3">
        <f>SUMIF(sitesfall2020!$A$13:$A$2390, Districts!$G398, sitesfall2020!O$13:O$2390)</f>
        <v>1288800</v>
      </c>
      <c r="O398" s="3"/>
      <c r="P398" s="3">
        <f>SUMIF(sitesfall2020!$Z$13:$Z$2390,$G398,sitesfall2020!AP$13:AP$2390)</f>
        <v>1288800</v>
      </c>
      <c r="Q398" s="3">
        <f t="shared" si="7"/>
        <v>2838.76652</v>
      </c>
      <c r="R398" s="3">
        <f t="shared" si="8"/>
        <v>3436.8</v>
      </c>
      <c r="S398" s="3">
        <f t="shared" si="9"/>
        <v>0</v>
      </c>
      <c r="T398" s="3">
        <f t="shared" si="10"/>
        <v>0</v>
      </c>
      <c r="V398" s="3">
        <f t="shared" si="11"/>
        <v>684385.8207</v>
      </c>
      <c r="W398" s="3">
        <f t="shared" si="12"/>
        <v>-604414.1793</v>
      </c>
      <c r="X398" s="3">
        <f t="shared" si="13"/>
        <v>-1331.308765</v>
      </c>
    </row>
    <row r="399" ht="14.25" customHeight="1">
      <c r="A399" s="42">
        <v>4070.0</v>
      </c>
      <c r="B399" s="42">
        <v>7.0</v>
      </c>
      <c r="C399" s="37">
        <v>7.0</v>
      </c>
      <c r="D399" s="37">
        <f t="shared" si="17"/>
        <v>7</v>
      </c>
      <c r="E399" s="19" t="s">
        <v>443</v>
      </c>
      <c r="F399" s="43">
        <f t="shared" si="5"/>
        <v>0</v>
      </c>
      <c r="G399" s="20">
        <v>4070.0</v>
      </c>
      <c r="H399" s="19" t="s">
        <v>443</v>
      </c>
      <c r="I399" s="3">
        <f>SUMIF(sitesfall2020!$A$13:$A$2390, Districts!$G399, sitesfall2020!H$13:H$2390)</f>
        <v>565</v>
      </c>
      <c r="J399" s="3">
        <f>SUMIF(sitesfall2020!$A$13:$A$2390, Districts!$G399, sitesfall2020!I$13:I$2390)</f>
        <v>389</v>
      </c>
      <c r="K399" s="3">
        <f>SUMIF(sitesfall2020!$A$13:$A$2390, Districts!$G399, sitesfall2020!J$13:J$2390)</f>
        <v>38</v>
      </c>
      <c r="L399" s="3">
        <f>SUMIF(sitesfall2020!$A$13:$A$2390, Districts!$G399, sitesfall2020!K$13:K$2390)</f>
        <v>408</v>
      </c>
      <c r="M399" s="44">
        <f t="shared" si="6"/>
        <v>0.7557522124</v>
      </c>
      <c r="N399" s="3">
        <f>SUMIF(sitesfall2020!$A$13:$A$2390, Districts!$G399, sitesfall2020!O$13:O$2390)</f>
        <v>1265658.88</v>
      </c>
      <c r="O399" s="3"/>
      <c r="P399" s="3">
        <f>SUMIF(sitesfall2020!$Z$13:$Z$2390,$G399,sitesfall2020!AP$13:AP$2390)</f>
        <v>1265658.88</v>
      </c>
      <c r="Q399" s="3">
        <f t="shared" si="7"/>
        <v>2240.104212</v>
      </c>
      <c r="R399" s="3">
        <f t="shared" si="8"/>
        <v>3102.105098</v>
      </c>
      <c r="S399" s="3">
        <f t="shared" si="9"/>
        <v>0</v>
      </c>
      <c r="T399" s="3">
        <f t="shared" si="10"/>
        <v>0</v>
      </c>
      <c r="V399" s="3">
        <f t="shared" si="11"/>
        <v>744611.7729</v>
      </c>
      <c r="W399" s="3">
        <f t="shared" si="12"/>
        <v>-521047.1071</v>
      </c>
      <c r="X399" s="3">
        <f t="shared" si="13"/>
        <v>-922.2072692</v>
      </c>
    </row>
    <row r="400" ht="14.25" customHeight="1">
      <c r="A400" s="42">
        <v>4073.0</v>
      </c>
      <c r="B400" s="42">
        <v>7.0</v>
      </c>
      <c r="C400" s="37">
        <v>7.0</v>
      </c>
      <c r="D400" s="37">
        <f t="shared" si="17"/>
        <v>7</v>
      </c>
      <c r="E400" s="19" t="s">
        <v>444</v>
      </c>
      <c r="F400" s="43">
        <f t="shared" si="5"/>
        <v>0</v>
      </c>
      <c r="G400" s="20">
        <v>4073.0</v>
      </c>
      <c r="H400" s="19" t="s">
        <v>444</v>
      </c>
      <c r="I400" s="3">
        <f>SUMIF(sitesfall2020!$A$13:$A$2390, Districts!$G400, sitesfall2020!H$13:H$2390)</f>
        <v>545</v>
      </c>
      <c r="J400" s="3">
        <f>SUMIF(sitesfall2020!$A$13:$A$2390, Districts!$G400, sitesfall2020!I$13:I$2390)</f>
        <v>123</v>
      </c>
      <c r="K400" s="3">
        <f>SUMIF(sitesfall2020!$A$13:$A$2390, Districts!$G400, sitesfall2020!J$13:J$2390)</f>
        <v>33</v>
      </c>
      <c r="L400" s="3">
        <f>SUMIF(sitesfall2020!$A$13:$A$2390, Districts!$G400, sitesfall2020!K$13:K$2390)</f>
        <v>139.5</v>
      </c>
      <c r="M400" s="44">
        <f t="shared" si="6"/>
        <v>0.2862385321</v>
      </c>
      <c r="N400" s="3">
        <f>SUMIF(sitesfall2020!$A$13:$A$2390, Districts!$G400, sitesfall2020!O$13:O$2390)</f>
        <v>153395.84</v>
      </c>
      <c r="O400" s="3"/>
      <c r="P400" s="3">
        <f>SUMIF(sitesfall2020!$Z$13:$Z$2390,$G400,sitesfall2020!AP$13:AP$2390)</f>
        <v>153395.84</v>
      </c>
      <c r="Q400" s="3">
        <f t="shared" si="7"/>
        <v>281.4602569</v>
      </c>
      <c r="R400" s="3">
        <f t="shared" si="8"/>
        <v>1099.611756</v>
      </c>
      <c r="S400" s="3">
        <f t="shared" si="9"/>
        <v>0</v>
      </c>
      <c r="T400" s="3">
        <f t="shared" si="10"/>
        <v>0</v>
      </c>
      <c r="V400" s="3">
        <f t="shared" si="11"/>
        <v>254591.5253</v>
      </c>
      <c r="W400" s="3">
        <f t="shared" si="12"/>
        <v>101195.6853</v>
      </c>
      <c r="X400" s="3">
        <f t="shared" si="13"/>
        <v>185.6801565</v>
      </c>
    </row>
    <row r="401" ht="14.25" customHeight="1">
      <c r="A401" s="42">
        <v>4074.0</v>
      </c>
      <c r="B401" s="42">
        <v>7.0</v>
      </c>
      <c r="C401" s="37">
        <v>7.0</v>
      </c>
      <c r="D401" s="37">
        <f t="shared" si="17"/>
        <v>7</v>
      </c>
      <c r="E401" s="19" t="s">
        <v>445</v>
      </c>
      <c r="F401" s="43">
        <f t="shared" si="5"/>
        <v>0</v>
      </c>
      <c r="G401" s="20">
        <v>4074.0</v>
      </c>
      <c r="H401" s="19" t="s">
        <v>445</v>
      </c>
      <c r="I401" s="3">
        <f>SUMIF(sitesfall2020!$A$13:$A$2390, Districts!$G401, sitesfall2020!H$13:H$2390)</f>
        <v>438</v>
      </c>
      <c r="J401" s="3">
        <f>SUMIF(sitesfall2020!$A$13:$A$2390, Districts!$G401, sitesfall2020!I$13:I$2390)</f>
        <v>137</v>
      </c>
      <c r="K401" s="3">
        <f>SUMIF(sitesfall2020!$A$13:$A$2390, Districts!$G401, sitesfall2020!J$13:J$2390)</f>
        <v>50</v>
      </c>
      <c r="L401" s="3">
        <f>SUMIF(sitesfall2020!$A$13:$A$2390, Districts!$G401, sitesfall2020!K$13:K$2390)</f>
        <v>162</v>
      </c>
      <c r="M401" s="44">
        <f t="shared" si="6"/>
        <v>0.4269406393</v>
      </c>
      <c r="N401" s="3">
        <f>SUMIF(sitesfall2020!$A$13:$A$2390, Districts!$G401, sitesfall2020!O$13:O$2390)</f>
        <v>259478.4</v>
      </c>
      <c r="O401" s="3"/>
      <c r="P401" s="3">
        <f>SUMIF(sitesfall2020!$Z$13:$Z$2390,$G401,sitesfall2020!AP$13:AP$2390)</f>
        <v>259478.4</v>
      </c>
      <c r="Q401" s="3">
        <f t="shared" si="7"/>
        <v>592.4164384</v>
      </c>
      <c r="R401" s="3">
        <f t="shared" si="8"/>
        <v>1601.718519</v>
      </c>
      <c r="S401" s="3">
        <f t="shared" si="9"/>
        <v>0</v>
      </c>
      <c r="T401" s="3">
        <f t="shared" si="10"/>
        <v>0</v>
      </c>
      <c r="V401" s="3">
        <f t="shared" si="11"/>
        <v>295654.6745</v>
      </c>
      <c r="W401" s="3">
        <f t="shared" si="12"/>
        <v>36176.27454</v>
      </c>
      <c r="X401" s="3">
        <f t="shared" si="13"/>
        <v>82.59423411</v>
      </c>
    </row>
    <row r="402" ht="14.25" customHeight="1">
      <c r="A402" s="42">
        <v>4075.0</v>
      </c>
      <c r="B402" s="42">
        <v>7.0</v>
      </c>
      <c r="C402" s="37">
        <v>7.0</v>
      </c>
      <c r="D402" s="37">
        <f t="shared" si="17"/>
        <v>7</v>
      </c>
      <c r="E402" s="19" t="s">
        <v>446</v>
      </c>
      <c r="F402" s="43">
        <f t="shared" si="5"/>
        <v>0</v>
      </c>
      <c r="G402" s="20">
        <v>4075.0</v>
      </c>
      <c r="H402" s="19" t="s">
        <v>446</v>
      </c>
      <c r="I402" s="3">
        <f>SUMIF(sitesfall2020!$A$13:$A$2390, Districts!$G402, sitesfall2020!H$13:H$2390)</f>
        <v>246</v>
      </c>
      <c r="J402" s="3">
        <f>SUMIF(sitesfall2020!$A$13:$A$2390, Districts!$G402, sitesfall2020!I$13:I$2390)</f>
        <v>38</v>
      </c>
      <c r="K402" s="3">
        <f>SUMIF(sitesfall2020!$A$13:$A$2390, Districts!$G402, sitesfall2020!J$13:J$2390)</f>
        <v>6</v>
      </c>
      <c r="L402" s="3">
        <f>SUMIF(sitesfall2020!$A$13:$A$2390, Districts!$G402, sitesfall2020!K$13:K$2390)</f>
        <v>41</v>
      </c>
      <c r="M402" s="44">
        <f t="shared" si="6"/>
        <v>0.1788617886</v>
      </c>
      <c r="N402" s="3">
        <f>SUMIF(sitesfall2020!$A$13:$A$2390, Districts!$G402, sitesfall2020!O$13:O$2390)</f>
        <v>31274.88</v>
      </c>
      <c r="O402" s="3"/>
      <c r="P402" s="3">
        <f>SUMIF(sitesfall2020!$Z$13:$Z$2390,$G402,sitesfall2020!AP$13:AP$2390)</f>
        <v>31274.88</v>
      </c>
      <c r="Q402" s="3">
        <f t="shared" si="7"/>
        <v>127.1336585</v>
      </c>
      <c r="R402" s="3">
        <f t="shared" si="8"/>
        <v>762.8019512</v>
      </c>
      <c r="S402" s="3">
        <f t="shared" si="9"/>
        <v>0</v>
      </c>
      <c r="T402" s="3">
        <f t="shared" si="10"/>
        <v>0</v>
      </c>
      <c r="V402" s="3">
        <f t="shared" si="11"/>
        <v>74826.18306</v>
      </c>
      <c r="W402" s="3">
        <f t="shared" si="12"/>
        <v>43551.30306</v>
      </c>
      <c r="X402" s="3">
        <f t="shared" si="13"/>
        <v>177.0378173</v>
      </c>
    </row>
    <row r="403" ht="14.25" customHeight="1">
      <c r="A403" s="42">
        <v>4078.0</v>
      </c>
      <c r="B403" s="42">
        <v>7.0</v>
      </c>
      <c r="C403" s="37">
        <v>7.0</v>
      </c>
      <c r="D403" s="37">
        <f t="shared" si="17"/>
        <v>7</v>
      </c>
      <c r="E403" s="19" t="s">
        <v>447</v>
      </c>
      <c r="F403" s="43">
        <f t="shared" si="5"/>
        <v>0</v>
      </c>
      <c r="G403" s="20">
        <v>4078.0</v>
      </c>
      <c r="H403" s="19" t="s">
        <v>447</v>
      </c>
      <c r="I403" s="3">
        <f>SUMIF(sitesfall2020!$A$13:$A$2390, Districts!$G403, sitesfall2020!H$13:H$2390)</f>
        <v>1042</v>
      </c>
      <c r="J403" s="3">
        <f>SUMIF(sitesfall2020!$A$13:$A$2390, Districts!$G403, sitesfall2020!I$13:I$2390)</f>
        <v>990</v>
      </c>
      <c r="K403" s="3">
        <f>SUMIF(sitesfall2020!$A$13:$A$2390, Districts!$G403, sitesfall2020!J$13:J$2390)</f>
        <v>17</v>
      </c>
      <c r="L403" s="3">
        <f>SUMIF(sitesfall2020!$A$13:$A$2390, Districts!$G403, sitesfall2020!K$13:K$2390)</f>
        <v>998.5</v>
      </c>
      <c r="M403" s="44">
        <f t="shared" si="6"/>
        <v>0.9664107486</v>
      </c>
      <c r="N403" s="3">
        <f>SUMIF(sitesfall2020!$A$13:$A$2390, Districts!$G403, sitesfall2020!O$13:O$2390)</f>
        <v>3431644.8</v>
      </c>
      <c r="O403" s="3"/>
      <c r="P403" s="3">
        <f>SUMIF(sitesfall2020!$Z$13:$Z$2390,$G403,sitesfall2020!AP$13:AP$2390)</f>
        <v>3431644.8</v>
      </c>
      <c r="Q403" s="3">
        <f t="shared" si="7"/>
        <v>3293.325144</v>
      </c>
      <c r="R403" s="3">
        <f t="shared" si="8"/>
        <v>3436.8</v>
      </c>
      <c r="S403" s="3">
        <f t="shared" si="9"/>
        <v>0</v>
      </c>
      <c r="T403" s="3">
        <f t="shared" si="10"/>
        <v>0</v>
      </c>
      <c r="V403" s="3">
        <f t="shared" si="11"/>
        <v>1822291.312</v>
      </c>
      <c r="W403" s="3">
        <f t="shared" si="12"/>
        <v>-1609353.488</v>
      </c>
      <c r="X403" s="3">
        <f t="shared" si="13"/>
        <v>-1544.485113</v>
      </c>
    </row>
    <row r="404" ht="14.25" customHeight="1">
      <c r="A404" s="42">
        <v>4079.0</v>
      </c>
      <c r="B404" s="42">
        <v>7.0</v>
      </c>
      <c r="C404" s="37">
        <v>7.0</v>
      </c>
      <c r="D404" s="37">
        <f t="shared" si="17"/>
        <v>7</v>
      </c>
      <c r="E404" s="19" t="s">
        <v>448</v>
      </c>
      <c r="F404" s="43">
        <f t="shared" si="5"/>
        <v>0</v>
      </c>
      <c r="G404" s="20">
        <v>4079.0</v>
      </c>
      <c r="H404" s="19" t="s">
        <v>448</v>
      </c>
      <c r="I404" s="3">
        <f>SUMIF(sitesfall2020!$A$13:$A$2390, Districts!$G404, sitesfall2020!H$13:H$2390)</f>
        <v>265</v>
      </c>
      <c r="J404" s="3">
        <f>SUMIF(sitesfall2020!$A$13:$A$2390, Districts!$G404, sitesfall2020!I$13:I$2390)</f>
        <v>197</v>
      </c>
      <c r="K404" s="3">
        <f>SUMIF(sitesfall2020!$A$13:$A$2390, Districts!$G404, sitesfall2020!J$13:J$2390)</f>
        <v>23</v>
      </c>
      <c r="L404" s="3">
        <f>SUMIF(sitesfall2020!$A$13:$A$2390, Districts!$G404, sitesfall2020!K$13:K$2390)</f>
        <v>208.5</v>
      </c>
      <c r="M404" s="44">
        <f t="shared" si="6"/>
        <v>0.8301886792</v>
      </c>
      <c r="N404" s="3">
        <f>SUMIF(sitesfall2020!$A$13:$A$2390, Districts!$G404, sitesfall2020!O$13:O$2390)</f>
        <v>705231.36</v>
      </c>
      <c r="O404" s="3"/>
      <c r="P404" s="3">
        <f>SUMIF(sitesfall2020!$Z$13:$Z$2390,$G404,sitesfall2020!AP$13:AP$2390)</f>
        <v>705231.36</v>
      </c>
      <c r="Q404" s="3">
        <f t="shared" si="7"/>
        <v>2661.250415</v>
      </c>
      <c r="R404" s="3">
        <f t="shared" si="8"/>
        <v>3382.404604</v>
      </c>
      <c r="S404" s="3">
        <f t="shared" si="9"/>
        <v>0</v>
      </c>
      <c r="T404" s="3">
        <f t="shared" si="10"/>
        <v>0</v>
      </c>
      <c r="V404" s="3">
        <f t="shared" si="11"/>
        <v>380518.5163</v>
      </c>
      <c r="W404" s="3">
        <f t="shared" si="12"/>
        <v>-324712.8437</v>
      </c>
      <c r="X404" s="3">
        <f t="shared" si="13"/>
        <v>-1225.331486</v>
      </c>
    </row>
    <row r="405" ht="14.25" customHeight="1">
      <c r="A405" s="42">
        <v>4080.0</v>
      </c>
      <c r="B405" s="42">
        <v>7.0</v>
      </c>
      <c r="C405" s="37">
        <v>7.0</v>
      </c>
      <c r="D405" s="37">
        <f t="shared" si="17"/>
        <v>7</v>
      </c>
      <c r="E405" s="19" t="s">
        <v>449</v>
      </c>
      <c r="F405" s="43">
        <f t="shared" si="5"/>
        <v>0</v>
      </c>
      <c r="G405" s="20">
        <v>4080.0</v>
      </c>
      <c r="H405" s="19" t="s">
        <v>449</v>
      </c>
      <c r="I405" s="3">
        <f>SUMIF(sitesfall2020!$A$13:$A$2390, Districts!$G405, sitesfall2020!H$13:H$2390)</f>
        <v>45</v>
      </c>
      <c r="J405" s="3">
        <f>SUMIF(sitesfall2020!$A$13:$A$2390, Districts!$G405, sitesfall2020!I$13:I$2390)</f>
        <v>23</v>
      </c>
      <c r="K405" s="3">
        <f>SUMIF(sitesfall2020!$A$13:$A$2390, Districts!$G405, sitesfall2020!J$13:J$2390)</f>
        <v>2</v>
      </c>
      <c r="L405" s="3">
        <f>SUMIF(sitesfall2020!$A$13:$A$2390, Districts!$G405, sitesfall2020!K$13:K$2390)</f>
        <v>24</v>
      </c>
      <c r="M405" s="44">
        <f t="shared" si="6"/>
        <v>0.5555555556</v>
      </c>
      <c r="N405" s="3">
        <f>SUMIF(sitesfall2020!$A$13:$A$2390, Districts!$G405, sitesfall2020!O$13:O$2390)</f>
        <v>54988.8</v>
      </c>
      <c r="O405" s="3"/>
      <c r="P405" s="3">
        <f>SUMIF(sitesfall2020!$Z$13:$Z$2390,$G405,sitesfall2020!AP$13:AP$2390)</f>
        <v>54988.8</v>
      </c>
      <c r="Q405" s="3">
        <f t="shared" si="7"/>
        <v>1221.973333</v>
      </c>
      <c r="R405" s="3">
        <f t="shared" si="8"/>
        <v>2291.2</v>
      </c>
      <c r="S405" s="3">
        <f t="shared" si="9"/>
        <v>0</v>
      </c>
      <c r="T405" s="3">
        <f t="shared" si="10"/>
        <v>0</v>
      </c>
      <c r="V405" s="3">
        <f t="shared" si="11"/>
        <v>43800.69252</v>
      </c>
      <c r="W405" s="3">
        <f t="shared" si="12"/>
        <v>-11188.10748</v>
      </c>
      <c r="X405" s="3">
        <f t="shared" si="13"/>
        <v>-248.6246106</v>
      </c>
    </row>
    <row r="406" ht="14.25" customHeight="1">
      <c r="A406" s="42">
        <v>4081.0</v>
      </c>
      <c r="B406" s="42">
        <v>7.0</v>
      </c>
      <c r="C406" s="37">
        <v>7.0</v>
      </c>
      <c r="D406" s="37">
        <f t="shared" si="17"/>
        <v>7</v>
      </c>
      <c r="E406" s="19" t="s">
        <v>949</v>
      </c>
      <c r="F406" s="43">
        <f t="shared" si="5"/>
        <v>0</v>
      </c>
      <c r="G406" s="20">
        <v>4081.0</v>
      </c>
      <c r="H406" s="19" t="s">
        <v>949</v>
      </c>
      <c r="I406" s="3">
        <f>SUMIF(sitesfall2020!$A$13:$A$2390, Districts!$G406, sitesfall2020!H$13:H$2390)</f>
        <v>57</v>
      </c>
      <c r="J406" s="3">
        <f>SUMIF(sitesfall2020!$A$13:$A$2390, Districts!$G406, sitesfall2020!I$13:I$2390)</f>
        <v>30</v>
      </c>
      <c r="K406" s="3">
        <f>SUMIF(sitesfall2020!$A$13:$A$2390, Districts!$G406, sitesfall2020!J$13:J$2390)</f>
        <v>9</v>
      </c>
      <c r="L406" s="3">
        <f>SUMIF(sitesfall2020!$A$13:$A$2390, Districts!$G406, sitesfall2020!K$13:K$2390)</f>
        <v>34.5</v>
      </c>
      <c r="M406" s="44">
        <f t="shared" si="6"/>
        <v>0.6842105263</v>
      </c>
      <c r="N406" s="3">
        <f>SUMIF(sitesfall2020!$A$13:$A$2390, Districts!$G406, sitesfall2020!O$13:O$2390)</f>
        <v>89700.48</v>
      </c>
      <c r="O406" s="3"/>
      <c r="P406" s="3">
        <f>SUMIF(sitesfall2020!$Z$13:$Z$2390,$G406,sitesfall2020!AP$13:AP$2390)</f>
        <v>89700.48</v>
      </c>
      <c r="Q406" s="3">
        <f t="shared" si="7"/>
        <v>1573.692632</v>
      </c>
      <c r="R406" s="3">
        <f t="shared" si="8"/>
        <v>2600.013913</v>
      </c>
      <c r="S406" s="3">
        <f t="shared" si="9"/>
        <v>0</v>
      </c>
      <c r="T406" s="3">
        <f t="shared" si="10"/>
        <v>0</v>
      </c>
      <c r="V406" s="3">
        <f t="shared" si="11"/>
        <v>62963.4955</v>
      </c>
      <c r="W406" s="3">
        <f t="shared" si="12"/>
        <v>-26736.9845</v>
      </c>
      <c r="X406" s="3">
        <f t="shared" si="13"/>
        <v>-469.0699034</v>
      </c>
    </row>
    <row r="407" ht="14.25" customHeight="1">
      <c r="A407" s="42">
        <v>4082.0</v>
      </c>
      <c r="B407" s="42">
        <v>7.0</v>
      </c>
      <c r="C407" s="37">
        <v>7.0</v>
      </c>
      <c r="D407" s="37">
        <f t="shared" si="17"/>
        <v>7</v>
      </c>
      <c r="E407" s="19" t="s">
        <v>451</v>
      </c>
      <c r="F407" s="43">
        <f t="shared" si="5"/>
        <v>0</v>
      </c>
      <c r="G407" s="20">
        <v>4082.0</v>
      </c>
      <c r="H407" s="19" t="s">
        <v>451</v>
      </c>
      <c r="I407" s="3">
        <f>SUMIF(sitesfall2020!$A$13:$A$2390, Districts!$G407, sitesfall2020!H$13:H$2390)</f>
        <v>603</v>
      </c>
      <c r="J407" s="3">
        <f>SUMIF(sitesfall2020!$A$13:$A$2390, Districts!$G407, sitesfall2020!I$13:I$2390)</f>
        <v>118</v>
      </c>
      <c r="K407" s="3">
        <f>SUMIF(sitesfall2020!$A$13:$A$2390, Districts!$G407, sitesfall2020!J$13:J$2390)</f>
        <v>67</v>
      </c>
      <c r="L407" s="3">
        <f>SUMIF(sitesfall2020!$A$13:$A$2390, Districts!$G407, sitesfall2020!K$13:K$2390)</f>
        <v>151.5</v>
      </c>
      <c r="M407" s="44">
        <f t="shared" si="6"/>
        <v>0.3067993367</v>
      </c>
      <c r="N407" s="3">
        <f>SUMIF(sitesfall2020!$A$13:$A$2390, Districts!$G407, sitesfall2020!O$13:O$2390)</f>
        <v>163477.12</v>
      </c>
      <c r="O407" s="3"/>
      <c r="P407" s="3">
        <f>SUMIF(sitesfall2020!$Z$13:$Z$2390,$G407,sitesfall2020!AP$13:AP$2390)</f>
        <v>163477.12</v>
      </c>
      <c r="Q407" s="3">
        <f t="shared" si="7"/>
        <v>271.106335</v>
      </c>
      <c r="R407" s="3">
        <f t="shared" si="8"/>
        <v>1079.056898</v>
      </c>
      <c r="S407" s="3">
        <f t="shared" si="9"/>
        <v>0</v>
      </c>
      <c r="T407" s="3">
        <f t="shared" si="10"/>
        <v>0</v>
      </c>
      <c r="V407" s="3">
        <f t="shared" si="11"/>
        <v>276491.8716</v>
      </c>
      <c r="W407" s="3">
        <f t="shared" si="12"/>
        <v>113014.7516</v>
      </c>
      <c r="X407" s="3">
        <f t="shared" si="13"/>
        <v>187.4208152</v>
      </c>
    </row>
    <row r="408" ht="14.25" customHeight="1">
      <c r="A408" s="42">
        <v>4083.0</v>
      </c>
      <c r="B408" s="42">
        <v>7.0</v>
      </c>
      <c r="C408" s="37">
        <v>7.0</v>
      </c>
      <c r="D408" s="37">
        <f t="shared" si="17"/>
        <v>7</v>
      </c>
      <c r="E408" s="19" t="s">
        <v>452</v>
      </c>
      <c r="F408" s="43">
        <f t="shared" si="5"/>
        <v>0</v>
      </c>
      <c r="G408" s="20">
        <v>4083.0</v>
      </c>
      <c r="H408" s="19" t="s">
        <v>452</v>
      </c>
      <c r="I408" s="3">
        <f>SUMIF(sitesfall2020!$A$13:$A$2390, Districts!$G408, sitesfall2020!H$13:H$2390)</f>
        <v>102</v>
      </c>
      <c r="J408" s="3">
        <f>SUMIF(sitesfall2020!$A$13:$A$2390, Districts!$G408, sitesfall2020!I$13:I$2390)</f>
        <v>11</v>
      </c>
      <c r="K408" s="3">
        <f>SUMIF(sitesfall2020!$A$13:$A$2390, Districts!$G408, sitesfall2020!J$13:J$2390)</f>
        <v>9</v>
      </c>
      <c r="L408" s="3">
        <f>SUMIF(sitesfall2020!$A$13:$A$2390, Districts!$G408, sitesfall2020!K$13:K$2390)</f>
        <v>15.5</v>
      </c>
      <c r="M408" s="44">
        <f t="shared" si="6"/>
        <v>0.1960784314</v>
      </c>
      <c r="N408" s="3">
        <f>SUMIF(sitesfall2020!$A$13:$A$2390, Districts!$G408, sitesfall2020!O$13:O$2390)</f>
        <v>10138.56</v>
      </c>
      <c r="O408" s="3"/>
      <c r="P408" s="3">
        <f>SUMIF(sitesfall2020!$Z$13:$Z$2390,$G408,sitesfall2020!AP$13:AP$2390)</f>
        <v>10138.56</v>
      </c>
      <c r="Q408" s="3">
        <f t="shared" si="7"/>
        <v>99.39764706</v>
      </c>
      <c r="R408" s="3">
        <f t="shared" si="8"/>
        <v>654.1006452</v>
      </c>
      <c r="S408" s="3">
        <f t="shared" si="9"/>
        <v>0</v>
      </c>
      <c r="T408" s="3">
        <f t="shared" si="10"/>
        <v>0</v>
      </c>
      <c r="V408" s="3">
        <f t="shared" si="11"/>
        <v>28287.94726</v>
      </c>
      <c r="W408" s="3">
        <f t="shared" si="12"/>
        <v>18149.38726</v>
      </c>
      <c r="X408" s="3">
        <f t="shared" si="13"/>
        <v>177.9351692</v>
      </c>
    </row>
    <row r="409" ht="14.25" customHeight="1">
      <c r="A409" s="42">
        <v>4084.0</v>
      </c>
      <c r="B409" s="42">
        <v>7.0</v>
      </c>
      <c r="C409" s="37">
        <v>7.0</v>
      </c>
      <c r="D409" s="37">
        <f t="shared" si="17"/>
        <v>7</v>
      </c>
      <c r="E409" s="19" t="s">
        <v>453</v>
      </c>
      <c r="F409" s="43">
        <f t="shared" si="5"/>
        <v>0</v>
      </c>
      <c r="G409" s="20">
        <v>4084.0</v>
      </c>
      <c r="H409" s="19" t="s">
        <v>453</v>
      </c>
      <c r="I409" s="3">
        <f>SUMIF(sitesfall2020!$A$13:$A$2390, Districts!$G409, sitesfall2020!H$13:H$2390)</f>
        <v>345</v>
      </c>
      <c r="J409" s="3">
        <f>SUMIF(sitesfall2020!$A$13:$A$2390, Districts!$G409, sitesfall2020!I$13:I$2390)</f>
        <v>29</v>
      </c>
      <c r="K409" s="3">
        <f>SUMIF(sitesfall2020!$A$13:$A$2390, Districts!$G409, sitesfall2020!J$13:J$2390)</f>
        <v>49</v>
      </c>
      <c r="L409" s="3">
        <f>SUMIF(sitesfall2020!$A$13:$A$2390, Districts!$G409, sitesfall2020!K$13:K$2390)</f>
        <v>53.5</v>
      </c>
      <c r="M409" s="44">
        <f t="shared" si="6"/>
        <v>0.2260869565</v>
      </c>
      <c r="N409" s="3">
        <f>SUMIF(sitesfall2020!$A$13:$A$2390, Districts!$G409, sitesfall2020!O$13:O$2390)</f>
        <v>35628.16</v>
      </c>
      <c r="O409" s="3"/>
      <c r="P409" s="3">
        <f>SUMIF(sitesfall2020!$Z$13:$Z$2390,$G409,sitesfall2020!AP$13:AP$2390)</f>
        <v>35628.16</v>
      </c>
      <c r="Q409" s="3">
        <f t="shared" si="7"/>
        <v>103.270029</v>
      </c>
      <c r="R409" s="3">
        <f t="shared" si="8"/>
        <v>665.9469159</v>
      </c>
      <c r="S409" s="3">
        <f t="shared" si="9"/>
        <v>0</v>
      </c>
      <c r="T409" s="3">
        <f t="shared" si="10"/>
        <v>0</v>
      </c>
      <c r="V409" s="3">
        <f t="shared" si="11"/>
        <v>97639.04375</v>
      </c>
      <c r="W409" s="3">
        <f t="shared" si="12"/>
        <v>62010.88375</v>
      </c>
      <c r="X409" s="3">
        <f t="shared" si="13"/>
        <v>179.741692</v>
      </c>
    </row>
    <row r="410" ht="14.25" customHeight="1">
      <c r="A410" s="42">
        <v>4085.0</v>
      </c>
      <c r="B410" s="42">
        <v>7.0</v>
      </c>
      <c r="C410" s="37">
        <v>7.0</v>
      </c>
      <c r="D410" s="37">
        <f t="shared" si="17"/>
        <v>7</v>
      </c>
      <c r="E410" s="19" t="s">
        <v>454</v>
      </c>
      <c r="F410" s="43">
        <f t="shared" si="5"/>
        <v>0</v>
      </c>
      <c r="G410" s="20">
        <v>4085.0</v>
      </c>
      <c r="H410" s="19" t="s">
        <v>454</v>
      </c>
      <c r="I410" s="3">
        <f>SUMIF(sitesfall2020!$A$13:$A$2390, Districts!$G410, sitesfall2020!H$13:H$2390)</f>
        <v>204</v>
      </c>
      <c r="J410" s="3">
        <f>SUMIF(sitesfall2020!$A$13:$A$2390, Districts!$G410, sitesfall2020!I$13:I$2390)</f>
        <v>39</v>
      </c>
      <c r="K410" s="3">
        <f>SUMIF(sitesfall2020!$A$13:$A$2390, Districts!$G410, sitesfall2020!J$13:J$2390)</f>
        <v>4</v>
      </c>
      <c r="L410" s="3">
        <f>SUMIF(sitesfall2020!$A$13:$A$2390, Districts!$G410, sitesfall2020!K$13:K$2390)</f>
        <v>41</v>
      </c>
      <c r="M410" s="44">
        <f t="shared" si="6"/>
        <v>0.2107843137</v>
      </c>
      <c r="N410" s="3">
        <f>SUMIF(sitesfall2020!$A$13:$A$2390, Districts!$G410, sitesfall2020!O$13:O$2390)</f>
        <v>35399.04</v>
      </c>
      <c r="O410" s="3"/>
      <c r="P410" s="3">
        <f>SUMIF(sitesfall2020!$Z$13:$Z$2390,$G410,sitesfall2020!AP$13:AP$2390)</f>
        <v>35399.04</v>
      </c>
      <c r="Q410" s="3">
        <f t="shared" si="7"/>
        <v>173.5247059</v>
      </c>
      <c r="R410" s="3">
        <f t="shared" si="8"/>
        <v>863.3912195</v>
      </c>
      <c r="S410" s="3">
        <f t="shared" si="9"/>
        <v>0</v>
      </c>
      <c r="T410" s="3">
        <f t="shared" si="10"/>
        <v>0</v>
      </c>
      <c r="V410" s="3">
        <f t="shared" si="11"/>
        <v>74826.18306</v>
      </c>
      <c r="W410" s="3">
        <f t="shared" si="12"/>
        <v>39427.14306</v>
      </c>
      <c r="X410" s="3">
        <f t="shared" si="13"/>
        <v>193.2703091</v>
      </c>
    </row>
    <row r="411" ht="14.25" customHeight="1">
      <c r="A411" s="42">
        <v>4087.0</v>
      </c>
      <c r="B411" s="42">
        <v>7.0</v>
      </c>
      <c r="C411" s="37">
        <v>7.0</v>
      </c>
      <c r="D411" s="37">
        <f t="shared" si="17"/>
        <v>7</v>
      </c>
      <c r="E411" s="19" t="s">
        <v>455</v>
      </c>
      <c r="F411" s="43">
        <f t="shared" si="5"/>
        <v>0</v>
      </c>
      <c r="G411" s="20">
        <v>4087.0</v>
      </c>
      <c r="H411" s="19" t="s">
        <v>455</v>
      </c>
      <c r="I411" s="3">
        <f>SUMIF(sitesfall2020!$A$13:$A$2390, Districts!$G411, sitesfall2020!H$13:H$2390)</f>
        <v>78</v>
      </c>
      <c r="J411" s="3">
        <f>SUMIF(sitesfall2020!$A$13:$A$2390, Districts!$G411, sitesfall2020!I$13:I$2390)</f>
        <v>26</v>
      </c>
      <c r="K411" s="3">
        <f>SUMIF(sitesfall2020!$A$13:$A$2390, Districts!$G411, sitesfall2020!J$13:J$2390)</f>
        <v>7</v>
      </c>
      <c r="L411" s="3">
        <f>SUMIF(sitesfall2020!$A$13:$A$2390, Districts!$G411, sitesfall2020!K$13:K$2390)</f>
        <v>29.5</v>
      </c>
      <c r="M411" s="44">
        <f t="shared" si="6"/>
        <v>0.4230769231</v>
      </c>
      <c r="N411" s="3">
        <f>SUMIF(sitesfall2020!$A$13:$A$2390, Districts!$G411, sitesfall2020!O$13:O$2390)</f>
        <v>47943.36</v>
      </c>
      <c r="O411" s="3"/>
      <c r="P411" s="3">
        <f>SUMIF(sitesfall2020!$Z$13:$Z$2390,$G411,sitesfall2020!AP$13:AP$2390)</f>
        <v>47943.36</v>
      </c>
      <c r="Q411" s="3">
        <f t="shared" si="7"/>
        <v>614.6584615</v>
      </c>
      <c r="R411" s="3">
        <f t="shared" si="8"/>
        <v>1625.198644</v>
      </c>
      <c r="S411" s="3">
        <f t="shared" si="9"/>
        <v>0</v>
      </c>
      <c r="T411" s="3">
        <f t="shared" si="10"/>
        <v>0</v>
      </c>
      <c r="V411" s="3">
        <f t="shared" si="11"/>
        <v>53838.35123</v>
      </c>
      <c r="W411" s="3">
        <f t="shared" si="12"/>
        <v>5894.991228</v>
      </c>
      <c r="X411" s="3">
        <f t="shared" si="13"/>
        <v>75.57681061</v>
      </c>
    </row>
    <row r="412" ht="14.25" customHeight="1">
      <c r="A412" s="42">
        <v>4088.0</v>
      </c>
      <c r="B412" s="42">
        <v>7.0</v>
      </c>
      <c r="C412" s="37">
        <v>7.0</v>
      </c>
      <c r="D412" s="37">
        <f t="shared" si="17"/>
        <v>7</v>
      </c>
      <c r="E412" s="19" t="s">
        <v>456</v>
      </c>
      <c r="F412" s="43">
        <f t="shared" si="5"/>
        <v>0</v>
      </c>
      <c r="G412" s="20">
        <v>4088.0</v>
      </c>
      <c r="H412" s="19" t="s">
        <v>456</v>
      </c>
      <c r="I412" s="3">
        <f>SUMIF(sitesfall2020!$A$13:$A$2390, Districts!$G412, sitesfall2020!H$13:H$2390)</f>
        <v>437</v>
      </c>
      <c r="J412" s="3">
        <f>SUMIF(sitesfall2020!$A$13:$A$2390, Districts!$G412, sitesfall2020!I$13:I$2390)</f>
        <v>435</v>
      </c>
      <c r="K412" s="3">
        <f>SUMIF(sitesfall2020!$A$13:$A$2390, Districts!$G412, sitesfall2020!J$13:J$2390)</f>
        <v>0</v>
      </c>
      <c r="L412" s="3">
        <f>SUMIF(sitesfall2020!$A$13:$A$2390, Districts!$G412, sitesfall2020!K$13:K$2390)</f>
        <v>435</v>
      </c>
      <c r="M412" s="44">
        <f t="shared" si="6"/>
        <v>0.995423341</v>
      </c>
      <c r="N412" s="3">
        <f>SUMIF(sitesfall2020!$A$13:$A$2390, Districts!$G412, sitesfall2020!O$13:O$2390)</f>
        <v>1495008</v>
      </c>
      <c r="O412" s="3"/>
      <c r="P412" s="3">
        <f>SUMIF(sitesfall2020!$Z$13:$Z$2390,$G412,sitesfall2020!AP$13:AP$2390)</f>
        <v>1495008</v>
      </c>
      <c r="Q412" s="3">
        <f t="shared" si="7"/>
        <v>3421.070938</v>
      </c>
      <c r="R412" s="3">
        <f t="shared" si="8"/>
        <v>3436.8</v>
      </c>
      <c r="S412" s="3">
        <f t="shared" si="9"/>
        <v>0</v>
      </c>
      <c r="T412" s="3">
        <f t="shared" si="10"/>
        <v>0</v>
      </c>
      <c r="V412" s="3">
        <f t="shared" si="11"/>
        <v>793887.552</v>
      </c>
      <c r="W412" s="3">
        <f t="shared" si="12"/>
        <v>-701120.448</v>
      </c>
      <c r="X412" s="3">
        <f t="shared" si="13"/>
        <v>-1604.394618</v>
      </c>
    </row>
    <row r="413" ht="14.25" customHeight="1">
      <c r="A413" s="42">
        <v>4089.0</v>
      </c>
      <c r="B413" s="42">
        <v>7.0</v>
      </c>
      <c r="C413" s="37">
        <v>7.0</v>
      </c>
      <c r="D413" s="37">
        <f t="shared" si="17"/>
        <v>7</v>
      </c>
      <c r="E413" s="19" t="s">
        <v>457</v>
      </c>
      <c r="F413" s="43">
        <f t="shared" si="5"/>
        <v>0</v>
      </c>
      <c r="G413" s="20">
        <v>4089.0</v>
      </c>
      <c r="H413" s="19" t="s">
        <v>457</v>
      </c>
      <c r="I413" s="3">
        <f>SUMIF(sitesfall2020!$A$13:$A$2390, Districts!$G413, sitesfall2020!H$13:H$2390)</f>
        <v>290</v>
      </c>
      <c r="J413" s="3">
        <f>SUMIF(sitesfall2020!$A$13:$A$2390, Districts!$G413, sitesfall2020!I$13:I$2390)</f>
        <v>99</v>
      </c>
      <c r="K413" s="3">
        <f>SUMIF(sitesfall2020!$A$13:$A$2390, Districts!$G413, sitesfall2020!J$13:J$2390)</f>
        <v>7</v>
      </c>
      <c r="L413" s="3">
        <f>SUMIF(sitesfall2020!$A$13:$A$2390, Districts!$G413, sitesfall2020!K$13:K$2390)</f>
        <v>102.5</v>
      </c>
      <c r="M413" s="44">
        <f t="shared" si="6"/>
        <v>0.3655172414</v>
      </c>
      <c r="N413" s="3">
        <f>SUMIF(sitesfall2020!$A$13:$A$2390, Districts!$G413, sitesfall2020!O$13:O$2390)</f>
        <v>155629.76</v>
      </c>
      <c r="O413" s="3"/>
      <c r="P413" s="3">
        <f>SUMIF(sitesfall2020!$Z$13:$Z$2390,$G413,sitesfall2020!AP$13:AP$2390)</f>
        <v>155629.76</v>
      </c>
      <c r="Q413" s="3">
        <f t="shared" si="7"/>
        <v>536.6543448</v>
      </c>
      <c r="R413" s="3">
        <f t="shared" si="8"/>
        <v>1518.339122</v>
      </c>
      <c r="S413" s="3">
        <f t="shared" si="9"/>
        <v>0</v>
      </c>
      <c r="T413" s="3">
        <f t="shared" si="10"/>
        <v>0</v>
      </c>
      <c r="V413" s="3">
        <f t="shared" si="11"/>
        <v>187065.4577</v>
      </c>
      <c r="W413" s="3">
        <f t="shared" si="12"/>
        <v>31435.69766</v>
      </c>
      <c r="X413" s="3">
        <f t="shared" si="13"/>
        <v>108.3989574</v>
      </c>
    </row>
    <row r="414" ht="14.25" customHeight="1">
      <c r="A414" s="42">
        <v>4090.0</v>
      </c>
      <c r="B414" s="42">
        <v>7.0</v>
      </c>
      <c r="C414" s="37">
        <v>7.0</v>
      </c>
      <c r="D414" s="37">
        <f t="shared" si="17"/>
        <v>7</v>
      </c>
      <c r="E414" s="19" t="s">
        <v>458</v>
      </c>
      <c r="F414" s="43">
        <f t="shared" si="5"/>
        <v>0</v>
      </c>
      <c r="G414" s="20">
        <v>4090.0</v>
      </c>
      <c r="H414" s="19" t="s">
        <v>458</v>
      </c>
      <c r="I414" s="3">
        <f>SUMIF(sitesfall2020!$A$13:$A$2390, Districts!$G414, sitesfall2020!H$13:H$2390)</f>
        <v>180</v>
      </c>
      <c r="J414" s="3">
        <f>SUMIF(sitesfall2020!$A$13:$A$2390, Districts!$G414, sitesfall2020!I$13:I$2390)</f>
        <v>12</v>
      </c>
      <c r="K414" s="3">
        <f>SUMIF(sitesfall2020!$A$13:$A$2390, Districts!$G414, sitesfall2020!J$13:J$2390)</f>
        <v>11</v>
      </c>
      <c r="L414" s="3">
        <f>SUMIF(sitesfall2020!$A$13:$A$2390, Districts!$G414, sitesfall2020!K$13:K$2390)</f>
        <v>17.5</v>
      </c>
      <c r="M414" s="44">
        <f t="shared" si="6"/>
        <v>0.1277777778</v>
      </c>
      <c r="N414" s="3">
        <f>SUMIF(sitesfall2020!$A$13:$A$2390, Districts!$G414, sitesfall2020!O$13:O$2390)</f>
        <v>7331.84</v>
      </c>
      <c r="O414" s="3"/>
      <c r="P414" s="3">
        <f>SUMIF(sitesfall2020!$Z$13:$Z$2390,$G414,sitesfall2020!AP$13:AP$2390)</f>
        <v>7331.84</v>
      </c>
      <c r="Q414" s="3">
        <f t="shared" si="7"/>
        <v>40.73244444</v>
      </c>
      <c r="R414" s="3">
        <f t="shared" si="8"/>
        <v>418.9622857</v>
      </c>
      <c r="S414" s="3">
        <f t="shared" si="9"/>
        <v>0</v>
      </c>
      <c r="T414" s="3">
        <f t="shared" si="10"/>
        <v>0</v>
      </c>
      <c r="V414" s="3">
        <f t="shared" si="11"/>
        <v>31938.00497</v>
      </c>
      <c r="W414" s="3">
        <f t="shared" si="12"/>
        <v>24606.16497</v>
      </c>
      <c r="X414" s="3">
        <f t="shared" si="13"/>
        <v>136.7009165</v>
      </c>
    </row>
    <row r="415" ht="14.25" customHeight="1">
      <c r="A415" s="42">
        <v>4091.0</v>
      </c>
      <c r="B415" s="42">
        <v>7.0</v>
      </c>
      <c r="C415" s="37">
        <v>7.0</v>
      </c>
      <c r="D415" s="37">
        <f t="shared" si="17"/>
        <v>7</v>
      </c>
      <c r="E415" s="19" t="s">
        <v>459</v>
      </c>
      <c r="F415" s="43">
        <f t="shared" si="5"/>
        <v>0</v>
      </c>
      <c r="G415" s="20">
        <v>4091.0</v>
      </c>
      <c r="H415" s="19" t="s">
        <v>459</v>
      </c>
      <c r="I415" s="3">
        <f>SUMIF(sitesfall2020!$A$13:$A$2390, Districts!$G415, sitesfall2020!H$13:H$2390)</f>
        <v>108</v>
      </c>
      <c r="J415" s="3">
        <f>SUMIF(sitesfall2020!$A$13:$A$2390, Districts!$G415, sitesfall2020!I$13:I$2390)</f>
        <v>14</v>
      </c>
      <c r="K415" s="3">
        <f>SUMIF(sitesfall2020!$A$13:$A$2390, Districts!$G415, sitesfall2020!J$13:J$2390)</f>
        <v>2</v>
      </c>
      <c r="L415" s="3">
        <f>SUMIF(sitesfall2020!$A$13:$A$2390, Districts!$G415, sitesfall2020!K$13:K$2390)</f>
        <v>15</v>
      </c>
      <c r="M415" s="44">
        <f t="shared" si="6"/>
        <v>0.1481481481</v>
      </c>
      <c r="N415" s="3">
        <f>SUMIF(sitesfall2020!$A$13:$A$2390, Districts!$G415, sitesfall2020!O$13:O$2390)</f>
        <v>8935.68</v>
      </c>
      <c r="O415" s="3"/>
      <c r="P415" s="3">
        <f>SUMIF(sitesfall2020!$Z$13:$Z$2390,$G415,sitesfall2020!AP$13:AP$2390)</f>
        <v>8935.68</v>
      </c>
      <c r="Q415" s="3">
        <f t="shared" si="7"/>
        <v>82.73777778</v>
      </c>
      <c r="R415" s="3">
        <f t="shared" si="8"/>
        <v>595.712</v>
      </c>
      <c r="S415" s="3">
        <f t="shared" si="9"/>
        <v>0</v>
      </c>
      <c r="T415" s="3">
        <f t="shared" si="10"/>
        <v>0</v>
      </c>
      <c r="V415" s="3">
        <f t="shared" si="11"/>
        <v>27375.43283</v>
      </c>
      <c r="W415" s="3">
        <f t="shared" si="12"/>
        <v>18439.75283</v>
      </c>
      <c r="X415" s="3">
        <f t="shared" si="13"/>
        <v>170.7384521</v>
      </c>
    </row>
    <row r="416" ht="14.25" customHeight="1">
      <c r="A416" s="42">
        <v>4092.0</v>
      </c>
      <c r="B416" s="42">
        <v>7.0</v>
      </c>
      <c r="C416" s="37">
        <v>7.0</v>
      </c>
      <c r="D416" s="37">
        <f t="shared" si="17"/>
        <v>7</v>
      </c>
      <c r="E416" s="19" t="s">
        <v>460</v>
      </c>
      <c r="F416" s="43">
        <f t="shared" si="5"/>
        <v>0</v>
      </c>
      <c r="G416" s="20">
        <v>4092.0</v>
      </c>
      <c r="H416" s="19" t="s">
        <v>460</v>
      </c>
      <c r="I416" s="3">
        <f>SUMIF(sitesfall2020!$A$13:$A$2390, Districts!$G416, sitesfall2020!H$13:H$2390)</f>
        <v>35</v>
      </c>
      <c r="J416" s="3">
        <f>SUMIF(sitesfall2020!$A$13:$A$2390, Districts!$G416, sitesfall2020!I$13:I$2390)</f>
        <v>18</v>
      </c>
      <c r="K416" s="3">
        <f>SUMIF(sitesfall2020!$A$13:$A$2390, Districts!$G416, sitesfall2020!J$13:J$2390)</f>
        <v>2</v>
      </c>
      <c r="L416" s="3">
        <f>SUMIF(sitesfall2020!$A$13:$A$2390, Districts!$G416, sitesfall2020!K$13:K$2390)</f>
        <v>19</v>
      </c>
      <c r="M416" s="44">
        <f t="shared" si="6"/>
        <v>0.5714285714</v>
      </c>
      <c r="N416" s="3">
        <f>SUMIF(sitesfall2020!$A$13:$A$2390, Districts!$G416, sitesfall2020!O$13:O$2390)</f>
        <v>44334.72</v>
      </c>
      <c r="O416" s="3"/>
      <c r="P416" s="3">
        <f>SUMIF(sitesfall2020!$Z$13:$Z$2390,$G416,sitesfall2020!AP$13:AP$2390)</f>
        <v>44334.72</v>
      </c>
      <c r="Q416" s="3">
        <f t="shared" si="7"/>
        <v>1266.706286</v>
      </c>
      <c r="R416" s="3">
        <f t="shared" si="8"/>
        <v>2333.406316</v>
      </c>
      <c r="S416" s="3">
        <f t="shared" si="9"/>
        <v>0</v>
      </c>
      <c r="T416" s="3">
        <f t="shared" si="10"/>
        <v>0</v>
      </c>
      <c r="V416" s="3">
        <f t="shared" si="11"/>
        <v>34675.54825</v>
      </c>
      <c r="W416" s="3">
        <f t="shared" si="12"/>
        <v>-9659.171752</v>
      </c>
      <c r="X416" s="3">
        <f t="shared" si="13"/>
        <v>-275.9763358</v>
      </c>
    </row>
    <row r="417" ht="14.25" customHeight="1">
      <c r="A417" s="42">
        <v>4093.0</v>
      </c>
      <c r="B417" s="42">
        <v>7.0</v>
      </c>
      <c r="C417" s="37">
        <v>7.0</v>
      </c>
      <c r="D417" s="37">
        <f t="shared" si="17"/>
        <v>7</v>
      </c>
      <c r="E417" s="19" t="s">
        <v>461</v>
      </c>
      <c r="F417" s="43">
        <f t="shared" si="5"/>
        <v>0</v>
      </c>
      <c r="G417" s="20">
        <v>4093.0</v>
      </c>
      <c r="H417" s="19" t="s">
        <v>461</v>
      </c>
      <c r="I417" s="3">
        <f>SUMIF(sitesfall2020!$A$13:$A$2390, Districts!$G417, sitesfall2020!H$13:H$2390)</f>
        <v>119</v>
      </c>
      <c r="J417" s="3">
        <f>SUMIF(sitesfall2020!$A$13:$A$2390, Districts!$G417, sitesfall2020!I$13:I$2390)</f>
        <v>40</v>
      </c>
      <c r="K417" s="3">
        <f>SUMIF(sitesfall2020!$A$13:$A$2390, Districts!$G417, sitesfall2020!J$13:J$2390)</f>
        <v>20</v>
      </c>
      <c r="L417" s="3">
        <f>SUMIF(sitesfall2020!$A$13:$A$2390, Districts!$G417, sitesfall2020!K$13:K$2390)</f>
        <v>50</v>
      </c>
      <c r="M417" s="44">
        <f t="shared" si="6"/>
        <v>0.5042016807</v>
      </c>
      <c r="N417" s="3">
        <f>SUMIF(sitesfall2020!$A$13:$A$2390, Districts!$G417, sitesfall2020!O$13:O$2390)</f>
        <v>90273.28</v>
      </c>
      <c r="O417" s="3"/>
      <c r="P417" s="3">
        <f>SUMIF(sitesfall2020!$Z$13:$Z$2390,$G417,sitesfall2020!AP$13:AP$2390)</f>
        <v>90273.28</v>
      </c>
      <c r="Q417" s="3">
        <f t="shared" si="7"/>
        <v>758.5989916</v>
      </c>
      <c r="R417" s="3">
        <f t="shared" si="8"/>
        <v>1805.4656</v>
      </c>
      <c r="S417" s="3">
        <f t="shared" si="9"/>
        <v>0</v>
      </c>
      <c r="T417" s="3">
        <f t="shared" si="10"/>
        <v>0</v>
      </c>
      <c r="V417" s="3">
        <f t="shared" si="11"/>
        <v>91251.44276</v>
      </c>
      <c r="W417" s="3">
        <f t="shared" si="12"/>
        <v>978.1627587</v>
      </c>
      <c r="X417" s="3">
        <f t="shared" si="13"/>
        <v>8.219855115</v>
      </c>
    </row>
    <row r="418" ht="14.25" customHeight="1">
      <c r="A418" s="42">
        <v>4095.0</v>
      </c>
      <c r="B418" s="42">
        <v>7.0</v>
      </c>
      <c r="C418" s="37">
        <v>7.0</v>
      </c>
      <c r="D418" s="37">
        <f t="shared" si="17"/>
        <v>7</v>
      </c>
      <c r="E418" s="19" t="s">
        <v>462</v>
      </c>
      <c r="F418" s="43">
        <f t="shared" si="5"/>
        <v>0</v>
      </c>
      <c r="G418" s="20">
        <v>4095.0</v>
      </c>
      <c r="H418" s="19" t="s">
        <v>462</v>
      </c>
      <c r="I418" s="3">
        <f>SUMIF(sitesfall2020!$A$13:$A$2390, Districts!$G418, sitesfall2020!H$13:H$2390)</f>
        <v>153</v>
      </c>
      <c r="J418" s="3">
        <f>SUMIF(sitesfall2020!$A$13:$A$2390, Districts!$G418, sitesfall2020!I$13:I$2390)</f>
        <v>18</v>
      </c>
      <c r="K418" s="3">
        <f>SUMIF(sitesfall2020!$A$13:$A$2390, Districts!$G418, sitesfall2020!J$13:J$2390)</f>
        <v>1</v>
      </c>
      <c r="L418" s="3">
        <f>SUMIF(sitesfall2020!$A$13:$A$2390, Districts!$G418, sitesfall2020!K$13:K$2390)</f>
        <v>18.5</v>
      </c>
      <c r="M418" s="44">
        <f t="shared" si="6"/>
        <v>0.1241830065</v>
      </c>
      <c r="N418" s="3">
        <f>SUMIF(sitesfall2020!$A$13:$A$2390, Districts!$G418, sitesfall2020!O$13:O$2390)</f>
        <v>9623.04</v>
      </c>
      <c r="O418" s="3"/>
      <c r="P418" s="3">
        <f>SUMIF(sitesfall2020!$Z$13:$Z$2390,$G418,sitesfall2020!AP$13:AP$2390)</f>
        <v>9623.04</v>
      </c>
      <c r="Q418" s="3">
        <f t="shared" si="7"/>
        <v>62.89568627</v>
      </c>
      <c r="R418" s="3">
        <f t="shared" si="8"/>
        <v>520.1643243</v>
      </c>
      <c r="S418" s="3">
        <f t="shared" si="9"/>
        <v>0</v>
      </c>
      <c r="T418" s="3">
        <f t="shared" si="10"/>
        <v>0</v>
      </c>
      <c r="V418" s="3">
        <f t="shared" si="11"/>
        <v>33763.03382</v>
      </c>
      <c r="W418" s="3">
        <f t="shared" si="12"/>
        <v>24139.99382</v>
      </c>
      <c r="X418" s="3">
        <f t="shared" si="13"/>
        <v>157.7777374</v>
      </c>
    </row>
    <row r="419" ht="14.25" customHeight="1">
      <c r="A419" s="42">
        <v>4097.0</v>
      </c>
      <c r="B419" s="42">
        <v>7.0</v>
      </c>
      <c r="C419" s="37">
        <v>7.0</v>
      </c>
      <c r="D419" s="37">
        <f t="shared" si="17"/>
        <v>7</v>
      </c>
      <c r="E419" s="19" t="s">
        <v>463</v>
      </c>
      <c r="F419" s="43">
        <f t="shared" si="5"/>
        <v>0</v>
      </c>
      <c r="G419" s="20">
        <v>4097.0</v>
      </c>
      <c r="H419" s="19" t="s">
        <v>463</v>
      </c>
      <c r="I419" s="3">
        <f>SUMIF(sitesfall2020!$A$13:$A$2390, Districts!$G419, sitesfall2020!H$13:H$2390)</f>
        <v>479</v>
      </c>
      <c r="J419" s="3">
        <f>SUMIF(sitesfall2020!$A$13:$A$2390, Districts!$G419, sitesfall2020!I$13:I$2390)</f>
        <v>294</v>
      </c>
      <c r="K419" s="3">
        <f>SUMIF(sitesfall2020!$A$13:$A$2390, Districts!$G419, sitesfall2020!J$13:J$2390)</f>
        <v>83</v>
      </c>
      <c r="L419" s="3">
        <f>SUMIF(sitesfall2020!$A$13:$A$2390, Districts!$G419, sitesfall2020!K$13:K$2390)</f>
        <v>335.5</v>
      </c>
      <c r="M419" s="44">
        <f t="shared" si="6"/>
        <v>0.7870563674</v>
      </c>
      <c r="N419" s="3">
        <f>SUMIF(sitesfall2020!$A$13:$A$2390, Districts!$G419, sitesfall2020!O$13:O$2390)</f>
        <v>1009502.72</v>
      </c>
      <c r="O419" s="3"/>
      <c r="P419" s="3">
        <f>SUMIF(sitesfall2020!$Z$13:$Z$2390,$G419,sitesfall2020!AP$13:AP$2390)</f>
        <v>1009502.72</v>
      </c>
      <c r="Q419" s="3">
        <f t="shared" si="7"/>
        <v>2107.521336</v>
      </c>
      <c r="R419" s="3">
        <f t="shared" si="8"/>
        <v>3008.949985</v>
      </c>
      <c r="S419" s="3">
        <f t="shared" si="9"/>
        <v>0</v>
      </c>
      <c r="T419" s="3">
        <f t="shared" si="10"/>
        <v>0</v>
      </c>
      <c r="V419" s="3">
        <f t="shared" si="11"/>
        <v>612297.1809</v>
      </c>
      <c r="W419" s="3">
        <f t="shared" si="12"/>
        <v>-397205.5391</v>
      </c>
      <c r="X419" s="3">
        <f t="shared" si="13"/>
        <v>-829.2391213</v>
      </c>
    </row>
    <row r="420" ht="14.25" customHeight="1">
      <c r="A420" s="42">
        <v>4098.0</v>
      </c>
      <c r="B420" s="42">
        <v>7.0</v>
      </c>
      <c r="C420" s="37">
        <v>7.0</v>
      </c>
      <c r="D420" s="37">
        <f t="shared" si="17"/>
        <v>7</v>
      </c>
      <c r="E420" s="19" t="s">
        <v>464</v>
      </c>
      <c r="F420" s="43">
        <f t="shared" si="5"/>
        <v>0</v>
      </c>
      <c r="G420" s="20">
        <v>4098.0</v>
      </c>
      <c r="H420" s="19" t="s">
        <v>464</v>
      </c>
      <c r="I420" s="3">
        <f>SUMIF(sitesfall2020!$A$13:$A$2390, Districts!$G420, sitesfall2020!H$13:H$2390)</f>
        <v>1010</v>
      </c>
      <c r="J420" s="3">
        <f>SUMIF(sitesfall2020!$A$13:$A$2390, Districts!$G420, sitesfall2020!I$13:I$2390)</f>
        <v>40</v>
      </c>
      <c r="K420" s="3">
        <f>SUMIF(sitesfall2020!$A$13:$A$2390, Districts!$G420, sitesfall2020!J$13:J$2390)</f>
        <v>5</v>
      </c>
      <c r="L420" s="3">
        <f>SUMIF(sitesfall2020!$A$13:$A$2390, Districts!$G420, sitesfall2020!K$13:K$2390)</f>
        <v>42.5</v>
      </c>
      <c r="M420" s="44">
        <f t="shared" si="6"/>
        <v>0.04455445545</v>
      </c>
      <c r="N420" s="3">
        <f>SUMIF(sitesfall2020!$A$13:$A$2390, Districts!$G420, sitesfall2020!O$13:O$2390)</f>
        <v>7904.64</v>
      </c>
      <c r="O420" s="3"/>
      <c r="P420" s="3">
        <f>SUMIF(sitesfall2020!$Z$13:$Z$2390,$G420,sitesfall2020!AP$13:AP$2390)</f>
        <v>7904.64</v>
      </c>
      <c r="Q420" s="3">
        <f t="shared" si="7"/>
        <v>7.826376238</v>
      </c>
      <c r="R420" s="3">
        <f t="shared" si="8"/>
        <v>185.9915294</v>
      </c>
      <c r="S420" s="3">
        <f t="shared" si="9"/>
        <v>0</v>
      </c>
      <c r="T420" s="3">
        <f t="shared" si="10"/>
        <v>0</v>
      </c>
      <c r="V420" s="3">
        <f t="shared" si="11"/>
        <v>77563.72634</v>
      </c>
      <c r="W420" s="3">
        <f t="shared" si="12"/>
        <v>69659.08634</v>
      </c>
      <c r="X420" s="3">
        <f t="shared" si="13"/>
        <v>68.96939242</v>
      </c>
    </row>
    <row r="421" ht="14.25" customHeight="1">
      <c r="A421" s="42">
        <v>4100.0</v>
      </c>
      <c r="B421" s="42">
        <v>7.0</v>
      </c>
      <c r="C421" s="37">
        <v>7.0</v>
      </c>
      <c r="D421" s="37">
        <f t="shared" si="17"/>
        <v>7</v>
      </c>
      <c r="E421" s="19" t="s">
        <v>465</v>
      </c>
      <c r="F421" s="43">
        <f t="shared" si="5"/>
        <v>0</v>
      </c>
      <c r="G421" s="20">
        <v>4100.0</v>
      </c>
      <c r="H421" s="19" t="s">
        <v>465</v>
      </c>
      <c r="I421" s="3">
        <f>SUMIF(sitesfall2020!$A$13:$A$2390, Districts!$G421, sitesfall2020!H$13:H$2390)</f>
        <v>111</v>
      </c>
      <c r="J421" s="3">
        <f>SUMIF(sitesfall2020!$A$13:$A$2390, Districts!$G421, sitesfall2020!I$13:I$2390)</f>
        <v>18</v>
      </c>
      <c r="K421" s="3">
        <f>SUMIF(sitesfall2020!$A$13:$A$2390, Districts!$G421, sitesfall2020!J$13:J$2390)</f>
        <v>11</v>
      </c>
      <c r="L421" s="3">
        <f>SUMIF(sitesfall2020!$A$13:$A$2390, Districts!$G421, sitesfall2020!K$13:K$2390)</f>
        <v>23.5</v>
      </c>
      <c r="M421" s="44">
        <f t="shared" si="6"/>
        <v>0.2612612613</v>
      </c>
      <c r="N421" s="3">
        <f>SUMIF(sitesfall2020!$A$13:$A$2390, Districts!$G421, sitesfall2020!O$13:O$2390)</f>
        <v>21365.44</v>
      </c>
      <c r="O421" s="3"/>
      <c r="P421" s="3">
        <f>SUMIF(sitesfall2020!$Z$13:$Z$2390,$G421,sitesfall2020!AP$13:AP$2390)</f>
        <v>21365.44</v>
      </c>
      <c r="Q421" s="3">
        <f t="shared" si="7"/>
        <v>192.4814414</v>
      </c>
      <c r="R421" s="3">
        <f t="shared" si="8"/>
        <v>909.1676596</v>
      </c>
      <c r="S421" s="3">
        <f t="shared" si="9"/>
        <v>0</v>
      </c>
      <c r="T421" s="3">
        <f t="shared" si="10"/>
        <v>0</v>
      </c>
      <c r="V421" s="3">
        <f t="shared" si="11"/>
        <v>42888.1781</v>
      </c>
      <c r="W421" s="3">
        <f t="shared" si="12"/>
        <v>21522.7381</v>
      </c>
      <c r="X421" s="3">
        <f t="shared" si="13"/>
        <v>193.8985414</v>
      </c>
    </row>
    <row r="422" ht="14.25" customHeight="1">
      <c r="A422" s="42">
        <v>4102.0</v>
      </c>
      <c r="B422" s="42">
        <v>7.0</v>
      </c>
      <c r="C422" s="37">
        <v>7.0</v>
      </c>
      <c r="D422" s="37">
        <f t="shared" si="17"/>
        <v>7</v>
      </c>
      <c r="E422" s="19" t="s">
        <v>466</v>
      </c>
      <c r="F422" s="43">
        <f t="shared" si="5"/>
        <v>0</v>
      </c>
      <c r="G422" s="20">
        <v>4102.0</v>
      </c>
      <c r="H422" s="19" t="s">
        <v>466</v>
      </c>
      <c r="I422" s="3">
        <f>SUMIF(sitesfall2020!$A$13:$A$2390, Districts!$G422, sitesfall2020!H$13:H$2390)</f>
        <v>477</v>
      </c>
      <c r="J422" s="3">
        <f>SUMIF(sitesfall2020!$A$13:$A$2390, Districts!$G422, sitesfall2020!I$13:I$2390)</f>
        <v>398</v>
      </c>
      <c r="K422" s="3">
        <f>SUMIF(sitesfall2020!$A$13:$A$2390, Districts!$G422, sitesfall2020!J$13:J$2390)</f>
        <v>17</v>
      </c>
      <c r="L422" s="3">
        <f>SUMIF(sitesfall2020!$A$13:$A$2390, Districts!$G422, sitesfall2020!K$13:K$2390)</f>
        <v>406.5</v>
      </c>
      <c r="M422" s="44">
        <f t="shared" si="6"/>
        <v>0.8700209644</v>
      </c>
      <c r="N422" s="3">
        <f>SUMIF(sitesfall2020!$A$13:$A$2390, Districts!$G422, sitesfall2020!O$13:O$2390)</f>
        <v>1397059.2</v>
      </c>
      <c r="O422" s="3"/>
      <c r="P422" s="3">
        <f>SUMIF(sitesfall2020!$Z$13:$Z$2390,$G422,sitesfall2020!AP$13:AP$2390)</f>
        <v>1397059.2</v>
      </c>
      <c r="Q422" s="3">
        <f t="shared" si="7"/>
        <v>2928.845283</v>
      </c>
      <c r="R422" s="3">
        <f t="shared" si="8"/>
        <v>3436.8</v>
      </c>
      <c r="S422" s="3">
        <f t="shared" si="9"/>
        <v>0</v>
      </c>
      <c r="T422" s="3">
        <f t="shared" si="10"/>
        <v>0</v>
      </c>
      <c r="V422" s="3">
        <f t="shared" si="11"/>
        <v>741874.2296</v>
      </c>
      <c r="W422" s="3">
        <f t="shared" si="12"/>
        <v>-655184.9704</v>
      </c>
      <c r="X422" s="3">
        <f t="shared" si="13"/>
        <v>-1373.553397</v>
      </c>
    </row>
    <row r="423" ht="14.25" customHeight="1">
      <c r="A423" s="42">
        <v>4103.0</v>
      </c>
      <c r="B423" s="42">
        <v>7.0</v>
      </c>
      <c r="C423" s="37">
        <v>7.0</v>
      </c>
      <c r="D423" s="37">
        <f t="shared" si="17"/>
        <v>7</v>
      </c>
      <c r="E423" s="19" t="s">
        <v>467</v>
      </c>
      <c r="F423" s="43">
        <f t="shared" si="5"/>
        <v>0</v>
      </c>
      <c r="G423" s="20">
        <v>4103.0</v>
      </c>
      <c r="H423" s="19" t="s">
        <v>467</v>
      </c>
      <c r="I423" s="3">
        <f>SUMIF(sitesfall2020!$A$13:$A$2390, Districts!$G423, sitesfall2020!H$13:H$2390)</f>
        <v>2378</v>
      </c>
      <c r="J423" s="3">
        <f>SUMIF(sitesfall2020!$A$13:$A$2390, Districts!$G423, sitesfall2020!I$13:I$2390)</f>
        <v>1488</v>
      </c>
      <c r="K423" s="3">
        <f>SUMIF(sitesfall2020!$A$13:$A$2390, Districts!$G423, sitesfall2020!J$13:J$2390)</f>
        <v>401</v>
      </c>
      <c r="L423" s="3">
        <f>SUMIF(sitesfall2020!$A$13:$A$2390, Districts!$G423, sitesfall2020!K$13:K$2390)</f>
        <v>1688.5</v>
      </c>
      <c r="M423" s="44">
        <f t="shared" si="6"/>
        <v>0.7943650126</v>
      </c>
      <c r="N423" s="3">
        <f>SUMIF(sitesfall2020!$A$13:$A$2390, Districts!$G423, sitesfall2020!O$13:O$2390)</f>
        <v>5153252.48</v>
      </c>
      <c r="O423" s="3"/>
      <c r="P423" s="3">
        <f>SUMIF(sitesfall2020!$Z$13:$Z$2390,$G423,sitesfall2020!AP$13:AP$2390)</f>
        <v>5153252.48</v>
      </c>
      <c r="Q423" s="3">
        <f t="shared" si="7"/>
        <v>2167.053188</v>
      </c>
      <c r="R423" s="3">
        <f t="shared" si="8"/>
        <v>3051.970672</v>
      </c>
      <c r="S423" s="3">
        <f t="shared" si="9"/>
        <v>0</v>
      </c>
      <c r="T423" s="3">
        <f t="shared" si="10"/>
        <v>0</v>
      </c>
      <c r="V423" s="3">
        <f t="shared" si="11"/>
        <v>3081561.222</v>
      </c>
      <c r="W423" s="3">
        <f t="shared" si="12"/>
        <v>-2071691.258</v>
      </c>
      <c r="X423" s="3">
        <f t="shared" si="13"/>
        <v>-871.1906047</v>
      </c>
    </row>
    <row r="424" ht="14.25" customHeight="1">
      <c r="A424" s="42">
        <v>4104.0</v>
      </c>
      <c r="B424" s="42">
        <v>7.0</v>
      </c>
      <c r="C424" s="37">
        <v>7.0</v>
      </c>
      <c r="D424" s="37">
        <f t="shared" si="17"/>
        <v>7</v>
      </c>
      <c r="E424" s="19" t="s">
        <v>468</v>
      </c>
      <c r="F424" s="43">
        <f t="shared" si="5"/>
        <v>0</v>
      </c>
      <c r="G424" s="20">
        <v>4104.0</v>
      </c>
      <c r="H424" s="19" t="s">
        <v>468</v>
      </c>
      <c r="I424" s="3">
        <f>SUMIF(sitesfall2020!$A$13:$A$2390, Districts!$G424, sitesfall2020!H$13:H$2390)</f>
        <v>178</v>
      </c>
      <c r="J424" s="3">
        <f>SUMIF(sitesfall2020!$A$13:$A$2390, Districts!$G424, sitesfall2020!I$13:I$2390)</f>
        <v>131</v>
      </c>
      <c r="K424" s="3">
        <f>SUMIF(sitesfall2020!$A$13:$A$2390, Districts!$G424, sitesfall2020!J$13:J$2390)</f>
        <v>9</v>
      </c>
      <c r="L424" s="3">
        <f>SUMIF(sitesfall2020!$A$13:$A$2390, Districts!$G424, sitesfall2020!K$13:K$2390)</f>
        <v>135.5</v>
      </c>
      <c r="M424" s="44">
        <f t="shared" si="6"/>
        <v>0.7865168539</v>
      </c>
      <c r="N424" s="3">
        <f>SUMIF(sitesfall2020!$A$13:$A$2390, Districts!$G424, sitesfall2020!O$13:O$2390)</f>
        <v>443118.08</v>
      </c>
      <c r="O424" s="3"/>
      <c r="P424" s="3">
        <f>SUMIF(sitesfall2020!$Z$13:$Z$2390,$G424,sitesfall2020!AP$13:AP$2390)</f>
        <v>443118.08</v>
      </c>
      <c r="Q424" s="3">
        <f t="shared" si="7"/>
        <v>2489.427416</v>
      </c>
      <c r="R424" s="3">
        <f t="shared" si="8"/>
        <v>3270.244133</v>
      </c>
      <c r="S424" s="3">
        <f t="shared" si="9"/>
        <v>0</v>
      </c>
      <c r="T424" s="3">
        <f t="shared" si="10"/>
        <v>0</v>
      </c>
      <c r="V424" s="3">
        <f t="shared" si="11"/>
        <v>247291.4099</v>
      </c>
      <c r="W424" s="3">
        <f t="shared" si="12"/>
        <v>-195826.6701</v>
      </c>
      <c r="X424" s="3">
        <f t="shared" si="13"/>
        <v>-1100.149832</v>
      </c>
    </row>
    <row r="425" ht="14.25" customHeight="1">
      <c r="A425" s="42">
        <v>4105.0</v>
      </c>
      <c r="B425" s="42">
        <v>7.0</v>
      </c>
      <c r="C425" s="37">
        <v>7.0</v>
      </c>
      <c r="D425" s="37">
        <f t="shared" si="17"/>
        <v>7</v>
      </c>
      <c r="E425" s="19" t="s">
        <v>469</v>
      </c>
      <c r="F425" s="43">
        <f t="shared" si="5"/>
        <v>0</v>
      </c>
      <c r="G425" s="20">
        <v>4105.0</v>
      </c>
      <c r="H425" s="19" t="s">
        <v>469</v>
      </c>
      <c r="I425" s="3">
        <f>SUMIF(sitesfall2020!$A$13:$A$2390, Districts!$G425, sitesfall2020!H$13:H$2390)</f>
        <v>783</v>
      </c>
      <c r="J425" s="3">
        <f>SUMIF(sitesfall2020!$A$13:$A$2390, Districts!$G425, sitesfall2020!I$13:I$2390)</f>
        <v>50</v>
      </c>
      <c r="K425" s="3">
        <f>SUMIF(sitesfall2020!$A$13:$A$2390, Districts!$G425, sitesfall2020!J$13:J$2390)</f>
        <v>22</v>
      </c>
      <c r="L425" s="3">
        <f>SUMIF(sitesfall2020!$A$13:$A$2390, Districts!$G425, sitesfall2020!K$13:K$2390)</f>
        <v>61</v>
      </c>
      <c r="M425" s="44">
        <f t="shared" si="6"/>
        <v>0.09195402299</v>
      </c>
      <c r="N425" s="3">
        <f>SUMIF(sitesfall2020!$A$13:$A$2390, Districts!$G425, sitesfall2020!O$13:O$2390)</f>
        <v>21021.76</v>
      </c>
      <c r="O425" s="3"/>
      <c r="P425" s="3">
        <f>SUMIF(sitesfall2020!$Z$13:$Z$2390,$G425,sitesfall2020!AP$13:AP$2390)</f>
        <v>21021.76</v>
      </c>
      <c r="Q425" s="3">
        <f t="shared" si="7"/>
        <v>26.84771392</v>
      </c>
      <c r="R425" s="3">
        <f t="shared" si="8"/>
        <v>344.6190164</v>
      </c>
      <c r="S425" s="3">
        <f t="shared" si="9"/>
        <v>0</v>
      </c>
      <c r="T425" s="3">
        <f t="shared" si="10"/>
        <v>0</v>
      </c>
      <c r="V425" s="3">
        <f t="shared" si="11"/>
        <v>111326.7602</v>
      </c>
      <c r="W425" s="3">
        <f t="shared" si="12"/>
        <v>90305.00017</v>
      </c>
      <c r="X425" s="3">
        <f t="shared" si="13"/>
        <v>115.3320564</v>
      </c>
    </row>
    <row r="426" ht="14.25" customHeight="1">
      <c r="A426" s="42">
        <v>4106.0</v>
      </c>
      <c r="B426" s="42">
        <v>7.0</v>
      </c>
      <c r="C426" s="37">
        <v>7.0</v>
      </c>
      <c r="D426" s="37">
        <f t="shared" si="17"/>
        <v>7</v>
      </c>
      <c r="E426" s="19" t="s">
        <v>470</v>
      </c>
      <c r="F426" s="43">
        <f t="shared" si="5"/>
        <v>0</v>
      </c>
      <c r="G426" s="20">
        <v>4106.0</v>
      </c>
      <c r="H426" s="19" t="s">
        <v>470</v>
      </c>
      <c r="I426" s="3">
        <f>SUMIF(sitesfall2020!$A$13:$A$2390, Districts!$G426, sitesfall2020!H$13:H$2390)</f>
        <v>251</v>
      </c>
      <c r="J426" s="3">
        <f>SUMIF(sitesfall2020!$A$13:$A$2390, Districts!$G426, sitesfall2020!I$13:I$2390)</f>
        <v>78</v>
      </c>
      <c r="K426" s="3">
        <f>SUMIF(sitesfall2020!$A$13:$A$2390, Districts!$G426, sitesfall2020!J$13:J$2390)</f>
        <v>22</v>
      </c>
      <c r="L426" s="3">
        <f>SUMIF(sitesfall2020!$A$13:$A$2390, Districts!$G426, sitesfall2020!K$13:K$2390)</f>
        <v>89</v>
      </c>
      <c r="M426" s="44">
        <f t="shared" si="6"/>
        <v>0.3984063745</v>
      </c>
      <c r="N426" s="3">
        <f>SUMIF(sitesfall2020!$A$13:$A$2390, Districts!$G426, sitesfall2020!O$13:O$2390)</f>
        <v>137529.28</v>
      </c>
      <c r="O426" s="3"/>
      <c r="P426" s="3">
        <f>SUMIF(sitesfall2020!$Z$13:$Z$2390,$G426,sitesfall2020!AP$13:AP$2390)</f>
        <v>137529.28</v>
      </c>
      <c r="Q426" s="3">
        <f t="shared" si="7"/>
        <v>547.9254183</v>
      </c>
      <c r="R426" s="3">
        <f t="shared" si="8"/>
        <v>1545.272809</v>
      </c>
      <c r="S426" s="3">
        <f t="shared" si="9"/>
        <v>0</v>
      </c>
      <c r="T426" s="3">
        <f t="shared" si="10"/>
        <v>0</v>
      </c>
      <c r="V426" s="3">
        <f t="shared" si="11"/>
        <v>162427.5681</v>
      </c>
      <c r="W426" s="3">
        <f t="shared" si="12"/>
        <v>24898.28811</v>
      </c>
      <c r="X426" s="3">
        <f t="shared" si="13"/>
        <v>99.19636697</v>
      </c>
    </row>
    <row r="427" ht="14.25" customHeight="1">
      <c r="A427" s="42">
        <v>4107.0</v>
      </c>
      <c r="B427" s="42">
        <v>7.0</v>
      </c>
      <c r="C427" s="37">
        <v>7.0</v>
      </c>
      <c r="D427" s="37">
        <f t="shared" si="17"/>
        <v>7</v>
      </c>
      <c r="E427" s="19" t="s">
        <v>471</v>
      </c>
      <c r="F427" s="43">
        <f t="shared" si="5"/>
        <v>0</v>
      </c>
      <c r="G427" s="20">
        <v>4107.0</v>
      </c>
      <c r="H427" s="19" t="s">
        <v>471</v>
      </c>
      <c r="I427" s="3">
        <f>SUMIF(sitesfall2020!$A$13:$A$2390, Districts!$G427, sitesfall2020!H$13:H$2390)</f>
        <v>105</v>
      </c>
      <c r="J427" s="3">
        <f>SUMIF(sitesfall2020!$A$13:$A$2390, Districts!$G427, sitesfall2020!I$13:I$2390)</f>
        <v>63</v>
      </c>
      <c r="K427" s="3">
        <f>SUMIF(sitesfall2020!$A$13:$A$2390, Districts!$G427, sitesfall2020!J$13:J$2390)</f>
        <v>20</v>
      </c>
      <c r="L427" s="3">
        <f>SUMIF(sitesfall2020!$A$13:$A$2390, Districts!$G427, sitesfall2020!K$13:K$2390)</f>
        <v>73</v>
      </c>
      <c r="M427" s="44">
        <f t="shared" si="6"/>
        <v>0.7904761905</v>
      </c>
      <c r="N427" s="3">
        <f>SUMIF(sitesfall2020!$A$13:$A$2390, Districts!$G427, sitesfall2020!O$13:O$2390)</f>
        <v>219955.2</v>
      </c>
      <c r="O427" s="3"/>
      <c r="P427" s="3">
        <f>SUMIF(sitesfall2020!$Z$13:$Z$2390,$G427,sitesfall2020!AP$13:AP$2390)</f>
        <v>219955.2</v>
      </c>
      <c r="Q427" s="3">
        <f t="shared" si="7"/>
        <v>2094.811429</v>
      </c>
      <c r="R427" s="3">
        <f t="shared" si="8"/>
        <v>3013.084932</v>
      </c>
      <c r="S427" s="3">
        <f t="shared" si="9"/>
        <v>0</v>
      </c>
      <c r="T427" s="3">
        <f t="shared" si="10"/>
        <v>0</v>
      </c>
      <c r="V427" s="3">
        <f t="shared" si="11"/>
        <v>133227.1064</v>
      </c>
      <c r="W427" s="3">
        <f t="shared" si="12"/>
        <v>-86728.09357</v>
      </c>
      <c r="X427" s="3">
        <f t="shared" si="13"/>
        <v>-825.9818435</v>
      </c>
    </row>
    <row r="428" ht="14.25" customHeight="1">
      <c r="A428" s="42">
        <v>4110.0</v>
      </c>
      <c r="B428" s="42">
        <v>7.0</v>
      </c>
      <c r="C428" s="37">
        <v>7.0</v>
      </c>
      <c r="D428" s="37">
        <f t="shared" si="17"/>
        <v>7</v>
      </c>
      <c r="E428" s="19" t="s">
        <v>472</v>
      </c>
      <c r="F428" s="43">
        <f t="shared" si="5"/>
        <v>0</v>
      </c>
      <c r="G428" s="20">
        <v>4110.0</v>
      </c>
      <c r="H428" s="19" t="s">
        <v>472</v>
      </c>
      <c r="I428" s="3">
        <f>SUMIF(sitesfall2020!$A$13:$A$2390, Districts!$G428, sitesfall2020!H$13:H$2390)</f>
        <v>348</v>
      </c>
      <c r="J428" s="3">
        <f>SUMIF(sitesfall2020!$A$13:$A$2390, Districts!$G428, sitesfall2020!I$13:I$2390)</f>
        <v>40</v>
      </c>
      <c r="K428" s="3">
        <f>SUMIF(sitesfall2020!$A$13:$A$2390, Districts!$G428, sitesfall2020!J$13:J$2390)</f>
        <v>3</v>
      </c>
      <c r="L428" s="3">
        <f>SUMIF(sitesfall2020!$A$13:$A$2390, Districts!$G428, sitesfall2020!K$13:K$2390)</f>
        <v>41.5</v>
      </c>
      <c r="M428" s="44">
        <f t="shared" si="6"/>
        <v>0.1235632184</v>
      </c>
      <c r="N428" s="3">
        <f>SUMIF(sitesfall2020!$A$13:$A$2390, Districts!$G428, sitesfall2020!O$13:O$2390)</f>
        <v>21250.88</v>
      </c>
      <c r="O428" s="3"/>
      <c r="P428" s="3">
        <f>SUMIF(sitesfall2020!$Z$13:$Z$2390,$G428,sitesfall2020!AP$13:AP$2390)</f>
        <v>21250.88</v>
      </c>
      <c r="Q428" s="3">
        <f t="shared" si="7"/>
        <v>61.06574713</v>
      </c>
      <c r="R428" s="3">
        <f t="shared" si="8"/>
        <v>512.0693976</v>
      </c>
      <c r="S428" s="3">
        <f t="shared" si="9"/>
        <v>0</v>
      </c>
      <c r="T428" s="3">
        <f t="shared" si="10"/>
        <v>0</v>
      </c>
      <c r="V428" s="3">
        <f t="shared" si="11"/>
        <v>75738.69749</v>
      </c>
      <c r="W428" s="3">
        <f t="shared" si="12"/>
        <v>54487.81749</v>
      </c>
      <c r="X428" s="3">
        <f t="shared" si="13"/>
        <v>156.5741882</v>
      </c>
    </row>
    <row r="429" ht="14.25" customHeight="1">
      <c r="A429" s="42">
        <v>4111.0</v>
      </c>
      <c r="B429" s="42">
        <v>7.0</v>
      </c>
      <c r="C429" s="37">
        <v>7.0</v>
      </c>
      <c r="D429" s="37">
        <f t="shared" si="17"/>
        <v>7</v>
      </c>
      <c r="E429" s="19" t="s">
        <v>473</v>
      </c>
      <c r="F429" s="43">
        <f t="shared" si="5"/>
        <v>0</v>
      </c>
      <c r="G429" s="20">
        <v>4111.0</v>
      </c>
      <c r="H429" s="19" t="s">
        <v>473</v>
      </c>
      <c r="I429" s="3">
        <f>SUMIF(sitesfall2020!$A$13:$A$2390, Districts!$G429, sitesfall2020!H$13:H$2390)</f>
        <v>98</v>
      </c>
      <c r="J429" s="3">
        <f>SUMIF(sitesfall2020!$A$13:$A$2390, Districts!$G429, sitesfall2020!I$13:I$2390)</f>
        <v>80</v>
      </c>
      <c r="K429" s="3">
        <f>SUMIF(sitesfall2020!$A$13:$A$2390, Districts!$G429, sitesfall2020!J$13:J$2390)</f>
        <v>0</v>
      </c>
      <c r="L429" s="3">
        <f>SUMIF(sitesfall2020!$A$13:$A$2390, Districts!$G429, sitesfall2020!K$13:K$2390)</f>
        <v>80</v>
      </c>
      <c r="M429" s="44">
        <f t="shared" si="6"/>
        <v>0.8163265306</v>
      </c>
      <c r="N429" s="3">
        <f>SUMIF(sitesfall2020!$A$13:$A$2390, Districts!$G429, sitesfall2020!O$13:O$2390)</f>
        <v>274944</v>
      </c>
      <c r="O429" s="3"/>
      <c r="P429" s="3">
        <f>SUMIF(sitesfall2020!$Z$13:$Z$2390,$G429,sitesfall2020!AP$13:AP$2390)</f>
        <v>274944</v>
      </c>
      <c r="Q429" s="3">
        <f t="shared" si="7"/>
        <v>2805.55102</v>
      </c>
      <c r="R429" s="3">
        <f t="shared" si="8"/>
        <v>3436.8</v>
      </c>
      <c r="S429" s="3">
        <f t="shared" si="9"/>
        <v>0</v>
      </c>
      <c r="T429" s="3">
        <f t="shared" si="10"/>
        <v>0</v>
      </c>
      <c r="V429" s="3">
        <f t="shared" si="11"/>
        <v>146002.3084</v>
      </c>
      <c r="W429" s="3">
        <f t="shared" si="12"/>
        <v>-128941.6916</v>
      </c>
      <c r="X429" s="3">
        <f t="shared" si="13"/>
        <v>-1315.731547</v>
      </c>
    </row>
    <row r="430" ht="14.25" customHeight="1">
      <c r="A430" s="42">
        <v>4112.0</v>
      </c>
      <c r="B430" s="42">
        <v>7.0</v>
      </c>
      <c r="C430" s="37">
        <v>7.0</v>
      </c>
      <c r="D430" s="37">
        <f t="shared" si="17"/>
        <v>7</v>
      </c>
      <c r="E430" s="19" t="s">
        <v>474</v>
      </c>
      <c r="F430" s="43">
        <f t="shared" si="5"/>
        <v>0</v>
      </c>
      <c r="G430" s="20">
        <v>4112.0</v>
      </c>
      <c r="H430" s="19" t="s">
        <v>474</v>
      </c>
      <c r="I430" s="3">
        <f>SUMIF(sitesfall2020!$A$13:$A$2390, Districts!$G430, sitesfall2020!H$13:H$2390)</f>
        <v>438</v>
      </c>
      <c r="J430" s="3">
        <f>SUMIF(sitesfall2020!$A$13:$A$2390, Districts!$G430, sitesfall2020!I$13:I$2390)</f>
        <v>21</v>
      </c>
      <c r="K430" s="3">
        <f>SUMIF(sitesfall2020!$A$13:$A$2390, Districts!$G430, sitesfall2020!J$13:J$2390)</f>
        <v>5</v>
      </c>
      <c r="L430" s="3">
        <f>SUMIF(sitesfall2020!$A$13:$A$2390, Districts!$G430, sitesfall2020!K$13:K$2390)</f>
        <v>23.5</v>
      </c>
      <c r="M430" s="44">
        <f t="shared" si="6"/>
        <v>0.05936073059</v>
      </c>
      <c r="N430" s="3">
        <f>SUMIF(sitesfall2020!$A$13:$A$2390, Districts!$G430, sitesfall2020!O$13:O$2390)</f>
        <v>5441.6</v>
      </c>
      <c r="O430" s="3"/>
      <c r="P430" s="3">
        <f>SUMIF(sitesfall2020!$Z$13:$Z$2390,$G430,sitesfall2020!AP$13:AP$2390)</f>
        <v>5441.6</v>
      </c>
      <c r="Q430" s="3">
        <f t="shared" si="7"/>
        <v>12.42374429</v>
      </c>
      <c r="R430" s="3">
        <f t="shared" si="8"/>
        <v>231.5574468</v>
      </c>
      <c r="S430" s="3">
        <f t="shared" si="9"/>
        <v>0</v>
      </c>
      <c r="T430" s="3">
        <f t="shared" si="10"/>
        <v>0</v>
      </c>
      <c r="V430" s="3">
        <f t="shared" si="11"/>
        <v>42888.1781</v>
      </c>
      <c r="W430" s="3">
        <f t="shared" si="12"/>
        <v>37446.5781</v>
      </c>
      <c r="X430" s="3">
        <f t="shared" si="13"/>
        <v>85.49447054</v>
      </c>
    </row>
    <row r="431" ht="14.25" customHeight="1">
      <c r="A431" s="42">
        <v>4113.0</v>
      </c>
      <c r="B431" s="42">
        <v>7.0</v>
      </c>
      <c r="C431" s="37">
        <v>7.0</v>
      </c>
      <c r="D431" s="37">
        <f t="shared" si="17"/>
        <v>7</v>
      </c>
      <c r="E431" s="19" t="s">
        <v>475</v>
      </c>
      <c r="F431" s="43">
        <f t="shared" si="5"/>
        <v>0</v>
      </c>
      <c r="G431" s="20">
        <v>4113.0</v>
      </c>
      <c r="H431" s="19" t="s">
        <v>475</v>
      </c>
      <c r="I431" s="3">
        <f>SUMIF(sitesfall2020!$A$13:$A$2390, Districts!$G431, sitesfall2020!H$13:H$2390)</f>
        <v>135</v>
      </c>
      <c r="J431" s="3">
        <f>SUMIF(sitesfall2020!$A$13:$A$2390, Districts!$G431, sitesfall2020!I$13:I$2390)</f>
        <v>33</v>
      </c>
      <c r="K431" s="3">
        <f>SUMIF(sitesfall2020!$A$13:$A$2390, Districts!$G431, sitesfall2020!J$13:J$2390)</f>
        <v>11</v>
      </c>
      <c r="L431" s="3">
        <f>SUMIF(sitesfall2020!$A$13:$A$2390, Districts!$G431, sitesfall2020!K$13:K$2390)</f>
        <v>38.5</v>
      </c>
      <c r="M431" s="44">
        <f t="shared" si="6"/>
        <v>0.3259259259</v>
      </c>
      <c r="N431" s="3">
        <f>SUMIF(sitesfall2020!$A$13:$A$2390, Districts!$G431, sitesfall2020!O$13:O$2390)</f>
        <v>47198.72</v>
      </c>
      <c r="O431" s="3"/>
      <c r="P431" s="3">
        <f>SUMIF(sitesfall2020!$Z$13:$Z$2390,$G431,sitesfall2020!AP$13:AP$2390)</f>
        <v>47198.72</v>
      </c>
      <c r="Q431" s="3">
        <f t="shared" si="7"/>
        <v>349.6201481</v>
      </c>
      <c r="R431" s="3">
        <f t="shared" si="8"/>
        <v>1225.940779</v>
      </c>
      <c r="S431" s="3">
        <f t="shared" si="9"/>
        <v>0</v>
      </c>
      <c r="T431" s="3">
        <f t="shared" si="10"/>
        <v>0</v>
      </c>
      <c r="V431" s="3">
        <f t="shared" si="11"/>
        <v>70263.61092</v>
      </c>
      <c r="W431" s="3">
        <f t="shared" si="12"/>
        <v>23064.89092</v>
      </c>
      <c r="X431" s="3">
        <f t="shared" si="13"/>
        <v>170.8510439</v>
      </c>
    </row>
    <row r="432" ht="14.25" customHeight="1">
      <c r="A432" s="42">
        <v>4116.0</v>
      </c>
      <c r="B432" s="42">
        <v>7.0</v>
      </c>
      <c r="C432" s="37">
        <v>7.0</v>
      </c>
      <c r="D432" s="37">
        <f t="shared" si="17"/>
        <v>7</v>
      </c>
      <c r="E432" s="19" t="s">
        <v>476</v>
      </c>
      <c r="F432" s="43">
        <f t="shared" si="5"/>
        <v>0</v>
      </c>
      <c r="G432" s="20">
        <v>4116.0</v>
      </c>
      <c r="H432" s="19" t="s">
        <v>476</v>
      </c>
      <c r="I432" s="3">
        <f>SUMIF(sitesfall2020!$A$13:$A$2390, Districts!$G432, sitesfall2020!H$13:H$2390)</f>
        <v>1244</v>
      </c>
      <c r="J432" s="3">
        <f>SUMIF(sitesfall2020!$A$13:$A$2390, Districts!$G432, sitesfall2020!I$13:I$2390)</f>
        <v>60</v>
      </c>
      <c r="K432" s="3">
        <f>SUMIF(sitesfall2020!$A$13:$A$2390, Districts!$G432, sitesfall2020!J$13:J$2390)</f>
        <v>37</v>
      </c>
      <c r="L432" s="3">
        <f>SUMIF(sitesfall2020!$A$13:$A$2390, Districts!$G432, sitesfall2020!K$13:K$2390)</f>
        <v>78.5</v>
      </c>
      <c r="M432" s="44">
        <f t="shared" si="6"/>
        <v>0.07797427653</v>
      </c>
      <c r="N432" s="3">
        <f>SUMIF(sitesfall2020!$A$13:$A$2390, Districts!$G432, sitesfall2020!O$13:O$2390)</f>
        <v>21308.16</v>
      </c>
      <c r="O432" s="3"/>
      <c r="P432" s="3">
        <f>SUMIF(sitesfall2020!$Z$13:$Z$2390,$G432,sitesfall2020!AP$13:AP$2390)</f>
        <v>21308.16</v>
      </c>
      <c r="Q432" s="3">
        <f t="shared" si="7"/>
        <v>17.12874598</v>
      </c>
      <c r="R432" s="3">
        <f t="shared" si="8"/>
        <v>271.4415287</v>
      </c>
      <c r="S432" s="3">
        <f t="shared" si="9"/>
        <v>0</v>
      </c>
      <c r="T432" s="3">
        <f t="shared" si="10"/>
        <v>0</v>
      </c>
      <c r="V432" s="3">
        <f t="shared" si="11"/>
        <v>143264.7651</v>
      </c>
      <c r="W432" s="3">
        <f t="shared" si="12"/>
        <v>121956.6051</v>
      </c>
      <c r="X432" s="3">
        <f t="shared" si="13"/>
        <v>98.03585621</v>
      </c>
    </row>
    <row r="433" ht="14.25" customHeight="1">
      <c r="A433" s="42">
        <v>4118.0</v>
      </c>
      <c r="B433" s="42">
        <v>7.0</v>
      </c>
      <c r="C433" s="37">
        <v>7.0</v>
      </c>
      <c r="D433" s="37">
        <f t="shared" si="17"/>
        <v>7</v>
      </c>
      <c r="E433" s="19" t="s">
        <v>477</v>
      </c>
      <c r="F433" s="43">
        <f t="shared" si="5"/>
        <v>0</v>
      </c>
      <c r="G433" s="20">
        <v>4118.0</v>
      </c>
      <c r="H433" s="19" t="s">
        <v>477</v>
      </c>
      <c r="I433" s="3">
        <f>SUMIF(sitesfall2020!$A$13:$A$2390, Districts!$G433, sitesfall2020!H$13:H$2390)</f>
        <v>549</v>
      </c>
      <c r="J433" s="3">
        <f>SUMIF(sitesfall2020!$A$13:$A$2390, Districts!$G433, sitesfall2020!I$13:I$2390)</f>
        <v>74</v>
      </c>
      <c r="K433" s="3">
        <f>SUMIF(sitesfall2020!$A$13:$A$2390, Districts!$G433, sitesfall2020!J$13:J$2390)</f>
        <v>38</v>
      </c>
      <c r="L433" s="3">
        <f>SUMIF(sitesfall2020!$A$13:$A$2390, Districts!$G433, sitesfall2020!K$13:K$2390)</f>
        <v>93</v>
      </c>
      <c r="M433" s="44">
        <f t="shared" si="6"/>
        <v>0.204007286</v>
      </c>
      <c r="N433" s="3">
        <f>SUMIF(sitesfall2020!$A$13:$A$2390, Districts!$G433, sitesfall2020!O$13:O$2390)</f>
        <v>67819.52</v>
      </c>
      <c r="O433" s="3"/>
      <c r="P433" s="3">
        <f>SUMIF(sitesfall2020!$Z$13:$Z$2390,$G433,sitesfall2020!AP$13:AP$2390)</f>
        <v>67819.52</v>
      </c>
      <c r="Q433" s="3">
        <f t="shared" si="7"/>
        <v>123.5328233</v>
      </c>
      <c r="R433" s="3">
        <f t="shared" si="8"/>
        <v>729.2421505</v>
      </c>
      <c r="S433" s="3">
        <f t="shared" si="9"/>
        <v>0</v>
      </c>
      <c r="T433" s="3">
        <f t="shared" si="10"/>
        <v>0</v>
      </c>
      <c r="V433" s="3">
        <f t="shared" si="11"/>
        <v>169727.6835</v>
      </c>
      <c r="W433" s="3">
        <f t="shared" si="12"/>
        <v>101908.1635</v>
      </c>
      <c r="X433" s="3">
        <f t="shared" si="13"/>
        <v>185.6250702</v>
      </c>
    </row>
    <row r="434" ht="14.25" customHeight="1">
      <c r="A434" s="42">
        <v>4119.0</v>
      </c>
      <c r="B434" s="42">
        <v>7.0</v>
      </c>
      <c r="C434" s="37">
        <v>7.0</v>
      </c>
      <c r="D434" s="37">
        <f t="shared" si="17"/>
        <v>7</v>
      </c>
      <c r="E434" s="19" t="s">
        <v>478</v>
      </c>
      <c r="F434" s="43">
        <f t="shared" si="5"/>
        <v>0</v>
      </c>
      <c r="G434" s="20">
        <v>4119.0</v>
      </c>
      <c r="H434" s="19" t="s">
        <v>478</v>
      </c>
      <c r="I434" s="3">
        <f>SUMIF(sitesfall2020!$A$13:$A$2390, Districts!$G434, sitesfall2020!H$13:H$2390)</f>
        <v>89</v>
      </c>
      <c r="J434" s="3">
        <f>SUMIF(sitesfall2020!$A$13:$A$2390, Districts!$G434, sitesfall2020!I$13:I$2390)</f>
        <v>19</v>
      </c>
      <c r="K434" s="3">
        <f>SUMIF(sitesfall2020!$A$13:$A$2390, Districts!$G434, sitesfall2020!J$13:J$2390)</f>
        <v>0</v>
      </c>
      <c r="L434" s="3">
        <f>SUMIF(sitesfall2020!$A$13:$A$2390, Districts!$G434, sitesfall2020!K$13:K$2390)</f>
        <v>19</v>
      </c>
      <c r="M434" s="44">
        <f t="shared" si="6"/>
        <v>0.2134831461</v>
      </c>
      <c r="N434" s="3">
        <f>SUMIF(sitesfall2020!$A$13:$A$2390, Districts!$G434, sitesfall2020!O$13:O$2390)</f>
        <v>17413.12</v>
      </c>
      <c r="O434" s="3"/>
      <c r="P434" s="3">
        <f>SUMIF(sitesfall2020!$Z$13:$Z$2390,$G434,sitesfall2020!AP$13:AP$2390)</f>
        <v>17413.12</v>
      </c>
      <c r="Q434" s="3">
        <f t="shared" si="7"/>
        <v>195.6530337</v>
      </c>
      <c r="R434" s="3">
        <f t="shared" si="8"/>
        <v>916.48</v>
      </c>
      <c r="S434" s="3">
        <f t="shared" si="9"/>
        <v>0</v>
      </c>
      <c r="T434" s="3">
        <f t="shared" si="10"/>
        <v>0</v>
      </c>
      <c r="V434" s="3">
        <f t="shared" si="11"/>
        <v>34675.54825</v>
      </c>
      <c r="W434" s="3">
        <f t="shared" si="12"/>
        <v>17262.42825</v>
      </c>
      <c r="X434" s="3">
        <f t="shared" si="13"/>
        <v>193.959868</v>
      </c>
    </row>
    <row r="435" ht="14.25" customHeight="1">
      <c r="A435" s="42">
        <v>4120.0</v>
      </c>
      <c r="B435" s="42">
        <v>7.0</v>
      </c>
      <c r="C435" s="37">
        <v>7.0</v>
      </c>
      <c r="D435" s="37">
        <f t="shared" si="17"/>
        <v>7</v>
      </c>
      <c r="E435" s="19" t="s">
        <v>479</v>
      </c>
      <c r="F435" s="43">
        <f t="shared" si="5"/>
        <v>0</v>
      </c>
      <c r="G435" s="20">
        <v>4120.0</v>
      </c>
      <c r="H435" s="19" t="s">
        <v>479</v>
      </c>
      <c r="I435" s="3">
        <f>SUMIF(sitesfall2020!$A$13:$A$2390, Districts!$G435, sitesfall2020!H$13:H$2390)</f>
        <v>1203</v>
      </c>
      <c r="J435" s="3">
        <f>SUMIF(sitesfall2020!$A$13:$A$2390, Districts!$G435, sitesfall2020!I$13:I$2390)</f>
        <v>60</v>
      </c>
      <c r="K435" s="3">
        <f>SUMIF(sitesfall2020!$A$13:$A$2390, Districts!$G435, sitesfall2020!J$13:J$2390)</f>
        <v>18</v>
      </c>
      <c r="L435" s="3">
        <f>SUMIF(sitesfall2020!$A$13:$A$2390, Districts!$G435, sitesfall2020!K$13:K$2390)</f>
        <v>69</v>
      </c>
      <c r="M435" s="44">
        <f t="shared" si="6"/>
        <v>0.06483790524</v>
      </c>
      <c r="N435" s="3">
        <f>SUMIF(sitesfall2020!$A$13:$A$2390, Districts!$G435, sitesfall2020!O$13:O$2390)</f>
        <v>17470.4</v>
      </c>
      <c r="O435" s="3"/>
      <c r="P435" s="3">
        <f>SUMIF(sitesfall2020!$Z$13:$Z$2390,$G435,sitesfall2020!AP$13:AP$2390)</f>
        <v>17470.4</v>
      </c>
      <c r="Q435" s="3">
        <f t="shared" si="7"/>
        <v>14.52236076</v>
      </c>
      <c r="R435" s="3">
        <f t="shared" si="8"/>
        <v>253.1942029</v>
      </c>
      <c r="S435" s="3">
        <f t="shared" si="9"/>
        <v>0</v>
      </c>
      <c r="T435" s="3">
        <f t="shared" si="10"/>
        <v>0</v>
      </c>
      <c r="V435" s="3">
        <f t="shared" si="11"/>
        <v>125926.991</v>
      </c>
      <c r="W435" s="3">
        <f t="shared" si="12"/>
        <v>108456.591</v>
      </c>
      <c r="X435" s="3">
        <f t="shared" si="13"/>
        <v>90.15510474</v>
      </c>
    </row>
    <row r="436" ht="14.25" customHeight="1">
      <c r="A436" s="42">
        <v>4121.0</v>
      </c>
      <c r="B436" s="42">
        <v>7.0</v>
      </c>
      <c r="C436" s="37">
        <v>7.0</v>
      </c>
      <c r="D436" s="37">
        <f t="shared" si="17"/>
        <v>7</v>
      </c>
      <c r="E436" s="19" t="s">
        <v>480</v>
      </c>
      <c r="F436" s="43">
        <f t="shared" si="5"/>
        <v>0</v>
      </c>
      <c r="G436" s="20">
        <v>4121.0</v>
      </c>
      <c r="H436" s="19" t="s">
        <v>480</v>
      </c>
      <c r="I436" s="3">
        <f>SUMIF(sitesfall2020!$A$13:$A$2390, Districts!$G436, sitesfall2020!H$13:H$2390)</f>
        <v>313</v>
      </c>
      <c r="J436" s="3">
        <f>SUMIF(sitesfall2020!$A$13:$A$2390, Districts!$G436, sitesfall2020!I$13:I$2390)</f>
        <v>286</v>
      </c>
      <c r="K436" s="3">
        <f>SUMIF(sitesfall2020!$A$13:$A$2390, Districts!$G436, sitesfall2020!J$13:J$2390)</f>
        <v>10</v>
      </c>
      <c r="L436" s="3">
        <f>SUMIF(sitesfall2020!$A$13:$A$2390, Districts!$G436, sitesfall2020!K$13:K$2390)</f>
        <v>291</v>
      </c>
      <c r="M436" s="44">
        <f t="shared" si="6"/>
        <v>0.945686901</v>
      </c>
      <c r="N436" s="3">
        <f>SUMIF(sitesfall2020!$A$13:$A$2390, Districts!$G436, sitesfall2020!O$13:O$2390)</f>
        <v>1000108.8</v>
      </c>
      <c r="O436" s="3"/>
      <c r="P436" s="3">
        <f>SUMIF(sitesfall2020!$Z$13:$Z$2390,$G436,sitesfall2020!AP$13:AP$2390)</f>
        <v>1000108.8</v>
      </c>
      <c r="Q436" s="3">
        <f t="shared" si="7"/>
        <v>3195.235783</v>
      </c>
      <c r="R436" s="3">
        <f t="shared" si="8"/>
        <v>3436.8</v>
      </c>
      <c r="S436" s="3">
        <f t="shared" si="9"/>
        <v>0</v>
      </c>
      <c r="T436" s="3">
        <f t="shared" si="10"/>
        <v>0</v>
      </c>
      <c r="V436" s="3">
        <f t="shared" si="11"/>
        <v>531083.3969</v>
      </c>
      <c r="W436" s="3">
        <f t="shared" si="12"/>
        <v>-469025.4031</v>
      </c>
      <c r="X436" s="3">
        <f t="shared" si="13"/>
        <v>-1498.483716</v>
      </c>
    </row>
    <row r="437" ht="14.25" customHeight="1">
      <c r="A437" s="42">
        <v>4122.0</v>
      </c>
      <c r="B437" s="42">
        <v>7.0</v>
      </c>
      <c r="C437" s="37">
        <v>7.0</v>
      </c>
      <c r="D437" s="37">
        <f t="shared" si="17"/>
        <v>7</v>
      </c>
      <c r="E437" s="19" t="s">
        <v>481</v>
      </c>
      <c r="F437" s="43">
        <f t="shared" si="5"/>
        <v>0</v>
      </c>
      <c r="G437" s="20">
        <v>4122.0</v>
      </c>
      <c r="H437" s="19" t="s">
        <v>481</v>
      </c>
      <c r="I437" s="3">
        <f>SUMIF(sitesfall2020!$A$13:$A$2390, Districts!$G437, sitesfall2020!H$13:H$2390)</f>
        <v>1431</v>
      </c>
      <c r="J437" s="3">
        <f>SUMIF(sitesfall2020!$A$13:$A$2390, Districts!$G437, sitesfall2020!I$13:I$2390)</f>
        <v>195</v>
      </c>
      <c r="K437" s="3">
        <f>SUMIF(sitesfall2020!$A$13:$A$2390, Districts!$G437, sitesfall2020!J$13:J$2390)</f>
        <v>43</v>
      </c>
      <c r="L437" s="3">
        <f>SUMIF(sitesfall2020!$A$13:$A$2390, Districts!$G437, sitesfall2020!K$13:K$2390)</f>
        <v>216.5</v>
      </c>
      <c r="M437" s="44">
        <f t="shared" si="6"/>
        <v>0.1663172607</v>
      </c>
      <c r="N437" s="3">
        <f>SUMIF(sitesfall2020!$A$13:$A$2390, Districts!$G437, sitesfall2020!O$13:O$2390)</f>
        <v>142283.52</v>
      </c>
      <c r="O437" s="3"/>
      <c r="P437" s="3">
        <f>SUMIF(sitesfall2020!$Z$13:$Z$2390,$G437,sitesfall2020!AP$13:AP$2390)</f>
        <v>142283.52</v>
      </c>
      <c r="Q437" s="3">
        <f t="shared" si="7"/>
        <v>99.42943396</v>
      </c>
      <c r="R437" s="3">
        <f t="shared" si="8"/>
        <v>657.1987067</v>
      </c>
      <c r="S437" s="3">
        <f t="shared" si="9"/>
        <v>0</v>
      </c>
      <c r="T437" s="3">
        <f t="shared" si="10"/>
        <v>0</v>
      </c>
      <c r="V437" s="3">
        <f t="shared" si="11"/>
        <v>395118.7471</v>
      </c>
      <c r="W437" s="3">
        <f t="shared" si="12"/>
        <v>252835.2271</v>
      </c>
      <c r="X437" s="3">
        <f t="shared" si="13"/>
        <v>176.6842957</v>
      </c>
    </row>
    <row r="438" ht="14.25" customHeight="1">
      <c r="A438" s="42">
        <v>4124.0</v>
      </c>
      <c r="B438" s="42">
        <v>7.0</v>
      </c>
      <c r="C438" s="37">
        <v>7.0</v>
      </c>
      <c r="D438" s="37">
        <f t="shared" si="17"/>
        <v>7</v>
      </c>
      <c r="E438" s="19" t="s">
        <v>482</v>
      </c>
      <c r="F438" s="43">
        <f t="shared" si="5"/>
        <v>0</v>
      </c>
      <c r="G438" s="20">
        <v>4124.0</v>
      </c>
      <c r="H438" s="19" t="s">
        <v>482</v>
      </c>
      <c r="I438" s="3">
        <f>SUMIF(sitesfall2020!$A$13:$A$2390, Districts!$G438, sitesfall2020!H$13:H$2390)</f>
        <v>568</v>
      </c>
      <c r="J438" s="3">
        <f>SUMIF(sitesfall2020!$A$13:$A$2390, Districts!$G438, sitesfall2020!I$13:I$2390)</f>
        <v>139</v>
      </c>
      <c r="K438" s="3">
        <f>SUMIF(sitesfall2020!$A$13:$A$2390, Districts!$G438, sitesfall2020!J$13:J$2390)</f>
        <v>38</v>
      </c>
      <c r="L438" s="3">
        <f>SUMIF(sitesfall2020!$A$13:$A$2390, Districts!$G438, sitesfall2020!K$13:K$2390)</f>
        <v>158</v>
      </c>
      <c r="M438" s="44">
        <f t="shared" si="6"/>
        <v>0.3116197183</v>
      </c>
      <c r="N438" s="3">
        <f>SUMIF(sitesfall2020!$A$13:$A$2390, Districts!$G438, sitesfall2020!O$13:O$2390)</f>
        <v>188852.16</v>
      </c>
      <c r="O438" s="3"/>
      <c r="P438" s="3">
        <f>SUMIF(sitesfall2020!$Z$13:$Z$2390,$G438,sitesfall2020!AP$13:AP$2390)</f>
        <v>188852.16</v>
      </c>
      <c r="Q438" s="3">
        <f t="shared" si="7"/>
        <v>332.4861972</v>
      </c>
      <c r="R438" s="3">
        <f t="shared" si="8"/>
        <v>1195.266835</v>
      </c>
      <c r="S438" s="3">
        <f t="shared" si="9"/>
        <v>0</v>
      </c>
      <c r="T438" s="3">
        <f t="shared" si="10"/>
        <v>0</v>
      </c>
      <c r="V438" s="3">
        <f t="shared" si="11"/>
        <v>288354.5591</v>
      </c>
      <c r="W438" s="3">
        <f t="shared" si="12"/>
        <v>99502.39912</v>
      </c>
      <c r="X438" s="3">
        <f t="shared" si="13"/>
        <v>175.1802801</v>
      </c>
    </row>
    <row r="439" ht="14.25" customHeight="1">
      <c r="A439" s="42">
        <v>4126.0</v>
      </c>
      <c r="B439" s="42">
        <v>7.0</v>
      </c>
      <c r="C439" s="37">
        <v>7.0</v>
      </c>
      <c r="D439" s="37">
        <f t="shared" si="17"/>
        <v>7</v>
      </c>
      <c r="E439" s="19" t="s">
        <v>483</v>
      </c>
      <c r="F439" s="43">
        <f t="shared" si="5"/>
        <v>0</v>
      </c>
      <c r="G439" s="20">
        <v>4126.0</v>
      </c>
      <c r="H439" s="19" t="s">
        <v>483</v>
      </c>
      <c r="I439" s="3">
        <f>SUMIF(sitesfall2020!$A$13:$A$2390, Districts!$G439, sitesfall2020!H$13:H$2390)</f>
        <v>789</v>
      </c>
      <c r="J439" s="3">
        <f>SUMIF(sitesfall2020!$A$13:$A$2390, Districts!$G439, sitesfall2020!I$13:I$2390)</f>
        <v>425</v>
      </c>
      <c r="K439" s="3">
        <f>SUMIF(sitesfall2020!$A$13:$A$2390, Districts!$G439, sitesfall2020!J$13:J$2390)</f>
        <v>131</v>
      </c>
      <c r="L439" s="3">
        <f>SUMIF(sitesfall2020!$A$13:$A$2390, Districts!$G439, sitesfall2020!K$13:K$2390)</f>
        <v>490.5</v>
      </c>
      <c r="M439" s="44">
        <f t="shared" si="6"/>
        <v>0.7046894804</v>
      </c>
      <c r="N439" s="3">
        <f>SUMIF(sitesfall2020!$A$13:$A$2390, Districts!$G439, sitesfall2020!O$13:O$2390)</f>
        <v>1310108.16</v>
      </c>
      <c r="O439" s="3"/>
      <c r="P439" s="3">
        <f>SUMIF(sitesfall2020!$Z$13:$Z$2390,$G439,sitesfall2020!AP$13:AP$2390)</f>
        <v>1310108.16</v>
      </c>
      <c r="Q439" s="3">
        <f t="shared" si="7"/>
        <v>1660.466616</v>
      </c>
      <c r="R439" s="3">
        <f t="shared" si="8"/>
        <v>2670.964648</v>
      </c>
      <c r="S439" s="3">
        <f t="shared" si="9"/>
        <v>0</v>
      </c>
      <c r="T439" s="3">
        <f t="shared" si="10"/>
        <v>0</v>
      </c>
      <c r="V439" s="3">
        <f t="shared" si="11"/>
        <v>895176.6535</v>
      </c>
      <c r="W439" s="3">
        <f t="shared" si="12"/>
        <v>-414931.5065</v>
      </c>
      <c r="X439" s="3">
        <f t="shared" si="13"/>
        <v>-525.8954455</v>
      </c>
    </row>
    <row r="440" ht="14.25" customHeight="1">
      <c r="A440" s="42">
        <v>4127.0</v>
      </c>
      <c r="B440" s="42">
        <v>7.0</v>
      </c>
      <c r="C440" s="37">
        <v>7.0</v>
      </c>
      <c r="D440" s="37">
        <f t="shared" si="17"/>
        <v>7</v>
      </c>
      <c r="E440" s="19" t="s">
        <v>484</v>
      </c>
      <c r="F440" s="43">
        <f t="shared" si="5"/>
        <v>0</v>
      </c>
      <c r="G440" s="20">
        <v>4127.0</v>
      </c>
      <c r="H440" s="19" t="s">
        <v>484</v>
      </c>
      <c r="I440" s="3">
        <f>SUMIF(sitesfall2020!$A$13:$A$2390, Districts!$G440, sitesfall2020!H$13:H$2390)</f>
        <v>95</v>
      </c>
      <c r="J440" s="3">
        <f>SUMIF(sitesfall2020!$A$13:$A$2390, Districts!$G440, sitesfall2020!I$13:I$2390)</f>
        <v>44</v>
      </c>
      <c r="K440" s="3">
        <f>SUMIF(sitesfall2020!$A$13:$A$2390, Districts!$G440, sitesfall2020!J$13:J$2390)</f>
        <v>10</v>
      </c>
      <c r="L440" s="3">
        <f>SUMIF(sitesfall2020!$A$13:$A$2390, Districts!$G440, sitesfall2020!K$13:K$2390)</f>
        <v>49</v>
      </c>
      <c r="M440" s="44">
        <f t="shared" si="6"/>
        <v>0.5684210526</v>
      </c>
      <c r="N440" s="3">
        <f>SUMIF(sitesfall2020!$A$13:$A$2390, Districts!$G440, sitesfall2020!O$13:O$2390)</f>
        <v>108602.88</v>
      </c>
      <c r="O440" s="3"/>
      <c r="P440" s="3">
        <f>SUMIF(sitesfall2020!$Z$13:$Z$2390,$G440,sitesfall2020!AP$13:AP$2390)</f>
        <v>108602.88</v>
      </c>
      <c r="Q440" s="3">
        <f t="shared" si="7"/>
        <v>1143.188211</v>
      </c>
      <c r="R440" s="3">
        <f t="shared" si="8"/>
        <v>2216.385306</v>
      </c>
      <c r="S440" s="3">
        <f t="shared" si="9"/>
        <v>0</v>
      </c>
      <c r="T440" s="3">
        <f t="shared" si="10"/>
        <v>0</v>
      </c>
      <c r="V440" s="3">
        <f t="shared" si="11"/>
        <v>89426.4139</v>
      </c>
      <c r="W440" s="3">
        <f t="shared" si="12"/>
        <v>-19176.4661</v>
      </c>
      <c r="X440" s="3">
        <f t="shared" si="13"/>
        <v>-201.8575379</v>
      </c>
    </row>
    <row r="441" ht="14.25" customHeight="1">
      <c r="A441" s="42">
        <v>4131.0</v>
      </c>
      <c r="B441" s="42">
        <v>7.0</v>
      </c>
      <c r="C441" s="37">
        <v>7.0</v>
      </c>
      <c r="D441" s="37">
        <f t="shared" si="17"/>
        <v>7</v>
      </c>
      <c r="E441" s="19" t="s">
        <v>485</v>
      </c>
      <c r="F441" s="43">
        <f t="shared" si="5"/>
        <v>0</v>
      </c>
      <c r="G441" s="20">
        <v>4131.0</v>
      </c>
      <c r="H441" s="19" t="s">
        <v>485</v>
      </c>
      <c r="I441" s="3">
        <f>SUMIF(sitesfall2020!$A$13:$A$2390, Districts!$G441, sitesfall2020!H$13:H$2390)</f>
        <v>427</v>
      </c>
      <c r="J441" s="3">
        <f>SUMIF(sitesfall2020!$A$13:$A$2390, Districts!$G441, sitesfall2020!I$13:I$2390)</f>
        <v>427</v>
      </c>
      <c r="K441" s="3">
        <f>SUMIF(sitesfall2020!$A$13:$A$2390, Districts!$G441, sitesfall2020!J$13:J$2390)</f>
        <v>0</v>
      </c>
      <c r="L441" s="3">
        <f>SUMIF(sitesfall2020!$A$13:$A$2390, Districts!$G441, sitesfall2020!K$13:K$2390)</f>
        <v>427</v>
      </c>
      <c r="M441" s="44">
        <f t="shared" si="6"/>
        <v>1</v>
      </c>
      <c r="N441" s="3">
        <f>SUMIF(sitesfall2020!$A$13:$A$2390, Districts!$G441, sitesfall2020!O$13:O$2390)</f>
        <v>1467513.6</v>
      </c>
      <c r="O441" s="3"/>
      <c r="P441" s="3">
        <f>SUMIF(sitesfall2020!$Z$13:$Z$2390,$G441,sitesfall2020!AP$13:AP$2390)</f>
        <v>1467513.6</v>
      </c>
      <c r="Q441" s="3">
        <f t="shared" si="7"/>
        <v>3436.8</v>
      </c>
      <c r="R441" s="3">
        <f t="shared" si="8"/>
        <v>3436.8</v>
      </c>
      <c r="S441" s="3">
        <f t="shared" si="9"/>
        <v>0</v>
      </c>
      <c r="T441" s="3">
        <f t="shared" si="10"/>
        <v>0</v>
      </c>
      <c r="V441" s="3">
        <f t="shared" si="11"/>
        <v>779287.3212</v>
      </c>
      <c r="W441" s="3">
        <f t="shared" si="12"/>
        <v>-688226.2788</v>
      </c>
      <c r="X441" s="3">
        <f t="shared" si="13"/>
        <v>-1611.771145</v>
      </c>
    </row>
    <row r="442" ht="14.25" customHeight="1">
      <c r="A442" s="42">
        <v>4132.0</v>
      </c>
      <c r="B442" s="42">
        <v>7.0</v>
      </c>
      <c r="C442" s="37">
        <v>7.0</v>
      </c>
      <c r="D442" s="37">
        <f t="shared" si="17"/>
        <v>7</v>
      </c>
      <c r="E442" s="19" t="s">
        <v>486</v>
      </c>
      <c r="F442" s="43">
        <f t="shared" si="5"/>
        <v>0</v>
      </c>
      <c r="G442" s="20">
        <v>4132.0</v>
      </c>
      <c r="H442" s="19" t="s">
        <v>486</v>
      </c>
      <c r="I442" s="3">
        <f>SUMIF(sitesfall2020!$A$13:$A$2390, Districts!$G442, sitesfall2020!H$13:H$2390)</f>
        <v>544</v>
      </c>
      <c r="J442" s="3">
        <f>SUMIF(sitesfall2020!$A$13:$A$2390, Districts!$G442, sitesfall2020!I$13:I$2390)</f>
        <v>188</v>
      </c>
      <c r="K442" s="3">
        <f>SUMIF(sitesfall2020!$A$13:$A$2390, Districts!$G442, sitesfall2020!J$13:J$2390)</f>
        <v>79</v>
      </c>
      <c r="L442" s="3">
        <f>SUMIF(sitesfall2020!$A$13:$A$2390, Districts!$G442, sitesfall2020!K$13:K$2390)</f>
        <v>227.5</v>
      </c>
      <c r="M442" s="44">
        <f t="shared" si="6"/>
        <v>0.4908088235</v>
      </c>
      <c r="N442" s="3">
        <f>SUMIF(sitesfall2020!$A$13:$A$2390, Districts!$G442, sitesfall2020!O$13:O$2390)</f>
        <v>408750.08</v>
      </c>
      <c r="O442" s="3"/>
      <c r="P442" s="3">
        <f>SUMIF(sitesfall2020!$Z$13:$Z$2390,$G442,sitesfall2020!AP$13:AP$2390)</f>
        <v>408750.08</v>
      </c>
      <c r="Q442" s="3">
        <f t="shared" si="7"/>
        <v>751.3788235</v>
      </c>
      <c r="R442" s="3">
        <f t="shared" si="8"/>
        <v>1796.703648</v>
      </c>
      <c r="S442" s="3">
        <f t="shared" si="9"/>
        <v>0</v>
      </c>
      <c r="T442" s="3">
        <f t="shared" si="10"/>
        <v>0</v>
      </c>
      <c r="V442" s="3">
        <f t="shared" si="11"/>
        <v>415194.0646</v>
      </c>
      <c r="W442" s="3">
        <f t="shared" si="12"/>
        <v>6443.984552</v>
      </c>
      <c r="X442" s="3">
        <f t="shared" si="13"/>
        <v>11.84555984</v>
      </c>
    </row>
    <row r="443" ht="14.25" customHeight="1">
      <c r="A443" s="42">
        <v>4135.0</v>
      </c>
      <c r="B443" s="42">
        <v>7.0</v>
      </c>
      <c r="C443" s="37">
        <v>7.0</v>
      </c>
      <c r="D443" s="37">
        <f t="shared" si="17"/>
        <v>7</v>
      </c>
      <c r="E443" s="19" t="s">
        <v>487</v>
      </c>
      <c r="F443" s="43">
        <f t="shared" si="5"/>
        <v>0</v>
      </c>
      <c r="G443" s="20">
        <v>4135.0</v>
      </c>
      <c r="H443" s="19" t="s">
        <v>487</v>
      </c>
      <c r="I443" s="3">
        <f>SUMIF(sitesfall2020!$A$13:$A$2390, Districts!$G443, sitesfall2020!H$13:H$2390)</f>
        <v>420</v>
      </c>
      <c r="J443" s="3">
        <f>SUMIF(sitesfall2020!$A$13:$A$2390, Districts!$G443, sitesfall2020!I$13:I$2390)</f>
        <v>413</v>
      </c>
      <c r="K443" s="3">
        <f>SUMIF(sitesfall2020!$A$13:$A$2390, Districts!$G443, sitesfall2020!J$13:J$2390)</f>
        <v>2</v>
      </c>
      <c r="L443" s="3">
        <f>SUMIF(sitesfall2020!$A$13:$A$2390, Districts!$G443, sitesfall2020!K$13:K$2390)</f>
        <v>414</v>
      </c>
      <c r="M443" s="44">
        <f t="shared" si="6"/>
        <v>0.9880952381</v>
      </c>
      <c r="N443" s="3">
        <f>SUMIF(sitesfall2020!$A$13:$A$2390, Districts!$G443, sitesfall2020!O$13:O$2390)</f>
        <v>1422835.2</v>
      </c>
      <c r="O443" s="3"/>
      <c r="P443" s="3">
        <f>SUMIF(sitesfall2020!$Z$13:$Z$2390,$G443,sitesfall2020!AP$13:AP$2390)</f>
        <v>1422835.2</v>
      </c>
      <c r="Q443" s="3">
        <f t="shared" si="7"/>
        <v>3387.702857</v>
      </c>
      <c r="R443" s="3">
        <f t="shared" si="8"/>
        <v>3436.8</v>
      </c>
      <c r="S443" s="3">
        <f t="shared" si="9"/>
        <v>0</v>
      </c>
      <c r="T443" s="3">
        <f t="shared" si="10"/>
        <v>0</v>
      </c>
      <c r="V443" s="3">
        <f t="shared" si="11"/>
        <v>755561.946</v>
      </c>
      <c r="W443" s="3">
        <f t="shared" si="12"/>
        <v>-667273.254</v>
      </c>
      <c r="X443" s="3">
        <f t="shared" si="13"/>
        <v>-1588.745843</v>
      </c>
    </row>
    <row r="444" ht="14.25" customHeight="1">
      <c r="A444" s="42">
        <v>4137.0</v>
      </c>
      <c r="B444" s="42">
        <v>7.0</v>
      </c>
      <c r="C444" s="37">
        <v>7.0</v>
      </c>
      <c r="D444" s="37">
        <f t="shared" si="17"/>
        <v>7</v>
      </c>
      <c r="E444" s="19" t="s">
        <v>488</v>
      </c>
      <c r="F444" s="43">
        <f t="shared" si="5"/>
        <v>0</v>
      </c>
      <c r="G444" s="20">
        <v>4137.0</v>
      </c>
      <c r="H444" s="19" t="s">
        <v>488</v>
      </c>
      <c r="I444" s="3">
        <f>SUMIF(sitesfall2020!$A$13:$A$2390, Districts!$G444, sitesfall2020!H$13:H$2390)</f>
        <v>140</v>
      </c>
      <c r="J444" s="3">
        <f>SUMIF(sitesfall2020!$A$13:$A$2390, Districts!$G444, sitesfall2020!I$13:I$2390)</f>
        <v>9</v>
      </c>
      <c r="K444" s="3">
        <f>SUMIF(sitesfall2020!$A$13:$A$2390, Districts!$G444, sitesfall2020!J$13:J$2390)</f>
        <v>10</v>
      </c>
      <c r="L444" s="3">
        <f>SUMIF(sitesfall2020!$A$13:$A$2390, Districts!$G444, sitesfall2020!K$13:K$2390)</f>
        <v>14</v>
      </c>
      <c r="M444" s="44">
        <f t="shared" si="6"/>
        <v>0.1357142857</v>
      </c>
      <c r="N444" s="3">
        <f>SUMIF(sitesfall2020!$A$13:$A$2390, Districts!$G444, sitesfall2020!O$13:O$2390)</f>
        <v>6014.4</v>
      </c>
      <c r="O444" s="3"/>
      <c r="P444" s="3">
        <f>SUMIF(sitesfall2020!$Z$13:$Z$2390,$G444,sitesfall2020!AP$13:AP$2390)</f>
        <v>6014.4</v>
      </c>
      <c r="Q444" s="3">
        <f t="shared" si="7"/>
        <v>42.96</v>
      </c>
      <c r="R444" s="3">
        <f t="shared" si="8"/>
        <v>429.6</v>
      </c>
      <c r="S444" s="3">
        <f t="shared" si="9"/>
        <v>0</v>
      </c>
      <c r="T444" s="3">
        <f t="shared" si="10"/>
        <v>0</v>
      </c>
      <c r="V444" s="3">
        <f t="shared" si="11"/>
        <v>25550.40397</v>
      </c>
      <c r="W444" s="3">
        <f t="shared" si="12"/>
        <v>19536.00397</v>
      </c>
      <c r="X444" s="3">
        <f t="shared" si="13"/>
        <v>139.5428855</v>
      </c>
    </row>
    <row r="445" ht="14.25" customHeight="1">
      <c r="A445" s="42">
        <v>4139.0</v>
      </c>
      <c r="B445" s="42">
        <v>7.0</v>
      </c>
      <c r="C445" s="37">
        <v>7.0</v>
      </c>
      <c r="D445" s="37">
        <f t="shared" si="17"/>
        <v>7</v>
      </c>
      <c r="E445" s="19" t="s">
        <v>489</v>
      </c>
      <c r="F445" s="43">
        <f t="shared" si="5"/>
        <v>0</v>
      </c>
      <c r="G445" s="20">
        <v>4139.0</v>
      </c>
      <c r="H445" s="19" t="s">
        <v>489</v>
      </c>
      <c r="I445" s="3">
        <f>SUMIF(sitesfall2020!$A$13:$A$2390, Districts!$G445, sitesfall2020!H$13:H$2390)</f>
        <v>143</v>
      </c>
      <c r="J445" s="3">
        <f>SUMIF(sitesfall2020!$A$13:$A$2390, Districts!$G445, sitesfall2020!I$13:I$2390)</f>
        <v>143</v>
      </c>
      <c r="K445" s="3">
        <f>SUMIF(sitesfall2020!$A$13:$A$2390, Districts!$G445, sitesfall2020!J$13:J$2390)</f>
        <v>0</v>
      </c>
      <c r="L445" s="3">
        <f>SUMIF(sitesfall2020!$A$13:$A$2390, Districts!$G445, sitesfall2020!K$13:K$2390)</f>
        <v>143</v>
      </c>
      <c r="M445" s="44">
        <f t="shared" si="6"/>
        <v>1</v>
      </c>
      <c r="N445" s="3">
        <f>SUMIF(sitesfall2020!$A$13:$A$2390, Districts!$G445, sitesfall2020!O$13:O$2390)</f>
        <v>491462.4</v>
      </c>
      <c r="O445" s="3"/>
      <c r="P445" s="3">
        <f>SUMIF(sitesfall2020!$Z$13:$Z$2390,$G445,sitesfall2020!AP$13:AP$2390)</f>
        <v>491462.4</v>
      </c>
      <c r="Q445" s="3">
        <f t="shared" si="7"/>
        <v>3436.8</v>
      </c>
      <c r="R445" s="3">
        <f t="shared" si="8"/>
        <v>3436.8</v>
      </c>
      <c r="S445" s="3">
        <f t="shared" si="9"/>
        <v>0</v>
      </c>
      <c r="T445" s="3">
        <f t="shared" si="10"/>
        <v>0</v>
      </c>
      <c r="V445" s="3">
        <f t="shared" si="11"/>
        <v>260979.1263</v>
      </c>
      <c r="W445" s="3">
        <f t="shared" si="12"/>
        <v>-230483.2737</v>
      </c>
      <c r="X445" s="3">
        <f t="shared" si="13"/>
        <v>-1611.771145</v>
      </c>
    </row>
    <row r="446" ht="14.25" customHeight="1">
      <c r="A446" s="42">
        <v>4140.0</v>
      </c>
      <c r="B446" s="42">
        <v>7.0</v>
      </c>
      <c r="C446" s="37">
        <v>7.0</v>
      </c>
      <c r="D446" s="37">
        <f t="shared" si="17"/>
        <v>7</v>
      </c>
      <c r="E446" s="19" t="s">
        <v>490</v>
      </c>
      <c r="F446" s="43">
        <f t="shared" si="5"/>
        <v>0</v>
      </c>
      <c r="G446" s="20">
        <v>4140.0</v>
      </c>
      <c r="H446" s="19" t="s">
        <v>490</v>
      </c>
      <c r="I446" s="3">
        <f>SUMIF(sitesfall2020!$A$13:$A$2390, Districts!$G446, sitesfall2020!H$13:H$2390)</f>
        <v>852</v>
      </c>
      <c r="J446" s="3">
        <f>SUMIF(sitesfall2020!$A$13:$A$2390, Districts!$G446, sitesfall2020!I$13:I$2390)</f>
        <v>50</v>
      </c>
      <c r="K446" s="3">
        <f>SUMIF(sitesfall2020!$A$13:$A$2390, Districts!$G446, sitesfall2020!J$13:J$2390)</f>
        <v>20</v>
      </c>
      <c r="L446" s="3">
        <f>SUMIF(sitesfall2020!$A$13:$A$2390, Districts!$G446, sitesfall2020!K$13:K$2390)</f>
        <v>60</v>
      </c>
      <c r="M446" s="44">
        <f t="shared" si="6"/>
        <v>0.08215962441</v>
      </c>
      <c r="N446" s="3">
        <f>SUMIF(sitesfall2020!$A$13:$A$2390, Districts!$G446, sitesfall2020!O$13:O$2390)</f>
        <v>18157.76</v>
      </c>
      <c r="O446" s="3"/>
      <c r="P446" s="3">
        <f>SUMIF(sitesfall2020!$Z$13:$Z$2390,$G446,sitesfall2020!AP$13:AP$2390)</f>
        <v>18157.76</v>
      </c>
      <c r="Q446" s="3">
        <f t="shared" si="7"/>
        <v>21.31192488</v>
      </c>
      <c r="R446" s="3">
        <f t="shared" si="8"/>
        <v>302.6293333</v>
      </c>
      <c r="S446" s="3">
        <f t="shared" si="9"/>
        <v>0</v>
      </c>
      <c r="T446" s="3">
        <f t="shared" si="10"/>
        <v>0</v>
      </c>
      <c r="V446" s="3">
        <f t="shared" si="11"/>
        <v>109501.7313</v>
      </c>
      <c r="W446" s="3">
        <f t="shared" si="12"/>
        <v>91343.97131</v>
      </c>
      <c r="X446" s="3">
        <f t="shared" si="13"/>
        <v>107.2112339</v>
      </c>
    </row>
    <row r="447" ht="14.25" customHeight="1">
      <c r="A447" s="42">
        <v>4142.0</v>
      </c>
      <c r="B447" s="42">
        <v>7.0</v>
      </c>
      <c r="C447" s="37">
        <v>7.0</v>
      </c>
      <c r="D447" s="37">
        <f t="shared" si="17"/>
        <v>7</v>
      </c>
      <c r="E447" s="19" t="s">
        <v>491</v>
      </c>
      <c r="F447" s="43">
        <f t="shared" si="5"/>
        <v>0</v>
      </c>
      <c r="G447" s="20">
        <v>4142.0</v>
      </c>
      <c r="H447" s="19" t="s">
        <v>491</v>
      </c>
      <c r="I447" s="3">
        <f>SUMIF(sitesfall2020!$A$13:$A$2390, Districts!$G447, sitesfall2020!H$13:H$2390)</f>
        <v>461</v>
      </c>
      <c r="J447" s="3">
        <f>SUMIF(sitesfall2020!$A$13:$A$2390, Districts!$G447, sitesfall2020!I$13:I$2390)</f>
        <v>283</v>
      </c>
      <c r="K447" s="3">
        <f>SUMIF(sitesfall2020!$A$13:$A$2390, Districts!$G447, sitesfall2020!J$13:J$2390)</f>
        <v>0</v>
      </c>
      <c r="L447" s="3">
        <f>SUMIF(sitesfall2020!$A$13:$A$2390, Districts!$G447, sitesfall2020!K$13:K$2390)</f>
        <v>283</v>
      </c>
      <c r="M447" s="44">
        <f t="shared" si="6"/>
        <v>0.6138828633</v>
      </c>
      <c r="N447" s="3">
        <f>SUMIF(sitesfall2020!$A$13:$A$2390, Districts!$G447, sitesfall2020!O$13:O$2390)</f>
        <v>746358.4</v>
      </c>
      <c r="O447" s="3"/>
      <c r="P447" s="3">
        <f>SUMIF(sitesfall2020!$Z$13:$Z$2390,$G447,sitesfall2020!AP$13:AP$2390)</f>
        <v>746358.4</v>
      </c>
      <c r="Q447" s="3">
        <f t="shared" si="7"/>
        <v>1618.998698</v>
      </c>
      <c r="R447" s="3">
        <f t="shared" si="8"/>
        <v>2637.308834</v>
      </c>
      <c r="S447" s="3">
        <f t="shared" si="9"/>
        <v>0</v>
      </c>
      <c r="T447" s="3">
        <f t="shared" si="10"/>
        <v>0</v>
      </c>
      <c r="V447" s="3">
        <f t="shared" si="11"/>
        <v>516483.166</v>
      </c>
      <c r="W447" s="3">
        <f t="shared" si="12"/>
        <v>-229875.234</v>
      </c>
      <c r="X447" s="3">
        <f t="shared" si="13"/>
        <v>-498.6447592</v>
      </c>
    </row>
    <row r="448" ht="14.25" customHeight="1">
      <c r="A448" s="42">
        <v>4143.0</v>
      </c>
      <c r="B448" s="42">
        <v>7.0</v>
      </c>
      <c r="C448" s="37">
        <v>7.0</v>
      </c>
      <c r="D448" s="37">
        <f t="shared" si="17"/>
        <v>7</v>
      </c>
      <c r="E448" s="19" t="s">
        <v>492</v>
      </c>
      <c r="F448" s="43">
        <f t="shared" si="5"/>
        <v>0</v>
      </c>
      <c r="G448" s="20">
        <v>4143.0</v>
      </c>
      <c r="H448" s="19" t="s">
        <v>492</v>
      </c>
      <c r="I448" s="3">
        <f>SUMIF(sitesfall2020!$A$13:$A$2390, Districts!$G448, sitesfall2020!H$13:H$2390)</f>
        <v>789</v>
      </c>
      <c r="J448" s="3">
        <f>SUMIF(sitesfall2020!$A$13:$A$2390, Districts!$G448, sitesfall2020!I$13:I$2390)</f>
        <v>435</v>
      </c>
      <c r="K448" s="3">
        <f>SUMIF(sitesfall2020!$A$13:$A$2390, Districts!$G448, sitesfall2020!J$13:J$2390)</f>
        <v>115</v>
      </c>
      <c r="L448" s="3">
        <f>SUMIF(sitesfall2020!$A$13:$A$2390, Districts!$G448, sitesfall2020!K$13:K$2390)</f>
        <v>492.5</v>
      </c>
      <c r="M448" s="44">
        <f t="shared" si="6"/>
        <v>0.6970849176</v>
      </c>
      <c r="N448" s="3">
        <f>SUMIF(sitesfall2020!$A$13:$A$2390, Districts!$G448, sitesfall2020!O$13:O$2390)</f>
        <v>1320762.24</v>
      </c>
      <c r="O448" s="3"/>
      <c r="P448" s="3">
        <f>SUMIF(sitesfall2020!$Z$13:$Z$2390,$G448,sitesfall2020!AP$13:AP$2390)</f>
        <v>1320762.24</v>
      </c>
      <c r="Q448" s="3">
        <f t="shared" si="7"/>
        <v>1673.969886</v>
      </c>
      <c r="R448" s="3">
        <f t="shared" si="8"/>
        <v>2681.750741</v>
      </c>
      <c r="S448" s="3">
        <f t="shared" si="9"/>
        <v>0</v>
      </c>
      <c r="T448" s="3">
        <f t="shared" si="10"/>
        <v>0</v>
      </c>
      <c r="V448" s="3">
        <f t="shared" si="11"/>
        <v>898826.7112</v>
      </c>
      <c r="W448" s="3">
        <f t="shared" si="12"/>
        <v>-421935.5288</v>
      </c>
      <c r="X448" s="3">
        <f t="shared" si="13"/>
        <v>-534.7725334</v>
      </c>
    </row>
    <row r="449" ht="14.25" customHeight="1">
      <c r="A449" s="42">
        <v>4144.0</v>
      </c>
      <c r="B449" s="42">
        <v>7.0</v>
      </c>
      <c r="C449" s="37">
        <v>7.0</v>
      </c>
      <c r="D449" s="37">
        <f t="shared" si="17"/>
        <v>7</v>
      </c>
      <c r="E449" s="19" t="s">
        <v>493</v>
      </c>
      <c r="F449" s="43">
        <f t="shared" si="5"/>
        <v>0</v>
      </c>
      <c r="G449" s="20">
        <v>4144.0</v>
      </c>
      <c r="H449" s="19" t="s">
        <v>493</v>
      </c>
      <c r="I449" s="3">
        <f>SUMIF(sitesfall2020!$A$13:$A$2390, Districts!$G449, sitesfall2020!H$13:H$2390)</f>
        <v>50</v>
      </c>
      <c r="J449" s="3">
        <f>SUMIF(sitesfall2020!$A$13:$A$2390, Districts!$G449, sitesfall2020!I$13:I$2390)</f>
        <v>4</v>
      </c>
      <c r="K449" s="3">
        <f>SUMIF(sitesfall2020!$A$13:$A$2390, Districts!$G449, sitesfall2020!J$13:J$2390)</f>
        <v>3</v>
      </c>
      <c r="L449" s="3">
        <f>SUMIF(sitesfall2020!$A$13:$A$2390, Districts!$G449, sitesfall2020!K$13:K$2390)</f>
        <v>5.5</v>
      </c>
      <c r="M449" s="44">
        <f t="shared" si="6"/>
        <v>0.14</v>
      </c>
      <c r="N449" s="3">
        <f>SUMIF(sitesfall2020!$A$13:$A$2390, Districts!$G449, sitesfall2020!O$13:O$2390)</f>
        <v>2577.6</v>
      </c>
      <c r="O449" s="3"/>
      <c r="P449" s="3">
        <f>SUMIF(sitesfall2020!$Z$13:$Z$2390,$G449,sitesfall2020!AP$13:AP$2390)</f>
        <v>2577.6</v>
      </c>
      <c r="Q449" s="3">
        <f t="shared" si="7"/>
        <v>51.552</v>
      </c>
      <c r="R449" s="3">
        <f t="shared" si="8"/>
        <v>468.6545455</v>
      </c>
      <c r="S449" s="3">
        <f t="shared" si="9"/>
        <v>0</v>
      </c>
      <c r="T449" s="3">
        <f t="shared" si="10"/>
        <v>0</v>
      </c>
      <c r="V449" s="3">
        <f t="shared" si="11"/>
        <v>10037.6587</v>
      </c>
      <c r="W449" s="3">
        <f t="shared" si="12"/>
        <v>7460.058703</v>
      </c>
      <c r="X449" s="3">
        <f t="shared" si="13"/>
        <v>149.2011741</v>
      </c>
    </row>
    <row r="450" ht="14.25" customHeight="1">
      <c r="A450" s="42">
        <v>4145.0</v>
      </c>
      <c r="B450" s="42">
        <v>7.0</v>
      </c>
      <c r="C450" s="37">
        <v>7.0</v>
      </c>
      <c r="D450" s="37">
        <f t="shared" si="17"/>
        <v>7</v>
      </c>
      <c r="E450" s="19" t="s">
        <v>494</v>
      </c>
      <c r="F450" s="43">
        <f t="shared" si="5"/>
        <v>0</v>
      </c>
      <c r="G450" s="20">
        <v>4145.0</v>
      </c>
      <c r="H450" s="19" t="s">
        <v>494</v>
      </c>
      <c r="I450" s="3">
        <f>SUMIF(sitesfall2020!$A$13:$A$2390, Districts!$G450, sitesfall2020!H$13:H$2390)</f>
        <v>43</v>
      </c>
      <c r="J450" s="3">
        <f>SUMIF(sitesfall2020!$A$13:$A$2390, Districts!$G450, sitesfall2020!I$13:I$2390)</f>
        <v>9</v>
      </c>
      <c r="K450" s="3">
        <f>SUMIF(sitesfall2020!$A$13:$A$2390, Districts!$G450, sitesfall2020!J$13:J$2390)</f>
        <v>2</v>
      </c>
      <c r="L450" s="3">
        <f>SUMIF(sitesfall2020!$A$13:$A$2390, Districts!$G450, sitesfall2020!K$13:K$2390)</f>
        <v>10</v>
      </c>
      <c r="M450" s="44">
        <f t="shared" si="6"/>
        <v>0.2558139535</v>
      </c>
      <c r="N450" s="3">
        <f>SUMIF(sitesfall2020!$A$13:$A$2390, Districts!$G450, sitesfall2020!O$13:O$2390)</f>
        <v>9966.72</v>
      </c>
      <c r="O450" s="3"/>
      <c r="P450" s="3">
        <f>SUMIF(sitesfall2020!$Z$13:$Z$2390,$G450,sitesfall2020!AP$13:AP$2390)</f>
        <v>9966.72</v>
      </c>
      <c r="Q450" s="3">
        <f t="shared" si="7"/>
        <v>231.784186</v>
      </c>
      <c r="R450" s="3">
        <f t="shared" si="8"/>
        <v>996.672</v>
      </c>
      <c r="S450" s="3">
        <f t="shared" si="9"/>
        <v>0</v>
      </c>
      <c r="T450" s="3">
        <f t="shared" si="10"/>
        <v>0</v>
      </c>
      <c r="V450" s="3">
        <f t="shared" si="11"/>
        <v>18250.28855</v>
      </c>
      <c r="W450" s="3">
        <f t="shared" si="12"/>
        <v>8283.568552</v>
      </c>
      <c r="X450" s="3">
        <f t="shared" si="13"/>
        <v>192.6411291</v>
      </c>
    </row>
    <row r="451" ht="14.25" customHeight="1">
      <c r="A451" s="42">
        <v>4146.0</v>
      </c>
      <c r="B451" s="42">
        <v>7.0</v>
      </c>
      <c r="C451" s="37">
        <v>7.0</v>
      </c>
      <c r="D451" s="37">
        <f t="shared" si="17"/>
        <v>7</v>
      </c>
      <c r="E451" s="19" t="s">
        <v>495</v>
      </c>
      <c r="F451" s="43">
        <f t="shared" si="5"/>
        <v>0</v>
      </c>
      <c r="G451" s="20">
        <v>4146.0</v>
      </c>
      <c r="H451" s="19" t="s">
        <v>495</v>
      </c>
      <c r="I451" s="3">
        <f>SUMIF(sitesfall2020!$A$13:$A$2390, Districts!$G451, sitesfall2020!H$13:H$2390)</f>
        <v>92</v>
      </c>
      <c r="J451" s="3">
        <f>SUMIF(sitesfall2020!$A$13:$A$2390, Districts!$G451, sitesfall2020!I$13:I$2390)</f>
        <v>58</v>
      </c>
      <c r="K451" s="3">
        <f>SUMIF(sitesfall2020!$A$13:$A$2390, Districts!$G451, sitesfall2020!J$13:J$2390)</f>
        <v>12</v>
      </c>
      <c r="L451" s="3">
        <f>SUMIF(sitesfall2020!$A$13:$A$2390, Districts!$G451, sitesfall2020!K$13:K$2390)</f>
        <v>64</v>
      </c>
      <c r="M451" s="44">
        <f t="shared" si="6"/>
        <v>0.7608695652</v>
      </c>
      <c r="N451" s="3">
        <f>SUMIF(sitesfall2020!$A$13:$A$2390, Districts!$G451, sitesfall2020!O$13:O$2390)</f>
        <v>191257.92</v>
      </c>
      <c r="O451" s="3"/>
      <c r="P451" s="3">
        <f>SUMIF(sitesfall2020!$Z$13:$Z$2390,$G451,sitesfall2020!AP$13:AP$2390)</f>
        <v>191257.92</v>
      </c>
      <c r="Q451" s="3">
        <f t="shared" si="7"/>
        <v>2078.890435</v>
      </c>
      <c r="R451" s="3">
        <f t="shared" si="8"/>
        <v>2988.405</v>
      </c>
      <c r="S451" s="3">
        <f t="shared" si="9"/>
        <v>0</v>
      </c>
      <c r="T451" s="3">
        <f t="shared" si="10"/>
        <v>0</v>
      </c>
      <c r="V451" s="3">
        <f t="shared" si="11"/>
        <v>116801.8467</v>
      </c>
      <c r="W451" s="3">
        <f t="shared" si="12"/>
        <v>-74456.07327</v>
      </c>
      <c r="X451" s="3">
        <f t="shared" si="13"/>
        <v>-809.3051442</v>
      </c>
    </row>
    <row r="452" ht="14.25" customHeight="1">
      <c r="A452" s="42">
        <v>4150.0</v>
      </c>
      <c r="B452" s="42">
        <v>7.0</v>
      </c>
      <c r="C452" s="37">
        <v>7.0</v>
      </c>
      <c r="D452" s="37">
        <f t="shared" si="17"/>
        <v>7</v>
      </c>
      <c r="E452" s="19" t="s">
        <v>496</v>
      </c>
      <c r="F452" s="43">
        <f t="shared" si="5"/>
        <v>0</v>
      </c>
      <c r="G452" s="20">
        <v>4150.0</v>
      </c>
      <c r="H452" s="19" t="s">
        <v>496</v>
      </c>
      <c r="I452" s="3">
        <f>SUMIF(sitesfall2020!$A$13:$A$2390, Districts!$G452, sitesfall2020!H$13:H$2390)</f>
        <v>237</v>
      </c>
      <c r="J452" s="3">
        <f>SUMIF(sitesfall2020!$A$13:$A$2390, Districts!$G452, sitesfall2020!I$13:I$2390)</f>
        <v>20</v>
      </c>
      <c r="K452" s="3">
        <f>SUMIF(sitesfall2020!$A$13:$A$2390, Districts!$G452, sitesfall2020!J$13:J$2390)</f>
        <v>0</v>
      </c>
      <c r="L452" s="3">
        <f>SUMIF(sitesfall2020!$A$13:$A$2390, Districts!$G452, sitesfall2020!K$13:K$2390)</f>
        <v>20</v>
      </c>
      <c r="M452" s="44">
        <f t="shared" si="6"/>
        <v>0.08438818565</v>
      </c>
      <c r="N452" s="3">
        <f>SUMIF(sitesfall2020!$A$13:$A$2390, Districts!$G452, sitesfall2020!O$13:O$2390)</f>
        <v>7274.56</v>
      </c>
      <c r="O452" s="3"/>
      <c r="P452" s="3">
        <f>SUMIF(sitesfall2020!$Z$13:$Z$2390,$G452,sitesfall2020!AP$13:AP$2390)</f>
        <v>7274.56</v>
      </c>
      <c r="Q452" s="3">
        <f t="shared" si="7"/>
        <v>30.69434599</v>
      </c>
      <c r="R452" s="3">
        <f t="shared" si="8"/>
        <v>363.728</v>
      </c>
      <c r="S452" s="3">
        <f t="shared" si="9"/>
        <v>0</v>
      </c>
      <c r="T452" s="3">
        <f t="shared" si="10"/>
        <v>0</v>
      </c>
      <c r="V452" s="3">
        <f t="shared" si="11"/>
        <v>36500.5771</v>
      </c>
      <c r="W452" s="3">
        <f t="shared" si="12"/>
        <v>29226.0171</v>
      </c>
      <c r="X452" s="3">
        <f t="shared" si="13"/>
        <v>123.3165279</v>
      </c>
    </row>
    <row r="453" ht="14.25" customHeight="1">
      <c r="A453" s="42">
        <v>4151.0</v>
      </c>
      <c r="B453" s="42">
        <v>7.0</v>
      </c>
      <c r="C453" s="37">
        <v>7.0</v>
      </c>
      <c r="D453" s="37">
        <f t="shared" si="17"/>
        <v>7</v>
      </c>
      <c r="E453" s="19" t="s">
        <v>497</v>
      </c>
      <c r="F453" s="43">
        <f t="shared" si="5"/>
        <v>0</v>
      </c>
      <c r="G453" s="20">
        <v>4151.0</v>
      </c>
      <c r="H453" s="19" t="s">
        <v>497</v>
      </c>
      <c r="I453" s="3">
        <f>SUMIF(sitesfall2020!$A$13:$A$2390, Districts!$G453, sitesfall2020!H$13:H$2390)</f>
        <v>109</v>
      </c>
      <c r="J453" s="3">
        <f>SUMIF(sitesfall2020!$A$13:$A$2390, Districts!$G453, sitesfall2020!I$13:I$2390)</f>
        <v>6</v>
      </c>
      <c r="K453" s="3">
        <f>SUMIF(sitesfall2020!$A$13:$A$2390, Districts!$G453, sitesfall2020!J$13:J$2390)</f>
        <v>3</v>
      </c>
      <c r="L453" s="3">
        <f>SUMIF(sitesfall2020!$A$13:$A$2390, Districts!$G453, sitesfall2020!K$13:K$2390)</f>
        <v>7.5</v>
      </c>
      <c r="M453" s="44">
        <f t="shared" si="6"/>
        <v>0.08256880734</v>
      </c>
      <c r="N453" s="3">
        <f>SUMIF(sitesfall2020!$A$13:$A$2390, Districts!$G453, sitesfall2020!O$13:O$2390)</f>
        <v>2233.92</v>
      </c>
      <c r="O453" s="3"/>
      <c r="P453" s="3">
        <f>SUMIF(sitesfall2020!$Z$13:$Z$2390,$G453,sitesfall2020!AP$13:AP$2390)</f>
        <v>2233.92</v>
      </c>
      <c r="Q453" s="3">
        <f t="shared" si="7"/>
        <v>20.4946789</v>
      </c>
      <c r="R453" s="3">
        <f t="shared" si="8"/>
        <v>297.856</v>
      </c>
      <c r="S453" s="3">
        <f t="shared" si="9"/>
        <v>0</v>
      </c>
      <c r="T453" s="3">
        <f t="shared" si="10"/>
        <v>0</v>
      </c>
      <c r="V453" s="3">
        <f t="shared" si="11"/>
        <v>13687.71641</v>
      </c>
      <c r="W453" s="3">
        <f t="shared" si="12"/>
        <v>11453.79641</v>
      </c>
      <c r="X453" s="3">
        <f t="shared" si="13"/>
        <v>105.080701</v>
      </c>
    </row>
    <row r="454" ht="14.25" customHeight="1">
      <c r="A454" s="42">
        <v>4152.0</v>
      </c>
      <c r="B454" s="42">
        <v>7.0</v>
      </c>
      <c r="C454" s="37">
        <v>7.0</v>
      </c>
      <c r="D454" s="37">
        <f t="shared" si="17"/>
        <v>7</v>
      </c>
      <c r="E454" s="19" t="s">
        <v>498</v>
      </c>
      <c r="F454" s="43">
        <f t="shared" si="5"/>
        <v>0</v>
      </c>
      <c r="G454" s="20">
        <v>4152.0</v>
      </c>
      <c r="H454" s="19" t="s">
        <v>498</v>
      </c>
      <c r="I454" s="3">
        <f>SUMIF(sitesfall2020!$A$13:$A$2390, Districts!$G454, sitesfall2020!H$13:H$2390)</f>
        <v>587</v>
      </c>
      <c r="J454" s="3">
        <f>SUMIF(sitesfall2020!$A$13:$A$2390, Districts!$G454, sitesfall2020!I$13:I$2390)</f>
        <v>25</v>
      </c>
      <c r="K454" s="3">
        <f>SUMIF(sitesfall2020!$A$13:$A$2390, Districts!$G454, sitesfall2020!J$13:J$2390)</f>
        <v>14</v>
      </c>
      <c r="L454" s="3">
        <f>SUMIF(sitesfall2020!$A$13:$A$2390, Districts!$G454, sitesfall2020!K$13:K$2390)</f>
        <v>32</v>
      </c>
      <c r="M454" s="44">
        <f t="shared" si="6"/>
        <v>0.066439523</v>
      </c>
      <c r="N454" s="3">
        <f>SUMIF(sitesfall2020!$A$13:$A$2390, Districts!$G454, sitesfall2020!O$13:O$2390)</f>
        <v>7503.68</v>
      </c>
      <c r="O454" s="3"/>
      <c r="P454" s="3">
        <f>SUMIF(sitesfall2020!$Z$13:$Z$2390,$G454,sitesfall2020!AP$13:AP$2390)</f>
        <v>7503.68</v>
      </c>
      <c r="Q454" s="3">
        <f t="shared" si="7"/>
        <v>12.78310051</v>
      </c>
      <c r="R454" s="3">
        <f t="shared" si="8"/>
        <v>234.49</v>
      </c>
      <c r="S454" s="3">
        <f t="shared" si="9"/>
        <v>0</v>
      </c>
      <c r="T454" s="3">
        <f t="shared" si="10"/>
        <v>0</v>
      </c>
      <c r="V454" s="3">
        <f t="shared" si="11"/>
        <v>58400.92337</v>
      </c>
      <c r="W454" s="3">
        <f t="shared" si="12"/>
        <v>50897.24337</v>
      </c>
      <c r="X454" s="3">
        <f t="shared" si="13"/>
        <v>86.70739926</v>
      </c>
    </row>
    <row r="455" ht="14.25" customHeight="1">
      <c r="A455" s="42">
        <v>4153.0</v>
      </c>
      <c r="B455" s="42">
        <v>7.0</v>
      </c>
      <c r="C455" s="37">
        <v>7.0</v>
      </c>
      <c r="D455" s="37">
        <f t="shared" si="17"/>
        <v>7</v>
      </c>
      <c r="E455" s="19" t="s">
        <v>499</v>
      </c>
      <c r="F455" s="43">
        <f t="shared" si="5"/>
        <v>0</v>
      </c>
      <c r="G455" s="20">
        <v>4153.0</v>
      </c>
      <c r="H455" s="19" t="s">
        <v>499</v>
      </c>
      <c r="I455" s="3">
        <f>SUMIF(sitesfall2020!$A$13:$A$2390, Districts!$G455, sitesfall2020!H$13:H$2390)</f>
        <v>390</v>
      </c>
      <c r="J455" s="3">
        <f>SUMIF(sitesfall2020!$A$13:$A$2390, Districts!$G455, sitesfall2020!I$13:I$2390)</f>
        <v>386</v>
      </c>
      <c r="K455" s="3">
        <f>SUMIF(sitesfall2020!$A$13:$A$2390, Districts!$G455, sitesfall2020!J$13:J$2390)</f>
        <v>0</v>
      </c>
      <c r="L455" s="3">
        <f>SUMIF(sitesfall2020!$A$13:$A$2390, Districts!$G455, sitesfall2020!K$13:K$2390)</f>
        <v>386</v>
      </c>
      <c r="M455" s="44">
        <f t="shared" si="6"/>
        <v>0.9897435897</v>
      </c>
      <c r="N455" s="3">
        <f>SUMIF(sitesfall2020!$A$13:$A$2390, Districts!$G455, sitesfall2020!O$13:O$2390)</f>
        <v>1326604.8</v>
      </c>
      <c r="O455" s="3"/>
      <c r="P455" s="3">
        <f>SUMIF(sitesfall2020!$Z$13:$Z$2390,$G455,sitesfall2020!AP$13:AP$2390)</f>
        <v>1326604.8</v>
      </c>
      <c r="Q455" s="3">
        <f t="shared" si="7"/>
        <v>3401.550769</v>
      </c>
      <c r="R455" s="3">
        <f t="shared" si="8"/>
        <v>3436.8</v>
      </c>
      <c r="S455" s="3">
        <f t="shared" si="9"/>
        <v>0</v>
      </c>
      <c r="T455" s="3">
        <f t="shared" si="10"/>
        <v>0</v>
      </c>
      <c r="V455" s="3">
        <f t="shared" si="11"/>
        <v>704461.1381</v>
      </c>
      <c r="W455" s="3">
        <f t="shared" si="12"/>
        <v>-622143.6619</v>
      </c>
      <c r="X455" s="3">
        <f t="shared" si="13"/>
        <v>-1595.240159</v>
      </c>
    </row>
    <row r="456" ht="14.25" customHeight="1">
      <c r="A456" s="42">
        <v>4155.0</v>
      </c>
      <c r="B456" s="42">
        <v>7.0</v>
      </c>
      <c r="C456" s="37">
        <v>7.0</v>
      </c>
      <c r="D456" s="37">
        <f t="shared" si="17"/>
        <v>7</v>
      </c>
      <c r="E456" s="19" t="s">
        <v>500</v>
      </c>
      <c r="F456" s="43">
        <f t="shared" si="5"/>
        <v>0</v>
      </c>
      <c r="G456" s="20">
        <v>4155.0</v>
      </c>
      <c r="H456" s="19" t="s">
        <v>500</v>
      </c>
      <c r="I456" s="3">
        <f>SUMIF(sitesfall2020!$A$13:$A$2390, Districts!$G456, sitesfall2020!H$13:H$2390)</f>
        <v>132</v>
      </c>
      <c r="J456" s="3">
        <f>SUMIF(sitesfall2020!$A$13:$A$2390, Districts!$G456, sitesfall2020!I$13:I$2390)</f>
        <v>98</v>
      </c>
      <c r="K456" s="3">
        <f>SUMIF(sitesfall2020!$A$13:$A$2390, Districts!$G456, sitesfall2020!J$13:J$2390)</f>
        <v>4</v>
      </c>
      <c r="L456" s="3">
        <f>SUMIF(sitesfall2020!$A$13:$A$2390, Districts!$G456, sitesfall2020!K$13:K$2390)</f>
        <v>100</v>
      </c>
      <c r="M456" s="44">
        <f t="shared" si="6"/>
        <v>0.7727272727</v>
      </c>
      <c r="N456" s="3">
        <f>SUMIF(sitesfall2020!$A$13:$A$2390, Districts!$G456, sitesfall2020!O$13:O$2390)</f>
        <v>325464.96</v>
      </c>
      <c r="O456" s="3"/>
      <c r="P456" s="3">
        <f>SUMIF(sitesfall2020!$Z$13:$Z$2390,$G456,sitesfall2020!AP$13:AP$2390)</f>
        <v>325464.96</v>
      </c>
      <c r="Q456" s="3">
        <f t="shared" si="7"/>
        <v>2465.643636</v>
      </c>
      <c r="R456" s="3">
        <f t="shared" si="8"/>
        <v>3254.6496</v>
      </c>
      <c r="S456" s="3">
        <f t="shared" si="9"/>
        <v>0</v>
      </c>
      <c r="T456" s="3">
        <f t="shared" si="10"/>
        <v>0</v>
      </c>
      <c r="V456" s="3">
        <f t="shared" si="11"/>
        <v>182502.8855</v>
      </c>
      <c r="W456" s="3">
        <f t="shared" si="12"/>
        <v>-142962.0745</v>
      </c>
      <c r="X456" s="3">
        <f t="shared" si="13"/>
        <v>-1083.046019</v>
      </c>
    </row>
    <row r="457" ht="14.25" customHeight="1">
      <c r="A457" s="42">
        <v>4159.0</v>
      </c>
      <c r="B457" s="42">
        <v>7.0</v>
      </c>
      <c r="C457" s="37">
        <v>7.0</v>
      </c>
      <c r="D457" s="37">
        <f t="shared" si="17"/>
        <v>7</v>
      </c>
      <c r="E457" s="19" t="s">
        <v>501</v>
      </c>
      <c r="F457" s="43">
        <f t="shared" si="5"/>
        <v>0</v>
      </c>
      <c r="G457" s="20">
        <v>4159.0</v>
      </c>
      <c r="H457" s="19" t="s">
        <v>501</v>
      </c>
      <c r="I457" s="3">
        <f>SUMIF(sitesfall2020!$A$13:$A$2390, Districts!$G457, sitesfall2020!H$13:H$2390)</f>
        <v>1100</v>
      </c>
      <c r="J457" s="3">
        <f>SUMIF(sitesfall2020!$A$13:$A$2390, Districts!$G457, sitesfall2020!I$13:I$2390)</f>
        <v>179</v>
      </c>
      <c r="K457" s="3">
        <f>SUMIF(sitesfall2020!$A$13:$A$2390, Districts!$G457, sitesfall2020!J$13:J$2390)</f>
        <v>80</v>
      </c>
      <c r="L457" s="3">
        <f>SUMIF(sitesfall2020!$A$13:$A$2390, Districts!$G457, sitesfall2020!K$13:K$2390)</f>
        <v>219</v>
      </c>
      <c r="M457" s="44">
        <f t="shared" si="6"/>
        <v>0.2354545455</v>
      </c>
      <c r="N457" s="3">
        <f>SUMIF(sitesfall2020!$A$13:$A$2390, Districts!$G457, sitesfall2020!O$13:O$2390)</f>
        <v>216862.08</v>
      </c>
      <c r="O457" s="3"/>
      <c r="P457" s="3">
        <f>SUMIF(sitesfall2020!$Z$13:$Z$2390,$G457,sitesfall2020!AP$13:AP$2390)</f>
        <v>216862.08</v>
      </c>
      <c r="Q457" s="3">
        <f t="shared" si="7"/>
        <v>197.1473455</v>
      </c>
      <c r="R457" s="3">
        <f t="shared" si="8"/>
        <v>990.2378082</v>
      </c>
      <c r="S457" s="3">
        <f t="shared" si="9"/>
        <v>0</v>
      </c>
      <c r="T457" s="3">
        <f t="shared" si="10"/>
        <v>0</v>
      </c>
      <c r="V457" s="3">
        <f t="shared" si="11"/>
        <v>399681.3193</v>
      </c>
      <c r="W457" s="3">
        <f t="shared" si="12"/>
        <v>182819.2393</v>
      </c>
      <c r="X457" s="3">
        <f t="shared" si="13"/>
        <v>166.1993084</v>
      </c>
    </row>
    <row r="458" ht="14.25" customHeight="1">
      <c r="A458" s="42">
        <v>4160.0</v>
      </c>
      <c r="B458" s="42">
        <v>7.0</v>
      </c>
      <c r="C458" s="37">
        <v>7.0</v>
      </c>
      <c r="D458" s="37">
        <f t="shared" si="17"/>
        <v>7</v>
      </c>
      <c r="E458" s="19" t="s">
        <v>502</v>
      </c>
      <c r="F458" s="43">
        <f t="shared" si="5"/>
        <v>0</v>
      </c>
      <c r="G458" s="20">
        <v>4160.0</v>
      </c>
      <c r="H458" s="19" t="s">
        <v>502</v>
      </c>
      <c r="I458" s="3">
        <f>SUMIF(sitesfall2020!$A$13:$A$2390, Districts!$G458, sitesfall2020!H$13:H$2390)</f>
        <v>812</v>
      </c>
      <c r="J458" s="3">
        <f>SUMIF(sitesfall2020!$A$13:$A$2390, Districts!$G458, sitesfall2020!I$13:I$2390)</f>
        <v>46</v>
      </c>
      <c r="K458" s="3">
        <f>SUMIF(sitesfall2020!$A$13:$A$2390, Districts!$G458, sitesfall2020!J$13:J$2390)</f>
        <v>21</v>
      </c>
      <c r="L458" s="3">
        <f>SUMIF(sitesfall2020!$A$13:$A$2390, Districts!$G458, sitesfall2020!K$13:K$2390)</f>
        <v>56.5</v>
      </c>
      <c r="M458" s="44">
        <f t="shared" si="6"/>
        <v>0.08251231527</v>
      </c>
      <c r="N458" s="3">
        <f>SUMIF(sitesfall2020!$A$13:$A$2390, Districts!$G458, sitesfall2020!O$13:O$2390)</f>
        <v>17126.72</v>
      </c>
      <c r="O458" s="3"/>
      <c r="P458" s="3">
        <f>SUMIF(sitesfall2020!$Z$13:$Z$2390,$G458,sitesfall2020!AP$13:AP$2390)</f>
        <v>17126.72</v>
      </c>
      <c r="Q458" s="3">
        <f t="shared" si="7"/>
        <v>21.0920197</v>
      </c>
      <c r="R458" s="3">
        <f t="shared" si="8"/>
        <v>303.1277876</v>
      </c>
      <c r="S458" s="3">
        <f t="shared" si="9"/>
        <v>0</v>
      </c>
      <c r="T458" s="3">
        <f t="shared" si="10"/>
        <v>0</v>
      </c>
      <c r="V458" s="3">
        <f t="shared" si="11"/>
        <v>103114.1303</v>
      </c>
      <c r="W458" s="3">
        <f t="shared" si="12"/>
        <v>85987.41032</v>
      </c>
      <c r="X458" s="3">
        <f t="shared" si="13"/>
        <v>105.8958255</v>
      </c>
    </row>
    <row r="459" ht="14.25" customHeight="1">
      <c r="A459" s="42">
        <v>4161.0</v>
      </c>
      <c r="B459" s="42">
        <v>7.0</v>
      </c>
      <c r="C459" s="37">
        <v>7.0</v>
      </c>
      <c r="D459" s="37">
        <f t="shared" si="17"/>
        <v>7</v>
      </c>
      <c r="E459" s="19" t="s">
        <v>503</v>
      </c>
      <c r="F459" s="43">
        <f t="shared" si="5"/>
        <v>0</v>
      </c>
      <c r="G459" s="20">
        <v>4161.0</v>
      </c>
      <c r="H459" s="19" t="s">
        <v>503</v>
      </c>
      <c r="I459" s="3">
        <f>SUMIF(sitesfall2020!$A$13:$A$2390, Districts!$G459, sitesfall2020!H$13:H$2390)</f>
        <v>208</v>
      </c>
      <c r="J459" s="3">
        <f>SUMIF(sitesfall2020!$A$13:$A$2390, Districts!$G459, sitesfall2020!I$13:I$2390)</f>
        <v>83</v>
      </c>
      <c r="K459" s="3">
        <f>SUMIF(sitesfall2020!$A$13:$A$2390, Districts!$G459, sitesfall2020!J$13:J$2390)</f>
        <v>28</v>
      </c>
      <c r="L459" s="3">
        <f>SUMIF(sitesfall2020!$A$13:$A$2390, Districts!$G459, sitesfall2020!K$13:K$2390)</f>
        <v>97</v>
      </c>
      <c r="M459" s="44">
        <f t="shared" si="6"/>
        <v>0.5336538462</v>
      </c>
      <c r="N459" s="3">
        <f>SUMIF(sitesfall2020!$A$13:$A$2390, Districts!$G459, sitesfall2020!O$13:O$2390)</f>
        <v>194293.76</v>
      </c>
      <c r="O459" s="3"/>
      <c r="P459" s="3">
        <f>SUMIF(sitesfall2020!$Z$13:$Z$2390,$G459,sitesfall2020!AP$13:AP$2390)</f>
        <v>194293.76</v>
      </c>
      <c r="Q459" s="3">
        <f t="shared" si="7"/>
        <v>934.1046154</v>
      </c>
      <c r="R459" s="3">
        <f t="shared" si="8"/>
        <v>2003.028454</v>
      </c>
      <c r="S459" s="3">
        <f t="shared" si="9"/>
        <v>0</v>
      </c>
      <c r="T459" s="3">
        <f t="shared" si="10"/>
        <v>0</v>
      </c>
      <c r="V459" s="3">
        <f t="shared" si="11"/>
        <v>177027.799</v>
      </c>
      <c r="W459" s="3">
        <f t="shared" si="12"/>
        <v>-17265.96105</v>
      </c>
      <c r="X459" s="3">
        <f t="shared" si="13"/>
        <v>-83.00942812</v>
      </c>
    </row>
    <row r="460" ht="14.25" customHeight="1">
      <c r="A460" s="42">
        <v>4162.0</v>
      </c>
      <c r="B460" s="42">
        <v>7.0</v>
      </c>
      <c r="C460" s="37">
        <v>7.0</v>
      </c>
      <c r="D460" s="37">
        <f t="shared" si="17"/>
        <v>7</v>
      </c>
      <c r="E460" s="19" t="s">
        <v>504</v>
      </c>
      <c r="F460" s="43">
        <f t="shared" si="5"/>
        <v>0</v>
      </c>
      <c r="G460" s="20">
        <v>4162.0</v>
      </c>
      <c r="H460" s="19" t="s">
        <v>504</v>
      </c>
      <c r="I460" s="3">
        <f>SUMIF(sitesfall2020!$A$13:$A$2390, Districts!$G460, sitesfall2020!H$13:H$2390)</f>
        <v>120</v>
      </c>
      <c r="J460" s="3">
        <f>SUMIF(sitesfall2020!$A$13:$A$2390, Districts!$G460, sitesfall2020!I$13:I$2390)</f>
        <v>46</v>
      </c>
      <c r="K460" s="3">
        <f>SUMIF(sitesfall2020!$A$13:$A$2390, Districts!$G460, sitesfall2020!J$13:J$2390)</f>
        <v>15</v>
      </c>
      <c r="L460" s="3">
        <f>SUMIF(sitesfall2020!$A$13:$A$2390, Districts!$G460, sitesfall2020!K$13:K$2390)</f>
        <v>53.5</v>
      </c>
      <c r="M460" s="44">
        <f t="shared" si="6"/>
        <v>0.5083333333</v>
      </c>
      <c r="N460" s="3">
        <f>SUMIF(sitesfall2020!$A$13:$A$2390, Districts!$G460, sitesfall2020!O$13:O$2390)</f>
        <v>102473.92</v>
      </c>
      <c r="O460" s="3"/>
      <c r="P460" s="3">
        <f>SUMIF(sitesfall2020!$Z$13:$Z$2390,$G460,sitesfall2020!AP$13:AP$2390)</f>
        <v>102473.92</v>
      </c>
      <c r="Q460" s="3">
        <f t="shared" si="7"/>
        <v>853.9493333</v>
      </c>
      <c r="R460" s="3">
        <f t="shared" si="8"/>
        <v>1915.400374</v>
      </c>
      <c r="S460" s="3">
        <f t="shared" si="9"/>
        <v>0</v>
      </c>
      <c r="T460" s="3">
        <f t="shared" si="10"/>
        <v>0</v>
      </c>
      <c r="V460" s="3">
        <f t="shared" si="11"/>
        <v>97639.04375</v>
      </c>
      <c r="W460" s="3">
        <f t="shared" si="12"/>
        <v>-4834.876248</v>
      </c>
      <c r="X460" s="3">
        <f t="shared" si="13"/>
        <v>-40.2906354</v>
      </c>
    </row>
    <row r="461" ht="14.25" customHeight="1">
      <c r="A461" s="42">
        <v>4164.0</v>
      </c>
      <c r="B461" s="42">
        <v>7.0</v>
      </c>
      <c r="C461" s="37">
        <v>7.0</v>
      </c>
      <c r="D461" s="37">
        <f t="shared" si="17"/>
        <v>7</v>
      </c>
      <c r="E461" s="19" t="s">
        <v>505</v>
      </c>
      <c r="F461" s="43">
        <f t="shared" si="5"/>
        <v>0</v>
      </c>
      <c r="G461" s="20">
        <v>4164.0</v>
      </c>
      <c r="H461" s="19" t="s">
        <v>505</v>
      </c>
      <c r="I461" s="3">
        <f>SUMIF(sitesfall2020!$A$13:$A$2390, Districts!$G461, sitesfall2020!H$13:H$2390)</f>
        <v>73</v>
      </c>
      <c r="J461" s="3">
        <f>SUMIF(sitesfall2020!$A$13:$A$2390, Districts!$G461, sitesfall2020!I$13:I$2390)</f>
        <v>17</v>
      </c>
      <c r="K461" s="3">
        <f>SUMIF(sitesfall2020!$A$13:$A$2390, Districts!$G461, sitesfall2020!J$13:J$2390)</f>
        <v>0</v>
      </c>
      <c r="L461" s="3">
        <f>SUMIF(sitesfall2020!$A$13:$A$2390, Districts!$G461, sitesfall2020!K$13:K$2390)</f>
        <v>17</v>
      </c>
      <c r="M461" s="44">
        <f t="shared" si="6"/>
        <v>0.2328767123</v>
      </c>
      <c r="N461" s="3">
        <f>SUMIF(sitesfall2020!$A$13:$A$2390, Districts!$G461, sitesfall2020!O$13:O$2390)</f>
        <v>17012.16</v>
      </c>
      <c r="O461" s="3"/>
      <c r="P461" s="3">
        <f>SUMIF(sitesfall2020!$Z$13:$Z$2390,$G461,sitesfall2020!AP$13:AP$2390)</f>
        <v>17012.16</v>
      </c>
      <c r="Q461" s="3">
        <f t="shared" si="7"/>
        <v>233.0432877</v>
      </c>
      <c r="R461" s="3">
        <f t="shared" si="8"/>
        <v>1000.715294</v>
      </c>
      <c r="S461" s="3">
        <f t="shared" si="9"/>
        <v>0</v>
      </c>
      <c r="T461" s="3">
        <f t="shared" si="10"/>
        <v>0</v>
      </c>
      <c r="V461" s="3">
        <f t="shared" si="11"/>
        <v>31025.49054</v>
      </c>
      <c r="W461" s="3">
        <f t="shared" si="12"/>
        <v>14013.33054</v>
      </c>
      <c r="X461" s="3">
        <f t="shared" si="13"/>
        <v>191.963432</v>
      </c>
    </row>
    <row r="462" ht="14.25" customHeight="1">
      <c r="A462" s="42">
        <v>4166.0</v>
      </c>
      <c r="B462" s="42">
        <v>7.0</v>
      </c>
      <c r="C462" s="37">
        <v>7.0</v>
      </c>
      <c r="D462" s="37">
        <f t="shared" si="17"/>
        <v>7</v>
      </c>
      <c r="E462" s="19" t="s">
        <v>506</v>
      </c>
      <c r="F462" s="43">
        <f t="shared" si="5"/>
        <v>0</v>
      </c>
      <c r="G462" s="20">
        <v>4166.0</v>
      </c>
      <c r="H462" s="19" t="s">
        <v>506</v>
      </c>
      <c r="I462" s="3">
        <f>SUMIF(sitesfall2020!$A$13:$A$2390, Districts!$G462, sitesfall2020!H$13:H$2390)</f>
        <v>163</v>
      </c>
      <c r="J462" s="3">
        <f>SUMIF(sitesfall2020!$A$13:$A$2390, Districts!$G462, sitesfall2020!I$13:I$2390)</f>
        <v>146</v>
      </c>
      <c r="K462" s="3">
        <f>SUMIF(sitesfall2020!$A$13:$A$2390, Districts!$G462, sitesfall2020!J$13:J$2390)</f>
        <v>0</v>
      </c>
      <c r="L462" s="3">
        <f>SUMIF(sitesfall2020!$A$13:$A$2390, Districts!$G462, sitesfall2020!K$13:K$2390)</f>
        <v>146</v>
      </c>
      <c r="M462" s="44">
        <f t="shared" si="6"/>
        <v>0.8957055215</v>
      </c>
      <c r="N462" s="3">
        <f>SUMIF(sitesfall2020!$A$13:$A$2390, Districts!$G462, sitesfall2020!O$13:O$2390)</f>
        <v>501772.8</v>
      </c>
      <c r="O462" s="3"/>
      <c r="P462" s="3">
        <f>SUMIF(sitesfall2020!$Z$13:$Z$2390,$G462,sitesfall2020!AP$13:AP$2390)</f>
        <v>501772.8</v>
      </c>
      <c r="Q462" s="3">
        <f t="shared" si="7"/>
        <v>3078.360736</v>
      </c>
      <c r="R462" s="3">
        <f t="shared" si="8"/>
        <v>3436.8</v>
      </c>
      <c r="S462" s="3">
        <f t="shared" si="9"/>
        <v>0</v>
      </c>
      <c r="T462" s="3">
        <f t="shared" si="10"/>
        <v>0</v>
      </c>
      <c r="V462" s="3">
        <f t="shared" si="11"/>
        <v>266454.2129</v>
      </c>
      <c r="W462" s="3">
        <f t="shared" si="12"/>
        <v>-235318.5871</v>
      </c>
      <c r="X462" s="3">
        <f t="shared" si="13"/>
        <v>-1443.672314</v>
      </c>
    </row>
    <row r="463" ht="14.25" customHeight="1">
      <c r="A463" s="42">
        <v>4167.0</v>
      </c>
      <c r="B463" s="42">
        <v>7.0</v>
      </c>
      <c r="C463" s="37">
        <v>7.0</v>
      </c>
      <c r="D463" s="37">
        <f t="shared" si="17"/>
        <v>7</v>
      </c>
      <c r="E463" s="19" t="s">
        <v>507</v>
      </c>
      <c r="F463" s="43">
        <f t="shared" si="5"/>
        <v>0</v>
      </c>
      <c r="G463" s="20">
        <v>4167.0</v>
      </c>
      <c r="H463" s="19" t="s">
        <v>507</v>
      </c>
      <c r="I463" s="3">
        <f>SUMIF(sitesfall2020!$A$13:$A$2390, Districts!$G463, sitesfall2020!H$13:H$2390)</f>
        <v>325</v>
      </c>
      <c r="J463" s="3">
        <f>SUMIF(sitesfall2020!$A$13:$A$2390, Districts!$G463, sitesfall2020!I$13:I$2390)</f>
        <v>17</v>
      </c>
      <c r="K463" s="3">
        <f>SUMIF(sitesfall2020!$A$13:$A$2390, Districts!$G463, sitesfall2020!J$13:J$2390)</f>
        <v>10</v>
      </c>
      <c r="L463" s="3">
        <f>SUMIF(sitesfall2020!$A$13:$A$2390, Districts!$G463, sitesfall2020!K$13:K$2390)</f>
        <v>22</v>
      </c>
      <c r="M463" s="44">
        <f t="shared" si="6"/>
        <v>0.08307692308</v>
      </c>
      <c r="N463" s="3">
        <f>SUMIF(sitesfall2020!$A$13:$A$2390, Districts!$G463, sitesfall2020!O$13:O$2390)</f>
        <v>6415.36</v>
      </c>
      <c r="O463" s="3"/>
      <c r="P463" s="3">
        <f>SUMIF(sitesfall2020!$Z$13:$Z$2390,$G463,sitesfall2020!AP$13:AP$2390)</f>
        <v>6415.36</v>
      </c>
      <c r="Q463" s="3">
        <f t="shared" si="7"/>
        <v>19.73956923</v>
      </c>
      <c r="R463" s="3">
        <f t="shared" si="8"/>
        <v>291.6072727</v>
      </c>
      <c r="S463" s="3">
        <f t="shared" si="9"/>
        <v>0</v>
      </c>
      <c r="T463" s="3">
        <f t="shared" si="10"/>
        <v>0</v>
      </c>
      <c r="V463" s="3">
        <f t="shared" si="11"/>
        <v>40150.63481</v>
      </c>
      <c r="W463" s="3">
        <f t="shared" si="12"/>
        <v>33735.27481</v>
      </c>
      <c r="X463" s="3">
        <f t="shared" si="13"/>
        <v>103.8008456</v>
      </c>
    </row>
    <row r="464" ht="14.25" customHeight="1">
      <c r="A464" s="42">
        <v>4168.0</v>
      </c>
      <c r="B464" s="42">
        <v>7.0</v>
      </c>
      <c r="C464" s="37">
        <v>7.0</v>
      </c>
      <c r="D464" s="37">
        <f t="shared" si="17"/>
        <v>7</v>
      </c>
      <c r="E464" s="19" t="s">
        <v>508</v>
      </c>
      <c r="F464" s="43">
        <f t="shared" si="5"/>
        <v>0</v>
      </c>
      <c r="G464" s="20">
        <v>4168.0</v>
      </c>
      <c r="H464" s="19" t="s">
        <v>508</v>
      </c>
      <c r="I464" s="3">
        <f>SUMIF(sitesfall2020!$A$13:$A$2390, Districts!$G464, sitesfall2020!H$13:H$2390)</f>
        <v>88</v>
      </c>
      <c r="J464" s="3">
        <f>SUMIF(sitesfall2020!$A$13:$A$2390, Districts!$G464, sitesfall2020!I$13:I$2390)</f>
        <v>34</v>
      </c>
      <c r="K464" s="3">
        <f>SUMIF(sitesfall2020!$A$13:$A$2390, Districts!$G464, sitesfall2020!J$13:J$2390)</f>
        <v>11</v>
      </c>
      <c r="L464" s="3">
        <f>SUMIF(sitesfall2020!$A$13:$A$2390, Districts!$G464, sitesfall2020!K$13:K$2390)</f>
        <v>39.5</v>
      </c>
      <c r="M464" s="44">
        <f t="shared" si="6"/>
        <v>0.5113636364</v>
      </c>
      <c r="N464" s="3">
        <f>SUMIF(sitesfall2020!$A$13:$A$2390, Districts!$G464, sitesfall2020!O$13:O$2390)</f>
        <v>76182.4</v>
      </c>
      <c r="O464" s="3"/>
      <c r="P464" s="3">
        <f>SUMIF(sitesfall2020!$Z$13:$Z$2390,$G464,sitesfall2020!AP$13:AP$2390)</f>
        <v>76182.4</v>
      </c>
      <c r="Q464" s="3">
        <f t="shared" si="7"/>
        <v>865.7090909</v>
      </c>
      <c r="R464" s="3">
        <f t="shared" si="8"/>
        <v>1928.668354</v>
      </c>
      <c r="S464" s="3">
        <f t="shared" si="9"/>
        <v>0</v>
      </c>
      <c r="T464" s="3">
        <f t="shared" si="10"/>
        <v>0</v>
      </c>
      <c r="V464" s="3">
        <f t="shared" si="11"/>
        <v>72088.63978</v>
      </c>
      <c r="W464" s="3">
        <f t="shared" si="12"/>
        <v>-4093.760221</v>
      </c>
      <c r="X464" s="3">
        <f t="shared" si="13"/>
        <v>-46.52000251</v>
      </c>
    </row>
    <row r="465" ht="14.25" customHeight="1">
      <c r="A465" s="42">
        <v>4169.0</v>
      </c>
      <c r="B465" s="42">
        <v>7.0</v>
      </c>
      <c r="C465" s="37">
        <v>7.0</v>
      </c>
      <c r="D465" s="37">
        <f t="shared" si="17"/>
        <v>7</v>
      </c>
      <c r="E465" s="19" t="s">
        <v>509</v>
      </c>
      <c r="F465" s="43">
        <f t="shared" si="5"/>
        <v>0</v>
      </c>
      <c r="G465" s="20">
        <v>4169.0</v>
      </c>
      <c r="H465" s="19" t="s">
        <v>509</v>
      </c>
      <c r="I465" s="3">
        <f>SUMIF(sitesfall2020!$A$13:$A$2390, Districts!$G465, sitesfall2020!H$13:H$2390)</f>
        <v>284</v>
      </c>
      <c r="J465" s="3">
        <f>SUMIF(sitesfall2020!$A$13:$A$2390, Districts!$G465, sitesfall2020!I$13:I$2390)</f>
        <v>229</v>
      </c>
      <c r="K465" s="3">
        <f>SUMIF(sitesfall2020!$A$13:$A$2390, Districts!$G465, sitesfall2020!J$13:J$2390)</f>
        <v>12</v>
      </c>
      <c r="L465" s="3">
        <f>SUMIF(sitesfall2020!$A$13:$A$2390, Districts!$G465, sitesfall2020!K$13:K$2390)</f>
        <v>235</v>
      </c>
      <c r="M465" s="44">
        <f t="shared" si="6"/>
        <v>0.8485915493</v>
      </c>
      <c r="N465" s="3">
        <f>SUMIF(sitesfall2020!$A$13:$A$2390, Districts!$G465, sitesfall2020!O$13:O$2390)</f>
        <v>807648</v>
      </c>
      <c r="O465" s="3"/>
      <c r="P465" s="3">
        <f>SUMIF(sitesfall2020!$Z$13:$Z$2390,$G465,sitesfall2020!AP$13:AP$2390)</f>
        <v>807648</v>
      </c>
      <c r="Q465" s="3">
        <f t="shared" si="7"/>
        <v>2843.830986</v>
      </c>
      <c r="R465" s="3">
        <f t="shared" si="8"/>
        <v>3436.8</v>
      </c>
      <c r="S465" s="3">
        <f t="shared" si="9"/>
        <v>0</v>
      </c>
      <c r="T465" s="3">
        <f t="shared" si="10"/>
        <v>0</v>
      </c>
      <c r="V465" s="3">
        <f t="shared" si="11"/>
        <v>428881.781</v>
      </c>
      <c r="W465" s="3">
        <f t="shared" si="12"/>
        <v>-378766.219</v>
      </c>
      <c r="X465" s="3">
        <f t="shared" si="13"/>
        <v>-1333.68387</v>
      </c>
    </row>
    <row r="466" ht="14.25" customHeight="1">
      <c r="A466" s="42">
        <v>4170.0</v>
      </c>
      <c r="B466" s="42">
        <v>7.0</v>
      </c>
      <c r="C466" s="37">
        <v>7.0</v>
      </c>
      <c r="D466" s="37">
        <f t="shared" si="17"/>
        <v>7</v>
      </c>
      <c r="E466" s="19" t="s">
        <v>510</v>
      </c>
      <c r="F466" s="43">
        <f t="shared" si="5"/>
        <v>0</v>
      </c>
      <c r="G466" s="20">
        <v>4170.0</v>
      </c>
      <c r="H466" s="19" t="s">
        <v>510</v>
      </c>
      <c r="I466" s="3">
        <f>SUMIF(sitesfall2020!$A$13:$A$2390, Districts!$G466, sitesfall2020!H$13:H$2390)</f>
        <v>1586</v>
      </c>
      <c r="J466" s="3">
        <f>SUMIF(sitesfall2020!$A$13:$A$2390, Districts!$G466, sitesfall2020!I$13:I$2390)</f>
        <v>1126</v>
      </c>
      <c r="K466" s="3">
        <f>SUMIF(sitesfall2020!$A$13:$A$2390, Districts!$G466, sitesfall2020!J$13:J$2390)</f>
        <v>194</v>
      </c>
      <c r="L466" s="3">
        <f>SUMIF(sitesfall2020!$A$13:$A$2390, Districts!$G466, sitesfall2020!K$13:K$2390)</f>
        <v>1223</v>
      </c>
      <c r="M466" s="44">
        <f t="shared" si="6"/>
        <v>0.8322824716</v>
      </c>
      <c r="N466" s="3">
        <f>SUMIF(sitesfall2020!$A$13:$A$2390, Districts!$G466, sitesfall2020!O$13:O$2390)</f>
        <v>4005991.36</v>
      </c>
      <c r="O466" s="3"/>
      <c r="P466" s="3">
        <f>SUMIF(sitesfall2020!$Z$13:$Z$2390,$G466,sitesfall2020!AP$13:AP$2390)</f>
        <v>4005991.36</v>
      </c>
      <c r="Q466" s="3">
        <f t="shared" si="7"/>
        <v>2525.84575</v>
      </c>
      <c r="R466" s="3">
        <f t="shared" si="8"/>
        <v>3275.544857</v>
      </c>
      <c r="S466" s="3">
        <f t="shared" si="9"/>
        <v>0</v>
      </c>
      <c r="T466" s="3">
        <f t="shared" si="10"/>
        <v>0</v>
      </c>
      <c r="V466" s="3">
        <f t="shared" si="11"/>
        <v>2232010.29</v>
      </c>
      <c r="W466" s="3">
        <f t="shared" si="12"/>
        <v>-1773981.07</v>
      </c>
      <c r="X466" s="3">
        <f t="shared" si="13"/>
        <v>-1118.525265</v>
      </c>
    </row>
    <row r="467" ht="14.25" customHeight="1">
      <c r="A467" s="42">
        <v>4171.0</v>
      </c>
      <c r="B467" s="42">
        <v>7.0</v>
      </c>
      <c r="C467" s="37">
        <v>7.0</v>
      </c>
      <c r="D467" s="37">
        <f t="shared" si="17"/>
        <v>7</v>
      </c>
      <c r="E467" s="19" t="s">
        <v>511</v>
      </c>
      <c r="F467" s="43">
        <f t="shared" si="5"/>
        <v>0</v>
      </c>
      <c r="G467" s="20">
        <v>4171.0</v>
      </c>
      <c r="H467" s="19" t="s">
        <v>511</v>
      </c>
      <c r="I467" s="3">
        <f>SUMIF(sitesfall2020!$A$13:$A$2390, Districts!$G467, sitesfall2020!H$13:H$2390)</f>
        <v>821</v>
      </c>
      <c r="J467" s="3">
        <f>SUMIF(sitesfall2020!$A$13:$A$2390, Districts!$G467, sitesfall2020!I$13:I$2390)</f>
        <v>450</v>
      </c>
      <c r="K467" s="3">
        <f>SUMIF(sitesfall2020!$A$13:$A$2390, Districts!$G467, sitesfall2020!J$13:J$2390)</f>
        <v>155</v>
      </c>
      <c r="L467" s="3">
        <f>SUMIF(sitesfall2020!$A$13:$A$2390, Districts!$G467, sitesfall2020!K$13:K$2390)</f>
        <v>527.5</v>
      </c>
      <c r="M467" s="44">
        <f t="shared" si="6"/>
        <v>0.7369062119</v>
      </c>
      <c r="N467" s="3">
        <f>SUMIF(sitesfall2020!$A$13:$A$2390, Districts!$G467, sitesfall2020!O$13:O$2390)</f>
        <v>1457088.64</v>
      </c>
      <c r="O467" s="3"/>
      <c r="P467" s="3">
        <f>SUMIF(sitesfall2020!$Z$13:$Z$2390,$G467,sitesfall2020!AP$13:AP$2390)</f>
        <v>1457088.64</v>
      </c>
      <c r="Q467" s="3">
        <f t="shared" si="7"/>
        <v>1774.773009</v>
      </c>
      <c r="R467" s="3">
        <f t="shared" si="8"/>
        <v>2762.253346</v>
      </c>
      <c r="S467" s="3">
        <f t="shared" si="9"/>
        <v>0</v>
      </c>
      <c r="T467" s="3">
        <f t="shared" si="10"/>
        <v>0</v>
      </c>
      <c r="V467" s="3">
        <f t="shared" si="11"/>
        <v>962702.7211</v>
      </c>
      <c r="W467" s="3">
        <f t="shared" si="12"/>
        <v>-494385.9189</v>
      </c>
      <c r="X467" s="3">
        <f t="shared" si="13"/>
        <v>-602.1752971</v>
      </c>
    </row>
    <row r="468" ht="14.25" customHeight="1">
      <c r="A468" s="42">
        <v>4172.0</v>
      </c>
      <c r="B468" s="42">
        <v>7.0</v>
      </c>
      <c r="C468" s="37">
        <v>7.0</v>
      </c>
      <c r="D468" s="37">
        <f t="shared" si="17"/>
        <v>7</v>
      </c>
      <c r="E468" s="19" t="s">
        <v>512</v>
      </c>
      <c r="F468" s="43">
        <f t="shared" si="5"/>
        <v>0</v>
      </c>
      <c r="G468" s="20">
        <v>4172.0</v>
      </c>
      <c r="H468" s="19" t="s">
        <v>512</v>
      </c>
      <c r="I468" s="3">
        <f>SUMIF(sitesfall2020!$A$13:$A$2390, Districts!$G468, sitesfall2020!H$13:H$2390)</f>
        <v>46</v>
      </c>
      <c r="J468" s="3">
        <f>SUMIF(sitesfall2020!$A$13:$A$2390, Districts!$G468, sitesfall2020!I$13:I$2390)</f>
        <v>14</v>
      </c>
      <c r="K468" s="3">
        <f>SUMIF(sitesfall2020!$A$13:$A$2390, Districts!$G468, sitesfall2020!J$13:J$2390)</f>
        <v>8</v>
      </c>
      <c r="L468" s="3">
        <f>SUMIF(sitesfall2020!$A$13:$A$2390, Districts!$G468, sitesfall2020!K$13:K$2390)</f>
        <v>18</v>
      </c>
      <c r="M468" s="44">
        <f t="shared" si="6"/>
        <v>0.4782608696</v>
      </c>
      <c r="N468" s="3">
        <f>SUMIF(sitesfall2020!$A$13:$A$2390, Districts!$G468, sitesfall2020!O$13:O$2390)</f>
        <v>30243.84</v>
      </c>
      <c r="O468" s="3"/>
      <c r="P468" s="3">
        <f>SUMIF(sitesfall2020!$Z$13:$Z$2390,$G468,sitesfall2020!AP$13:AP$2390)</f>
        <v>30243.84</v>
      </c>
      <c r="Q468" s="3">
        <f t="shared" si="7"/>
        <v>657.4747826</v>
      </c>
      <c r="R468" s="3">
        <f t="shared" si="8"/>
        <v>1680.213333</v>
      </c>
      <c r="S468" s="3">
        <f t="shared" si="9"/>
        <v>0</v>
      </c>
      <c r="T468" s="3">
        <f t="shared" si="10"/>
        <v>0</v>
      </c>
      <c r="V468" s="3">
        <f t="shared" si="11"/>
        <v>32850.51939</v>
      </c>
      <c r="W468" s="3">
        <f t="shared" si="12"/>
        <v>2606.679393</v>
      </c>
      <c r="X468" s="3">
        <f t="shared" si="13"/>
        <v>56.66694333</v>
      </c>
    </row>
    <row r="469" ht="14.25" customHeight="1">
      <c r="A469" s="42">
        <v>4177.0</v>
      </c>
      <c r="B469" s="42">
        <v>7.0</v>
      </c>
      <c r="C469" s="37">
        <v>7.0</v>
      </c>
      <c r="D469" s="37">
        <f t="shared" si="17"/>
        <v>7</v>
      </c>
      <c r="E469" s="19" t="s">
        <v>513</v>
      </c>
      <c r="F469" s="43">
        <f t="shared" si="5"/>
        <v>0</v>
      </c>
      <c r="G469" s="20">
        <v>4177.0</v>
      </c>
      <c r="H469" s="19" t="s">
        <v>513</v>
      </c>
      <c r="I469" s="3">
        <f>SUMIF(sitesfall2020!$A$13:$A$2390, Districts!$G469, sitesfall2020!H$13:H$2390)</f>
        <v>38</v>
      </c>
      <c r="J469" s="3">
        <f>SUMIF(sitesfall2020!$A$13:$A$2390, Districts!$G469, sitesfall2020!I$13:I$2390)</f>
        <v>27</v>
      </c>
      <c r="K469" s="3">
        <f>SUMIF(sitesfall2020!$A$13:$A$2390, Districts!$G469, sitesfall2020!J$13:J$2390)</f>
        <v>0</v>
      </c>
      <c r="L469" s="3">
        <f>SUMIF(sitesfall2020!$A$13:$A$2390, Districts!$G469, sitesfall2020!K$13:K$2390)</f>
        <v>27</v>
      </c>
      <c r="M469" s="44">
        <f t="shared" si="6"/>
        <v>0.7105263158</v>
      </c>
      <c r="N469" s="3">
        <f>SUMIF(sitesfall2020!$A$13:$A$2390, Districts!$G469, sitesfall2020!O$13:O$2390)</f>
        <v>82425.92</v>
      </c>
      <c r="O469" s="3"/>
      <c r="P469" s="3">
        <f>SUMIF(sitesfall2020!$Z$13:$Z$2390,$G469,sitesfall2020!AP$13:AP$2390)</f>
        <v>82425.92</v>
      </c>
      <c r="Q469" s="3">
        <f t="shared" si="7"/>
        <v>2169.103158</v>
      </c>
      <c r="R469" s="3">
        <f t="shared" si="8"/>
        <v>3052.811852</v>
      </c>
      <c r="S469" s="3">
        <f t="shared" si="9"/>
        <v>0</v>
      </c>
      <c r="T469" s="3">
        <f t="shared" si="10"/>
        <v>0</v>
      </c>
      <c r="V469" s="3">
        <f t="shared" si="11"/>
        <v>49275.77909</v>
      </c>
      <c r="W469" s="3">
        <f t="shared" si="12"/>
        <v>-33150.14091</v>
      </c>
      <c r="X469" s="3">
        <f t="shared" si="13"/>
        <v>-872.3721292</v>
      </c>
    </row>
    <row r="470" ht="14.25" customHeight="1">
      <c r="A470" s="42">
        <v>4178.0</v>
      </c>
      <c r="B470" s="42">
        <v>7.0</v>
      </c>
      <c r="C470" s="37">
        <v>7.0</v>
      </c>
      <c r="D470" s="37">
        <f t="shared" si="17"/>
        <v>7</v>
      </c>
      <c r="E470" s="19" t="s">
        <v>514</v>
      </c>
      <c r="F470" s="43">
        <f t="shared" si="5"/>
        <v>0</v>
      </c>
      <c r="G470" s="20">
        <v>4178.0</v>
      </c>
      <c r="H470" s="19" t="s">
        <v>514</v>
      </c>
      <c r="I470" s="3">
        <f>SUMIF(sitesfall2020!$A$13:$A$2390, Districts!$G470, sitesfall2020!H$13:H$2390)</f>
        <v>125</v>
      </c>
      <c r="J470" s="3">
        <f>SUMIF(sitesfall2020!$A$13:$A$2390, Districts!$G470, sitesfall2020!I$13:I$2390)</f>
        <v>119</v>
      </c>
      <c r="K470" s="3">
        <f>SUMIF(sitesfall2020!$A$13:$A$2390, Districts!$G470, sitesfall2020!J$13:J$2390)</f>
        <v>6</v>
      </c>
      <c r="L470" s="3">
        <f>SUMIF(sitesfall2020!$A$13:$A$2390, Districts!$G470, sitesfall2020!K$13:K$2390)</f>
        <v>122</v>
      </c>
      <c r="M470" s="44">
        <f t="shared" si="6"/>
        <v>1</v>
      </c>
      <c r="N470" s="3">
        <f>SUMIF(sitesfall2020!$A$13:$A$2390, Districts!$G470, sitesfall2020!O$13:O$2390)</f>
        <v>419289.6</v>
      </c>
      <c r="O470" s="3"/>
      <c r="P470" s="3">
        <f>SUMIF(sitesfall2020!$Z$13:$Z$2390,$G470,sitesfall2020!AP$13:AP$2390)</f>
        <v>419289.6</v>
      </c>
      <c r="Q470" s="3">
        <f t="shared" si="7"/>
        <v>3354.3168</v>
      </c>
      <c r="R470" s="3">
        <f t="shared" si="8"/>
        <v>3436.8</v>
      </c>
      <c r="S470" s="3">
        <f t="shared" si="9"/>
        <v>0</v>
      </c>
      <c r="T470" s="3">
        <f t="shared" si="10"/>
        <v>0</v>
      </c>
      <c r="V470" s="3">
        <f t="shared" si="11"/>
        <v>222653.5203</v>
      </c>
      <c r="W470" s="3">
        <f t="shared" si="12"/>
        <v>-196636.0797</v>
      </c>
      <c r="X470" s="3">
        <f t="shared" si="13"/>
        <v>-1573.088637</v>
      </c>
    </row>
    <row r="471" ht="14.25" customHeight="1">
      <c r="A471" s="42">
        <v>4181.0</v>
      </c>
      <c r="B471" s="42">
        <v>7.0</v>
      </c>
      <c r="C471" s="37">
        <v>7.0</v>
      </c>
      <c r="D471" s="37">
        <f t="shared" si="17"/>
        <v>7</v>
      </c>
      <c r="E471" s="19" t="s">
        <v>515</v>
      </c>
      <c r="F471" s="43">
        <f t="shared" si="5"/>
        <v>0</v>
      </c>
      <c r="G471" s="20">
        <v>4181.0</v>
      </c>
      <c r="H471" s="19" t="s">
        <v>515</v>
      </c>
      <c r="I471" s="3">
        <f>SUMIF(sitesfall2020!$A$13:$A$2390, Districts!$G471, sitesfall2020!H$13:H$2390)</f>
        <v>1438</v>
      </c>
      <c r="J471" s="3">
        <f>SUMIF(sitesfall2020!$A$13:$A$2390, Districts!$G471, sitesfall2020!I$13:I$2390)</f>
        <v>973</v>
      </c>
      <c r="K471" s="3">
        <f>SUMIF(sitesfall2020!$A$13:$A$2390, Districts!$G471, sitesfall2020!J$13:J$2390)</f>
        <v>199</v>
      </c>
      <c r="L471" s="3">
        <f>SUMIF(sitesfall2020!$A$13:$A$2390, Districts!$G471, sitesfall2020!K$13:K$2390)</f>
        <v>1072.5</v>
      </c>
      <c r="M471" s="44">
        <f t="shared" si="6"/>
        <v>0.8150208623</v>
      </c>
      <c r="N471" s="3">
        <f>SUMIF(sitesfall2020!$A$13:$A$2390, Districts!$G471, sitesfall2020!O$13:O$2390)</f>
        <v>3431759.36</v>
      </c>
      <c r="O471" s="3"/>
      <c r="P471" s="3">
        <f>SUMIF(sitesfall2020!$Z$13:$Z$2390,$G471,sitesfall2020!AP$13:AP$2390)</f>
        <v>3431759.36</v>
      </c>
      <c r="Q471" s="3">
        <f t="shared" si="7"/>
        <v>2386.480779</v>
      </c>
      <c r="R471" s="3">
        <f t="shared" si="8"/>
        <v>3199.775627</v>
      </c>
      <c r="S471" s="3">
        <f t="shared" si="9"/>
        <v>0</v>
      </c>
      <c r="T471" s="3">
        <f t="shared" si="10"/>
        <v>0</v>
      </c>
      <c r="V471" s="3">
        <f t="shared" si="11"/>
        <v>1957343.447</v>
      </c>
      <c r="W471" s="3">
        <f t="shared" si="12"/>
        <v>-1474415.913</v>
      </c>
      <c r="X471" s="3">
        <f t="shared" si="13"/>
        <v>-1025.324001</v>
      </c>
    </row>
    <row r="472" ht="14.25" customHeight="1">
      <c r="A472" s="42">
        <v>4183.0</v>
      </c>
      <c r="B472" s="42">
        <v>7.0</v>
      </c>
      <c r="C472" s="37">
        <v>7.0</v>
      </c>
      <c r="D472" s="37">
        <f t="shared" si="17"/>
        <v>7</v>
      </c>
      <c r="E472" s="19" t="s">
        <v>516</v>
      </c>
      <c r="F472" s="43">
        <f t="shared" si="5"/>
        <v>0</v>
      </c>
      <c r="G472" s="20">
        <v>4183.0</v>
      </c>
      <c r="H472" s="19" t="s">
        <v>516</v>
      </c>
      <c r="I472" s="3">
        <f>SUMIF(sitesfall2020!$A$13:$A$2390, Districts!$G472, sitesfall2020!H$13:H$2390)</f>
        <v>337</v>
      </c>
      <c r="J472" s="3">
        <f>SUMIF(sitesfall2020!$A$13:$A$2390, Districts!$G472, sitesfall2020!I$13:I$2390)</f>
        <v>36</v>
      </c>
      <c r="K472" s="3">
        <f>SUMIF(sitesfall2020!$A$13:$A$2390, Districts!$G472, sitesfall2020!J$13:J$2390)</f>
        <v>24</v>
      </c>
      <c r="L472" s="3">
        <f>SUMIF(sitesfall2020!$A$13:$A$2390, Districts!$G472, sitesfall2020!K$13:K$2390)</f>
        <v>48</v>
      </c>
      <c r="M472" s="44">
        <f t="shared" si="6"/>
        <v>0.178041543</v>
      </c>
      <c r="N472" s="3">
        <f>SUMIF(sitesfall2020!$A$13:$A$2390, Districts!$G472, sitesfall2020!O$13:O$2390)</f>
        <v>33451.52</v>
      </c>
      <c r="O472" s="3"/>
      <c r="P472" s="3">
        <f>SUMIF(sitesfall2020!$Z$13:$Z$2390,$G472,sitesfall2020!AP$13:AP$2390)</f>
        <v>33451.52</v>
      </c>
      <c r="Q472" s="3">
        <f t="shared" si="7"/>
        <v>99.26267062</v>
      </c>
      <c r="R472" s="3">
        <f t="shared" si="8"/>
        <v>696.9066667</v>
      </c>
      <c r="S472" s="3">
        <f t="shared" si="9"/>
        <v>0</v>
      </c>
      <c r="T472" s="3">
        <f t="shared" si="10"/>
        <v>0</v>
      </c>
      <c r="V472" s="3">
        <f t="shared" si="11"/>
        <v>87601.38505</v>
      </c>
      <c r="W472" s="3">
        <f t="shared" si="12"/>
        <v>54149.86505</v>
      </c>
      <c r="X472" s="3">
        <f t="shared" si="13"/>
        <v>160.6820921</v>
      </c>
    </row>
    <row r="473" ht="14.25" customHeight="1">
      <c r="A473" s="42">
        <v>4184.0</v>
      </c>
      <c r="B473" s="42">
        <v>7.0</v>
      </c>
      <c r="C473" s="37">
        <v>7.0</v>
      </c>
      <c r="D473" s="37">
        <f t="shared" si="17"/>
        <v>7</v>
      </c>
      <c r="E473" s="19" t="s">
        <v>517</v>
      </c>
      <c r="F473" s="43">
        <f t="shared" si="5"/>
        <v>0</v>
      </c>
      <c r="G473" s="20">
        <v>4184.0</v>
      </c>
      <c r="H473" s="19" t="s">
        <v>517</v>
      </c>
      <c r="I473" s="3">
        <f>SUMIF(sitesfall2020!$A$13:$A$2390, Districts!$G473, sitesfall2020!H$13:H$2390)</f>
        <v>647</v>
      </c>
      <c r="J473" s="3">
        <f>SUMIF(sitesfall2020!$A$13:$A$2390, Districts!$G473, sitesfall2020!I$13:I$2390)</f>
        <v>55</v>
      </c>
      <c r="K473" s="3">
        <f>SUMIF(sitesfall2020!$A$13:$A$2390, Districts!$G473, sitesfall2020!J$13:J$2390)</f>
        <v>17</v>
      </c>
      <c r="L473" s="3">
        <f>SUMIF(sitesfall2020!$A$13:$A$2390, Districts!$G473, sitesfall2020!K$13:K$2390)</f>
        <v>63.5</v>
      </c>
      <c r="M473" s="44">
        <f t="shared" si="6"/>
        <v>0.1112828439</v>
      </c>
      <c r="N473" s="3">
        <f>SUMIF(sitesfall2020!$A$13:$A$2390, Districts!$G473, sitesfall2020!O$13:O$2390)</f>
        <v>26749.76</v>
      </c>
      <c r="O473" s="3"/>
      <c r="P473" s="3">
        <f>SUMIF(sitesfall2020!$Z$13:$Z$2390,$G473,sitesfall2020!AP$13:AP$2390)</f>
        <v>26749.76</v>
      </c>
      <c r="Q473" s="3">
        <f t="shared" si="7"/>
        <v>41.34429675</v>
      </c>
      <c r="R473" s="3">
        <f t="shared" si="8"/>
        <v>421.256063</v>
      </c>
      <c r="S473" s="3">
        <f t="shared" si="9"/>
        <v>0</v>
      </c>
      <c r="T473" s="3">
        <f t="shared" si="10"/>
        <v>0</v>
      </c>
      <c r="V473" s="3">
        <f t="shared" si="11"/>
        <v>115889.3323</v>
      </c>
      <c r="W473" s="3">
        <f t="shared" si="12"/>
        <v>89139.5723</v>
      </c>
      <c r="X473" s="3">
        <f t="shared" si="13"/>
        <v>137.7736821</v>
      </c>
    </row>
    <row r="474" ht="14.25" customHeight="1">
      <c r="A474" s="42">
        <v>4185.0</v>
      </c>
      <c r="B474" s="42">
        <v>7.0</v>
      </c>
      <c r="C474" s="37">
        <v>7.0</v>
      </c>
      <c r="D474" s="37">
        <f t="shared" si="17"/>
        <v>7</v>
      </c>
      <c r="E474" s="19" t="s">
        <v>518</v>
      </c>
      <c r="F474" s="43">
        <f t="shared" si="5"/>
        <v>0</v>
      </c>
      <c r="G474" s="20">
        <v>4185.0</v>
      </c>
      <c r="H474" s="19" t="s">
        <v>518</v>
      </c>
      <c r="I474" s="3">
        <f>SUMIF(sitesfall2020!$A$13:$A$2390, Districts!$G474, sitesfall2020!H$13:H$2390)</f>
        <v>910</v>
      </c>
      <c r="J474" s="3">
        <f>SUMIF(sitesfall2020!$A$13:$A$2390, Districts!$G474, sitesfall2020!I$13:I$2390)</f>
        <v>81</v>
      </c>
      <c r="K474" s="3">
        <f>SUMIF(sitesfall2020!$A$13:$A$2390, Districts!$G474, sitesfall2020!J$13:J$2390)</f>
        <v>62</v>
      </c>
      <c r="L474" s="3">
        <f>SUMIF(sitesfall2020!$A$13:$A$2390, Districts!$G474, sitesfall2020!K$13:K$2390)</f>
        <v>112</v>
      </c>
      <c r="M474" s="44">
        <f t="shared" si="6"/>
        <v>0.1571428571</v>
      </c>
      <c r="N474" s="3">
        <f>SUMIF(sitesfall2020!$A$13:$A$2390, Districts!$G474, sitesfall2020!O$13:O$2390)</f>
        <v>59227.52</v>
      </c>
      <c r="O474" s="3"/>
      <c r="P474" s="3">
        <f>SUMIF(sitesfall2020!$Z$13:$Z$2390,$G474,sitesfall2020!AP$13:AP$2390)</f>
        <v>59227.52</v>
      </c>
      <c r="Q474" s="3">
        <f t="shared" si="7"/>
        <v>65.08518681</v>
      </c>
      <c r="R474" s="3">
        <f t="shared" si="8"/>
        <v>528.8171429</v>
      </c>
      <c r="S474" s="3">
        <f t="shared" si="9"/>
        <v>0</v>
      </c>
      <c r="T474" s="3">
        <f t="shared" si="10"/>
        <v>0</v>
      </c>
      <c r="V474" s="3">
        <f t="shared" si="11"/>
        <v>204403.2318</v>
      </c>
      <c r="W474" s="3">
        <f t="shared" si="12"/>
        <v>145175.7118</v>
      </c>
      <c r="X474" s="3">
        <f t="shared" si="13"/>
        <v>159.5337492</v>
      </c>
    </row>
    <row r="475" ht="14.25" customHeight="1">
      <c r="A475" s="42">
        <v>4186.0</v>
      </c>
      <c r="B475" s="42">
        <v>7.0</v>
      </c>
      <c r="C475" s="37">
        <v>7.0</v>
      </c>
      <c r="D475" s="37">
        <f t="shared" si="17"/>
        <v>7</v>
      </c>
      <c r="E475" s="19" t="s">
        <v>519</v>
      </c>
      <c r="F475" s="43">
        <f t="shared" si="5"/>
        <v>0</v>
      </c>
      <c r="G475" s="20">
        <v>4186.0</v>
      </c>
      <c r="H475" s="19" t="s">
        <v>519</v>
      </c>
      <c r="I475" s="3">
        <f>SUMIF(sitesfall2020!$A$13:$A$2390, Districts!$G475, sitesfall2020!H$13:H$2390)</f>
        <v>454</v>
      </c>
      <c r="J475" s="3">
        <f>SUMIF(sitesfall2020!$A$13:$A$2390, Districts!$G475, sitesfall2020!I$13:I$2390)</f>
        <v>335</v>
      </c>
      <c r="K475" s="3">
        <f>SUMIF(sitesfall2020!$A$13:$A$2390, Districts!$G475, sitesfall2020!J$13:J$2390)</f>
        <v>58</v>
      </c>
      <c r="L475" s="3">
        <f>SUMIF(sitesfall2020!$A$13:$A$2390, Districts!$G475, sitesfall2020!K$13:K$2390)</f>
        <v>364</v>
      </c>
      <c r="M475" s="44">
        <f t="shared" si="6"/>
        <v>0.8656387665</v>
      </c>
      <c r="N475" s="3">
        <f>SUMIF(sitesfall2020!$A$13:$A$2390, Districts!$G475, sitesfall2020!O$13:O$2390)</f>
        <v>1250995.2</v>
      </c>
      <c r="O475" s="3"/>
      <c r="P475" s="3">
        <f>SUMIF(sitesfall2020!$Z$13:$Z$2390,$G475,sitesfall2020!AP$13:AP$2390)</f>
        <v>1250995.2</v>
      </c>
      <c r="Q475" s="3">
        <f t="shared" si="7"/>
        <v>2755.496035</v>
      </c>
      <c r="R475" s="3">
        <f t="shared" si="8"/>
        <v>3436.8</v>
      </c>
      <c r="S475" s="3">
        <f t="shared" si="9"/>
        <v>0</v>
      </c>
      <c r="T475" s="3">
        <f t="shared" si="10"/>
        <v>0</v>
      </c>
      <c r="V475" s="3">
        <f t="shared" si="11"/>
        <v>664310.5033</v>
      </c>
      <c r="W475" s="3">
        <f t="shared" si="12"/>
        <v>-586684.6967</v>
      </c>
      <c r="X475" s="3">
        <f t="shared" si="13"/>
        <v>-1292.257041</v>
      </c>
    </row>
    <row r="476" ht="14.25" customHeight="1">
      <c r="A476" s="42">
        <v>4188.0</v>
      </c>
      <c r="B476" s="42">
        <v>7.0</v>
      </c>
      <c r="C476" s="37">
        <v>7.0</v>
      </c>
      <c r="D476" s="37">
        <f t="shared" si="17"/>
        <v>7</v>
      </c>
      <c r="E476" s="19" t="s">
        <v>520</v>
      </c>
      <c r="F476" s="43">
        <f t="shared" si="5"/>
        <v>0</v>
      </c>
      <c r="G476" s="20">
        <v>4188.0</v>
      </c>
      <c r="H476" s="19" t="s">
        <v>520</v>
      </c>
      <c r="I476" s="3">
        <f>SUMIF(sitesfall2020!$A$13:$A$2390, Districts!$G476, sitesfall2020!H$13:H$2390)</f>
        <v>656</v>
      </c>
      <c r="J476" s="3">
        <f>SUMIF(sitesfall2020!$A$13:$A$2390, Districts!$G476, sitesfall2020!I$13:I$2390)</f>
        <v>40</v>
      </c>
      <c r="K476" s="3">
        <f>SUMIF(sitesfall2020!$A$13:$A$2390, Districts!$G476, sitesfall2020!J$13:J$2390)</f>
        <v>17</v>
      </c>
      <c r="L476" s="3">
        <f>SUMIF(sitesfall2020!$A$13:$A$2390, Districts!$G476, sitesfall2020!K$13:K$2390)</f>
        <v>48.5</v>
      </c>
      <c r="M476" s="44">
        <f t="shared" si="6"/>
        <v>0.0868902439</v>
      </c>
      <c r="N476" s="3">
        <f>SUMIF(sitesfall2020!$A$13:$A$2390, Districts!$G476, sitesfall2020!O$13:O$2390)</f>
        <v>15408.32</v>
      </c>
      <c r="O476" s="3"/>
      <c r="P476" s="3">
        <f>SUMIF(sitesfall2020!$Z$13:$Z$2390,$G476,sitesfall2020!AP$13:AP$2390)</f>
        <v>15408.32</v>
      </c>
      <c r="Q476" s="3">
        <f t="shared" si="7"/>
        <v>23.48829268</v>
      </c>
      <c r="R476" s="3">
        <f t="shared" si="8"/>
        <v>317.6973196</v>
      </c>
      <c r="S476" s="3">
        <f t="shared" si="9"/>
        <v>0</v>
      </c>
      <c r="T476" s="3">
        <f t="shared" si="10"/>
        <v>0</v>
      </c>
      <c r="V476" s="3">
        <f t="shared" si="11"/>
        <v>88513.89948</v>
      </c>
      <c r="W476" s="3">
        <f t="shared" si="12"/>
        <v>73105.57948</v>
      </c>
      <c r="X476" s="3">
        <f t="shared" si="13"/>
        <v>111.4414321</v>
      </c>
    </row>
    <row r="477" ht="14.25" customHeight="1">
      <c r="A477" s="42">
        <v>4189.0</v>
      </c>
      <c r="B477" s="42">
        <v>7.0</v>
      </c>
      <c r="C477" s="37">
        <v>7.0</v>
      </c>
      <c r="D477" s="37">
        <f t="shared" si="17"/>
        <v>7</v>
      </c>
      <c r="E477" s="19" t="s">
        <v>521</v>
      </c>
      <c r="F477" s="43">
        <f t="shared" si="5"/>
        <v>0</v>
      </c>
      <c r="G477" s="20">
        <v>4189.0</v>
      </c>
      <c r="H477" s="19" t="s">
        <v>521</v>
      </c>
      <c r="I477" s="3">
        <f>SUMIF(sitesfall2020!$A$13:$A$2390, Districts!$G477, sitesfall2020!H$13:H$2390)</f>
        <v>99</v>
      </c>
      <c r="J477" s="3">
        <f>SUMIF(sitesfall2020!$A$13:$A$2390, Districts!$G477, sitesfall2020!I$13:I$2390)</f>
        <v>58</v>
      </c>
      <c r="K477" s="3">
        <f>SUMIF(sitesfall2020!$A$13:$A$2390, Districts!$G477, sitesfall2020!J$13:J$2390)</f>
        <v>2</v>
      </c>
      <c r="L477" s="3">
        <f>SUMIF(sitesfall2020!$A$13:$A$2390, Districts!$G477, sitesfall2020!K$13:K$2390)</f>
        <v>59</v>
      </c>
      <c r="M477" s="44">
        <f t="shared" si="6"/>
        <v>0.6060606061</v>
      </c>
      <c r="N477" s="3">
        <f>SUMIF(sitesfall2020!$A$13:$A$2390, Districts!$G477, sitesfall2020!O$13:O$2390)</f>
        <v>151047.36</v>
      </c>
      <c r="O477" s="3"/>
      <c r="P477" s="3">
        <f>SUMIF(sitesfall2020!$Z$13:$Z$2390,$G477,sitesfall2020!AP$13:AP$2390)</f>
        <v>151047.36</v>
      </c>
      <c r="Q477" s="3">
        <f t="shared" si="7"/>
        <v>1525.730909</v>
      </c>
      <c r="R477" s="3">
        <f t="shared" si="8"/>
        <v>2560.124746</v>
      </c>
      <c r="S477" s="3">
        <f t="shared" si="9"/>
        <v>0</v>
      </c>
      <c r="T477" s="3">
        <f t="shared" si="10"/>
        <v>0</v>
      </c>
      <c r="V477" s="3">
        <f t="shared" si="11"/>
        <v>107676.7025</v>
      </c>
      <c r="W477" s="3">
        <f t="shared" si="12"/>
        <v>-43370.65754</v>
      </c>
      <c r="X477" s="3">
        <f t="shared" si="13"/>
        <v>-438.0874499</v>
      </c>
    </row>
    <row r="478" ht="14.25" customHeight="1">
      <c r="A478" s="42">
        <v>4191.0</v>
      </c>
      <c r="B478" s="42">
        <v>7.0</v>
      </c>
      <c r="C478" s="37">
        <v>7.0</v>
      </c>
      <c r="D478" s="37">
        <f t="shared" si="17"/>
        <v>7</v>
      </c>
      <c r="E478" s="19" t="s">
        <v>522</v>
      </c>
      <c r="F478" s="43">
        <f t="shared" si="5"/>
        <v>0</v>
      </c>
      <c r="G478" s="20">
        <v>4191.0</v>
      </c>
      <c r="H478" s="19" t="s">
        <v>522</v>
      </c>
      <c r="I478" s="3">
        <f>SUMIF(sitesfall2020!$A$13:$A$2390, Districts!$G478, sitesfall2020!H$13:H$2390)</f>
        <v>663</v>
      </c>
      <c r="J478" s="3">
        <f>SUMIF(sitesfall2020!$A$13:$A$2390, Districts!$G478, sitesfall2020!I$13:I$2390)</f>
        <v>535</v>
      </c>
      <c r="K478" s="3">
        <f>SUMIF(sitesfall2020!$A$13:$A$2390, Districts!$G478, sitesfall2020!J$13:J$2390)</f>
        <v>32</v>
      </c>
      <c r="L478" s="3">
        <f>SUMIF(sitesfall2020!$A$13:$A$2390, Districts!$G478, sitesfall2020!K$13:K$2390)</f>
        <v>551</v>
      </c>
      <c r="M478" s="44">
        <f t="shared" si="6"/>
        <v>0.8552036199</v>
      </c>
      <c r="N478" s="3">
        <f>SUMIF(sitesfall2020!$A$13:$A$2390, Districts!$G478, sitesfall2020!O$13:O$2390)</f>
        <v>1873342.4</v>
      </c>
      <c r="O478" s="3"/>
      <c r="P478" s="3">
        <f>SUMIF(sitesfall2020!$Z$13:$Z$2390,$G478,sitesfall2020!AP$13:AP$2390)</f>
        <v>1873342.4</v>
      </c>
      <c r="Q478" s="3">
        <f t="shared" si="7"/>
        <v>2825.554148</v>
      </c>
      <c r="R478" s="3">
        <f t="shared" si="8"/>
        <v>3399.895463</v>
      </c>
      <c r="S478" s="3">
        <f t="shared" si="9"/>
        <v>0</v>
      </c>
      <c r="T478" s="3">
        <f t="shared" si="10"/>
        <v>0</v>
      </c>
      <c r="V478" s="3">
        <f t="shared" si="11"/>
        <v>1005590.899</v>
      </c>
      <c r="W478" s="3">
        <f t="shared" si="12"/>
        <v>-867751.5008</v>
      </c>
      <c r="X478" s="3">
        <f t="shared" si="13"/>
        <v>-1308.825793</v>
      </c>
    </row>
    <row r="479" ht="14.25" customHeight="1">
      <c r="A479" s="42">
        <v>4192.0</v>
      </c>
      <c r="B479" s="42">
        <v>7.0</v>
      </c>
      <c r="C479" s="37">
        <v>7.0</v>
      </c>
      <c r="D479" s="37">
        <f t="shared" si="17"/>
        <v>7</v>
      </c>
      <c r="E479" s="19" t="s">
        <v>523</v>
      </c>
      <c r="F479" s="43">
        <f t="shared" si="5"/>
        <v>0</v>
      </c>
      <c r="G479" s="20">
        <v>4192.0</v>
      </c>
      <c r="H479" s="19" t="s">
        <v>523</v>
      </c>
      <c r="I479" s="3">
        <f>SUMIF(sitesfall2020!$A$13:$A$2390, Districts!$G479, sitesfall2020!H$13:H$2390)</f>
        <v>715</v>
      </c>
      <c r="J479" s="3">
        <f>SUMIF(sitesfall2020!$A$13:$A$2390, Districts!$G479, sitesfall2020!I$13:I$2390)</f>
        <v>619</v>
      </c>
      <c r="K479" s="3">
        <f>SUMIF(sitesfall2020!$A$13:$A$2390, Districts!$G479, sitesfall2020!J$13:J$2390)</f>
        <v>14</v>
      </c>
      <c r="L479" s="3">
        <f>SUMIF(sitesfall2020!$A$13:$A$2390, Districts!$G479, sitesfall2020!K$13:K$2390)</f>
        <v>626</v>
      </c>
      <c r="M479" s="44">
        <f t="shared" si="6"/>
        <v>0.8853146853</v>
      </c>
      <c r="N479" s="3">
        <f>SUMIF(sitesfall2020!$A$13:$A$2390, Districts!$G479, sitesfall2020!O$13:O$2390)</f>
        <v>2151436.8</v>
      </c>
      <c r="O479" s="3"/>
      <c r="P479" s="3">
        <f>SUMIF(sitesfall2020!$Z$13:$Z$2390,$G479,sitesfall2020!AP$13:AP$2390)</f>
        <v>2151436.8</v>
      </c>
      <c r="Q479" s="3">
        <f t="shared" si="7"/>
        <v>3009.002517</v>
      </c>
      <c r="R479" s="3">
        <f t="shared" si="8"/>
        <v>3436.8</v>
      </c>
      <c r="S479" s="3">
        <f t="shared" si="9"/>
        <v>0</v>
      </c>
      <c r="T479" s="3">
        <f t="shared" si="10"/>
        <v>0</v>
      </c>
      <c r="V479" s="3">
        <f t="shared" si="11"/>
        <v>1142468.063</v>
      </c>
      <c r="W479" s="3">
        <f t="shared" si="12"/>
        <v>-1008968.737</v>
      </c>
      <c r="X479" s="3">
        <f t="shared" si="13"/>
        <v>-1411.145086</v>
      </c>
    </row>
    <row r="480" ht="14.25" customHeight="1">
      <c r="A480" s="42">
        <v>4193.0</v>
      </c>
      <c r="B480" s="42">
        <v>7.0</v>
      </c>
      <c r="C480" s="37">
        <v>7.0</v>
      </c>
      <c r="D480" s="37">
        <f t="shared" si="17"/>
        <v>7</v>
      </c>
      <c r="E480" s="19" t="s">
        <v>524</v>
      </c>
      <c r="F480" s="43">
        <f t="shared" si="5"/>
        <v>0</v>
      </c>
      <c r="G480" s="20">
        <v>4193.0</v>
      </c>
      <c r="H480" s="19" t="s">
        <v>524</v>
      </c>
      <c r="I480" s="3">
        <f>SUMIF(sitesfall2020!$A$13:$A$2390, Districts!$G480, sitesfall2020!H$13:H$2390)</f>
        <v>289</v>
      </c>
      <c r="J480" s="3">
        <f>SUMIF(sitesfall2020!$A$13:$A$2390, Districts!$G480, sitesfall2020!I$13:I$2390)</f>
        <v>213</v>
      </c>
      <c r="K480" s="3">
        <f>SUMIF(sitesfall2020!$A$13:$A$2390, Districts!$G480, sitesfall2020!J$13:J$2390)</f>
        <v>14</v>
      </c>
      <c r="L480" s="3">
        <f>SUMIF(sitesfall2020!$A$13:$A$2390, Districts!$G480, sitesfall2020!K$13:K$2390)</f>
        <v>220</v>
      </c>
      <c r="M480" s="44">
        <f t="shared" si="6"/>
        <v>0.785467128</v>
      </c>
      <c r="N480" s="3">
        <f>SUMIF(sitesfall2020!$A$13:$A$2390, Districts!$G480, sitesfall2020!O$13:O$2390)</f>
        <v>719436.8</v>
      </c>
      <c r="O480" s="3"/>
      <c r="P480" s="3">
        <f>SUMIF(sitesfall2020!$Z$13:$Z$2390,$G480,sitesfall2020!AP$13:AP$2390)</f>
        <v>719436.8</v>
      </c>
      <c r="Q480" s="3">
        <f t="shared" si="7"/>
        <v>2489.400692</v>
      </c>
      <c r="R480" s="3">
        <f t="shared" si="8"/>
        <v>3270.167273</v>
      </c>
      <c r="S480" s="3">
        <f t="shared" si="9"/>
        <v>0</v>
      </c>
      <c r="T480" s="3">
        <f t="shared" si="10"/>
        <v>0</v>
      </c>
      <c r="V480" s="3">
        <f t="shared" si="11"/>
        <v>401506.3481</v>
      </c>
      <c r="W480" s="3">
        <f t="shared" si="12"/>
        <v>-317930.4519</v>
      </c>
      <c r="X480" s="3">
        <f t="shared" si="13"/>
        <v>-1100.10537</v>
      </c>
    </row>
    <row r="481" ht="14.25" customHeight="1">
      <c r="A481" s="42">
        <v>4194.0</v>
      </c>
      <c r="B481" s="42">
        <v>7.0</v>
      </c>
      <c r="C481" s="37">
        <v>7.0</v>
      </c>
      <c r="D481" s="37">
        <f t="shared" si="17"/>
        <v>7</v>
      </c>
      <c r="E481" s="19" t="s">
        <v>525</v>
      </c>
      <c r="F481" s="43">
        <f t="shared" si="5"/>
        <v>0</v>
      </c>
      <c r="G481" s="20">
        <v>4194.0</v>
      </c>
      <c r="H481" s="19" t="s">
        <v>525</v>
      </c>
      <c r="I481" s="3">
        <f>SUMIF(sitesfall2020!$A$13:$A$2390, Districts!$G481, sitesfall2020!H$13:H$2390)</f>
        <v>326</v>
      </c>
      <c r="J481" s="3">
        <f>SUMIF(sitesfall2020!$A$13:$A$2390, Districts!$G481, sitesfall2020!I$13:I$2390)</f>
        <v>94</v>
      </c>
      <c r="K481" s="3">
        <f>SUMIF(sitesfall2020!$A$13:$A$2390, Districts!$G481, sitesfall2020!J$13:J$2390)</f>
        <v>27</v>
      </c>
      <c r="L481" s="3">
        <f>SUMIF(sitesfall2020!$A$13:$A$2390, Districts!$G481, sitesfall2020!K$13:K$2390)</f>
        <v>107.5</v>
      </c>
      <c r="M481" s="44">
        <f t="shared" si="6"/>
        <v>0.3711656442</v>
      </c>
      <c r="N481" s="3">
        <f>SUMIF(sitesfall2020!$A$13:$A$2390, Districts!$G481, sitesfall2020!O$13:O$2390)</f>
        <v>152307.52</v>
      </c>
      <c r="O481" s="3"/>
      <c r="P481" s="3">
        <f>SUMIF(sitesfall2020!$Z$13:$Z$2390,$G481,sitesfall2020!AP$13:AP$2390)</f>
        <v>152307.52</v>
      </c>
      <c r="Q481" s="3">
        <f t="shared" si="7"/>
        <v>467.2009816</v>
      </c>
      <c r="R481" s="3">
        <f t="shared" si="8"/>
        <v>1416.81414</v>
      </c>
      <c r="S481" s="3">
        <f t="shared" si="9"/>
        <v>0</v>
      </c>
      <c r="T481" s="3">
        <f t="shared" si="10"/>
        <v>0</v>
      </c>
      <c r="V481" s="3">
        <f t="shared" si="11"/>
        <v>196190.6019</v>
      </c>
      <c r="W481" s="3">
        <f t="shared" si="12"/>
        <v>43883.08193</v>
      </c>
      <c r="X481" s="3">
        <f t="shared" si="13"/>
        <v>134.6106808</v>
      </c>
    </row>
    <row r="482" ht="14.25" customHeight="1">
      <c r="A482" s="42">
        <v>4195.0</v>
      </c>
      <c r="B482" s="42">
        <v>7.0</v>
      </c>
      <c r="C482" s="37">
        <v>7.0</v>
      </c>
      <c r="D482" s="37">
        <f t="shared" si="17"/>
        <v>7</v>
      </c>
      <c r="E482" s="19" t="s">
        <v>526</v>
      </c>
      <c r="F482" s="43">
        <f t="shared" si="5"/>
        <v>0</v>
      </c>
      <c r="G482" s="20">
        <v>4195.0</v>
      </c>
      <c r="H482" s="19" t="s">
        <v>526</v>
      </c>
      <c r="I482" s="3">
        <f>SUMIF(sitesfall2020!$A$13:$A$2390, Districts!$G482, sitesfall2020!H$13:H$2390)</f>
        <v>31</v>
      </c>
      <c r="J482" s="3">
        <f>SUMIF(sitesfall2020!$A$13:$A$2390, Districts!$G482, sitesfall2020!I$13:I$2390)</f>
        <v>22</v>
      </c>
      <c r="K482" s="3">
        <f>SUMIF(sitesfall2020!$A$13:$A$2390, Districts!$G482, sitesfall2020!J$13:J$2390)</f>
        <v>0</v>
      </c>
      <c r="L482" s="3">
        <f>SUMIF(sitesfall2020!$A$13:$A$2390, Districts!$G482, sitesfall2020!K$13:K$2390)</f>
        <v>22</v>
      </c>
      <c r="M482" s="44">
        <f t="shared" si="6"/>
        <v>0.7096774194</v>
      </c>
      <c r="N482" s="3">
        <f>SUMIF(sitesfall2020!$A$13:$A$2390, Districts!$G482, sitesfall2020!O$13:O$2390)</f>
        <v>67074.88</v>
      </c>
      <c r="O482" s="3"/>
      <c r="P482" s="3">
        <f>SUMIF(sitesfall2020!$Z$13:$Z$2390,$G482,sitesfall2020!AP$13:AP$2390)</f>
        <v>67074.88</v>
      </c>
      <c r="Q482" s="3">
        <f t="shared" si="7"/>
        <v>2163.705806</v>
      </c>
      <c r="R482" s="3">
        <f t="shared" si="8"/>
        <v>3048.858182</v>
      </c>
      <c r="S482" s="3">
        <f t="shared" si="9"/>
        <v>0</v>
      </c>
      <c r="T482" s="3">
        <f t="shared" si="10"/>
        <v>0</v>
      </c>
      <c r="V482" s="3">
        <f t="shared" si="11"/>
        <v>40150.63481</v>
      </c>
      <c r="W482" s="3">
        <f t="shared" si="12"/>
        <v>-26924.24519</v>
      </c>
      <c r="X482" s="3">
        <f t="shared" si="13"/>
        <v>-868.5240383</v>
      </c>
    </row>
    <row r="483" ht="14.25" customHeight="1">
      <c r="A483" s="42">
        <v>4198.0</v>
      </c>
      <c r="B483" s="42">
        <v>7.0</v>
      </c>
      <c r="C483" s="37">
        <v>7.0</v>
      </c>
      <c r="D483" s="37">
        <f t="shared" si="17"/>
        <v>7</v>
      </c>
      <c r="E483" s="19" t="s">
        <v>527</v>
      </c>
      <c r="F483" s="43">
        <f t="shared" si="5"/>
        <v>0</v>
      </c>
      <c r="G483" s="20">
        <v>4198.0</v>
      </c>
      <c r="H483" s="19" t="s">
        <v>527</v>
      </c>
      <c r="I483" s="3">
        <f>SUMIF(sitesfall2020!$A$13:$A$2390, Districts!$G483, sitesfall2020!H$13:H$2390)</f>
        <v>102</v>
      </c>
      <c r="J483" s="3">
        <f>SUMIF(sitesfall2020!$A$13:$A$2390, Districts!$G483, sitesfall2020!I$13:I$2390)</f>
        <v>26</v>
      </c>
      <c r="K483" s="3">
        <f>SUMIF(sitesfall2020!$A$13:$A$2390, Districts!$G483, sitesfall2020!J$13:J$2390)</f>
        <v>0</v>
      </c>
      <c r="L483" s="3">
        <f>SUMIF(sitesfall2020!$A$13:$A$2390, Districts!$G483, sitesfall2020!K$13:K$2390)</f>
        <v>26</v>
      </c>
      <c r="M483" s="44">
        <f t="shared" si="6"/>
        <v>0.2549019608</v>
      </c>
      <c r="N483" s="3">
        <f>SUMIF(sitesfall2020!$A$13:$A$2390, Districts!$G483, sitesfall2020!O$13:O$2390)</f>
        <v>28468.16</v>
      </c>
      <c r="O483" s="3"/>
      <c r="P483" s="3">
        <f>SUMIF(sitesfall2020!$Z$13:$Z$2390,$G483,sitesfall2020!AP$13:AP$2390)</f>
        <v>28468.16</v>
      </c>
      <c r="Q483" s="3">
        <f t="shared" si="7"/>
        <v>279.0996078</v>
      </c>
      <c r="R483" s="3">
        <f t="shared" si="8"/>
        <v>1094.929231</v>
      </c>
      <c r="S483" s="3">
        <f t="shared" si="9"/>
        <v>0</v>
      </c>
      <c r="T483" s="3">
        <f t="shared" si="10"/>
        <v>0</v>
      </c>
      <c r="V483" s="3">
        <f t="shared" si="11"/>
        <v>47450.75023</v>
      </c>
      <c r="W483" s="3">
        <f t="shared" si="12"/>
        <v>18982.59023</v>
      </c>
      <c r="X483" s="3">
        <f t="shared" si="13"/>
        <v>186.1038258</v>
      </c>
    </row>
    <row r="484" ht="14.25" customHeight="1">
      <c r="A484" s="42">
        <v>4199.0</v>
      </c>
      <c r="B484" s="42">
        <v>7.0</v>
      </c>
      <c r="C484" s="37">
        <v>7.0</v>
      </c>
      <c r="D484" s="37">
        <f t="shared" si="17"/>
        <v>7</v>
      </c>
      <c r="E484" s="19" t="s">
        <v>528</v>
      </c>
      <c r="F484" s="43">
        <f t="shared" si="5"/>
        <v>0</v>
      </c>
      <c r="G484" s="20">
        <v>4199.0</v>
      </c>
      <c r="H484" s="19" t="s">
        <v>528</v>
      </c>
      <c r="I484" s="3">
        <f>SUMIF(sitesfall2020!$A$13:$A$2390, Districts!$G484, sitesfall2020!H$13:H$2390)</f>
        <v>1308</v>
      </c>
      <c r="J484" s="3">
        <f>SUMIF(sitesfall2020!$A$13:$A$2390, Districts!$G484, sitesfall2020!I$13:I$2390)</f>
        <v>244</v>
      </c>
      <c r="K484" s="3">
        <f>SUMIF(sitesfall2020!$A$13:$A$2390, Districts!$G484, sitesfall2020!J$13:J$2390)</f>
        <v>109</v>
      </c>
      <c r="L484" s="3">
        <f>SUMIF(sitesfall2020!$A$13:$A$2390, Districts!$G484, sitesfall2020!K$13:K$2390)</f>
        <v>298.5</v>
      </c>
      <c r="M484" s="44">
        <f t="shared" si="6"/>
        <v>0.2698776758</v>
      </c>
      <c r="N484" s="3">
        <f>SUMIF(sitesfall2020!$A$13:$A$2390, Districts!$G484, sitesfall2020!O$13:O$2390)</f>
        <v>298142.4</v>
      </c>
      <c r="O484" s="3"/>
      <c r="P484" s="3">
        <f>SUMIF(sitesfall2020!$Z$13:$Z$2390,$G484,sitesfall2020!AP$13:AP$2390)</f>
        <v>298142.4</v>
      </c>
      <c r="Q484" s="3">
        <f t="shared" si="7"/>
        <v>227.9376147</v>
      </c>
      <c r="R484" s="3">
        <f t="shared" si="8"/>
        <v>998.8020101</v>
      </c>
      <c r="S484" s="3">
        <f t="shared" si="9"/>
        <v>0</v>
      </c>
      <c r="T484" s="3">
        <f t="shared" si="10"/>
        <v>0</v>
      </c>
      <c r="V484" s="3">
        <f t="shared" si="11"/>
        <v>544771.1133</v>
      </c>
      <c r="W484" s="3">
        <f t="shared" si="12"/>
        <v>246628.7133</v>
      </c>
      <c r="X484" s="3">
        <f t="shared" si="13"/>
        <v>188.5540621</v>
      </c>
    </row>
    <row r="485" ht="14.25" customHeight="1">
      <c r="A485" s="42">
        <v>4200.0</v>
      </c>
      <c r="B485" s="42">
        <v>7.0</v>
      </c>
      <c r="C485" s="37">
        <v>7.0</v>
      </c>
      <c r="D485" s="37">
        <f t="shared" si="17"/>
        <v>7</v>
      </c>
      <c r="E485" s="19" t="s">
        <v>529</v>
      </c>
      <c r="F485" s="43">
        <f t="shared" si="5"/>
        <v>0</v>
      </c>
      <c r="G485" s="20">
        <v>4200.0</v>
      </c>
      <c r="H485" s="19" t="s">
        <v>529</v>
      </c>
      <c r="I485" s="3">
        <f>SUMIF(sitesfall2020!$A$13:$A$2390, Districts!$G485, sitesfall2020!H$13:H$2390)</f>
        <v>643</v>
      </c>
      <c r="J485" s="3">
        <f>SUMIF(sitesfall2020!$A$13:$A$2390, Districts!$G485, sitesfall2020!I$13:I$2390)</f>
        <v>388</v>
      </c>
      <c r="K485" s="3">
        <f>SUMIF(sitesfall2020!$A$13:$A$2390, Districts!$G485, sitesfall2020!J$13:J$2390)</f>
        <v>0</v>
      </c>
      <c r="L485" s="3">
        <f>SUMIF(sitesfall2020!$A$13:$A$2390, Districts!$G485, sitesfall2020!K$13:K$2390)</f>
        <v>388</v>
      </c>
      <c r="M485" s="44">
        <f t="shared" si="6"/>
        <v>0.6034214619</v>
      </c>
      <c r="N485" s="3">
        <f>SUMIF(sitesfall2020!$A$13:$A$2390, Districts!$G485, sitesfall2020!O$13:O$2390)</f>
        <v>1006065.92</v>
      </c>
      <c r="O485" s="3"/>
      <c r="P485" s="3">
        <f>SUMIF(sitesfall2020!$Z$13:$Z$2390,$G485,sitesfall2020!AP$13:AP$2390)</f>
        <v>1006065.92</v>
      </c>
      <c r="Q485" s="3">
        <f t="shared" si="7"/>
        <v>1564.643733</v>
      </c>
      <c r="R485" s="3">
        <f t="shared" si="8"/>
        <v>2592.953402</v>
      </c>
      <c r="S485" s="3">
        <f t="shared" si="9"/>
        <v>0</v>
      </c>
      <c r="T485" s="3">
        <f t="shared" si="10"/>
        <v>0</v>
      </c>
      <c r="V485" s="3">
        <f t="shared" si="11"/>
        <v>708111.1958</v>
      </c>
      <c r="W485" s="3">
        <f t="shared" si="12"/>
        <v>-297954.7242</v>
      </c>
      <c r="X485" s="3">
        <f t="shared" si="13"/>
        <v>-463.3821527</v>
      </c>
    </row>
    <row r="486" ht="14.25" customHeight="1">
      <c r="A486" s="42">
        <v>4201.0</v>
      </c>
      <c r="B486" s="42">
        <v>7.0</v>
      </c>
      <c r="C486" s="37">
        <v>7.0</v>
      </c>
      <c r="D486" s="37">
        <f t="shared" si="17"/>
        <v>7</v>
      </c>
      <c r="E486" s="19" t="s">
        <v>530</v>
      </c>
      <c r="F486" s="43">
        <f t="shared" si="5"/>
        <v>0</v>
      </c>
      <c r="G486" s="20">
        <v>4201.0</v>
      </c>
      <c r="H486" s="19" t="s">
        <v>530</v>
      </c>
      <c r="I486" s="3">
        <f>SUMIF(sitesfall2020!$A$13:$A$2390, Districts!$G486, sitesfall2020!H$13:H$2390)</f>
        <v>135</v>
      </c>
      <c r="J486" s="3">
        <f>SUMIF(sitesfall2020!$A$13:$A$2390, Districts!$G486, sitesfall2020!I$13:I$2390)</f>
        <v>44</v>
      </c>
      <c r="K486" s="3">
        <f>SUMIF(sitesfall2020!$A$13:$A$2390, Districts!$G486, sitesfall2020!J$13:J$2390)</f>
        <v>10</v>
      </c>
      <c r="L486" s="3">
        <f>SUMIF(sitesfall2020!$A$13:$A$2390, Districts!$G486, sitesfall2020!K$13:K$2390)</f>
        <v>49</v>
      </c>
      <c r="M486" s="44">
        <f t="shared" si="6"/>
        <v>0.4</v>
      </c>
      <c r="N486" s="3">
        <f>SUMIF(sitesfall2020!$A$13:$A$2390, Districts!$G486, sitesfall2020!O$13:O$2390)</f>
        <v>76411.52</v>
      </c>
      <c r="O486" s="3"/>
      <c r="P486" s="3">
        <f>SUMIF(sitesfall2020!$Z$13:$Z$2390,$G486,sitesfall2020!AP$13:AP$2390)</f>
        <v>76411.52</v>
      </c>
      <c r="Q486" s="3">
        <f t="shared" si="7"/>
        <v>566.0112593</v>
      </c>
      <c r="R486" s="3">
        <f t="shared" si="8"/>
        <v>1559.418776</v>
      </c>
      <c r="S486" s="3">
        <f t="shared" si="9"/>
        <v>0</v>
      </c>
      <c r="T486" s="3">
        <f t="shared" si="10"/>
        <v>0</v>
      </c>
      <c r="V486" s="3">
        <f t="shared" si="11"/>
        <v>89426.4139</v>
      </c>
      <c r="W486" s="3">
        <f t="shared" si="12"/>
        <v>13014.8939</v>
      </c>
      <c r="X486" s="3">
        <f t="shared" si="13"/>
        <v>96.40662151</v>
      </c>
    </row>
    <row r="487" ht="14.25" customHeight="1">
      <c r="A487" s="42">
        <v>4204.0</v>
      </c>
      <c r="B487" s="42">
        <v>7.0</v>
      </c>
      <c r="C487" s="37">
        <v>7.0</v>
      </c>
      <c r="D487" s="37">
        <f t="shared" si="17"/>
        <v>7</v>
      </c>
      <c r="E487" s="19" t="s">
        <v>531</v>
      </c>
      <c r="F487" s="43">
        <f t="shared" si="5"/>
        <v>0</v>
      </c>
      <c r="G487" s="20">
        <v>4204.0</v>
      </c>
      <c r="H487" s="19" t="s">
        <v>531</v>
      </c>
      <c r="I487" s="3">
        <f>SUMIF(sitesfall2020!$A$13:$A$2390, Districts!$G487, sitesfall2020!H$13:H$2390)</f>
        <v>124</v>
      </c>
      <c r="J487" s="3">
        <f>SUMIF(sitesfall2020!$A$13:$A$2390, Districts!$G487, sitesfall2020!I$13:I$2390)</f>
        <v>114</v>
      </c>
      <c r="K487" s="3">
        <f>SUMIF(sitesfall2020!$A$13:$A$2390, Districts!$G487, sitesfall2020!J$13:J$2390)</f>
        <v>8</v>
      </c>
      <c r="L487" s="3">
        <f>SUMIF(sitesfall2020!$A$13:$A$2390, Districts!$G487, sitesfall2020!K$13:K$2390)</f>
        <v>118</v>
      </c>
      <c r="M487" s="44">
        <f t="shared" si="6"/>
        <v>0.9838709677</v>
      </c>
      <c r="N487" s="3">
        <f>SUMIF(sitesfall2020!$A$13:$A$2390, Districts!$G487, sitesfall2020!O$13:O$2390)</f>
        <v>405542.4</v>
      </c>
      <c r="O487" s="3"/>
      <c r="P487" s="3">
        <f>SUMIF(sitesfall2020!$Z$13:$Z$2390,$G487,sitesfall2020!AP$13:AP$2390)</f>
        <v>405542.4</v>
      </c>
      <c r="Q487" s="3">
        <f t="shared" si="7"/>
        <v>3270.503226</v>
      </c>
      <c r="R487" s="3">
        <f t="shared" si="8"/>
        <v>3436.8</v>
      </c>
      <c r="S487" s="3">
        <f t="shared" si="9"/>
        <v>0</v>
      </c>
      <c r="T487" s="3">
        <f t="shared" si="10"/>
        <v>0</v>
      </c>
      <c r="V487" s="3">
        <f t="shared" si="11"/>
        <v>215353.4049</v>
      </c>
      <c r="W487" s="3">
        <f t="shared" si="12"/>
        <v>-190188.9951</v>
      </c>
      <c r="X487" s="3">
        <f t="shared" si="13"/>
        <v>-1533.782218</v>
      </c>
    </row>
    <row r="488" ht="14.25" customHeight="1">
      <c r="A488" s="42">
        <v>4205.0</v>
      </c>
      <c r="B488" s="42">
        <v>7.0</v>
      </c>
      <c r="C488" s="37">
        <v>7.0</v>
      </c>
      <c r="D488" s="37">
        <f t="shared" si="17"/>
        <v>7</v>
      </c>
      <c r="E488" s="19" t="s">
        <v>532</v>
      </c>
      <c r="F488" s="43">
        <f t="shared" si="5"/>
        <v>0</v>
      </c>
      <c r="G488" s="20">
        <v>4205.0</v>
      </c>
      <c r="H488" s="19" t="s">
        <v>532</v>
      </c>
      <c r="I488" s="3">
        <f>SUMIF(sitesfall2020!$A$13:$A$2390, Districts!$G488, sitesfall2020!H$13:H$2390)</f>
        <v>376</v>
      </c>
      <c r="J488" s="3">
        <f>SUMIF(sitesfall2020!$A$13:$A$2390, Districts!$G488, sitesfall2020!I$13:I$2390)</f>
        <v>350</v>
      </c>
      <c r="K488" s="3">
        <f>SUMIF(sitesfall2020!$A$13:$A$2390, Districts!$G488, sitesfall2020!J$13:J$2390)</f>
        <v>13</v>
      </c>
      <c r="L488" s="3">
        <f>SUMIF(sitesfall2020!$A$13:$A$2390, Districts!$G488, sitesfall2020!K$13:K$2390)</f>
        <v>356.5</v>
      </c>
      <c r="M488" s="44">
        <f t="shared" si="6"/>
        <v>0.9654255319</v>
      </c>
      <c r="N488" s="3">
        <f>SUMIF(sitesfall2020!$A$13:$A$2390, Districts!$G488, sitesfall2020!O$13:O$2390)</f>
        <v>1225219.2</v>
      </c>
      <c r="O488" s="3"/>
      <c r="P488" s="3">
        <f>SUMIF(sitesfall2020!$Z$13:$Z$2390,$G488,sitesfall2020!AP$13:AP$2390)</f>
        <v>1225219.2</v>
      </c>
      <c r="Q488" s="3">
        <f t="shared" si="7"/>
        <v>3258.561702</v>
      </c>
      <c r="R488" s="3">
        <f t="shared" si="8"/>
        <v>3436.8</v>
      </c>
      <c r="S488" s="3">
        <f t="shared" si="9"/>
        <v>0</v>
      </c>
      <c r="T488" s="3">
        <f t="shared" si="10"/>
        <v>0</v>
      </c>
      <c r="V488" s="3">
        <f t="shared" si="11"/>
        <v>650622.7869</v>
      </c>
      <c r="W488" s="3">
        <f t="shared" si="12"/>
        <v>-574596.4131</v>
      </c>
      <c r="X488" s="3">
        <f t="shared" si="13"/>
        <v>-1528.18195</v>
      </c>
    </row>
    <row r="489" ht="14.25" customHeight="1">
      <c r="A489" s="42">
        <v>4207.0</v>
      </c>
      <c r="B489" s="42">
        <v>7.0</v>
      </c>
      <c r="C489" s="37">
        <v>7.0</v>
      </c>
      <c r="D489" s="37">
        <f t="shared" si="17"/>
        <v>7</v>
      </c>
      <c r="E489" s="19" t="s">
        <v>533</v>
      </c>
      <c r="F489" s="43">
        <f t="shared" si="5"/>
        <v>0</v>
      </c>
      <c r="G489" s="20">
        <v>4207.0</v>
      </c>
      <c r="H489" s="19" t="s">
        <v>533</v>
      </c>
      <c r="I489" s="3">
        <f>SUMIF(sitesfall2020!$A$13:$A$2390, Districts!$G489, sitesfall2020!H$13:H$2390)</f>
        <v>29</v>
      </c>
      <c r="J489" s="3">
        <f>SUMIF(sitesfall2020!$A$13:$A$2390, Districts!$G489, sitesfall2020!I$13:I$2390)</f>
        <v>17</v>
      </c>
      <c r="K489" s="3">
        <f>SUMIF(sitesfall2020!$A$13:$A$2390, Districts!$G489, sitesfall2020!J$13:J$2390)</f>
        <v>6</v>
      </c>
      <c r="L489" s="3">
        <f>SUMIF(sitesfall2020!$A$13:$A$2390, Districts!$G489, sitesfall2020!K$13:K$2390)</f>
        <v>20</v>
      </c>
      <c r="M489" s="44">
        <f t="shared" si="6"/>
        <v>0.7931034483</v>
      </c>
      <c r="N489" s="3">
        <f>SUMIF(sitesfall2020!$A$13:$A$2390, Districts!$G489, sitesfall2020!O$13:O$2390)</f>
        <v>59284.8</v>
      </c>
      <c r="O489" s="3"/>
      <c r="P489" s="3">
        <f>SUMIF(sitesfall2020!$Z$13:$Z$2390,$G489,sitesfall2020!AP$13:AP$2390)</f>
        <v>59284.8</v>
      </c>
      <c r="Q489" s="3">
        <f t="shared" si="7"/>
        <v>2044.303448</v>
      </c>
      <c r="R489" s="3">
        <f t="shared" si="8"/>
        <v>2964.24</v>
      </c>
      <c r="S489" s="3">
        <f t="shared" si="9"/>
        <v>0</v>
      </c>
      <c r="T489" s="3">
        <f t="shared" si="10"/>
        <v>0</v>
      </c>
      <c r="V489" s="3">
        <f t="shared" si="11"/>
        <v>36500.5771</v>
      </c>
      <c r="W489" s="3">
        <f t="shared" si="12"/>
        <v>-22784.2229</v>
      </c>
      <c r="X489" s="3">
        <f t="shared" si="13"/>
        <v>-785.6628585</v>
      </c>
    </row>
    <row r="490" ht="14.25" customHeight="1">
      <c r="A490" s="42">
        <v>4208.0</v>
      </c>
      <c r="B490" s="42">
        <v>7.0</v>
      </c>
      <c r="C490" s="37">
        <v>7.0</v>
      </c>
      <c r="D490" s="37">
        <f t="shared" si="17"/>
        <v>7</v>
      </c>
      <c r="E490" s="19" t="s">
        <v>534</v>
      </c>
      <c r="F490" s="43">
        <f t="shared" si="5"/>
        <v>0</v>
      </c>
      <c r="G490" s="20">
        <v>4208.0</v>
      </c>
      <c r="H490" s="19" t="s">
        <v>534</v>
      </c>
      <c r="I490" s="3">
        <f>SUMIF(sitesfall2020!$A$13:$A$2390, Districts!$G490, sitesfall2020!H$13:H$2390)</f>
        <v>115</v>
      </c>
      <c r="J490" s="3">
        <f>SUMIF(sitesfall2020!$A$13:$A$2390, Districts!$G490, sitesfall2020!I$13:I$2390)</f>
        <v>64</v>
      </c>
      <c r="K490" s="3">
        <f>SUMIF(sitesfall2020!$A$13:$A$2390, Districts!$G490, sitesfall2020!J$13:J$2390)</f>
        <v>13</v>
      </c>
      <c r="L490" s="3">
        <f>SUMIF(sitesfall2020!$A$13:$A$2390, Districts!$G490, sitesfall2020!K$13:K$2390)</f>
        <v>70.5</v>
      </c>
      <c r="M490" s="44">
        <f t="shared" si="6"/>
        <v>0.6695652174</v>
      </c>
      <c r="N490" s="3">
        <f>SUMIF(sitesfall2020!$A$13:$A$2390, Districts!$G490, sitesfall2020!O$13:O$2390)</f>
        <v>185644.48</v>
      </c>
      <c r="O490" s="3"/>
      <c r="P490" s="3">
        <f>SUMIF(sitesfall2020!$Z$13:$Z$2390,$G490,sitesfall2020!AP$13:AP$2390)</f>
        <v>185644.48</v>
      </c>
      <c r="Q490" s="3">
        <f t="shared" si="7"/>
        <v>1614.299826</v>
      </c>
      <c r="R490" s="3">
        <f t="shared" si="8"/>
        <v>2633.255035</v>
      </c>
      <c r="S490" s="3">
        <f t="shared" si="9"/>
        <v>0</v>
      </c>
      <c r="T490" s="3">
        <f t="shared" si="10"/>
        <v>0</v>
      </c>
      <c r="V490" s="3">
        <f t="shared" si="11"/>
        <v>128664.5343</v>
      </c>
      <c r="W490" s="3">
        <f t="shared" si="12"/>
        <v>-56979.94571</v>
      </c>
      <c r="X490" s="3">
        <f t="shared" si="13"/>
        <v>-495.4777888</v>
      </c>
    </row>
    <row r="491" ht="14.25" customHeight="1">
      <c r="A491" s="42">
        <v>4209.0</v>
      </c>
      <c r="B491" s="42">
        <v>7.0</v>
      </c>
      <c r="C491" s="37">
        <v>7.0</v>
      </c>
      <c r="D491" s="37">
        <f t="shared" si="17"/>
        <v>7</v>
      </c>
      <c r="E491" s="19" t="s">
        <v>535</v>
      </c>
      <c r="F491" s="43">
        <f t="shared" si="5"/>
        <v>0</v>
      </c>
      <c r="G491" s="20">
        <v>4209.0</v>
      </c>
      <c r="H491" s="19" t="s">
        <v>535</v>
      </c>
      <c r="I491" s="3">
        <f>SUMIF(sitesfall2020!$A$13:$A$2390, Districts!$G491, sitesfall2020!H$13:H$2390)</f>
        <v>118</v>
      </c>
      <c r="J491" s="3">
        <f>SUMIF(sitesfall2020!$A$13:$A$2390, Districts!$G491, sitesfall2020!I$13:I$2390)</f>
        <v>105</v>
      </c>
      <c r="K491" s="3">
        <f>SUMIF(sitesfall2020!$A$13:$A$2390, Districts!$G491, sitesfall2020!J$13:J$2390)</f>
        <v>0</v>
      </c>
      <c r="L491" s="3">
        <f>SUMIF(sitesfall2020!$A$13:$A$2390, Districts!$G491, sitesfall2020!K$13:K$2390)</f>
        <v>105</v>
      </c>
      <c r="M491" s="44">
        <f t="shared" si="6"/>
        <v>0.8898305085</v>
      </c>
      <c r="N491" s="3">
        <f>SUMIF(sitesfall2020!$A$13:$A$2390, Districts!$G491, sitesfall2020!O$13:O$2390)</f>
        <v>360864</v>
      </c>
      <c r="O491" s="3"/>
      <c r="P491" s="3">
        <f>SUMIF(sitesfall2020!$Z$13:$Z$2390,$G491,sitesfall2020!AP$13:AP$2390)</f>
        <v>360864</v>
      </c>
      <c r="Q491" s="3">
        <f t="shared" si="7"/>
        <v>3058.169492</v>
      </c>
      <c r="R491" s="3">
        <f t="shared" si="8"/>
        <v>3436.8</v>
      </c>
      <c r="S491" s="3">
        <f t="shared" si="9"/>
        <v>0</v>
      </c>
      <c r="T491" s="3">
        <f t="shared" si="10"/>
        <v>0</v>
      </c>
      <c r="V491" s="3">
        <f t="shared" si="11"/>
        <v>191628.0298</v>
      </c>
      <c r="W491" s="3">
        <f t="shared" si="12"/>
        <v>-169235.9702</v>
      </c>
      <c r="X491" s="3">
        <f t="shared" si="13"/>
        <v>-1434.203137</v>
      </c>
    </row>
    <row r="492" ht="14.25" customHeight="1">
      <c r="A492" s="42">
        <v>4210.0</v>
      </c>
      <c r="B492" s="42">
        <v>7.0</v>
      </c>
      <c r="C492" s="37">
        <v>7.0</v>
      </c>
      <c r="D492" s="37">
        <f t="shared" si="17"/>
        <v>7</v>
      </c>
      <c r="E492" s="19" t="s">
        <v>536</v>
      </c>
      <c r="F492" s="43">
        <f t="shared" si="5"/>
        <v>0</v>
      </c>
      <c r="G492" s="20">
        <v>4210.0</v>
      </c>
      <c r="H492" s="19" t="s">
        <v>536</v>
      </c>
      <c r="I492" s="3">
        <f>SUMIF(sitesfall2020!$A$13:$A$2390, Districts!$G492, sitesfall2020!H$13:H$2390)</f>
        <v>287</v>
      </c>
      <c r="J492" s="3">
        <f>SUMIF(sitesfall2020!$A$13:$A$2390, Districts!$G492, sitesfall2020!I$13:I$2390)</f>
        <v>41</v>
      </c>
      <c r="K492" s="3">
        <f>SUMIF(sitesfall2020!$A$13:$A$2390, Districts!$G492, sitesfall2020!J$13:J$2390)</f>
        <v>1</v>
      </c>
      <c r="L492" s="3">
        <f>SUMIF(sitesfall2020!$A$13:$A$2390, Districts!$G492, sitesfall2020!K$13:K$2390)</f>
        <v>41.5</v>
      </c>
      <c r="M492" s="44">
        <f t="shared" si="6"/>
        <v>0.1463414634</v>
      </c>
      <c r="N492" s="3">
        <f>SUMIF(sitesfall2020!$A$13:$A$2390, Districts!$G492, sitesfall2020!O$13:O$2390)</f>
        <v>26119.68</v>
      </c>
      <c r="O492" s="3"/>
      <c r="P492" s="3">
        <f>SUMIF(sitesfall2020!$Z$13:$Z$2390,$G492,sitesfall2020!AP$13:AP$2390)</f>
        <v>26119.68</v>
      </c>
      <c r="Q492" s="3">
        <f t="shared" si="7"/>
        <v>91.00933798</v>
      </c>
      <c r="R492" s="3">
        <f t="shared" si="8"/>
        <v>629.3898795</v>
      </c>
      <c r="S492" s="3">
        <f t="shared" si="9"/>
        <v>0</v>
      </c>
      <c r="T492" s="3">
        <f t="shared" si="10"/>
        <v>0</v>
      </c>
      <c r="V492" s="3">
        <f t="shared" si="11"/>
        <v>75738.69749</v>
      </c>
      <c r="W492" s="3">
        <f t="shared" si="12"/>
        <v>49619.01749</v>
      </c>
      <c r="X492" s="3">
        <f t="shared" si="13"/>
        <v>172.8885627</v>
      </c>
    </row>
    <row r="493" ht="14.25" customHeight="1">
      <c r="A493" s="42">
        <v>4213.0</v>
      </c>
      <c r="B493" s="42">
        <v>7.0</v>
      </c>
      <c r="C493" s="37">
        <v>7.0</v>
      </c>
      <c r="D493" s="37">
        <f t="shared" si="17"/>
        <v>7</v>
      </c>
      <c r="E493" s="19" t="s">
        <v>537</v>
      </c>
      <c r="F493" s="43">
        <f t="shared" si="5"/>
        <v>0</v>
      </c>
      <c r="G493" s="20">
        <v>4213.0</v>
      </c>
      <c r="H493" s="19" t="s">
        <v>537</v>
      </c>
      <c r="I493" s="3">
        <f>SUMIF(sitesfall2020!$A$13:$A$2390, Districts!$G493, sitesfall2020!H$13:H$2390)</f>
        <v>745</v>
      </c>
      <c r="J493" s="3">
        <f>SUMIF(sitesfall2020!$A$13:$A$2390, Districts!$G493, sitesfall2020!I$13:I$2390)</f>
        <v>550</v>
      </c>
      <c r="K493" s="3">
        <f>SUMIF(sitesfall2020!$A$13:$A$2390, Districts!$G493, sitesfall2020!J$13:J$2390)</f>
        <v>63</v>
      </c>
      <c r="L493" s="3">
        <f>SUMIF(sitesfall2020!$A$13:$A$2390, Districts!$G493, sitesfall2020!K$13:K$2390)</f>
        <v>581.5</v>
      </c>
      <c r="M493" s="44">
        <f t="shared" si="6"/>
        <v>0.8228187919</v>
      </c>
      <c r="N493" s="3">
        <f>SUMIF(sitesfall2020!$A$13:$A$2390, Districts!$G493, sitesfall2020!O$13:O$2390)</f>
        <v>1901295.04</v>
      </c>
      <c r="O493" s="3"/>
      <c r="P493" s="3">
        <f>SUMIF(sitesfall2020!$Z$13:$Z$2390,$G493,sitesfall2020!AP$13:AP$2390)</f>
        <v>1901295.04</v>
      </c>
      <c r="Q493" s="3">
        <f t="shared" si="7"/>
        <v>2552.073879</v>
      </c>
      <c r="R493" s="3">
        <f t="shared" si="8"/>
        <v>3269.638934</v>
      </c>
      <c r="S493" s="3">
        <f t="shared" si="9"/>
        <v>0</v>
      </c>
      <c r="T493" s="3">
        <f t="shared" si="10"/>
        <v>0</v>
      </c>
      <c r="V493" s="3">
        <f t="shared" si="11"/>
        <v>1061254.279</v>
      </c>
      <c r="W493" s="3">
        <f t="shared" si="12"/>
        <v>-840040.7607</v>
      </c>
      <c r="X493" s="3">
        <f t="shared" si="13"/>
        <v>-1127.571491</v>
      </c>
    </row>
    <row r="494" ht="14.25" customHeight="1">
      <c r="A494" s="42">
        <v>4215.0</v>
      </c>
      <c r="B494" s="42">
        <v>7.0</v>
      </c>
      <c r="C494" s="37">
        <v>7.0</v>
      </c>
      <c r="D494" s="37">
        <f t="shared" si="17"/>
        <v>7</v>
      </c>
      <c r="E494" s="20" t="s">
        <v>538</v>
      </c>
      <c r="F494" s="43">
        <f t="shared" si="5"/>
        <v>0</v>
      </c>
      <c r="G494" s="20">
        <v>4215.0</v>
      </c>
      <c r="H494" s="20" t="s">
        <v>538</v>
      </c>
      <c r="I494" s="3">
        <f>SUMIF(sitesfall2020!$A$13:$A$2390, Districts!$G494, sitesfall2020!H$13:H$2390)</f>
        <v>256</v>
      </c>
      <c r="J494" s="3">
        <f>SUMIF(sitesfall2020!$A$13:$A$2390, Districts!$G494, sitesfall2020!I$13:I$2390)</f>
        <v>221</v>
      </c>
      <c r="K494" s="3">
        <f>SUMIF(sitesfall2020!$A$13:$A$2390, Districts!$G494, sitesfall2020!J$13:J$2390)</f>
        <v>12</v>
      </c>
      <c r="L494" s="3">
        <f>SUMIF(sitesfall2020!$A$13:$A$2390, Districts!$G494, sitesfall2020!K$13:K$2390)</f>
        <v>227</v>
      </c>
      <c r="M494" s="44">
        <f t="shared" si="6"/>
        <v>0.91015625</v>
      </c>
      <c r="N494" s="3">
        <f>SUMIF(sitesfall2020!$A$13:$A$2390, Districts!$G494, sitesfall2020!O$13:O$2390)</f>
        <v>780153.6</v>
      </c>
      <c r="O494" s="3"/>
      <c r="P494" s="3">
        <f>SUMIF(sitesfall2020!$Z$13:$Z$2390,$G494,sitesfall2020!AP$13:AP$2390)</f>
        <v>780153.6</v>
      </c>
      <c r="Q494" s="3">
        <f t="shared" si="7"/>
        <v>3047.475</v>
      </c>
      <c r="R494" s="3">
        <f t="shared" si="8"/>
        <v>3436.8</v>
      </c>
      <c r="S494" s="3">
        <f t="shared" si="9"/>
        <v>0</v>
      </c>
      <c r="T494" s="3">
        <f t="shared" si="10"/>
        <v>0</v>
      </c>
      <c r="V494" s="3">
        <f t="shared" si="11"/>
        <v>414281.5501</v>
      </c>
      <c r="W494" s="3">
        <f t="shared" si="12"/>
        <v>-365872.0499</v>
      </c>
      <c r="X494" s="3">
        <f t="shared" si="13"/>
        <v>-1429.187695</v>
      </c>
    </row>
    <row r="495" ht="14.25" customHeight="1">
      <c r="A495" s="42">
        <v>4217.0</v>
      </c>
      <c r="B495" s="42">
        <v>7.0</v>
      </c>
      <c r="C495" s="37">
        <v>7.0</v>
      </c>
      <c r="D495" s="37">
        <f t="shared" si="17"/>
        <v>7</v>
      </c>
      <c r="E495" s="20" t="s">
        <v>539</v>
      </c>
      <c r="F495" s="43">
        <f t="shared" si="5"/>
        <v>0</v>
      </c>
      <c r="G495" s="20">
        <v>4217.0</v>
      </c>
      <c r="H495" s="20" t="s">
        <v>539</v>
      </c>
      <c r="I495" s="3">
        <f>SUMIF(sitesfall2020!$A$13:$A$2390, Districts!$G495, sitesfall2020!H$13:H$2390)</f>
        <v>122</v>
      </c>
      <c r="J495" s="3">
        <f>SUMIF(sitesfall2020!$A$13:$A$2390, Districts!$G495, sitesfall2020!I$13:I$2390)</f>
        <v>66</v>
      </c>
      <c r="K495" s="3">
        <f>SUMIF(sitesfall2020!$A$13:$A$2390, Districts!$G495, sitesfall2020!J$13:J$2390)</f>
        <v>9</v>
      </c>
      <c r="L495" s="3">
        <f>SUMIF(sitesfall2020!$A$13:$A$2390, Districts!$G495, sitesfall2020!K$13:K$2390)</f>
        <v>70.5</v>
      </c>
      <c r="M495" s="44">
        <f t="shared" si="6"/>
        <v>0.6147540984</v>
      </c>
      <c r="N495" s="3">
        <f>SUMIF(sitesfall2020!$A$13:$A$2390, Districts!$G495, sitesfall2020!O$13:O$2390)</f>
        <v>178427.2</v>
      </c>
      <c r="O495" s="3"/>
      <c r="P495" s="3">
        <f>SUMIF(sitesfall2020!$Z$13:$Z$2390,$G495,sitesfall2020!AP$13:AP$2390)</f>
        <v>178427.2</v>
      </c>
      <c r="Q495" s="3">
        <f t="shared" si="7"/>
        <v>1462.518033</v>
      </c>
      <c r="R495" s="3">
        <f t="shared" si="8"/>
        <v>2530.88227</v>
      </c>
      <c r="S495" s="3">
        <f t="shared" si="9"/>
        <v>0</v>
      </c>
      <c r="T495" s="3">
        <f t="shared" si="10"/>
        <v>0</v>
      </c>
      <c r="V495" s="3">
        <f t="shared" si="11"/>
        <v>128664.5343</v>
      </c>
      <c r="W495" s="3">
        <f t="shared" si="12"/>
        <v>-49762.66571</v>
      </c>
      <c r="X495" s="3">
        <f t="shared" si="13"/>
        <v>-407.8907025</v>
      </c>
      <c r="Y495" s="47"/>
    </row>
    <row r="496" ht="14.25" customHeight="1">
      <c r="A496" s="42">
        <v>4218.0</v>
      </c>
      <c r="B496" s="42">
        <v>7.0</v>
      </c>
      <c r="C496" s="37">
        <v>7.0</v>
      </c>
      <c r="D496" s="37">
        <f t="shared" si="17"/>
        <v>7</v>
      </c>
      <c r="E496" s="19" t="s">
        <v>540</v>
      </c>
      <c r="F496" s="43">
        <f t="shared" si="5"/>
        <v>0</v>
      </c>
      <c r="G496" s="20">
        <v>4218.0</v>
      </c>
      <c r="H496" s="19" t="s">
        <v>540</v>
      </c>
      <c r="I496" s="3">
        <f>SUMIF(sitesfall2020!$A$13:$A$2390, Districts!$G496, sitesfall2020!H$13:H$2390)</f>
        <v>322</v>
      </c>
      <c r="J496" s="3">
        <f>SUMIF(sitesfall2020!$A$13:$A$2390, Districts!$G496, sitesfall2020!I$13:I$2390)</f>
        <v>290</v>
      </c>
      <c r="K496" s="3">
        <f>SUMIF(sitesfall2020!$A$13:$A$2390, Districts!$G496, sitesfall2020!J$13:J$2390)</f>
        <v>14</v>
      </c>
      <c r="L496" s="3">
        <f>SUMIF(sitesfall2020!$A$13:$A$2390, Districts!$G496, sitesfall2020!K$13:K$2390)</f>
        <v>297</v>
      </c>
      <c r="M496" s="44">
        <f t="shared" si="6"/>
        <v>0.9440993789</v>
      </c>
      <c r="N496" s="3">
        <f>SUMIF(sitesfall2020!$A$13:$A$2390, Districts!$G496, sitesfall2020!O$13:O$2390)</f>
        <v>1020729.6</v>
      </c>
      <c r="O496" s="3"/>
      <c r="P496" s="3">
        <f>SUMIF(sitesfall2020!$Z$13:$Z$2390,$G496,sitesfall2020!AP$13:AP$2390)</f>
        <v>1020729.6</v>
      </c>
      <c r="Q496" s="3">
        <f t="shared" si="7"/>
        <v>3169.967702</v>
      </c>
      <c r="R496" s="3">
        <f t="shared" si="8"/>
        <v>3436.8</v>
      </c>
      <c r="S496" s="3">
        <f t="shared" si="9"/>
        <v>0</v>
      </c>
      <c r="T496" s="3">
        <f t="shared" si="10"/>
        <v>0</v>
      </c>
      <c r="V496" s="3">
        <f t="shared" si="11"/>
        <v>542033.57</v>
      </c>
      <c r="W496" s="3">
        <f t="shared" si="12"/>
        <v>-478696.03</v>
      </c>
      <c r="X496" s="3">
        <f t="shared" si="13"/>
        <v>-1486.633634</v>
      </c>
    </row>
    <row r="497" ht="14.25" customHeight="1">
      <c r="A497" s="42">
        <v>4219.0</v>
      </c>
      <c r="B497" s="42">
        <v>7.0</v>
      </c>
      <c r="C497" s="37">
        <v>7.0</v>
      </c>
      <c r="D497" s="37">
        <f t="shared" si="17"/>
        <v>7</v>
      </c>
      <c r="E497" s="20" t="s">
        <v>541</v>
      </c>
      <c r="F497" s="43">
        <f t="shared" si="5"/>
        <v>0</v>
      </c>
      <c r="G497" s="18">
        <v>4219.0</v>
      </c>
      <c r="H497" s="20" t="s">
        <v>541</v>
      </c>
      <c r="I497" s="3">
        <f>SUMIF(sitesfall2020!$A$13:$A$2390, Districts!$G497, sitesfall2020!H$13:H$2390)</f>
        <v>373</v>
      </c>
      <c r="J497" s="3">
        <f>SUMIF(sitesfall2020!$A$13:$A$2390, Districts!$G497, sitesfall2020!I$13:I$2390)</f>
        <v>298</v>
      </c>
      <c r="K497" s="3">
        <f>SUMIF(sitesfall2020!$A$13:$A$2390, Districts!$G497, sitesfall2020!J$13:J$2390)</f>
        <v>31</v>
      </c>
      <c r="L497" s="3">
        <f>SUMIF(sitesfall2020!$A$13:$A$2390, Districts!$G497, sitesfall2020!K$13:K$2390)</f>
        <v>313.5</v>
      </c>
      <c r="M497" s="44">
        <f t="shared" si="6"/>
        <v>0.8820375335</v>
      </c>
      <c r="N497" s="3">
        <f>SUMIF(sitesfall2020!$A$13:$A$2390, Districts!$G497, sitesfall2020!O$13:O$2390)</f>
        <v>1077436.8</v>
      </c>
      <c r="O497" s="3"/>
      <c r="P497" s="3">
        <f>SUMIF(sitesfall2020!$Z$13:$Z$2390,$G497,sitesfall2020!AP$13:AP$2390)</f>
        <v>1077436.8</v>
      </c>
      <c r="Q497" s="3">
        <f t="shared" si="7"/>
        <v>2888.570509</v>
      </c>
      <c r="R497" s="3">
        <f t="shared" si="8"/>
        <v>3436.8</v>
      </c>
      <c r="S497" s="3">
        <f t="shared" si="9"/>
        <v>0</v>
      </c>
      <c r="T497" s="3">
        <f t="shared" si="10"/>
        <v>0</v>
      </c>
      <c r="V497" s="3">
        <f t="shared" si="11"/>
        <v>572146.5461</v>
      </c>
      <c r="W497" s="3">
        <f t="shared" si="12"/>
        <v>-505290.2539</v>
      </c>
      <c r="X497" s="3">
        <f t="shared" si="13"/>
        <v>-1354.66556</v>
      </c>
    </row>
    <row r="498" ht="14.25" customHeight="1">
      <c r="A498" s="42">
        <v>4220.0</v>
      </c>
      <c r="B498" s="42">
        <v>7.0</v>
      </c>
      <c r="C498" s="37">
        <v>7.0</v>
      </c>
      <c r="D498" s="37">
        <f t="shared" si="17"/>
        <v>7</v>
      </c>
      <c r="E498" s="20" t="s">
        <v>542</v>
      </c>
      <c r="F498" s="43">
        <f t="shared" si="5"/>
        <v>0</v>
      </c>
      <c r="G498" s="18">
        <v>4220.0</v>
      </c>
      <c r="H498" s="20" t="s">
        <v>542</v>
      </c>
      <c r="I498" s="3">
        <f>SUMIF(sitesfall2020!$A$13:$A$2390, Districts!$G498, sitesfall2020!H$13:H$2390)</f>
        <v>314</v>
      </c>
      <c r="J498" s="3">
        <f>SUMIF(sitesfall2020!$A$13:$A$2390, Districts!$G498, sitesfall2020!I$13:I$2390)</f>
        <v>49</v>
      </c>
      <c r="K498" s="3">
        <f>SUMIF(sitesfall2020!$A$13:$A$2390, Districts!$G498, sitesfall2020!J$13:J$2390)</f>
        <v>15</v>
      </c>
      <c r="L498" s="3">
        <f>SUMIF(sitesfall2020!$A$13:$A$2390, Districts!$G498, sitesfall2020!K$13:K$2390)</f>
        <v>56.5</v>
      </c>
      <c r="M498" s="44">
        <f t="shared" si="6"/>
        <v>0.2038216561</v>
      </c>
      <c r="N498" s="3">
        <f>SUMIF(sitesfall2020!$A$13:$A$2390, Districts!$G498, sitesfall2020!O$13:O$2390)</f>
        <v>43647.36</v>
      </c>
      <c r="O498" s="3"/>
      <c r="P498" s="3">
        <f>SUMIF(sitesfall2020!$Z$13:$Z$2390,$G498,sitesfall2020!AP$13:AP$2390)</f>
        <v>43647.36</v>
      </c>
      <c r="Q498" s="3">
        <f t="shared" si="7"/>
        <v>139.0043312</v>
      </c>
      <c r="R498" s="3">
        <f t="shared" si="8"/>
        <v>772.519646</v>
      </c>
      <c r="S498" s="3">
        <f t="shared" si="9"/>
        <v>0</v>
      </c>
      <c r="T498" s="3">
        <f t="shared" si="10"/>
        <v>0</v>
      </c>
      <c r="V498" s="3">
        <f t="shared" si="11"/>
        <v>103114.1303</v>
      </c>
      <c r="W498" s="3">
        <f t="shared" si="12"/>
        <v>59466.77032</v>
      </c>
      <c r="X498" s="3">
        <f t="shared" si="13"/>
        <v>189.3846188</v>
      </c>
    </row>
    <row r="499" ht="14.25" customHeight="1">
      <c r="A499" s="42">
        <v>4221.0</v>
      </c>
      <c r="B499" s="42">
        <v>7.0</v>
      </c>
      <c r="C499" s="37">
        <v>7.0</v>
      </c>
      <c r="D499" s="37">
        <f t="shared" si="17"/>
        <v>7</v>
      </c>
      <c r="E499" s="18" t="s">
        <v>543</v>
      </c>
      <c r="F499" s="43">
        <f t="shared" si="5"/>
        <v>0</v>
      </c>
      <c r="G499" s="18">
        <v>4221.0</v>
      </c>
      <c r="H499" s="18" t="s">
        <v>543</v>
      </c>
      <c r="I499" s="3">
        <f>SUMIF(sitesfall2020!$A$13:$A$2390, Districts!$G499, sitesfall2020!H$13:H$2390)</f>
        <v>223</v>
      </c>
      <c r="J499" s="3">
        <f>SUMIF(sitesfall2020!$A$13:$A$2390, Districts!$G499, sitesfall2020!I$13:I$2390)</f>
        <v>61</v>
      </c>
      <c r="K499" s="3">
        <f>SUMIF(sitesfall2020!$A$13:$A$2390, Districts!$G499, sitesfall2020!J$13:J$2390)</f>
        <v>18</v>
      </c>
      <c r="L499" s="3">
        <f>SUMIF(sitesfall2020!$A$13:$A$2390, Districts!$G499, sitesfall2020!K$13:K$2390)</f>
        <v>70</v>
      </c>
      <c r="M499" s="44">
        <f t="shared" si="6"/>
        <v>0.3542600897</v>
      </c>
      <c r="N499" s="3">
        <f>SUMIF(sitesfall2020!$A$13:$A$2390, Districts!$G499, sitesfall2020!O$13:O$2390)</f>
        <v>94397.44</v>
      </c>
      <c r="O499" s="3"/>
      <c r="P499" s="3">
        <f>SUMIF(sitesfall2020!$Z$13:$Z$2390,$G499,sitesfall2020!AP$13:AP$2390)</f>
        <v>94397.44</v>
      </c>
      <c r="Q499" s="3">
        <f t="shared" si="7"/>
        <v>423.3069058</v>
      </c>
      <c r="R499" s="3">
        <f t="shared" si="8"/>
        <v>1348.534857</v>
      </c>
      <c r="S499" s="3">
        <f t="shared" si="9"/>
        <v>0</v>
      </c>
      <c r="T499" s="3">
        <f t="shared" si="10"/>
        <v>0</v>
      </c>
      <c r="V499" s="3">
        <f t="shared" si="11"/>
        <v>127752.0199</v>
      </c>
      <c r="W499" s="3">
        <f t="shared" si="12"/>
        <v>33354.57986</v>
      </c>
      <c r="X499" s="3">
        <f t="shared" si="13"/>
        <v>149.572107</v>
      </c>
    </row>
    <row r="500" ht="14.25" customHeight="1">
      <c r="A500" s="42">
        <v>4223.0</v>
      </c>
      <c r="B500" s="42">
        <v>7.0</v>
      </c>
      <c r="C500" s="37">
        <v>7.0</v>
      </c>
      <c r="D500" s="37">
        <f t="shared" si="17"/>
        <v>7</v>
      </c>
      <c r="E500" s="20" t="s">
        <v>544</v>
      </c>
      <c r="F500" s="43">
        <f t="shared" si="5"/>
        <v>0</v>
      </c>
      <c r="G500" s="18">
        <v>4223.0</v>
      </c>
      <c r="H500" s="20" t="s">
        <v>544</v>
      </c>
      <c r="I500" s="3">
        <f>SUMIF(sitesfall2020!$A$13:$A$2390, Districts!$G500, sitesfall2020!H$13:H$2390)</f>
        <v>226</v>
      </c>
      <c r="J500" s="3">
        <f>SUMIF(sitesfall2020!$A$13:$A$2390, Districts!$G500, sitesfall2020!I$13:I$2390)</f>
        <v>197</v>
      </c>
      <c r="K500" s="3">
        <f>SUMIF(sitesfall2020!$A$13:$A$2390, Districts!$G500, sitesfall2020!J$13:J$2390)</f>
        <v>0</v>
      </c>
      <c r="L500" s="3">
        <f>SUMIF(sitesfall2020!$A$13:$A$2390, Districts!$G500, sitesfall2020!K$13:K$2390)</f>
        <v>197</v>
      </c>
      <c r="M500" s="44">
        <f t="shared" si="6"/>
        <v>0.8716814159</v>
      </c>
      <c r="N500" s="3">
        <f>SUMIF(sitesfall2020!$A$13:$A$2390, Districts!$G500, sitesfall2020!O$13:O$2390)</f>
        <v>677049.6</v>
      </c>
      <c r="O500" s="3"/>
      <c r="P500" s="3">
        <f>SUMIF(sitesfall2020!$Z$13:$Z$2390,$G500,sitesfall2020!AP$13:AP$2390)</f>
        <v>677049.6</v>
      </c>
      <c r="Q500" s="3">
        <f t="shared" si="7"/>
        <v>2995.79469</v>
      </c>
      <c r="R500" s="3">
        <f t="shared" si="8"/>
        <v>3436.8</v>
      </c>
      <c r="S500" s="3">
        <f t="shared" si="9"/>
        <v>0</v>
      </c>
      <c r="T500" s="3">
        <f t="shared" si="10"/>
        <v>0</v>
      </c>
      <c r="V500" s="3">
        <f t="shared" si="11"/>
        <v>359530.6845</v>
      </c>
      <c r="W500" s="3">
        <f t="shared" si="12"/>
        <v>-317518.9155</v>
      </c>
      <c r="X500" s="3">
        <f t="shared" si="13"/>
        <v>-1404.950954</v>
      </c>
    </row>
    <row r="501" ht="14.25" customHeight="1">
      <c r="A501" s="42">
        <v>4224.0</v>
      </c>
      <c r="B501" s="42">
        <v>7.0</v>
      </c>
      <c r="C501" s="37">
        <v>7.0</v>
      </c>
      <c r="D501" s="37">
        <f t="shared" si="17"/>
        <v>7</v>
      </c>
      <c r="E501" s="20" t="s">
        <v>545</v>
      </c>
      <c r="F501" s="43">
        <f t="shared" si="5"/>
        <v>0</v>
      </c>
      <c r="G501" s="18">
        <v>4224.0</v>
      </c>
      <c r="H501" s="20" t="s">
        <v>545</v>
      </c>
      <c r="I501" s="3">
        <f>SUMIF(sitesfall2020!$A$13:$A$2390, Districts!$G501, sitesfall2020!H$13:H$2390)</f>
        <v>126</v>
      </c>
      <c r="J501" s="3">
        <f>SUMIF(sitesfall2020!$A$13:$A$2390, Districts!$G501, sitesfall2020!I$13:I$2390)</f>
        <v>92</v>
      </c>
      <c r="K501" s="3">
        <f>SUMIF(sitesfall2020!$A$13:$A$2390, Districts!$G501, sitesfall2020!J$13:J$2390)</f>
        <v>6</v>
      </c>
      <c r="L501" s="3">
        <f>SUMIF(sitesfall2020!$A$13:$A$2390, Districts!$G501, sitesfall2020!K$13:K$2390)</f>
        <v>95</v>
      </c>
      <c r="M501" s="44">
        <f t="shared" si="6"/>
        <v>0.7777777778</v>
      </c>
      <c r="N501" s="3">
        <f>SUMIF(sitesfall2020!$A$13:$A$2390, Districts!$G501, sitesfall2020!O$13:O$2390)</f>
        <v>307708.16</v>
      </c>
      <c r="O501" s="3"/>
      <c r="P501" s="3">
        <f>SUMIF(sitesfall2020!$Z$13:$Z$2390,$G501,sitesfall2020!AP$13:AP$2390)</f>
        <v>307708.16</v>
      </c>
      <c r="Q501" s="3">
        <f t="shared" si="7"/>
        <v>2442.128254</v>
      </c>
      <c r="R501" s="3">
        <f t="shared" si="8"/>
        <v>3239.033263</v>
      </c>
      <c r="S501" s="3">
        <f t="shared" si="9"/>
        <v>0</v>
      </c>
      <c r="T501" s="3">
        <f t="shared" si="10"/>
        <v>0</v>
      </c>
      <c r="V501" s="3">
        <f t="shared" si="11"/>
        <v>173377.7412</v>
      </c>
      <c r="W501" s="3">
        <f t="shared" si="12"/>
        <v>-134330.4188</v>
      </c>
      <c r="X501" s="3">
        <f t="shared" si="13"/>
        <v>-1066.114435</v>
      </c>
    </row>
    <row r="502" ht="14.25" customHeight="1">
      <c r="A502" s="42">
        <v>4225.0</v>
      </c>
      <c r="B502" s="42">
        <v>7.0</v>
      </c>
      <c r="C502" s="37">
        <v>7.0</v>
      </c>
      <c r="D502" s="37">
        <f t="shared" si="17"/>
        <v>7</v>
      </c>
      <c r="E502" s="20" t="s">
        <v>546</v>
      </c>
      <c r="F502" s="43">
        <f t="shared" si="5"/>
        <v>0</v>
      </c>
      <c r="G502" s="18">
        <v>4225.0</v>
      </c>
      <c r="H502" s="20" t="s">
        <v>546</v>
      </c>
      <c r="I502" s="3">
        <f>SUMIF(sitesfall2020!$A$13:$A$2390, Districts!$G502, sitesfall2020!H$13:H$2390)</f>
        <v>427</v>
      </c>
      <c r="J502" s="3">
        <f>SUMIF(sitesfall2020!$A$13:$A$2390, Districts!$G502, sitesfall2020!I$13:I$2390)</f>
        <v>334</v>
      </c>
      <c r="K502" s="3">
        <f>SUMIF(sitesfall2020!$A$13:$A$2390, Districts!$G502, sitesfall2020!J$13:J$2390)</f>
        <v>3</v>
      </c>
      <c r="L502" s="3">
        <f>SUMIF(sitesfall2020!$A$13:$A$2390, Districts!$G502, sitesfall2020!K$13:K$2390)</f>
        <v>335.5</v>
      </c>
      <c r="M502" s="44">
        <f t="shared" si="6"/>
        <v>0.7892271663</v>
      </c>
      <c r="N502" s="3">
        <f>SUMIF(sitesfall2020!$A$13:$A$2390, Districts!$G502, sitesfall2020!O$13:O$2390)</f>
        <v>1132425.6</v>
      </c>
      <c r="O502" s="3"/>
      <c r="P502" s="3">
        <f>SUMIF(sitesfall2020!$Z$13:$Z$2390,$G502,sitesfall2020!AP$13:AP$2390)</f>
        <v>1132425.6</v>
      </c>
      <c r="Q502" s="3">
        <f t="shared" si="7"/>
        <v>2652.050585</v>
      </c>
      <c r="R502" s="3">
        <f t="shared" si="8"/>
        <v>3375.337109</v>
      </c>
      <c r="S502" s="3">
        <f t="shared" si="9"/>
        <v>0</v>
      </c>
      <c r="T502" s="3">
        <f t="shared" si="10"/>
        <v>0</v>
      </c>
      <c r="V502" s="3">
        <f t="shared" si="11"/>
        <v>612297.1809</v>
      </c>
      <c r="W502" s="3">
        <f t="shared" si="12"/>
        <v>-520128.4191</v>
      </c>
      <c r="X502" s="3">
        <f t="shared" si="13"/>
        <v>-1218.099342</v>
      </c>
    </row>
    <row r="503" ht="14.25" customHeight="1">
      <c r="A503" s="42">
        <v>4226.0</v>
      </c>
      <c r="B503" s="42">
        <v>7.0</v>
      </c>
      <c r="C503" s="37">
        <v>7.0</v>
      </c>
      <c r="D503" s="37">
        <f t="shared" si="17"/>
        <v>7</v>
      </c>
      <c r="E503" s="20" t="s">
        <v>547</v>
      </c>
      <c r="F503" s="43">
        <f t="shared" si="5"/>
        <v>0</v>
      </c>
      <c r="G503" s="18">
        <v>4226.0</v>
      </c>
      <c r="H503" s="20" t="s">
        <v>547</v>
      </c>
      <c r="I503" s="3">
        <f>SUMIF(sitesfall2020!$A$13:$A$2390, Districts!$G503, sitesfall2020!H$13:H$2390)</f>
        <v>102</v>
      </c>
      <c r="J503" s="3">
        <f>SUMIF(sitesfall2020!$A$13:$A$2390, Districts!$G503, sitesfall2020!I$13:I$2390)</f>
        <v>81</v>
      </c>
      <c r="K503" s="3">
        <f>SUMIF(sitesfall2020!$A$13:$A$2390, Districts!$G503, sitesfall2020!J$13:J$2390)</f>
        <v>5</v>
      </c>
      <c r="L503" s="3">
        <f>SUMIF(sitesfall2020!$A$13:$A$2390, Districts!$G503, sitesfall2020!K$13:K$2390)</f>
        <v>83.5</v>
      </c>
      <c r="M503" s="44">
        <f t="shared" si="6"/>
        <v>0.8431372549</v>
      </c>
      <c r="N503" s="3">
        <f>SUMIF(sitesfall2020!$A$13:$A$2390, Districts!$G503, sitesfall2020!O$13:O$2390)</f>
        <v>286972.8</v>
      </c>
      <c r="O503" s="3"/>
      <c r="P503" s="3">
        <f>SUMIF(sitesfall2020!$Z$13:$Z$2390,$G503,sitesfall2020!AP$13:AP$2390)</f>
        <v>286972.8</v>
      </c>
      <c r="Q503" s="3">
        <f t="shared" si="7"/>
        <v>2813.458824</v>
      </c>
      <c r="R503" s="3">
        <f t="shared" si="8"/>
        <v>3436.8</v>
      </c>
      <c r="S503" s="3">
        <f t="shared" si="9"/>
        <v>0</v>
      </c>
      <c r="T503" s="3">
        <f t="shared" si="10"/>
        <v>0</v>
      </c>
      <c r="V503" s="3">
        <f t="shared" si="11"/>
        <v>152389.9094</v>
      </c>
      <c r="W503" s="3">
        <f t="shared" si="12"/>
        <v>-134582.8906</v>
      </c>
      <c r="X503" s="3">
        <f t="shared" si="13"/>
        <v>-1319.440104</v>
      </c>
    </row>
    <row r="504" ht="14.25" customHeight="1">
      <c r="A504" s="42">
        <v>4227.0</v>
      </c>
      <c r="B504" s="42">
        <v>7.0</v>
      </c>
      <c r="C504" s="37">
        <v>7.0</v>
      </c>
      <c r="D504" s="37">
        <f t="shared" si="17"/>
        <v>7</v>
      </c>
      <c r="E504" s="20" t="s">
        <v>548</v>
      </c>
      <c r="F504" s="43">
        <f t="shared" si="5"/>
        <v>0</v>
      </c>
      <c r="G504" s="18">
        <v>4227.0</v>
      </c>
      <c r="H504" s="20" t="s">
        <v>548</v>
      </c>
      <c r="I504" s="3">
        <f>SUMIF(sitesfall2020!$A$13:$A$2390, Districts!$G504, sitesfall2020!H$13:H$2390)</f>
        <v>347</v>
      </c>
      <c r="J504" s="3">
        <f>SUMIF(sitesfall2020!$A$13:$A$2390, Districts!$G504, sitesfall2020!I$13:I$2390)</f>
        <v>93</v>
      </c>
      <c r="K504" s="3">
        <f>SUMIF(sitesfall2020!$A$13:$A$2390, Districts!$G504, sitesfall2020!J$13:J$2390)</f>
        <v>24</v>
      </c>
      <c r="L504" s="3">
        <f>SUMIF(sitesfall2020!$A$13:$A$2390, Districts!$G504, sitesfall2020!K$13:K$2390)</f>
        <v>105</v>
      </c>
      <c r="M504" s="44">
        <f t="shared" si="6"/>
        <v>0.3371757925</v>
      </c>
      <c r="N504" s="3">
        <f>SUMIF(sitesfall2020!$A$13:$A$2390, Districts!$G504, sitesfall2020!O$13:O$2390)</f>
        <v>136727.36</v>
      </c>
      <c r="O504" s="3"/>
      <c r="P504" s="3">
        <f>SUMIF(sitesfall2020!$Z$13:$Z$2390,$G504,sitesfall2020!AP$13:AP$2390)</f>
        <v>136727.36</v>
      </c>
      <c r="Q504" s="3">
        <f t="shared" si="7"/>
        <v>394.0269741</v>
      </c>
      <c r="R504" s="3">
        <f t="shared" si="8"/>
        <v>1302.165333</v>
      </c>
      <c r="S504" s="3">
        <f t="shared" si="9"/>
        <v>0</v>
      </c>
      <c r="T504" s="3">
        <f t="shared" si="10"/>
        <v>0</v>
      </c>
      <c r="V504" s="3">
        <f t="shared" si="11"/>
        <v>191628.0298</v>
      </c>
      <c r="W504" s="3">
        <f t="shared" si="12"/>
        <v>54900.66979</v>
      </c>
      <c r="X504" s="3">
        <f t="shared" si="13"/>
        <v>158.2151867</v>
      </c>
    </row>
    <row r="505" ht="14.25" customHeight="1">
      <c r="A505" s="42">
        <v>4228.0</v>
      </c>
      <c r="B505" s="42">
        <v>7.0</v>
      </c>
      <c r="C505" s="37">
        <v>7.0</v>
      </c>
      <c r="D505" s="37">
        <f t="shared" si="17"/>
        <v>7</v>
      </c>
      <c r="E505" s="46" t="s">
        <v>549</v>
      </c>
      <c r="F505" s="43">
        <f t="shared" si="5"/>
        <v>0</v>
      </c>
      <c r="G505" s="18">
        <v>4228.0</v>
      </c>
      <c r="H505" s="46" t="s">
        <v>549</v>
      </c>
      <c r="I505" s="3">
        <f>SUMIF(sitesfall2020!$A$13:$A$2390, Districts!$G505, sitesfall2020!H$13:H$2390)</f>
        <v>564</v>
      </c>
      <c r="J505" s="3">
        <f>SUMIF(sitesfall2020!$A$13:$A$2390, Districts!$G505, sitesfall2020!I$13:I$2390)</f>
        <v>60</v>
      </c>
      <c r="K505" s="3">
        <f>SUMIF(sitesfall2020!$A$13:$A$2390, Districts!$G505, sitesfall2020!J$13:J$2390)</f>
        <v>10</v>
      </c>
      <c r="L505" s="3">
        <f>SUMIF(sitesfall2020!$A$13:$A$2390, Districts!$G505, sitesfall2020!K$13:K$2390)</f>
        <v>65</v>
      </c>
      <c r="M505" s="44">
        <f t="shared" si="6"/>
        <v>0.1241134752</v>
      </c>
      <c r="N505" s="3">
        <f>SUMIF(sitesfall2020!$A$13:$A$2390, Districts!$G505, sitesfall2020!O$13:O$2390)</f>
        <v>32191.36</v>
      </c>
      <c r="O505" s="3"/>
      <c r="P505" s="3">
        <f>SUMIF(sitesfall2020!$Z$13:$Z$2390,$G505,sitesfall2020!AP$13:AP$2390)</f>
        <v>32191.36</v>
      </c>
      <c r="Q505" s="3">
        <f t="shared" si="7"/>
        <v>57.07687943</v>
      </c>
      <c r="R505" s="3">
        <f t="shared" si="8"/>
        <v>495.2516923</v>
      </c>
      <c r="S505" s="3">
        <f t="shared" si="9"/>
        <v>0</v>
      </c>
      <c r="T505" s="3">
        <f t="shared" si="10"/>
        <v>0</v>
      </c>
      <c r="V505" s="3">
        <f t="shared" si="11"/>
        <v>118626.8756</v>
      </c>
      <c r="W505" s="3">
        <f t="shared" si="12"/>
        <v>86435.51559</v>
      </c>
      <c r="X505" s="3">
        <f t="shared" si="13"/>
        <v>153.2544603</v>
      </c>
    </row>
    <row r="506" ht="14.25" customHeight="1">
      <c r="A506" s="42">
        <v>4229.0</v>
      </c>
      <c r="B506" s="42">
        <v>7.0</v>
      </c>
      <c r="C506" s="37">
        <v>7.0</v>
      </c>
      <c r="D506" s="37">
        <f t="shared" si="17"/>
        <v>7</v>
      </c>
      <c r="E506" s="46" t="s">
        <v>550</v>
      </c>
      <c r="F506" s="43">
        <f t="shared" si="5"/>
        <v>0</v>
      </c>
      <c r="G506" s="18">
        <v>4229.0</v>
      </c>
      <c r="H506" s="46" t="s">
        <v>550</v>
      </c>
      <c r="I506" s="3">
        <f>SUMIF(sitesfall2020!$A$13:$A$2390, Districts!$G506, sitesfall2020!H$13:H$2390)</f>
        <v>111</v>
      </c>
      <c r="J506" s="3">
        <f>SUMIF(sitesfall2020!$A$13:$A$2390, Districts!$G506, sitesfall2020!I$13:I$2390)</f>
        <v>11</v>
      </c>
      <c r="K506" s="3">
        <f>SUMIF(sitesfall2020!$A$13:$A$2390, Districts!$G506, sitesfall2020!J$13:J$2390)</f>
        <v>0</v>
      </c>
      <c r="L506" s="3">
        <f>SUMIF(sitesfall2020!$A$13:$A$2390, Districts!$G506, sitesfall2020!K$13:K$2390)</f>
        <v>11</v>
      </c>
      <c r="M506" s="44">
        <f t="shared" si="6"/>
        <v>0.0990990991</v>
      </c>
      <c r="N506" s="3">
        <f>SUMIF(sitesfall2020!$A$13:$A$2390, Districts!$G506, sitesfall2020!O$13:O$2390)</f>
        <v>4696.96</v>
      </c>
      <c r="O506" s="3"/>
      <c r="P506" s="3">
        <f>SUMIF(sitesfall2020!$Z$13:$Z$2390,$G506,sitesfall2020!AP$13:AP$2390)</f>
        <v>4696.96</v>
      </c>
      <c r="Q506" s="3">
        <f t="shared" si="7"/>
        <v>42.31495495</v>
      </c>
      <c r="R506" s="3">
        <f t="shared" si="8"/>
        <v>426.9963636</v>
      </c>
      <c r="S506" s="3">
        <f t="shared" si="9"/>
        <v>0</v>
      </c>
      <c r="T506" s="3">
        <f t="shared" si="10"/>
        <v>0</v>
      </c>
      <c r="V506" s="3">
        <f t="shared" si="11"/>
        <v>20075.31741</v>
      </c>
      <c r="W506" s="3">
        <f t="shared" si="12"/>
        <v>15378.35741</v>
      </c>
      <c r="X506" s="3">
        <f t="shared" si="13"/>
        <v>138.5437604</v>
      </c>
    </row>
    <row r="507" ht="14.25" customHeight="1">
      <c r="A507" s="42">
        <v>4230.0</v>
      </c>
      <c r="B507" s="42">
        <v>7.0</v>
      </c>
      <c r="C507" s="37">
        <v>7.0</v>
      </c>
      <c r="D507" s="37">
        <f t="shared" si="17"/>
        <v>7</v>
      </c>
      <c r="E507" s="46" t="s">
        <v>551</v>
      </c>
      <c r="F507" s="43">
        <f t="shared" si="5"/>
        <v>0</v>
      </c>
      <c r="G507" s="18">
        <v>4230.0</v>
      </c>
      <c r="H507" s="46" t="s">
        <v>551</v>
      </c>
      <c r="I507" s="3">
        <f>SUMIF(sitesfall2020!$A$13:$A$2390, Districts!$G507, sitesfall2020!H$13:H$2390)</f>
        <v>203</v>
      </c>
      <c r="J507" s="3">
        <f>SUMIF(sitesfall2020!$A$13:$A$2390, Districts!$G507, sitesfall2020!I$13:I$2390)</f>
        <v>156</v>
      </c>
      <c r="K507" s="3">
        <f>SUMIF(sitesfall2020!$A$13:$A$2390, Districts!$G507, sitesfall2020!J$13:J$2390)</f>
        <v>6</v>
      </c>
      <c r="L507" s="3">
        <f>SUMIF(sitesfall2020!$A$13:$A$2390, Districts!$G507, sitesfall2020!K$13:K$2390)</f>
        <v>159</v>
      </c>
      <c r="M507" s="44">
        <f t="shared" si="6"/>
        <v>0.7980295567</v>
      </c>
      <c r="N507" s="3">
        <f>SUMIF(sitesfall2020!$A$13:$A$2390, Districts!$G507, sitesfall2020!O$13:O$2390)</f>
        <v>535052.48</v>
      </c>
      <c r="O507" s="3"/>
      <c r="P507" s="3">
        <f>SUMIF(sitesfall2020!$Z$13:$Z$2390,$G507,sitesfall2020!AP$13:AP$2390)</f>
        <v>535052.48</v>
      </c>
      <c r="Q507" s="3">
        <f t="shared" si="7"/>
        <v>2635.726502</v>
      </c>
      <c r="R507" s="3">
        <f t="shared" si="8"/>
        <v>3365.109937</v>
      </c>
      <c r="S507" s="3">
        <f t="shared" si="9"/>
        <v>0</v>
      </c>
      <c r="T507" s="3">
        <f t="shared" si="10"/>
        <v>0</v>
      </c>
      <c r="V507" s="3">
        <f t="shared" si="11"/>
        <v>290179.588</v>
      </c>
      <c r="W507" s="3">
        <f t="shared" si="12"/>
        <v>-244872.892</v>
      </c>
      <c r="X507" s="3">
        <f t="shared" si="13"/>
        <v>-1206.270404</v>
      </c>
    </row>
    <row r="508" ht="14.25" customHeight="1">
      <c r="A508" s="42">
        <v>4231.0</v>
      </c>
      <c r="B508" s="42">
        <v>7.0</v>
      </c>
      <c r="C508" s="37">
        <v>7.0</v>
      </c>
      <c r="D508" s="37">
        <f t="shared" si="17"/>
        <v>7</v>
      </c>
      <c r="E508" s="46" t="s">
        <v>552</v>
      </c>
      <c r="F508" s="43">
        <f t="shared" si="5"/>
        <v>0</v>
      </c>
      <c r="G508" s="18">
        <v>4231.0</v>
      </c>
      <c r="H508" s="46" t="s">
        <v>552</v>
      </c>
      <c r="I508" s="3">
        <f>SUMIF(sitesfall2020!$A$13:$A$2390, Districts!$G508, sitesfall2020!H$13:H$2390)</f>
        <v>504</v>
      </c>
      <c r="J508" s="3">
        <f>SUMIF(sitesfall2020!$A$13:$A$2390, Districts!$G508, sitesfall2020!I$13:I$2390)</f>
        <v>496</v>
      </c>
      <c r="K508" s="3">
        <f>SUMIF(sitesfall2020!$A$13:$A$2390, Districts!$G508, sitesfall2020!J$13:J$2390)</f>
        <v>2</v>
      </c>
      <c r="L508" s="3">
        <f>SUMIF(sitesfall2020!$A$13:$A$2390, Districts!$G508, sitesfall2020!K$13:K$2390)</f>
        <v>497</v>
      </c>
      <c r="M508" s="44">
        <f t="shared" si="6"/>
        <v>0.9880952381</v>
      </c>
      <c r="N508" s="3">
        <f>SUMIF(sitesfall2020!$A$13:$A$2390, Districts!$G508, sitesfall2020!O$13:O$2390)</f>
        <v>1708089.6</v>
      </c>
      <c r="O508" s="3"/>
      <c r="P508" s="3">
        <f>SUMIF(sitesfall2020!$Z$13:$Z$2390,$G508,sitesfall2020!AP$13:AP$2390)</f>
        <v>1708089.6</v>
      </c>
      <c r="Q508" s="3">
        <f t="shared" si="7"/>
        <v>3389.066667</v>
      </c>
      <c r="R508" s="3">
        <f t="shared" si="8"/>
        <v>3436.8</v>
      </c>
      <c r="S508" s="3">
        <f t="shared" si="9"/>
        <v>0</v>
      </c>
      <c r="T508" s="3">
        <f t="shared" si="10"/>
        <v>0</v>
      </c>
      <c r="V508" s="3">
        <f t="shared" si="11"/>
        <v>907039.341</v>
      </c>
      <c r="W508" s="3">
        <f t="shared" si="12"/>
        <v>-801050.259</v>
      </c>
      <c r="X508" s="3">
        <f t="shared" si="13"/>
        <v>-1589.385434</v>
      </c>
      <c r="Z508" s="47"/>
    </row>
    <row r="509" ht="14.25" customHeight="1">
      <c r="A509" s="42">
        <v>4232.0</v>
      </c>
      <c r="B509" s="42">
        <v>7.0</v>
      </c>
      <c r="C509" s="37">
        <v>7.0</v>
      </c>
      <c r="D509" s="37">
        <f t="shared" si="17"/>
        <v>7</v>
      </c>
      <c r="E509" s="46" t="s">
        <v>552</v>
      </c>
      <c r="F509" s="43">
        <f t="shared" si="5"/>
        <v>0</v>
      </c>
      <c r="G509" s="18">
        <v>4232.0</v>
      </c>
      <c r="H509" s="46" t="s">
        <v>552</v>
      </c>
      <c r="I509" s="3">
        <f>SUMIF(sitesfall2020!$A$13:$A$2390, Districts!$G509, sitesfall2020!H$13:H$2390)</f>
        <v>157</v>
      </c>
      <c r="J509" s="3">
        <f>SUMIF(sitesfall2020!$A$13:$A$2390, Districts!$G509, sitesfall2020!I$13:I$2390)</f>
        <v>111</v>
      </c>
      <c r="K509" s="3">
        <f>SUMIF(sitesfall2020!$A$13:$A$2390, Districts!$G509, sitesfall2020!J$13:J$2390)</f>
        <v>14</v>
      </c>
      <c r="L509" s="3">
        <f>SUMIF(sitesfall2020!$A$13:$A$2390, Districts!$G509, sitesfall2020!K$13:K$2390)</f>
        <v>118</v>
      </c>
      <c r="M509" s="44">
        <f t="shared" si="6"/>
        <v>0.7961783439</v>
      </c>
      <c r="N509" s="3">
        <f>SUMIF(sitesfall2020!$A$13:$A$2390, Districts!$G509, sitesfall2020!O$13:O$2390)</f>
        <v>381026.56</v>
      </c>
      <c r="O509" s="3"/>
      <c r="P509" s="3">
        <f>SUMIF(sitesfall2020!$Z$13:$Z$2390,$G509,sitesfall2020!AP$13:AP$2390)</f>
        <v>381026.56</v>
      </c>
      <c r="Q509" s="3">
        <f t="shared" si="7"/>
        <v>2426.920764</v>
      </c>
      <c r="R509" s="3">
        <f t="shared" si="8"/>
        <v>3229.038644</v>
      </c>
      <c r="S509" s="3">
        <f t="shared" si="9"/>
        <v>0</v>
      </c>
      <c r="T509" s="3">
        <f t="shared" si="10"/>
        <v>0</v>
      </c>
      <c r="V509" s="3">
        <f t="shared" si="11"/>
        <v>215353.4049</v>
      </c>
      <c r="W509" s="3">
        <f t="shared" si="12"/>
        <v>-165673.1551</v>
      </c>
      <c r="X509" s="3">
        <f t="shared" si="13"/>
        <v>-1055.243026</v>
      </c>
    </row>
    <row r="510" ht="14.25" customHeight="1">
      <c r="A510" s="42">
        <v>4233.0</v>
      </c>
      <c r="B510" s="42">
        <v>7.0</v>
      </c>
      <c r="C510" s="37">
        <v>7.0</v>
      </c>
      <c r="D510" s="37">
        <f t="shared" si="17"/>
        <v>7</v>
      </c>
      <c r="E510" s="46" t="s">
        <v>553</v>
      </c>
      <c r="F510" s="43">
        <f t="shared" si="5"/>
        <v>0</v>
      </c>
      <c r="G510" s="18">
        <v>4233.0</v>
      </c>
      <c r="H510" s="46" t="s">
        <v>553</v>
      </c>
      <c r="I510" s="3">
        <f>SUMIF(sitesfall2020!$A$13:$A$2390, Districts!$G510, sitesfall2020!H$13:H$2390)</f>
        <v>133</v>
      </c>
      <c r="J510" s="3">
        <f>SUMIF(sitesfall2020!$A$13:$A$2390, Districts!$G510, sitesfall2020!I$13:I$2390)</f>
        <v>46</v>
      </c>
      <c r="K510" s="3">
        <f>SUMIF(sitesfall2020!$A$13:$A$2390, Districts!$G510, sitesfall2020!J$13:J$2390)</f>
        <v>13</v>
      </c>
      <c r="L510" s="3">
        <f>SUMIF(sitesfall2020!$A$13:$A$2390, Districts!$G510, sitesfall2020!K$13:K$2390)</f>
        <v>52.5</v>
      </c>
      <c r="M510" s="44">
        <f t="shared" si="6"/>
        <v>0.4436090226</v>
      </c>
      <c r="N510" s="3">
        <f>SUMIF(sitesfall2020!$A$13:$A$2390, Districts!$G510, sitesfall2020!O$13:O$2390)</f>
        <v>89585.92</v>
      </c>
      <c r="O510" s="3"/>
      <c r="P510" s="3">
        <f>SUMIF(sitesfall2020!$Z$13:$Z$2390,$G510,sitesfall2020!AP$13:AP$2390)</f>
        <v>89585.92</v>
      </c>
      <c r="Q510" s="3">
        <f t="shared" si="7"/>
        <v>673.5783459</v>
      </c>
      <c r="R510" s="3">
        <f t="shared" si="8"/>
        <v>1706.398476</v>
      </c>
      <c r="S510" s="3">
        <f t="shared" si="9"/>
        <v>0</v>
      </c>
      <c r="T510" s="3">
        <f t="shared" si="10"/>
        <v>0</v>
      </c>
      <c r="V510" s="3">
        <f t="shared" si="11"/>
        <v>95814.0149</v>
      </c>
      <c r="W510" s="3">
        <f t="shared" si="12"/>
        <v>6228.094897</v>
      </c>
      <c r="X510" s="3">
        <f t="shared" si="13"/>
        <v>46.82778118</v>
      </c>
    </row>
    <row r="511" ht="14.25" customHeight="1">
      <c r="A511" s="42">
        <v>4237.0</v>
      </c>
      <c r="B511" s="42">
        <v>7.0</v>
      </c>
      <c r="C511" s="37">
        <v>7.0</v>
      </c>
      <c r="D511" s="37">
        <f t="shared" si="17"/>
        <v>7</v>
      </c>
      <c r="E511" s="46" t="s">
        <v>554</v>
      </c>
      <c r="F511" s="43">
        <f t="shared" si="5"/>
        <v>0</v>
      </c>
      <c r="G511" s="18">
        <v>4237.0</v>
      </c>
      <c r="H511" s="46" t="s">
        <v>554</v>
      </c>
      <c r="I511" s="3">
        <f>SUMIF(sitesfall2020!$A$13:$A$2390, Districts!$G511, sitesfall2020!H$13:H$2390)</f>
        <v>107</v>
      </c>
      <c r="J511" s="3">
        <f>SUMIF(sitesfall2020!$A$13:$A$2390, Districts!$G511, sitesfall2020!I$13:I$2390)</f>
        <v>82</v>
      </c>
      <c r="K511" s="3">
        <f>SUMIF(sitesfall2020!$A$13:$A$2390, Districts!$G511, sitesfall2020!J$13:J$2390)</f>
        <v>10</v>
      </c>
      <c r="L511" s="3">
        <f>SUMIF(sitesfall2020!$A$13:$A$2390, Districts!$G511, sitesfall2020!K$13:K$2390)</f>
        <v>87</v>
      </c>
      <c r="M511" s="44">
        <f t="shared" si="6"/>
        <v>0.8598130841</v>
      </c>
      <c r="N511" s="3">
        <f>SUMIF(sitesfall2020!$A$13:$A$2390, Districts!$G511, sitesfall2020!O$13:O$2390)</f>
        <v>299001.6</v>
      </c>
      <c r="O511" s="3"/>
      <c r="P511" s="3">
        <f>SUMIF(sitesfall2020!$Z$13:$Z$2390,$G511,sitesfall2020!AP$13:AP$2390)</f>
        <v>299001.6</v>
      </c>
      <c r="Q511" s="3">
        <f t="shared" si="7"/>
        <v>2794.407477</v>
      </c>
      <c r="R511" s="3">
        <f t="shared" si="8"/>
        <v>3436.8</v>
      </c>
      <c r="S511" s="3">
        <f t="shared" si="9"/>
        <v>0</v>
      </c>
      <c r="T511" s="3">
        <f t="shared" si="10"/>
        <v>0</v>
      </c>
      <c r="V511" s="3">
        <f t="shared" si="11"/>
        <v>158777.5104</v>
      </c>
      <c r="W511" s="3">
        <f t="shared" si="12"/>
        <v>-140224.0896</v>
      </c>
      <c r="X511" s="3">
        <f t="shared" si="13"/>
        <v>-1310.50551</v>
      </c>
    </row>
    <row r="512" ht="14.25" customHeight="1">
      <c r="A512" s="42">
        <v>4238.0</v>
      </c>
      <c r="B512" s="42">
        <v>7.0</v>
      </c>
      <c r="C512" s="37">
        <v>7.0</v>
      </c>
      <c r="D512" s="37">
        <f t="shared" si="17"/>
        <v>7</v>
      </c>
      <c r="E512" s="46" t="s">
        <v>555</v>
      </c>
      <c r="F512" s="43">
        <f t="shared" si="5"/>
        <v>0</v>
      </c>
      <c r="G512" s="18">
        <v>4238.0</v>
      </c>
      <c r="H512" s="46" t="s">
        <v>555</v>
      </c>
      <c r="I512" s="3">
        <f>SUMIF(sitesfall2020!$A$13:$A$2390, Districts!$G512, sitesfall2020!H$13:H$2390)</f>
        <v>112</v>
      </c>
      <c r="J512" s="3">
        <f>SUMIF(sitesfall2020!$A$13:$A$2390, Districts!$G512, sitesfall2020!I$13:I$2390)</f>
        <v>33</v>
      </c>
      <c r="K512" s="3">
        <f>SUMIF(sitesfall2020!$A$13:$A$2390, Districts!$G512, sitesfall2020!J$13:J$2390)</f>
        <v>8</v>
      </c>
      <c r="L512" s="3">
        <f>SUMIF(sitesfall2020!$A$13:$A$2390, Districts!$G512, sitesfall2020!K$13:K$2390)</f>
        <v>37</v>
      </c>
      <c r="M512" s="44">
        <f t="shared" si="6"/>
        <v>0.3660714286</v>
      </c>
      <c r="N512" s="3">
        <f>SUMIF(sitesfall2020!$A$13:$A$2390, Districts!$G512, sitesfall2020!O$13:O$2390)</f>
        <v>52525.76</v>
      </c>
      <c r="O512" s="3"/>
      <c r="P512" s="3">
        <f>SUMIF(sitesfall2020!$Z$13:$Z$2390,$G512,sitesfall2020!AP$13:AP$2390)</f>
        <v>52525.76</v>
      </c>
      <c r="Q512" s="3">
        <f t="shared" si="7"/>
        <v>468.98</v>
      </c>
      <c r="R512" s="3">
        <f t="shared" si="8"/>
        <v>1419.615135</v>
      </c>
      <c r="S512" s="3">
        <f t="shared" si="9"/>
        <v>0</v>
      </c>
      <c r="T512" s="3">
        <f t="shared" si="10"/>
        <v>0</v>
      </c>
      <c r="V512" s="3">
        <f t="shared" si="11"/>
        <v>67526.06764</v>
      </c>
      <c r="W512" s="3">
        <f t="shared" si="12"/>
        <v>15000.30764</v>
      </c>
      <c r="X512" s="3">
        <f t="shared" si="13"/>
        <v>133.9313182</v>
      </c>
    </row>
    <row r="513" ht="14.25" customHeight="1">
      <c r="A513" s="42">
        <v>4239.0</v>
      </c>
      <c r="B513" s="42">
        <v>7.0</v>
      </c>
      <c r="C513" s="37">
        <v>7.0</v>
      </c>
      <c r="D513" s="37">
        <f t="shared" si="17"/>
        <v>7</v>
      </c>
      <c r="E513" s="18" t="s">
        <v>556</v>
      </c>
      <c r="F513" s="43">
        <f t="shared" si="5"/>
        <v>0</v>
      </c>
      <c r="G513" s="18">
        <v>4239.0</v>
      </c>
      <c r="H513" s="18" t="s">
        <v>556</v>
      </c>
      <c r="I513" s="3">
        <f>SUMIF(sitesfall2020!$A$13:$A$2390, Districts!$G513, sitesfall2020!H$13:H$2390)</f>
        <v>139</v>
      </c>
      <c r="J513" s="3">
        <f>SUMIF(sitesfall2020!$A$13:$A$2390, Districts!$G513, sitesfall2020!I$13:I$2390)</f>
        <v>133</v>
      </c>
      <c r="K513" s="3">
        <f>SUMIF(sitesfall2020!$A$13:$A$2390, Districts!$G513, sitesfall2020!J$13:J$2390)</f>
        <v>4</v>
      </c>
      <c r="L513" s="3">
        <f>SUMIF(sitesfall2020!$A$13:$A$2390, Districts!$G513, sitesfall2020!K$13:K$2390)</f>
        <v>135</v>
      </c>
      <c r="M513" s="44">
        <f t="shared" si="6"/>
        <v>0.9856115108</v>
      </c>
      <c r="N513" s="3">
        <f>SUMIF(sitesfall2020!$A$13:$A$2390, Districts!$G513, sitesfall2020!O$13:O$2390)</f>
        <v>463968</v>
      </c>
      <c r="O513" s="3"/>
      <c r="P513" s="3">
        <f>SUMIF(sitesfall2020!$Z$13:$Z$2390,$G513,sitesfall2020!AP$13:AP$2390)</f>
        <v>463968</v>
      </c>
      <c r="Q513" s="3">
        <f t="shared" si="7"/>
        <v>3337.899281</v>
      </c>
      <c r="R513" s="3">
        <f t="shared" si="8"/>
        <v>3436.8</v>
      </c>
      <c r="S513" s="3">
        <f t="shared" si="9"/>
        <v>0</v>
      </c>
      <c r="T513" s="3">
        <f t="shared" si="10"/>
        <v>0</v>
      </c>
      <c r="V513" s="3">
        <f t="shared" si="11"/>
        <v>246378.8954</v>
      </c>
      <c r="W513" s="3">
        <f t="shared" si="12"/>
        <v>-217589.1046</v>
      </c>
      <c r="X513" s="3">
        <f t="shared" si="13"/>
        <v>-1565.389241</v>
      </c>
    </row>
    <row r="514" ht="14.25" customHeight="1">
      <c r="A514" s="42">
        <v>4240.0</v>
      </c>
      <c r="B514" s="42">
        <v>7.0</v>
      </c>
      <c r="C514" s="37">
        <v>7.0</v>
      </c>
      <c r="D514" s="37">
        <f t="shared" si="17"/>
        <v>7</v>
      </c>
      <c r="E514" s="18" t="s">
        <v>557</v>
      </c>
      <c r="F514" s="43">
        <f t="shared" si="5"/>
        <v>0</v>
      </c>
      <c r="G514" s="18">
        <v>4240.0</v>
      </c>
      <c r="H514" s="18" t="s">
        <v>557</v>
      </c>
      <c r="I514" s="3">
        <f>SUMIF(sitesfall2020!$A$13:$A$2390, Districts!$G514, sitesfall2020!H$13:H$2390)</f>
        <v>373</v>
      </c>
      <c r="J514" s="3">
        <f>SUMIF(sitesfall2020!$A$13:$A$2390, Districts!$G514, sitesfall2020!I$13:I$2390)</f>
        <v>364</v>
      </c>
      <c r="K514" s="3">
        <f>SUMIF(sitesfall2020!$A$13:$A$2390, Districts!$G514, sitesfall2020!J$13:J$2390)</f>
        <v>5</v>
      </c>
      <c r="L514" s="3">
        <f>SUMIF(sitesfall2020!$A$13:$A$2390, Districts!$G514, sitesfall2020!K$13:K$2390)</f>
        <v>366.5</v>
      </c>
      <c r="M514" s="44">
        <f t="shared" si="6"/>
        <v>0.9892761394</v>
      </c>
      <c r="N514" s="3">
        <f>SUMIF(sitesfall2020!$A$13:$A$2390, Districts!$G514, sitesfall2020!O$13:O$2390)</f>
        <v>1259587.2</v>
      </c>
      <c r="O514" s="3"/>
      <c r="P514" s="3">
        <f>SUMIF(sitesfall2020!$Z$13:$Z$2390,$G514,sitesfall2020!AP$13:AP$2390)</f>
        <v>1259587.2</v>
      </c>
      <c r="Q514" s="3">
        <f t="shared" si="7"/>
        <v>3376.909383</v>
      </c>
      <c r="R514" s="3">
        <f t="shared" si="8"/>
        <v>3436.8</v>
      </c>
      <c r="S514" s="3">
        <f t="shared" si="9"/>
        <v>0</v>
      </c>
      <c r="T514" s="3">
        <f t="shared" si="10"/>
        <v>0</v>
      </c>
      <c r="V514" s="3">
        <f t="shared" si="11"/>
        <v>668873.0754</v>
      </c>
      <c r="W514" s="3">
        <f t="shared" si="12"/>
        <v>-590714.1246</v>
      </c>
      <c r="X514" s="3">
        <f t="shared" si="13"/>
        <v>-1583.68398</v>
      </c>
    </row>
    <row r="515" ht="14.25" customHeight="1">
      <c r="A515" s="42">
        <v>4243.0</v>
      </c>
      <c r="B515" s="42">
        <v>7.0</v>
      </c>
      <c r="C515" s="37">
        <v>7.0</v>
      </c>
      <c r="D515" s="37">
        <f t="shared" si="17"/>
        <v>7</v>
      </c>
      <c r="E515" s="18" t="s">
        <v>558</v>
      </c>
      <c r="F515" s="43">
        <f t="shared" si="5"/>
        <v>0</v>
      </c>
      <c r="G515" s="18">
        <v>4243.0</v>
      </c>
      <c r="H515" s="18" t="s">
        <v>558</v>
      </c>
      <c r="I515" s="3">
        <f>SUMIF(sitesfall2020!$A$13:$A$2390, Districts!$G515, sitesfall2020!H$13:H$2390)</f>
        <v>240</v>
      </c>
      <c r="J515" s="3">
        <f>SUMIF(sitesfall2020!$A$13:$A$2390, Districts!$G515, sitesfall2020!I$13:I$2390)</f>
        <v>160</v>
      </c>
      <c r="K515" s="3">
        <f>SUMIF(sitesfall2020!$A$13:$A$2390, Districts!$G515, sitesfall2020!J$13:J$2390)</f>
        <v>29</v>
      </c>
      <c r="L515" s="3">
        <f>SUMIF(sitesfall2020!$A$13:$A$2390, Districts!$G515, sitesfall2020!K$13:K$2390)</f>
        <v>174.5</v>
      </c>
      <c r="M515" s="44">
        <f t="shared" si="6"/>
        <v>0.7875</v>
      </c>
      <c r="N515" s="3">
        <f>SUMIF(sitesfall2020!$A$13:$A$2390, Districts!$G515, sitesfall2020!O$13:O$2390)</f>
        <v>544160</v>
      </c>
      <c r="O515" s="3"/>
      <c r="P515" s="3">
        <f>SUMIF(sitesfall2020!$Z$13:$Z$2390,$G515,sitesfall2020!AP$13:AP$2390)</f>
        <v>544160</v>
      </c>
      <c r="Q515" s="3">
        <f t="shared" si="7"/>
        <v>2267.333333</v>
      </c>
      <c r="R515" s="3">
        <f t="shared" si="8"/>
        <v>3118.395415</v>
      </c>
      <c r="S515" s="3">
        <f t="shared" si="9"/>
        <v>0</v>
      </c>
      <c r="T515" s="3">
        <f t="shared" si="10"/>
        <v>0</v>
      </c>
      <c r="V515" s="3">
        <f t="shared" si="11"/>
        <v>318467.5352</v>
      </c>
      <c r="W515" s="3">
        <f t="shared" si="12"/>
        <v>-225692.4648</v>
      </c>
      <c r="X515" s="3">
        <f t="shared" si="13"/>
        <v>-940.3852699</v>
      </c>
    </row>
    <row r="516" ht="14.25" customHeight="1">
      <c r="A516" s="42">
        <v>4244.0</v>
      </c>
      <c r="B516" s="42">
        <v>7.0</v>
      </c>
      <c r="C516" s="37">
        <v>7.0</v>
      </c>
      <c r="D516" s="37">
        <f t="shared" si="17"/>
        <v>7</v>
      </c>
      <c r="E516" s="18" t="s">
        <v>559</v>
      </c>
      <c r="F516" s="43">
        <f t="shared" si="5"/>
        <v>0</v>
      </c>
      <c r="G516" s="18">
        <v>4244.0</v>
      </c>
      <c r="H516" s="18" t="s">
        <v>559</v>
      </c>
      <c r="I516" s="3">
        <f>SUMIF(sitesfall2020!$A$13:$A$2390, Districts!$G516, sitesfall2020!H$13:H$2390)</f>
        <v>276</v>
      </c>
      <c r="J516" s="3">
        <f>SUMIF(sitesfall2020!$A$13:$A$2390, Districts!$G516, sitesfall2020!I$13:I$2390)</f>
        <v>86</v>
      </c>
      <c r="K516" s="3">
        <f>SUMIF(sitesfall2020!$A$13:$A$2390, Districts!$G516, sitesfall2020!J$13:J$2390)</f>
        <v>18</v>
      </c>
      <c r="L516" s="3">
        <f>SUMIF(sitesfall2020!$A$13:$A$2390, Districts!$G516, sitesfall2020!K$13:K$2390)</f>
        <v>95</v>
      </c>
      <c r="M516" s="44">
        <f t="shared" si="6"/>
        <v>0.3768115942</v>
      </c>
      <c r="N516" s="3">
        <f>SUMIF(sitesfall2020!$A$13:$A$2390, Districts!$G516, sitesfall2020!O$13:O$2390)</f>
        <v>143600.96</v>
      </c>
      <c r="O516" s="3"/>
      <c r="P516" s="3">
        <f>SUMIF(sitesfall2020!$Z$13:$Z$2390,$G516,sitesfall2020!AP$13:AP$2390)</f>
        <v>143600.96</v>
      </c>
      <c r="Q516" s="3">
        <f t="shared" si="7"/>
        <v>520.2933333</v>
      </c>
      <c r="R516" s="3">
        <f t="shared" si="8"/>
        <v>1511.589053</v>
      </c>
      <c r="S516" s="3">
        <f t="shared" si="9"/>
        <v>0</v>
      </c>
      <c r="T516" s="3">
        <f t="shared" si="10"/>
        <v>0</v>
      </c>
      <c r="V516" s="3">
        <f t="shared" si="11"/>
        <v>173377.7412</v>
      </c>
      <c r="W516" s="3">
        <f t="shared" si="12"/>
        <v>29776.78124</v>
      </c>
      <c r="X516" s="3">
        <f t="shared" si="13"/>
        <v>107.8868886</v>
      </c>
    </row>
    <row r="517" ht="14.25" customHeight="1">
      <c r="A517" s="42">
        <v>4250.0</v>
      </c>
      <c r="B517" s="42">
        <v>7.0</v>
      </c>
      <c r="C517" s="37">
        <v>7.0</v>
      </c>
      <c r="D517" s="37">
        <f t="shared" si="17"/>
        <v>7</v>
      </c>
      <c r="E517" s="18" t="s">
        <v>560</v>
      </c>
      <c r="F517" s="43">
        <f t="shared" si="5"/>
        <v>0</v>
      </c>
      <c r="G517" s="18">
        <v>4250.0</v>
      </c>
      <c r="H517" s="18" t="s">
        <v>560</v>
      </c>
      <c r="I517" s="3">
        <f>SUMIF(sitesfall2020!$A$13:$A$2390, Districts!$G517, sitesfall2020!H$13:H$2390)</f>
        <v>640</v>
      </c>
      <c r="J517" s="3">
        <f>SUMIF(sitesfall2020!$A$13:$A$2390, Districts!$G517, sitesfall2020!I$13:I$2390)</f>
        <v>387</v>
      </c>
      <c r="K517" s="3">
        <f>SUMIF(sitesfall2020!$A$13:$A$2390, Districts!$G517, sitesfall2020!J$13:J$2390)</f>
        <v>0</v>
      </c>
      <c r="L517" s="3">
        <f>SUMIF(sitesfall2020!$A$13:$A$2390, Districts!$G517, sitesfall2020!K$13:K$2390)</f>
        <v>387</v>
      </c>
      <c r="M517" s="44">
        <f t="shared" si="6"/>
        <v>0.6046875</v>
      </c>
      <c r="N517" s="3">
        <f>SUMIF(sitesfall2020!$A$13:$A$2390, Districts!$G517, sitesfall2020!O$13:O$2390)</f>
        <v>1005378.56</v>
      </c>
      <c r="O517" s="3"/>
      <c r="P517" s="3">
        <f>SUMIF(sitesfall2020!$Z$13:$Z$2390,$G517,sitesfall2020!AP$13:AP$2390)</f>
        <v>1005378.56</v>
      </c>
      <c r="Q517" s="3">
        <f t="shared" si="7"/>
        <v>1570.904</v>
      </c>
      <c r="R517" s="3">
        <f t="shared" si="8"/>
        <v>2597.877416</v>
      </c>
      <c r="S517" s="3">
        <f t="shared" si="9"/>
        <v>0</v>
      </c>
      <c r="T517" s="3">
        <f t="shared" si="10"/>
        <v>0</v>
      </c>
      <c r="V517" s="3">
        <f t="shared" si="11"/>
        <v>706286.167</v>
      </c>
      <c r="W517" s="3">
        <f t="shared" si="12"/>
        <v>-299092.393</v>
      </c>
      <c r="X517" s="3">
        <f t="shared" si="13"/>
        <v>-467.3318641</v>
      </c>
    </row>
    <row r="518" ht="14.25" customHeight="1">
      <c r="A518" s="18">
        <v>4253.0</v>
      </c>
      <c r="B518" s="42">
        <v>7.0</v>
      </c>
      <c r="C518" s="37">
        <v>7.0</v>
      </c>
      <c r="D518" s="37">
        <v>7.0</v>
      </c>
      <c r="E518" s="18" t="s">
        <v>561</v>
      </c>
      <c r="F518" s="20">
        <v>0.0</v>
      </c>
      <c r="G518" s="18">
        <v>4253.0</v>
      </c>
      <c r="H518" s="19" t="str">
        <f>PROPER(VLOOKUP(G518,'Fall20 data fy22 comp rev '!$P$2:$Q$650,2,0))</f>
        <v>Phoenix Academy Charter</v>
      </c>
      <c r="I518" s="3">
        <f>SUMIF(sitesfall2020!$A$13:$A$2390, Districts!$G518, sitesfall2020!H$13:H$2390)</f>
        <v>147</v>
      </c>
      <c r="J518" s="3">
        <f>SUMIF(sitesfall2020!$A$13:$A$2390, Districts!$G518, sitesfall2020!I$13:I$2390)</f>
        <v>26</v>
      </c>
      <c r="K518" s="3">
        <f>SUMIF(sitesfall2020!$A$13:$A$2390, Districts!$G518, sitesfall2020!J$13:J$2390)</f>
        <v>17</v>
      </c>
      <c r="L518" s="3">
        <f>SUMIF(sitesfall2020!$A$13:$A$2390, Districts!$G518, sitesfall2020!K$13:K$2390)</f>
        <v>34.5</v>
      </c>
      <c r="M518" s="44">
        <f t="shared" si="6"/>
        <v>0.2925170068</v>
      </c>
      <c r="N518" s="3">
        <f>SUMIF(sitesfall2020!$A$13:$A$2390, Districts!$G518, sitesfall2020!O$13:O$2390)</f>
        <v>34768.96</v>
      </c>
      <c r="O518" s="3"/>
      <c r="P518" s="3">
        <f>SUMIF(sitesfall2020!$Z$13:$Z$2390,$G518,sitesfall2020!AP$13:AP$2390)</f>
        <v>34768.96</v>
      </c>
      <c r="Q518" s="3">
        <f t="shared" si="7"/>
        <v>236.5235374</v>
      </c>
      <c r="R518" s="3">
        <f t="shared" si="8"/>
        <v>1007.795942</v>
      </c>
      <c r="S518" s="3">
        <f t="shared" si="9"/>
        <v>0</v>
      </c>
      <c r="T518" s="3">
        <f t="shared" si="10"/>
        <v>0</v>
      </c>
      <c r="V518" s="3">
        <f t="shared" si="11"/>
        <v>62963.4955</v>
      </c>
      <c r="W518" s="3">
        <f t="shared" si="12"/>
        <v>28194.5355</v>
      </c>
      <c r="X518" s="3">
        <f t="shared" si="13"/>
        <v>191.7995612</v>
      </c>
    </row>
    <row r="519" ht="14.25" customHeight="1">
      <c r="A519" s="42">
        <v>4254.0</v>
      </c>
      <c r="B519" s="42">
        <v>7.0</v>
      </c>
      <c r="C519" s="37">
        <v>7.0</v>
      </c>
      <c r="D519" s="37">
        <v>7.0</v>
      </c>
      <c r="E519" s="18" t="s">
        <v>562</v>
      </c>
      <c r="F519" s="43">
        <f>+G519-A519</f>
        <v>0</v>
      </c>
      <c r="G519" s="18">
        <v>4254.0</v>
      </c>
      <c r="H519" s="18" t="s">
        <v>562</v>
      </c>
      <c r="I519" s="3">
        <f>SUMIF(sitesfall2020!$A$13:$A$2390, Districts!$G519, sitesfall2020!H$13:H$2390)</f>
        <v>201</v>
      </c>
      <c r="J519" s="3">
        <f>SUMIF(sitesfall2020!$A$13:$A$2390, Districts!$G519, sitesfall2020!I$13:I$2390)</f>
        <v>11</v>
      </c>
      <c r="K519" s="3">
        <f>SUMIF(sitesfall2020!$A$13:$A$2390, Districts!$G519, sitesfall2020!J$13:J$2390)</f>
        <v>0</v>
      </c>
      <c r="L519" s="3">
        <f>SUMIF(sitesfall2020!$A$13:$A$2390, Districts!$G519, sitesfall2020!K$13:K$2390)</f>
        <v>11</v>
      </c>
      <c r="M519" s="44">
        <f t="shared" si="6"/>
        <v>0.05472636816</v>
      </c>
      <c r="N519" s="3">
        <f>SUMIF(sitesfall2020!$A$13:$A$2390, Districts!$G519, sitesfall2020!O$13:O$2390)</f>
        <v>2577.6</v>
      </c>
      <c r="O519" s="3"/>
      <c r="P519" s="3">
        <f>SUMIF(sitesfall2020!$Z$13:$Z$2390,$G519,sitesfall2020!AP$13:AP$2390)</f>
        <v>2577.6</v>
      </c>
      <c r="Q519" s="3">
        <f t="shared" si="7"/>
        <v>12.8238806</v>
      </c>
      <c r="R519" s="3">
        <f t="shared" si="8"/>
        <v>234.3272727</v>
      </c>
      <c r="S519" s="3">
        <f t="shared" si="9"/>
        <v>0</v>
      </c>
      <c r="T519" s="3">
        <f t="shared" si="10"/>
        <v>0</v>
      </c>
      <c r="V519" s="3">
        <f t="shared" si="11"/>
        <v>20075.31741</v>
      </c>
      <c r="W519" s="3">
        <f t="shared" si="12"/>
        <v>17497.71741</v>
      </c>
      <c r="X519" s="3">
        <f t="shared" si="13"/>
        <v>87.05332043</v>
      </c>
    </row>
    <row r="520" ht="14.25" customHeight="1">
      <c r="A520" s="18">
        <v>4255.0</v>
      </c>
      <c r="B520" s="42">
        <v>7.0</v>
      </c>
      <c r="C520" s="37">
        <v>7.0</v>
      </c>
      <c r="D520" s="20">
        <v>7.0</v>
      </c>
      <c r="E520" s="18" t="s">
        <v>563</v>
      </c>
      <c r="F520" s="20">
        <v>0.0</v>
      </c>
      <c r="G520" s="18">
        <v>4255.0</v>
      </c>
      <c r="H520" s="19" t="str">
        <f>PROPER(VLOOKUP(G520,'Fall20 data fy22 comp rev '!$P$2:$Q$650,2,0))</f>
        <v>Skyline Math And Science Academy</v>
      </c>
      <c r="I520" s="3">
        <f>SUMIF(sitesfall2020!$A$13:$A$2390, Districts!$G520, sitesfall2020!H$13:H$2390)</f>
        <v>239</v>
      </c>
      <c r="J520" s="3">
        <f>SUMIF(sitesfall2020!$A$13:$A$2390, Districts!$G520, sitesfall2020!I$13:I$2390)</f>
        <v>225</v>
      </c>
      <c r="K520" s="3">
        <f>SUMIF(sitesfall2020!$A$13:$A$2390, Districts!$G520, sitesfall2020!J$13:J$2390)</f>
        <v>4</v>
      </c>
      <c r="L520" s="3">
        <f>SUMIF(sitesfall2020!$A$13:$A$2390, Districts!$G520, sitesfall2020!K$13:K$2390)</f>
        <v>227</v>
      </c>
      <c r="M520" s="44">
        <f t="shared" si="6"/>
        <v>0.9581589958</v>
      </c>
      <c r="N520" s="3">
        <f>SUMIF(sitesfall2020!$A$13:$A$2390, Districts!$G520, sitesfall2020!O$13:O$2390)</f>
        <v>780153.6</v>
      </c>
      <c r="O520" s="3"/>
      <c r="P520" s="3">
        <f>SUMIF(sitesfall2020!$Z$13:$Z$2390,$G520,sitesfall2020!AP$13:AP$2390)</f>
        <v>780153.6</v>
      </c>
      <c r="Q520" s="3">
        <f t="shared" si="7"/>
        <v>3264.241004</v>
      </c>
      <c r="R520" s="3">
        <f t="shared" si="8"/>
        <v>3436.8</v>
      </c>
      <c r="S520" s="3">
        <f t="shared" si="9"/>
        <v>0</v>
      </c>
      <c r="T520" s="3">
        <f t="shared" si="10"/>
        <v>0</v>
      </c>
      <c r="V520" s="3">
        <f t="shared" si="11"/>
        <v>414281.5501</v>
      </c>
      <c r="W520" s="3">
        <f t="shared" si="12"/>
        <v>-365872.0499</v>
      </c>
      <c r="X520" s="3">
        <f t="shared" si="13"/>
        <v>-1530.845397</v>
      </c>
    </row>
    <row r="521" ht="14.25" customHeight="1">
      <c r="A521" s="42">
        <v>4258.0</v>
      </c>
      <c r="B521" s="42">
        <v>7.0</v>
      </c>
      <c r="C521" s="37">
        <v>7.0</v>
      </c>
      <c r="D521" s="20">
        <v>7.0</v>
      </c>
      <c r="E521" s="20" t="s">
        <v>564</v>
      </c>
      <c r="F521" s="20">
        <v>0.0</v>
      </c>
      <c r="G521" s="18">
        <v>4258.0</v>
      </c>
      <c r="H521" s="19" t="s">
        <v>564</v>
      </c>
      <c r="I521" s="3">
        <f>SUMIF(sitesfall2020!$A$13:$A$2390, Districts!$G521, sitesfall2020!H$13:H$2390)</f>
        <v>93</v>
      </c>
      <c r="J521" s="3">
        <f>SUMIF(sitesfall2020!$A$13:$A$2390, Districts!$G521, sitesfall2020!I$13:I$2390)</f>
        <v>76</v>
      </c>
      <c r="K521" s="3">
        <f>SUMIF(sitesfall2020!$A$13:$A$2390, Districts!$G521, sitesfall2020!J$13:J$2390)</f>
        <v>5</v>
      </c>
      <c r="L521" s="3">
        <f>SUMIF(sitesfall2020!$A$13:$A$2390, Districts!$G521, sitesfall2020!K$13:K$2390)</f>
        <v>78.5</v>
      </c>
      <c r="M521" s="44">
        <f t="shared" si="6"/>
        <v>0.8709677419</v>
      </c>
      <c r="N521" s="3">
        <f>SUMIF(sitesfall2020!$A$13:$A$2390, Districts!$G521, sitesfall2020!O$13:O$2390)</f>
        <v>263029.76</v>
      </c>
      <c r="O521" s="3"/>
      <c r="P521" s="3">
        <f>SUMIF(sitesfall2020!$Z$13:$Z$2390,$G521,sitesfall2020!AP$13:AP$2390)</f>
        <v>263029.76</v>
      </c>
      <c r="Q521" s="3">
        <f t="shared" si="7"/>
        <v>2828.276989</v>
      </c>
      <c r="R521" s="3">
        <f t="shared" si="8"/>
        <v>3350.69758</v>
      </c>
      <c r="S521" s="3">
        <f t="shared" si="9"/>
        <v>0</v>
      </c>
      <c r="T521" s="3">
        <f t="shared" si="10"/>
        <v>0</v>
      </c>
      <c r="V521" s="3">
        <f t="shared" si="11"/>
        <v>143264.7651</v>
      </c>
      <c r="W521" s="3">
        <f t="shared" si="12"/>
        <v>-119764.9949</v>
      </c>
      <c r="X521" s="3">
        <f t="shared" si="13"/>
        <v>-1287.795644</v>
      </c>
    </row>
    <row r="522" ht="14.25" customHeight="1">
      <c r="A522" s="18">
        <v>4261.0</v>
      </c>
      <c r="B522" s="20">
        <v>7.0</v>
      </c>
      <c r="C522" s="20">
        <v>7.0</v>
      </c>
      <c r="D522" s="20">
        <v>7.0</v>
      </c>
      <c r="E522" s="20" t="s">
        <v>565</v>
      </c>
      <c r="F522" s="20">
        <v>0.0</v>
      </c>
      <c r="G522" s="18">
        <v>4261.0</v>
      </c>
      <c r="H522" s="19" t="str">
        <f>PROPER(VLOOKUP(G522,'Fall20 data fy22 comp rev '!$P$2:$Q$650,2,0))</f>
        <v>Scitech Academy Charter School</v>
      </c>
      <c r="I522" s="3">
        <f>SUMIF(sitesfall2020!$A$13:$A$2390, Districts!$G522, sitesfall2020!H$13:H$2390)</f>
        <v>281</v>
      </c>
      <c r="J522" s="3">
        <f>SUMIF(sitesfall2020!$A$13:$A$2390, Districts!$G522, sitesfall2020!I$13:I$2390)</f>
        <v>258</v>
      </c>
      <c r="K522" s="3">
        <f>SUMIF(sitesfall2020!$A$13:$A$2390, Districts!$G522, sitesfall2020!J$13:J$2390)</f>
        <v>2</v>
      </c>
      <c r="L522" s="3">
        <f>SUMIF(sitesfall2020!$A$13:$A$2390, Districts!$G522, sitesfall2020!K$13:K$2390)</f>
        <v>259</v>
      </c>
      <c r="M522" s="44">
        <f t="shared" si="6"/>
        <v>0.9252669039</v>
      </c>
      <c r="N522" s="3">
        <f>SUMIF(sitesfall2020!$A$13:$A$2390, Districts!$G522, sitesfall2020!O$13:O$2390)</f>
        <v>890131.2</v>
      </c>
      <c r="O522" s="3"/>
      <c r="P522" s="3">
        <f>SUMIF(sitesfall2020!$Z$13:$Z$2390,$G522,sitesfall2020!AP$13:AP$2390)</f>
        <v>890131.2</v>
      </c>
      <c r="Q522" s="3">
        <f t="shared" si="7"/>
        <v>3167.72669</v>
      </c>
      <c r="R522" s="3">
        <f t="shared" si="8"/>
        <v>3436.8</v>
      </c>
      <c r="S522" s="3">
        <f t="shared" si="9"/>
        <v>0</v>
      </c>
      <c r="T522" s="3">
        <f t="shared" si="10"/>
        <v>0</v>
      </c>
      <c r="V522" s="3">
        <f t="shared" si="11"/>
        <v>472682.4735</v>
      </c>
      <c r="W522" s="3">
        <f t="shared" si="12"/>
        <v>-417448.7265</v>
      </c>
      <c r="X522" s="3">
        <f t="shared" si="13"/>
        <v>-1485.582657</v>
      </c>
    </row>
    <row r="523" ht="14.25" customHeight="1">
      <c r="A523" s="18">
        <v>4263.0</v>
      </c>
      <c r="B523" s="20">
        <v>7.0</v>
      </c>
      <c r="C523" s="20">
        <v>7.0</v>
      </c>
      <c r="D523" s="20">
        <v>7.0</v>
      </c>
      <c r="E523" s="48" t="s">
        <v>566</v>
      </c>
      <c r="F523" s="20">
        <v>0.0</v>
      </c>
      <c r="G523" s="18">
        <v>4263.0</v>
      </c>
      <c r="H523" s="48" t="s">
        <v>566</v>
      </c>
      <c r="I523" s="3">
        <f>SUMIF(sitesfall2020!$A$13:$A$2390, Districts!$G523, sitesfall2020!H$13:H$2390)</f>
        <v>52</v>
      </c>
      <c r="J523" s="3">
        <f>SUMIF(sitesfall2020!$A$13:$A$2390, Districts!$G523, sitesfall2020!I$13:I$2390)</f>
        <v>40</v>
      </c>
      <c r="K523" s="3">
        <f>SUMIF(sitesfall2020!$A$13:$A$2390, Districts!$G523, sitesfall2020!J$13:J$2390)</f>
        <v>6</v>
      </c>
      <c r="L523" s="3">
        <f>SUMIF(sitesfall2020!$A$13:$A$2390, Districts!$G523, sitesfall2020!K$13:K$2390)</f>
        <v>43</v>
      </c>
      <c r="M523" s="44">
        <f t="shared" si="6"/>
        <v>0.8846153846</v>
      </c>
      <c r="N523" s="3">
        <f>SUMIF(sitesfall2020!$A$13:$A$2390, Districts!$G523, sitesfall2020!O$13:O$2390)</f>
        <v>147782.4</v>
      </c>
      <c r="O523" s="3"/>
      <c r="P523" s="3">
        <f>SUMIF(sitesfall2020!$Z$13:$Z$2390,$G523,sitesfall2020!AP$13:AP$2390)</f>
        <v>147782.4</v>
      </c>
      <c r="Q523" s="3">
        <f t="shared" si="7"/>
        <v>2841.969231</v>
      </c>
      <c r="R523" s="3">
        <f t="shared" si="8"/>
        <v>3436.8</v>
      </c>
      <c r="S523" s="3">
        <f t="shared" si="9"/>
        <v>0</v>
      </c>
      <c r="T523" s="3">
        <f t="shared" si="10"/>
        <v>0</v>
      </c>
      <c r="V523" s="3">
        <f t="shared" si="11"/>
        <v>78476.24077</v>
      </c>
      <c r="W523" s="3">
        <f t="shared" si="12"/>
        <v>-69306.15923</v>
      </c>
      <c r="X523" s="3">
        <f t="shared" si="13"/>
        <v>-1332.810754</v>
      </c>
    </row>
    <row r="524" ht="14.25" customHeight="1">
      <c r="A524" s="18">
        <v>4264.0</v>
      </c>
      <c r="B524" s="20">
        <v>7.0</v>
      </c>
      <c r="C524" s="20">
        <v>7.0</v>
      </c>
      <c r="D524" s="20">
        <v>7.0</v>
      </c>
      <c r="E524" s="20" t="s">
        <v>567</v>
      </c>
      <c r="F524" s="20">
        <v>0.0</v>
      </c>
      <c r="G524" s="18">
        <v>4264.0</v>
      </c>
      <c r="H524" s="19" t="str">
        <f>PROPER(VLOOKUP(G524,'Fall20 data fy22 comp rev '!$P$2:$Q$650,2,0))</f>
        <v>Gateway Stem Academy Charter School</v>
      </c>
      <c r="I524" s="3">
        <f>SUMIF(sitesfall2020!$A$13:$A$2390, Districts!$G524, sitesfall2020!H$13:H$2390)</f>
        <v>221</v>
      </c>
      <c r="J524" s="3">
        <f>SUMIF(sitesfall2020!$A$13:$A$2390, Districts!$G524, sitesfall2020!I$13:I$2390)</f>
        <v>217</v>
      </c>
      <c r="K524" s="3">
        <f>SUMIF(sitesfall2020!$A$13:$A$2390, Districts!$G524, sitesfall2020!J$13:J$2390)</f>
        <v>3</v>
      </c>
      <c r="L524" s="3">
        <f>SUMIF(sitesfall2020!$A$13:$A$2390, Districts!$G524, sitesfall2020!K$13:K$2390)</f>
        <v>218.5</v>
      </c>
      <c r="M524" s="44">
        <f t="shared" si="6"/>
        <v>0.9954751131</v>
      </c>
      <c r="N524" s="3">
        <f>SUMIF(sitesfall2020!$A$13:$A$2390, Districts!$G524, sitesfall2020!O$13:O$2390)</f>
        <v>750940.8</v>
      </c>
      <c r="O524" s="3"/>
      <c r="P524" s="3">
        <f>SUMIF(sitesfall2020!$Z$13:$Z$2390,$G524,sitesfall2020!AP$13:AP$2390)</f>
        <v>750940.8</v>
      </c>
      <c r="Q524" s="3">
        <f t="shared" si="7"/>
        <v>3397.922172</v>
      </c>
      <c r="R524" s="3">
        <f t="shared" si="8"/>
        <v>3436.8</v>
      </c>
      <c r="S524" s="3">
        <f t="shared" si="9"/>
        <v>0</v>
      </c>
      <c r="T524" s="3">
        <f t="shared" si="10"/>
        <v>0</v>
      </c>
      <c r="V524" s="3">
        <f t="shared" si="11"/>
        <v>398768.8049</v>
      </c>
      <c r="W524" s="3">
        <f t="shared" si="12"/>
        <v>-352171.9951</v>
      </c>
      <c r="X524" s="3">
        <f t="shared" si="13"/>
        <v>-1593.53844</v>
      </c>
    </row>
    <row r="525" ht="14.25" customHeight="1">
      <c r="A525" s="18">
        <v>4265.0</v>
      </c>
      <c r="B525" s="20">
        <v>7.0</v>
      </c>
      <c r="C525" s="20">
        <v>7.0</v>
      </c>
      <c r="D525" s="20">
        <v>7.0</v>
      </c>
      <c r="E525" s="20" t="s">
        <v>568</v>
      </c>
      <c r="F525" s="20">
        <v>0.0</v>
      </c>
      <c r="G525" s="18">
        <v>4265.0</v>
      </c>
      <c r="H525" s="19" t="str">
        <f>PROPER(VLOOKUP(G525,'Fall20 data fy22 comp rev '!$P$2:$Q$650,2,0))</f>
        <v>Minnesota Wild Montessori School</v>
      </c>
      <c r="I525" s="3">
        <f>SUMIF(sitesfall2020!$A$13:$A$2390, Districts!$G525, sitesfall2020!H$13:H$2390)</f>
        <v>26</v>
      </c>
      <c r="J525" s="3">
        <f>SUMIF(sitesfall2020!$A$13:$A$2390, Districts!$G525, sitesfall2020!I$13:I$2390)</f>
        <v>12</v>
      </c>
      <c r="K525" s="3">
        <f>SUMIF(sitesfall2020!$A$13:$A$2390, Districts!$G525, sitesfall2020!J$13:J$2390)</f>
        <v>1</v>
      </c>
      <c r="L525" s="3">
        <f>SUMIF(sitesfall2020!$A$13:$A$2390, Districts!$G525, sitesfall2020!K$13:K$2390)</f>
        <v>12.5</v>
      </c>
      <c r="M525" s="44">
        <f t="shared" si="6"/>
        <v>0.5</v>
      </c>
      <c r="N525" s="3">
        <f>SUMIF(sitesfall2020!$A$13:$A$2390, Districts!$G525, sitesfall2020!O$13:O$2390)</f>
        <v>29384.64</v>
      </c>
      <c r="O525" s="3"/>
      <c r="P525" s="3">
        <f>SUMIF(sitesfall2020!$Z$13:$Z$2390,$G525,sitesfall2020!AP$13:AP$2390)</f>
        <v>29384.64</v>
      </c>
      <c r="Q525" s="3">
        <f t="shared" si="7"/>
        <v>1130.178462</v>
      </c>
      <c r="R525" s="3">
        <f t="shared" si="8"/>
        <v>2350.7712</v>
      </c>
      <c r="S525" s="3">
        <f t="shared" si="9"/>
        <v>0</v>
      </c>
      <c r="T525" s="3">
        <f t="shared" si="10"/>
        <v>0</v>
      </c>
      <c r="V525" s="3">
        <f t="shared" si="11"/>
        <v>22812.86069</v>
      </c>
      <c r="W525" s="3">
        <f t="shared" si="12"/>
        <v>-6571.77931</v>
      </c>
      <c r="X525" s="3">
        <f t="shared" si="13"/>
        <v>-252.7607427</v>
      </c>
    </row>
    <row r="526" ht="14.25" customHeight="1">
      <c r="A526" s="20">
        <v>4266.0</v>
      </c>
      <c r="B526" s="20">
        <v>7.0</v>
      </c>
      <c r="C526" s="20">
        <v>7.0</v>
      </c>
      <c r="D526" s="20">
        <v>7.0</v>
      </c>
      <c r="E526" s="21" t="s">
        <v>569</v>
      </c>
      <c r="F526" s="20">
        <v>0.0</v>
      </c>
      <c r="G526" s="18">
        <v>4266.0</v>
      </c>
      <c r="H526" s="21" t="s">
        <v>569</v>
      </c>
      <c r="I526" s="3">
        <f>SUMIF(sitesfall2020!$A$13:$A$2390, Districts!$G526, sitesfall2020!H$13:H$2390)</f>
        <v>85</v>
      </c>
      <c r="J526" s="3">
        <f>SUMIF(sitesfall2020!$A$13:$A$2390, Districts!$G526, sitesfall2020!I$13:I$2390)</f>
        <v>6</v>
      </c>
      <c r="K526" s="3">
        <f>SUMIF(sitesfall2020!$A$13:$A$2390, Districts!$G526, sitesfall2020!J$13:J$2390)</f>
        <v>9</v>
      </c>
      <c r="L526" s="3">
        <f>SUMIF(sitesfall2020!$A$13:$A$2390, Districts!$G526, sitesfall2020!K$13:K$2390)</f>
        <v>10.5</v>
      </c>
      <c r="M526" s="44">
        <f t="shared" si="6"/>
        <v>0.1764705882</v>
      </c>
      <c r="N526" s="3">
        <f>SUMIF(sitesfall2020!$A$13:$A$2390, Districts!$G526, sitesfall2020!O$13:O$2390)</f>
        <v>5556.16</v>
      </c>
      <c r="O526" s="3"/>
      <c r="P526" s="3">
        <f>SUMIF(sitesfall2020!$Z$13:$Z$2390,$G526,sitesfall2020!AP$13:AP$2390)</f>
        <v>5556.16</v>
      </c>
      <c r="Q526" s="3">
        <f t="shared" si="7"/>
        <v>65.36658824</v>
      </c>
      <c r="R526" s="3">
        <f t="shared" si="8"/>
        <v>529.1580952</v>
      </c>
      <c r="S526" s="3">
        <f t="shared" si="9"/>
        <v>0</v>
      </c>
      <c r="T526" s="3">
        <f t="shared" si="10"/>
        <v>0</v>
      </c>
      <c r="V526" s="3">
        <f t="shared" si="11"/>
        <v>19162.80298</v>
      </c>
      <c r="W526" s="3">
        <f t="shared" si="12"/>
        <v>13606.64298</v>
      </c>
      <c r="X526" s="3">
        <f t="shared" si="13"/>
        <v>160.0781527</v>
      </c>
    </row>
    <row r="527" ht="14.25" customHeight="1">
      <c r="A527" s="18">
        <v>4267.0</v>
      </c>
      <c r="B527" s="20">
        <v>7.0</v>
      </c>
      <c r="C527" s="20">
        <v>7.0</v>
      </c>
      <c r="D527" s="20">
        <v>7.0</v>
      </c>
      <c r="E527" s="20" t="s">
        <v>570</v>
      </c>
      <c r="F527" s="20">
        <v>0.0</v>
      </c>
      <c r="G527" s="18">
        <v>4267.0</v>
      </c>
      <c r="H527" s="19" t="s">
        <v>950</v>
      </c>
      <c r="I527" s="3">
        <f>SUMIF(sitesfall2020!$A$13:$A$2390, Districts!$G527, sitesfall2020!H$13:H$2390)</f>
        <v>85</v>
      </c>
      <c r="J527" s="3">
        <f>SUMIF(sitesfall2020!$A$13:$A$2390, Districts!$G527, sitesfall2020!I$13:I$2390)</f>
        <v>78</v>
      </c>
      <c r="K527" s="3">
        <f>SUMIF(sitesfall2020!$A$13:$A$2390, Districts!$G527, sitesfall2020!J$13:J$2390)</f>
        <v>3</v>
      </c>
      <c r="L527" s="3">
        <f>SUMIF(sitesfall2020!$A$13:$A$2390, Districts!$G527, sitesfall2020!K$13:K$2390)</f>
        <v>79.5</v>
      </c>
      <c r="M527" s="44">
        <f t="shared" si="6"/>
        <v>0.9529411765</v>
      </c>
      <c r="N527" s="3">
        <f>SUMIF(sitesfall2020!$A$13:$A$2390, Districts!$G527, sitesfall2020!O$13:O$2390)</f>
        <v>273225.6</v>
      </c>
      <c r="O527" s="3"/>
      <c r="P527" s="3">
        <f>SUMIF(sitesfall2020!$Z$13:$Z$2390,$G527,sitesfall2020!AP$13:AP$2390)</f>
        <v>273225.6</v>
      </c>
      <c r="Q527" s="3">
        <f t="shared" si="7"/>
        <v>3214.418824</v>
      </c>
      <c r="R527" s="3">
        <f t="shared" si="8"/>
        <v>3436.8</v>
      </c>
      <c r="S527" s="3">
        <f t="shared" si="9"/>
        <v>0</v>
      </c>
      <c r="T527" s="3">
        <f t="shared" si="10"/>
        <v>0</v>
      </c>
      <c r="V527" s="3">
        <f t="shared" si="11"/>
        <v>145089.794</v>
      </c>
      <c r="W527" s="3">
        <f t="shared" si="12"/>
        <v>-128135.806</v>
      </c>
      <c r="X527" s="3">
        <f t="shared" si="13"/>
        <v>-1507.480071</v>
      </c>
    </row>
    <row r="528" ht="14.25" customHeight="1">
      <c r="A528" s="18">
        <v>4268.0</v>
      </c>
      <c r="B528" s="20">
        <v>7.0</v>
      </c>
      <c r="C528" s="20">
        <v>7.0</v>
      </c>
      <c r="D528" s="20">
        <v>7.0</v>
      </c>
      <c r="E528" s="21" t="s">
        <v>571</v>
      </c>
      <c r="F528" s="20">
        <v>0.0</v>
      </c>
      <c r="G528" s="18">
        <v>4268.0</v>
      </c>
      <c r="H528" s="21" t="s">
        <v>571</v>
      </c>
      <c r="I528" s="3">
        <f>SUMIF(sitesfall2020!$A$13:$A$2390, Districts!$G528, sitesfall2020!H$13:H$2390)</f>
        <v>78</v>
      </c>
      <c r="J528" s="3">
        <f>SUMIF(sitesfall2020!$A$13:$A$2390, Districts!$G528, sitesfall2020!I$13:I$2390)</f>
        <v>12</v>
      </c>
      <c r="K528" s="3">
        <f>SUMIF(sitesfall2020!$A$13:$A$2390, Districts!$G528, sitesfall2020!J$13:J$2390)</f>
        <v>6</v>
      </c>
      <c r="L528" s="3">
        <f>SUMIF(sitesfall2020!$A$13:$A$2390, Districts!$G528, sitesfall2020!K$13:K$2390)</f>
        <v>15</v>
      </c>
      <c r="M528" s="44">
        <f t="shared" si="6"/>
        <v>0.2307692308</v>
      </c>
      <c r="N528" s="3">
        <f>SUMIF(sitesfall2020!$A$13:$A$2390, Districts!$G528, sitesfall2020!O$13:O$2390)</f>
        <v>12372.48</v>
      </c>
      <c r="O528" s="3"/>
      <c r="P528" s="3">
        <f>SUMIF(sitesfall2020!$Z$13:$Z$2390,$G528,sitesfall2020!AP$13:AP$2390)</f>
        <v>12372.48</v>
      </c>
      <c r="Q528" s="3">
        <f t="shared" si="7"/>
        <v>158.6215385</v>
      </c>
      <c r="R528" s="3">
        <f t="shared" si="8"/>
        <v>824.832</v>
      </c>
      <c r="S528" s="3">
        <f t="shared" si="9"/>
        <v>0</v>
      </c>
      <c r="T528" s="3">
        <f t="shared" si="10"/>
        <v>0</v>
      </c>
      <c r="V528" s="3">
        <f t="shared" si="11"/>
        <v>27375.43283</v>
      </c>
      <c r="W528" s="3">
        <f t="shared" si="12"/>
        <v>15002.95283</v>
      </c>
      <c r="X528" s="3">
        <f t="shared" si="13"/>
        <v>192.3455491</v>
      </c>
    </row>
    <row r="529" ht="14.25" customHeight="1">
      <c r="A529" s="18">
        <v>4269.0</v>
      </c>
      <c r="B529" s="20">
        <v>7.0</v>
      </c>
      <c r="C529" s="20">
        <v>7.0</v>
      </c>
      <c r="D529" s="20">
        <v>7.0</v>
      </c>
      <c r="E529" s="21" t="s">
        <v>572</v>
      </c>
      <c r="F529" s="20">
        <v>0.0</v>
      </c>
      <c r="G529" s="18">
        <v>4269.0</v>
      </c>
      <c r="H529" s="21" t="s">
        <v>572</v>
      </c>
      <c r="I529" s="3">
        <f>SUMIF(sitesfall2020!$A$13:$A$2390, Districts!$G529, sitesfall2020!H$13:H$2390)</f>
        <v>67</v>
      </c>
      <c r="J529" s="3">
        <f>SUMIF(sitesfall2020!$A$13:$A$2390, Districts!$G529, sitesfall2020!I$13:I$2390)</f>
        <v>57</v>
      </c>
      <c r="K529" s="3">
        <f>SUMIF(sitesfall2020!$A$13:$A$2390, Districts!$G529, sitesfall2020!J$13:J$2390)</f>
        <v>8</v>
      </c>
      <c r="L529" s="3">
        <f>SUMIF(sitesfall2020!$A$13:$A$2390, Districts!$G529, sitesfall2020!K$13:K$2390)</f>
        <v>61</v>
      </c>
      <c r="M529" s="44">
        <f t="shared" si="6"/>
        <v>0.9701492537</v>
      </c>
      <c r="N529" s="3">
        <f>SUMIF(sitesfall2020!$A$13:$A$2390, Districts!$G529, sitesfall2020!O$13:O$2390)</f>
        <v>209644.8</v>
      </c>
      <c r="O529" s="3"/>
      <c r="P529" s="3">
        <f>SUMIF(sitesfall2020!$Z$13:$Z$2390,$G529,sitesfall2020!AP$13:AP$2390)</f>
        <v>209644.8</v>
      </c>
      <c r="Q529" s="3">
        <f t="shared" si="7"/>
        <v>3129.026866</v>
      </c>
      <c r="R529" s="3">
        <f t="shared" si="8"/>
        <v>3436.8</v>
      </c>
      <c r="S529" s="3">
        <f t="shared" si="9"/>
        <v>0</v>
      </c>
      <c r="T529" s="3">
        <f t="shared" si="10"/>
        <v>0</v>
      </c>
      <c r="V529" s="3">
        <f t="shared" si="11"/>
        <v>111326.7602</v>
      </c>
      <c r="W529" s="3">
        <f t="shared" si="12"/>
        <v>-98318.03983</v>
      </c>
      <c r="X529" s="3">
        <f t="shared" si="13"/>
        <v>-1467.43343</v>
      </c>
    </row>
    <row r="530" ht="14.25" customHeight="1">
      <c r="A530" s="18">
        <v>4271.0</v>
      </c>
      <c r="B530" s="20">
        <v>7.0</v>
      </c>
      <c r="C530" s="20">
        <v>7.0</v>
      </c>
      <c r="D530" s="20">
        <v>7.0</v>
      </c>
      <c r="E530" s="20" t="s">
        <v>573</v>
      </c>
      <c r="F530" s="20">
        <v>0.0</v>
      </c>
      <c r="G530" s="18">
        <v>4271.0</v>
      </c>
      <c r="H530" s="48" t="s">
        <v>573</v>
      </c>
      <c r="I530" s="3">
        <f>SUMIF(sitesfall2020!$A$13:$A$2390, Districts!$G530, sitesfall2020!H$13:H$2390)</f>
        <v>104</v>
      </c>
      <c r="J530" s="3">
        <f>SUMIF(sitesfall2020!$A$13:$A$2390, Districts!$G530, sitesfall2020!I$13:I$2390)</f>
        <v>35</v>
      </c>
      <c r="K530" s="3">
        <f>SUMIF(sitesfall2020!$A$13:$A$2390, Districts!$G530, sitesfall2020!J$13:J$2390)</f>
        <v>18</v>
      </c>
      <c r="L530" s="3">
        <f>SUMIF(sitesfall2020!$A$13:$A$2390, Districts!$G530, sitesfall2020!K$13:K$2390)</f>
        <v>44</v>
      </c>
      <c r="M530" s="44">
        <f t="shared" si="6"/>
        <v>0.5096153846</v>
      </c>
      <c r="N530" s="3">
        <f>SUMIF(sitesfall2020!$A$13:$A$2390, Districts!$G530, sitesfall2020!O$13:O$2390)</f>
        <v>79962.88</v>
      </c>
      <c r="O530" s="3"/>
      <c r="P530" s="3">
        <f>SUMIF(sitesfall2020!$Z$13:$Z$2390,$G530,sitesfall2020!AP$13:AP$2390)</f>
        <v>79962.88</v>
      </c>
      <c r="Q530" s="3">
        <f t="shared" si="7"/>
        <v>768.8738462</v>
      </c>
      <c r="R530" s="3">
        <f t="shared" si="8"/>
        <v>1817.338182</v>
      </c>
      <c r="S530" s="3">
        <f t="shared" si="9"/>
        <v>0</v>
      </c>
      <c r="T530" s="3">
        <f t="shared" si="10"/>
        <v>0</v>
      </c>
      <c r="V530" s="3">
        <f t="shared" si="11"/>
        <v>80301.26963</v>
      </c>
      <c r="W530" s="3">
        <f t="shared" si="12"/>
        <v>338.3896276</v>
      </c>
      <c r="X530" s="3">
        <f t="shared" si="13"/>
        <v>3.253746419</v>
      </c>
    </row>
    <row r="531" ht="14.25" customHeight="1">
      <c r="A531" s="18">
        <v>4273.0</v>
      </c>
      <c r="B531" s="20">
        <v>7.0</v>
      </c>
      <c r="C531" s="20">
        <v>7.0</v>
      </c>
      <c r="D531" s="20">
        <v>7.0</v>
      </c>
      <c r="E531" s="20" t="s">
        <v>574</v>
      </c>
      <c r="F531" s="20">
        <v>0.0</v>
      </c>
      <c r="G531" s="18">
        <v>4273.0</v>
      </c>
      <c r="H531" s="48" t="s">
        <v>574</v>
      </c>
      <c r="I531" s="3">
        <f>SUMIF(sitesfall2020!$A$13:$A$2390, Districts!$G531, sitesfall2020!H$13:H$2390)</f>
        <v>110</v>
      </c>
      <c r="J531" s="3">
        <f>SUMIF(sitesfall2020!$A$13:$A$2390, Districts!$G531, sitesfall2020!I$13:I$2390)</f>
        <v>11</v>
      </c>
      <c r="K531" s="3">
        <f>SUMIF(sitesfall2020!$A$13:$A$2390, Districts!$G531, sitesfall2020!J$13:J$2390)</f>
        <v>3</v>
      </c>
      <c r="L531" s="3">
        <f>SUMIF(sitesfall2020!$A$13:$A$2390, Districts!$G531, sitesfall2020!K$13:K$2390)</f>
        <v>12.5</v>
      </c>
      <c r="M531" s="44">
        <f t="shared" si="6"/>
        <v>0.1272727273</v>
      </c>
      <c r="N531" s="3">
        <f>SUMIF(sitesfall2020!$A$13:$A$2390, Districts!$G531, sitesfall2020!O$13:O$2390)</f>
        <v>6128.96</v>
      </c>
      <c r="O531" s="3"/>
      <c r="P531" s="3">
        <f>SUMIF(sitesfall2020!$Z$13:$Z$2390,$G531,sitesfall2020!AP$13:AP$2390)</f>
        <v>6128.96</v>
      </c>
      <c r="Q531" s="3">
        <f t="shared" si="7"/>
        <v>55.71781818</v>
      </c>
      <c r="R531" s="3">
        <f t="shared" si="8"/>
        <v>490.3168</v>
      </c>
      <c r="S531" s="3">
        <f t="shared" si="9"/>
        <v>0</v>
      </c>
      <c r="T531" s="3">
        <f t="shared" si="10"/>
        <v>0</v>
      </c>
      <c r="V531" s="3">
        <f t="shared" si="11"/>
        <v>22812.86069</v>
      </c>
      <c r="W531" s="3">
        <f t="shared" si="12"/>
        <v>16683.90069</v>
      </c>
      <c r="X531" s="3">
        <f t="shared" si="13"/>
        <v>151.6718245</v>
      </c>
    </row>
    <row r="532" ht="14.25" customHeight="1">
      <c r="A532" s="18">
        <v>4275.0</v>
      </c>
      <c r="B532" s="20">
        <v>7.0</v>
      </c>
      <c r="C532" s="20">
        <v>7.0</v>
      </c>
      <c r="D532" s="20">
        <v>7.0</v>
      </c>
      <c r="E532" s="20" t="s">
        <v>575</v>
      </c>
      <c r="F532" s="20">
        <v>0.0</v>
      </c>
      <c r="G532" s="18">
        <v>4275.0</v>
      </c>
      <c r="H532" s="48" t="s">
        <v>575</v>
      </c>
      <c r="I532" s="3">
        <f>SUMIF(sitesfall2020!$A$13:$A$2390, Districts!$G532, sitesfall2020!H$13:H$2390)</f>
        <v>206</v>
      </c>
      <c r="J532" s="3">
        <f>SUMIF(sitesfall2020!$A$13:$A$2390, Districts!$G532, sitesfall2020!I$13:I$2390)</f>
        <v>28</v>
      </c>
      <c r="K532" s="3">
        <f>SUMIF(sitesfall2020!$A$13:$A$2390, Districts!$G532, sitesfall2020!J$13:J$2390)</f>
        <v>5</v>
      </c>
      <c r="L532" s="3">
        <f>SUMIF(sitesfall2020!$A$13:$A$2390, Districts!$G532, sitesfall2020!K$13:K$2390)</f>
        <v>30.5</v>
      </c>
      <c r="M532" s="44">
        <f t="shared" si="6"/>
        <v>0.1601941748</v>
      </c>
      <c r="N532" s="3">
        <f>SUMIF(sitesfall2020!$A$13:$A$2390, Districts!$G532, sitesfall2020!O$13:O$2390)</f>
        <v>19417.92</v>
      </c>
      <c r="O532" s="3"/>
      <c r="P532" s="3">
        <f>SUMIF(sitesfall2020!$Z$13:$Z$2390,$G532,sitesfall2020!AP$13:AP$2390)</f>
        <v>19417.92</v>
      </c>
      <c r="Q532" s="3">
        <f t="shared" si="7"/>
        <v>94.26174757</v>
      </c>
      <c r="R532" s="3">
        <f t="shared" si="8"/>
        <v>636.6531148</v>
      </c>
      <c r="S532" s="3">
        <f t="shared" si="9"/>
        <v>0</v>
      </c>
      <c r="T532" s="3">
        <f t="shared" si="10"/>
        <v>0</v>
      </c>
      <c r="V532" s="3">
        <f t="shared" si="11"/>
        <v>55663.38008</v>
      </c>
      <c r="W532" s="3">
        <f t="shared" si="12"/>
        <v>36245.46008</v>
      </c>
      <c r="X532" s="3">
        <f t="shared" si="13"/>
        <v>175.9488354</v>
      </c>
    </row>
    <row r="533" ht="14.25" customHeight="1">
      <c r="A533" s="22">
        <v>4276.0</v>
      </c>
      <c r="B533" s="49">
        <v>7.0</v>
      </c>
      <c r="C533" s="20">
        <v>7.0</v>
      </c>
      <c r="D533" s="20">
        <v>7.0</v>
      </c>
      <c r="E533" s="21" t="s">
        <v>576</v>
      </c>
      <c r="F533" s="20">
        <v>0.0</v>
      </c>
      <c r="G533" s="18">
        <v>4276.0</v>
      </c>
      <c r="H533" s="21" t="s">
        <v>576</v>
      </c>
      <c r="I533" s="3">
        <f>SUMIF(sitesfall2020!$A$13:$A$2390, Districts!$G533, sitesfall2020!H$13:H$2390)</f>
        <v>26</v>
      </c>
      <c r="J533" s="3">
        <f>SUMIF(sitesfall2020!$A$13:$A$2390, Districts!$G533, sitesfall2020!I$13:I$2390)</f>
        <v>3</v>
      </c>
      <c r="K533" s="3">
        <f>SUMIF(sitesfall2020!$A$13:$A$2390, Districts!$G533, sitesfall2020!J$13:J$2390)</f>
        <v>0</v>
      </c>
      <c r="L533" s="3">
        <f>SUMIF(sitesfall2020!$A$13:$A$2390, Districts!$G533, sitesfall2020!K$13:K$2390)</f>
        <v>3</v>
      </c>
      <c r="M533" s="44">
        <f t="shared" si="6"/>
        <v>0.1153846154</v>
      </c>
      <c r="N533" s="3">
        <f>SUMIF(sitesfall2020!$A$13:$A$2390, Districts!$G533, sitesfall2020!O$13:O$2390)</f>
        <v>1489.28</v>
      </c>
      <c r="O533" s="3"/>
      <c r="P533" s="3">
        <f>SUMIF(sitesfall2020!$Z$13:$Z$2390,$G533,sitesfall2020!AP$13:AP$2390)</f>
        <v>1489.28</v>
      </c>
      <c r="Q533" s="3">
        <f t="shared" si="7"/>
        <v>57.28</v>
      </c>
      <c r="R533" s="3">
        <f t="shared" si="8"/>
        <v>496.4266667</v>
      </c>
      <c r="S533" s="3">
        <f t="shared" si="9"/>
        <v>0</v>
      </c>
      <c r="T533" s="3">
        <f t="shared" si="10"/>
        <v>0</v>
      </c>
      <c r="V533" s="3">
        <f t="shared" si="11"/>
        <v>5475.086566</v>
      </c>
      <c r="W533" s="3">
        <f t="shared" si="12"/>
        <v>3985.806566</v>
      </c>
      <c r="X533" s="3">
        <f t="shared" si="13"/>
        <v>153.3002525</v>
      </c>
    </row>
    <row r="534" ht="14.25" customHeight="1">
      <c r="A534" s="22">
        <v>4277.0</v>
      </c>
      <c r="B534" s="49">
        <v>7.0</v>
      </c>
      <c r="C534" s="20">
        <v>7.0</v>
      </c>
      <c r="D534" s="20">
        <v>7.0</v>
      </c>
      <c r="E534" s="21" t="s">
        <v>577</v>
      </c>
      <c r="F534" s="20">
        <v>0.0</v>
      </c>
      <c r="G534" s="18">
        <v>4277.0</v>
      </c>
      <c r="H534" s="21" t="s">
        <v>577</v>
      </c>
      <c r="I534" s="3">
        <f>SUMIF(sitesfall2020!$A$13:$A$2390, Districts!$G534, sitesfall2020!H$13:H$2390)</f>
        <v>24</v>
      </c>
      <c r="J534" s="3">
        <f>SUMIF(sitesfall2020!$A$13:$A$2390, Districts!$G534, sitesfall2020!I$13:I$2390)</f>
        <v>22</v>
      </c>
      <c r="K534" s="3">
        <f>SUMIF(sitesfall2020!$A$13:$A$2390, Districts!$G534, sitesfall2020!J$13:J$2390)</f>
        <v>1</v>
      </c>
      <c r="L534" s="3">
        <f>SUMIF(sitesfall2020!$A$13:$A$2390, Districts!$G534, sitesfall2020!K$13:K$2390)</f>
        <v>22.5</v>
      </c>
      <c r="M534" s="44">
        <f t="shared" si="6"/>
        <v>0.9583333333</v>
      </c>
      <c r="N534" s="3">
        <f>SUMIF(sitesfall2020!$A$13:$A$2390, Districts!$G534, sitesfall2020!O$13:O$2390)</f>
        <v>77328</v>
      </c>
      <c r="O534" s="3"/>
      <c r="P534" s="3">
        <f>SUMIF(sitesfall2020!$Z$13:$Z$2390,$G534,sitesfall2020!AP$13:AP$2390)</f>
        <v>77328</v>
      </c>
      <c r="Q534" s="3">
        <f t="shared" si="7"/>
        <v>3222</v>
      </c>
      <c r="R534" s="3">
        <f t="shared" si="8"/>
        <v>3436.8</v>
      </c>
      <c r="S534" s="3">
        <f t="shared" si="9"/>
        <v>0</v>
      </c>
      <c r="T534" s="3">
        <f t="shared" si="10"/>
        <v>0</v>
      </c>
      <c r="V534" s="3">
        <f t="shared" si="11"/>
        <v>41063.14924</v>
      </c>
      <c r="W534" s="3">
        <f t="shared" si="12"/>
        <v>-36264.85076</v>
      </c>
      <c r="X534" s="3">
        <f t="shared" si="13"/>
        <v>-1511.035448</v>
      </c>
    </row>
    <row r="535" ht="14.25" customHeight="1">
      <c r="A535" s="22">
        <v>4282.0</v>
      </c>
      <c r="B535" s="49">
        <v>7.0</v>
      </c>
      <c r="C535" s="20">
        <v>7.0</v>
      </c>
      <c r="D535" s="20">
        <v>7.0</v>
      </c>
      <c r="E535" s="21" t="s">
        <v>578</v>
      </c>
      <c r="F535" s="20">
        <v>0.0</v>
      </c>
      <c r="G535" s="18">
        <v>4282.0</v>
      </c>
      <c r="H535" s="21" t="s">
        <v>578</v>
      </c>
      <c r="I535" s="3">
        <f>SUMIF(sitesfall2020!$A$13:$A$2390, Districts!$G535, sitesfall2020!H$13:H$2390)</f>
        <v>44</v>
      </c>
      <c r="J535" s="3">
        <f>SUMIF(sitesfall2020!$A$13:$A$2390, Districts!$G535, sitesfall2020!I$13:I$2390)</f>
        <v>24</v>
      </c>
      <c r="K535" s="3">
        <f>SUMIF(sitesfall2020!$A$13:$A$2390, Districts!$G535, sitesfall2020!J$13:J$2390)</f>
        <v>11</v>
      </c>
      <c r="L535" s="3">
        <f>SUMIF(sitesfall2020!$A$13:$A$2390, Districts!$G535, sitesfall2020!K$13:K$2390)</f>
        <v>29.5</v>
      </c>
      <c r="M535" s="44">
        <f t="shared" si="6"/>
        <v>0.7954545455</v>
      </c>
      <c r="N535" s="3">
        <f>SUMIF(sitesfall2020!$A$13:$A$2390, Districts!$G535, sitesfall2020!O$13:O$2390)</f>
        <v>84946.24</v>
      </c>
      <c r="O535" s="3"/>
      <c r="P535" s="3">
        <f>SUMIF(sitesfall2020!$Z$13:$Z$2390,$G535,sitesfall2020!AP$13:AP$2390)</f>
        <v>84946.24</v>
      </c>
      <c r="Q535" s="3">
        <f t="shared" si="7"/>
        <v>1930.596364</v>
      </c>
      <c r="R535" s="3">
        <f t="shared" si="8"/>
        <v>2879.533559</v>
      </c>
      <c r="S535" s="3">
        <f t="shared" si="9"/>
        <v>0</v>
      </c>
      <c r="T535" s="3">
        <f t="shared" si="10"/>
        <v>0</v>
      </c>
      <c r="V535" s="3">
        <f t="shared" si="11"/>
        <v>53838.35123</v>
      </c>
      <c r="W535" s="3">
        <f t="shared" si="12"/>
        <v>-31107.88877</v>
      </c>
      <c r="X535" s="3">
        <f t="shared" si="13"/>
        <v>-706.9974721</v>
      </c>
    </row>
    <row r="536" ht="14.25" customHeight="1">
      <c r="A536" s="20">
        <v>6004.0</v>
      </c>
      <c r="B536" s="42">
        <v>62.0</v>
      </c>
      <c r="C536" s="37">
        <v>62.0</v>
      </c>
      <c r="D536" s="37">
        <v>2.0</v>
      </c>
      <c r="E536" s="19" t="s">
        <v>579</v>
      </c>
      <c r="F536" s="20">
        <v>0.0</v>
      </c>
      <c r="G536" s="20">
        <v>6004.0</v>
      </c>
      <c r="H536" s="19" t="s">
        <v>579</v>
      </c>
      <c r="I536" s="3">
        <f>SUMIF(sitesfall2020!$A$13:$A$2390, Districts!$G536, sitesfall2020!H$13:H$2390)</f>
        <v>191</v>
      </c>
      <c r="J536" s="3">
        <f>SUMIF(sitesfall2020!$A$13:$A$2390, Districts!$G536, sitesfall2020!I$13:I$2390)</f>
        <v>94</v>
      </c>
      <c r="K536" s="3">
        <f>SUMIF(sitesfall2020!$A$13:$A$2390, Districts!$G536, sitesfall2020!J$13:J$2390)</f>
        <v>21</v>
      </c>
      <c r="L536" s="3">
        <f>SUMIF(sitesfall2020!$A$13:$A$2390, Districts!$G536, sitesfall2020!K$13:K$2390)</f>
        <v>104.5</v>
      </c>
      <c r="M536" s="44">
        <f t="shared" si="6"/>
        <v>0.6020942408</v>
      </c>
      <c r="N536" s="3">
        <f>SUMIF(sitesfall2020!$A$13:$A$2390, Districts!$G536, sitesfall2020!O$13:O$2390)</f>
        <v>264862.72</v>
      </c>
      <c r="O536" s="3"/>
      <c r="P536" s="3">
        <f>SUMIF(sitesfall2020!$Z$13:$Z$2390,$G536,sitesfall2020!AP$13:AP$2390)</f>
        <v>264862.72</v>
      </c>
      <c r="Q536" s="3">
        <f t="shared" si="7"/>
        <v>1386.715812</v>
      </c>
      <c r="R536" s="3">
        <f t="shared" si="8"/>
        <v>2534.571483</v>
      </c>
      <c r="S536" s="3">
        <f t="shared" si="9"/>
        <v>0</v>
      </c>
      <c r="T536" s="3">
        <f t="shared" si="10"/>
        <v>0</v>
      </c>
      <c r="V536" s="3">
        <f t="shared" si="11"/>
        <v>190715.5154</v>
      </c>
      <c r="W536" s="3">
        <f t="shared" si="12"/>
        <v>-74147.20463</v>
      </c>
      <c r="X536" s="3">
        <f t="shared" si="13"/>
        <v>-388.2052599</v>
      </c>
    </row>
    <row r="537" ht="14.25" customHeight="1">
      <c r="A537" s="18">
        <v>6009.0</v>
      </c>
      <c r="B537" s="20">
        <v>62.0</v>
      </c>
      <c r="C537" s="20">
        <v>62.0</v>
      </c>
      <c r="D537" s="20">
        <v>2.0</v>
      </c>
      <c r="E537" s="20" t="s">
        <v>580</v>
      </c>
      <c r="F537" s="20">
        <v>0.0</v>
      </c>
      <c r="G537" s="18">
        <v>6009.0</v>
      </c>
      <c r="H537" s="19" t="str">
        <f>PROPER(VLOOKUP(G537,'Fall20 data fy22 comp rev '!$P$2:$Q$650,2,0))</f>
        <v>St. Croix River Education District</v>
      </c>
      <c r="I537" s="3">
        <f>SUMIF(sitesfall2020!$A$13:$A$2390, Districts!$G537, sitesfall2020!H$13:H$2390)</f>
        <v>87</v>
      </c>
      <c r="J537" s="3">
        <f>SUMIF(sitesfall2020!$A$13:$A$2390, Districts!$G537, sitesfall2020!I$13:I$2390)</f>
        <v>22</v>
      </c>
      <c r="K537" s="3">
        <f>SUMIF(sitesfall2020!$A$13:$A$2390, Districts!$G537, sitesfall2020!J$13:J$2390)</f>
        <v>7</v>
      </c>
      <c r="L537" s="3">
        <f>SUMIF(sitesfall2020!$A$13:$A$2390, Districts!$G537, sitesfall2020!K$13:K$2390)</f>
        <v>25.5</v>
      </c>
      <c r="M537" s="44">
        <f t="shared" si="6"/>
        <v>0.3333333333</v>
      </c>
      <c r="N537" s="3">
        <f>SUMIF(sitesfall2020!$A$13:$A$2390, Districts!$G537, sitesfall2020!O$13:O$2390)</f>
        <v>37002.88</v>
      </c>
      <c r="O537" s="3"/>
      <c r="P537" s="3">
        <f>SUMIF(sitesfall2020!$Z$13:$Z$2390,$G537,sitesfall2020!AP$13:AP$2390)</f>
        <v>37002.88</v>
      </c>
      <c r="Q537" s="3">
        <f t="shared" si="7"/>
        <v>425.3204598</v>
      </c>
      <c r="R537" s="3">
        <f t="shared" si="8"/>
        <v>1451.093333</v>
      </c>
      <c r="S537" s="3">
        <f t="shared" si="9"/>
        <v>0</v>
      </c>
      <c r="T537" s="3">
        <f t="shared" si="10"/>
        <v>0</v>
      </c>
      <c r="V537" s="3">
        <f t="shared" si="11"/>
        <v>46538.23581</v>
      </c>
      <c r="W537" s="3">
        <f t="shared" si="12"/>
        <v>9535.355807</v>
      </c>
      <c r="X537" s="3">
        <f t="shared" si="13"/>
        <v>109.6017909</v>
      </c>
    </row>
    <row r="538" ht="14.25" customHeight="1">
      <c r="A538" s="20">
        <v>6012.0</v>
      </c>
      <c r="B538" s="42">
        <v>62.0</v>
      </c>
      <c r="C538" s="37">
        <v>62.0</v>
      </c>
      <c r="D538" s="37">
        <v>2.0</v>
      </c>
      <c r="E538" s="19" t="s">
        <v>581</v>
      </c>
      <c r="F538" s="20">
        <v>0.0</v>
      </c>
      <c r="G538" s="20">
        <v>6012.0</v>
      </c>
      <c r="H538" s="19" t="s">
        <v>581</v>
      </c>
      <c r="I538" s="3">
        <f>SUMIF(sitesfall2020!$A$13:$A$2390, Districts!$G538, sitesfall2020!H$13:H$2390)</f>
        <v>173</v>
      </c>
      <c r="J538" s="3">
        <f>SUMIF(sitesfall2020!$A$13:$A$2390, Districts!$G538, sitesfall2020!I$13:I$2390)</f>
        <v>73</v>
      </c>
      <c r="K538" s="3">
        <f>SUMIF(sitesfall2020!$A$13:$A$2390, Districts!$G538, sitesfall2020!J$13:J$2390)</f>
        <v>17</v>
      </c>
      <c r="L538" s="3">
        <f>SUMIF(sitesfall2020!$A$13:$A$2390, Districts!$G538, sitesfall2020!K$13:K$2390)</f>
        <v>81.5</v>
      </c>
      <c r="M538" s="44">
        <f t="shared" si="6"/>
        <v>0.5202312139</v>
      </c>
      <c r="N538" s="3">
        <f>SUMIF(sitesfall2020!$A$13:$A$2390, Districts!$G538, sitesfall2020!O$13:O$2390)</f>
        <v>180317.44</v>
      </c>
      <c r="O538" s="3"/>
      <c r="P538" s="3">
        <f>SUMIF(sitesfall2020!$Z$13:$Z$2390,$G538,sitesfall2020!AP$13:AP$2390)</f>
        <v>180317.44</v>
      </c>
      <c r="Q538" s="3">
        <f t="shared" si="7"/>
        <v>1042.297341</v>
      </c>
      <c r="R538" s="3">
        <f t="shared" si="8"/>
        <v>2212.483926</v>
      </c>
      <c r="S538" s="3">
        <f t="shared" si="9"/>
        <v>0</v>
      </c>
      <c r="T538" s="3">
        <f t="shared" si="10"/>
        <v>0</v>
      </c>
      <c r="V538" s="3">
        <f t="shared" si="11"/>
        <v>148739.8517</v>
      </c>
      <c r="W538" s="3">
        <f t="shared" si="12"/>
        <v>-31577.5883</v>
      </c>
      <c r="X538" s="3">
        <f t="shared" si="13"/>
        <v>-182.5294122</v>
      </c>
    </row>
    <row r="539" ht="14.25" customHeight="1">
      <c r="A539" s="20">
        <v>6013.0</v>
      </c>
      <c r="B539" s="42">
        <v>62.0</v>
      </c>
      <c r="C539" s="37">
        <v>62.0</v>
      </c>
      <c r="D539" s="37">
        <v>2.0</v>
      </c>
      <c r="E539" s="19" t="s">
        <v>582</v>
      </c>
      <c r="F539" s="20">
        <v>0.0</v>
      </c>
      <c r="G539" s="20">
        <v>6013.0</v>
      </c>
      <c r="H539" s="19" t="s">
        <v>582</v>
      </c>
      <c r="I539" s="3">
        <f>SUMIF(sitesfall2020!$A$13:$A$2390, Districts!$G539, sitesfall2020!H$13:H$2390)</f>
        <v>82</v>
      </c>
      <c r="J539" s="3">
        <f>SUMIF(sitesfall2020!$A$13:$A$2390, Districts!$G539, sitesfall2020!I$13:I$2390)</f>
        <v>43</v>
      </c>
      <c r="K539" s="3">
        <f>SUMIF(sitesfall2020!$A$13:$A$2390, Districts!$G539, sitesfall2020!J$13:J$2390)</f>
        <v>0</v>
      </c>
      <c r="L539" s="3">
        <f>SUMIF(sitesfall2020!$A$13:$A$2390, Districts!$G539, sitesfall2020!K$13:K$2390)</f>
        <v>43</v>
      </c>
      <c r="M539" s="44">
        <f t="shared" si="6"/>
        <v>0.5243902439</v>
      </c>
      <c r="N539" s="3">
        <f>SUMIF(sitesfall2020!$A$13:$A$2390, Districts!$G539, sitesfall2020!O$13:O$2390)</f>
        <v>116278.4</v>
      </c>
      <c r="O539" s="3"/>
      <c r="P539" s="3">
        <f>SUMIF(sitesfall2020!$Z$13:$Z$2390,$G539,sitesfall2020!AP$13:AP$2390)</f>
        <v>116278.4</v>
      </c>
      <c r="Q539" s="3">
        <f t="shared" si="7"/>
        <v>1418.029268</v>
      </c>
      <c r="R539" s="3">
        <f t="shared" si="8"/>
        <v>2704.148837</v>
      </c>
      <c r="S539" s="3">
        <f t="shared" si="9"/>
        <v>0</v>
      </c>
      <c r="T539" s="3">
        <f t="shared" si="10"/>
        <v>0</v>
      </c>
      <c r="V539" s="3">
        <f t="shared" si="11"/>
        <v>78476.24077</v>
      </c>
      <c r="W539" s="3">
        <f t="shared" si="12"/>
        <v>-37802.15923</v>
      </c>
      <c r="X539" s="3">
        <f t="shared" si="13"/>
        <v>-461.0019418</v>
      </c>
    </row>
    <row r="540" ht="14.25" customHeight="1">
      <c r="A540" s="20">
        <v>6014.0</v>
      </c>
      <c r="B540" s="42">
        <v>62.0</v>
      </c>
      <c r="C540" s="37">
        <v>62.0</v>
      </c>
      <c r="D540" s="37">
        <v>2.0</v>
      </c>
      <c r="E540" s="19" t="s">
        <v>583</v>
      </c>
      <c r="F540" s="20">
        <v>0.0</v>
      </c>
      <c r="G540" s="20">
        <v>6014.0</v>
      </c>
      <c r="H540" s="19" t="s">
        <v>583</v>
      </c>
      <c r="I540" s="3">
        <f>SUMIF(sitesfall2020!$A$13:$A$2390, Districts!$G540, sitesfall2020!H$13:H$2390)</f>
        <v>95</v>
      </c>
      <c r="J540" s="3">
        <f>SUMIF(sitesfall2020!$A$13:$A$2390, Districts!$G540, sitesfall2020!I$13:I$2390)</f>
        <v>33</v>
      </c>
      <c r="K540" s="3">
        <f>SUMIF(sitesfall2020!$A$13:$A$2390, Districts!$G540, sitesfall2020!J$13:J$2390)</f>
        <v>6</v>
      </c>
      <c r="L540" s="3">
        <f>SUMIF(sitesfall2020!$A$13:$A$2390, Districts!$G540, sitesfall2020!K$13:K$2390)</f>
        <v>36</v>
      </c>
      <c r="M540" s="44">
        <f t="shared" si="6"/>
        <v>0.4105263158</v>
      </c>
      <c r="N540" s="3">
        <f>SUMIF(sitesfall2020!$A$13:$A$2390, Districts!$G540, sitesfall2020!O$13:O$2390)</f>
        <v>58597.44</v>
      </c>
      <c r="O540" s="3"/>
      <c r="P540" s="3">
        <f>SUMIF(sitesfall2020!$Z$13:$Z$2390,$G540,sitesfall2020!AP$13:AP$2390)</f>
        <v>58597.44</v>
      </c>
      <c r="Q540" s="3">
        <f t="shared" si="7"/>
        <v>616.8151579</v>
      </c>
      <c r="R540" s="3">
        <f t="shared" si="8"/>
        <v>1627.706667</v>
      </c>
      <c r="S540" s="3">
        <f t="shared" si="9"/>
        <v>0</v>
      </c>
      <c r="T540" s="3">
        <f t="shared" si="10"/>
        <v>0</v>
      </c>
      <c r="V540" s="3">
        <f t="shared" si="11"/>
        <v>65701.03879</v>
      </c>
      <c r="W540" s="3">
        <f t="shared" si="12"/>
        <v>7103.598786</v>
      </c>
      <c r="X540" s="3">
        <f t="shared" si="13"/>
        <v>74.77472407</v>
      </c>
    </row>
    <row r="541" ht="14.25" customHeight="1">
      <c r="A541" s="20">
        <v>6018.0</v>
      </c>
      <c r="B541" s="42">
        <v>62.0</v>
      </c>
      <c r="C541" s="37">
        <v>62.0</v>
      </c>
      <c r="D541" s="37">
        <v>2.0</v>
      </c>
      <c r="E541" s="19" t="s">
        <v>584</v>
      </c>
      <c r="F541" s="20">
        <v>0.0</v>
      </c>
      <c r="G541" s="20">
        <v>6018.0</v>
      </c>
      <c r="H541" s="19" t="s">
        <v>584</v>
      </c>
      <c r="I541" s="3">
        <f>SUMIF(sitesfall2020!$A$13:$A$2390, Districts!$G541, sitesfall2020!H$13:H$2390)</f>
        <v>116</v>
      </c>
      <c r="J541" s="3">
        <f>SUMIF(sitesfall2020!$A$13:$A$2390, Districts!$G541, sitesfall2020!I$13:I$2390)</f>
        <v>46</v>
      </c>
      <c r="K541" s="3">
        <f>SUMIF(sitesfall2020!$A$13:$A$2390, Districts!$G541, sitesfall2020!J$13:J$2390)</f>
        <v>14</v>
      </c>
      <c r="L541" s="3">
        <f>SUMIF(sitesfall2020!$A$13:$A$2390, Districts!$G541, sitesfall2020!K$13:K$2390)</f>
        <v>53</v>
      </c>
      <c r="M541" s="44">
        <f t="shared" si="6"/>
        <v>0.5172413793</v>
      </c>
      <c r="N541" s="3">
        <f>SUMIF(sitesfall2020!$A$13:$A$2390, Districts!$G541, sitesfall2020!O$13:O$2390)</f>
        <v>104020.48</v>
      </c>
      <c r="O541" s="3"/>
      <c r="P541" s="3">
        <f>SUMIF(sitesfall2020!$Z$13:$Z$2390,$G541,sitesfall2020!AP$13:AP$2390)</f>
        <v>104020.48</v>
      </c>
      <c r="Q541" s="3">
        <f t="shared" si="7"/>
        <v>896.7282759</v>
      </c>
      <c r="R541" s="3">
        <f t="shared" si="8"/>
        <v>1962.650566</v>
      </c>
      <c r="S541" s="3">
        <f t="shared" si="9"/>
        <v>0</v>
      </c>
      <c r="T541" s="3">
        <f t="shared" si="10"/>
        <v>0</v>
      </c>
      <c r="V541" s="3">
        <f t="shared" si="11"/>
        <v>96726.52932</v>
      </c>
      <c r="W541" s="3">
        <f t="shared" si="12"/>
        <v>-7293.950676</v>
      </c>
      <c r="X541" s="3">
        <f t="shared" si="13"/>
        <v>-62.87888514</v>
      </c>
    </row>
    <row r="542" ht="14.25" customHeight="1">
      <c r="A542" s="20">
        <v>6026.0</v>
      </c>
      <c r="B542" s="42">
        <v>62.0</v>
      </c>
      <c r="C542" s="37">
        <v>62.0</v>
      </c>
      <c r="D542" s="37">
        <v>2.0</v>
      </c>
      <c r="E542" s="19" t="s">
        <v>585</v>
      </c>
      <c r="F542" s="20">
        <v>0.0</v>
      </c>
      <c r="G542" s="20">
        <v>6026.0</v>
      </c>
      <c r="H542" s="19" t="s">
        <v>585</v>
      </c>
      <c r="I542" s="3">
        <f>SUMIF(sitesfall2020!$A$13:$A$2390, Districts!$G542, sitesfall2020!H$13:H$2390)</f>
        <v>72</v>
      </c>
      <c r="J542" s="3">
        <f>SUMIF(sitesfall2020!$A$13:$A$2390, Districts!$G542, sitesfall2020!I$13:I$2390)</f>
        <v>12</v>
      </c>
      <c r="K542" s="3">
        <f>SUMIF(sitesfall2020!$A$13:$A$2390, Districts!$G542, sitesfall2020!J$13:J$2390)</f>
        <v>9</v>
      </c>
      <c r="L542" s="3">
        <f>SUMIF(sitesfall2020!$A$13:$A$2390, Districts!$G542, sitesfall2020!K$13:K$2390)</f>
        <v>16.5</v>
      </c>
      <c r="M542" s="44">
        <f t="shared" si="6"/>
        <v>0.2916666667</v>
      </c>
      <c r="N542" s="3">
        <f>SUMIF(sitesfall2020!$A$13:$A$2390, Districts!$G542, sitesfall2020!O$13:O$2390)</f>
        <v>27723.52</v>
      </c>
      <c r="O542" s="3"/>
      <c r="P542" s="3">
        <f>SUMIF(sitesfall2020!$Z$13:$Z$2390,$G542,sitesfall2020!AP$13:AP$2390)</f>
        <v>27723.52</v>
      </c>
      <c r="Q542" s="3">
        <f t="shared" si="7"/>
        <v>385.0488889</v>
      </c>
      <c r="R542" s="3">
        <f t="shared" si="8"/>
        <v>1680.213333</v>
      </c>
      <c r="S542" s="3">
        <f t="shared" si="9"/>
        <v>0</v>
      </c>
      <c r="T542" s="3">
        <f t="shared" si="10"/>
        <v>0</v>
      </c>
      <c r="V542" s="3">
        <f t="shared" si="11"/>
        <v>30112.97611</v>
      </c>
      <c r="W542" s="3">
        <f t="shared" si="12"/>
        <v>2389.45611</v>
      </c>
      <c r="X542" s="3">
        <f t="shared" si="13"/>
        <v>33.18689042</v>
      </c>
    </row>
    <row r="543" ht="14.25" customHeight="1">
      <c r="A543" s="20">
        <v>6027.0</v>
      </c>
      <c r="B543" s="42">
        <v>62.0</v>
      </c>
      <c r="C543" s="37">
        <v>62.0</v>
      </c>
      <c r="D543" s="37">
        <v>2.0</v>
      </c>
      <c r="E543" s="19" t="s">
        <v>586</v>
      </c>
      <c r="F543" s="20">
        <v>0.0</v>
      </c>
      <c r="G543" s="20">
        <v>6027.0</v>
      </c>
      <c r="H543" s="19" t="s">
        <v>586</v>
      </c>
      <c r="I543" s="3">
        <f>SUMIF(sitesfall2020!$A$13:$A$2390, Districts!$G543, sitesfall2020!H$13:H$2390)</f>
        <v>74</v>
      </c>
      <c r="J543" s="3">
        <f>SUMIF(sitesfall2020!$A$13:$A$2390, Districts!$G543, sitesfall2020!I$13:I$2390)</f>
        <v>17</v>
      </c>
      <c r="K543" s="3">
        <f>SUMIF(sitesfall2020!$A$13:$A$2390, Districts!$G543, sitesfall2020!J$13:J$2390)</f>
        <v>0</v>
      </c>
      <c r="L543" s="3">
        <f>SUMIF(sitesfall2020!$A$13:$A$2390, Districts!$G543, sitesfall2020!K$13:K$2390)</f>
        <v>17</v>
      </c>
      <c r="M543" s="44">
        <f t="shared" si="6"/>
        <v>0.2297297297</v>
      </c>
      <c r="N543" s="3">
        <f>SUMIF(sitesfall2020!$A$13:$A$2390, Districts!$G543, sitesfall2020!O$13:O$2390)</f>
        <v>27780.8</v>
      </c>
      <c r="O543" s="3"/>
      <c r="P543" s="3">
        <f>SUMIF(sitesfall2020!$Z$13:$Z$2390,$G543,sitesfall2020!AP$13:AP$2390)</f>
        <v>27780.8</v>
      </c>
      <c r="Q543" s="3">
        <f t="shared" si="7"/>
        <v>375.4162162</v>
      </c>
      <c r="R543" s="3">
        <f t="shared" si="8"/>
        <v>1634.164706</v>
      </c>
      <c r="S543" s="3">
        <f t="shared" si="9"/>
        <v>0</v>
      </c>
      <c r="T543" s="3">
        <f t="shared" si="10"/>
        <v>0</v>
      </c>
      <c r="V543" s="3">
        <f t="shared" si="11"/>
        <v>31025.49054</v>
      </c>
      <c r="W543" s="3">
        <f t="shared" si="12"/>
        <v>3244.690538</v>
      </c>
      <c r="X543" s="3">
        <f t="shared" si="13"/>
        <v>43.84716943</v>
      </c>
      <c r="Z543" s="47"/>
    </row>
    <row r="544" ht="14.25" customHeight="1">
      <c r="A544" s="20">
        <v>6049.0</v>
      </c>
      <c r="B544" s="42">
        <v>62.0</v>
      </c>
      <c r="C544" s="37">
        <v>62.0</v>
      </c>
      <c r="D544" s="37">
        <v>2.0</v>
      </c>
      <c r="E544" s="19" t="s">
        <v>587</v>
      </c>
      <c r="F544" s="20">
        <v>0.0</v>
      </c>
      <c r="G544" s="20">
        <v>6049.0</v>
      </c>
      <c r="H544" s="19" t="s">
        <v>587</v>
      </c>
      <c r="I544" s="3">
        <f>SUMIF(sitesfall2020!$A$13:$A$2390, Districts!$G544, sitesfall2020!H$13:H$2390)</f>
        <v>167</v>
      </c>
      <c r="J544" s="3">
        <f>SUMIF(sitesfall2020!$A$13:$A$2390, Districts!$G544, sitesfall2020!I$13:I$2390)</f>
        <v>58</v>
      </c>
      <c r="K544" s="3">
        <f>SUMIF(sitesfall2020!$A$13:$A$2390, Districts!$G544, sitesfall2020!J$13:J$2390)</f>
        <v>4</v>
      </c>
      <c r="L544" s="3">
        <f>SUMIF(sitesfall2020!$A$13:$A$2390, Districts!$G544, sitesfall2020!K$13:K$2390)</f>
        <v>60</v>
      </c>
      <c r="M544" s="44">
        <f t="shared" si="6"/>
        <v>0.371257485</v>
      </c>
      <c r="N544" s="3">
        <f>SUMIF(sitesfall2020!$A$13:$A$2390, Districts!$G544, sitesfall2020!O$13:O$2390)</f>
        <v>130369.28</v>
      </c>
      <c r="O544" s="3"/>
      <c r="P544" s="3">
        <f>SUMIF(sitesfall2020!$Z$13:$Z$2390,$G544,sitesfall2020!AP$13:AP$2390)</f>
        <v>130369.28</v>
      </c>
      <c r="Q544" s="3">
        <f t="shared" si="7"/>
        <v>780.6543713</v>
      </c>
      <c r="R544" s="3">
        <f t="shared" si="8"/>
        <v>2172.821333</v>
      </c>
      <c r="S544" s="3">
        <f t="shared" si="9"/>
        <v>0</v>
      </c>
      <c r="T544" s="3">
        <f t="shared" si="10"/>
        <v>0</v>
      </c>
      <c r="V544" s="3">
        <f t="shared" si="11"/>
        <v>109501.7313</v>
      </c>
      <c r="W544" s="3">
        <f t="shared" si="12"/>
        <v>-20867.54869</v>
      </c>
      <c r="X544" s="3">
        <f t="shared" si="13"/>
        <v>-124.9553814</v>
      </c>
      <c r="Z544" s="47"/>
    </row>
    <row r="545" ht="14.25" customHeight="1">
      <c r="A545" s="20">
        <v>6051.0</v>
      </c>
      <c r="B545" s="42">
        <v>62.0</v>
      </c>
      <c r="C545" s="37">
        <v>62.0</v>
      </c>
      <c r="D545" s="37">
        <v>2.0</v>
      </c>
      <c r="E545" s="19" t="s">
        <v>588</v>
      </c>
      <c r="F545" s="20">
        <v>0.0</v>
      </c>
      <c r="G545" s="20">
        <v>6051.0</v>
      </c>
      <c r="H545" s="19" t="s">
        <v>588</v>
      </c>
      <c r="I545" s="3">
        <f>SUMIF(sitesfall2020!$A$13:$A$2390, Districts!$G545, sitesfall2020!H$13:H$2390)</f>
        <v>146</v>
      </c>
      <c r="J545" s="3">
        <f>SUMIF(sitesfall2020!$A$13:$A$2390, Districts!$G545, sitesfall2020!I$13:I$2390)</f>
        <v>39</v>
      </c>
      <c r="K545" s="3">
        <f>SUMIF(sitesfall2020!$A$13:$A$2390, Districts!$G545, sitesfall2020!J$13:J$2390)</f>
        <v>10</v>
      </c>
      <c r="L545" s="3">
        <f>SUMIF(sitesfall2020!$A$13:$A$2390, Districts!$G545, sitesfall2020!K$13:K$2390)</f>
        <v>44</v>
      </c>
      <c r="M545" s="44">
        <f t="shared" si="6"/>
        <v>0.3356164384</v>
      </c>
      <c r="N545" s="3">
        <f>SUMIF(sitesfall2020!$A$13:$A$2390, Districts!$G545, sitesfall2020!O$13:O$2390)</f>
        <v>61003.2</v>
      </c>
      <c r="O545" s="3"/>
      <c r="P545" s="3">
        <f>SUMIF(sitesfall2020!$Z$13:$Z$2390,$G545,sitesfall2020!AP$13:AP$2390)</f>
        <v>61003.2</v>
      </c>
      <c r="Q545" s="3">
        <f t="shared" si="7"/>
        <v>417.830137</v>
      </c>
      <c r="R545" s="3">
        <f t="shared" si="8"/>
        <v>1386.436364</v>
      </c>
      <c r="S545" s="3">
        <f t="shared" si="9"/>
        <v>0</v>
      </c>
      <c r="T545" s="3">
        <f t="shared" si="10"/>
        <v>0</v>
      </c>
      <c r="V545" s="3">
        <f t="shared" si="11"/>
        <v>80301.26963</v>
      </c>
      <c r="W545" s="3">
        <f t="shared" si="12"/>
        <v>19298.06963</v>
      </c>
      <c r="X545" s="3">
        <f t="shared" si="13"/>
        <v>132.1785591</v>
      </c>
    </row>
    <row r="546" ht="14.25" customHeight="1">
      <c r="A546" s="18">
        <v>6074.0</v>
      </c>
      <c r="B546" s="42">
        <v>62.0</v>
      </c>
      <c r="C546" s="37">
        <v>62.0</v>
      </c>
      <c r="D546" s="37">
        <v>2.0</v>
      </c>
      <c r="E546" s="18" t="s">
        <v>589</v>
      </c>
      <c r="F546" s="20">
        <v>0.0</v>
      </c>
      <c r="G546" s="18">
        <v>6074.0</v>
      </c>
      <c r="H546" s="18" t="s">
        <v>589</v>
      </c>
      <c r="I546" s="3">
        <f>SUMIF(sitesfall2020!$A$13:$A$2390, Districts!$G546, sitesfall2020!H$13:H$2390)</f>
        <v>8</v>
      </c>
      <c r="J546" s="3">
        <f>SUMIF(sitesfall2020!$A$13:$A$2390, Districts!$G546, sitesfall2020!I$13:I$2390)</f>
        <v>3</v>
      </c>
      <c r="K546" s="3">
        <f>SUMIF(sitesfall2020!$A$13:$A$2390, Districts!$G546, sitesfall2020!J$13:J$2390)</f>
        <v>0</v>
      </c>
      <c r="L546" s="3">
        <f>SUMIF(sitesfall2020!$A$13:$A$2390, Districts!$G546, sitesfall2020!K$13:K$2390)</f>
        <v>3</v>
      </c>
      <c r="M546" s="44">
        <f t="shared" si="6"/>
        <v>0.375</v>
      </c>
      <c r="N546" s="3">
        <f>SUMIF(sitesfall2020!$A$13:$A$2390, Districts!$G546, sitesfall2020!O$13:O$2390)</f>
        <v>5384.32</v>
      </c>
      <c r="O546" s="3"/>
      <c r="P546" s="3">
        <f>SUMIF(sitesfall2020!$Z$13:$Z$2390,$G546,sitesfall2020!AP$13:AP$2390)</f>
        <v>5384.32</v>
      </c>
      <c r="Q546" s="3">
        <f t="shared" si="7"/>
        <v>673.04</v>
      </c>
      <c r="R546" s="3">
        <f t="shared" si="8"/>
        <v>1794.773333</v>
      </c>
      <c r="S546" s="3">
        <f t="shared" si="9"/>
        <v>0</v>
      </c>
      <c r="T546" s="3">
        <f t="shared" si="10"/>
        <v>0</v>
      </c>
      <c r="V546" s="3">
        <f t="shared" si="11"/>
        <v>5475.086566</v>
      </c>
      <c r="W546" s="3">
        <f t="shared" si="12"/>
        <v>90.76656552</v>
      </c>
      <c r="X546" s="3">
        <f t="shared" si="13"/>
        <v>11.34582069</v>
      </c>
    </row>
    <row r="547" ht="14.25" customHeight="1">
      <c r="A547" s="18">
        <v>6076.0</v>
      </c>
      <c r="B547" s="42">
        <v>62.0</v>
      </c>
      <c r="C547" s="37">
        <v>62.0</v>
      </c>
      <c r="D547" s="37">
        <v>2.0</v>
      </c>
      <c r="E547" s="18" t="s">
        <v>590</v>
      </c>
      <c r="F547" s="20">
        <v>0.0</v>
      </c>
      <c r="G547" s="18">
        <v>6076.0</v>
      </c>
      <c r="H547" s="18" t="s">
        <v>590</v>
      </c>
      <c r="I547" s="3">
        <f>SUMIF(sitesfall2020!$A$13:$A$2390, Districts!$G547, sitesfall2020!H$13:H$2390)</f>
        <v>167</v>
      </c>
      <c r="J547" s="3">
        <f>SUMIF(sitesfall2020!$A$13:$A$2390, Districts!$G547, sitesfall2020!I$13:I$2390)</f>
        <v>97</v>
      </c>
      <c r="K547" s="3">
        <f>SUMIF(sitesfall2020!$A$13:$A$2390, Districts!$G547, sitesfall2020!J$13:J$2390)</f>
        <v>6</v>
      </c>
      <c r="L547" s="3">
        <f>SUMIF(sitesfall2020!$A$13:$A$2390, Districts!$G547, sitesfall2020!K$13:K$2390)</f>
        <v>100</v>
      </c>
      <c r="M547" s="44">
        <f t="shared" si="6"/>
        <v>0.6167664671</v>
      </c>
      <c r="N547" s="3">
        <f>SUMIF(sitesfall2020!$A$13:$A$2390, Districts!$G547, sitesfall2020!O$13:O$2390)</f>
        <v>277464.32</v>
      </c>
      <c r="O547" s="3"/>
      <c r="P547" s="3">
        <f>SUMIF(sitesfall2020!$Z$13:$Z$2390,$G547,sitesfall2020!AP$13:AP$2390)</f>
        <v>277464.32</v>
      </c>
      <c r="Q547" s="3">
        <f t="shared" si="7"/>
        <v>1661.462994</v>
      </c>
      <c r="R547" s="3">
        <f t="shared" si="8"/>
        <v>2774.6432</v>
      </c>
      <c r="S547" s="3">
        <f t="shared" si="9"/>
        <v>0</v>
      </c>
      <c r="T547" s="3">
        <f t="shared" si="10"/>
        <v>0</v>
      </c>
      <c r="V547" s="3">
        <f t="shared" si="11"/>
        <v>182502.8855</v>
      </c>
      <c r="W547" s="3">
        <f t="shared" si="12"/>
        <v>-94961.43448</v>
      </c>
      <c r="X547" s="3">
        <f t="shared" si="13"/>
        <v>-568.6313442</v>
      </c>
    </row>
    <row r="548" ht="14.25" customHeight="1">
      <c r="A548" s="18">
        <v>6079.0</v>
      </c>
      <c r="B548" s="42">
        <v>62.0</v>
      </c>
      <c r="C548" s="37">
        <v>62.0</v>
      </c>
      <c r="D548" s="37">
        <v>2.0</v>
      </c>
      <c r="E548" s="18" t="s">
        <v>591</v>
      </c>
      <c r="F548" s="20">
        <v>0.0</v>
      </c>
      <c r="G548" s="18">
        <v>6079.0</v>
      </c>
      <c r="H548" s="18" t="s">
        <v>591</v>
      </c>
      <c r="I548" s="3">
        <f>SUMIF(sitesfall2020!$A$13:$A$2390, Districts!$G548, sitesfall2020!H$13:H$2390)</f>
        <v>94</v>
      </c>
      <c r="J548" s="3">
        <f>SUMIF(sitesfall2020!$A$13:$A$2390, Districts!$G548, sitesfall2020!I$13:I$2390)</f>
        <v>47</v>
      </c>
      <c r="K548" s="3">
        <f>SUMIF(sitesfall2020!$A$13:$A$2390, Districts!$G548, sitesfall2020!J$13:J$2390)</f>
        <v>10</v>
      </c>
      <c r="L548" s="3">
        <f>SUMIF(sitesfall2020!$A$13:$A$2390, Districts!$G548, sitesfall2020!K$13:K$2390)</f>
        <v>52</v>
      </c>
      <c r="M548" s="44">
        <f t="shared" si="6"/>
        <v>0.6063829787</v>
      </c>
      <c r="N548" s="3">
        <f>SUMIF(sitesfall2020!$A$13:$A$2390, Districts!$G548, sitesfall2020!O$13:O$2390)</f>
        <v>123552.96</v>
      </c>
      <c r="O548" s="3"/>
      <c r="P548" s="3">
        <f>SUMIF(sitesfall2020!$Z$13:$Z$2390,$G548,sitesfall2020!AP$13:AP$2390)</f>
        <v>123552.96</v>
      </c>
      <c r="Q548" s="3">
        <f t="shared" si="7"/>
        <v>1314.393191</v>
      </c>
      <c r="R548" s="3">
        <f t="shared" si="8"/>
        <v>2376.018462</v>
      </c>
      <c r="S548" s="3">
        <f t="shared" si="9"/>
        <v>0</v>
      </c>
      <c r="T548" s="3">
        <f t="shared" si="10"/>
        <v>0</v>
      </c>
      <c r="V548" s="3">
        <f t="shared" si="11"/>
        <v>94901.50047</v>
      </c>
      <c r="W548" s="3">
        <f t="shared" si="12"/>
        <v>-28651.45953</v>
      </c>
      <c r="X548" s="3">
        <f t="shared" si="13"/>
        <v>-304.802761</v>
      </c>
    </row>
    <row r="549" ht="14.25" customHeight="1">
      <c r="A549" s="18">
        <v>6083.0</v>
      </c>
      <c r="B549" s="42">
        <v>62.0</v>
      </c>
      <c r="C549" s="37">
        <v>62.0</v>
      </c>
      <c r="D549" s="37">
        <v>2.0</v>
      </c>
      <c r="E549" s="18" t="s">
        <v>592</v>
      </c>
      <c r="F549" s="20">
        <v>0.0</v>
      </c>
      <c r="G549" s="18">
        <v>6083.0</v>
      </c>
      <c r="H549" s="18" t="s">
        <v>592</v>
      </c>
      <c r="I549" s="3">
        <f>SUMIF(sitesfall2020!$A$13:$A$2390, Districts!$G549, sitesfall2020!H$13:H$2390)</f>
        <v>133</v>
      </c>
      <c r="J549" s="3">
        <f>SUMIF(sitesfall2020!$A$13:$A$2390, Districts!$G549, sitesfall2020!I$13:I$2390)</f>
        <v>40</v>
      </c>
      <c r="K549" s="3">
        <f>SUMIF(sitesfall2020!$A$13:$A$2390, Districts!$G549, sitesfall2020!J$13:J$2390)</f>
        <v>5</v>
      </c>
      <c r="L549" s="3">
        <f>SUMIF(sitesfall2020!$A$13:$A$2390, Districts!$G549, sitesfall2020!K$13:K$2390)</f>
        <v>42.5</v>
      </c>
      <c r="M549" s="44">
        <f t="shared" si="6"/>
        <v>0.3383458647</v>
      </c>
      <c r="N549" s="3">
        <f>SUMIF(sitesfall2020!$A$13:$A$2390, Districts!$G549, sitesfall2020!O$13:O$2390)</f>
        <v>85748.16</v>
      </c>
      <c r="O549" s="3"/>
      <c r="P549" s="3">
        <f>SUMIF(sitesfall2020!$Z$13:$Z$2390,$G549,sitesfall2020!AP$13:AP$2390)</f>
        <v>85748.16</v>
      </c>
      <c r="Q549" s="3">
        <f t="shared" si="7"/>
        <v>644.7230075</v>
      </c>
      <c r="R549" s="3">
        <f t="shared" si="8"/>
        <v>2017.603765</v>
      </c>
      <c r="S549" s="3">
        <f t="shared" si="9"/>
        <v>0</v>
      </c>
      <c r="T549" s="3">
        <f t="shared" si="10"/>
        <v>0</v>
      </c>
      <c r="V549" s="3">
        <f t="shared" si="11"/>
        <v>77563.72634</v>
      </c>
      <c r="W549" s="3">
        <f t="shared" si="12"/>
        <v>-8184.433655</v>
      </c>
      <c r="X549" s="3">
        <f t="shared" si="13"/>
        <v>-61.53709515</v>
      </c>
    </row>
    <row r="550" ht="14.25" customHeight="1">
      <c r="A550" s="18">
        <v>6090.0</v>
      </c>
      <c r="B550" s="42">
        <v>62.0</v>
      </c>
      <c r="C550" s="37">
        <v>62.0</v>
      </c>
      <c r="D550" s="37">
        <v>2.0</v>
      </c>
      <c r="E550" s="18" t="s">
        <v>593</v>
      </c>
      <c r="F550" s="20">
        <v>0.0</v>
      </c>
      <c r="G550" s="18">
        <v>6090.0</v>
      </c>
      <c r="H550" s="18" t="s">
        <v>593</v>
      </c>
      <c r="I550" s="3">
        <f>SUMIF(sitesfall2020!$A$13:$A$2390, Districts!$G550, sitesfall2020!H$13:H$2390)</f>
        <v>231</v>
      </c>
      <c r="J550" s="3">
        <f>SUMIF(sitesfall2020!$A$13:$A$2390, Districts!$G550, sitesfall2020!I$13:I$2390)</f>
        <v>33</v>
      </c>
      <c r="K550" s="3">
        <f>SUMIF(sitesfall2020!$A$13:$A$2390, Districts!$G550, sitesfall2020!J$13:J$2390)</f>
        <v>5</v>
      </c>
      <c r="L550" s="3">
        <f>SUMIF(sitesfall2020!$A$13:$A$2390, Districts!$G550, sitesfall2020!K$13:K$2390)</f>
        <v>35.5</v>
      </c>
      <c r="M550" s="44">
        <f t="shared" si="6"/>
        <v>0.1645021645</v>
      </c>
      <c r="N550" s="3">
        <f>SUMIF(sitesfall2020!$A$13:$A$2390, Districts!$G550, sitesfall2020!O$13:O$2390)</f>
        <v>44277.44</v>
      </c>
      <c r="O550" s="3"/>
      <c r="P550" s="3">
        <f>SUMIF(sitesfall2020!$Z$13:$Z$2390,$G550,sitesfall2020!AP$13:AP$2390)</f>
        <v>44277.44</v>
      </c>
      <c r="Q550" s="3">
        <f t="shared" si="7"/>
        <v>191.6772294</v>
      </c>
      <c r="R550" s="3">
        <f t="shared" si="8"/>
        <v>1247.251831</v>
      </c>
      <c r="S550" s="3">
        <f t="shared" si="9"/>
        <v>0</v>
      </c>
      <c r="T550" s="3">
        <f t="shared" si="10"/>
        <v>0</v>
      </c>
      <c r="V550" s="3">
        <f t="shared" si="11"/>
        <v>64788.52436</v>
      </c>
      <c r="W550" s="3">
        <f t="shared" si="12"/>
        <v>20511.08436</v>
      </c>
      <c r="X550" s="3">
        <f t="shared" si="13"/>
        <v>88.79257298</v>
      </c>
    </row>
    <row r="551" ht="14.25" customHeight="1">
      <c r="A551" s="18">
        <v>6094.0</v>
      </c>
      <c r="B551" s="42">
        <v>62.0</v>
      </c>
      <c r="C551" s="37">
        <v>62.0</v>
      </c>
      <c r="D551" s="37">
        <v>2.0</v>
      </c>
      <c r="E551" s="18" t="s">
        <v>594</v>
      </c>
      <c r="F551" s="20">
        <v>0.0</v>
      </c>
      <c r="G551" s="18">
        <v>6094.0</v>
      </c>
      <c r="H551" s="18" t="s">
        <v>594</v>
      </c>
      <c r="I551" s="3">
        <f>SUMIF(sitesfall2020!$A$13:$A$2390, Districts!$G551, sitesfall2020!H$13:H$2390)</f>
        <v>84</v>
      </c>
      <c r="J551" s="3">
        <f>SUMIF(sitesfall2020!$A$13:$A$2390, Districts!$G551, sitesfall2020!I$13:I$2390)</f>
        <v>36</v>
      </c>
      <c r="K551" s="3">
        <f>SUMIF(sitesfall2020!$A$13:$A$2390, Districts!$G551, sitesfall2020!J$13:J$2390)</f>
        <v>11</v>
      </c>
      <c r="L551" s="3">
        <f>SUMIF(sitesfall2020!$A$13:$A$2390, Districts!$G551, sitesfall2020!K$13:K$2390)</f>
        <v>41.5</v>
      </c>
      <c r="M551" s="44">
        <f t="shared" si="6"/>
        <v>0.5595238095</v>
      </c>
      <c r="N551" s="3">
        <f>SUMIF(sitesfall2020!$A$13:$A$2390, Districts!$G551, sitesfall2020!O$13:O$2390)</f>
        <v>108373.76</v>
      </c>
      <c r="O551" s="3"/>
      <c r="P551" s="3">
        <f>SUMIF(sitesfall2020!$Z$13:$Z$2390,$G551,sitesfall2020!AP$13:AP$2390)</f>
        <v>108373.76</v>
      </c>
      <c r="Q551" s="3">
        <f t="shared" si="7"/>
        <v>1290.16381</v>
      </c>
      <c r="R551" s="3">
        <f t="shared" si="8"/>
        <v>2611.415904</v>
      </c>
      <c r="S551" s="3">
        <f t="shared" si="9"/>
        <v>0</v>
      </c>
      <c r="T551" s="3">
        <f t="shared" si="10"/>
        <v>0</v>
      </c>
      <c r="V551" s="3">
        <f t="shared" si="11"/>
        <v>75738.69749</v>
      </c>
      <c r="W551" s="3">
        <f t="shared" si="12"/>
        <v>-32635.06251</v>
      </c>
      <c r="X551" s="3">
        <f t="shared" si="13"/>
        <v>-388.5126489</v>
      </c>
    </row>
    <row r="552" ht="14.25" customHeight="1">
      <c r="A552" s="18">
        <v>6095.0</v>
      </c>
      <c r="B552" s="42">
        <v>62.0</v>
      </c>
      <c r="C552" s="37">
        <v>62.0</v>
      </c>
      <c r="D552" s="37">
        <v>2.0</v>
      </c>
      <c r="E552" s="18" t="s">
        <v>595</v>
      </c>
      <c r="F552" s="20">
        <v>0.0</v>
      </c>
      <c r="G552" s="18">
        <v>6095.0</v>
      </c>
      <c r="H552" s="18" t="s">
        <v>595</v>
      </c>
      <c r="I552" s="3">
        <f>SUMIF(sitesfall2020!$A$13:$A$2390, Districts!$G552, sitesfall2020!H$13:H$2390)</f>
        <v>41</v>
      </c>
      <c r="J552" s="3">
        <f>SUMIF(sitesfall2020!$A$13:$A$2390, Districts!$G552, sitesfall2020!I$13:I$2390)</f>
        <v>23</v>
      </c>
      <c r="K552" s="3">
        <f>SUMIF(sitesfall2020!$A$13:$A$2390, Districts!$G552, sitesfall2020!J$13:J$2390)</f>
        <v>1</v>
      </c>
      <c r="L552" s="3">
        <f>SUMIF(sitesfall2020!$A$13:$A$2390, Districts!$G552, sitesfall2020!K$13:K$2390)</f>
        <v>23.5</v>
      </c>
      <c r="M552" s="44">
        <f t="shared" si="6"/>
        <v>0.5853658537</v>
      </c>
      <c r="N552" s="3">
        <f>SUMIF(sitesfall2020!$A$13:$A$2390, Districts!$G552, sitesfall2020!O$13:O$2390)</f>
        <v>57852.8</v>
      </c>
      <c r="O552" s="3"/>
      <c r="P552" s="3">
        <f>SUMIF(sitesfall2020!$Z$13:$Z$2390,$G552,sitesfall2020!AP$13:AP$2390)</f>
        <v>57852.8</v>
      </c>
      <c r="Q552" s="3">
        <f t="shared" si="7"/>
        <v>1411.043902</v>
      </c>
      <c r="R552" s="3">
        <f t="shared" si="8"/>
        <v>2461.821277</v>
      </c>
      <c r="S552" s="3">
        <f t="shared" si="9"/>
        <v>0</v>
      </c>
      <c r="T552" s="3">
        <f t="shared" si="10"/>
        <v>0</v>
      </c>
      <c r="V552" s="3">
        <f t="shared" si="11"/>
        <v>42888.1781</v>
      </c>
      <c r="W552" s="3">
        <f t="shared" si="12"/>
        <v>-14964.6219</v>
      </c>
      <c r="X552" s="3">
        <f t="shared" si="13"/>
        <v>-364.9907781</v>
      </c>
    </row>
    <row r="553" ht="14.25" customHeight="1">
      <c r="A553" s="18">
        <v>6096.0</v>
      </c>
      <c r="B553" s="42">
        <v>62.0</v>
      </c>
      <c r="C553" s="37">
        <v>62.0</v>
      </c>
      <c r="D553" s="37">
        <v>2.0</v>
      </c>
      <c r="E553" s="19" t="s">
        <v>596</v>
      </c>
      <c r="F553" s="20">
        <v>0.0</v>
      </c>
      <c r="G553" s="18">
        <v>6096.0</v>
      </c>
      <c r="H553" s="19" t="s">
        <v>951</v>
      </c>
      <c r="I553" s="3">
        <f>SUMIF(sitesfall2020!$A$13:$A$2390, Districts!$G553, sitesfall2020!H$13:H$2390)</f>
        <v>19</v>
      </c>
      <c r="J553" s="3">
        <f>SUMIF(sitesfall2020!$A$13:$A$2390, Districts!$G553, sitesfall2020!I$13:I$2390)</f>
        <v>13</v>
      </c>
      <c r="K553" s="3">
        <f>SUMIF(sitesfall2020!$A$13:$A$2390, Districts!$G553, sitesfall2020!J$13:J$2390)</f>
        <v>2</v>
      </c>
      <c r="L553" s="3">
        <f>SUMIF(sitesfall2020!$A$13:$A$2390, Districts!$G553, sitesfall2020!K$13:K$2390)</f>
        <v>14</v>
      </c>
      <c r="M553" s="44">
        <f t="shared" si="6"/>
        <v>0.7894736842</v>
      </c>
      <c r="N553" s="3">
        <f>SUMIF(sitesfall2020!$A$13:$A$2390, Districts!$G553, sitesfall2020!O$13:O$2390)</f>
        <v>44334.72</v>
      </c>
      <c r="O553" s="3"/>
      <c r="P553" s="3">
        <f>SUMIF(sitesfall2020!$Z$13:$Z$2390,$G553,sitesfall2020!AP$13:AP$2390)</f>
        <v>44334.72</v>
      </c>
      <c r="Q553" s="3">
        <f t="shared" si="7"/>
        <v>2333.406316</v>
      </c>
      <c r="R553" s="3">
        <f t="shared" si="8"/>
        <v>3166.765714</v>
      </c>
      <c r="S553" s="3">
        <f t="shared" si="9"/>
        <v>0</v>
      </c>
      <c r="T553" s="3">
        <f t="shared" si="10"/>
        <v>0</v>
      </c>
      <c r="V553" s="3">
        <f t="shared" si="11"/>
        <v>25550.40397</v>
      </c>
      <c r="W553" s="3">
        <f t="shared" si="12"/>
        <v>-18784.31603</v>
      </c>
      <c r="X553" s="3">
        <f t="shared" si="13"/>
        <v>-988.648212</v>
      </c>
    </row>
    <row r="554" ht="14.25" customHeight="1">
      <c r="A554" s="18">
        <v>6383.0</v>
      </c>
      <c r="B554" s="42">
        <v>62.0</v>
      </c>
      <c r="C554" s="37">
        <v>62.0</v>
      </c>
      <c r="D554" s="37">
        <v>2.0</v>
      </c>
      <c r="E554" s="18" t="s">
        <v>597</v>
      </c>
      <c r="F554" s="20">
        <v>0.0</v>
      </c>
      <c r="G554" s="18">
        <v>6383.0</v>
      </c>
      <c r="H554" s="18" t="s">
        <v>597</v>
      </c>
      <c r="I554" s="3">
        <f>SUMIF(sitesfall2020!$A$13:$A$2390, Districts!$G554, sitesfall2020!H$13:H$2390)</f>
        <v>110</v>
      </c>
      <c r="J554" s="3">
        <f>SUMIF(sitesfall2020!$A$13:$A$2390, Districts!$G554, sitesfall2020!I$13:I$2390)</f>
        <v>33</v>
      </c>
      <c r="K554" s="3">
        <f>SUMIF(sitesfall2020!$A$13:$A$2390, Districts!$G554, sitesfall2020!J$13:J$2390)</f>
        <v>5</v>
      </c>
      <c r="L554" s="3">
        <f>SUMIF(sitesfall2020!$A$13:$A$2390, Districts!$G554, sitesfall2020!K$13:K$2390)</f>
        <v>35.5</v>
      </c>
      <c r="M554" s="44">
        <f t="shared" si="6"/>
        <v>0.3454545455</v>
      </c>
      <c r="N554" s="3">
        <f>SUMIF(sitesfall2020!$A$13:$A$2390, Districts!$G554, sitesfall2020!O$13:O$2390)</f>
        <v>71600</v>
      </c>
      <c r="O554" s="3"/>
      <c r="P554" s="3">
        <f>SUMIF(sitesfall2020!$Z$13:$Z$2390,$G554,sitesfall2020!AP$13:AP$2390)</f>
        <v>71600</v>
      </c>
      <c r="Q554" s="3">
        <f t="shared" si="7"/>
        <v>650.9090909</v>
      </c>
      <c r="R554" s="3">
        <f t="shared" si="8"/>
        <v>2016.901408</v>
      </c>
      <c r="S554" s="3">
        <f t="shared" si="9"/>
        <v>0</v>
      </c>
      <c r="T554" s="3">
        <f t="shared" si="10"/>
        <v>0</v>
      </c>
      <c r="V554" s="3">
        <f t="shared" si="11"/>
        <v>64788.52436</v>
      </c>
      <c r="W554" s="3">
        <f t="shared" si="12"/>
        <v>-6811.475641</v>
      </c>
      <c r="X554" s="3">
        <f t="shared" si="13"/>
        <v>-61.92250583</v>
      </c>
    </row>
    <row r="555" ht="14.25" customHeight="1">
      <c r="A555" s="18">
        <v>6979.0</v>
      </c>
      <c r="B555" s="42">
        <v>62.0</v>
      </c>
      <c r="C555" s="37">
        <v>62.0</v>
      </c>
      <c r="D555" s="37">
        <v>2.0</v>
      </c>
      <c r="E555" s="18" t="s">
        <v>598</v>
      </c>
      <c r="F555" s="20">
        <v>0.0</v>
      </c>
      <c r="G555" s="18">
        <v>6979.0</v>
      </c>
      <c r="H555" s="18" t="s">
        <v>598</v>
      </c>
      <c r="I555" s="3">
        <f>SUMIF(sitesfall2020!$A$13:$A$2390, Districts!$G555, sitesfall2020!H$13:H$2390)</f>
        <v>54</v>
      </c>
      <c r="J555" s="3">
        <f>SUMIF(sitesfall2020!$A$13:$A$2390, Districts!$G555, sitesfall2020!I$13:I$2390)</f>
        <v>40</v>
      </c>
      <c r="K555" s="3">
        <f>SUMIF(sitesfall2020!$A$13:$A$2390, Districts!$G555, sitesfall2020!J$13:J$2390)</f>
        <v>4</v>
      </c>
      <c r="L555" s="3">
        <f>SUMIF(sitesfall2020!$A$13:$A$2390, Districts!$G555, sitesfall2020!K$13:K$2390)</f>
        <v>42</v>
      </c>
      <c r="M555" s="44">
        <f t="shared" si="6"/>
        <v>0.8148148148</v>
      </c>
      <c r="N555" s="3">
        <f>SUMIF(sitesfall2020!$A$13:$A$2390, Districts!$G555, sitesfall2020!O$13:O$2390)</f>
        <v>132374.08</v>
      </c>
      <c r="O555" s="3"/>
      <c r="P555" s="3">
        <f>SUMIF(sitesfall2020!$Z$13:$Z$2390,$G555,sitesfall2020!AP$13:AP$2390)</f>
        <v>132374.08</v>
      </c>
      <c r="Q555" s="3">
        <f t="shared" si="7"/>
        <v>2451.371852</v>
      </c>
      <c r="R555" s="3">
        <f t="shared" si="8"/>
        <v>3151.76381</v>
      </c>
      <c r="S555" s="3">
        <f t="shared" si="9"/>
        <v>0</v>
      </c>
      <c r="T555" s="3">
        <f t="shared" si="10"/>
        <v>0</v>
      </c>
      <c r="V555" s="3">
        <f t="shared" si="11"/>
        <v>76651.21192</v>
      </c>
      <c r="W555" s="3">
        <f t="shared" si="12"/>
        <v>-55722.86808</v>
      </c>
      <c r="X555" s="3">
        <f t="shared" si="13"/>
        <v>-1031.904964</v>
      </c>
    </row>
    <row r="556" ht="14.25" customHeight="1">
      <c r="H556" s="19"/>
    </row>
    <row r="557" ht="14.25" customHeight="1">
      <c r="H557" s="19"/>
    </row>
    <row r="558" ht="14.25" customHeight="1">
      <c r="H558" s="19"/>
    </row>
    <row r="559" ht="14.25" customHeight="1">
      <c r="H559" s="19"/>
    </row>
    <row r="560" ht="14.25" customHeight="1">
      <c r="H560" s="19"/>
    </row>
    <row r="561" ht="14.25" customHeight="1">
      <c r="H561" s="19"/>
    </row>
    <row r="562" ht="14.25" customHeight="1">
      <c r="H562" s="19"/>
    </row>
    <row r="563" ht="14.25" customHeight="1">
      <c r="H563" s="19"/>
    </row>
    <row r="564" ht="14.25" customHeight="1">
      <c r="H564" s="19"/>
    </row>
    <row r="565" ht="14.25" customHeight="1">
      <c r="H565" s="19"/>
    </row>
    <row r="566" ht="14.25" customHeight="1">
      <c r="H566" s="19"/>
    </row>
    <row r="567" ht="14.25" customHeight="1">
      <c r="H567" s="19"/>
    </row>
    <row r="568" ht="14.25" customHeight="1">
      <c r="H568" s="19"/>
    </row>
    <row r="569" ht="14.25" customHeight="1">
      <c r="H569" s="19"/>
    </row>
    <row r="570" ht="14.25" customHeight="1">
      <c r="H570" s="19"/>
    </row>
    <row r="571" ht="14.25" customHeight="1">
      <c r="H571" s="19"/>
    </row>
    <row r="572" ht="14.25" customHeight="1">
      <c r="H572" s="19"/>
    </row>
    <row r="573" ht="14.25" customHeight="1">
      <c r="H573" s="19"/>
    </row>
    <row r="574" ht="14.25" customHeight="1">
      <c r="H574" s="19"/>
    </row>
    <row r="575" ht="14.25" customHeight="1">
      <c r="H575" s="19"/>
    </row>
    <row r="576" ht="14.25" customHeight="1">
      <c r="H576" s="19"/>
    </row>
    <row r="577" ht="14.25" customHeight="1">
      <c r="H577" s="19"/>
    </row>
    <row r="578" ht="14.25" customHeight="1">
      <c r="H578" s="19"/>
    </row>
    <row r="579" ht="14.25" customHeight="1">
      <c r="H579" s="19"/>
    </row>
    <row r="580" ht="14.25" customHeight="1">
      <c r="H580" s="19"/>
    </row>
    <row r="581" ht="14.25" customHeight="1">
      <c r="H581" s="19"/>
    </row>
    <row r="582" ht="14.25" customHeight="1">
      <c r="H582" s="19"/>
    </row>
    <row r="583" ht="14.25" customHeight="1">
      <c r="H583" s="19"/>
    </row>
    <row r="584" ht="14.25" customHeight="1">
      <c r="H584" s="19"/>
    </row>
    <row r="585" ht="14.25" customHeight="1">
      <c r="H585" s="19"/>
    </row>
    <row r="586" ht="14.25" customHeight="1">
      <c r="H586" s="19"/>
    </row>
    <row r="587" ht="14.25" customHeight="1">
      <c r="H587" s="19"/>
    </row>
    <row r="588" ht="14.25" customHeight="1">
      <c r="H588" s="19"/>
    </row>
    <row r="589" ht="14.25" customHeight="1">
      <c r="H589" s="19"/>
    </row>
    <row r="590" ht="14.25" customHeight="1">
      <c r="H590" s="19"/>
    </row>
    <row r="591" ht="14.25" customHeight="1">
      <c r="H591" s="19"/>
    </row>
    <row r="592" ht="14.25" customHeight="1">
      <c r="H592" s="19"/>
    </row>
    <row r="593" ht="14.25" customHeight="1">
      <c r="H593" s="19"/>
    </row>
    <row r="594" ht="14.25" customHeight="1">
      <c r="H594" s="19"/>
    </row>
    <row r="595" ht="14.25" customHeight="1">
      <c r="H595" s="19"/>
    </row>
    <row r="596" ht="14.25" customHeight="1">
      <c r="H596" s="19"/>
    </row>
    <row r="597" ht="14.25" customHeight="1">
      <c r="H597" s="19"/>
    </row>
    <row r="598" ht="14.25" customHeight="1">
      <c r="H598" s="19"/>
    </row>
    <row r="599" ht="14.25" customHeight="1">
      <c r="H599" s="19"/>
    </row>
    <row r="600" ht="14.25" customHeight="1">
      <c r="H600" s="19"/>
    </row>
    <row r="601" ht="14.25" customHeight="1">
      <c r="H601" s="19"/>
    </row>
    <row r="602" ht="14.25" customHeight="1">
      <c r="H602" s="19"/>
    </row>
    <row r="603" ht="14.25" customHeight="1">
      <c r="H603" s="19"/>
    </row>
    <row r="604" ht="14.25" customHeight="1">
      <c r="H604" s="19"/>
    </row>
    <row r="605" ht="14.25" customHeight="1">
      <c r="H605" s="19"/>
    </row>
    <row r="606" ht="14.25" customHeight="1">
      <c r="H606" s="19"/>
    </row>
    <row r="607" ht="14.25" customHeight="1">
      <c r="H607" s="19"/>
    </row>
    <row r="608" ht="14.25" customHeight="1">
      <c r="H608" s="19"/>
    </row>
    <row r="609" ht="14.25" customHeight="1">
      <c r="H609" s="19"/>
    </row>
    <row r="610" ht="14.25" customHeight="1">
      <c r="H610" s="19"/>
    </row>
    <row r="611" ht="14.25" customHeight="1">
      <c r="H611" s="19"/>
    </row>
    <row r="612" ht="14.25" customHeight="1">
      <c r="H612" s="19"/>
    </row>
    <row r="613" ht="14.25" customHeight="1">
      <c r="H613" s="19"/>
    </row>
    <row r="614" ht="14.25" customHeight="1">
      <c r="H614" s="19"/>
    </row>
    <row r="615" ht="14.25" customHeight="1">
      <c r="H615" s="19"/>
    </row>
    <row r="616" ht="14.25" customHeight="1">
      <c r="H616" s="19"/>
    </row>
    <row r="617" ht="14.25" customHeight="1">
      <c r="H617" s="19"/>
    </row>
    <row r="618" ht="14.25" customHeight="1">
      <c r="H618" s="19"/>
    </row>
    <row r="619" ht="14.25" customHeight="1">
      <c r="H619" s="19"/>
    </row>
    <row r="620" ht="14.25" customHeight="1">
      <c r="H620" s="19"/>
    </row>
    <row r="621" ht="14.25" customHeight="1">
      <c r="H621" s="19"/>
    </row>
    <row r="622" ht="14.25" customHeight="1">
      <c r="H622" s="19"/>
    </row>
    <row r="623" ht="14.25" customHeight="1">
      <c r="H623" s="19"/>
    </row>
    <row r="624" ht="14.25" customHeight="1">
      <c r="H624" s="19"/>
    </row>
    <row r="625" ht="14.25" customHeight="1">
      <c r="H625" s="19"/>
    </row>
    <row r="626" ht="14.25" customHeight="1">
      <c r="H626" s="19"/>
    </row>
    <row r="627" ht="14.25" customHeight="1">
      <c r="H627" s="19"/>
    </row>
    <row r="628" ht="14.25" customHeight="1">
      <c r="H628" s="19"/>
    </row>
    <row r="629" ht="14.25" customHeight="1">
      <c r="H629" s="19"/>
    </row>
    <row r="630" ht="14.25" customHeight="1">
      <c r="H630" s="19"/>
    </row>
    <row r="631" ht="14.25" customHeight="1">
      <c r="H631" s="19"/>
    </row>
    <row r="632" ht="14.25" customHeight="1">
      <c r="H632" s="19"/>
    </row>
    <row r="633" ht="14.25" customHeight="1">
      <c r="H633" s="19"/>
    </row>
    <row r="634" ht="14.25" customHeight="1">
      <c r="H634" s="19"/>
    </row>
    <row r="635" ht="14.25" customHeight="1">
      <c r="H635" s="19"/>
    </row>
    <row r="636" ht="14.25" customHeight="1">
      <c r="H636" s="19"/>
    </row>
    <row r="637" ht="14.25" customHeight="1">
      <c r="H637" s="19"/>
    </row>
    <row r="638" ht="14.25" customHeight="1">
      <c r="H638" s="19"/>
    </row>
    <row r="639" ht="14.25" customHeight="1">
      <c r="H639" s="19"/>
    </row>
    <row r="640" ht="14.25" customHeight="1">
      <c r="H640" s="19"/>
    </row>
    <row r="641" ht="14.25" customHeight="1">
      <c r="H641" s="19"/>
    </row>
    <row r="642" ht="14.25" customHeight="1">
      <c r="H642" s="19"/>
    </row>
    <row r="643" ht="14.25" customHeight="1">
      <c r="H643" s="19"/>
    </row>
    <row r="644" ht="14.25" customHeight="1">
      <c r="H644" s="19"/>
    </row>
    <row r="645" ht="14.25" customHeight="1">
      <c r="H645" s="19"/>
    </row>
    <row r="646" ht="14.25" customHeight="1">
      <c r="H646" s="19"/>
    </row>
    <row r="647" ht="14.25" customHeight="1">
      <c r="H647" s="19"/>
    </row>
    <row r="648" ht="14.25" customHeight="1">
      <c r="H648" s="19"/>
    </row>
    <row r="649" ht="14.25" customHeight="1">
      <c r="H649" s="19"/>
    </row>
    <row r="650" ht="14.25" customHeight="1">
      <c r="H650" s="19"/>
    </row>
    <row r="651" ht="14.25" customHeight="1">
      <c r="H651" s="19"/>
    </row>
    <row r="652" ht="14.25" customHeight="1">
      <c r="H652" s="19"/>
    </row>
    <row r="653" ht="14.25" customHeight="1">
      <c r="H653" s="19"/>
    </row>
    <row r="654" ht="14.25" customHeight="1">
      <c r="H654" s="19"/>
    </row>
    <row r="655" ht="14.25" customHeight="1">
      <c r="H655" s="19"/>
    </row>
    <row r="656" ht="14.25" customHeight="1">
      <c r="H656" s="19"/>
    </row>
    <row r="657" ht="14.25" customHeight="1">
      <c r="H657" s="19"/>
    </row>
    <row r="658" ht="14.25" customHeight="1">
      <c r="H658" s="19"/>
    </row>
    <row r="659" ht="14.25" customHeight="1">
      <c r="H659" s="19"/>
    </row>
    <row r="660" ht="14.25" customHeight="1">
      <c r="H660" s="19"/>
    </row>
    <row r="661" ht="14.25" customHeight="1">
      <c r="H661" s="19"/>
    </row>
    <row r="662" ht="14.25" customHeight="1">
      <c r="H662" s="19"/>
    </row>
    <row r="663" ht="14.25" customHeight="1">
      <c r="H663" s="19"/>
    </row>
    <row r="664" ht="14.25" customHeight="1">
      <c r="H664" s="19"/>
    </row>
    <row r="665" ht="14.25" customHeight="1">
      <c r="H665" s="19"/>
    </row>
    <row r="666" ht="14.25" customHeight="1">
      <c r="H666" s="19"/>
    </row>
    <row r="667" ht="14.25" customHeight="1">
      <c r="H667" s="19"/>
    </row>
    <row r="668" ht="14.25" customHeight="1">
      <c r="H668" s="19"/>
    </row>
    <row r="669" ht="14.25" customHeight="1">
      <c r="H669" s="19"/>
    </row>
    <row r="670" ht="14.25" customHeight="1">
      <c r="H670" s="19"/>
    </row>
    <row r="671" ht="14.25" customHeight="1">
      <c r="H671" s="19"/>
    </row>
    <row r="672" ht="14.25" customHeight="1">
      <c r="H672" s="19"/>
    </row>
    <row r="673" ht="14.25" customHeight="1">
      <c r="H673" s="19"/>
    </row>
    <row r="674" ht="14.25" customHeight="1">
      <c r="H674" s="19"/>
    </row>
    <row r="675" ht="14.25" customHeight="1">
      <c r="H675" s="19"/>
    </row>
    <row r="676" ht="14.25" customHeight="1">
      <c r="H676" s="19"/>
    </row>
    <row r="677" ht="14.25" customHeight="1">
      <c r="H677" s="19"/>
    </row>
    <row r="678" ht="14.25" customHeight="1">
      <c r="H678" s="19"/>
    </row>
    <row r="679" ht="14.25" customHeight="1">
      <c r="H679" s="19"/>
    </row>
    <row r="680" ht="14.25" customHeight="1">
      <c r="H680" s="19"/>
    </row>
    <row r="681" ht="14.25" customHeight="1">
      <c r="H681" s="19"/>
    </row>
    <row r="682" ht="14.25" customHeight="1">
      <c r="H682" s="19"/>
    </row>
    <row r="683" ht="14.25" customHeight="1">
      <c r="H683" s="19"/>
    </row>
    <row r="684" ht="14.25" customHeight="1">
      <c r="H684" s="19"/>
    </row>
    <row r="685" ht="14.25" customHeight="1">
      <c r="H685" s="19"/>
    </row>
    <row r="686" ht="14.25" customHeight="1">
      <c r="H686" s="19"/>
    </row>
    <row r="687" ht="14.25" customHeight="1">
      <c r="H687" s="19"/>
    </row>
    <row r="688" ht="14.25" customHeight="1">
      <c r="H688" s="19"/>
    </row>
    <row r="689" ht="14.25" customHeight="1">
      <c r="H689" s="19"/>
    </row>
    <row r="690" ht="14.25" customHeight="1">
      <c r="H690" s="19"/>
    </row>
    <row r="691" ht="14.25" customHeight="1">
      <c r="H691" s="19"/>
    </row>
    <row r="692" ht="14.25" customHeight="1">
      <c r="H692" s="19"/>
    </row>
    <row r="693" ht="14.25" customHeight="1">
      <c r="H693" s="19"/>
    </row>
    <row r="694" ht="14.25" customHeight="1">
      <c r="H694" s="19"/>
    </row>
    <row r="695" ht="14.25" customHeight="1">
      <c r="H695" s="19"/>
    </row>
    <row r="696" ht="14.25" customHeight="1">
      <c r="H696" s="19"/>
    </row>
    <row r="697" ht="14.25" customHeight="1">
      <c r="H697" s="19"/>
    </row>
    <row r="698" ht="14.25" customHeight="1">
      <c r="H698" s="19"/>
    </row>
    <row r="699" ht="14.25" customHeight="1">
      <c r="H699" s="19"/>
    </row>
    <row r="700" ht="14.25" customHeight="1">
      <c r="H700" s="19"/>
    </row>
    <row r="701" ht="14.25" customHeight="1">
      <c r="H701" s="19"/>
    </row>
    <row r="702" ht="14.25" customHeight="1">
      <c r="H702" s="19"/>
    </row>
    <row r="703" ht="14.25" customHeight="1">
      <c r="H703" s="19"/>
    </row>
    <row r="704" ht="14.25" customHeight="1">
      <c r="H704" s="19"/>
    </row>
    <row r="705" ht="14.25" customHeight="1">
      <c r="H705" s="19"/>
    </row>
    <row r="706" ht="14.25" customHeight="1">
      <c r="H706" s="19"/>
    </row>
    <row r="707" ht="14.25" customHeight="1">
      <c r="H707" s="19"/>
    </row>
    <row r="708" ht="14.25" customHeight="1">
      <c r="H708" s="19"/>
    </row>
    <row r="709" ht="14.25" customHeight="1">
      <c r="H709" s="19"/>
    </row>
    <row r="710" ht="14.25" customHeight="1">
      <c r="H710" s="19"/>
    </row>
    <row r="711" ht="14.25" customHeight="1">
      <c r="H711" s="19"/>
    </row>
    <row r="712" ht="14.25" customHeight="1">
      <c r="H712" s="19"/>
    </row>
    <row r="713" ht="14.25" customHeight="1">
      <c r="H713" s="19"/>
    </row>
    <row r="714" ht="14.25" customHeight="1">
      <c r="H714" s="19"/>
    </row>
    <row r="715" ht="14.25" customHeight="1">
      <c r="H715" s="19"/>
    </row>
    <row r="716" ht="14.25" customHeight="1">
      <c r="H716" s="19"/>
    </row>
    <row r="717" ht="14.25" customHeight="1">
      <c r="H717" s="19"/>
    </row>
    <row r="718" ht="14.25" customHeight="1">
      <c r="H718" s="19"/>
    </row>
    <row r="719" ht="14.25" customHeight="1">
      <c r="H719" s="19"/>
    </row>
    <row r="720" ht="14.25" customHeight="1">
      <c r="H720" s="19"/>
    </row>
    <row r="721" ht="14.25" customHeight="1">
      <c r="H721" s="19"/>
    </row>
    <row r="722" ht="14.25" customHeight="1">
      <c r="H722" s="19"/>
    </row>
    <row r="723" ht="14.25" customHeight="1">
      <c r="H723" s="19"/>
    </row>
    <row r="724" ht="14.25" customHeight="1">
      <c r="H724" s="19"/>
    </row>
    <row r="725" ht="14.25" customHeight="1">
      <c r="H725" s="19"/>
    </row>
    <row r="726" ht="14.25" customHeight="1">
      <c r="H726" s="19"/>
    </row>
    <row r="727" ht="14.25" customHeight="1">
      <c r="H727" s="19"/>
    </row>
    <row r="728" ht="14.25" customHeight="1">
      <c r="H728" s="19"/>
    </row>
    <row r="729" ht="14.25" customHeight="1">
      <c r="H729" s="19"/>
    </row>
    <row r="730" ht="14.25" customHeight="1">
      <c r="H730" s="19"/>
    </row>
    <row r="731" ht="14.25" customHeight="1">
      <c r="H731" s="19"/>
    </row>
    <row r="732" ht="14.25" customHeight="1">
      <c r="H732" s="19"/>
    </row>
    <row r="733" ht="14.25" customHeight="1">
      <c r="H733" s="19"/>
    </row>
    <row r="734" ht="14.25" customHeight="1">
      <c r="H734" s="19"/>
    </row>
    <row r="735" ht="14.25" customHeight="1">
      <c r="H735" s="19"/>
    </row>
    <row r="736" ht="14.25" customHeight="1">
      <c r="H736" s="19"/>
    </row>
    <row r="737" ht="14.25" customHeight="1">
      <c r="H737" s="19"/>
    </row>
    <row r="738" ht="14.25" customHeight="1">
      <c r="H738" s="19"/>
    </row>
    <row r="739" ht="14.25" customHeight="1">
      <c r="H739" s="19"/>
    </row>
    <row r="740" ht="14.25" customHeight="1">
      <c r="H740" s="19"/>
    </row>
    <row r="741" ht="14.25" customHeight="1">
      <c r="H741" s="19"/>
    </row>
    <row r="742" ht="14.25" customHeight="1">
      <c r="H742" s="19"/>
    </row>
    <row r="743" ht="14.25" customHeight="1">
      <c r="H743" s="19"/>
    </row>
    <row r="744" ht="14.25" customHeight="1">
      <c r="H744" s="19"/>
    </row>
    <row r="745" ht="14.25" customHeight="1">
      <c r="H745" s="19"/>
    </row>
    <row r="746" ht="14.25" customHeight="1">
      <c r="H746" s="19"/>
    </row>
    <row r="747" ht="14.25" customHeight="1">
      <c r="H747" s="19"/>
    </row>
    <row r="748" ht="14.25" customHeight="1">
      <c r="H748" s="19"/>
    </row>
    <row r="749" ht="14.25" customHeight="1">
      <c r="H749" s="19"/>
    </row>
    <row r="750" ht="14.25" customHeight="1">
      <c r="H750" s="19"/>
    </row>
    <row r="751" ht="14.25" customHeight="1">
      <c r="H751" s="19"/>
    </row>
    <row r="752" ht="14.25" customHeight="1">
      <c r="H752" s="19"/>
    </row>
    <row r="753" ht="14.25" customHeight="1">
      <c r="H753" s="19"/>
    </row>
    <row r="754" ht="14.25" customHeight="1">
      <c r="H754" s="19"/>
    </row>
    <row r="755" ht="14.25" customHeight="1">
      <c r="H755" s="19"/>
    </row>
    <row r="756" ht="14.25" customHeight="1">
      <c r="H756" s="19"/>
    </row>
    <row r="757" ht="14.25" customHeight="1">
      <c r="H757" s="19"/>
    </row>
    <row r="758" ht="14.25" customHeight="1">
      <c r="H758" s="19"/>
    </row>
    <row r="759" ht="14.25" customHeight="1">
      <c r="H759" s="19"/>
    </row>
    <row r="760" ht="14.25" customHeight="1">
      <c r="H760" s="19"/>
    </row>
    <row r="761" ht="14.25" customHeight="1">
      <c r="H761" s="19"/>
    </row>
    <row r="762" ht="14.25" customHeight="1">
      <c r="H762" s="19"/>
    </row>
    <row r="763" ht="14.25" customHeight="1">
      <c r="H763" s="19"/>
    </row>
    <row r="764" ht="14.25" customHeight="1">
      <c r="H764" s="19"/>
    </row>
    <row r="765" ht="14.25" customHeight="1">
      <c r="H765" s="19"/>
    </row>
    <row r="766" ht="14.25" customHeight="1">
      <c r="H766" s="19"/>
    </row>
    <row r="767" ht="14.25" customHeight="1">
      <c r="H767" s="19"/>
    </row>
    <row r="768" ht="14.25" customHeight="1">
      <c r="H768" s="19"/>
    </row>
    <row r="769" ht="14.25" customHeight="1">
      <c r="H769" s="19"/>
    </row>
    <row r="770" ht="14.25" customHeight="1">
      <c r="H770" s="19"/>
    </row>
    <row r="771" ht="14.25" customHeight="1">
      <c r="H771" s="19"/>
    </row>
    <row r="772" ht="14.25" customHeight="1">
      <c r="H772" s="19"/>
    </row>
    <row r="773" ht="14.25" customHeight="1">
      <c r="H773" s="19"/>
    </row>
    <row r="774" ht="14.25" customHeight="1">
      <c r="H774" s="19"/>
    </row>
    <row r="775" ht="14.25" customHeight="1">
      <c r="H775" s="19"/>
    </row>
    <row r="776" ht="14.25" customHeight="1">
      <c r="H776" s="19"/>
    </row>
    <row r="777" ht="14.25" customHeight="1">
      <c r="H777" s="19"/>
    </row>
    <row r="778" ht="14.25" customHeight="1">
      <c r="H778" s="19"/>
    </row>
    <row r="779" ht="14.25" customHeight="1">
      <c r="H779" s="19"/>
    </row>
    <row r="780" ht="14.25" customHeight="1">
      <c r="H780" s="19"/>
    </row>
    <row r="781" ht="14.25" customHeight="1">
      <c r="H781" s="19"/>
    </row>
    <row r="782" ht="14.25" customHeight="1">
      <c r="H782" s="19"/>
    </row>
    <row r="783" ht="14.25" customHeight="1">
      <c r="H783" s="19"/>
    </row>
    <row r="784" ht="14.25" customHeight="1">
      <c r="H784" s="19"/>
    </row>
    <row r="785" ht="14.25" customHeight="1">
      <c r="H785" s="19"/>
    </row>
    <row r="786" ht="14.25" customHeight="1">
      <c r="H786" s="19"/>
    </row>
    <row r="787" ht="14.25" customHeight="1">
      <c r="H787" s="19"/>
    </row>
    <row r="788" ht="14.25" customHeight="1">
      <c r="H788" s="19"/>
    </row>
    <row r="789" ht="14.25" customHeight="1">
      <c r="H789" s="19"/>
    </row>
    <row r="790" ht="14.25" customHeight="1">
      <c r="H790" s="19"/>
    </row>
    <row r="791" ht="14.25" customHeight="1">
      <c r="H791" s="19"/>
    </row>
    <row r="792" ht="14.25" customHeight="1">
      <c r="H792" s="19"/>
    </row>
    <row r="793" ht="14.25" customHeight="1">
      <c r="H793" s="19"/>
    </row>
    <row r="794" ht="14.25" customHeight="1">
      <c r="H794" s="19"/>
    </row>
    <row r="795" ht="14.25" customHeight="1">
      <c r="H795" s="19"/>
    </row>
    <row r="796" ht="14.25" customHeight="1">
      <c r="H796" s="19"/>
    </row>
    <row r="797" ht="14.25" customHeight="1">
      <c r="H797" s="19"/>
    </row>
    <row r="798" ht="14.25" customHeight="1">
      <c r="H798" s="19"/>
    </row>
    <row r="799" ht="14.25" customHeight="1">
      <c r="H799" s="19"/>
    </row>
    <row r="800" ht="14.25" customHeight="1">
      <c r="H800" s="19"/>
    </row>
    <row r="801" ht="14.25" customHeight="1">
      <c r="H801" s="19"/>
    </row>
    <row r="802" ht="14.25" customHeight="1">
      <c r="H802" s="19"/>
    </row>
    <row r="803" ht="14.25" customHeight="1">
      <c r="H803" s="19"/>
    </row>
    <row r="804" ht="14.25" customHeight="1">
      <c r="H804" s="19"/>
    </row>
    <row r="805" ht="14.25" customHeight="1">
      <c r="H805" s="19"/>
    </row>
    <row r="806" ht="14.25" customHeight="1">
      <c r="H806" s="19"/>
    </row>
    <row r="807" ht="14.25" customHeight="1">
      <c r="H807" s="19"/>
    </row>
    <row r="808" ht="14.25" customHeight="1">
      <c r="H808" s="19"/>
    </row>
    <row r="809" ht="14.25" customHeight="1">
      <c r="H809" s="19"/>
    </row>
    <row r="810" ht="14.25" customHeight="1">
      <c r="H810" s="19"/>
    </row>
    <row r="811" ht="14.25" customHeight="1">
      <c r="H811" s="19"/>
    </row>
    <row r="812" ht="14.25" customHeight="1">
      <c r="H812" s="19"/>
    </row>
    <row r="813" ht="14.25" customHeight="1">
      <c r="H813" s="19"/>
    </row>
    <row r="814" ht="14.25" customHeight="1">
      <c r="H814" s="19"/>
    </row>
    <row r="815" ht="14.25" customHeight="1">
      <c r="H815" s="19"/>
    </row>
    <row r="816" ht="14.25" customHeight="1">
      <c r="H816" s="19"/>
    </row>
    <row r="817" ht="14.25" customHeight="1">
      <c r="H817" s="19"/>
    </row>
    <row r="818" ht="14.25" customHeight="1">
      <c r="H818" s="19"/>
    </row>
    <row r="819" ht="14.25" customHeight="1">
      <c r="H819" s="19"/>
    </row>
    <row r="820" ht="14.25" customHeight="1">
      <c r="H820" s="19"/>
    </row>
    <row r="821" ht="14.25" customHeight="1">
      <c r="H821" s="19"/>
    </row>
    <row r="822" ht="14.25" customHeight="1">
      <c r="H822" s="19"/>
    </row>
    <row r="823" ht="14.25" customHeight="1">
      <c r="H823" s="19"/>
    </row>
    <row r="824" ht="14.25" customHeight="1">
      <c r="H824" s="19"/>
    </row>
    <row r="825" ht="14.25" customHeight="1">
      <c r="H825" s="19"/>
    </row>
    <row r="826" ht="14.25" customHeight="1">
      <c r="H826" s="19"/>
    </row>
    <row r="827" ht="14.25" customHeight="1">
      <c r="H827" s="19"/>
    </row>
    <row r="828" ht="14.25" customHeight="1">
      <c r="H828" s="19"/>
    </row>
    <row r="829" ht="14.25" customHeight="1">
      <c r="H829" s="19"/>
    </row>
    <row r="830" ht="14.25" customHeight="1">
      <c r="H830" s="19"/>
    </row>
    <row r="831" ht="14.25" customHeight="1">
      <c r="H831" s="19"/>
    </row>
    <row r="832" ht="14.25" customHeight="1">
      <c r="H832" s="19"/>
    </row>
    <row r="833" ht="14.25" customHeight="1">
      <c r="H833" s="19"/>
    </row>
    <row r="834" ht="14.25" customHeight="1">
      <c r="H834" s="19"/>
    </row>
    <row r="835" ht="14.25" customHeight="1">
      <c r="H835" s="19"/>
    </row>
    <row r="836" ht="14.25" customHeight="1">
      <c r="H836" s="19"/>
    </row>
    <row r="837" ht="14.25" customHeight="1">
      <c r="H837" s="19"/>
    </row>
    <row r="838" ht="14.25" customHeight="1">
      <c r="H838" s="19"/>
    </row>
    <row r="839" ht="14.25" customHeight="1">
      <c r="H839" s="19"/>
    </row>
    <row r="840" ht="14.25" customHeight="1">
      <c r="H840" s="19"/>
    </row>
    <row r="841" ht="14.25" customHeight="1">
      <c r="H841" s="19"/>
    </row>
    <row r="842" ht="14.25" customHeight="1">
      <c r="H842" s="19"/>
    </row>
    <row r="843" ht="14.25" customHeight="1">
      <c r="H843" s="19"/>
    </row>
    <row r="844" ht="14.25" customHeight="1">
      <c r="H844" s="19"/>
    </row>
    <row r="845" ht="14.25" customHeight="1">
      <c r="H845" s="19"/>
    </row>
    <row r="846" ht="14.25" customHeight="1">
      <c r="H846" s="19"/>
    </row>
    <row r="847" ht="14.25" customHeight="1">
      <c r="H847" s="19"/>
    </row>
    <row r="848" ht="14.25" customHeight="1">
      <c r="H848" s="19"/>
    </row>
    <row r="849" ht="14.25" customHeight="1">
      <c r="H849" s="19"/>
    </row>
    <row r="850" ht="14.25" customHeight="1">
      <c r="H850" s="19"/>
    </row>
    <row r="851" ht="14.25" customHeight="1">
      <c r="H851" s="19"/>
    </row>
    <row r="852" ht="14.25" customHeight="1">
      <c r="H852" s="19"/>
    </row>
    <row r="853" ht="14.25" customHeight="1">
      <c r="H853" s="19"/>
    </row>
    <row r="854" ht="14.25" customHeight="1">
      <c r="H854" s="19"/>
    </row>
    <row r="855" ht="14.25" customHeight="1">
      <c r="H855" s="19"/>
    </row>
    <row r="856" ht="14.25" customHeight="1">
      <c r="H856" s="19"/>
    </row>
    <row r="857" ht="14.25" customHeight="1">
      <c r="H857" s="19"/>
    </row>
    <row r="858" ht="14.25" customHeight="1">
      <c r="H858" s="19"/>
    </row>
    <row r="859" ht="14.25" customHeight="1">
      <c r="H859" s="19"/>
    </row>
    <row r="860" ht="14.25" customHeight="1">
      <c r="H860" s="19"/>
    </row>
    <row r="861" ht="14.25" customHeight="1">
      <c r="H861" s="19"/>
    </row>
    <row r="862" ht="14.25" customHeight="1">
      <c r="H862" s="19"/>
    </row>
    <row r="863" ht="14.25" customHeight="1">
      <c r="H863" s="19"/>
    </row>
    <row r="864" ht="14.25" customHeight="1">
      <c r="H864" s="19"/>
    </row>
    <row r="865" ht="14.25" customHeight="1">
      <c r="H865" s="19"/>
    </row>
    <row r="866" ht="14.25" customHeight="1">
      <c r="H866" s="19"/>
    </row>
    <row r="867" ht="14.25" customHeight="1">
      <c r="H867" s="19"/>
    </row>
    <row r="868" ht="14.25" customHeight="1">
      <c r="H868" s="19"/>
    </row>
    <row r="869" ht="14.25" customHeight="1">
      <c r="H869" s="19"/>
    </row>
    <row r="870" ht="14.25" customHeight="1">
      <c r="H870" s="19"/>
    </row>
    <row r="871" ht="14.25" customHeight="1">
      <c r="H871" s="19"/>
    </row>
    <row r="872" ht="14.25" customHeight="1">
      <c r="H872" s="19"/>
    </row>
    <row r="873" ht="14.25" customHeight="1">
      <c r="H873" s="19"/>
    </row>
    <row r="874" ht="14.25" customHeight="1">
      <c r="H874" s="19"/>
    </row>
    <row r="875" ht="14.25" customHeight="1">
      <c r="H875" s="19"/>
    </row>
    <row r="876" ht="14.25" customHeight="1">
      <c r="H876" s="19"/>
    </row>
    <row r="877" ht="14.25" customHeight="1">
      <c r="H877" s="19"/>
    </row>
    <row r="878" ht="14.25" customHeight="1">
      <c r="H878" s="19"/>
    </row>
    <row r="879" ht="14.25" customHeight="1">
      <c r="H879" s="19"/>
    </row>
    <row r="880" ht="14.25" customHeight="1">
      <c r="H880" s="19"/>
    </row>
    <row r="881" ht="14.25" customHeight="1">
      <c r="H881" s="19"/>
    </row>
    <row r="882" ht="14.25" customHeight="1">
      <c r="H882" s="19"/>
    </row>
    <row r="883" ht="14.25" customHeight="1">
      <c r="H883" s="19"/>
    </row>
    <row r="884" ht="14.25" customHeight="1">
      <c r="H884" s="19"/>
    </row>
    <row r="885" ht="14.25" customHeight="1">
      <c r="H885" s="19"/>
    </row>
    <row r="886" ht="14.25" customHeight="1">
      <c r="H886" s="19"/>
    </row>
    <row r="887" ht="14.25" customHeight="1">
      <c r="H887" s="19"/>
    </row>
    <row r="888" ht="14.25" customHeight="1">
      <c r="H888" s="19"/>
    </row>
    <row r="889" ht="14.25" customHeight="1">
      <c r="H889" s="19"/>
    </row>
    <row r="890" ht="14.25" customHeight="1">
      <c r="H890" s="19"/>
    </row>
    <row r="891" ht="14.25" customHeight="1">
      <c r="H891" s="19"/>
    </row>
    <row r="892" ht="14.25" customHeight="1">
      <c r="H892" s="19"/>
    </row>
    <row r="893" ht="14.25" customHeight="1">
      <c r="H893" s="19"/>
    </row>
    <row r="894" ht="14.25" customHeight="1">
      <c r="H894" s="19"/>
    </row>
    <row r="895" ht="14.25" customHeight="1">
      <c r="H895" s="19"/>
    </row>
    <row r="896" ht="14.25" customHeight="1">
      <c r="H896" s="19"/>
    </row>
    <row r="897" ht="14.25" customHeight="1">
      <c r="H897" s="19"/>
    </row>
    <row r="898" ht="14.25" customHeight="1">
      <c r="H898" s="19"/>
    </row>
    <row r="899" ht="14.25" customHeight="1">
      <c r="H899" s="19"/>
    </row>
    <row r="900" ht="14.25" customHeight="1">
      <c r="H900" s="19"/>
    </row>
    <row r="901" ht="14.25" customHeight="1">
      <c r="H901" s="19"/>
    </row>
    <row r="902" ht="14.25" customHeight="1">
      <c r="H902" s="19"/>
    </row>
    <row r="903" ht="14.25" customHeight="1">
      <c r="H903" s="19"/>
    </row>
    <row r="904" ht="14.25" customHeight="1">
      <c r="H904" s="19"/>
    </row>
    <row r="905" ht="14.25" customHeight="1">
      <c r="H905" s="19"/>
    </row>
    <row r="906" ht="14.25" customHeight="1">
      <c r="H906" s="19"/>
    </row>
    <row r="907" ht="14.25" customHeight="1">
      <c r="H907" s="19"/>
    </row>
    <row r="908" ht="14.25" customHeight="1">
      <c r="H908" s="19"/>
    </row>
    <row r="909" ht="14.25" customHeight="1">
      <c r="H909" s="19"/>
    </row>
    <row r="910" ht="14.25" customHeight="1">
      <c r="H910" s="19"/>
    </row>
    <row r="911" ht="14.25" customHeight="1">
      <c r="H911" s="19"/>
    </row>
    <row r="912" ht="14.25" customHeight="1">
      <c r="H912" s="19"/>
    </row>
    <row r="913" ht="14.25" customHeight="1">
      <c r="H913" s="19"/>
    </row>
    <row r="914" ht="14.25" customHeight="1">
      <c r="H914" s="19"/>
    </row>
    <row r="915" ht="14.25" customHeight="1">
      <c r="H915" s="19"/>
    </row>
    <row r="916" ht="14.25" customHeight="1">
      <c r="H916" s="19"/>
    </row>
    <row r="917" ht="14.25" customHeight="1">
      <c r="H917" s="19"/>
    </row>
    <row r="918" ht="14.25" customHeight="1">
      <c r="H918" s="19"/>
    </row>
    <row r="919" ht="14.25" customHeight="1">
      <c r="H919" s="19"/>
    </row>
    <row r="920" ht="14.25" customHeight="1">
      <c r="H920" s="19"/>
    </row>
    <row r="921" ht="14.25" customHeight="1">
      <c r="H921" s="19"/>
    </row>
    <row r="922" ht="14.25" customHeight="1">
      <c r="H922" s="19"/>
    </row>
    <row r="923" ht="14.25" customHeight="1">
      <c r="H923" s="19"/>
    </row>
    <row r="924" ht="14.25" customHeight="1">
      <c r="H924" s="19"/>
    </row>
    <row r="925" ht="14.25" customHeight="1">
      <c r="H925" s="19"/>
    </row>
    <row r="926" ht="14.25" customHeight="1">
      <c r="H926" s="19"/>
    </row>
    <row r="927" ht="14.25" customHeight="1">
      <c r="H927" s="19"/>
    </row>
    <row r="928" ht="14.25" customHeight="1">
      <c r="H928" s="19"/>
    </row>
    <row r="929" ht="14.25" customHeight="1">
      <c r="H929" s="19"/>
    </row>
    <row r="930" ht="14.25" customHeight="1">
      <c r="H930" s="19"/>
    </row>
    <row r="931" ht="14.25" customHeight="1">
      <c r="H931" s="19"/>
    </row>
    <row r="932" ht="14.25" customHeight="1">
      <c r="H932" s="19"/>
    </row>
    <row r="933" ht="14.25" customHeight="1">
      <c r="H933" s="19"/>
    </row>
    <row r="934" ht="14.25" customHeight="1">
      <c r="H934" s="19"/>
    </row>
    <row r="935" ht="14.25" customHeight="1">
      <c r="H935" s="19"/>
    </row>
    <row r="936" ht="14.25" customHeight="1">
      <c r="H936" s="19"/>
    </row>
    <row r="937" ht="14.25" customHeight="1">
      <c r="H937" s="19"/>
    </row>
    <row r="938" ht="14.25" customHeight="1">
      <c r="H938" s="19"/>
    </row>
    <row r="939" ht="14.25" customHeight="1">
      <c r="H939" s="19"/>
    </row>
    <row r="940" ht="14.25" customHeight="1">
      <c r="H940" s="19"/>
    </row>
    <row r="941" ht="14.25" customHeight="1">
      <c r="H941" s="19"/>
    </row>
    <row r="942" ht="14.25" customHeight="1">
      <c r="H942" s="19"/>
    </row>
    <row r="943" ht="14.25" customHeight="1">
      <c r="H943" s="19"/>
    </row>
    <row r="944" ht="14.25" customHeight="1">
      <c r="H944" s="19"/>
    </row>
    <row r="945" ht="14.25" customHeight="1">
      <c r="H945" s="19"/>
    </row>
    <row r="946" ht="14.25" customHeight="1">
      <c r="H946" s="19"/>
    </row>
    <row r="947" ht="14.25" customHeight="1">
      <c r="H947" s="19"/>
    </row>
    <row r="948" ht="14.25" customHeight="1">
      <c r="H948" s="19"/>
    </row>
    <row r="949" ht="14.25" customHeight="1">
      <c r="H949" s="19"/>
    </row>
    <row r="950" ht="14.25" customHeight="1">
      <c r="H950" s="19"/>
    </row>
    <row r="951" ht="14.25" customHeight="1">
      <c r="H951" s="19"/>
    </row>
    <row r="952" ht="14.25" customHeight="1">
      <c r="H952" s="19"/>
    </row>
    <row r="953" ht="14.25" customHeight="1">
      <c r="H953" s="19"/>
    </row>
    <row r="954" ht="14.25" customHeight="1">
      <c r="H954" s="19"/>
    </row>
    <row r="955" ht="14.25" customHeight="1">
      <c r="H955" s="19"/>
    </row>
    <row r="956" ht="14.25" customHeight="1">
      <c r="H956" s="19"/>
    </row>
    <row r="957" ht="14.25" customHeight="1">
      <c r="H957" s="19"/>
    </row>
    <row r="958" ht="14.25" customHeight="1">
      <c r="H958" s="19"/>
    </row>
    <row r="959" ht="14.25" customHeight="1">
      <c r="H959" s="19"/>
    </row>
    <row r="960" ht="14.25" customHeight="1">
      <c r="H960" s="19"/>
    </row>
    <row r="961" ht="14.25" customHeight="1">
      <c r="H961" s="19"/>
    </row>
    <row r="962" ht="14.25" customHeight="1">
      <c r="H962" s="19"/>
    </row>
    <row r="963" ht="14.25" customHeight="1">
      <c r="H963" s="19"/>
    </row>
    <row r="964" ht="14.25" customHeight="1">
      <c r="H964" s="19"/>
    </row>
    <row r="965" ht="14.25" customHeight="1">
      <c r="H965" s="19"/>
    </row>
    <row r="966" ht="14.25" customHeight="1">
      <c r="H966" s="19"/>
    </row>
    <row r="967" ht="14.25" customHeight="1">
      <c r="H967" s="19"/>
    </row>
    <row r="968" ht="14.25" customHeight="1">
      <c r="H968" s="19"/>
    </row>
    <row r="969" ht="14.25" customHeight="1">
      <c r="H969" s="19"/>
    </row>
    <row r="970" ht="14.25" customHeight="1">
      <c r="H970" s="19"/>
    </row>
    <row r="971" ht="14.25" customHeight="1">
      <c r="H971" s="19"/>
    </row>
    <row r="972" ht="14.25" customHeight="1">
      <c r="H972" s="19"/>
    </row>
    <row r="973" ht="14.25" customHeight="1">
      <c r="H973" s="19"/>
    </row>
    <row r="974" ht="14.25" customHeight="1">
      <c r="H974" s="19"/>
    </row>
    <row r="975" ht="14.25" customHeight="1">
      <c r="H975" s="19"/>
    </row>
    <row r="976" ht="14.25" customHeight="1">
      <c r="H976" s="19"/>
    </row>
    <row r="977" ht="14.25" customHeight="1">
      <c r="H977" s="19"/>
    </row>
    <row r="978" ht="14.25" customHeight="1">
      <c r="H978" s="19"/>
    </row>
    <row r="979" ht="14.25" customHeight="1">
      <c r="H979" s="19"/>
    </row>
    <row r="980" ht="14.25" customHeight="1">
      <c r="H980" s="19"/>
    </row>
    <row r="981" ht="14.25" customHeight="1">
      <c r="H981" s="19"/>
    </row>
    <row r="982" ht="14.25" customHeight="1">
      <c r="H982" s="19"/>
    </row>
    <row r="983" ht="14.25" customHeight="1">
      <c r="H983" s="19"/>
    </row>
    <row r="984" ht="14.25" customHeight="1">
      <c r="H984" s="19"/>
    </row>
    <row r="985" ht="14.25" customHeight="1">
      <c r="H985" s="19"/>
    </row>
    <row r="986" ht="14.25" customHeight="1">
      <c r="H986" s="19"/>
    </row>
    <row r="987" ht="14.25" customHeight="1">
      <c r="H987" s="19"/>
    </row>
    <row r="988" ht="14.25" customHeight="1">
      <c r="H988" s="19"/>
    </row>
    <row r="989" ht="14.25" customHeight="1">
      <c r="H989" s="19"/>
    </row>
    <row r="990" ht="14.25" customHeight="1">
      <c r="H990" s="19"/>
    </row>
    <row r="991" ht="14.25" customHeight="1">
      <c r="H991" s="19"/>
    </row>
    <row r="992" ht="14.25" customHeight="1">
      <c r="H992" s="19"/>
    </row>
    <row r="993" ht="14.25" customHeight="1">
      <c r="H993" s="19"/>
    </row>
    <row r="994" ht="14.25" customHeight="1">
      <c r="H994" s="19"/>
    </row>
    <row r="995" ht="14.25" customHeight="1">
      <c r="H995" s="19"/>
    </row>
    <row r="996" ht="14.25" customHeight="1">
      <c r="H996" s="19"/>
    </row>
    <row r="997" ht="14.25" customHeight="1">
      <c r="H997" s="19"/>
    </row>
    <row r="998" ht="14.25" customHeight="1">
      <c r="H998" s="19"/>
    </row>
    <row r="999" ht="14.25" customHeight="1">
      <c r="H999" s="19"/>
    </row>
    <row r="1000" ht="14.25" customHeight="1">
      <c r="H1000" s="19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5.63"/>
    <col customWidth="1" min="3" max="3" width="14.38"/>
    <col customWidth="1" min="4" max="4" width="7.13"/>
    <col customWidth="1" min="5" max="6" width="5.63"/>
    <col customWidth="1" min="7" max="7" width="21.5"/>
    <col customWidth="1" min="8" max="8" width="8.88"/>
    <col customWidth="1" min="9" max="9" width="8.0"/>
    <col customWidth="1" min="10" max="10" width="9.13"/>
    <col customWidth="1" min="11" max="11" width="8.25"/>
    <col customWidth="1" min="12" max="12" width="7.13"/>
    <col customWidth="1" min="13" max="14" width="8.0"/>
    <col customWidth="1" min="15" max="15" width="12.13"/>
    <col customWidth="1" min="16" max="16" width="3.38"/>
    <col customWidth="1" min="17" max="19" width="5.63"/>
    <col customWidth="1" min="20" max="20" width="24.13"/>
    <col customWidth="1" min="21" max="21" width="8.88"/>
    <col customWidth="1" min="22" max="23" width="8.0"/>
    <col customWidth="1" min="24" max="24" width="11.75"/>
    <col customWidth="1" min="25" max="25" width="6.13"/>
    <col customWidth="1" min="26" max="27" width="5.63"/>
    <col customWidth="1" min="28" max="28" width="14.38"/>
    <col customWidth="1" min="29" max="31" width="5.63"/>
    <col customWidth="1" min="32" max="32" width="17.63"/>
    <col customWidth="1" min="33" max="33" width="8.88"/>
    <col customWidth="1" min="34" max="34" width="8.0"/>
    <col customWidth="1" min="35" max="37" width="9.13"/>
    <col customWidth="1" min="38" max="38" width="8.25"/>
    <col customWidth="1" min="39" max="39" width="7.13"/>
    <col customWidth="1" min="40" max="41" width="8.0"/>
    <col customWidth="1" min="42" max="42" width="12.13"/>
    <col customWidth="1" min="43" max="44" width="8.0"/>
    <col customWidth="1" min="45" max="45" width="11.75"/>
  </cols>
  <sheetData>
    <row r="1" ht="14.25" customHeight="1">
      <c r="A1" s="18" t="s">
        <v>952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50" t="s">
        <v>953</v>
      </c>
      <c r="P1" s="50"/>
      <c r="Q1" s="18"/>
      <c r="R1" s="18"/>
      <c r="S1" s="18"/>
      <c r="T1" s="18"/>
      <c r="U1" s="18"/>
      <c r="V1" s="18"/>
      <c r="W1" s="18"/>
      <c r="X1" s="18"/>
      <c r="Y1" s="18"/>
      <c r="Z1" s="18" t="s">
        <v>952</v>
      </c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50" t="s">
        <v>953</v>
      </c>
      <c r="AQ1" s="18"/>
      <c r="AR1" s="18"/>
      <c r="AS1" s="18"/>
    </row>
    <row r="2" ht="14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51"/>
      <c r="L2" s="18"/>
      <c r="M2" s="51"/>
      <c r="N2" s="51"/>
      <c r="O2" s="52"/>
      <c r="P2" s="52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51"/>
      <c r="AM2" s="18"/>
      <c r="AN2" s="51"/>
      <c r="AO2" s="51"/>
      <c r="AP2" s="52"/>
      <c r="AQ2" s="18"/>
      <c r="AR2" s="18"/>
      <c r="AS2" s="18"/>
    </row>
    <row r="3" ht="14.25" customHeight="1">
      <c r="A3" s="18"/>
      <c r="B3" s="18"/>
      <c r="C3" s="18"/>
      <c r="D3" s="18"/>
      <c r="E3" s="18"/>
      <c r="F3" s="18"/>
      <c r="G3" s="18"/>
      <c r="H3" s="18"/>
      <c r="I3" s="53">
        <f>+Districts!M3</f>
        <v>1</v>
      </c>
      <c r="J3" s="53">
        <f>+Districts!M4</f>
        <v>0.5</v>
      </c>
      <c r="K3" s="18"/>
      <c r="L3" s="18"/>
      <c r="M3" s="53">
        <f>+Districts!M5</f>
        <v>0.8</v>
      </c>
      <c r="N3" s="53">
        <f>+Districts!M6</f>
        <v>0.6</v>
      </c>
      <c r="O3" s="53">
        <f>+Districts!M9</f>
        <v>5728</v>
      </c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54">
        <f>+Districts!L3</f>
        <v>1</v>
      </c>
      <c r="AI3" s="54">
        <f>+Districts!L4</f>
        <v>0.5</v>
      </c>
      <c r="AJ3" s="54"/>
      <c r="AK3" s="54"/>
      <c r="AL3" s="18"/>
      <c r="AM3" s="18"/>
      <c r="AN3" s="54">
        <f>+Districts!L5</f>
        <v>0.8</v>
      </c>
      <c r="AO3" s="54">
        <f>+Districts!L6</f>
        <v>0.6</v>
      </c>
      <c r="AP3" s="54">
        <f>+Districts!L9</f>
        <v>5728</v>
      </c>
      <c r="AQ3" s="18"/>
      <c r="AR3" s="18"/>
      <c r="AS3" s="18"/>
    </row>
    <row r="4" ht="14.25" customHeight="1">
      <c r="A4" s="18"/>
      <c r="B4" s="18"/>
      <c r="C4" s="18"/>
      <c r="D4" s="18"/>
      <c r="E4" s="18"/>
      <c r="F4" s="18"/>
      <c r="G4" s="18"/>
      <c r="H4" s="18" t="s">
        <v>954</v>
      </c>
      <c r="I4" s="18" t="s">
        <v>955</v>
      </c>
      <c r="J4" s="18" t="s">
        <v>956</v>
      </c>
      <c r="K4" s="55" t="s">
        <v>957</v>
      </c>
      <c r="L4" s="56" t="s">
        <v>958</v>
      </c>
      <c r="M4" s="56" t="s">
        <v>959</v>
      </c>
      <c r="N4" s="8" t="s">
        <v>960</v>
      </c>
      <c r="O4" s="8" t="s">
        <v>961</v>
      </c>
      <c r="P4" s="8"/>
      <c r="Q4" s="18"/>
      <c r="R4" s="18"/>
      <c r="S4" s="18"/>
      <c r="T4" s="18"/>
      <c r="U4" s="18" t="s">
        <v>962</v>
      </c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 t="s">
        <v>954</v>
      </c>
      <c r="AH4" s="18" t="s">
        <v>955</v>
      </c>
      <c r="AI4" s="18" t="s">
        <v>956</v>
      </c>
      <c r="AJ4" s="18"/>
      <c r="AK4" s="18"/>
      <c r="AL4" s="55" t="s">
        <v>957</v>
      </c>
      <c r="AM4" s="56" t="s">
        <v>958</v>
      </c>
      <c r="AN4" s="56" t="s">
        <v>959</v>
      </c>
      <c r="AO4" s="8" t="s">
        <v>960</v>
      </c>
      <c r="AP4" s="8" t="s">
        <v>961</v>
      </c>
      <c r="AQ4" s="18"/>
      <c r="AR4" s="18"/>
      <c r="AS4" s="18"/>
    </row>
    <row r="5" ht="14.2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55"/>
      <c r="L5" s="18"/>
      <c r="M5" s="18"/>
      <c r="N5" s="3"/>
      <c r="O5" s="8"/>
      <c r="P5" s="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55"/>
      <c r="AM5" s="18"/>
      <c r="AN5" s="18"/>
      <c r="AO5" s="3"/>
      <c r="AP5" s="8"/>
      <c r="AQ5" s="18"/>
      <c r="AR5" s="18"/>
      <c r="AS5" s="18"/>
    </row>
    <row r="6" ht="14.25" customHeight="1">
      <c r="A6" s="18"/>
      <c r="B6" s="18"/>
      <c r="C6" s="18"/>
      <c r="D6" s="18"/>
      <c r="E6" s="18"/>
      <c r="F6" s="18"/>
      <c r="G6" s="18"/>
      <c r="H6" s="50"/>
      <c r="I6" s="50"/>
      <c r="J6" s="50"/>
      <c r="K6" s="57"/>
      <c r="L6" s="35"/>
      <c r="M6" s="35"/>
      <c r="N6" s="4"/>
      <c r="O6" s="4"/>
      <c r="P6" s="8"/>
      <c r="Q6" s="18"/>
      <c r="R6" s="18"/>
      <c r="S6" s="18"/>
      <c r="T6" s="18"/>
      <c r="U6" s="50"/>
      <c r="V6" s="50"/>
      <c r="W6" s="50"/>
      <c r="X6" s="50"/>
      <c r="Y6" s="50"/>
      <c r="Z6" s="18"/>
      <c r="AA6" s="18"/>
      <c r="AB6" s="18"/>
      <c r="AC6" s="18"/>
      <c r="AD6" s="18"/>
      <c r="AE6" s="18"/>
      <c r="AF6" s="18"/>
      <c r="AG6" s="50"/>
      <c r="AH6" s="50"/>
      <c r="AI6" s="50"/>
      <c r="AJ6" s="50"/>
      <c r="AK6" s="50"/>
      <c r="AL6" s="57"/>
      <c r="AM6" s="35"/>
      <c r="AN6" s="35"/>
      <c r="AO6" s="4"/>
      <c r="AP6" s="4"/>
      <c r="AQ6" s="18"/>
      <c r="AR6" s="18"/>
      <c r="AS6" s="18"/>
    </row>
    <row r="7" ht="14.25" customHeight="1">
      <c r="A7" s="18"/>
      <c r="B7" s="18"/>
      <c r="C7" s="18"/>
      <c r="D7" s="18"/>
      <c r="E7" s="18"/>
      <c r="F7" s="18"/>
      <c r="G7" s="18"/>
      <c r="H7" s="50"/>
      <c r="I7" s="50"/>
      <c r="J7" s="50"/>
      <c r="K7" s="57"/>
      <c r="L7" s="35"/>
      <c r="M7" s="58" t="s">
        <v>963</v>
      </c>
      <c r="N7" s="4" t="s">
        <v>964</v>
      </c>
      <c r="O7" s="35" t="s">
        <v>636</v>
      </c>
      <c r="P7" s="50"/>
      <c r="Q7" s="18"/>
      <c r="R7" s="18"/>
      <c r="S7" s="18"/>
      <c r="T7" s="18"/>
      <c r="U7" s="50"/>
      <c r="V7" s="50"/>
      <c r="W7" s="50"/>
      <c r="X7" s="50"/>
      <c r="Y7" s="50"/>
      <c r="Z7" s="18"/>
      <c r="AA7" s="18"/>
      <c r="AB7" s="18"/>
      <c r="AC7" s="18"/>
      <c r="AD7" s="18"/>
      <c r="AE7" s="18"/>
      <c r="AF7" s="18"/>
      <c r="AG7" s="50"/>
      <c r="AH7" s="50"/>
      <c r="AI7" s="50"/>
      <c r="AJ7" s="50"/>
      <c r="AK7" s="50"/>
      <c r="AL7" s="57"/>
      <c r="AM7" s="35"/>
      <c r="AN7" s="58" t="s">
        <v>963</v>
      </c>
      <c r="AO7" s="4" t="s">
        <v>964</v>
      </c>
      <c r="AP7" s="35" t="s">
        <v>636</v>
      </c>
      <c r="AQ7" s="18"/>
      <c r="AR7" s="18"/>
      <c r="AS7" s="18"/>
    </row>
    <row r="8" ht="14.25" customHeight="1">
      <c r="A8" s="18"/>
      <c r="B8" s="18"/>
      <c r="C8" s="18"/>
      <c r="D8" s="18"/>
      <c r="E8" s="18"/>
      <c r="F8" s="18"/>
      <c r="G8" s="18"/>
      <c r="H8" s="50"/>
      <c r="I8" s="50"/>
      <c r="J8" s="50"/>
      <c r="K8" s="57"/>
      <c r="L8" s="35"/>
      <c r="M8" s="35" t="str">
        <f t="shared" ref="M8:M9" si="1">+"(1,"&amp;+L4&amp;"/"</f>
        <v>(1,E/</v>
      </c>
      <c r="N8" s="4" t="str">
        <f t="shared" ref="N8:N9" si="2">"= "&amp;+H4&amp;" X "&amp;+M4&amp;" X"</f>
        <v>= A X F X</v>
      </c>
      <c r="O8" s="35" t="str">
        <f t="shared" ref="O8:O9" si="3">+"= "&amp;+N4&amp;" X"</f>
        <v>= G X</v>
      </c>
      <c r="P8" s="50"/>
      <c r="Q8" s="59" t="s">
        <v>965</v>
      </c>
      <c r="R8" s="59"/>
      <c r="S8" s="59"/>
      <c r="T8" s="59"/>
      <c r="U8" s="60"/>
      <c r="V8" s="60"/>
      <c r="W8" s="60"/>
      <c r="X8" s="60"/>
      <c r="Y8" s="50"/>
      <c r="Z8" s="18"/>
      <c r="AA8" s="18"/>
      <c r="AB8" s="18"/>
      <c r="AC8" s="18"/>
      <c r="AD8" s="18"/>
      <c r="AE8" s="18"/>
      <c r="AF8" s="18"/>
      <c r="AG8" s="50"/>
      <c r="AH8" s="50"/>
      <c r="AI8" s="50"/>
      <c r="AJ8" s="50"/>
      <c r="AK8" s="50"/>
      <c r="AL8" s="57"/>
      <c r="AM8" s="35"/>
      <c r="AN8" s="35" t="str">
        <f t="shared" ref="AN8:AN9" si="4">+"(1,"&amp;+AM4&amp;"/"</f>
        <v>(1,E/</v>
      </c>
      <c r="AO8" s="4" t="str">
        <f t="shared" ref="AO8:AO9" si="5">"= "&amp;+AG4&amp;" X "&amp;+AN4&amp;" X"</f>
        <v>= A X F X</v>
      </c>
      <c r="AP8" s="35" t="str">
        <f t="shared" ref="AP8:AP9" si="6">+"= "&amp;+AO4&amp;" X"</f>
        <v>= G X</v>
      </c>
      <c r="AQ8" s="18"/>
      <c r="AR8" s="18"/>
      <c r="AS8" s="18"/>
    </row>
    <row r="9" ht="14.25" customHeight="1">
      <c r="A9" s="61" t="s">
        <v>966</v>
      </c>
      <c r="B9" s="61" t="s">
        <v>967</v>
      </c>
      <c r="C9" s="61" t="s">
        <v>11</v>
      </c>
      <c r="D9" s="61" t="s">
        <v>968</v>
      </c>
      <c r="E9" s="61" t="s">
        <v>969</v>
      </c>
      <c r="F9" s="61" t="s">
        <v>970</v>
      </c>
      <c r="G9" s="61" t="s">
        <v>971</v>
      </c>
      <c r="H9" s="61" t="s">
        <v>972</v>
      </c>
      <c r="I9" s="61" t="s">
        <v>973</v>
      </c>
      <c r="J9" s="61" t="s">
        <v>974</v>
      </c>
      <c r="K9" s="61" t="s">
        <v>975</v>
      </c>
      <c r="L9" s="35" t="s">
        <v>976</v>
      </c>
      <c r="M9" s="35" t="str">
        <f t="shared" si="1"/>
        <v>(1,/</v>
      </c>
      <c r="N9" s="4" t="str">
        <f t="shared" si="2"/>
        <v>=  X  X</v>
      </c>
      <c r="O9" s="35" t="str">
        <f t="shared" si="3"/>
        <v>=  X</v>
      </c>
      <c r="P9" s="18"/>
      <c r="Q9" s="18"/>
      <c r="R9" s="18"/>
      <c r="S9" s="18"/>
      <c r="T9" s="18" t="s">
        <v>11</v>
      </c>
      <c r="U9" s="61" t="s">
        <v>972</v>
      </c>
      <c r="V9" s="61" t="s">
        <v>973</v>
      </c>
      <c r="W9" s="61" t="s">
        <v>974</v>
      </c>
      <c r="X9" s="50" t="s">
        <v>636</v>
      </c>
      <c r="Y9" s="50"/>
      <c r="Z9" s="61" t="s">
        <v>966</v>
      </c>
      <c r="AA9" s="61" t="s">
        <v>967</v>
      </c>
      <c r="AB9" s="61" t="s">
        <v>11</v>
      </c>
      <c r="AC9" s="61" t="s">
        <v>968</v>
      </c>
      <c r="AD9" s="61" t="s">
        <v>969</v>
      </c>
      <c r="AE9" s="61" t="s">
        <v>970</v>
      </c>
      <c r="AF9" s="61" t="s">
        <v>977</v>
      </c>
      <c r="AG9" s="61" t="s">
        <v>972</v>
      </c>
      <c r="AH9" s="61" t="s">
        <v>973</v>
      </c>
      <c r="AI9" s="61" t="s">
        <v>974</v>
      </c>
      <c r="AJ9" s="61" t="s">
        <v>978</v>
      </c>
      <c r="AK9" s="61"/>
      <c r="AL9" s="61" t="s">
        <v>975</v>
      </c>
      <c r="AM9" s="35" t="s">
        <v>976</v>
      </c>
      <c r="AN9" s="35" t="str">
        <f t="shared" si="4"/>
        <v>(1,/</v>
      </c>
      <c r="AO9" s="4" t="str">
        <f t="shared" si="5"/>
        <v>=  X  X</v>
      </c>
      <c r="AP9" s="35" t="str">
        <f t="shared" si="6"/>
        <v>=  X</v>
      </c>
      <c r="AQ9" s="61" t="s">
        <v>979</v>
      </c>
      <c r="AR9" s="18"/>
      <c r="AS9" s="18"/>
    </row>
    <row r="10" ht="14.2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57"/>
      <c r="L10" s="62"/>
      <c r="M10" s="62"/>
      <c r="N10" s="63"/>
      <c r="O10" s="64"/>
      <c r="P10" s="64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57"/>
      <c r="AM10" s="62"/>
      <c r="AN10" s="62"/>
      <c r="AO10" s="63"/>
      <c r="AP10" s="64"/>
      <c r="AQ10" s="18"/>
      <c r="AR10" s="18">
        <f>1245+(0.5*459)</f>
        <v>1474.5</v>
      </c>
      <c r="AS10" s="18"/>
    </row>
    <row r="11" ht="14.25" customHeight="1">
      <c r="A11" s="18"/>
      <c r="B11" s="18"/>
      <c r="C11" s="18"/>
      <c r="D11" s="18"/>
      <c r="E11" s="18"/>
      <c r="F11" s="18"/>
      <c r="G11" s="18"/>
      <c r="H11" s="3">
        <f t="shared" ref="H11:K11" si="7">SUM(H13:H2340)</f>
        <v>871684</v>
      </c>
      <c r="I11" s="3">
        <f t="shared" si="7"/>
        <v>225640</v>
      </c>
      <c r="J11" s="3">
        <f t="shared" si="7"/>
        <v>54849</v>
      </c>
      <c r="K11" s="65">
        <f t="shared" si="7"/>
        <v>253064.5</v>
      </c>
      <c r="L11" s="65" t="s">
        <v>980</v>
      </c>
      <c r="M11" s="65" t="s">
        <v>980</v>
      </c>
      <c r="N11" s="65">
        <f t="shared" ref="N11:O11" si="8">SUM(N13:N2340)</f>
        <v>80630.24</v>
      </c>
      <c r="O11" s="65">
        <f t="shared" si="8"/>
        <v>461850014.7</v>
      </c>
      <c r="P11" s="65"/>
      <c r="Q11" s="18"/>
      <c r="R11" s="18"/>
      <c r="S11" s="18"/>
      <c r="T11" s="18"/>
      <c r="U11" s="3">
        <f t="shared" ref="U11:X11" si="9">SUM(U13:U671)</f>
        <v>871684</v>
      </c>
      <c r="V11" s="3">
        <f t="shared" si="9"/>
        <v>225640</v>
      </c>
      <c r="W11" s="3">
        <f t="shared" si="9"/>
        <v>54849</v>
      </c>
      <c r="X11" s="3">
        <f t="shared" si="9"/>
        <v>461850014.7</v>
      </c>
      <c r="Y11" s="3"/>
      <c r="Z11" s="18"/>
      <c r="AA11" s="18"/>
      <c r="AB11" s="18"/>
      <c r="AC11" s="18"/>
      <c r="AD11" s="18"/>
      <c r="AE11" s="18"/>
      <c r="AF11" s="18"/>
      <c r="AG11" s="3">
        <f t="shared" ref="AG11:AJ11" si="10">SUM(AG13:AG2340)</f>
        <v>871684</v>
      </c>
      <c r="AH11" s="3">
        <f t="shared" si="10"/>
        <v>225640</v>
      </c>
      <c r="AI11" s="3">
        <f t="shared" si="10"/>
        <v>54849</v>
      </c>
      <c r="AJ11" s="3">
        <f t="shared" si="10"/>
        <v>253064.5</v>
      </c>
      <c r="AK11" s="3"/>
      <c r="AL11" s="65">
        <f>SUM(AL13:AL2340)</f>
        <v>253064.5</v>
      </c>
      <c r="AM11" s="65" t="s">
        <v>980</v>
      </c>
      <c r="AN11" s="65" t="s">
        <v>980</v>
      </c>
      <c r="AO11" s="65">
        <f t="shared" ref="AO11:AP11" si="11">SUM(AO13:AO2340)</f>
        <v>80630.24</v>
      </c>
      <c r="AP11" s="65">
        <f t="shared" si="11"/>
        <v>461850014.7</v>
      </c>
      <c r="AQ11" s="3">
        <f>+AP11/AG11</f>
        <v>529.8365173</v>
      </c>
      <c r="AR11" s="18">
        <f>+AP11/AL11</f>
        <v>1825.028855</v>
      </c>
      <c r="AS11" s="66">
        <f>+AR10*AR11</f>
        <v>2691005.047</v>
      </c>
    </row>
    <row r="12" ht="14.2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65"/>
      <c r="L12" s="67"/>
      <c r="M12" s="67"/>
      <c r="N12" s="67"/>
      <c r="O12" s="67"/>
      <c r="P12" s="67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65"/>
      <c r="AM12" s="67"/>
      <c r="AN12" s="67"/>
      <c r="AO12" s="67"/>
      <c r="AP12" s="67"/>
      <c r="AQ12" s="18"/>
      <c r="AR12" s="18"/>
      <c r="AS12" s="18"/>
    </row>
    <row r="13" ht="14.25" customHeight="1">
      <c r="A13" s="68">
        <v>1.0</v>
      </c>
      <c r="B13" s="69">
        <v>1.0</v>
      </c>
      <c r="C13" s="18" t="s">
        <v>981</v>
      </c>
      <c r="D13" s="68">
        <v>1.0</v>
      </c>
      <c r="E13" s="69">
        <v>1.0</v>
      </c>
      <c r="F13" s="69">
        <v>1.0</v>
      </c>
      <c r="G13" s="70" t="s">
        <v>982</v>
      </c>
      <c r="H13" s="69">
        <v>591.0</v>
      </c>
      <c r="I13" s="69">
        <v>135.0</v>
      </c>
      <c r="J13" s="69">
        <v>54.0</v>
      </c>
      <c r="K13" s="29">
        <f t="shared" ref="K13:K2308" si="13">ROUND((I$3*I13)+(J13*J$3),1)</f>
        <v>162</v>
      </c>
      <c r="L13" s="71">
        <f t="shared" ref="L13:L2308" si="14">ROUND(K13/H13,4)</f>
        <v>0.2741</v>
      </c>
      <c r="M13" s="71">
        <f t="shared" ref="M13:M2308" si="15">ROUND(MIN(1,L13/M$3),4)</f>
        <v>0.3426</v>
      </c>
      <c r="N13" s="72">
        <f t="shared" ref="N13:N2308" si="16">ROUND(K13*M13*N$3,2)</f>
        <v>33.3</v>
      </c>
      <c r="O13" s="8">
        <f t="shared" ref="O13:O2308" si="17">ROUND(N13*O$3,2)</f>
        <v>190742.4</v>
      </c>
      <c r="P13" s="73"/>
      <c r="Q13" s="22">
        <v>1.0</v>
      </c>
      <c r="R13" s="49">
        <v>1.0</v>
      </c>
      <c r="S13" s="74"/>
      <c r="T13" s="75" t="s">
        <v>981</v>
      </c>
      <c r="U13" s="3">
        <f t="shared" ref="U13:W13" si="12">SUMIF($A$13:$A$2340,$Q13,H$13:H$2340)</f>
        <v>1121</v>
      </c>
      <c r="V13" s="3">
        <f t="shared" si="12"/>
        <v>294</v>
      </c>
      <c r="W13" s="3">
        <f t="shared" si="12"/>
        <v>97</v>
      </c>
      <c r="X13" s="3">
        <f t="shared" ref="X13:X671" si="19">SUMIF($A$13:$A$2340,$Q13,O$13:O$2340)</f>
        <v>456464.32</v>
      </c>
      <c r="Y13" s="3"/>
      <c r="Z13" s="68">
        <v>1.0</v>
      </c>
      <c r="AA13" s="69">
        <v>1.0</v>
      </c>
      <c r="AB13" s="18" t="s">
        <v>981</v>
      </c>
      <c r="AC13" s="68">
        <v>1.0</v>
      </c>
      <c r="AD13" s="69">
        <v>1.0</v>
      </c>
      <c r="AE13" s="69">
        <v>1.0</v>
      </c>
      <c r="AF13" s="70" t="s">
        <v>982</v>
      </c>
      <c r="AG13" s="69">
        <v>591.0</v>
      </c>
      <c r="AH13" s="69">
        <v>135.0</v>
      </c>
      <c r="AI13" s="69">
        <v>54.0</v>
      </c>
      <c r="AJ13" s="29">
        <f t="shared" ref="AJ13:AJ2308" si="20">ROUND((AH$3*AH13)+(AI13*AI$3),1)</f>
        <v>162</v>
      </c>
      <c r="AK13" s="76">
        <f t="shared" ref="AK13:AK2308" si="21">+AJ13/AG13</f>
        <v>0.2741116751</v>
      </c>
      <c r="AL13" s="29">
        <f t="shared" ref="AL13:AL2308" si="22">ROUND((AH$3*AH13)+(AI13*AI$3),1)</f>
        <v>162</v>
      </c>
      <c r="AM13" s="71">
        <f t="shared" ref="AM13:AM2308" si="23">ROUND(AL13/AG13,4)</f>
        <v>0.2741</v>
      </c>
      <c r="AN13" s="71">
        <f t="shared" ref="AN13:AN2308" si="24">ROUND(MIN(1,AM13/AN$3),4)</f>
        <v>0.3426</v>
      </c>
      <c r="AO13" s="72">
        <f t="shared" ref="AO13:AO2308" si="25">ROUND(AL13*AN13*AO$3,2)</f>
        <v>33.3</v>
      </c>
      <c r="AP13" s="73">
        <f t="shared" ref="AP13:AP2308" si="26">ROUND(AO13*AP$3,2)</f>
        <v>190742.4</v>
      </c>
      <c r="AQ13" s="3">
        <f t="shared" ref="AQ13:AQ2308" si="27">+AP13/AG13</f>
        <v>322.7451777</v>
      </c>
      <c r="AR13" s="18"/>
      <c r="AS13" s="18"/>
    </row>
    <row r="14" ht="14.25" customHeight="1">
      <c r="A14" s="68">
        <v>1.0</v>
      </c>
      <c r="B14" s="69">
        <v>1.0</v>
      </c>
      <c r="C14" s="18" t="s">
        <v>981</v>
      </c>
      <c r="D14" s="68">
        <v>1.0</v>
      </c>
      <c r="E14" s="69">
        <v>1.0</v>
      </c>
      <c r="F14" s="69">
        <v>2.0</v>
      </c>
      <c r="G14" s="70" t="s">
        <v>983</v>
      </c>
      <c r="H14" s="69">
        <v>518.0</v>
      </c>
      <c r="I14" s="69">
        <v>157.0</v>
      </c>
      <c r="J14" s="69">
        <v>43.0</v>
      </c>
      <c r="K14" s="29">
        <f t="shared" si="13"/>
        <v>178.5</v>
      </c>
      <c r="L14" s="71">
        <f t="shared" si="14"/>
        <v>0.3446</v>
      </c>
      <c r="M14" s="71">
        <f t="shared" si="15"/>
        <v>0.4308</v>
      </c>
      <c r="N14" s="72">
        <f t="shared" si="16"/>
        <v>46.14</v>
      </c>
      <c r="O14" s="8">
        <f t="shared" si="17"/>
        <v>264289.92</v>
      </c>
      <c r="P14" s="73"/>
      <c r="Q14" s="22">
        <v>1.2</v>
      </c>
      <c r="R14" s="49">
        <v>3.0</v>
      </c>
      <c r="S14" s="74"/>
      <c r="T14" s="75" t="s">
        <v>984</v>
      </c>
      <c r="U14" s="3">
        <f t="shared" ref="U14:W14" si="18">SUMIF($A$13:$A$2340,$Q14,H$13:H$2340)</f>
        <v>32713</v>
      </c>
      <c r="V14" s="3">
        <f t="shared" si="18"/>
        <v>15765</v>
      </c>
      <c r="W14" s="3">
        <f t="shared" si="18"/>
        <v>1733</v>
      </c>
      <c r="X14" s="3">
        <f t="shared" si="19"/>
        <v>43077023.04</v>
      </c>
      <c r="Y14" s="3"/>
      <c r="Z14" s="68">
        <v>1.0</v>
      </c>
      <c r="AA14" s="69">
        <v>1.0</v>
      </c>
      <c r="AB14" s="18" t="s">
        <v>981</v>
      </c>
      <c r="AC14" s="68">
        <v>1.0</v>
      </c>
      <c r="AD14" s="69">
        <v>1.0</v>
      </c>
      <c r="AE14" s="69">
        <v>2.0</v>
      </c>
      <c r="AF14" s="70" t="s">
        <v>983</v>
      </c>
      <c r="AG14" s="69">
        <v>518.0</v>
      </c>
      <c r="AH14" s="69">
        <v>157.0</v>
      </c>
      <c r="AI14" s="69">
        <v>43.0</v>
      </c>
      <c r="AJ14" s="29">
        <f t="shared" si="20"/>
        <v>178.5</v>
      </c>
      <c r="AK14" s="76">
        <f t="shared" si="21"/>
        <v>0.3445945946</v>
      </c>
      <c r="AL14" s="29">
        <f t="shared" si="22"/>
        <v>178.5</v>
      </c>
      <c r="AM14" s="71">
        <f t="shared" si="23"/>
        <v>0.3446</v>
      </c>
      <c r="AN14" s="71">
        <f t="shared" si="24"/>
        <v>0.4308</v>
      </c>
      <c r="AO14" s="72">
        <f t="shared" si="25"/>
        <v>46.14</v>
      </c>
      <c r="AP14" s="73">
        <f t="shared" si="26"/>
        <v>264289.92</v>
      </c>
      <c r="AQ14" s="3">
        <f t="shared" si="27"/>
        <v>510.2122008</v>
      </c>
      <c r="AR14" s="18"/>
      <c r="AS14" s="18"/>
    </row>
    <row r="15" ht="14.25" customHeight="1">
      <c r="A15" s="68">
        <v>1.0</v>
      </c>
      <c r="B15" s="69">
        <v>1.0</v>
      </c>
      <c r="C15" s="18" t="s">
        <v>981</v>
      </c>
      <c r="D15" s="68">
        <v>1.0</v>
      </c>
      <c r="E15" s="69">
        <v>1.0</v>
      </c>
      <c r="F15" s="69">
        <v>6.0</v>
      </c>
      <c r="G15" s="70" t="s">
        <v>985</v>
      </c>
      <c r="H15" s="69">
        <v>12.0</v>
      </c>
      <c r="I15" s="69">
        <v>2.0</v>
      </c>
      <c r="J15" s="69">
        <v>0.0</v>
      </c>
      <c r="K15" s="29">
        <f t="shared" si="13"/>
        <v>2</v>
      </c>
      <c r="L15" s="71">
        <f t="shared" si="14"/>
        <v>0.1667</v>
      </c>
      <c r="M15" s="71">
        <f t="shared" si="15"/>
        <v>0.2084</v>
      </c>
      <c r="N15" s="72">
        <f t="shared" si="16"/>
        <v>0.25</v>
      </c>
      <c r="O15" s="8">
        <f t="shared" si="17"/>
        <v>1432</v>
      </c>
      <c r="P15" s="73"/>
      <c r="Q15" s="22">
        <v>2.0</v>
      </c>
      <c r="R15" s="49">
        <v>1.0</v>
      </c>
      <c r="S15" s="74"/>
      <c r="T15" s="75" t="s">
        <v>986</v>
      </c>
      <c r="U15" s="3">
        <f t="shared" ref="U15:W15" si="28">SUMIF($A$13:$A$2340,$Q15,H$13:H$2340)</f>
        <v>232</v>
      </c>
      <c r="V15" s="3">
        <f t="shared" si="28"/>
        <v>94</v>
      </c>
      <c r="W15" s="3">
        <f t="shared" si="28"/>
        <v>25</v>
      </c>
      <c r="X15" s="3">
        <f t="shared" si="19"/>
        <v>210103.04</v>
      </c>
      <c r="Y15" s="3"/>
      <c r="Z15" s="68">
        <v>1.0</v>
      </c>
      <c r="AA15" s="69">
        <v>1.0</v>
      </c>
      <c r="AB15" s="18" t="s">
        <v>981</v>
      </c>
      <c r="AC15" s="68">
        <v>1.0</v>
      </c>
      <c r="AD15" s="69">
        <v>1.0</v>
      </c>
      <c r="AE15" s="69">
        <v>6.0</v>
      </c>
      <c r="AF15" s="70" t="s">
        <v>985</v>
      </c>
      <c r="AG15" s="69">
        <v>12.0</v>
      </c>
      <c r="AH15" s="69">
        <v>2.0</v>
      </c>
      <c r="AI15" s="69">
        <v>0.0</v>
      </c>
      <c r="AJ15" s="29">
        <f t="shared" si="20"/>
        <v>2</v>
      </c>
      <c r="AK15" s="76">
        <f t="shared" si="21"/>
        <v>0.1666666667</v>
      </c>
      <c r="AL15" s="29">
        <f t="shared" si="22"/>
        <v>2</v>
      </c>
      <c r="AM15" s="71">
        <f t="shared" si="23"/>
        <v>0.1667</v>
      </c>
      <c r="AN15" s="71">
        <f t="shared" si="24"/>
        <v>0.2084</v>
      </c>
      <c r="AO15" s="72">
        <f t="shared" si="25"/>
        <v>0.25</v>
      </c>
      <c r="AP15" s="73">
        <f t="shared" si="26"/>
        <v>1432</v>
      </c>
      <c r="AQ15" s="3">
        <f t="shared" si="27"/>
        <v>119.3333333</v>
      </c>
      <c r="AR15" s="18"/>
      <c r="AS15" s="18"/>
    </row>
    <row r="16" ht="14.25" customHeight="1">
      <c r="A16" s="77">
        <v>1.2</v>
      </c>
      <c r="B16" s="69">
        <v>3.0</v>
      </c>
      <c r="C16" s="18" t="s">
        <v>984</v>
      </c>
      <c r="D16" s="77">
        <v>1.2</v>
      </c>
      <c r="E16" s="69">
        <v>3.0</v>
      </c>
      <c r="F16" s="69">
        <v>103.0</v>
      </c>
      <c r="G16" s="70" t="s">
        <v>987</v>
      </c>
      <c r="H16" s="69">
        <v>527.0</v>
      </c>
      <c r="I16" s="69">
        <v>100.0</v>
      </c>
      <c r="J16" s="69">
        <v>12.0</v>
      </c>
      <c r="K16" s="29">
        <f t="shared" si="13"/>
        <v>106</v>
      </c>
      <c r="L16" s="71">
        <f t="shared" si="14"/>
        <v>0.2011</v>
      </c>
      <c r="M16" s="71">
        <f t="shared" si="15"/>
        <v>0.2514</v>
      </c>
      <c r="N16" s="72">
        <f t="shared" si="16"/>
        <v>15.99</v>
      </c>
      <c r="O16" s="8">
        <f t="shared" si="17"/>
        <v>91590.72</v>
      </c>
      <c r="P16" s="73"/>
      <c r="Q16" s="22">
        <v>4.0</v>
      </c>
      <c r="R16" s="49">
        <v>1.0</v>
      </c>
      <c r="S16" s="74"/>
      <c r="T16" s="75" t="s">
        <v>988</v>
      </c>
      <c r="U16" s="3">
        <f t="shared" ref="U16:W16" si="29">SUMIF($A$13:$A$2340,$Q16,H$13:H$2340)</f>
        <v>414</v>
      </c>
      <c r="V16" s="3">
        <f t="shared" si="29"/>
        <v>147</v>
      </c>
      <c r="W16" s="3">
        <f t="shared" si="29"/>
        <v>21</v>
      </c>
      <c r="X16" s="3">
        <f t="shared" si="19"/>
        <v>258504.64</v>
      </c>
      <c r="Y16" s="3"/>
      <c r="Z16" s="77">
        <v>1.2</v>
      </c>
      <c r="AA16" s="69">
        <v>3.0</v>
      </c>
      <c r="AB16" s="18" t="s">
        <v>984</v>
      </c>
      <c r="AC16" s="77">
        <v>1.2</v>
      </c>
      <c r="AD16" s="69">
        <v>3.0</v>
      </c>
      <c r="AE16" s="69">
        <v>103.0</v>
      </c>
      <c r="AF16" s="70" t="s">
        <v>987</v>
      </c>
      <c r="AG16" s="69">
        <v>527.0</v>
      </c>
      <c r="AH16" s="69">
        <v>100.0</v>
      </c>
      <c r="AI16" s="69">
        <v>12.0</v>
      </c>
      <c r="AJ16" s="29">
        <f t="shared" si="20"/>
        <v>106</v>
      </c>
      <c r="AK16" s="76">
        <f t="shared" si="21"/>
        <v>0.2011385199</v>
      </c>
      <c r="AL16" s="29">
        <f t="shared" si="22"/>
        <v>106</v>
      </c>
      <c r="AM16" s="71">
        <f t="shared" si="23"/>
        <v>0.2011</v>
      </c>
      <c r="AN16" s="71">
        <f t="shared" si="24"/>
        <v>0.2514</v>
      </c>
      <c r="AO16" s="72">
        <f t="shared" si="25"/>
        <v>15.99</v>
      </c>
      <c r="AP16" s="73">
        <f t="shared" si="26"/>
        <v>91590.72</v>
      </c>
      <c r="AQ16" s="3">
        <f t="shared" si="27"/>
        <v>173.7964326</v>
      </c>
      <c r="AR16" s="18"/>
      <c r="AS16" s="18"/>
    </row>
    <row r="17" ht="14.25" customHeight="1">
      <c r="A17" s="77">
        <v>1.2</v>
      </c>
      <c r="B17" s="69">
        <v>3.0</v>
      </c>
      <c r="C17" s="18" t="s">
        <v>984</v>
      </c>
      <c r="D17" s="77">
        <v>1.2</v>
      </c>
      <c r="E17" s="69">
        <v>3.0</v>
      </c>
      <c r="F17" s="69">
        <v>104.0</v>
      </c>
      <c r="G17" s="70" t="s">
        <v>989</v>
      </c>
      <c r="H17" s="69">
        <v>455.0</v>
      </c>
      <c r="I17" s="69">
        <v>21.0</v>
      </c>
      <c r="J17" s="69">
        <v>3.0</v>
      </c>
      <c r="K17" s="29">
        <f t="shared" si="13"/>
        <v>22.5</v>
      </c>
      <c r="L17" s="71">
        <f t="shared" si="14"/>
        <v>0.0495</v>
      </c>
      <c r="M17" s="71">
        <f t="shared" si="15"/>
        <v>0.0619</v>
      </c>
      <c r="N17" s="72">
        <f t="shared" si="16"/>
        <v>0.84</v>
      </c>
      <c r="O17" s="8">
        <f t="shared" si="17"/>
        <v>4811.52</v>
      </c>
      <c r="P17" s="73"/>
      <c r="Q17" s="22">
        <v>6.0</v>
      </c>
      <c r="R17" s="49">
        <v>3.0</v>
      </c>
      <c r="S17" s="74"/>
      <c r="T17" s="75" t="s">
        <v>990</v>
      </c>
      <c r="U17" s="3">
        <f t="shared" ref="U17:W17" si="30">SUMIF($A$13:$A$2340,$Q17,H$13:H$2340)</f>
        <v>3176</v>
      </c>
      <c r="V17" s="3">
        <f t="shared" si="30"/>
        <v>1150</v>
      </c>
      <c r="W17" s="3">
        <f t="shared" si="30"/>
        <v>368</v>
      </c>
      <c r="X17" s="3">
        <f t="shared" si="19"/>
        <v>2460920.64</v>
      </c>
      <c r="Y17" s="3"/>
      <c r="Z17" s="77">
        <v>1.2</v>
      </c>
      <c r="AA17" s="69">
        <v>3.0</v>
      </c>
      <c r="AB17" s="18" t="s">
        <v>984</v>
      </c>
      <c r="AC17" s="77">
        <v>1.2</v>
      </c>
      <c r="AD17" s="69">
        <v>3.0</v>
      </c>
      <c r="AE17" s="69">
        <v>104.0</v>
      </c>
      <c r="AF17" s="70" t="s">
        <v>989</v>
      </c>
      <c r="AG17" s="69">
        <v>455.0</v>
      </c>
      <c r="AH17" s="69">
        <v>21.0</v>
      </c>
      <c r="AI17" s="69">
        <v>3.0</v>
      </c>
      <c r="AJ17" s="29">
        <f t="shared" si="20"/>
        <v>22.5</v>
      </c>
      <c r="AK17" s="76">
        <f t="shared" si="21"/>
        <v>0.04945054945</v>
      </c>
      <c r="AL17" s="29">
        <f t="shared" si="22"/>
        <v>22.5</v>
      </c>
      <c r="AM17" s="71">
        <f t="shared" si="23"/>
        <v>0.0495</v>
      </c>
      <c r="AN17" s="71">
        <f t="shared" si="24"/>
        <v>0.0619</v>
      </c>
      <c r="AO17" s="72">
        <f t="shared" si="25"/>
        <v>0.84</v>
      </c>
      <c r="AP17" s="73">
        <f t="shared" si="26"/>
        <v>4811.52</v>
      </c>
      <c r="AQ17" s="3">
        <f t="shared" si="27"/>
        <v>10.57476923</v>
      </c>
      <c r="AR17" s="18"/>
      <c r="AS17" s="18"/>
    </row>
    <row r="18" ht="14.25" customHeight="1">
      <c r="A18" s="77">
        <v>1.2</v>
      </c>
      <c r="B18" s="69">
        <v>3.0</v>
      </c>
      <c r="C18" s="18" t="s">
        <v>984</v>
      </c>
      <c r="D18" s="77">
        <v>1.2</v>
      </c>
      <c r="E18" s="69">
        <v>3.0</v>
      </c>
      <c r="F18" s="69">
        <v>105.0</v>
      </c>
      <c r="G18" s="70" t="s">
        <v>991</v>
      </c>
      <c r="H18" s="69">
        <v>494.0</v>
      </c>
      <c r="I18" s="69">
        <v>264.0</v>
      </c>
      <c r="J18" s="69">
        <v>35.0</v>
      </c>
      <c r="K18" s="29">
        <f t="shared" si="13"/>
        <v>281.5</v>
      </c>
      <c r="L18" s="71">
        <f t="shared" si="14"/>
        <v>0.5698</v>
      </c>
      <c r="M18" s="71">
        <f t="shared" si="15"/>
        <v>0.7123</v>
      </c>
      <c r="N18" s="72">
        <f t="shared" si="16"/>
        <v>120.31</v>
      </c>
      <c r="O18" s="8">
        <f t="shared" si="17"/>
        <v>689135.68</v>
      </c>
      <c r="P18" s="73"/>
      <c r="Q18" s="22">
        <v>11.0</v>
      </c>
      <c r="R18" s="49">
        <v>1.0</v>
      </c>
      <c r="S18" s="74"/>
      <c r="T18" s="75" t="s">
        <v>992</v>
      </c>
      <c r="U18" s="3">
        <f t="shared" ref="U18:W18" si="31">SUMIF($A$13:$A$2340,$Q18,H$13:H$2340)</f>
        <v>37719</v>
      </c>
      <c r="V18" s="3">
        <f t="shared" si="31"/>
        <v>8352</v>
      </c>
      <c r="W18" s="3">
        <f t="shared" si="31"/>
        <v>2688</v>
      </c>
      <c r="X18" s="3">
        <f t="shared" si="19"/>
        <v>12504510.4</v>
      </c>
      <c r="Y18" s="3"/>
      <c r="Z18" s="77">
        <v>1.2</v>
      </c>
      <c r="AA18" s="69">
        <v>3.0</v>
      </c>
      <c r="AB18" s="18" t="s">
        <v>984</v>
      </c>
      <c r="AC18" s="77">
        <v>1.2</v>
      </c>
      <c r="AD18" s="69">
        <v>3.0</v>
      </c>
      <c r="AE18" s="69">
        <v>105.0</v>
      </c>
      <c r="AF18" s="70" t="s">
        <v>991</v>
      </c>
      <c r="AG18" s="69">
        <v>494.0</v>
      </c>
      <c r="AH18" s="69">
        <v>264.0</v>
      </c>
      <c r="AI18" s="69">
        <v>35.0</v>
      </c>
      <c r="AJ18" s="29">
        <f t="shared" si="20"/>
        <v>281.5</v>
      </c>
      <c r="AK18" s="76">
        <f t="shared" si="21"/>
        <v>0.5698380567</v>
      </c>
      <c r="AL18" s="29">
        <f t="shared" si="22"/>
        <v>281.5</v>
      </c>
      <c r="AM18" s="71">
        <f t="shared" si="23"/>
        <v>0.5698</v>
      </c>
      <c r="AN18" s="71">
        <f t="shared" si="24"/>
        <v>0.7123</v>
      </c>
      <c r="AO18" s="72">
        <f t="shared" si="25"/>
        <v>120.31</v>
      </c>
      <c r="AP18" s="73">
        <f t="shared" si="26"/>
        <v>689135.68</v>
      </c>
      <c r="AQ18" s="3">
        <f t="shared" si="27"/>
        <v>1395.011498</v>
      </c>
      <c r="AR18" s="18"/>
      <c r="AS18" s="18"/>
    </row>
    <row r="19" ht="14.25" customHeight="1">
      <c r="A19" s="77">
        <v>1.2</v>
      </c>
      <c r="B19" s="69">
        <v>3.0</v>
      </c>
      <c r="C19" s="18" t="s">
        <v>984</v>
      </c>
      <c r="D19" s="77">
        <v>1.2</v>
      </c>
      <c r="E19" s="69">
        <v>3.0</v>
      </c>
      <c r="F19" s="69">
        <v>106.0</v>
      </c>
      <c r="G19" s="70" t="s">
        <v>993</v>
      </c>
      <c r="H19" s="69">
        <v>624.0</v>
      </c>
      <c r="I19" s="69">
        <v>241.0</v>
      </c>
      <c r="J19" s="69">
        <v>20.0</v>
      </c>
      <c r="K19" s="29">
        <f t="shared" si="13"/>
        <v>251</v>
      </c>
      <c r="L19" s="71">
        <f t="shared" si="14"/>
        <v>0.4022</v>
      </c>
      <c r="M19" s="71">
        <f t="shared" si="15"/>
        <v>0.5028</v>
      </c>
      <c r="N19" s="72">
        <f t="shared" si="16"/>
        <v>75.72</v>
      </c>
      <c r="O19" s="8">
        <f t="shared" si="17"/>
        <v>433724.16</v>
      </c>
      <c r="P19" s="73"/>
      <c r="Q19" s="22">
        <v>12.0</v>
      </c>
      <c r="R19" s="49">
        <v>1.0</v>
      </c>
      <c r="S19" s="74"/>
      <c r="T19" s="75" t="s">
        <v>994</v>
      </c>
      <c r="U19" s="3">
        <f t="shared" ref="U19:W19" si="32">SUMIF($A$13:$A$2340,$Q19,H$13:H$2340)</f>
        <v>6659</v>
      </c>
      <c r="V19" s="3">
        <f t="shared" si="32"/>
        <v>682</v>
      </c>
      <c r="W19" s="3">
        <f t="shared" si="32"/>
        <v>198</v>
      </c>
      <c r="X19" s="3">
        <f t="shared" si="19"/>
        <v>512369.6</v>
      </c>
      <c r="Y19" s="3"/>
      <c r="Z19" s="77">
        <v>1.2</v>
      </c>
      <c r="AA19" s="69">
        <v>3.0</v>
      </c>
      <c r="AB19" s="18" t="s">
        <v>984</v>
      </c>
      <c r="AC19" s="77">
        <v>1.2</v>
      </c>
      <c r="AD19" s="69">
        <v>3.0</v>
      </c>
      <c r="AE19" s="69">
        <v>106.0</v>
      </c>
      <c r="AF19" s="70" t="s">
        <v>993</v>
      </c>
      <c r="AG19" s="69">
        <v>624.0</v>
      </c>
      <c r="AH19" s="69">
        <v>241.0</v>
      </c>
      <c r="AI19" s="69">
        <v>20.0</v>
      </c>
      <c r="AJ19" s="29">
        <f t="shared" si="20"/>
        <v>251</v>
      </c>
      <c r="AK19" s="76">
        <f t="shared" si="21"/>
        <v>0.4022435897</v>
      </c>
      <c r="AL19" s="29">
        <f t="shared" si="22"/>
        <v>251</v>
      </c>
      <c r="AM19" s="71">
        <f t="shared" si="23"/>
        <v>0.4022</v>
      </c>
      <c r="AN19" s="71">
        <f t="shared" si="24"/>
        <v>0.5028</v>
      </c>
      <c r="AO19" s="72">
        <f t="shared" si="25"/>
        <v>75.72</v>
      </c>
      <c r="AP19" s="73">
        <f t="shared" si="26"/>
        <v>433724.16</v>
      </c>
      <c r="AQ19" s="3">
        <f t="shared" si="27"/>
        <v>695.0707692</v>
      </c>
      <c r="AR19" s="18"/>
      <c r="AS19" s="18"/>
    </row>
    <row r="20" ht="14.25" customHeight="1">
      <c r="A20" s="77">
        <v>1.2</v>
      </c>
      <c r="B20" s="69">
        <v>3.0</v>
      </c>
      <c r="C20" s="18" t="s">
        <v>984</v>
      </c>
      <c r="D20" s="77">
        <v>1.2</v>
      </c>
      <c r="E20" s="69">
        <v>3.0</v>
      </c>
      <c r="F20" s="69">
        <v>107.0</v>
      </c>
      <c r="G20" s="70" t="s">
        <v>995</v>
      </c>
      <c r="H20" s="69">
        <v>298.0</v>
      </c>
      <c r="I20" s="69">
        <v>249.0</v>
      </c>
      <c r="J20" s="69">
        <v>3.0</v>
      </c>
      <c r="K20" s="29">
        <f t="shared" si="13"/>
        <v>250.5</v>
      </c>
      <c r="L20" s="71">
        <f t="shared" si="14"/>
        <v>0.8406</v>
      </c>
      <c r="M20" s="71">
        <f t="shared" si="15"/>
        <v>1</v>
      </c>
      <c r="N20" s="72">
        <f t="shared" si="16"/>
        <v>150.3</v>
      </c>
      <c r="O20" s="8">
        <f t="shared" si="17"/>
        <v>860918.4</v>
      </c>
      <c r="P20" s="73"/>
      <c r="Q20" s="22">
        <v>13.0</v>
      </c>
      <c r="R20" s="49">
        <v>1.0</v>
      </c>
      <c r="S20" s="74"/>
      <c r="T20" s="75" t="s">
        <v>996</v>
      </c>
      <c r="U20" s="3">
        <f t="shared" ref="U20:W20" si="33">SUMIF($A$13:$A$2340,$Q20,H$13:H$2340)</f>
        <v>3142</v>
      </c>
      <c r="V20" s="3">
        <f t="shared" si="33"/>
        <v>1849</v>
      </c>
      <c r="W20" s="3">
        <f t="shared" si="33"/>
        <v>489</v>
      </c>
      <c r="X20" s="3">
        <f t="shared" si="19"/>
        <v>6007640.96</v>
      </c>
      <c r="Y20" s="3"/>
      <c r="Z20" s="77">
        <v>1.2</v>
      </c>
      <c r="AA20" s="69">
        <v>3.0</v>
      </c>
      <c r="AB20" s="18" t="s">
        <v>984</v>
      </c>
      <c r="AC20" s="77">
        <v>1.2</v>
      </c>
      <c r="AD20" s="69">
        <v>3.0</v>
      </c>
      <c r="AE20" s="69">
        <v>107.0</v>
      </c>
      <c r="AF20" s="70" t="s">
        <v>995</v>
      </c>
      <c r="AG20" s="69">
        <v>298.0</v>
      </c>
      <c r="AH20" s="69">
        <v>249.0</v>
      </c>
      <c r="AI20" s="69">
        <v>3.0</v>
      </c>
      <c r="AJ20" s="29">
        <f t="shared" si="20"/>
        <v>250.5</v>
      </c>
      <c r="AK20" s="76">
        <f t="shared" si="21"/>
        <v>0.8406040268</v>
      </c>
      <c r="AL20" s="29">
        <f t="shared" si="22"/>
        <v>250.5</v>
      </c>
      <c r="AM20" s="71">
        <f t="shared" si="23"/>
        <v>0.8406</v>
      </c>
      <c r="AN20" s="71">
        <f t="shared" si="24"/>
        <v>1</v>
      </c>
      <c r="AO20" s="72">
        <f t="shared" si="25"/>
        <v>150.3</v>
      </c>
      <c r="AP20" s="73">
        <f t="shared" si="26"/>
        <v>860918.4</v>
      </c>
      <c r="AQ20" s="3">
        <f t="shared" si="27"/>
        <v>2888.987919</v>
      </c>
      <c r="AR20" s="18"/>
      <c r="AS20" s="18"/>
    </row>
    <row r="21" ht="14.25" customHeight="1">
      <c r="A21" s="77">
        <v>1.2</v>
      </c>
      <c r="B21" s="69">
        <v>3.0</v>
      </c>
      <c r="C21" s="18" t="s">
        <v>984</v>
      </c>
      <c r="D21" s="77">
        <v>1.2</v>
      </c>
      <c r="E21" s="69">
        <v>3.0</v>
      </c>
      <c r="F21" s="69">
        <v>110.0</v>
      </c>
      <c r="G21" s="70" t="s">
        <v>997</v>
      </c>
      <c r="H21" s="69">
        <v>670.0</v>
      </c>
      <c r="I21" s="69">
        <v>68.0</v>
      </c>
      <c r="J21" s="69">
        <v>12.0</v>
      </c>
      <c r="K21" s="29">
        <f t="shared" si="13"/>
        <v>74</v>
      </c>
      <c r="L21" s="71">
        <f t="shared" si="14"/>
        <v>0.1104</v>
      </c>
      <c r="M21" s="71">
        <f t="shared" si="15"/>
        <v>0.138</v>
      </c>
      <c r="N21" s="72">
        <f t="shared" si="16"/>
        <v>6.13</v>
      </c>
      <c r="O21" s="8">
        <f t="shared" si="17"/>
        <v>35112.64</v>
      </c>
      <c r="P21" s="73"/>
      <c r="Q21" s="22">
        <v>14.0</v>
      </c>
      <c r="R21" s="49">
        <v>1.0</v>
      </c>
      <c r="S21" s="74"/>
      <c r="T21" s="75" t="s">
        <v>998</v>
      </c>
      <c r="U21" s="3">
        <f t="shared" ref="U21:W21" si="34">SUMIF($A$13:$A$2340,$Q21,H$13:H$2340)</f>
        <v>2914</v>
      </c>
      <c r="V21" s="3">
        <f t="shared" si="34"/>
        <v>1411</v>
      </c>
      <c r="W21" s="3">
        <f t="shared" si="34"/>
        <v>306</v>
      </c>
      <c r="X21" s="3">
        <f t="shared" si="19"/>
        <v>3639628.48</v>
      </c>
      <c r="Y21" s="3"/>
      <c r="Z21" s="77">
        <v>1.2</v>
      </c>
      <c r="AA21" s="69">
        <v>3.0</v>
      </c>
      <c r="AB21" s="18" t="s">
        <v>984</v>
      </c>
      <c r="AC21" s="77">
        <v>1.2</v>
      </c>
      <c r="AD21" s="69">
        <v>3.0</v>
      </c>
      <c r="AE21" s="69">
        <v>110.0</v>
      </c>
      <c r="AF21" s="70" t="s">
        <v>997</v>
      </c>
      <c r="AG21" s="69">
        <v>670.0</v>
      </c>
      <c r="AH21" s="69">
        <v>68.0</v>
      </c>
      <c r="AI21" s="69">
        <v>12.0</v>
      </c>
      <c r="AJ21" s="29">
        <f t="shared" si="20"/>
        <v>74</v>
      </c>
      <c r="AK21" s="76">
        <f t="shared" si="21"/>
        <v>0.1104477612</v>
      </c>
      <c r="AL21" s="29">
        <f t="shared" si="22"/>
        <v>74</v>
      </c>
      <c r="AM21" s="71">
        <f t="shared" si="23"/>
        <v>0.1104</v>
      </c>
      <c r="AN21" s="71">
        <f t="shared" si="24"/>
        <v>0.138</v>
      </c>
      <c r="AO21" s="72">
        <f t="shared" si="25"/>
        <v>6.13</v>
      </c>
      <c r="AP21" s="73">
        <f t="shared" si="26"/>
        <v>35112.64</v>
      </c>
      <c r="AQ21" s="3">
        <f t="shared" si="27"/>
        <v>52.40692537</v>
      </c>
      <c r="AR21" s="18"/>
      <c r="AS21" s="18"/>
    </row>
    <row r="22" ht="14.25" customHeight="1">
      <c r="A22" s="77">
        <v>1.2</v>
      </c>
      <c r="B22" s="69">
        <v>3.0</v>
      </c>
      <c r="C22" s="18" t="s">
        <v>984</v>
      </c>
      <c r="D22" s="77">
        <v>1.2</v>
      </c>
      <c r="E22" s="69">
        <v>3.0</v>
      </c>
      <c r="F22" s="69">
        <v>119.0</v>
      </c>
      <c r="G22" s="70" t="s">
        <v>999</v>
      </c>
      <c r="H22" s="69">
        <v>467.0</v>
      </c>
      <c r="I22" s="69">
        <v>48.0</v>
      </c>
      <c r="J22" s="69">
        <v>24.0</v>
      </c>
      <c r="K22" s="29">
        <f t="shared" si="13"/>
        <v>60</v>
      </c>
      <c r="L22" s="71">
        <f t="shared" si="14"/>
        <v>0.1285</v>
      </c>
      <c r="M22" s="71">
        <f t="shared" si="15"/>
        <v>0.1606</v>
      </c>
      <c r="N22" s="72">
        <f t="shared" si="16"/>
        <v>5.78</v>
      </c>
      <c r="O22" s="8">
        <f t="shared" si="17"/>
        <v>33107.84</v>
      </c>
      <c r="P22" s="73"/>
      <c r="Q22" s="22">
        <v>15.0</v>
      </c>
      <c r="R22" s="49">
        <v>1.0</v>
      </c>
      <c r="S22" s="74"/>
      <c r="T22" s="75" t="s">
        <v>1000</v>
      </c>
      <c r="U22" s="3">
        <f t="shared" ref="U22:W22" si="35">SUMIF($A$13:$A$2340,$Q22,H$13:H$2340)</f>
        <v>4234</v>
      </c>
      <c r="V22" s="3">
        <f t="shared" si="35"/>
        <v>625</v>
      </c>
      <c r="W22" s="3">
        <f t="shared" si="35"/>
        <v>291</v>
      </c>
      <c r="X22" s="3">
        <f t="shared" si="19"/>
        <v>649956.16</v>
      </c>
      <c r="Y22" s="3"/>
      <c r="Z22" s="77">
        <v>1.2</v>
      </c>
      <c r="AA22" s="69">
        <v>3.0</v>
      </c>
      <c r="AB22" s="18" t="s">
        <v>984</v>
      </c>
      <c r="AC22" s="77">
        <v>1.2</v>
      </c>
      <c r="AD22" s="69">
        <v>3.0</v>
      </c>
      <c r="AE22" s="69">
        <v>119.0</v>
      </c>
      <c r="AF22" s="70" t="s">
        <v>999</v>
      </c>
      <c r="AG22" s="69">
        <v>467.0</v>
      </c>
      <c r="AH22" s="69">
        <v>48.0</v>
      </c>
      <c r="AI22" s="69">
        <v>24.0</v>
      </c>
      <c r="AJ22" s="29">
        <f t="shared" si="20"/>
        <v>60</v>
      </c>
      <c r="AK22" s="76">
        <f t="shared" si="21"/>
        <v>0.1284796574</v>
      </c>
      <c r="AL22" s="29">
        <f t="shared" si="22"/>
        <v>60</v>
      </c>
      <c r="AM22" s="71">
        <f t="shared" si="23"/>
        <v>0.1285</v>
      </c>
      <c r="AN22" s="71">
        <f t="shared" si="24"/>
        <v>0.1606</v>
      </c>
      <c r="AO22" s="72">
        <f t="shared" si="25"/>
        <v>5.78</v>
      </c>
      <c r="AP22" s="73">
        <f t="shared" si="26"/>
        <v>33107.84</v>
      </c>
      <c r="AQ22" s="3">
        <f t="shared" si="27"/>
        <v>70.89473233</v>
      </c>
      <c r="AR22" s="18"/>
      <c r="AS22" s="18"/>
    </row>
    <row r="23" ht="14.25" customHeight="1">
      <c r="A23" s="77">
        <v>1.2</v>
      </c>
      <c r="B23" s="69">
        <v>3.0</v>
      </c>
      <c r="C23" s="18" t="s">
        <v>984</v>
      </c>
      <c r="D23" s="77">
        <v>1.2</v>
      </c>
      <c r="E23" s="69">
        <v>3.0</v>
      </c>
      <c r="F23" s="69">
        <v>121.0</v>
      </c>
      <c r="G23" s="70" t="s">
        <v>1001</v>
      </c>
      <c r="H23" s="69">
        <v>566.0</v>
      </c>
      <c r="I23" s="69">
        <v>34.0</v>
      </c>
      <c r="J23" s="69">
        <v>9.0</v>
      </c>
      <c r="K23" s="29">
        <f t="shared" si="13"/>
        <v>38.5</v>
      </c>
      <c r="L23" s="71">
        <f t="shared" si="14"/>
        <v>0.068</v>
      </c>
      <c r="M23" s="71">
        <f t="shared" si="15"/>
        <v>0.085</v>
      </c>
      <c r="N23" s="72">
        <f t="shared" si="16"/>
        <v>1.96</v>
      </c>
      <c r="O23" s="8">
        <f t="shared" si="17"/>
        <v>11226.88</v>
      </c>
      <c r="P23" s="73"/>
      <c r="Q23" s="22">
        <v>16.0</v>
      </c>
      <c r="R23" s="49">
        <v>1.0</v>
      </c>
      <c r="S23" s="74"/>
      <c r="T23" s="75" t="s">
        <v>1002</v>
      </c>
      <c r="U23" s="3">
        <f t="shared" ref="U23:W23" si="36">SUMIF($A$13:$A$2340,$Q23,H$13:H$2340)</f>
        <v>6168</v>
      </c>
      <c r="V23" s="3">
        <f t="shared" si="36"/>
        <v>1481</v>
      </c>
      <c r="W23" s="3">
        <f t="shared" si="36"/>
        <v>505</v>
      </c>
      <c r="X23" s="3">
        <f t="shared" si="19"/>
        <v>2316403.2</v>
      </c>
      <c r="Y23" s="3"/>
      <c r="Z23" s="77">
        <v>1.2</v>
      </c>
      <c r="AA23" s="69">
        <v>3.0</v>
      </c>
      <c r="AB23" s="18" t="s">
        <v>984</v>
      </c>
      <c r="AC23" s="77">
        <v>1.2</v>
      </c>
      <c r="AD23" s="69">
        <v>3.0</v>
      </c>
      <c r="AE23" s="69">
        <v>121.0</v>
      </c>
      <c r="AF23" s="70" t="s">
        <v>1001</v>
      </c>
      <c r="AG23" s="69">
        <v>566.0</v>
      </c>
      <c r="AH23" s="69">
        <v>34.0</v>
      </c>
      <c r="AI23" s="69">
        <v>9.0</v>
      </c>
      <c r="AJ23" s="29">
        <f t="shared" si="20"/>
        <v>38.5</v>
      </c>
      <c r="AK23" s="76">
        <f t="shared" si="21"/>
        <v>0.06802120141</v>
      </c>
      <c r="AL23" s="29">
        <f t="shared" si="22"/>
        <v>38.5</v>
      </c>
      <c r="AM23" s="71">
        <f t="shared" si="23"/>
        <v>0.068</v>
      </c>
      <c r="AN23" s="71">
        <f t="shared" si="24"/>
        <v>0.085</v>
      </c>
      <c r="AO23" s="72">
        <f t="shared" si="25"/>
        <v>1.96</v>
      </c>
      <c r="AP23" s="73">
        <f t="shared" si="26"/>
        <v>11226.88</v>
      </c>
      <c r="AQ23" s="3">
        <f t="shared" si="27"/>
        <v>19.83547703</v>
      </c>
      <c r="AR23" s="18"/>
      <c r="AS23" s="18"/>
    </row>
    <row r="24" ht="14.25" customHeight="1">
      <c r="A24" s="77">
        <v>1.2</v>
      </c>
      <c r="B24" s="69">
        <v>3.0</v>
      </c>
      <c r="C24" s="18" t="s">
        <v>984</v>
      </c>
      <c r="D24" s="77">
        <v>1.2</v>
      </c>
      <c r="E24" s="69">
        <v>3.0</v>
      </c>
      <c r="F24" s="69">
        <v>123.0</v>
      </c>
      <c r="G24" s="70" t="s">
        <v>1003</v>
      </c>
      <c r="H24" s="69">
        <v>584.0</v>
      </c>
      <c r="I24" s="69">
        <v>51.0</v>
      </c>
      <c r="J24" s="69">
        <v>14.0</v>
      </c>
      <c r="K24" s="29">
        <f t="shared" si="13"/>
        <v>58</v>
      </c>
      <c r="L24" s="71">
        <f t="shared" si="14"/>
        <v>0.0993</v>
      </c>
      <c r="M24" s="71">
        <f t="shared" si="15"/>
        <v>0.1241</v>
      </c>
      <c r="N24" s="72">
        <f t="shared" si="16"/>
        <v>4.32</v>
      </c>
      <c r="O24" s="8">
        <f t="shared" si="17"/>
        <v>24744.96</v>
      </c>
      <c r="P24" s="73"/>
      <c r="Q24" s="22">
        <v>22.0</v>
      </c>
      <c r="R24" s="49">
        <v>1.0</v>
      </c>
      <c r="S24" s="74"/>
      <c r="T24" s="75" t="s">
        <v>1004</v>
      </c>
      <c r="U24" s="3">
        <f t="shared" ref="U24:W24" si="37">SUMIF($A$13:$A$2340,$Q24,H$13:H$2340)</f>
        <v>2807</v>
      </c>
      <c r="V24" s="3">
        <f t="shared" si="37"/>
        <v>702</v>
      </c>
      <c r="W24" s="3">
        <f t="shared" si="37"/>
        <v>244</v>
      </c>
      <c r="X24" s="3">
        <f t="shared" si="19"/>
        <v>1138210.88</v>
      </c>
      <c r="Y24" s="3"/>
      <c r="Z24" s="77">
        <v>1.2</v>
      </c>
      <c r="AA24" s="69">
        <v>3.0</v>
      </c>
      <c r="AB24" s="18" t="s">
        <v>984</v>
      </c>
      <c r="AC24" s="77">
        <v>1.2</v>
      </c>
      <c r="AD24" s="69">
        <v>3.0</v>
      </c>
      <c r="AE24" s="69">
        <v>123.0</v>
      </c>
      <c r="AF24" s="70" t="s">
        <v>1003</v>
      </c>
      <c r="AG24" s="69">
        <v>584.0</v>
      </c>
      <c r="AH24" s="69">
        <v>51.0</v>
      </c>
      <c r="AI24" s="69">
        <v>14.0</v>
      </c>
      <c r="AJ24" s="29">
        <f t="shared" si="20"/>
        <v>58</v>
      </c>
      <c r="AK24" s="76">
        <f t="shared" si="21"/>
        <v>0.09931506849</v>
      </c>
      <c r="AL24" s="29">
        <f t="shared" si="22"/>
        <v>58</v>
      </c>
      <c r="AM24" s="71">
        <f t="shared" si="23"/>
        <v>0.0993</v>
      </c>
      <c r="AN24" s="71">
        <f t="shared" si="24"/>
        <v>0.1241</v>
      </c>
      <c r="AO24" s="72">
        <f t="shared" si="25"/>
        <v>4.32</v>
      </c>
      <c r="AP24" s="73">
        <f t="shared" si="26"/>
        <v>24744.96</v>
      </c>
      <c r="AQ24" s="3">
        <f t="shared" si="27"/>
        <v>42.37150685</v>
      </c>
      <c r="AR24" s="18"/>
      <c r="AS24" s="18"/>
    </row>
    <row r="25" ht="14.25" customHeight="1">
      <c r="A25" s="77">
        <v>1.2</v>
      </c>
      <c r="B25" s="69">
        <v>3.0</v>
      </c>
      <c r="C25" s="18" t="s">
        <v>984</v>
      </c>
      <c r="D25" s="77">
        <v>1.2</v>
      </c>
      <c r="E25" s="69">
        <v>3.0</v>
      </c>
      <c r="F25" s="69">
        <v>130.0</v>
      </c>
      <c r="G25" s="70" t="s">
        <v>1005</v>
      </c>
      <c r="H25" s="69">
        <v>220.0</v>
      </c>
      <c r="I25" s="69">
        <v>40.0</v>
      </c>
      <c r="J25" s="69">
        <v>12.0</v>
      </c>
      <c r="K25" s="29">
        <f t="shared" si="13"/>
        <v>46</v>
      </c>
      <c r="L25" s="71">
        <f t="shared" si="14"/>
        <v>0.2091</v>
      </c>
      <c r="M25" s="71">
        <f t="shared" si="15"/>
        <v>0.2614</v>
      </c>
      <c r="N25" s="72">
        <f t="shared" si="16"/>
        <v>7.21</v>
      </c>
      <c r="O25" s="8">
        <f t="shared" si="17"/>
        <v>41298.88</v>
      </c>
      <c r="P25" s="73"/>
      <c r="Q25" s="22">
        <v>23.0</v>
      </c>
      <c r="R25" s="49">
        <v>1.0</v>
      </c>
      <c r="S25" s="74"/>
      <c r="T25" s="75" t="s">
        <v>1006</v>
      </c>
      <c r="U25" s="3">
        <f t="shared" ref="U25:W25" si="38">SUMIF($A$13:$A$2340,$Q25,H$13:H$2340)</f>
        <v>876</v>
      </c>
      <c r="V25" s="3">
        <f t="shared" si="38"/>
        <v>214</v>
      </c>
      <c r="W25" s="3">
        <f t="shared" si="38"/>
        <v>94</v>
      </c>
      <c r="X25" s="3">
        <f t="shared" si="19"/>
        <v>339154.88</v>
      </c>
      <c r="Y25" s="3"/>
      <c r="Z25" s="77">
        <v>1.2</v>
      </c>
      <c r="AA25" s="69">
        <v>3.0</v>
      </c>
      <c r="AB25" s="18" t="s">
        <v>984</v>
      </c>
      <c r="AC25" s="77">
        <v>1.2</v>
      </c>
      <c r="AD25" s="69">
        <v>3.0</v>
      </c>
      <c r="AE25" s="69">
        <v>130.0</v>
      </c>
      <c r="AF25" s="70" t="s">
        <v>1005</v>
      </c>
      <c r="AG25" s="69">
        <v>220.0</v>
      </c>
      <c r="AH25" s="69">
        <v>40.0</v>
      </c>
      <c r="AI25" s="69">
        <v>12.0</v>
      </c>
      <c r="AJ25" s="29">
        <f t="shared" si="20"/>
        <v>46</v>
      </c>
      <c r="AK25" s="76">
        <f t="shared" si="21"/>
        <v>0.2090909091</v>
      </c>
      <c r="AL25" s="29">
        <f t="shared" si="22"/>
        <v>46</v>
      </c>
      <c r="AM25" s="71">
        <f t="shared" si="23"/>
        <v>0.2091</v>
      </c>
      <c r="AN25" s="71">
        <f t="shared" si="24"/>
        <v>0.2614</v>
      </c>
      <c r="AO25" s="72">
        <f t="shared" si="25"/>
        <v>7.21</v>
      </c>
      <c r="AP25" s="73">
        <f t="shared" si="26"/>
        <v>41298.88</v>
      </c>
      <c r="AQ25" s="3">
        <f t="shared" si="27"/>
        <v>187.7221818</v>
      </c>
      <c r="AR25" s="18"/>
      <c r="AS25" s="18"/>
    </row>
    <row r="26" ht="14.25" customHeight="1">
      <c r="A26" s="77">
        <v>1.2</v>
      </c>
      <c r="B26" s="69">
        <v>3.0</v>
      </c>
      <c r="C26" s="18" t="s">
        <v>984</v>
      </c>
      <c r="D26" s="77">
        <v>1.2</v>
      </c>
      <c r="E26" s="69">
        <v>3.0</v>
      </c>
      <c r="F26" s="69">
        <v>132.0</v>
      </c>
      <c r="G26" s="70" t="s">
        <v>1007</v>
      </c>
      <c r="H26" s="69">
        <v>211.0</v>
      </c>
      <c r="I26" s="69">
        <v>38.0</v>
      </c>
      <c r="J26" s="69">
        <v>11.0</v>
      </c>
      <c r="K26" s="29">
        <f t="shared" si="13"/>
        <v>43.5</v>
      </c>
      <c r="L26" s="71">
        <f t="shared" si="14"/>
        <v>0.2062</v>
      </c>
      <c r="M26" s="71">
        <f t="shared" si="15"/>
        <v>0.2578</v>
      </c>
      <c r="N26" s="72">
        <f t="shared" si="16"/>
        <v>6.73</v>
      </c>
      <c r="O26" s="8">
        <f t="shared" si="17"/>
        <v>38549.44</v>
      </c>
      <c r="P26" s="73"/>
      <c r="Q26" s="22">
        <v>25.0</v>
      </c>
      <c r="R26" s="49">
        <v>1.0</v>
      </c>
      <c r="S26" s="74"/>
      <c r="T26" s="75" t="s">
        <v>1008</v>
      </c>
      <c r="U26" s="3">
        <f t="shared" ref="U26:W26" si="39">SUMIF($A$13:$A$2340,$Q26,H$13:H$2340)</f>
        <v>87</v>
      </c>
      <c r="V26" s="3">
        <f t="shared" si="39"/>
        <v>73</v>
      </c>
      <c r="W26" s="3">
        <f t="shared" si="39"/>
        <v>1</v>
      </c>
      <c r="X26" s="3">
        <f t="shared" si="19"/>
        <v>252604.8</v>
      </c>
      <c r="Y26" s="3"/>
      <c r="Z26" s="77">
        <v>1.2</v>
      </c>
      <c r="AA26" s="69">
        <v>3.0</v>
      </c>
      <c r="AB26" s="18" t="s">
        <v>984</v>
      </c>
      <c r="AC26" s="77">
        <v>1.2</v>
      </c>
      <c r="AD26" s="69">
        <v>3.0</v>
      </c>
      <c r="AE26" s="69">
        <v>132.0</v>
      </c>
      <c r="AF26" s="70" t="s">
        <v>1007</v>
      </c>
      <c r="AG26" s="69">
        <v>211.0</v>
      </c>
      <c r="AH26" s="69">
        <v>38.0</v>
      </c>
      <c r="AI26" s="69">
        <v>11.0</v>
      </c>
      <c r="AJ26" s="29">
        <f t="shared" si="20"/>
        <v>43.5</v>
      </c>
      <c r="AK26" s="76">
        <f t="shared" si="21"/>
        <v>0.2061611374</v>
      </c>
      <c r="AL26" s="29">
        <f t="shared" si="22"/>
        <v>43.5</v>
      </c>
      <c r="AM26" s="71">
        <f t="shared" si="23"/>
        <v>0.2062</v>
      </c>
      <c r="AN26" s="71">
        <f t="shared" si="24"/>
        <v>0.2578</v>
      </c>
      <c r="AO26" s="72">
        <f t="shared" si="25"/>
        <v>6.73</v>
      </c>
      <c r="AP26" s="73">
        <f t="shared" si="26"/>
        <v>38549.44</v>
      </c>
      <c r="AQ26" s="3">
        <f t="shared" si="27"/>
        <v>182.6987678</v>
      </c>
      <c r="AR26" s="18"/>
      <c r="AS26" s="18"/>
    </row>
    <row r="27" ht="14.25" customHeight="1">
      <c r="A27" s="77">
        <v>1.2</v>
      </c>
      <c r="B27" s="69">
        <v>3.0</v>
      </c>
      <c r="C27" s="18" t="s">
        <v>984</v>
      </c>
      <c r="D27" s="77">
        <v>1.2</v>
      </c>
      <c r="E27" s="69">
        <v>3.0</v>
      </c>
      <c r="F27" s="69">
        <v>134.0</v>
      </c>
      <c r="G27" s="70" t="s">
        <v>1009</v>
      </c>
      <c r="H27" s="69">
        <v>469.0</v>
      </c>
      <c r="I27" s="69">
        <v>157.0</v>
      </c>
      <c r="J27" s="69">
        <v>40.0</v>
      </c>
      <c r="K27" s="29">
        <f t="shared" si="13"/>
        <v>177</v>
      </c>
      <c r="L27" s="71">
        <f t="shared" si="14"/>
        <v>0.3774</v>
      </c>
      <c r="M27" s="71">
        <f t="shared" si="15"/>
        <v>0.4718</v>
      </c>
      <c r="N27" s="72">
        <f t="shared" si="16"/>
        <v>50.11</v>
      </c>
      <c r="O27" s="8">
        <f t="shared" si="17"/>
        <v>287030.08</v>
      </c>
      <c r="P27" s="73"/>
      <c r="Q27" s="22">
        <v>31.0</v>
      </c>
      <c r="R27" s="49">
        <v>1.0</v>
      </c>
      <c r="S27" s="74"/>
      <c r="T27" s="75" t="s">
        <v>1010</v>
      </c>
      <c r="U27" s="3">
        <f t="shared" ref="U27:W27" si="40">SUMIF($A$13:$A$2340,$Q27,H$13:H$2340)</f>
        <v>4969</v>
      </c>
      <c r="V27" s="3">
        <f t="shared" si="40"/>
        <v>1456</v>
      </c>
      <c r="W27" s="3">
        <f t="shared" si="40"/>
        <v>418</v>
      </c>
      <c r="X27" s="3">
        <f t="shared" si="19"/>
        <v>2672283.84</v>
      </c>
      <c r="Y27" s="3"/>
      <c r="Z27" s="77">
        <v>1.2</v>
      </c>
      <c r="AA27" s="69">
        <v>3.0</v>
      </c>
      <c r="AB27" s="18" t="s">
        <v>984</v>
      </c>
      <c r="AC27" s="77">
        <v>1.2</v>
      </c>
      <c r="AD27" s="69">
        <v>3.0</v>
      </c>
      <c r="AE27" s="69">
        <v>134.0</v>
      </c>
      <c r="AF27" s="70" t="s">
        <v>1009</v>
      </c>
      <c r="AG27" s="69">
        <v>469.0</v>
      </c>
      <c r="AH27" s="69">
        <v>157.0</v>
      </c>
      <c r="AI27" s="69">
        <v>40.0</v>
      </c>
      <c r="AJ27" s="29">
        <f t="shared" si="20"/>
        <v>177</v>
      </c>
      <c r="AK27" s="76">
        <f t="shared" si="21"/>
        <v>0.3773987207</v>
      </c>
      <c r="AL27" s="29">
        <f t="shared" si="22"/>
        <v>177</v>
      </c>
      <c r="AM27" s="71">
        <f t="shared" si="23"/>
        <v>0.3774</v>
      </c>
      <c r="AN27" s="71">
        <f t="shared" si="24"/>
        <v>0.4718</v>
      </c>
      <c r="AO27" s="72">
        <f t="shared" si="25"/>
        <v>50.11</v>
      </c>
      <c r="AP27" s="73">
        <f t="shared" si="26"/>
        <v>287030.08</v>
      </c>
      <c r="AQ27" s="3">
        <f t="shared" si="27"/>
        <v>612.004435</v>
      </c>
      <c r="AR27" s="18"/>
      <c r="AS27" s="18"/>
    </row>
    <row r="28" ht="14.25" customHeight="1">
      <c r="A28" s="77">
        <v>1.2</v>
      </c>
      <c r="B28" s="69">
        <v>3.0</v>
      </c>
      <c r="C28" s="18" t="s">
        <v>984</v>
      </c>
      <c r="D28" s="77">
        <v>1.2</v>
      </c>
      <c r="E28" s="69">
        <v>3.0</v>
      </c>
      <c r="F28" s="69">
        <v>135.0</v>
      </c>
      <c r="G28" s="70" t="s">
        <v>1011</v>
      </c>
      <c r="H28" s="69">
        <v>412.0</v>
      </c>
      <c r="I28" s="69">
        <v>60.0</v>
      </c>
      <c r="J28" s="69">
        <v>10.0</v>
      </c>
      <c r="K28" s="29">
        <f t="shared" si="13"/>
        <v>65</v>
      </c>
      <c r="L28" s="71">
        <f t="shared" si="14"/>
        <v>0.1578</v>
      </c>
      <c r="M28" s="71">
        <f t="shared" si="15"/>
        <v>0.1973</v>
      </c>
      <c r="N28" s="72">
        <f t="shared" si="16"/>
        <v>7.69</v>
      </c>
      <c r="O28" s="8">
        <f t="shared" si="17"/>
        <v>44048.32</v>
      </c>
      <c r="P28" s="73"/>
      <c r="Q28" s="22">
        <v>32.0</v>
      </c>
      <c r="R28" s="49">
        <v>1.0</v>
      </c>
      <c r="S28" s="74"/>
      <c r="T28" s="75" t="s">
        <v>1012</v>
      </c>
      <c r="U28" s="3">
        <f t="shared" ref="U28:W28" si="41">SUMIF($A$13:$A$2340,$Q28,H$13:H$2340)</f>
        <v>641</v>
      </c>
      <c r="V28" s="3">
        <f t="shared" si="41"/>
        <v>250</v>
      </c>
      <c r="W28" s="3">
        <f t="shared" si="41"/>
        <v>83</v>
      </c>
      <c r="X28" s="3">
        <f t="shared" si="19"/>
        <v>571081.6</v>
      </c>
      <c r="Y28" s="3"/>
      <c r="Z28" s="77">
        <v>1.2</v>
      </c>
      <c r="AA28" s="69">
        <v>3.0</v>
      </c>
      <c r="AB28" s="18" t="s">
        <v>984</v>
      </c>
      <c r="AC28" s="77">
        <v>1.2</v>
      </c>
      <c r="AD28" s="69">
        <v>3.0</v>
      </c>
      <c r="AE28" s="69">
        <v>135.0</v>
      </c>
      <c r="AF28" s="70" t="s">
        <v>1011</v>
      </c>
      <c r="AG28" s="69">
        <v>412.0</v>
      </c>
      <c r="AH28" s="69">
        <v>60.0</v>
      </c>
      <c r="AI28" s="69">
        <v>10.0</v>
      </c>
      <c r="AJ28" s="29">
        <f t="shared" si="20"/>
        <v>65</v>
      </c>
      <c r="AK28" s="76">
        <f t="shared" si="21"/>
        <v>0.1577669903</v>
      </c>
      <c r="AL28" s="29">
        <f t="shared" si="22"/>
        <v>65</v>
      </c>
      <c r="AM28" s="71">
        <f t="shared" si="23"/>
        <v>0.1578</v>
      </c>
      <c r="AN28" s="71">
        <f t="shared" si="24"/>
        <v>0.1973</v>
      </c>
      <c r="AO28" s="72">
        <f t="shared" si="25"/>
        <v>7.69</v>
      </c>
      <c r="AP28" s="73">
        <f t="shared" si="26"/>
        <v>44048.32</v>
      </c>
      <c r="AQ28" s="3">
        <f t="shared" si="27"/>
        <v>106.9133981</v>
      </c>
      <c r="AR28" s="18"/>
      <c r="AS28" s="18"/>
    </row>
    <row r="29" ht="14.25" customHeight="1">
      <c r="A29" s="77">
        <v>1.2</v>
      </c>
      <c r="B29" s="69">
        <v>3.0</v>
      </c>
      <c r="C29" s="18" t="s">
        <v>984</v>
      </c>
      <c r="D29" s="77">
        <v>1.2</v>
      </c>
      <c r="E29" s="69">
        <v>3.0</v>
      </c>
      <c r="F29" s="69">
        <v>136.0</v>
      </c>
      <c r="G29" s="70" t="s">
        <v>1013</v>
      </c>
      <c r="H29" s="69">
        <v>354.0</v>
      </c>
      <c r="I29" s="69">
        <v>72.0</v>
      </c>
      <c r="J29" s="69">
        <v>10.0</v>
      </c>
      <c r="K29" s="29">
        <f t="shared" si="13"/>
        <v>77</v>
      </c>
      <c r="L29" s="71">
        <f t="shared" si="14"/>
        <v>0.2175</v>
      </c>
      <c r="M29" s="71">
        <f t="shared" si="15"/>
        <v>0.2719</v>
      </c>
      <c r="N29" s="72">
        <f t="shared" si="16"/>
        <v>12.56</v>
      </c>
      <c r="O29" s="8">
        <f t="shared" si="17"/>
        <v>71943.68</v>
      </c>
      <c r="P29" s="73"/>
      <c r="Q29" s="22">
        <v>36.0</v>
      </c>
      <c r="R29" s="49">
        <v>1.0</v>
      </c>
      <c r="S29" s="74"/>
      <c r="T29" s="75" t="s">
        <v>1014</v>
      </c>
      <c r="U29" s="3">
        <f t="shared" ref="U29:W29" si="42">SUMIF($A$13:$A$2340,$Q29,H$13:H$2340)</f>
        <v>293</v>
      </c>
      <c r="V29" s="3">
        <f t="shared" si="42"/>
        <v>151</v>
      </c>
      <c r="W29" s="3">
        <f t="shared" si="42"/>
        <v>66</v>
      </c>
      <c r="X29" s="3">
        <f t="shared" si="19"/>
        <v>499367.04</v>
      </c>
      <c r="Y29" s="3"/>
      <c r="Z29" s="77">
        <v>1.2</v>
      </c>
      <c r="AA29" s="69">
        <v>3.0</v>
      </c>
      <c r="AB29" s="18" t="s">
        <v>984</v>
      </c>
      <c r="AC29" s="77">
        <v>1.2</v>
      </c>
      <c r="AD29" s="69">
        <v>3.0</v>
      </c>
      <c r="AE29" s="69">
        <v>136.0</v>
      </c>
      <c r="AF29" s="70" t="s">
        <v>1013</v>
      </c>
      <c r="AG29" s="69">
        <v>354.0</v>
      </c>
      <c r="AH29" s="69">
        <v>72.0</v>
      </c>
      <c r="AI29" s="69">
        <v>10.0</v>
      </c>
      <c r="AJ29" s="29">
        <f t="shared" si="20"/>
        <v>77</v>
      </c>
      <c r="AK29" s="76">
        <f t="shared" si="21"/>
        <v>0.2175141243</v>
      </c>
      <c r="AL29" s="29">
        <f t="shared" si="22"/>
        <v>77</v>
      </c>
      <c r="AM29" s="71">
        <f t="shared" si="23"/>
        <v>0.2175</v>
      </c>
      <c r="AN29" s="71">
        <f t="shared" si="24"/>
        <v>0.2719</v>
      </c>
      <c r="AO29" s="72">
        <f t="shared" si="25"/>
        <v>12.56</v>
      </c>
      <c r="AP29" s="73">
        <f t="shared" si="26"/>
        <v>71943.68</v>
      </c>
      <c r="AQ29" s="3">
        <f t="shared" si="27"/>
        <v>203.2307345</v>
      </c>
      <c r="AR29" s="18"/>
      <c r="AS29" s="18"/>
    </row>
    <row r="30" ht="14.25" customHeight="1">
      <c r="A30" s="77">
        <v>1.2</v>
      </c>
      <c r="B30" s="69">
        <v>3.0</v>
      </c>
      <c r="C30" s="18" t="s">
        <v>984</v>
      </c>
      <c r="D30" s="77">
        <v>1.2</v>
      </c>
      <c r="E30" s="69">
        <v>3.0</v>
      </c>
      <c r="F30" s="69">
        <v>140.0</v>
      </c>
      <c r="G30" s="70" t="s">
        <v>1015</v>
      </c>
      <c r="H30" s="69">
        <v>389.0</v>
      </c>
      <c r="I30" s="69">
        <v>191.0</v>
      </c>
      <c r="J30" s="69">
        <v>36.0</v>
      </c>
      <c r="K30" s="29">
        <f t="shared" si="13"/>
        <v>209</v>
      </c>
      <c r="L30" s="71">
        <f t="shared" si="14"/>
        <v>0.5373</v>
      </c>
      <c r="M30" s="71">
        <f t="shared" si="15"/>
        <v>0.6716</v>
      </c>
      <c r="N30" s="72">
        <f t="shared" si="16"/>
        <v>84.22</v>
      </c>
      <c r="O30" s="8">
        <f t="shared" si="17"/>
        <v>482412.16</v>
      </c>
      <c r="P30" s="73"/>
      <c r="Q30" s="22">
        <v>38.0</v>
      </c>
      <c r="R30" s="49">
        <v>1.0</v>
      </c>
      <c r="S30" s="74"/>
      <c r="T30" s="75" t="s">
        <v>1016</v>
      </c>
      <c r="U30" s="3">
        <f t="shared" ref="U30:W30" si="43">SUMIF($A$13:$A$2340,$Q30,H$13:H$2340)</f>
        <v>1526</v>
      </c>
      <c r="V30" s="3">
        <f t="shared" si="43"/>
        <v>1293</v>
      </c>
      <c r="W30" s="3">
        <f t="shared" si="43"/>
        <v>38</v>
      </c>
      <c r="X30" s="3">
        <f t="shared" si="19"/>
        <v>4454150.08</v>
      </c>
      <c r="Y30" s="3"/>
      <c r="Z30" s="77">
        <v>1.2</v>
      </c>
      <c r="AA30" s="69">
        <v>3.0</v>
      </c>
      <c r="AB30" s="18" t="s">
        <v>984</v>
      </c>
      <c r="AC30" s="77">
        <v>1.2</v>
      </c>
      <c r="AD30" s="69">
        <v>3.0</v>
      </c>
      <c r="AE30" s="69">
        <v>140.0</v>
      </c>
      <c r="AF30" s="70" t="s">
        <v>1015</v>
      </c>
      <c r="AG30" s="69">
        <v>389.0</v>
      </c>
      <c r="AH30" s="69">
        <v>191.0</v>
      </c>
      <c r="AI30" s="69">
        <v>36.0</v>
      </c>
      <c r="AJ30" s="29">
        <f t="shared" si="20"/>
        <v>209</v>
      </c>
      <c r="AK30" s="76">
        <f t="shared" si="21"/>
        <v>0.5372750643</v>
      </c>
      <c r="AL30" s="29">
        <f t="shared" si="22"/>
        <v>209</v>
      </c>
      <c r="AM30" s="71">
        <f t="shared" si="23"/>
        <v>0.5373</v>
      </c>
      <c r="AN30" s="71">
        <f t="shared" si="24"/>
        <v>0.6716</v>
      </c>
      <c r="AO30" s="72">
        <f t="shared" si="25"/>
        <v>84.22</v>
      </c>
      <c r="AP30" s="73">
        <f t="shared" si="26"/>
        <v>482412.16</v>
      </c>
      <c r="AQ30" s="3">
        <f t="shared" si="27"/>
        <v>1240.134087</v>
      </c>
      <c r="AR30" s="18"/>
      <c r="AS30" s="18"/>
    </row>
    <row r="31" ht="14.25" customHeight="1">
      <c r="A31" s="77">
        <v>1.2</v>
      </c>
      <c r="B31" s="69">
        <v>3.0</v>
      </c>
      <c r="C31" s="18" t="s">
        <v>984</v>
      </c>
      <c r="D31" s="77">
        <v>1.2</v>
      </c>
      <c r="E31" s="69">
        <v>3.0</v>
      </c>
      <c r="F31" s="69">
        <v>144.0</v>
      </c>
      <c r="G31" s="70" t="s">
        <v>1017</v>
      </c>
      <c r="H31" s="69">
        <v>471.0</v>
      </c>
      <c r="I31" s="69">
        <v>174.0</v>
      </c>
      <c r="J31" s="69">
        <v>24.0</v>
      </c>
      <c r="K31" s="29">
        <f t="shared" si="13"/>
        <v>186</v>
      </c>
      <c r="L31" s="71">
        <f t="shared" si="14"/>
        <v>0.3949</v>
      </c>
      <c r="M31" s="71">
        <f t="shared" si="15"/>
        <v>0.4936</v>
      </c>
      <c r="N31" s="72">
        <f t="shared" si="16"/>
        <v>55.09</v>
      </c>
      <c r="O31" s="8">
        <f t="shared" si="17"/>
        <v>315555.52</v>
      </c>
      <c r="P31" s="73"/>
      <c r="Q31" s="22">
        <v>47.0</v>
      </c>
      <c r="R31" s="49">
        <v>1.0</v>
      </c>
      <c r="S31" s="74"/>
      <c r="T31" s="75" t="s">
        <v>1018</v>
      </c>
      <c r="U31" s="3">
        <f t="shared" ref="U31:W31" si="44">SUMIF($A$13:$A$2340,$Q31,H$13:H$2340)</f>
        <v>4475</v>
      </c>
      <c r="V31" s="3">
        <f t="shared" si="44"/>
        <v>914</v>
      </c>
      <c r="W31" s="3">
        <f t="shared" si="44"/>
        <v>331</v>
      </c>
      <c r="X31" s="3">
        <f t="shared" si="19"/>
        <v>1142564.16</v>
      </c>
      <c r="Y31" s="3"/>
      <c r="Z31" s="77">
        <v>1.2</v>
      </c>
      <c r="AA31" s="69">
        <v>3.0</v>
      </c>
      <c r="AB31" s="18" t="s">
        <v>984</v>
      </c>
      <c r="AC31" s="77">
        <v>1.2</v>
      </c>
      <c r="AD31" s="69">
        <v>3.0</v>
      </c>
      <c r="AE31" s="69">
        <v>144.0</v>
      </c>
      <c r="AF31" s="70" t="s">
        <v>1017</v>
      </c>
      <c r="AG31" s="69">
        <v>471.0</v>
      </c>
      <c r="AH31" s="69">
        <v>174.0</v>
      </c>
      <c r="AI31" s="69">
        <v>24.0</v>
      </c>
      <c r="AJ31" s="29">
        <f t="shared" si="20"/>
        <v>186</v>
      </c>
      <c r="AK31" s="76">
        <f t="shared" si="21"/>
        <v>0.3949044586</v>
      </c>
      <c r="AL31" s="29">
        <f t="shared" si="22"/>
        <v>186</v>
      </c>
      <c r="AM31" s="71">
        <f t="shared" si="23"/>
        <v>0.3949</v>
      </c>
      <c r="AN31" s="71">
        <f t="shared" si="24"/>
        <v>0.4936</v>
      </c>
      <c r="AO31" s="72">
        <f t="shared" si="25"/>
        <v>55.09</v>
      </c>
      <c r="AP31" s="73">
        <f t="shared" si="26"/>
        <v>315555.52</v>
      </c>
      <c r="AQ31" s="3">
        <f t="shared" si="27"/>
        <v>669.9692569</v>
      </c>
      <c r="AR31" s="18"/>
      <c r="AS31" s="18"/>
    </row>
    <row r="32" ht="14.25" customHeight="1">
      <c r="A32" s="77">
        <v>1.2</v>
      </c>
      <c r="B32" s="69">
        <v>3.0</v>
      </c>
      <c r="C32" s="18" t="s">
        <v>984</v>
      </c>
      <c r="D32" s="77">
        <v>1.2</v>
      </c>
      <c r="E32" s="69">
        <v>3.0</v>
      </c>
      <c r="F32" s="69">
        <v>151.0</v>
      </c>
      <c r="G32" s="70" t="s">
        <v>1019</v>
      </c>
      <c r="H32" s="69">
        <v>326.0</v>
      </c>
      <c r="I32" s="69">
        <v>251.0</v>
      </c>
      <c r="J32" s="69">
        <v>24.0</v>
      </c>
      <c r="K32" s="29">
        <f t="shared" si="13"/>
        <v>263</v>
      </c>
      <c r="L32" s="71">
        <f t="shared" si="14"/>
        <v>0.8067</v>
      </c>
      <c r="M32" s="71">
        <f t="shared" si="15"/>
        <v>1</v>
      </c>
      <c r="N32" s="72">
        <f t="shared" si="16"/>
        <v>157.8</v>
      </c>
      <c r="O32" s="8">
        <f t="shared" si="17"/>
        <v>903878.4</v>
      </c>
      <c r="P32" s="73"/>
      <c r="Q32" s="22">
        <v>51.0</v>
      </c>
      <c r="R32" s="49">
        <v>1.0</v>
      </c>
      <c r="S32" s="74"/>
      <c r="T32" s="75" t="s">
        <v>1020</v>
      </c>
      <c r="U32" s="3">
        <f t="shared" ref="U32:W32" si="45">SUMIF($A$13:$A$2340,$Q32,H$13:H$2340)</f>
        <v>1945</v>
      </c>
      <c r="V32" s="3">
        <f t="shared" si="45"/>
        <v>270</v>
      </c>
      <c r="W32" s="3">
        <f t="shared" si="45"/>
        <v>144</v>
      </c>
      <c r="X32" s="3">
        <f t="shared" si="19"/>
        <v>265893.76</v>
      </c>
      <c r="Y32" s="3"/>
      <c r="Z32" s="77">
        <v>1.2</v>
      </c>
      <c r="AA32" s="69">
        <v>3.0</v>
      </c>
      <c r="AB32" s="18" t="s">
        <v>984</v>
      </c>
      <c r="AC32" s="77">
        <v>1.2</v>
      </c>
      <c r="AD32" s="69">
        <v>3.0</v>
      </c>
      <c r="AE32" s="69">
        <v>151.0</v>
      </c>
      <c r="AF32" s="70" t="s">
        <v>1019</v>
      </c>
      <c r="AG32" s="69">
        <v>326.0</v>
      </c>
      <c r="AH32" s="69">
        <v>251.0</v>
      </c>
      <c r="AI32" s="69">
        <v>24.0</v>
      </c>
      <c r="AJ32" s="29">
        <f t="shared" si="20"/>
        <v>263</v>
      </c>
      <c r="AK32" s="76">
        <f t="shared" si="21"/>
        <v>0.8067484663</v>
      </c>
      <c r="AL32" s="29">
        <f t="shared" si="22"/>
        <v>263</v>
      </c>
      <c r="AM32" s="71">
        <f t="shared" si="23"/>
        <v>0.8067</v>
      </c>
      <c r="AN32" s="71">
        <f t="shared" si="24"/>
        <v>1</v>
      </c>
      <c r="AO32" s="72">
        <f t="shared" si="25"/>
        <v>157.8</v>
      </c>
      <c r="AP32" s="73">
        <f t="shared" si="26"/>
        <v>903878.4</v>
      </c>
      <c r="AQ32" s="3">
        <f t="shared" si="27"/>
        <v>2772.633129</v>
      </c>
      <c r="AR32" s="18"/>
      <c r="AS32" s="18"/>
    </row>
    <row r="33" ht="14.25" customHeight="1">
      <c r="A33" s="77">
        <v>1.2</v>
      </c>
      <c r="B33" s="69">
        <v>3.0</v>
      </c>
      <c r="C33" s="18" t="s">
        <v>984</v>
      </c>
      <c r="D33" s="77">
        <v>1.2</v>
      </c>
      <c r="E33" s="69">
        <v>3.0</v>
      </c>
      <c r="F33" s="69">
        <v>152.0</v>
      </c>
      <c r="G33" s="70" t="s">
        <v>1021</v>
      </c>
      <c r="H33" s="69">
        <v>447.0</v>
      </c>
      <c r="I33" s="69">
        <v>82.0</v>
      </c>
      <c r="J33" s="69">
        <v>9.0</v>
      </c>
      <c r="K33" s="29">
        <f t="shared" si="13"/>
        <v>86.5</v>
      </c>
      <c r="L33" s="71">
        <f t="shared" si="14"/>
        <v>0.1935</v>
      </c>
      <c r="M33" s="71">
        <f t="shared" si="15"/>
        <v>0.2419</v>
      </c>
      <c r="N33" s="72">
        <f t="shared" si="16"/>
        <v>12.55</v>
      </c>
      <c r="O33" s="8">
        <f t="shared" si="17"/>
        <v>71886.4</v>
      </c>
      <c r="P33" s="73"/>
      <c r="Q33" s="22">
        <v>75.0</v>
      </c>
      <c r="R33" s="49">
        <v>1.0</v>
      </c>
      <c r="S33" s="74"/>
      <c r="T33" s="75" t="s">
        <v>1022</v>
      </c>
      <c r="U33" s="3">
        <f t="shared" ref="U33:W33" si="46">SUMIF($A$13:$A$2340,$Q33,H$13:H$2340)</f>
        <v>709</v>
      </c>
      <c r="V33" s="3">
        <f t="shared" si="46"/>
        <v>60</v>
      </c>
      <c r="W33" s="3">
        <f t="shared" si="46"/>
        <v>50</v>
      </c>
      <c r="X33" s="3">
        <f t="shared" si="19"/>
        <v>43991.04</v>
      </c>
      <c r="Y33" s="3"/>
      <c r="Z33" s="77">
        <v>1.2</v>
      </c>
      <c r="AA33" s="69">
        <v>3.0</v>
      </c>
      <c r="AB33" s="18" t="s">
        <v>984</v>
      </c>
      <c r="AC33" s="77">
        <v>1.2</v>
      </c>
      <c r="AD33" s="69">
        <v>3.0</v>
      </c>
      <c r="AE33" s="69">
        <v>152.0</v>
      </c>
      <c r="AF33" s="70" t="s">
        <v>1021</v>
      </c>
      <c r="AG33" s="69">
        <v>447.0</v>
      </c>
      <c r="AH33" s="69">
        <v>82.0</v>
      </c>
      <c r="AI33" s="69">
        <v>9.0</v>
      </c>
      <c r="AJ33" s="29">
        <f t="shared" si="20"/>
        <v>86.5</v>
      </c>
      <c r="AK33" s="76">
        <f t="shared" si="21"/>
        <v>0.1935123043</v>
      </c>
      <c r="AL33" s="29">
        <f t="shared" si="22"/>
        <v>86.5</v>
      </c>
      <c r="AM33" s="71">
        <f t="shared" si="23"/>
        <v>0.1935</v>
      </c>
      <c r="AN33" s="71">
        <f t="shared" si="24"/>
        <v>0.2419</v>
      </c>
      <c r="AO33" s="72">
        <f t="shared" si="25"/>
        <v>12.55</v>
      </c>
      <c r="AP33" s="73">
        <f t="shared" si="26"/>
        <v>71886.4</v>
      </c>
      <c r="AQ33" s="3">
        <f t="shared" si="27"/>
        <v>160.8196868</v>
      </c>
      <c r="AR33" s="18"/>
      <c r="AS33" s="18"/>
    </row>
    <row r="34" ht="14.25" customHeight="1">
      <c r="A34" s="77">
        <v>1.2</v>
      </c>
      <c r="B34" s="69">
        <v>3.0</v>
      </c>
      <c r="C34" s="18" t="s">
        <v>984</v>
      </c>
      <c r="D34" s="77">
        <v>1.2</v>
      </c>
      <c r="E34" s="69">
        <v>3.0</v>
      </c>
      <c r="F34" s="69">
        <v>155.0</v>
      </c>
      <c r="G34" s="70" t="s">
        <v>1023</v>
      </c>
      <c r="H34" s="69">
        <v>252.0</v>
      </c>
      <c r="I34" s="69">
        <v>165.0</v>
      </c>
      <c r="J34" s="69">
        <v>12.0</v>
      </c>
      <c r="K34" s="29">
        <f t="shared" si="13"/>
        <v>171</v>
      </c>
      <c r="L34" s="71">
        <f t="shared" si="14"/>
        <v>0.6786</v>
      </c>
      <c r="M34" s="71">
        <f t="shared" si="15"/>
        <v>0.8483</v>
      </c>
      <c r="N34" s="72">
        <f t="shared" si="16"/>
        <v>87.04</v>
      </c>
      <c r="O34" s="8">
        <f t="shared" si="17"/>
        <v>498565.12</v>
      </c>
      <c r="P34" s="73"/>
      <c r="Q34" s="22">
        <v>77.0</v>
      </c>
      <c r="R34" s="49">
        <v>1.0</v>
      </c>
      <c r="S34" s="74"/>
      <c r="T34" s="75" t="s">
        <v>1024</v>
      </c>
      <c r="U34" s="3">
        <f t="shared" ref="U34:W34" si="47">SUMIF($A$13:$A$2340,$Q34,H$13:H$2340)</f>
        <v>8693</v>
      </c>
      <c r="V34" s="3">
        <f t="shared" si="47"/>
        <v>2340</v>
      </c>
      <c r="W34" s="3">
        <f t="shared" si="47"/>
        <v>370</v>
      </c>
      <c r="X34" s="3">
        <f t="shared" si="19"/>
        <v>3454442.24</v>
      </c>
      <c r="Y34" s="3"/>
      <c r="Z34" s="77">
        <v>1.2</v>
      </c>
      <c r="AA34" s="69">
        <v>3.0</v>
      </c>
      <c r="AB34" s="18" t="s">
        <v>984</v>
      </c>
      <c r="AC34" s="77">
        <v>1.2</v>
      </c>
      <c r="AD34" s="69">
        <v>3.0</v>
      </c>
      <c r="AE34" s="69">
        <v>155.0</v>
      </c>
      <c r="AF34" s="70" t="s">
        <v>1023</v>
      </c>
      <c r="AG34" s="69">
        <v>252.0</v>
      </c>
      <c r="AH34" s="69">
        <v>165.0</v>
      </c>
      <c r="AI34" s="69">
        <v>12.0</v>
      </c>
      <c r="AJ34" s="29">
        <f t="shared" si="20"/>
        <v>171</v>
      </c>
      <c r="AK34" s="76">
        <f t="shared" si="21"/>
        <v>0.6785714286</v>
      </c>
      <c r="AL34" s="29">
        <f t="shared" si="22"/>
        <v>171</v>
      </c>
      <c r="AM34" s="71">
        <f t="shared" si="23"/>
        <v>0.6786</v>
      </c>
      <c r="AN34" s="71">
        <f t="shared" si="24"/>
        <v>0.8483</v>
      </c>
      <c r="AO34" s="72">
        <f t="shared" si="25"/>
        <v>87.04</v>
      </c>
      <c r="AP34" s="73">
        <f t="shared" si="26"/>
        <v>498565.12</v>
      </c>
      <c r="AQ34" s="3">
        <f t="shared" si="27"/>
        <v>1978.433016</v>
      </c>
      <c r="AR34" s="18"/>
      <c r="AS34" s="18"/>
    </row>
    <row r="35" ht="14.25" customHeight="1">
      <c r="A35" s="77">
        <v>1.2</v>
      </c>
      <c r="B35" s="69">
        <v>3.0</v>
      </c>
      <c r="C35" s="18" t="s">
        <v>984</v>
      </c>
      <c r="D35" s="77">
        <v>1.2</v>
      </c>
      <c r="E35" s="69">
        <v>3.0</v>
      </c>
      <c r="F35" s="69">
        <v>156.0</v>
      </c>
      <c r="G35" s="70" t="s">
        <v>1025</v>
      </c>
      <c r="H35" s="69">
        <v>270.0</v>
      </c>
      <c r="I35" s="69">
        <v>146.0</v>
      </c>
      <c r="J35" s="69">
        <v>26.0</v>
      </c>
      <c r="K35" s="29">
        <f t="shared" si="13"/>
        <v>159</v>
      </c>
      <c r="L35" s="71">
        <f t="shared" si="14"/>
        <v>0.5889</v>
      </c>
      <c r="M35" s="71">
        <f t="shared" si="15"/>
        <v>0.7361</v>
      </c>
      <c r="N35" s="72">
        <f t="shared" si="16"/>
        <v>70.22</v>
      </c>
      <c r="O35" s="8">
        <f t="shared" si="17"/>
        <v>402220.16</v>
      </c>
      <c r="P35" s="73"/>
      <c r="Q35" s="22">
        <v>81.0</v>
      </c>
      <c r="R35" s="49">
        <v>1.0</v>
      </c>
      <c r="S35" s="74"/>
      <c r="T35" s="75" t="s">
        <v>1026</v>
      </c>
      <c r="U35" s="3">
        <f t="shared" ref="U35:W35" si="48">SUMIF($A$13:$A$2340,$Q35,H$13:H$2340)</f>
        <v>136</v>
      </c>
      <c r="V35" s="3">
        <f t="shared" si="48"/>
        <v>31</v>
      </c>
      <c r="W35" s="3">
        <f t="shared" si="48"/>
        <v>36</v>
      </c>
      <c r="X35" s="3">
        <f t="shared" si="19"/>
        <v>75838.72</v>
      </c>
      <c r="Y35" s="3"/>
      <c r="Z35" s="77">
        <v>1.2</v>
      </c>
      <c r="AA35" s="69">
        <v>3.0</v>
      </c>
      <c r="AB35" s="18" t="s">
        <v>984</v>
      </c>
      <c r="AC35" s="77">
        <v>1.2</v>
      </c>
      <c r="AD35" s="69">
        <v>3.0</v>
      </c>
      <c r="AE35" s="69">
        <v>156.0</v>
      </c>
      <c r="AF35" s="70" t="s">
        <v>1025</v>
      </c>
      <c r="AG35" s="69">
        <v>270.0</v>
      </c>
      <c r="AH35" s="69">
        <v>146.0</v>
      </c>
      <c r="AI35" s="69">
        <v>26.0</v>
      </c>
      <c r="AJ35" s="29">
        <f t="shared" si="20"/>
        <v>159</v>
      </c>
      <c r="AK35" s="76">
        <f t="shared" si="21"/>
        <v>0.5888888889</v>
      </c>
      <c r="AL35" s="29">
        <f t="shared" si="22"/>
        <v>159</v>
      </c>
      <c r="AM35" s="71">
        <f t="shared" si="23"/>
        <v>0.5889</v>
      </c>
      <c r="AN35" s="71">
        <f t="shared" si="24"/>
        <v>0.7361</v>
      </c>
      <c r="AO35" s="72">
        <f t="shared" si="25"/>
        <v>70.22</v>
      </c>
      <c r="AP35" s="73">
        <f t="shared" si="26"/>
        <v>402220.16</v>
      </c>
      <c r="AQ35" s="3">
        <f t="shared" si="27"/>
        <v>1489.704296</v>
      </c>
      <c r="AR35" s="18"/>
      <c r="AS35" s="18"/>
    </row>
    <row r="36" ht="14.25" customHeight="1">
      <c r="A36" s="77">
        <v>1.2</v>
      </c>
      <c r="B36" s="69">
        <v>3.0</v>
      </c>
      <c r="C36" s="18" t="s">
        <v>984</v>
      </c>
      <c r="D36" s="77">
        <v>1.2</v>
      </c>
      <c r="E36" s="69">
        <v>3.0</v>
      </c>
      <c r="F36" s="69">
        <v>160.0</v>
      </c>
      <c r="G36" s="70" t="s">
        <v>1027</v>
      </c>
      <c r="H36" s="69">
        <v>793.0</v>
      </c>
      <c r="I36" s="69">
        <v>396.0</v>
      </c>
      <c r="J36" s="69">
        <v>38.0</v>
      </c>
      <c r="K36" s="29">
        <f t="shared" si="13"/>
        <v>415</v>
      </c>
      <c r="L36" s="71">
        <f t="shared" si="14"/>
        <v>0.5233</v>
      </c>
      <c r="M36" s="71">
        <f t="shared" si="15"/>
        <v>0.6541</v>
      </c>
      <c r="N36" s="72">
        <f t="shared" si="16"/>
        <v>162.87</v>
      </c>
      <c r="O36" s="8">
        <f t="shared" si="17"/>
        <v>932919.36</v>
      </c>
      <c r="P36" s="73"/>
      <c r="Q36" s="22">
        <v>84.0</v>
      </c>
      <c r="R36" s="49">
        <v>1.0</v>
      </c>
      <c r="S36" s="74"/>
      <c r="T36" s="75" t="s">
        <v>1028</v>
      </c>
      <c r="U36" s="3">
        <f t="shared" ref="U36:W36" si="49">SUMIF($A$13:$A$2340,$Q36,H$13:H$2340)</f>
        <v>576</v>
      </c>
      <c r="V36" s="3">
        <f t="shared" si="49"/>
        <v>143</v>
      </c>
      <c r="W36" s="3">
        <f t="shared" si="49"/>
        <v>69</v>
      </c>
      <c r="X36" s="3">
        <f t="shared" si="19"/>
        <v>238628.48</v>
      </c>
      <c r="Y36" s="3"/>
      <c r="Z36" s="77">
        <v>1.2</v>
      </c>
      <c r="AA36" s="69">
        <v>3.0</v>
      </c>
      <c r="AB36" s="18" t="s">
        <v>984</v>
      </c>
      <c r="AC36" s="77">
        <v>1.2</v>
      </c>
      <c r="AD36" s="69">
        <v>3.0</v>
      </c>
      <c r="AE36" s="69">
        <v>160.0</v>
      </c>
      <c r="AF36" s="70" t="s">
        <v>1027</v>
      </c>
      <c r="AG36" s="69">
        <v>793.0</v>
      </c>
      <c r="AH36" s="69">
        <v>396.0</v>
      </c>
      <c r="AI36" s="69">
        <v>38.0</v>
      </c>
      <c r="AJ36" s="29">
        <f t="shared" si="20"/>
        <v>415</v>
      </c>
      <c r="AK36" s="76">
        <f t="shared" si="21"/>
        <v>0.5233291299</v>
      </c>
      <c r="AL36" s="29">
        <f t="shared" si="22"/>
        <v>415</v>
      </c>
      <c r="AM36" s="71">
        <f t="shared" si="23"/>
        <v>0.5233</v>
      </c>
      <c r="AN36" s="71">
        <f t="shared" si="24"/>
        <v>0.6541</v>
      </c>
      <c r="AO36" s="72">
        <f t="shared" si="25"/>
        <v>162.87</v>
      </c>
      <c r="AP36" s="73">
        <f t="shared" si="26"/>
        <v>932919.36</v>
      </c>
      <c r="AQ36" s="3">
        <f t="shared" si="27"/>
        <v>1176.443077</v>
      </c>
      <c r="AR36" s="18"/>
      <c r="AS36" s="18"/>
    </row>
    <row r="37" ht="14.25" customHeight="1">
      <c r="A37" s="77">
        <v>1.2</v>
      </c>
      <c r="B37" s="69">
        <v>3.0</v>
      </c>
      <c r="C37" s="18" t="s">
        <v>984</v>
      </c>
      <c r="D37" s="77">
        <v>1.2</v>
      </c>
      <c r="E37" s="69">
        <v>3.0</v>
      </c>
      <c r="F37" s="69">
        <v>161.0</v>
      </c>
      <c r="G37" s="70" t="s">
        <v>1029</v>
      </c>
      <c r="H37" s="69">
        <v>263.0</v>
      </c>
      <c r="I37" s="69">
        <v>184.0</v>
      </c>
      <c r="J37" s="69">
        <v>26.0</v>
      </c>
      <c r="K37" s="29">
        <f t="shared" si="13"/>
        <v>197</v>
      </c>
      <c r="L37" s="71">
        <f t="shared" si="14"/>
        <v>0.749</v>
      </c>
      <c r="M37" s="71">
        <f t="shared" si="15"/>
        <v>0.9363</v>
      </c>
      <c r="N37" s="72">
        <f t="shared" si="16"/>
        <v>110.67</v>
      </c>
      <c r="O37" s="8">
        <f t="shared" si="17"/>
        <v>633917.76</v>
      </c>
      <c r="P37" s="73"/>
      <c r="Q37" s="22">
        <v>85.0</v>
      </c>
      <c r="R37" s="49">
        <v>1.0</v>
      </c>
      <c r="S37" s="74"/>
      <c r="T37" s="75" t="s">
        <v>1030</v>
      </c>
      <c r="U37" s="3">
        <f t="shared" ref="U37:W37" si="50">SUMIF($A$13:$A$2340,$Q37,H$13:H$2340)</f>
        <v>569</v>
      </c>
      <c r="V37" s="3">
        <f t="shared" si="50"/>
        <v>138</v>
      </c>
      <c r="W37" s="3">
        <f t="shared" si="50"/>
        <v>125</v>
      </c>
      <c r="X37" s="3">
        <f t="shared" si="19"/>
        <v>306562.56</v>
      </c>
      <c r="Y37" s="3"/>
      <c r="Z37" s="77">
        <v>1.2</v>
      </c>
      <c r="AA37" s="69">
        <v>3.0</v>
      </c>
      <c r="AB37" s="18" t="s">
        <v>984</v>
      </c>
      <c r="AC37" s="77">
        <v>1.2</v>
      </c>
      <c r="AD37" s="69">
        <v>3.0</v>
      </c>
      <c r="AE37" s="69">
        <v>161.0</v>
      </c>
      <c r="AF37" s="70" t="s">
        <v>1029</v>
      </c>
      <c r="AG37" s="69">
        <v>263.0</v>
      </c>
      <c r="AH37" s="69">
        <v>184.0</v>
      </c>
      <c r="AI37" s="69">
        <v>26.0</v>
      </c>
      <c r="AJ37" s="29">
        <f t="shared" si="20"/>
        <v>197</v>
      </c>
      <c r="AK37" s="76">
        <f t="shared" si="21"/>
        <v>0.7490494297</v>
      </c>
      <c r="AL37" s="29">
        <f t="shared" si="22"/>
        <v>197</v>
      </c>
      <c r="AM37" s="71">
        <f t="shared" si="23"/>
        <v>0.749</v>
      </c>
      <c r="AN37" s="71">
        <f t="shared" si="24"/>
        <v>0.9363</v>
      </c>
      <c r="AO37" s="72">
        <f t="shared" si="25"/>
        <v>110.67</v>
      </c>
      <c r="AP37" s="73">
        <f t="shared" si="26"/>
        <v>633917.76</v>
      </c>
      <c r="AQ37" s="3">
        <f t="shared" si="27"/>
        <v>2410.333688</v>
      </c>
      <c r="AR37" s="18"/>
      <c r="AS37" s="18"/>
    </row>
    <row r="38" ht="14.25" customHeight="1">
      <c r="A38" s="77">
        <v>1.2</v>
      </c>
      <c r="B38" s="69">
        <v>3.0</v>
      </c>
      <c r="C38" s="18" t="s">
        <v>984</v>
      </c>
      <c r="D38" s="77">
        <v>1.2</v>
      </c>
      <c r="E38" s="69">
        <v>3.0</v>
      </c>
      <c r="F38" s="69">
        <v>165.0</v>
      </c>
      <c r="G38" s="70" t="s">
        <v>1031</v>
      </c>
      <c r="H38" s="69">
        <v>355.0</v>
      </c>
      <c r="I38" s="69">
        <v>92.0</v>
      </c>
      <c r="J38" s="69">
        <v>24.0</v>
      </c>
      <c r="K38" s="29">
        <f t="shared" si="13"/>
        <v>104</v>
      </c>
      <c r="L38" s="71">
        <f t="shared" si="14"/>
        <v>0.293</v>
      </c>
      <c r="M38" s="71">
        <f t="shared" si="15"/>
        <v>0.3663</v>
      </c>
      <c r="N38" s="72">
        <f t="shared" si="16"/>
        <v>22.86</v>
      </c>
      <c r="O38" s="8">
        <f t="shared" si="17"/>
        <v>130942.08</v>
      </c>
      <c r="P38" s="73"/>
      <c r="Q38" s="22">
        <v>88.0</v>
      </c>
      <c r="R38" s="49">
        <v>1.0</v>
      </c>
      <c r="S38" s="74"/>
      <c r="T38" s="75" t="s">
        <v>1032</v>
      </c>
      <c r="U38" s="3">
        <f t="shared" ref="U38:W38" si="51">SUMIF($A$13:$A$2340,$Q38,H$13:H$2340)</f>
        <v>2099</v>
      </c>
      <c r="V38" s="3">
        <f t="shared" si="51"/>
        <v>373</v>
      </c>
      <c r="W38" s="3">
        <f t="shared" si="51"/>
        <v>177</v>
      </c>
      <c r="X38" s="3">
        <f t="shared" si="19"/>
        <v>459041.92</v>
      </c>
      <c r="Y38" s="3"/>
      <c r="Z38" s="77">
        <v>1.2</v>
      </c>
      <c r="AA38" s="69">
        <v>3.0</v>
      </c>
      <c r="AB38" s="18" t="s">
        <v>984</v>
      </c>
      <c r="AC38" s="77">
        <v>1.2</v>
      </c>
      <c r="AD38" s="69">
        <v>3.0</v>
      </c>
      <c r="AE38" s="69">
        <v>165.0</v>
      </c>
      <c r="AF38" s="70" t="s">
        <v>1031</v>
      </c>
      <c r="AG38" s="69">
        <v>355.0</v>
      </c>
      <c r="AH38" s="69">
        <v>92.0</v>
      </c>
      <c r="AI38" s="69">
        <v>24.0</v>
      </c>
      <c r="AJ38" s="29">
        <f t="shared" si="20"/>
        <v>104</v>
      </c>
      <c r="AK38" s="76">
        <f t="shared" si="21"/>
        <v>0.2929577465</v>
      </c>
      <c r="AL38" s="29">
        <f t="shared" si="22"/>
        <v>104</v>
      </c>
      <c r="AM38" s="71">
        <f t="shared" si="23"/>
        <v>0.293</v>
      </c>
      <c r="AN38" s="71">
        <f t="shared" si="24"/>
        <v>0.3663</v>
      </c>
      <c r="AO38" s="72">
        <f t="shared" si="25"/>
        <v>22.86</v>
      </c>
      <c r="AP38" s="73">
        <f t="shared" si="26"/>
        <v>130942.08</v>
      </c>
      <c r="AQ38" s="3">
        <f t="shared" si="27"/>
        <v>368.8509296</v>
      </c>
      <c r="AR38" s="18"/>
      <c r="AS38" s="18"/>
    </row>
    <row r="39" ht="14.25" customHeight="1">
      <c r="A39" s="77">
        <v>1.2</v>
      </c>
      <c r="B39" s="69">
        <v>3.0</v>
      </c>
      <c r="C39" s="18" t="s">
        <v>984</v>
      </c>
      <c r="D39" s="77">
        <v>1.2</v>
      </c>
      <c r="E39" s="69">
        <v>3.0</v>
      </c>
      <c r="F39" s="69">
        <v>167.0</v>
      </c>
      <c r="G39" s="70" t="s">
        <v>1033</v>
      </c>
      <c r="H39" s="69">
        <v>248.0</v>
      </c>
      <c r="I39" s="69">
        <v>70.0</v>
      </c>
      <c r="J39" s="69">
        <v>17.0</v>
      </c>
      <c r="K39" s="29">
        <f t="shared" si="13"/>
        <v>78.5</v>
      </c>
      <c r="L39" s="71">
        <f t="shared" si="14"/>
        <v>0.3165</v>
      </c>
      <c r="M39" s="71">
        <f t="shared" si="15"/>
        <v>0.3956</v>
      </c>
      <c r="N39" s="72">
        <f t="shared" si="16"/>
        <v>18.63</v>
      </c>
      <c r="O39" s="8">
        <f t="shared" si="17"/>
        <v>106712.64</v>
      </c>
      <c r="P39" s="73"/>
      <c r="Q39" s="22">
        <v>91.0</v>
      </c>
      <c r="R39" s="49">
        <v>1.0</v>
      </c>
      <c r="S39" s="74"/>
      <c r="T39" s="75" t="s">
        <v>1034</v>
      </c>
      <c r="U39" s="3">
        <f t="shared" ref="U39:W39" si="52">SUMIF($A$13:$A$2340,$Q39,H$13:H$2340)</f>
        <v>712</v>
      </c>
      <c r="V39" s="3">
        <f t="shared" si="52"/>
        <v>103</v>
      </c>
      <c r="W39" s="3">
        <f t="shared" si="52"/>
        <v>76</v>
      </c>
      <c r="X39" s="3">
        <f t="shared" si="19"/>
        <v>120288</v>
      </c>
      <c r="Y39" s="3"/>
      <c r="Z39" s="77">
        <v>1.2</v>
      </c>
      <c r="AA39" s="69">
        <v>3.0</v>
      </c>
      <c r="AB39" s="18" t="s">
        <v>984</v>
      </c>
      <c r="AC39" s="77">
        <v>1.2</v>
      </c>
      <c r="AD39" s="69">
        <v>3.0</v>
      </c>
      <c r="AE39" s="69">
        <v>167.0</v>
      </c>
      <c r="AF39" s="70" t="s">
        <v>1033</v>
      </c>
      <c r="AG39" s="69">
        <v>248.0</v>
      </c>
      <c r="AH39" s="69">
        <v>70.0</v>
      </c>
      <c r="AI39" s="69">
        <v>17.0</v>
      </c>
      <c r="AJ39" s="29">
        <f t="shared" si="20"/>
        <v>78.5</v>
      </c>
      <c r="AK39" s="76">
        <f t="shared" si="21"/>
        <v>0.3165322581</v>
      </c>
      <c r="AL39" s="29">
        <f t="shared" si="22"/>
        <v>78.5</v>
      </c>
      <c r="AM39" s="71">
        <f t="shared" si="23"/>
        <v>0.3165</v>
      </c>
      <c r="AN39" s="71">
        <f t="shared" si="24"/>
        <v>0.3956</v>
      </c>
      <c r="AO39" s="72">
        <f t="shared" si="25"/>
        <v>18.63</v>
      </c>
      <c r="AP39" s="73">
        <f t="shared" si="26"/>
        <v>106712.64</v>
      </c>
      <c r="AQ39" s="3">
        <f t="shared" si="27"/>
        <v>430.2929032</v>
      </c>
      <c r="AR39" s="18"/>
      <c r="AS39" s="18"/>
    </row>
    <row r="40" ht="14.25" customHeight="1">
      <c r="A40" s="77">
        <v>1.2</v>
      </c>
      <c r="B40" s="69">
        <v>3.0</v>
      </c>
      <c r="C40" s="18" t="s">
        <v>984</v>
      </c>
      <c r="D40" s="77">
        <v>1.2</v>
      </c>
      <c r="E40" s="69">
        <v>3.0</v>
      </c>
      <c r="F40" s="69">
        <v>170.0</v>
      </c>
      <c r="G40" s="70" t="s">
        <v>1035</v>
      </c>
      <c r="H40" s="69">
        <v>509.0</v>
      </c>
      <c r="I40" s="69">
        <v>117.0</v>
      </c>
      <c r="J40" s="69">
        <v>44.0</v>
      </c>
      <c r="K40" s="29">
        <f t="shared" si="13"/>
        <v>139</v>
      </c>
      <c r="L40" s="71">
        <f t="shared" si="14"/>
        <v>0.2731</v>
      </c>
      <c r="M40" s="71">
        <f t="shared" si="15"/>
        <v>0.3414</v>
      </c>
      <c r="N40" s="72">
        <f t="shared" si="16"/>
        <v>28.47</v>
      </c>
      <c r="O40" s="8">
        <f t="shared" si="17"/>
        <v>163076.16</v>
      </c>
      <c r="P40" s="73"/>
      <c r="Q40" s="22">
        <v>93.0</v>
      </c>
      <c r="R40" s="49">
        <v>1.0</v>
      </c>
      <c r="S40" s="74"/>
      <c r="T40" s="75" t="s">
        <v>1036</v>
      </c>
      <c r="U40" s="3">
        <f t="shared" ref="U40:W40" si="53">SUMIF($A$13:$A$2340,$Q40,H$13:H$2340)</f>
        <v>398</v>
      </c>
      <c r="V40" s="3">
        <f t="shared" si="53"/>
        <v>79</v>
      </c>
      <c r="W40" s="3">
        <f t="shared" si="53"/>
        <v>22</v>
      </c>
      <c r="X40" s="3">
        <f t="shared" si="19"/>
        <v>87810.24</v>
      </c>
      <c r="Y40" s="3"/>
      <c r="Z40" s="77">
        <v>1.2</v>
      </c>
      <c r="AA40" s="69">
        <v>3.0</v>
      </c>
      <c r="AB40" s="18" t="s">
        <v>984</v>
      </c>
      <c r="AC40" s="77">
        <v>1.2</v>
      </c>
      <c r="AD40" s="69">
        <v>3.0</v>
      </c>
      <c r="AE40" s="69">
        <v>170.0</v>
      </c>
      <c r="AF40" s="70" t="s">
        <v>1035</v>
      </c>
      <c r="AG40" s="69">
        <v>509.0</v>
      </c>
      <c r="AH40" s="69">
        <v>117.0</v>
      </c>
      <c r="AI40" s="69">
        <v>44.0</v>
      </c>
      <c r="AJ40" s="29">
        <f t="shared" si="20"/>
        <v>139</v>
      </c>
      <c r="AK40" s="76">
        <f t="shared" si="21"/>
        <v>0.2730844794</v>
      </c>
      <c r="AL40" s="29">
        <f t="shared" si="22"/>
        <v>139</v>
      </c>
      <c r="AM40" s="71">
        <f t="shared" si="23"/>
        <v>0.2731</v>
      </c>
      <c r="AN40" s="71">
        <f t="shared" si="24"/>
        <v>0.3414</v>
      </c>
      <c r="AO40" s="72">
        <f t="shared" si="25"/>
        <v>28.47</v>
      </c>
      <c r="AP40" s="73">
        <f t="shared" si="26"/>
        <v>163076.16</v>
      </c>
      <c r="AQ40" s="3">
        <f t="shared" si="27"/>
        <v>320.3853831</v>
      </c>
      <c r="AR40" s="18"/>
      <c r="AS40" s="18"/>
    </row>
    <row r="41" ht="14.25" customHeight="1">
      <c r="A41" s="77">
        <v>1.2</v>
      </c>
      <c r="B41" s="69">
        <v>3.0</v>
      </c>
      <c r="C41" s="18" t="s">
        <v>984</v>
      </c>
      <c r="D41" s="77">
        <v>1.2</v>
      </c>
      <c r="E41" s="69">
        <v>3.0</v>
      </c>
      <c r="F41" s="69">
        <v>175.0</v>
      </c>
      <c r="G41" s="70" t="s">
        <v>1037</v>
      </c>
      <c r="H41" s="69">
        <v>731.0</v>
      </c>
      <c r="I41" s="69">
        <v>569.0</v>
      </c>
      <c r="J41" s="69">
        <v>65.0</v>
      </c>
      <c r="K41" s="29">
        <f t="shared" si="13"/>
        <v>601.5</v>
      </c>
      <c r="L41" s="71">
        <f t="shared" si="14"/>
        <v>0.8228</v>
      </c>
      <c r="M41" s="71">
        <f t="shared" si="15"/>
        <v>1</v>
      </c>
      <c r="N41" s="72">
        <f t="shared" si="16"/>
        <v>360.9</v>
      </c>
      <c r="O41" s="8">
        <f t="shared" si="17"/>
        <v>2067235.2</v>
      </c>
      <c r="P41" s="73"/>
      <c r="Q41" s="22">
        <v>94.0</v>
      </c>
      <c r="R41" s="49">
        <v>1.0</v>
      </c>
      <c r="S41" s="74"/>
      <c r="T41" s="75" t="s">
        <v>1038</v>
      </c>
      <c r="U41" s="3">
        <f t="shared" ref="U41:W41" si="54">SUMIF($A$13:$A$2340,$Q41,H$13:H$2340)</f>
        <v>2634</v>
      </c>
      <c r="V41" s="3">
        <f t="shared" si="54"/>
        <v>889</v>
      </c>
      <c r="W41" s="3">
        <f t="shared" si="54"/>
        <v>155</v>
      </c>
      <c r="X41" s="3">
        <f t="shared" si="19"/>
        <v>1556297.6</v>
      </c>
      <c r="Y41" s="3"/>
      <c r="Z41" s="77">
        <v>1.2</v>
      </c>
      <c r="AA41" s="69">
        <v>3.0</v>
      </c>
      <c r="AB41" s="18" t="s">
        <v>984</v>
      </c>
      <c r="AC41" s="77">
        <v>1.2</v>
      </c>
      <c r="AD41" s="69">
        <v>3.0</v>
      </c>
      <c r="AE41" s="69">
        <v>175.0</v>
      </c>
      <c r="AF41" s="70" t="s">
        <v>1037</v>
      </c>
      <c r="AG41" s="69">
        <v>731.0</v>
      </c>
      <c r="AH41" s="69">
        <v>569.0</v>
      </c>
      <c r="AI41" s="69">
        <v>65.0</v>
      </c>
      <c r="AJ41" s="29">
        <f t="shared" si="20"/>
        <v>601.5</v>
      </c>
      <c r="AK41" s="76">
        <f t="shared" si="21"/>
        <v>0.8228454172</v>
      </c>
      <c r="AL41" s="29">
        <f t="shared" si="22"/>
        <v>601.5</v>
      </c>
      <c r="AM41" s="71">
        <f t="shared" si="23"/>
        <v>0.8228</v>
      </c>
      <c r="AN41" s="71">
        <f t="shared" si="24"/>
        <v>1</v>
      </c>
      <c r="AO41" s="72">
        <f t="shared" si="25"/>
        <v>360.9</v>
      </c>
      <c r="AP41" s="73">
        <f t="shared" si="26"/>
        <v>2067235.2</v>
      </c>
      <c r="AQ41" s="3">
        <f t="shared" si="27"/>
        <v>2827.95513</v>
      </c>
      <c r="AR41" s="18"/>
      <c r="AS41" s="18"/>
    </row>
    <row r="42" ht="14.25" customHeight="1">
      <c r="A42" s="77">
        <v>1.2</v>
      </c>
      <c r="B42" s="69">
        <v>3.0</v>
      </c>
      <c r="C42" s="18" t="s">
        <v>984</v>
      </c>
      <c r="D42" s="77">
        <v>1.2</v>
      </c>
      <c r="E42" s="69">
        <v>3.0</v>
      </c>
      <c r="F42" s="69">
        <v>179.0</v>
      </c>
      <c r="G42" s="70" t="s">
        <v>1039</v>
      </c>
      <c r="H42" s="69">
        <v>403.0</v>
      </c>
      <c r="I42" s="69">
        <v>325.0</v>
      </c>
      <c r="J42" s="69">
        <v>22.0</v>
      </c>
      <c r="K42" s="29">
        <f t="shared" si="13"/>
        <v>336</v>
      </c>
      <c r="L42" s="71">
        <f t="shared" si="14"/>
        <v>0.8337</v>
      </c>
      <c r="M42" s="71">
        <f t="shared" si="15"/>
        <v>1</v>
      </c>
      <c r="N42" s="72">
        <f t="shared" si="16"/>
        <v>201.6</v>
      </c>
      <c r="O42" s="8">
        <f t="shared" si="17"/>
        <v>1154764.8</v>
      </c>
      <c r="P42" s="73"/>
      <c r="Q42" s="22">
        <v>95.0</v>
      </c>
      <c r="R42" s="49">
        <v>1.0</v>
      </c>
      <c r="S42" s="74"/>
      <c r="T42" s="75" t="s">
        <v>1040</v>
      </c>
      <c r="U42" s="3">
        <f t="shared" ref="U42:W42" si="55">SUMIF($A$13:$A$2340,$Q42,H$13:H$2340)</f>
        <v>301</v>
      </c>
      <c r="V42" s="3">
        <f t="shared" si="55"/>
        <v>53</v>
      </c>
      <c r="W42" s="3">
        <f t="shared" si="55"/>
        <v>38</v>
      </c>
      <c r="X42" s="3">
        <f t="shared" si="19"/>
        <v>74349.44</v>
      </c>
      <c r="Y42" s="3"/>
      <c r="Z42" s="77">
        <v>1.2</v>
      </c>
      <c r="AA42" s="69">
        <v>3.0</v>
      </c>
      <c r="AB42" s="18" t="s">
        <v>984</v>
      </c>
      <c r="AC42" s="77">
        <v>1.2</v>
      </c>
      <c r="AD42" s="69">
        <v>3.0</v>
      </c>
      <c r="AE42" s="69">
        <v>179.0</v>
      </c>
      <c r="AF42" s="70" t="s">
        <v>1039</v>
      </c>
      <c r="AG42" s="69">
        <v>403.0</v>
      </c>
      <c r="AH42" s="69">
        <v>325.0</v>
      </c>
      <c r="AI42" s="69">
        <v>22.0</v>
      </c>
      <c r="AJ42" s="29">
        <f t="shared" si="20"/>
        <v>336</v>
      </c>
      <c r="AK42" s="76">
        <f t="shared" si="21"/>
        <v>0.8337468983</v>
      </c>
      <c r="AL42" s="29">
        <f t="shared" si="22"/>
        <v>336</v>
      </c>
      <c r="AM42" s="71">
        <f t="shared" si="23"/>
        <v>0.8337</v>
      </c>
      <c r="AN42" s="71">
        <f t="shared" si="24"/>
        <v>1</v>
      </c>
      <c r="AO42" s="72">
        <f t="shared" si="25"/>
        <v>201.6</v>
      </c>
      <c r="AP42" s="73">
        <f t="shared" si="26"/>
        <v>1154764.8</v>
      </c>
      <c r="AQ42" s="3">
        <f t="shared" si="27"/>
        <v>2865.42134</v>
      </c>
      <c r="AR42" s="18"/>
      <c r="AS42" s="18"/>
    </row>
    <row r="43" ht="14.25" customHeight="1">
      <c r="A43" s="77">
        <v>1.2</v>
      </c>
      <c r="B43" s="69">
        <v>3.0</v>
      </c>
      <c r="C43" s="18" t="s">
        <v>984</v>
      </c>
      <c r="D43" s="77">
        <v>1.2</v>
      </c>
      <c r="E43" s="69">
        <v>3.0</v>
      </c>
      <c r="F43" s="69">
        <v>180.0</v>
      </c>
      <c r="G43" s="70" t="s">
        <v>1041</v>
      </c>
      <c r="H43" s="69">
        <v>462.0</v>
      </c>
      <c r="I43" s="69">
        <v>154.0</v>
      </c>
      <c r="J43" s="69">
        <v>15.0</v>
      </c>
      <c r="K43" s="29">
        <f t="shared" si="13"/>
        <v>161.5</v>
      </c>
      <c r="L43" s="71">
        <f t="shared" si="14"/>
        <v>0.3496</v>
      </c>
      <c r="M43" s="71">
        <f t="shared" si="15"/>
        <v>0.437</v>
      </c>
      <c r="N43" s="72">
        <f t="shared" si="16"/>
        <v>42.35</v>
      </c>
      <c r="O43" s="8">
        <f t="shared" si="17"/>
        <v>242580.8</v>
      </c>
      <c r="P43" s="73"/>
      <c r="Q43" s="22">
        <v>97.0</v>
      </c>
      <c r="R43" s="49">
        <v>1.0</v>
      </c>
      <c r="S43" s="74"/>
      <c r="T43" s="75" t="s">
        <v>1042</v>
      </c>
      <c r="U43" s="3">
        <f t="shared" ref="U43:W43" si="56">SUMIF($A$13:$A$2340,$Q43,H$13:H$2340)</f>
        <v>577</v>
      </c>
      <c r="V43" s="3">
        <f t="shared" si="56"/>
        <v>116</v>
      </c>
      <c r="W43" s="3">
        <f t="shared" si="56"/>
        <v>39</v>
      </c>
      <c r="X43" s="3">
        <f t="shared" si="19"/>
        <v>148584.32</v>
      </c>
      <c r="Y43" s="3"/>
      <c r="Z43" s="77">
        <v>1.2</v>
      </c>
      <c r="AA43" s="69">
        <v>3.0</v>
      </c>
      <c r="AB43" s="18" t="s">
        <v>984</v>
      </c>
      <c r="AC43" s="77">
        <v>1.2</v>
      </c>
      <c r="AD43" s="69">
        <v>3.0</v>
      </c>
      <c r="AE43" s="69">
        <v>180.0</v>
      </c>
      <c r="AF43" s="70" t="s">
        <v>1041</v>
      </c>
      <c r="AG43" s="69">
        <v>462.0</v>
      </c>
      <c r="AH43" s="69">
        <v>154.0</v>
      </c>
      <c r="AI43" s="69">
        <v>15.0</v>
      </c>
      <c r="AJ43" s="29">
        <f t="shared" si="20"/>
        <v>161.5</v>
      </c>
      <c r="AK43" s="76">
        <f t="shared" si="21"/>
        <v>0.3495670996</v>
      </c>
      <c r="AL43" s="29">
        <f t="shared" si="22"/>
        <v>161.5</v>
      </c>
      <c r="AM43" s="71">
        <f t="shared" si="23"/>
        <v>0.3496</v>
      </c>
      <c r="AN43" s="71">
        <f t="shared" si="24"/>
        <v>0.437</v>
      </c>
      <c r="AO43" s="72">
        <f t="shared" si="25"/>
        <v>42.35</v>
      </c>
      <c r="AP43" s="73">
        <f t="shared" si="26"/>
        <v>242580.8</v>
      </c>
      <c r="AQ43" s="3">
        <f t="shared" si="27"/>
        <v>525.0666667</v>
      </c>
      <c r="AR43" s="18"/>
      <c r="AS43" s="18"/>
    </row>
    <row r="44" ht="14.25" customHeight="1">
      <c r="A44" s="77">
        <v>1.2</v>
      </c>
      <c r="B44" s="69">
        <v>3.0</v>
      </c>
      <c r="C44" s="18" t="s">
        <v>984</v>
      </c>
      <c r="D44" s="77">
        <v>1.2</v>
      </c>
      <c r="E44" s="69">
        <v>3.0</v>
      </c>
      <c r="F44" s="69">
        <v>183.0</v>
      </c>
      <c r="G44" s="70" t="s">
        <v>1043</v>
      </c>
      <c r="H44" s="69">
        <v>419.0</v>
      </c>
      <c r="I44" s="69">
        <v>175.0</v>
      </c>
      <c r="J44" s="69">
        <v>19.0</v>
      </c>
      <c r="K44" s="29">
        <f t="shared" si="13"/>
        <v>184.5</v>
      </c>
      <c r="L44" s="71">
        <f t="shared" si="14"/>
        <v>0.4403</v>
      </c>
      <c r="M44" s="71">
        <f t="shared" si="15"/>
        <v>0.5504</v>
      </c>
      <c r="N44" s="72">
        <f t="shared" si="16"/>
        <v>60.93</v>
      </c>
      <c r="O44" s="8">
        <f t="shared" si="17"/>
        <v>349007.04</v>
      </c>
      <c r="P44" s="73"/>
      <c r="Q44" s="22">
        <v>99.0</v>
      </c>
      <c r="R44" s="49">
        <v>1.0</v>
      </c>
      <c r="S44" s="74"/>
      <c r="T44" s="75" t="s">
        <v>1044</v>
      </c>
      <c r="U44" s="3">
        <f t="shared" ref="U44:W44" si="57">SUMIF($A$13:$A$2340,$Q44,H$13:H$2340)</f>
        <v>1268</v>
      </c>
      <c r="V44" s="3">
        <f t="shared" si="57"/>
        <v>63</v>
      </c>
      <c r="W44" s="3">
        <f t="shared" si="57"/>
        <v>21</v>
      </c>
      <c r="X44" s="3">
        <f t="shared" si="19"/>
        <v>18616</v>
      </c>
      <c r="Y44" s="3"/>
      <c r="Z44" s="77">
        <v>1.2</v>
      </c>
      <c r="AA44" s="69">
        <v>3.0</v>
      </c>
      <c r="AB44" s="18" t="s">
        <v>984</v>
      </c>
      <c r="AC44" s="77">
        <v>1.2</v>
      </c>
      <c r="AD44" s="69">
        <v>3.0</v>
      </c>
      <c r="AE44" s="69">
        <v>183.0</v>
      </c>
      <c r="AF44" s="70" t="s">
        <v>1043</v>
      </c>
      <c r="AG44" s="69">
        <v>419.0</v>
      </c>
      <c r="AH44" s="69">
        <v>175.0</v>
      </c>
      <c r="AI44" s="69">
        <v>19.0</v>
      </c>
      <c r="AJ44" s="29">
        <f t="shared" si="20"/>
        <v>184.5</v>
      </c>
      <c r="AK44" s="76">
        <f t="shared" si="21"/>
        <v>0.4403341289</v>
      </c>
      <c r="AL44" s="29">
        <f t="shared" si="22"/>
        <v>184.5</v>
      </c>
      <c r="AM44" s="71">
        <f t="shared" si="23"/>
        <v>0.4403</v>
      </c>
      <c r="AN44" s="71">
        <f t="shared" si="24"/>
        <v>0.5504</v>
      </c>
      <c r="AO44" s="72">
        <f t="shared" si="25"/>
        <v>60.93</v>
      </c>
      <c r="AP44" s="73">
        <f t="shared" si="26"/>
        <v>349007.04</v>
      </c>
      <c r="AQ44" s="3">
        <f t="shared" si="27"/>
        <v>832.9523628</v>
      </c>
      <c r="AR44" s="18"/>
      <c r="AS44" s="18"/>
    </row>
    <row r="45" ht="14.25" customHeight="1">
      <c r="A45" s="77">
        <v>1.2</v>
      </c>
      <c r="B45" s="69">
        <v>3.0</v>
      </c>
      <c r="C45" s="18" t="s">
        <v>984</v>
      </c>
      <c r="D45" s="77">
        <v>1.2</v>
      </c>
      <c r="E45" s="69">
        <v>3.0</v>
      </c>
      <c r="F45" s="69">
        <v>190.0</v>
      </c>
      <c r="G45" s="70" t="s">
        <v>1045</v>
      </c>
      <c r="H45" s="69">
        <v>747.0</v>
      </c>
      <c r="I45" s="69">
        <v>611.0</v>
      </c>
      <c r="J45" s="69">
        <v>68.0</v>
      </c>
      <c r="K45" s="29">
        <f t="shared" si="13"/>
        <v>645</v>
      </c>
      <c r="L45" s="71">
        <f t="shared" si="14"/>
        <v>0.8635</v>
      </c>
      <c r="M45" s="71">
        <f t="shared" si="15"/>
        <v>1</v>
      </c>
      <c r="N45" s="72">
        <f t="shared" si="16"/>
        <v>387</v>
      </c>
      <c r="O45" s="8">
        <f t="shared" si="17"/>
        <v>2216736</v>
      </c>
      <c r="P45" s="73"/>
      <c r="Q45" s="22">
        <v>100.0</v>
      </c>
      <c r="R45" s="49">
        <v>1.0</v>
      </c>
      <c r="S45" s="74"/>
      <c r="T45" s="75" t="s">
        <v>1046</v>
      </c>
      <c r="U45" s="3">
        <f t="shared" ref="U45:W45" si="58">SUMIF($A$13:$A$2340,$Q45,H$13:H$2340)</f>
        <v>362</v>
      </c>
      <c r="V45" s="3">
        <f t="shared" si="58"/>
        <v>106</v>
      </c>
      <c r="W45" s="3">
        <f t="shared" si="58"/>
        <v>35</v>
      </c>
      <c r="X45" s="3">
        <f t="shared" si="19"/>
        <v>181062.08</v>
      </c>
      <c r="Y45" s="3"/>
      <c r="Z45" s="77">
        <v>1.2</v>
      </c>
      <c r="AA45" s="69">
        <v>3.0</v>
      </c>
      <c r="AB45" s="18" t="s">
        <v>984</v>
      </c>
      <c r="AC45" s="77">
        <v>1.2</v>
      </c>
      <c r="AD45" s="69">
        <v>3.0</v>
      </c>
      <c r="AE45" s="69">
        <v>190.0</v>
      </c>
      <c r="AF45" s="70" t="s">
        <v>1045</v>
      </c>
      <c r="AG45" s="69">
        <v>747.0</v>
      </c>
      <c r="AH45" s="69">
        <v>611.0</v>
      </c>
      <c r="AI45" s="69">
        <v>68.0</v>
      </c>
      <c r="AJ45" s="29">
        <f t="shared" si="20"/>
        <v>645</v>
      </c>
      <c r="AK45" s="76">
        <f t="shared" si="21"/>
        <v>0.8634538153</v>
      </c>
      <c r="AL45" s="29">
        <f t="shared" si="22"/>
        <v>645</v>
      </c>
      <c r="AM45" s="71">
        <f t="shared" si="23"/>
        <v>0.8635</v>
      </c>
      <c r="AN45" s="71">
        <f t="shared" si="24"/>
        <v>1</v>
      </c>
      <c r="AO45" s="72">
        <f t="shared" si="25"/>
        <v>387</v>
      </c>
      <c r="AP45" s="73">
        <f t="shared" si="26"/>
        <v>2216736</v>
      </c>
      <c r="AQ45" s="3">
        <f t="shared" si="27"/>
        <v>2967.518072</v>
      </c>
      <c r="AR45" s="18"/>
      <c r="AS45" s="18"/>
    </row>
    <row r="46" ht="14.25" customHeight="1">
      <c r="A46" s="77">
        <v>1.2</v>
      </c>
      <c r="B46" s="69">
        <v>3.0</v>
      </c>
      <c r="C46" s="18" t="s">
        <v>984</v>
      </c>
      <c r="D46" s="77">
        <v>1.2</v>
      </c>
      <c r="E46" s="69">
        <v>3.0</v>
      </c>
      <c r="F46" s="69">
        <v>193.0</v>
      </c>
      <c r="G46" s="70" t="s">
        <v>1047</v>
      </c>
      <c r="H46" s="69">
        <v>497.0</v>
      </c>
      <c r="I46" s="69">
        <v>415.0</v>
      </c>
      <c r="J46" s="69">
        <v>14.0</v>
      </c>
      <c r="K46" s="29">
        <f t="shared" si="13"/>
        <v>422</v>
      </c>
      <c r="L46" s="71">
        <f t="shared" si="14"/>
        <v>0.8491</v>
      </c>
      <c r="M46" s="71">
        <f t="shared" si="15"/>
        <v>1</v>
      </c>
      <c r="N46" s="72">
        <f t="shared" si="16"/>
        <v>253.2</v>
      </c>
      <c r="O46" s="8">
        <f t="shared" si="17"/>
        <v>1450329.6</v>
      </c>
      <c r="P46" s="73"/>
      <c r="Q46" s="22">
        <v>108.0</v>
      </c>
      <c r="R46" s="49">
        <v>1.0</v>
      </c>
      <c r="S46" s="74"/>
      <c r="T46" s="75" t="s">
        <v>1048</v>
      </c>
      <c r="U46" s="3">
        <f t="shared" ref="U46:W46" si="59">SUMIF($A$13:$A$2340,$Q46,H$13:H$2340)</f>
        <v>939</v>
      </c>
      <c r="V46" s="3">
        <f t="shared" si="59"/>
        <v>106</v>
      </c>
      <c r="W46" s="3">
        <f t="shared" si="59"/>
        <v>18</v>
      </c>
      <c r="X46" s="3">
        <f t="shared" si="19"/>
        <v>61175.04</v>
      </c>
      <c r="Y46" s="3"/>
      <c r="Z46" s="77">
        <v>1.2</v>
      </c>
      <c r="AA46" s="69">
        <v>3.0</v>
      </c>
      <c r="AB46" s="18" t="s">
        <v>984</v>
      </c>
      <c r="AC46" s="77">
        <v>1.2</v>
      </c>
      <c r="AD46" s="69">
        <v>3.0</v>
      </c>
      <c r="AE46" s="69">
        <v>193.0</v>
      </c>
      <c r="AF46" s="70" t="s">
        <v>1047</v>
      </c>
      <c r="AG46" s="69">
        <v>497.0</v>
      </c>
      <c r="AH46" s="69">
        <v>415.0</v>
      </c>
      <c r="AI46" s="69">
        <v>14.0</v>
      </c>
      <c r="AJ46" s="29">
        <f t="shared" si="20"/>
        <v>422</v>
      </c>
      <c r="AK46" s="76">
        <f t="shared" si="21"/>
        <v>0.8490945674</v>
      </c>
      <c r="AL46" s="29">
        <f t="shared" si="22"/>
        <v>422</v>
      </c>
      <c r="AM46" s="71">
        <f t="shared" si="23"/>
        <v>0.8491</v>
      </c>
      <c r="AN46" s="71">
        <f t="shared" si="24"/>
        <v>1</v>
      </c>
      <c r="AO46" s="72">
        <f t="shared" si="25"/>
        <v>253.2</v>
      </c>
      <c r="AP46" s="73">
        <f t="shared" si="26"/>
        <v>1450329.6</v>
      </c>
      <c r="AQ46" s="3">
        <f t="shared" si="27"/>
        <v>2918.168209</v>
      </c>
      <c r="AR46" s="18"/>
      <c r="AS46" s="18"/>
    </row>
    <row r="47" ht="14.25" customHeight="1">
      <c r="A47" s="77">
        <v>1.2</v>
      </c>
      <c r="B47" s="69">
        <v>3.0</v>
      </c>
      <c r="C47" s="18" t="s">
        <v>984</v>
      </c>
      <c r="D47" s="77">
        <v>1.2</v>
      </c>
      <c r="E47" s="69">
        <v>3.0</v>
      </c>
      <c r="F47" s="69">
        <v>215.0</v>
      </c>
      <c r="G47" s="70" t="s">
        <v>1049</v>
      </c>
      <c r="H47" s="69">
        <v>315.0</v>
      </c>
      <c r="I47" s="69">
        <v>146.0</v>
      </c>
      <c r="J47" s="69">
        <v>12.0</v>
      </c>
      <c r="K47" s="29">
        <f t="shared" si="13"/>
        <v>152</v>
      </c>
      <c r="L47" s="71">
        <f t="shared" si="14"/>
        <v>0.4825</v>
      </c>
      <c r="M47" s="71">
        <f t="shared" si="15"/>
        <v>0.6031</v>
      </c>
      <c r="N47" s="72">
        <f t="shared" si="16"/>
        <v>55</v>
      </c>
      <c r="O47" s="8">
        <f t="shared" si="17"/>
        <v>315040</v>
      </c>
      <c r="P47" s="73"/>
      <c r="Q47" s="22">
        <v>110.0</v>
      </c>
      <c r="R47" s="49">
        <v>1.0</v>
      </c>
      <c r="S47" s="74"/>
      <c r="T47" s="75" t="s">
        <v>1050</v>
      </c>
      <c r="U47" s="3">
        <f t="shared" ref="U47:W47" si="60">SUMIF($A$13:$A$2340,$Q47,H$13:H$2340)</f>
        <v>4050</v>
      </c>
      <c r="V47" s="3">
        <f t="shared" si="60"/>
        <v>181</v>
      </c>
      <c r="W47" s="3">
        <f t="shared" si="60"/>
        <v>52</v>
      </c>
      <c r="X47" s="3">
        <f t="shared" si="19"/>
        <v>57108.16</v>
      </c>
      <c r="Y47" s="3"/>
      <c r="Z47" s="77">
        <v>1.2</v>
      </c>
      <c r="AA47" s="69">
        <v>3.0</v>
      </c>
      <c r="AB47" s="18" t="s">
        <v>984</v>
      </c>
      <c r="AC47" s="77">
        <v>1.2</v>
      </c>
      <c r="AD47" s="69">
        <v>3.0</v>
      </c>
      <c r="AE47" s="69">
        <v>215.0</v>
      </c>
      <c r="AF47" s="70" t="s">
        <v>1049</v>
      </c>
      <c r="AG47" s="69">
        <v>315.0</v>
      </c>
      <c r="AH47" s="69">
        <v>146.0</v>
      </c>
      <c r="AI47" s="69">
        <v>12.0</v>
      </c>
      <c r="AJ47" s="29">
        <f t="shared" si="20"/>
        <v>152</v>
      </c>
      <c r="AK47" s="76">
        <f t="shared" si="21"/>
        <v>0.4825396825</v>
      </c>
      <c r="AL47" s="29">
        <f t="shared" si="22"/>
        <v>152</v>
      </c>
      <c r="AM47" s="71">
        <f t="shared" si="23"/>
        <v>0.4825</v>
      </c>
      <c r="AN47" s="71">
        <f t="shared" si="24"/>
        <v>0.6031</v>
      </c>
      <c r="AO47" s="72">
        <f t="shared" si="25"/>
        <v>55</v>
      </c>
      <c r="AP47" s="73">
        <f t="shared" si="26"/>
        <v>315040</v>
      </c>
      <c r="AQ47" s="3">
        <f t="shared" si="27"/>
        <v>1000.126984</v>
      </c>
      <c r="AR47" s="18"/>
      <c r="AS47" s="18"/>
    </row>
    <row r="48" ht="14.25" customHeight="1">
      <c r="A48" s="77">
        <v>1.2</v>
      </c>
      <c r="B48" s="69">
        <v>3.0</v>
      </c>
      <c r="C48" s="18" t="s">
        <v>984</v>
      </c>
      <c r="D48" s="77">
        <v>1.2</v>
      </c>
      <c r="E48" s="69">
        <v>3.0</v>
      </c>
      <c r="F48" s="69">
        <v>225.0</v>
      </c>
      <c r="G48" s="70" t="s">
        <v>1051</v>
      </c>
      <c r="H48" s="69">
        <v>205.0</v>
      </c>
      <c r="I48" s="69">
        <v>183.0</v>
      </c>
      <c r="J48" s="69">
        <v>5.0</v>
      </c>
      <c r="K48" s="29">
        <f t="shared" si="13"/>
        <v>185.5</v>
      </c>
      <c r="L48" s="71">
        <f t="shared" si="14"/>
        <v>0.9049</v>
      </c>
      <c r="M48" s="71">
        <f t="shared" si="15"/>
        <v>1</v>
      </c>
      <c r="N48" s="72">
        <f t="shared" si="16"/>
        <v>111.3</v>
      </c>
      <c r="O48" s="8">
        <f t="shared" si="17"/>
        <v>637526.4</v>
      </c>
      <c r="P48" s="73"/>
      <c r="Q48" s="22">
        <v>111.0</v>
      </c>
      <c r="R48" s="49">
        <v>1.0</v>
      </c>
      <c r="S48" s="74"/>
      <c r="T48" s="75" t="s">
        <v>1052</v>
      </c>
      <c r="U48" s="3">
        <f t="shared" ref="U48:W48" si="61">SUMIF($A$13:$A$2340,$Q48,H$13:H$2340)</f>
        <v>1485</v>
      </c>
      <c r="V48" s="3">
        <f t="shared" si="61"/>
        <v>180</v>
      </c>
      <c r="W48" s="3">
        <f t="shared" si="61"/>
        <v>83</v>
      </c>
      <c r="X48" s="3">
        <f t="shared" si="19"/>
        <v>147095.04</v>
      </c>
      <c r="Y48" s="3"/>
      <c r="Z48" s="77">
        <v>1.2</v>
      </c>
      <c r="AA48" s="69">
        <v>3.0</v>
      </c>
      <c r="AB48" s="18" t="s">
        <v>984</v>
      </c>
      <c r="AC48" s="77">
        <v>1.2</v>
      </c>
      <c r="AD48" s="69">
        <v>3.0</v>
      </c>
      <c r="AE48" s="69">
        <v>225.0</v>
      </c>
      <c r="AF48" s="70" t="s">
        <v>1051</v>
      </c>
      <c r="AG48" s="69">
        <v>205.0</v>
      </c>
      <c r="AH48" s="69">
        <v>183.0</v>
      </c>
      <c r="AI48" s="69">
        <v>5.0</v>
      </c>
      <c r="AJ48" s="29">
        <f t="shared" si="20"/>
        <v>185.5</v>
      </c>
      <c r="AK48" s="76">
        <f t="shared" si="21"/>
        <v>0.9048780488</v>
      </c>
      <c r="AL48" s="29">
        <f t="shared" si="22"/>
        <v>185.5</v>
      </c>
      <c r="AM48" s="71">
        <f t="shared" si="23"/>
        <v>0.9049</v>
      </c>
      <c r="AN48" s="71">
        <f t="shared" si="24"/>
        <v>1</v>
      </c>
      <c r="AO48" s="72">
        <f t="shared" si="25"/>
        <v>111.3</v>
      </c>
      <c r="AP48" s="73">
        <f t="shared" si="26"/>
        <v>637526.4</v>
      </c>
      <c r="AQ48" s="3">
        <f t="shared" si="27"/>
        <v>3109.884878</v>
      </c>
      <c r="AR48" s="18"/>
      <c r="AS48" s="18"/>
    </row>
    <row r="49" ht="14.25" customHeight="1">
      <c r="A49" s="77">
        <v>1.2</v>
      </c>
      <c r="B49" s="69">
        <v>3.0</v>
      </c>
      <c r="C49" s="18" t="s">
        <v>984</v>
      </c>
      <c r="D49" s="77">
        <v>1.2</v>
      </c>
      <c r="E49" s="69">
        <v>3.0</v>
      </c>
      <c r="F49" s="69">
        <v>226.0</v>
      </c>
      <c r="G49" s="70" t="s">
        <v>1053</v>
      </c>
      <c r="H49" s="69">
        <v>669.0</v>
      </c>
      <c r="I49" s="69">
        <v>328.0</v>
      </c>
      <c r="J49" s="69">
        <v>25.0</v>
      </c>
      <c r="K49" s="29">
        <f t="shared" si="13"/>
        <v>340.5</v>
      </c>
      <c r="L49" s="71">
        <f t="shared" si="14"/>
        <v>0.509</v>
      </c>
      <c r="M49" s="71">
        <f t="shared" si="15"/>
        <v>0.6363</v>
      </c>
      <c r="N49" s="72">
        <f t="shared" si="16"/>
        <v>130</v>
      </c>
      <c r="O49" s="8">
        <f t="shared" si="17"/>
        <v>744640</v>
      </c>
      <c r="P49" s="73"/>
      <c r="Q49" s="22">
        <v>112.0</v>
      </c>
      <c r="R49" s="49">
        <v>1.0</v>
      </c>
      <c r="S49" s="74"/>
      <c r="T49" s="75" t="s">
        <v>1054</v>
      </c>
      <c r="U49" s="3">
        <f t="shared" ref="U49:W49" si="62">SUMIF($A$13:$A$2340,$Q49,H$13:H$2340)</f>
        <v>9485</v>
      </c>
      <c r="V49" s="3">
        <f t="shared" si="62"/>
        <v>1264</v>
      </c>
      <c r="W49" s="3">
        <f t="shared" si="62"/>
        <v>389</v>
      </c>
      <c r="X49" s="3">
        <f t="shared" si="19"/>
        <v>1169714.88</v>
      </c>
      <c r="Y49" s="3"/>
      <c r="Z49" s="77">
        <v>1.2</v>
      </c>
      <c r="AA49" s="69">
        <v>3.0</v>
      </c>
      <c r="AB49" s="18" t="s">
        <v>984</v>
      </c>
      <c r="AC49" s="77">
        <v>1.2</v>
      </c>
      <c r="AD49" s="69">
        <v>3.0</v>
      </c>
      <c r="AE49" s="69">
        <v>226.0</v>
      </c>
      <c r="AF49" s="70" t="s">
        <v>1053</v>
      </c>
      <c r="AG49" s="69">
        <v>669.0</v>
      </c>
      <c r="AH49" s="69">
        <v>328.0</v>
      </c>
      <c r="AI49" s="69">
        <v>25.0</v>
      </c>
      <c r="AJ49" s="29">
        <f t="shared" si="20"/>
        <v>340.5</v>
      </c>
      <c r="AK49" s="76">
        <f t="shared" si="21"/>
        <v>0.5089686099</v>
      </c>
      <c r="AL49" s="29">
        <f t="shared" si="22"/>
        <v>340.5</v>
      </c>
      <c r="AM49" s="71">
        <f t="shared" si="23"/>
        <v>0.509</v>
      </c>
      <c r="AN49" s="71">
        <f t="shared" si="24"/>
        <v>0.6363</v>
      </c>
      <c r="AO49" s="72">
        <f t="shared" si="25"/>
        <v>130</v>
      </c>
      <c r="AP49" s="73">
        <f t="shared" si="26"/>
        <v>744640</v>
      </c>
      <c r="AQ49" s="3">
        <f t="shared" si="27"/>
        <v>1113.064275</v>
      </c>
      <c r="AR49" s="18"/>
      <c r="AS49" s="18"/>
    </row>
    <row r="50" ht="14.25" customHeight="1">
      <c r="A50" s="77">
        <v>1.2</v>
      </c>
      <c r="B50" s="69">
        <v>3.0</v>
      </c>
      <c r="C50" s="18" t="s">
        <v>984</v>
      </c>
      <c r="D50" s="77">
        <v>1.2</v>
      </c>
      <c r="E50" s="69">
        <v>3.0</v>
      </c>
      <c r="F50" s="69">
        <v>230.0</v>
      </c>
      <c r="G50" s="70" t="s">
        <v>1055</v>
      </c>
      <c r="H50" s="69">
        <v>6.0</v>
      </c>
      <c r="I50" s="69">
        <v>4.0</v>
      </c>
      <c r="J50" s="69">
        <v>1.0</v>
      </c>
      <c r="K50" s="29">
        <f t="shared" si="13"/>
        <v>4.5</v>
      </c>
      <c r="L50" s="71">
        <f t="shared" si="14"/>
        <v>0.75</v>
      </c>
      <c r="M50" s="71">
        <f t="shared" si="15"/>
        <v>0.9375</v>
      </c>
      <c r="N50" s="72">
        <f t="shared" si="16"/>
        <v>2.53</v>
      </c>
      <c r="O50" s="8">
        <f t="shared" si="17"/>
        <v>14491.84</v>
      </c>
      <c r="P50" s="73"/>
      <c r="Q50" s="22">
        <v>113.0</v>
      </c>
      <c r="R50" s="49">
        <v>1.0</v>
      </c>
      <c r="S50" s="74"/>
      <c r="T50" s="75" t="s">
        <v>1056</v>
      </c>
      <c r="U50" s="3">
        <f t="shared" ref="U50:W50" si="63">SUMIF($A$13:$A$2340,$Q50,H$13:H$2340)</f>
        <v>738</v>
      </c>
      <c r="V50" s="3">
        <f t="shared" si="63"/>
        <v>304</v>
      </c>
      <c r="W50" s="3">
        <f t="shared" si="63"/>
        <v>34</v>
      </c>
      <c r="X50" s="3">
        <f t="shared" si="19"/>
        <v>608943.68</v>
      </c>
      <c r="Y50" s="3"/>
      <c r="Z50" s="77">
        <v>1.2</v>
      </c>
      <c r="AA50" s="69">
        <v>3.0</v>
      </c>
      <c r="AB50" s="18" t="s">
        <v>984</v>
      </c>
      <c r="AC50" s="77">
        <v>1.2</v>
      </c>
      <c r="AD50" s="69">
        <v>3.0</v>
      </c>
      <c r="AE50" s="69">
        <v>230.0</v>
      </c>
      <c r="AF50" s="70" t="s">
        <v>1055</v>
      </c>
      <c r="AG50" s="69">
        <v>6.0</v>
      </c>
      <c r="AH50" s="69">
        <v>4.0</v>
      </c>
      <c r="AI50" s="69">
        <v>1.0</v>
      </c>
      <c r="AJ50" s="29">
        <f t="shared" si="20"/>
        <v>4.5</v>
      </c>
      <c r="AK50" s="76">
        <f t="shared" si="21"/>
        <v>0.75</v>
      </c>
      <c r="AL50" s="29">
        <f t="shared" si="22"/>
        <v>4.5</v>
      </c>
      <c r="AM50" s="71">
        <f t="shared" si="23"/>
        <v>0.75</v>
      </c>
      <c r="AN50" s="71">
        <f t="shared" si="24"/>
        <v>0.9375</v>
      </c>
      <c r="AO50" s="72">
        <f t="shared" si="25"/>
        <v>2.53</v>
      </c>
      <c r="AP50" s="73">
        <f t="shared" si="26"/>
        <v>14491.84</v>
      </c>
      <c r="AQ50" s="3">
        <f t="shared" si="27"/>
        <v>2415.306667</v>
      </c>
      <c r="AR50" s="18"/>
      <c r="AS50" s="18"/>
    </row>
    <row r="51" ht="14.25" customHeight="1">
      <c r="A51" s="77">
        <v>1.2</v>
      </c>
      <c r="B51" s="69">
        <v>3.0</v>
      </c>
      <c r="C51" s="18" t="s">
        <v>984</v>
      </c>
      <c r="D51" s="77">
        <v>1.2</v>
      </c>
      <c r="E51" s="69">
        <v>3.0</v>
      </c>
      <c r="F51" s="69">
        <v>231.0</v>
      </c>
      <c r="G51" s="70" t="s">
        <v>1057</v>
      </c>
      <c r="H51" s="69">
        <v>2.0</v>
      </c>
      <c r="I51" s="69">
        <v>0.0</v>
      </c>
      <c r="J51" s="69">
        <v>0.0</v>
      </c>
      <c r="K51" s="29">
        <f t="shared" si="13"/>
        <v>0</v>
      </c>
      <c r="L51" s="71">
        <f t="shared" si="14"/>
        <v>0</v>
      </c>
      <c r="M51" s="71">
        <f t="shared" si="15"/>
        <v>0</v>
      </c>
      <c r="N51" s="72">
        <f t="shared" si="16"/>
        <v>0</v>
      </c>
      <c r="O51" s="8">
        <f t="shared" si="17"/>
        <v>0</v>
      </c>
      <c r="P51" s="73"/>
      <c r="Q51" s="22">
        <v>115.0</v>
      </c>
      <c r="R51" s="49">
        <v>1.0</v>
      </c>
      <c r="S51" s="74"/>
      <c r="T51" s="75" t="s">
        <v>1058</v>
      </c>
      <c r="U51" s="3">
        <f t="shared" ref="U51:W51" si="64">SUMIF($A$13:$A$2340,$Q51,H$13:H$2340)</f>
        <v>1107</v>
      </c>
      <c r="V51" s="3">
        <f t="shared" si="64"/>
        <v>679</v>
      </c>
      <c r="W51" s="3">
        <f t="shared" si="64"/>
        <v>53</v>
      </c>
      <c r="X51" s="3">
        <f t="shared" si="19"/>
        <v>1963443.84</v>
      </c>
      <c r="Y51" s="3"/>
      <c r="Z51" s="77">
        <v>1.2</v>
      </c>
      <c r="AA51" s="69">
        <v>3.0</v>
      </c>
      <c r="AB51" s="18" t="s">
        <v>984</v>
      </c>
      <c r="AC51" s="77">
        <v>1.2</v>
      </c>
      <c r="AD51" s="69">
        <v>3.0</v>
      </c>
      <c r="AE51" s="69">
        <v>231.0</v>
      </c>
      <c r="AF51" s="70" t="s">
        <v>1057</v>
      </c>
      <c r="AG51" s="69">
        <v>2.0</v>
      </c>
      <c r="AH51" s="69">
        <v>0.0</v>
      </c>
      <c r="AI51" s="69">
        <v>0.0</v>
      </c>
      <c r="AJ51" s="29">
        <f t="shared" si="20"/>
        <v>0</v>
      </c>
      <c r="AK51" s="76">
        <f t="shared" si="21"/>
        <v>0</v>
      </c>
      <c r="AL51" s="29">
        <f t="shared" si="22"/>
        <v>0</v>
      </c>
      <c r="AM51" s="71">
        <f t="shared" si="23"/>
        <v>0</v>
      </c>
      <c r="AN51" s="71">
        <f t="shared" si="24"/>
        <v>0</v>
      </c>
      <c r="AO51" s="72">
        <f t="shared" si="25"/>
        <v>0</v>
      </c>
      <c r="AP51" s="73">
        <f t="shared" si="26"/>
        <v>0</v>
      </c>
      <c r="AQ51" s="3">
        <f t="shared" si="27"/>
        <v>0</v>
      </c>
      <c r="AR51" s="18"/>
      <c r="AS51" s="18"/>
    </row>
    <row r="52" ht="14.25" customHeight="1">
      <c r="A52" s="77">
        <v>1.2</v>
      </c>
      <c r="B52" s="69">
        <v>3.0</v>
      </c>
      <c r="C52" s="18" t="s">
        <v>984</v>
      </c>
      <c r="D52" s="77">
        <v>1.2</v>
      </c>
      <c r="E52" s="69">
        <v>3.0</v>
      </c>
      <c r="F52" s="69">
        <v>249.0</v>
      </c>
      <c r="G52" s="70" t="s">
        <v>1059</v>
      </c>
      <c r="H52" s="69">
        <v>291.0</v>
      </c>
      <c r="I52" s="69">
        <v>177.0</v>
      </c>
      <c r="J52" s="69">
        <v>31.0</v>
      </c>
      <c r="K52" s="29">
        <f t="shared" si="13"/>
        <v>192.5</v>
      </c>
      <c r="L52" s="71">
        <f t="shared" si="14"/>
        <v>0.6615</v>
      </c>
      <c r="M52" s="71">
        <f t="shared" si="15"/>
        <v>0.8269</v>
      </c>
      <c r="N52" s="72">
        <f t="shared" si="16"/>
        <v>95.51</v>
      </c>
      <c r="O52" s="8">
        <f t="shared" si="17"/>
        <v>547081.28</v>
      </c>
      <c r="P52" s="73"/>
      <c r="Q52" s="22">
        <v>116.0</v>
      </c>
      <c r="R52" s="49">
        <v>1.0</v>
      </c>
      <c r="S52" s="74"/>
      <c r="T52" s="75" t="s">
        <v>1060</v>
      </c>
      <c r="U52" s="3">
        <f t="shared" ref="U52:W52" si="65">SUMIF($A$13:$A$2340,$Q52,H$13:H$2340)</f>
        <v>1134</v>
      </c>
      <c r="V52" s="3">
        <f t="shared" si="65"/>
        <v>298</v>
      </c>
      <c r="W52" s="3">
        <f t="shared" si="65"/>
        <v>174</v>
      </c>
      <c r="X52" s="3">
        <f t="shared" si="19"/>
        <v>566270.08</v>
      </c>
      <c r="Y52" s="3"/>
      <c r="Z52" s="77">
        <v>1.2</v>
      </c>
      <c r="AA52" s="69">
        <v>3.0</v>
      </c>
      <c r="AB52" s="18" t="s">
        <v>984</v>
      </c>
      <c r="AC52" s="77">
        <v>1.2</v>
      </c>
      <c r="AD52" s="69">
        <v>3.0</v>
      </c>
      <c r="AE52" s="69">
        <v>249.0</v>
      </c>
      <c r="AF52" s="70" t="s">
        <v>1059</v>
      </c>
      <c r="AG52" s="69">
        <v>291.0</v>
      </c>
      <c r="AH52" s="69">
        <v>177.0</v>
      </c>
      <c r="AI52" s="69">
        <v>31.0</v>
      </c>
      <c r="AJ52" s="29">
        <f t="shared" si="20"/>
        <v>192.5</v>
      </c>
      <c r="AK52" s="76">
        <f t="shared" si="21"/>
        <v>0.6615120275</v>
      </c>
      <c r="AL52" s="29">
        <f t="shared" si="22"/>
        <v>192.5</v>
      </c>
      <c r="AM52" s="71">
        <f t="shared" si="23"/>
        <v>0.6615</v>
      </c>
      <c r="AN52" s="71">
        <f t="shared" si="24"/>
        <v>0.8269</v>
      </c>
      <c r="AO52" s="72">
        <f t="shared" si="25"/>
        <v>95.51</v>
      </c>
      <c r="AP52" s="73">
        <f t="shared" si="26"/>
        <v>547081.28</v>
      </c>
      <c r="AQ52" s="3">
        <f t="shared" si="27"/>
        <v>1880.004399</v>
      </c>
      <c r="AR52" s="18"/>
      <c r="AS52" s="18"/>
    </row>
    <row r="53" ht="14.25" customHeight="1">
      <c r="A53" s="77">
        <v>1.2</v>
      </c>
      <c r="B53" s="69">
        <v>3.0</v>
      </c>
      <c r="C53" s="18" t="s">
        <v>984</v>
      </c>
      <c r="D53" s="77">
        <v>1.2</v>
      </c>
      <c r="E53" s="69">
        <v>3.0</v>
      </c>
      <c r="F53" s="69">
        <v>256.0</v>
      </c>
      <c r="G53" s="70" t="s">
        <v>1061</v>
      </c>
      <c r="H53" s="69">
        <v>328.0</v>
      </c>
      <c r="I53" s="69">
        <v>244.0</v>
      </c>
      <c r="J53" s="69">
        <v>29.0</v>
      </c>
      <c r="K53" s="29">
        <f t="shared" si="13"/>
        <v>258.5</v>
      </c>
      <c r="L53" s="71">
        <f t="shared" si="14"/>
        <v>0.7881</v>
      </c>
      <c r="M53" s="71">
        <f t="shared" si="15"/>
        <v>0.9851</v>
      </c>
      <c r="N53" s="72">
        <f t="shared" si="16"/>
        <v>152.79</v>
      </c>
      <c r="O53" s="8">
        <f t="shared" si="17"/>
        <v>875181.12</v>
      </c>
      <c r="P53" s="73"/>
      <c r="Q53" s="22">
        <v>118.0</v>
      </c>
      <c r="R53" s="49">
        <v>1.0</v>
      </c>
      <c r="S53" s="74"/>
      <c r="T53" s="75" t="s">
        <v>681</v>
      </c>
      <c r="U53" s="3">
        <f t="shared" ref="U53:W53" si="66">SUMIF($A$13:$A$2340,$Q53,H$13:H$2340)</f>
        <v>333</v>
      </c>
      <c r="V53" s="3">
        <f t="shared" si="66"/>
        <v>204</v>
      </c>
      <c r="W53" s="3">
        <f t="shared" si="66"/>
        <v>18</v>
      </c>
      <c r="X53" s="3">
        <f t="shared" si="19"/>
        <v>582136.64</v>
      </c>
      <c r="Y53" s="3"/>
      <c r="Z53" s="77">
        <v>1.2</v>
      </c>
      <c r="AA53" s="69">
        <v>3.0</v>
      </c>
      <c r="AB53" s="18" t="s">
        <v>984</v>
      </c>
      <c r="AC53" s="77">
        <v>1.2</v>
      </c>
      <c r="AD53" s="69">
        <v>3.0</v>
      </c>
      <c r="AE53" s="69">
        <v>256.0</v>
      </c>
      <c r="AF53" s="70" t="s">
        <v>1061</v>
      </c>
      <c r="AG53" s="69">
        <v>328.0</v>
      </c>
      <c r="AH53" s="69">
        <v>244.0</v>
      </c>
      <c r="AI53" s="69">
        <v>29.0</v>
      </c>
      <c r="AJ53" s="29">
        <f t="shared" si="20"/>
        <v>258.5</v>
      </c>
      <c r="AK53" s="76">
        <f t="shared" si="21"/>
        <v>0.7881097561</v>
      </c>
      <c r="AL53" s="29">
        <f t="shared" si="22"/>
        <v>258.5</v>
      </c>
      <c r="AM53" s="71">
        <f t="shared" si="23"/>
        <v>0.7881</v>
      </c>
      <c r="AN53" s="71">
        <f t="shared" si="24"/>
        <v>0.9851</v>
      </c>
      <c r="AO53" s="72">
        <f t="shared" si="25"/>
        <v>152.79</v>
      </c>
      <c r="AP53" s="73">
        <f t="shared" si="26"/>
        <v>875181.12</v>
      </c>
      <c r="AQ53" s="3">
        <f t="shared" si="27"/>
        <v>2668.235122</v>
      </c>
      <c r="AR53" s="18"/>
      <c r="AS53" s="18"/>
    </row>
    <row r="54" ht="14.25" customHeight="1">
      <c r="A54" s="77">
        <v>1.2</v>
      </c>
      <c r="B54" s="69">
        <v>3.0</v>
      </c>
      <c r="C54" s="18" t="s">
        <v>984</v>
      </c>
      <c r="D54" s="77">
        <v>1.2</v>
      </c>
      <c r="E54" s="69">
        <v>3.0</v>
      </c>
      <c r="F54" s="69">
        <v>260.0</v>
      </c>
      <c r="G54" s="70" t="s">
        <v>1062</v>
      </c>
      <c r="H54" s="69">
        <v>450.0</v>
      </c>
      <c r="I54" s="69">
        <v>227.0</v>
      </c>
      <c r="J54" s="69">
        <v>48.0</v>
      </c>
      <c r="K54" s="29">
        <f t="shared" si="13"/>
        <v>251</v>
      </c>
      <c r="L54" s="71">
        <f t="shared" si="14"/>
        <v>0.5578</v>
      </c>
      <c r="M54" s="71">
        <f t="shared" si="15"/>
        <v>0.6973</v>
      </c>
      <c r="N54" s="72">
        <f t="shared" si="16"/>
        <v>105.01</v>
      </c>
      <c r="O54" s="8">
        <f t="shared" si="17"/>
        <v>601497.28</v>
      </c>
      <c r="P54" s="73"/>
      <c r="Q54" s="22">
        <v>129.0</v>
      </c>
      <c r="R54" s="49">
        <v>1.0</v>
      </c>
      <c r="S54" s="74"/>
      <c r="T54" s="75" t="s">
        <v>1063</v>
      </c>
      <c r="U54" s="3">
        <f t="shared" ref="U54:W54" si="67">SUMIF($A$13:$A$2340,$Q54,H$13:H$2340)</f>
        <v>1371</v>
      </c>
      <c r="V54" s="3">
        <f t="shared" si="67"/>
        <v>448</v>
      </c>
      <c r="W54" s="3">
        <f t="shared" si="67"/>
        <v>135</v>
      </c>
      <c r="X54" s="3">
        <f t="shared" si="19"/>
        <v>849576.96</v>
      </c>
      <c r="Y54" s="3"/>
      <c r="Z54" s="77">
        <v>1.2</v>
      </c>
      <c r="AA54" s="69">
        <v>3.0</v>
      </c>
      <c r="AB54" s="18" t="s">
        <v>984</v>
      </c>
      <c r="AC54" s="77">
        <v>1.2</v>
      </c>
      <c r="AD54" s="69">
        <v>3.0</v>
      </c>
      <c r="AE54" s="69">
        <v>260.0</v>
      </c>
      <c r="AF54" s="70" t="s">
        <v>1062</v>
      </c>
      <c r="AG54" s="69">
        <v>450.0</v>
      </c>
      <c r="AH54" s="69">
        <v>227.0</v>
      </c>
      <c r="AI54" s="69">
        <v>48.0</v>
      </c>
      <c r="AJ54" s="29">
        <f t="shared" si="20"/>
        <v>251</v>
      </c>
      <c r="AK54" s="76">
        <f t="shared" si="21"/>
        <v>0.5577777778</v>
      </c>
      <c r="AL54" s="29">
        <f t="shared" si="22"/>
        <v>251</v>
      </c>
      <c r="AM54" s="71">
        <f t="shared" si="23"/>
        <v>0.5578</v>
      </c>
      <c r="AN54" s="71">
        <f t="shared" si="24"/>
        <v>0.6973</v>
      </c>
      <c r="AO54" s="72">
        <f t="shared" si="25"/>
        <v>105.01</v>
      </c>
      <c r="AP54" s="73">
        <f t="shared" si="26"/>
        <v>601497.28</v>
      </c>
      <c r="AQ54" s="3">
        <f t="shared" si="27"/>
        <v>1336.660622</v>
      </c>
      <c r="AR54" s="18"/>
      <c r="AS54" s="18"/>
    </row>
    <row r="55" ht="14.25" customHeight="1">
      <c r="A55" s="77">
        <v>1.2</v>
      </c>
      <c r="B55" s="69">
        <v>3.0</v>
      </c>
      <c r="C55" s="18" t="s">
        <v>984</v>
      </c>
      <c r="D55" s="77">
        <v>1.2</v>
      </c>
      <c r="E55" s="69">
        <v>3.0</v>
      </c>
      <c r="F55" s="69">
        <v>282.0</v>
      </c>
      <c r="G55" s="70" t="s">
        <v>1064</v>
      </c>
      <c r="H55" s="69">
        <v>458.0</v>
      </c>
      <c r="I55" s="69">
        <v>378.0</v>
      </c>
      <c r="J55" s="69">
        <v>21.0</v>
      </c>
      <c r="K55" s="29">
        <f t="shared" si="13"/>
        <v>388.5</v>
      </c>
      <c r="L55" s="71">
        <f t="shared" si="14"/>
        <v>0.8483</v>
      </c>
      <c r="M55" s="71">
        <f t="shared" si="15"/>
        <v>1</v>
      </c>
      <c r="N55" s="72">
        <f t="shared" si="16"/>
        <v>233.1</v>
      </c>
      <c r="O55" s="8">
        <f t="shared" si="17"/>
        <v>1335196.8</v>
      </c>
      <c r="P55" s="73"/>
      <c r="Q55" s="22">
        <v>138.0</v>
      </c>
      <c r="R55" s="49">
        <v>1.0</v>
      </c>
      <c r="S55" s="74"/>
      <c r="T55" s="75" t="s">
        <v>1065</v>
      </c>
      <c r="U55" s="3">
        <f t="shared" ref="U55:W55" si="68">SUMIF($A$13:$A$2340,$Q55,H$13:H$2340)</f>
        <v>2539</v>
      </c>
      <c r="V55" s="3">
        <f t="shared" si="68"/>
        <v>313</v>
      </c>
      <c r="W55" s="3">
        <f t="shared" si="68"/>
        <v>100</v>
      </c>
      <c r="X55" s="3">
        <f t="shared" si="19"/>
        <v>238857.6</v>
      </c>
      <c r="Y55" s="3"/>
      <c r="Z55" s="77">
        <v>1.2</v>
      </c>
      <c r="AA55" s="69">
        <v>3.0</v>
      </c>
      <c r="AB55" s="18" t="s">
        <v>984</v>
      </c>
      <c r="AC55" s="77">
        <v>1.2</v>
      </c>
      <c r="AD55" s="69">
        <v>3.0</v>
      </c>
      <c r="AE55" s="69">
        <v>282.0</v>
      </c>
      <c r="AF55" s="70" t="s">
        <v>1064</v>
      </c>
      <c r="AG55" s="69">
        <v>458.0</v>
      </c>
      <c r="AH55" s="69">
        <v>378.0</v>
      </c>
      <c r="AI55" s="69">
        <v>21.0</v>
      </c>
      <c r="AJ55" s="29">
        <f t="shared" si="20"/>
        <v>388.5</v>
      </c>
      <c r="AK55" s="76">
        <f t="shared" si="21"/>
        <v>0.8482532751</v>
      </c>
      <c r="AL55" s="29">
        <f t="shared" si="22"/>
        <v>388.5</v>
      </c>
      <c r="AM55" s="71">
        <f t="shared" si="23"/>
        <v>0.8483</v>
      </c>
      <c r="AN55" s="71">
        <f t="shared" si="24"/>
        <v>1</v>
      </c>
      <c r="AO55" s="72">
        <f t="shared" si="25"/>
        <v>233.1</v>
      </c>
      <c r="AP55" s="73">
        <f t="shared" si="26"/>
        <v>1335196.8</v>
      </c>
      <c r="AQ55" s="3">
        <f t="shared" si="27"/>
        <v>2915.276856</v>
      </c>
      <c r="AR55" s="18"/>
      <c r="AS55" s="18"/>
    </row>
    <row r="56" ht="14.25" customHeight="1">
      <c r="A56" s="77">
        <v>1.2</v>
      </c>
      <c r="B56" s="69">
        <v>3.0</v>
      </c>
      <c r="C56" s="18" t="s">
        <v>984</v>
      </c>
      <c r="D56" s="77">
        <v>1.2</v>
      </c>
      <c r="E56" s="69">
        <v>3.0</v>
      </c>
      <c r="F56" s="69">
        <v>287.0</v>
      </c>
      <c r="G56" s="70" t="s">
        <v>1066</v>
      </c>
      <c r="H56" s="69">
        <v>208.0</v>
      </c>
      <c r="I56" s="69">
        <v>186.0</v>
      </c>
      <c r="J56" s="69">
        <v>9.0</v>
      </c>
      <c r="K56" s="29">
        <f t="shared" si="13"/>
        <v>190.5</v>
      </c>
      <c r="L56" s="71">
        <f t="shared" si="14"/>
        <v>0.9159</v>
      </c>
      <c r="M56" s="71">
        <f t="shared" si="15"/>
        <v>1</v>
      </c>
      <c r="N56" s="72">
        <f t="shared" si="16"/>
        <v>114.3</v>
      </c>
      <c r="O56" s="8">
        <f t="shared" si="17"/>
        <v>654710.4</v>
      </c>
      <c r="P56" s="73"/>
      <c r="Q56" s="22">
        <v>139.0</v>
      </c>
      <c r="R56" s="49">
        <v>1.0</v>
      </c>
      <c r="S56" s="74"/>
      <c r="T56" s="75" t="s">
        <v>1067</v>
      </c>
      <c r="U56" s="3">
        <f t="shared" ref="U56:W56" si="69">SUMIF($A$13:$A$2340,$Q56,H$13:H$2340)</f>
        <v>878</v>
      </c>
      <c r="V56" s="3">
        <f t="shared" si="69"/>
        <v>180</v>
      </c>
      <c r="W56" s="3">
        <f t="shared" si="69"/>
        <v>50</v>
      </c>
      <c r="X56" s="3">
        <f t="shared" si="19"/>
        <v>207525.44</v>
      </c>
      <c r="Y56" s="3"/>
      <c r="Z56" s="77">
        <v>1.2</v>
      </c>
      <c r="AA56" s="69">
        <v>3.0</v>
      </c>
      <c r="AB56" s="18" t="s">
        <v>984</v>
      </c>
      <c r="AC56" s="77">
        <v>1.2</v>
      </c>
      <c r="AD56" s="69">
        <v>3.0</v>
      </c>
      <c r="AE56" s="69">
        <v>287.0</v>
      </c>
      <c r="AF56" s="70" t="s">
        <v>1066</v>
      </c>
      <c r="AG56" s="69">
        <v>208.0</v>
      </c>
      <c r="AH56" s="69">
        <v>186.0</v>
      </c>
      <c r="AI56" s="69">
        <v>9.0</v>
      </c>
      <c r="AJ56" s="29">
        <f t="shared" si="20"/>
        <v>190.5</v>
      </c>
      <c r="AK56" s="76">
        <f t="shared" si="21"/>
        <v>0.9158653846</v>
      </c>
      <c r="AL56" s="29">
        <f t="shared" si="22"/>
        <v>190.5</v>
      </c>
      <c r="AM56" s="71">
        <f t="shared" si="23"/>
        <v>0.9159</v>
      </c>
      <c r="AN56" s="71">
        <f t="shared" si="24"/>
        <v>1</v>
      </c>
      <c r="AO56" s="72">
        <f t="shared" si="25"/>
        <v>114.3</v>
      </c>
      <c r="AP56" s="73">
        <f t="shared" si="26"/>
        <v>654710.4</v>
      </c>
      <c r="AQ56" s="3">
        <f t="shared" si="27"/>
        <v>3147.646154</v>
      </c>
      <c r="AR56" s="18"/>
      <c r="AS56" s="18"/>
    </row>
    <row r="57" ht="14.25" customHeight="1">
      <c r="A57" s="77">
        <v>1.2</v>
      </c>
      <c r="B57" s="69">
        <v>3.0</v>
      </c>
      <c r="C57" s="18" t="s">
        <v>984</v>
      </c>
      <c r="D57" s="77">
        <v>1.2</v>
      </c>
      <c r="E57" s="69">
        <v>3.0</v>
      </c>
      <c r="F57" s="69">
        <v>288.0</v>
      </c>
      <c r="G57" s="70" t="s">
        <v>1068</v>
      </c>
      <c r="H57" s="69">
        <v>368.0</v>
      </c>
      <c r="I57" s="69">
        <v>321.0</v>
      </c>
      <c r="J57" s="69">
        <v>21.0</v>
      </c>
      <c r="K57" s="29">
        <f t="shared" si="13"/>
        <v>331.5</v>
      </c>
      <c r="L57" s="71">
        <f t="shared" si="14"/>
        <v>0.9008</v>
      </c>
      <c r="M57" s="71">
        <f t="shared" si="15"/>
        <v>1</v>
      </c>
      <c r="N57" s="72">
        <f t="shared" si="16"/>
        <v>198.9</v>
      </c>
      <c r="O57" s="8">
        <f t="shared" si="17"/>
        <v>1139299.2</v>
      </c>
      <c r="P57" s="73"/>
      <c r="Q57" s="22">
        <v>146.0</v>
      </c>
      <c r="R57" s="49">
        <v>1.0</v>
      </c>
      <c r="S57" s="74"/>
      <c r="T57" s="75" t="s">
        <v>1069</v>
      </c>
      <c r="U57" s="3">
        <f t="shared" ref="U57:W57" si="70">SUMIF($A$13:$A$2340,$Q57,H$13:H$2340)</f>
        <v>898</v>
      </c>
      <c r="V57" s="3">
        <f t="shared" si="70"/>
        <v>98</v>
      </c>
      <c r="W57" s="3">
        <f t="shared" si="70"/>
        <v>45</v>
      </c>
      <c r="X57" s="3">
        <f t="shared" si="19"/>
        <v>69709.76</v>
      </c>
      <c r="Y57" s="3"/>
      <c r="Z57" s="77">
        <v>1.2</v>
      </c>
      <c r="AA57" s="69">
        <v>3.0</v>
      </c>
      <c r="AB57" s="18" t="s">
        <v>984</v>
      </c>
      <c r="AC57" s="77">
        <v>1.2</v>
      </c>
      <c r="AD57" s="69">
        <v>3.0</v>
      </c>
      <c r="AE57" s="69">
        <v>288.0</v>
      </c>
      <c r="AF57" s="70" t="s">
        <v>1068</v>
      </c>
      <c r="AG57" s="69">
        <v>368.0</v>
      </c>
      <c r="AH57" s="69">
        <v>321.0</v>
      </c>
      <c r="AI57" s="69">
        <v>21.0</v>
      </c>
      <c r="AJ57" s="29">
        <f t="shared" si="20"/>
        <v>331.5</v>
      </c>
      <c r="AK57" s="76">
        <f t="shared" si="21"/>
        <v>0.9008152174</v>
      </c>
      <c r="AL57" s="29">
        <f t="shared" si="22"/>
        <v>331.5</v>
      </c>
      <c r="AM57" s="71">
        <f t="shared" si="23"/>
        <v>0.9008</v>
      </c>
      <c r="AN57" s="71">
        <f t="shared" si="24"/>
        <v>1</v>
      </c>
      <c r="AO57" s="72">
        <f t="shared" si="25"/>
        <v>198.9</v>
      </c>
      <c r="AP57" s="73">
        <f t="shared" si="26"/>
        <v>1139299.2</v>
      </c>
      <c r="AQ57" s="3">
        <f t="shared" si="27"/>
        <v>3095.921739</v>
      </c>
      <c r="AR57" s="18"/>
      <c r="AS57" s="18"/>
    </row>
    <row r="58" ht="14.25" customHeight="1">
      <c r="A58" s="77">
        <v>1.2</v>
      </c>
      <c r="B58" s="69">
        <v>3.0</v>
      </c>
      <c r="C58" s="18" t="s">
        <v>984</v>
      </c>
      <c r="D58" s="77">
        <v>1.2</v>
      </c>
      <c r="E58" s="69">
        <v>3.0</v>
      </c>
      <c r="F58" s="69">
        <v>289.0</v>
      </c>
      <c r="G58" s="70" t="s">
        <v>1070</v>
      </c>
      <c r="H58" s="69">
        <v>447.0</v>
      </c>
      <c r="I58" s="69">
        <v>303.0</v>
      </c>
      <c r="J58" s="69">
        <v>18.0</v>
      </c>
      <c r="K58" s="29">
        <f t="shared" si="13"/>
        <v>312</v>
      </c>
      <c r="L58" s="71">
        <f t="shared" si="14"/>
        <v>0.698</v>
      </c>
      <c r="M58" s="71">
        <f t="shared" si="15"/>
        <v>0.8725</v>
      </c>
      <c r="N58" s="72">
        <f t="shared" si="16"/>
        <v>163.33</v>
      </c>
      <c r="O58" s="8">
        <f t="shared" si="17"/>
        <v>935554.24</v>
      </c>
      <c r="P58" s="73"/>
      <c r="Q58" s="22">
        <v>150.0</v>
      </c>
      <c r="R58" s="49">
        <v>1.0</v>
      </c>
      <c r="S58" s="74"/>
      <c r="T58" s="75" t="s">
        <v>1071</v>
      </c>
      <c r="U58" s="3">
        <f t="shared" ref="U58:W58" si="71">SUMIF($A$13:$A$2340,$Q58,H$13:H$2340)</f>
        <v>1000</v>
      </c>
      <c r="V58" s="3">
        <f t="shared" si="71"/>
        <v>89</v>
      </c>
      <c r="W58" s="3">
        <f t="shared" si="71"/>
        <v>34</v>
      </c>
      <c r="X58" s="3">
        <f t="shared" si="19"/>
        <v>52296.64</v>
      </c>
      <c r="Y58" s="3"/>
      <c r="Z58" s="77">
        <v>1.2</v>
      </c>
      <c r="AA58" s="69">
        <v>3.0</v>
      </c>
      <c r="AB58" s="18" t="s">
        <v>984</v>
      </c>
      <c r="AC58" s="77">
        <v>1.2</v>
      </c>
      <c r="AD58" s="69">
        <v>3.0</v>
      </c>
      <c r="AE58" s="69">
        <v>289.0</v>
      </c>
      <c r="AF58" s="70" t="s">
        <v>1070</v>
      </c>
      <c r="AG58" s="69">
        <v>447.0</v>
      </c>
      <c r="AH58" s="69">
        <v>303.0</v>
      </c>
      <c r="AI58" s="69">
        <v>18.0</v>
      </c>
      <c r="AJ58" s="29">
        <f t="shared" si="20"/>
        <v>312</v>
      </c>
      <c r="AK58" s="76">
        <f t="shared" si="21"/>
        <v>0.6979865772</v>
      </c>
      <c r="AL58" s="29">
        <f t="shared" si="22"/>
        <v>312</v>
      </c>
      <c r="AM58" s="71">
        <f t="shared" si="23"/>
        <v>0.698</v>
      </c>
      <c r="AN58" s="71">
        <f t="shared" si="24"/>
        <v>0.8725</v>
      </c>
      <c r="AO58" s="72">
        <f t="shared" si="25"/>
        <v>163.33</v>
      </c>
      <c r="AP58" s="73">
        <f t="shared" si="26"/>
        <v>935554.24</v>
      </c>
      <c r="AQ58" s="3">
        <f t="shared" si="27"/>
        <v>2092.962506</v>
      </c>
      <c r="AR58" s="18"/>
      <c r="AS58" s="18"/>
    </row>
    <row r="59" ht="14.25" customHeight="1">
      <c r="A59" s="77">
        <v>1.2</v>
      </c>
      <c r="B59" s="69">
        <v>3.0</v>
      </c>
      <c r="C59" s="18" t="s">
        <v>984</v>
      </c>
      <c r="D59" s="77">
        <v>1.2</v>
      </c>
      <c r="E59" s="69">
        <v>3.0</v>
      </c>
      <c r="F59" s="69">
        <v>291.0</v>
      </c>
      <c r="G59" s="70" t="s">
        <v>1072</v>
      </c>
      <c r="H59" s="69">
        <v>481.0</v>
      </c>
      <c r="I59" s="69">
        <v>378.0</v>
      </c>
      <c r="J59" s="69">
        <v>15.0</v>
      </c>
      <c r="K59" s="29">
        <f t="shared" si="13"/>
        <v>385.5</v>
      </c>
      <c r="L59" s="71">
        <f t="shared" si="14"/>
        <v>0.8015</v>
      </c>
      <c r="M59" s="71">
        <f t="shared" si="15"/>
        <v>1</v>
      </c>
      <c r="N59" s="72">
        <f t="shared" si="16"/>
        <v>231.3</v>
      </c>
      <c r="O59" s="8">
        <f t="shared" si="17"/>
        <v>1324886.4</v>
      </c>
      <c r="P59" s="73"/>
      <c r="Q59" s="22">
        <v>152.0</v>
      </c>
      <c r="R59" s="49">
        <v>1.0</v>
      </c>
      <c r="S59" s="74"/>
      <c r="T59" s="75" t="s">
        <v>1073</v>
      </c>
      <c r="U59" s="3">
        <f t="shared" ref="U59:W59" si="72">SUMIF($A$13:$A$2340,$Q59,H$13:H$2340)</f>
        <v>7137</v>
      </c>
      <c r="V59" s="3">
        <f t="shared" si="72"/>
        <v>2235</v>
      </c>
      <c r="W59" s="3">
        <f t="shared" si="72"/>
        <v>265</v>
      </c>
      <c r="X59" s="3">
        <f t="shared" si="19"/>
        <v>3553937.6</v>
      </c>
      <c r="Y59" s="3"/>
      <c r="Z59" s="77">
        <v>1.2</v>
      </c>
      <c r="AA59" s="69">
        <v>3.0</v>
      </c>
      <c r="AB59" s="18" t="s">
        <v>984</v>
      </c>
      <c r="AC59" s="77">
        <v>1.2</v>
      </c>
      <c r="AD59" s="69">
        <v>3.0</v>
      </c>
      <c r="AE59" s="69">
        <v>291.0</v>
      </c>
      <c r="AF59" s="70" t="s">
        <v>1072</v>
      </c>
      <c r="AG59" s="69">
        <v>481.0</v>
      </c>
      <c r="AH59" s="69">
        <v>378.0</v>
      </c>
      <c r="AI59" s="69">
        <v>15.0</v>
      </c>
      <c r="AJ59" s="29">
        <f t="shared" si="20"/>
        <v>385.5</v>
      </c>
      <c r="AK59" s="76">
        <f t="shared" si="21"/>
        <v>0.8014553015</v>
      </c>
      <c r="AL59" s="29">
        <f t="shared" si="22"/>
        <v>385.5</v>
      </c>
      <c r="AM59" s="71">
        <f t="shared" si="23"/>
        <v>0.8015</v>
      </c>
      <c r="AN59" s="71">
        <f t="shared" si="24"/>
        <v>1</v>
      </c>
      <c r="AO59" s="72">
        <f t="shared" si="25"/>
        <v>231.3</v>
      </c>
      <c r="AP59" s="73">
        <f t="shared" si="26"/>
        <v>1324886.4</v>
      </c>
      <c r="AQ59" s="3">
        <f t="shared" si="27"/>
        <v>2754.44158</v>
      </c>
      <c r="AR59" s="18"/>
      <c r="AS59" s="18"/>
    </row>
    <row r="60" ht="14.25" customHeight="1">
      <c r="A60" s="77">
        <v>1.2</v>
      </c>
      <c r="B60" s="69">
        <v>3.0</v>
      </c>
      <c r="C60" s="18" t="s">
        <v>984</v>
      </c>
      <c r="D60" s="77">
        <v>1.2</v>
      </c>
      <c r="E60" s="69">
        <v>3.0</v>
      </c>
      <c r="F60" s="69">
        <v>293.0</v>
      </c>
      <c r="G60" s="70" t="s">
        <v>1074</v>
      </c>
      <c r="H60" s="69">
        <v>282.0</v>
      </c>
      <c r="I60" s="69">
        <v>214.0</v>
      </c>
      <c r="J60" s="69">
        <v>6.0</v>
      </c>
      <c r="K60" s="29">
        <f t="shared" si="13"/>
        <v>217</v>
      </c>
      <c r="L60" s="71">
        <f t="shared" si="14"/>
        <v>0.7695</v>
      </c>
      <c r="M60" s="71">
        <f t="shared" si="15"/>
        <v>0.9619</v>
      </c>
      <c r="N60" s="72">
        <f t="shared" si="16"/>
        <v>125.24</v>
      </c>
      <c r="O60" s="8">
        <f t="shared" si="17"/>
        <v>717374.72</v>
      </c>
      <c r="P60" s="73"/>
      <c r="Q60" s="22">
        <v>160.0</v>
      </c>
      <c r="R60" s="49">
        <v>70.0</v>
      </c>
      <c r="S60" s="74"/>
      <c r="T60" s="75" t="s">
        <v>104</v>
      </c>
      <c r="U60" s="3">
        <f t="shared" ref="U60:W60" si="73">SUMIF($A$13:$A$2340,$Q60,H$13:H$2340)</f>
        <v>144</v>
      </c>
      <c r="V60" s="3">
        <f t="shared" si="73"/>
        <v>70</v>
      </c>
      <c r="W60" s="3">
        <f t="shared" si="73"/>
        <v>10</v>
      </c>
      <c r="X60" s="3">
        <f t="shared" si="19"/>
        <v>167830.4</v>
      </c>
      <c r="Y60" s="3"/>
      <c r="Z60" s="77">
        <v>1.2</v>
      </c>
      <c r="AA60" s="69">
        <v>3.0</v>
      </c>
      <c r="AB60" s="18" t="s">
        <v>984</v>
      </c>
      <c r="AC60" s="77">
        <v>1.2</v>
      </c>
      <c r="AD60" s="69">
        <v>3.0</v>
      </c>
      <c r="AE60" s="69">
        <v>293.0</v>
      </c>
      <c r="AF60" s="70" t="s">
        <v>1074</v>
      </c>
      <c r="AG60" s="69">
        <v>282.0</v>
      </c>
      <c r="AH60" s="69">
        <v>214.0</v>
      </c>
      <c r="AI60" s="69">
        <v>6.0</v>
      </c>
      <c r="AJ60" s="29">
        <f t="shared" si="20"/>
        <v>217</v>
      </c>
      <c r="AK60" s="76">
        <f t="shared" si="21"/>
        <v>0.7695035461</v>
      </c>
      <c r="AL60" s="29">
        <f t="shared" si="22"/>
        <v>217</v>
      </c>
      <c r="AM60" s="71">
        <f t="shared" si="23"/>
        <v>0.7695</v>
      </c>
      <c r="AN60" s="71">
        <f t="shared" si="24"/>
        <v>0.9619</v>
      </c>
      <c r="AO60" s="72">
        <f t="shared" si="25"/>
        <v>125.24</v>
      </c>
      <c r="AP60" s="73">
        <f t="shared" si="26"/>
        <v>717374.72</v>
      </c>
      <c r="AQ60" s="3">
        <f t="shared" si="27"/>
        <v>2543.881986</v>
      </c>
      <c r="AR60" s="18"/>
      <c r="AS60" s="18"/>
    </row>
    <row r="61" ht="14.25" customHeight="1">
      <c r="A61" s="77">
        <v>1.2</v>
      </c>
      <c r="B61" s="69">
        <v>3.0</v>
      </c>
      <c r="C61" s="18" t="s">
        <v>984</v>
      </c>
      <c r="D61" s="77">
        <v>1.2</v>
      </c>
      <c r="E61" s="69">
        <v>3.0</v>
      </c>
      <c r="F61" s="69">
        <v>300.0</v>
      </c>
      <c r="G61" s="70" t="s">
        <v>1075</v>
      </c>
      <c r="H61" s="69">
        <v>693.0</v>
      </c>
      <c r="I61" s="69">
        <v>222.0</v>
      </c>
      <c r="J61" s="69">
        <v>28.0</v>
      </c>
      <c r="K61" s="29">
        <f t="shared" si="13"/>
        <v>236</v>
      </c>
      <c r="L61" s="71">
        <f t="shared" si="14"/>
        <v>0.3405</v>
      </c>
      <c r="M61" s="71">
        <f t="shared" si="15"/>
        <v>0.4256</v>
      </c>
      <c r="N61" s="72">
        <f t="shared" si="16"/>
        <v>60.26</v>
      </c>
      <c r="O61" s="8">
        <f t="shared" si="17"/>
        <v>345169.28</v>
      </c>
      <c r="P61" s="73"/>
      <c r="Q61" s="22">
        <v>162.0</v>
      </c>
      <c r="R61" s="49">
        <v>1.0</v>
      </c>
      <c r="S61" s="74"/>
      <c r="T61" s="75" t="s">
        <v>1076</v>
      </c>
      <c r="U61" s="3">
        <f t="shared" ref="U61:W61" si="74">SUMIF($A$13:$A$2340,$Q61,H$13:H$2340)</f>
        <v>931</v>
      </c>
      <c r="V61" s="3">
        <f t="shared" si="74"/>
        <v>284</v>
      </c>
      <c r="W61" s="3">
        <f t="shared" si="74"/>
        <v>111</v>
      </c>
      <c r="X61" s="3">
        <f t="shared" si="19"/>
        <v>535338.88</v>
      </c>
      <c r="Y61" s="3"/>
      <c r="Z61" s="77">
        <v>1.2</v>
      </c>
      <c r="AA61" s="69">
        <v>3.0</v>
      </c>
      <c r="AB61" s="18" t="s">
        <v>984</v>
      </c>
      <c r="AC61" s="77">
        <v>1.2</v>
      </c>
      <c r="AD61" s="69">
        <v>3.0</v>
      </c>
      <c r="AE61" s="69">
        <v>300.0</v>
      </c>
      <c r="AF61" s="70" t="s">
        <v>1075</v>
      </c>
      <c r="AG61" s="69">
        <v>693.0</v>
      </c>
      <c r="AH61" s="69">
        <v>222.0</v>
      </c>
      <c r="AI61" s="69">
        <v>28.0</v>
      </c>
      <c r="AJ61" s="29">
        <f t="shared" si="20"/>
        <v>236</v>
      </c>
      <c r="AK61" s="76">
        <f t="shared" si="21"/>
        <v>0.3405483405</v>
      </c>
      <c r="AL61" s="29">
        <f t="shared" si="22"/>
        <v>236</v>
      </c>
      <c r="AM61" s="71">
        <f t="shared" si="23"/>
        <v>0.3405</v>
      </c>
      <c r="AN61" s="71">
        <f t="shared" si="24"/>
        <v>0.4256</v>
      </c>
      <c r="AO61" s="72">
        <f t="shared" si="25"/>
        <v>60.26</v>
      </c>
      <c r="AP61" s="73">
        <f t="shared" si="26"/>
        <v>345169.28</v>
      </c>
      <c r="AQ61" s="3">
        <f t="shared" si="27"/>
        <v>498.0797691</v>
      </c>
      <c r="AR61" s="18"/>
      <c r="AS61" s="18"/>
    </row>
    <row r="62" ht="14.25" customHeight="1">
      <c r="A62" s="77">
        <v>1.2</v>
      </c>
      <c r="B62" s="69">
        <v>3.0</v>
      </c>
      <c r="C62" s="18" t="s">
        <v>984</v>
      </c>
      <c r="D62" s="77">
        <v>1.2</v>
      </c>
      <c r="E62" s="69">
        <v>3.0</v>
      </c>
      <c r="F62" s="69">
        <v>309.0</v>
      </c>
      <c r="G62" s="70" t="s">
        <v>1077</v>
      </c>
      <c r="H62" s="69">
        <v>548.0</v>
      </c>
      <c r="I62" s="69">
        <v>279.0</v>
      </c>
      <c r="J62" s="69">
        <v>36.0</v>
      </c>
      <c r="K62" s="29">
        <f t="shared" si="13"/>
        <v>297</v>
      </c>
      <c r="L62" s="71">
        <f t="shared" si="14"/>
        <v>0.542</v>
      </c>
      <c r="M62" s="71">
        <f t="shared" si="15"/>
        <v>0.6775</v>
      </c>
      <c r="N62" s="72">
        <f t="shared" si="16"/>
        <v>120.73</v>
      </c>
      <c r="O62" s="8">
        <f t="shared" si="17"/>
        <v>691541.44</v>
      </c>
      <c r="P62" s="73"/>
      <c r="Q62" s="22">
        <v>166.0</v>
      </c>
      <c r="R62" s="49">
        <v>1.0</v>
      </c>
      <c r="S62" s="74"/>
      <c r="T62" s="75" t="s">
        <v>1078</v>
      </c>
      <c r="U62" s="3">
        <f t="shared" ref="U62:W62" si="75">SUMIF($A$13:$A$2340,$Q62,H$13:H$2340)</f>
        <v>397</v>
      </c>
      <c r="V62" s="3">
        <f t="shared" si="75"/>
        <v>85</v>
      </c>
      <c r="W62" s="3">
        <f t="shared" si="75"/>
        <v>21</v>
      </c>
      <c r="X62" s="3">
        <f t="shared" si="19"/>
        <v>100927.36</v>
      </c>
      <c r="Y62" s="3"/>
      <c r="Z62" s="77">
        <v>1.2</v>
      </c>
      <c r="AA62" s="69">
        <v>3.0</v>
      </c>
      <c r="AB62" s="18" t="s">
        <v>984</v>
      </c>
      <c r="AC62" s="77">
        <v>1.2</v>
      </c>
      <c r="AD62" s="69">
        <v>3.0</v>
      </c>
      <c r="AE62" s="69">
        <v>309.0</v>
      </c>
      <c r="AF62" s="70" t="s">
        <v>1077</v>
      </c>
      <c r="AG62" s="69">
        <v>548.0</v>
      </c>
      <c r="AH62" s="69">
        <v>279.0</v>
      </c>
      <c r="AI62" s="69">
        <v>36.0</v>
      </c>
      <c r="AJ62" s="29">
        <f t="shared" si="20"/>
        <v>297</v>
      </c>
      <c r="AK62" s="76">
        <f t="shared" si="21"/>
        <v>0.5419708029</v>
      </c>
      <c r="AL62" s="29">
        <f t="shared" si="22"/>
        <v>297</v>
      </c>
      <c r="AM62" s="71">
        <f t="shared" si="23"/>
        <v>0.542</v>
      </c>
      <c r="AN62" s="71">
        <f t="shared" si="24"/>
        <v>0.6775</v>
      </c>
      <c r="AO62" s="72">
        <f t="shared" si="25"/>
        <v>120.73</v>
      </c>
      <c r="AP62" s="73">
        <f t="shared" si="26"/>
        <v>691541.44</v>
      </c>
      <c r="AQ62" s="3">
        <f t="shared" si="27"/>
        <v>1261.936934</v>
      </c>
      <c r="AR62" s="18"/>
      <c r="AS62" s="18"/>
    </row>
    <row r="63" ht="14.25" customHeight="1">
      <c r="A63" s="77">
        <v>1.2</v>
      </c>
      <c r="B63" s="69">
        <v>3.0</v>
      </c>
      <c r="C63" s="18" t="s">
        <v>984</v>
      </c>
      <c r="D63" s="77">
        <v>1.2</v>
      </c>
      <c r="E63" s="69">
        <v>3.0</v>
      </c>
      <c r="F63" s="69">
        <v>316.0</v>
      </c>
      <c r="G63" s="70" t="s">
        <v>1079</v>
      </c>
      <c r="H63" s="69">
        <v>455.0</v>
      </c>
      <c r="I63" s="69">
        <v>287.0</v>
      </c>
      <c r="J63" s="69">
        <v>40.0</v>
      </c>
      <c r="K63" s="29">
        <f t="shared" si="13"/>
        <v>307</v>
      </c>
      <c r="L63" s="71">
        <f t="shared" si="14"/>
        <v>0.6747</v>
      </c>
      <c r="M63" s="71">
        <f t="shared" si="15"/>
        <v>0.8434</v>
      </c>
      <c r="N63" s="72">
        <f t="shared" si="16"/>
        <v>155.35</v>
      </c>
      <c r="O63" s="8">
        <f t="shared" si="17"/>
        <v>889844.8</v>
      </c>
      <c r="P63" s="73"/>
      <c r="Q63" s="22">
        <v>173.0</v>
      </c>
      <c r="R63" s="49">
        <v>1.0</v>
      </c>
      <c r="S63" s="74"/>
      <c r="T63" s="75" t="s">
        <v>1080</v>
      </c>
      <c r="U63" s="3">
        <f t="shared" ref="U63:W63" si="76">SUMIF($A$13:$A$2340,$Q63,H$13:H$2340)</f>
        <v>505</v>
      </c>
      <c r="V63" s="3">
        <f t="shared" si="76"/>
        <v>199</v>
      </c>
      <c r="W63" s="3">
        <f t="shared" si="76"/>
        <v>51</v>
      </c>
      <c r="X63" s="3">
        <f t="shared" si="19"/>
        <v>439509.44</v>
      </c>
      <c r="Y63" s="3"/>
      <c r="Z63" s="77">
        <v>1.2</v>
      </c>
      <c r="AA63" s="69">
        <v>3.0</v>
      </c>
      <c r="AB63" s="18" t="s">
        <v>984</v>
      </c>
      <c r="AC63" s="77">
        <v>1.2</v>
      </c>
      <c r="AD63" s="69">
        <v>3.0</v>
      </c>
      <c r="AE63" s="69">
        <v>316.0</v>
      </c>
      <c r="AF63" s="70" t="s">
        <v>1079</v>
      </c>
      <c r="AG63" s="69">
        <v>455.0</v>
      </c>
      <c r="AH63" s="69">
        <v>287.0</v>
      </c>
      <c r="AI63" s="69">
        <v>40.0</v>
      </c>
      <c r="AJ63" s="29">
        <f t="shared" si="20"/>
        <v>307</v>
      </c>
      <c r="AK63" s="76">
        <f t="shared" si="21"/>
        <v>0.6747252747</v>
      </c>
      <c r="AL63" s="29">
        <f t="shared" si="22"/>
        <v>307</v>
      </c>
      <c r="AM63" s="71">
        <f t="shared" si="23"/>
        <v>0.6747</v>
      </c>
      <c r="AN63" s="71">
        <f t="shared" si="24"/>
        <v>0.8434</v>
      </c>
      <c r="AO63" s="72">
        <f t="shared" si="25"/>
        <v>155.35</v>
      </c>
      <c r="AP63" s="73">
        <f t="shared" si="26"/>
        <v>889844.8</v>
      </c>
      <c r="AQ63" s="3">
        <f t="shared" si="27"/>
        <v>1955.702857</v>
      </c>
      <c r="AR63" s="18"/>
      <c r="AS63" s="18"/>
    </row>
    <row r="64" ht="14.25" customHeight="1">
      <c r="A64" s="77">
        <v>1.2</v>
      </c>
      <c r="B64" s="69">
        <v>3.0</v>
      </c>
      <c r="C64" s="18" t="s">
        <v>984</v>
      </c>
      <c r="D64" s="77">
        <v>1.2</v>
      </c>
      <c r="E64" s="69">
        <v>3.0</v>
      </c>
      <c r="F64" s="69">
        <v>318.0</v>
      </c>
      <c r="G64" s="70" t="s">
        <v>1081</v>
      </c>
      <c r="H64" s="69">
        <v>390.0</v>
      </c>
      <c r="I64" s="69">
        <v>260.0</v>
      </c>
      <c r="J64" s="69">
        <v>25.0</v>
      </c>
      <c r="K64" s="29">
        <f t="shared" si="13"/>
        <v>272.5</v>
      </c>
      <c r="L64" s="71">
        <f t="shared" si="14"/>
        <v>0.6987</v>
      </c>
      <c r="M64" s="71">
        <f t="shared" si="15"/>
        <v>0.8734</v>
      </c>
      <c r="N64" s="72">
        <f t="shared" si="16"/>
        <v>142.8</v>
      </c>
      <c r="O64" s="8">
        <f t="shared" si="17"/>
        <v>817958.4</v>
      </c>
      <c r="P64" s="73"/>
      <c r="Q64" s="22">
        <v>177.0</v>
      </c>
      <c r="R64" s="49">
        <v>1.0</v>
      </c>
      <c r="S64" s="74"/>
      <c r="T64" s="75" t="s">
        <v>1082</v>
      </c>
      <c r="U64" s="3">
        <f t="shared" ref="U64:W64" si="77">SUMIF($A$13:$A$2340,$Q64,H$13:H$2340)</f>
        <v>1104</v>
      </c>
      <c r="V64" s="3">
        <f t="shared" si="77"/>
        <v>302</v>
      </c>
      <c r="W64" s="3">
        <f t="shared" si="77"/>
        <v>122</v>
      </c>
      <c r="X64" s="3">
        <f t="shared" si="19"/>
        <v>539692.16</v>
      </c>
      <c r="Y64" s="3"/>
      <c r="Z64" s="77">
        <v>1.2</v>
      </c>
      <c r="AA64" s="69">
        <v>3.0</v>
      </c>
      <c r="AB64" s="18" t="s">
        <v>984</v>
      </c>
      <c r="AC64" s="77">
        <v>1.2</v>
      </c>
      <c r="AD64" s="69">
        <v>3.0</v>
      </c>
      <c r="AE64" s="69">
        <v>318.0</v>
      </c>
      <c r="AF64" s="70" t="s">
        <v>1081</v>
      </c>
      <c r="AG64" s="69">
        <v>390.0</v>
      </c>
      <c r="AH64" s="69">
        <v>260.0</v>
      </c>
      <c r="AI64" s="69">
        <v>25.0</v>
      </c>
      <c r="AJ64" s="29">
        <f t="shared" si="20"/>
        <v>272.5</v>
      </c>
      <c r="AK64" s="76">
        <f t="shared" si="21"/>
        <v>0.6987179487</v>
      </c>
      <c r="AL64" s="29">
        <f t="shared" si="22"/>
        <v>272.5</v>
      </c>
      <c r="AM64" s="71">
        <f t="shared" si="23"/>
        <v>0.6987</v>
      </c>
      <c r="AN64" s="71">
        <f t="shared" si="24"/>
        <v>0.8734</v>
      </c>
      <c r="AO64" s="72">
        <f t="shared" si="25"/>
        <v>142.8</v>
      </c>
      <c r="AP64" s="73">
        <f t="shared" si="26"/>
        <v>817958.4</v>
      </c>
      <c r="AQ64" s="3">
        <f t="shared" si="27"/>
        <v>2097.329231</v>
      </c>
      <c r="AR64" s="18"/>
      <c r="AS64" s="18"/>
    </row>
    <row r="65" ht="14.25" customHeight="1">
      <c r="A65" s="77">
        <v>1.2</v>
      </c>
      <c r="B65" s="69">
        <v>3.0</v>
      </c>
      <c r="C65" s="18" t="s">
        <v>984</v>
      </c>
      <c r="D65" s="77">
        <v>1.2</v>
      </c>
      <c r="E65" s="69">
        <v>3.0</v>
      </c>
      <c r="F65" s="69">
        <v>323.0</v>
      </c>
      <c r="G65" s="70" t="s">
        <v>1083</v>
      </c>
      <c r="H65" s="69">
        <v>799.0</v>
      </c>
      <c r="I65" s="69">
        <v>357.0</v>
      </c>
      <c r="J65" s="69">
        <v>25.0</v>
      </c>
      <c r="K65" s="29">
        <f t="shared" si="13"/>
        <v>369.5</v>
      </c>
      <c r="L65" s="71">
        <f t="shared" si="14"/>
        <v>0.4625</v>
      </c>
      <c r="M65" s="71">
        <f t="shared" si="15"/>
        <v>0.5781</v>
      </c>
      <c r="N65" s="72">
        <f t="shared" si="16"/>
        <v>128.16</v>
      </c>
      <c r="O65" s="8">
        <f t="shared" si="17"/>
        <v>734100.48</v>
      </c>
      <c r="P65" s="73"/>
      <c r="Q65" s="22">
        <v>181.0</v>
      </c>
      <c r="R65" s="49">
        <v>1.0</v>
      </c>
      <c r="S65" s="74"/>
      <c r="T65" s="75" t="s">
        <v>1084</v>
      </c>
      <c r="U65" s="3">
        <f t="shared" ref="U65:W65" si="78">SUMIF($A$13:$A$2340,$Q65,H$13:H$2340)</f>
        <v>6420</v>
      </c>
      <c r="V65" s="3">
        <f t="shared" si="78"/>
        <v>1710</v>
      </c>
      <c r="W65" s="3">
        <f t="shared" si="78"/>
        <v>650</v>
      </c>
      <c r="X65" s="3">
        <f t="shared" si="19"/>
        <v>3054570.56</v>
      </c>
      <c r="Y65" s="3"/>
      <c r="Z65" s="77">
        <v>1.2</v>
      </c>
      <c r="AA65" s="69">
        <v>3.0</v>
      </c>
      <c r="AB65" s="18" t="s">
        <v>984</v>
      </c>
      <c r="AC65" s="77">
        <v>1.2</v>
      </c>
      <c r="AD65" s="69">
        <v>3.0</v>
      </c>
      <c r="AE65" s="69">
        <v>323.0</v>
      </c>
      <c r="AF65" s="70" t="s">
        <v>1083</v>
      </c>
      <c r="AG65" s="69">
        <v>799.0</v>
      </c>
      <c r="AH65" s="69">
        <v>357.0</v>
      </c>
      <c r="AI65" s="69">
        <v>25.0</v>
      </c>
      <c r="AJ65" s="29">
        <f t="shared" si="20"/>
        <v>369.5</v>
      </c>
      <c r="AK65" s="76">
        <f t="shared" si="21"/>
        <v>0.4624530663</v>
      </c>
      <c r="AL65" s="29">
        <f t="shared" si="22"/>
        <v>369.5</v>
      </c>
      <c r="AM65" s="71">
        <f t="shared" si="23"/>
        <v>0.4625</v>
      </c>
      <c r="AN65" s="71">
        <f t="shared" si="24"/>
        <v>0.5781</v>
      </c>
      <c r="AO65" s="72">
        <f t="shared" si="25"/>
        <v>128.16</v>
      </c>
      <c r="AP65" s="73">
        <f t="shared" si="26"/>
        <v>734100.48</v>
      </c>
      <c r="AQ65" s="3">
        <f t="shared" si="27"/>
        <v>918.7740676</v>
      </c>
      <c r="AR65" s="18"/>
      <c r="AS65" s="18"/>
    </row>
    <row r="66" ht="14.25" customHeight="1">
      <c r="A66" s="77">
        <v>1.2</v>
      </c>
      <c r="B66" s="69">
        <v>3.0</v>
      </c>
      <c r="C66" s="18" t="s">
        <v>984</v>
      </c>
      <c r="D66" s="77">
        <v>1.2</v>
      </c>
      <c r="E66" s="69">
        <v>3.0</v>
      </c>
      <c r="F66" s="69">
        <v>324.0</v>
      </c>
      <c r="G66" s="70" t="s">
        <v>1085</v>
      </c>
      <c r="H66" s="69">
        <v>933.0</v>
      </c>
      <c r="I66" s="69">
        <v>438.0</v>
      </c>
      <c r="J66" s="69">
        <v>62.0</v>
      </c>
      <c r="K66" s="29">
        <f t="shared" si="13"/>
        <v>469</v>
      </c>
      <c r="L66" s="71">
        <f t="shared" si="14"/>
        <v>0.5027</v>
      </c>
      <c r="M66" s="71">
        <f t="shared" si="15"/>
        <v>0.6284</v>
      </c>
      <c r="N66" s="72">
        <f t="shared" si="16"/>
        <v>176.83</v>
      </c>
      <c r="O66" s="8">
        <f t="shared" si="17"/>
        <v>1012882.24</v>
      </c>
      <c r="P66" s="73"/>
      <c r="Q66" s="22">
        <v>182.0</v>
      </c>
      <c r="R66" s="49">
        <v>1.0</v>
      </c>
      <c r="S66" s="74"/>
      <c r="T66" s="75" t="s">
        <v>1086</v>
      </c>
      <c r="U66" s="3">
        <f t="shared" ref="U66:W66" si="79">SUMIF($A$13:$A$2340,$Q66,H$13:H$2340)</f>
        <v>988</v>
      </c>
      <c r="V66" s="3">
        <f t="shared" si="79"/>
        <v>241</v>
      </c>
      <c r="W66" s="3">
        <f t="shared" si="79"/>
        <v>92</v>
      </c>
      <c r="X66" s="3">
        <f t="shared" si="19"/>
        <v>359202.88</v>
      </c>
      <c r="Y66" s="3"/>
      <c r="Z66" s="77">
        <v>1.2</v>
      </c>
      <c r="AA66" s="69">
        <v>3.0</v>
      </c>
      <c r="AB66" s="18" t="s">
        <v>984</v>
      </c>
      <c r="AC66" s="77">
        <v>1.2</v>
      </c>
      <c r="AD66" s="69">
        <v>3.0</v>
      </c>
      <c r="AE66" s="69">
        <v>324.0</v>
      </c>
      <c r="AF66" s="70" t="s">
        <v>1085</v>
      </c>
      <c r="AG66" s="69">
        <v>933.0</v>
      </c>
      <c r="AH66" s="69">
        <v>438.0</v>
      </c>
      <c r="AI66" s="69">
        <v>62.0</v>
      </c>
      <c r="AJ66" s="29">
        <f t="shared" si="20"/>
        <v>469</v>
      </c>
      <c r="AK66" s="76">
        <f t="shared" si="21"/>
        <v>0.5026795284</v>
      </c>
      <c r="AL66" s="29">
        <f t="shared" si="22"/>
        <v>469</v>
      </c>
      <c r="AM66" s="71">
        <f t="shared" si="23"/>
        <v>0.5027</v>
      </c>
      <c r="AN66" s="71">
        <f t="shared" si="24"/>
        <v>0.6284</v>
      </c>
      <c r="AO66" s="72">
        <f t="shared" si="25"/>
        <v>176.83</v>
      </c>
      <c r="AP66" s="73">
        <f t="shared" si="26"/>
        <v>1012882.24</v>
      </c>
      <c r="AQ66" s="3">
        <f t="shared" si="27"/>
        <v>1085.618692</v>
      </c>
      <c r="AR66" s="18"/>
      <c r="AS66" s="18"/>
    </row>
    <row r="67" ht="14.25" customHeight="1">
      <c r="A67" s="77">
        <v>1.2</v>
      </c>
      <c r="B67" s="69">
        <v>3.0</v>
      </c>
      <c r="C67" s="18" t="s">
        <v>984</v>
      </c>
      <c r="D67" s="77">
        <v>1.2</v>
      </c>
      <c r="E67" s="69">
        <v>3.0</v>
      </c>
      <c r="F67" s="69">
        <v>327.0</v>
      </c>
      <c r="G67" s="70" t="s">
        <v>1087</v>
      </c>
      <c r="H67" s="69">
        <v>326.0</v>
      </c>
      <c r="I67" s="69">
        <v>252.0</v>
      </c>
      <c r="J67" s="69">
        <v>14.0</v>
      </c>
      <c r="K67" s="29">
        <f t="shared" si="13"/>
        <v>259</v>
      </c>
      <c r="L67" s="71">
        <f t="shared" si="14"/>
        <v>0.7945</v>
      </c>
      <c r="M67" s="71">
        <f t="shared" si="15"/>
        <v>0.9931</v>
      </c>
      <c r="N67" s="72">
        <f t="shared" si="16"/>
        <v>154.33</v>
      </c>
      <c r="O67" s="8">
        <f t="shared" si="17"/>
        <v>884002.24</v>
      </c>
      <c r="P67" s="73"/>
      <c r="Q67" s="22">
        <v>186.0</v>
      </c>
      <c r="R67" s="49">
        <v>1.0</v>
      </c>
      <c r="S67" s="74"/>
      <c r="T67" s="75" t="s">
        <v>1088</v>
      </c>
      <c r="U67" s="3">
        <f t="shared" ref="U67:W67" si="80">SUMIF($A$13:$A$2340,$Q67,H$13:H$2340)</f>
        <v>1723</v>
      </c>
      <c r="V67" s="3">
        <f t="shared" si="80"/>
        <v>173</v>
      </c>
      <c r="W67" s="3">
        <f t="shared" si="80"/>
        <v>52</v>
      </c>
      <c r="X67" s="3">
        <f t="shared" si="19"/>
        <v>106025.28</v>
      </c>
      <c r="Y67" s="3"/>
      <c r="Z67" s="77">
        <v>1.2</v>
      </c>
      <c r="AA67" s="69">
        <v>3.0</v>
      </c>
      <c r="AB67" s="18" t="s">
        <v>984</v>
      </c>
      <c r="AC67" s="77">
        <v>1.2</v>
      </c>
      <c r="AD67" s="69">
        <v>3.0</v>
      </c>
      <c r="AE67" s="69">
        <v>327.0</v>
      </c>
      <c r="AF67" s="70" t="s">
        <v>1087</v>
      </c>
      <c r="AG67" s="69">
        <v>326.0</v>
      </c>
      <c r="AH67" s="69">
        <v>252.0</v>
      </c>
      <c r="AI67" s="69">
        <v>14.0</v>
      </c>
      <c r="AJ67" s="29">
        <f t="shared" si="20"/>
        <v>259</v>
      </c>
      <c r="AK67" s="76">
        <f t="shared" si="21"/>
        <v>0.7944785276</v>
      </c>
      <c r="AL67" s="29">
        <f t="shared" si="22"/>
        <v>259</v>
      </c>
      <c r="AM67" s="71">
        <f t="shared" si="23"/>
        <v>0.7945</v>
      </c>
      <c r="AN67" s="71">
        <f t="shared" si="24"/>
        <v>0.9931</v>
      </c>
      <c r="AO67" s="72">
        <f t="shared" si="25"/>
        <v>154.33</v>
      </c>
      <c r="AP67" s="73">
        <f t="shared" si="26"/>
        <v>884002.24</v>
      </c>
      <c r="AQ67" s="3">
        <f t="shared" si="27"/>
        <v>2711.663313</v>
      </c>
      <c r="AR67" s="18"/>
      <c r="AS67" s="18"/>
    </row>
    <row r="68" ht="14.25" customHeight="1">
      <c r="A68" s="77">
        <v>1.2</v>
      </c>
      <c r="B68" s="69">
        <v>3.0</v>
      </c>
      <c r="C68" s="18" t="s">
        <v>984</v>
      </c>
      <c r="D68" s="77">
        <v>1.2</v>
      </c>
      <c r="E68" s="69">
        <v>3.0</v>
      </c>
      <c r="F68" s="69">
        <v>346.0</v>
      </c>
      <c r="G68" s="70" t="s">
        <v>1089</v>
      </c>
      <c r="H68" s="69">
        <v>21.0</v>
      </c>
      <c r="I68" s="69">
        <v>15.0</v>
      </c>
      <c r="J68" s="69">
        <v>0.0</v>
      </c>
      <c r="K68" s="29">
        <f t="shared" si="13"/>
        <v>15</v>
      </c>
      <c r="L68" s="71">
        <f t="shared" si="14"/>
        <v>0.7143</v>
      </c>
      <c r="M68" s="71">
        <f t="shared" si="15"/>
        <v>0.8929</v>
      </c>
      <c r="N68" s="72">
        <f t="shared" si="16"/>
        <v>8.04</v>
      </c>
      <c r="O68" s="8">
        <f t="shared" si="17"/>
        <v>46053.12</v>
      </c>
      <c r="P68" s="73"/>
      <c r="Q68" s="22">
        <v>191.0</v>
      </c>
      <c r="R68" s="49">
        <v>1.0</v>
      </c>
      <c r="S68" s="74"/>
      <c r="T68" s="75" t="s">
        <v>1090</v>
      </c>
      <c r="U68" s="3">
        <f t="shared" ref="U68:W68" si="81">SUMIF($A$13:$A$2340,$Q68,H$13:H$2340)</f>
        <v>8008</v>
      </c>
      <c r="V68" s="3">
        <f t="shared" si="81"/>
        <v>3058</v>
      </c>
      <c r="W68" s="3">
        <f t="shared" si="81"/>
        <v>631</v>
      </c>
      <c r="X68" s="3">
        <f t="shared" si="19"/>
        <v>6498874.24</v>
      </c>
      <c r="Y68" s="3"/>
      <c r="Z68" s="77">
        <v>1.2</v>
      </c>
      <c r="AA68" s="69">
        <v>3.0</v>
      </c>
      <c r="AB68" s="18" t="s">
        <v>984</v>
      </c>
      <c r="AC68" s="77">
        <v>1.2</v>
      </c>
      <c r="AD68" s="69">
        <v>3.0</v>
      </c>
      <c r="AE68" s="69">
        <v>346.0</v>
      </c>
      <c r="AF68" s="70" t="s">
        <v>1089</v>
      </c>
      <c r="AG68" s="69">
        <v>21.0</v>
      </c>
      <c r="AH68" s="69">
        <v>15.0</v>
      </c>
      <c r="AI68" s="69">
        <v>0.0</v>
      </c>
      <c r="AJ68" s="29">
        <f t="shared" si="20"/>
        <v>15</v>
      </c>
      <c r="AK68" s="76">
        <f t="shared" si="21"/>
        <v>0.7142857143</v>
      </c>
      <c r="AL68" s="29">
        <f t="shared" si="22"/>
        <v>15</v>
      </c>
      <c r="AM68" s="71">
        <f t="shared" si="23"/>
        <v>0.7143</v>
      </c>
      <c r="AN68" s="71">
        <f t="shared" si="24"/>
        <v>0.8929</v>
      </c>
      <c r="AO68" s="72">
        <f t="shared" si="25"/>
        <v>8.04</v>
      </c>
      <c r="AP68" s="73">
        <f t="shared" si="26"/>
        <v>46053.12</v>
      </c>
      <c r="AQ68" s="3">
        <f t="shared" si="27"/>
        <v>2193.005714</v>
      </c>
      <c r="AR68" s="18"/>
      <c r="AS68" s="18"/>
    </row>
    <row r="69" ht="14.25" customHeight="1">
      <c r="A69" s="77">
        <v>1.2</v>
      </c>
      <c r="B69" s="69">
        <v>3.0</v>
      </c>
      <c r="C69" s="18" t="s">
        <v>984</v>
      </c>
      <c r="D69" s="77">
        <v>1.2</v>
      </c>
      <c r="E69" s="69">
        <v>3.0</v>
      </c>
      <c r="F69" s="69">
        <v>347.0</v>
      </c>
      <c r="G69" s="70" t="s">
        <v>1091</v>
      </c>
      <c r="H69" s="69">
        <v>284.0</v>
      </c>
      <c r="I69" s="69">
        <v>154.0</v>
      </c>
      <c r="J69" s="69">
        <v>32.0</v>
      </c>
      <c r="K69" s="29">
        <f t="shared" si="13"/>
        <v>170</v>
      </c>
      <c r="L69" s="71">
        <f t="shared" si="14"/>
        <v>0.5986</v>
      </c>
      <c r="M69" s="71">
        <f t="shared" si="15"/>
        <v>0.7483</v>
      </c>
      <c r="N69" s="72">
        <f t="shared" si="16"/>
        <v>76.33</v>
      </c>
      <c r="O69" s="8">
        <f t="shared" si="17"/>
        <v>437218.24</v>
      </c>
      <c r="P69" s="73"/>
      <c r="Q69" s="22">
        <v>192.0</v>
      </c>
      <c r="R69" s="49">
        <v>1.0</v>
      </c>
      <c r="S69" s="74"/>
      <c r="T69" s="75" t="s">
        <v>1092</v>
      </c>
      <c r="U69" s="3">
        <f t="shared" ref="U69:W69" si="82">SUMIF($A$13:$A$2340,$Q69,H$13:H$2340)</f>
        <v>7119</v>
      </c>
      <c r="V69" s="3">
        <f t="shared" si="82"/>
        <v>720</v>
      </c>
      <c r="W69" s="3">
        <f t="shared" si="82"/>
        <v>264</v>
      </c>
      <c r="X69" s="3">
        <f t="shared" si="19"/>
        <v>456464.32</v>
      </c>
      <c r="Y69" s="3"/>
      <c r="Z69" s="77">
        <v>1.2</v>
      </c>
      <c r="AA69" s="69">
        <v>3.0</v>
      </c>
      <c r="AB69" s="18" t="s">
        <v>984</v>
      </c>
      <c r="AC69" s="77">
        <v>1.2</v>
      </c>
      <c r="AD69" s="69">
        <v>3.0</v>
      </c>
      <c r="AE69" s="69">
        <v>347.0</v>
      </c>
      <c r="AF69" s="70" t="s">
        <v>1091</v>
      </c>
      <c r="AG69" s="69">
        <v>284.0</v>
      </c>
      <c r="AH69" s="69">
        <v>154.0</v>
      </c>
      <c r="AI69" s="69">
        <v>32.0</v>
      </c>
      <c r="AJ69" s="29">
        <f t="shared" si="20"/>
        <v>170</v>
      </c>
      <c r="AK69" s="76">
        <f t="shared" si="21"/>
        <v>0.5985915493</v>
      </c>
      <c r="AL69" s="29">
        <f t="shared" si="22"/>
        <v>170</v>
      </c>
      <c r="AM69" s="71">
        <f t="shared" si="23"/>
        <v>0.5986</v>
      </c>
      <c r="AN69" s="71">
        <f t="shared" si="24"/>
        <v>0.7483</v>
      </c>
      <c r="AO69" s="72">
        <f t="shared" si="25"/>
        <v>76.33</v>
      </c>
      <c r="AP69" s="73">
        <f t="shared" si="26"/>
        <v>437218.24</v>
      </c>
      <c r="AQ69" s="3">
        <f t="shared" si="27"/>
        <v>1539.500845</v>
      </c>
      <c r="AR69" s="18"/>
      <c r="AS69" s="18"/>
    </row>
    <row r="70" ht="14.25" customHeight="1">
      <c r="A70" s="77">
        <v>1.2</v>
      </c>
      <c r="B70" s="69">
        <v>3.0</v>
      </c>
      <c r="C70" s="18" t="s">
        <v>984</v>
      </c>
      <c r="D70" s="77">
        <v>1.2</v>
      </c>
      <c r="E70" s="69">
        <v>3.0</v>
      </c>
      <c r="F70" s="69">
        <v>348.0</v>
      </c>
      <c r="G70" s="70" t="s">
        <v>1093</v>
      </c>
      <c r="H70" s="69">
        <v>57.0</v>
      </c>
      <c r="I70" s="69">
        <v>38.0</v>
      </c>
      <c r="J70" s="69">
        <v>6.0</v>
      </c>
      <c r="K70" s="29">
        <f t="shared" si="13"/>
        <v>41</v>
      </c>
      <c r="L70" s="71">
        <f t="shared" si="14"/>
        <v>0.7193</v>
      </c>
      <c r="M70" s="71">
        <f t="shared" si="15"/>
        <v>0.8991</v>
      </c>
      <c r="N70" s="72">
        <f t="shared" si="16"/>
        <v>22.12</v>
      </c>
      <c r="O70" s="8">
        <f t="shared" si="17"/>
        <v>126703.36</v>
      </c>
      <c r="P70" s="73"/>
      <c r="Q70" s="22">
        <v>194.0</v>
      </c>
      <c r="R70" s="49">
        <v>1.0</v>
      </c>
      <c r="S70" s="74"/>
      <c r="T70" s="75" t="s">
        <v>1094</v>
      </c>
      <c r="U70" s="3">
        <f t="shared" ref="U70:W70" si="83">SUMIF($A$13:$A$2340,$Q70,H$13:H$2340)</f>
        <v>11274</v>
      </c>
      <c r="V70" s="3">
        <f t="shared" si="83"/>
        <v>976</v>
      </c>
      <c r="W70" s="3">
        <f t="shared" si="83"/>
        <v>267</v>
      </c>
      <c r="X70" s="3">
        <f t="shared" si="19"/>
        <v>551434.56</v>
      </c>
      <c r="Y70" s="3"/>
      <c r="Z70" s="77">
        <v>1.2</v>
      </c>
      <c r="AA70" s="69">
        <v>3.0</v>
      </c>
      <c r="AB70" s="18" t="s">
        <v>984</v>
      </c>
      <c r="AC70" s="77">
        <v>1.2</v>
      </c>
      <c r="AD70" s="69">
        <v>3.0</v>
      </c>
      <c r="AE70" s="69">
        <v>348.0</v>
      </c>
      <c r="AF70" s="70" t="s">
        <v>1093</v>
      </c>
      <c r="AG70" s="69">
        <v>57.0</v>
      </c>
      <c r="AH70" s="69">
        <v>38.0</v>
      </c>
      <c r="AI70" s="69">
        <v>6.0</v>
      </c>
      <c r="AJ70" s="29">
        <f t="shared" si="20"/>
        <v>41</v>
      </c>
      <c r="AK70" s="76">
        <f t="shared" si="21"/>
        <v>0.7192982456</v>
      </c>
      <c r="AL70" s="29">
        <f t="shared" si="22"/>
        <v>41</v>
      </c>
      <c r="AM70" s="71">
        <f t="shared" si="23"/>
        <v>0.7193</v>
      </c>
      <c r="AN70" s="71">
        <f t="shared" si="24"/>
        <v>0.8991</v>
      </c>
      <c r="AO70" s="72">
        <f t="shared" si="25"/>
        <v>22.12</v>
      </c>
      <c r="AP70" s="73">
        <f t="shared" si="26"/>
        <v>126703.36</v>
      </c>
      <c r="AQ70" s="3">
        <f t="shared" si="27"/>
        <v>2222.865965</v>
      </c>
      <c r="AR70" s="18"/>
      <c r="AS70" s="18"/>
    </row>
    <row r="71" ht="14.25" customHeight="1">
      <c r="A71" s="77">
        <v>1.2</v>
      </c>
      <c r="B71" s="69">
        <v>3.0</v>
      </c>
      <c r="C71" s="18" t="s">
        <v>984</v>
      </c>
      <c r="D71" s="77">
        <v>1.2</v>
      </c>
      <c r="E71" s="69">
        <v>3.0</v>
      </c>
      <c r="F71" s="69">
        <v>349.0</v>
      </c>
      <c r="G71" s="70" t="s">
        <v>1095</v>
      </c>
      <c r="H71" s="69">
        <v>55.0</v>
      </c>
      <c r="I71" s="69">
        <v>26.0</v>
      </c>
      <c r="J71" s="69">
        <v>4.0</v>
      </c>
      <c r="K71" s="29">
        <f t="shared" si="13"/>
        <v>28</v>
      </c>
      <c r="L71" s="71">
        <f t="shared" si="14"/>
        <v>0.5091</v>
      </c>
      <c r="M71" s="71">
        <f t="shared" si="15"/>
        <v>0.6364</v>
      </c>
      <c r="N71" s="72">
        <f t="shared" si="16"/>
        <v>10.69</v>
      </c>
      <c r="O71" s="8">
        <f t="shared" si="17"/>
        <v>61232.32</v>
      </c>
      <c r="P71" s="73"/>
      <c r="Q71" s="22">
        <v>195.0</v>
      </c>
      <c r="R71" s="49">
        <v>1.0</v>
      </c>
      <c r="S71" s="74"/>
      <c r="T71" s="75" t="s">
        <v>1096</v>
      </c>
      <c r="U71" s="3">
        <f t="shared" ref="U71:W71" si="84">SUMIF($A$13:$A$2340,$Q71,H$13:H$2340)</f>
        <v>706</v>
      </c>
      <c r="V71" s="3">
        <f t="shared" si="84"/>
        <v>67</v>
      </c>
      <c r="W71" s="3">
        <f t="shared" si="84"/>
        <v>20</v>
      </c>
      <c r="X71" s="3">
        <f t="shared" si="19"/>
        <v>36200.96</v>
      </c>
      <c r="Y71" s="3"/>
      <c r="Z71" s="77">
        <v>1.2</v>
      </c>
      <c r="AA71" s="69">
        <v>3.0</v>
      </c>
      <c r="AB71" s="18" t="s">
        <v>984</v>
      </c>
      <c r="AC71" s="77">
        <v>1.2</v>
      </c>
      <c r="AD71" s="69">
        <v>3.0</v>
      </c>
      <c r="AE71" s="69">
        <v>349.0</v>
      </c>
      <c r="AF71" s="70" t="s">
        <v>1095</v>
      </c>
      <c r="AG71" s="69">
        <v>55.0</v>
      </c>
      <c r="AH71" s="69">
        <v>26.0</v>
      </c>
      <c r="AI71" s="69">
        <v>4.0</v>
      </c>
      <c r="AJ71" s="29">
        <f t="shared" si="20"/>
        <v>28</v>
      </c>
      <c r="AK71" s="76">
        <f t="shared" si="21"/>
        <v>0.5090909091</v>
      </c>
      <c r="AL71" s="29">
        <f t="shared" si="22"/>
        <v>28</v>
      </c>
      <c r="AM71" s="71">
        <f t="shared" si="23"/>
        <v>0.5091</v>
      </c>
      <c r="AN71" s="71">
        <f t="shared" si="24"/>
        <v>0.6364</v>
      </c>
      <c r="AO71" s="72">
        <f t="shared" si="25"/>
        <v>10.69</v>
      </c>
      <c r="AP71" s="73">
        <f t="shared" si="26"/>
        <v>61232.32</v>
      </c>
      <c r="AQ71" s="3">
        <f t="shared" si="27"/>
        <v>1113.314909</v>
      </c>
      <c r="AR71" s="18"/>
      <c r="AS71" s="18"/>
    </row>
    <row r="72" ht="14.25" customHeight="1">
      <c r="A72" s="77">
        <v>1.2</v>
      </c>
      <c r="B72" s="69">
        <v>3.0</v>
      </c>
      <c r="C72" s="18" t="s">
        <v>984</v>
      </c>
      <c r="D72" s="77">
        <v>1.2</v>
      </c>
      <c r="E72" s="69">
        <v>3.0</v>
      </c>
      <c r="F72" s="69">
        <v>352.0</v>
      </c>
      <c r="G72" s="70" t="s">
        <v>1097</v>
      </c>
      <c r="H72" s="69">
        <v>938.0</v>
      </c>
      <c r="I72" s="69">
        <v>595.0</v>
      </c>
      <c r="J72" s="69">
        <v>59.0</v>
      </c>
      <c r="K72" s="29">
        <f t="shared" si="13"/>
        <v>624.5</v>
      </c>
      <c r="L72" s="71">
        <f t="shared" si="14"/>
        <v>0.6658</v>
      </c>
      <c r="M72" s="71">
        <f t="shared" si="15"/>
        <v>0.8323</v>
      </c>
      <c r="N72" s="72">
        <f t="shared" si="16"/>
        <v>311.86</v>
      </c>
      <c r="O72" s="8">
        <f t="shared" si="17"/>
        <v>1786334.08</v>
      </c>
      <c r="P72" s="73"/>
      <c r="Q72" s="22">
        <v>196.0</v>
      </c>
      <c r="R72" s="49">
        <v>1.0</v>
      </c>
      <c r="S72" s="74"/>
      <c r="T72" s="75" t="s">
        <v>116</v>
      </c>
      <c r="U72" s="3">
        <f t="shared" ref="U72:W72" si="85">SUMIF($A$13:$A$2340,$Q72,H$13:H$2340)</f>
        <v>29156</v>
      </c>
      <c r="V72" s="3">
        <f t="shared" si="85"/>
        <v>3931</v>
      </c>
      <c r="W72" s="3">
        <f t="shared" si="85"/>
        <v>926</v>
      </c>
      <c r="X72" s="3">
        <f t="shared" si="19"/>
        <v>3507082.56</v>
      </c>
      <c r="Y72" s="3"/>
      <c r="Z72" s="77">
        <v>1.2</v>
      </c>
      <c r="AA72" s="69">
        <v>3.0</v>
      </c>
      <c r="AB72" s="18" t="s">
        <v>984</v>
      </c>
      <c r="AC72" s="77">
        <v>1.2</v>
      </c>
      <c r="AD72" s="69">
        <v>3.0</v>
      </c>
      <c r="AE72" s="69">
        <v>352.0</v>
      </c>
      <c r="AF72" s="70" t="s">
        <v>1097</v>
      </c>
      <c r="AG72" s="69">
        <v>938.0</v>
      </c>
      <c r="AH72" s="69">
        <v>595.0</v>
      </c>
      <c r="AI72" s="69">
        <v>59.0</v>
      </c>
      <c r="AJ72" s="29">
        <f t="shared" si="20"/>
        <v>624.5</v>
      </c>
      <c r="AK72" s="76">
        <f t="shared" si="21"/>
        <v>0.6657782516</v>
      </c>
      <c r="AL72" s="29">
        <f t="shared" si="22"/>
        <v>624.5</v>
      </c>
      <c r="AM72" s="71">
        <f t="shared" si="23"/>
        <v>0.6658</v>
      </c>
      <c r="AN72" s="71">
        <f t="shared" si="24"/>
        <v>0.8323</v>
      </c>
      <c r="AO72" s="72">
        <f t="shared" si="25"/>
        <v>311.86</v>
      </c>
      <c r="AP72" s="73">
        <f t="shared" si="26"/>
        <v>1786334.08</v>
      </c>
      <c r="AQ72" s="3">
        <f t="shared" si="27"/>
        <v>1904.407335</v>
      </c>
      <c r="AR72" s="18"/>
      <c r="AS72" s="18"/>
    </row>
    <row r="73" ht="14.25" customHeight="1">
      <c r="A73" s="77">
        <v>1.2</v>
      </c>
      <c r="B73" s="69">
        <v>3.0</v>
      </c>
      <c r="C73" s="18" t="s">
        <v>984</v>
      </c>
      <c r="D73" s="77">
        <v>1.2</v>
      </c>
      <c r="E73" s="69">
        <v>3.0</v>
      </c>
      <c r="F73" s="69">
        <v>353.0</v>
      </c>
      <c r="G73" s="70" t="s">
        <v>1098</v>
      </c>
      <c r="H73" s="69">
        <v>74.0</v>
      </c>
      <c r="I73" s="69">
        <v>66.0</v>
      </c>
      <c r="J73" s="69">
        <v>2.0</v>
      </c>
      <c r="K73" s="29">
        <f t="shared" si="13"/>
        <v>67</v>
      </c>
      <c r="L73" s="71">
        <f t="shared" si="14"/>
        <v>0.9054</v>
      </c>
      <c r="M73" s="71">
        <f t="shared" si="15"/>
        <v>1</v>
      </c>
      <c r="N73" s="72">
        <f t="shared" si="16"/>
        <v>40.2</v>
      </c>
      <c r="O73" s="8">
        <f t="shared" si="17"/>
        <v>230265.6</v>
      </c>
      <c r="P73" s="73"/>
      <c r="Q73" s="22">
        <v>197.0</v>
      </c>
      <c r="R73" s="49">
        <v>1.0</v>
      </c>
      <c r="S73" s="74"/>
      <c r="T73" s="75" t="s">
        <v>117</v>
      </c>
      <c r="U73" s="3">
        <f t="shared" ref="U73:W73" si="86">SUMIF($A$13:$A$2340,$Q73,H$13:H$2340)</f>
        <v>5140</v>
      </c>
      <c r="V73" s="3">
        <f t="shared" si="86"/>
        <v>1539</v>
      </c>
      <c r="W73" s="3">
        <f t="shared" si="86"/>
        <v>420</v>
      </c>
      <c r="X73" s="3">
        <f t="shared" si="19"/>
        <v>2918530.56</v>
      </c>
      <c r="Y73" s="3"/>
      <c r="Z73" s="77">
        <v>1.2</v>
      </c>
      <c r="AA73" s="69">
        <v>3.0</v>
      </c>
      <c r="AB73" s="18" t="s">
        <v>984</v>
      </c>
      <c r="AC73" s="77">
        <v>1.2</v>
      </c>
      <c r="AD73" s="69">
        <v>3.0</v>
      </c>
      <c r="AE73" s="69">
        <v>353.0</v>
      </c>
      <c r="AF73" s="70" t="s">
        <v>1098</v>
      </c>
      <c r="AG73" s="69">
        <v>74.0</v>
      </c>
      <c r="AH73" s="69">
        <v>66.0</v>
      </c>
      <c r="AI73" s="69">
        <v>2.0</v>
      </c>
      <c r="AJ73" s="29">
        <f t="shared" si="20"/>
        <v>67</v>
      </c>
      <c r="AK73" s="76">
        <f t="shared" si="21"/>
        <v>0.9054054054</v>
      </c>
      <c r="AL73" s="29">
        <f t="shared" si="22"/>
        <v>67</v>
      </c>
      <c r="AM73" s="71">
        <f t="shared" si="23"/>
        <v>0.9054</v>
      </c>
      <c r="AN73" s="71">
        <f t="shared" si="24"/>
        <v>1</v>
      </c>
      <c r="AO73" s="72">
        <f t="shared" si="25"/>
        <v>40.2</v>
      </c>
      <c r="AP73" s="73">
        <f t="shared" si="26"/>
        <v>230265.6</v>
      </c>
      <c r="AQ73" s="3">
        <f t="shared" si="27"/>
        <v>3111.697297</v>
      </c>
      <c r="AR73" s="18"/>
      <c r="AS73" s="18"/>
    </row>
    <row r="74" ht="14.25" customHeight="1">
      <c r="A74" s="77">
        <v>1.2</v>
      </c>
      <c r="B74" s="69">
        <v>3.0</v>
      </c>
      <c r="C74" s="18" t="s">
        <v>984</v>
      </c>
      <c r="D74" s="77">
        <v>1.2</v>
      </c>
      <c r="E74" s="69">
        <v>3.0</v>
      </c>
      <c r="F74" s="69">
        <v>354.0</v>
      </c>
      <c r="G74" s="70" t="s">
        <v>1099</v>
      </c>
      <c r="H74" s="69">
        <v>949.0</v>
      </c>
      <c r="I74" s="69">
        <v>620.0</v>
      </c>
      <c r="J74" s="69">
        <v>64.0</v>
      </c>
      <c r="K74" s="29">
        <f t="shared" si="13"/>
        <v>652</v>
      </c>
      <c r="L74" s="71">
        <f t="shared" si="14"/>
        <v>0.687</v>
      </c>
      <c r="M74" s="71">
        <f t="shared" si="15"/>
        <v>0.8588</v>
      </c>
      <c r="N74" s="72">
        <f t="shared" si="16"/>
        <v>335.96</v>
      </c>
      <c r="O74" s="8">
        <f t="shared" si="17"/>
        <v>1924378.88</v>
      </c>
      <c r="P74" s="73"/>
      <c r="Q74" s="22">
        <v>199.0</v>
      </c>
      <c r="R74" s="49">
        <v>1.0</v>
      </c>
      <c r="S74" s="74"/>
      <c r="T74" s="75" t="s">
        <v>1100</v>
      </c>
      <c r="U74" s="3">
        <f t="shared" ref="U74:W74" si="87">SUMIF($A$13:$A$2340,$Q74,H$13:H$2340)</f>
        <v>3424</v>
      </c>
      <c r="V74" s="3">
        <f t="shared" si="87"/>
        <v>930</v>
      </c>
      <c r="W74" s="3">
        <f t="shared" si="87"/>
        <v>280</v>
      </c>
      <c r="X74" s="3">
        <f t="shared" si="19"/>
        <v>1492544.96</v>
      </c>
      <c r="Y74" s="3"/>
      <c r="Z74" s="77">
        <v>1.2</v>
      </c>
      <c r="AA74" s="69">
        <v>3.0</v>
      </c>
      <c r="AB74" s="18" t="s">
        <v>984</v>
      </c>
      <c r="AC74" s="77">
        <v>1.2</v>
      </c>
      <c r="AD74" s="69">
        <v>3.0</v>
      </c>
      <c r="AE74" s="69">
        <v>354.0</v>
      </c>
      <c r="AF74" s="70" t="s">
        <v>1099</v>
      </c>
      <c r="AG74" s="69">
        <v>949.0</v>
      </c>
      <c r="AH74" s="69">
        <v>620.0</v>
      </c>
      <c r="AI74" s="69">
        <v>64.0</v>
      </c>
      <c r="AJ74" s="29">
        <f t="shared" si="20"/>
        <v>652</v>
      </c>
      <c r="AK74" s="76">
        <f t="shared" si="21"/>
        <v>0.6870389884</v>
      </c>
      <c r="AL74" s="29">
        <f t="shared" si="22"/>
        <v>652</v>
      </c>
      <c r="AM74" s="71">
        <f t="shared" si="23"/>
        <v>0.687</v>
      </c>
      <c r="AN74" s="71">
        <f t="shared" si="24"/>
        <v>0.8588</v>
      </c>
      <c r="AO74" s="72">
        <f t="shared" si="25"/>
        <v>335.96</v>
      </c>
      <c r="AP74" s="73">
        <f t="shared" si="26"/>
        <v>1924378.88</v>
      </c>
      <c r="AQ74" s="3">
        <f t="shared" si="27"/>
        <v>2027.796502</v>
      </c>
      <c r="AR74" s="18"/>
      <c r="AS74" s="18"/>
    </row>
    <row r="75" ht="14.25" customHeight="1">
      <c r="A75" s="77">
        <v>1.2</v>
      </c>
      <c r="B75" s="69">
        <v>3.0</v>
      </c>
      <c r="C75" s="18" t="s">
        <v>984</v>
      </c>
      <c r="D75" s="77">
        <v>1.2</v>
      </c>
      <c r="E75" s="69">
        <v>3.0</v>
      </c>
      <c r="F75" s="69">
        <v>357.0</v>
      </c>
      <c r="G75" s="70" t="s">
        <v>1101</v>
      </c>
      <c r="H75" s="69">
        <v>123.0</v>
      </c>
      <c r="I75" s="69">
        <v>105.0</v>
      </c>
      <c r="J75" s="69">
        <v>7.0</v>
      </c>
      <c r="K75" s="29">
        <f t="shared" si="13"/>
        <v>108.5</v>
      </c>
      <c r="L75" s="71">
        <f t="shared" si="14"/>
        <v>0.8821</v>
      </c>
      <c r="M75" s="71">
        <f t="shared" si="15"/>
        <v>1</v>
      </c>
      <c r="N75" s="72">
        <f t="shared" si="16"/>
        <v>65.1</v>
      </c>
      <c r="O75" s="8">
        <f t="shared" si="17"/>
        <v>372892.8</v>
      </c>
      <c r="P75" s="73"/>
      <c r="Q75" s="22">
        <v>200.0</v>
      </c>
      <c r="R75" s="49">
        <v>1.0</v>
      </c>
      <c r="S75" s="74"/>
      <c r="T75" s="75" t="s">
        <v>1102</v>
      </c>
      <c r="U75" s="3">
        <f t="shared" ref="U75:W75" si="88">SUMIF($A$13:$A$2340,$Q75,H$13:H$2340)</f>
        <v>4221</v>
      </c>
      <c r="V75" s="3">
        <f t="shared" si="88"/>
        <v>544</v>
      </c>
      <c r="W75" s="3">
        <f t="shared" si="88"/>
        <v>162</v>
      </c>
      <c r="X75" s="3">
        <f t="shared" si="19"/>
        <v>424845.76</v>
      </c>
      <c r="Y75" s="3"/>
      <c r="Z75" s="77">
        <v>1.2</v>
      </c>
      <c r="AA75" s="69">
        <v>3.0</v>
      </c>
      <c r="AB75" s="18" t="s">
        <v>984</v>
      </c>
      <c r="AC75" s="77">
        <v>1.2</v>
      </c>
      <c r="AD75" s="69">
        <v>3.0</v>
      </c>
      <c r="AE75" s="69">
        <v>357.0</v>
      </c>
      <c r="AF75" s="70" t="s">
        <v>1101</v>
      </c>
      <c r="AG75" s="69">
        <v>123.0</v>
      </c>
      <c r="AH75" s="69">
        <v>105.0</v>
      </c>
      <c r="AI75" s="69">
        <v>7.0</v>
      </c>
      <c r="AJ75" s="29">
        <f t="shared" si="20"/>
        <v>108.5</v>
      </c>
      <c r="AK75" s="76">
        <f t="shared" si="21"/>
        <v>0.8821138211</v>
      </c>
      <c r="AL75" s="29">
        <f t="shared" si="22"/>
        <v>108.5</v>
      </c>
      <c r="AM75" s="71">
        <f t="shared" si="23"/>
        <v>0.8821</v>
      </c>
      <c r="AN75" s="71">
        <f t="shared" si="24"/>
        <v>1</v>
      </c>
      <c r="AO75" s="72">
        <f t="shared" si="25"/>
        <v>65.1</v>
      </c>
      <c r="AP75" s="73">
        <f t="shared" si="26"/>
        <v>372892.8</v>
      </c>
      <c r="AQ75" s="3">
        <f t="shared" si="27"/>
        <v>3031.64878</v>
      </c>
      <c r="AR75" s="18"/>
      <c r="AS75" s="18"/>
    </row>
    <row r="76" ht="14.25" customHeight="1">
      <c r="A76" s="77">
        <v>1.2</v>
      </c>
      <c r="B76" s="69">
        <v>3.0</v>
      </c>
      <c r="C76" s="18" t="s">
        <v>984</v>
      </c>
      <c r="D76" s="77">
        <v>1.2</v>
      </c>
      <c r="E76" s="69">
        <v>3.0</v>
      </c>
      <c r="F76" s="69">
        <v>360.0</v>
      </c>
      <c r="G76" s="70" t="s">
        <v>1103</v>
      </c>
      <c r="H76" s="69">
        <v>957.0</v>
      </c>
      <c r="I76" s="69">
        <v>567.0</v>
      </c>
      <c r="J76" s="69">
        <v>93.0</v>
      </c>
      <c r="K76" s="29">
        <f t="shared" si="13"/>
        <v>613.5</v>
      </c>
      <c r="L76" s="71">
        <f t="shared" si="14"/>
        <v>0.6411</v>
      </c>
      <c r="M76" s="71">
        <f t="shared" si="15"/>
        <v>0.8014</v>
      </c>
      <c r="N76" s="72">
        <f t="shared" si="16"/>
        <v>295</v>
      </c>
      <c r="O76" s="8">
        <f t="shared" si="17"/>
        <v>1689760</v>
      </c>
      <c r="P76" s="73"/>
      <c r="Q76" s="22">
        <v>203.0</v>
      </c>
      <c r="R76" s="49">
        <v>1.0</v>
      </c>
      <c r="S76" s="74"/>
      <c r="T76" s="75" t="s">
        <v>1104</v>
      </c>
      <c r="U76" s="3">
        <f t="shared" ref="U76:W76" si="89">SUMIF($A$13:$A$2340,$Q76,H$13:H$2340)</f>
        <v>667</v>
      </c>
      <c r="V76" s="3">
        <f t="shared" si="89"/>
        <v>136</v>
      </c>
      <c r="W76" s="3">
        <f t="shared" si="89"/>
        <v>56</v>
      </c>
      <c r="X76" s="3">
        <f t="shared" si="19"/>
        <v>179916.48</v>
      </c>
      <c r="Y76" s="3"/>
      <c r="Z76" s="77">
        <v>1.2</v>
      </c>
      <c r="AA76" s="69">
        <v>3.0</v>
      </c>
      <c r="AB76" s="18" t="s">
        <v>984</v>
      </c>
      <c r="AC76" s="77">
        <v>1.2</v>
      </c>
      <c r="AD76" s="69">
        <v>3.0</v>
      </c>
      <c r="AE76" s="69">
        <v>360.0</v>
      </c>
      <c r="AF76" s="70" t="s">
        <v>1103</v>
      </c>
      <c r="AG76" s="69">
        <v>957.0</v>
      </c>
      <c r="AH76" s="69">
        <v>567.0</v>
      </c>
      <c r="AI76" s="69">
        <v>93.0</v>
      </c>
      <c r="AJ76" s="29">
        <f t="shared" si="20"/>
        <v>613.5</v>
      </c>
      <c r="AK76" s="76">
        <f t="shared" si="21"/>
        <v>0.6410658307</v>
      </c>
      <c r="AL76" s="29">
        <f t="shared" si="22"/>
        <v>613.5</v>
      </c>
      <c r="AM76" s="71">
        <f t="shared" si="23"/>
        <v>0.6411</v>
      </c>
      <c r="AN76" s="71">
        <f t="shared" si="24"/>
        <v>0.8014</v>
      </c>
      <c r="AO76" s="72">
        <f t="shared" si="25"/>
        <v>295</v>
      </c>
      <c r="AP76" s="73">
        <f t="shared" si="26"/>
        <v>1689760</v>
      </c>
      <c r="AQ76" s="3">
        <f t="shared" si="27"/>
        <v>1765.684431</v>
      </c>
      <c r="AR76" s="18"/>
      <c r="AS76" s="18"/>
    </row>
    <row r="77" ht="14.25" customHeight="1">
      <c r="A77" s="77">
        <v>1.2</v>
      </c>
      <c r="B77" s="69">
        <v>3.0</v>
      </c>
      <c r="C77" s="18" t="s">
        <v>984</v>
      </c>
      <c r="D77" s="77">
        <v>1.2</v>
      </c>
      <c r="E77" s="69">
        <v>3.0</v>
      </c>
      <c r="F77" s="69">
        <v>361.0</v>
      </c>
      <c r="G77" s="70" t="s">
        <v>1105</v>
      </c>
      <c r="H77" s="69">
        <v>48.0</v>
      </c>
      <c r="I77" s="69">
        <v>38.0</v>
      </c>
      <c r="J77" s="69">
        <v>0.0</v>
      </c>
      <c r="K77" s="29">
        <f t="shared" si="13"/>
        <v>38</v>
      </c>
      <c r="L77" s="71">
        <f t="shared" si="14"/>
        <v>0.7917</v>
      </c>
      <c r="M77" s="71">
        <f t="shared" si="15"/>
        <v>0.9896</v>
      </c>
      <c r="N77" s="72">
        <f t="shared" si="16"/>
        <v>22.56</v>
      </c>
      <c r="O77" s="8">
        <f t="shared" si="17"/>
        <v>129223.68</v>
      </c>
      <c r="P77" s="73"/>
      <c r="Q77" s="22">
        <v>204.0</v>
      </c>
      <c r="R77" s="49">
        <v>1.0</v>
      </c>
      <c r="S77" s="74"/>
      <c r="T77" s="75" t="s">
        <v>1106</v>
      </c>
      <c r="U77" s="3">
        <f t="shared" ref="U77:W77" si="90">SUMIF($A$13:$A$2340,$Q77,H$13:H$2340)</f>
        <v>2234</v>
      </c>
      <c r="V77" s="3">
        <f t="shared" si="90"/>
        <v>239</v>
      </c>
      <c r="W77" s="3">
        <f t="shared" si="90"/>
        <v>31</v>
      </c>
      <c r="X77" s="3">
        <f t="shared" si="19"/>
        <v>132545.92</v>
      </c>
      <c r="Y77" s="3"/>
      <c r="Z77" s="77">
        <v>1.2</v>
      </c>
      <c r="AA77" s="69">
        <v>3.0</v>
      </c>
      <c r="AB77" s="18" t="s">
        <v>984</v>
      </c>
      <c r="AC77" s="77">
        <v>1.2</v>
      </c>
      <c r="AD77" s="69">
        <v>3.0</v>
      </c>
      <c r="AE77" s="69">
        <v>361.0</v>
      </c>
      <c r="AF77" s="70" t="s">
        <v>1105</v>
      </c>
      <c r="AG77" s="69">
        <v>48.0</v>
      </c>
      <c r="AH77" s="69">
        <v>38.0</v>
      </c>
      <c r="AI77" s="69">
        <v>0.0</v>
      </c>
      <c r="AJ77" s="29">
        <f t="shared" si="20"/>
        <v>38</v>
      </c>
      <c r="AK77" s="76">
        <f t="shared" si="21"/>
        <v>0.7916666667</v>
      </c>
      <c r="AL77" s="29">
        <f t="shared" si="22"/>
        <v>38</v>
      </c>
      <c r="AM77" s="71">
        <f t="shared" si="23"/>
        <v>0.7917</v>
      </c>
      <c r="AN77" s="71">
        <f t="shared" si="24"/>
        <v>0.9896</v>
      </c>
      <c r="AO77" s="72">
        <f t="shared" si="25"/>
        <v>22.56</v>
      </c>
      <c r="AP77" s="73">
        <f t="shared" si="26"/>
        <v>129223.68</v>
      </c>
      <c r="AQ77" s="3">
        <f t="shared" si="27"/>
        <v>2692.16</v>
      </c>
      <c r="AR77" s="18"/>
      <c r="AS77" s="18"/>
    </row>
    <row r="78" ht="14.25" customHeight="1">
      <c r="A78" s="77">
        <v>1.2</v>
      </c>
      <c r="B78" s="69">
        <v>3.0</v>
      </c>
      <c r="C78" s="18" t="s">
        <v>984</v>
      </c>
      <c r="D78" s="77">
        <v>1.2</v>
      </c>
      <c r="E78" s="69">
        <v>3.0</v>
      </c>
      <c r="F78" s="69">
        <v>362.0</v>
      </c>
      <c r="G78" s="70" t="s">
        <v>1107</v>
      </c>
      <c r="H78" s="69">
        <v>1644.0</v>
      </c>
      <c r="I78" s="69">
        <v>793.0</v>
      </c>
      <c r="J78" s="69">
        <v>66.0</v>
      </c>
      <c r="K78" s="29">
        <f t="shared" si="13"/>
        <v>826</v>
      </c>
      <c r="L78" s="71">
        <f t="shared" si="14"/>
        <v>0.5024</v>
      </c>
      <c r="M78" s="71">
        <f t="shared" si="15"/>
        <v>0.628</v>
      </c>
      <c r="N78" s="72">
        <f t="shared" si="16"/>
        <v>311.24</v>
      </c>
      <c r="O78" s="8">
        <f t="shared" si="17"/>
        <v>1782782.72</v>
      </c>
      <c r="P78" s="73"/>
      <c r="Q78" s="22">
        <v>206.0</v>
      </c>
      <c r="R78" s="49">
        <v>1.0</v>
      </c>
      <c r="S78" s="74"/>
      <c r="T78" s="75" t="s">
        <v>1108</v>
      </c>
      <c r="U78" s="3">
        <f t="shared" ref="U78:W78" si="91">SUMIF($A$13:$A$2340,$Q78,H$13:H$2340)</f>
        <v>4064</v>
      </c>
      <c r="V78" s="3">
        <f t="shared" si="91"/>
        <v>696</v>
      </c>
      <c r="W78" s="3">
        <f t="shared" si="91"/>
        <v>285</v>
      </c>
      <c r="X78" s="3">
        <f t="shared" si="19"/>
        <v>789318.4</v>
      </c>
      <c r="Y78" s="3"/>
      <c r="Z78" s="77">
        <v>1.2</v>
      </c>
      <c r="AA78" s="69">
        <v>3.0</v>
      </c>
      <c r="AB78" s="18" t="s">
        <v>984</v>
      </c>
      <c r="AC78" s="77">
        <v>1.2</v>
      </c>
      <c r="AD78" s="69">
        <v>3.0</v>
      </c>
      <c r="AE78" s="69">
        <v>362.0</v>
      </c>
      <c r="AF78" s="70" t="s">
        <v>1107</v>
      </c>
      <c r="AG78" s="69">
        <v>1644.0</v>
      </c>
      <c r="AH78" s="69">
        <v>793.0</v>
      </c>
      <c r="AI78" s="69">
        <v>66.0</v>
      </c>
      <c r="AJ78" s="29">
        <f t="shared" si="20"/>
        <v>826</v>
      </c>
      <c r="AK78" s="76">
        <f t="shared" si="21"/>
        <v>0.50243309</v>
      </c>
      <c r="AL78" s="29">
        <f t="shared" si="22"/>
        <v>826</v>
      </c>
      <c r="AM78" s="71">
        <f t="shared" si="23"/>
        <v>0.5024</v>
      </c>
      <c r="AN78" s="71">
        <f t="shared" si="24"/>
        <v>0.628</v>
      </c>
      <c r="AO78" s="72">
        <f t="shared" si="25"/>
        <v>311.24</v>
      </c>
      <c r="AP78" s="73">
        <f t="shared" si="26"/>
        <v>1782782.72</v>
      </c>
      <c r="AQ78" s="3">
        <f t="shared" si="27"/>
        <v>1084.417713</v>
      </c>
      <c r="AR78" s="18"/>
      <c r="AS78" s="18"/>
    </row>
    <row r="79" ht="14.25" customHeight="1">
      <c r="A79" s="77">
        <v>1.2</v>
      </c>
      <c r="B79" s="69">
        <v>3.0</v>
      </c>
      <c r="C79" s="18" t="s">
        <v>984</v>
      </c>
      <c r="D79" s="77">
        <v>1.2</v>
      </c>
      <c r="E79" s="69">
        <v>3.0</v>
      </c>
      <c r="F79" s="69">
        <v>363.0</v>
      </c>
      <c r="G79" s="70" t="s">
        <v>1109</v>
      </c>
      <c r="H79" s="69">
        <v>132.0</v>
      </c>
      <c r="I79" s="69">
        <v>87.0</v>
      </c>
      <c r="J79" s="69">
        <v>11.0</v>
      </c>
      <c r="K79" s="29">
        <f t="shared" si="13"/>
        <v>92.5</v>
      </c>
      <c r="L79" s="71">
        <f t="shared" si="14"/>
        <v>0.7008</v>
      </c>
      <c r="M79" s="71">
        <f t="shared" si="15"/>
        <v>0.876</v>
      </c>
      <c r="N79" s="72">
        <f t="shared" si="16"/>
        <v>48.62</v>
      </c>
      <c r="O79" s="8">
        <f t="shared" si="17"/>
        <v>278495.36</v>
      </c>
      <c r="P79" s="73"/>
      <c r="Q79" s="22">
        <v>213.0</v>
      </c>
      <c r="R79" s="49">
        <v>1.0</v>
      </c>
      <c r="S79" s="74"/>
      <c r="T79" s="75" t="s">
        <v>1110</v>
      </c>
      <c r="U79" s="3">
        <f t="shared" ref="U79:W79" si="92">SUMIF($A$13:$A$2340,$Q79,H$13:H$2340)</f>
        <v>837</v>
      </c>
      <c r="V79" s="3">
        <f t="shared" si="92"/>
        <v>113</v>
      </c>
      <c r="W79" s="3">
        <f t="shared" si="92"/>
        <v>73</v>
      </c>
      <c r="X79" s="3">
        <f t="shared" si="19"/>
        <v>121204.48</v>
      </c>
      <c r="Y79" s="3"/>
      <c r="Z79" s="77">
        <v>1.2</v>
      </c>
      <c r="AA79" s="69">
        <v>3.0</v>
      </c>
      <c r="AB79" s="18" t="s">
        <v>984</v>
      </c>
      <c r="AC79" s="77">
        <v>1.2</v>
      </c>
      <c r="AD79" s="69">
        <v>3.0</v>
      </c>
      <c r="AE79" s="69">
        <v>363.0</v>
      </c>
      <c r="AF79" s="70" t="s">
        <v>1109</v>
      </c>
      <c r="AG79" s="69">
        <v>132.0</v>
      </c>
      <c r="AH79" s="69">
        <v>87.0</v>
      </c>
      <c r="AI79" s="69">
        <v>11.0</v>
      </c>
      <c r="AJ79" s="29">
        <f t="shared" si="20"/>
        <v>92.5</v>
      </c>
      <c r="AK79" s="76">
        <f t="shared" si="21"/>
        <v>0.7007575758</v>
      </c>
      <c r="AL79" s="29">
        <f t="shared" si="22"/>
        <v>92.5</v>
      </c>
      <c r="AM79" s="71">
        <f t="shared" si="23"/>
        <v>0.7008</v>
      </c>
      <c r="AN79" s="71">
        <f t="shared" si="24"/>
        <v>0.876</v>
      </c>
      <c r="AO79" s="72">
        <f t="shared" si="25"/>
        <v>48.62</v>
      </c>
      <c r="AP79" s="73">
        <f t="shared" si="26"/>
        <v>278495.36</v>
      </c>
      <c r="AQ79" s="3">
        <f t="shared" si="27"/>
        <v>2109.813333</v>
      </c>
      <c r="AR79" s="18"/>
      <c r="AS79" s="18"/>
    </row>
    <row r="80" ht="14.25" customHeight="1">
      <c r="A80" s="77">
        <v>1.2</v>
      </c>
      <c r="B80" s="69">
        <v>3.0</v>
      </c>
      <c r="C80" s="18" t="s">
        <v>984</v>
      </c>
      <c r="D80" s="77">
        <v>1.2</v>
      </c>
      <c r="E80" s="69">
        <v>3.0</v>
      </c>
      <c r="F80" s="69">
        <v>364.0</v>
      </c>
      <c r="G80" s="70" t="s">
        <v>1111</v>
      </c>
      <c r="H80" s="69">
        <v>1918.0</v>
      </c>
      <c r="I80" s="69">
        <v>627.0</v>
      </c>
      <c r="J80" s="69">
        <v>108.0</v>
      </c>
      <c r="K80" s="29">
        <f t="shared" si="13"/>
        <v>681</v>
      </c>
      <c r="L80" s="71">
        <f t="shared" si="14"/>
        <v>0.3551</v>
      </c>
      <c r="M80" s="71">
        <f t="shared" si="15"/>
        <v>0.4439</v>
      </c>
      <c r="N80" s="72">
        <f t="shared" si="16"/>
        <v>181.38</v>
      </c>
      <c r="O80" s="8">
        <f t="shared" si="17"/>
        <v>1038944.64</v>
      </c>
      <c r="P80" s="73"/>
      <c r="Q80" s="22">
        <v>227.0</v>
      </c>
      <c r="R80" s="49">
        <v>1.0</v>
      </c>
      <c r="S80" s="74"/>
      <c r="T80" s="75" t="s">
        <v>1112</v>
      </c>
      <c r="U80" s="3">
        <f t="shared" ref="U80:W80" si="93">SUMIF($A$13:$A$2340,$Q80,H$13:H$2340)</f>
        <v>872</v>
      </c>
      <c r="V80" s="3">
        <f t="shared" si="93"/>
        <v>94</v>
      </c>
      <c r="W80" s="3">
        <f t="shared" si="93"/>
        <v>32</v>
      </c>
      <c r="X80" s="3">
        <f t="shared" si="19"/>
        <v>61576</v>
      </c>
      <c r="Y80" s="3"/>
      <c r="Z80" s="77">
        <v>1.2</v>
      </c>
      <c r="AA80" s="69">
        <v>3.0</v>
      </c>
      <c r="AB80" s="18" t="s">
        <v>984</v>
      </c>
      <c r="AC80" s="77">
        <v>1.2</v>
      </c>
      <c r="AD80" s="69">
        <v>3.0</v>
      </c>
      <c r="AE80" s="69">
        <v>364.0</v>
      </c>
      <c r="AF80" s="70" t="s">
        <v>1111</v>
      </c>
      <c r="AG80" s="69">
        <v>1918.0</v>
      </c>
      <c r="AH80" s="69">
        <v>627.0</v>
      </c>
      <c r="AI80" s="69">
        <v>108.0</v>
      </c>
      <c r="AJ80" s="29">
        <f t="shared" si="20"/>
        <v>681</v>
      </c>
      <c r="AK80" s="76">
        <f t="shared" si="21"/>
        <v>0.3550573514</v>
      </c>
      <c r="AL80" s="29">
        <f t="shared" si="22"/>
        <v>681</v>
      </c>
      <c r="AM80" s="71">
        <f t="shared" si="23"/>
        <v>0.3551</v>
      </c>
      <c r="AN80" s="71">
        <f t="shared" si="24"/>
        <v>0.4439</v>
      </c>
      <c r="AO80" s="72">
        <f t="shared" si="25"/>
        <v>181.38</v>
      </c>
      <c r="AP80" s="73">
        <f t="shared" si="26"/>
        <v>1038944.64</v>
      </c>
      <c r="AQ80" s="3">
        <f t="shared" si="27"/>
        <v>541.6812513</v>
      </c>
      <c r="AR80" s="18"/>
      <c r="AS80" s="18"/>
    </row>
    <row r="81" ht="14.25" customHeight="1">
      <c r="A81" s="77">
        <v>1.2</v>
      </c>
      <c r="B81" s="69">
        <v>3.0</v>
      </c>
      <c r="C81" s="18" t="s">
        <v>984</v>
      </c>
      <c r="D81" s="77">
        <v>1.2</v>
      </c>
      <c r="E81" s="69">
        <v>3.0</v>
      </c>
      <c r="F81" s="69">
        <v>368.0</v>
      </c>
      <c r="G81" s="70" t="s">
        <v>1113</v>
      </c>
      <c r="H81" s="69">
        <v>1690.0</v>
      </c>
      <c r="I81" s="69">
        <v>474.0</v>
      </c>
      <c r="J81" s="69">
        <v>64.0</v>
      </c>
      <c r="K81" s="29">
        <f t="shared" si="13"/>
        <v>506</v>
      </c>
      <c r="L81" s="71">
        <f t="shared" si="14"/>
        <v>0.2994</v>
      </c>
      <c r="M81" s="71">
        <f t="shared" si="15"/>
        <v>0.3743</v>
      </c>
      <c r="N81" s="72">
        <f t="shared" si="16"/>
        <v>113.64</v>
      </c>
      <c r="O81" s="8">
        <f t="shared" si="17"/>
        <v>650929.92</v>
      </c>
      <c r="P81" s="73"/>
      <c r="Q81" s="22">
        <v>229.0</v>
      </c>
      <c r="R81" s="49">
        <v>1.0</v>
      </c>
      <c r="S81" s="74"/>
      <c r="T81" s="75" t="s">
        <v>1114</v>
      </c>
      <c r="U81" s="3">
        <f t="shared" ref="U81:W81" si="94">SUMIF($A$13:$A$2340,$Q81,H$13:H$2340)</f>
        <v>390</v>
      </c>
      <c r="V81" s="3">
        <f t="shared" si="94"/>
        <v>49</v>
      </c>
      <c r="W81" s="3">
        <f t="shared" si="94"/>
        <v>38</v>
      </c>
      <c r="X81" s="3">
        <f t="shared" si="19"/>
        <v>53155.84</v>
      </c>
      <c r="Y81" s="3"/>
      <c r="Z81" s="77">
        <v>1.2</v>
      </c>
      <c r="AA81" s="69">
        <v>3.0</v>
      </c>
      <c r="AB81" s="18" t="s">
        <v>984</v>
      </c>
      <c r="AC81" s="77">
        <v>1.2</v>
      </c>
      <c r="AD81" s="69">
        <v>3.0</v>
      </c>
      <c r="AE81" s="69">
        <v>368.0</v>
      </c>
      <c r="AF81" s="70" t="s">
        <v>1113</v>
      </c>
      <c r="AG81" s="69">
        <v>1690.0</v>
      </c>
      <c r="AH81" s="69">
        <v>474.0</v>
      </c>
      <c r="AI81" s="69">
        <v>64.0</v>
      </c>
      <c r="AJ81" s="29">
        <f t="shared" si="20"/>
        <v>506</v>
      </c>
      <c r="AK81" s="76">
        <f t="shared" si="21"/>
        <v>0.299408284</v>
      </c>
      <c r="AL81" s="29">
        <f t="shared" si="22"/>
        <v>506</v>
      </c>
      <c r="AM81" s="71">
        <f t="shared" si="23"/>
        <v>0.2994</v>
      </c>
      <c r="AN81" s="71">
        <f t="shared" si="24"/>
        <v>0.3743</v>
      </c>
      <c r="AO81" s="72">
        <f t="shared" si="25"/>
        <v>113.64</v>
      </c>
      <c r="AP81" s="73">
        <f t="shared" si="26"/>
        <v>650929.92</v>
      </c>
      <c r="AQ81" s="3">
        <f t="shared" si="27"/>
        <v>385.1656331</v>
      </c>
      <c r="AR81" s="18"/>
      <c r="AS81" s="18"/>
    </row>
    <row r="82" ht="14.25" customHeight="1">
      <c r="A82" s="77">
        <v>1.2</v>
      </c>
      <c r="B82" s="69">
        <v>3.0</v>
      </c>
      <c r="C82" s="18" t="s">
        <v>984</v>
      </c>
      <c r="D82" s="77">
        <v>1.2</v>
      </c>
      <c r="E82" s="69">
        <v>3.0</v>
      </c>
      <c r="F82" s="69">
        <v>373.0</v>
      </c>
      <c r="G82" s="70" t="s">
        <v>1115</v>
      </c>
      <c r="H82" s="69">
        <v>54.0</v>
      </c>
      <c r="I82" s="69">
        <v>26.0</v>
      </c>
      <c r="J82" s="69">
        <v>1.0</v>
      </c>
      <c r="K82" s="29">
        <f t="shared" si="13"/>
        <v>26.5</v>
      </c>
      <c r="L82" s="71">
        <f t="shared" si="14"/>
        <v>0.4907</v>
      </c>
      <c r="M82" s="71">
        <f t="shared" si="15"/>
        <v>0.6134</v>
      </c>
      <c r="N82" s="72">
        <f t="shared" si="16"/>
        <v>9.75</v>
      </c>
      <c r="O82" s="8">
        <f t="shared" si="17"/>
        <v>55848</v>
      </c>
      <c r="P82" s="73"/>
      <c r="Q82" s="22">
        <v>238.0</v>
      </c>
      <c r="R82" s="49">
        <v>1.0</v>
      </c>
      <c r="S82" s="74"/>
      <c r="T82" s="75" t="s">
        <v>1116</v>
      </c>
      <c r="U82" s="3">
        <f t="shared" ref="U82:W82" si="95">SUMIF($A$13:$A$2340,$Q82,H$13:H$2340)</f>
        <v>257</v>
      </c>
      <c r="V82" s="3">
        <f t="shared" si="95"/>
        <v>38</v>
      </c>
      <c r="W82" s="3">
        <f t="shared" si="95"/>
        <v>10</v>
      </c>
      <c r="X82" s="3">
        <f t="shared" si="19"/>
        <v>30988.48</v>
      </c>
      <c r="Y82" s="3"/>
      <c r="Z82" s="77">
        <v>1.2</v>
      </c>
      <c r="AA82" s="69">
        <v>3.0</v>
      </c>
      <c r="AB82" s="18" t="s">
        <v>984</v>
      </c>
      <c r="AC82" s="77">
        <v>1.2</v>
      </c>
      <c r="AD82" s="69">
        <v>3.0</v>
      </c>
      <c r="AE82" s="69">
        <v>373.0</v>
      </c>
      <c r="AF82" s="70" t="s">
        <v>1115</v>
      </c>
      <c r="AG82" s="69">
        <v>54.0</v>
      </c>
      <c r="AH82" s="69">
        <v>26.0</v>
      </c>
      <c r="AI82" s="69">
        <v>1.0</v>
      </c>
      <c r="AJ82" s="29">
        <f t="shared" si="20"/>
        <v>26.5</v>
      </c>
      <c r="AK82" s="76">
        <f t="shared" si="21"/>
        <v>0.4907407407</v>
      </c>
      <c r="AL82" s="29">
        <f t="shared" si="22"/>
        <v>26.5</v>
      </c>
      <c r="AM82" s="71">
        <f t="shared" si="23"/>
        <v>0.4907</v>
      </c>
      <c r="AN82" s="71">
        <f t="shared" si="24"/>
        <v>0.6134</v>
      </c>
      <c r="AO82" s="72">
        <f t="shared" si="25"/>
        <v>9.75</v>
      </c>
      <c r="AP82" s="73">
        <f t="shared" si="26"/>
        <v>55848</v>
      </c>
      <c r="AQ82" s="3">
        <f t="shared" si="27"/>
        <v>1034.222222</v>
      </c>
      <c r="AR82" s="18"/>
      <c r="AS82" s="18"/>
    </row>
    <row r="83" ht="14.25" customHeight="1">
      <c r="A83" s="77">
        <v>1.2</v>
      </c>
      <c r="B83" s="69">
        <v>3.0</v>
      </c>
      <c r="C83" s="18" t="s">
        <v>984</v>
      </c>
      <c r="D83" s="77">
        <v>1.2</v>
      </c>
      <c r="E83" s="69">
        <v>3.0</v>
      </c>
      <c r="F83" s="69">
        <v>375.0</v>
      </c>
      <c r="G83" s="70" t="s">
        <v>1117</v>
      </c>
      <c r="H83" s="69">
        <v>402.0</v>
      </c>
      <c r="I83" s="69">
        <v>257.0</v>
      </c>
      <c r="J83" s="69">
        <v>14.0</v>
      </c>
      <c r="K83" s="29">
        <f t="shared" si="13"/>
        <v>264</v>
      </c>
      <c r="L83" s="71">
        <f t="shared" si="14"/>
        <v>0.6567</v>
      </c>
      <c r="M83" s="71">
        <f t="shared" si="15"/>
        <v>0.8209</v>
      </c>
      <c r="N83" s="72">
        <f t="shared" si="16"/>
        <v>130.03</v>
      </c>
      <c r="O83" s="8">
        <f t="shared" si="17"/>
        <v>744811.84</v>
      </c>
      <c r="P83" s="73"/>
      <c r="Q83" s="22">
        <v>239.0</v>
      </c>
      <c r="R83" s="49">
        <v>1.0</v>
      </c>
      <c r="S83" s="74"/>
      <c r="T83" s="75" t="s">
        <v>1118</v>
      </c>
      <c r="U83" s="3">
        <f t="shared" ref="U83:W83" si="96">SUMIF($A$13:$A$2340,$Q83,H$13:H$2340)</f>
        <v>655</v>
      </c>
      <c r="V83" s="3">
        <f t="shared" si="96"/>
        <v>133</v>
      </c>
      <c r="W83" s="3">
        <f t="shared" si="96"/>
        <v>61</v>
      </c>
      <c r="X83" s="3">
        <f t="shared" si="19"/>
        <v>176823.36</v>
      </c>
      <c r="Y83" s="3"/>
      <c r="Z83" s="77">
        <v>1.2</v>
      </c>
      <c r="AA83" s="69">
        <v>3.0</v>
      </c>
      <c r="AB83" s="18" t="s">
        <v>984</v>
      </c>
      <c r="AC83" s="77">
        <v>1.2</v>
      </c>
      <c r="AD83" s="69">
        <v>3.0</v>
      </c>
      <c r="AE83" s="69">
        <v>375.0</v>
      </c>
      <c r="AF83" s="70" t="s">
        <v>1117</v>
      </c>
      <c r="AG83" s="69">
        <v>402.0</v>
      </c>
      <c r="AH83" s="69">
        <v>257.0</v>
      </c>
      <c r="AI83" s="69">
        <v>14.0</v>
      </c>
      <c r="AJ83" s="29">
        <f t="shared" si="20"/>
        <v>264</v>
      </c>
      <c r="AK83" s="76">
        <f t="shared" si="21"/>
        <v>0.6567164179</v>
      </c>
      <c r="AL83" s="29">
        <f t="shared" si="22"/>
        <v>264</v>
      </c>
      <c r="AM83" s="71">
        <f t="shared" si="23"/>
        <v>0.6567</v>
      </c>
      <c r="AN83" s="71">
        <f t="shared" si="24"/>
        <v>0.8209</v>
      </c>
      <c r="AO83" s="72">
        <f t="shared" si="25"/>
        <v>130.03</v>
      </c>
      <c r="AP83" s="73">
        <f t="shared" si="26"/>
        <v>744811.84</v>
      </c>
      <c r="AQ83" s="3">
        <f t="shared" si="27"/>
        <v>1852.765771</v>
      </c>
      <c r="AR83" s="18"/>
      <c r="AS83" s="18"/>
    </row>
    <row r="84" ht="14.25" customHeight="1">
      <c r="A84" s="77">
        <v>1.2</v>
      </c>
      <c r="B84" s="69">
        <v>3.0</v>
      </c>
      <c r="C84" s="18" t="s">
        <v>984</v>
      </c>
      <c r="D84" s="77">
        <v>1.2</v>
      </c>
      <c r="E84" s="69">
        <v>3.0</v>
      </c>
      <c r="F84" s="69">
        <v>380.0</v>
      </c>
      <c r="G84" s="70" t="s">
        <v>1119</v>
      </c>
      <c r="H84" s="69">
        <v>234.0</v>
      </c>
      <c r="I84" s="69">
        <v>145.0</v>
      </c>
      <c r="J84" s="69">
        <v>13.0</v>
      </c>
      <c r="K84" s="29">
        <f t="shared" si="13"/>
        <v>151.5</v>
      </c>
      <c r="L84" s="71">
        <f t="shared" si="14"/>
        <v>0.6474</v>
      </c>
      <c r="M84" s="71">
        <f t="shared" si="15"/>
        <v>0.8093</v>
      </c>
      <c r="N84" s="72">
        <f t="shared" si="16"/>
        <v>73.57</v>
      </c>
      <c r="O84" s="8">
        <f t="shared" si="17"/>
        <v>421408.96</v>
      </c>
      <c r="P84" s="73"/>
      <c r="Q84" s="22">
        <v>241.0</v>
      </c>
      <c r="R84" s="49">
        <v>1.0</v>
      </c>
      <c r="S84" s="74"/>
      <c r="T84" s="75" t="s">
        <v>1120</v>
      </c>
      <c r="U84" s="3">
        <f t="shared" ref="U84:W84" si="97">SUMIF($A$13:$A$2340,$Q84,H$13:H$2340)</f>
        <v>3495</v>
      </c>
      <c r="V84" s="3">
        <f t="shared" si="97"/>
        <v>1344</v>
      </c>
      <c r="W84" s="3">
        <f t="shared" si="97"/>
        <v>332</v>
      </c>
      <c r="X84" s="3">
        <f t="shared" si="19"/>
        <v>2926091.52</v>
      </c>
      <c r="Y84" s="3"/>
      <c r="Z84" s="77">
        <v>1.2</v>
      </c>
      <c r="AA84" s="69">
        <v>3.0</v>
      </c>
      <c r="AB84" s="18" t="s">
        <v>984</v>
      </c>
      <c r="AC84" s="77">
        <v>1.2</v>
      </c>
      <c r="AD84" s="69">
        <v>3.0</v>
      </c>
      <c r="AE84" s="69">
        <v>380.0</v>
      </c>
      <c r="AF84" s="70" t="s">
        <v>1119</v>
      </c>
      <c r="AG84" s="69">
        <v>234.0</v>
      </c>
      <c r="AH84" s="69">
        <v>145.0</v>
      </c>
      <c r="AI84" s="69">
        <v>13.0</v>
      </c>
      <c r="AJ84" s="29">
        <f t="shared" si="20"/>
        <v>151.5</v>
      </c>
      <c r="AK84" s="76">
        <f t="shared" si="21"/>
        <v>0.6474358974</v>
      </c>
      <c r="AL84" s="29">
        <f t="shared" si="22"/>
        <v>151.5</v>
      </c>
      <c r="AM84" s="71">
        <f t="shared" si="23"/>
        <v>0.6474</v>
      </c>
      <c r="AN84" s="71">
        <f t="shared" si="24"/>
        <v>0.8093</v>
      </c>
      <c r="AO84" s="72">
        <f t="shared" si="25"/>
        <v>73.57</v>
      </c>
      <c r="AP84" s="73">
        <f t="shared" si="26"/>
        <v>421408.96</v>
      </c>
      <c r="AQ84" s="3">
        <f t="shared" si="27"/>
        <v>1800.892991</v>
      </c>
      <c r="AR84" s="18"/>
      <c r="AS84" s="18"/>
    </row>
    <row r="85" ht="14.25" customHeight="1">
      <c r="A85" s="77">
        <v>1.2</v>
      </c>
      <c r="B85" s="69">
        <v>3.0</v>
      </c>
      <c r="C85" s="18" t="s">
        <v>984</v>
      </c>
      <c r="D85" s="77">
        <v>1.2</v>
      </c>
      <c r="E85" s="69">
        <v>3.0</v>
      </c>
      <c r="F85" s="69">
        <v>382.0</v>
      </c>
      <c r="G85" s="70" t="s">
        <v>1121</v>
      </c>
      <c r="H85" s="69">
        <v>28.0</v>
      </c>
      <c r="I85" s="69">
        <v>24.0</v>
      </c>
      <c r="J85" s="69">
        <v>1.0</v>
      </c>
      <c r="K85" s="29">
        <f t="shared" si="13"/>
        <v>24.5</v>
      </c>
      <c r="L85" s="71">
        <f t="shared" si="14"/>
        <v>0.875</v>
      </c>
      <c r="M85" s="71">
        <f t="shared" si="15"/>
        <v>1</v>
      </c>
      <c r="N85" s="72">
        <f t="shared" si="16"/>
        <v>14.7</v>
      </c>
      <c r="O85" s="8">
        <f t="shared" si="17"/>
        <v>84201.6</v>
      </c>
      <c r="P85" s="73"/>
      <c r="Q85" s="22">
        <v>242.0</v>
      </c>
      <c r="R85" s="49">
        <v>1.0</v>
      </c>
      <c r="S85" s="74"/>
      <c r="T85" s="75" t="s">
        <v>1122</v>
      </c>
      <c r="U85" s="3">
        <f t="shared" ref="U85:W85" si="98">SUMIF($A$13:$A$2340,$Q85,H$13:H$2340)</f>
        <v>469</v>
      </c>
      <c r="V85" s="3">
        <f t="shared" si="98"/>
        <v>83</v>
      </c>
      <c r="W85" s="3">
        <f t="shared" si="98"/>
        <v>35</v>
      </c>
      <c r="X85" s="3">
        <f t="shared" si="19"/>
        <v>94454.72</v>
      </c>
      <c r="Y85" s="3"/>
      <c r="Z85" s="77">
        <v>1.2</v>
      </c>
      <c r="AA85" s="69">
        <v>3.0</v>
      </c>
      <c r="AB85" s="18" t="s">
        <v>984</v>
      </c>
      <c r="AC85" s="77">
        <v>1.2</v>
      </c>
      <c r="AD85" s="69">
        <v>3.0</v>
      </c>
      <c r="AE85" s="69">
        <v>382.0</v>
      </c>
      <c r="AF85" s="70" t="s">
        <v>1121</v>
      </c>
      <c r="AG85" s="69">
        <v>28.0</v>
      </c>
      <c r="AH85" s="69">
        <v>24.0</v>
      </c>
      <c r="AI85" s="69">
        <v>1.0</v>
      </c>
      <c r="AJ85" s="29">
        <f t="shared" si="20"/>
        <v>24.5</v>
      </c>
      <c r="AK85" s="76">
        <f t="shared" si="21"/>
        <v>0.875</v>
      </c>
      <c r="AL85" s="29">
        <f t="shared" si="22"/>
        <v>24.5</v>
      </c>
      <c r="AM85" s="71">
        <f t="shared" si="23"/>
        <v>0.875</v>
      </c>
      <c r="AN85" s="71">
        <f t="shared" si="24"/>
        <v>1</v>
      </c>
      <c r="AO85" s="72">
        <f t="shared" si="25"/>
        <v>14.7</v>
      </c>
      <c r="AP85" s="73">
        <f t="shared" si="26"/>
        <v>84201.6</v>
      </c>
      <c r="AQ85" s="3">
        <f t="shared" si="27"/>
        <v>3007.2</v>
      </c>
      <c r="AR85" s="18"/>
      <c r="AS85" s="18"/>
    </row>
    <row r="86" ht="14.25" customHeight="1">
      <c r="A86" s="77">
        <v>1.2</v>
      </c>
      <c r="B86" s="69">
        <v>3.0</v>
      </c>
      <c r="C86" s="18" t="s">
        <v>984</v>
      </c>
      <c r="D86" s="77">
        <v>1.2</v>
      </c>
      <c r="E86" s="69">
        <v>3.0</v>
      </c>
      <c r="F86" s="69">
        <v>390.0</v>
      </c>
      <c r="G86" s="70" t="s">
        <v>1123</v>
      </c>
      <c r="H86" s="69">
        <v>121.0</v>
      </c>
      <c r="I86" s="69">
        <v>109.0</v>
      </c>
      <c r="J86" s="69">
        <v>5.0</v>
      </c>
      <c r="K86" s="29">
        <f t="shared" si="13"/>
        <v>111.5</v>
      </c>
      <c r="L86" s="71">
        <f t="shared" si="14"/>
        <v>0.9215</v>
      </c>
      <c r="M86" s="71">
        <f t="shared" si="15"/>
        <v>1</v>
      </c>
      <c r="N86" s="72">
        <f t="shared" si="16"/>
        <v>66.9</v>
      </c>
      <c r="O86" s="8">
        <f t="shared" si="17"/>
        <v>383203.2</v>
      </c>
      <c r="P86" s="73"/>
      <c r="Q86" s="22">
        <v>252.0</v>
      </c>
      <c r="R86" s="49">
        <v>1.0</v>
      </c>
      <c r="S86" s="74"/>
      <c r="T86" s="75" t="s">
        <v>1124</v>
      </c>
      <c r="U86" s="3">
        <f t="shared" ref="U86:W86" si="99">SUMIF($A$13:$A$2340,$Q86,H$13:H$2340)</f>
        <v>1129</v>
      </c>
      <c r="V86" s="3">
        <f t="shared" si="99"/>
        <v>119</v>
      </c>
      <c r="W86" s="3">
        <f t="shared" si="99"/>
        <v>50</v>
      </c>
      <c r="X86" s="3">
        <f t="shared" si="19"/>
        <v>83399.68</v>
      </c>
      <c r="Y86" s="3"/>
      <c r="Z86" s="77">
        <v>1.2</v>
      </c>
      <c r="AA86" s="69">
        <v>3.0</v>
      </c>
      <c r="AB86" s="18" t="s">
        <v>984</v>
      </c>
      <c r="AC86" s="77">
        <v>1.2</v>
      </c>
      <c r="AD86" s="69">
        <v>3.0</v>
      </c>
      <c r="AE86" s="69">
        <v>390.0</v>
      </c>
      <c r="AF86" s="70" t="s">
        <v>1123</v>
      </c>
      <c r="AG86" s="69">
        <v>121.0</v>
      </c>
      <c r="AH86" s="69">
        <v>109.0</v>
      </c>
      <c r="AI86" s="69">
        <v>5.0</v>
      </c>
      <c r="AJ86" s="29">
        <f t="shared" si="20"/>
        <v>111.5</v>
      </c>
      <c r="AK86" s="76">
        <f t="shared" si="21"/>
        <v>0.9214876033</v>
      </c>
      <c r="AL86" s="29">
        <f t="shared" si="22"/>
        <v>111.5</v>
      </c>
      <c r="AM86" s="71">
        <f t="shared" si="23"/>
        <v>0.9215</v>
      </c>
      <c r="AN86" s="71">
        <f t="shared" si="24"/>
        <v>1</v>
      </c>
      <c r="AO86" s="72">
        <f t="shared" si="25"/>
        <v>66.9</v>
      </c>
      <c r="AP86" s="73">
        <f t="shared" si="26"/>
        <v>383203.2</v>
      </c>
      <c r="AQ86" s="3">
        <f t="shared" si="27"/>
        <v>3166.968595</v>
      </c>
      <c r="AR86" s="18"/>
      <c r="AS86" s="18"/>
    </row>
    <row r="87" ht="14.25" customHeight="1">
      <c r="A87" s="77">
        <v>1.2</v>
      </c>
      <c r="B87" s="69">
        <v>3.0</v>
      </c>
      <c r="C87" s="18" t="s">
        <v>984</v>
      </c>
      <c r="D87" s="77">
        <v>1.2</v>
      </c>
      <c r="E87" s="69">
        <v>3.0</v>
      </c>
      <c r="F87" s="69">
        <v>392.0</v>
      </c>
      <c r="G87" s="70" t="s">
        <v>1125</v>
      </c>
      <c r="H87" s="69">
        <v>4.0</v>
      </c>
      <c r="I87" s="69">
        <v>0.0</v>
      </c>
      <c r="J87" s="69">
        <v>0.0</v>
      </c>
      <c r="K87" s="29">
        <f t="shared" si="13"/>
        <v>0</v>
      </c>
      <c r="L87" s="71">
        <f t="shared" si="14"/>
        <v>0</v>
      </c>
      <c r="M87" s="71">
        <f t="shared" si="15"/>
        <v>0</v>
      </c>
      <c r="N87" s="72">
        <f t="shared" si="16"/>
        <v>0</v>
      </c>
      <c r="O87" s="8">
        <f t="shared" si="17"/>
        <v>0</v>
      </c>
      <c r="P87" s="73"/>
      <c r="Q87" s="22">
        <v>253.0</v>
      </c>
      <c r="R87" s="49">
        <v>1.0</v>
      </c>
      <c r="S87" s="74"/>
      <c r="T87" s="75" t="s">
        <v>1126</v>
      </c>
      <c r="U87" s="3">
        <f t="shared" ref="U87:W87" si="100">SUMIF($A$13:$A$2340,$Q87,H$13:H$2340)</f>
        <v>723</v>
      </c>
      <c r="V87" s="3">
        <f t="shared" si="100"/>
        <v>72</v>
      </c>
      <c r="W87" s="3">
        <f t="shared" si="100"/>
        <v>17</v>
      </c>
      <c r="X87" s="3">
        <f t="shared" si="19"/>
        <v>38549.44</v>
      </c>
      <c r="Y87" s="3"/>
      <c r="Z87" s="77">
        <v>1.2</v>
      </c>
      <c r="AA87" s="69">
        <v>3.0</v>
      </c>
      <c r="AB87" s="18" t="s">
        <v>984</v>
      </c>
      <c r="AC87" s="77">
        <v>1.2</v>
      </c>
      <c r="AD87" s="69">
        <v>3.0</v>
      </c>
      <c r="AE87" s="69">
        <v>392.0</v>
      </c>
      <c r="AF87" s="70" t="s">
        <v>1125</v>
      </c>
      <c r="AG87" s="69">
        <v>4.0</v>
      </c>
      <c r="AH87" s="69">
        <v>0.0</v>
      </c>
      <c r="AI87" s="69">
        <v>0.0</v>
      </c>
      <c r="AJ87" s="29">
        <f t="shared" si="20"/>
        <v>0</v>
      </c>
      <c r="AK87" s="76">
        <f t="shared" si="21"/>
        <v>0</v>
      </c>
      <c r="AL87" s="29">
        <f t="shared" si="22"/>
        <v>0</v>
      </c>
      <c r="AM87" s="71">
        <f t="shared" si="23"/>
        <v>0</v>
      </c>
      <c r="AN87" s="71">
        <f t="shared" si="24"/>
        <v>0</v>
      </c>
      <c r="AO87" s="72">
        <f t="shared" si="25"/>
        <v>0</v>
      </c>
      <c r="AP87" s="73">
        <f t="shared" si="26"/>
        <v>0</v>
      </c>
      <c r="AQ87" s="3">
        <f t="shared" si="27"/>
        <v>0</v>
      </c>
      <c r="AR87" s="18"/>
      <c r="AS87" s="18"/>
    </row>
    <row r="88" ht="14.25" customHeight="1">
      <c r="A88" s="77">
        <v>1.2</v>
      </c>
      <c r="B88" s="69">
        <v>3.0</v>
      </c>
      <c r="C88" s="18" t="s">
        <v>984</v>
      </c>
      <c r="D88" s="77">
        <v>1.2</v>
      </c>
      <c r="E88" s="69">
        <v>3.0</v>
      </c>
      <c r="F88" s="69">
        <v>393.0</v>
      </c>
      <c r="G88" s="70" t="s">
        <v>1127</v>
      </c>
      <c r="H88" s="69">
        <v>42.0</v>
      </c>
      <c r="I88" s="69">
        <v>40.0</v>
      </c>
      <c r="J88" s="69">
        <v>0.0</v>
      </c>
      <c r="K88" s="29">
        <f t="shared" si="13"/>
        <v>40</v>
      </c>
      <c r="L88" s="71">
        <f t="shared" si="14"/>
        <v>0.9524</v>
      </c>
      <c r="M88" s="71">
        <f t="shared" si="15"/>
        <v>1</v>
      </c>
      <c r="N88" s="72">
        <f t="shared" si="16"/>
        <v>24</v>
      </c>
      <c r="O88" s="8">
        <f t="shared" si="17"/>
        <v>137472</v>
      </c>
      <c r="P88" s="73"/>
      <c r="Q88" s="22">
        <v>255.0</v>
      </c>
      <c r="R88" s="49">
        <v>1.0</v>
      </c>
      <c r="S88" s="74"/>
      <c r="T88" s="75" t="s">
        <v>1128</v>
      </c>
      <c r="U88" s="3">
        <f t="shared" ref="U88:W88" si="101">SUMIF($A$13:$A$2340,$Q88,H$13:H$2340)</f>
        <v>1439</v>
      </c>
      <c r="V88" s="3">
        <f t="shared" si="101"/>
        <v>125</v>
      </c>
      <c r="W88" s="3">
        <f t="shared" si="101"/>
        <v>56</v>
      </c>
      <c r="X88" s="3">
        <f t="shared" si="19"/>
        <v>69938.88</v>
      </c>
      <c r="Y88" s="3"/>
      <c r="Z88" s="77">
        <v>1.2</v>
      </c>
      <c r="AA88" s="69">
        <v>3.0</v>
      </c>
      <c r="AB88" s="18" t="s">
        <v>984</v>
      </c>
      <c r="AC88" s="77">
        <v>1.2</v>
      </c>
      <c r="AD88" s="69">
        <v>3.0</v>
      </c>
      <c r="AE88" s="69">
        <v>393.0</v>
      </c>
      <c r="AF88" s="70" t="s">
        <v>1127</v>
      </c>
      <c r="AG88" s="69">
        <v>42.0</v>
      </c>
      <c r="AH88" s="69">
        <v>40.0</v>
      </c>
      <c r="AI88" s="69">
        <v>0.0</v>
      </c>
      <c r="AJ88" s="29">
        <f t="shared" si="20"/>
        <v>40</v>
      </c>
      <c r="AK88" s="76">
        <f t="shared" si="21"/>
        <v>0.9523809524</v>
      </c>
      <c r="AL88" s="29">
        <f t="shared" si="22"/>
        <v>40</v>
      </c>
      <c r="AM88" s="71">
        <f t="shared" si="23"/>
        <v>0.9524</v>
      </c>
      <c r="AN88" s="71">
        <f t="shared" si="24"/>
        <v>1</v>
      </c>
      <c r="AO88" s="72">
        <f t="shared" si="25"/>
        <v>24</v>
      </c>
      <c r="AP88" s="73">
        <f t="shared" si="26"/>
        <v>137472</v>
      </c>
      <c r="AQ88" s="3">
        <f t="shared" si="27"/>
        <v>3273.142857</v>
      </c>
      <c r="AR88" s="18"/>
      <c r="AS88" s="18"/>
    </row>
    <row r="89" ht="14.25" customHeight="1">
      <c r="A89" s="77">
        <v>1.2</v>
      </c>
      <c r="B89" s="69">
        <v>3.0</v>
      </c>
      <c r="C89" s="18" t="s">
        <v>984</v>
      </c>
      <c r="D89" s="77">
        <v>1.2</v>
      </c>
      <c r="E89" s="69">
        <v>3.0</v>
      </c>
      <c r="F89" s="69">
        <v>415.0</v>
      </c>
      <c r="G89" s="70" t="s">
        <v>1129</v>
      </c>
      <c r="H89" s="69">
        <v>53.0</v>
      </c>
      <c r="I89" s="69">
        <v>14.0</v>
      </c>
      <c r="J89" s="69">
        <v>2.0</v>
      </c>
      <c r="K89" s="29">
        <f t="shared" si="13"/>
        <v>15</v>
      </c>
      <c r="L89" s="71">
        <f t="shared" si="14"/>
        <v>0.283</v>
      </c>
      <c r="M89" s="71">
        <f t="shared" si="15"/>
        <v>0.3538</v>
      </c>
      <c r="N89" s="72">
        <f t="shared" si="16"/>
        <v>3.18</v>
      </c>
      <c r="O89" s="8">
        <f t="shared" si="17"/>
        <v>18215.04</v>
      </c>
      <c r="P89" s="73"/>
      <c r="Q89" s="22">
        <v>256.0</v>
      </c>
      <c r="R89" s="49">
        <v>1.0</v>
      </c>
      <c r="S89" s="74"/>
      <c r="T89" s="75" t="s">
        <v>1130</v>
      </c>
      <c r="U89" s="3">
        <f t="shared" ref="U89:W89" si="102">SUMIF($A$13:$A$2340,$Q89,H$13:H$2340)</f>
        <v>2526</v>
      </c>
      <c r="V89" s="3">
        <f t="shared" si="102"/>
        <v>537</v>
      </c>
      <c r="W89" s="3">
        <f t="shared" si="102"/>
        <v>148</v>
      </c>
      <c r="X89" s="3">
        <f t="shared" si="19"/>
        <v>667884.8</v>
      </c>
      <c r="Y89" s="3"/>
      <c r="Z89" s="77">
        <v>1.2</v>
      </c>
      <c r="AA89" s="69">
        <v>3.0</v>
      </c>
      <c r="AB89" s="18" t="s">
        <v>984</v>
      </c>
      <c r="AC89" s="77">
        <v>1.2</v>
      </c>
      <c r="AD89" s="69">
        <v>3.0</v>
      </c>
      <c r="AE89" s="69">
        <v>415.0</v>
      </c>
      <c r="AF89" s="70" t="s">
        <v>1129</v>
      </c>
      <c r="AG89" s="69">
        <v>53.0</v>
      </c>
      <c r="AH89" s="69">
        <v>14.0</v>
      </c>
      <c r="AI89" s="69">
        <v>2.0</v>
      </c>
      <c r="AJ89" s="29">
        <f t="shared" si="20"/>
        <v>15</v>
      </c>
      <c r="AK89" s="76">
        <f t="shared" si="21"/>
        <v>0.2830188679</v>
      </c>
      <c r="AL89" s="29">
        <f t="shared" si="22"/>
        <v>15</v>
      </c>
      <c r="AM89" s="71">
        <f t="shared" si="23"/>
        <v>0.283</v>
      </c>
      <c r="AN89" s="71">
        <f t="shared" si="24"/>
        <v>0.3538</v>
      </c>
      <c r="AO89" s="72">
        <f t="shared" si="25"/>
        <v>3.18</v>
      </c>
      <c r="AP89" s="73">
        <f t="shared" si="26"/>
        <v>18215.04</v>
      </c>
      <c r="AQ89" s="3">
        <f t="shared" si="27"/>
        <v>343.68</v>
      </c>
      <c r="AR89" s="18"/>
      <c r="AS89" s="18"/>
    </row>
    <row r="90" ht="14.25" customHeight="1">
      <c r="A90" s="77">
        <v>1.2</v>
      </c>
      <c r="B90" s="69">
        <v>3.0</v>
      </c>
      <c r="C90" s="18" t="s">
        <v>984</v>
      </c>
      <c r="D90" s="77">
        <v>1.2</v>
      </c>
      <c r="E90" s="69">
        <v>3.0</v>
      </c>
      <c r="F90" s="69">
        <v>419.0</v>
      </c>
      <c r="G90" s="70" t="s">
        <v>1131</v>
      </c>
      <c r="H90" s="69">
        <v>86.0</v>
      </c>
      <c r="I90" s="69">
        <v>67.0</v>
      </c>
      <c r="J90" s="69">
        <v>7.0</v>
      </c>
      <c r="K90" s="29">
        <f t="shared" si="13"/>
        <v>70.5</v>
      </c>
      <c r="L90" s="71">
        <f t="shared" si="14"/>
        <v>0.8198</v>
      </c>
      <c r="M90" s="71">
        <f t="shared" si="15"/>
        <v>1</v>
      </c>
      <c r="N90" s="72">
        <f t="shared" si="16"/>
        <v>42.3</v>
      </c>
      <c r="O90" s="8">
        <f t="shared" si="17"/>
        <v>242294.4</v>
      </c>
      <c r="P90" s="73"/>
      <c r="Q90" s="22">
        <v>261.0</v>
      </c>
      <c r="R90" s="49">
        <v>1.0</v>
      </c>
      <c r="S90" s="74"/>
      <c r="T90" s="75" t="s">
        <v>1132</v>
      </c>
      <c r="U90" s="3">
        <f t="shared" ref="U90:W90" si="103">SUMIF($A$13:$A$2340,$Q90,H$13:H$2340)</f>
        <v>324</v>
      </c>
      <c r="V90" s="3">
        <f t="shared" si="103"/>
        <v>65</v>
      </c>
      <c r="W90" s="3">
        <f t="shared" si="103"/>
        <v>46</v>
      </c>
      <c r="X90" s="3">
        <f t="shared" si="19"/>
        <v>103104</v>
      </c>
      <c r="Y90" s="3"/>
      <c r="Z90" s="77">
        <v>1.2</v>
      </c>
      <c r="AA90" s="69">
        <v>3.0</v>
      </c>
      <c r="AB90" s="18" t="s">
        <v>984</v>
      </c>
      <c r="AC90" s="77">
        <v>1.2</v>
      </c>
      <c r="AD90" s="69">
        <v>3.0</v>
      </c>
      <c r="AE90" s="69">
        <v>419.0</v>
      </c>
      <c r="AF90" s="70" t="s">
        <v>1131</v>
      </c>
      <c r="AG90" s="69">
        <v>86.0</v>
      </c>
      <c r="AH90" s="69">
        <v>67.0</v>
      </c>
      <c r="AI90" s="69">
        <v>7.0</v>
      </c>
      <c r="AJ90" s="29">
        <f t="shared" si="20"/>
        <v>70.5</v>
      </c>
      <c r="AK90" s="76">
        <f t="shared" si="21"/>
        <v>0.8197674419</v>
      </c>
      <c r="AL90" s="29">
        <f t="shared" si="22"/>
        <v>70.5</v>
      </c>
      <c r="AM90" s="71">
        <f t="shared" si="23"/>
        <v>0.8198</v>
      </c>
      <c r="AN90" s="71">
        <f t="shared" si="24"/>
        <v>1</v>
      </c>
      <c r="AO90" s="72">
        <f t="shared" si="25"/>
        <v>42.3</v>
      </c>
      <c r="AP90" s="73">
        <f t="shared" si="26"/>
        <v>242294.4</v>
      </c>
      <c r="AQ90" s="3">
        <f t="shared" si="27"/>
        <v>2817.376744</v>
      </c>
      <c r="AR90" s="18"/>
      <c r="AS90" s="18"/>
    </row>
    <row r="91" ht="14.25" customHeight="1">
      <c r="A91" s="77">
        <v>1.2</v>
      </c>
      <c r="B91" s="69">
        <v>3.0</v>
      </c>
      <c r="C91" s="18" t="s">
        <v>984</v>
      </c>
      <c r="D91" s="77">
        <v>1.2</v>
      </c>
      <c r="E91" s="69">
        <v>3.0</v>
      </c>
      <c r="F91" s="69">
        <v>458.0</v>
      </c>
      <c r="G91" s="70" t="s">
        <v>1133</v>
      </c>
      <c r="H91" s="69">
        <v>26.0</v>
      </c>
      <c r="I91" s="69">
        <v>19.0</v>
      </c>
      <c r="J91" s="69">
        <v>2.0</v>
      </c>
      <c r="K91" s="29">
        <f t="shared" si="13"/>
        <v>20</v>
      </c>
      <c r="L91" s="71">
        <f t="shared" si="14"/>
        <v>0.7692</v>
      </c>
      <c r="M91" s="71">
        <f t="shared" si="15"/>
        <v>0.9615</v>
      </c>
      <c r="N91" s="72">
        <f t="shared" si="16"/>
        <v>11.54</v>
      </c>
      <c r="O91" s="8">
        <f t="shared" si="17"/>
        <v>66101.12</v>
      </c>
      <c r="P91" s="73"/>
      <c r="Q91" s="22">
        <v>264.0</v>
      </c>
      <c r="R91" s="49">
        <v>1.0</v>
      </c>
      <c r="S91" s="74"/>
      <c r="T91" s="75" t="s">
        <v>1134</v>
      </c>
      <c r="U91" s="3">
        <f t="shared" ref="U91:W91" si="104">SUMIF($A$13:$A$2340,$Q91,H$13:H$2340)</f>
        <v>93</v>
      </c>
      <c r="V91" s="3">
        <f t="shared" si="104"/>
        <v>26</v>
      </c>
      <c r="W91" s="3">
        <f t="shared" si="104"/>
        <v>11</v>
      </c>
      <c r="X91" s="3">
        <f t="shared" si="19"/>
        <v>48229.76</v>
      </c>
      <c r="Y91" s="3"/>
      <c r="Z91" s="77">
        <v>1.2</v>
      </c>
      <c r="AA91" s="69">
        <v>3.0</v>
      </c>
      <c r="AB91" s="18" t="s">
        <v>984</v>
      </c>
      <c r="AC91" s="77">
        <v>1.2</v>
      </c>
      <c r="AD91" s="69">
        <v>3.0</v>
      </c>
      <c r="AE91" s="69">
        <v>458.0</v>
      </c>
      <c r="AF91" s="70" t="s">
        <v>1133</v>
      </c>
      <c r="AG91" s="69">
        <v>26.0</v>
      </c>
      <c r="AH91" s="69">
        <v>19.0</v>
      </c>
      <c r="AI91" s="69">
        <v>2.0</v>
      </c>
      <c r="AJ91" s="29">
        <f t="shared" si="20"/>
        <v>20</v>
      </c>
      <c r="AK91" s="76">
        <f t="shared" si="21"/>
        <v>0.7692307692</v>
      </c>
      <c r="AL91" s="29">
        <f t="shared" si="22"/>
        <v>20</v>
      </c>
      <c r="AM91" s="71">
        <f t="shared" si="23"/>
        <v>0.7692</v>
      </c>
      <c r="AN91" s="71">
        <f t="shared" si="24"/>
        <v>0.9615</v>
      </c>
      <c r="AO91" s="72">
        <f t="shared" si="25"/>
        <v>11.54</v>
      </c>
      <c r="AP91" s="73">
        <f t="shared" si="26"/>
        <v>66101.12</v>
      </c>
      <c r="AQ91" s="3">
        <f t="shared" si="27"/>
        <v>2542.350769</v>
      </c>
      <c r="AR91" s="18"/>
      <c r="AS91" s="18"/>
    </row>
    <row r="92" ht="14.25" customHeight="1">
      <c r="A92" s="77">
        <v>1.2</v>
      </c>
      <c r="B92" s="69">
        <v>3.0</v>
      </c>
      <c r="C92" s="18" t="s">
        <v>984</v>
      </c>
      <c r="D92" s="77">
        <v>1.2</v>
      </c>
      <c r="E92" s="69">
        <v>3.0</v>
      </c>
      <c r="F92" s="69">
        <v>462.0</v>
      </c>
      <c r="G92" s="70" t="s">
        <v>1135</v>
      </c>
      <c r="H92" s="69">
        <v>2.0</v>
      </c>
      <c r="I92" s="69">
        <v>2.0</v>
      </c>
      <c r="J92" s="69">
        <v>0.0</v>
      </c>
      <c r="K92" s="29">
        <f t="shared" si="13"/>
        <v>2</v>
      </c>
      <c r="L92" s="71">
        <f t="shared" si="14"/>
        <v>1</v>
      </c>
      <c r="M92" s="71">
        <f t="shared" si="15"/>
        <v>1</v>
      </c>
      <c r="N92" s="72">
        <f t="shared" si="16"/>
        <v>1.2</v>
      </c>
      <c r="O92" s="8">
        <f t="shared" si="17"/>
        <v>6873.6</v>
      </c>
      <c r="P92" s="73"/>
      <c r="Q92" s="22">
        <v>270.0</v>
      </c>
      <c r="R92" s="49">
        <v>1.0</v>
      </c>
      <c r="S92" s="74"/>
      <c r="T92" s="75" t="s">
        <v>1136</v>
      </c>
      <c r="U92" s="3">
        <f t="shared" ref="U92:W92" si="105">SUMIF($A$13:$A$2340,$Q92,H$13:H$2340)</f>
        <v>6845</v>
      </c>
      <c r="V92" s="3">
        <f t="shared" si="105"/>
        <v>1752</v>
      </c>
      <c r="W92" s="3">
        <f t="shared" si="105"/>
        <v>366</v>
      </c>
      <c r="X92" s="3">
        <f t="shared" si="19"/>
        <v>2809927.68</v>
      </c>
      <c r="Y92" s="3"/>
      <c r="Z92" s="77">
        <v>1.2</v>
      </c>
      <c r="AA92" s="69">
        <v>3.0</v>
      </c>
      <c r="AB92" s="18" t="s">
        <v>984</v>
      </c>
      <c r="AC92" s="77">
        <v>1.2</v>
      </c>
      <c r="AD92" s="69">
        <v>3.0</v>
      </c>
      <c r="AE92" s="69">
        <v>462.0</v>
      </c>
      <c r="AF92" s="70" t="s">
        <v>1135</v>
      </c>
      <c r="AG92" s="69">
        <v>2.0</v>
      </c>
      <c r="AH92" s="69">
        <v>2.0</v>
      </c>
      <c r="AI92" s="69">
        <v>0.0</v>
      </c>
      <c r="AJ92" s="29">
        <f t="shared" si="20"/>
        <v>2</v>
      </c>
      <c r="AK92" s="76">
        <f t="shared" si="21"/>
        <v>1</v>
      </c>
      <c r="AL92" s="29">
        <f t="shared" si="22"/>
        <v>2</v>
      </c>
      <c r="AM92" s="71">
        <f t="shared" si="23"/>
        <v>1</v>
      </c>
      <c r="AN92" s="71">
        <f t="shared" si="24"/>
        <v>1</v>
      </c>
      <c r="AO92" s="72">
        <f t="shared" si="25"/>
        <v>1.2</v>
      </c>
      <c r="AP92" s="73">
        <f t="shared" si="26"/>
        <v>6873.6</v>
      </c>
      <c r="AQ92" s="3">
        <f t="shared" si="27"/>
        <v>3436.8</v>
      </c>
      <c r="AR92" s="18"/>
      <c r="AS92" s="18"/>
    </row>
    <row r="93" ht="14.25" customHeight="1">
      <c r="A93" s="77">
        <v>1.2</v>
      </c>
      <c r="B93" s="69">
        <v>3.0</v>
      </c>
      <c r="C93" s="18" t="s">
        <v>984</v>
      </c>
      <c r="D93" s="77">
        <v>1.2</v>
      </c>
      <c r="E93" s="69">
        <v>3.0</v>
      </c>
      <c r="F93" s="69">
        <v>471.0</v>
      </c>
      <c r="G93" s="70" t="s">
        <v>1137</v>
      </c>
      <c r="H93" s="69">
        <v>2.0</v>
      </c>
      <c r="I93" s="69">
        <v>1.0</v>
      </c>
      <c r="J93" s="69">
        <v>0.0</v>
      </c>
      <c r="K93" s="29">
        <f t="shared" si="13"/>
        <v>1</v>
      </c>
      <c r="L93" s="71">
        <f t="shared" si="14"/>
        <v>0.5</v>
      </c>
      <c r="M93" s="71">
        <f t="shared" si="15"/>
        <v>0.625</v>
      </c>
      <c r="N93" s="72">
        <f t="shared" si="16"/>
        <v>0.38</v>
      </c>
      <c r="O93" s="8">
        <f t="shared" si="17"/>
        <v>2176.64</v>
      </c>
      <c r="P93" s="73"/>
      <c r="Q93" s="22">
        <v>271.0</v>
      </c>
      <c r="R93" s="49">
        <v>1.0</v>
      </c>
      <c r="S93" s="74"/>
      <c r="T93" s="75" t="s">
        <v>1138</v>
      </c>
      <c r="U93" s="3">
        <f t="shared" ref="U93:W93" si="106">SUMIF($A$13:$A$2340,$Q93,H$13:H$2340)</f>
        <v>10121</v>
      </c>
      <c r="V93" s="3">
        <f t="shared" si="106"/>
        <v>3231</v>
      </c>
      <c r="W93" s="3">
        <f t="shared" si="106"/>
        <v>832</v>
      </c>
      <c r="X93" s="3">
        <f t="shared" si="19"/>
        <v>6754343.04</v>
      </c>
      <c r="Y93" s="3"/>
      <c r="Z93" s="77">
        <v>1.2</v>
      </c>
      <c r="AA93" s="69">
        <v>3.0</v>
      </c>
      <c r="AB93" s="18" t="s">
        <v>984</v>
      </c>
      <c r="AC93" s="77">
        <v>1.2</v>
      </c>
      <c r="AD93" s="69">
        <v>3.0</v>
      </c>
      <c r="AE93" s="69">
        <v>471.0</v>
      </c>
      <c r="AF93" s="70" t="s">
        <v>1137</v>
      </c>
      <c r="AG93" s="69">
        <v>2.0</v>
      </c>
      <c r="AH93" s="69">
        <v>1.0</v>
      </c>
      <c r="AI93" s="69">
        <v>0.0</v>
      </c>
      <c r="AJ93" s="29">
        <f t="shared" si="20"/>
        <v>1</v>
      </c>
      <c r="AK93" s="76">
        <f t="shared" si="21"/>
        <v>0.5</v>
      </c>
      <c r="AL93" s="29">
        <f t="shared" si="22"/>
        <v>1</v>
      </c>
      <c r="AM93" s="71">
        <f t="shared" si="23"/>
        <v>0.5</v>
      </c>
      <c r="AN93" s="71">
        <f t="shared" si="24"/>
        <v>0.625</v>
      </c>
      <c r="AO93" s="72">
        <f t="shared" si="25"/>
        <v>0.38</v>
      </c>
      <c r="AP93" s="73">
        <f t="shared" si="26"/>
        <v>2176.64</v>
      </c>
      <c r="AQ93" s="3">
        <f t="shared" si="27"/>
        <v>1088.32</v>
      </c>
      <c r="AR93" s="18"/>
      <c r="AS93" s="18"/>
    </row>
    <row r="94" ht="14.25" customHeight="1">
      <c r="A94" s="77">
        <v>1.2</v>
      </c>
      <c r="B94" s="69">
        <v>3.0</v>
      </c>
      <c r="C94" s="18" t="s">
        <v>984</v>
      </c>
      <c r="D94" s="77">
        <v>1.2</v>
      </c>
      <c r="E94" s="69">
        <v>3.0</v>
      </c>
      <c r="F94" s="69">
        <v>474.0</v>
      </c>
      <c r="G94" s="70" t="s">
        <v>1139</v>
      </c>
      <c r="H94" s="69">
        <v>21.0</v>
      </c>
      <c r="I94" s="69">
        <v>1.0</v>
      </c>
      <c r="J94" s="69">
        <v>0.0</v>
      </c>
      <c r="K94" s="29">
        <f t="shared" si="13"/>
        <v>1</v>
      </c>
      <c r="L94" s="71">
        <f t="shared" si="14"/>
        <v>0.0476</v>
      </c>
      <c r="M94" s="71">
        <f t="shared" si="15"/>
        <v>0.0595</v>
      </c>
      <c r="N94" s="72">
        <f t="shared" si="16"/>
        <v>0.04</v>
      </c>
      <c r="O94" s="8">
        <f t="shared" si="17"/>
        <v>229.12</v>
      </c>
      <c r="P94" s="73"/>
      <c r="Q94" s="22">
        <v>272.0</v>
      </c>
      <c r="R94" s="49">
        <v>1.0</v>
      </c>
      <c r="S94" s="74"/>
      <c r="T94" s="75" t="s">
        <v>1140</v>
      </c>
      <c r="U94" s="3">
        <f t="shared" ref="U94:W94" si="107">SUMIF($A$13:$A$2340,$Q94,H$13:H$2340)</f>
        <v>8606</v>
      </c>
      <c r="V94" s="3">
        <f t="shared" si="107"/>
        <v>1391</v>
      </c>
      <c r="W94" s="3">
        <f t="shared" si="107"/>
        <v>221</v>
      </c>
      <c r="X94" s="3">
        <f t="shared" si="19"/>
        <v>1270298.56</v>
      </c>
      <c r="Y94" s="3"/>
      <c r="Z94" s="77">
        <v>1.2</v>
      </c>
      <c r="AA94" s="69">
        <v>3.0</v>
      </c>
      <c r="AB94" s="18" t="s">
        <v>984</v>
      </c>
      <c r="AC94" s="77">
        <v>1.2</v>
      </c>
      <c r="AD94" s="69">
        <v>3.0</v>
      </c>
      <c r="AE94" s="69">
        <v>474.0</v>
      </c>
      <c r="AF94" s="70" t="s">
        <v>1139</v>
      </c>
      <c r="AG94" s="69">
        <v>21.0</v>
      </c>
      <c r="AH94" s="69">
        <v>1.0</v>
      </c>
      <c r="AI94" s="69">
        <v>0.0</v>
      </c>
      <c r="AJ94" s="29">
        <f t="shared" si="20"/>
        <v>1</v>
      </c>
      <c r="AK94" s="76">
        <f t="shared" si="21"/>
        <v>0.04761904762</v>
      </c>
      <c r="AL94" s="29">
        <f t="shared" si="22"/>
        <v>1</v>
      </c>
      <c r="AM94" s="71">
        <f t="shared" si="23"/>
        <v>0.0476</v>
      </c>
      <c r="AN94" s="71">
        <f t="shared" si="24"/>
        <v>0.0595</v>
      </c>
      <c r="AO94" s="72">
        <f t="shared" si="25"/>
        <v>0.04</v>
      </c>
      <c r="AP94" s="73">
        <f t="shared" si="26"/>
        <v>229.12</v>
      </c>
      <c r="AQ94" s="3">
        <f t="shared" si="27"/>
        <v>10.91047619</v>
      </c>
      <c r="AR94" s="18"/>
      <c r="AS94" s="18"/>
    </row>
    <row r="95" ht="14.25" customHeight="1">
      <c r="A95" s="77">
        <v>1.2</v>
      </c>
      <c r="B95" s="69">
        <v>3.0</v>
      </c>
      <c r="C95" s="18" t="s">
        <v>984</v>
      </c>
      <c r="D95" s="77">
        <v>1.2</v>
      </c>
      <c r="E95" s="69">
        <v>3.0</v>
      </c>
      <c r="F95" s="69">
        <v>625.0</v>
      </c>
      <c r="G95" s="70" t="s">
        <v>1141</v>
      </c>
      <c r="H95" s="69">
        <v>83.0</v>
      </c>
      <c r="I95" s="69">
        <v>65.0</v>
      </c>
      <c r="J95" s="69">
        <v>2.0</v>
      </c>
      <c r="K95" s="29">
        <f t="shared" si="13"/>
        <v>66</v>
      </c>
      <c r="L95" s="71">
        <f t="shared" si="14"/>
        <v>0.7952</v>
      </c>
      <c r="M95" s="71">
        <f t="shared" si="15"/>
        <v>0.994</v>
      </c>
      <c r="N95" s="72">
        <f t="shared" si="16"/>
        <v>39.36</v>
      </c>
      <c r="O95" s="8">
        <f t="shared" si="17"/>
        <v>225454.08</v>
      </c>
      <c r="P95" s="73"/>
      <c r="Q95" s="22">
        <v>273.0</v>
      </c>
      <c r="R95" s="49">
        <v>1.0</v>
      </c>
      <c r="S95" s="74"/>
      <c r="T95" s="75" t="s">
        <v>1142</v>
      </c>
      <c r="U95" s="3">
        <f t="shared" ref="U95:W95" si="108">SUMIF($A$13:$A$2340,$Q95,H$13:H$2340)</f>
        <v>8348</v>
      </c>
      <c r="V95" s="3">
        <f t="shared" si="108"/>
        <v>596</v>
      </c>
      <c r="W95" s="3">
        <f t="shared" si="108"/>
        <v>120</v>
      </c>
      <c r="X95" s="3">
        <f t="shared" si="19"/>
        <v>242924.48</v>
      </c>
      <c r="Y95" s="3"/>
      <c r="Z95" s="77">
        <v>1.2</v>
      </c>
      <c r="AA95" s="69">
        <v>3.0</v>
      </c>
      <c r="AB95" s="18" t="s">
        <v>984</v>
      </c>
      <c r="AC95" s="77">
        <v>1.2</v>
      </c>
      <c r="AD95" s="69">
        <v>3.0</v>
      </c>
      <c r="AE95" s="69">
        <v>625.0</v>
      </c>
      <c r="AF95" s="70" t="s">
        <v>1141</v>
      </c>
      <c r="AG95" s="69">
        <v>83.0</v>
      </c>
      <c r="AH95" s="69">
        <v>65.0</v>
      </c>
      <c r="AI95" s="69">
        <v>2.0</v>
      </c>
      <c r="AJ95" s="29">
        <f t="shared" si="20"/>
        <v>66</v>
      </c>
      <c r="AK95" s="76">
        <f t="shared" si="21"/>
        <v>0.7951807229</v>
      </c>
      <c r="AL95" s="29">
        <f t="shared" si="22"/>
        <v>66</v>
      </c>
      <c r="AM95" s="71">
        <f t="shared" si="23"/>
        <v>0.7952</v>
      </c>
      <c r="AN95" s="71">
        <f t="shared" si="24"/>
        <v>0.994</v>
      </c>
      <c r="AO95" s="72">
        <f t="shared" si="25"/>
        <v>39.36</v>
      </c>
      <c r="AP95" s="73">
        <f t="shared" si="26"/>
        <v>225454.08</v>
      </c>
      <c r="AQ95" s="3">
        <f t="shared" si="27"/>
        <v>2716.314217</v>
      </c>
      <c r="AR95" s="18"/>
      <c r="AS95" s="18"/>
    </row>
    <row r="96" ht="14.25" customHeight="1">
      <c r="A96" s="77">
        <v>1.2</v>
      </c>
      <c r="B96" s="69">
        <v>3.0</v>
      </c>
      <c r="C96" s="18" t="s">
        <v>984</v>
      </c>
      <c r="D96" s="77">
        <v>1.2</v>
      </c>
      <c r="E96" s="69">
        <v>3.0</v>
      </c>
      <c r="F96" s="69">
        <v>685.0</v>
      </c>
      <c r="G96" s="70" t="s">
        <v>1143</v>
      </c>
      <c r="H96" s="69">
        <v>35.0</v>
      </c>
      <c r="I96" s="69">
        <v>15.0</v>
      </c>
      <c r="J96" s="69">
        <v>0.0</v>
      </c>
      <c r="K96" s="29">
        <f t="shared" si="13"/>
        <v>15</v>
      </c>
      <c r="L96" s="71">
        <f t="shared" si="14"/>
        <v>0.4286</v>
      </c>
      <c r="M96" s="71">
        <f t="shared" si="15"/>
        <v>0.5358</v>
      </c>
      <c r="N96" s="72">
        <f t="shared" si="16"/>
        <v>4.82</v>
      </c>
      <c r="O96" s="8">
        <f t="shared" si="17"/>
        <v>27608.96</v>
      </c>
      <c r="P96" s="73"/>
      <c r="Q96" s="22">
        <v>276.0</v>
      </c>
      <c r="R96" s="49">
        <v>1.0</v>
      </c>
      <c r="S96" s="74"/>
      <c r="T96" s="75" t="s">
        <v>1144</v>
      </c>
      <c r="U96" s="3">
        <f t="shared" ref="U96:W96" si="109">SUMIF($A$13:$A$2340,$Q96,H$13:H$2340)</f>
        <v>11106</v>
      </c>
      <c r="V96" s="3">
        <f t="shared" si="109"/>
        <v>398</v>
      </c>
      <c r="W96" s="3">
        <f t="shared" si="109"/>
        <v>71</v>
      </c>
      <c r="X96" s="3">
        <f t="shared" si="19"/>
        <v>79733.76</v>
      </c>
      <c r="Y96" s="3"/>
      <c r="Z96" s="77">
        <v>1.2</v>
      </c>
      <c r="AA96" s="69">
        <v>3.0</v>
      </c>
      <c r="AB96" s="18" t="s">
        <v>984</v>
      </c>
      <c r="AC96" s="77">
        <v>1.2</v>
      </c>
      <c r="AD96" s="69">
        <v>3.0</v>
      </c>
      <c r="AE96" s="69">
        <v>685.0</v>
      </c>
      <c r="AF96" s="70" t="s">
        <v>1143</v>
      </c>
      <c r="AG96" s="69">
        <v>35.0</v>
      </c>
      <c r="AH96" s="69">
        <v>15.0</v>
      </c>
      <c r="AI96" s="69">
        <v>0.0</v>
      </c>
      <c r="AJ96" s="29">
        <f t="shared" si="20"/>
        <v>15</v>
      </c>
      <c r="AK96" s="76">
        <f t="shared" si="21"/>
        <v>0.4285714286</v>
      </c>
      <c r="AL96" s="29">
        <f t="shared" si="22"/>
        <v>15</v>
      </c>
      <c r="AM96" s="71">
        <f t="shared" si="23"/>
        <v>0.4286</v>
      </c>
      <c r="AN96" s="71">
        <f t="shared" si="24"/>
        <v>0.5358</v>
      </c>
      <c r="AO96" s="72">
        <f t="shared" si="25"/>
        <v>4.82</v>
      </c>
      <c r="AP96" s="73">
        <f t="shared" si="26"/>
        <v>27608.96</v>
      </c>
      <c r="AQ96" s="3">
        <f t="shared" si="27"/>
        <v>788.8274286</v>
      </c>
      <c r="AR96" s="18"/>
      <c r="AS96" s="18"/>
    </row>
    <row r="97" ht="14.25" customHeight="1">
      <c r="A97" s="77">
        <v>1.2</v>
      </c>
      <c r="B97" s="69">
        <v>3.0</v>
      </c>
      <c r="C97" s="18" t="s">
        <v>984</v>
      </c>
      <c r="D97" s="77">
        <v>1.2</v>
      </c>
      <c r="E97" s="69">
        <v>3.0</v>
      </c>
      <c r="F97" s="69">
        <v>688.0</v>
      </c>
      <c r="G97" s="70" t="s">
        <v>1145</v>
      </c>
      <c r="H97" s="69">
        <v>15.0</v>
      </c>
      <c r="I97" s="69">
        <v>6.0</v>
      </c>
      <c r="J97" s="69">
        <v>0.0</v>
      </c>
      <c r="K97" s="29">
        <f t="shared" si="13"/>
        <v>6</v>
      </c>
      <c r="L97" s="71">
        <f t="shared" si="14"/>
        <v>0.4</v>
      </c>
      <c r="M97" s="71">
        <f t="shared" si="15"/>
        <v>0.5</v>
      </c>
      <c r="N97" s="72">
        <f t="shared" si="16"/>
        <v>1.8</v>
      </c>
      <c r="O97" s="8">
        <f t="shared" si="17"/>
        <v>10310.4</v>
      </c>
      <c r="P97" s="73"/>
      <c r="Q97" s="22">
        <v>277.0</v>
      </c>
      <c r="R97" s="49">
        <v>1.0</v>
      </c>
      <c r="S97" s="74"/>
      <c r="T97" s="75" t="s">
        <v>1146</v>
      </c>
      <c r="U97" s="3">
        <f t="shared" ref="U97:W97" si="110">SUMIF($A$13:$A$2340,$Q97,H$13:H$2340)</f>
        <v>2480</v>
      </c>
      <c r="V97" s="3">
        <f t="shared" si="110"/>
        <v>254</v>
      </c>
      <c r="W97" s="3">
        <f t="shared" si="110"/>
        <v>104</v>
      </c>
      <c r="X97" s="3">
        <f t="shared" si="19"/>
        <v>168403.2</v>
      </c>
      <c r="Y97" s="3"/>
      <c r="Z97" s="77">
        <v>1.2</v>
      </c>
      <c r="AA97" s="69">
        <v>3.0</v>
      </c>
      <c r="AB97" s="18" t="s">
        <v>984</v>
      </c>
      <c r="AC97" s="77">
        <v>1.2</v>
      </c>
      <c r="AD97" s="69">
        <v>3.0</v>
      </c>
      <c r="AE97" s="69">
        <v>688.0</v>
      </c>
      <c r="AF97" s="70" t="s">
        <v>1145</v>
      </c>
      <c r="AG97" s="69">
        <v>15.0</v>
      </c>
      <c r="AH97" s="69">
        <v>6.0</v>
      </c>
      <c r="AI97" s="69">
        <v>0.0</v>
      </c>
      <c r="AJ97" s="29">
        <f t="shared" si="20"/>
        <v>6</v>
      </c>
      <c r="AK97" s="76">
        <f t="shared" si="21"/>
        <v>0.4</v>
      </c>
      <c r="AL97" s="29">
        <f t="shared" si="22"/>
        <v>6</v>
      </c>
      <c r="AM97" s="71">
        <f t="shared" si="23"/>
        <v>0.4</v>
      </c>
      <c r="AN97" s="71">
        <f t="shared" si="24"/>
        <v>0.5</v>
      </c>
      <c r="AO97" s="72">
        <f t="shared" si="25"/>
        <v>1.8</v>
      </c>
      <c r="AP97" s="73">
        <f t="shared" si="26"/>
        <v>10310.4</v>
      </c>
      <c r="AQ97" s="3">
        <f t="shared" si="27"/>
        <v>687.36</v>
      </c>
      <c r="AR97" s="18"/>
      <c r="AS97" s="18"/>
    </row>
    <row r="98" ht="14.25" customHeight="1">
      <c r="A98" s="77">
        <v>1.2</v>
      </c>
      <c r="B98" s="69">
        <v>3.0</v>
      </c>
      <c r="C98" s="18" t="s">
        <v>984</v>
      </c>
      <c r="D98" s="77">
        <v>1.2</v>
      </c>
      <c r="E98" s="69">
        <v>3.0</v>
      </c>
      <c r="F98" s="69">
        <v>689.0</v>
      </c>
      <c r="G98" s="70" t="s">
        <v>1147</v>
      </c>
      <c r="H98" s="69">
        <v>27.0</v>
      </c>
      <c r="I98" s="69">
        <v>25.0</v>
      </c>
      <c r="J98" s="69">
        <v>1.0</v>
      </c>
      <c r="K98" s="29">
        <f t="shared" si="13"/>
        <v>25.5</v>
      </c>
      <c r="L98" s="71">
        <f t="shared" si="14"/>
        <v>0.9444</v>
      </c>
      <c r="M98" s="71">
        <f t="shared" si="15"/>
        <v>1</v>
      </c>
      <c r="N98" s="72">
        <f t="shared" si="16"/>
        <v>15.3</v>
      </c>
      <c r="O98" s="8">
        <f t="shared" si="17"/>
        <v>87638.4</v>
      </c>
      <c r="P98" s="73"/>
      <c r="Q98" s="22">
        <v>278.0</v>
      </c>
      <c r="R98" s="49">
        <v>1.0</v>
      </c>
      <c r="S98" s="74"/>
      <c r="T98" s="75" t="s">
        <v>1148</v>
      </c>
      <c r="U98" s="3">
        <f t="shared" ref="U98:W98" si="111">SUMIF($A$13:$A$2340,$Q98,H$13:H$2340)</f>
        <v>2867</v>
      </c>
      <c r="V98" s="3">
        <f t="shared" si="111"/>
        <v>127</v>
      </c>
      <c r="W98" s="3">
        <f t="shared" si="111"/>
        <v>33</v>
      </c>
      <c r="X98" s="3">
        <f t="shared" si="19"/>
        <v>31847.68</v>
      </c>
      <c r="Y98" s="3"/>
      <c r="Z98" s="77">
        <v>1.2</v>
      </c>
      <c r="AA98" s="69">
        <v>3.0</v>
      </c>
      <c r="AB98" s="18" t="s">
        <v>984</v>
      </c>
      <c r="AC98" s="77">
        <v>1.2</v>
      </c>
      <c r="AD98" s="69">
        <v>3.0</v>
      </c>
      <c r="AE98" s="69">
        <v>689.0</v>
      </c>
      <c r="AF98" s="70" t="s">
        <v>1147</v>
      </c>
      <c r="AG98" s="69">
        <v>27.0</v>
      </c>
      <c r="AH98" s="69">
        <v>25.0</v>
      </c>
      <c r="AI98" s="69">
        <v>1.0</v>
      </c>
      <c r="AJ98" s="29">
        <f t="shared" si="20"/>
        <v>25.5</v>
      </c>
      <c r="AK98" s="76">
        <f t="shared" si="21"/>
        <v>0.9444444444</v>
      </c>
      <c r="AL98" s="29">
        <f t="shared" si="22"/>
        <v>25.5</v>
      </c>
      <c r="AM98" s="71">
        <f t="shared" si="23"/>
        <v>0.9444</v>
      </c>
      <c r="AN98" s="71">
        <f t="shared" si="24"/>
        <v>1</v>
      </c>
      <c r="AO98" s="72">
        <f t="shared" si="25"/>
        <v>15.3</v>
      </c>
      <c r="AP98" s="73">
        <f t="shared" si="26"/>
        <v>87638.4</v>
      </c>
      <c r="AQ98" s="3">
        <f t="shared" si="27"/>
        <v>3245.866667</v>
      </c>
      <c r="AR98" s="18"/>
      <c r="AS98" s="18"/>
    </row>
    <row r="99" ht="14.25" customHeight="1">
      <c r="A99" s="77">
        <v>1.2</v>
      </c>
      <c r="B99" s="69">
        <v>3.0</v>
      </c>
      <c r="C99" s="18" t="s">
        <v>984</v>
      </c>
      <c r="D99" s="77">
        <v>1.2</v>
      </c>
      <c r="E99" s="69">
        <v>3.0</v>
      </c>
      <c r="F99" s="69">
        <v>697.0</v>
      </c>
      <c r="G99" s="70" t="s">
        <v>1149</v>
      </c>
      <c r="H99" s="69">
        <v>1.0</v>
      </c>
      <c r="I99" s="69">
        <v>0.0</v>
      </c>
      <c r="J99" s="69">
        <v>0.0</v>
      </c>
      <c r="K99" s="29">
        <f t="shared" si="13"/>
        <v>0</v>
      </c>
      <c r="L99" s="71">
        <f t="shared" si="14"/>
        <v>0</v>
      </c>
      <c r="M99" s="71">
        <f t="shared" si="15"/>
        <v>0</v>
      </c>
      <c r="N99" s="72">
        <f t="shared" si="16"/>
        <v>0</v>
      </c>
      <c r="O99" s="8">
        <f t="shared" si="17"/>
        <v>0</v>
      </c>
      <c r="P99" s="73"/>
      <c r="Q99" s="22">
        <v>279.0</v>
      </c>
      <c r="R99" s="49">
        <v>1.0</v>
      </c>
      <c r="S99" s="74"/>
      <c r="T99" s="75" t="s">
        <v>1150</v>
      </c>
      <c r="U99" s="3">
        <f t="shared" ref="U99:W99" si="112">SUMIF($A$13:$A$2340,$Q99,H$13:H$2340)</f>
        <v>20664</v>
      </c>
      <c r="V99" s="3">
        <f t="shared" si="112"/>
        <v>5135</v>
      </c>
      <c r="W99" s="3">
        <f t="shared" si="112"/>
        <v>1028</v>
      </c>
      <c r="X99" s="3">
        <f t="shared" si="19"/>
        <v>8738121.28</v>
      </c>
      <c r="Y99" s="3"/>
      <c r="Z99" s="77">
        <v>1.2</v>
      </c>
      <c r="AA99" s="69">
        <v>3.0</v>
      </c>
      <c r="AB99" s="18" t="s">
        <v>984</v>
      </c>
      <c r="AC99" s="77">
        <v>1.2</v>
      </c>
      <c r="AD99" s="69">
        <v>3.0</v>
      </c>
      <c r="AE99" s="69">
        <v>697.0</v>
      </c>
      <c r="AF99" s="70" t="s">
        <v>1149</v>
      </c>
      <c r="AG99" s="69">
        <v>1.0</v>
      </c>
      <c r="AH99" s="69">
        <v>0.0</v>
      </c>
      <c r="AI99" s="69">
        <v>0.0</v>
      </c>
      <c r="AJ99" s="29">
        <f t="shared" si="20"/>
        <v>0</v>
      </c>
      <c r="AK99" s="76">
        <f t="shared" si="21"/>
        <v>0</v>
      </c>
      <c r="AL99" s="29">
        <f t="shared" si="22"/>
        <v>0</v>
      </c>
      <c r="AM99" s="71">
        <f t="shared" si="23"/>
        <v>0</v>
      </c>
      <c r="AN99" s="71">
        <f t="shared" si="24"/>
        <v>0</v>
      </c>
      <c r="AO99" s="72">
        <f t="shared" si="25"/>
        <v>0</v>
      </c>
      <c r="AP99" s="73">
        <f t="shared" si="26"/>
        <v>0</v>
      </c>
      <c r="AQ99" s="3">
        <f t="shared" si="27"/>
        <v>0</v>
      </c>
      <c r="AR99" s="18"/>
      <c r="AS99" s="18"/>
    </row>
    <row r="100" ht="14.25" customHeight="1">
      <c r="A100" s="68">
        <v>2.0</v>
      </c>
      <c r="B100" s="69">
        <v>1.0</v>
      </c>
      <c r="C100" s="18" t="s">
        <v>986</v>
      </c>
      <c r="D100" s="68">
        <v>2.0</v>
      </c>
      <c r="E100" s="69">
        <v>1.0</v>
      </c>
      <c r="F100" s="69">
        <v>1.0</v>
      </c>
      <c r="G100" s="70" t="s">
        <v>1151</v>
      </c>
      <c r="H100" s="69">
        <v>80.0</v>
      </c>
      <c r="I100" s="69">
        <v>31.0</v>
      </c>
      <c r="J100" s="69">
        <v>12.0</v>
      </c>
      <c r="K100" s="29">
        <f t="shared" si="13"/>
        <v>37</v>
      </c>
      <c r="L100" s="71">
        <f t="shared" si="14"/>
        <v>0.4625</v>
      </c>
      <c r="M100" s="71">
        <f t="shared" si="15"/>
        <v>0.5781</v>
      </c>
      <c r="N100" s="72">
        <f t="shared" si="16"/>
        <v>12.83</v>
      </c>
      <c r="O100" s="8">
        <f t="shared" si="17"/>
        <v>73490.24</v>
      </c>
      <c r="P100" s="73"/>
      <c r="Q100" s="22">
        <v>280.0</v>
      </c>
      <c r="R100" s="49">
        <v>1.0</v>
      </c>
      <c r="S100" s="74"/>
      <c r="T100" s="75" t="s">
        <v>1152</v>
      </c>
      <c r="U100" s="3">
        <f t="shared" ref="U100:W100" si="113">SUMIF($A$13:$A$2340,$Q100,H$13:H$2340)</f>
        <v>4166</v>
      </c>
      <c r="V100" s="3">
        <f t="shared" si="113"/>
        <v>1830</v>
      </c>
      <c r="W100" s="3">
        <f t="shared" si="113"/>
        <v>430</v>
      </c>
      <c r="X100" s="3">
        <f t="shared" si="19"/>
        <v>4409929.92</v>
      </c>
      <c r="Y100" s="3"/>
      <c r="Z100" s="68">
        <v>2.0</v>
      </c>
      <c r="AA100" s="69">
        <v>1.0</v>
      </c>
      <c r="AB100" s="18" t="s">
        <v>986</v>
      </c>
      <c r="AC100" s="68">
        <v>2.0</v>
      </c>
      <c r="AD100" s="69">
        <v>1.0</v>
      </c>
      <c r="AE100" s="69">
        <v>1.0</v>
      </c>
      <c r="AF100" s="70" t="s">
        <v>1151</v>
      </c>
      <c r="AG100" s="69">
        <v>80.0</v>
      </c>
      <c r="AH100" s="69">
        <v>31.0</v>
      </c>
      <c r="AI100" s="69">
        <v>12.0</v>
      </c>
      <c r="AJ100" s="29">
        <f t="shared" si="20"/>
        <v>37</v>
      </c>
      <c r="AK100" s="76">
        <f t="shared" si="21"/>
        <v>0.4625</v>
      </c>
      <c r="AL100" s="29">
        <f t="shared" si="22"/>
        <v>37</v>
      </c>
      <c r="AM100" s="71">
        <f t="shared" si="23"/>
        <v>0.4625</v>
      </c>
      <c r="AN100" s="71">
        <f t="shared" si="24"/>
        <v>0.5781</v>
      </c>
      <c r="AO100" s="72">
        <f t="shared" si="25"/>
        <v>12.83</v>
      </c>
      <c r="AP100" s="73">
        <f t="shared" si="26"/>
        <v>73490.24</v>
      </c>
      <c r="AQ100" s="3">
        <f t="shared" si="27"/>
        <v>918.628</v>
      </c>
      <c r="AR100" s="18"/>
      <c r="AS100" s="18"/>
    </row>
    <row r="101" ht="14.25" customHeight="1">
      <c r="A101" s="68">
        <v>2.0</v>
      </c>
      <c r="B101" s="69">
        <v>1.0</v>
      </c>
      <c r="C101" s="18" t="s">
        <v>986</v>
      </c>
      <c r="D101" s="68">
        <v>2.0</v>
      </c>
      <c r="E101" s="69">
        <v>1.0</v>
      </c>
      <c r="F101" s="69">
        <v>2.0</v>
      </c>
      <c r="G101" s="70" t="s">
        <v>1153</v>
      </c>
      <c r="H101" s="69">
        <v>69.0</v>
      </c>
      <c r="I101" s="69">
        <v>28.0</v>
      </c>
      <c r="J101" s="69">
        <v>6.0</v>
      </c>
      <c r="K101" s="29">
        <f t="shared" si="13"/>
        <v>31</v>
      </c>
      <c r="L101" s="71">
        <f t="shared" si="14"/>
        <v>0.4493</v>
      </c>
      <c r="M101" s="71">
        <f t="shared" si="15"/>
        <v>0.5616</v>
      </c>
      <c r="N101" s="72">
        <f t="shared" si="16"/>
        <v>10.45</v>
      </c>
      <c r="O101" s="8">
        <f t="shared" si="17"/>
        <v>59857.6</v>
      </c>
      <c r="P101" s="73"/>
      <c r="Q101" s="22">
        <v>281.0</v>
      </c>
      <c r="R101" s="49">
        <v>1.0</v>
      </c>
      <c r="S101" s="74"/>
      <c r="T101" s="75" t="s">
        <v>1154</v>
      </c>
      <c r="U101" s="3">
        <f t="shared" ref="U101:W101" si="114">SUMIF($A$13:$A$2340,$Q101,H$13:H$2340)</f>
        <v>11682</v>
      </c>
      <c r="V101" s="3">
        <f t="shared" si="114"/>
        <v>4670</v>
      </c>
      <c r="W101" s="3">
        <f t="shared" si="114"/>
        <v>1090</v>
      </c>
      <c r="X101" s="3">
        <f t="shared" si="19"/>
        <v>11089866.24</v>
      </c>
      <c r="Y101" s="3"/>
      <c r="Z101" s="68">
        <v>2.0</v>
      </c>
      <c r="AA101" s="69">
        <v>1.0</v>
      </c>
      <c r="AB101" s="18" t="s">
        <v>986</v>
      </c>
      <c r="AC101" s="68">
        <v>2.0</v>
      </c>
      <c r="AD101" s="69">
        <v>1.0</v>
      </c>
      <c r="AE101" s="69">
        <v>2.0</v>
      </c>
      <c r="AF101" s="70" t="s">
        <v>1153</v>
      </c>
      <c r="AG101" s="69">
        <v>69.0</v>
      </c>
      <c r="AH101" s="69">
        <v>28.0</v>
      </c>
      <c r="AI101" s="69">
        <v>6.0</v>
      </c>
      <c r="AJ101" s="29">
        <f t="shared" si="20"/>
        <v>31</v>
      </c>
      <c r="AK101" s="76">
        <f t="shared" si="21"/>
        <v>0.4492753623</v>
      </c>
      <c r="AL101" s="29">
        <f t="shared" si="22"/>
        <v>31</v>
      </c>
      <c r="AM101" s="71">
        <f t="shared" si="23"/>
        <v>0.4493</v>
      </c>
      <c r="AN101" s="71">
        <f t="shared" si="24"/>
        <v>0.5616</v>
      </c>
      <c r="AO101" s="72">
        <f t="shared" si="25"/>
        <v>10.45</v>
      </c>
      <c r="AP101" s="73">
        <f t="shared" si="26"/>
        <v>59857.6</v>
      </c>
      <c r="AQ101" s="3">
        <f t="shared" si="27"/>
        <v>867.5014493</v>
      </c>
      <c r="AR101" s="18"/>
      <c r="AS101" s="18"/>
    </row>
    <row r="102" ht="14.25" customHeight="1">
      <c r="A102" s="68">
        <v>2.0</v>
      </c>
      <c r="B102" s="69">
        <v>1.0</v>
      </c>
      <c r="C102" s="18" t="s">
        <v>986</v>
      </c>
      <c r="D102" s="68">
        <v>2.0</v>
      </c>
      <c r="E102" s="69">
        <v>1.0</v>
      </c>
      <c r="F102" s="69">
        <v>3.0</v>
      </c>
      <c r="G102" s="70" t="s">
        <v>1155</v>
      </c>
      <c r="H102" s="69">
        <v>83.0</v>
      </c>
      <c r="I102" s="69">
        <v>35.0</v>
      </c>
      <c r="J102" s="69">
        <v>7.0</v>
      </c>
      <c r="K102" s="29">
        <f t="shared" si="13"/>
        <v>38.5</v>
      </c>
      <c r="L102" s="71">
        <f t="shared" si="14"/>
        <v>0.4639</v>
      </c>
      <c r="M102" s="71">
        <f t="shared" si="15"/>
        <v>0.5799</v>
      </c>
      <c r="N102" s="72">
        <f t="shared" si="16"/>
        <v>13.4</v>
      </c>
      <c r="O102" s="8">
        <f t="shared" si="17"/>
        <v>76755.2</v>
      </c>
      <c r="P102" s="73"/>
      <c r="Q102" s="22">
        <v>282.0</v>
      </c>
      <c r="R102" s="49">
        <v>1.0</v>
      </c>
      <c r="S102" s="74"/>
      <c r="T102" s="75" t="s">
        <v>146</v>
      </c>
      <c r="U102" s="3">
        <f t="shared" ref="U102:W102" si="115">SUMIF($A$13:$A$2340,$Q102,H$13:H$2340)</f>
        <v>1751</v>
      </c>
      <c r="V102" s="3">
        <f t="shared" si="115"/>
        <v>264</v>
      </c>
      <c r="W102" s="3">
        <f t="shared" si="115"/>
        <v>111</v>
      </c>
      <c r="X102" s="3">
        <f t="shared" si="19"/>
        <v>253979.52</v>
      </c>
      <c r="Y102" s="3"/>
      <c r="Z102" s="68">
        <v>2.0</v>
      </c>
      <c r="AA102" s="69">
        <v>1.0</v>
      </c>
      <c r="AB102" s="18" t="s">
        <v>986</v>
      </c>
      <c r="AC102" s="68">
        <v>2.0</v>
      </c>
      <c r="AD102" s="69">
        <v>1.0</v>
      </c>
      <c r="AE102" s="69">
        <v>3.0</v>
      </c>
      <c r="AF102" s="70" t="s">
        <v>1155</v>
      </c>
      <c r="AG102" s="69">
        <v>83.0</v>
      </c>
      <c r="AH102" s="69">
        <v>35.0</v>
      </c>
      <c r="AI102" s="69">
        <v>7.0</v>
      </c>
      <c r="AJ102" s="29">
        <f t="shared" si="20"/>
        <v>38.5</v>
      </c>
      <c r="AK102" s="76">
        <f t="shared" si="21"/>
        <v>0.4638554217</v>
      </c>
      <c r="AL102" s="29">
        <f t="shared" si="22"/>
        <v>38.5</v>
      </c>
      <c r="AM102" s="71">
        <f t="shared" si="23"/>
        <v>0.4639</v>
      </c>
      <c r="AN102" s="71">
        <f t="shared" si="24"/>
        <v>0.5799</v>
      </c>
      <c r="AO102" s="72">
        <f t="shared" si="25"/>
        <v>13.4</v>
      </c>
      <c r="AP102" s="73">
        <f t="shared" si="26"/>
        <v>76755.2</v>
      </c>
      <c r="AQ102" s="3">
        <f t="shared" si="27"/>
        <v>924.7614458</v>
      </c>
      <c r="AR102" s="18"/>
      <c r="AS102" s="18"/>
    </row>
    <row r="103" ht="14.25" customHeight="1">
      <c r="A103" s="68">
        <v>4.0</v>
      </c>
      <c r="B103" s="69">
        <v>1.0</v>
      </c>
      <c r="C103" s="18" t="s">
        <v>988</v>
      </c>
      <c r="D103" s="68">
        <v>4.0</v>
      </c>
      <c r="E103" s="69">
        <v>1.0</v>
      </c>
      <c r="F103" s="69">
        <v>10.0</v>
      </c>
      <c r="G103" s="70" t="s">
        <v>1156</v>
      </c>
      <c r="H103" s="69">
        <v>213.0</v>
      </c>
      <c r="I103" s="69">
        <v>75.0</v>
      </c>
      <c r="J103" s="69">
        <v>9.0</v>
      </c>
      <c r="K103" s="29">
        <f t="shared" si="13"/>
        <v>79.5</v>
      </c>
      <c r="L103" s="71">
        <f t="shared" si="14"/>
        <v>0.3732</v>
      </c>
      <c r="M103" s="71">
        <f t="shared" si="15"/>
        <v>0.4665</v>
      </c>
      <c r="N103" s="72">
        <f t="shared" si="16"/>
        <v>22.25</v>
      </c>
      <c r="O103" s="8">
        <f t="shared" si="17"/>
        <v>127448</v>
      </c>
      <c r="P103" s="73"/>
      <c r="Q103" s="22">
        <v>283.0</v>
      </c>
      <c r="R103" s="49">
        <v>1.0</v>
      </c>
      <c r="S103" s="74"/>
      <c r="T103" s="75" t="s">
        <v>1157</v>
      </c>
      <c r="U103" s="3">
        <f t="shared" ref="U103:W103" si="116">SUMIF($A$13:$A$2340,$Q103,H$13:H$2340)</f>
        <v>4580</v>
      </c>
      <c r="V103" s="3">
        <f t="shared" si="116"/>
        <v>1073</v>
      </c>
      <c r="W103" s="3">
        <f t="shared" si="116"/>
        <v>100</v>
      </c>
      <c r="X103" s="3">
        <f t="shared" si="19"/>
        <v>1277974.08</v>
      </c>
      <c r="Y103" s="3"/>
      <c r="Z103" s="68">
        <v>4.0</v>
      </c>
      <c r="AA103" s="69">
        <v>1.0</v>
      </c>
      <c r="AB103" s="18" t="s">
        <v>988</v>
      </c>
      <c r="AC103" s="68">
        <v>4.0</v>
      </c>
      <c r="AD103" s="69">
        <v>1.0</v>
      </c>
      <c r="AE103" s="69">
        <v>10.0</v>
      </c>
      <c r="AF103" s="70" t="s">
        <v>1156</v>
      </c>
      <c r="AG103" s="69">
        <v>213.0</v>
      </c>
      <c r="AH103" s="69">
        <v>75.0</v>
      </c>
      <c r="AI103" s="69">
        <v>9.0</v>
      </c>
      <c r="AJ103" s="29">
        <f t="shared" si="20"/>
        <v>79.5</v>
      </c>
      <c r="AK103" s="76">
        <f t="shared" si="21"/>
        <v>0.3732394366</v>
      </c>
      <c r="AL103" s="29">
        <f t="shared" si="22"/>
        <v>79.5</v>
      </c>
      <c r="AM103" s="71">
        <f t="shared" si="23"/>
        <v>0.3732</v>
      </c>
      <c r="AN103" s="71">
        <f t="shared" si="24"/>
        <v>0.4665</v>
      </c>
      <c r="AO103" s="72">
        <f t="shared" si="25"/>
        <v>22.25</v>
      </c>
      <c r="AP103" s="73">
        <f t="shared" si="26"/>
        <v>127448</v>
      </c>
      <c r="AQ103" s="3">
        <f t="shared" si="27"/>
        <v>598.3474178</v>
      </c>
      <c r="AR103" s="18"/>
      <c r="AS103" s="18"/>
    </row>
    <row r="104" ht="14.25" customHeight="1">
      <c r="A104" s="68">
        <v>4.0</v>
      </c>
      <c r="B104" s="69">
        <v>1.0</v>
      </c>
      <c r="C104" s="18" t="s">
        <v>988</v>
      </c>
      <c r="D104" s="68">
        <v>4.0</v>
      </c>
      <c r="E104" s="69">
        <v>1.0</v>
      </c>
      <c r="F104" s="69">
        <v>30.0</v>
      </c>
      <c r="G104" s="70" t="s">
        <v>1158</v>
      </c>
      <c r="H104" s="69">
        <v>3.0</v>
      </c>
      <c r="I104" s="69">
        <v>2.0</v>
      </c>
      <c r="J104" s="69">
        <v>0.0</v>
      </c>
      <c r="K104" s="29">
        <f t="shared" si="13"/>
        <v>2</v>
      </c>
      <c r="L104" s="71">
        <f t="shared" si="14"/>
        <v>0.6667</v>
      </c>
      <c r="M104" s="71">
        <f t="shared" si="15"/>
        <v>0.8334</v>
      </c>
      <c r="N104" s="72">
        <f t="shared" si="16"/>
        <v>1</v>
      </c>
      <c r="O104" s="8">
        <f t="shared" si="17"/>
        <v>5728</v>
      </c>
      <c r="P104" s="73"/>
      <c r="Q104" s="22">
        <v>284.0</v>
      </c>
      <c r="R104" s="49">
        <v>1.0</v>
      </c>
      <c r="S104" s="74"/>
      <c r="T104" s="75" t="s">
        <v>1159</v>
      </c>
      <c r="U104" s="3">
        <f t="shared" ref="U104:W104" si="117">SUMIF($A$13:$A$2340,$Q104,H$13:H$2340)</f>
        <v>12013</v>
      </c>
      <c r="V104" s="3">
        <f t="shared" si="117"/>
        <v>867</v>
      </c>
      <c r="W104" s="3">
        <f t="shared" si="117"/>
        <v>245</v>
      </c>
      <c r="X104" s="3">
        <f t="shared" si="19"/>
        <v>538546.56</v>
      </c>
      <c r="Y104" s="3"/>
      <c r="Z104" s="68">
        <v>4.0</v>
      </c>
      <c r="AA104" s="69">
        <v>1.0</v>
      </c>
      <c r="AB104" s="18" t="s">
        <v>988</v>
      </c>
      <c r="AC104" s="68">
        <v>4.0</v>
      </c>
      <c r="AD104" s="69">
        <v>1.0</v>
      </c>
      <c r="AE104" s="69">
        <v>30.0</v>
      </c>
      <c r="AF104" s="70" t="s">
        <v>1158</v>
      </c>
      <c r="AG104" s="69">
        <v>3.0</v>
      </c>
      <c r="AH104" s="69">
        <v>2.0</v>
      </c>
      <c r="AI104" s="69">
        <v>0.0</v>
      </c>
      <c r="AJ104" s="29">
        <f t="shared" si="20"/>
        <v>2</v>
      </c>
      <c r="AK104" s="76">
        <f t="shared" si="21"/>
        <v>0.6666666667</v>
      </c>
      <c r="AL104" s="29">
        <f t="shared" si="22"/>
        <v>2</v>
      </c>
      <c r="AM104" s="71">
        <f t="shared" si="23"/>
        <v>0.6667</v>
      </c>
      <c r="AN104" s="71">
        <f t="shared" si="24"/>
        <v>0.8334</v>
      </c>
      <c r="AO104" s="72">
        <f t="shared" si="25"/>
        <v>1</v>
      </c>
      <c r="AP104" s="73">
        <f t="shared" si="26"/>
        <v>5728</v>
      </c>
      <c r="AQ104" s="3">
        <f t="shared" si="27"/>
        <v>1909.333333</v>
      </c>
      <c r="AR104" s="18"/>
      <c r="AS104" s="18"/>
    </row>
    <row r="105" ht="14.25" customHeight="1">
      <c r="A105" s="68">
        <v>4.0</v>
      </c>
      <c r="B105" s="69">
        <v>1.0</v>
      </c>
      <c r="C105" s="18" t="s">
        <v>988</v>
      </c>
      <c r="D105" s="68">
        <v>4.0</v>
      </c>
      <c r="E105" s="69">
        <v>1.0</v>
      </c>
      <c r="F105" s="69">
        <v>40.0</v>
      </c>
      <c r="G105" s="70" t="s">
        <v>1160</v>
      </c>
      <c r="H105" s="69">
        <v>198.0</v>
      </c>
      <c r="I105" s="69">
        <v>70.0</v>
      </c>
      <c r="J105" s="69">
        <v>12.0</v>
      </c>
      <c r="K105" s="29">
        <f t="shared" si="13"/>
        <v>76</v>
      </c>
      <c r="L105" s="71">
        <f t="shared" si="14"/>
        <v>0.3838</v>
      </c>
      <c r="M105" s="71">
        <f t="shared" si="15"/>
        <v>0.4798</v>
      </c>
      <c r="N105" s="72">
        <f t="shared" si="16"/>
        <v>21.88</v>
      </c>
      <c r="O105" s="8">
        <f t="shared" si="17"/>
        <v>125328.64</v>
      </c>
      <c r="P105" s="73"/>
      <c r="Q105" s="22">
        <v>286.0</v>
      </c>
      <c r="R105" s="49">
        <v>1.0</v>
      </c>
      <c r="S105" s="74"/>
      <c r="T105" s="75" t="s">
        <v>1161</v>
      </c>
      <c r="U105" s="3">
        <f t="shared" ref="U105:W105" si="118">SUMIF($A$13:$A$2340,$Q105,H$13:H$2340)</f>
        <v>2333</v>
      </c>
      <c r="V105" s="3">
        <f t="shared" si="118"/>
        <v>1361</v>
      </c>
      <c r="W105" s="3">
        <f t="shared" si="118"/>
        <v>347</v>
      </c>
      <c r="X105" s="3">
        <f t="shared" si="19"/>
        <v>4477806.72</v>
      </c>
      <c r="Y105" s="3"/>
      <c r="Z105" s="68">
        <v>4.0</v>
      </c>
      <c r="AA105" s="69">
        <v>1.0</v>
      </c>
      <c r="AB105" s="18" t="s">
        <v>988</v>
      </c>
      <c r="AC105" s="68">
        <v>4.0</v>
      </c>
      <c r="AD105" s="69">
        <v>1.0</v>
      </c>
      <c r="AE105" s="69">
        <v>40.0</v>
      </c>
      <c r="AF105" s="70" t="s">
        <v>1160</v>
      </c>
      <c r="AG105" s="69">
        <v>198.0</v>
      </c>
      <c r="AH105" s="69">
        <v>70.0</v>
      </c>
      <c r="AI105" s="69">
        <v>12.0</v>
      </c>
      <c r="AJ105" s="29">
        <f t="shared" si="20"/>
        <v>76</v>
      </c>
      <c r="AK105" s="76">
        <f t="shared" si="21"/>
        <v>0.3838383838</v>
      </c>
      <c r="AL105" s="29">
        <f t="shared" si="22"/>
        <v>76</v>
      </c>
      <c r="AM105" s="71">
        <f t="shared" si="23"/>
        <v>0.3838</v>
      </c>
      <c r="AN105" s="71">
        <f t="shared" si="24"/>
        <v>0.4798</v>
      </c>
      <c r="AO105" s="72">
        <f t="shared" si="25"/>
        <v>21.88</v>
      </c>
      <c r="AP105" s="73">
        <f t="shared" si="26"/>
        <v>125328.64</v>
      </c>
      <c r="AQ105" s="3">
        <f t="shared" si="27"/>
        <v>632.9729293</v>
      </c>
      <c r="AR105" s="18"/>
      <c r="AS105" s="18"/>
    </row>
    <row r="106" ht="14.25" customHeight="1">
      <c r="A106" s="68">
        <v>6.0</v>
      </c>
      <c r="B106" s="69">
        <v>3.0</v>
      </c>
      <c r="C106" s="18" t="s">
        <v>990</v>
      </c>
      <c r="D106" s="68">
        <v>6.0</v>
      </c>
      <c r="E106" s="69">
        <v>3.0</v>
      </c>
      <c r="F106" s="69">
        <v>110.0</v>
      </c>
      <c r="G106" s="70" t="s">
        <v>1162</v>
      </c>
      <c r="H106" s="69">
        <v>731.0</v>
      </c>
      <c r="I106" s="69">
        <v>257.0</v>
      </c>
      <c r="J106" s="69">
        <v>75.0</v>
      </c>
      <c r="K106" s="29">
        <f t="shared" si="13"/>
        <v>294.5</v>
      </c>
      <c r="L106" s="71">
        <f t="shared" si="14"/>
        <v>0.4029</v>
      </c>
      <c r="M106" s="71">
        <f t="shared" si="15"/>
        <v>0.5036</v>
      </c>
      <c r="N106" s="72">
        <f t="shared" si="16"/>
        <v>88.99</v>
      </c>
      <c r="O106" s="8">
        <f t="shared" si="17"/>
        <v>509734.72</v>
      </c>
      <c r="P106" s="73"/>
      <c r="Q106" s="22">
        <v>287.0</v>
      </c>
      <c r="R106" s="49">
        <v>6.0</v>
      </c>
      <c r="S106" s="74"/>
      <c r="T106" s="75" t="s">
        <v>150</v>
      </c>
      <c r="U106" s="3">
        <f t="shared" ref="U106:W106" si="119">SUMIF($A$13:$A$2340,$Q106,H$13:H$2340)</f>
        <v>981</v>
      </c>
      <c r="V106" s="3">
        <f t="shared" si="119"/>
        <v>528</v>
      </c>
      <c r="W106" s="3">
        <f t="shared" si="119"/>
        <v>57</v>
      </c>
      <c r="X106" s="3">
        <f t="shared" si="19"/>
        <v>1404849.28</v>
      </c>
      <c r="Y106" s="3"/>
      <c r="Z106" s="68">
        <v>6.0</v>
      </c>
      <c r="AA106" s="69">
        <v>3.0</v>
      </c>
      <c r="AB106" s="18" t="s">
        <v>990</v>
      </c>
      <c r="AC106" s="68">
        <v>6.0</v>
      </c>
      <c r="AD106" s="69">
        <v>3.0</v>
      </c>
      <c r="AE106" s="69">
        <v>110.0</v>
      </c>
      <c r="AF106" s="70" t="s">
        <v>1162</v>
      </c>
      <c r="AG106" s="69">
        <v>731.0</v>
      </c>
      <c r="AH106" s="69">
        <v>257.0</v>
      </c>
      <c r="AI106" s="69">
        <v>75.0</v>
      </c>
      <c r="AJ106" s="29">
        <f t="shared" si="20"/>
        <v>294.5</v>
      </c>
      <c r="AK106" s="76">
        <f t="shared" si="21"/>
        <v>0.402872777</v>
      </c>
      <c r="AL106" s="29">
        <f t="shared" si="22"/>
        <v>294.5</v>
      </c>
      <c r="AM106" s="71">
        <f t="shared" si="23"/>
        <v>0.4029</v>
      </c>
      <c r="AN106" s="71">
        <f t="shared" si="24"/>
        <v>0.5036</v>
      </c>
      <c r="AO106" s="72">
        <f t="shared" si="25"/>
        <v>88.99</v>
      </c>
      <c r="AP106" s="73">
        <f t="shared" si="26"/>
        <v>509734.72</v>
      </c>
      <c r="AQ106" s="3">
        <f t="shared" si="27"/>
        <v>697.3115185</v>
      </c>
      <c r="AR106" s="18"/>
      <c r="AS106" s="18"/>
    </row>
    <row r="107" ht="14.25" customHeight="1">
      <c r="A107" s="68">
        <v>6.0</v>
      </c>
      <c r="B107" s="69">
        <v>3.0</v>
      </c>
      <c r="C107" s="18" t="s">
        <v>990</v>
      </c>
      <c r="D107" s="68">
        <v>6.0</v>
      </c>
      <c r="E107" s="69">
        <v>3.0</v>
      </c>
      <c r="F107" s="69">
        <v>120.0</v>
      </c>
      <c r="G107" s="70" t="s">
        <v>1163</v>
      </c>
      <c r="H107" s="69">
        <v>896.0</v>
      </c>
      <c r="I107" s="69">
        <v>271.0</v>
      </c>
      <c r="J107" s="69">
        <v>101.0</v>
      </c>
      <c r="K107" s="29">
        <f t="shared" si="13"/>
        <v>321.5</v>
      </c>
      <c r="L107" s="71">
        <f t="shared" si="14"/>
        <v>0.3588</v>
      </c>
      <c r="M107" s="71">
        <f t="shared" si="15"/>
        <v>0.4485</v>
      </c>
      <c r="N107" s="72">
        <f t="shared" si="16"/>
        <v>86.52</v>
      </c>
      <c r="O107" s="8">
        <f t="shared" si="17"/>
        <v>495586.56</v>
      </c>
      <c r="P107" s="73"/>
      <c r="Q107" s="22">
        <v>288.0</v>
      </c>
      <c r="R107" s="49">
        <v>6.0</v>
      </c>
      <c r="S107" s="74"/>
      <c r="T107" s="75" t="s">
        <v>1164</v>
      </c>
      <c r="U107" s="3">
        <f t="shared" ref="U107:W107" si="120">SUMIF($A$13:$A$2340,$Q107,H$13:H$2340)</f>
        <v>384</v>
      </c>
      <c r="V107" s="3">
        <f t="shared" si="120"/>
        <v>116</v>
      </c>
      <c r="W107" s="3">
        <f t="shared" si="120"/>
        <v>6</v>
      </c>
      <c r="X107" s="3">
        <f t="shared" si="19"/>
        <v>195840.32</v>
      </c>
      <c r="Y107" s="3"/>
      <c r="Z107" s="68">
        <v>6.0</v>
      </c>
      <c r="AA107" s="69">
        <v>3.0</v>
      </c>
      <c r="AB107" s="18" t="s">
        <v>990</v>
      </c>
      <c r="AC107" s="68">
        <v>6.0</v>
      </c>
      <c r="AD107" s="69">
        <v>3.0</v>
      </c>
      <c r="AE107" s="69">
        <v>120.0</v>
      </c>
      <c r="AF107" s="70" t="s">
        <v>1163</v>
      </c>
      <c r="AG107" s="69">
        <v>896.0</v>
      </c>
      <c r="AH107" s="69">
        <v>271.0</v>
      </c>
      <c r="AI107" s="69">
        <v>101.0</v>
      </c>
      <c r="AJ107" s="29">
        <f t="shared" si="20"/>
        <v>321.5</v>
      </c>
      <c r="AK107" s="76">
        <f t="shared" si="21"/>
        <v>0.3588169643</v>
      </c>
      <c r="AL107" s="29">
        <f t="shared" si="22"/>
        <v>321.5</v>
      </c>
      <c r="AM107" s="71">
        <f t="shared" si="23"/>
        <v>0.3588</v>
      </c>
      <c r="AN107" s="71">
        <f t="shared" si="24"/>
        <v>0.4485</v>
      </c>
      <c r="AO107" s="72">
        <f t="shared" si="25"/>
        <v>86.52</v>
      </c>
      <c r="AP107" s="73">
        <f t="shared" si="26"/>
        <v>495586.56</v>
      </c>
      <c r="AQ107" s="3">
        <f t="shared" si="27"/>
        <v>553.11</v>
      </c>
      <c r="AR107" s="18"/>
      <c r="AS107" s="18"/>
    </row>
    <row r="108" ht="14.25" customHeight="1">
      <c r="A108" s="68">
        <v>6.0</v>
      </c>
      <c r="B108" s="69">
        <v>3.0</v>
      </c>
      <c r="C108" s="18" t="s">
        <v>990</v>
      </c>
      <c r="D108" s="68">
        <v>6.0</v>
      </c>
      <c r="E108" s="69">
        <v>3.0</v>
      </c>
      <c r="F108" s="69">
        <v>303.0</v>
      </c>
      <c r="G108" s="70" t="s">
        <v>1165</v>
      </c>
      <c r="H108" s="69">
        <v>96.0</v>
      </c>
      <c r="I108" s="69">
        <v>36.0</v>
      </c>
      <c r="J108" s="69">
        <v>15.0</v>
      </c>
      <c r="K108" s="29">
        <f t="shared" si="13"/>
        <v>43.5</v>
      </c>
      <c r="L108" s="71">
        <f t="shared" si="14"/>
        <v>0.4531</v>
      </c>
      <c r="M108" s="71">
        <f t="shared" si="15"/>
        <v>0.5664</v>
      </c>
      <c r="N108" s="72">
        <f t="shared" si="16"/>
        <v>14.78</v>
      </c>
      <c r="O108" s="8">
        <f t="shared" si="17"/>
        <v>84659.84</v>
      </c>
      <c r="P108" s="73"/>
      <c r="Q108" s="22">
        <v>294.0</v>
      </c>
      <c r="R108" s="49">
        <v>1.0</v>
      </c>
      <c r="S108" s="74"/>
      <c r="T108" s="75" t="s">
        <v>1166</v>
      </c>
      <c r="U108" s="3">
        <f t="shared" ref="U108:W108" si="121">SUMIF($A$13:$A$2340,$Q108,H$13:H$2340)</f>
        <v>2684</v>
      </c>
      <c r="V108" s="3">
        <f t="shared" si="121"/>
        <v>742</v>
      </c>
      <c r="W108" s="3">
        <f t="shared" si="121"/>
        <v>238</v>
      </c>
      <c r="X108" s="3">
        <f t="shared" si="19"/>
        <v>1205400.32</v>
      </c>
      <c r="Y108" s="3"/>
      <c r="Z108" s="68">
        <v>6.0</v>
      </c>
      <c r="AA108" s="69">
        <v>3.0</v>
      </c>
      <c r="AB108" s="18" t="s">
        <v>990</v>
      </c>
      <c r="AC108" s="68">
        <v>6.0</v>
      </c>
      <c r="AD108" s="69">
        <v>3.0</v>
      </c>
      <c r="AE108" s="69">
        <v>303.0</v>
      </c>
      <c r="AF108" s="70" t="s">
        <v>1165</v>
      </c>
      <c r="AG108" s="69">
        <v>96.0</v>
      </c>
      <c r="AH108" s="69">
        <v>36.0</v>
      </c>
      <c r="AI108" s="69">
        <v>15.0</v>
      </c>
      <c r="AJ108" s="29">
        <f t="shared" si="20"/>
        <v>43.5</v>
      </c>
      <c r="AK108" s="76">
        <f t="shared" si="21"/>
        <v>0.453125</v>
      </c>
      <c r="AL108" s="29">
        <f t="shared" si="22"/>
        <v>43.5</v>
      </c>
      <c r="AM108" s="71">
        <f t="shared" si="23"/>
        <v>0.4531</v>
      </c>
      <c r="AN108" s="71">
        <f t="shared" si="24"/>
        <v>0.5664</v>
      </c>
      <c r="AO108" s="72">
        <f t="shared" si="25"/>
        <v>14.78</v>
      </c>
      <c r="AP108" s="73">
        <f t="shared" si="26"/>
        <v>84659.84</v>
      </c>
      <c r="AQ108" s="3">
        <f t="shared" si="27"/>
        <v>881.8733333</v>
      </c>
      <c r="AR108" s="18"/>
      <c r="AS108" s="18"/>
    </row>
    <row r="109" ht="14.25" customHeight="1">
      <c r="A109" s="68">
        <v>6.0</v>
      </c>
      <c r="B109" s="69">
        <v>3.0</v>
      </c>
      <c r="C109" s="18" t="s">
        <v>990</v>
      </c>
      <c r="D109" s="68">
        <v>6.0</v>
      </c>
      <c r="E109" s="69">
        <v>3.0</v>
      </c>
      <c r="F109" s="69">
        <v>400.0</v>
      </c>
      <c r="G109" s="70" t="s">
        <v>1167</v>
      </c>
      <c r="H109" s="69">
        <v>44.0</v>
      </c>
      <c r="I109" s="69">
        <v>13.0</v>
      </c>
      <c r="J109" s="69">
        <v>3.0</v>
      </c>
      <c r="K109" s="29">
        <f t="shared" si="13"/>
        <v>14.5</v>
      </c>
      <c r="L109" s="71">
        <f t="shared" si="14"/>
        <v>0.3295</v>
      </c>
      <c r="M109" s="71">
        <f t="shared" si="15"/>
        <v>0.4119</v>
      </c>
      <c r="N109" s="72">
        <f t="shared" si="16"/>
        <v>3.58</v>
      </c>
      <c r="O109" s="8">
        <f t="shared" si="17"/>
        <v>20506.24</v>
      </c>
      <c r="P109" s="73"/>
      <c r="Q109" s="22">
        <v>297.0</v>
      </c>
      <c r="R109" s="49">
        <v>1.0</v>
      </c>
      <c r="S109" s="74"/>
      <c r="T109" s="75" t="s">
        <v>1168</v>
      </c>
      <c r="U109" s="3">
        <f t="shared" ref="U109:W109" si="122">SUMIF($A$13:$A$2340,$Q109,H$13:H$2340)</f>
        <v>358</v>
      </c>
      <c r="V109" s="3">
        <f t="shared" si="122"/>
        <v>57</v>
      </c>
      <c r="W109" s="3">
        <f t="shared" si="122"/>
        <v>13</v>
      </c>
      <c r="X109" s="3">
        <f t="shared" si="19"/>
        <v>49375.36</v>
      </c>
      <c r="Y109" s="3"/>
      <c r="Z109" s="68">
        <v>6.0</v>
      </c>
      <c r="AA109" s="69">
        <v>3.0</v>
      </c>
      <c r="AB109" s="18" t="s">
        <v>990</v>
      </c>
      <c r="AC109" s="68">
        <v>6.0</v>
      </c>
      <c r="AD109" s="69">
        <v>3.0</v>
      </c>
      <c r="AE109" s="69">
        <v>400.0</v>
      </c>
      <c r="AF109" s="70" t="s">
        <v>1167</v>
      </c>
      <c r="AG109" s="69">
        <v>44.0</v>
      </c>
      <c r="AH109" s="69">
        <v>13.0</v>
      </c>
      <c r="AI109" s="69">
        <v>3.0</v>
      </c>
      <c r="AJ109" s="29">
        <f t="shared" si="20"/>
        <v>14.5</v>
      </c>
      <c r="AK109" s="76">
        <f t="shared" si="21"/>
        <v>0.3295454545</v>
      </c>
      <c r="AL109" s="29">
        <f t="shared" si="22"/>
        <v>14.5</v>
      </c>
      <c r="AM109" s="71">
        <f t="shared" si="23"/>
        <v>0.3295</v>
      </c>
      <c r="AN109" s="71">
        <f t="shared" si="24"/>
        <v>0.4119</v>
      </c>
      <c r="AO109" s="72">
        <f t="shared" si="25"/>
        <v>3.58</v>
      </c>
      <c r="AP109" s="73">
        <f t="shared" si="26"/>
        <v>20506.24</v>
      </c>
      <c r="AQ109" s="3">
        <f t="shared" si="27"/>
        <v>466.0509091</v>
      </c>
      <c r="AR109" s="18"/>
      <c r="AS109" s="18"/>
    </row>
    <row r="110" ht="14.25" customHeight="1">
      <c r="A110" s="68">
        <v>6.0</v>
      </c>
      <c r="B110" s="69">
        <v>3.0</v>
      </c>
      <c r="C110" s="18" t="s">
        <v>990</v>
      </c>
      <c r="D110" s="68">
        <v>6.0</v>
      </c>
      <c r="E110" s="69">
        <v>3.0</v>
      </c>
      <c r="F110" s="69">
        <v>735.0</v>
      </c>
      <c r="G110" s="70" t="s">
        <v>1169</v>
      </c>
      <c r="H110" s="69">
        <v>736.0</v>
      </c>
      <c r="I110" s="69">
        <v>263.0</v>
      </c>
      <c r="J110" s="69">
        <v>78.0</v>
      </c>
      <c r="K110" s="29">
        <f t="shared" si="13"/>
        <v>302</v>
      </c>
      <c r="L110" s="71">
        <f t="shared" si="14"/>
        <v>0.4103</v>
      </c>
      <c r="M110" s="71">
        <f t="shared" si="15"/>
        <v>0.5129</v>
      </c>
      <c r="N110" s="72">
        <f t="shared" si="16"/>
        <v>92.94</v>
      </c>
      <c r="O110" s="8">
        <f t="shared" si="17"/>
        <v>532360.32</v>
      </c>
      <c r="P110" s="73"/>
      <c r="Q110" s="22">
        <v>299.0</v>
      </c>
      <c r="R110" s="49">
        <v>1.0</v>
      </c>
      <c r="S110" s="74"/>
      <c r="T110" s="75" t="s">
        <v>1170</v>
      </c>
      <c r="U110" s="3">
        <f t="shared" ref="U110:W110" si="123">SUMIF($A$13:$A$2340,$Q110,H$13:H$2340)</f>
        <v>727</v>
      </c>
      <c r="V110" s="3">
        <f t="shared" si="123"/>
        <v>132</v>
      </c>
      <c r="W110" s="3">
        <f t="shared" si="123"/>
        <v>52</v>
      </c>
      <c r="X110" s="3">
        <f t="shared" si="19"/>
        <v>151792</v>
      </c>
      <c r="Y110" s="3"/>
      <c r="Z110" s="68">
        <v>6.0</v>
      </c>
      <c r="AA110" s="69">
        <v>3.0</v>
      </c>
      <c r="AB110" s="18" t="s">
        <v>990</v>
      </c>
      <c r="AC110" s="68">
        <v>6.0</v>
      </c>
      <c r="AD110" s="69">
        <v>3.0</v>
      </c>
      <c r="AE110" s="69">
        <v>735.0</v>
      </c>
      <c r="AF110" s="70" t="s">
        <v>1169</v>
      </c>
      <c r="AG110" s="69">
        <v>736.0</v>
      </c>
      <c r="AH110" s="69">
        <v>263.0</v>
      </c>
      <c r="AI110" s="69">
        <v>78.0</v>
      </c>
      <c r="AJ110" s="29">
        <f t="shared" si="20"/>
        <v>302</v>
      </c>
      <c r="AK110" s="76">
        <f t="shared" si="21"/>
        <v>0.410326087</v>
      </c>
      <c r="AL110" s="29">
        <f t="shared" si="22"/>
        <v>302</v>
      </c>
      <c r="AM110" s="71">
        <f t="shared" si="23"/>
        <v>0.4103</v>
      </c>
      <c r="AN110" s="71">
        <f t="shared" si="24"/>
        <v>0.5129</v>
      </c>
      <c r="AO110" s="72">
        <f t="shared" si="25"/>
        <v>92.94</v>
      </c>
      <c r="AP110" s="73">
        <f t="shared" si="26"/>
        <v>532360.32</v>
      </c>
      <c r="AQ110" s="3">
        <f t="shared" si="27"/>
        <v>723.3156522</v>
      </c>
      <c r="AR110" s="18"/>
      <c r="AS110" s="18"/>
    </row>
    <row r="111" ht="14.25" customHeight="1">
      <c r="A111" s="68">
        <v>6.0</v>
      </c>
      <c r="B111" s="69">
        <v>3.0</v>
      </c>
      <c r="C111" s="18" t="s">
        <v>990</v>
      </c>
      <c r="D111" s="68">
        <v>6.0</v>
      </c>
      <c r="E111" s="69">
        <v>3.0</v>
      </c>
      <c r="F111" s="69">
        <v>737.0</v>
      </c>
      <c r="G111" s="70" t="s">
        <v>1171</v>
      </c>
      <c r="H111" s="69">
        <v>673.0</v>
      </c>
      <c r="I111" s="69">
        <v>310.0</v>
      </c>
      <c r="J111" s="69">
        <v>96.0</v>
      </c>
      <c r="K111" s="29">
        <f t="shared" si="13"/>
        <v>358</v>
      </c>
      <c r="L111" s="71">
        <f t="shared" si="14"/>
        <v>0.5319</v>
      </c>
      <c r="M111" s="71">
        <f t="shared" si="15"/>
        <v>0.6649</v>
      </c>
      <c r="N111" s="72">
        <f t="shared" si="16"/>
        <v>142.82</v>
      </c>
      <c r="O111" s="8">
        <f t="shared" si="17"/>
        <v>818072.96</v>
      </c>
      <c r="P111" s="73"/>
      <c r="Q111" s="22">
        <v>300.0</v>
      </c>
      <c r="R111" s="49">
        <v>1.0</v>
      </c>
      <c r="S111" s="74"/>
      <c r="T111" s="75" t="s">
        <v>1172</v>
      </c>
      <c r="U111" s="3">
        <f t="shared" ref="U111:W111" si="124">SUMIF($A$13:$A$2340,$Q111,H$13:H$2340)</f>
        <v>1080</v>
      </c>
      <c r="V111" s="3">
        <f t="shared" si="124"/>
        <v>154</v>
      </c>
      <c r="W111" s="3">
        <f t="shared" si="124"/>
        <v>35</v>
      </c>
      <c r="X111" s="3">
        <f t="shared" si="19"/>
        <v>123782.08</v>
      </c>
      <c r="Y111" s="3"/>
      <c r="Z111" s="68">
        <v>6.0</v>
      </c>
      <c r="AA111" s="69">
        <v>3.0</v>
      </c>
      <c r="AB111" s="18" t="s">
        <v>990</v>
      </c>
      <c r="AC111" s="68">
        <v>6.0</v>
      </c>
      <c r="AD111" s="69">
        <v>3.0</v>
      </c>
      <c r="AE111" s="69">
        <v>737.0</v>
      </c>
      <c r="AF111" s="70" t="s">
        <v>1171</v>
      </c>
      <c r="AG111" s="69">
        <v>673.0</v>
      </c>
      <c r="AH111" s="69">
        <v>310.0</v>
      </c>
      <c r="AI111" s="69">
        <v>96.0</v>
      </c>
      <c r="AJ111" s="29">
        <f t="shared" si="20"/>
        <v>358</v>
      </c>
      <c r="AK111" s="76">
        <f t="shared" si="21"/>
        <v>0.5319465082</v>
      </c>
      <c r="AL111" s="29">
        <f t="shared" si="22"/>
        <v>358</v>
      </c>
      <c r="AM111" s="71">
        <f t="shared" si="23"/>
        <v>0.5319</v>
      </c>
      <c r="AN111" s="71">
        <f t="shared" si="24"/>
        <v>0.6649</v>
      </c>
      <c r="AO111" s="72">
        <f t="shared" si="25"/>
        <v>142.82</v>
      </c>
      <c r="AP111" s="73">
        <f t="shared" si="26"/>
        <v>818072.96</v>
      </c>
      <c r="AQ111" s="3">
        <f t="shared" si="27"/>
        <v>1215.561605</v>
      </c>
      <c r="AR111" s="18"/>
      <c r="AS111" s="18"/>
    </row>
    <row r="112" ht="14.25" customHeight="1">
      <c r="A112" s="68">
        <v>11.0</v>
      </c>
      <c r="B112" s="69">
        <v>1.0</v>
      </c>
      <c r="C112" s="18" t="s">
        <v>992</v>
      </c>
      <c r="D112" s="68">
        <v>11.0</v>
      </c>
      <c r="E112" s="69">
        <v>1.0</v>
      </c>
      <c r="F112" s="69">
        <v>1.0</v>
      </c>
      <c r="G112" s="70" t="s">
        <v>1173</v>
      </c>
      <c r="H112" s="69">
        <v>2272.0</v>
      </c>
      <c r="I112" s="69">
        <v>398.0</v>
      </c>
      <c r="J112" s="69">
        <v>165.0</v>
      </c>
      <c r="K112" s="29">
        <f t="shared" si="13"/>
        <v>480.5</v>
      </c>
      <c r="L112" s="71">
        <f t="shared" si="14"/>
        <v>0.2115</v>
      </c>
      <c r="M112" s="71">
        <f t="shared" si="15"/>
        <v>0.2644</v>
      </c>
      <c r="N112" s="72">
        <f t="shared" si="16"/>
        <v>76.23</v>
      </c>
      <c r="O112" s="8">
        <f t="shared" si="17"/>
        <v>436645.44</v>
      </c>
      <c r="P112" s="73"/>
      <c r="Q112" s="22">
        <v>306.0</v>
      </c>
      <c r="R112" s="49">
        <v>1.0</v>
      </c>
      <c r="S112" s="74"/>
      <c r="T112" s="75" t="s">
        <v>1174</v>
      </c>
      <c r="U112" s="3">
        <f t="shared" ref="U112:W112" si="125">SUMIF($A$13:$A$2340,$Q112,H$13:H$2340)</f>
        <v>352</v>
      </c>
      <c r="V112" s="3">
        <f t="shared" si="125"/>
        <v>160</v>
      </c>
      <c r="W112" s="3">
        <f t="shared" si="125"/>
        <v>30</v>
      </c>
      <c r="X112" s="3">
        <f t="shared" si="19"/>
        <v>379995.52</v>
      </c>
      <c r="Y112" s="3"/>
      <c r="Z112" s="68">
        <v>11.0</v>
      </c>
      <c r="AA112" s="69">
        <v>1.0</v>
      </c>
      <c r="AB112" s="18" t="s">
        <v>992</v>
      </c>
      <c r="AC112" s="68">
        <v>11.0</v>
      </c>
      <c r="AD112" s="69">
        <v>1.0</v>
      </c>
      <c r="AE112" s="69">
        <v>1.0</v>
      </c>
      <c r="AF112" s="70" t="s">
        <v>1173</v>
      </c>
      <c r="AG112" s="69">
        <v>2272.0</v>
      </c>
      <c r="AH112" s="69">
        <v>398.0</v>
      </c>
      <c r="AI112" s="69">
        <v>165.0</v>
      </c>
      <c r="AJ112" s="29">
        <f t="shared" si="20"/>
        <v>480.5</v>
      </c>
      <c r="AK112" s="76">
        <f t="shared" si="21"/>
        <v>0.2114876761</v>
      </c>
      <c r="AL112" s="29">
        <f t="shared" si="22"/>
        <v>480.5</v>
      </c>
      <c r="AM112" s="71">
        <f t="shared" si="23"/>
        <v>0.2115</v>
      </c>
      <c r="AN112" s="71">
        <f t="shared" si="24"/>
        <v>0.2644</v>
      </c>
      <c r="AO112" s="72">
        <f t="shared" si="25"/>
        <v>76.23</v>
      </c>
      <c r="AP112" s="73">
        <f t="shared" si="26"/>
        <v>436645.44</v>
      </c>
      <c r="AQ112" s="3">
        <f t="shared" si="27"/>
        <v>192.185493</v>
      </c>
      <c r="AR112" s="18"/>
      <c r="AS112" s="18"/>
    </row>
    <row r="113" ht="14.25" customHeight="1">
      <c r="A113" s="68">
        <v>11.0</v>
      </c>
      <c r="B113" s="69">
        <v>1.0</v>
      </c>
      <c r="C113" s="18" t="s">
        <v>992</v>
      </c>
      <c r="D113" s="68">
        <v>11.0</v>
      </c>
      <c r="E113" s="69">
        <v>1.0</v>
      </c>
      <c r="F113" s="69">
        <v>2.0</v>
      </c>
      <c r="G113" s="70" t="s">
        <v>1175</v>
      </c>
      <c r="H113" s="69">
        <v>2332.0</v>
      </c>
      <c r="I113" s="69">
        <v>717.0</v>
      </c>
      <c r="J113" s="69">
        <v>185.0</v>
      </c>
      <c r="K113" s="29">
        <f t="shared" si="13"/>
        <v>809.5</v>
      </c>
      <c r="L113" s="71">
        <f t="shared" si="14"/>
        <v>0.3471</v>
      </c>
      <c r="M113" s="71">
        <f t="shared" si="15"/>
        <v>0.4339</v>
      </c>
      <c r="N113" s="72">
        <f t="shared" si="16"/>
        <v>210.75</v>
      </c>
      <c r="O113" s="8">
        <f t="shared" si="17"/>
        <v>1207176</v>
      </c>
      <c r="P113" s="73"/>
      <c r="Q113" s="22">
        <v>308.0</v>
      </c>
      <c r="R113" s="49">
        <v>1.0</v>
      </c>
      <c r="S113" s="74"/>
      <c r="T113" s="75" t="s">
        <v>1176</v>
      </c>
      <c r="U113" s="3">
        <f t="shared" ref="U113:W113" si="126">SUMIF($A$13:$A$2340,$Q113,H$13:H$2340)</f>
        <v>596</v>
      </c>
      <c r="V113" s="3">
        <f t="shared" si="126"/>
        <v>200</v>
      </c>
      <c r="W113" s="3">
        <f t="shared" si="126"/>
        <v>75</v>
      </c>
      <c r="X113" s="3">
        <f t="shared" si="19"/>
        <v>407146.24</v>
      </c>
      <c r="Y113" s="3"/>
      <c r="Z113" s="68">
        <v>11.0</v>
      </c>
      <c r="AA113" s="69">
        <v>1.0</v>
      </c>
      <c r="AB113" s="18" t="s">
        <v>992</v>
      </c>
      <c r="AC113" s="68">
        <v>11.0</v>
      </c>
      <c r="AD113" s="69">
        <v>1.0</v>
      </c>
      <c r="AE113" s="69">
        <v>2.0</v>
      </c>
      <c r="AF113" s="70" t="s">
        <v>1175</v>
      </c>
      <c r="AG113" s="69">
        <v>2332.0</v>
      </c>
      <c r="AH113" s="69">
        <v>717.0</v>
      </c>
      <c r="AI113" s="69">
        <v>185.0</v>
      </c>
      <c r="AJ113" s="29">
        <f t="shared" si="20"/>
        <v>809.5</v>
      </c>
      <c r="AK113" s="76">
        <f t="shared" si="21"/>
        <v>0.3471269297</v>
      </c>
      <c r="AL113" s="29">
        <f t="shared" si="22"/>
        <v>809.5</v>
      </c>
      <c r="AM113" s="71">
        <f t="shared" si="23"/>
        <v>0.3471</v>
      </c>
      <c r="AN113" s="71">
        <f t="shared" si="24"/>
        <v>0.4339</v>
      </c>
      <c r="AO113" s="72">
        <f t="shared" si="25"/>
        <v>210.75</v>
      </c>
      <c r="AP113" s="73">
        <f t="shared" si="26"/>
        <v>1207176</v>
      </c>
      <c r="AQ113" s="3">
        <f t="shared" si="27"/>
        <v>517.6569468</v>
      </c>
      <c r="AR113" s="18"/>
      <c r="AS113" s="18"/>
    </row>
    <row r="114" ht="14.25" customHeight="1">
      <c r="A114" s="68">
        <v>11.0</v>
      </c>
      <c r="B114" s="69">
        <v>1.0</v>
      </c>
      <c r="C114" s="18" t="s">
        <v>992</v>
      </c>
      <c r="D114" s="68">
        <v>11.0</v>
      </c>
      <c r="E114" s="69">
        <v>1.0</v>
      </c>
      <c r="F114" s="69">
        <v>3.0</v>
      </c>
      <c r="G114" s="70" t="s">
        <v>1177</v>
      </c>
      <c r="H114" s="69">
        <v>1750.0</v>
      </c>
      <c r="I114" s="69">
        <v>406.0</v>
      </c>
      <c r="J114" s="69">
        <v>141.0</v>
      </c>
      <c r="K114" s="29">
        <f t="shared" si="13"/>
        <v>476.5</v>
      </c>
      <c r="L114" s="71">
        <f t="shared" si="14"/>
        <v>0.2723</v>
      </c>
      <c r="M114" s="71">
        <f t="shared" si="15"/>
        <v>0.3404</v>
      </c>
      <c r="N114" s="72">
        <f t="shared" si="16"/>
        <v>97.32</v>
      </c>
      <c r="O114" s="8">
        <f t="shared" si="17"/>
        <v>557448.96</v>
      </c>
      <c r="P114" s="73"/>
      <c r="Q114" s="22">
        <v>309.0</v>
      </c>
      <c r="R114" s="49">
        <v>1.0</v>
      </c>
      <c r="S114" s="74"/>
      <c r="T114" s="75" t="s">
        <v>1178</v>
      </c>
      <c r="U114" s="3">
        <f t="shared" ref="U114:W114" si="127">SUMIF($A$13:$A$2340,$Q114,H$13:H$2340)</f>
        <v>1674</v>
      </c>
      <c r="V114" s="3">
        <f t="shared" si="127"/>
        <v>577</v>
      </c>
      <c r="W114" s="3">
        <f t="shared" si="127"/>
        <v>149</v>
      </c>
      <c r="X114" s="3">
        <f t="shared" si="19"/>
        <v>1106649.6</v>
      </c>
      <c r="Y114" s="3"/>
      <c r="Z114" s="68">
        <v>11.0</v>
      </c>
      <c r="AA114" s="69">
        <v>1.0</v>
      </c>
      <c r="AB114" s="18" t="s">
        <v>992</v>
      </c>
      <c r="AC114" s="68">
        <v>11.0</v>
      </c>
      <c r="AD114" s="69">
        <v>1.0</v>
      </c>
      <c r="AE114" s="69">
        <v>3.0</v>
      </c>
      <c r="AF114" s="70" t="s">
        <v>1177</v>
      </c>
      <c r="AG114" s="69">
        <v>1750.0</v>
      </c>
      <c r="AH114" s="69">
        <v>406.0</v>
      </c>
      <c r="AI114" s="69">
        <v>141.0</v>
      </c>
      <c r="AJ114" s="29">
        <f t="shared" si="20"/>
        <v>476.5</v>
      </c>
      <c r="AK114" s="76">
        <f t="shared" si="21"/>
        <v>0.2722857143</v>
      </c>
      <c r="AL114" s="29">
        <f t="shared" si="22"/>
        <v>476.5</v>
      </c>
      <c r="AM114" s="71">
        <f t="shared" si="23"/>
        <v>0.2723</v>
      </c>
      <c r="AN114" s="71">
        <f t="shared" si="24"/>
        <v>0.3404</v>
      </c>
      <c r="AO114" s="72">
        <f t="shared" si="25"/>
        <v>97.32</v>
      </c>
      <c r="AP114" s="73">
        <f t="shared" si="26"/>
        <v>557448.96</v>
      </c>
      <c r="AQ114" s="3">
        <f t="shared" si="27"/>
        <v>318.5422629</v>
      </c>
      <c r="AR114" s="18"/>
      <c r="AS114" s="18"/>
    </row>
    <row r="115" ht="14.25" customHeight="1">
      <c r="A115" s="68">
        <v>11.0</v>
      </c>
      <c r="B115" s="69">
        <v>1.0</v>
      </c>
      <c r="C115" s="18" t="s">
        <v>992</v>
      </c>
      <c r="D115" s="68">
        <v>11.0</v>
      </c>
      <c r="E115" s="69">
        <v>1.0</v>
      </c>
      <c r="F115" s="69">
        <v>4.0</v>
      </c>
      <c r="G115" s="70" t="s">
        <v>1179</v>
      </c>
      <c r="H115" s="69">
        <v>1521.0</v>
      </c>
      <c r="I115" s="69">
        <v>581.0</v>
      </c>
      <c r="J115" s="69">
        <v>146.0</v>
      </c>
      <c r="K115" s="29">
        <f t="shared" si="13"/>
        <v>654</v>
      </c>
      <c r="L115" s="71">
        <f t="shared" si="14"/>
        <v>0.43</v>
      </c>
      <c r="M115" s="71">
        <f t="shared" si="15"/>
        <v>0.5375</v>
      </c>
      <c r="N115" s="72">
        <f t="shared" si="16"/>
        <v>210.92</v>
      </c>
      <c r="O115" s="8">
        <f t="shared" si="17"/>
        <v>1208149.76</v>
      </c>
      <c r="P115" s="73"/>
      <c r="Q115" s="22">
        <v>314.0</v>
      </c>
      <c r="R115" s="49">
        <v>1.0</v>
      </c>
      <c r="S115" s="74"/>
      <c r="T115" s="75" t="s">
        <v>1180</v>
      </c>
      <c r="U115" s="3">
        <f t="shared" ref="U115:W115" si="128">SUMIF($A$13:$A$2340,$Q115,H$13:H$2340)</f>
        <v>747</v>
      </c>
      <c r="V115" s="3">
        <f t="shared" si="128"/>
        <v>179</v>
      </c>
      <c r="W115" s="3">
        <f t="shared" si="128"/>
        <v>76</v>
      </c>
      <c r="X115" s="3">
        <f t="shared" si="19"/>
        <v>275459.52</v>
      </c>
      <c r="Y115" s="3"/>
      <c r="Z115" s="68">
        <v>11.0</v>
      </c>
      <c r="AA115" s="69">
        <v>1.0</v>
      </c>
      <c r="AB115" s="18" t="s">
        <v>992</v>
      </c>
      <c r="AC115" s="68">
        <v>11.0</v>
      </c>
      <c r="AD115" s="69">
        <v>1.0</v>
      </c>
      <c r="AE115" s="69">
        <v>4.0</v>
      </c>
      <c r="AF115" s="70" t="s">
        <v>1179</v>
      </c>
      <c r="AG115" s="69">
        <v>1521.0</v>
      </c>
      <c r="AH115" s="69">
        <v>581.0</v>
      </c>
      <c r="AI115" s="69">
        <v>146.0</v>
      </c>
      <c r="AJ115" s="29">
        <f t="shared" si="20"/>
        <v>654</v>
      </c>
      <c r="AK115" s="76">
        <f t="shared" si="21"/>
        <v>0.4299802761</v>
      </c>
      <c r="AL115" s="29">
        <f t="shared" si="22"/>
        <v>654</v>
      </c>
      <c r="AM115" s="71">
        <f t="shared" si="23"/>
        <v>0.43</v>
      </c>
      <c r="AN115" s="71">
        <f t="shared" si="24"/>
        <v>0.5375</v>
      </c>
      <c r="AO115" s="72">
        <f t="shared" si="25"/>
        <v>210.92</v>
      </c>
      <c r="AP115" s="73">
        <f t="shared" si="26"/>
        <v>1208149.76</v>
      </c>
      <c r="AQ115" s="3">
        <f t="shared" si="27"/>
        <v>794.3127942</v>
      </c>
      <c r="AR115" s="18"/>
      <c r="AS115" s="18"/>
    </row>
    <row r="116" ht="14.25" customHeight="1">
      <c r="A116" s="68">
        <v>11.0</v>
      </c>
      <c r="B116" s="69">
        <v>1.0</v>
      </c>
      <c r="C116" s="18" t="s">
        <v>992</v>
      </c>
      <c r="D116" s="68">
        <v>11.0</v>
      </c>
      <c r="E116" s="69">
        <v>1.0</v>
      </c>
      <c r="F116" s="69">
        <v>6.0</v>
      </c>
      <c r="G116" s="70" t="s">
        <v>1181</v>
      </c>
      <c r="H116" s="69">
        <v>1947.0</v>
      </c>
      <c r="I116" s="69">
        <v>456.0</v>
      </c>
      <c r="J116" s="69">
        <v>166.0</v>
      </c>
      <c r="K116" s="29">
        <f t="shared" si="13"/>
        <v>539</v>
      </c>
      <c r="L116" s="71">
        <f t="shared" si="14"/>
        <v>0.2768</v>
      </c>
      <c r="M116" s="71">
        <f t="shared" si="15"/>
        <v>0.346</v>
      </c>
      <c r="N116" s="72">
        <f t="shared" si="16"/>
        <v>111.9</v>
      </c>
      <c r="O116" s="8">
        <f t="shared" si="17"/>
        <v>640963.2</v>
      </c>
      <c r="P116" s="73"/>
      <c r="Q116" s="22">
        <v>316.0</v>
      </c>
      <c r="R116" s="49">
        <v>1.0</v>
      </c>
      <c r="S116" s="74"/>
      <c r="T116" s="75" t="s">
        <v>1182</v>
      </c>
      <c r="U116" s="3">
        <f t="shared" ref="U116:W116" si="129">SUMIF($A$13:$A$2340,$Q116,H$13:H$2340)</f>
        <v>1057</v>
      </c>
      <c r="V116" s="3">
        <f t="shared" si="129"/>
        <v>362</v>
      </c>
      <c r="W116" s="3">
        <f t="shared" si="129"/>
        <v>84</v>
      </c>
      <c r="X116" s="3">
        <f t="shared" si="19"/>
        <v>683808.64</v>
      </c>
      <c r="Y116" s="3"/>
      <c r="Z116" s="68">
        <v>11.0</v>
      </c>
      <c r="AA116" s="69">
        <v>1.0</v>
      </c>
      <c r="AB116" s="18" t="s">
        <v>992</v>
      </c>
      <c r="AC116" s="68">
        <v>11.0</v>
      </c>
      <c r="AD116" s="69">
        <v>1.0</v>
      </c>
      <c r="AE116" s="69">
        <v>6.0</v>
      </c>
      <c r="AF116" s="70" t="s">
        <v>1181</v>
      </c>
      <c r="AG116" s="69">
        <v>1947.0</v>
      </c>
      <c r="AH116" s="69">
        <v>456.0</v>
      </c>
      <c r="AI116" s="69">
        <v>166.0</v>
      </c>
      <c r="AJ116" s="29">
        <f t="shared" si="20"/>
        <v>539</v>
      </c>
      <c r="AK116" s="76">
        <f t="shared" si="21"/>
        <v>0.2768361582</v>
      </c>
      <c r="AL116" s="29">
        <f t="shared" si="22"/>
        <v>539</v>
      </c>
      <c r="AM116" s="71">
        <f t="shared" si="23"/>
        <v>0.2768</v>
      </c>
      <c r="AN116" s="71">
        <f t="shared" si="24"/>
        <v>0.346</v>
      </c>
      <c r="AO116" s="72">
        <f t="shared" si="25"/>
        <v>111.9</v>
      </c>
      <c r="AP116" s="73">
        <f t="shared" si="26"/>
        <v>640963.2</v>
      </c>
      <c r="AQ116" s="3">
        <f t="shared" si="27"/>
        <v>329.205547</v>
      </c>
      <c r="AR116" s="18"/>
      <c r="AS116" s="18"/>
    </row>
    <row r="117" ht="14.25" customHeight="1">
      <c r="A117" s="68">
        <v>11.0</v>
      </c>
      <c r="B117" s="69">
        <v>1.0</v>
      </c>
      <c r="C117" s="18" t="s">
        <v>992</v>
      </c>
      <c r="D117" s="68">
        <v>11.0</v>
      </c>
      <c r="E117" s="69">
        <v>1.0</v>
      </c>
      <c r="F117" s="69">
        <v>90.0</v>
      </c>
      <c r="G117" s="70" t="s">
        <v>1183</v>
      </c>
      <c r="H117" s="69">
        <v>1335.0</v>
      </c>
      <c r="I117" s="69">
        <v>296.0</v>
      </c>
      <c r="J117" s="69">
        <v>114.0</v>
      </c>
      <c r="K117" s="29">
        <f t="shared" si="13"/>
        <v>353</v>
      </c>
      <c r="L117" s="71">
        <f t="shared" si="14"/>
        <v>0.2644</v>
      </c>
      <c r="M117" s="71">
        <f t="shared" si="15"/>
        <v>0.3305</v>
      </c>
      <c r="N117" s="72">
        <f t="shared" si="16"/>
        <v>70</v>
      </c>
      <c r="O117" s="8">
        <f t="shared" si="17"/>
        <v>400960</v>
      </c>
      <c r="P117" s="73"/>
      <c r="Q117" s="22">
        <v>317.0</v>
      </c>
      <c r="R117" s="49">
        <v>1.0</v>
      </c>
      <c r="S117" s="74"/>
      <c r="T117" s="75" t="s">
        <v>1184</v>
      </c>
      <c r="U117" s="3">
        <f t="shared" ref="U117:W117" si="130">SUMIF($A$13:$A$2340,$Q117,H$13:H$2340)</f>
        <v>914</v>
      </c>
      <c r="V117" s="3">
        <f t="shared" si="130"/>
        <v>523</v>
      </c>
      <c r="W117" s="3">
        <f t="shared" si="130"/>
        <v>87</v>
      </c>
      <c r="X117" s="3">
        <f t="shared" si="19"/>
        <v>1507036.8</v>
      </c>
      <c r="Y117" s="3"/>
      <c r="Z117" s="68">
        <v>11.0</v>
      </c>
      <c r="AA117" s="69">
        <v>1.0</v>
      </c>
      <c r="AB117" s="18" t="s">
        <v>992</v>
      </c>
      <c r="AC117" s="68">
        <v>11.0</v>
      </c>
      <c r="AD117" s="69">
        <v>1.0</v>
      </c>
      <c r="AE117" s="69">
        <v>90.0</v>
      </c>
      <c r="AF117" s="70" t="s">
        <v>1183</v>
      </c>
      <c r="AG117" s="69">
        <v>1335.0</v>
      </c>
      <c r="AH117" s="69">
        <v>296.0</v>
      </c>
      <c r="AI117" s="69">
        <v>114.0</v>
      </c>
      <c r="AJ117" s="29">
        <f t="shared" si="20"/>
        <v>353</v>
      </c>
      <c r="AK117" s="76">
        <f t="shared" si="21"/>
        <v>0.2644194757</v>
      </c>
      <c r="AL117" s="29">
        <f t="shared" si="22"/>
        <v>353</v>
      </c>
      <c r="AM117" s="71">
        <f t="shared" si="23"/>
        <v>0.2644</v>
      </c>
      <c r="AN117" s="71">
        <f t="shared" si="24"/>
        <v>0.3305</v>
      </c>
      <c r="AO117" s="72">
        <f t="shared" si="25"/>
        <v>70</v>
      </c>
      <c r="AP117" s="73">
        <f t="shared" si="26"/>
        <v>400960</v>
      </c>
      <c r="AQ117" s="3">
        <f t="shared" si="27"/>
        <v>300.3445693</v>
      </c>
      <c r="AR117" s="18"/>
      <c r="AS117" s="18"/>
    </row>
    <row r="118" ht="14.25" customHeight="1">
      <c r="A118" s="68">
        <v>11.0</v>
      </c>
      <c r="B118" s="69">
        <v>1.0</v>
      </c>
      <c r="C118" s="18" t="s">
        <v>992</v>
      </c>
      <c r="D118" s="68">
        <v>11.0</v>
      </c>
      <c r="E118" s="69">
        <v>1.0</v>
      </c>
      <c r="F118" s="69">
        <v>91.0</v>
      </c>
      <c r="G118" s="70" t="s">
        <v>1185</v>
      </c>
      <c r="H118" s="69">
        <v>2940.0</v>
      </c>
      <c r="I118" s="69">
        <v>503.0</v>
      </c>
      <c r="J118" s="69">
        <v>182.0</v>
      </c>
      <c r="K118" s="29">
        <f t="shared" si="13"/>
        <v>594</v>
      </c>
      <c r="L118" s="71">
        <f t="shared" si="14"/>
        <v>0.202</v>
      </c>
      <c r="M118" s="71">
        <f t="shared" si="15"/>
        <v>0.2525</v>
      </c>
      <c r="N118" s="72">
        <f t="shared" si="16"/>
        <v>89.99</v>
      </c>
      <c r="O118" s="8">
        <f t="shared" si="17"/>
        <v>515462.72</v>
      </c>
      <c r="P118" s="73"/>
      <c r="Q118" s="22">
        <v>318.0</v>
      </c>
      <c r="R118" s="49">
        <v>1.0</v>
      </c>
      <c r="S118" s="74"/>
      <c r="T118" s="75" t="s">
        <v>1186</v>
      </c>
      <c r="U118" s="3">
        <f t="shared" ref="U118:W118" si="131">SUMIF($A$13:$A$2340,$Q118,H$13:H$2340)</f>
        <v>3962</v>
      </c>
      <c r="V118" s="3">
        <f t="shared" si="131"/>
        <v>1028</v>
      </c>
      <c r="W118" s="3">
        <f t="shared" si="131"/>
        <v>312</v>
      </c>
      <c r="X118" s="3">
        <f t="shared" si="19"/>
        <v>1679506.88</v>
      </c>
      <c r="Y118" s="3"/>
      <c r="Z118" s="68">
        <v>11.0</v>
      </c>
      <c r="AA118" s="69">
        <v>1.0</v>
      </c>
      <c r="AB118" s="18" t="s">
        <v>992</v>
      </c>
      <c r="AC118" s="68">
        <v>11.0</v>
      </c>
      <c r="AD118" s="69">
        <v>1.0</v>
      </c>
      <c r="AE118" s="69">
        <v>91.0</v>
      </c>
      <c r="AF118" s="70" t="s">
        <v>1185</v>
      </c>
      <c r="AG118" s="69">
        <v>2940.0</v>
      </c>
      <c r="AH118" s="69">
        <v>503.0</v>
      </c>
      <c r="AI118" s="69">
        <v>182.0</v>
      </c>
      <c r="AJ118" s="29">
        <f t="shared" si="20"/>
        <v>594</v>
      </c>
      <c r="AK118" s="76">
        <f t="shared" si="21"/>
        <v>0.2020408163</v>
      </c>
      <c r="AL118" s="29">
        <f t="shared" si="22"/>
        <v>594</v>
      </c>
      <c r="AM118" s="71">
        <f t="shared" si="23"/>
        <v>0.202</v>
      </c>
      <c r="AN118" s="71">
        <f t="shared" si="24"/>
        <v>0.2525</v>
      </c>
      <c r="AO118" s="72">
        <f t="shared" si="25"/>
        <v>89.99</v>
      </c>
      <c r="AP118" s="73">
        <f t="shared" si="26"/>
        <v>515462.72</v>
      </c>
      <c r="AQ118" s="3">
        <f t="shared" si="27"/>
        <v>175.3274558</v>
      </c>
      <c r="AR118" s="18"/>
      <c r="AS118" s="18"/>
    </row>
    <row r="119" ht="14.25" customHeight="1">
      <c r="A119" s="68">
        <v>11.0</v>
      </c>
      <c r="B119" s="69">
        <v>1.0</v>
      </c>
      <c r="C119" s="18" t="s">
        <v>992</v>
      </c>
      <c r="D119" s="68">
        <v>11.0</v>
      </c>
      <c r="E119" s="69">
        <v>1.0</v>
      </c>
      <c r="F119" s="69">
        <v>94.0</v>
      </c>
      <c r="G119" s="70" t="s">
        <v>1187</v>
      </c>
      <c r="H119" s="69">
        <v>1679.0</v>
      </c>
      <c r="I119" s="69">
        <v>134.0</v>
      </c>
      <c r="J119" s="69">
        <v>52.0</v>
      </c>
      <c r="K119" s="29">
        <f t="shared" si="13"/>
        <v>160</v>
      </c>
      <c r="L119" s="71">
        <f t="shared" si="14"/>
        <v>0.0953</v>
      </c>
      <c r="M119" s="71">
        <f t="shared" si="15"/>
        <v>0.1191</v>
      </c>
      <c r="N119" s="72">
        <f t="shared" si="16"/>
        <v>11.43</v>
      </c>
      <c r="O119" s="8">
        <f t="shared" si="17"/>
        <v>65471.04</v>
      </c>
      <c r="P119" s="73"/>
      <c r="Q119" s="22">
        <v>319.0</v>
      </c>
      <c r="R119" s="49">
        <v>1.0</v>
      </c>
      <c r="S119" s="74"/>
      <c r="T119" s="75" t="s">
        <v>1188</v>
      </c>
      <c r="U119" s="3">
        <f t="shared" ref="U119:W119" si="132">SUMIF($A$13:$A$2340,$Q119,H$13:H$2340)</f>
        <v>584</v>
      </c>
      <c r="V119" s="3">
        <f t="shared" si="132"/>
        <v>220</v>
      </c>
      <c r="W119" s="3">
        <f t="shared" si="132"/>
        <v>49</v>
      </c>
      <c r="X119" s="3">
        <f t="shared" si="19"/>
        <v>445065.6</v>
      </c>
      <c r="Y119" s="3"/>
      <c r="Z119" s="68">
        <v>11.0</v>
      </c>
      <c r="AA119" s="69">
        <v>1.0</v>
      </c>
      <c r="AB119" s="18" t="s">
        <v>992</v>
      </c>
      <c r="AC119" s="68">
        <v>11.0</v>
      </c>
      <c r="AD119" s="69">
        <v>1.0</v>
      </c>
      <c r="AE119" s="69">
        <v>94.0</v>
      </c>
      <c r="AF119" s="70" t="s">
        <v>1187</v>
      </c>
      <c r="AG119" s="69">
        <v>1679.0</v>
      </c>
      <c r="AH119" s="69">
        <v>134.0</v>
      </c>
      <c r="AI119" s="69">
        <v>52.0</v>
      </c>
      <c r="AJ119" s="29">
        <f t="shared" si="20"/>
        <v>160</v>
      </c>
      <c r="AK119" s="76">
        <f t="shared" si="21"/>
        <v>0.09529481834</v>
      </c>
      <c r="AL119" s="29">
        <f t="shared" si="22"/>
        <v>160</v>
      </c>
      <c r="AM119" s="71">
        <f t="shared" si="23"/>
        <v>0.0953</v>
      </c>
      <c r="AN119" s="71">
        <f t="shared" si="24"/>
        <v>0.1191</v>
      </c>
      <c r="AO119" s="72">
        <f t="shared" si="25"/>
        <v>11.43</v>
      </c>
      <c r="AP119" s="73">
        <f t="shared" si="26"/>
        <v>65471.04</v>
      </c>
      <c r="AQ119" s="3">
        <f t="shared" si="27"/>
        <v>38.9940679</v>
      </c>
      <c r="AR119" s="18"/>
      <c r="AS119" s="18"/>
    </row>
    <row r="120" ht="14.25" customHeight="1">
      <c r="A120" s="68">
        <v>11.0</v>
      </c>
      <c r="B120" s="69">
        <v>1.0</v>
      </c>
      <c r="C120" s="18" t="s">
        <v>992</v>
      </c>
      <c r="D120" s="68">
        <v>11.0</v>
      </c>
      <c r="E120" s="69">
        <v>1.0</v>
      </c>
      <c r="F120" s="69">
        <v>110.0</v>
      </c>
      <c r="G120" s="70" t="s">
        <v>1189</v>
      </c>
      <c r="H120" s="69">
        <v>148.0</v>
      </c>
      <c r="I120" s="69">
        <v>72.0</v>
      </c>
      <c r="J120" s="69">
        <v>10.0</v>
      </c>
      <c r="K120" s="29">
        <f t="shared" si="13"/>
        <v>77</v>
      </c>
      <c r="L120" s="71">
        <f t="shared" si="14"/>
        <v>0.5203</v>
      </c>
      <c r="M120" s="71">
        <f t="shared" si="15"/>
        <v>0.6504</v>
      </c>
      <c r="N120" s="72">
        <f t="shared" si="16"/>
        <v>30.05</v>
      </c>
      <c r="O120" s="8">
        <f t="shared" si="17"/>
        <v>172126.4</v>
      </c>
      <c r="P120" s="73"/>
      <c r="Q120" s="22">
        <v>323.0</v>
      </c>
      <c r="R120" s="49">
        <v>2.0</v>
      </c>
      <c r="S120" s="74"/>
      <c r="T120" s="75" t="s">
        <v>1190</v>
      </c>
      <c r="U120" s="3">
        <f t="shared" ref="U120:W120" si="133">SUMIF($A$13:$A$2340,$Q120,H$13:H$2340)</f>
        <v>0</v>
      </c>
      <c r="V120" s="3">
        <f t="shared" si="133"/>
        <v>0</v>
      </c>
      <c r="W120" s="3">
        <f t="shared" si="133"/>
        <v>0</v>
      </c>
      <c r="X120" s="3">
        <f t="shared" si="19"/>
        <v>0</v>
      </c>
      <c r="Y120" s="3"/>
      <c r="Z120" s="68">
        <v>11.0</v>
      </c>
      <c r="AA120" s="69">
        <v>1.0</v>
      </c>
      <c r="AB120" s="18" t="s">
        <v>992</v>
      </c>
      <c r="AC120" s="68">
        <v>11.0</v>
      </c>
      <c r="AD120" s="69">
        <v>1.0</v>
      </c>
      <c r="AE120" s="69">
        <v>110.0</v>
      </c>
      <c r="AF120" s="70" t="s">
        <v>1189</v>
      </c>
      <c r="AG120" s="69">
        <v>148.0</v>
      </c>
      <c r="AH120" s="69">
        <v>72.0</v>
      </c>
      <c r="AI120" s="69">
        <v>10.0</v>
      </c>
      <c r="AJ120" s="29">
        <f t="shared" si="20"/>
        <v>77</v>
      </c>
      <c r="AK120" s="76">
        <f t="shared" si="21"/>
        <v>0.5202702703</v>
      </c>
      <c r="AL120" s="29">
        <f t="shared" si="22"/>
        <v>77</v>
      </c>
      <c r="AM120" s="71">
        <f t="shared" si="23"/>
        <v>0.5203</v>
      </c>
      <c r="AN120" s="71">
        <f t="shared" si="24"/>
        <v>0.6504</v>
      </c>
      <c r="AO120" s="72">
        <f t="shared" si="25"/>
        <v>30.05</v>
      </c>
      <c r="AP120" s="73">
        <f t="shared" si="26"/>
        <v>172126.4</v>
      </c>
      <c r="AQ120" s="3">
        <f t="shared" si="27"/>
        <v>1163.016216</v>
      </c>
      <c r="AR120" s="18"/>
      <c r="AS120" s="18"/>
    </row>
    <row r="121" ht="14.25" customHeight="1">
      <c r="A121" s="68">
        <v>11.0</v>
      </c>
      <c r="B121" s="69">
        <v>1.0</v>
      </c>
      <c r="C121" s="18" t="s">
        <v>992</v>
      </c>
      <c r="D121" s="68">
        <v>11.0</v>
      </c>
      <c r="E121" s="69">
        <v>1.0</v>
      </c>
      <c r="F121" s="69">
        <v>192.0</v>
      </c>
      <c r="G121" s="70" t="s">
        <v>1191</v>
      </c>
      <c r="H121" s="69">
        <v>2931.0</v>
      </c>
      <c r="I121" s="69">
        <v>543.0</v>
      </c>
      <c r="J121" s="69">
        <v>228.0</v>
      </c>
      <c r="K121" s="29">
        <f t="shared" si="13"/>
        <v>657</v>
      </c>
      <c r="L121" s="71">
        <f t="shared" si="14"/>
        <v>0.2242</v>
      </c>
      <c r="M121" s="71">
        <f t="shared" si="15"/>
        <v>0.2803</v>
      </c>
      <c r="N121" s="72">
        <f t="shared" si="16"/>
        <v>110.49</v>
      </c>
      <c r="O121" s="8">
        <f t="shared" si="17"/>
        <v>632886.72</v>
      </c>
      <c r="P121" s="73"/>
      <c r="Q121" s="22">
        <v>330.0</v>
      </c>
      <c r="R121" s="49">
        <v>1.0</v>
      </c>
      <c r="S121" s="74"/>
      <c r="T121" s="75" t="s">
        <v>1192</v>
      </c>
      <c r="U121" s="3">
        <f t="shared" ref="U121:W121" si="134">SUMIF($A$13:$A$2340,$Q121,H$13:H$2340)</f>
        <v>320</v>
      </c>
      <c r="V121" s="3">
        <f t="shared" si="134"/>
        <v>93</v>
      </c>
      <c r="W121" s="3">
        <f t="shared" si="134"/>
        <v>42</v>
      </c>
      <c r="X121" s="3">
        <f t="shared" si="19"/>
        <v>174704</v>
      </c>
      <c r="Y121" s="3"/>
      <c r="Z121" s="68">
        <v>11.0</v>
      </c>
      <c r="AA121" s="69">
        <v>1.0</v>
      </c>
      <c r="AB121" s="18" t="s">
        <v>992</v>
      </c>
      <c r="AC121" s="68">
        <v>11.0</v>
      </c>
      <c r="AD121" s="69">
        <v>1.0</v>
      </c>
      <c r="AE121" s="69">
        <v>192.0</v>
      </c>
      <c r="AF121" s="70" t="s">
        <v>1191</v>
      </c>
      <c r="AG121" s="69">
        <v>2931.0</v>
      </c>
      <c r="AH121" s="69">
        <v>543.0</v>
      </c>
      <c r="AI121" s="69">
        <v>228.0</v>
      </c>
      <c r="AJ121" s="29">
        <f t="shared" si="20"/>
        <v>657</v>
      </c>
      <c r="AK121" s="76">
        <f t="shared" si="21"/>
        <v>0.2241555783</v>
      </c>
      <c r="AL121" s="29">
        <f t="shared" si="22"/>
        <v>657</v>
      </c>
      <c r="AM121" s="71">
        <f t="shared" si="23"/>
        <v>0.2242</v>
      </c>
      <c r="AN121" s="71">
        <f t="shared" si="24"/>
        <v>0.2803</v>
      </c>
      <c r="AO121" s="72">
        <f t="shared" si="25"/>
        <v>110.49</v>
      </c>
      <c r="AP121" s="73">
        <f t="shared" si="26"/>
        <v>632886.72</v>
      </c>
      <c r="AQ121" s="3">
        <f t="shared" si="27"/>
        <v>215.9285977</v>
      </c>
      <c r="AR121" s="18"/>
      <c r="AS121" s="18"/>
    </row>
    <row r="122" ht="14.25" customHeight="1">
      <c r="A122" s="68">
        <v>11.0</v>
      </c>
      <c r="B122" s="69">
        <v>1.0</v>
      </c>
      <c r="C122" s="18" t="s">
        <v>992</v>
      </c>
      <c r="D122" s="68">
        <v>11.0</v>
      </c>
      <c r="E122" s="69">
        <v>1.0</v>
      </c>
      <c r="F122" s="69">
        <v>193.0</v>
      </c>
      <c r="G122" s="70" t="s">
        <v>1193</v>
      </c>
      <c r="H122" s="69">
        <v>1233.0</v>
      </c>
      <c r="I122" s="69">
        <v>127.0</v>
      </c>
      <c r="J122" s="69">
        <v>67.0</v>
      </c>
      <c r="K122" s="29">
        <f t="shared" si="13"/>
        <v>160.5</v>
      </c>
      <c r="L122" s="71">
        <f t="shared" si="14"/>
        <v>0.1302</v>
      </c>
      <c r="M122" s="71">
        <f t="shared" si="15"/>
        <v>0.1628</v>
      </c>
      <c r="N122" s="72">
        <f t="shared" si="16"/>
        <v>15.68</v>
      </c>
      <c r="O122" s="8">
        <f t="shared" si="17"/>
        <v>89815.04</v>
      </c>
      <c r="P122" s="73"/>
      <c r="Q122" s="22">
        <v>332.0</v>
      </c>
      <c r="R122" s="49">
        <v>1.0</v>
      </c>
      <c r="S122" s="74"/>
      <c r="T122" s="75" t="s">
        <v>1194</v>
      </c>
      <c r="U122" s="3">
        <f t="shared" ref="U122:W122" si="135">SUMIF($A$13:$A$2340,$Q122,H$13:H$2340)</f>
        <v>1574</v>
      </c>
      <c r="V122" s="3">
        <f t="shared" si="135"/>
        <v>398</v>
      </c>
      <c r="W122" s="3">
        <f t="shared" si="135"/>
        <v>108</v>
      </c>
      <c r="X122" s="3">
        <f t="shared" si="19"/>
        <v>570222.4</v>
      </c>
      <c r="Y122" s="3"/>
      <c r="Z122" s="68">
        <v>11.0</v>
      </c>
      <c r="AA122" s="69">
        <v>1.0</v>
      </c>
      <c r="AB122" s="18" t="s">
        <v>992</v>
      </c>
      <c r="AC122" s="68">
        <v>11.0</v>
      </c>
      <c r="AD122" s="69">
        <v>1.0</v>
      </c>
      <c r="AE122" s="69">
        <v>193.0</v>
      </c>
      <c r="AF122" s="70" t="s">
        <v>1193</v>
      </c>
      <c r="AG122" s="69">
        <v>1233.0</v>
      </c>
      <c r="AH122" s="69">
        <v>127.0</v>
      </c>
      <c r="AI122" s="69">
        <v>67.0</v>
      </c>
      <c r="AJ122" s="29">
        <f t="shared" si="20"/>
        <v>160.5</v>
      </c>
      <c r="AK122" s="76">
        <f t="shared" si="21"/>
        <v>0.1301703163</v>
      </c>
      <c r="AL122" s="29">
        <f t="shared" si="22"/>
        <v>160.5</v>
      </c>
      <c r="AM122" s="71">
        <f t="shared" si="23"/>
        <v>0.1302</v>
      </c>
      <c r="AN122" s="71">
        <f t="shared" si="24"/>
        <v>0.1628</v>
      </c>
      <c r="AO122" s="72">
        <f t="shared" si="25"/>
        <v>15.68</v>
      </c>
      <c r="AP122" s="73">
        <f t="shared" si="26"/>
        <v>89815.04</v>
      </c>
      <c r="AQ122" s="3">
        <f t="shared" si="27"/>
        <v>72.84269262</v>
      </c>
      <c r="AR122" s="18"/>
      <c r="AS122" s="18"/>
    </row>
    <row r="123" ht="14.25" customHeight="1">
      <c r="A123" s="68">
        <v>11.0</v>
      </c>
      <c r="B123" s="69">
        <v>1.0</v>
      </c>
      <c r="C123" s="18" t="s">
        <v>992</v>
      </c>
      <c r="D123" s="68">
        <v>11.0</v>
      </c>
      <c r="E123" s="69">
        <v>1.0</v>
      </c>
      <c r="F123" s="69">
        <v>195.0</v>
      </c>
      <c r="G123" s="70" t="s">
        <v>1195</v>
      </c>
      <c r="H123" s="69">
        <v>825.0</v>
      </c>
      <c r="I123" s="69">
        <v>108.0</v>
      </c>
      <c r="J123" s="69">
        <v>48.0</v>
      </c>
      <c r="K123" s="29">
        <f t="shared" si="13"/>
        <v>132</v>
      </c>
      <c r="L123" s="71">
        <f t="shared" si="14"/>
        <v>0.16</v>
      </c>
      <c r="M123" s="71">
        <f t="shared" si="15"/>
        <v>0.2</v>
      </c>
      <c r="N123" s="72">
        <f t="shared" si="16"/>
        <v>15.84</v>
      </c>
      <c r="O123" s="8">
        <f t="shared" si="17"/>
        <v>90731.52</v>
      </c>
      <c r="P123" s="73"/>
      <c r="Q123" s="22">
        <v>333.0</v>
      </c>
      <c r="R123" s="49">
        <v>1.0</v>
      </c>
      <c r="S123" s="74"/>
      <c r="T123" s="75" t="s">
        <v>1196</v>
      </c>
      <c r="U123" s="3">
        <f t="shared" ref="U123:W123" si="136">SUMIF($A$13:$A$2340,$Q123,H$13:H$2340)</f>
        <v>485</v>
      </c>
      <c r="V123" s="3">
        <f t="shared" si="136"/>
        <v>115</v>
      </c>
      <c r="W123" s="3">
        <f t="shared" si="136"/>
        <v>43</v>
      </c>
      <c r="X123" s="3">
        <f t="shared" si="19"/>
        <v>190799.68</v>
      </c>
      <c r="Y123" s="3"/>
      <c r="Z123" s="68">
        <v>11.0</v>
      </c>
      <c r="AA123" s="69">
        <v>1.0</v>
      </c>
      <c r="AB123" s="18" t="s">
        <v>992</v>
      </c>
      <c r="AC123" s="68">
        <v>11.0</v>
      </c>
      <c r="AD123" s="69">
        <v>1.0</v>
      </c>
      <c r="AE123" s="69">
        <v>195.0</v>
      </c>
      <c r="AF123" s="70" t="s">
        <v>1195</v>
      </c>
      <c r="AG123" s="69">
        <v>825.0</v>
      </c>
      <c r="AH123" s="69">
        <v>108.0</v>
      </c>
      <c r="AI123" s="69">
        <v>48.0</v>
      </c>
      <c r="AJ123" s="29">
        <f t="shared" si="20"/>
        <v>132</v>
      </c>
      <c r="AK123" s="76">
        <f t="shared" si="21"/>
        <v>0.16</v>
      </c>
      <c r="AL123" s="29">
        <f t="shared" si="22"/>
        <v>132</v>
      </c>
      <c r="AM123" s="71">
        <f t="shared" si="23"/>
        <v>0.16</v>
      </c>
      <c r="AN123" s="71">
        <f t="shared" si="24"/>
        <v>0.2</v>
      </c>
      <c r="AO123" s="72">
        <f t="shared" si="25"/>
        <v>15.84</v>
      </c>
      <c r="AP123" s="73">
        <f t="shared" si="26"/>
        <v>90731.52</v>
      </c>
      <c r="AQ123" s="3">
        <f t="shared" si="27"/>
        <v>109.9776</v>
      </c>
      <c r="AR123" s="18"/>
      <c r="AS123" s="18"/>
    </row>
    <row r="124" ht="14.25" customHeight="1">
      <c r="A124" s="68">
        <v>11.0</v>
      </c>
      <c r="B124" s="69">
        <v>1.0</v>
      </c>
      <c r="C124" s="18" t="s">
        <v>992</v>
      </c>
      <c r="D124" s="68">
        <v>11.0</v>
      </c>
      <c r="E124" s="69">
        <v>1.0</v>
      </c>
      <c r="F124" s="69">
        <v>198.0</v>
      </c>
      <c r="G124" s="70" t="s">
        <v>1197</v>
      </c>
      <c r="H124" s="69">
        <v>59.0</v>
      </c>
      <c r="I124" s="69">
        <v>14.0</v>
      </c>
      <c r="J124" s="69">
        <v>2.0</v>
      </c>
      <c r="K124" s="29">
        <f t="shared" si="13"/>
        <v>15</v>
      </c>
      <c r="L124" s="71">
        <f t="shared" si="14"/>
        <v>0.2542</v>
      </c>
      <c r="M124" s="71">
        <f t="shared" si="15"/>
        <v>0.3178</v>
      </c>
      <c r="N124" s="72">
        <f t="shared" si="16"/>
        <v>2.86</v>
      </c>
      <c r="O124" s="8">
        <f t="shared" si="17"/>
        <v>16382.08</v>
      </c>
      <c r="P124" s="73"/>
      <c r="Q124" s="22">
        <v>345.0</v>
      </c>
      <c r="R124" s="49">
        <v>1.0</v>
      </c>
      <c r="S124" s="74"/>
      <c r="T124" s="75" t="s">
        <v>1198</v>
      </c>
      <c r="U124" s="3">
        <f t="shared" ref="U124:W124" si="137">SUMIF($A$13:$A$2340,$Q124,H$13:H$2340)</f>
        <v>1515</v>
      </c>
      <c r="V124" s="3">
        <f t="shared" si="137"/>
        <v>228</v>
      </c>
      <c r="W124" s="3">
        <f t="shared" si="137"/>
        <v>83</v>
      </c>
      <c r="X124" s="3">
        <f t="shared" si="19"/>
        <v>210675.84</v>
      </c>
      <c r="Y124" s="3"/>
      <c r="Z124" s="68">
        <v>11.0</v>
      </c>
      <c r="AA124" s="69">
        <v>1.0</v>
      </c>
      <c r="AB124" s="18" t="s">
        <v>992</v>
      </c>
      <c r="AC124" s="68">
        <v>11.0</v>
      </c>
      <c r="AD124" s="69">
        <v>1.0</v>
      </c>
      <c r="AE124" s="69">
        <v>198.0</v>
      </c>
      <c r="AF124" s="70" t="s">
        <v>1197</v>
      </c>
      <c r="AG124" s="69">
        <v>59.0</v>
      </c>
      <c r="AH124" s="69">
        <v>14.0</v>
      </c>
      <c r="AI124" s="69">
        <v>2.0</v>
      </c>
      <c r="AJ124" s="29">
        <f t="shared" si="20"/>
        <v>15</v>
      </c>
      <c r="AK124" s="76">
        <f t="shared" si="21"/>
        <v>0.2542372881</v>
      </c>
      <c r="AL124" s="29">
        <f t="shared" si="22"/>
        <v>15</v>
      </c>
      <c r="AM124" s="71">
        <f t="shared" si="23"/>
        <v>0.2542</v>
      </c>
      <c r="AN124" s="71">
        <f t="shared" si="24"/>
        <v>0.3178</v>
      </c>
      <c r="AO124" s="72">
        <f t="shared" si="25"/>
        <v>2.86</v>
      </c>
      <c r="AP124" s="73">
        <f t="shared" si="26"/>
        <v>16382.08</v>
      </c>
      <c r="AQ124" s="3">
        <f t="shared" si="27"/>
        <v>277.6623729</v>
      </c>
      <c r="AR124" s="18"/>
      <c r="AS124" s="18"/>
    </row>
    <row r="125" ht="14.25" customHeight="1">
      <c r="A125" s="68">
        <v>11.0</v>
      </c>
      <c r="B125" s="69">
        <v>1.0</v>
      </c>
      <c r="C125" s="18" t="s">
        <v>992</v>
      </c>
      <c r="D125" s="68">
        <v>11.0</v>
      </c>
      <c r="E125" s="69">
        <v>1.0</v>
      </c>
      <c r="F125" s="69">
        <v>400.0</v>
      </c>
      <c r="G125" s="70" t="s">
        <v>1199</v>
      </c>
      <c r="H125" s="69">
        <v>491.0</v>
      </c>
      <c r="I125" s="69">
        <v>206.0</v>
      </c>
      <c r="J125" s="69">
        <v>50.0</v>
      </c>
      <c r="K125" s="29">
        <f t="shared" si="13"/>
        <v>231</v>
      </c>
      <c r="L125" s="71">
        <f t="shared" si="14"/>
        <v>0.4705</v>
      </c>
      <c r="M125" s="71">
        <f t="shared" si="15"/>
        <v>0.5881</v>
      </c>
      <c r="N125" s="72">
        <f t="shared" si="16"/>
        <v>81.51</v>
      </c>
      <c r="O125" s="8">
        <f t="shared" si="17"/>
        <v>466889.28</v>
      </c>
      <c r="P125" s="73"/>
      <c r="Q125" s="22">
        <v>347.0</v>
      </c>
      <c r="R125" s="49">
        <v>1.0</v>
      </c>
      <c r="S125" s="74"/>
      <c r="T125" s="75" t="s">
        <v>1200</v>
      </c>
      <c r="U125" s="3">
        <f t="shared" ref="U125:W125" si="138">SUMIF($A$13:$A$2340,$Q125,H$13:H$2340)</f>
        <v>4237</v>
      </c>
      <c r="V125" s="3">
        <f t="shared" si="138"/>
        <v>2040</v>
      </c>
      <c r="W125" s="3">
        <f t="shared" si="138"/>
        <v>343</v>
      </c>
      <c r="X125" s="3">
        <f t="shared" si="19"/>
        <v>5029699.52</v>
      </c>
      <c r="Y125" s="3"/>
      <c r="Z125" s="68">
        <v>11.0</v>
      </c>
      <c r="AA125" s="69">
        <v>1.0</v>
      </c>
      <c r="AB125" s="18" t="s">
        <v>992</v>
      </c>
      <c r="AC125" s="68">
        <v>11.0</v>
      </c>
      <c r="AD125" s="69">
        <v>1.0</v>
      </c>
      <c r="AE125" s="69">
        <v>400.0</v>
      </c>
      <c r="AF125" s="70" t="s">
        <v>1199</v>
      </c>
      <c r="AG125" s="69">
        <v>491.0</v>
      </c>
      <c r="AH125" s="69">
        <v>206.0</v>
      </c>
      <c r="AI125" s="69">
        <v>50.0</v>
      </c>
      <c r="AJ125" s="29">
        <f t="shared" si="20"/>
        <v>231</v>
      </c>
      <c r="AK125" s="76">
        <f t="shared" si="21"/>
        <v>0.4704684318</v>
      </c>
      <c r="AL125" s="29">
        <f t="shared" si="22"/>
        <v>231</v>
      </c>
      <c r="AM125" s="71">
        <f t="shared" si="23"/>
        <v>0.4705</v>
      </c>
      <c r="AN125" s="71">
        <f t="shared" si="24"/>
        <v>0.5881</v>
      </c>
      <c r="AO125" s="72">
        <f t="shared" si="25"/>
        <v>81.51</v>
      </c>
      <c r="AP125" s="73">
        <f t="shared" si="26"/>
        <v>466889.28</v>
      </c>
      <c r="AQ125" s="3">
        <f t="shared" si="27"/>
        <v>950.894664</v>
      </c>
      <c r="AR125" s="18"/>
      <c r="AS125" s="18"/>
    </row>
    <row r="126" ht="14.25" customHeight="1">
      <c r="A126" s="68">
        <v>11.0</v>
      </c>
      <c r="B126" s="69">
        <v>1.0</v>
      </c>
      <c r="C126" s="18" t="s">
        <v>992</v>
      </c>
      <c r="D126" s="68">
        <v>11.0</v>
      </c>
      <c r="E126" s="69">
        <v>1.0</v>
      </c>
      <c r="F126" s="69">
        <v>402.0</v>
      </c>
      <c r="G126" s="70" t="s">
        <v>1201</v>
      </c>
      <c r="H126" s="69">
        <v>401.0</v>
      </c>
      <c r="I126" s="69">
        <v>89.0</v>
      </c>
      <c r="J126" s="69">
        <v>19.0</v>
      </c>
      <c r="K126" s="29">
        <f t="shared" si="13"/>
        <v>98.5</v>
      </c>
      <c r="L126" s="71">
        <f t="shared" si="14"/>
        <v>0.2456</v>
      </c>
      <c r="M126" s="71">
        <f t="shared" si="15"/>
        <v>0.307</v>
      </c>
      <c r="N126" s="72">
        <f t="shared" si="16"/>
        <v>18.14</v>
      </c>
      <c r="O126" s="8">
        <f t="shared" si="17"/>
        <v>103905.92</v>
      </c>
      <c r="P126" s="73"/>
      <c r="Q126" s="22">
        <v>356.0</v>
      </c>
      <c r="R126" s="49">
        <v>1.0</v>
      </c>
      <c r="S126" s="74"/>
      <c r="T126" s="75" t="s">
        <v>1202</v>
      </c>
      <c r="U126" s="3">
        <f t="shared" ref="U126:W126" si="139">SUMIF($A$13:$A$2340,$Q126,H$13:H$2340)</f>
        <v>192</v>
      </c>
      <c r="V126" s="3">
        <f t="shared" si="139"/>
        <v>38</v>
      </c>
      <c r="W126" s="3">
        <f t="shared" si="139"/>
        <v>13</v>
      </c>
      <c r="X126" s="3">
        <f t="shared" si="19"/>
        <v>44449.28</v>
      </c>
      <c r="Y126" s="3"/>
      <c r="Z126" s="68">
        <v>11.0</v>
      </c>
      <c r="AA126" s="69">
        <v>1.0</v>
      </c>
      <c r="AB126" s="18" t="s">
        <v>992</v>
      </c>
      <c r="AC126" s="68">
        <v>11.0</v>
      </c>
      <c r="AD126" s="69">
        <v>1.0</v>
      </c>
      <c r="AE126" s="69">
        <v>402.0</v>
      </c>
      <c r="AF126" s="70" t="s">
        <v>1201</v>
      </c>
      <c r="AG126" s="69">
        <v>401.0</v>
      </c>
      <c r="AH126" s="69">
        <v>89.0</v>
      </c>
      <c r="AI126" s="69">
        <v>19.0</v>
      </c>
      <c r="AJ126" s="29">
        <f t="shared" si="20"/>
        <v>98.5</v>
      </c>
      <c r="AK126" s="76">
        <f t="shared" si="21"/>
        <v>0.2456359102</v>
      </c>
      <c r="AL126" s="29">
        <f t="shared" si="22"/>
        <v>98.5</v>
      </c>
      <c r="AM126" s="71">
        <f t="shared" si="23"/>
        <v>0.2456</v>
      </c>
      <c r="AN126" s="71">
        <f t="shared" si="24"/>
        <v>0.307</v>
      </c>
      <c r="AO126" s="72">
        <f t="shared" si="25"/>
        <v>18.14</v>
      </c>
      <c r="AP126" s="73">
        <f t="shared" si="26"/>
        <v>103905.92</v>
      </c>
      <c r="AQ126" s="3">
        <f t="shared" si="27"/>
        <v>259.1170075</v>
      </c>
      <c r="AR126" s="18"/>
      <c r="AS126" s="18"/>
    </row>
    <row r="127" ht="14.25" customHeight="1">
      <c r="A127" s="68">
        <v>11.0</v>
      </c>
      <c r="B127" s="69">
        <v>1.0</v>
      </c>
      <c r="C127" s="18" t="s">
        <v>992</v>
      </c>
      <c r="D127" s="68">
        <v>11.0</v>
      </c>
      <c r="E127" s="69">
        <v>1.0</v>
      </c>
      <c r="F127" s="69">
        <v>403.0</v>
      </c>
      <c r="G127" s="70" t="s">
        <v>1203</v>
      </c>
      <c r="H127" s="69">
        <v>312.0</v>
      </c>
      <c r="I127" s="69">
        <v>132.0</v>
      </c>
      <c r="J127" s="69">
        <v>31.0</v>
      </c>
      <c r="K127" s="29">
        <f t="shared" si="13"/>
        <v>147.5</v>
      </c>
      <c r="L127" s="71">
        <f t="shared" si="14"/>
        <v>0.4728</v>
      </c>
      <c r="M127" s="71">
        <f t="shared" si="15"/>
        <v>0.591</v>
      </c>
      <c r="N127" s="72">
        <f t="shared" si="16"/>
        <v>52.3</v>
      </c>
      <c r="O127" s="8">
        <f t="shared" si="17"/>
        <v>299574.4</v>
      </c>
      <c r="P127" s="73"/>
      <c r="Q127" s="22">
        <v>361.0</v>
      </c>
      <c r="R127" s="49">
        <v>1.0</v>
      </c>
      <c r="S127" s="74"/>
      <c r="T127" s="75" t="s">
        <v>1204</v>
      </c>
      <c r="U127" s="3">
        <f t="shared" ref="U127:W127" si="140">SUMIF($A$13:$A$2340,$Q127,H$13:H$2340)</f>
        <v>933</v>
      </c>
      <c r="V127" s="3">
        <f t="shared" si="140"/>
        <v>224</v>
      </c>
      <c r="W127" s="3">
        <f t="shared" si="140"/>
        <v>97</v>
      </c>
      <c r="X127" s="3">
        <f t="shared" si="19"/>
        <v>360692.16</v>
      </c>
      <c r="Y127" s="3"/>
      <c r="Z127" s="68">
        <v>11.0</v>
      </c>
      <c r="AA127" s="69">
        <v>1.0</v>
      </c>
      <c r="AB127" s="18" t="s">
        <v>992</v>
      </c>
      <c r="AC127" s="68">
        <v>11.0</v>
      </c>
      <c r="AD127" s="69">
        <v>1.0</v>
      </c>
      <c r="AE127" s="69">
        <v>403.0</v>
      </c>
      <c r="AF127" s="70" t="s">
        <v>1203</v>
      </c>
      <c r="AG127" s="69">
        <v>312.0</v>
      </c>
      <c r="AH127" s="69">
        <v>132.0</v>
      </c>
      <c r="AI127" s="69">
        <v>31.0</v>
      </c>
      <c r="AJ127" s="29">
        <f t="shared" si="20"/>
        <v>147.5</v>
      </c>
      <c r="AK127" s="76">
        <f t="shared" si="21"/>
        <v>0.4727564103</v>
      </c>
      <c r="AL127" s="29">
        <f t="shared" si="22"/>
        <v>147.5</v>
      </c>
      <c r="AM127" s="71">
        <f t="shared" si="23"/>
        <v>0.4728</v>
      </c>
      <c r="AN127" s="71">
        <f t="shared" si="24"/>
        <v>0.591</v>
      </c>
      <c r="AO127" s="72">
        <f t="shared" si="25"/>
        <v>52.3</v>
      </c>
      <c r="AP127" s="73">
        <f t="shared" si="26"/>
        <v>299574.4</v>
      </c>
      <c r="AQ127" s="3">
        <f t="shared" si="27"/>
        <v>960.174359</v>
      </c>
      <c r="AR127" s="18"/>
      <c r="AS127" s="18"/>
    </row>
    <row r="128" ht="14.25" customHeight="1">
      <c r="A128" s="68">
        <v>11.0</v>
      </c>
      <c r="B128" s="69">
        <v>1.0</v>
      </c>
      <c r="C128" s="18" t="s">
        <v>992</v>
      </c>
      <c r="D128" s="68">
        <v>11.0</v>
      </c>
      <c r="E128" s="69">
        <v>1.0</v>
      </c>
      <c r="F128" s="69">
        <v>404.0</v>
      </c>
      <c r="G128" s="70" t="s">
        <v>1205</v>
      </c>
      <c r="H128" s="69">
        <v>383.0</v>
      </c>
      <c r="I128" s="69">
        <v>163.0</v>
      </c>
      <c r="J128" s="69">
        <v>54.0</v>
      </c>
      <c r="K128" s="29">
        <f t="shared" si="13"/>
        <v>190</v>
      </c>
      <c r="L128" s="71">
        <f t="shared" si="14"/>
        <v>0.4961</v>
      </c>
      <c r="M128" s="71">
        <f t="shared" si="15"/>
        <v>0.6201</v>
      </c>
      <c r="N128" s="72">
        <f t="shared" si="16"/>
        <v>70.69</v>
      </c>
      <c r="O128" s="8">
        <f t="shared" si="17"/>
        <v>404912.32</v>
      </c>
      <c r="P128" s="73"/>
      <c r="Q128" s="22">
        <v>362.0</v>
      </c>
      <c r="R128" s="49">
        <v>1.0</v>
      </c>
      <c r="S128" s="74"/>
      <c r="T128" s="75" t="s">
        <v>1206</v>
      </c>
      <c r="U128" s="3">
        <f t="shared" ref="U128:W128" si="141">SUMIF($A$13:$A$2340,$Q128,H$13:H$2340)</f>
        <v>299</v>
      </c>
      <c r="V128" s="3">
        <f t="shared" si="141"/>
        <v>84</v>
      </c>
      <c r="W128" s="3">
        <f t="shared" si="141"/>
        <v>14</v>
      </c>
      <c r="X128" s="3">
        <f t="shared" si="19"/>
        <v>119256.96</v>
      </c>
      <c r="Y128" s="3"/>
      <c r="Z128" s="68">
        <v>11.0</v>
      </c>
      <c r="AA128" s="69">
        <v>1.0</v>
      </c>
      <c r="AB128" s="18" t="s">
        <v>992</v>
      </c>
      <c r="AC128" s="68">
        <v>11.0</v>
      </c>
      <c r="AD128" s="69">
        <v>1.0</v>
      </c>
      <c r="AE128" s="69">
        <v>404.0</v>
      </c>
      <c r="AF128" s="70" t="s">
        <v>1205</v>
      </c>
      <c r="AG128" s="69">
        <v>383.0</v>
      </c>
      <c r="AH128" s="69">
        <v>163.0</v>
      </c>
      <c r="AI128" s="69">
        <v>54.0</v>
      </c>
      <c r="AJ128" s="29">
        <f t="shared" si="20"/>
        <v>190</v>
      </c>
      <c r="AK128" s="76">
        <f t="shared" si="21"/>
        <v>0.4960835509</v>
      </c>
      <c r="AL128" s="29">
        <f t="shared" si="22"/>
        <v>190</v>
      </c>
      <c r="AM128" s="71">
        <f t="shared" si="23"/>
        <v>0.4961</v>
      </c>
      <c r="AN128" s="71">
        <f t="shared" si="24"/>
        <v>0.6201</v>
      </c>
      <c r="AO128" s="72">
        <f t="shared" si="25"/>
        <v>70.69</v>
      </c>
      <c r="AP128" s="73">
        <f t="shared" si="26"/>
        <v>404912.32</v>
      </c>
      <c r="AQ128" s="3">
        <f t="shared" si="27"/>
        <v>1057.212324</v>
      </c>
      <c r="AR128" s="18"/>
      <c r="AS128" s="18"/>
    </row>
    <row r="129" ht="14.25" customHeight="1">
      <c r="A129" s="68">
        <v>11.0</v>
      </c>
      <c r="B129" s="69">
        <v>1.0</v>
      </c>
      <c r="C129" s="18" t="s">
        <v>992</v>
      </c>
      <c r="D129" s="68">
        <v>11.0</v>
      </c>
      <c r="E129" s="69">
        <v>1.0</v>
      </c>
      <c r="F129" s="69">
        <v>405.0</v>
      </c>
      <c r="G129" s="70" t="s">
        <v>1207</v>
      </c>
      <c r="H129" s="69">
        <v>474.0</v>
      </c>
      <c r="I129" s="69">
        <v>163.0</v>
      </c>
      <c r="J129" s="69">
        <v>52.0</v>
      </c>
      <c r="K129" s="29">
        <f t="shared" si="13"/>
        <v>189</v>
      </c>
      <c r="L129" s="71">
        <f t="shared" si="14"/>
        <v>0.3987</v>
      </c>
      <c r="M129" s="71">
        <f t="shared" si="15"/>
        <v>0.4984</v>
      </c>
      <c r="N129" s="72">
        <f t="shared" si="16"/>
        <v>56.52</v>
      </c>
      <c r="O129" s="8">
        <f t="shared" si="17"/>
        <v>323746.56</v>
      </c>
      <c r="P129" s="73"/>
      <c r="Q129" s="22">
        <v>363.0</v>
      </c>
      <c r="R129" s="49">
        <v>1.0</v>
      </c>
      <c r="S129" s="74"/>
      <c r="T129" s="75" t="s">
        <v>1208</v>
      </c>
      <c r="U129" s="3">
        <f t="shared" ref="U129:W129" si="142">SUMIF($A$13:$A$2340,$Q129,H$13:H$2340)</f>
        <v>294</v>
      </c>
      <c r="V129" s="3">
        <f t="shared" si="142"/>
        <v>105</v>
      </c>
      <c r="W129" s="3">
        <f t="shared" si="142"/>
        <v>29</v>
      </c>
      <c r="X129" s="3">
        <f t="shared" si="19"/>
        <v>213253.44</v>
      </c>
      <c r="Y129" s="3"/>
      <c r="Z129" s="68">
        <v>11.0</v>
      </c>
      <c r="AA129" s="69">
        <v>1.0</v>
      </c>
      <c r="AB129" s="18" t="s">
        <v>992</v>
      </c>
      <c r="AC129" s="68">
        <v>11.0</v>
      </c>
      <c r="AD129" s="69">
        <v>1.0</v>
      </c>
      <c r="AE129" s="69">
        <v>405.0</v>
      </c>
      <c r="AF129" s="70" t="s">
        <v>1207</v>
      </c>
      <c r="AG129" s="69">
        <v>474.0</v>
      </c>
      <c r="AH129" s="69">
        <v>163.0</v>
      </c>
      <c r="AI129" s="69">
        <v>52.0</v>
      </c>
      <c r="AJ129" s="29">
        <f t="shared" si="20"/>
        <v>189</v>
      </c>
      <c r="AK129" s="76">
        <f t="shared" si="21"/>
        <v>0.3987341772</v>
      </c>
      <c r="AL129" s="29">
        <f t="shared" si="22"/>
        <v>189</v>
      </c>
      <c r="AM129" s="71">
        <f t="shared" si="23"/>
        <v>0.3987</v>
      </c>
      <c r="AN129" s="71">
        <f t="shared" si="24"/>
        <v>0.4984</v>
      </c>
      <c r="AO129" s="72">
        <f t="shared" si="25"/>
        <v>56.52</v>
      </c>
      <c r="AP129" s="73">
        <f t="shared" si="26"/>
        <v>323746.56</v>
      </c>
      <c r="AQ129" s="3">
        <f t="shared" si="27"/>
        <v>683.0096203</v>
      </c>
      <c r="AR129" s="18"/>
      <c r="AS129" s="18"/>
    </row>
    <row r="130" ht="14.25" customHeight="1">
      <c r="A130" s="68">
        <v>11.0</v>
      </c>
      <c r="B130" s="69">
        <v>1.0</v>
      </c>
      <c r="C130" s="18" t="s">
        <v>992</v>
      </c>
      <c r="D130" s="68">
        <v>11.0</v>
      </c>
      <c r="E130" s="69">
        <v>1.0</v>
      </c>
      <c r="F130" s="69">
        <v>406.0</v>
      </c>
      <c r="G130" s="70" t="s">
        <v>1039</v>
      </c>
      <c r="H130" s="69">
        <v>537.0</v>
      </c>
      <c r="I130" s="69">
        <v>149.0</v>
      </c>
      <c r="J130" s="69">
        <v>36.0</v>
      </c>
      <c r="K130" s="29">
        <f t="shared" si="13"/>
        <v>167</v>
      </c>
      <c r="L130" s="71">
        <f t="shared" si="14"/>
        <v>0.311</v>
      </c>
      <c r="M130" s="71">
        <f t="shared" si="15"/>
        <v>0.3888</v>
      </c>
      <c r="N130" s="72">
        <f t="shared" si="16"/>
        <v>38.96</v>
      </c>
      <c r="O130" s="8">
        <f t="shared" si="17"/>
        <v>223162.88</v>
      </c>
      <c r="P130" s="73"/>
      <c r="Q130" s="22">
        <v>378.0</v>
      </c>
      <c r="R130" s="49">
        <v>1.0</v>
      </c>
      <c r="S130" s="74"/>
      <c r="T130" s="75" t="s">
        <v>1209</v>
      </c>
      <c r="U130" s="3">
        <f t="shared" ref="U130:W130" si="143">SUMIF($A$13:$A$2340,$Q130,H$13:H$2340)</f>
        <v>560</v>
      </c>
      <c r="V130" s="3">
        <f t="shared" si="143"/>
        <v>114</v>
      </c>
      <c r="W130" s="3">
        <f t="shared" si="143"/>
        <v>70</v>
      </c>
      <c r="X130" s="3">
        <f t="shared" si="19"/>
        <v>176422.4</v>
      </c>
      <c r="Y130" s="3"/>
      <c r="Z130" s="68">
        <v>11.0</v>
      </c>
      <c r="AA130" s="69">
        <v>1.0</v>
      </c>
      <c r="AB130" s="18" t="s">
        <v>992</v>
      </c>
      <c r="AC130" s="68">
        <v>11.0</v>
      </c>
      <c r="AD130" s="69">
        <v>1.0</v>
      </c>
      <c r="AE130" s="69">
        <v>406.0</v>
      </c>
      <c r="AF130" s="70" t="s">
        <v>1039</v>
      </c>
      <c r="AG130" s="69">
        <v>537.0</v>
      </c>
      <c r="AH130" s="69">
        <v>149.0</v>
      </c>
      <c r="AI130" s="69">
        <v>36.0</v>
      </c>
      <c r="AJ130" s="29">
        <f t="shared" si="20"/>
        <v>167</v>
      </c>
      <c r="AK130" s="76">
        <f t="shared" si="21"/>
        <v>0.3109869646</v>
      </c>
      <c r="AL130" s="29">
        <f t="shared" si="22"/>
        <v>167</v>
      </c>
      <c r="AM130" s="71">
        <f t="shared" si="23"/>
        <v>0.311</v>
      </c>
      <c r="AN130" s="71">
        <f t="shared" si="24"/>
        <v>0.3888</v>
      </c>
      <c r="AO130" s="72">
        <f t="shared" si="25"/>
        <v>38.96</v>
      </c>
      <c r="AP130" s="73">
        <f t="shared" si="26"/>
        <v>223162.88</v>
      </c>
      <c r="AQ130" s="3">
        <f t="shared" si="27"/>
        <v>415.5733333</v>
      </c>
      <c r="AR130" s="18"/>
      <c r="AS130" s="18"/>
    </row>
    <row r="131" ht="14.25" customHeight="1">
      <c r="A131" s="68">
        <v>11.0</v>
      </c>
      <c r="B131" s="69">
        <v>1.0</v>
      </c>
      <c r="C131" s="18" t="s">
        <v>992</v>
      </c>
      <c r="D131" s="68">
        <v>11.0</v>
      </c>
      <c r="E131" s="69">
        <v>1.0</v>
      </c>
      <c r="F131" s="69">
        <v>407.0</v>
      </c>
      <c r="G131" s="70" t="s">
        <v>1210</v>
      </c>
      <c r="H131" s="69">
        <v>582.0</v>
      </c>
      <c r="I131" s="69">
        <v>147.0</v>
      </c>
      <c r="J131" s="69">
        <v>44.0</v>
      </c>
      <c r="K131" s="29">
        <f t="shared" si="13"/>
        <v>169</v>
      </c>
      <c r="L131" s="71">
        <f t="shared" si="14"/>
        <v>0.2904</v>
      </c>
      <c r="M131" s="71">
        <f t="shared" si="15"/>
        <v>0.363</v>
      </c>
      <c r="N131" s="72">
        <f t="shared" si="16"/>
        <v>36.81</v>
      </c>
      <c r="O131" s="8">
        <f t="shared" si="17"/>
        <v>210847.68</v>
      </c>
      <c r="P131" s="73"/>
      <c r="Q131" s="22">
        <v>381.0</v>
      </c>
      <c r="R131" s="49">
        <v>1.0</v>
      </c>
      <c r="S131" s="74"/>
      <c r="T131" s="75" t="s">
        <v>1211</v>
      </c>
      <c r="U131" s="3">
        <f t="shared" ref="U131:W131" si="144">SUMIF($A$13:$A$2340,$Q131,H$13:H$2340)</f>
        <v>1345</v>
      </c>
      <c r="V131" s="3">
        <f t="shared" si="144"/>
        <v>192</v>
      </c>
      <c r="W131" s="3">
        <f t="shared" si="144"/>
        <v>50</v>
      </c>
      <c r="X131" s="3">
        <f t="shared" si="19"/>
        <v>159868.48</v>
      </c>
      <c r="Y131" s="3"/>
      <c r="Z131" s="68">
        <v>11.0</v>
      </c>
      <c r="AA131" s="69">
        <v>1.0</v>
      </c>
      <c r="AB131" s="18" t="s">
        <v>992</v>
      </c>
      <c r="AC131" s="68">
        <v>11.0</v>
      </c>
      <c r="AD131" s="69">
        <v>1.0</v>
      </c>
      <c r="AE131" s="69">
        <v>407.0</v>
      </c>
      <c r="AF131" s="70" t="s">
        <v>1210</v>
      </c>
      <c r="AG131" s="69">
        <v>582.0</v>
      </c>
      <c r="AH131" s="69">
        <v>147.0</v>
      </c>
      <c r="AI131" s="69">
        <v>44.0</v>
      </c>
      <c r="AJ131" s="29">
        <f t="shared" si="20"/>
        <v>169</v>
      </c>
      <c r="AK131" s="76">
        <f t="shared" si="21"/>
        <v>0.2903780069</v>
      </c>
      <c r="AL131" s="29">
        <f t="shared" si="22"/>
        <v>169</v>
      </c>
      <c r="AM131" s="71">
        <f t="shared" si="23"/>
        <v>0.2904</v>
      </c>
      <c r="AN131" s="71">
        <f t="shared" si="24"/>
        <v>0.363</v>
      </c>
      <c r="AO131" s="72">
        <f t="shared" si="25"/>
        <v>36.81</v>
      </c>
      <c r="AP131" s="73">
        <f t="shared" si="26"/>
        <v>210847.68</v>
      </c>
      <c r="AQ131" s="3">
        <f t="shared" si="27"/>
        <v>362.2812371</v>
      </c>
      <c r="AR131" s="18"/>
      <c r="AS131" s="18"/>
    </row>
    <row r="132" ht="14.25" customHeight="1">
      <c r="A132" s="68">
        <v>11.0</v>
      </c>
      <c r="B132" s="69">
        <v>1.0</v>
      </c>
      <c r="C132" s="18" t="s">
        <v>992</v>
      </c>
      <c r="D132" s="68">
        <v>11.0</v>
      </c>
      <c r="E132" s="69">
        <v>1.0</v>
      </c>
      <c r="F132" s="69">
        <v>408.0</v>
      </c>
      <c r="G132" s="70" t="s">
        <v>1212</v>
      </c>
      <c r="H132" s="69">
        <v>367.0</v>
      </c>
      <c r="I132" s="69">
        <v>112.0</v>
      </c>
      <c r="J132" s="69">
        <v>39.0</v>
      </c>
      <c r="K132" s="29">
        <f t="shared" si="13"/>
        <v>131.5</v>
      </c>
      <c r="L132" s="71">
        <f t="shared" si="14"/>
        <v>0.3583</v>
      </c>
      <c r="M132" s="71">
        <f t="shared" si="15"/>
        <v>0.4479</v>
      </c>
      <c r="N132" s="72">
        <f t="shared" si="16"/>
        <v>35.34</v>
      </c>
      <c r="O132" s="8">
        <f t="shared" si="17"/>
        <v>202427.52</v>
      </c>
      <c r="P132" s="73"/>
      <c r="Q132" s="22">
        <v>390.0</v>
      </c>
      <c r="R132" s="49">
        <v>1.0</v>
      </c>
      <c r="S132" s="74"/>
      <c r="T132" s="75" t="s">
        <v>1213</v>
      </c>
      <c r="U132" s="3">
        <f t="shared" ref="U132:W132" si="145">SUMIF($A$13:$A$2340,$Q132,H$13:H$2340)</f>
        <v>442</v>
      </c>
      <c r="V132" s="3">
        <f t="shared" si="145"/>
        <v>87</v>
      </c>
      <c r="W132" s="3">
        <f t="shared" si="145"/>
        <v>33</v>
      </c>
      <c r="X132" s="3">
        <f t="shared" si="19"/>
        <v>104364.16</v>
      </c>
      <c r="Y132" s="3"/>
      <c r="Z132" s="68">
        <v>11.0</v>
      </c>
      <c r="AA132" s="69">
        <v>1.0</v>
      </c>
      <c r="AB132" s="18" t="s">
        <v>992</v>
      </c>
      <c r="AC132" s="68">
        <v>11.0</v>
      </c>
      <c r="AD132" s="69">
        <v>1.0</v>
      </c>
      <c r="AE132" s="69">
        <v>408.0</v>
      </c>
      <c r="AF132" s="70" t="s">
        <v>1212</v>
      </c>
      <c r="AG132" s="69">
        <v>367.0</v>
      </c>
      <c r="AH132" s="69">
        <v>112.0</v>
      </c>
      <c r="AI132" s="69">
        <v>39.0</v>
      </c>
      <c r="AJ132" s="29">
        <f t="shared" si="20"/>
        <v>131.5</v>
      </c>
      <c r="AK132" s="76">
        <f t="shared" si="21"/>
        <v>0.3583106267</v>
      </c>
      <c r="AL132" s="29">
        <f t="shared" si="22"/>
        <v>131.5</v>
      </c>
      <c r="AM132" s="71">
        <f t="shared" si="23"/>
        <v>0.3583</v>
      </c>
      <c r="AN132" s="71">
        <f t="shared" si="24"/>
        <v>0.4479</v>
      </c>
      <c r="AO132" s="72">
        <f t="shared" si="25"/>
        <v>35.34</v>
      </c>
      <c r="AP132" s="73">
        <f t="shared" si="26"/>
        <v>202427.52</v>
      </c>
      <c r="AQ132" s="3">
        <f t="shared" si="27"/>
        <v>551.573624</v>
      </c>
      <c r="AR132" s="18"/>
      <c r="AS132" s="18"/>
    </row>
    <row r="133" ht="14.25" customHeight="1">
      <c r="A133" s="68">
        <v>11.0</v>
      </c>
      <c r="B133" s="69">
        <v>1.0</v>
      </c>
      <c r="C133" s="18" t="s">
        <v>992</v>
      </c>
      <c r="D133" s="68">
        <v>11.0</v>
      </c>
      <c r="E133" s="69">
        <v>1.0</v>
      </c>
      <c r="F133" s="69">
        <v>410.0</v>
      </c>
      <c r="G133" s="70" t="s">
        <v>1214</v>
      </c>
      <c r="H133" s="69">
        <v>393.0</v>
      </c>
      <c r="I133" s="69">
        <v>110.0</v>
      </c>
      <c r="J133" s="69">
        <v>38.0</v>
      </c>
      <c r="K133" s="29">
        <f t="shared" si="13"/>
        <v>129</v>
      </c>
      <c r="L133" s="71">
        <f t="shared" si="14"/>
        <v>0.3282</v>
      </c>
      <c r="M133" s="71">
        <f t="shared" si="15"/>
        <v>0.4103</v>
      </c>
      <c r="N133" s="72">
        <f t="shared" si="16"/>
        <v>31.76</v>
      </c>
      <c r="O133" s="8">
        <f t="shared" si="17"/>
        <v>181921.28</v>
      </c>
      <c r="P133" s="73"/>
      <c r="Q133" s="22">
        <v>391.0</v>
      </c>
      <c r="R133" s="49">
        <v>1.0</v>
      </c>
      <c r="S133" s="74"/>
      <c r="T133" s="75" t="s">
        <v>1215</v>
      </c>
      <c r="U133" s="3">
        <f t="shared" ref="U133:W133" si="146">SUMIF($A$13:$A$2340,$Q133,H$13:H$2340)</f>
        <v>518</v>
      </c>
      <c r="V133" s="3">
        <f t="shared" si="146"/>
        <v>57</v>
      </c>
      <c r="W133" s="3">
        <f t="shared" si="146"/>
        <v>24</v>
      </c>
      <c r="X133" s="3">
        <f t="shared" si="19"/>
        <v>40554.24</v>
      </c>
      <c r="Y133" s="3"/>
      <c r="Z133" s="68">
        <v>11.0</v>
      </c>
      <c r="AA133" s="69">
        <v>1.0</v>
      </c>
      <c r="AB133" s="18" t="s">
        <v>992</v>
      </c>
      <c r="AC133" s="68">
        <v>11.0</v>
      </c>
      <c r="AD133" s="69">
        <v>1.0</v>
      </c>
      <c r="AE133" s="69">
        <v>410.0</v>
      </c>
      <c r="AF133" s="70" t="s">
        <v>1214</v>
      </c>
      <c r="AG133" s="69">
        <v>393.0</v>
      </c>
      <c r="AH133" s="69">
        <v>110.0</v>
      </c>
      <c r="AI133" s="69">
        <v>38.0</v>
      </c>
      <c r="AJ133" s="29">
        <f t="shared" si="20"/>
        <v>129</v>
      </c>
      <c r="AK133" s="76">
        <f t="shared" si="21"/>
        <v>0.3282442748</v>
      </c>
      <c r="AL133" s="29">
        <f t="shared" si="22"/>
        <v>129</v>
      </c>
      <c r="AM133" s="71">
        <f t="shared" si="23"/>
        <v>0.3282</v>
      </c>
      <c r="AN133" s="71">
        <f t="shared" si="24"/>
        <v>0.4103</v>
      </c>
      <c r="AO133" s="72">
        <f t="shared" si="25"/>
        <v>31.76</v>
      </c>
      <c r="AP133" s="73">
        <f t="shared" si="26"/>
        <v>181921.28</v>
      </c>
      <c r="AQ133" s="3">
        <f t="shared" si="27"/>
        <v>462.9040204</v>
      </c>
      <c r="AR133" s="18"/>
      <c r="AS133" s="18"/>
    </row>
    <row r="134" ht="14.25" customHeight="1">
      <c r="A134" s="68">
        <v>11.0</v>
      </c>
      <c r="B134" s="69">
        <v>1.0</v>
      </c>
      <c r="C134" s="18" t="s">
        <v>992</v>
      </c>
      <c r="D134" s="68">
        <v>11.0</v>
      </c>
      <c r="E134" s="69">
        <v>1.0</v>
      </c>
      <c r="F134" s="69">
        <v>411.0</v>
      </c>
      <c r="G134" s="70" t="s">
        <v>1216</v>
      </c>
      <c r="H134" s="69">
        <v>569.0</v>
      </c>
      <c r="I134" s="69">
        <v>56.0</v>
      </c>
      <c r="J134" s="69">
        <v>34.0</v>
      </c>
      <c r="K134" s="29">
        <f t="shared" si="13"/>
        <v>73</v>
      </c>
      <c r="L134" s="71">
        <f t="shared" si="14"/>
        <v>0.1283</v>
      </c>
      <c r="M134" s="71">
        <f t="shared" si="15"/>
        <v>0.1604</v>
      </c>
      <c r="N134" s="72">
        <f t="shared" si="16"/>
        <v>7.03</v>
      </c>
      <c r="O134" s="8">
        <f t="shared" si="17"/>
        <v>40267.84</v>
      </c>
      <c r="P134" s="73"/>
      <c r="Q134" s="22">
        <v>397.0</v>
      </c>
      <c r="R134" s="49">
        <v>1.0</v>
      </c>
      <c r="S134" s="74"/>
      <c r="T134" s="75" t="s">
        <v>177</v>
      </c>
      <c r="U134" s="3">
        <f t="shared" ref="U134:W134" si="147">SUMIF($A$13:$A$2340,$Q134,H$13:H$2340)</f>
        <v>61</v>
      </c>
      <c r="V134" s="3">
        <f t="shared" si="147"/>
        <v>16</v>
      </c>
      <c r="W134" s="3">
        <f t="shared" si="147"/>
        <v>4</v>
      </c>
      <c r="X134" s="3">
        <f t="shared" si="19"/>
        <v>28410.88</v>
      </c>
      <c r="Y134" s="3"/>
      <c r="Z134" s="68">
        <v>11.0</v>
      </c>
      <c r="AA134" s="69">
        <v>1.0</v>
      </c>
      <c r="AB134" s="18" t="s">
        <v>992</v>
      </c>
      <c r="AC134" s="68">
        <v>11.0</v>
      </c>
      <c r="AD134" s="69">
        <v>1.0</v>
      </c>
      <c r="AE134" s="69">
        <v>411.0</v>
      </c>
      <c r="AF134" s="70" t="s">
        <v>1216</v>
      </c>
      <c r="AG134" s="69">
        <v>569.0</v>
      </c>
      <c r="AH134" s="69">
        <v>56.0</v>
      </c>
      <c r="AI134" s="69">
        <v>34.0</v>
      </c>
      <c r="AJ134" s="29">
        <f t="shared" si="20"/>
        <v>73</v>
      </c>
      <c r="AK134" s="76">
        <f t="shared" si="21"/>
        <v>0.1282952548</v>
      </c>
      <c r="AL134" s="29">
        <f t="shared" si="22"/>
        <v>73</v>
      </c>
      <c r="AM134" s="71">
        <f t="shared" si="23"/>
        <v>0.1283</v>
      </c>
      <c r="AN134" s="71">
        <f t="shared" si="24"/>
        <v>0.1604</v>
      </c>
      <c r="AO134" s="72">
        <f t="shared" si="25"/>
        <v>7.03</v>
      </c>
      <c r="AP134" s="73">
        <f t="shared" si="26"/>
        <v>40267.84</v>
      </c>
      <c r="AQ134" s="3">
        <f t="shared" si="27"/>
        <v>70.76949033</v>
      </c>
      <c r="AR134" s="18"/>
      <c r="AS134" s="18"/>
    </row>
    <row r="135" ht="14.25" customHeight="1">
      <c r="A135" s="68">
        <v>11.0</v>
      </c>
      <c r="B135" s="69">
        <v>1.0</v>
      </c>
      <c r="C135" s="18" t="s">
        <v>992</v>
      </c>
      <c r="D135" s="68">
        <v>11.0</v>
      </c>
      <c r="E135" s="69">
        <v>1.0</v>
      </c>
      <c r="F135" s="69">
        <v>412.0</v>
      </c>
      <c r="G135" s="70" t="s">
        <v>1217</v>
      </c>
      <c r="H135" s="69">
        <v>368.0</v>
      </c>
      <c r="I135" s="69">
        <v>113.0</v>
      </c>
      <c r="J135" s="69">
        <v>39.0</v>
      </c>
      <c r="K135" s="29">
        <f t="shared" si="13"/>
        <v>132.5</v>
      </c>
      <c r="L135" s="71">
        <f t="shared" si="14"/>
        <v>0.3601</v>
      </c>
      <c r="M135" s="71">
        <f t="shared" si="15"/>
        <v>0.4501</v>
      </c>
      <c r="N135" s="72">
        <f t="shared" si="16"/>
        <v>35.78</v>
      </c>
      <c r="O135" s="8">
        <f t="shared" si="17"/>
        <v>204947.84</v>
      </c>
      <c r="P135" s="73"/>
      <c r="Q135" s="22">
        <v>398.0</v>
      </c>
      <c r="R135" s="49">
        <v>1.0</v>
      </c>
      <c r="S135" s="74"/>
      <c r="T135" s="75" t="s">
        <v>178</v>
      </c>
      <c r="U135" s="3">
        <f t="shared" ref="U135:W135" si="148">SUMIF($A$13:$A$2340,$Q135,H$13:H$2340)</f>
        <v>18</v>
      </c>
      <c r="V135" s="3">
        <f t="shared" si="148"/>
        <v>8</v>
      </c>
      <c r="W135" s="3">
        <f t="shared" si="148"/>
        <v>1</v>
      </c>
      <c r="X135" s="3">
        <f t="shared" si="19"/>
        <v>17241.28</v>
      </c>
      <c r="Y135" s="3"/>
      <c r="Z135" s="68">
        <v>11.0</v>
      </c>
      <c r="AA135" s="69">
        <v>1.0</v>
      </c>
      <c r="AB135" s="18" t="s">
        <v>992</v>
      </c>
      <c r="AC135" s="68">
        <v>11.0</v>
      </c>
      <c r="AD135" s="69">
        <v>1.0</v>
      </c>
      <c r="AE135" s="69">
        <v>412.0</v>
      </c>
      <c r="AF135" s="70" t="s">
        <v>1217</v>
      </c>
      <c r="AG135" s="69">
        <v>368.0</v>
      </c>
      <c r="AH135" s="69">
        <v>113.0</v>
      </c>
      <c r="AI135" s="69">
        <v>39.0</v>
      </c>
      <c r="AJ135" s="29">
        <f t="shared" si="20"/>
        <v>132.5</v>
      </c>
      <c r="AK135" s="76">
        <f t="shared" si="21"/>
        <v>0.3600543478</v>
      </c>
      <c r="AL135" s="29">
        <f t="shared" si="22"/>
        <v>132.5</v>
      </c>
      <c r="AM135" s="71">
        <f t="shared" si="23"/>
        <v>0.3601</v>
      </c>
      <c r="AN135" s="71">
        <f t="shared" si="24"/>
        <v>0.4501</v>
      </c>
      <c r="AO135" s="72">
        <f t="shared" si="25"/>
        <v>35.78</v>
      </c>
      <c r="AP135" s="73">
        <f t="shared" si="26"/>
        <v>204947.84</v>
      </c>
      <c r="AQ135" s="3">
        <f t="shared" si="27"/>
        <v>556.9234783</v>
      </c>
      <c r="AR135" s="18"/>
      <c r="AS135" s="18"/>
    </row>
    <row r="136" ht="14.25" customHeight="1">
      <c r="A136" s="68">
        <v>11.0</v>
      </c>
      <c r="B136" s="69">
        <v>1.0</v>
      </c>
      <c r="C136" s="18" t="s">
        <v>992</v>
      </c>
      <c r="D136" s="68">
        <v>11.0</v>
      </c>
      <c r="E136" s="69">
        <v>1.0</v>
      </c>
      <c r="F136" s="69">
        <v>413.0</v>
      </c>
      <c r="G136" s="70" t="s">
        <v>1218</v>
      </c>
      <c r="H136" s="69">
        <v>551.0</v>
      </c>
      <c r="I136" s="69">
        <v>175.0</v>
      </c>
      <c r="J136" s="69">
        <v>54.0</v>
      </c>
      <c r="K136" s="29">
        <f t="shared" si="13"/>
        <v>202</v>
      </c>
      <c r="L136" s="71">
        <f t="shared" si="14"/>
        <v>0.3666</v>
      </c>
      <c r="M136" s="71">
        <f t="shared" si="15"/>
        <v>0.4583</v>
      </c>
      <c r="N136" s="72">
        <f t="shared" si="16"/>
        <v>55.55</v>
      </c>
      <c r="O136" s="8">
        <f t="shared" si="17"/>
        <v>318190.4</v>
      </c>
      <c r="P136" s="73"/>
      <c r="Q136" s="22">
        <v>402.0</v>
      </c>
      <c r="R136" s="49">
        <v>1.0</v>
      </c>
      <c r="S136" s="74"/>
      <c r="T136" s="75" t="s">
        <v>1219</v>
      </c>
      <c r="U136" s="3">
        <f t="shared" ref="U136:W136" si="149">SUMIF($A$13:$A$2340,$Q136,H$13:H$2340)</f>
        <v>144</v>
      </c>
      <c r="V136" s="3">
        <f t="shared" si="149"/>
        <v>26</v>
      </c>
      <c r="W136" s="3">
        <f t="shared" si="149"/>
        <v>15</v>
      </c>
      <c r="X136" s="3">
        <f t="shared" si="19"/>
        <v>37403.84</v>
      </c>
      <c r="Y136" s="3"/>
      <c r="Z136" s="68">
        <v>11.0</v>
      </c>
      <c r="AA136" s="69">
        <v>1.0</v>
      </c>
      <c r="AB136" s="18" t="s">
        <v>992</v>
      </c>
      <c r="AC136" s="68">
        <v>11.0</v>
      </c>
      <c r="AD136" s="69">
        <v>1.0</v>
      </c>
      <c r="AE136" s="69">
        <v>413.0</v>
      </c>
      <c r="AF136" s="70" t="s">
        <v>1218</v>
      </c>
      <c r="AG136" s="69">
        <v>551.0</v>
      </c>
      <c r="AH136" s="69">
        <v>175.0</v>
      </c>
      <c r="AI136" s="69">
        <v>54.0</v>
      </c>
      <c r="AJ136" s="29">
        <f t="shared" si="20"/>
        <v>202</v>
      </c>
      <c r="AK136" s="76">
        <f t="shared" si="21"/>
        <v>0.3666061706</v>
      </c>
      <c r="AL136" s="29">
        <f t="shared" si="22"/>
        <v>202</v>
      </c>
      <c r="AM136" s="71">
        <f t="shared" si="23"/>
        <v>0.3666</v>
      </c>
      <c r="AN136" s="71">
        <f t="shared" si="24"/>
        <v>0.4583</v>
      </c>
      <c r="AO136" s="72">
        <f t="shared" si="25"/>
        <v>55.55</v>
      </c>
      <c r="AP136" s="73">
        <f t="shared" si="26"/>
        <v>318190.4</v>
      </c>
      <c r="AQ136" s="3">
        <f t="shared" si="27"/>
        <v>577.4780399</v>
      </c>
      <c r="AR136" s="18"/>
      <c r="AS136" s="18"/>
    </row>
    <row r="137" ht="14.25" customHeight="1">
      <c r="A137" s="68">
        <v>11.0</v>
      </c>
      <c r="B137" s="69">
        <v>1.0</v>
      </c>
      <c r="C137" s="18" t="s">
        <v>992</v>
      </c>
      <c r="D137" s="68">
        <v>11.0</v>
      </c>
      <c r="E137" s="69">
        <v>1.0</v>
      </c>
      <c r="F137" s="69">
        <v>414.0</v>
      </c>
      <c r="G137" s="70" t="s">
        <v>1220</v>
      </c>
      <c r="H137" s="69">
        <v>481.0</v>
      </c>
      <c r="I137" s="69">
        <v>157.0</v>
      </c>
      <c r="J137" s="69">
        <v>32.0</v>
      </c>
      <c r="K137" s="29">
        <f t="shared" si="13"/>
        <v>173</v>
      </c>
      <c r="L137" s="71">
        <f t="shared" si="14"/>
        <v>0.3597</v>
      </c>
      <c r="M137" s="71">
        <f t="shared" si="15"/>
        <v>0.4496</v>
      </c>
      <c r="N137" s="72">
        <f t="shared" si="16"/>
        <v>46.67</v>
      </c>
      <c r="O137" s="8">
        <f t="shared" si="17"/>
        <v>267325.76</v>
      </c>
      <c r="P137" s="73"/>
      <c r="Q137" s="22">
        <v>403.0</v>
      </c>
      <c r="R137" s="49">
        <v>1.0</v>
      </c>
      <c r="S137" s="74"/>
      <c r="T137" s="75" t="s">
        <v>1221</v>
      </c>
      <c r="U137" s="3">
        <f t="shared" ref="U137:W137" si="150">SUMIF($A$13:$A$2340,$Q137,H$13:H$2340)</f>
        <v>89</v>
      </c>
      <c r="V137" s="3">
        <f t="shared" si="150"/>
        <v>7</v>
      </c>
      <c r="W137" s="3">
        <f t="shared" si="150"/>
        <v>10</v>
      </c>
      <c r="X137" s="3">
        <f t="shared" si="19"/>
        <v>6930.88</v>
      </c>
      <c r="Y137" s="3"/>
      <c r="Z137" s="68">
        <v>11.0</v>
      </c>
      <c r="AA137" s="69">
        <v>1.0</v>
      </c>
      <c r="AB137" s="18" t="s">
        <v>992</v>
      </c>
      <c r="AC137" s="68">
        <v>11.0</v>
      </c>
      <c r="AD137" s="69">
        <v>1.0</v>
      </c>
      <c r="AE137" s="69">
        <v>414.0</v>
      </c>
      <c r="AF137" s="70" t="s">
        <v>1220</v>
      </c>
      <c r="AG137" s="69">
        <v>481.0</v>
      </c>
      <c r="AH137" s="69">
        <v>157.0</v>
      </c>
      <c r="AI137" s="69">
        <v>32.0</v>
      </c>
      <c r="AJ137" s="29">
        <f t="shared" si="20"/>
        <v>173</v>
      </c>
      <c r="AK137" s="76">
        <f t="shared" si="21"/>
        <v>0.3596673597</v>
      </c>
      <c r="AL137" s="29">
        <f t="shared" si="22"/>
        <v>173</v>
      </c>
      <c r="AM137" s="71">
        <f t="shared" si="23"/>
        <v>0.3597</v>
      </c>
      <c r="AN137" s="71">
        <f t="shared" si="24"/>
        <v>0.4496</v>
      </c>
      <c r="AO137" s="72">
        <f t="shared" si="25"/>
        <v>46.67</v>
      </c>
      <c r="AP137" s="73">
        <f t="shared" si="26"/>
        <v>267325.76</v>
      </c>
      <c r="AQ137" s="3">
        <f t="shared" si="27"/>
        <v>555.7708108</v>
      </c>
      <c r="AR137" s="18"/>
      <c r="AS137" s="18"/>
    </row>
    <row r="138" ht="14.25" customHeight="1">
      <c r="A138" s="68">
        <v>11.0</v>
      </c>
      <c r="B138" s="69">
        <v>1.0</v>
      </c>
      <c r="C138" s="18" t="s">
        <v>992</v>
      </c>
      <c r="D138" s="68">
        <v>11.0</v>
      </c>
      <c r="E138" s="69">
        <v>1.0</v>
      </c>
      <c r="F138" s="69">
        <v>417.0</v>
      </c>
      <c r="G138" s="70" t="s">
        <v>1222</v>
      </c>
      <c r="H138" s="69">
        <v>586.0</v>
      </c>
      <c r="I138" s="69">
        <v>136.0</v>
      </c>
      <c r="J138" s="69">
        <v>36.0</v>
      </c>
      <c r="K138" s="29">
        <f t="shared" si="13"/>
        <v>154</v>
      </c>
      <c r="L138" s="71">
        <f t="shared" si="14"/>
        <v>0.2628</v>
      </c>
      <c r="M138" s="71">
        <f t="shared" si="15"/>
        <v>0.3285</v>
      </c>
      <c r="N138" s="72">
        <f t="shared" si="16"/>
        <v>30.35</v>
      </c>
      <c r="O138" s="8">
        <f t="shared" si="17"/>
        <v>173844.8</v>
      </c>
      <c r="P138" s="73"/>
      <c r="Q138" s="22">
        <v>404.0</v>
      </c>
      <c r="R138" s="49">
        <v>1.0</v>
      </c>
      <c r="S138" s="74"/>
      <c r="T138" s="75" t="s">
        <v>1223</v>
      </c>
      <c r="U138" s="3">
        <f t="shared" ref="U138:W138" si="151">SUMIF($A$13:$A$2340,$Q138,H$13:H$2340)</f>
        <v>138</v>
      </c>
      <c r="V138" s="3">
        <f t="shared" si="151"/>
        <v>22</v>
      </c>
      <c r="W138" s="3">
        <f t="shared" si="151"/>
        <v>23</v>
      </c>
      <c r="X138" s="3">
        <f t="shared" si="19"/>
        <v>35169.92</v>
      </c>
      <c r="Y138" s="3"/>
      <c r="Z138" s="68">
        <v>11.0</v>
      </c>
      <c r="AA138" s="69">
        <v>1.0</v>
      </c>
      <c r="AB138" s="18" t="s">
        <v>992</v>
      </c>
      <c r="AC138" s="68">
        <v>11.0</v>
      </c>
      <c r="AD138" s="69">
        <v>1.0</v>
      </c>
      <c r="AE138" s="69">
        <v>417.0</v>
      </c>
      <c r="AF138" s="70" t="s">
        <v>1222</v>
      </c>
      <c r="AG138" s="69">
        <v>586.0</v>
      </c>
      <c r="AH138" s="69">
        <v>136.0</v>
      </c>
      <c r="AI138" s="69">
        <v>36.0</v>
      </c>
      <c r="AJ138" s="29">
        <f t="shared" si="20"/>
        <v>154</v>
      </c>
      <c r="AK138" s="76">
        <f t="shared" si="21"/>
        <v>0.2627986348</v>
      </c>
      <c r="AL138" s="29">
        <f t="shared" si="22"/>
        <v>154</v>
      </c>
      <c r="AM138" s="71">
        <f t="shared" si="23"/>
        <v>0.2628</v>
      </c>
      <c r="AN138" s="71">
        <f t="shared" si="24"/>
        <v>0.3285</v>
      </c>
      <c r="AO138" s="72">
        <f t="shared" si="25"/>
        <v>30.35</v>
      </c>
      <c r="AP138" s="73">
        <f t="shared" si="26"/>
        <v>173844.8</v>
      </c>
      <c r="AQ138" s="3">
        <f t="shared" si="27"/>
        <v>296.6634812</v>
      </c>
      <c r="AR138" s="18"/>
      <c r="AS138" s="18"/>
    </row>
    <row r="139" ht="14.25" customHeight="1">
      <c r="A139" s="68">
        <v>11.0</v>
      </c>
      <c r="B139" s="69">
        <v>1.0</v>
      </c>
      <c r="C139" s="18" t="s">
        <v>992</v>
      </c>
      <c r="D139" s="68">
        <v>11.0</v>
      </c>
      <c r="E139" s="69">
        <v>1.0</v>
      </c>
      <c r="F139" s="69">
        <v>418.0</v>
      </c>
      <c r="G139" s="70" t="s">
        <v>1224</v>
      </c>
      <c r="H139" s="69">
        <v>642.0</v>
      </c>
      <c r="I139" s="69">
        <v>238.0</v>
      </c>
      <c r="J139" s="69">
        <v>67.0</v>
      </c>
      <c r="K139" s="29">
        <f t="shared" si="13"/>
        <v>271.5</v>
      </c>
      <c r="L139" s="71">
        <f t="shared" si="14"/>
        <v>0.4229</v>
      </c>
      <c r="M139" s="71">
        <f t="shared" si="15"/>
        <v>0.5286</v>
      </c>
      <c r="N139" s="72">
        <f t="shared" si="16"/>
        <v>86.11</v>
      </c>
      <c r="O139" s="8">
        <f t="shared" si="17"/>
        <v>493238.08</v>
      </c>
      <c r="P139" s="73"/>
      <c r="Q139" s="22">
        <v>413.0</v>
      </c>
      <c r="R139" s="49">
        <v>1.0</v>
      </c>
      <c r="S139" s="74"/>
      <c r="T139" s="75" t="s">
        <v>1225</v>
      </c>
      <c r="U139" s="3">
        <f t="shared" ref="U139:W139" si="152">SUMIF($A$13:$A$2340,$Q139,H$13:H$2340)</f>
        <v>2593</v>
      </c>
      <c r="V139" s="3">
        <f t="shared" si="152"/>
        <v>849</v>
      </c>
      <c r="W139" s="3">
        <f t="shared" si="152"/>
        <v>147</v>
      </c>
      <c r="X139" s="3">
        <f t="shared" si="19"/>
        <v>1470950.4</v>
      </c>
      <c r="Y139" s="3"/>
      <c r="Z139" s="68">
        <v>11.0</v>
      </c>
      <c r="AA139" s="69">
        <v>1.0</v>
      </c>
      <c r="AB139" s="18" t="s">
        <v>992</v>
      </c>
      <c r="AC139" s="68">
        <v>11.0</v>
      </c>
      <c r="AD139" s="69">
        <v>1.0</v>
      </c>
      <c r="AE139" s="69">
        <v>418.0</v>
      </c>
      <c r="AF139" s="70" t="s">
        <v>1224</v>
      </c>
      <c r="AG139" s="69">
        <v>642.0</v>
      </c>
      <c r="AH139" s="69">
        <v>238.0</v>
      </c>
      <c r="AI139" s="69">
        <v>67.0</v>
      </c>
      <c r="AJ139" s="29">
        <f t="shared" si="20"/>
        <v>271.5</v>
      </c>
      <c r="AK139" s="76">
        <f t="shared" si="21"/>
        <v>0.4228971963</v>
      </c>
      <c r="AL139" s="29">
        <f t="shared" si="22"/>
        <v>271.5</v>
      </c>
      <c r="AM139" s="71">
        <f t="shared" si="23"/>
        <v>0.4229</v>
      </c>
      <c r="AN139" s="71">
        <f t="shared" si="24"/>
        <v>0.5286</v>
      </c>
      <c r="AO139" s="72">
        <f t="shared" si="25"/>
        <v>86.11</v>
      </c>
      <c r="AP139" s="73">
        <f t="shared" si="26"/>
        <v>493238.08</v>
      </c>
      <c r="AQ139" s="3">
        <f t="shared" si="27"/>
        <v>768.2836137</v>
      </c>
      <c r="AR139" s="18"/>
      <c r="AS139" s="18"/>
    </row>
    <row r="140" ht="14.25" customHeight="1">
      <c r="A140" s="68">
        <v>11.0</v>
      </c>
      <c r="B140" s="69">
        <v>1.0</v>
      </c>
      <c r="C140" s="18" t="s">
        <v>992</v>
      </c>
      <c r="D140" s="68">
        <v>11.0</v>
      </c>
      <c r="E140" s="69">
        <v>1.0</v>
      </c>
      <c r="F140" s="69">
        <v>420.0</v>
      </c>
      <c r="G140" s="70" t="s">
        <v>1226</v>
      </c>
      <c r="H140" s="69">
        <v>490.0</v>
      </c>
      <c r="I140" s="69">
        <v>147.0</v>
      </c>
      <c r="J140" s="69">
        <v>46.0</v>
      </c>
      <c r="K140" s="29">
        <f t="shared" si="13"/>
        <v>170</v>
      </c>
      <c r="L140" s="71">
        <f t="shared" si="14"/>
        <v>0.3469</v>
      </c>
      <c r="M140" s="71">
        <f t="shared" si="15"/>
        <v>0.4336</v>
      </c>
      <c r="N140" s="72">
        <f t="shared" si="16"/>
        <v>44.23</v>
      </c>
      <c r="O140" s="8">
        <f t="shared" si="17"/>
        <v>253349.44</v>
      </c>
      <c r="P140" s="73"/>
      <c r="Q140" s="22">
        <v>414.0</v>
      </c>
      <c r="R140" s="49">
        <v>1.0</v>
      </c>
      <c r="S140" s="74"/>
      <c r="T140" s="75" t="s">
        <v>1227</v>
      </c>
      <c r="U140" s="3">
        <f t="shared" ref="U140:W140" si="153">SUMIF($A$13:$A$2340,$Q140,H$13:H$2340)</f>
        <v>523</v>
      </c>
      <c r="V140" s="3">
        <f t="shared" si="153"/>
        <v>91</v>
      </c>
      <c r="W140" s="3">
        <f t="shared" si="153"/>
        <v>18</v>
      </c>
      <c r="X140" s="3">
        <f t="shared" si="19"/>
        <v>83170.56</v>
      </c>
      <c r="Y140" s="3"/>
      <c r="Z140" s="68">
        <v>11.0</v>
      </c>
      <c r="AA140" s="69">
        <v>1.0</v>
      </c>
      <c r="AB140" s="18" t="s">
        <v>992</v>
      </c>
      <c r="AC140" s="68">
        <v>11.0</v>
      </c>
      <c r="AD140" s="69">
        <v>1.0</v>
      </c>
      <c r="AE140" s="69">
        <v>420.0</v>
      </c>
      <c r="AF140" s="70" t="s">
        <v>1226</v>
      </c>
      <c r="AG140" s="69">
        <v>490.0</v>
      </c>
      <c r="AH140" s="69">
        <v>147.0</v>
      </c>
      <c r="AI140" s="69">
        <v>46.0</v>
      </c>
      <c r="AJ140" s="29">
        <f t="shared" si="20"/>
        <v>170</v>
      </c>
      <c r="AK140" s="76">
        <f t="shared" si="21"/>
        <v>0.3469387755</v>
      </c>
      <c r="AL140" s="29">
        <f t="shared" si="22"/>
        <v>170</v>
      </c>
      <c r="AM140" s="71">
        <f t="shared" si="23"/>
        <v>0.3469</v>
      </c>
      <c r="AN140" s="71">
        <f t="shared" si="24"/>
        <v>0.4336</v>
      </c>
      <c r="AO140" s="72">
        <f t="shared" si="25"/>
        <v>44.23</v>
      </c>
      <c r="AP140" s="73">
        <f t="shared" si="26"/>
        <v>253349.44</v>
      </c>
      <c r="AQ140" s="3">
        <f t="shared" si="27"/>
        <v>517.0396735</v>
      </c>
      <c r="AR140" s="18"/>
      <c r="AS140" s="18"/>
    </row>
    <row r="141" ht="14.25" customHeight="1">
      <c r="A141" s="68">
        <v>11.0</v>
      </c>
      <c r="B141" s="69">
        <v>1.0</v>
      </c>
      <c r="C141" s="18" t="s">
        <v>992</v>
      </c>
      <c r="D141" s="68">
        <v>11.0</v>
      </c>
      <c r="E141" s="69">
        <v>1.0</v>
      </c>
      <c r="F141" s="69">
        <v>421.0</v>
      </c>
      <c r="G141" s="70" t="s">
        <v>1228</v>
      </c>
      <c r="H141" s="69">
        <v>461.0</v>
      </c>
      <c r="I141" s="69">
        <v>213.0</v>
      </c>
      <c r="J141" s="69">
        <v>83.0</v>
      </c>
      <c r="K141" s="29">
        <f t="shared" si="13"/>
        <v>254.5</v>
      </c>
      <c r="L141" s="71">
        <f t="shared" si="14"/>
        <v>0.5521</v>
      </c>
      <c r="M141" s="71">
        <f t="shared" si="15"/>
        <v>0.6901</v>
      </c>
      <c r="N141" s="72">
        <f t="shared" si="16"/>
        <v>105.38</v>
      </c>
      <c r="O141" s="8">
        <f t="shared" si="17"/>
        <v>603616.64</v>
      </c>
      <c r="P141" s="73"/>
      <c r="Q141" s="22">
        <v>415.0</v>
      </c>
      <c r="R141" s="49">
        <v>1.0</v>
      </c>
      <c r="S141" s="74"/>
      <c r="T141" s="75" t="s">
        <v>1229</v>
      </c>
      <c r="U141" s="3">
        <f t="shared" ref="U141:W141" si="154">SUMIF($A$13:$A$2340,$Q141,H$13:H$2340)</f>
        <v>163</v>
      </c>
      <c r="V141" s="3">
        <f t="shared" si="154"/>
        <v>62</v>
      </c>
      <c r="W141" s="3">
        <f t="shared" si="154"/>
        <v>23</v>
      </c>
      <c r="X141" s="3">
        <f t="shared" si="19"/>
        <v>147496</v>
      </c>
      <c r="Y141" s="3"/>
      <c r="Z141" s="68">
        <v>11.0</v>
      </c>
      <c r="AA141" s="69">
        <v>1.0</v>
      </c>
      <c r="AB141" s="18" t="s">
        <v>992</v>
      </c>
      <c r="AC141" s="68">
        <v>11.0</v>
      </c>
      <c r="AD141" s="69">
        <v>1.0</v>
      </c>
      <c r="AE141" s="69">
        <v>421.0</v>
      </c>
      <c r="AF141" s="70" t="s">
        <v>1228</v>
      </c>
      <c r="AG141" s="69">
        <v>461.0</v>
      </c>
      <c r="AH141" s="69">
        <v>213.0</v>
      </c>
      <c r="AI141" s="69">
        <v>83.0</v>
      </c>
      <c r="AJ141" s="29">
        <f t="shared" si="20"/>
        <v>254.5</v>
      </c>
      <c r="AK141" s="76">
        <f t="shared" si="21"/>
        <v>0.5520607375</v>
      </c>
      <c r="AL141" s="29">
        <f t="shared" si="22"/>
        <v>254.5</v>
      </c>
      <c r="AM141" s="71">
        <f t="shared" si="23"/>
        <v>0.5521</v>
      </c>
      <c r="AN141" s="71">
        <f t="shared" si="24"/>
        <v>0.6901</v>
      </c>
      <c r="AO141" s="72">
        <f t="shared" si="25"/>
        <v>105.38</v>
      </c>
      <c r="AP141" s="73">
        <f t="shared" si="26"/>
        <v>603616.64</v>
      </c>
      <c r="AQ141" s="3">
        <f t="shared" si="27"/>
        <v>1309.363644</v>
      </c>
      <c r="AR141" s="18"/>
      <c r="AS141" s="18"/>
    </row>
    <row r="142" ht="14.25" customHeight="1">
      <c r="A142" s="68">
        <v>11.0</v>
      </c>
      <c r="B142" s="69">
        <v>1.0</v>
      </c>
      <c r="C142" s="18" t="s">
        <v>992</v>
      </c>
      <c r="D142" s="68">
        <v>11.0</v>
      </c>
      <c r="E142" s="69">
        <v>1.0</v>
      </c>
      <c r="F142" s="69">
        <v>422.0</v>
      </c>
      <c r="G142" s="70" t="s">
        <v>1230</v>
      </c>
      <c r="H142" s="69">
        <v>469.0</v>
      </c>
      <c r="I142" s="69">
        <v>152.0</v>
      </c>
      <c r="J142" s="69">
        <v>37.0</v>
      </c>
      <c r="K142" s="29">
        <f t="shared" si="13"/>
        <v>170.5</v>
      </c>
      <c r="L142" s="71">
        <f t="shared" si="14"/>
        <v>0.3635</v>
      </c>
      <c r="M142" s="71">
        <f t="shared" si="15"/>
        <v>0.4544</v>
      </c>
      <c r="N142" s="72">
        <f t="shared" si="16"/>
        <v>46.49</v>
      </c>
      <c r="O142" s="8">
        <f t="shared" si="17"/>
        <v>266294.72</v>
      </c>
      <c r="P142" s="73"/>
      <c r="Q142" s="22">
        <v>423.0</v>
      </c>
      <c r="R142" s="49">
        <v>1.0</v>
      </c>
      <c r="S142" s="74"/>
      <c r="T142" s="75" t="s">
        <v>1231</v>
      </c>
      <c r="U142" s="3">
        <f t="shared" ref="U142:W142" si="155">SUMIF($A$13:$A$2340,$Q142,H$13:H$2340)</f>
        <v>2761</v>
      </c>
      <c r="V142" s="3">
        <f t="shared" si="155"/>
        <v>496</v>
      </c>
      <c r="W142" s="3">
        <f t="shared" si="155"/>
        <v>201</v>
      </c>
      <c r="X142" s="3">
        <f t="shared" si="19"/>
        <v>633230.4</v>
      </c>
      <c r="Y142" s="3"/>
      <c r="Z142" s="68">
        <v>11.0</v>
      </c>
      <c r="AA142" s="69">
        <v>1.0</v>
      </c>
      <c r="AB142" s="18" t="s">
        <v>992</v>
      </c>
      <c r="AC142" s="68">
        <v>11.0</v>
      </c>
      <c r="AD142" s="69">
        <v>1.0</v>
      </c>
      <c r="AE142" s="69">
        <v>422.0</v>
      </c>
      <c r="AF142" s="70" t="s">
        <v>1230</v>
      </c>
      <c r="AG142" s="69">
        <v>469.0</v>
      </c>
      <c r="AH142" s="69">
        <v>152.0</v>
      </c>
      <c r="AI142" s="69">
        <v>37.0</v>
      </c>
      <c r="AJ142" s="29">
        <f t="shared" si="20"/>
        <v>170.5</v>
      </c>
      <c r="AK142" s="76">
        <f t="shared" si="21"/>
        <v>0.3635394456</v>
      </c>
      <c r="AL142" s="29">
        <f t="shared" si="22"/>
        <v>170.5</v>
      </c>
      <c r="AM142" s="71">
        <f t="shared" si="23"/>
        <v>0.3635</v>
      </c>
      <c r="AN142" s="71">
        <f t="shared" si="24"/>
        <v>0.4544</v>
      </c>
      <c r="AO142" s="72">
        <f t="shared" si="25"/>
        <v>46.49</v>
      </c>
      <c r="AP142" s="73">
        <f t="shared" si="26"/>
        <v>266294.72</v>
      </c>
      <c r="AQ142" s="3">
        <f t="shared" si="27"/>
        <v>567.79258</v>
      </c>
      <c r="AR142" s="18"/>
      <c r="AS142" s="18"/>
    </row>
    <row r="143" ht="14.25" customHeight="1">
      <c r="A143" s="68">
        <v>11.0</v>
      </c>
      <c r="B143" s="69">
        <v>1.0</v>
      </c>
      <c r="C143" s="18" t="s">
        <v>992</v>
      </c>
      <c r="D143" s="68">
        <v>11.0</v>
      </c>
      <c r="E143" s="69">
        <v>1.0</v>
      </c>
      <c r="F143" s="69">
        <v>423.0</v>
      </c>
      <c r="G143" s="70" t="s">
        <v>1232</v>
      </c>
      <c r="H143" s="69">
        <v>641.0</v>
      </c>
      <c r="I143" s="69">
        <v>178.0</v>
      </c>
      <c r="J143" s="69">
        <v>43.0</v>
      </c>
      <c r="K143" s="29">
        <f t="shared" si="13"/>
        <v>199.5</v>
      </c>
      <c r="L143" s="71">
        <f t="shared" si="14"/>
        <v>0.3112</v>
      </c>
      <c r="M143" s="71">
        <f t="shared" si="15"/>
        <v>0.389</v>
      </c>
      <c r="N143" s="72">
        <f t="shared" si="16"/>
        <v>46.56</v>
      </c>
      <c r="O143" s="8">
        <f t="shared" si="17"/>
        <v>266695.68</v>
      </c>
      <c r="P143" s="73"/>
      <c r="Q143" s="22">
        <v>424.0</v>
      </c>
      <c r="R143" s="49">
        <v>1.0</v>
      </c>
      <c r="S143" s="74"/>
      <c r="T143" s="75" t="s">
        <v>1233</v>
      </c>
      <c r="U143" s="3">
        <f t="shared" ref="U143:W143" si="156">SUMIF($A$13:$A$2340,$Q143,H$13:H$2340)</f>
        <v>486</v>
      </c>
      <c r="V143" s="3">
        <f t="shared" si="156"/>
        <v>57</v>
      </c>
      <c r="W143" s="3">
        <f t="shared" si="156"/>
        <v>58</v>
      </c>
      <c r="X143" s="3">
        <f t="shared" si="19"/>
        <v>65642.88</v>
      </c>
      <c r="Y143" s="3"/>
      <c r="Z143" s="68">
        <v>11.0</v>
      </c>
      <c r="AA143" s="69">
        <v>1.0</v>
      </c>
      <c r="AB143" s="18" t="s">
        <v>992</v>
      </c>
      <c r="AC143" s="68">
        <v>11.0</v>
      </c>
      <c r="AD143" s="69">
        <v>1.0</v>
      </c>
      <c r="AE143" s="69">
        <v>423.0</v>
      </c>
      <c r="AF143" s="70" t="s">
        <v>1232</v>
      </c>
      <c r="AG143" s="69">
        <v>641.0</v>
      </c>
      <c r="AH143" s="69">
        <v>178.0</v>
      </c>
      <c r="AI143" s="69">
        <v>43.0</v>
      </c>
      <c r="AJ143" s="29">
        <f t="shared" si="20"/>
        <v>199.5</v>
      </c>
      <c r="AK143" s="76">
        <f t="shared" si="21"/>
        <v>0.3112324493</v>
      </c>
      <c r="AL143" s="29">
        <f t="shared" si="22"/>
        <v>199.5</v>
      </c>
      <c r="AM143" s="71">
        <f t="shared" si="23"/>
        <v>0.3112</v>
      </c>
      <c r="AN143" s="71">
        <f t="shared" si="24"/>
        <v>0.389</v>
      </c>
      <c r="AO143" s="72">
        <f t="shared" si="25"/>
        <v>46.56</v>
      </c>
      <c r="AP143" s="73">
        <f t="shared" si="26"/>
        <v>266695.68</v>
      </c>
      <c r="AQ143" s="3">
        <f t="shared" si="27"/>
        <v>416.0619033</v>
      </c>
      <c r="AR143" s="18"/>
      <c r="AS143" s="18"/>
    </row>
    <row r="144" ht="14.25" customHeight="1">
      <c r="A144" s="68">
        <v>11.0</v>
      </c>
      <c r="B144" s="69">
        <v>1.0</v>
      </c>
      <c r="C144" s="18" t="s">
        <v>992</v>
      </c>
      <c r="D144" s="68">
        <v>11.0</v>
      </c>
      <c r="E144" s="69">
        <v>1.0</v>
      </c>
      <c r="F144" s="69">
        <v>424.0</v>
      </c>
      <c r="G144" s="70" t="s">
        <v>1234</v>
      </c>
      <c r="H144" s="69">
        <v>511.0</v>
      </c>
      <c r="I144" s="69">
        <v>94.0</v>
      </c>
      <c r="J144" s="69">
        <v>27.0</v>
      </c>
      <c r="K144" s="29">
        <f t="shared" si="13"/>
        <v>107.5</v>
      </c>
      <c r="L144" s="71">
        <f t="shared" si="14"/>
        <v>0.2104</v>
      </c>
      <c r="M144" s="71">
        <f t="shared" si="15"/>
        <v>0.263</v>
      </c>
      <c r="N144" s="72">
        <f t="shared" si="16"/>
        <v>16.96</v>
      </c>
      <c r="O144" s="8">
        <f t="shared" si="17"/>
        <v>97146.88</v>
      </c>
      <c r="P144" s="73"/>
      <c r="Q144" s="22">
        <v>432.0</v>
      </c>
      <c r="R144" s="49">
        <v>1.0</v>
      </c>
      <c r="S144" s="74"/>
      <c r="T144" s="75" t="s">
        <v>1235</v>
      </c>
      <c r="U144" s="3">
        <f t="shared" ref="U144:W144" si="157">SUMIF($A$13:$A$2340,$Q144,H$13:H$2340)</f>
        <v>659</v>
      </c>
      <c r="V144" s="3">
        <f t="shared" si="157"/>
        <v>428</v>
      </c>
      <c r="W144" s="3">
        <f t="shared" si="157"/>
        <v>54</v>
      </c>
      <c r="X144" s="3">
        <f t="shared" si="19"/>
        <v>1362977.6</v>
      </c>
      <c r="Y144" s="3"/>
      <c r="Z144" s="68">
        <v>11.0</v>
      </c>
      <c r="AA144" s="69">
        <v>1.0</v>
      </c>
      <c r="AB144" s="18" t="s">
        <v>992</v>
      </c>
      <c r="AC144" s="68">
        <v>11.0</v>
      </c>
      <c r="AD144" s="69">
        <v>1.0</v>
      </c>
      <c r="AE144" s="69">
        <v>424.0</v>
      </c>
      <c r="AF144" s="70" t="s">
        <v>1234</v>
      </c>
      <c r="AG144" s="69">
        <v>511.0</v>
      </c>
      <c r="AH144" s="69">
        <v>94.0</v>
      </c>
      <c r="AI144" s="69">
        <v>27.0</v>
      </c>
      <c r="AJ144" s="29">
        <f t="shared" si="20"/>
        <v>107.5</v>
      </c>
      <c r="AK144" s="76">
        <f t="shared" si="21"/>
        <v>0.21037182</v>
      </c>
      <c r="AL144" s="29">
        <f t="shared" si="22"/>
        <v>107.5</v>
      </c>
      <c r="AM144" s="71">
        <f t="shared" si="23"/>
        <v>0.2104</v>
      </c>
      <c r="AN144" s="71">
        <f t="shared" si="24"/>
        <v>0.263</v>
      </c>
      <c r="AO144" s="72">
        <f t="shared" si="25"/>
        <v>16.96</v>
      </c>
      <c r="AP144" s="73">
        <f t="shared" si="26"/>
        <v>97146.88</v>
      </c>
      <c r="AQ144" s="3">
        <f t="shared" si="27"/>
        <v>190.1113112</v>
      </c>
      <c r="AR144" s="18"/>
      <c r="AS144" s="18"/>
    </row>
    <row r="145" ht="14.25" customHeight="1">
      <c r="A145" s="68">
        <v>11.0</v>
      </c>
      <c r="B145" s="69">
        <v>1.0</v>
      </c>
      <c r="C145" s="18" t="s">
        <v>992</v>
      </c>
      <c r="D145" s="68">
        <v>11.0</v>
      </c>
      <c r="E145" s="69">
        <v>1.0</v>
      </c>
      <c r="F145" s="69">
        <v>425.0</v>
      </c>
      <c r="G145" s="70" t="s">
        <v>1236</v>
      </c>
      <c r="H145" s="69">
        <v>1062.0</v>
      </c>
      <c r="I145" s="69">
        <v>160.0</v>
      </c>
      <c r="J145" s="69">
        <v>60.0</v>
      </c>
      <c r="K145" s="29">
        <f t="shared" si="13"/>
        <v>190</v>
      </c>
      <c r="L145" s="71">
        <f t="shared" si="14"/>
        <v>0.1789</v>
      </c>
      <c r="M145" s="71">
        <f t="shared" si="15"/>
        <v>0.2236</v>
      </c>
      <c r="N145" s="72">
        <f t="shared" si="16"/>
        <v>25.49</v>
      </c>
      <c r="O145" s="8">
        <f t="shared" si="17"/>
        <v>146006.72</v>
      </c>
      <c r="P145" s="73"/>
      <c r="Q145" s="22">
        <v>435.0</v>
      </c>
      <c r="R145" s="49">
        <v>1.0</v>
      </c>
      <c r="S145" s="74"/>
      <c r="T145" s="75" t="s">
        <v>1237</v>
      </c>
      <c r="U145" s="3">
        <f t="shared" ref="U145:W145" si="158">SUMIF($A$13:$A$2340,$Q145,H$13:H$2340)</f>
        <v>694</v>
      </c>
      <c r="V145" s="3">
        <f t="shared" si="158"/>
        <v>345</v>
      </c>
      <c r="W145" s="3">
        <f t="shared" si="158"/>
        <v>43</v>
      </c>
      <c r="X145" s="3">
        <f t="shared" si="19"/>
        <v>835085.12</v>
      </c>
      <c r="Y145" s="3"/>
      <c r="Z145" s="68">
        <v>11.0</v>
      </c>
      <c r="AA145" s="69">
        <v>1.0</v>
      </c>
      <c r="AB145" s="18" t="s">
        <v>992</v>
      </c>
      <c r="AC145" s="68">
        <v>11.0</v>
      </c>
      <c r="AD145" s="69">
        <v>1.0</v>
      </c>
      <c r="AE145" s="69">
        <v>425.0</v>
      </c>
      <c r="AF145" s="70" t="s">
        <v>1236</v>
      </c>
      <c r="AG145" s="69">
        <v>1062.0</v>
      </c>
      <c r="AH145" s="69">
        <v>160.0</v>
      </c>
      <c r="AI145" s="69">
        <v>60.0</v>
      </c>
      <c r="AJ145" s="29">
        <f t="shared" si="20"/>
        <v>190</v>
      </c>
      <c r="AK145" s="76">
        <f t="shared" si="21"/>
        <v>0.1789077213</v>
      </c>
      <c r="AL145" s="29">
        <f t="shared" si="22"/>
        <v>190</v>
      </c>
      <c r="AM145" s="71">
        <f t="shared" si="23"/>
        <v>0.1789</v>
      </c>
      <c r="AN145" s="71">
        <f t="shared" si="24"/>
        <v>0.2236</v>
      </c>
      <c r="AO145" s="72">
        <f t="shared" si="25"/>
        <v>25.49</v>
      </c>
      <c r="AP145" s="73">
        <f t="shared" si="26"/>
        <v>146006.72</v>
      </c>
      <c r="AQ145" s="3">
        <f t="shared" si="27"/>
        <v>137.4827872</v>
      </c>
      <c r="AR145" s="18"/>
      <c r="AS145" s="18"/>
    </row>
    <row r="146" ht="14.25" customHeight="1">
      <c r="A146" s="68">
        <v>11.0</v>
      </c>
      <c r="B146" s="69">
        <v>1.0</v>
      </c>
      <c r="C146" s="18" t="s">
        <v>992</v>
      </c>
      <c r="D146" s="68">
        <v>11.0</v>
      </c>
      <c r="E146" s="69">
        <v>1.0</v>
      </c>
      <c r="F146" s="69">
        <v>426.0</v>
      </c>
      <c r="G146" s="70" t="s">
        <v>1238</v>
      </c>
      <c r="H146" s="69">
        <v>1138.0</v>
      </c>
      <c r="I146" s="69">
        <v>117.0</v>
      </c>
      <c r="J146" s="69">
        <v>49.0</v>
      </c>
      <c r="K146" s="29">
        <f t="shared" si="13"/>
        <v>141.5</v>
      </c>
      <c r="L146" s="71">
        <f t="shared" si="14"/>
        <v>0.1243</v>
      </c>
      <c r="M146" s="71">
        <f t="shared" si="15"/>
        <v>0.1554</v>
      </c>
      <c r="N146" s="72">
        <f t="shared" si="16"/>
        <v>13.19</v>
      </c>
      <c r="O146" s="8">
        <f t="shared" si="17"/>
        <v>75552.32</v>
      </c>
      <c r="P146" s="73"/>
      <c r="Q146" s="22">
        <v>441.0</v>
      </c>
      <c r="R146" s="49">
        <v>1.0</v>
      </c>
      <c r="S146" s="74"/>
      <c r="T146" s="75" t="s">
        <v>189</v>
      </c>
      <c r="U146" s="3">
        <f t="shared" ref="U146:W146" si="159">SUMIF($A$13:$A$2340,$Q146,H$13:H$2340)</f>
        <v>430</v>
      </c>
      <c r="V146" s="3">
        <f t="shared" si="159"/>
        <v>56</v>
      </c>
      <c r="W146" s="3">
        <f t="shared" si="159"/>
        <v>46</v>
      </c>
      <c r="X146" s="3">
        <f t="shared" si="19"/>
        <v>63237.12</v>
      </c>
      <c r="Y146" s="3"/>
      <c r="Z146" s="68">
        <v>11.0</v>
      </c>
      <c r="AA146" s="69">
        <v>1.0</v>
      </c>
      <c r="AB146" s="18" t="s">
        <v>992</v>
      </c>
      <c r="AC146" s="68">
        <v>11.0</v>
      </c>
      <c r="AD146" s="69">
        <v>1.0</v>
      </c>
      <c r="AE146" s="69">
        <v>426.0</v>
      </c>
      <c r="AF146" s="70" t="s">
        <v>1238</v>
      </c>
      <c r="AG146" s="69">
        <v>1138.0</v>
      </c>
      <c r="AH146" s="69">
        <v>117.0</v>
      </c>
      <c r="AI146" s="69">
        <v>49.0</v>
      </c>
      <c r="AJ146" s="29">
        <f t="shared" si="20"/>
        <v>141.5</v>
      </c>
      <c r="AK146" s="76">
        <f t="shared" si="21"/>
        <v>0.124340949</v>
      </c>
      <c r="AL146" s="29">
        <f t="shared" si="22"/>
        <v>141.5</v>
      </c>
      <c r="AM146" s="71">
        <f t="shared" si="23"/>
        <v>0.1243</v>
      </c>
      <c r="AN146" s="71">
        <f t="shared" si="24"/>
        <v>0.1554</v>
      </c>
      <c r="AO146" s="72">
        <f t="shared" si="25"/>
        <v>13.19</v>
      </c>
      <c r="AP146" s="73">
        <f t="shared" si="26"/>
        <v>75552.32</v>
      </c>
      <c r="AQ146" s="3">
        <f t="shared" si="27"/>
        <v>66.39043937</v>
      </c>
      <c r="AR146" s="18"/>
      <c r="AS146" s="18"/>
    </row>
    <row r="147" ht="14.25" customHeight="1">
      <c r="A147" s="68">
        <v>11.0</v>
      </c>
      <c r="B147" s="69">
        <v>1.0</v>
      </c>
      <c r="C147" s="18" t="s">
        <v>992</v>
      </c>
      <c r="D147" s="68">
        <v>11.0</v>
      </c>
      <c r="E147" s="69">
        <v>1.0</v>
      </c>
      <c r="F147" s="69">
        <v>427.0</v>
      </c>
      <c r="G147" s="70" t="s">
        <v>1239</v>
      </c>
      <c r="H147" s="69">
        <v>736.0</v>
      </c>
      <c r="I147" s="69">
        <v>71.0</v>
      </c>
      <c r="J147" s="69">
        <v>33.0</v>
      </c>
      <c r="K147" s="29">
        <f t="shared" si="13"/>
        <v>87.5</v>
      </c>
      <c r="L147" s="71">
        <f t="shared" si="14"/>
        <v>0.1189</v>
      </c>
      <c r="M147" s="71">
        <f t="shared" si="15"/>
        <v>0.1486</v>
      </c>
      <c r="N147" s="72">
        <f t="shared" si="16"/>
        <v>7.8</v>
      </c>
      <c r="O147" s="8">
        <f t="shared" si="17"/>
        <v>44678.4</v>
      </c>
      <c r="P147" s="73"/>
      <c r="Q147" s="22">
        <v>447.0</v>
      </c>
      <c r="R147" s="49">
        <v>1.0</v>
      </c>
      <c r="S147" s="74"/>
      <c r="T147" s="75" t="s">
        <v>1240</v>
      </c>
      <c r="U147" s="3">
        <f t="shared" ref="U147:W147" si="160">SUMIF($A$13:$A$2340,$Q147,H$13:H$2340)</f>
        <v>145</v>
      </c>
      <c r="V147" s="3">
        <f t="shared" si="160"/>
        <v>26</v>
      </c>
      <c r="W147" s="3">
        <f t="shared" si="160"/>
        <v>26</v>
      </c>
      <c r="X147" s="3">
        <f t="shared" si="19"/>
        <v>45136.64</v>
      </c>
      <c r="Y147" s="3"/>
      <c r="Z147" s="68">
        <v>11.0</v>
      </c>
      <c r="AA147" s="69">
        <v>1.0</v>
      </c>
      <c r="AB147" s="18" t="s">
        <v>992</v>
      </c>
      <c r="AC147" s="68">
        <v>11.0</v>
      </c>
      <c r="AD147" s="69">
        <v>1.0</v>
      </c>
      <c r="AE147" s="69">
        <v>427.0</v>
      </c>
      <c r="AF147" s="70" t="s">
        <v>1239</v>
      </c>
      <c r="AG147" s="69">
        <v>736.0</v>
      </c>
      <c r="AH147" s="69">
        <v>71.0</v>
      </c>
      <c r="AI147" s="69">
        <v>33.0</v>
      </c>
      <c r="AJ147" s="29">
        <f t="shared" si="20"/>
        <v>87.5</v>
      </c>
      <c r="AK147" s="76">
        <f t="shared" si="21"/>
        <v>0.1188858696</v>
      </c>
      <c r="AL147" s="29">
        <f t="shared" si="22"/>
        <v>87.5</v>
      </c>
      <c r="AM147" s="71">
        <f t="shared" si="23"/>
        <v>0.1189</v>
      </c>
      <c r="AN147" s="71">
        <f t="shared" si="24"/>
        <v>0.1486</v>
      </c>
      <c r="AO147" s="72">
        <f t="shared" si="25"/>
        <v>7.8</v>
      </c>
      <c r="AP147" s="73">
        <f t="shared" si="26"/>
        <v>44678.4</v>
      </c>
      <c r="AQ147" s="3">
        <f t="shared" si="27"/>
        <v>60.70434783</v>
      </c>
      <c r="AR147" s="18"/>
      <c r="AS147" s="18"/>
    </row>
    <row r="148" ht="14.25" customHeight="1">
      <c r="A148" s="68">
        <v>11.0</v>
      </c>
      <c r="B148" s="69">
        <v>1.0</v>
      </c>
      <c r="C148" s="18" t="s">
        <v>992</v>
      </c>
      <c r="D148" s="68">
        <v>11.0</v>
      </c>
      <c r="E148" s="69">
        <v>1.0</v>
      </c>
      <c r="F148" s="69">
        <v>430.0</v>
      </c>
      <c r="G148" s="70" t="s">
        <v>1241</v>
      </c>
      <c r="H148" s="69">
        <v>738.0</v>
      </c>
      <c r="I148" s="69">
        <v>162.0</v>
      </c>
      <c r="J148" s="69">
        <v>55.0</v>
      </c>
      <c r="K148" s="29">
        <f t="shared" si="13"/>
        <v>189.5</v>
      </c>
      <c r="L148" s="71">
        <f t="shared" si="14"/>
        <v>0.2568</v>
      </c>
      <c r="M148" s="71">
        <f t="shared" si="15"/>
        <v>0.321</v>
      </c>
      <c r="N148" s="72">
        <f t="shared" si="16"/>
        <v>36.5</v>
      </c>
      <c r="O148" s="8">
        <f t="shared" si="17"/>
        <v>209072</v>
      </c>
      <c r="P148" s="73"/>
      <c r="Q148" s="22">
        <v>458.0</v>
      </c>
      <c r="R148" s="49">
        <v>1.0</v>
      </c>
      <c r="S148" s="74"/>
      <c r="T148" s="75" t="s">
        <v>1242</v>
      </c>
      <c r="U148" s="3">
        <f t="shared" ref="U148:W148" si="161">SUMIF($A$13:$A$2340,$Q148,H$13:H$2340)</f>
        <v>233</v>
      </c>
      <c r="V148" s="3">
        <f t="shared" si="161"/>
        <v>91</v>
      </c>
      <c r="W148" s="3">
        <f t="shared" si="161"/>
        <v>31</v>
      </c>
      <c r="X148" s="3">
        <f t="shared" si="19"/>
        <v>209472.96</v>
      </c>
      <c r="Y148" s="3"/>
      <c r="Z148" s="68">
        <v>11.0</v>
      </c>
      <c r="AA148" s="69">
        <v>1.0</v>
      </c>
      <c r="AB148" s="18" t="s">
        <v>992</v>
      </c>
      <c r="AC148" s="68">
        <v>11.0</v>
      </c>
      <c r="AD148" s="69">
        <v>1.0</v>
      </c>
      <c r="AE148" s="69">
        <v>430.0</v>
      </c>
      <c r="AF148" s="70" t="s">
        <v>1241</v>
      </c>
      <c r="AG148" s="69">
        <v>738.0</v>
      </c>
      <c r="AH148" s="69">
        <v>162.0</v>
      </c>
      <c r="AI148" s="69">
        <v>55.0</v>
      </c>
      <c r="AJ148" s="29">
        <f t="shared" si="20"/>
        <v>189.5</v>
      </c>
      <c r="AK148" s="76">
        <f t="shared" si="21"/>
        <v>0.2567750678</v>
      </c>
      <c r="AL148" s="29">
        <f t="shared" si="22"/>
        <v>189.5</v>
      </c>
      <c r="AM148" s="71">
        <f t="shared" si="23"/>
        <v>0.2568</v>
      </c>
      <c r="AN148" s="71">
        <f t="shared" si="24"/>
        <v>0.321</v>
      </c>
      <c r="AO148" s="72">
        <f t="shared" si="25"/>
        <v>36.5</v>
      </c>
      <c r="AP148" s="73">
        <f t="shared" si="26"/>
        <v>209072</v>
      </c>
      <c r="AQ148" s="3">
        <f t="shared" si="27"/>
        <v>283.295393</v>
      </c>
      <c r="AR148" s="18"/>
      <c r="AS148" s="18"/>
    </row>
    <row r="149" ht="14.25" customHeight="1">
      <c r="A149" s="68">
        <v>11.0</v>
      </c>
      <c r="B149" s="69">
        <v>1.0</v>
      </c>
      <c r="C149" s="18" t="s">
        <v>992</v>
      </c>
      <c r="D149" s="68">
        <v>11.0</v>
      </c>
      <c r="E149" s="69">
        <v>1.0</v>
      </c>
      <c r="F149" s="69">
        <v>431.0</v>
      </c>
      <c r="G149" s="70" t="s">
        <v>1243</v>
      </c>
      <c r="H149" s="69">
        <v>996.0</v>
      </c>
      <c r="I149" s="69">
        <v>114.0</v>
      </c>
      <c r="J149" s="69">
        <v>19.0</v>
      </c>
      <c r="K149" s="29">
        <f t="shared" si="13"/>
        <v>123.5</v>
      </c>
      <c r="L149" s="71">
        <f t="shared" si="14"/>
        <v>0.124</v>
      </c>
      <c r="M149" s="71">
        <f t="shared" si="15"/>
        <v>0.155</v>
      </c>
      <c r="N149" s="72">
        <f t="shared" si="16"/>
        <v>11.49</v>
      </c>
      <c r="O149" s="8">
        <f t="shared" si="17"/>
        <v>65814.72</v>
      </c>
      <c r="P149" s="73"/>
      <c r="Q149" s="22">
        <v>463.0</v>
      </c>
      <c r="R149" s="49">
        <v>1.0</v>
      </c>
      <c r="S149" s="74"/>
      <c r="T149" s="75" t="s">
        <v>1244</v>
      </c>
      <c r="U149" s="3">
        <f t="shared" ref="U149:W149" si="162">SUMIF($A$13:$A$2340,$Q149,H$13:H$2340)</f>
        <v>933</v>
      </c>
      <c r="V149" s="3">
        <f t="shared" si="162"/>
        <v>151</v>
      </c>
      <c r="W149" s="3">
        <f t="shared" si="162"/>
        <v>58</v>
      </c>
      <c r="X149" s="3">
        <f t="shared" si="19"/>
        <v>161987.84</v>
      </c>
      <c r="Y149" s="3"/>
      <c r="Z149" s="68">
        <v>11.0</v>
      </c>
      <c r="AA149" s="69">
        <v>1.0</v>
      </c>
      <c r="AB149" s="18" t="s">
        <v>992</v>
      </c>
      <c r="AC149" s="68">
        <v>11.0</v>
      </c>
      <c r="AD149" s="69">
        <v>1.0</v>
      </c>
      <c r="AE149" s="69">
        <v>431.0</v>
      </c>
      <c r="AF149" s="70" t="s">
        <v>1243</v>
      </c>
      <c r="AG149" s="69">
        <v>996.0</v>
      </c>
      <c r="AH149" s="69">
        <v>114.0</v>
      </c>
      <c r="AI149" s="69">
        <v>19.0</v>
      </c>
      <c r="AJ149" s="29">
        <f t="shared" si="20"/>
        <v>123.5</v>
      </c>
      <c r="AK149" s="76">
        <f t="shared" si="21"/>
        <v>0.1239959839</v>
      </c>
      <c r="AL149" s="29">
        <f t="shared" si="22"/>
        <v>123.5</v>
      </c>
      <c r="AM149" s="71">
        <f t="shared" si="23"/>
        <v>0.124</v>
      </c>
      <c r="AN149" s="71">
        <f t="shared" si="24"/>
        <v>0.155</v>
      </c>
      <c r="AO149" s="72">
        <f t="shared" si="25"/>
        <v>11.49</v>
      </c>
      <c r="AP149" s="73">
        <f t="shared" si="26"/>
        <v>65814.72</v>
      </c>
      <c r="AQ149" s="3">
        <f t="shared" si="27"/>
        <v>66.07903614</v>
      </c>
      <c r="AR149" s="18"/>
      <c r="AS149" s="18"/>
    </row>
    <row r="150" ht="14.25" customHeight="1">
      <c r="A150" s="68">
        <v>11.0</v>
      </c>
      <c r="B150" s="69">
        <v>1.0</v>
      </c>
      <c r="C150" s="18" t="s">
        <v>992</v>
      </c>
      <c r="D150" s="68">
        <v>11.0</v>
      </c>
      <c r="E150" s="69">
        <v>1.0</v>
      </c>
      <c r="F150" s="69">
        <v>432.0</v>
      </c>
      <c r="G150" s="70" t="s">
        <v>1245</v>
      </c>
      <c r="H150" s="69">
        <v>742.0</v>
      </c>
      <c r="I150" s="69">
        <v>75.0</v>
      </c>
      <c r="J150" s="69">
        <v>51.0</v>
      </c>
      <c r="K150" s="29">
        <f t="shared" si="13"/>
        <v>100.5</v>
      </c>
      <c r="L150" s="71">
        <f t="shared" si="14"/>
        <v>0.1354</v>
      </c>
      <c r="M150" s="71">
        <f t="shared" si="15"/>
        <v>0.1693</v>
      </c>
      <c r="N150" s="72">
        <f t="shared" si="16"/>
        <v>10.21</v>
      </c>
      <c r="O150" s="8">
        <f t="shared" si="17"/>
        <v>58482.88</v>
      </c>
      <c r="P150" s="73"/>
      <c r="Q150" s="22">
        <v>465.0</v>
      </c>
      <c r="R150" s="49">
        <v>1.0</v>
      </c>
      <c r="S150" s="74"/>
      <c r="T150" s="75" t="s">
        <v>1246</v>
      </c>
      <c r="U150" s="3">
        <f t="shared" ref="U150:W150" si="163">SUMIF($A$13:$A$2340,$Q150,H$13:H$2340)</f>
        <v>1478</v>
      </c>
      <c r="V150" s="3">
        <f t="shared" si="163"/>
        <v>325</v>
      </c>
      <c r="W150" s="3">
        <f t="shared" si="163"/>
        <v>157</v>
      </c>
      <c r="X150" s="3">
        <f t="shared" si="19"/>
        <v>492665.28</v>
      </c>
      <c r="Y150" s="3"/>
      <c r="Z150" s="68">
        <v>11.0</v>
      </c>
      <c r="AA150" s="69">
        <v>1.0</v>
      </c>
      <c r="AB150" s="18" t="s">
        <v>992</v>
      </c>
      <c r="AC150" s="68">
        <v>11.0</v>
      </c>
      <c r="AD150" s="69">
        <v>1.0</v>
      </c>
      <c r="AE150" s="69">
        <v>432.0</v>
      </c>
      <c r="AF150" s="70" t="s">
        <v>1245</v>
      </c>
      <c r="AG150" s="69">
        <v>742.0</v>
      </c>
      <c r="AH150" s="69">
        <v>75.0</v>
      </c>
      <c r="AI150" s="69">
        <v>51.0</v>
      </c>
      <c r="AJ150" s="29">
        <f t="shared" si="20"/>
        <v>100.5</v>
      </c>
      <c r="AK150" s="76">
        <f t="shared" si="21"/>
        <v>0.1354447439</v>
      </c>
      <c r="AL150" s="29">
        <f t="shared" si="22"/>
        <v>100.5</v>
      </c>
      <c r="AM150" s="71">
        <f t="shared" si="23"/>
        <v>0.1354</v>
      </c>
      <c r="AN150" s="71">
        <f t="shared" si="24"/>
        <v>0.1693</v>
      </c>
      <c r="AO150" s="72">
        <f t="shared" si="25"/>
        <v>10.21</v>
      </c>
      <c r="AP150" s="73">
        <f t="shared" si="26"/>
        <v>58482.88</v>
      </c>
      <c r="AQ150" s="3">
        <f t="shared" si="27"/>
        <v>78.81789757</v>
      </c>
      <c r="AR150" s="18"/>
      <c r="AS150" s="18"/>
    </row>
    <row r="151" ht="14.25" customHeight="1">
      <c r="A151" s="68">
        <v>11.0</v>
      </c>
      <c r="B151" s="69">
        <v>1.0</v>
      </c>
      <c r="C151" s="18" t="s">
        <v>992</v>
      </c>
      <c r="D151" s="68">
        <v>11.0</v>
      </c>
      <c r="E151" s="69">
        <v>1.0</v>
      </c>
      <c r="F151" s="69">
        <v>434.0</v>
      </c>
      <c r="G151" s="70" t="s">
        <v>1247</v>
      </c>
      <c r="H151" s="69">
        <v>170.0</v>
      </c>
      <c r="I151" s="69">
        <v>58.0</v>
      </c>
      <c r="J151" s="69">
        <v>8.0</v>
      </c>
      <c r="K151" s="29">
        <f t="shared" si="13"/>
        <v>62</v>
      </c>
      <c r="L151" s="71">
        <f t="shared" si="14"/>
        <v>0.3647</v>
      </c>
      <c r="M151" s="71">
        <f t="shared" si="15"/>
        <v>0.4559</v>
      </c>
      <c r="N151" s="72">
        <f t="shared" si="16"/>
        <v>16.96</v>
      </c>
      <c r="O151" s="8">
        <f t="shared" si="17"/>
        <v>97146.88</v>
      </c>
      <c r="P151" s="73"/>
      <c r="Q151" s="22">
        <v>466.0</v>
      </c>
      <c r="R151" s="49">
        <v>1.0</v>
      </c>
      <c r="S151" s="74"/>
      <c r="T151" s="75" t="s">
        <v>1248</v>
      </c>
      <c r="U151" s="3">
        <f t="shared" ref="U151:W151" si="164">SUMIF($A$13:$A$2340,$Q151,H$13:H$2340)</f>
        <v>2005</v>
      </c>
      <c r="V151" s="3">
        <f t="shared" si="164"/>
        <v>267</v>
      </c>
      <c r="W151" s="3">
        <f t="shared" si="164"/>
        <v>112</v>
      </c>
      <c r="X151" s="3">
        <f t="shared" si="19"/>
        <v>240060.48</v>
      </c>
      <c r="Y151" s="3"/>
      <c r="Z151" s="68">
        <v>11.0</v>
      </c>
      <c r="AA151" s="69">
        <v>1.0</v>
      </c>
      <c r="AB151" s="18" t="s">
        <v>992</v>
      </c>
      <c r="AC151" s="68">
        <v>11.0</v>
      </c>
      <c r="AD151" s="69">
        <v>1.0</v>
      </c>
      <c r="AE151" s="69">
        <v>434.0</v>
      </c>
      <c r="AF151" s="70" t="s">
        <v>1247</v>
      </c>
      <c r="AG151" s="69">
        <v>170.0</v>
      </c>
      <c r="AH151" s="69">
        <v>58.0</v>
      </c>
      <c r="AI151" s="69">
        <v>8.0</v>
      </c>
      <c r="AJ151" s="29">
        <f t="shared" si="20"/>
        <v>62</v>
      </c>
      <c r="AK151" s="76">
        <f t="shared" si="21"/>
        <v>0.3647058824</v>
      </c>
      <c r="AL151" s="29">
        <f t="shared" si="22"/>
        <v>62</v>
      </c>
      <c r="AM151" s="71">
        <f t="shared" si="23"/>
        <v>0.3647</v>
      </c>
      <c r="AN151" s="71">
        <f t="shared" si="24"/>
        <v>0.4559</v>
      </c>
      <c r="AO151" s="72">
        <f t="shared" si="25"/>
        <v>16.96</v>
      </c>
      <c r="AP151" s="73">
        <f t="shared" si="26"/>
        <v>97146.88</v>
      </c>
      <c r="AQ151" s="3">
        <f t="shared" si="27"/>
        <v>571.4522353</v>
      </c>
      <c r="AR151" s="18"/>
      <c r="AS151" s="18"/>
    </row>
    <row r="152" ht="14.25" customHeight="1">
      <c r="A152" s="68">
        <v>11.0</v>
      </c>
      <c r="B152" s="69">
        <v>1.0</v>
      </c>
      <c r="C152" s="18" t="s">
        <v>992</v>
      </c>
      <c r="D152" s="68">
        <v>11.0</v>
      </c>
      <c r="E152" s="69">
        <v>1.0</v>
      </c>
      <c r="F152" s="69">
        <v>436.0</v>
      </c>
      <c r="G152" s="70" t="s">
        <v>1249</v>
      </c>
      <c r="H152" s="69">
        <v>76.0</v>
      </c>
      <c r="I152" s="69">
        <v>16.0</v>
      </c>
      <c r="J152" s="69">
        <v>1.0</v>
      </c>
      <c r="K152" s="29">
        <f t="shared" si="13"/>
        <v>16.5</v>
      </c>
      <c r="L152" s="71">
        <f t="shared" si="14"/>
        <v>0.2171</v>
      </c>
      <c r="M152" s="71">
        <f t="shared" si="15"/>
        <v>0.2714</v>
      </c>
      <c r="N152" s="72">
        <f t="shared" si="16"/>
        <v>2.69</v>
      </c>
      <c r="O152" s="8">
        <f t="shared" si="17"/>
        <v>15408.32</v>
      </c>
      <c r="P152" s="73"/>
      <c r="Q152" s="22">
        <v>473.0</v>
      </c>
      <c r="R152" s="49">
        <v>1.0</v>
      </c>
      <c r="S152" s="74"/>
      <c r="T152" s="75" t="s">
        <v>1250</v>
      </c>
      <c r="U152" s="3">
        <f t="shared" ref="U152:W152" si="165">SUMIF($A$13:$A$2340,$Q152,H$13:H$2340)</f>
        <v>421</v>
      </c>
      <c r="V152" s="3">
        <f t="shared" si="165"/>
        <v>172</v>
      </c>
      <c r="W152" s="3">
        <f t="shared" si="165"/>
        <v>57</v>
      </c>
      <c r="X152" s="3">
        <f t="shared" si="19"/>
        <v>426965.12</v>
      </c>
      <c r="Y152" s="3"/>
      <c r="Z152" s="68">
        <v>11.0</v>
      </c>
      <c r="AA152" s="69">
        <v>1.0</v>
      </c>
      <c r="AB152" s="18" t="s">
        <v>992</v>
      </c>
      <c r="AC152" s="68">
        <v>11.0</v>
      </c>
      <c r="AD152" s="69">
        <v>1.0</v>
      </c>
      <c r="AE152" s="69">
        <v>436.0</v>
      </c>
      <c r="AF152" s="70" t="s">
        <v>1249</v>
      </c>
      <c r="AG152" s="69">
        <v>76.0</v>
      </c>
      <c r="AH152" s="69">
        <v>16.0</v>
      </c>
      <c r="AI152" s="69">
        <v>1.0</v>
      </c>
      <c r="AJ152" s="29">
        <f t="shared" si="20"/>
        <v>16.5</v>
      </c>
      <c r="AK152" s="76">
        <f t="shared" si="21"/>
        <v>0.2171052632</v>
      </c>
      <c r="AL152" s="29">
        <f t="shared" si="22"/>
        <v>16.5</v>
      </c>
      <c r="AM152" s="71">
        <f t="shared" si="23"/>
        <v>0.2171</v>
      </c>
      <c r="AN152" s="71">
        <f t="shared" si="24"/>
        <v>0.2714</v>
      </c>
      <c r="AO152" s="72">
        <f t="shared" si="25"/>
        <v>2.69</v>
      </c>
      <c r="AP152" s="73">
        <f t="shared" si="26"/>
        <v>15408.32</v>
      </c>
      <c r="AQ152" s="3">
        <f t="shared" si="27"/>
        <v>202.7410526</v>
      </c>
      <c r="AR152" s="18"/>
      <c r="AS152" s="18"/>
    </row>
    <row r="153" ht="14.25" customHeight="1">
      <c r="A153" s="68">
        <v>11.0</v>
      </c>
      <c r="B153" s="69">
        <v>1.0</v>
      </c>
      <c r="C153" s="18" t="s">
        <v>992</v>
      </c>
      <c r="D153" s="68">
        <v>11.0</v>
      </c>
      <c r="E153" s="69">
        <v>1.0</v>
      </c>
      <c r="F153" s="69">
        <v>437.0</v>
      </c>
      <c r="G153" s="70" t="s">
        <v>1251</v>
      </c>
      <c r="H153" s="69">
        <v>862.0</v>
      </c>
      <c r="I153" s="69">
        <v>147.0</v>
      </c>
      <c r="J153" s="69">
        <v>12.0</v>
      </c>
      <c r="K153" s="29">
        <f t="shared" si="13"/>
        <v>153</v>
      </c>
      <c r="L153" s="71">
        <f t="shared" si="14"/>
        <v>0.1775</v>
      </c>
      <c r="M153" s="71">
        <f t="shared" si="15"/>
        <v>0.2219</v>
      </c>
      <c r="N153" s="72">
        <f t="shared" si="16"/>
        <v>20.37</v>
      </c>
      <c r="O153" s="8">
        <f t="shared" si="17"/>
        <v>116679.36</v>
      </c>
      <c r="P153" s="73"/>
      <c r="Q153" s="22">
        <v>477.0</v>
      </c>
      <c r="R153" s="49">
        <v>1.0</v>
      </c>
      <c r="S153" s="74"/>
      <c r="T153" s="75" t="s">
        <v>1252</v>
      </c>
      <c r="U153" s="3">
        <f t="shared" ref="U153:W153" si="166">SUMIF($A$13:$A$2340,$Q153,H$13:H$2340)</f>
        <v>3211</v>
      </c>
      <c r="V153" s="3">
        <f t="shared" si="166"/>
        <v>509</v>
      </c>
      <c r="W153" s="3">
        <f t="shared" si="166"/>
        <v>268</v>
      </c>
      <c r="X153" s="3">
        <f t="shared" si="19"/>
        <v>597373.12</v>
      </c>
      <c r="Y153" s="3"/>
      <c r="Z153" s="68">
        <v>11.0</v>
      </c>
      <c r="AA153" s="69">
        <v>1.0</v>
      </c>
      <c r="AB153" s="18" t="s">
        <v>992</v>
      </c>
      <c r="AC153" s="68">
        <v>11.0</v>
      </c>
      <c r="AD153" s="69">
        <v>1.0</v>
      </c>
      <c r="AE153" s="69">
        <v>437.0</v>
      </c>
      <c r="AF153" s="70" t="s">
        <v>1251</v>
      </c>
      <c r="AG153" s="69">
        <v>862.0</v>
      </c>
      <c r="AH153" s="69">
        <v>147.0</v>
      </c>
      <c r="AI153" s="69">
        <v>12.0</v>
      </c>
      <c r="AJ153" s="29">
        <f t="shared" si="20"/>
        <v>153</v>
      </c>
      <c r="AK153" s="76">
        <f t="shared" si="21"/>
        <v>0.1774941995</v>
      </c>
      <c r="AL153" s="29">
        <f t="shared" si="22"/>
        <v>153</v>
      </c>
      <c r="AM153" s="71">
        <f t="shared" si="23"/>
        <v>0.1775</v>
      </c>
      <c r="AN153" s="71">
        <f t="shared" si="24"/>
        <v>0.2219</v>
      </c>
      <c r="AO153" s="72">
        <f t="shared" si="25"/>
        <v>20.37</v>
      </c>
      <c r="AP153" s="73">
        <f t="shared" si="26"/>
        <v>116679.36</v>
      </c>
      <c r="AQ153" s="3">
        <f t="shared" si="27"/>
        <v>135.3588863</v>
      </c>
      <c r="AR153" s="18"/>
      <c r="AS153" s="18"/>
    </row>
    <row r="154" ht="14.25" customHeight="1">
      <c r="A154" s="68">
        <v>11.0</v>
      </c>
      <c r="B154" s="69">
        <v>1.0</v>
      </c>
      <c r="C154" s="18" t="s">
        <v>992</v>
      </c>
      <c r="D154" s="68">
        <v>11.0</v>
      </c>
      <c r="E154" s="69">
        <v>1.0</v>
      </c>
      <c r="F154" s="69">
        <v>464.0</v>
      </c>
      <c r="G154" s="70" t="s">
        <v>1253</v>
      </c>
      <c r="H154" s="69">
        <v>4.0</v>
      </c>
      <c r="I154" s="69">
        <v>1.0</v>
      </c>
      <c r="J154" s="69">
        <v>0.0</v>
      </c>
      <c r="K154" s="29">
        <f t="shared" si="13"/>
        <v>1</v>
      </c>
      <c r="L154" s="71">
        <f t="shared" si="14"/>
        <v>0.25</v>
      </c>
      <c r="M154" s="71">
        <f t="shared" si="15"/>
        <v>0.3125</v>
      </c>
      <c r="N154" s="72">
        <f t="shared" si="16"/>
        <v>0.19</v>
      </c>
      <c r="O154" s="8">
        <f t="shared" si="17"/>
        <v>1088.32</v>
      </c>
      <c r="P154" s="73"/>
      <c r="Q154" s="22">
        <v>480.0</v>
      </c>
      <c r="R154" s="49">
        <v>1.0</v>
      </c>
      <c r="S154" s="74"/>
      <c r="T154" s="75" t="s">
        <v>1254</v>
      </c>
      <c r="U154" s="3">
        <f t="shared" ref="U154:W154" si="167">SUMIF($A$13:$A$2340,$Q154,H$13:H$2340)</f>
        <v>584</v>
      </c>
      <c r="V154" s="3">
        <f t="shared" si="167"/>
        <v>287</v>
      </c>
      <c r="W154" s="3">
        <f t="shared" si="167"/>
        <v>41</v>
      </c>
      <c r="X154" s="3">
        <f t="shared" si="19"/>
        <v>706376.96</v>
      </c>
      <c r="Y154" s="3"/>
      <c r="Z154" s="68">
        <v>11.0</v>
      </c>
      <c r="AA154" s="69">
        <v>1.0</v>
      </c>
      <c r="AB154" s="18" t="s">
        <v>992</v>
      </c>
      <c r="AC154" s="68">
        <v>11.0</v>
      </c>
      <c r="AD154" s="69">
        <v>1.0</v>
      </c>
      <c r="AE154" s="69">
        <v>464.0</v>
      </c>
      <c r="AF154" s="70" t="s">
        <v>1253</v>
      </c>
      <c r="AG154" s="69">
        <v>4.0</v>
      </c>
      <c r="AH154" s="69">
        <v>1.0</v>
      </c>
      <c r="AI154" s="69">
        <v>0.0</v>
      </c>
      <c r="AJ154" s="29">
        <f t="shared" si="20"/>
        <v>1</v>
      </c>
      <c r="AK154" s="76">
        <f t="shared" si="21"/>
        <v>0.25</v>
      </c>
      <c r="AL154" s="29">
        <f t="shared" si="22"/>
        <v>1</v>
      </c>
      <c r="AM154" s="71">
        <f t="shared" si="23"/>
        <v>0.25</v>
      </c>
      <c r="AN154" s="71">
        <f t="shared" si="24"/>
        <v>0.3125</v>
      </c>
      <c r="AO154" s="72">
        <f t="shared" si="25"/>
        <v>0.19</v>
      </c>
      <c r="AP154" s="73">
        <f t="shared" si="26"/>
        <v>1088.32</v>
      </c>
      <c r="AQ154" s="3">
        <f t="shared" si="27"/>
        <v>272.08</v>
      </c>
      <c r="AR154" s="18"/>
      <c r="AS154" s="18"/>
    </row>
    <row r="155" ht="14.25" customHeight="1">
      <c r="A155" s="68">
        <v>11.0</v>
      </c>
      <c r="B155" s="69">
        <v>1.0</v>
      </c>
      <c r="C155" s="18" t="s">
        <v>992</v>
      </c>
      <c r="D155" s="68">
        <v>11.0</v>
      </c>
      <c r="E155" s="69">
        <v>1.0</v>
      </c>
      <c r="F155" s="69">
        <v>467.0</v>
      </c>
      <c r="G155" s="70" t="s">
        <v>1255</v>
      </c>
      <c r="H155" s="69">
        <v>227.0</v>
      </c>
      <c r="I155" s="69">
        <v>83.0</v>
      </c>
      <c r="J155" s="69">
        <v>9.0</v>
      </c>
      <c r="K155" s="29">
        <f t="shared" si="13"/>
        <v>87.5</v>
      </c>
      <c r="L155" s="71">
        <f t="shared" si="14"/>
        <v>0.3855</v>
      </c>
      <c r="M155" s="71">
        <f t="shared" si="15"/>
        <v>0.4819</v>
      </c>
      <c r="N155" s="72">
        <f t="shared" si="16"/>
        <v>25.3</v>
      </c>
      <c r="O155" s="8">
        <f t="shared" si="17"/>
        <v>144918.4</v>
      </c>
      <c r="P155" s="73"/>
      <c r="Q155" s="22">
        <v>482.0</v>
      </c>
      <c r="R155" s="49">
        <v>1.0</v>
      </c>
      <c r="S155" s="74"/>
      <c r="T155" s="75" t="s">
        <v>1256</v>
      </c>
      <c r="U155" s="3">
        <f t="shared" ref="U155:W155" si="168">SUMIF($A$13:$A$2340,$Q155,H$13:H$2340)</f>
        <v>2373</v>
      </c>
      <c r="V155" s="3">
        <f t="shared" si="168"/>
        <v>641</v>
      </c>
      <c r="W155" s="3">
        <f t="shared" si="168"/>
        <v>236</v>
      </c>
      <c r="X155" s="3">
        <f t="shared" si="19"/>
        <v>1080701.76</v>
      </c>
      <c r="Y155" s="3"/>
      <c r="Z155" s="68">
        <v>11.0</v>
      </c>
      <c r="AA155" s="69">
        <v>1.0</v>
      </c>
      <c r="AB155" s="18" t="s">
        <v>992</v>
      </c>
      <c r="AC155" s="68">
        <v>11.0</v>
      </c>
      <c r="AD155" s="69">
        <v>1.0</v>
      </c>
      <c r="AE155" s="69">
        <v>467.0</v>
      </c>
      <c r="AF155" s="70" t="s">
        <v>1255</v>
      </c>
      <c r="AG155" s="69">
        <v>227.0</v>
      </c>
      <c r="AH155" s="69">
        <v>83.0</v>
      </c>
      <c r="AI155" s="69">
        <v>9.0</v>
      </c>
      <c r="AJ155" s="29">
        <f t="shared" si="20"/>
        <v>87.5</v>
      </c>
      <c r="AK155" s="76">
        <f t="shared" si="21"/>
        <v>0.3854625551</v>
      </c>
      <c r="AL155" s="29">
        <f t="shared" si="22"/>
        <v>87.5</v>
      </c>
      <c r="AM155" s="71">
        <f t="shared" si="23"/>
        <v>0.3855</v>
      </c>
      <c r="AN155" s="71">
        <f t="shared" si="24"/>
        <v>0.4819</v>
      </c>
      <c r="AO155" s="72">
        <f t="shared" si="25"/>
        <v>25.3</v>
      </c>
      <c r="AP155" s="73">
        <f t="shared" si="26"/>
        <v>144918.4</v>
      </c>
      <c r="AQ155" s="3">
        <f t="shared" si="27"/>
        <v>638.4070485</v>
      </c>
      <c r="AR155" s="18"/>
      <c r="AS155" s="18"/>
    </row>
    <row r="156" ht="14.25" customHeight="1">
      <c r="A156" s="68">
        <v>11.0</v>
      </c>
      <c r="B156" s="69">
        <v>1.0</v>
      </c>
      <c r="C156" s="18" t="s">
        <v>992</v>
      </c>
      <c r="D156" s="68">
        <v>11.0</v>
      </c>
      <c r="E156" s="69">
        <v>1.0</v>
      </c>
      <c r="F156" s="69">
        <v>468.0</v>
      </c>
      <c r="G156" s="70" t="s">
        <v>1257</v>
      </c>
      <c r="H156" s="69">
        <v>131.0</v>
      </c>
      <c r="I156" s="69">
        <v>29.0</v>
      </c>
      <c r="J156" s="69">
        <v>10.0</v>
      </c>
      <c r="K156" s="29">
        <f t="shared" si="13"/>
        <v>34</v>
      </c>
      <c r="L156" s="71">
        <f t="shared" si="14"/>
        <v>0.2595</v>
      </c>
      <c r="M156" s="71">
        <f t="shared" si="15"/>
        <v>0.3244</v>
      </c>
      <c r="N156" s="72">
        <f t="shared" si="16"/>
        <v>6.62</v>
      </c>
      <c r="O156" s="8">
        <f t="shared" si="17"/>
        <v>37919.36</v>
      </c>
      <c r="P156" s="73"/>
      <c r="Q156" s="22">
        <v>484.0</v>
      </c>
      <c r="R156" s="49">
        <v>1.0</v>
      </c>
      <c r="S156" s="74"/>
      <c r="T156" s="75" t="s">
        <v>1258</v>
      </c>
      <c r="U156" s="3">
        <f t="shared" ref="U156:W156" si="169">SUMIF($A$13:$A$2340,$Q156,H$13:H$2340)</f>
        <v>1216</v>
      </c>
      <c r="V156" s="3">
        <f t="shared" si="169"/>
        <v>214</v>
      </c>
      <c r="W156" s="3">
        <f t="shared" si="169"/>
        <v>86</v>
      </c>
      <c r="X156" s="3">
        <f t="shared" si="19"/>
        <v>236394.56</v>
      </c>
      <c r="Y156" s="3"/>
      <c r="Z156" s="68">
        <v>11.0</v>
      </c>
      <c r="AA156" s="69">
        <v>1.0</v>
      </c>
      <c r="AB156" s="18" t="s">
        <v>992</v>
      </c>
      <c r="AC156" s="68">
        <v>11.0</v>
      </c>
      <c r="AD156" s="69">
        <v>1.0</v>
      </c>
      <c r="AE156" s="69">
        <v>468.0</v>
      </c>
      <c r="AF156" s="70" t="s">
        <v>1257</v>
      </c>
      <c r="AG156" s="69">
        <v>131.0</v>
      </c>
      <c r="AH156" s="69">
        <v>29.0</v>
      </c>
      <c r="AI156" s="69">
        <v>10.0</v>
      </c>
      <c r="AJ156" s="29">
        <f t="shared" si="20"/>
        <v>34</v>
      </c>
      <c r="AK156" s="76">
        <f t="shared" si="21"/>
        <v>0.2595419847</v>
      </c>
      <c r="AL156" s="29">
        <f t="shared" si="22"/>
        <v>34</v>
      </c>
      <c r="AM156" s="71">
        <f t="shared" si="23"/>
        <v>0.2595</v>
      </c>
      <c r="AN156" s="71">
        <f t="shared" si="24"/>
        <v>0.3244</v>
      </c>
      <c r="AO156" s="72">
        <f t="shared" si="25"/>
        <v>6.62</v>
      </c>
      <c r="AP156" s="73">
        <f t="shared" si="26"/>
        <v>37919.36</v>
      </c>
      <c r="AQ156" s="3">
        <f t="shared" si="27"/>
        <v>289.4607634</v>
      </c>
      <c r="AR156" s="18"/>
      <c r="AS156" s="18"/>
    </row>
    <row r="157" ht="14.25" customHeight="1">
      <c r="A157" s="68">
        <v>11.0</v>
      </c>
      <c r="B157" s="69">
        <v>1.0</v>
      </c>
      <c r="C157" s="18" t="s">
        <v>992</v>
      </c>
      <c r="D157" s="68">
        <v>11.0</v>
      </c>
      <c r="E157" s="69">
        <v>1.0</v>
      </c>
      <c r="F157" s="69">
        <v>680.0</v>
      </c>
      <c r="G157" s="70" t="s">
        <v>1259</v>
      </c>
      <c r="H157" s="69">
        <v>9.0</v>
      </c>
      <c r="I157" s="69">
        <v>3.0</v>
      </c>
      <c r="J157" s="69">
        <v>1.0</v>
      </c>
      <c r="K157" s="29">
        <f t="shared" si="13"/>
        <v>3.5</v>
      </c>
      <c r="L157" s="71">
        <f t="shared" si="14"/>
        <v>0.3889</v>
      </c>
      <c r="M157" s="71">
        <f t="shared" si="15"/>
        <v>0.4861</v>
      </c>
      <c r="N157" s="72">
        <f t="shared" si="16"/>
        <v>1.02</v>
      </c>
      <c r="O157" s="8">
        <f t="shared" si="17"/>
        <v>5842.56</v>
      </c>
      <c r="P157" s="73"/>
      <c r="Q157" s="22">
        <v>485.0</v>
      </c>
      <c r="R157" s="49">
        <v>1.0</v>
      </c>
      <c r="S157" s="74"/>
      <c r="T157" s="75" t="s">
        <v>1260</v>
      </c>
      <c r="U157" s="3">
        <f t="shared" ref="U157:W157" si="170">SUMIF($A$13:$A$2340,$Q157,H$13:H$2340)</f>
        <v>928</v>
      </c>
      <c r="V157" s="3">
        <f t="shared" si="170"/>
        <v>127</v>
      </c>
      <c r="W157" s="3">
        <f t="shared" si="170"/>
        <v>74</v>
      </c>
      <c r="X157" s="3">
        <f t="shared" si="19"/>
        <v>126703.36</v>
      </c>
      <c r="Y157" s="3"/>
      <c r="Z157" s="68">
        <v>11.0</v>
      </c>
      <c r="AA157" s="69">
        <v>1.0</v>
      </c>
      <c r="AB157" s="18" t="s">
        <v>992</v>
      </c>
      <c r="AC157" s="68">
        <v>11.0</v>
      </c>
      <c r="AD157" s="69">
        <v>1.0</v>
      </c>
      <c r="AE157" s="69">
        <v>680.0</v>
      </c>
      <c r="AF157" s="70" t="s">
        <v>1259</v>
      </c>
      <c r="AG157" s="69">
        <v>9.0</v>
      </c>
      <c r="AH157" s="69">
        <v>3.0</v>
      </c>
      <c r="AI157" s="69">
        <v>1.0</v>
      </c>
      <c r="AJ157" s="29">
        <f t="shared" si="20"/>
        <v>3.5</v>
      </c>
      <c r="AK157" s="76">
        <f t="shared" si="21"/>
        <v>0.3888888889</v>
      </c>
      <c r="AL157" s="29">
        <f t="shared" si="22"/>
        <v>3.5</v>
      </c>
      <c r="AM157" s="71">
        <f t="shared" si="23"/>
        <v>0.3889</v>
      </c>
      <c r="AN157" s="71">
        <f t="shared" si="24"/>
        <v>0.4861</v>
      </c>
      <c r="AO157" s="72">
        <f t="shared" si="25"/>
        <v>1.02</v>
      </c>
      <c r="AP157" s="73">
        <f t="shared" si="26"/>
        <v>5842.56</v>
      </c>
      <c r="AQ157" s="3">
        <f t="shared" si="27"/>
        <v>649.1733333</v>
      </c>
      <c r="AR157" s="18"/>
      <c r="AS157" s="18"/>
    </row>
    <row r="158" ht="14.25" customHeight="1">
      <c r="A158" s="68">
        <v>11.0</v>
      </c>
      <c r="B158" s="69">
        <v>1.0</v>
      </c>
      <c r="C158" s="18" t="s">
        <v>992</v>
      </c>
      <c r="D158" s="68">
        <v>11.0</v>
      </c>
      <c r="E158" s="69">
        <v>1.0</v>
      </c>
      <c r="F158" s="69">
        <v>812.0</v>
      </c>
      <c r="G158" s="70" t="s">
        <v>1261</v>
      </c>
      <c r="H158" s="69">
        <v>6.0</v>
      </c>
      <c r="I158" s="69">
        <v>5.0</v>
      </c>
      <c r="J158" s="69">
        <v>0.0</v>
      </c>
      <c r="K158" s="29">
        <f t="shared" si="13"/>
        <v>5</v>
      </c>
      <c r="L158" s="71">
        <f t="shared" si="14"/>
        <v>0.8333</v>
      </c>
      <c r="M158" s="71">
        <f t="shared" si="15"/>
        <v>1</v>
      </c>
      <c r="N158" s="72">
        <f t="shared" si="16"/>
        <v>3</v>
      </c>
      <c r="O158" s="8">
        <f t="shared" si="17"/>
        <v>17184</v>
      </c>
      <c r="P158" s="73"/>
      <c r="Q158" s="22">
        <v>486.0</v>
      </c>
      <c r="R158" s="49">
        <v>1.0</v>
      </c>
      <c r="S158" s="74"/>
      <c r="T158" s="75" t="s">
        <v>1262</v>
      </c>
      <c r="U158" s="3">
        <f t="shared" ref="U158:W158" si="171">SUMIF($A$13:$A$2340,$Q158,H$13:H$2340)</f>
        <v>338</v>
      </c>
      <c r="V158" s="3">
        <f t="shared" si="171"/>
        <v>63</v>
      </c>
      <c r="W158" s="3">
        <f t="shared" si="171"/>
        <v>48</v>
      </c>
      <c r="X158" s="3">
        <f t="shared" si="19"/>
        <v>96860.48</v>
      </c>
      <c r="Y158" s="3"/>
      <c r="Z158" s="68">
        <v>11.0</v>
      </c>
      <c r="AA158" s="69">
        <v>1.0</v>
      </c>
      <c r="AB158" s="18" t="s">
        <v>992</v>
      </c>
      <c r="AC158" s="68">
        <v>11.0</v>
      </c>
      <c r="AD158" s="69">
        <v>1.0</v>
      </c>
      <c r="AE158" s="69">
        <v>812.0</v>
      </c>
      <c r="AF158" s="70" t="s">
        <v>1261</v>
      </c>
      <c r="AG158" s="69">
        <v>6.0</v>
      </c>
      <c r="AH158" s="69">
        <v>5.0</v>
      </c>
      <c r="AI158" s="69">
        <v>0.0</v>
      </c>
      <c r="AJ158" s="29">
        <f t="shared" si="20"/>
        <v>5</v>
      </c>
      <c r="AK158" s="76">
        <f t="shared" si="21"/>
        <v>0.8333333333</v>
      </c>
      <c r="AL158" s="29">
        <f t="shared" si="22"/>
        <v>5</v>
      </c>
      <c r="AM158" s="71">
        <f t="shared" si="23"/>
        <v>0.8333</v>
      </c>
      <c r="AN158" s="71">
        <f t="shared" si="24"/>
        <v>1</v>
      </c>
      <c r="AO158" s="72">
        <f t="shared" si="25"/>
        <v>3</v>
      </c>
      <c r="AP158" s="73">
        <f t="shared" si="26"/>
        <v>17184</v>
      </c>
      <c r="AQ158" s="3">
        <f t="shared" si="27"/>
        <v>2864</v>
      </c>
      <c r="AR158" s="18"/>
      <c r="AS158" s="18"/>
    </row>
    <row r="159" ht="14.25" customHeight="1">
      <c r="A159" s="68">
        <v>11.0</v>
      </c>
      <c r="B159" s="69">
        <v>1.0</v>
      </c>
      <c r="C159" s="18" t="s">
        <v>992</v>
      </c>
      <c r="D159" s="68">
        <v>11.0</v>
      </c>
      <c r="E159" s="69">
        <v>1.0</v>
      </c>
      <c r="F159" s="69">
        <v>898.0</v>
      </c>
      <c r="G159" s="70" t="s">
        <v>1263</v>
      </c>
      <c r="H159" s="69">
        <v>141.0</v>
      </c>
      <c r="I159" s="69">
        <v>26.0</v>
      </c>
      <c r="J159" s="69">
        <v>13.0</v>
      </c>
      <c r="K159" s="29">
        <f t="shared" si="13"/>
        <v>32.5</v>
      </c>
      <c r="L159" s="71">
        <f t="shared" si="14"/>
        <v>0.2305</v>
      </c>
      <c r="M159" s="71">
        <f t="shared" si="15"/>
        <v>0.2881</v>
      </c>
      <c r="N159" s="72">
        <f t="shared" si="16"/>
        <v>5.62</v>
      </c>
      <c r="O159" s="8">
        <f t="shared" si="17"/>
        <v>32191.36</v>
      </c>
      <c r="P159" s="73"/>
      <c r="Q159" s="22">
        <v>487.0</v>
      </c>
      <c r="R159" s="49">
        <v>1.0</v>
      </c>
      <c r="S159" s="74"/>
      <c r="T159" s="75" t="s">
        <v>1264</v>
      </c>
      <c r="U159" s="3">
        <f t="shared" ref="U159:W159" si="172">SUMIF($A$13:$A$2340,$Q159,H$13:H$2340)</f>
        <v>367</v>
      </c>
      <c r="V159" s="3">
        <f t="shared" si="172"/>
        <v>35</v>
      </c>
      <c r="W159" s="3">
        <f t="shared" si="172"/>
        <v>2</v>
      </c>
      <c r="X159" s="3">
        <f t="shared" si="19"/>
        <v>17413.12</v>
      </c>
      <c r="Y159" s="3"/>
      <c r="Z159" s="68">
        <v>11.0</v>
      </c>
      <c r="AA159" s="69">
        <v>1.0</v>
      </c>
      <c r="AB159" s="18" t="s">
        <v>992</v>
      </c>
      <c r="AC159" s="68">
        <v>11.0</v>
      </c>
      <c r="AD159" s="69">
        <v>1.0</v>
      </c>
      <c r="AE159" s="69">
        <v>898.0</v>
      </c>
      <c r="AF159" s="70" t="s">
        <v>1263</v>
      </c>
      <c r="AG159" s="69">
        <v>141.0</v>
      </c>
      <c r="AH159" s="69">
        <v>26.0</v>
      </c>
      <c r="AI159" s="69">
        <v>13.0</v>
      </c>
      <c r="AJ159" s="29">
        <f t="shared" si="20"/>
        <v>32.5</v>
      </c>
      <c r="AK159" s="76">
        <f t="shared" si="21"/>
        <v>0.2304964539</v>
      </c>
      <c r="AL159" s="29">
        <f t="shared" si="22"/>
        <v>32.5</v>
      </c>
      <c r="AM159" s="71">
        <f t="shared" si="23"/>
        <v>0.2305</v>
      </c>
      <c r="AN159" s="71">
        <f t="shared" si="24"/>
        <v>0.2881</v>
      </c>
      <c r="AO159" s="72">
        <f t="shared" si="25"/>
        <v>5.62</v>
      </c>
      <c r="AP159" s="73">
        <f t="shared" si="26"/>
        <v>32191.36</v>
      </c>
      <c r="AQ159" s="3">
        <f t="shared" si="27"/>
        <v>228.3075177</v>
      </c>
      <c r="AR159" s="18"/>
      <c r="AS159" s="18"/>
    </row>
    <row r="160" ht="14.25" customHeight="1">
      <c r="A160" s="68">
        <v>12.0</v>
      </c>
      <c r="B160" s="69">
        <v>1.0</v>
      </c>
      <c r="C160" s="18" t="s">
        <v>994</v>
      </c>
      <c r="D160" s="68">
        <v>12.0</v>
      </c>
      <c r="E160" s="69">
        <v>1.0</v>
      </c>
      <c r="F160" s="69">
        <v>158.0</v>
      </c>
      <c r="G160" s="70" t="s">
        <v>1265</v>
      </c>
      <c r="H160" s="69">
        <v>18.0</v>
      </c>
      <c r="I160" s="69">
        <v>6.0</v>
      </c>
      <c r="J160" s="69">
        <v>0.0</v>
      </c>
      <c r="K160" s="29">
        <f t="shared" si="13"/>
        <v>6</v>
      </c>
      <c r="L160" s="71">
        <f t="shared" si="14"/>
        <v>0.3333</v>
      </c>
      <c r="M160" s="71">
        <f t="shared" si="15"/>
        <v>0.4166</v>
      </c>
      <c r="N160" s="72">
        <f t="shared" si="16"/>
        <v>1.5</v>
      </c>
      <c r="O160" s="8">
        <f t="shared" si="17"/>
        <v>8592</v>
      </c>
      <c r="P160" s="73"/>
      <c r="Q160" s="22">
        <v>492.0</v>
      </c>
      <c r="R160" s="49">
        <v>1.0</v>
      </c>
      <c r="S160" s="74"/>
      <c r="T160" s="75" t="s">
        <v>1266</v>
      </c>
      <c r="U160" s="3">
        <f t="shared" ref="U160:W160" si="173">SUMIF($A$13:$A$2340,$Q160,H$13:H$2340)</f>
        <v>5034</v>
      </c>
      <c r="V160" s="3">
        <f t="shared" si="173"/>
        <v>2005</v>
      </c>
      <c r="W160" s="3">
        <f t="shared" si="173"/>
        <v>471</v>
      </c>
      <c r="X160" s="3">
        <f t="shared" si="19"/>
        <v>4457701.44</v>
      </c>
      <c r="Y160" s="3"/>
      <c r="Z160" s="68">
        <v>12.0</v>
      </c>
      <c r="AA160" s="69">
        <v>1.0</v>
      </c>
      <c r="AB160" s="18" t="s">
        <v>994</v>
      </c>
      <c r="AC160" s="68">
        <v>12.0</v>
      </c>
      <c r="AD160" s="69">
        <v>1.0</v>
      </c>
      <c r="AE160" s="69">
        <v>158.0</v>
      </c>
      <c r="AF160" s="70" t="s">
        <v>1265</v>
      </c>
      <c r="AG160" s="69">
        <v>18.0</v>
      </c>
      <c r="AH160" s="69">
        <v>6.0</v>
      </c>
      <c r="AI160" s="69">
        <v>0.0</v>
      </c>
      <c r="AJ160" s="29">
        <f t="shared" si="20"/>
        <v>6</v>
      </c>
      <c r="AK160" s="76">
        <f t="shared" si="21"/>
        <v>0.3333333333</v>
      </c>
      <c r="AL160" s="29">
        <f t="shared" si="22"/>
        <v>6</v>
      </c>
      <c r="AM160" s="71">
        <f t="shared" si="23"/>
        <v>0.3333</v>
      </c>
      <c r="AN160" s="71">
        <f t="shared" si="24"/>
        <v>0.4166</v>
      </c>
      <c r="AO160" s="72">
        <f t="shared" si="25"/>
        <v>1.5</v>
      </c>
      <c r="AP160" s="73">
        <f t="shared" si="26"/>
        <v>8592</v>
      </c>
      <c r="AQ160" s="3">
        <f t="shared" si="27"/>
        <v>477.3333333</v>
      </c>
      <c r="AR160" s="18"/>
      <c r="AS160" s="18"/>
    </row>
    <row r="161" ht="14.25" customHeight="1">
      <c r="A161" s="68">
        <v>12.0</v>
      </c>
      <c r="B161" s="69">
        <v>1.0</v>
      </c>
      <c r="C161" s="18" t="s">
        <v>994</v>
      </c>
      <c r="D161" s="68">
        <v>12.0</v>
      </c>
      <c r="E161" s="69">
        <v>1.0</v>
      </c>
      <c r="F161" s="69">
        <v>159.0</v>
      </c>
      <c r="G161" s="70" t="s">
        <v>1267</v>
      </c>
      <c r="H161" s="69">
        <v>16.0</v>
      </c>
      <c r="I161" s="69">
        <v>10.0</v>
      </c>
      <c r="J161" s="69">
        <v>0.0</v>
      </c>
      <c r="K161" s="29">
        <f t="shared" si="13"/>
        <v>10</v>
      </c>
      <c r="L161" s="71">
        <f t="shared" si="14"/>
        <v>0.625</v>
      </c>
      <c r="M161" s="71">
        <f t="shared" si="15"/>
        <v>0.7813</v>
      </c>
      <c r="N161" s="72">
        <f t="shared" si="16"/>
        <v>4.69</v>
      </c>
      <c r="O161" s="8">
        <f t="shared" si="17"/>
        <v>26864.32</v>
      </c>
      <c r="P161" s="73"/>
      <c r="Q161" s="22">
        <v>495.0</v>
      </c>
      <c r="R161" s="49">
        <v>1.0</v>
      </c>
      <c r="S161" s="74"/>
      <c r="T161" s="75" t="s">
        <v>1268</v>
      </c>
      <c r="U161" s="3">
        <f t="shared" ref="U161:W161" si="174">SUMIF($A$13:$A$2340,$Q161,H$13:H$2340)</f>
        <v>445</v>
      </c>
      <c r="V161" s="3">
        <f t="shared" si="174"/>
        <v>54</v>
      </c>
      <c r="W161" s="3">
        <f t="shared" si="174"/>
        <v>27</v>
      </c>
      <c r="X161" s="3">
        <f t="shared" si="19"/>
        <v>46855.04</v>
      </c>
      <c r="Y161" s="3"/>
      <c r="Z161" s="68">
        <v>12.0</v>
      </c>
      <c r="AA161" s="69">
        <v>1.0</v>
      </c>
      <c r="AB161" s="18" t="s">
        <v>994</v>
      </c>
      <c r="AC161" s="68">
        <v>12.0</v>
      </c>
      <c r="AD161" s="69">
        <v>1.0</v>
      </c>
      <c r="AE161" s="69">
        <v>159.0</v>
      </c>
      <c r="AF161" s="70" t="s">
        <v>1267</v>
      </c>
      <c r="AG161" s="69">
        <v>16.0</v>
      </c>
      <c r="AH161" s="69">
        <v>10.0</v>
      </c>
      <c r="AI161" s="69">
        <v>0.0</v>
      </c>
      <c r="AJ161" s="29">
        <f t="shared" si="20"/>
        <v>10</v>
      </c>
      <c r="AK161" s="76">
        <f t="shared" si="21"/>
        <v>0.625</v>
      </c>
      <c r="AL161" s="29">
        <f t="shared" si="22"/>
        <v>10</v>
      </c>
      <c r="AM161" s="71">
        <f t="shared" si="23"/>
        <v>0.625</v>
      </c>
      <c r="AN161" s="71">
        <f t="shared" si="24"/>
        <v>0.7813</v>
      </c>
      <c r="AO161" s="72">
        <f t="shared" si="25"/>
        <v>4.69</v>
      </c>
      <c r="AP161" s="73">
        <f t="shared" si="26"/>
        <v>26864.32</v>
      </c>
      <c r="AQ161" s="3">
        <f t="shared" si="27"/>
        <v>1679.02</v>
      </c>
      <c r="AR161" s="18"/>
      <c r="AS161" s="18"/>
    </row>
    <row r="162" ht="14.25" customHeight="1">
      <c r="A162" s="68">
        <v>12.0</v>
      </c>
      <c r="B162" s="69">
        <v>1.0</v>
      </c>
      <c r="C162" s="18" t="s">
        <v>994</v>
      </c>
      <c r="D162" s="68">
        <v>12.0</v>
      </c>
      <c r="E162" s="69">
        <v>1.0</v>
      </c>
      <c r="F162" s="69">
        <v>161.0</v>
      </c>
      <c r="G162" s="70" t="s">
        <v>1269</v>
      </c>
      <c r="H162" s="69">
        <v>16.0</v>
      </c>
      <c r="I162" s="69">
        <v>9.0</v>
      </c>
      <c r="J162" s="69">
        <v>0.0</v>
      </c>
      <c r="K162" s="29">
        <f t="shared" si="13"/>
        <v>9</v>
      </c>
      <c r="L162" s="71">
        <f t="shared" si="14"/>
        <v>0.5625</v>
      </c>
      <c r="M162" s="71">
        <f t="shared" si="15"/>
        <v>0.7031</v>
      </c>
      <c r="N162" s="72">
        <f t="shared" si="16"/>
        <v>3.8</v>
      </c>
      <c r="O162" s="8">
        <f t="shared" si="17"/>
        <v>21766.4</v>
      </c>
      <c r="P162" s="73"/>
      <c r="Q162" s="22">
        <v>497.0</v>
      </c>
      <c r="R162" s="49">
        <v>1.0</v>
      </c>
      <c r="S162" s="74"/>
      <c r="T162" s="75" t="s">
        <v>1270</v>
      </c>
      <c r="U162" s="3">
        <f t="shared" ref="U162:W162" si="175">SUMIF($A$13:$A$2340,$Q162,H$13:H$2340)</f>
        <v>296</v>
      </c>
      <c r="V162" s="3">
        <f t="shared" si="175"/>
        <v>119</v>
      </c>
      <c r="W162" s="3">
        <f t="shared" si="175"/>
        <v>29</v>
      </c>
      <c r="X162" s="3">
        <f t="shared" si="19"/>
        <v>258905.6</v>
      </c>
      <c r="Y162" s="3"/>
      <c r="Z162" s="68">
        <v>12.0</v>
      </c>
      <c r="AA162" s="69">
        <v>1.0</v>
      </c>
      <c r="AB162" s="18" t="s">
        <v>994</v>
      </c>
      <c r="AC162" s="68">
        <v>12.0</v>
      </c>
      <c r="AD162" s="69">
        <v>1.0</v>
      </c>
      <c r="AE162" s="69">
        <v>161.0</v>
      </c>
      <c r="AF162" s="70" t="s">
        <v>1269</v>
      </c>
      <c r="AG162" s="69">
        <v>16.0</v>
      </c>
      <c r="AH162" s="69">
        <v>9.0</v>
      </c>
      <c r="AI162" s="69">
        <v>0.0</v>
      </c>
      <c r="AJ162" s="29">
        <f t="shared" si="20"/>
        <v>9</v>
      </c>
      <c r="AK162" s="76">
        <f t="shared" si="21"/>
        <v>0.5625</v>
      </c>
      <c r="AL162" s="29">
        <f t="shared" si="22"/>
        <v>9</v>
      </c>
      <c r="AM162" s="71">
        <f t="shared" si="23"/>
        <v>0.5625</v>
      </c>
      <c r="AN162" s="71">
        <f t="shared" si="24"/>
        <v>0.7031</v>
      </c>
      <c r="AO162" s="72">
        <f t="shared" si="25"/>
        <v>3.8</v>
      </c>
      <c r="AP162" s="73">
        <f t="shared" si="26"/>
        <v>21766.4</v>
      </c>
      <c r="AQ162" s="3">
        <f t="shared" si="27"/>
        <v>1360.4</v>
      </c>
      <c r="AR162" s="18"/>
      <c r="AS162" s="18"/>
    </row>
    <row r="163" ht="14.25" customHeight="1">
      <c r="A163" s="68">
        <v>12.0</v>
      </c>
      <c r="B163" s="69">
        <v>1.0</v>
      </c>
      <c r="C163" s="18" t="s">
        <v>994</v>
      </c>
      <c r="D163" s="68">
        <v>12.0</v>
      </c>
      <c r="E163" s="69">
        <v>1.0</v>
      </c>
      <c r="F163" s="69">
        <v>162.0</v>
      </c>
      <c r="G163" s="70" t="s">
        <v>1271</v>
      </c>
      <c r="H163" s="69">
        <v>7.0</v>
      </c>
      <c r="I163" s="69">
        <v>2.0</v>
      </c>
      <c r="J163" s="69">
        <v>0.0</v>
      </c>
      <c r="K163" s="29">
        <f t="shared" si="13"/>
        <v>2</v>
      </c>
      <c r="L163" s="71">
        <f t="shared" si="14"/>
        <v>0.2857</v>
      </c>
      <c r="M163" s="71">
        <f t="shared" si="15"/>
        <v>0.3571</v>
      </c>
      <c r="N163" s="72">
        <f t="shared" si="16"/>
        <v>0.43</v>
      </c>
      <c r="O163" s="8">
        <f t="shared" si="17"/>
        <v>2463.04</v>
      </c>
      <c r="P163" s="73"/>
      <c r="Q163" s="22">
        <v>499.0</v>
      </c>
      <c r="R163" s="49">
        <v>1.0</v>
      </c>
      <c r="S163" s="74"/>
      <c r="T163" s="75" t="s">
        <v>1272</v>
      </c>
      <c r="U163" s="3">
        <f t="shared" ref="U163:W163" si="176">SUMIF($A$13:$A$2340,$Q163,H$13:H$2340)</f>
        <v>254</v>
      </c>
      <c r="V163" s="3">
        <f t="shared" si="176"/>
        <v>43</v>
      </c>
      <c r="W163" s="3">
        <f t="shared" si="176"/>
        <v>16</v>
      </c>
      <c r="X163" s="3">
        <f t="shared" si="19"/>
        <v>44334.72</v>
      </c>
      <c r="Y163" s="3"/>
      <c r="Z163" s="68">
        <v>12.0</v>
      </c>
      <c r="AA163" s="69">
        <v>1.0</v>
      </c>
      <c r="AB163" s="18" t="s">
        <v>994</v>
      </c>
      <c r="AC163" s="68">
        <v>12.0</v>
      </c>
      <c r="AD163" s="69">
        <v>1.0</v>
      </c>
      <c r="AE163" s="69">
        <v>162.0</v>
      </c>
      <c r="AF163" s="70" t="s">
        <v>1271</v>
      </c>
      <c r="AG163" s="69">
        <v>7.0</v>
      </c>
      <c r="AH163" s="69">
        <v>2.0</v>
      </c>
      <c r="AI163" s="69">
        <v>0.0</v>
      </c>
      <c r="AJ163" s="29">
        <f t="shared" si="20"/>
        <v>2</v>
      </c>
      <c r="AK163" s="76">
        <f t="shared" si="21"/>
        <v>0.2857142857</v>
      </c>
      <c r="AL163" s="29">
        <f t="shared" si="22"/>
        <v>2</v>
      </c>
      <c r="AM163" s="71">
        <f t="shared" si="23"/>
        <v>0.2857</v>
      </c>
      <c r="AN163" s="71">
        <f t="shared" si="24"/>
        <v>0.3571</v>
      </c>
      <c r="AO163" s="72">
        <f t="shared" si="25"/>
        <v>0.43</v>
      </c>
      <c r="AP163" s="73">
        <f t="shared" si="26"/>
        <v>2463.04</v>
      </c>
      <c r="AQ163" s="3">
        <f t="shared" si="27"/>
        <v>351.8628571</v>
      </c>
      <c r="AR163" s="18"/>
      <c r="AS163" s="18"/>
    </row>
    <row r="164" ht="14.25" customHeight="1">
      <c r="A164" s="68">
        <v>12.0</v>
      </c>
      <c r="B164" s="69">
        <v>1.0</v>
      </c>
      <c r="C164" s="18" t="s">
        <v>994</v>
      </c>
      <c r="D164" s="68">
        <v>12.0</v>
      </c>
      <c r="E164" s="69">
        <v>1.0</v>
      </c>
      <c r="F164" s="69">
        <v>164.0</v>
      </c>
      <c r="G164" s="70" t="s">
        <v>1273</v>
      </c>
      <c r="H164" s="69">
        <v>2006.0</v>
      </c>
      <c r="I164" s="69">
        <v>152.0</v>
      </c>
      <c r="J164" s="69">
        <v>53.0</v>
      </c>
      <c r="K164" s="29">
        <f t="shared" si="13"/>
        <v>178.5</v>
      </c>
      <c r="L164" s="71">
        <f t="shared" si="14"/>
        <v>0.089</v>
      </c>
      <c r="M164" s="71">
        <f t="shared" si="15"/>
        <v>0.1113</v>
      </c>
      <c r="N164" s="72">
        <f t="shared" si="16"/>
        <v>11.92</v>
      </c>
      <c r="O164" s="8">
        <f t="shared" si="17"/>
        <v>68277.76</v>
      </c>
      <c r="P164" s="73"/>
      <c r="Q164" s="22">
        <v>500.0</v>
      </c>
      <c r="R164" s="49">
        <v>1.0</v>
      </c>
      <c r="S164" s="74"/>
      <c r="T164" s="75" t="s">
        <v>1274</v>
      </c>
      <c r="U164" s="3">
        <f t="shared" ref="U164:W164" si="177">SUMIF($A$13:$A$2340,$Q164,H$13:H$2340)</f>
        <v>388</v>
      </c>
      <c r="V164" s="3">
        <f t="shared" si="177"/>
        <v>64</v>
      </c>
      <c r="W164" s="3">
        <f t="shared" si="177"/>
        <v>31</v>
      </c>
      <c r="X164" s="3">
        <f t="shared" si="19"/>
        <v>71886.4</v>
      </c>
      <c r="Y164" s="3"/>
      <c r="Z164" s="68">
        <v>12.0</v>
      </c>
      <c r="AA164" s="69">
        <v>1.0</v>
      </c>
      <c r="AB164" s="18" t="s">
        <v>994</v>
      </c>
      <c r="AC164" s="68">
        <v>12.0</v>
      </c>
      <c r="AD164" s="69">
        <v>1.0</v>
      </c>
      <c r="AE164" s="69">
        <v>164.0</v>
      </c>
      <c r="AF164" s="70" t="s">
        <v>1273</v>
      </c>
      <c r="AG164" s="69">
        <v>2006.0</v>
      </c>
      <c r="AH164" s="69">
        <v>152.0</v>
      </c>
      <c r="AI164" s="69">
        <v>53.0</v>
      </c>
      <c r="AJ164" s="29">
        <f t="shared" si="20"/>
        <v>178.5</v>
      </c>
      <c r="AK164" s="76">
        <f t="shared" si="21"/>
        <v>0.08898305085</v>
      </c>
      <c r="AL164" s="29">
        <f t="shared" si="22"/>
        <v>178.5</v>
      </c>
      <c r="AM164" s="71">
        <f t="shared" si="23"/>
        <v>0.089</v>
      </c>
      <c r="AN164" s="71">
        <f t="shared" si="24"/>
        <v>0.1113</v>
      </c>
      <c r="AO164" s="72">
        <f t="shared" si="25"/>
        <v>11.92</v>
      </c>
      <c r="AP164" s="73">
        <f t="shared" si="26"/>
        <v>68277.76</v>
      </c>
      <c r="AQ164" s="3">
        <f t="shared" si="27"/>
        <v>34.03676969</v>
      </c>
      <c r="AR164" s="18"/>
      <c r="AS164" s="18"/>
    </row>
    <row r="165" ht="14.25" customHeight="1">
      <c r="A165" s="68">
        <v>12.0</v>
      </c>
      <c r="B165" s="69">
        <v>1.0</v>
      </c>
      <c r="C165" s="18" t="s">
        <v>994</v>
      </c>
      <c r="D165" s="68">
        <v>12.0</v>
      </c>
      <c r="E165" s="69">
        <v>1.0</v>
      </c>
      <c r="F165" s="69">
        <v>166.0</v>
      </c>
      <c r="G165" s="70" t="s">
        <v>1275</v>
      </c>
      <c r="H165" s="69">
        <v>1569.0</v>
      </c>
      <c r="I165" s="69">
        <v>161.0</v>
      </c>
      <c r="J165" s="69">
        <v>60.0</v>
      </c>
      <c r="K165" s="29">
        <f t="shared" si="13"/>
        <v>191</v>
      </c>
      <c r="L165" s="71">
        <f t="shared" si="14"/>
        <v>0.1217</v>
      </c>
      <c r="M165" s="71">
        <f t="shared" si="15"/>
        <v>0.1521</v>
      </c>
      <c r="N165" s="72">
        <f t="shared" si="16"/>
        <v>17.43</v>
      </c>
      <c r="O165" s="8">
        <f t="shared" si="17"/>
        <v>99839.04</v>
      </c>
      <c r="P165" s="73"/>
      <c r="Q165" s="22">
        <v>505.0</v>
      </c>
      <c r="R165" s="49">
        <v>1.0</v>
      </c>
      <c r="S165" s="74"/>
      <c r="T165" s="75" t="s">
        <v>1276</v>
      </c>
      <c r="U165" s="3">
        <f t="shared" ref="U165:W165" si="178">SUMIF($A$13:$A$2340,$Q165,H$13:H$2340)</f>
        <v>362</v>
      </c>
      <c r="V165" s="3">
        <f t="shared" si="178"/>
        <v>106</v>
      </c>
      <c r="W165" s="3">
        <f t="shared" si="178"/>
        <v>20</v>
      </c>
      <c r="X165" s="3">
        <f t="shared" si="19"/>
        <v>161873.28</v>
      </c>
      <c r="Y165" s="3"/>
      <c r="Z165" s="68">
        <v>12.0</v>
      </c>
      <c r="AA165" s="69">
        <v>1.0</v>
      </c>
      <c r="AB165" s="18" t="s">
        <v>994</v>
      </c>
      <c r="AC165" s="68">
        <v>12.0</v>
      </c>
      <c r="AD165" s="69">
        <v>1.0</v>
      </c>
      <c r="AE165" s="69">
        <v>166.0</v>
      </c>
      <c r="AF165" s="70" t="s">
        <v>1275</v>
      </c>
      <c r="AG165" s="69">
        <v>1569.0</v>
      </c>
      <c r="AH165" s="69">
        <v>161.0</v>
      </c>
      <c r="AI165" s="69">
        <v>60.0</v>
      </c>
      <c r="AJ165" s="29">
        <f t="shared" si="20"/>
        <v>191</v>
      </c>
      <c r="AK165" s="76">
        <f t="shared" si="21"/>
        <v>0.1217335883</v>
      </c>
      <c r="AL165" s="29">
        <f t="shared" si="22"/>
        <v>191</v>
      </c>
      <c r="AM165" s="71">
        <f t="shared" si="23"/>
        <v>0.1217</v>
      </c>
      <c r="AN165" s="71">
        <f t="shared" si="24"/>
        <v>0.1521</v>
      </c>
      <c r="AO165" s="72">
        <f t="shared" si="25"/>
        <v>17.43</v>
      </c>
      <c r="AP165" s="73">
        <f t="shared" si="26"/>
        <v>99839.04</v>
      </c>
      <c r="AQ165" s="3">
        <f t="shared" si="27"/>
        <v>63.63227533</v>
      </c>
      <c r="AR165" s="18"/>
      <c r="AS165" s="18"/>
    </row>
    <row r="166" ht="14.25" customHeight="1">
      <c r="A166" s="68">
        <v>12.0</v>
      </c>
      <c r="B166" s="69">
        <v>1.0</v>
      </c>
      <c r="C166" s="18" t="s">
        <v>994</v>
      </c>
      <c r="D166" s="68">
        <v>12.0</v>
      </c>
      <c r="E166" s="69">
        <v>1.0</v>
      </c>
      <c r="F166" s="69">
        <v>167.0</v>
      </c>
      <c r="G166" s="70" t="s">
        <v>1277</v>
      </c>
      <c r="H166" s="69">
        <v>45.0</v>
      </c>
      <c r="I166" s="69">
        <v>13.0</v>
      </c>
      <c r="J166" s="69">
        <v>3.0</v>
      </c>
      <c r="K166" s="29">
        <f t="shared" si="13"/>
        <v>14.5</v>
      </c>
      <c r="L166" s="71">
        <f t="shared" si="14"/>
        <v>0.3222</v>
      </c>
      <c r="M166" s="71">
        <f t="shared" si="15"/>
        <v>0.4028</v>
      </c>
      <c r="N166" s="72">
        <f t="shared" si="16"/>
        <v>3.5</v>
      </c>
      <c r="O166" s="8">
        <f t="shared" si="17"/>
        <v>20048</v>
      </c>
      <c r="P166" s="73"/>
      <c r="Q166" s="22">
        <v>507.0</v>
      </c>
      <c r="R166" s="49">
        <v>1.0</v>
      </c>
      <c r="S166" s="74"/>
      <c r="T166" s="75" t="s">
        <v>1278</v>
      </c>
      <c r="U166" s="3">
        <f t="shared" ref="U166:W166" si="179">SUMIF($A$13:$A$2340,$Q166,H$13:H$2340)</f>
        <v>373</v>
      </c>
      <c r="V166" s="3">
        <f t="shared" si="179"/>
        <v>36</v>
      </c>
      <c r="W166" s="3">
        <f t="shared" si="179"/>
        <v>4</v>
      </c>
      <c r="X166" s="3">
        <f t="shared" si="19"/>
        <v>19933.44</v>
      </c>
      <c r="Y166" s="3"/>
      <c r="Z166" s="68">
        <v>12.0</v>
      </c>
      <c r="AA166" s="69">
        <v>1.0</v>
      </c>
      <c r="AB166" s="18" t="s">
        <v>994</v>
      </c>
      <c r="AC166" s="68">
        <v>12.0</v>
      </c>
      <c r="AD166" s="69">
        <v>1.0</v>
      </c>
      <c r="AE166" s="69">
        <v>167.0</v>
      </c>
      <c r="AF166" s="70" t="s">
        <v>1277</v>
      </c>
      <c r="AG166" s="69">
        <v>45.0</v>
      </c>
      <c r="AH166" s="69">
        <v>13.0</v>
      </c>
      <c r="AI166" s="69">
        <v>3.0</v>
      </c>
      <c r="AJ166" s="29">
        <f t="shared" si="20"/>
        <v>14.5</v>
      </c>
      <c r="AK166" s="76">
        <f t="shared" si="21"/>
        <v>0.3222222222</v>
      </c>
      <c r="AL166" s="29">
        <f t="shared" si="22"/>
        <v>14.5</v>
      </c>
      <c r="AM166" s="71">
        <f t="shared" si="23"/>
        <v>0.3222</v>
      </c>
      <c r="AN166" s="71">
        <f t="shared" si="24"/>
        <v>0.4028</v>
      </c>
      <c r="AO166" s="72">
        <f t="shared" si="25"/>
        <v>3.5</v>
      </c>
      <c r="AP166" s="73">
        <f t="shared" si="26"/>
        <v>20048</v>
      </c>
      <c r="AQ166" s="3">
        <f t="shared" si="27"/>
        <v>445.5111111</v>
      </c>
      <c r="AR166" s="18"/>
      <c r="AS166" s="18"/>
    </row>
    <row r="167" ht="14.25" customHeight="1">
      <c r="A167" s="68">
        <v>12.0</v>
      </c>
      <c r="B167" s="69">
        <v>1.0</v>
      </c>
      <c r="C167" s="18" t="s">
        <v>994</v>
      </c>
      <c r="D167" s="68">
        <v>12.0</v>
      </c>
      <c r="E167" s="69">
        <v>1.0</v>
      </c>
      <c r="F167" s="69">
        <v>170.0</v>
      </c>
      <c r="G167" s="70" t="s">
        <v>1279</v>
      </c>
      <c r="H167" s="69">
        <v>24.0</v>
      </c>
      <c r="I167" s="69">
        <v>0.0</v>
      </c>
      <c r="J167" s="69">
        <v>0.0</v>
      </c>
      <c r="K167" s="29">
        <f t="shared" si="13"/>
        <v>0</v>
      </c>
      <c r="L167" s="71">
        <f t="shared" si="14"/>
        <v>0</v>
      </c>
      <c r="M167" s="71">
        <f t="shared" si="15"/>
        <v>0</v>
      </c>
      <c r="N167" s="72">
        <f t="shared" si="16"/>
        <v>0</v>
      </c>
      <c r="O167" s="8">
        <f t="shared" si="17"/>
        <v>0</v>
      </c>
      <c r="P167" s="73"/>
      <c r="Q167" s="22">
        <v>508.0</v>
      </c>
      <c r="R167" s="49">
        <v>1.0</v>
      </c>
      <c r="S167" s="74"/>
      <c r="T167" s="75" t="s">
        <v>1280</v>
      </c>
      <c r="U167" s="3">
        <f t="shared" ref="U167:W167" si="180">SUMIF($A$13:$A$2340,$Q167,H$13:H$2340)</f>
        <v>2198</v>
      </c>
      <c r="V167" s="3">
        <f t="shared" si="180"/>
        <v>595</v>
      </c>
      <c r="W167" s="3">
        <f t="shared" si="180"/>
        <v>123</v>
      </c>
      <c r="X167" s="3">
        <f t="shared" si="19"/>
        <v>901415.36</v>
      </c>
      <c r="Y167" s="3"/>
      <c r="Z167" s="68">
        <v>12.0</v>
      </c>
      <c r="AA167" s="69">
        <v>1.0</v>
      </c>
      <c r="AB167" s="18" t="s">
        <v>994</v>
      </c>
      <c r="AC167" s="68">
        <v>12.0</v>
      </c>
      <c r="AD167" s="69">
        <v>1.0</v>
      </c>
      <c r="AE167" s="69">
        <v>170.0</v>
      </c>
      <c r="AF167" s="70" t="s">
        <v>1279</v>
      </c>
      <c r="AG167" s="69">
        <v>24.0</v>
      </c>
      <c r="AH167" s="69">
        <v>0.0</v>
      </c>
      <c r="AI167" s="69">
        <v>0.0</v>
      </c>
      <c r="AJ167" s="29">
        <f t="shared" si="20"/>
        <v>0</v>
      </c>
      <c r="AK167" s="76">
        <f t="shared" si="21"/>
        <v>0</v>
      </c>
      <c r="AL167" s="29">
        <f t="shared" si="22"/>
        <v>0</v>
      </c>
      <c r="AM167" s="71">
        <f t="shared" si="23"/>
        <v>0</v>
      </c>
      <c r="AN167" s="71">
        <f t="shared" si="24"/>
        <v>0</v>
      </c>
      <c r="AO167" s="72">
        <f t="shared" si="25"/>
        <v>0</v>
      </c>
      <c r="AP167" s="73">
        <f t="shared" si="26"/>
        <v>0</v>
      </c>
      <c r="AQ167" s="3">
        <f t="shared" si="27"/>
        <v>0</v>
      </c>
      <c r="AR167" s="18"/>
      <c r="AS167" s="18"/>
    </row>
    <row r="168" ht="14.25" customHeight="1">
      <c r="A168" s="68">
        <v>12.0</v>
      </c>
      <c r="B168" s="69">
        <v>1.0</v>
      </c>
      <c r="C168" s="18" t="s">
        <v>994</v>
      </c>
      <c r="D168" s="68">
        <v>12.0</v>
      </c>
      <c r="E168" s="69">
        <v>1.0</v>
      </c>
      <c r="F168" s="69">
        <v>171.0</v>
      </c>
      <c r="G168" s="70" t="s">
        <v>1281</v>
      </c>
      <c r="H168" s="69">
        <v>10.0</v>
      </c>
      <c r="I168" s="69">
        <v>0.0</v>
      </c>
      <c r="J168" s="69">
        <v>0.0</v>
      </c>
      <c r="K168" s="29">
        <f t="shared" si="13"/>
        <v>0</v>
      </c>
      <c r="L168" s="71">
        <f t="shared" si="14"/>
        <v>0</v>
      </c>
      <c r="M168" s="71">
        <f t="shared" si="15"/>
        <v>0</v>
      </c>
      <c r="N168" s="72">
        <f t="shared" si="16"/>
        <v>0</v>
      </c>
      <c r="O168" s="8">
        <f t="shared" si="17"/>
        <v>0</v>
      </c>
      <c r="P168" s="73"/>
      <c r="Q168" s="22">
        <v>511.0</v>
      </c>
      <c r="R168" s="49">
        <v>1.0</v>
      </c>
      <c r="S168" s="74"/>
      <c r="T168" s="75" t="s">
        <v>1282</v>
      </c>
      <c r="U168" s="3">
        <f t="shared" ref="U168:W168" si="181">SUMIF($A$13:$A$2340,$Q168,H$13:H$2340)</f>
        <v>572</v>
      </c>
      <c r="V168" s="3">
        <f t="shared" si="181"/>
        <v>117</v>
      </c>
      <c r="W168" s="3">
        <f t="shared" si="181"/>
        <v>72</v>
      </c>
      <c r="X168" s="3">
        <f t="shared" si="19"/>
        <v>177510.72</v>
      </c>
      <c r="Y168" s="3"/>
      <c r="Z168" s="68">
        <v>12.0</v>
      </c>
      <c r="AA168" s="69">
        <v>1.0</v>
      </c>
      <c r="AB168" s="18" t="s">
        <v>994</v>
      </c>
      <c r="AC168" s="68">
        <v>12.0</v>
      </c>
      <c r="AD168" s="69">
        <v>1.0</v>
      </c>
      <c r="AE168" s="69">
        <v>171.0</v>
      </c>
      <c r="AF168" s="70" t="s">
        <v>1281</v>
      </c>
      <c r="AG168" s="69">
        <v>10.0</v>
      </c>
      <c r="AH168" s="69">
        <v>0.0</v>
      </c>
      <c r="AI168" s="69">
        <v>0.0</v>
      </c>
      <c r="AJ168" s="29">
        <f t="shared" si="20"/>
        <v>0</v>
      </c>
      <c r="AK168" s="76">
        <f t="shared" si="21"/>
        <v>0</v>
      </c>
      <c r="AL168" s="29">
        <f t="shared" si="22"/>
        <v>0</v>
      </c>
      <c r="AM168" s="71">
        <f t="shared" si="23"/>
        <v>0</v>
      </c>
      <c r="AN168" s="71">
        <f t="shared" si="24"/>
        <v>0</v>
      </c>
      <c r="AO168" s="72">
        <f t="shared" si="25"/>
        <v>0</v>
      </c>
      <c r="AP168" s="73">
        <f t="shared" si="26"/>
        <v>0</v>
      </c>
      <c r="AQ168" s="3">
        <f t="shared" si="27"/>
        <v>0</v>
      </c>
      <c r="AR168" s="18"/>
      <c r="AS168" s="18"/>
    </row>
    <row r="169" ht="14.25" customHeight="1">
      <c r="A169" s="68">
        <v>12.0</v>
      </c>
      <c r="B169" s="69">
        <v>1.0</v>
      </c>
      <c r="C169" s="18" t="s">
        <v>994</v>
      </c>
      <c r="D169" s="68">
        <v>12.0</v>
      </c>
      <c r="E169" s="69">
        <v>1.0</v>
      </c>
      <c r="F169" s="69">
        <v>510.0</v>
      </c>
      <c r="G169" s="70" t="s">
        <v>1283</v>
      </c>
      <c r="H169" s="69">
        <v>526.0</v>
      </c>
      <c r="I169" s="69">
        <v>107.0</v>
      </c>
      <c r="J169" s="69">
        <v>22.0</v>
      </c>
      <c r="K169" s="29">
        <f t="shared" si="13"/>
        <v>118</v>
      </c>
      <c r="L169" s="71">
        <f t="shared" si="14"/>
        <v>0.2243</v>
      </c>
      <c r="M169" s="71">
        <f t="shared" si="15"/>
        <v>0.2804</v>
      </c>
      <c r="N169" s="72">
        <f t="shared" si="16"/>
        <v>19.85</v>
      </c>
      <c r="O169" s="8">
        <f t="shared" si="17"/>
        <v>113700.8</v>
      </c>
      <c r="P169" s="73"/>
      <c r="Q169" s="22">
        <v>514.0</v>
      </c>
      <c r="R169" s="49">
        <v>1.0</v>
      </c>
      <c r="S169" s="74"/>
      <c r="T169" s="75" t="s">
        <v>1284</v>
      </c>
      <c r="U169" s="3">
        <f t="shared" ref="U169:W169" si="182">SUMIF($A$13:$A$2340,$Q169,H$13:H$2340)</f>
        <v>140</v>
      </c>
      <c r="V169" s="3">
        <f t="shared" si="182"/>
        <v>42</v>
      </c>
      <c r="W169" s="3">
        <f t="shared" si="182"/>
        <v>25</v>
      </c>
      <c r="X169" s="3">
        <f t="shared" si="19"/>
        <v>92392.64</v>
      </c>
      <c r="Y169" s="3"/>
      <c r="Z169" s="68">
        <v>12.0</v>
      </c>
      <c r="AA169" s="69">
        <v>1.0</v>
      </c>
      <c r="AB169" s="18" t="s">
        <v>994</v>
      </c>
      <c r="AC169" s="68">
        <v>12.0</v>
      </c>
      <c r="AD169" s="69">
        <v>1.0</v>
      </c>
      <c r="AE169" s="69">
        <v>510.0</v>
      </c>
      <c r="AF169" s="70" t="s">
        <v>1283</v>
      </c>
      <c r="AG169" s="69">
        <v>526.0</v>
      </c>
      <c r="AH169" s="69">
        <v>107.0</v>
      </c>
      <c r="AI169" s="69">
        <v>22.0</v>
      </c>
      <c r="AJ169" s="29">
        <f t="shared" si="20"/>
        <v>118</v>
      </c>
      <c r="AK169" s="76">
        <f t="shared" si="21"/>
        <v>0.2243346008</v>
      </c>
      <c r="AL169" s="29">
        <f t="shared" si="22"/>
        <v>118</v>
      </c>
      <c r="AM169" s="71">
        <f t="shared" si="23"/>
        <v>0.2243</v>
      </c>
      <c r="AN169" s="71">
        <f t="shared" si="24"/>
        <v>0.2804</v>
      </c>
      <c r="AO169" s="72">
        <f t="shared" si="25"/>
        <v>19.85</v>
      </c>
      <c r="AP169" s="73">
        <f t="shared" si="26"/>
        <v>113700.8</v>
      </c>
      <c r="AQ169" s="3">
        <f t="shared" si="27"/>
        <v>216.1612167</v>
      </c>
      <c r="AR169" s="18"/>
      <c r="AS169" s="18"/>
    </row>
    <row r="170" ht="14.25" customHeight="1">
      <c r="A170" s="68">
        <v>12.0</v>
      </c>
      <c r="B170" s="69">
        <v>1.0</v>
      </c>
      <c r="C170" s="18" t="s">
        <v>994</v>
      </c>
      <c r="D170" s="68">
        <v>12.0</v>
      </c>
      <c r="E170" s="69">
        <v>1.0</v>
      </c>
      <c r="F170" s="69">
        <v>511.0</v>
      </c>
      <c r="G170" s="70" t="s">
        <v>1285</v>
      </c>
      <c r="H170" s="69">
        <v>517.0</v>
      </c>
      <c r="I170" s="69">
        <v>19.0</v>
      </c>
      <c r="J170" s="69">
        <v>11.0</v>
      </c>
      <c r="K170" s="29">
        <f t="shared" si="13"/>
        <v>24.5</v>
      </c>
      <c r="L170" s="71">
        <f t="shared" si="14"/>
        <v>0.0474</v>
      </c>
      <c r="M170" s="71">
        <f t="shared" si="15"/>
        <v>0.0593</v>
      </c>
      <c r="N170" s="72">
        <f t="shared" si="16"/>
        <v>0.87</v>
      </c>
      <c r="O170" s="8">
        <f t="shared" si="17"/>
        <v>4983.36</v>
      </c>
      <c r="P170" s="73"/>
      <c r="Q170" s="22">
        <v>518.0</v>
      </c>
      <c r="R170" s="49">
        <v>1.0</v>
      </c>
      <c r="S170" s="74"/>
      <c r="T170" s="75" t="s">
        <v>1286</v>
      </c>
      <c r="U170" s="3">
        <f t="shared" ref="U170:W170" si="183">SUMIF($A$13:$A$2340,$Q170,H$13:H$2340)</f>
        <v>3364</v>
      </c>
      <c r="V170" s="3">
        <f t="shared" si="183"/>
        <v>1615</v>
      </c>
      <c r="W170" s="3">
        <f t="shared" si="183"/>
        <v>547</v>
      </c>
      <c r="X170" s="3">
        <f t="shared" si="19"/>
        <v>4627250.24</v>
      </c>
      <c r="Y170" s="3"/>
      <c r="Z170" s="68">
        <v>12.0</v>
      </c>
      <c r="AA170" s="69">
        <v>1.0</v>
      </c>
      <c r="AB170" s="18" t="s">
        <v>994</v>
      </c>
      <c r="AC170" s="68">
        <v>12.0</v>
      </c>
      <c r="AD170" s="69">
        <v>1.0</v>
      </c>
      <c r="AE170" s="69">
        <v>511.0</v>
      </c>
      <c r="AF170" s="70" t="s">
        <v>1285</v>
      </c>
      <c r="AG170" s="69">
        <v>517.0</v>
      </c>
      <c r="AH170" s="69">
        <v>19.0</v>
      </c>
      <c r="AI170" s="69">
        <v>11.0</v>
      </c>
      <c r="AJ170" s="29">
        <f t="shared" si="20"/>
        <v>24.5</v>
      </c>
      <c r="AK170" s="76">
        <f t="shared" si="21"/>
        <v>0.04738878143</v>
      </c>
      <c r="AL170" s="29">
        <f t="shared" si="22"/>
        <v>24.5</v>
      </c>
      <c r="AM170" s="71">
        <f t="shared" si="23"/>
        <v>0.0474</v>
      </c>
      <c r="AN170" s="71">
        <f t="shared" si="24"/>
        <v>0.0593</v>
      </c>
      <c r="AO170" s="72">
        <f t="shared" si="25"/>
        <v>0.87</v>
      </c>
      <c r="AP170" s="73">
        <f t="shared" si="26"/>
        <v>4983.36</v>
      </c>
      <c r="AQ170" s="3">
        <f t="shared" si="27"/>
        <v>9.638994197</v>
      </c>
      <c r="AR170" s="18"/>
      <c r="AS170" s="18"/>
    </row>
    <row r="171" ht="14.25" customHeight="1">
      <c r="A171" s="68">
        <v>12.0</v>
      </c>
      <c r="B171" s="69">
        <v>1.0</v>
      </c>
      <c r="C171" s="18" t="s">
        <v>994</v>
      </c>
      <c r="D171" s="68">
        <v>12.0</v>
      </c>
      <c r="E171" s="69">
        <v>1.0</v>
      </c>
      <c r="F171" s="69">
        <v>512.0</v>
      </c>
      <c r="G171" s="70" t="s">
        <v>1287</v>
      </c>
      <c r="H171" s="69">
        <v>396.0</v>
      </c>
      <c r="I171" s="69">
        <v>76.0</v>
      </c>
      <c r="J171" s="69">
        <v>19.0</v>
      </c>
      <c r="K171" s="29">
        <f t="shared" si="13"/>
        <v>85.5</v>
      </c>
      <c r="L171" s="71">
        <f t="shared" si="14"/>
        <v>0.2159</v>
      </c>
      <c r="M171" s="71">
        <f t="shared" si="15"/>
        <v>0.2699</v>
      </c>
      <c r="N171" s="72">
        <f t="shared" si="16"/>
        <v>13.85</v>
      </c>
      <c r="O171" s="8">
        <f t="shared" si="17"/>
        <v>79332.8</v>
      </c>
      <c r="P171" s="73"/>
      <c r="Q171" s="22">
        <v>531.0</v>
      </c>
      <c r="R171" s="49">
        <v>1.0</v>
      </c>
      <c r="S171" s="74"/>
      <c r="T171" s="75" t="s">
        <v>1288</v>
      </c>
      <c r="U171" s="3">
        <f t="shared" ref="U171:W171" si="184">SUMIF($A$13:$A$2340,$Q171,H$13:H$2340)</f>
        <v>2264</v>
      </c>
      <c r="V171" s="3">
        <f t="shared" si="184"/>
        <v>165</v>
      </c>
      <c r="W171" s="3">
        <f t="shared" si="184"/>
        <v>53</v>
      </c>
      <c r="X171" s="3">
        <f t="shared" si="19"/>
        <v>73146.56</v>
      </c>
      <c r="Y171" s="3"/>
      <c r="Z171" s="68">
        <v>12.0</v>
      </c>
      <c r="AA171" s="69">
        <v>1.0</v>
      </c>
      <c r="AB171" s="18" t="s">
        <v>994</v>
      </c>
      <c r="AC171" s="68">
        <v>12.0</v>
      </c>
      <c r="AD171" s="69">
        <v>1.0</v>
      </c>
      <c r="AE171" s="69">
        <v>512.0</v>
      </c>
      <c r="AF171" s="70" t="s">
        <v>1287</v>
      </c>
      <c r="AG171" s="69">
        <v>396.0</v>
      </c>
      <c r="AH171" s="69">
        <v>76.0</v>
      </c>
      <c r="AI171" s="69">
        <v>19.0</v>
      </c>
      <c r="AJ171" s="29">
        <f t="shared" si="20"/>
        <v>85.5</v>
      </c>
      <c r="AK171" s="76">
        <f t="shared" si="21"/>
        <v>0.2159090909</v>
      </c>
      <c r="AL171" s="29">
        <f t="shared" si="22"/>
        <v>85.5</v>
      </c>
      <c r="AM171" s="71">
        <f t="shared" si="23"/>
        <v>0.2159</v>
      </c>
      <c r="AN171" s="71">
        <f t="shared" si="24"/>
        <v>0.2699</v>
      </c>
      <c r="AO171" s="72">
        <f t="shared" si="25"/>
        <v>13.85</v>
      </c>
      <c r="AP171" s="73">
        <f t="shared" si="26"/>
        <v>79332.8</v>
      </c>
      <c r="AQ171" s="3">
        <f t="shared" si="27"/>
        <v>200.3353535</v>
      </c>
      <c r="AR171" s="18"/>
      <c r="AS171" s="18"/>
    </row>
    <row r="172" ht="14.25" customHeight="1">
      <c r="A172" s="68">
        <v>12.0</v>
      </c>
      <c r="B172" s="69">
        <v>1.0</v>
      </c>
      <c r="C172" s="18" t="s">
        <v>994</v>
      </c>
      <c r="D172" s="68">
        <v>12.0</v>
      </c>
      <c r="E172" s="69">
        <v>1.0</v>
      </c>
      <c r="F172" s="69">
        <v>513.0</v>
      </c>
      <c r="G172" s="70" t="s">
        <v>1289</v>
      </c>
      <c r="H172" s="69">
        <v>624.0</v>
      </c>
      <c r="I172" s="69">
        <v>25.0</v>
      </c>
      <c r="J172" s="69">
        <v>14.0</v>
      </c>
      <c r="K172" s="29">
        <f t="shared" si="13"/>
        <v>32</v>
      </c>
      <c r="L172" s="71">
        <f t="shared" si="14"/>
        <v>0.0513</v>
      </c>
      <c r="M172" s="71">
        <f t="shared" si="15"/>
        <v>0.0641</v>
      </c>
      <c r="N172" s="72">
        <f t="shared" si="16"/>
        <v>1.23</v>
      </c>
      <c r="O172" s="8">
        <f t="shared" si="17"/>
        <v>7045.44</v>
      </c>
      <c r="P172" s="73"/>
      <c r="Q172" s="22">
        <v>533.0</v>
      </c>
      <c r="R172" s="49">
        <v>1.0</v>
      </c>
      <c r="S172" s="74"/>
      <c r="T172" s="75" t="s">
        <v>1290</v>
      </c>
      <c r="U172" s="3">
        <f t="shared" ref="U172:W172" si="185">SUMIF($A$13:$A$2340,$Q172,H$13:H$2340)</f>
        <v>1085</v>
      </c>
      <c r="V172" s="3">
        <f t="shared" si="185"/>
        <v>115</v>
      </c>
      <c r="W172" s="3">
        <f t="shared" si="185"/>
        <v>76</v>
      </c>
      <c r="X172" s="3">
        <f t="shared" si="19"/>
        <v>93251.84</v>
      </c>
      <c r="Y172" s="3"/>
      <c r="Z172" s="68">
        <v>12.0</v>
      </c>
      <c r="AA172" s="69">
        <v>1.0</v>
      </c>
      <c r="AB172" s="18" t="s">
        <v>994</v>
      </c>
      <c r="AC172" s="68">
        <v>12.0</v>
      </c>
      <c r="AD172" s="69">
        <v>1.0</v>
      </c>
      <c r="AE172" s="69">
        <v>513.0</v>
      </c>
      <c r="AF172" s="70" t="s">
        <v>1289</v>
      </c>
      <c r="AG172" s="69">
        <v>624.0</v>
      </c>
      <c r="AH172" s="69">
        <v>25.0</v>
      </c>
      <c r="AI172" s="69">
        <v>14.0</v>
      </c>
      <c r="AJ172" s="29">
        <f t="shared" si="20"/>
        <v>32</v>
      </c>
      <c r="AK172" s="76">
        <f t="shared" si="21"/>
        <v>0.05128205128</v>
      </c>
      <c r="AL172" s="29">
        <f t="shared" si="22"/>
        <v>32</v>
      </c>
      <c r="AM172" s="71">
        <f t="shared" si="23"/>
        <v>0.0513</v>
      </c>
      <c r="AN172" s="71">
        <f t="shared" si="24"/>
        <v>0.0641</v>
      </c>
      <c r="AO172" s="72">
        <f t="shared" si="25"/>
        <v>1.23</v>
      </c>
      <c r="AP172" s="73">
        <f t="shared" si="26"/>
        <v>7045.44</v>
      </c>
      <c r="AQ172" s="3">
        <f t="shared" si="27"/>
        <v>11.29076923</v>
      </c>
      <c r="AR172" s="18"/>
      <c r="AS172" s="18"/>
    </row>
    <row r="173" ht="14.25" customHeight="1">
      <c r="A173" s="68">
        <v>12.0</v>
      </c>
      <c r="B173" s="69">
        <v>1.0</v>
      </c>
      <c r="C173" s="18" t="s">
        <v>994</v>
      </c>
      <c r="D173" s="68">
        <v>12.0</v>
      </c>
      <c r="E173" s="69">
        <v>1.0</v>
      </c>
      <c r="F173" s="69">
        <v>514.0</v>
      </c>
      <c r="G173" s="70" t="s">
        <v>1291</v>
      </c>
      <c r="H173" s="69">
        <v>110.0</v>
      </c>
      <c r="I173" s="69">
        <v>17.0</v>
      </c>
      <c r="J173" s="69">
        <v>1.0</v>
      </c>
      <c r="K173" s="29">
        <f t="shared" si="13"/>
        <v>17.5</v>
      </c>
      <c r="L173" s="71">
        <f t="shared" si="14"/>
        <v>0.1591</v>
      </c>
      <c r="M173" s="71">
        <f t="shared" si="15"/>
        <v>0.1989</v>
      </c>
      <c r="N173" s="72">
        <f t="shared" si="16"/>
        <v>2.09</v>
      </c>
      <c r="O173" s="8">
        <f t="shared" si="17"/>
        <v>11971.52</v>
      </c>
      <c r="P173" s="73"/>
      <c r="Q173" s="22">
        <v>534.0</v>
      </c>
      <c r="R173" s="49">
        <v>1.0</v>
      </c>
      <c r="S173" s="74"/>
      <c r="T173" s="75" t="s">
        <v>1292</v>
      </c>
      <c r="U173" s="3">
        <f t="shared" ref="U173:W173" si="186">SUMIF($A$13:$A$2340,$Q173,H$13:H$2340)</f>
        <v>2116</v>
      </c>
      <c r="V173" s="3">
        <f t="shared" si="186"/>
        <v>255</v>
      </c>
      <c r="W173" s="3">
        <f t="shared" si="186"/>
        <v>70</v>
      </c>
      <c r="X173" s="3">
        <f t="shared" si="19"/>
        <v>177510.72</v>
      </c>
      <c r="Y173" s="3"/>
      <c r="Z173" s="68">
        <v>12.0</v>
      </c>
      <c r="AA173" s="69">
        <v>1.0</v>
      </c>
      <c r="AB173" s="18" t="s">
        <v>994</v>
      </c>
      <c r="AC173" s="68">
        <v>12.0</v>
      </c>
      <c r="AD173" s="69">
        <v>1.0</v>
      </c>
      <c r="AE173" s="69">
        <v>514.0</v>
      </c>
      <c r="AF173" s="70" t="s">
        <v>1291</v>
      </c>
      <c r="AG173" s="69">
        <v>110.0</v>
      </c>
      <c r="AH173" s="69">
        <v>17.0</v>
      </c>
      <c r="AI173" s="69">
        <v>1.0</v>
      </c>
      <c r="AJ173" s="29">
        <f t="shared" si="20"/>
        <v>17.5</v>
      </c>
      <c r="AK173" s="76">
        <f t="shared" si="21"/>
        <v>0.1590909091</v>
      </c>
      <c r="AL173" s="29">
        <f t="shared" si="22"/>
        <v>17.5</v>
      </c>
      <c r="AM173" s="71">
        <f t="shared" si="23"/>
        <v>0.1591</v>
      </c>
      <c r="AN173" s="71">
        <f t="shared" si="24"/>
        <v>0.1989</v>
      </c>
      <c r="AO173" s="72">
        <f t="shared" si="25"/>
        <v>2.09</v>
      </c>
      <c r="AP173" s="73">
        <f t="shared" si="26"/>
        <v>11971.52</v>
      </c>
      <c r="AQ173" s="3">
        <f t="shared" si="27"/>
        <v>108.832</v>
      </c>
      <c r="AR173" s="18"/>
      <c r="AS173" s="18"/>
    </row>
    <row r="174" ht="14.25" customHeight="1">
      <c r="A174" s="68">
        <v>12.0</v>
      </c>
      <c r="B174" s="69">
        <v>1.0</v>
      </c>
      <c r="C174" s="18" t="s">
        <v>994</v>
      </c>
      <c r="D174" s="68">
        <v>12.0</v>
      </c>
      <c r="E174" s="69">
        <v>1.0</v>
      </c>
      <c r="F174" s="69">
        <v>515.0</v>
      </c>
      <c r="G174" s="70" t="s">
        <v>1293</v>
      </c>
      <c r="H174" s="69">
        <v>775.0</v>
      </c>
      <c r="I174" s="69">
        <v>85.0</v>
      </c>
      <c r="J174" s="69">
        <v>15.0</v>
      </c>
      <c r="K174" s="29">
        <f t="shared" si="13"/>
        <v>92.5</v>
      </c>
      <c r="L174" s="71">
        <f t="shared" si="14"/>
        <v>0.1194</v>
      </c>
      <c r="M174" s="71">
        <f t="shared" si="15"/>
        <v>0.1493</v>
      </c>
      <c r="N174" s="72">
        <f t="shared" si="16"/>
        <v>8.29</v>
      </c>
      <c r="O174" s="8">
        <f t="shared" si="17"/>
        <v>47485.12</v>
      </c>
      <c r="P174" s="73"/>
      <c r="Q174" s="22">
        <v>535.0</v>
      </c>
      <c r="R174" s="49">
        <v>1.0</v>
      </c>
      <c r="S174" s="74"/>
      <c r="T174" s="75" t="s">
        <v>1294</v>
      </c>
      <c r="U174" s="3">
        <f t="shared" ref="U174:W174" si="187">SUMIF($A$13:$A$2340,$Q174,H$13:H$2340)</f>
        <v>17473</v>
      </c>
      <c r="V174" s="3">
        <f t="shared" si="187"/>
        <v>4434</v>
      </c>
      <c r="W174" s="3">
        <f t="shared" si="187"/>
        <v>1019</v>
      </c>
      <c r="X174" s="3">
        <f t="shared" si="19"/>
        <v>7230168</v>
      </c>
      <c r="Y174" s="3"/>
      <c r="Z174" s="68">
        <v>12.0</v>
      </c>
      <c r="AA174" s="69">
        <v>1.0</v>
      </c>
      <c r="AB174" s="18" t="s">
        <v>994</v>
      </c>
      <c r="AC174" s="68">
        <v>12.0</v>
      </c>
      <c r="AD174" s="69">
        <v>1.0</v>
      </c>
      <c r="AE174" s="69">
        <v>515.0</v>
      </c>
      <c r="AF174" s="70" t="s">
        <v>1293</v>
      </c>
      <c r="AG174" s="69">
        <v>775.0</v>
      </c>
      <c r="AH174" s="69">
        <v>85.0</v>
      </c>
      <c r="AI174" s="69">
        <v>15.0</v>
      </c>
      <c r="AJ174" s="29">
        <f t="shared" si="20"/>
        <v>92.5</v>
      </c>
      <c r="AK174" s="76">
        <f t="shared" si="21"/>
        <v>0.1193548387</v>
      </c>
      <c r="AL174" s="29">
        <f t="shared" si="22"/>
        <v>92.5</v>
      </c>
      <c r="AM174" s="71">
        <f t="shared" si="23"/>
        <v>0.1194</v>
      </c>
      <c r="AN174" s="71">
        <f t="shared" si="24"/>
        <v>0.1493</v>
      </c>
      <c r="AO174" s="72">
        <f t="shared" si="25"/>
        <v>8.29</v>
      </c>
      <c r="AP174" s="73">
        <f t="shared" si="26"/>
        <v>47485.12</v>
      </c>
      <c r="AQ174" s="3">
        <f t="shared" si="27"/>
        <v>61.27112258</v>
      </c>
      <c r="AR174" s="18"/>
      <c r="AS174" s="18"/>
    </row>
    <row r="175" ht="14.25" customHeight="1">
      <c r="A175" s="68">
        <v>13.0</v>
      </c>
      <c r="B175" s="69">
        <v>1.0</v>
      </c>
      <c r="C175" s="18" t="s">
        <v>996</v>
      </c>
      <c r="D175" s="68">
        <v>13.0</v>
      </c>
      <c r="E175" s="69">
        <v>1.0</v>
      </c>
      <c r="F175" s="69">
        <v>16.0</v>
      </c>
      <c r="G175" s="70" t="s">
        <v>1295</v>
      </c>
      <c r="H175" s="69">
        <v>1003.0</v>
      </c>
      <c r="I175" s="69">
        <v>583.0</v>
      </c>
      <c r="J175" s="69">
        <v>130.0</v>
      </c>
      <c r="K175" s="29">
        <f t="shared" si="13"/>
        <v>648</v>
      </c>
      <c r="L175" s="71">
        <f t="shared" si="14"/>
        <v>0.6461</v>
      </c>
      <c r="M175" s="71">
        <f t="shared" si="15"/>
        <v>0.8076</v>
      </c>
      <c r="N175" s="72">
        <f t="shared" si="16"/>
        <v>313.99</v>
      </c>
      <c r="O175" s="8">
        <f t="shared" si="17"/>
        <v>1798534.72</v>
      </c>
      <c r="P175" s="73"/>
      <c r="Q175" s="22">
        <v>542.0</v>
      </c>
      <c r="R175" s="49">
        <v>1.0</v>
      </c>
      <c r="S175" s="74"/>
      <c r="T175" s="75" t="s">
        <v>1296</v>
      </c>
      <c r="U175" s="3">
        <f t="shared" ref="U175:W175" si="188">SUMIF($A$13:$A$2340,$Q175,H$13:H$2340)</f>
        <v>426</v>
      </c>
      <c r="V175" s="3">
        <f t="shared" si="188"/>
        <v>80</v>
      </c>
      <c r="W175" s="3">
        <f t="shared" si="188"/>
        <v>30</v>
      </c>
      <c r="X175" s="3">
        <f t="shared" si="19"/>
        <v>100354.56</v>
      </c>
      <c r="Y175" s="3"/>
      <c r="Z175" s="68">
        <v>13.0</v>
      </c>
      <c r="AA175" s="69">
        <v>1.0</v>
      </c>
      <c r="AB175" s="18" t="s">
        <v>996</v>
      </c>
      <c r="AC175" s="68">
        <v>13.0</v>
      </c>
      <c r="AD175" s="69">
        <v>1.0</v>
      </c>
      <c r="AE175" s="69">
        <v>16.0</v>
      </c>
      <c r="AF175" s="70" t="s">
        <v>1295</v>
      </c>
      <c r="AG175" s="69">
        <v>1003.0</v>
      </c>
      <c r="AH175" s="69">
        <v>583.0</v>
      </c>
      <c r="AI175" s="69">
        <v>130.0</v>
      </c>
      <c r="AJ175" s="29">
        <f t="shared" si="20"/>
        <v>648</v>
      </c>
      <c r="AK175" s="76">
        <f t="shared" si="21"/>
        <v>0.6460618146</v>
      </c>
      <c r="AL175" s="29">
        <f t="shared" si="22"/>
        <v>648</v>
      </c>
      <c r="AM175" s="71">
        <f t="shared" si="23"/>
        <v>0.6461</v>
      </c>
      <c r="AN175" s="71">
        <f t="shared" si="24"/>
        <v>0.8076</v>
      </c>
      <c r="AO175" s="72">
        <f t="shared" si="25"/>
        <v>313.99</v>
      </c>
      <c r="AP175" s="73">
        <f t="shared" si="26"/>
        <v>1798534.72</v>
      </c>
      <c r="AQ175" s="3">
        <f t="shared" si="27"/>
        <v>1793.155254</v>
      </c>
      <c r="AR175" s="18"/>
      <c r="AS175" s="18"/>
    </row>
    <row r="176" ht="14.25" customHeight="1">
      <c r="A176" s="68">
        <v>13.0</v>
      </c>
      <c r="B176" s="69">
        <v>1.0</v>
      </c>
      <c r="C176" s="18" t="s">
        <v>996</v>
      </c>
      <c r="D176" s="68">
        <v>13.0</v>
      </c>
      <c r="E176" s="69">
        <v>1.0</v>
      </c>
      <c r="F176" s="69">
        <v>17.0</v>
      </c>
      <c r="G176" s="70" t="s">
        <v>1297</v>
      </c>
      <c r="H176" s="69">
        <v>696.0</v>
      </c>
      <c r="I176" s="69">
        <v>421.0</v>
      </c>
      <c r="J176" s="69">
        <v>131.0</v>
      </c>
      <c r="K176" s="29">
        <f t="shared" si="13"/>
        <v>486.5</v>
      </c>
      <c r="L176" s="71">
        <f t="shared" si="14"/>
        <v>0.699</v>
      </c>
      <c r="M176" s="71">
        <f t="shared" si="15"/>
        <v>0.8738</v>
      </c>
      <c r="N176" s="72">
        <f t="shared" si="16"/>
        <v>255.06</v>
      </c>
      <c r="O176" s="8">
        <f t="shared" si="17"/>
        <v>1460983.68</v>
      </c>
      <c r="P176" s="73"/>
      <c r="Q176" s="22">
        <v>544.0</v>
      </c>
      <c r="R176" s="49">
        <v>1.0</v>
      </c>
      <c r="S176" s="74"/>
      <c r="T176" s="75" t="s">
        <v>1298</v>
      </c>
      <c r="U176" s="3">
        <f t="shared" ref="U176:W176" si="189">SUMIF($A$13:$A$2340,$Q176,H$13:H$2340)</f>
        <v>3096</v>
      </c>
      <c r="V176" s="3">
        <f t="shared" si="189"/>
        <v>724</v>
      </c>
      <c r="W176" s="3">
        <f t="shared" si="189"/>
        <v>216</v>
      </c>
      <c r="X176" s="3">
        <f t="shared" si="19"/>
        <v>1051488.96</v>
      </c>
      <c r="Y176" s="3"/>
      <c r="Z176" s="68">
        <v>13.0</v>
      </c>
      <c r="AA176" s="69">
        <v>1.0</v>
      </c>
      <c r="AB176" s="18" t="s">
        <v>996</v>
      </c>
      <c r="AC176" s="68">
        <v>13.0</v>
      </c>
      <c r="AD176" s="69">
        <v>1.0</v>
      </c>
      <c r="AE176" s="69">
        <v>17.0</v>
      </c>
      <c r="AF176" s="70" t="s">
        <v>1297</v>
      </c>
      <c r="AG176" s="69">
        <v>696.0</v>
      </c>
      <c r="AH176" s="69">
        <v>421.0</v>
      </c>
      <c r="AI176" s="69">
        <v>131.0</v>
      </c>
      <c r="AJ176" s="29">
        <f t="shared" si="20"/>
        <v>486.5</v>
      </c>
      <c r="AK176" s="76">
        <f t="shared" si="21"/>
        <v>0.6989942529</v>
      </c>
      <c r="AL176" s="29">
        <f t="shared" si="22"/>
        <v>486.5</v>
      </c>
      <c r="AM176" s="71">
        <f t="shared" si="23"/>
        <v>0.699</v>
      </c>
      <c r="AN176" s="71">
        <f t="shared" si="24"/>
        <v>0.8738</v>
      </c>
      <c r="AO176" s="72">
        <f t="shared" si="25"/>
        <v>255.06</v>
      </c>
      <c r="AP176" s="73">
        <f t="shared" si="26"/>
        <v>1460983.68</v>
      </c>
      <c r="AQ176" s="3">
        <f t="shared" si="27"/>
        <v>2099.114483</v>
      </c>
      <c r="AR176" s="18"/>
      <c r="AS176" s="18"/>
    </row>
    <row r="177" ht="14.25" customHeight="1">
      <c r="A177" s="68">
        <v>13.0</v>
      </c>
      <c r="B177" s="69">
        <v>1.0</v>
      </c>
      <c r="C177" s="18" t="s">
        <v>996</v>
      </c>
      <c r="D177" s="68">
        <v>13.0</v>
      </c>
      <c r="E177" s="69">
        <v>1.0</v>
      </c>
      <c r="F177" s="69">
        <v>515.0</v>
      </c>
      <c r="G177" s="70" t="s">
        <v>1299</v>
      </c>
      <c r="H177" s="69">
        <v>523.0</v>
      </c>
      <c r="I177" s="69">
        <v>315.0</v>
      </c>
      <c r="J177" s="69">
        <v>60.0</v>
      </c>
      <c r="K177" s="29">
        <f t="shared" si="13"/>
        <v>345</v>
      </c>
      <c r="L177" s="71">
        <f t="shared" si="14"/>
        <v>0.6597</v>
      </c>
      <c r="M177" s="71">
        <f t="shared" si="15"/>
        <v>0.8246</v>
      </c>
      <c r="N177" s="72">
        <f t="shared" si="16"/>
        <v>170.69</v>
      </c>
      <c r="O177" s="8">
        <f t="shared" si="17"/>
        <v>977712.32</v>
      </c>
      <c r="P177" s="73"/>
      <c r="Q177" s="22">
        <v>545.0</v>
      </c>
      <c r="R177" s="49">
        <v>1.0</v>
      </c>
      <c r="S177" s="74"/>
      <c r="T177" s="75" t="s">
        <v>1300</v>
      </c>
      <c r="U177" s="3">
        <f t="shared" ref="U177:W177" si="190">SUMIF($A$13:$A$2340,$Q177,H$13:H$2340)</f>
        <v>361</v>
      </c>
      <c r="V177" s="3">
        <f t="shared" si="190"/>
        <v>58</v>
      </c>
      <c r="W177" s="3">
        <f t="shared" si="190"/>
        <v>44</v>
      </c>
      <c r="X177" s="3">
        <f t="shared" si="19"/>
        <v>76526.08</v>
      </c>
      <c r="Y177" s="3"/>
      <c r="Z177" s="68">
        <v>13.0</v>
      </c>
      <c r="AA177" s="69">
        <v>1.0</v>
      </c>
      <c r="AB177" s="18" t="s">
        <v>996</v>
      </c>
      <c r="AC177" s="68">
        <v>13.0</v>
      </c>
      <c r="AD177" s="69">
        <v>1.0</v>
      </c>
      <c r="AE177" s="69">
        <v>515.0</v>
      </c>
      <c r="AF177" s="70" t="s">
        <v>1299</v>
      </c>
      <c r="AG177" s="69">
        <v>523.0</v>
      </c>
      <c r="AH177" s="69">
        <v>315.0</v>
      </c>
      <c r="AI177" s="69">
        <v>60.0</v>
      </c>
      <c r="AJ177" s="29">
        <f t="shared" si="20"/>
        <v>345</v>
      </c>
      <c r="AK177" s="76">
        <f t="shared" si="21"/>
        <v>0.6596558317</v>
      </c>
      <c r="AL177" s="29">
        <f t="shared" si="22"/>
        <v>345</v>
      </c>
      <c r="AM177" s="71">
        <f t="shared" si="23"/>
        <v>0.6597</v>
      </c>
      <c r="AN177" s="71">
        <f t="shared" si="24"/>
        <v>0.8246</v>
      </c>
      <c r="AO177" s="72">
        <f t="shared" si="25"/>
        <v>170.69</v>
      </c>
      <c r="AP177" s="73">
        <f t="shared" si="26"/>
        <v>977712.32</v>
      </c>
      <c r="AQ177" s="3">
        <f t="shared" si="27"/>
        <v>1869.430822</v>
      </c>
      <c r="AR177" s="18"/>
      <c r="AS177" s="18"/>
    </row>
    <row r="178" ht="14.25" customHeight="1">
      <c r="A178" s="68">
        <v>13.0</v>
      </c>
      <c r="B178" s="69">
        <v>1.0</v>
      </c>
      <c r="C178" s="18" t="s">
        <v>996</v>
      </c>
      <c r="D178" s="68">
        <v>13.0</v>
      </c>
      <c r="E178" s="69">
        <v>1.0</v>
      </c>
      <c r="F178" s="69">
        <v>517.0</v>
      </c>
      <c r="G178" s="70" t="s">
        <v>1301</v>
      </c>
      <c r="H178" s="69">
        <v>391.0</v>
      </c>
      <c r="I178" s="69">
        <v>213.0</v>
      </c>
      <c r="J178" s="69">
        <v>97.0</v>
      </c>
      <c r="K178" s="29">
        <f t="shared" si="13"/>
        <v>261.5</v>
      </c>
      <c r="L178" s="71">
        <f t="shared" si="14"/>
        <v>0.6688</v>
      </c>
      <c r="M178" s="71">
        <f t="shared" si="15"/>
        <v>0.836</v>
      </c>
      <c r="N178" s="72">
        <f t="shared" si="16"/>
        <v>131.17</v>
      </c>
      <c r="O178" s="8">
        <f t="shared" si="17"/>
        <v>751341.76</v>
      </c>
      <c r="P178" s="73"/>
      <c r="Q178" s="22">
        <v>547.0</v>
      </c>
      <c r="R178" s="49">
        <v>1.0</v>
      </c>
      <c r="S178" s="74"/>
      <c r="T178" s="75" t="s">
        <v>1302</v>
      </c>
      <c r="U178" s="3">
        <f t="shared" ref="U178:W178" si="191">SUMIF($A$13:$A$2340,$Q178,H$13:H$2340)</f>
        <v>520</v>
      </c>
      <c r="V178" s="3">
        <f t="shared" si="191"/>
        <v>74</v>
      </c>
      <c r="W178" s="3">
        <f t="shared" si="191"/>
        <v>37</v>
      </c>
      <c r="X178" s="3">
        <f t="shared" si="19"/>
        <v>74693.12</v>
      </c>
      <c r="Y178" s="3"/>
      <c r="Z178" s="68">
        <v>13.0</v>
      </c>
      <c r="AA178" s="69">
        <v>1.0</v>
      </c>
      <c r="AB178" s="18" t="s">
        <v>996</v>
      </c>
      <c r="AC178" s="68">
        <v>13.0</v>
      </c>
      <c r="AD178" s="69">
        <v>1.0</v>
      </c>
      <c r="AE178" s="69">
        <v>517.0</v>
      </c>
      <c r="AF178" s="70" t="s">
        <v>1301</v>
      </c>
      <c r="AG178" s="69">
        <v>391.0</v>
      </c>
      <c r="AH178" s="69">
        <v>213.0</v>
      </c>
      <c r="AI178" s="69">
        <v>97.0</v>
      </c>
      <c r="AJ178" s="29">
        <f t="shared" si="20"/>
        <v>261.5</v>
      </c>
      <c r="AK178" s="76">
        <f t="shared" si="21"/>
        <v>0.668797954</v>
      </c>
      <c r="AL178" s="29">
        <f t="shared" si="22"/>
        <v>261.5</v>
      </c>
      <c r="AM178" s="71">
        <f t="shared" si="23"/>
        <v>0.6688</v>
      </c>
      <c r="AN178" s="71">
        <f t="shared" si="24"/>
        <v>0.836</v>
      </c>
      <c r="AO178" s="72">
        <f t="shared" si="25"/>
        <v>131.17</v>
      </c>
      <c r="AP178" s="73">
        <f t="shared" si="26"/>
        <v>751341.76</v>
      </c>
      <c r="AQ178" s="3">
        <f t="shared" si="27"/>
        <v>1921.590179</v>
      </c>
      <c r="AR178" s="18"/>
      <c r="AS178" s="18"/>
    </row>
    <row r="179" ht="14.25" customHeight="1">
      <c r="A179" s="68">
        <v>13.0</v>
      </c>
      <c r="B179" s="69">
        <v>1.0</v>
      </c>
      <c r="C179" s="18" t="s">
        <v>996</v>
      </c>
      <c r="D179" s="68">
        <v>13.0</v>
      </c>
      <c r="E179" s="69">
        <v>1.0</v>
      </c>
      <c r="F179" s="69">
        <v>520.0</v>
      </c>
      <c r="G179" s="70" t="s">
        <v>1303</v>
      </c>
      <c r="H179" s="69">
        <v>460.0</v>
      </c>
      <c r="I179" s="69">
        <v>283.0</v>
      </c>
      <c r="J179" s="69">
        <v>70.0</v>
      </c>
      <c r="K179" s="29">
        <f t="shared" si="13"/>
        <v>318</v>
      </c>
      <c r="L179" s="71">
        <f t="shared" si="14"/>
        <v>0.6913</v>
      </c>
      <c r="M179" s="71">
        <f t="shared" si="15"/>
        <v>0.8641</v>
      </c>
      <c r="N179" s="72">
        <f t="shared" si="16"/>
        <v>164.87</v>
      </c>
      <c r="O179" s="8">
        <f t="shared" si="17"/>
        <v>944375.36</v>
      </c>
      <c r="P179" s="73"/>
      <c r="Q179" s="22">
        <v>548.0</v>
      </c>
      <c r="R179" s="49">
        <v>1.0</v>
      </c>
      <c r="S179" s="74"/>
      <c r="T179" s="75" t="s">
        <v>1304</v>
      </c>
      <c r="U179" s="3">
        <f t="shared" ref="U179:W179" si="192">SUMIF($A$13:$A$2340,$Q179,H$13:H$2340)</f>
        <v>895</v>
      </c>
      <c r="V179" s="3">
        <f t="shared" si="192"/>
        <v>286</v>
      </c>
      <c r="W179" s="3">
        <f t="shared" si="192"/>
        <v>105</v>
      </c>
      <c r="X179" s="3">
        <f t="shared" si="19"/>
        <v>550861.76</v>
      </c>
      <c r="Y179" s="3"/>
      <c r="Z179" s="68">
        <v>13.0</v>
      </c>
      <c r="AA179" s="69">
        <v>1.0</v>
      </c>
      <c r="AB179" s="18" t="s">
        <v>996</v>
      </c>
      <c r="AC179" s="68">
        <v>13.0</v>
      </c>
      <c r="AD179" s="69">
        <v>1.0</v>
      </c>
      <c r="AE179" s="69">
        <v>520.0</v>
      </c>
      <c r="AF179" s="70" t="s">
        <v>1303</v>
      </c>
      <c r="AG179" s="69">
        <v>460.0</v>
      </c>
      <c r="AH179" s="69">
        <v>283.0</v>
      </c>
      <c r="AI179" s="69">
        <v>70.0</v>
      </c>
      <c r="AJ179" s="29">
        <f t="shared" si="20"/>
        <v>318</v>
      </c>
      <c r="AK179" s="76">
        <f t="shared" si="21"/>
        <v>0.6913043478</v>
      </c>
      <c r="AL179" s="29">
        <f t="shared" si="22"/>
        <v>318</v>
      </c>
      <c r="AM179" s="71">
        <f t="shared" si="23"/>
        <v>0.6913</v>
      </c>
      <c r="AN179" s="71">
        <f t="shared" si="24"/>
        <v>0.8641</v>
      </c>
      <c r="AO179" s="72">
        <f t="shared" si="25"/>
        <v>164.87</v>
      </c>
      <c r="AP179" s="73">
        <f t="shared" si="26"/>
        <v>944375.36</v>
      </c>
      <c r="AQ179" s="3">
        <f t="shared" si="27"/>
        <v>2052.989913</v>
      </c>
      <c r="AR179" s="18"/>
      <c r="AS179" s="18"/>
    </row>
    <row r="180" ht="14.25" customHeight="1">
      <c r="A180" s="68">
        <v>13.0</v>
      </c>
      <c r="B180" s="69">
        <v>1.0</v>
      </c>
      <c r="C180" s="18" t="s">
        <v>996</v>
      </c>
      <c r="D180" s="68">
        <v>13.0</v>
      </c>
      <c r="E180" s="69">
        <v>1.0</v>
      </c>
      <c r="F180" s="69">
        <v>810.0</v>
      </c>
      <c r="G180" s="70" t="s">
        <v>1305</v>
      </c>
      <c r="H180" s="69">
        <v>4.0</v>
      </c>
      <c r="I180" s="69">
        <v>2.0</v>
      </c>
      <c r="J180" s="69">
        <v>0.0</v>
      </c>
      <c r="K180" s="29">
        <f t="shared" si="13"/>
        <v>2</v>
      </c>
      <c r="L180" s="71">
        <f t="shared" si="14"/>
        <v>0.5</v>
      </c>
      <c r="M180" s="71">
        <f t="shared" si="15"/>
        <v>0.625</v>
      </c>
      <c r="N180" s="72">
        <f t="shared" si="16"/>
        <v>0.75</v>
      </c>
      <c r="O180" s="8">
        <f t="shared" si="17"/>
        <v>4296</v>
      </c>
      <c r="P180" s="73"/>
      <c r="Q180" s="22">
        <v>549.0</v>
      </c>
      <c r="R180" s="49">
        <v>1.0</v>
      </c>
      <c r="S180" s="74"/>
      <c r="T180" s="75" t="s">
        <v>1306</v>
      </c>
      <c r="U180" s="3">
        <f t="shared" ref="U180:W180" si="193">SUMIF($A$13:$A$2340,$Q180,H$13:H$2340)</f>
        <v>1498</v>
      </c>
      <c r="V180" s="3">
        <f t="shared" si="193"/>
        <v>303</v>
      </c>
      <c r="W180" s="3">
        <f t="shared" si="193"/>
        <v>119</v>
      </c>
      <c r="X180" s="3">
        <f t="shared" si="19"/>
        <v>391909.76</v>
      </c>
      <c r="Y180" s="3"/>
      <c r="Z180" s="68">
        <v>13.0</v>
      </c>
      <c r="AA180" s="69">
        <v>1.0</v>
      </c>
      <c r="AB180" s="18" t="s">
        <v>996</v>
      </c>
      <c r="AC180" s="68">
        <v>13.0</v>
      </c>
      <c r="AD180" s="69">
        <v>1.0</v>
      </c>
      <c r="AE180" s="69">
        <v>810.0</v>
      </c>
      <c r="AF180" s="70" t="s">
        <v>1305</v>
      </c>
      <c r="AG180" s="69">
        <v>4.0</v>
      </c>
      <c r="AH180" s="69">
        <v>2.0</v>
      </c>
      <c r="AI180" s="69">
        <v>0.0</v>
      </c>
      <c r="AJ180" s="29">
        <f t="shared" si="20"/>
        <v>2</v>
      </c>
      <c r="AK180" s="76">
        <f t="shared" si="21"/>
        <v>0.5</v>
      </c>
      <c r="AL180" s="29">
        <f t="shared" si="22"/>
        <v>2</v>
      </c>
      <c r="AM180" s="71">
        <f t="shared" si="23"/>
        <v>0.5</v>
      </c>
      <c r="AN180" s="71">
        <f t="shared" si="24"/>
        <v>0.625</v>
      </c>
      <c r="AO180" s="72">
        <f t="shared" si="25"/>
        <v>0.75</v>
      </c>
      <c r="AP180" s="73">
        <f t="shared" si="26"/>
        <v>4296</v>
      </c>
      <c r="AQ180" s="3">
        <f t="shared" si="27"/>
        <v>1074</v>
      </c>
      <c r="AR180" s="18"/>
      <c r="AS180" s="18"/>
    </row>
    <row r="181" ht="14.25" customHeight="1">
      <c r="A181" s="68">
        <v>13.0</v>
      </c>
      <c r="B181" s="69">
        <v>1.0</v>
      </c>
      <c r="C181" s="18" t="s">
        <v>996</v>
      </c>
      <c r="D181" s="68">
        <v>13.0</v>
      </c>
      <c r="E181" s="69">
        <v>1.0</v>
      </c>
      <c r="F181" s="69">
        <v>813.0</v>
      </c>
      <c r="G181" s="70" t="s">
        <v>1307</v>
      </c>
      <c r="H181" s="69">
        <v>50.0</v>
      </c>
      <c r="I181" s="69">
        <v>24.0</v>
      </c>
      <c r="J181" s="69">
        <v>0.0</v>
      </c>
      <c r="K181" s="29">
        <f t="shared" si="13"/>
        <v>24</v>
      </c>
      <c r="L181" s="71">
        <f t="shared" si="14"/>
        <v>0.48</v>
      </c>
      <c r="M181" s="71">
        <f t="shared" si="15"/>
        <v>0.6</v>
      </c>
      <c r="N181" s="72">
        <f t="shared" si="16"/>
        <v>8.64</v>
      </c>
      <c r="O181" s="8">
        <f t="shared" si="17"/>
        <v>49489.92</v>
      </c>
      <c r="P181" s="73"/>
      <c r="Q181" s="22">
        <v>550.0</v>
      </c>
      <c r="R181" s="49">
        <v>1.0</v>
      </c>
      <c r="S181" s="74"/>
      <c r="T181" s="75" t="s">
        <v>1308</v>
      </c>
      <c r="U181" s="3">
        <f t="shared" ref="U181:W181" si="194">SUMIF($A$13:$A$2340,$Q181,H$13:H$2340)</f>
        <v>563</v>
      </c>
      <c r="V181" s="3">
        <f t="shared" si="194"/>
        <v>95</v>
      </c>
      <c r="W181" s="3">
        <f t="shared" si="194"/>
        <v>65</v>
      </c>
      <c r="X181" s="3">
        <f t="shared" si="19"/>
        <v>124183.04</v>
      </c>
      <c r="Y181" s="3"/>
      <c r="Z181" s="68">
        <v>13.0</v>
      </c>
      <c r="AA181" s="69">
        <v>1.0</v>
      </c>
      <c r="AB181" s="18" t="s">
        <v>996</v>
      </c>
      <c r="AC181" s="68">
        <v>13.0</v>
      </c>
      <c r="AD181" s="69">
        <v>1.0</v>
      </c>
      <c r="AE181" s="69">
        <v>813.0</v>
      </c>
      <c r="AF181" s="70" t="s">
        <v>1307</v>
      </c>
      <c r="AG181" s="69">
        <v>50.0</v>
      </c>
      <c r="AH181" s="69">
        <v>24.0</v>
      </c>
      <c r="AI181" s="69">
        <v>0.0</v>
      </c>
      <c r="AJ181" s="29">
        <f t="shared" si="20"/>
        <v>24</v>
      </c>
      <c r="AK181" s="76">
        <f t="shared" si="21"/>
        <v>0.48</v>
      </c>
      <c r="AL181" s="29">
        <f t="shared" si="22"/>
        <v>24</v>
      </c>
      <c r="AM181" s="71">
        <f t="shared" si="23"/>
        <v>0.48</v>
      </c>
      <c r="AN181" s="71">
        <f t="shared" si="24"/>
        <v>0.6</v>
      </c>
      <c r="AO181" s="72">
        <f t="shared" si="25"/>
        <v>8.64</v>
      </c>
      <c r="AP181" s="73">
        <f t="shared" si="26"/>
        <v>49489.92</v>
      </c>
      <c r="AQ181" s="3">
        <f t="shared" si="27"/>
        <v>989.7984</v>
      </c>
      <c r="AR181" s="18"/>
      <c r="AS181" s="18"/>
    </row>
    <row r="182" ht="14.25" customHeight="1">
      <c r="A182" s="68">
        <v>13.0</v>
      </c>
      <c r="B182" s="69">
        <v>1.0</v>
      </c>
      <c r="C182" s="18" t="s">
        <v>996</v>
      </c>
      <c r="D182" s="68">
        <v>13.0</v>
      </c>
      <c r="E182" s="69">
        <v>1.0</v>
      </c>
      <c r="F182" s="69">
        <v>815.0</v>
      </c>
      <c r="G182" s="70" t="s">
        <v>1309</v>
      </c>
      <c r="H182" s="69">
        <v>9.0</v>
      </c>
      <c r="I182" s="69">
        <v>5.0</v>
      </c>
      <c r="J182" s="69">
        <v>1.0</v>
      </c>
      <c r="K182" s="29">
        <f t="shared" si="13"/>
        <v>5.5</v>
      </c>
      <c r="L182" s="71">
        <f t="shared" si="14"/>
        <v>0.6111</v>
      </c>
      <c r="M182" s="71">
        <f t="shared" si="15"/>
        <v>0.7639</v>
      </c>
      <c r="N182" s="72">
        <f t="shared" si="16"/>
        <v>2.52</v>
      </c>
      <c r="O182" s="8">
        <f t="shared" si="17"/>
        <v>14434.56</v>
      </c>
      <c r="P182" s="73"/>
      <c r="Q182" s="22">
        <v>553.0</v>
      </c>
      <c r="R182" s="49">
        <v>1.0</v>
      </c>
      <c r="S182" s="74"/>
      <c r="T182" s="75" t="s">
        <v>1310</v>
      </c>
      <c r="U182" s="3">
        <f t="shared" ref="U182:W182" si="195">SUMIF($A$13:$A$2340,$Q182,H$13:H$2340)</f>
        <v>739</v>
      </c>
      <c r="V182" s="3">
        <f t="shared" si="195"/>
        <v>138</v>
      </c>
      <c r="W182" s="3">
        <f t="shared" si="195"/>
        <v>69</v>
      </c>
      <c r="X182" s="3">
        <f t="shared" si="19"/>
        <v>175505.92</v>
      </c>
      <c r="Y182" s="3"/>
      <c r="Z182" s="68">
        <v>13.0</v>
      </c>
      <c r="AA182" s="69">
        <v>1.0</v>
      </c>
      <c r="AB182" s="18" t="s">
        <v>996</v>
      </c>
      <c r="AC182" s="68">
        <v>13.0</v>
      </c>
      <c r="AD182" s="69">
        <v>1.0</v>
      </c>
      <c r="AE182" s="69">
        <v>815.0</v>
      </c>
      <c r="AF182" s="70" t="s">
        <v>1309</v>
      </c>
      <c r="AG182" s="69">
        <v>9.0</v>
      </c>
      <c r="AH182" s="69">
        <v>5.0</v>
      </c>
      <c r="AI182" s="69">
        <v>1.0</v>
      </c>
      <c r="AJ182" s="29">
        <f t="shared" si="20"/>
        <v>5.5</v>
      </c>
      <c r="AK182" s="76">
        <f t="shared" si="21"/>
        <v>0.6111111111</v>
      </c>
      <c r="AL182" s="29">
        <f t="shared" si="22"/>
        <v>5.5</v>
      </c>
      <c r="AM182" s="71">
        <f t="shared" si="23"/>
        <v>0.6111</v>
      </c>
      <c r="AN182" s="71">
        <f t="shared" si="24"/>
        <v>0.7639</v>
      </c>
      <c r="AO182" s="72">
        <f t="shared" si="25"/>
        <v>2.52</v>
      </c>
      <c r="AP182" s="73">
        <f t="shared" si="26"/>
        <v>14434.56</v>
      </c>
      <c r="AQ182" s="3">
        <f t="shared" si="27"/>
        <v>1603.84</v>
      </c>
      <c r="AR182" s="18"/>
      <c r="AS182" s="18"/>
    </row>
    <row r="183" ht="14.25" customHeight="1">
      <c r="A183" s="68">
        <v>13.0</v>
      </c>
      <c r="B183" s="69">
        <v>1.0</v>
      </c>
      <c r="C183" s="18" t="s">
        <v>996</v>
      </c>
      <c r="D183" s="68">
        <v>13.0</v>
      </c>
      <c r="E183" s="69">
        <v>1.0</v>
      </c>
      <c r="F183" s="69">
        <v>860.0</v>
      </c>
      <c r="G183" s="70" t="s">
        <v>1311</v>
      </c>
      <c r="H183" s="69">
        <v>6.0</v>
      </c>
      <c r="I183" s="69">
        <v>3.0</v>
      </c>
      <c r="J183" s="69">
        <v>0.0</v>
      </c>
      <c r="K183" s="29">
        <f t="shared" si="13"/>
        <v>3</v>
      </c>
      <c r="L183" s="71">
        <f t="shared" si="14"/>
        <v>0.5</v>
      </c>
      <c r="M183" s="71">
        <f t="shared" si="15"/>
        <v>0.625</v>
      </c>
      <c r="N183" s="72">
        <f t="shared" si="16"/>
        <v>1.13</v>
      </c>
      <c r="O183" s="8">
        <f t="shared" si="17"/>
        <v>6472.64</v>
      </c>
      <c r="P183" s="73"/>
      <c r="Q183" s="22">
        <v>561.0</v>
      </c>
      <c r="R183" s="49">
        <v>1.0</v>
      </c>
      <c r="S183" s="74"/>
      <c r="T183" s="75" t="s">
        <v>1312</v>
      </c>
      <c r="U183" s="3">
        <f t="shared" ref="U183:W183" si="196">SUMIF($A$13:$A$2340,$Q183,H$13:H$2340)</f>
        <v>246</v>
      </c>
      <c r="V183" s="3">
        <f t="shared" si="196"/>
        <v>64</v>
      </c>
      <c r="W183" s="3">
        <f t="shared" si="196"/>
        <v>41</v>
      </c>
      <c r="X183" s="3">
        <f t="shared" si="19"/>
        <v>124698.56</v>
      </c>
      <c r="Y183" s="3"/>
      <c r="Z183" s="68">
        <v>13.0</v>
      </c>
      <c r="AA183" s="69">
        <v>1.0</v>
      </c>
      <c r="AB183" s="18" t="s">
        <v>996</v>
      </c>
      <c r="AC183" s="68">
        <v>13.0</v>
      </c>
      <c r="AD183" s="69">
        <v>1.0</v>
      </c>
      <c r="AE183" s="69">
        <v>860.0</v>
      </c>
      <c r="AF183" s="70" t="s">
        <v>1311</v>
      </c>
      <c r="AG183" s="69">
        <v>6.0</v>
      </c>
      <c r="AH183" s="69">
        <v>3.0</v>
      </c>
      <c r="AI183" s="69">
        <v>0.0</v>
      </c>
      <c r="AJ183" s="29">
        <f t="shared" si="20"/>
        <v>3</v>
      </c>
      <c r="AK183" s="76">
        <f t="shared" si="21"/>
        <v>0.5</v>
      </c>
      <c r="AL183" s="29">
        <f t="shared" si="22"/>
        <v>3</v>
      </c>
      <c r="AM183" s="71">
        <f t="shared" si="23"/>
        <v>0.5</v>
      </c>
      <c r="AN183" s="71">
        <f t="shared" si="24"/>
        <v>0.625</v>
      </c>
      <c r="AO183" s="72">
        <f t="shared" si="25"/>
        <v>1.13</v>
      </c>
      <c r="AP183" s="73">
        <f t="shared" si="26"/>
        <v>6472.64</v>
      </c>
      <c r="AQ183" s="3">
        <f t="shared" si="27"/>
        <v>1078.773333</v>
      </c>
      <c r="AR183" s="18"/>
      <c r="AS183" s="18"/>
    </row>
    <row r="184" ht="14.25" customHeight="1">
      <c r="A184" s="68">
        <v>14.0</v>
      </c>
      <c r="B184" s="69">
        <v>1.0</v>
      </c>
      <c r="C184" s="18" t="s">
        <v>998</v>
      </c>
      <c r="D184" s="68">
        <v>14.0</v>
      </c>
      <c r="E184" s="69">
        <v>1.0</v>
      </c>
      <c r="F184" s="69">
        <v>6.0</v>
      </c>
      <c r="G184" s="70" t="s">
        <v>1313</v>
      </c>
      <c r="H184" s="69">
        <v>109.0</v>
      </c>
      <c r="I184" s="69">
        <v>38.0</v>
      </c>
      <c r="J184" s="69">
        <v>11.0</v>
      </c>
      <c r="K184" s="29">
        <f t="shared" si="13"/>
        <v>43.5</v>
      </c>
      <c r="L184" s="71">
        <f t="shared" si="14"/>
        <v>0.3991</v>
      </c>
      <c r="M184" s="71">
        <f t="shared" si="15"/>
        <v>0.4989</v>
      </c>
      <c r="N184" s="72">
        <f t="shared" si="16"/>
        <v>13.02</v>
      </c>
      <c r="O184" s="8">
        <f t="shared" si="17"/>
        <v>74578.56</v>
      </c>
      <c r="P184" s="73"/>
      <c r="Q184" s="22">
        <v>564.0</v>
      </c>
      <c r="R184" s="49">
        <v>1.0</v>
      </c>
      <c r="S184" s="74"/>
      <c r="T184" s="75" t="s">
        <v>1314</v>
      </c>
      <c r="U184" s="3">
        <f t="shared" ref="U184:W184" si="197">SUMIF($A$13:$A$2340,$Q184,H$13:H$2340)</f>
        <v>1914</v>
      </c>
      <c r="V184" s="3">
        <f t="shared" si="197"/>
        <v>453</v>
      </c>
      <c r="W184" s="3">
        <f t="shared" si="197"/>
        <v>141</v>
      </c>
      <c r="X184" s="3">
        <f t="shared" si="19"/>
        <v>637297.28</v>
      </c>
      <c r="Y184" s="3"/>
      <c r="Z184" s="68">
        <v>14.0</v>
      </c>
      <c r="AA184" s="69">
        <v>1.0</v>
      </c>
      <c r="AB184" s="18" t="s">
        <v>998</v>
      </c>
      <c r="AC184" s="68">
        <v>14.0</v>
      </c>
      <c r="AD184" s="69">
        <v>1.0</v>
      </c>
      <c r="AE184" s="69">
        <v>6.0</v>
      </c>
      <c r="AF184" s="70" t="s">
        <v>1313</v>
      </c>
      <c r="AG184" s="69">
        <v>109.0</v>
      </c>
      <c r="AH184" s="69">
        <v>38.0</v>
      </c>
      <c r="AI184" s="69">
        <v>11.0</v>
      </c>
      <c r="AJ184" s="29">
        <f t="shared" si="20"/>
        <v>43.5</v>
      </c>
      <c r="AK184" s="76">
        <f t="shared" si="21"/>
        <v>0.3990825688</v>
      </c>
      <c r="AL184" s="29">
        <f t="shared" si="22"/>
        <v>43.5</v>
      </c>
      <c r="AM184" s="71">
        <f t="shared" si="23"/>
        <v>0.3991</v>
      </c>
      <c r="AN184" s="71">
        <f t="shared" si="24"/>
        <v>0.4989</v>
      </c>
      <c r="AO184" s="72">
        <f t="shared" si="25"/>
        <v>13.02</v>
      </c>
      <c r="AP184" s="73">
        <f t="shared" si="26"/>
        <v>74578.56</v>
      </c>
      <c r="AQ184" s="3">
        <f t="shared" si="27"/>
        <v>684.2069725</v>
      </c>
      <c r="AR184" s="18"/>
      <c r="AS184" s="18"/>
    </row>
    <row r="185" ht="14.25" customHeight="1">
      <c r="A185" s="68">
        <v>14.0</v>
      </c>
      <c r="B185" s="69">
        <v>1.0</v>
      </c>
      <c r="C185" s="18" t="s">
        <v>998</v>
      </c>
      <c r="D185" s="68">
        <v>14.0</v>
      </c>
      <c r="E185" s="69">
        <v>1.0</v>
      </c>
      <c r="F185" s="69">
        <v>22.0</v>
      </c>
      <c r="G185" s="70" t="s">
        <v>1315</v>
      </c>
      <c r="H185" s="69">
        <v>916.0</v>
      </c>
      <c r="I185" s="69">
        <v>405.0</v>
      </c>
      <c r="J185" s="69">
        <v>96.0</v>
      </c>
      <c r="K185" s="29">
        <f t="shared" si="13"/>
        <v>453</v>
      </c>
      <c r="L185" s="71">
        <f t="shared" si="14"/>
        <v>0.4945</v>
      </c>
      <c r="M185" s="71">
        <f t="shared" si="15"/>
        <v>0.6181</v>
      </c>
      <c r="N185" s="72">
        <f t="shared" si="16"/>
        <v>168</v>
      </c>
      <c r="O185" s="8">
        <f t="shared" si="17"/>
        <v>962304</v>
      </c>
      <c r="P185" s="73"/>
      <c r="Q185" s="22">
        <v>577.0</v>
      </c>
      <c r="R185" s="49">
        <v>1.0</v>
      </c>
      <c r="S185" s="74"/>
      <c r="T185" s="75" t="s">
        <v>1316</v>
      </c>
      <c r="U185" s="3">
        <f t="shared" ref="U185:W185" si="198">SUMIF($A$13:$A$2340,$Q185,H$13:H$2340)</f>
        <v>422</v>
      </c>
      <c r="V185" s="3">
        <f t="shared" si="198"/>
        <v>107</v>
      </c>
      <c r="W185" s="3">
        <f t="shared" si="198"/>
        <v>46</v>
      </c>
      <c r="X185" s="3">
        <f t="shared" si="19"/>
        <v>172126.4</v>
      </c>
      <c r="Y185" s="3"/>
      <c r="Z185" s="68">
        <v>14.0</v>
      </c>
      <c r="AA185" s="69">
        <v>1.0</v>
      </c>
      <c r="AB185" s="18" t="s">
        <v>998</v>
      </c>
      <c r="AC185" s="68">
        <v>14.0</v>
      </c>
      <c r="AD185" s="69">
        <v>1.0</v>
      </c>
      <c r="AE185" s="69">
        <v>22.0</v>
      </c>
      <c r="AF185" s="70" t="s">
        <v>1315</v>
      </c>
      <c r="AG185" s="69">
        <v>916.0</v>
      </c>
      <c r="AH185" s="69">
        <v>405.0</v>
      </c>
      <c r="AI185" s="69">
        <v>96.0</v>
      </c>
      <c r="AJ185" s="29">
        <f t="shared" si="20"/>
        <v>453</v>
      </c>
      <c r="AK185" s="76">
        <f t="shared" si="21"/>
        <v>0.4945414847</v>
      </c>
      <c r="AL185" s="29">
        <f t="shared" si="22"/>
        <v>453</v>
      </c>
      <c r="AM185" s="71">
        <f t="shared" si="23"/>
        <v>0.4945</v>
      </c>
      <c r="AN185" s="71">
        <f t="shared" si="24"/>
        <v>0.6181</v>
      </c>
      <c r="AO185" s="72">
        <f t="shared" si="25"/>
        <v>168</v>
      </c>
      <c r="AP185" s="73">
        <f t="shared" si="26"/>
        <v>962304</v>
      </c>
      <c r="AQ185" s="3">
        <f t="shared" si="27"/>
        <v>1050.550218</v>
      </c>
      <c r="AR185" s="18"/>
      <c r="AS185" s="18"/>
    </row>
    <row r="186" ht="14.25" customHeight="1">
      <c r="A186" s="68">
        <v>14.0</v>
      </c>
      <c r="B186" s="69">
        <v>1.0</v>
      </c>
      <c r="C186" s="18" t="s">
        <v>998</v>
      </c>
      <c r="D186" s="68">
        <v>14.0</v>
      </c>
      <c r="E186" s="69">
        <v>1.0</v>
      </c>
      <c r="F186" s="69">
        <v>23.0</v>
      </c>
      <c r="G186" s="70" t="s">
        <v>1317</v>
      </c>
      <c r="H186" s="69">
        <v>826.0</v>
      </c>
      <c r="I186" s="69">
        <v>439.0</v>
      </c>
      <c r="J186" s="69">
        <v>95.0</v>
      </c>
      <c r="K186" s="29">
        <f t="shared" si="13"/>
        <v>486.5</v>
      </c>
      <c r="L186" s="71">
        <f t="shared" si="14"/>
        <v>0.589</v>
      </c>
      <c r="M186" s="71">
        <f t="shared" si="15"/>
        <v>0.7363</v>
      </c>
      <c r="N186" s="72">
        <f t="shared" si="16"/>
        <v>214.93</v>
      </c>
      <c r="O186" s="8">
        <f t="shared" si="17"/>
        <v>1231119.04</v>
      </c>
      <c r="P186" s="73"/>
      <c r="Q186" s="22">
        <v>578.0</v>
      </c>
      <c r="R186" s="49">
        <v>1.0</v>
      </c>
      <c r="S186" s="74"/>
      <c r="T186" s="75" t="s">
        <v>1318</v>
      </c>
      <c r="U186" s="3">
        <f t="shared" ref="U186:W186" si="199">SUMIF($A$13:$A$2340,$Q186,H$13:H$2340)</f>
        <v>1538</v>
      </c>
      <c r="V186" s="3">
        <f t="shared" si="199"/>
        <v>330</v>
      </c>
      <c r="W186" s="3">
        <f t="shared" si="199"/>
        <v>120</v>
      </c>
      <c r="X186" s="3">
        <f t="shared" si="19"/>
        <v>433036.8</v>
      </c>
      <c r="Y186" s="3"/>
      <c r="Z186" s="68">
        <v>14.0</v>
      </c>
      <c r="AA186" s="69">
        <v>1.0</v>
      </c>
      <c r="AB186" s="18" t="s">
        <v>998</v>
      </c>
      <c r="AC186" s="68">
        <v>14.0</v>
      </c>
      <c r="AD186" s="69">
        <v>1.0</v>
      </c>
      <c r="AE186" s="69">
        <v>23.0</v>
      </c>
      <c r="AF186" s="70" t="s">
        <v>1317</v>
      </c>
      <c r="AG186" s="69">
        <v>826.0</v>
      </c>
      <c r="AH186" s="69">
        <v>439.0</v>
      </c>
      <c r="AI186" s="69">
        <v>95.0</v>
      </c>
      <c r="AJ186" s="29">
        <f t="shared" si="20"/>
        <v>486.5</v>
      </c>
      <c r="AK186" s="76">
        <f t="shared" si="21"/>
        <v>0.5889830508</v>
      </c>
      <c r="AL186" s="29">
        <f t="shared" si="22"/>
        <v>486.5</v>
      </c>
      <c r="AM186" s="71">
        <f t="shared" si="23"/>
        <v>0.589</v>
      </c>
      <c r="AN186" s="71">
        <f t="shared" si="24"/>
        <v>0.7363</v>
      </c>
      <c r="AO186" s="72">
        <f t="shared" si="25"/>
        <v>214.93</v>
      </c>
      <c r="AP186" s="73">
        <f t="shared" si="26"/>
        <v>1231119.04</v>
      </c>
      <c r="AQ186" s="3">
        <f t="shared" si="27"/>
        <v>1490.458886</v>
      </c>
      <c r="AR186" s="18"/>
      <c r="AS186" s="18"/>
    </row>
    <row r="187" ht="14.25" customHeight="1">
      <c r="A187" s="68">
        <v>14.0</v>
      </c>
      <c r="B187" s="69">
        <v>1.0</v>
      </c>
      <c r="C187" s="18" t="s">
        <v>998</v>
      </c>
      <c r="D187" s="68">
        <v>14.0</v>
      </c>
      <c r="E187" s="69">
        <v>1.0</v>
      </c>
      <c r="F187" s="69">
        <v>546.0</v>
      </c>
      <c r="G187" s="70" t="s">
        <v>1319</v>
      </c>
      <c r="H187" s="69">
        <v>479.0</v>
      </c>
      <c r="I187" s="69">
        <v>236.0</v>
      </c>
      <c r="J187" s="69">
        <v>45.0</v>
      </c>
      <c r="K187" s="29">
        <f t="shared" si="13"/>
        <v>258.5</v>
      </c>
      <c r="L187" s="71">
        <f t="shared" si="14"/>
        <v>0.5397</v>
      </c>
      <c r="M187" s="71">
        <f t="shared" si="15"/>
        <v>0.6746</v>
      </c>
      <c r="N187" s="72">
        <f t="shared" si="16"/>
        <v>104.63</v>
      </c>
      <c r="O187" s="8">
        <f t="shared" si="17"/>
        <v>599320.64</v>
      </c>
      <c r="P187" s="73"/>
      <c r="Q187" s="22">
        <v>581.0</v>
      </c>
      <c r="R187" s="49">
        <v>1.0</v>
      </c>
      <c r="S187" s="74"/>
      <c r="T187" s="75" t="s">
        <v>1320</v>
      </c>
      <c r="U187" s="3">
        <f t="shared" ref="U187:W187" si="200">SUMIF($A$13:$A$2340,$Q187,H$13:H$2340)</f>
        <v>430</v>
      </c>
      <c r="V187" s="3">
        <f t="shared" si="200"/>
        <v>117</v>
      </c>
      <c r="W187" s="3">
        <f t="shared" si="200"/>
        <v>61</v>
      </c>
      <c r="X187" s="3">
        <f t="shared" si="19"/>
        <v>217434.88</v>
      </c>
      <c r="Y187" s="3"/>
      <c r="Z187" s="68">
        <v>14.0</v>
      </c>
      <c r="AA187" s="69">
        <v>1.0</v>
      </c>
      <c r="AB187" s="18" t="s">
        <v>998</v>
      </c>
      <c r="AC187" s="68">
        <v>14.0</v>
      </c>
      <c r="AD187" s="69">
        <v>1.0</v>
      </c>
      <c r="AE187" s="69">
        <v>546.0</v>
      </c>
      <c r="AF187" s="70" t="s">
        <v>1319</v>
      </c>
      <c r="AG187" s="69">
        <v>479.0</v>
      </c>
      <c r="AH187" s="69">
        <v>236.0</v>
      </c>
      <c r="AI187" s="69">
        <v>45.0</v>
      </c>
      <c r="AJ187" s="29">
        <f t="shared" si="20"/>
        <v>258.5</v>
      </c>
      <c r="AK187" s="76">
        <f t="shared" si="21"/>
        <v>0.5396659708</v>
      </c>
      <c r="AL187" s="29">
        <f t="shared" si="22"/>
        <v>258.5</v>
      </c>
      <c r="AM187" s="71">
        <f t="shared" si="23"/>
        <v>0.5397</v>
      </c>
      <c r="AN187" s="71">
        <f t="shared" si="24"/>
        <v>0.6746</v>
      </c>
      <c r="AO187" s="72">
        <f t="shared" si="25"/>
        <v>104.63</v>
      </c>
      <c r="AP187" s="73">
        <f t="shared" si="26"/>
        <v>599320.64</v>
      </c>
      <c r="AQ187" s="3">
        <f t="shared" si="27"/>
        <v>1251.191315</v>
      </c>
      <c r="AR187" s="18"/>
      <c r="AS187" s="18"/>
    </row>
    <row r="188" ht="14.25" customHeight="1">
      <c r="A188" s="68">
        <v>14.0</v>
      </c>
      <c r="B188" s="69">
        <v>1.0</v>
      </c>
      <c r="C188" s="18" t="s">
        <v>998</v>
      </c>
      <c r="D188" s="68">
        <v>14.0</v>
      </c>
      <c r="E188" s="69">
        <v>1.0</v>
      </c>
      <c r="F188" s="69">
        <v>549.0</v>
      </c>
      <c r="G188" s="70" t="s">
        <v>1321</v>
      </c>
      <c r="H188" s="69">
        <v>26.0</v>
      </c>
      <c r="I188" s="69">
        <v>8.0</v>
      </c>
      <c r="J188" s="69">
        <v>1.0</v>
      </c>
      <c r="K188" s="29">
        <f t="shared" si="13"/>
        <v>8.5</v>
      </c>
      <c r="L188" s="71">
        <f t="shared" si="14"/>
        <v>0.3269</v>
      </c>
      <c r="M188" s="71">
        <f t="shared" si="15"/>
        <v>0.4086</v>
      </c>
      <c r="N188" s="72">
        <f t="shared" si="16"/>
        <v>2.08</v>
      </c>
      <c r="O188" s="8">
        <f t="shared" si="17"/>
        <v>11914.24</v>
      </c>
      <c r="P188" s="73"/>
      <c r="Q188" s="22">
        <v>592.0</v>
      </c>
      <c r="R188" s="49">
        <v>1.0</v>
      </c>
      <c r="S188" s="74"/>
      <c r="T188" s="75" t="s">
        <v>1322</v>
      </c>
      <c r="U188" s="3">
        <f t="shared" ref="U188:W188" si="201">SUMIF($A$13:$A$2340,$Q188,H$13:H$2340)</f>
        <v>190</v>
      </c>
      <c r="V188" s="3">
        <f t="shared" si="201"/>
        <v>95</v>
      </c>
      <c r="W188" s="3">
        <f t="shared" si="201"/>
        <v>16</v>
      </c>
      <c r="X188" s="3">
        <f t="shared" si="19"/>
        <v>241607.04</v>
      </c>
      <c r="Y188" s="3"/>
      <c r="Z188" s="68">
        <v>14.0</v>
      </c>
      <c r="AA188" s="69">
        <v>1.0</v>
      </c>
      <c r="AB188" s="18" t="s">
        <v>998</v>
      </c>
      <c r="AC188" s="68">
        <v>14.0</v>
      </c>
      <c r="AD188" s="69">
        <v>1.0</v>
      </c>
      <c r="AE188" s="69">
        <v>549.0</v>
      </c>
      <c r="AF188" s="70" t="s">
        <v>1321</v>
      </c>
      <c r="AG188" s="69">
        <v>26.0</v>
      </c>
      <c r="AH188" s="69">
        <v>8.0</v>
      </c>
      <c r="AI188" s="69">
        <v>1.0</v>
      </c>
      <c r="AJ188" s="29">
        <f t="shared" si="20"/>
        <v>8.5</v>
      </c>
      <c r="AK188" s="76">
        <f t="shared" si="21"/>
        <v>0.3269230769</v>
      </c>
      <c r="AL188" s="29">
        <f t="shared" si="22"/>
        <v>8.5</v>
      </c>
      <c r="AM188" s="71">
        <f t="shared" si="23"/>
        <v>0.3269</v>
      </c>
      <c r="AN188" s="71">
        <f t="shared" si="24"/>
        <v>0.4086</v>
      </c>
      <c r="AO188" s="72">
        <f t="shared" si="25"/>
        <v>2.08</v>
      </c>
      <c r="AP188" s="73">
        <f t="shared" si="26"/>
        <v>11914.24</v>
      </c>
      <c r="AQ188" s="3">
        <f t="shared" si="27"/>
        <v>458.24</v>
      </c>
      <c r="AR188" s="18"/>
      <c r="AS188" s="18"/>
    </row>
    <row r="189" ht="14.25" customHeight="1">
      <c r="A189" s="68">
        <v>14.0</v>
      </c>
      <c r="B189" s="69">
        <v>1.0</v>
      </c>
      <c r="C189" s="18" t="s">
        <v>998</v>
      </c>
      <c r="D189" s="68">
        <v>14.0</v>
      </c>
      <c r="E189" s="69">
        <v>1.0</v>
      </c>
      <c r="F189" s="69">
        <v>550.0</v>
      </c>
      <c r="G189" s="70" t="s">
        <v>1323</v>
      </c>
      <c r="H189" s="69">
        <v>472.0</v>
      </c>
      <c r="I189" s="69">
        <v>240.0</v>
      </c>
      <c r="J189" s="69">
        <v>53.0</v>
      </c>
      <c r="K189" s="29">
        <f t="shared" si="13"/>
        <v>266.5</v>
      </c>
      <c r="L189" s="71">
        <f t="shared" si="14"/>
        <v>0.5646</v>
      </c>
      <c r="M189" s="71">
        <f t="shared" si="15"/>
        <v>0.7058</v>
      </c>
      <c r="N189" s="72">
        <f t="shared" si="16"/>
        <v>112.86</v>
      </c>
      <c r="O189" s="8">
        <f t="shared" si="17"/>
        <v>646462.08</v>
      </c>
      <c r="P189" s="73"/>
      <c r="Q189" s="22">
        <v>593.0</v>
      </c>
      <c r="R189" s="49">
        <v>1.0</v>
      </c>
      <c r="S189" s="74"/>
      <c r="T189" s="75" t="s">
        <v>1324</v>
      </c>
      <c r="U189" s="3">
        <f t="shared" ref="U189:W189" si="202">SUMIF($A$13:$A$2340,$Q189,H$13:H$2340)</f>
        <v>1170</v>
      </c>
      <c r="V189" s="3">
        <f t="shared" si="202"/>
        <v>454</v>
      </c>
      <c r="W189" s="3">
        <f t="shared" si="202"/>
        <v>95</v>
      </c>
      <c r="X189" s="3">
        <f t="shared" si="19"/>
        <v>959611.84</v>
      </c>
      <c r="Y189" s="3"/>
      <c r="Z189" s="68">
        <v>14.0</v>
      </c>
      <c r="AA189" s="69">
        <v>1.0</v>
      </c>
      <c r="AB189" s="18" t="s">
        <v>998</v>
      </c>
      <c r="AC189" s="68">
        <v>14.0</v>
      </c>
      <c r="AD189" s="69">
        <v>1.0</v>
      </c>
      <c r="AE189" s="69">
        <v>550.0</v>
      </c>
      <c r="AF189" s="70" t="s">
        <v>1323</v>
      </c>
      <c r="AG189" s="69">
        <v>472.0</v>
      </c>
      <c r="AH189" s="69">
        <v>240.0</v>
      </c>
      <c r="AI189" s="69">
        <v>53.0</v>
      </c>
      <c r="AJ189" s="29">
        <f t="shared" si="20"/>
        <v>266.5</v>
      </c>
      <c r="AK189" s="76">
        <f t="shared" si="21"/>
        <v>0.5646186441</v>
      </c>
      <c r="AL189" s="29">
        <f t="shared" si="22"/>
        <v>266.5</v>
      </c>
      <c r="AM189" s="71">
        <f t="shared" si="23"/>
        <v>0.5646</v>
      </c>
      <c r="AN189" s="71">
        <f t="shared" si="24"/>
        <v>0.7058</v>
      </c>
      <c r="AO189" s="72">
        <f t="shared" si="25"/>
        <v>112.86</v>
      </c>
      <c r="AP189" s="73">
        <f t="shared" si="26"/>
        <v>646462.08</v>
      </c>
      <c r="AQ189" s="3">
        <f t="shared" si="27"/>
        <v>1369.623051</v>
      </c>
      <c r="AR189" s="18"/>
      <c r="AS189" s="18"/>
    </row>
    <row r="190" ht="14.25" customHeight="1">
      <c r="A190" s="68">
        <v>14.0</v>
      </c>
      <c r="B190" s="69">
        <v>1.0</v>
      </c>
      <c r="C190" s="18" t="s">
        <v>998</v>
      </c>
      <c r="D190" s="68">
        <v>14.0</v>
      </c>
      <c r="E190" s="69">
        <v>1.0</v>
      </c>
      <c r="F190" s="69">
        <v>551.0</v>
      </c>
      <c r="G190" s="70" t="s">
        <v>1325</v>
      </c>
      <c r="H190" s="69">
        <v>2.0</v>
      </c>
      <c r="I190" s="69">
        <v>1.0</v>
      </c>
      <c r="J190" s="69">
        <v>0.0</v>
      </c>
      <c r="K190" s="29">
        <f t="shared" si="13"/>
        <v>1</v>
      </c>
      <c r="L190" s="71">
        <f t="shared" si="14"/>
        <v>0.5</v>
      </c>
      <c r="M190" s="71">
        <f t="shared" si="15"/>
        <v>0.625</v>
      </c>
      <c r="N190" s="72">
        <f t="shared" si="16"/>
        <v>0.38</v>
      </c>
      <c r="O190" s="8">
        <f t="shared" si="17"/>
        <v>2176.64</v>
      </c>
      <c r="P190" s="73"/>
      <c r="Q190" s="22">
        <v>595.0</v>
      </c>
      <c r="R190" s="49">
        <v>1.0</v>
      </c>
      <c r="S190" s="74"/>
      <c r="T190" s="75" t="s">
        <v>1326</v>
      </c>
      <c r="U190" s="3">
        <f t="shared" ref="U190:W190" si="203">SUMIF($A$13:$A$2340,$Q190,H$13:H$2340)</f>
        <v>1982</v>
      </c>
      <c r="V190" s="3">
        <f t="shared" si="203"/>
        <v>583</v>
      </c>
      <c r="W190" s="3">
        <f t="shared" si="203"/>
        <v>74</v>
      </c>
      <c r="X190" s="3">
        <f t="shared" si="19"/>
        <v>844994.56</v>
      </c>
      <c r="Y190" s="3"/>
      <c r="Z190" s="68">
        <v>14.0</v>
      </c>
      <c r="AA190" s="69">
        <v>1.0</v>
      </c>
      <c r="AB190" s="18" t="s">
        <v>998</v>
      </c>
      <c r="AC190" s="68">
        <v>14.0</v>
      </c>
      <c r="AD190" s="69">
        <v>1.0</v>
      </c>
      <c r="AE190" s="69">
        <v>551.0</v>
      </c>
      <c r="AF190" s="70" t="s">
        <v>1325</v>
      </c>
      <c r="AG190" s="69">
        <v>2.0</v>
      </c>
      <c r="AH190" s="69">
        <v>1.0</v>
      </c>
      <c r="AI190" s="69">
        <v>0.0</v>
      </c>
      <c r="AJ190" s="29">
        <f t="shared" si="20"/>
        <v>1</v>
      </c>
      <c r="AK190" s="76">
        <f t="shared" si="21"/>
        <v>0.5</v>
      </c>
      <c r="AL190" s="29">
        <f t="shared" si="22"/>
        <v>1</v>
      </c>
      <c r="AM190" s="71">
        <f t="shared" si="23"/>
        <v>0.5</v>
      </c>
      <c r="AN190" s="71">
        <f t="shared" si="24"/>
        <v>0.625</v>
      </c>
      <c r="AO190" s="72">
        <f t="shared" si="25"/>
        <v>0.38</v>
      </c>
      <c r="AP190" s="73">
        <f t="shared" si="26"/>
        <v>2176.64</v>
      </c>
      <c r="AQ190" s="3">
        <f t="shared" si="27"/>
        <v>1088.32</v>
      </c>
      <c r="AR190" s="18"/>
      <c r="AS190" s="18"/>
    </row>
    <row r="191" ht="14.25" customHeight="1">
      <c r="A191" s="68">
        <v>14.0</v>
      </c>
      <c r="B191" s="69">
        <v>1.0</v>
      </c>
      <c r="C191" s="18" t="s">
        <v>998</v>
      </c>
      <c r="D191" s="68">
        <v>14.0</v>
      </c>
      <c r="E191" s="69">
        <v>1.0</v>
      </c>
      <c r="F191" s="69">
        <v>552.0</v>
      </c>
      <c r="G191" s="70" t="s">
        <v>1327</v>
      </c>
      <c r="H191" s="69">
        <v>76.0</v>
      </c>
      <c r="I191" s="69">
        <v>41.0</v>
      </c>
      <c r="J191" s="69">
        <v>5.0</v>
      </c>
      <c r="K191" s="29">
        <f t="shared" si="13"/>
        <v>43.5</v>
      </c>
      <c r="L191" s="71">
        <f t="shared" si="14"/>
        <v>0.5724</v>
      </c>
      <c r="M191" s="71">
        <f t="shared" si="15"/>
        <v>0.7155</v>
      </c>
      <c r="N191" s="72">
        <f t="shared" si="16"/>
        <v>18.67</v>
      </c>
      <c r="O191" s="8">
        <f t="shared" si="17"/>
        <v>106941.76</v>
      </c>
      <c r="P191" s="73"/>
      <c r="Q191" s="22">
        <v>599.0</v>
      </c>
      <c r="R191" s="49">
        <v>1.0</v>
      </c>
      <c r="S191" s="74"/>
      <c r="T191" s="75" t="s">
        <v>1328</v>
      </c>
      <c r="U191" s="3">
        <f t="shared" ref="U191:W191" si="204">SUMIF($A$13:$A$2340,$Q191,H$13:H$2340)</f>
        <v>454</v>
      </c>
      <c r="V191" s="3">
        <f t="shared" si="204"/>
        <v>88</v>
      </c>
      <c r="W191" s="3">
        <f t="shared" si="204"/>
        <v>28</v>
      </c>
      <c r="X191" s="3">
        <f t="shared" si="19"/>
        <v>99552.64</v>
      </c>
      <c r="Y191" s="3"/>
      <c r="Z191" s="68">
        <v>14.0</v>
      </c>
      <c r="AA191" s="69">
        <v>1.0</v>
      </c>
      <c r="AB191" s="18" t="s">
        <v>998</v>
      </c>
      <c r="AC191" s="68">
        <v>14.0</v>
      </c>
      <c r="AD191" s="69">
        <v>1.0</v>
      </c>
      <c r="AE191" s="69">
        <v>552.0</v>
      </c>
      <c r="AF191" s="70" t="s">
        <v>1327</v>
      </c>
      <c r="AG191" s="69">
        <v>76.0</v>
      </c>
      <c r="AH191" s="69">
        <v>41.0</v>
      </c>
      <c r="AI191" s="69">
        <v>5.0</v>
      </c>
      <c r="AJ191" s="29">
        <f t="shared" si="20"/>
        <v>43.5</v>
      </c>
      <c r="AK191" s="76">
        <f t="shared" si="21"/>
        <v>0.5723684211</v>
      </c>
      <c r="AL191" s="29">
        <f t="shared" si="22"/>
        <v>43.5</v>
      </c>
      <c r="AM191" s="71">
        <f t="shared" si="23"/>
        <v>0.5724</v>
      </c>
      <c r="AN191" s="71">
        <f t="shared" si="24"/>
        <v>0.7155</v>
      </c>
      <c r="AO191" s="72">
        <f t="shared" si="25"/>
        <v>18.67</v>
      </c>
      <c r="AP191" s="73">
        <f t="shared" si="26"/>
        <v>106941.76</v>
      </c>
      <c r="AQ191" s="3">
        <f t="shared" si="27"/>
        <v>1407.128421</v>
      </c>
      <c r="AR191" s="18"/>
      <c r="AS191" s="18"/>
    </row>
    <row r="192" ht="14.25" customHeight="1">
      <c r="A192" s="68">
        <v>14.0</v>
      </c>
      <c r="B192" s="69">
        <v>1.0</v>
      </c>
      <c r="C192" s="18" t="s">
        <v>998</v>
      </c>
      <c r="D192" s="68">
        <v>14.0</v>
      </c>
      <c r="E192" s="69">
        <v>1.0</v>
      </c>
      <c r="F192" s="69">
        <v>652.0</v>
      </c>
      <c r="G192" s="70" t="s">
        <v>1329</v>
      </c>
      <c r="H192" s="69">
        <v>8.0</v>
      </c>
      <c r="I192" s="69">
        <v>3.0</v>
      </c>
      <c r="J192" s="69">
        <v>0.0</v>
      </c>
      <c r="K192" s="29">
        <f t="shared" si="13"/>
        <v>3</v>
      </c>
      <c r="L192" s="71">
        <f t="shared" si="14"/>
        <v>0.375</v>
      </c>
      <c r="M192" s="71">
        <f t="shared" si="15"/>
        <v>0.4688</v>
      </c>
      <c r="N192" s="72">
        <f t="shared" si="16"/>
        <v>0.84</v>
      </c>
      <c r="O192" s="8">
        <f t="shared" si="17"/>
        <v>4811.52</v>
      </c>
      <c r="P192" s="73"/>
      <c r="Q192" s="22">
        <v>600.0</v>
      </c>
      <c r="R192" s="49">
        <v>1.0</v>
      </c>
      <c r="S192" s="74"/>
      <c r="T192" s="75" t="s">
        <v>1330</v>
      </c>
      <c r="U192" s="3">
        <f t="shared" ref="U192:W192" si="205">SUMIF($A$13:$A$2340,$Q192,H$13:H$2340)</f>
        <v>228</v>
      </c>
      <c r="V192" s="3">
        <f t="shared" si="205"/>
        <v>49</v>
      </c>
      <c r="W192" s="3">
        <f t="shared" si="205"/>
        <v>14</v>
      </c>
      <c r="X192" s="3">
        <f t="shared" si="19"/>
        <v>60144</v>
      </c>
      <c r="Y192" s="3"/>
      <c r="Z192" s="68">
        <v>14.0</v>
      </c>
      <c r="AA192" s="69">
        <v>1.0</v>
      </c>
      <c r="AB192" s="18" t="s">
        <v>998</v>
      </c>
      <c r="AC192" s="68">
        <v>14.0</v>
      </c>
      <c r="AD192" s="69">
        <v>1.0</v>
      </c>
      <c r="AE192" s="69">
        <v>652.0</v>
      </c>
      <c r="AF192" s="70" t="s">
        <v>1329</v>
      </c>
      <c r="AG192" s="69">
        <v>8.0</v>
      </c>
      <c r="AH192" s="69">
        <v>3.0</v>
      </c>
      <c r="AI192" s="69">
        <v>0.0</v>
      </c>
      <c r="AJ192" s="29">
        <f t="shared" si="20"/>
        <v>3</v>
      </c>
      <c r="AK192" s="76">
        <f t="shared" si="21"/>
        <v>0.375</v>
      </c>
      <c r="AL192" s="29">
        <f t="shared" si="22"/>
        <v>3</v>
      </c>
      <c r="AM192" s="71">
        <f t="shared" si="23"/>
        <v>0.375</v>
      </c>
      <c r="AN192" s="71">
        <f t="shared" si="24"/>
        <v>0.4688</v>
      </c>
      <c r="AO192" s="72">
        <f t="shared" si="25"/>
        <v>0.84</v>
      </c>
      <c r="AP192" s="73">
        <f t="shared" si="26"/>
        <v>4811.52</v>
      </c>
      <c r="AQ192" s="3">
        <f t="shared" si="27"/>
        <v>601.44</v>
      </c>
      <c r="AR192" s="18"/>
      <c r="AS192" s="18"/>
    </row>
    <row r="193" ht="14.25" customHeight="1">
      <c r="A193" s="68">
        <v>15.0</v>
      </c>
      <c r="B193" s="69">
        <v>1.0</v>
      </c>
      <c r="C193" s="18" t="s">
        <v>1000</v>
      </c>
      <c r="D193" s="68">
        <v>15.0</v>
      </c>
      <c r="E193" s="69">
        <v>1.0</v>
      </c>
      <c r="F193" s="69">
        <v>15.0</v>
      </c>
      <c r="G193" s="70" t="s">
        <v>1331</v>
      </c>
      <c r="H193" s="69">
        <v>129.0</v>
      </c>
      <c r="I193" s="69">
        <v>24.0</v>
      </c>
      <c r="J193" s="69">
        <v>6.0</v>
      </c>
      <c r="K193" s="29">
        <f t="shared" si="13"/>
        <v>27</v>
      </c>
      <c r="L193" s="71">
        <f t="shared" si="14"/>
        <v>0.2093</v>
      </c>
      <c r="M193" s="71">
        <f t="shared" si="15"/>
        <v>0.2616</v>
      </c>
      <c r="N193" s="72">
        <f t="shared" si="16"/>
        <v>4.24</v>
      </c>
      <c r="O193" s="8">
        <f t="shared" si="17"/>
        <v>24286.72</v>
      </c>
      <c r="P193" s="73"/>
      <c r="Q193" s="22">
        <v>601.0</v>
      </c>
      <c r="R193" s="49">
        <v>1.0</v>
      </c>
      <c r="S193" s="74"/>
      <c r="T193" s="75" t="s">
        <v>1332</v>
      </c>
      <c r="U193" s="3">
        <f t="shared" ref="U193:W193" si="206">SUMIF($A$13:$A$2340,$Q193,H$13:H$2340)</f>
        <v>588</v>
      </c>
      <c r="V193" s="3">
        <f t="shared" si="206"/>
        <v>169</v>
      </c>
      <c r="W193" s="3">
        <f t="shared" si="206"/>
        <v>38</v>
      </c>
      <c r="X193" s="3">
        <f t="shared" si="19"/>
        <v>262915.2</v>
      </c>
      <c r="Y193" s="3"/>
      <c r="Z193" s="68">
        <v>15.0</v>
      </c>
      <c r="AA193" s="69">
        <v>1.0</v>
      </c>
      <c r="AB193" s="18" t="s">
        <v>1000</v>
      </c>
      <c r="AC193" s="68">
        <v>15.0</v>
      </c>
      <c r="AD193" s="69">
        <v>1.0</v>
      </c>
      <c r="AE193" s="69">
        <v>15.0</v>
      </c>
      <c r="AF193" s="70" t="s">
        <v>1331</v>
      </c>
      <c r="AG193" s="69">
        <v>129.0</v>
      </c>
      <c r="AH193" s="69">
        <v>24.0</v>
      </c>
      <c r="AI193" s="69">
        <v>6.0</v>
      </c>
      <c r="AJ193" s="29">
        <f t="shared" si="20"/>
        <v>27</v>
      </c>
      <c r="AK193" s="76">
        <f t="shared" si="21"/>
        <v>0.2093023256</v>
      </c>
      <c r="AL193" s="29">
        <f t="shared" si="22"/>
        <v>27</v>
      </c>
      <c r="AM193" s="71">
        <f t="shared" si="23"/>
        <v>0.2093</v>
      </c>
      <c r="AN193" s="71">
        <f t="shared" si="24"/>
        <v>0.2616</v>
      </c>
      <c r="AO193" s="72">
        <f t="shared" si="25"/>
        <v>4.24</v>
      </c>
      <c r="AP193" s="73">
        <f t="shared" si="26"/>
        <v>24286.72</v>
      </c>
      <c r="AQ193" s="3">
        <f t="shared" si="27"/>
        <v>188.2691473</v>
      </c>
      <c r="AR193" s="18"/>
      <c r="AS193" s="18"/>
    </row>
    <row r="194" ht="14.25" customHeight="1">
      <c r="A194" s="68">
        <v>15.0</v>
      </c>
      <c r="B194" s="69">
        <v>1.0</v>
      </c>
      <c r="C194" s="18" t="s">
        <v>1000</v>
      </c>
      <c r="D194" s="68">
        <v>15.0</v>
      </c>
      <c r="E194" s="69">
        <v>1.0</v>
      </c>
      <c r="F194" s="69">
        <v>16.0</v>
      </c>
      <c r="G194" s="70" t="s">
        <v>1333</v>
      </c>
      <c r="H194" s="69">
        <v>1.0</v>
      </c>
      <c r="I194" s="69">
        <v>1.0</v>
      </c>
      <c r="J194" s="69">
        <v>0.0</v>
      </c>
      <c r="K194" s="29">
        <f t="shared" si="13"/>
        <v>1</v>
      </c>
      <c r="L194" s="71">
        <f t="shared" si="14"/>
        <v>1</v>
      </c>
      <c r="M194" s="71">
        <f t="shared" si="15"/>
        <v>1</v>
      </c>
      <c r="N194" s="72">
        <f t="shared" si="16"/>
        <v>0.6</v>
      </c>
      <c r="O194" s="8">
        <f t="shared" si="17"/>
        <v>3436.8</v>
      </c>
      <c r="P194" s="73"/>
      <c r="Q194" s="22">
        <v>621.0</v>
      </c>
      <c r="R194" s="49">
        <v>1.0</v>
      </c>
      <c r="S194" s="74"/>
      <c r="T194" s="75" t="s">
        <v>1334</v>
      </c>
      <c r="U194" s="3">
        <f t="shared" ref="U194:W194" si="207">SUMIF($A$13:$A$2340,$Q194,H$13:H$2340)</f>
        <v>11805</v>
      </c>
      <c r="V194" s="3">
        <f t="shared" si="207"/>
        <v>2562</v>
      </c>
      <c r="W194" s="3">
        <f t="shared" si="207"/>
        <v>823</v>
      </c>
      <c r="X194" s="3">
        <f t="shared" si="19"/>
        <v>4111558.4</v>
      </c>
      <c r="Y194" s="3"/>
      <c r="Z194" s="68">
        <v>15.0</v>
      </c>
      <c r="AA194" s="69">
        <v>1.0</v>
      </c>
      <c r="AB194" s="18" t="s">
        <v>1000</v>
      </c>
      <c r="AC194" s="68">
        <v>15.0</v>
      </c>
      <c r="AD194" s="69">
        <v>1.0</v>
      </c>
      <c r="AE194" s="69">
        <v>16.0</v>
      </c>
      <c r="AF194" s="70" t="s">
        <v>1333</v>
      </c>
      <c r="AG194" s="69">
        <v>1.0</v>
      </c>
      <c r="AH194" s="69">
        <v>1.0</v>
      </c>
      <c r="AI194" s="69">
        <v>0.0</v>
      </c>
      <c r="AJ194" s="29">
        <f t="shared" si="20"/>
        <v>1</v>
      </c>
      <c r="AK194" s="76">
        <f t="shared" si="21"/>
        <v>1</v>
      </c>
      <c r="AL194" s="29">
        <f t="shared" si="22"/>
        <v>1</v>
      </c>
      <c r="AM194" s="71">
        <f t="shared" si="23"/>
        <v>1</v>
      </c>
      <c r="AN194" s="71">
        <f t="shared" si="24"/>
        <v>1</v>
      </c>
      <c r="AO194" s="72">
        <f t="shared" si="25"/>
        <v>0.6</v>
      </c>
      <c r="AP194" s="73">
        <f t="shared" si="26"/>
        <v>3436.8</v>
      </c>
      <c r="AQ194" s="3">
        <f t="shared" si="27"/>
        <v>3436.8</v>
      </c>
      <c r="AR194" s="18"/>
      <c r="AS194" s="18"/>
    </row>
    <row r="195" ht="14.25" customHeight="1">
      <c r="A195" s="68">
        <v>15.0</v>
      </c>
      <c r="B195" s="69">
        <v>1.0</v>
      </c>
      <c r="C195" s="18" t="s">
        <v>1000</v>
      </c>
      <c r="D195" s="68">
        <v>15.0</v>
      </c>
      <c r="E195" s="69">
        <v>1.0</v>
      </c>
      <c r="F195" s="69">
        <v>18.0</v>
      </c>
      <c r="G195" s="70" t="s">
        <v>1335</v>
      </c>
      <c r="H195" s="69">
        <v>175.0</v>
      </c>
      <c r="I195" s="69">
        <v>41.0</v>
      </c>
      <c r="J195" s="69">
        <v>14.0</v>
      </c>
      <c r="K195" s="29">
        <f t="shared" si="13"/>
        <v>48</v>
      </c>
      <c r="L195" s="71">
        <f t="shared" si="14"/>
        <v>0.2743</v>
      </c>
      <c r="M195" s="71">
        <f t="shared" si="15"/>
        <v>0.3429</v>
      </c>
      <c r="N195" s="72">
        <f t="shared" si="16"/>
        <v>9.88</v>
      </c>
      <c r="O195" s="8">
        <f t="shared" si="17"/>
        <v>56592.64</v>
      </c>
      <c r="P195" s="73"/>
      <c r="Q195" s="22">
        <v>622.0</v>
      </c>
      <c r="R195" s="49">
        <v>1.0</v>
      </c>
      <c r="S195" s="74"/>
      <c r="T195" s="75" t="s">
        <v>1336</v>
      </c>
      <c r="U195" s="3">
        <f t="shared" ref="U195:W195" si="208">SUMIF($A$13:$A$2340,$Q195,H$13:H$2340)</f>
        <v>10287</v>
      </c>
      <c r="V195" s="3">
        <f t="shared" si="208"/>
        <v>3314</v>
      </c>
      <c r="W195" s="3">
        <f t="shared" si="208"/>
        <v>798</v>
      </c>
      <c r="X195" s="3">
        <f t="shared" si="19"/>
        <v>6002256.64</v>
      </c>
      <c r="Y195" s="3"/>
      <c r="Z195" s="68">
        <v>15.0</v>
      </c>
      <c r="AA195" s="69">
        <v>1.0</v>
      </c>
      <c r="AB195" s="18" t="s">
        <v>1000</v>
      </c>
      <c r="AC195" s="68">
        <v>15.0</v>
      </c>
      <c r="AD195" s="69">
        <v>1.0</v>
      </c>
      <c r="AE195" s="69">
        <v>18.0</v>
      </c>
      <c r="AF195" s="70" t="s">
        <v>1335</v>
      </c>
      <c r="AG195" s="69">
        <v>175.0</v>
      </c>
      <c r="AH195" s="69">
        <v>41.0</v>
      </c>
      <c r="AI195" s="69">
        <v>14.0</v>
      </c>
      <c r="AJ195" s="29">
        <f t="shared" si="20"/>
        <v>48</v>
      </c>
      <c r="AK195" s="76">
        <f t="shared" si="21"/>
        <v>0.2742857143</v>
      </c>
      <c r="AL195" s="29">
        <f t="shared" si="22"/>
        <v>48</v>
      </c>
      <c r="AM195" s="71">
        <f t="shared" si="23"/>
        <v>0.2743</v>
      </c>
      <c r="AN195" s="71">
        <f t="shared" si="24"/>
        <v>0.3429</v>
      </c>
      <c r="AO195" s="72">
        <f t="shared" si="25"/>
        <v>9.88</v>
      </c>
      <c r="AP195" s="73">
        <f t="shared" si="26"/>
        <v>56592.64</v>
      </c>
      <c r="AQ195" s="3">
        <f t="shared" si="27"/>
        <v>323.3865143</v>
      </c>
      <c r="AR195" s="18"/>
      <c r="AS195" s="18"/>
    </row>
    <row r="196" ht="14.25" customHeight="1">
      <c r="A196" s="68">
        <v>15.0</v>
      </c>
      <c r="B196" s="69">
        <v>1.0</v>
      </c>
      <c r="C196" s="18" t="s">
        <v>1000</v>
      </c>
      <c r="D196" s="68">
        <v>15.0</v>
      </c>
      <c r="E196" s="69">
        <v>1.0</v>
      </c>
      <c r="F196" s="69">
        <v>122.0</v>
      </c>
      <c r="G196" s="70" t="s">
        <v>1337</v>
      </c>
      <c r="H196" s="69">
        <v>1214.0</v>
      </c>
      <c r="I196" s="69">
        <v>121.0</v>
      </c>
      <c r="J196" s="69">
        <v>75.0</v>
      </c>
      <c r="K196" s="29">
        <f t="shared" si="13"/>
        <v>158.5</v>
      </c>
      <c r="L196" s="71">
        <f t="shared" si="14"/>
        <v>0.1306</v>
      </c>
      <c r="M196" s="71">
        <f t="shared" si="15"/>
        <v>0.1633</v>
      </c>
      <c r="N196" s="72">
        <f t="shared" si="16"/>
        <v>15.53</v>
      </c>
      <c r="O196" s="8">
        <f t="shared" si="17"/>
        <v>88955.84</v>
      </c>
      <c r="P196" s="73"/>
      <c r="Q196" s="22">
        <v>623.0</v>
      </c>
      <c r="R196" s="49">
        <v>1.0</v>
      </c>
      <c r="S196" s="74"/>
      <c r="T196" s="75" t="s">
        <v>1338</v>
      </c>
      <c r="U196" s="3">
        <f t="shared" ref="U196:W196" si="209">SUMIF($A$13:$A$2340,$Q196,H$13:H$2340)</f>
        <v>7458</v>
      </c>
      <c r="V196" s="3">
        <f t="shared" si="209"/>
        <v>2513</v>
      </c>
      <c r="W196" s="3">
        <f t="shared" si="209"/>
        <v>512</v>
      </c>
      <c r="X196" s="3">
        <f t="shared" si="19"/>
        <v>4950710.4</v>
      </c>
      <c r="Y196" s="3"/>
      <c r="Z196" s="68">
        <v>15.0</v>
      </c>
      <c r="AA196" s="69">
        <v>1.0</v>
      </c>
      <c r="AB196" s="18" t="s">
        <v>1000</v>
      </c>
      <c r="AC196" s="68">
        <v>15.0</v>
      </c>
      <c r="AD196" s="69">
        <v>1.0</v>
      </c>
      <c r="AE196" s="69">
        <v>122.0</v>
      </c>
      <c r="AF196" s="70" t="s">
        <v>1337</v>
      </c>
      <c r="AG196" s="69">
        <v>1214.0</v>
      </c>
      <c r="AH196" s="69">
        <v>121.0</v>
      </c>
      <c r="AI196" s="69">
        <v>75.0</v>
      </c>
      <c r="AJ196" s="29">
        <f t="shared" si="20"/>
        <v>158.5</v>
      </c>
      <c r="AK196" s="76">
        <f t="shared" si="21"/>
        <v>0.1305601318</v>
      </c>
      <c r="AL196" s="29">
        <f t="shared" si="22"/>
        <v>158.5</v>
      </c>
      <c r="AM196" s="71">
        <f t="shared" si="23"/>
        <v>0.1306</v>
      </c>
      <c r="AN196" s="71">
        <f t="shared" si="24"/>
        <v>0.1633</v>
      </c>
      <c r="AO196" s="72">
        <f t="shared" si="25"/>
        <v>15.53</v>
      </c>
      <c r="AP196" s="73">
        <f t="shared" si="26"/>
        <v>88955.84</v>
      </c>
      <c r="AQ196" s="3">
        <f t="shared" si="27"/>
        <v>73.27499176</v>
      </c>
      <c r="AR196" s="18"/>
      <c r="AS196" s="18"/>
    </row>
    <row r="197" ht="14.25" customHeight="1">
      <c r="A197" s="68">
        <v>15.0</v>
      </c>
      <c r="B197" s="69">
        <v>1.0</v>
      </c>
      <c r="C197" s="18" t="s">
        <v>1000</v>
      </c>
      <c r="D197" s="68">
        <v>15.0</v>
      </c>
      <c r="E197" s="69">
        <v>1.0</v>
      </c>
      <c r="F197" s="69">
        <v>123.0</v>
      </c>
      <c r="G197" s="70" t="s">
        <v>1339</v>
      </c>
      <c r="H197" s="69">
        <v>828.0</v>
      </c>
      <c r="I197" s="69">
        <v>123.0</v>
      </c>
      <c r="J197" s="69">
        <v>59.0</v>
      </c>
      <c r="K197" s="29">
        <f t="shared" si="13"/>
        <v>152.5</v>
      </c>
      <c r="L197" s="71">
        <f t="shared" si="14"/>
        <v>0.1842</v>
      </c>
      <c r="M197" s="71">
        <f t="shared" si="15"/>
        <v>0.2303</v>
      </c>
      <c r="N197" s="72">
        <f t="shared" si="16"/>
        <v>21.07</v>
      </c>
      <c r="O197" s="8">
        <f t="shared" si="17"/>
        <v>120688.96</v>
      </c>
      <c r="P197" s="73"/>
      <c r="Q197" s="22">
        <v>624.0</v>
      </c>
      <c r="R197" s="49">
        <v>1.0</v>
      </c>
      <c r="S197" s="74"/>
      <c r="T197" s="75" t="s">
        <v>1340</v>
      </c>
      <c r="U197" s="3">
        <f t="shared" ref="U197:W197" si="210">SUMIF($A$13:$A$2340,$Q197,H$13:H$2340)</f>
        <v>8703</v>
      </c>
      <c r="V197" s="3">
        <f t="shared" si="210"/>
        <v>1761</v>
      </c>
      <c r="W197" s="3">
        <f t="shared" si="210"/>
        <v>611</v>
      </c>
      <c r="X197" s="3">
        <f t="shared" si="19"/>
        <v>2475698.88</v>
      </c>
      <c r="Y197" s="3"/>
      <c r="Z197" s="68">
        <v>15.0</v>
      </c>
      <c r="AA197" s="69">
        <v>1.0</v>
      </c>
      <c r="AB197" s="18" t="s">
        <v>1000</v>
      </c>
      <c r="AC197" s="68">
        <v>15.0</v>
      </c>
      <c r="AD197" s="69">
        <v>1.0</v>
      </c>
      <c r="AE197" s="69">
        <v>123.0</v>
      </c>
      <c r="AF197" s="70" t="s">
        <v>1339</v>
      </c>
      <c r="AG197" s="69">
        <v>828.0</v>
      </c>
      <c r="AH197" s="69">
        <v>123.0</v>
      </c>
      <c r="AI197" s="69">
        <v>59.0</v>
      </c>
      <c r="AJ197" s="29">
        <f t="shared" si="20"/>
        <v>152.5</v>
      </c>
      <c r="AK197" s="76">
        <f t="shared" si="21"/>
        <v>0.184178744</v>
      </c>
      <c r="AL197" s="29">
        <f t="shared" si="22"/>
        <v>152.5</v>
      </c>
      <c r="AM197" s="71">
        <f t="shared" si="23"/>
        <v>0.1842</v>
      </c>
      <c r="AN197" s="71">
        <f t="shared" si="24"/>
        <v>0.2303</v>
      </c>
      <c r="AO197" s="72">
        <f t="shared" si="25"/>
        <v>21.07</v>
      </c>
      <c r="AP197" s="73">
        <f t="shared" si="26"/>
        <v>120688.96</v>
      </c>
      <c r="AQ197" s="3">
        <f t="shared" si="27"/>
        <v>145.7596135</v>
      </c>
      <c r="AR197" s="18"/>
      <c r="AS197" s="18"/>
    </row>
    <row r="198" ht="14.25" customHeight="1">
      <c r="A198" s="68">
        <v>15.0</v>
      </c>
      <c r="B198" s="69">
        <v>1.0</v>
      </c>
      <c r="C198" s="18" t="s">
        <v>1000</v>
      </c>
      <c r="D198" s="68">
        <v>15.0</v>
      </c>
      <c r="E198" s="69">
        <v>1.0</v>
      </c>
      <c r="F198" s="69">
        <v>140.0</v>
      </c>
      <c r="G198" s="70" t="s">
        <v>1341</v>
      </c>
      <c r="H198" s="69">
        <v>17.0</v>
      </c>
      <c r="I198" s="69">
        <v>2.0</v>
      </c>
      <c r="J198" s="69">
        <v>0.0</v>
      </c>
      <c r="K198" s="29">
        <f t="shared" si="13"/>
        <v>2</v>
      </c>
      <c r="L198" s="71">
        <f t="shared" si="14"/>
        <v>0.1176</v>
      </c>
      <c r="M198" s="71">
        <f t="shared" si="15"/>
        <v>0.147</v>
      </c>
      <c r="N198" s="72">
        <f t="shared" si="16"/>
        <v>0.18</v>
      </c>
      <c r="O198" s="8">
        <f t="shared" si="17"/>
        <v>1031.04</v>
      </c>
      <c r="P198" s="73"/>
      <c r="Q198" s="22">
        <v>625.0</v>
      </c>
      <c r="R198" s="49">
        <v>1.0</v>
      </c>
      <c r="S198" s="74"/>
      <c r="T198" s="75" t="s">
        <v>1342</v>
      </c>
      <c r="U198" s="3">
        <f t="shared" ref="U198:W198" si="211">SUMIF($A$13:$A$2340,$Q198,H$13:H$2340)</f>
        <v>34885</v>
      </c>
      <c r="V198" s="3">
        <f t="shared" si="211"/>
        <v>19776</v>
      </c>
      <c r="W198" s="3">
        <f t="shared" si="211"/>
        <v>3074</v>
      </c>
      <c r="X198" s="3">
        <f t="shared" si="19"/>
        <v>60292240.64</v>
      </c>
      <c r="Y198" s="3"/>
      <c r="Z198" s="68">
        <v>15.0</v>
      </c>
      <c r="AA198" s="69">
        <v>1.0</v>
      </c>
      <c r="AB198" s="18" t="s">
        <v>1000</v>
      </c>
      <c r="AC198" s="68">
        <v>15.0</v>
      </c>
      <c r="AD198" s="69">
        <v>1.0</v>
      </c>
      <c r="AE198" s="69">
        <v>140.0</v>
      </c>
      <c r="AF198" s="70" t="s">
        <v>1341</v>
      </c>
      <c r="AG198" s="69">
        <v>17.0</v>
      </c>
      <c r="AH198" s="69">
        <v>2.0</v>
      </c>
      <c r="AI198" s="69">
        <v>0.0</v>
      </c>
      <c r="AJ198" s="29">
        <f t="shared" si="20"/>
        <v>2</v>
      </c>
      <c r="AK198" s="76">
        <f t="shared" si="21"/>
        <v>0.1176470588</v>
      </c>
      <c r="AL198" s="29">
        <f t="shared" si="22"/>
        <v>2</v>
      </c>
      <c r="AM198" s="71">
        <f t="shared" si="23"/>
        <v>0.1176</v>
      </c>
      <c r="AN198" s="71">
        <f t="shared" si="24"/>
        <v>0.147</v>
      </c>
      <c r="AO198" s="72">
        <f t="shared" si="25"/>
        <v>0.18</v>
      </c>
      <c r="AP198" s="73">
        <f t="shared" si="26"/>
        <v>1031.04</v>
      </c>
      <c r="AQ198" s="3">
        <f t="shared" si="27"/>
        <v>60.64941176</v>
      </c>
      <c r="AR198" s="18"/>
      <c r="AS198" s="18"/>
    </row>
    <row r="199" ht="14.25" customHeight="1">
      <c r="A199" s="68">
        <v>15.0</v>
      </c>
      <c r="B199" s="69">
        <v>1.0</v>
      </c>
      <c r="C199" s="18" t="s">
        <v>1000</v>
      </c>
      <c r="D199" s="68">
        <v>15.0</v>
      </c>
      <c r="E199" s="69">
        <v>1.0</v>
      </c>
      <c r="F199" s="69">
        <v>780.0</v>
      </c>
      <c r="G199" s="70" t="s">
        <v>1343</v>
      </c>
      <c r="H199" s="69">
        <v>111.0</v>
      </c>
      <c r="I199" s="69">
        <v>15.0</v>
      </c>
      <c r="J199" s="69">
        <v>6.0</v>
      </c>
      <c r="K199" s="29">
        <f t="shared" si="13"/>
        <v>18</v>
      </c>
      <c r="L199" s="71">
        <f t="shared" si="14"/>
        <v>0.1622</v>
      </c>
      <c r="M199" s="71">
        <f t="shared" si="15"/>
        <v>0.2028</v>
      </c>
      <c r="N199" s="72">
        <f t="shared" si="16"/>
        <v>2.19</v>
      </c>
      <c r="O199" s="8">
        <f t="shared" si="17"/>
        <v>12544.32</v>
      </c>
      <c r="P199" s="73"/>
      <c r="Q199" s="22">
        <v>630.0</v>
      </c>
      <c r="R199" s="49">
        <v>1.0</v>
      </c>
      <c r="S199" s="74"/>
      <c r="T199" s="75" t="s">
        <v>1344</v>
      </c>
      <c r="U199" s="3">
        <f t="shared" ref="U199:W199" si="212">SUMIF($A$13:$A$2340,$Q199,H$13:H$2340)</f>
        <v>387</v>
      </c>
      <c r="V199" s="3">
        <f t="shared" si="212"/>
        <v>68</v>
      </c>
      <c r="W199" s="3">
        <f t="shared" si="212"/>
        <v>37</v>
      </c>
      <c r="X199" s="3">
        <f t="shared" si="19"/>
        <v>88898.56</v>
      </c>
      <c r="Y199" s="3"/>
      <c r="Z199" s="68">
        <v>15.0</v>
      </c>
      <c r="AA199" s="69">
        <v>1.0</v>
      </c>
      <c r="AB199" s="18" t="s">
        <v>1000</v>
      </c>
      <c r="AC199" s="68">
        <v>15.0</v>
      </c>
      <c r="AD199" s="69">
        <v>1.0</v>
      </c>
      <c r="AE199" s="69">
        <v>780.0</v>
      </c>
      <c r="AF199" s="70" t="s">
        <v>1343</v>
      </c>
      <c r="AG199" s="69">
        <v>111.0</v>
      </c>
      <c r="AH199" s="69">
        <v>15.0</v>
      </c>
      <c r="AI199" s="69">
        <v>6.0</v>
      </c>
      <c r="AJ199" s="29">
        <f t="shared" si="20"/>
        <v>18</v>
      </c>
      <c r="AK199" s="76">
        <f t="shared" si="21"/>
        <v>0.1621621622</v>
      </c>
      <c r="AL199" s="29">
        <f t="shared" si="22"/>
        <v>18</v>
      </c>
      <c r="AM199" s="71">
        <f t="shared" si="23"/>
        <v>0.1622</v>
      </c>
      <c r="AN199" s="71">
        <f t="shared" si="24"/>
        <v>0.2028</v>
      </c>
      <c r="AO199" s="72">
        <f t="shared" si="25"/>
        <v>2.19</v>
      </c>
      <c r="AP199" s="73">
        <f t="shared" si="26"/>
        <v>12544.32</v>
      </c>
      <c r="AQ199" s="3">
        <f t="shared" si="27"/>
        <v>113.0118919</v>
      </c>
      <c r="AR199" s="18"/>
      <c r="AS199" s="18"/>
    </row>
    <row r="200" ht="14.25" customHeight="1">
      <c r="A200" s="68">
        <v>15.0</v>
      </c>
      <c r="B200" s="69">
        <v>1.0</v>
      </c>
      <c r="C200" s="18" t="s">
        <v>1000</v>
      </c>
      <c r="D200" s="68">
        <v>15.0</v>
      </c>
      <c r="E200" s="69">
        <v>1.0</v>
      </c>
      <c r="F200" s="69">
        <v>782.0</v>
      </c>
      <c r="G200" s="70" t="s">
        <v>1345</v>
      </c>
      <c r="H200" s="69">
        <v>599.0</v>
      </c>
      <c r="I200" s="69">
        <v>124.0</v>
      </c>
      <c r="J200" s="69">
        <v>44.0</v>
      </c>
      <c r="K200" s="29">
        <f t="shared" si="13"/>
        <v>146</v>
      </c>
      <c r="L200" s="71">
        <f t="shared" si="14"/>
        <v>0.2437</v>
      </c>
      <c r="M200" s="71">
        <f t="shared" si="15"/>
        <v>0.3046</v>
      </c>
      <c r="N200" s="72">
        <f t="shared" si="16"/>
        <v>26.68</v>
      </c>
      <c r="O200" s="8">
        <f t="shared" si="17"/>
        <v>152823.04</v>
      </c>
      <c r="P200" s="73"/>
      <c r="Q200" s="22">
        <v>635.0</v>
      </c>
      <c r="R200" s="49">
        <v>1.0</v>
      </c>
      <c r="S200" s="74"/>
      <c r="T200" s="75" t="s">
        <v>1346</v>
      </c>
      <c r="U200" s="3">
        <f t="shared" ref="U200:W200" si="213">SUMIF($A$13:$A$2340,$Q200,H$13:H$2340)</f>
        <v>39</v>
      </c>
      <c r="V200" s="3">
        <f t="shared" si="213"/>
        <v>15</v>
      </c>
      <c r="W200" s="3">
        <f t="shared" si="213"/>
        <v>6</v>
      </c>
      <c r="X200" s="3">
        <f t="shared" si="19"/>
        <v>35685.44</v>
      </c>
      <c r="Y200" s="3"/>
      <c r="Z200" s="68">
        <v>15.0</v>
      </c>
      <c r="AA200" s="69">
        <v>1.0</v>
      </c>
      <c r="AB200" s="18" t="s">
        <v>1000</v>
      </c>
      <c r="AC200" s="68">
        <v>15.0</v>
      </c>
      <c r="AD200" s="69">
        <v>1.0</v>
      </c>
      <c r="AE200" s="69">
        <v>782.0</v>
      </c>
      <c r="AF200" s="70" t="s">
        <v>1345</v>
      </c>
      <c r="AG200" s="69">
        <v>599.0</v>
      </c>
      <c r="AH200" s="69">
        <v>124.0</v>
      </c>
      <c r="AI200" s="69">
        <v>44.0</v>
      </c>
      <c r="AJ200" s="29">
        <f t="shared" si="20"/>
        <v>146</v>
      </c>
      <c r="AK200" s="76">
        <f t="shared" si="21"/>
        <v>0.2437395659</v>
      </c>
      <c r="AL200" s="29">
        <f t="shared" si="22"/>
        <v>146</v>
      </c>
      <c r="AM200" s="71">
        <f t="shared" si="23"/>
        <v>0.2437</v>
      </c>
      <c r="AN200" s="71">
        <f t="shared" si="24"/>
        <v>0.3046</v>
      </c>
      <c r="AO200" s="72">
        <f t="shared" si="25"/>
        <v>26.68</v>
      </c>
      <c r="AP200" s="73">
        <f t="shared" si="26"/>
        <v>152823.04</v>
      </c>
      <c r="AQ200" s="3">
        <f t="shared" si="27"/>
        <v>255.1302838</v>
      </c>
      <c r="AR200" s="18"/>
      <c r="AS200" s="18"/>
    </row>
    <row r="201" ht="14.25" customHeight="1">
      <c r="A201" s="68">
        <v>15.0</v>
      </c>
      <c r="B201" s="69">
        <v>1.0</v>
      </c>
      <c r="C201" s="18" t="s">
        <v>1000</v>
      </c>
      <c r="D201" s="68">
        <v>15.0</v>
      </c>
      <c r="E201" s="69">
        <v>1.0</v>
      </c>
      <c r="F201" s="69">
        <v>784.0</v>
      </c>
      <c r="G201" s="70" t="s">
        <v>1347</v>
      </c>
      <c r="H201" s="69">
        <v>658.0</v>
      </c>
      <c r="I201" s="69">
        <v>91.0</v>
      </c>
      <c r="J201" s="69">
        <v>48.0</v>
      </c>
      <c r="K201" s="29">
        <f t="shared" si="13"/>
        <v>115</v>
      </c>
      <c r="L201" s="71">
        <f t="shared" si="14"/>
        <v>0.1748</v>
      </c>
      <c r="M201" s="71">
        <f t="shared" si="15"/>
        <v>0.2185</v>
      </c>
      <c r="N201" s="72">
        <f t="shared" si="16"/>
        <v>15.08</v>
      </c>
      <c r="O201" s="8">
        <f t="shared" si="17"/>
        <v>86378.24</v>
      </c>
      <c r="P201" s="73"/>
      <c r="Q201" s="22">
        <v>640.0</v>
      </c>
      <c r="R201" s="49">
        <v>1.0</v>
      </c>
      <c r="S201" s="74"/>
      <c r="T201" s="75" t="s">
        <v>1348</v>
      </c>
      <c r="U201" s="3">
        <f t="shared" ref="U201:W201" si="214">SUMIF($A$13:$A$2340,$Q201,H$13:H$2340)</f>
        <v>409</v>
      </c>
      <c r="V201" s="3">
        <f t="shared" si="214"/>
        <v>87</v>
      </c>
      <c r="W201" s="3">
        <f t="shared" si="214"/>
        <v>42</v>
      </c>
      <c r="X201" s="3">
        <f t="shared" si="19"/>
        <v>127906.24</v>
      </c>
      <c r="Y201" s="3"/>
      <c r="Z201" s="68">
        <v>15.0</v>
      </c>
      <c r="AA201" s="69">
        <v>1.0</v>
      </c>
      <c r="AB201" s="18" t="s">
        <v>1000</v>
      </c>
      <c r="AC201" s="68">
        <v>15.0</v>
      </c>
      <c r="AD201" s="69">
        <v>1.0</v>
      </c>
      <c r="AE201" s="69">
        <v>784.0</v>
      </c>
      <c r="AF201" s="70" t="s">
        <v>1347</v>
      </c>
      <c r="AG201" s="69">
        <v>658.0</v>
      </c>
      <c r="AH201" s="69">
        <v>91.0</v>
      </c>
      <c r="AI201" s="69">
        <v>48.0</v>
      </c>
      <c r="AJ201" s="29">
        <f t="shared" si="20"/>
        <v>115</v>
      </c>
      <c r="AK201" s="76">
        <f t="shared" si="21"/>
        <v>0.1747720365</v>
      </c>
      <c r="AL201" s="29">
        <f t="shared" si="22"/>
        <v>115</v>
      </c>
      <c r="AM201" s="71">
        <f t="shared" si="23"/>
        <v>0.1748</v>
      </c>
      <c r="AN201" s="71">
        <f t="shared" si="24"/>
        <v>0.2185</v>
      </c>
      <c r="AO201" s="72">
        <f t="shared" si="25"/>
        <v>15.08</v>
      </c>
      <c r="AP201" s="73">
        <f t="shared" si="26"/>
        <v>86378.24</v>
      </c>
      <c r="AQ201" s="3">
        <f t="shared" si="27"/>
        <v>131.273921</v>
      </c>
      <c r="AR201" s="18"/>
      <c r="AS201" s="18"/>
    </row>
    <row r="202" ht="14.25" customHeight="1">
      <c r="A202" s="68">
        <v>15.0</v>
      </c>
      <c r="B202" s="69">
        <v>1.0</v>
      </c>
      <c r="C202" s="18" t="s">
        <v>1000</v>
      </c>
      <c r="D202" s="68">
        <v>15.0</v>
      </c>
      <c r="E202" s="69">
        <v>1.0</v>
      </c>
      <c r="F202" s="69">
        <v>848.0</v>
      </c>
      <c r="G202" s="70" t="s">
        <v>1349</v>
      </c>
      <c r="H202" s="69">
        <v>495.0</v>
      </c>
      <c r="I202" s="69">
        <v>76.0</v>
      </c>
      <c r="J202" s="69">
        <v>39.0</v>
      </c>
      <c r="K202" s="29">
        <f t="shared" si="13"/>
        <v>95.5</v>
      </c>
      <c r="L202" s="71">
        <f t="shared" si="14"/>
        <v>0.1929</v>
      </c>
      <c r="M202" s="71">
        <f t="shared" si="15"/>
        <v>0.2411</v>
      </c>
      <c r="N202" s="72">
        <f t="shared" si="16"/>
        <v>13.82</v>
      </c>
      <c r="O202" s="8">
        <f t="shared" si="17"/>
        <v>79160.96</v>
      </c>
      <c r="P202" s="73"/>
      <c r="Q202" s="22">
        <v>656.0</v>
      </c>
      <c r="R202" s="49">
        <v>1.0</v>
      </c>
      <c r="S202" s="74"/>
      <c r="T202" s="75" t="s">
        <v>1350</v>
      </c>
      <c r="U202" s="3">
        <f t="shared" ref="U202:W202" si="215">SUMIF($A$13:$A$2340,$Q202,H$13:H$2340)</f>
        <v>3353</v>
      </c>
      <c r="V202" s="3">
        <f t="shared" si="215"/>
        <v>1706</v>
      </c>
      <c r="W202" s="3">
        <f t="shared" si="215"/>
        <v>280</v>
      </c>
      <c r="X202" s="3">
        <f t="shared" si="19"/>
        <v>4586466.88</v>
      </c>
      <c r="Y202" s="3"/>
      <c r="Z202" s="68">
        <v>15.0</v>
      </c>
      <c r="AA202" s="69">
        <v>1.0</v>
      </c>
      <c r="AB202" s="18" t="s">
        <v>1000</v>
      </c>
      <c r="AC202" s="68">
        <v>15.0</v>
      </c>
      <c r="AD202" s="69">
        <v>1.0</v>
      </c>
      <c r="AE202" s="69">
        <v>848.0</v>
      </c>
      <c r="AF202" s="70" t="s">
        <v>1349</v>
      </c>
      <c r="AG202" s="69">
        <v>495.0</v>
      </c>
      <c r="AH202" s="69">
        <v>76.0</v>
      </c>
      <c r="AI202" s="69">
        <v>39.0</v>
      </c>
      <c r="AJ202" s="29">
        <f t="shared" si="20"/>
        <v>95.5</v>
      </c>
      <c r="AK202" s="76">
        <f t="shared" si="21"/>
        <v>0.1929292929</v>
      </c>
      <c r="AL202" s="29">
        <f t="shared" si="22"/>
        <v>95.5</v>
      </c>
      <c r="AM202" s="71">
        <f t="shared" si="23"/>
        <v>0.1929</v>
      </c>
      <c r="AN202" s="71">
        <f t="shared" si="24"/>
        <v>0.2411</v>
      </c>
      <c r="AO202" s="72">
        <f t="shared" si="25"/>
        <v>13.82</v>
      </c>
      <c r="AP202" s="73">
        <f t="shared" si="26"/>
        <v>79160.96</v>
      </c>
      <c r="AQ202" s="3">
        <f t="shared" si="27"/>
        <v>159.9211313</v>
      </c>
      <c r="AR202" s="18"/>
      <c r="AS202" s="18"/>
    </row>
    <row r="203" ht="14.25" customHeight="1">
      <c r="A203" s="68">
        <v>15.0</v>
      </c>
      <c r="B203" s="69">
        <v>1.0</v>
      </c>
      <c r="C203" s="18" t="s">
        <v>1000</v>
      </c>
      <c r="D203" s="68">
        <v>15.0</v>
      </c>
      <c r="E203" s="69">
        <v>1.0</v>
      </c>
      <c r="F203" s="69">
        <v>856.0</v>
      </c>
      <c r="G203" s="70" t="s">
        <v>1351</v>
      </c>
      <c r="H203" s="69">
        <v>7.0</v>
      </c>
      <c r="I203" s="69">
        <v>7.0</v>
      </c>
      <c r="J203" s="69">
        <v>0.0</v>
      </c>
      <c r="K203" s="29">
        <f t="shared" si="13"/>
        <v>7</v>
      </c>
      <c r="L203" s="71">
        <f t="shared" si="14"/>
        <v>1</v>
      </c>
      <c r="M203" s="71">
        <f t="shared" si="15"/>
        <v>1</v>
      </c>
      <c r="N203" s="72">
        <f t="shared" si="16"/>
        <v>4.2</v>
      </c>
      <c r="O203" s="8">
        <f t="shared" si="17"/>
        <v>24057.6</v>
      </c>
      <c r="P203" s="73"/>
      <c r="Q203" s="22">
        <v>659.0</v>
      </c>
      <c r="R203" s="49">
        <v>1.0</v>
      </c>
      <c r="S203" s="74"/>
      <c r="T203" s="75" t="s">
        <v>1352</v>
      </c>
      <c r="U203" s="3">
        <f t="shared" ref="U203:W203" si="216">SUMIF($A$13:$A$2340,$Q203,H$13:H$2340)</f>
        <v>3987</v>
      </c>
      <c r="V203" s="3">
        <f t="shared" si="216"/>
        <v>629</v>
      </c>
      <c r="W203" s="3">
        <f t="shared" si="216"/>
        <v>187</v>
      </c>
      <c r="X203" s="3">
        <f t="shared" si="19"/>
        <v>609401.92</v>
      </c>
      <c r="Y203" s="3"/>
      <c r="Z203" s="68">
        <v>15.0</v>
      </c>
      <c r="AA203" s="69">
        <v>1.0</v>
      </c>
      <c r="AB203" s="18" t="s">
        <v>1000</v>
      </c>
      <c r="AC203" s="68">
        <v>15.0</v>
      </c>
      <c r="AD203" s="69">
        <v>1.0</v>
      </c>
      <c r="AE203" s="69">
        <v>856.0</v>
      </c>
      <c r="AF203" s="70" t="s">
        <v>1351</v>
      </c>
      <c r="AG203" s="69">
        <v>7.0</v>
      </c>
      <c r="AH203" s="69">
        <v>7.0</v>
      </c>
      <c r="AI203" s="69">
        <v>0.0</v>
      </c>
      <c r="AJ203" s="29">
        <f t="shared" si="20"/>
        <v>7</v>
      </c>
      <c r="AK203" s="76">
        <f t="shared" si="21"/>
        <v>1</v>
      </c>
      <c r="AL203" s="29">
        <f t="shared" si="22"/>
        <v>7</v>
      </c>
      <c r="AM203" s="71">
        <f t="shared" si="23"/>
        <v>1</v>
      </c>
      <c r="AN203" s="71">
        <f t="shared" si="24"/>
        <v>1</v>
      </c>
      <c r="AO203" s="72">
        <f t="shared" si="25"/>
        <v>4.2</v>
      </c>
      <c r="AP203" s="73">
        <f t="shared" si="26"/>
        <v>24057.6</v>
      </c>
      <c r="AQ203" s="3">
        <f t="shared" si="27"/>
        <v>3436.8</v>
      </c>
      <c r="AR203" s="18"/>
      <c r="AS203" s="18"/>
    </row>
    <row r="204" ht="14.25" customHeight="1">
      <c r="A204" s="68">
        <v>16.0</v>
      </c>
      <c r="B204" s="69">
        <v>1.0</v>
      </c>
      <c r="C204" s="18" t="s">
        <v>1002</v>
      </c>
      <c r="D204" s="68">
        <v>16.0</v>
      </c>
      <c r="E204" s="69">
        <v>1.0</v>
      </c>
      <c r="F204" s="69">
        <v>45.0</v>
      </c>
      <c r="G204" s="70" t="s">
        <v>1353</v>
      </c>
      <c r="H204" s="69">
        <v>1850.0</v>
      </c>
      <c r="I204" s="69">
        <v>423.0</v>
      </c>
      <c r="J204" s="69">
        <v>142.0</v>
      </c>
      <c r="K204" s="29">
        <f t="shared" si="13"/>
        <v>494</v>
      </c>
      <c r="L204" s="71">
        <f t="shared" si="14"/>
        <v>0.267</v>
      </c>
      <c r="M204" s="71">
        <f t="shared" si="15"/>
        <v>0.3338</v>
      </c>
      <c r="N204" s="72">
        <f t="shared" si="16"/>
        <v>98.94</v>
      </c>
      <c r="O204" s="8">
        <f t="shared" si="17"/>
        <v>566728.32</v>
      </c>
      <c r="P204" s="73"/>
      <c r="Q204" s="22">
        <v>671.0</v>
      </c>
      <c r="R204" s="49">
        <v>1.0</v>
      </c>
      <c r="S204" s="74"/>
      <c r="T204" s="75" t="s">
        <v>1354</v>
      </c>
      <c r="U204" s="3">
        <f t="shared" ref="U204:W204" si="217">SUMIF($A$13:$A$2340,$Q204,H$13:H$2340)</f>
        <v>388</v>
      </c>
      <c r="V204" s="3">
        <f t="shared" si="217"/>
        <v>69</v>
      </c>
      <c r="W204" s="3">
        <f t="shared" si="217"/>
        <v>33</v>
      </c>
      <c r="X204" s="3">
        <f t="shared" si="19"/>
        <v>80936.64</v>
      </c>
      <c r="Y204" s="3"/>
      <c r="Z204" s="68">
        <v>16.0</v>
      </c>
      <c r="AA204" s="69">
        <v>1.0</v>
      </c>
      <c r="AB204" s="18" t="s">
        <v>1002</v>
      </c>
      <c r="AC204" s="68">
        <v>16.0</v>
      </c>
      <c r="AD204" s="69">
        <v>1.0</v>
      </c>
      <c r="AE204" s="69">
        <v>45.0</v>
      </c>
      <c r="AF204" s="70" t="s">
        <v>1353</v>
      </c>
      <c r="AG204" s="69">
        <v>1850.0</v>
      </c>
      <c r="AH204" s="69">
        <v>423.0</v>
      </c>
      <c r="AI204" s="69">
        <v>142.0</v>
      </c>
      <c r="AJ204" s="29">
        <f t="shared" si="20"/>
        <v>494</v>
      </c>
      <c r="AK204" s="76">
        <f t="shared" si="21"/>
        <v>0.267027027</v>
      </c>
      <c r="AL204" s="29">
        <f t="shared" si="22"/>
        <v>494</v>
      </c>
      <c r="AM204" s="71">
        <f t="shared" si="23"/>
        <v>0.267</v>
      </c>
      <c r="AN204" s="71">
        <f t="shared" si="24"/>
        <v>0.3338</v>
      </c>
      <c r="AO204" s="72">
        <f t="shared" si="25"/>
        <v>98.94</v>
      </c>
      <c r="AP204" s="73">
        <f t="shared" si="26"/>
        <v>566728.32</v>
      </c>
      <c r="AQ204" s="3">
        <f t="shared" si="27"/>
        <v>306.3396324</v>
      </c>
      <c r="AR204" s="18"/>
      <c r="AS204" s="18"/>
    </row>
    <row r="205" ht="14.25" customHeight="1">
      <c r="A205" s="68">
        <v>16.0</v>
      </c>
      <c r="B205" s="69">
        <v>1.0</v>
      </c>
      <c r="C205" s="18" t="s">
        <v>1002</v>
      </c>
      <c r="D205" s="68">
        <v>16.0</v>
      </c>
      <c r="E205" s="69">
        <v>1.0</v>
      </c>
      <c r="F205" s="69">
        <v>46.0</v>
      </c>
      <c r="G205" s="70" t="s">
        <v>1355</v>
      </c>
      <c r="H205" s="69">
        <v>83.0</v>
      </c>
      <c r="I205" s="69">
        <v>18.0</v>
      </c>
      <c r="J205" s="69">
        <v>3.0</v>
      </c>
      <c r="K205" s="29">
        <f t="shared" si="13"/>
        <v>19.5</v>
      </c>
      <c r="L205" s="71">
        <f t="shared" si="14"/>
        <v>0.2349</v>
      </c>
      <c r="M205" s="71">
        <f t="shared" si="15"/>
        <v>0.2936</v>
      </c>
      <c r="N205" s="72">
        <f t="shared" si="16"/>
        <v>3.44</v>
      </c>
      <c r="O205" s="8">
        <f t="shared" si="17"/>
        <v>19704.32</v>
      </c>
      <c r="P205" s="73"/>
      <c r="Q205" s="22">
        <v>676.0</v>
      </c>
      <c r="R205" s="49">
        <v>1.0</v>
      </c>
      <c r="S205" s="74"/>
      <c r="T205" s="75" t="s">
        <v>1356</v>
      </c>
      <c r="U205" s="3">
        <f t="shared" ref="U205:W205" si="218">SUMIF($A$13:$A$2340,$Q205,H$13:H$2340)</f>
        <v>222</v>
      </c>
      <c r="V205" s="3">
        <f t="shared" si="218"/>
        <v>56</v>
      </c>
      <c r="W205" s="3">
        <f t="shared" si="218"/>
        <v>15</v>
      </c>
      <c r="X205" s="3">
        <f t="shared" si="19"/>
        <v>82082.24</v>
      </c>
      <c r="Y205" s="3"/>
      <c r="Z205" s="68">
        <v>16.0</v>
      </c>
      <c r="AA205" s="69">
        <v>1.0</v>
      </c>
      <c r="AB205" s="18" t="s">
        <v>1002</v>
      </c>
      <c r="AC205" s="68">
        <v>16.0</v>
      </c>
      <c r="AD205" s="69">
        <v>1.0</v>
      </c>
      <c r="AE205" s="69">
        <v>46.0</v>
      </c>
      <c r="AF205" s="70" t="s">
        <v>1355</v>
      </c>
      <c r="AG205" s="69">
        <v>83.0</v>
      </c>
      <c r="AH205" s="69">
        <v>18.0</v>
      </c>
      <c r="AI205" s="69">
        <v>3.0</v>
      </c>
      <c r="AJ205" s="29">
        <f t="shared" si="20"/>
        <v>19.5</v>
      </c>
      <c r="AK205" s="76">
        <f t="shared" si="21"/>
        <v>0.234939759</v>
      </c>
      <c r="AL205" s="29">
        <f t="shared" si="22"/>
        <v>19.5</v>
      </c>
      <c r="AM205" s="71">
        <f t="shared" si="23"/>
        <v>0.2349</v>
      </c>
      <c r="AN205" s="71">
        <f t="shared" si="24"/>
        <v>0.2936</v>
      </c>
      <c r="AO205" s="72">
        <f t="shared" si="25"/>
        <v>3.44</v>
      </c>
      <c r="AP205" s="73">
        <f t="shared" si="26"/>
        <v>19704.32</v>
      </c>
      <c r="AQ205" s="3">
        <f t="shared" si="27"/>
        <v>237.4014458</v>
      </c>
      <c r="AR205" s="18"/>
      <c r="AS205" s="18"/>
    </row>
    <row r="206" ht="14.25" customHeight="1">
      <c r="A206" s="68">
        <v>16.0</v>
      </c>
      <c r="B206" s="69">
        <v>1.0</v>
      </c>
      <c r="C206" s="18" t="s">
        <v>1002</v>
      </c>
      <c r="D206" s="68">
        <v>16.0</v>
      </c>
      <c r="E206" s="69">
        <v>1.0</v>
      </c>
      <c r="F206" s="69">
        <v>92.0</v>
      </c>
      <c r="G206" s="70" t="s">
        <v>1357</v>
      </c>
      <c r="H206" s="69">
        <v>1866.0</v>
      </c>
      <c r="I206" s="69">
        <v>453.0</v>
      </c>
      <c r="J206" s="69">
        <v>162.0</v>
      </c>
      <c r="K206" s="29">
        <f t="shared" si="13"/>
        <v>534</v>
      </c>
      <c r="L206" s="71">
        <f t="shared" si="14"/>
        <v>0.2862</v>
      </c>
      <c r="M206" s="71">
        <f t="shared" si="15"/>
        <v>0.3578</v>
      </c>
      <c r="N206" s="72">
        <f t="shared" si="16"/>
        <v>114.64</v>
      </c>
      <c r="O206" s="8">
        <f t="shared" si="17"/>
        <v>656657.92</v>
      </c>
      <c r="P206" s="73"/>
      <c r="Q206" s="22">
        <v>682.0</v>
      </c>
      <c r="R206" s="49">
        <v>1.0</v>
      </c>
      <c r="S206" s="74"/>
      <c r="T206" s="75" t="s">
        <v>1358</v>
      </c>
      <c r="U206" s="3">
        <f t="shared" ref="U206:W206" si="219">SUMIF($A$13:$A$2340,$Q206,H$13:H$2340)</f>
        <v>1156</v>
      </c>
      <c r="V206" s="3">
        <f t="shared" si="219"/>
        <v>128</v>
      </c>
      <c r="W206" s="3">
        <f t="shared" si="219"/>
        <v>74</v>
      </c>
      <c r="X206" s="3">
        <f t="shared" si="19"/>
        <v>112612.48</v>
      </c>
      <c r="Y206" s="3"/>
      <c r="Z206" s="68">
        <v>16.0</v>
      </c>
      <c r="AA206" s="69">
        <v>1.0</v>
      </c>
      <c r="AB206" s="18" t="s">
        <v>1002</v>
      </c>
      <c r="AC206" s="68">
        <v>16.0</v>
      </c>
      <c r="AD206" s="69">
        <v>1.0</v>
      </c>
      <c r="AE206" s="69">
        <v>92.0</v>
      </c>
      <c r="AF206" s="70" t="s">
        <v>1357</v>
      </c>
      <c r="AG206" s="69">
        <v>1866.0</v>
      </c>
      <c r="AH206" s="69">
        <v>453.0</v>
      </c>
      <c r="AI206" s="69">
        <v>162.0</v>
      </c>
      <c r="AJ206" s="29">
        <f t="shared" si="20"/>
        <v>534</v>
      </c>
      <c r="AK206" s="76">
        <f t="shared" si="21"/>
        <v>0.2861736334</v>
      </c>
      <c r="AL206" s="29">
        <f t="shared" si="22"/>
        <v>534</v>
      </c>
      <c r="AM206" s="71">
        <f t="shared" si="23"/>
        <v>0.2862</v>
      </c>
      <c r="AN206" s="71">
        <f t="shared" si="24"/>
        <v>0.3578</v>
      </c>
      <c r="AO206" s="72">
        <f t="shared" si="25"/>
        <v>114.64</v>
      </c>
      <c r="AP206" s="73">
        <f t="shared" si="26"/>
        <v>656657.92</v>
      </c>
      <c r="AQ206" s="3">
        <f t="shared" si="27"/>
        <v>351.9067095</v>
      </c>
      <c r="AR206" s="18"/>
      <c r="AS206" s="18"/>
    </row>
    <row r="207" ht="14.25" customHeight="1">
      <c r="A207" s="68">
        <v>16.0</v>
      </c>
      <c r="B207" s="69">
        <v>1.0</v>
      </c>
      <c r="C207" s="18" t="s">
        <v>1002</v>
      </c>
      <c r="D207" s="68">
        <v>16.0</v>
      </c>
      <c r="E207" s="69">
        <v>1.0</v>
      </c>
      <c r="F207" s="69">
        <v>772.0</v>
      </c>
      <c r="G207" s="70" t="s">
        <v>1359</v>
      </c>
      <c r="H207" s="69">
        <v>552.0</v>
      </c>
      <c r="I207" s="69">
        <v>64.0</v>
      </c>
      <c r="J207" s="69">
        <v>19.0</v>
      </c>
      <c r="K207" s="29">
        <f t="shared" si="13"/>
        <v>73.5</v>
      </c>
      <c r="L207" s="71">
        <f t="shared" si="14"/>
        <v>0.1332</v>
      </c>
      <c r="M207" s="71">
        <f t="shared" si="15"/>
        <v>0.1665</v>
      </c>
      <c r="N207" s="72">
        <f t="shared" si="16"/>
        <v>7.34</v>
      </c>
      <c r="O207" s="8">
        <f t="shared" si="17"/>
        <v>42043.52</v>
      </c>
      <c r="P207" s="73"/>
      <c r="Q207" s="22">
        <v>690.0</v>
      </c>
      <c r="R207" s="49">
        <v>1.0</v>
      </c>
      <c r="S207" s="74"/>
      <c r="T207" s="75" t="s">
        <v>1360</v>
      </c>
      <c r="U207" s="3">
        <f t="shared" ref="U207:W207" si="220">SUMIF($A$13:$A$2340,$Q207,H$13:H$2340)</f>
        <v>1018</v>
      </c>
      <c r="V207" s="3">
        <f t="shared" si="220"/>
        <v>236</v>
      </c>
      <c r="W207" s="3">
        <f t="shared" si="220"/>
        <v>61</v>
      </c>
      <c r="X207" s="3">
        <f t="shared" si="19"/>
        <v>302037.44</v>
      </c>
      <c r="Y207" s="3"/>
      <c r="Z207" s="68">
        <v>16.0</v>
      </c>
      <c r="AA207" s="69">
        <v>1.0</v>
      </c>
      <c r="AB207" s="18" t="s">
        <v>1002</v>
      </c>
      <c r="AC207" s="68">
        <v>16.0</v>
      </c>
      <c r="AD207" s="69">
        <v>1.0</v>
      </c>
      <c r="AE207" s="69">
        <v>772.0</v>
      </c>
      <c r="AF207" s="70" t="s">
        <v>1359</v>
      </c>
      <c r="AG207" s="69">
        <v>552.0</v>
      </c>
      <c r="AH207" s="69">
        <v>64.0</v>
      </c>
      <c r="AI207" s="69">
        <v>19.0</v>
      </c>
      <c r="AJ207" s="29">
        <f t="shared" si="20"/>
        <v>73.5</v>
      </c>
      <c r="AK207" s="76">
        <f t="shared" si="21"/>
        <v>0.1331521739</v>
      </c>
      <c r="AL207" s="29">
        <f t="shared" si="22"/>
        <v>73.5</v>
      </c>
      <c r="AM207" s="71">
        <f t="shared" si="23"/>
        <v>0.1332</v>
      </c>
      <c r="AN207" s="71">
        <f t="shared" si="24"/>
        <v>0.1665</v>
      </c>
      <c r="AO207" s="72">
        <f t="shared" si="25"/>
        <v>7.34</v>
      </c>
      <c r="AP207" s="73">
        <f t="shared" si="26"/>
        <v>42043.52</v>
      </c>
      <c r="AQ207" s="3">
        <f t="shared" si="27"/>
        <v>76.1657971</v>
      </c>
      <c r="AR207" s="18"/>
      <c r="AS207" s="18"/>
    </row>
    <row r="208" ht="14.25" customHeight="1">
      <c r="A208" s="68">
        <v>16.0</v>
      </c>
      <c r="B208" s="69">
        <v>1.0</v>
      </c>
      <c r="C208" s="18" t="s">
        <v>1002</v>
      </c>
      <c r="D208" s="68">
        <v>16.0</v>
      </c>
      <c r="E208" s="69">
        <v>1.0</v>
      </c>
      <c r="F208" s="69">
        <v>774.0</v>
      </c>
      <c r="G208" s="70" t="s">
        <v>1361</v>
      </c>
      <c r="H208" s="69">
        <v>534.0</v>
      </c>
      <c r="I208" s="69">
        <v>82.0</v>
      </c>
      <c r="J208" s="69">
        <v>38.0</v>
      </c>
      <c r="K208" s="29">
        <f t="shared" si="13"/>
        <v>101</v>
      </c>
      <c r="L208" s="71">
        <f t="shared" si="14"/>
        <v>0.1891</v>
      </c>
      <c r="M208" s="71">
        <f t="shared" si="15"/>
        <v>0.2364</v>
      </c>
      <c r="N208" s="72">
        <f t="shared" si="16"/>
        <v>14.33</v>
      </c>
      <c r="O208" s="8">
        <f t="shared" si="17"/>
        <v>82082.24</v>
      </c>
      <c r="P208" s="73"/>
      <c r="Q208" s="22">
        <v>695.0</v>
      </c>
      <c r="R208" s="49">
        <v>1.0</v>
      </c>
      <c r="S208" s="74"/>
      <c r="T208" s="75" t="s">
        <v>1362</v>
      </c>
      <c r="U208" s="3">
        <f t="shared" ref="U208:W208" si="221">SUMIF($A$13:$A$2340,$Q208,H$13:H$2340)</f>
        <v>669</v>
      </c>
      <c r="V208" s="3">
        <f t="shared" si="221"/>
        <v>210</v>
      </c>
      <c r="W208" s="3">
        <f t="shared" si="221"/>
        <v>55</v>
      </c>
      <c r="X208" s="3">
        <f t="shared" si="19"/>
        <v>379365.44</v>
      </c>
      <c r="Y208" s="3"/>
      <c r="Z208" s="68">
        <v>16.0</v>
      </c>
      <c r="AA208" s="69">
        <v>1.0</v>
      </c>
      <c r="AB208" s="18" t="s">
        <v>1002</v>
      </c>
      <c r="AC208" s="68">
        <v>16.0</v>
      </c>
      <c r="AD208" s="69">
        <v>1.0</v>
      </c>
      <c r="AE208" s="69">
        <v>774.0</v>
      </c>
      <c r="AF208" s="70" t="s">
        <v>1361</v>
      </c>
      <c r="AG208" s="69">
        <v>534.0</v>
      </c>
      <c r="AH208" s="69">
        <v>82.0</v>
      </c>
      <c r="AI208" s="69">
        <v>38.0</v>
      </c>
      <c r="AJ208" s="29">
        <f t="shared" si="20"/>
        <v>101</v>
      </c>
      <c r="AK208" s="76">
        <f t="shared" si="21"/>
        <v>0.1891385768</v>
      </c>
      <c r="AL208" s="29">
        <f t="shared" si="22"/>
        <v>101</v>
      </c>
      <c r="AM208" s="71">
        <f t="shared" si="23"/>
        <v>0.1891</v>
      </c>
      <c r="AN208" s="71">
        <f t="shared" si="24"/>
        <v>0.2364</v>
      </c>
      <c r="AO208" s="72">
        <f t="shared" si="25"/>
        <v>14.33</v>
      </c>
      <c r="AP208" s="73">
        <f t="shared" si="26"/>
        <v>82082.24</v>
      </c>
      <c r="AQ208" s="3">
        <f t="shared" si="27"/>
        <v>153.7120599</v>
      </c>
      <c r="AR208" s="18"/>
      <c r="AS208" s="18"/>
    </row>
    <row r="209" ht="14.25" customHeight="1">
      <c r="A209" s="68">
        <v>16.0</v>
      </c>
      <c r="B209" s="69">
        <v>1.0</v>
      </c>
      <c r="C209" s="18" t="s">
        <v>1002</v>
      </c>
      <c r="D209" s="68">
        <v>16.0</v>
      </c>
      <c r="E209" s="69">
        <v>1.0</v>
      </c>
      <c r="F209" s="69">
        <v>775.0</v>
      </c>
      <c r="G209" s="70" t="s">
        <v>1363</v>
      </c>
      <c r="H209" s="69">
        <v>567.0</v>
      </c>
      <c r="I209" s="69">
        <v>258.0</v>
      </c>
      <c r="J209" s="69">
        <v>67.0</v>
      </c>
      <c r="K209" s="29">
        <f t="shared" si="13"/>
        <v>291.5</v>
      </c>
      <c r="L209" s="71">
        <f t="shared" si="14"/>
        <v>0.5141</v>
      </c>
      <c r="M209" s="71">
        <f t="shared" si="15"/>
        <v>0.6426</v>
      </c>
      <c r="N209" s="72">
        <f t="shared" si="16"/>
        <v>112.39</v>
      </c>
      <c r="O209" s="8">
        <f t="shared" si="17"/>
        <v>643769.92</v>
      </c>
      <c r="P209" s="73"/>
      <c r="Q209" s="22">
        <v>696.0</v>
      </c>
      <c r="R209" s="49">
        <v>1.0</v>
      </c>
      <c r="S209" s="74"/>
      <c r="T209" s="75" t="s">
        <v>1364</v>
      </c>
      <c r="U209" s="3">
        <f t="shared" ref="U209:W209" si="222">SUMIF($A$13:$A$2340,$Q209,H$13:H$2340)</f>
        <v>556</v>
      </c>
      <c r="V209" s="3">
        <f t="shared" si="222"/>
        <v>108</v>
      </c>
      <c r="W209" s="3">
        <f t="shared" si="222"/>
        <v>37</v>
      </c>
      <c r="X209" s="3">
        <f t="shared" si="19"/>
        <v>125500.48</v>
      </c>
      <c r="Y209" s="3"/>
      <c r="Z209" s="68">
        <v>16.0</v>
      </c>
      <c r="AA209" s="69">
        <v>1.0</v>
      </c>
      <c r="AB209" s="18" t="s">
        <v>1002</v>
      </c>
      <c r="AC209" s="68">
        <v>16.0</v>
      </c>
      <c r="AD209" s="69">
        <v>1.0</v>
      </c>
      <c r="AE209" s="69">
        <v>775.0</v>
      </c>
      <c r="AF209" s="70" t="s">
        <v>1363</v>
      </c>
      <c r="AG209" s="69">
        <v>567.0</v>
      </c>
      <c r="AH209" s="69">
        <v>258.0</v>
      </c>
      <c r="AI209" s="69">
        <v>67.0</v>
      </c>
      <c r="AJ209" s="29">
        <f t="shared" si="20"/>
        <v>291.5</v>
      </c>
      <c r="AK209" s="76">
        <f t="shared" si="21"/>
        <v>0.5141093474</v>
      </c>
      <c r="AL209" s="29">
        <f t="shared" si="22"/>
        <v>291.5</v>
      </c>
      <c r="AM209" s="71">
        <f t="shared" si="23"/>
        <v>0.5141</v>
      </c>
      <c r="AN209" s="71">
        <f t="shared" si="24"/>
        <v>0.6426</v>
      </c>
      <c r="AO209" s="72">
        <f t="shared" si="25"/>
        <v>112.39</v>
      </c>
      <c r="AP209" s="73">
        <f t="shared" si="26"/>
        <v>643769.92</v>
      </c>
      <c r="AQ209" s="3">
        <f t="shared" si="27"/>
        <v>1135.396684</v>
      </c>
      <c r="AR209" s="18"/>
      <c r="AS209" s="18"/>
    </row>
    <row r="210" ht="14.25" customHeight="1">
      <c r="A210" s="68">
        <v>16.0</v>
      </c>
      <c r="B210" s="69">
        <v>1.0</v>
      </c>
      <c r="C210" s="18" t="s">
        <v>1002</v>
      </c>
      <c r="D210" s="68">
        <v>16.0</v>
      </c>
      <c r="E210" s="69">
        <v>1.0</v>
      </c>
      <c r="F210" s="69">
        <v>776.0</v>
      </c>
      <c r="G210" s="70" t="s">
        <v>1365</v>
      </c>
      <c r="H210" s="69">
        <v>639.0</v>
      </c>
      <c r="I210" s="69">
        <v>176.0</v>
      </c>
      <c r="J210" s="69">
        <v>70.0</v>
      </c>
      <c r="K210" s="29">
        <f t="shared" si="13"/>
        <v>211</v>
      </c>
      <c r="L210" s="71">
        <f t="shared" si="14"/>
        <v>0.3302</v>
      </c>
      <c r="M210" s="71">
        <f t="shared" si="15"/>
        <v>0.4128</v>
      </c>
      <c r="N210" s="72">
        <f t="shared" si="16"/>
        <v>52.26</v>
      </c>
      <c r="O210" s="8">
        <f t="shared" si="17"/>
        <v>299345.28</v>
      </c>
      <c r="P210" s="73"/>
      <c r="Q210" s="22">
        <v>698.0</v>
      </c>
      <c r="R210" s="49">
        <v>1.0</v>
      </c>
      <c r="S210" s="74"/>
      <c r="T210" s="75" t="s">
        <v>1366</v>
      </c>
      <c r="U210" s="3">
        <f t="shared" ref="U210:W210" si="223">SUMIF($A$13:$A$2340,$Q210,H$13:H$2340)</f>
        <v>192</v>
      </c>
      <c r="V210" s="3">
        <f t="shared" si="223"/>
        <v>57</v>
      </c>
      <c r="W210" s="3">
        <f t="shared" si="223"/>
        <v>19</v>
      </c>
      <c r="X210" s="3">
        <f t="shared" si="19"/>
        <v>99609.92</v>
      </c>
      <c r="Y210" s="3"/>
      <c r="Z210" s="68">
        <v>16.0</v>
      </c>
      <c r="AA210" s="69">
        <v>1.0</v>
      </c>
      <c r="AB210" s="18" t="s">
        <v>1002</v>
      </c>
      <c r="AC210" s="68">
        <v>16.0</v>
      </c>
      <c r="AD210" s="69">
        <v>1.0</v>
      </c>
      <c r="AE210" s="69">
        <v>776.0</v>
      </c>
      <c r="AF210" s="70" t="s">
        <v>1365</v>
      </c>
      <c r="AG210" s="69">
        <v>639.0</v>
      </c>
      <c r="AH210" s="69">
        <v>176.0</v>
      </c>
      <c r="AI210" s="69">
        <v>70.0</v>
      </c>
      <c r="AJ210" s="29">
        <f t="shared" si="20"/>
        <v>211</v>
      </c>
      <c r="AK210" s="76">
        <f t="shared" si="21"/>
        <v>0.3302034429</v>
      </c>
      <c r="AL210" s="29">
        <f t="shared" si="22"/>
        <v>211</v>
      </c>
      <c r="AM210" s="71">
        <f t="shared" si="23"/>
        <v>0.3302</v>
      </c>
      <c r="AN210" s="71">
        <f t="shared" si="24"/>
        <v>0.4128</v>
      </c>
      <c r="AO210" s="72">
        <f t="shared" si="25"/>
        <v>52.26</v>
      </c>
      <c r="AP210" s="73">
        <f t="shared" si="26"/>
        <v>299345.28</v>
      </c>
      <c r="AQ210" s="3">
        <f t="shared" si="27"/>
        <v>468.4589671</v>
      </c>
      <c r="AR210" s="18"/>
      <c r="AS210" s="18"/>
    </row>
    <row r="211" ht="14.25" customHeight="1">
      <c r="A211" s="68">
        <v>16.0</v>
      </c>
      <c r="B211" s="69">
        <v>1.0</v>
      </c>
      <c r="C211" s="18" t="s">
        <v>1002</v>
      </c>
      <c r="D211" s="68">
        <v>16.0</v>
      </c>
      <c r="E211" s="69">
        <v>1.0</v>
      </c>
      <c r="F211" s="69">
        <v>780.0</v>
      </c>
      <c r="G211" s="70" t="s">
        <v>1367</v>
      </c>
      <c r="H211" s="69">
        <v>1.0</v>
      </c>
      <c r="I211" s="69">
        <v>0.0</v>
      </c>
      <c r="J211" s="69">
        <v>1.0</v>
      </c>
      <c r="K211" s="29">
        <f t="shared" si="13"/>
        <v>0.5</v>
      </c>
      <c r="L211" s="71">
        <f t="shared" si="14"/>
        <v>0.5</v>
      </c>
      <c r="M211" s="71">
        <f t="shared" si="15"/>
        <v>0.625</v>
      </c>
      <c r="N211" s="72">
        <f t="shared" si="16"/>
        <v>0.19</v>
      </c>
      <c r="O211" s="8">
        <f t="shared" si="17"/>
        <v>1088.32</v>
      </c>
      <c r="P211" s="73"/>
      <c r="Q211" s="22">
        <v>700.0</v>
      </c>
      <c r="R211" s="49">
        <v>1.0</v>
      </c>
      <c r="S211" s="74"/>
      <c r="T211" s="75" t="s">
        <v>1368</v>
      </c>
      <c r="U211" s="3">
        <f t="shared" ref="U211:W211" si="224">SUMIF($A$13:$A$2340,$Q211,H$13:H$2340)</f>
        <v>2120</v>
      </c>
      <c r="V211" s="3">
        <f t="shared" si="224"/>
        <v>154</v>
      </c>
      <c r="W211" s="3">
        <f t="shared" si="224"/>
        <v>54</v>
      </c>
      <c r="X211" s="3">
        <f t="shared" si="19"/>
        <v>70225.28</v>
      </c>
      <c r="Y211" s="3"/>
      <c r="Z211" s="68">
        <v>16.0</v>
      </c>
      <c r="AA211" s="69">
        <v>1.0</v>
      </c>
      <c r="AB211" s="18" t="s">
        <v>1002</v>
      </c>
      <c r="AC211" s="68">
        <v>16.0</v>
      </c>
      <c r="AD211" s="69">
        <v>1.0</v>
      </c>
      <c r="AE211" s="69">
        <v>780.0</v>
      </c>
      <c r="AF211" s="70" t="s">
        <v>1367</v>
      </c>
      <c r="AG211" s="69">
        <v>1.0</v>
      </c>
      <c r="AH211" s="69">
        <v>0.0</v>
      </c>
      <c r="AI211" s="69">
        <v>1.0</v>
      </c>
      <c r="AJ211" s="29">
        <f t="shared" si="20"/>
        <v>0.5</v>
      </c>
      <c r="AK211" s="76">
        <f t="shared" si="21"/>
        <v>0.5</v>
      </c>
      <c r="AL211" s="29">
        <f t="shared" si="22"/>
        <v>0.5</v>
      </c>
      <c r="AM211" s="71">
        <f t="shared" si="23"/>
        <v>0.5</v>
      </c>
      <c r="AN211" s="71">
        <f t="shared" si="24"/>
        <v>0.625</v>
      </c>
      <c r="AO211" s="72">
        <f t="shared" si="25"/>
        <v>0.19</v>
      </c>
      <c r="AP211" s="73">
        <f t="shared" si="26"/>
        <v>1088.32</v>
      </c>
      <c r="AQ211" s="3">
        <f t="shared" si="27"/>
        <v>1088.32</v>
      </c>
      <c r="AR211" s="18"/>
      <c r="AS211" s="18"/>
    </row>
    <row r="212" ht="14.25" customHeight="1">
      <c r="A212" s="68">
        <v>16.0</v>
      </c>
      <c r="B212" s="69">
        <v>1.0</v>
      </c>
      <c r="C212" s="18" t="s">
        <v>1002</v>
      </c>
      <c r="D212" s="68">
        <v>16.0</v>
      </c>
      <c r="E212" s="69">
        <v>1.0</v>
      </c>
      <c r="F212" s="69">
        <v>787.0</v>
      </c>
      <c r="G212" s="70" t="s">
        <v>1369</v>
      </c>
      <c r="H212" s="69">
        <v>36.0</v>
      </c>
      <c r="I212" s="69">
        <v>2.0</v>
      </c>
      <c r="J212" s="69">
        <v>0.0</v>
      </c>
      <c r="K212" s="29">
        <f t="shared" si="13"/>
        <v>2</v>
      </c>
      <c r="L212" s="71">
        <f t="shared" si="14"/>
        <v>0.0556</v>
      </c>
      <c r="M212" s="71">
        <f t="shared" si="15"/>
        <v>0.0695</v>
      </c>
      <c r="N212" s="72">
        <f t="shared" si="16"/>
        <v>0.08</v>
      </c>
      <c r="O212" s="8">
        <f t="shared" si="17"/>
        <v>458.24</v>
      </c>
      <c r="P212" s="73"/>
      <c r="Q212" s="22">
        <v>701.0</v>
      </c>
      <c r="R212" s="49">
        <v>1.0</v>
      </c>
      <c r="S212" s="74"/>
      <c r="T212" s="75" t="s">
        <v>1370</v>
      </c>
      <c r="U212" s="3">
        <f t="shared" ref="U212:W212" si="225">SUMIF($A$13:$A$2340,$Q212,H$13:H$2340)</f>
        <v>2239</v>
      </c>
      <c r="V212" s="3">
        <f t="shared" si="225"/>
        <v>615</v>
      </c>
      <c r="W212" s="3">
        <f t="shared" si="225"/>
        <v>195</v>
      </c>
      <c r="X212" s="3">
        <f t="shared" si="19"/>
        <v>1044157.12</v>
      </c>
      <c r="Y212" s="3"/>
      <c r="Z212" s="68">
        <v>16.0</v>
      </c>
      <c r="AA212" s="69">
        <v>1.0</v>
      </c>
      <c r="AB212" s="18" t="s">
        <v>1002</v>
      </c>
      <c r="AC212" s="68">
        <v>16.0</v>
      </c>
      <c r="AD212" s="69">
        <v>1.0</v>
      </c>
      <c r="AE212" s="69">
        <v>787.0</v>
      </c>
      <c r="AF212" s="70" t="s">
        <v>1369</v>
      </c>
      <c r="AG212" s="69">
        <v>36.0</v>
      </c>
      <c r="AH212" s="69">
        <v>2.0</v>
      </c>
      <c r="AI212" s="69">
        <v>0.0</v>
      </c>
      <c r="AJ212" s="29">
        <f t="shared" si="20"/>
        <v>2</v>
      </c>
      <c r="AK212" s="76">
        <f t="shared" si="21"/>
        <v>0.05555555556</v>
      </c>
      <c r="AL212" s="29">
        <f t="shared" si="22"/>
        <v>2</v>
      </c>
      <c r="AM212" s="71">
        <f t="shared" si="23"/>
        <v>0.0556</v>
      </c>
      <c r="AN212" s="71">
        <f t="shared" si="24"/>
        <v>0.0695</v>
      </c>
      <c r="AO212" s="72">
        <f t="shared" si="25"/>
        <v>0.08</v>
      </c>
      <c r="AP212" s="73">
        <f t="shared" si="26"/>
        <v>458.24</v>
      </c>
      <c r="AQ212" s="3">
        <f t="shared" si="27"/>
        <v>12.72888889</v>
      </c>
      <c r="AR212" s="18"/>
      <c r="AS212" s="18"/>
    </row>
    <row r="213" ht="14.25" customHeight="1">
      <c r="A213" s="68">
        <v>16.0</v>
      </c>
      <c r="B213" s="69">
        <v>1.0</v>
      </c>
      <c r="C213" s="18" t="s">
        <v>1002</v>
      </c>
      <c r="D213" s="68">
        <v>16.0</v>
      </c>
      <c r="E213" s="69">
        <v>1.0</v>
      </c>
      <c r="F213" s="69">
        <v>788.0</v>
      </c>
      <c r="G213" s="70" t="s">
        <v>1371</v>
      </c>
      <c r="H213" s="69">
        <v>40.0</v>
      </c>
      <c r="I213" s="69">
        <v>5.0</v>
      </c>
      <c r="J213" s="69">
        <v>3.0</v>
      </c>
      <c r="K213" s="29">
        <f t="shared" si="13"/>
        <v>6.5</v>
      </c>
      <c r="L213" s="71">
        <f t="shared" si="14"/>
        <v>0.1625</v>
      </c>
      <c r="M213" s="71">
        <f t="shared" si="15"/>
        <v>0.2031</v>
      </c>
      <c r="N213" s="72">
        <f t="shared" si="16"/>
        <v>0.79</v>
      </c>
      <c r="O213" s="8">
        <f t="shared" si="17"/>
        <v>4525.12</v>
      </c>
      <c r="P213" s="73"/>
      <c r="Q213" s="22">
        <v>704.0</v>
      </c>
      <c r="R213" s="49">
        <v>1.0</v>
      </c>
      <c r="S213" s="74"/>
      <c r="T213" s="75" t="s">
        <v>1372</v>
      </c>
      <c r="U213" s="3">
        <f t="shared" ref="U213:W213" si="226">SUMIF($A$13:$A$2340,$Q213,H$13:H$2340)</f>
        <v>1832</v>
      </c>
      <c r="V213" s="3">
        <f t="shared" si="226"/>
        <v>261</v>
      </c>
      <c r="W213" s="3">
        <f t="shared" si="226"/>
        <v>98</v>
      </c>
      <c r="X213" s="3">
        <f t="shared" si="19"/>
        <v>238055.68</v>
      </c>
      <c r="Y213" s="3"/>
      <c r="Z213" s="68">
        <v>16.0</v>
      </c>
      <c r="AA213" s="69">
        <v>1.0</v>
      </c>
      <c r="AB213" s="18" t="s">
        <v>1002</v>
      </c>
      <c r="AC213" s="68">
        <v>16.0</v>
      </c>
      <c r="AD213" s="69">
        <v>1.0</v>
      </c>
      <c r="AE213" s="69">
        <v>788.0</v>
      </c>
      <c r="AF213" s="70" t="s">
        <v>1371</v>
      </c>
      <c r="AG213" s="69">
        <v>40.0</v>
      </c>
      <c r="AH213" s="69">
        <v>5.0</v>
      </c>
      <c r="AI213" s="69">
        <v>3.0</v>
      </c>
      <c r="AJ213" s="29">
        <f t="shared" si="20"/>
        <v>6.5</v>
      </c>
      <c r="AK213" s="76">
        <f t="shared" si="21"/>
        <v>0.1625</v>
      </c>
      <c r="AL213" s="29">
        <f t="shared" si="22"/>
        <v>6.5</v>
      </c>
      <c r="AM213" s="71">
        <f t="shared" si="23"/>
        <v>0.1625</v>
      </c>
      <c r="AN213" s="71">
        <f t="shared" si="24"/>
        <v>0.2031</v>
      </c>
      <c r="AO213" s="72">
        <f t="shared" si="25"/>
        <v>0.79</v>
      </c>
      <c r="AP213" s="73">
        <f t="shared" si="26"/>
        <v>4525.12</v>
      </c>
      <c r="AQ213" s="3">
        <f t="shared" si="27"/>
        <v>113.128</v>
      </c>
      <c r="AR213" s="18"/>
      <c r="AS213" s="18"/>
    </row>
    <row r="214" ht="14.25" customHeight="1">
      <c r="A214" s="68">
        <v>22.0</v>
      </c>
      <c r="B214" s="69">
        <v>1.0</v>
      </c>
      <c r="C214" s="18" t="s">
        <v>1004</v>
      </c>
      <c r="D214" s="68">
        <v>22.0</v>
      </c>
      <c r="E214" s="69">
        <v>1.0</v>
      </c>
      <c r="F214" s="69">
        <v>3.0</v>
      </c>
      <c r="G214" s="70" t="s">
        <v>1373</v>
      </c>
      <c r="H214" s="69">
        <v>898.0</v>
      </c>
      <c r="I214" s="69">
        <v>147.0</v>
      </c>
      <c r="J214" s="69">
        <v>71.0</v>
      </c>
      <c r="K214" s="29">
        <f t="shared" si="13"/>
        <v>182.5</v>
      </c>
      <c r="L214" s="71">
        <f t="shared" si="14"/>
        <v>0.2032</v>
      </c>
      <c r="M214" s="71">
        <f t="shared" si="15"/>
        <v>0.254</v>
      </c>
      <c r="N214" s="72">
        <f t="shared" si="16"/>
        <v>27.81</v>
      </c>
      <c r="O214" s="8">
        <f t="shared" si="17"/>
        <v>159295.68</v>
      </c>
      <c r="P214" s="73"/>
      <c r="Q214" s="22">
        <v>707.0</v>
      </c>
      <c r="R214" s="49">
        <v>1.0</v>
      </c>
      <c r="S214" s="74"/>
      <c r="T214" s="75" t="s">
        <v>1374</v>
      </c>
      <c r="U214" s="3">
        <f t="shared" ref="U214:W214" si="227">SUMIF($A$13:$A$2340,$Q214,H$13:H$2340)</f>
        <v>46</v>
      </c>
      <c r="V214" s="3">
        <f t="shared" si="227"/>
        <v>27</v>
      </c>
      <c r="W214" s="3">
        <f t="shared" si="227"/>
        <v>5</v>
      </c>
      <c r="X214" s="3">
        <f t="shared" si="19"/>
        <v>81280.32</v>
      </c>
      <c r="Y214" s="3"/>
      <c r="Z214" s="68">
        <v>22.0</v>
      </c>
      <c r="AA214" s="69">
        <v>1.0</v>
      </c>
      <c r="AB214" s="18" t="s">
        <v>1004</v>
      </c>
      <c r="AC214" s="68">
        <v>22.0</v>
      </c>
      <c r="AD214" s="69">
        <v>1.0</v>
      </c>
      <c r="AE214" s="69">
        <v>3.0</v>
      </c>
      <c r="AF214" s="70" t="s">
        <v>1373</v>
      </c>
      <c r="AG214" s="69">
        <v>898.0</v>
      </c>
      <c r="AH214" s="69">
        <v>147.0</v>
      </c>
      <c r="AI214" s="69">
        <v>71.0</v>
      </c>
      <c r="AJ214" s="29">
        <f t="shared" si="20"/>
        <v>182.5</v>
      </c>
      <c r="AK214" s="76">
        <f t="shared" si="21"/>
        <v>0.2032293987</v>
      </c>
      <c r="AL214" s="29">
        <f t="shared" si="22"/>
        <v>182.5</v>
      </c>
      <c r="AM214" s="71">
        <f t="shared" si="23"/>
        <v>0.2032</v>
      </c>
      <c r="AN214" s="71">
        <f t="shared" si="24"/>
        <v>0.254</v>
      </c>
      <c r="AO214" s="72">
        <f t="shared" si="25"/>
        <v>27.81</v>
      </c>
      <c r="AP214" s="73">
        <f t="shared" si="26"/>
        <v>159295.68</v>
      </c>
      <c r="AQ214" s="3">
        <f t="shared" si="27"/>
        <v>177.3893987</v>
      </c>
      <c r="AR214" s="18"/>
      <c r="AS214" s="18"/>
    </row>
    <row r="215" ht="14.25" customHeight="1">
      <c r="A215" s="68">
        <v>22.0</v>
      </c>
      <c r="B215" s="69">
        <v>1.0</v>
      </c>
      <c r="C215" s="18" t="s">
        <v>1004</v>
      </c>
      <c r="D215" s="68">
        <v>22.0</v>
      </c>
      <c r="E215" s="69">
        <v>1.0</v>
      </c>
      <c r="F215" s="69">
        <v>4.0</v>
      </c>
      <c r="G215" s="70" t="s">
        <v>1375</v>
      </c>
      <c r="H215" s="69">
        <v>622.0</v>
      </c>
      <c r="I215" s="69">
        <v>164.0</v>
      </c>
      <c r="J215" s="69">
        <v>61.0</v>
      </c>
      <c r="K215" s="29">
        <f t="shared" si="13"/>
        <v>194.5</v>
      </c>
      <c r="L215" s="71">
        <f t="shared" si="14"/>
        <v>0.3127</v>
      </c>
      <c r="M215" s="71">
        <f t="shared" si="15"/>
        <v>0.3909</v>
      </c>
      <c r="N215" s="72">
        <f t="shared" si="16"/>
        <v>45.62</v>
      </c>
      <c r="O215" s="8">
        <f t="shared" si="17"/>
        <v>261311.36</v>
      </c>
      <c r="P215" s="73"/>
      <c r="Q215" s="22">
        <v>709.0</v>
      </c>
      <c r="R215" s="49">
        <v>1.0</v>
      </c>
      <c r="S215" s="74"/>
      <c r="T215" s="75" t="s">
        <v>1376</v>
      </c>
      <c r="U215" s="3">
        <f t="shared" ref="U215:W215" si="228">SUMIF($A$13:$A$2340,$Q215,H$13:H$2340)</f>
        <v>8353</v>
      </c>
      <c r="V215" s="3">
        <f t="shared" si="228"/>
        <v>2424</v>
      </c>
      <c r="W215" s="3">
        <f t="shared" si="228"/>
        <v>465</v>
      </c>
      <c r="X215" s="3">
        <f t="shared" si="19"/>
        <v>5275888.96</v>
      </c>
      <c r="Y215" s="3"/>
      <c r="Z215" s="68">
        <v>22.0</v>
      </c>
      <c r="AA215" s="69">
        <v>1.0</v>
      </c>
      <c r="AB215" s="18" t="s">
        <v>1004</v>
      </c>
      <c r="AC215" s="68">
        <v>22.0</v>
      </c>
      <c r="AD215" s="69">
        <v>1.0</v>
      </c>
      <c r="AE215" s="69">
        <v>4.0</v>
      </c>
      <c r="AF215" s="70" t="s">
        <v>1375</v>
      </c>
      <c r="AG215" s="69">
        <v>622.0</v>
      </c>
      <c r="AH215" s="69">
        <v>164.0</v>
      </c>
      <c r="AI215" s="69">
        <v>61.0</v>
      </c>
      <c r="AJ215" s="29">
        <f t="shared" si="20"/>
        <v>194.5</v>
      </c>
      <c r="AK215" s="76">
        <f t="shared" si="21"/>
        <v>0.3127009646</v>
      </c>
      <c r="AL215" s="29">
        <f t="shared" si="22"/>
        <v>194.5</v>
      </c>
      <c r="AM215" s="71">
        <f t="shared" si="23"/>
        <v>0.3127</v>
      </c>
      <c r="AN215" s="71">
        <f t="shared" si="24"/>
        <v>0.3909</v>
      </c>
      <c r="AO215" s="72">
        <f t="shared" si="25"/>
        <v>45.62</v>
      </c>
      <c r="AP215" s="73">
        <f t="shared" si="26"/>
        <v>261311.36</v>
      </c>
      <c r="AQ215" s="3">
        <f t="shared" si="27"/>
        <v>420.1147267</v>
      </c>
      <c r="AR215" s="18"/>
      <c r="AS215" s="18"/>
    </row>
    <row r="216" ht="14.25" customHeight="1">
      <c r="A216" s="68">
        <v>22.0</v>
      </c>
      <c r="B216" s="69">
        <v>1.0</v>
      </c>
      <c r="C216" s="18" t="s">
        <v>1004</v>
      </c>
      <c r="D216" s="68">
        <v>22.0</v>
      </c>
      <c r="E216" s="69">
        <v>1.0</v>
      </c>
      <c r="F216" s="69">
        <v>10.0</v>
      </c>
      <c r="G216" s="70" t="s">
        <v>1377</v>
      </c>
      <c r="H216" s="69">
        <v>570.0</v>
      </c>
      <c r="I216" s="69">
        <v>122.0</v>
      </c>
      <c r="J216" s="69">
        <v>54.0</v>
      </c>
      <c r="K216" s="29">
        <f t="shared" si="13"/>
        <v>149</v>
      </c>
      <c r="L216" s="71">
        <f t="shared" si="14"/>
        <v>0.2614</v>
      </c>
      <c r="M216" s="71">
        <f t="shared" si="15"/>
        <v>0.3268</v>
      </c>
      <c r="N216" s="72">
        <f t="shared" si="16"/>
        <v>29.22</v>
      </c>
      <c r="O216" s="8">
        <f t="shared" si="17"/>
        <v>167372.16</v>
      </c>
      <c r="P216" s="73"/>
      <c r="Q216" s="22">
        <v>712.0</v>
      </c>
      <c r="R216" s="49">
        <v>1.0</v>
      </c>
      <c r="S216" s="74"/>
      <c r="T216" s="75" t="s">
        <v>1378</v>
      </c>
      <c r="U216" s="3">
        <f t="shared" ref="U216:W216" si="229">SUMIF($A$13:$A$2340,$Q216,H$13:H$2340)</f>
        <v>567</v>
      </c>
      <c r="V216" s="3">
        <f t="shared" si="229"/>
        <v>169</v>
      </c>
      <c r="W216" s="3">
        <f t="shared" si="229"/>
        <v>44</v>
      </c>
      <c r="X216" s="3">
        <f t="shared" si="19"/>
        <v>282333.12</v>
      </c>
      <c r="Y216" s="3"/>
      <c r="Z216" s="68">
        <v>22.0</v>
      </c>
      <c r="AA216" s="69">
        <v>1.0</v>
      </c>
      <c r="AB216" s="18" t="s">
        <v>1004</v>
      </c>
      <c r="AC216" s="68">
        <v>22.0</v>
      </c>
      <c r="AD216" s="69">
        <v>1.0</v>
      </c>
      <c r="AE216" s="69">
        <v>10.0</v>
      </c>
      <c r="AF216" s="70" t="s">
        <v>1377</v>
      </c>
      <c r="AG216" s="69">
        <v>570.0</v>
      </c>
      <c r="AH216" s="69">
        <v>122.0</v>
      </c>
      <c r="AI216" s="69">
        <v>54.0</v>
      </c>
      <c r="AJ216" s="29">
        <f t="shared" si="20"/>
        <v>149</v>
      </c>
      <c r="AK216" s="76">
        <f t="shared" si="21"/>
        <v>0.2614035088</v>
      </c>
      <c r="AL216" s="29">
        <f t="shared" si="22"/>
        <v>149</v>
      </c>
      <c r="AM216" s="71">
        <f t="shared" si="23"/>
        <v>0.2614</v>
      </c>
      <c r="AN216" s="71">
        <f t="shared" si="24"/>
        <v>0.3268</v>
      </c>
      <c r="AO216" s="72">
        <f t="shared" si="25"/>
        <v>29.22</v>
      </c>
      <c r="AP216" s="73">
        <f t="shared" si="26"/>
        <v>167372.16</v>
      </c>
      <c r="AQ216" s="3">
        <f t="shared" si="27"/>
        <v>293.6353684</v>
      </c>
      <c r="AR216" s="18"/>
      <c r="AS216" s="18"/>
    </row>
    <row r="217" ht="14.25" customHeight="1">
      <c r="A217" s="68">
        <v>22.0</v>
      </c>
      <c r="B217" s="69">
        <v>1.0</v>
      </c>
      <c r="C217" s="18" t="s">
        <v>1004</v>
      </c>
      <c r="D217" s="68">
        <v>22.0</v>
      </c>
      <c r="E217" s="69">
        <v>1.0</v>
      </c>
      <c r="F217" s="69">
        <v>32.0</v>
      </c>
      <c r="G217" s="70" t="s">
        <v>1379</v>
      </c>
      <c r="H217" s="69">
        <v>5.0</v>
      </c>
      <c r="I217" s="69">
        <v>3.0</v>
      </c>
      <c r="J217" s="69">
        <v>1.0</v>
      </c>
      <c r="K217" s="29">
        <f t="shared" si="13"/>
        <v>3.5</v>
      </c>
      <c r="L217" s="71">
        <f t="shared" si="14"/>
        <v>0.7</v>
      </c>
      <c r="M217" s="71">
        <f t="shared" si="15"/>
        <v>0.875</v>
      </c>
      <c r="N217" s="72">
        <f t="shared" si="16"/>
        <v>1.84</v>
      </c>
      <c r="O217" s="8">
        <f t="shared" si="17"/>
        <v>10539.52</v>
      </c>
      <c r="P217" s="73"/>
      <c r="Q217" s="22">
        <v>716.0</v>
      </c>
      <c r="R217" s="49">
        <v>1.0</v>
      </c>
      <c r="S217" s="74"/>
      <c r="T217" s="75" t="s">
        <v>1380</v>
      </c>
      <c r="U217" s="3">
        <f t="shared" ref="U217:W217" si="230">SUMIF($A$13:$A$2340,$Q217,H$13:H$2340)</f>
        <v>1577</v>
      </c>
      <c r="V217" s="3">
        <f t="shared" si="230"/>
        <v>184</v>
      </c>
      <c r="W217" s="3">
        <f t="shared" si="230"/>
        <v>112</v>
      </c>
      <c r="X217" s="3">
        <f t="shared" si="19"/>
        <v>165596.48</v>
      </c>
      <c r="Y217" s="3"/>
      <c r="Z217" s="68">
        <v>22.0</v>
      </c>
      <c r="AA217" s="69">
        <v>1.0</v>
      </c>
      <c r="AB217" s="18" t="s">
        <v>1004</v>
      </c>
      <c r="AC217" s="68">
        <v>22.0</v>
      </c>
      <c r="AD217" s="69">
        <v>1.0</v>
      </c>
      <c r="AE217" s="69">
        <v>32.0</v>
      </c>
      <c r="AF217" s="70" t="s">
        <v>1379</v>
      </c>
      <c r="AG217" s="69">
        <v>5.0</v>
      </c>
      <c r="AH217" s="69">
        <v>3.0</v>
      </c>
      <c r="AI217" s="69">
        <v>1.0</v>
      </c>
      <c r="AJ217" s="29">
        <f t="shared" si="20"/>
        <v>3.5</v>
      </c>
      <c r="AK217" s="76">
        <f t="shared" si="21"/>
        <v>0.7</v>
      </c>
      <c r="AL217" s="29">
        <f t="shared" si="22"/>
        <v>3.5</v>
      </c>
      <c r="AM217" s="71">
        <f t="shared" si="23"/>
        <v>0.7</v>
      </c>
      <c r="AN217" s="71">
        <f t="shared" si="24"/>
        <v>0.875</v>
      </c>
      <c r="AO217" s="72">
        <f t="shared" si="25"/>
        <v>1.84</v>
      </c>
      <c r="AP217" s="73">
        <f t="shared" si="26"/>
        <v>10539.52</v>
      </c>
      <c r="AQ217" s="3">
        <f t="shared" si="27"/>
        <v>2107.904</v>
      </c>
      <c r="AR217" s="18"/>
      <c r="AS217" s="18"/>
    </row>
    <row r="218" ht="14.25" customHeight="1">
      <c r="A218" s="68">
        <v>22.0</v>
      </c>
      <c r="B218" s="69">
        <v>1.0</v>
      </c>
      <c r="C218" s="18" t="s">
        <v>1004</v>
      </c>
      <c r="D218" s="68">
        <v>22.0</v>
      </c>
      <c r="E218" s="69">
        <v>1.0</v>
      </c>
      <c r="F218" s="69">
        <v>42.0</v>
      </c>
      <c r="G218" s="70" t="s">
        <v>1381</v>
      </c>
      <c r="H218" s="69">
        <v>53.0</v>
      </c>
      <c r="I218" s="69">
        <v>28.0</v>
      </c>
      <c r="J218" s="69">
        <v>9.0</v>
      </c>
      <c r="K218" s="29">
        <f t="shared" si="13"/>
        <v>32.5</v>
      </c>
      <c r="L218" s="71">
        <f t="shared" si="14"/>
        <v>0.6132</v>
      </c>
      <c r="M218" s="71">
        <f t="shared" si="15"/>
        <v>0.7665</v>
      </c>
      <c r="N218" s="72">
        <f t="shared" si="16"/>
        <v>14.95</v>
      </c>
      <c r="O218" s="8">
        <f t="shared" si="17"/>
        <v>85633.6</v>
      </c>
      <c r="P218" s="73"/>
      <c r="Q218" s="22">
        <v>717.0</v>
      </c>
      <c r="R218" s="49">
        <v>1.0</v>
      </c>
      <c r="S218" s="74"/>
      <c r="T218" s="75" t="s">
        <v>1382</v>
      </c>
      <c r="U218" s="3">
        <f t="shared" ref="U218:W218" si="231">SUMIF($A$13:$A$2340,$Q218,H$13:H$2340)</f>
        <v>1868</v>
      </c>
      <c r="V218" s="3">
        <f t="shared" si="231"/>
        <v>247</v>
      </c>
      <c r="W218" s="3">
        <f t="shared" si="231"/>
        <v>76</v>
      </c>
      <c r="X218" s="3">
        <f t="shared" si="19"/>
        <v>193950.08</v>
      </c>
      <c r="Y218" s="3"/>
      <c r="Z218" s="68">
        <v>22.0</v>
      </c>
      <c r="AA218" s="69">
        <v>1.0</v>
      </c>
      <c r="AB218" s="18" t="s">
        <v>1004</v>
      </c>
      <c r="AC218" s="68">
        <v>22.0</v>
      </c>
      <c r="AD218" s="69">
        <v>1.0</v>
      </c>
      <c r="AE218" s="69">
        <v>42.0</v>
      </c>
      <c r="AF218" s="70" t="s">
        <v>1381</v>
      </c>
      <c r="AG218" s="69">
        <v>53.0</v>
      </c>
      <c r="AH218" s="69">
        <v>28.0</v>
      </c>
      <c r="AI218" s="69">
        <v>9.0</v>
      </c>
      <c r="AJ218" s="29">
        <f t="shared" si="20"/>
        <v>32.5</v>
      </c>
      <c r="AK218" s="76">
        <f t="shared" si="21"/>
        <v>0.6132075472</v>
      </c>
      <c r="AL218" s="29">
        <f t="shared" si="22"/>
        <v>32.5</v>
      </c>
      <c r="AM218" s="71">
        <f t="shared" si="23"/>
        <v>0.6132</v>
      </c>
      <c r="AN218" s="71">
        <f t="shared" si="24"/>
        <v>0.7665</v>
      </c>
      <c r="AO218" s="72">
        <f t="shared" si="25"/>
        <v>14.95</v>
      </c>
      <c r="AP218" s="73">
        <f t="shared" si="26"/>
        <v>85633.6</v>
      </c>
      <c r="AQ218" s="3">
        <f t="shared" si="27"/>
        <v>1615.728302</v>
      </c>
      <c r="AR218" s="18"/>
      <c r="AS218" s="18"/>
    </row>
    <row r="219" ht="14.25" customHeight="1">
      <c r="A219" s="68">
        <v>22.0</v>
      </c>
      <c r="B219" s="69">
        <v>1.0</v>
      </c>
      <c r="C219" s="18" t="s">
        <v>1004</v>
      </c>
      <c r="D219" s="68">
        <v>22.0</v>
      </c>
      <c r="E219" s="69">
        <v>1.0</v>
      </c>
      <c r="F219" s="69">
        <v>55.0</v>
      </c>
      <c r="G219" s="70" t="s">
        <v>1383</v>
      </c>
      <c r="H219" s="69">
        <v>60.0</v>
      </c>
      <c r="I219" s="69">
        <v>31.0</v>
      </c>
      <c r="J219" s="69">
        <v>4.0</v>
      </c>
      <c r="K219" s="29">
        <f t="shared" si="13"/>
        <v>33</v>
      </c>
      <c r="L219" s="71">
        <f t="shared" si="14"/>
        <v>0.55</v>
      </c>
      <c r="M219" s="71">
        <f t="shared" si="15"/>
        <v>0.6875</v>
      </c>
      <c r="N219" s="72">
        <f t="shared" si="16"/>
        <v>13.61</v>
      </c>
      <c r="O219" s="8">
        <f t="shared" si="17"/>
        <v>77958.08</v>
      </c>
      <c r="P219" s="73"/>
      <c r="Q219" s="22">
        <v>719.0</v>
      </c>
      <c r="R219" s="49">
        <v>1.0</v>
      </c>
      <c r="S219" s="74"/>
      <c r="T219" s="75" t="s">
        <v>839</v>
      </c>
      <c r="U219" s="3">
        <f t="shared" ref="U219:W219" si="232">SUMIF($A$13:$A$2340,$Q219,H$13:H$2340)</f>
        <v>8892</v>
      </c>
      <c r="V219" s="3">
        <f t="shared" si="232"/>
        <v>780</v>
      </c>
      <c r="W219" s="3">
        <f t="shared" si="232"/>
        <v>220</v>
      </c>
      <c r="X219" s="3">
        <f t="shared" si="19"/>
        <v>412473.28</v>
      </c>
      <c r="Y219" s="3"/>
      <c r="Z219" s="68">
        <v>22.0</v>
      </c>
      <c r="AA219" s="69">
        <v>1.0</v>
      </c>
      <c r="AB219" s="18" t="s">
        <v>1004</v>
      </c>
      <c r="AC219" s="68">
        <v>22.0</v>
      </c>
      <c r="AD219" s="69">
        <v>1.0</v>
      </c>
      <c r="AE219" s="69">
        <v>55.0</v>
      </c>
      <c r="AF219" s="70" t="s">
        <v>1383</v>
      </c>
      <c r="AG219" s="69">
        <v>60.0</v>
      </c>
      <c r="AH219" s="69">
        <v>31.0</v>
      </c>
      <c r="AI219" s="69">
        <v>4.0</v>
      </c>
      <c r="AJ219" s="29">
        <f t="shared" si="20"/>
        <v>33</v>
      </c>
      <c r="AK219" s="76">
        <f t="shared" si="21"/>
        <v>0.55</v>
      </c>
      <c r="AL219" s="29">
        <f t="shared" si="22"/>
        <v>33</v>
      </c>
      <c r="AM219" s="71">
        <f t="shared" si="23"/>
        <v>0.55</v>
      </c>
      <c r="AN219" s="71">
        <f t="shared" si="24"/>
        <v>0.6875</v>
      </c>
      <c r="AO219" s="72">
        <f t="shared" si="25"/>
        <v>13.61</v>
      </c>
      <c r="AP219" s="73">
        <f t="shared" si="26"/>
        <v>77958.08</v>
      </c>
      <c r="AQ219" s="3">
        <f t="shared" si="27"/>
        <v>1299.301333</v>
      </c>
      <c r="AR219" s="18"/>
      <c r="AS219" s="18"/>
    </row>
    <row r="220" ht="14.25" customHeight="1">
      <c r="A220" s="68">
        <v>22.0</v>
      </c>
      <c r="B220" s="69">
        <v>1.0</v>
      </c>
      <c r="C220" s="18" t="s">
        <v>1004</v>
      </c>
      <c r="D220" s="68">
        <v>22.0</v>
      </c>
      <c r="E220" s="69">
        <v>1.0</v>
      </c>
      <c r="F220" s="69">
        <v>60.0</v>
      </c>
      <c r="G220" s="70" t="s">
        <v>1384</v>
      </c>
      <c r="H220" s="69">
        <v>599.0</v>
      </c>
      <c r="I220" s="69">
        <v>207.0</v>
      </c>
      <c r="J220" s="69">
        <v>44.0</v>
      </c>
      <c r="K220" s="29">
        <f t="shared" si="13"/>
        <v>229</v>
      </c>
      <c r="L220" s="71">
        <f t="shared" si="14"/>
        <v>0.3823</v>
      </c>
      <c r="M220" s="71">
        <f t="shared" si="15"/>
        <v>0.4779</v>
      </c>
      <c r="N220" s="72">
        <f t="shared" si="16"/>
        <v>65.66</v>
      </c>
      <c r="O220" s="8">
        <f t="shared" si="17"/>
        <v>376100.48</v>
      </c>
      <c r="P220" s="73"/>
      <c r="Q220" s="22">
        <v>720.0</v>
      </c>
      <c r="R220" s="49">
        <v>1.0</v>
      </c>
      <c r="S220" s="74"/>
      <c r="T220" s="75" t="s">
        <v>1385</v>
      </c>
      <c r="U220" s="3">
        <f t="shared" ref="U220:W220" si="233">SUMIF($A$13:$A$2340,$Q220,H$13:H$2340)</f>
        <v>8066</v>
      </c>
      <c r="V220" s="3">
        <f t="shared" si="233"/>
        <v>1725</v>
      </c>
      <c r="W220" s="3">
        <f t="shared" si="233"/>
        <v>738</v>
      </c>
      <c r="X220" s="3">
        <f t="shared" si="19"/>
        <v>2440414.4</v>
      </c>
      <c r="Y220" s="3"/>
      <c r="Z220" s="68">
        <v>22.0</v>
      </c>
      <c r="AA220" s="69">
        <v>1.0</v>
      </c>
      <c r="AB220" s="18" t="s">
        <v>1004</v>
      </c>
      <c r="AC220" s="68">
        <v>22.0</v>
      </c>
      <c r="AD220" s="69">
        <v>1.0</v>
      </c>
      <c r="AE220" s="69">
        <v>60.0</v>
      </c>
      <c r="AF220" s="70" t="s">
        <v>1384</v>
      </c>
      <c r="AG220" s="69">
        <v>599.0</v>
      </c>
      <c r="AH220" s="69">
        <v>207.0</v>
      </c>
      <c r="AI220" s="69">
        <v>44.0</v>
      </c>
      <c r="AJ220" s="29">
        <f t="shared" si="20"/>
        <v>229</v>
      </c>
      <c r="AK220" s="76">
        <f t="shared" si="21"/>
        <v>0.3823038397</v>
      </c>
      <c r="AL220" s="29">
        <f t="shared" si="22"/>
        <v>229</v>
      </c>
      <c r="AM220" s="71">
        <f t="shared" si="23"/>
        <v>0.3823</v>
      </c>
      <c r="AN220" s="71">
        <f t="shared" si="24"/>
        <v>0.4779</v>
      </c>
      <c r="AO220" s="72">
        <f t="shared" si="25"/>
        <v>65.66</v>
      </c>
      <c r="AP220" s="73">
        <f t="shared" si="26"/>
        <v>376100.48</v>
      </c>
      <c r="AQ220" s="3">
        <f t="shared" si="27"/>
        <v>627.880601</v>
      </c>
      <c r="AR220" s="18"/>
      <c r="AS220" s="18"/>
    </row>
    <row r="221" ht="14.25" customHeight="1">
      <c r="A221" s="68">
        <v>23.0</v>
      </c>
      <c r="B221" s="69">
        <v>1.0</v>
      </c>
      <c r="C221" s="18" t="s">
        <v>1006</v>
      </c>
      <c r="D221" s="68">
        <v>23.0</v>
      </c>
      <c r="E221" s="69">
        <v>1.0</v>
      </c>
      <c r="F221" s="69">
        <v>10.0</v>
      </c>
      <c r="G221" s="70" t="s">
        <v>1386</v>
      </c>
      <c r="H221" s="69">
        <v>456.0</v>
      </c>
      <c r="I221" s="69">
        <v>129.0</v>
      </c>
      <c r="J221" s="69">
        <v>46.0</v>
      </c>
      <c r="K221" s="29">
        <f t="shared" si="13"/>
        <v>152</v>
      </c>
      <c r="L221" s="71">
        <f t="shared" si="14"/>
        <v>0.3333</v>
      </c>
      <c r="M221" s="71">
        <f t="shared" si="15"/>
        <v>0.4166</v>
      </c>
      <c r="N221" s="72">
        <f t="shared" si="16"/>
        <v>37.99</v>
      </c>
      <c r="O221" s="8">
        <f t="shared" si="17"/>
        <v>217606.72</v>
      </c>
      <c r="P221" s="73"/>
      <c r="Q221" s="22">
        <v>721.0</v>
      </c>
      <c r="R221" s="49">
        <v>1.0</v>
      </c>
      <c r="S221" s="74"/>
      <c r="T221" s="75" t="s">
        <v>841</v>
      </c>
      <c r="U221" s="3">
        <f t="shared" ref="U221:W221" si="234">SUMIF($A$13:$A$2340,$Q221,H$13:H$2340)</f>
        <v>4139</v>
      </c>
      <c r="V221" s="3">
        <f t="shared" si="234"/>
        <v>322</v>
      </c>
      <c r="W221" s="3">
        <f t="shared" si="234"/>
        <v>141</v>
      </c>
      <c r="X221" s="3">
        <f t="shared" si="19"/>
        <v>178198.08</v>
      </c>
      <c r="Y221" s="3"/>
      <c r="Z221" s="68">
        <v>23.0</v>
      </c>
      <c r="AA221" s="69">
        <v>1.0</v>
      </c>
      <c r="AB221" s="18" t="s">
        <v>1006</v>
      </c>
      <c r="AC221" s="68">
        <v>23.0</v>
      </c>
      <c r="AD221" s="69">
        <v>1.0</v>
      </c>
      <c r="AE221" s="69">
        <v>10.0</v>
      </c>
      <c r="AF221" s="70" t="s">
        <v>1386</v>
      </c>
      <c r="AG221" s="69">
        <v>456.0</v>
      </c>
      <c r="AH221" s="69">
        <v>129.0</v>
      </c>
      <c r="AI221" s="69">
        <v>46.0</v>
      </c>
      <c r="AJ221" s="29">
        <f t="shared" si="20"/>
        <v>152</v>
      </c>
      <c r="AK221" s="76">
        <f t="shared" si="21"/>
        <v>0.3333333333</v>
      </c>
      <c r="AL221" s="29">
        <f t="shared" si="22"/>
        <v>152</v>
      </c>
      <c r="AM221" s="71">
        <f t="shared" si="23"/>
        <v>0.3333</v>
      </c>
      <c r="AN221" s="71">
        <f t="shared" si="24"/>
        <v>0.4166</v>
      </c>
      <c r="AO221" s="72">
        <f t="shared" si="25"/>
        <v>37.99</v>
      </c>
      <c r="AP221" s="73">
        <f t="shared" si="26"/>
        <v>217606.72</v>
      </c>
      <c r="AQ221" s="3">
        <f t="shared" si="27"/>
        <v>477.2077193</v>
      </c>
      <c r="AR221" s="18"/>
      <c r="AS221" s="18"/>
    </row>
    <row r="222" ht="14.25" customHeight="1">
      <c r="A222" s="68">
        <v>23.0</v>
      </c>
      <c r="B222" s="69">
        <v>1.0</v>
      </c>
      <c r="C222" s="18" t="s">
        <v>1006</v>
      </c>
      <c r="D222" s="68">
        <v>23.0</v>
      </c>
      <c r="E222" s="69">
        <v>1.0</v>
      </c>
      <c r="F222" s="69">
        <v>20.0</v>
      </c>
      <c r="G222" s="70" t="s">
        <v>1387</v>
      </c>
      <c r="H222" s="69">
        <v>420.0</v>
      </c>
      <c r="I222" s="69">
        <v>85.0</v>
      </c>
      <c r="J222" s="69">
        <v>48.0</v>
      </c>
      <c r="K222" s="29">
        <f t="shared" si="13"/>
        <v>109</v>
      </c>
      <c r="L222" s="71">
        <f t="shared" si="14"/>
        <v>0.2595</v>
      </c>
      <c r="M222" s="71">
        <f t="shared" si="15"/>
        <v>0.3244</v>
      </c>
      <c r="N222" s="72">
        <f t="shared" si="16"/>
        <v>21.22</v>
      </c>
      <c r="O222" s="8">
        <f t="shared" si="17"/>
        <v>121548.16</v>
      </c>
      <c r="P222" s="73"/>
      <c r="Q222" s="22">
        <v>726.0</v>
      </c>
      <c r="R222" s="49">
        <v>1.0</v>
      </c>
      <c r="S222" s="74"/>
      <c r="T222" s="75" t="s">
        <v>1388</v>
      </c>
      <c r="U222" s="3">
        <f t="shared" ref="U222:W222" si="235">SUMIF($A$13:$A$2340,$Q222,H$13:H$2340)</f>
        <v>2854</v>
      </c>
      <c r="V222" s="3">
        <f t="shared" si="235"/>
        <v>251</v>
      </c>
      <c r="W222" s="3">
        <f t="shared" si="235"/>
        <v>96</v>
      </c>
      <c r="X222" s="3">
        <f t="shared" si="19"/>
        <v>141882.56</v>
      </c>
      <c r="Y222" s="3"/>
      <c r="Z222" s="68">
        <v>23.0</v>
      </c>
      <c r="AA222" s="69">
        <v>1.0</v>
      </c>
      <c r="AB222" s="18" t="s">
        <v>1006</v>
      </c>
      <c r="AC222" s="68">
        <v>23.0</v>
      </c>
      <c r="AD222" s="69">
        <v>1.0</v>
      </c>
      <c r="AE222" s="69">
        <v>20.0</v>
      </c>
      <c r="AF222" s="70" t="s">
        <v>1387</v>
      </c>
      <c r="AG222" s="69">
        <v>420.0</v>
      </c>
      <c r="AH222" s="69">
        <v>85.0</v>
      </c>
      <c r="AI222" s="69">
        <v>48.0</v>
      </c>
      <c r="AJ222" s="29">
        <f t="shared" si="20"/>
        <v>109</v>
      </c>
      <c r="AK222" s="76">
        <f t="shared" si="21"/>
        <v>0.2595238095</v>
      </c>
      <c r="AL222" s="29">
        <f t="shared" si="22"/>
        <v>109</v>
      </c>
      <c r="AM222" s="71">
        <f t="shared" si="23"/>
        <v>0.2595</v>
      </c>
      <c r="AN222" s="71">
        <f t="shared" si="24"/>
        <v>0.3244</v>
      </c>
      <c r="AO222" s="72">
        <f t="shared" si="25"/>
        <v>21.22</v>
      </c>
      <c r="AP222" s="73">
        <f t="shared" si="26"/>
        <v>121548.16</v>
      </c>
      <c r="AQ222" s="3">
        <f t="shared" si="27"/>
        <v>289.400381</v>
      </c>
      <c r="AR222" s="18"/>
      <c r="AS222" s="18"/>
    </row>
    <row r="223" ht="14.25" customHeight="1">
      <c r="A223" s="68">
        <v>25.0</v>
      </c>
      <c r="B223" s="69">
        <v>1.0</v>
      </c>
      <c r="C223" s="18" t="s">
        <v>1008</v>
      </c>
      <c r="D223" s="68">
        <v>25.0</v>
      </c>
      <c r="E223" s="69">
        <v>1.0</v>
      </c>
      <c r="F223" s="69">
        <v>70.0</v>
      </c>
      <c r="G223" s="70" t="s">
        <v>1389</v>
      </c>
      <c r="H223" s="69">
        <v>87.0</v>
      </c>
      <c r="I223" s="69">
        <v>73.0</v>
      </c>
      <c r="J223" s="69">
        <v>1.0</v>
      </c>
      <c r="K223" s="29">
        <f t="shared" si="13"/>
        <v>73.5</v>
      </c>
      <c r="L223" s="71">
        <f t="shared" si="14"/>
        <v>0.8448</v>
      </c>
      <c r="M223" s="71">
        <f t="shared" si="15"/>
        <v>1</v>
      </c>
      <c r="N223" s="72">
        <f t="shared" si="16"/>
        <v>44.1</v>
      </c>
      <c r="O223" s="8">
        <f t="shared" si="17"/>
        <v>252604.8</v>
      </c>
      <c r="P223" s="73"/>
      <c r="Q223" s="22">
        <v>727.0</v>
      </c>
      <c r="R223" s="49">
        <v>1.0</v>
      </c>
      <c r="S223" s="74"/>
      <c r="T223" s="75" t="s">
        <v>1390</v>
      </c>
      <c r="U223" s="3">
        <f t="shared" ref="U223:W223" si="236">SUMIF($A$13:$A$2340,$Q223,H$13:H$2340)</f>
        <v>2981</v>
      </c>
      <c r="V223" s="3">
        <f t="shared" si="236"/>
        <v>371</v>
      </c>
      <c r="W223" s="3">
        <f t="shared" si="236"/>
        <v>170</v>
      </c>
      <c r="X223" s="3">
        <f t="shared" si="19"/>
        <v>314409.92</v>
      </c>
      <c r="Y223" s="3"/>
      <c r="Z223" s="68">
        <v>25.0</v>
      </c>
      <c r="AA223" s="69">
        <v>1.0</v>
      </c>
      <c r="AB223" s="18" t="s">
        <v>1008</v>
      </c>
      <c r="AC223" s="68">
        <v>25.0</v>
      </c>
      <c r="AD223" s="69">
        <v>1.0</v>
      </c>
      <c r="AE223" s="69">
        <v>70.0</v>
      </c>
      <c r="AF223" s="70" t="s">
        <v>1389</v>
      </c>
      <c r="AG223" s="69">
        <v>87.0</v>
      </c>
      <c r="AH223" s="69">
        <v>73.0</v>
      </c>
      <c r="AI223" s="69">
        <v>1.0</v>
      </c>
      <c r="AJ223" s="29">
        <f t="shared" si="20"/>
        <v>73.5</v>
      </c>
      <c r="AK223" s="76">
        <f t="shared" si="21"/>
        <v>0.8448275862</v>
      </c>
      <c r="AL223" s="29">
        <f t="shared" si="22"/>
        <v>73.5</v>
      </c>
      <c r="AM223" s="71">
        <f t="shared" si="23"/>
        <v>0.8448</v>
      </c>
      <c r="AN223" s="71">
        <f t="shared" si="24"/>
        <v>1</v>
      </c>
      <c r="AO223" s="72">
        <f t="shared" si="25"/>
        <v>44.1</v>
      </c>
      <c r="AP223" s="73">
        <f t="shared" si="26"/>
        <v>252604.8</v>
      </c>
      <c r="AQ223" s="3">
        <f t="shared" si="27"/>
        <v>2903.503448</v>
      </c>
      <c r="AR223" s="18"/>
      <c r="AS223" s="18"/>
    </row>
    <row r="224" ht="14.25" customHeight="1">
      <c r="A224" s="68">
        <v>31.0</v>
      </c>
      <c r="B224" s="69">
        <v>1.0</v>
      </c>
      <c r="C224" s="18" t="s">
        <v>1010</v>
      </c>
      <c r="D224" s="68">
        <v>31.0</v>
      </c>
      <c r="E224" s="69">
        <v>1.0</v>
      </c>
      <c r="F224" s="69">
        <v>11.0</v>
      </c>
      <c r="G224" s="70" t="s">
        <v>1391</v>
      </c>
      <c r="H224" s="69">
        <v>746.0</v>
      </c>
      <c r="I224" s="69">
        <v>236.0</v>
      </c>
      <c r="J224" s="69">
        <v>53.0</v>
      </c>
      <c r="K224" s="29">
        <f t="shared" si="13"/>
        <v>262.5</v>
      </c>
      <c r="L224" s="71">
        <f t="shared" si="14"/>
        <v>0.3519</v>
      </c>
      <c r="M224" s="71">
        <f t="shared" si="15"/>
        <v>0.4399</v>
      </c>
      <c r="N224" s="72">
        <f t="shared" si="16"/>
        <v>69.28</v>
      </c>
      <c r="O224" s="8">
        <f t="shared" si="17"/>
        <v>396835.84</v>
      </c>
      <c r="P224" s="73"/>
      <c r="Q224" s="22">
        <v>728.0</v>
      </c>
      <c r="R224" s="49">
        <v>1.0</v>
      </c>
      <c r="S224" s="74"/>
      <c r="T224" s="75" t="s">
        <v>1392</v>
      </c>
      <c r="U224" s="3">
        <f t="shared" ref="U224:W224" si="237">SUMIF($A$13:$A$2340,$Q224,H$13:H$2340)</f>
        <v>13464</v>
      </c>
      <c r="V224" s="3">
        <f t="shared" si="237"/>
        <v>1269</v>
      </c>
      <c r="W224" s="3">
        <f t="shared" si="237"/>
        <v>394</v>
      </c>
      <c r="X224" s="3">
        <f t="shared" si="19"/>
        <v>816526.4</v>
      </c>
      <c r="Y224" s="3"/>
      <c r="Z224" s="68">
        <v>31.0</v>
      </c>
      <c r="AA224" s="69">
        <v>1.0</v>
      </c>
      <c r="AB224" s="18" t="s">
        <v>1010</v>
      </c>
      <c r="AC224" s="68">
        <v>31.0</v>
      </c>
      <c r="AD224" s="69">
        <v>1.0</v>
      </c>
      <c r="AE224" s="69">
        <v>11.0</v>
      </c>
      <c r="AF224" s="70" t="s">
        <v>1391</v>
      </c>
      <c r="AG224" s="69">
        <v>746.0</v>
      </c>
      <c r="AH224" s="69">
        <v>236.0</v>
      </c>
      <c r="AI224" s="69">
        <v>53.0</v>
      </c>
      <c r="AJ224" s="29">
        <f t="shared" si="20"/>
        <v>262.5</v>
      </c>
      <c r="AK224" s="76">
        <f t="shared" si="21"/>
        <v>0.3518766756</v>
      </c>
      <c r="AL224" s="29">
        <f t="shared" si="22"/>
        <v>262.5</v>
      </c>
      <c r="AM224" s="71">
        <f t="shared" si="23"/>
        <v>0.3519</v>
      </c>
      <c r="AN224" s="71">
        <f t="shared" si="24"/>
        <v>0.4399</v>
      </c>
      <c r="AO224" s="72">
        <f t="shared" si="25"/>
        <v>69.28</v>
      </c>
      <c r="AP224" s="73">
        <f t="shared" si="26"/>
        <v>396835.84</v>
      </c>
      <c r="AQ224" s="3">
        <f t="shared" si="27"/>
        <v>531.9515282</v>
      </c>
      <c r="AR224" s="18"/>
      <c r="AS224" s="18"/>
    </row>
    <row r="225" ht="14.25" customHeight="1">
      <c r="A225" s="68">
        <v>31.0</v>
      </c>
      <c r="B225" s="69">
        <v>1.0</v>
      </c>
      <c r="C225" s="18" t="s">
        <v>1010</v>
      </c>
      <c r="D225" s="68">
        <v>31.0</v>
      </c>
      <c r="E225" s="69">
        <v>1.0</v>
      </c>
      <c r="F225" s="69">
        <v>15.0</v>
      </c>
      <c r="G225" s="70" t="s">
        <v>1393</v>
      </c>
      <c r="H225" s="69">
        <v>1126.0</v>
      </c>
      <c r="I225" s="69">
        <v>336.0</v>
      </c>
      <c r="J225" s="69">
        <v>99.0</v>
      </c>
      <c r="K225" s="29">
        <f t="shared" si="13"/>
        <v>385.5</v>
      </c>
      <c r="L225" s="71">
        <f t="shared" si="14"/>
        <v>0.3424</v>
      </c>
      <c r="M225" s="71">
        <f t="shared" si="15"/>
        <v>0.428</v>
      </c>
      <c r="N225" s="72">
        <f t="shared" si="16"/>
        <v>99</v>
      </c>
      <c r="O225" s="8">
        <f t="shared" si="17"/>
        <v>567072</v>
      </c>
      <c r="P225" s="73"/>
      <c r="Q225" s="22">
        <v>738.0</v>
      </c>
      <c r="R225" s="49">
        <v>1.0</v>
      </c>
      <c r="S225" s="74"/>
      <c r="T225" s="75" t="s">
        <v>1394</v>
      </c>
      <c r="U225" s="3">
        <f t="shared" ref="U225:W225" si="238">SUMIF($A$13:$A$2340,$Q225,H$13:H$2340)</f>
        <v>1065</v>
      </c>
      <c r="V225" s="3">
        <f t="shared" si="238"/>
        <v>115</v>
      </c>
      <c r="W225" s="3">
        <f t="shared" si="238"/>
        <v>76</v>
      </c>
      <c r="X225" s="3">
        <f t="shared" si="19"/>
        <v>94454.72</v>
      </c>
      <c r="Y225" s="3"/>
      <c r="Z225" s="68">
        <v>31.0</v>
      </c>
      <c r="AA225" s="69">
        <v>1.0</v>
      </c>
      <c r="AB225" s="18" t="s">
        <v>1010</v>
      </c>
      <c r="AC225" s="68">
        <v>31.0</v>
      </c>
      <c r="AD225" s="69">
        <v>1.0</v>
      </c>
      <c r="AE225" s="69">
        <v>15.0</v>
      </c>
      <c r="AF225" s="70" t="s">
        <v>1393</v>
      </c>
      <c r="AG225" s="69">
        <v>1126.0</v>
      </c>
      <c r="AH225" s="69">
        <v>336.0</v>
      </c>
      <c r="AI225" s="69">
        <v>99.0</v>
      </c>
      <c r="AJ225" s="29">
        <f t="shared" si="20"/>
        <v>385.5</v>
      </c>
      <c r="AK225" s="76">
        <f t="shared" si="21"/>
        <v>0.3423623446</v>
      </c>
      <c r="AL225" s="29">
        <f t="shared" si="22"/>
        <v>385.5</v>
      </c>
      <c r="AM225" s="71">
        <f t="shared" si="23"/>
        <v>0.3424</v>
      </c>
      <c r="AN225" s="71">
        <f t="shared" si="24"/>
        <v>0.428</v>
      </c>
      <c r="AO225" s="72">
        <f t="shared" si="25"/>
        <v>99</v>
      </c>
      <c r="AP225" s="73">
        <f t="shared" si="26"/>
        <v>567072</v>
      </c>
      <c r="AQ225" s="3">
        <f t="shared" si="27"/>
        <v>503.616341</v>
      </c>
      <c r="AR225" s="18"/>
      <c r="AS225" s="18"/>
    </row>
    <row r="226" ht="14.25" customHeight="1">
      <c r="A226" s="68">
        <v>31.0</v>
      </c>
      <c r="B226" s="69">
        <v>1.0</v>
      </c>
      <c r="C226" s="18" t="s">
        <v>1010</v>
      </c>
      <c r="D226" s="68">
        <v>31.0</v>
      </c>
      <c r="E226" s="69">
        <v>1.0</v>
      </c>
      <c r="F226" s="69">
        <v>16.0</v>
      </c>
      <c r="G226" s="70" t="s">
        <v>1395</v>
      </c>
      <c r="H226" s="69">
        <v>307.0</v>
      </c>
      <c r="I226" s="69">
        <v>61.0</v>
      </c>
      <c r="J226" s="69">
        <v>27.0</v>
      </c>
      <c r="K226" s="29">
        <f t="shared" si="13"/>
        <v>74.5</v>
      </c>
      <c r="L226" s="71">
        <f t="shared" si="14"/>
        <v>0.2427</v>
      </c>
      <c r="M226" s="71">
        <f t="shared" si="15"/>
        <v>0.3034</v>
      </c>
      <c r="N226" s="72">
        <f t="shared" si="16"/>
        <v>13.56</v>
      </c>
      <c r="O226" s="8">
        <f t="shared" si="17"/>
        <v>77671.68</v>
      </c>
      <c r="P226" s="73"/>
      <c r="Q226" s="22">
        <v>739.0</v>
      </c>
      <c r="R226" s="49">
        <v>1.0</v>
      </c>
      <c r="S226" s="74"/>
      <c r="T226" s="75" t="s">
        <v>1396</v>
      </c>
      <c r="U226" s="3">
        <f t="shared" ref="U226:W226" si="239">SUMIF($A$13:$A$2340,$Q226,H$13:H$2340)</f>
        <v>720</v>
      </c>
      <c r="V226" s="3">
        <f t="shared" si="239"/>
        <v>45</v>
      </c>
      <c r="W226" s="3">
        <f t="shared" si="239"/>
        <v>56</v>
      </c>
      <c r="X226" s="3">
        <f t="shared" si="19"/>
        <v>34425.28</v>
      </c>
      <c r="Y226" s="3"/>
      <c r="Z226" s="68">
        <v>31.0</v>
      </c>
      <c r="AA226" s="69">
        <v>1.0</v>
      </c>
      <c r="AB226" s="18" t="s">
        <v>1010</v>
      </c>
      <c r="AC226" s="68">
        <v>31.0</v>
      </c>
      <c r="AD226" s="69">
        <v>1.0</v>
      </c>
      <c r="AE226" s="69">
        <v>16.0</v>
      </c>
      <c r="AF226" s="70" t="s">
        <v>1395</v>
      </c>
      <c r="AG226" s="69">
        <v>307.0</v>
      </c>
      <c r="AH226" s="69">
        <v>61.0</v>
      </c>
      <c r="AI226" s="69">
        <v>27.0</v>
      </c>
      <c r="AJ226" s="29">
        <f t="shared" si="20"/>
        <v>74.5</v>
      </c>
      <c r="AK226" s="76">
        <f t="shared" si="21"/>
        <v>0.2426710098</v>
      </c>
      <c r="AL226" s="29">
        <f t="shared" si="22"/>
        <v>74.5</v>
      </c>
      <c r="AM226" s="71">
        <f t="shared" si="23"/>
        <v>0.2427</v>
      </c>
      <c r="AN226" s="71">
        <f t="shared" si="24"/>
        <v>0.3034</v>
      </c>
      <c r="AO226" s="72">
        <f t="shared" si="25"/>
        <v>13.56</v>
      </c>
      <c r="AP226" s="73">
        <f t="shared" si="26"/>
        <v>77671.68</v>
      </c>
      <c r="AQ226" s="3">
        <f t="shared" si="27"/>
        <v>253.002215</v>
      </c>
      <c r="AR226" s="18"/>
      <c r="AS226" s="18"/>
    </row>
    <row r="227" ht="14.25" customHeight="1">
      <c r="A227" s="68">
        <v>31.0</v>
      </c>
      <c r="B227" s="69">
        <v>1.0</v>
      </c>
      <c r="C227" s="18" t="s">
        <v>1010</v>
      </c>
      <c r="D227" s="68">
        <v>31.0</v>
      </c>
      <c r="E227" s="69">
        <v>1.0</v>
      </c>
      <c r="F227" s="69">
        <v>20.0</v>
      </c>
      <c r="G227" s="70" t="s">
        <v>1397</v>
      </c>
      <c r="H227" s="69">
        <v>1454.0</v>
      </c>
      <c r="I227" s="69">
        <v>287.0</v>
      </c>
      <c r="J227" s="69">
        <v>115.0</v>
      </c>
      <c r="K227" s="29">
        <f t="shared" si="13"/>
        <v>344.5</v>
      </c>
      <c r="L227" s="71">
        <f t="shared" si="14"/>
        <v>0.2369</v>
      </c>
      <c r="M227" s="71">
        <f t="shared" si="15"/>
        <v>0.2961</v>
      </c>
      <c r="N227" s="72">
        <f t="shared" si="16"/>
        <v>61.2</v>
      </c>
      <c r="O227" s="8">
        <f t="shared" si="17"/>
        <v>350553.6</v>
      </c>
      <c r="P227" s="73"/>
      <c r="Q227" s="22">
        <v>740.0</v>
      </c>
      <c r="R227" s="49">
        <v>1.0</v>
      </c>
      <c r="S227" s="74"/>
      <c r="T227" s="75" t="s">
        <v>1398</v>
      </c>
      <c r="U227" s="3">
        <f t="shared" ref="U227:W227" si="240">SUMIF($A$13:$A$2340,$Q227,H$13:H$2340)</f>
        <v>1269</v>
      </c>
      <c r="V227" s="3">
        <f t="shared" si="240"/>
        <v>250</v>
      </c>
      <c r="W227" s="3">
        <f t="shared" si="240"/>
        <v>126</v>
      </c>
      <c r="X227" s="3">
        <f t="shared" si="19"/>
        <v>341102.4</v>
      </c>
      <c r="Y227" s="3"/>
      <c r="Z227" s="68">
        <v>31.0</v>
      </c>
      <c r="AA227" s="69">
        <v>1.0</v>
      </c>
      <c r="AB227" s="18" t="s">
        <v>1010</v>
      </c>
      <c r="AC227" s="68">
        <v>31.0</v>
      </c>
      <c r="AD227" s="69">
        <v>1.0</v>
      </c>
      <c r="AE227" s="69">
        <v>20.0</v>
      </c>
      <c r="AF227" s="70" t="s">
        <v>1397</v>
      </c>
      <c r="AG227" s="69">
        <v>1454.0</v>
      </c>
      <c r="AH227" s="69">
        <v>287.0</v>
      </c>
      <c r="AI227" s="69">
        <v>115.0</v>
      </c>
      <c r="AJ227" s="29">
        <f t="shared" si="20"/>
        <v>344.5</v>
      </c>
      <c r="AK227" s="76">
        <f t="shared" si="21"/>
        <v>0.2369325997</v>
      </c>
      <c r="AL227" s="29">
        <f t="shared" si="22"/>
        <v>344.5</v>
      </c>
      <c r="AM227" s="71">
        <f t="shared" si="23"/>
        <v>0.2369</v>
      </c>
      <c r="AN227" s="71">
        <f t="shared" si="24"/>
        <v>0.2961</v>
      </c>
      <c r="AO227" s="72">
        <f t="shared" si="25"/>
        <v>61.2</v>
      </c>
      <c r="AP227" s="73">
        <f t="shared" si="26"/>
        <v>350553.6</v>
      </c>
      <c r="AQ227" s="3">
        <f t="shared" si="27"/>
        <v>241.096011</v>
      </c>
      <c r="AR227" s="18"/>
      <c r="AS227" s="18"/>
    </row>
    <row r="228" ht="14.25" customHeight="1">
      <c r="A228" s="68">
        <v>31.0</v>
      </c>
      <c r="B228" s="69">
        <v>1.0</v>
      </c>
      <c r="C228" s="18" t="s">
        <v>1010</v>
      </c>
      <c r="D228" s="68">
        <v>31.0</v>
      </c>
      <c r="E228" s="69">
        <v>1.0</v>
      </c>
      <c r="F228" s="69">
        <v>22.0</v>
      </c>
      <c r="G228" s="70" t="s">
        <v>1399</v>
      </c>
      <c r="H228" s="69">
        <v>62.0</v>
      </c>
      <c r="I228" s="69">
        <v>26.0</v>
      </c>
      <c r="J228" s="69">
        <v>5.0</v>
      </c>
      <c r="K228" s="29">
        <f t="shared" si="13"/>
        <v>28.5</v>
      </c>
      <c r="L228" s="71">
        <f t="shared" si="14"/>
        <v>0.4597</v>
      </c>
      <c r="M228" s="71">
        <f t="shared" si="15"/>
        <v>0.5746</v>
      </c>
      <c r="N228" s="72">
        <f t="shared" si="16"/>
        <v>9.83</v>
      </c>
      <c r="O228" s="8">
        <f t="shared" si="17"/>
        <v>56306.24</v>
      </c>
      <c r="P228" s="73"/>
      <c r="Q228" s="22">
        <v>741.0</v>
      </c>
      <c r="R228" s="49">
        <v>1.0</v>
      </c>
      <c r="S228" s="74"/>
      <c r="T228" s="75" t="s">
        <v>1400</v>
      </c>
      <c r="U228" s="3">
        <f t="shared" ref="U228:W228" si="241">SUMIF($A$13:$A$2340,$Q228,H$13:H$2340)</f>
        <v>898</v>
      </c>
      <c r="V228" s="3">
        <f t="shared" si="241"/>
        <v>122</v>
      </c>
      <c r="W228" s="3">
        <f t="shared" si="241"/>
        <v>79</v>
      </c>
      <c r="X228" s="3">
        <f t="shared" si="19"/>
        <v>126703.36</v>
      </c>
      <c r="Y228" s="3"/>
      <c r="Z228" s="68">
        <v>31.0</v>
      </c>
      <c r="AA228" s="69">
        <v>1.0</v>
      </c>
      <c r="AB228" s="18" t="s">
        <v>1010</v>
      </c>
      <c r="AC228" s="68">
        <v>31.0</v>
      </c>
      <c r="AD228" s="69">
        <v>1.0</v>
      </c>
      <c r="AE228" s="69">
        <v>22.0</v>
      </c>
      <c r="AF228" s="70" t="s">
        <v>1399</v>
      </c>
      <c r="AG228" s="69">
        <v>62.0</v>
      </c>
      <c r="AH228" s="69">
        <v>26.0</v>
      </c>
      <c r="AI228" s="69">
        <v>5.0</v>
      </c>
      <c r="AJ228" s="29">
        <f t="shared" si="20"/>
        <v>28.5</v>
      </c>
      <c r="AK228" s="76">
        <f t="shared" si="21"/>
        <v>0.4596774194</v>
      </c>
      <c r="AL228" s="29">
        <f t="shared" si="22"/>
        <v>28.5</v>
      </c>
      <c r="AM228" s="71">
        <f t="shared" si="23"/>
        <v>0.4597</v>
      </c>
      <c r="AN228" s="71">
        <f t="shared" si="24"/>
        <v>0.5746</v>
      </c>
      <c r="AO228" s="72">
        <f t="shared" si="25"/>
        <v>9.83</v>
      </c>
      <c r="AP228" s="73">
        <f t="shared" si="26"/>
        <v>56306.24</v>
      </c>
      <c r="AQ228" s="3">
        <f t="shared" si="27"/>
        <v>908.1651613</v>
      </c>
      <c r="AR228" s="18"/>
      <c r="AS228" s="18"/>
    </row>
    <row r="229" ht="14.25" customHeight="1">
      <c r="A229" s="68">
        <v>31.0</v>
      </c>
      <c r="B229" s="69">
        <v>1.0</v>
      </c>
      <c r="C229" s="18" t="s">
        <v>1010</v>
      </c>
      <c r="D229" s="68">
        <v>31.0</v>
      </c>
      <c r="E229" s="69">
        <v>1.0</v>
      </c>
      <c r="F229" s="69">
        <v>30.0</v>
      </c>
      <c r="G229" s="70" t="s">
        <v>1401</v>
      </c>
      <c r="H229" s="69">
        <v>112.0</v>
      </c>
      <c r="I229" s="69">
        <v>58.0</v>
      </c>
      <c r="J229" s="69">
        <v>11.0</v>
      </c>
      <c r="K229" s="29">
        <f t="shared" si="13"/>
        <v>63.5</v>
      </c>
      <c r="L229" s="71">
        <f t="shared" si="14"/>
        <v>0.567</v>
      </c>
      <c r="M229" s="71">
        <f t="shared" si="15"/>
        <v>0.7088</v>
      </c>
      <c r="N229" s="72">
        <f t="shared" si="16"/>
        <v>27.01</v>
      </c>
      <c r="O229" s="8">
        <f t="shared" si="17"/>
        <v>154713.28</v>
      </c>
      <c r="P229" s="73"/>
      <c r="Q229" s="22">
        <v>742.0</v>
      </c>
      <c r="R229" s="49">
        <v>1.0</v>
      </c>
      <c r="S229" s="74"/>
      <c r="T229" s="75" t="s">
        <v>1402</v>
      </c>
      <c r="U229" s="3">
        <f t="shared" ref="U229:W229" si="242">SUMIF($A$13:$A$2340,$Q229,H$13:H$2340)</f>
        <v>9628</v>
      </c>
      <c r="V229" s="3">
        <f t="shared" si="242"/>
        <v>4910</v>
      </c>
      <c r="W229" s="3">
        <f t="shared" si="242"/>
        <v>550</v>
      </c>
      <c r="X229" s="3">
        <f t="shared" si="19"/>
        <v>12737009.92</v>
      </c>
      <c r="Y229" s="3"/>
      <c r="Z229" s="68">
        <v>31.0</v>
      </c>
      <c r="AA229" s="69">
        <v>1.0</v>
      </c>
      <c r="AB229" s="18" t="s">
        <v>1010</v>
      </c>
      <c r="AC229" s="68">
        <v>31.0</v>
      </c>
      <c r="AD229" s="69">
        <v>1.0</v>
      </c>
      <c r="AE229" s="69">
        <v>30.0</v>
      </c>
      <c r="AF229" s="70" t="s">
        <v>1401</v>
      </c>
      <c r="AG229" s="69">
        <v>112.0</v>
      </c>
      <c r="AH229" s="69">
        <v>58.0</v>
      </c>
      <c r="AI229" s="69">
        <v>11.0</v>
      </c>
      <c r="AJ229" s="29">
        <f t="shared" si="20"/>
        <v>63.5</v>
      </c>
      <c r="AK229" s="76">
        <f t="shared" si="21"/>
        <v>0.5669642857</v>
      </c>
      <c r="AL229" s="29">
        <f t="shared" si="22"/>
        <v>63.5</v>
      </c>
      <c r="AM229" s="71">
        <f t="shared" si="23"/>
        <v>0.567</v>
      </c>
      <c r="AN229" s="71">
        <f t="shared" si="24"/>
        <v>0.7088</v>
      </c>
      <c r="AO229" s="72">
        <f t="shared" si="25"/>
        <v>27.01</v>
      </c>
      <c r="AP229" s="73">
        <f t="shared" si="26"/>
        <v>154713.28</v>
      </c>
      <c r="AQ229" s="3">
        <f t="shared" si="27"/>
        <v>1381.368571</v>
      </c>
      <c r="AR229" s="18"/>
      <c r="AS229" s="18"/>
    </row>
    <row r="230" ht="14.25" customHeight="1">
      <c r="A230" s="68">
        <v>31.0</v>
      </c>
      <c r="B230" s="69">
        <v>1.0</v>
      </c>
      <c r="C230" s="18" t="s">
        <v>1010</v>
      </c>
      <c r="D230" s="68">
        <v>31.0</v>
      </c>
      <c r="E230" s="69">
        <v>1.0</v>
      </c>
      <c r="F230" s="69">
        <v>40.0</v>
      </c>
      <c r="G230" s="70" t="s">
        <v>1403</v>
      </c>
      <c r="H230" s="69">
        <v>187.0</v>
      </c>
      <c r="I230" s="69">
        <v>104.0</v>
      </c>
      <c r="J230" s="69">
        <v>22.0</v>
      </c>
      <c r="K230" s="29">
        <f t="shared" si="13"/>
        <v>115</v>
      </c>
      <c r="L230" s="71">
        <f t="shared" si="14"/>
        <v>0.615</v>
      </c>
      <c r="M230" s="71">
        <f t="shared" si="15"/>
        <v>0.7688</v>
      </c>
      <c r="N230" s="72">
        <f t="shared" si="16"/>
        <v>53.05</v>
      </c>
      <c r="O230" s="8">
        <f t="shared" si="17"/>
        <v>303870.4</v>
      </c>
      <c r="P230" s="73"/>
      <c r="Q230" s="22">
        <v>743.0</v>
      </c>
      <c r="R230" s="49">
        <v>1.0</v>
      </c>
      <c r="S230" s="74"/>
      <c r="T230" s="75" t="s">
        <v>1404</v>
      </c>
      <c r="U230" s="3">
        <f t="shared" ref="U230:W230" si="243">SUMIF($A$13:$A$2340,$Q230,H$13:H$2340)</f>
        <v>1028</v>
      </c>
      <c r="V230" s="3">
        <f t="shared" si="243"/>
        <v>186</v>
      </c>
      <c r="W230" s="3">
        <f t="shared" si="243"/>
        <v>95</v>
      </c>
      <c r="X230" s="3">
        <f t="shared" si="19"/>
        <v>233129.6</v>
      </c>
      <c r="Y230" s="3"/>
      <c r="Z230" s="68">
        <v>31.0</v>
      </c>
      <c r="AA230" s="69">
        <v>1.0</v>
      </c>
      <c r="AB230" s="18" t="s">
        <v>1010</v>
      </c>
      <c r="AC230" s="68">
        <v>31.0</v>
      </c>
      <c r="AD230" s="69">
        <v>1.0</v>
      </c>
      <c r="AE230" s="69">
        <v>40.0</v>
      </c>
      <c r="AF230" s="70" t="s">
        <v>1403</v>
      </c>
      <c r="AG230" s="69">
        <v>187.0</v>
      </c>
      <c r="AH230" s="69">
        <v>104.0</v>
      </c>
      <c r="AI230" s="69">
        <v>22.0</v>
      </c>
      <c r="AJ230" s="29">
        <f t="shared" si="20"/>
        <v>115</v>
      </c>
      <c r="AK230" s="76">
        <f t="shared" si="21"/>
        <v>0.614973262</v>
      </c>
      <c r="AL230" s="29">
        <f t="shared" si="22"/>
        <v>115</v>
      </c>
      <c r="AM230" s="71">
        <f t="shared" si="23"/>
        <v>0.615</v>
      </c>
      <c r="AN230" s="71">
        <f t="shared" si="24"/>
        <v>0.7688</v>
      </c>
      <c r="AO230" s="72">
        <f t="shared" si="25"/>
        <v>53.05</v>
      </c>
      <c r="AP230" s="73">
        <f t="shared" si="26"/>
        <v>303870.4</v>
      </c>
      <c r="AQ230" s="3">
        <f t="shared" si="27"/>
        <v>1624.975401</v>
      </c>
      <c r="AR230" s="18"/>
      <c r="AS230" s="18"/>
    </row>
    <row r="231" ht="14.25" customHeight="1">
      <c r="A231" s="68">
        <v>31.0</v>
      </c>
      <c r="B231" s="69">
        <v>1.0</v>
      </c>
      <c r="C231" s="18" t="s">
        <v>1010</v>
      </c>
      <c r="D231" s="68">
        <v>31.0</v>
      </c>
      <c r="E231" s="69">
        <v>1.0</v>
      </c>
      <c r="F231" s="69">
        <v>50.0</v>
      </c>
      <c r="G231" s="70" t="s">
        <v>1405</v>
      </c>
      <c r="H231" s="69">
        <v>119.0</v>
      </c>
      <c r="I231" s="69">
        <v>70.0</v>
      </c>
      <c r="J231" s="69">
        <v>15.0</v>
      </c>
      <c r="K231" s="29">
        <f t="shared" si="13"/>
        <v>77.5</v>
      </c>
      <c r="L231" s="71">
        <f t="shared" si="14"/>
        <v>0.6513</v>
      </c>
      <c r="M231" s="71">
        <f t="shared" si="15"/>
        <v>0.8141</v>
      </c>
      <c r="N231" s="72">
        <f t="shared" si="16"/>
        <v>37.86</v>
      </c>
      <c r="O231" s="8">
        <f t="shared" si="17"/>
        <v>216862.08</v>
      </c>
      <c r="P231" s="73"/>
      <c r="Q231" s="22">
        <v>745.0</v>
      </c>
      <c r="R231" s="49">
        <v>1.0</v>
      </c>
      <c r="S231" s="74"/>
      <c r="T231" s="75" t="s">
        <v>1406</v>
      </c>
      <c r="U231" s="3">
        <f t="shared" ref="U231:W231" si="244">SUMIF($A$13:$A$2340,$Q231,H$13:H$2340)</f>
        <v>1786</v>
      </c>
      <c r="V231" s="3">
        <f t="shared" si="244"/>
        <v>184</v>
      </c>
      <c r="W231" s="3">
        <f t="shared" si="244"/>
        <v>134</v>
      </c>
      <c r="X231" s="3">
        <f t="shared" si="19"/>
        <v>162446.08</v>
      </c>
      <c r="Y231" s="3"/>
      <c r="Z231" s="68">
        <v>31.0</v>
      </c>
      <c r="AA231" s="69">
        <v>1.0</v>
      </c>
      <c r="AB231" s="18" t="s">
        <v>1010</v>
      </c>
      <c r="AC231" s="68">
        <v>31.0</v>
      </c>
      <c r="AD231" s="69">
        <v>1.0</v>
      </c>
      <c r="AE231" s="69">
        <v>50.0</v>
      </c>
      <c r="AF231" s="70" t="s">
        <v>1405</v>
      </c>
      <c r="AG231" s="69">
        <v>119.0</v>
      </c>
      <c r="AH231" s="69">
        <v>70.0</v>
      </c>
      <c r="AI231" s="69">
        <v>15.0</v>
      </c>
      <c r="AJ231" s="29">
        <f t="shared" si="20"/>
        <v>77.5</v>
      </c>
      <c r="AK231" s="76">
        <f t="shared" si="21"/>
        <v>0.6512605042</v>
      </c>
      <c r="AL231" s="29">
        <f t="shared" si="22"/>
        <v>77.5</v>
      </c>
      <c r="AM231" s="71">
        <f t="shared" si="23"/>
        <v>0.6513</v>
      </c>
      <c r="AN231" s="71">
        <f t="shared" si="24"/>
        <v>0.8141</v>
      </c>
      <c r="AO231" s="72">
        <f t="shared" si="25"/>
        <v>37.86</v>
      </c>
      <c r="AP231" s="73">
        <f t="shared" si="26"/>
        <v>216862.08</v>
      </c>
      <c r="AQ231" s="3">
        <f t="shared" si="27"/>
        <v>1822.37042</v>
      </c>
      <c r="AR231" s="18"/>
      <c r="AS231" s="18"/>
    </row>
    <row r="232" ht="14.25" customHeight="1">
      <c r="A232" s="68">
        <v>31.0</v>
      </c>
      <c r="B232" s="69">
        <v>1.0</v>
      </c>
      <c r="C232" s="18" t="s">
        <v>1010</v>
      </c>
      <c r="D232" s="68">
        <v>31.0</v>
      </c>
      <c r="E232" s="69">
        <v>1.0</v>
      </c>
      <c r="F232" s="69">
        <v>60.0</v>
      </c>
      <c r="G232" s="70" t="s">
        <v>1212</v>
      </c>
      <c r="H232" s="69">
        <v>340.0</v>
      </c>
      <c r="I232" s="69">
        <v>103.0</v>
      </c>
      <c r="J232" s="69">
        <v>24.0</v>
      </c>
      <c r="K232" s="29">
        <f t="shared" si="13"/>
        <v>115</v>
      </c>
      <c r="L232" s="71">
        <f t="shared" si="14"/>
        <v>0.3382</v>
      </c>
      <c r="M232" s="71">
        <f t="shared" si="15"/>
        <v>0.4228</v>
      </c>
      <c r="N232" s="72">
        <f t="shared" si="16"/>
        <v>29.17</v>
      </c>
      <c r="O232" s="8">
        <f t="shared" si="17"/>
        <v>167085.76</v>
      </c>
      <c r="P232" s="73"/>
      <c r="Q232" s="22">
        <v>748.0</v>
      </c>
      <c r="R232" s="49">
        <v>1.0</v>
      </c>
      <c r="S232" s="74"/>
      <c r="T232" s="75" t="s">
        <v>1407</v>
      </c>
      <c r="U232" s="3">
        <f t="shared" ref="U232:W232" si="245">SUMIF($A$13:$A$2340,$Q232,H$13:H$2340)</f>
        <v>4159</v>
      </c>
      <c r="V232" s="3">
        <f t="shared" si="245"/>
        <v>322</v>
      </c>
      <c r="W232" s="3">
        <f t="shared" si="245"/>
        <v>182</v>
      </c>
      <c r="X232" s="3">
        <f t="shared" si="19"/>
        <v>180775.68</v>
      </c>
      <c r="Y232" s="3"/>
      <c r="Z232" s="68">
        <v>31.0</v>
      </c>
      <c r="AA232" s="69">
        <v>1.0</v>
      </c>
      <c r="AB232" s="18" t="s">
        <v>1010</v>
      </c>
      <c r="AC232" s="68">
        <v>31.0</v>
      </c>
      <c r="AD232" s="69">
        <v>1.0</v>
      </c>
      <c r="AE232" s="69">
        <v>60.0</v>
      </c>
      <c r="AF232" s="70" t="s">
        <v>1212</v>
      </c>
      <c r="AG232" s="69">
        <v>340.0</v>
      </c>
      <c r="AH232" s="69">
        <v>103.0</v>
      </c>
      <c r="AI232" s="69">
        <v>24.0</v>
      </c>
      <c r="AJ232" s="29">
        <f t="shared" si="20"/>
        <v>115</v>
      </c>
      <c r="AK232" s="76">
        <f t="shared" si="21"/>
        <v>0.3382352941</v>
      </c>
      <c r="AL232" s="29">
        <f t="shared" si="22"/>
        <v>115</v>
      </c>
      <c r="AM232" s="71">
        <f t="shared" si="23"/>
        <v>0.3382</v>
      </c>
      <c r="AN232" s="71">
        <f t="shared" si="24"/>
        <v>0.4228</v>
      </c>
      <c r="AO232" s="72">
        <f t="shared" si="25"/>
        <v>29.17</v>
      </c>
      <c r="AP232" s="73">
        <f t="shared" si="26"/>
        <v>167085.76</v>
      </c>
      <c r="AQ232" s="3">
        <f t="shared" si="27"/>
        <v>491.4287059</v>
      </c>
      <c r="AR232" s="18"/>
      <c r="AS232" s="18"/>
    </row>
    <row r="233" ht="14.25" customHeight="1">
      <c r="A233" s="68">
        <v>31.0</v>
      </c>
      <c r="B233" s="69">
        <v>1.0</v>
      </c>
      <c r="C233" s="18" t="s">
        <v>1010</v>
      </c>
      <c r="D233" s="68">
        <v>31.0</v>
      </c>
      <c r="E233" s="69">
        <v>1.0</v>
      </c>
      <c r="F233" s="69">
        <v>70.0</v>
      </c>
      <c r="G233" s="70" t="s">
        <v>1408</v>
      </c>
      <c r="H233" s="69">
        <v>8.0</v>
      </c>
      <c r="I233" s="69">
        <v>5.0</v>
      </c>
      <c r="J233" s="69">
        <v>0.0</v>
      </c>
      <c r="K233" s="29">
        <f t="shared" si="13"/>
        <v>5</v>
      </c>
      <c r="L233" s="71">
        <f t="shared" si="14"/>
        <v>0.625</v>
      </c>
      <c r="M233" s="71">
        <f t="shared" si="15"/>
        <v>0.7813</v>
      </c>
      <c r="N233" s="72">
        <f t="shared" si="16"/>
        <v>2.34</v>
      </c>
      <c r="O233" s="8">
        <f t="shared" si="17"/>
        <v>13403.52</v>
      </c>
      <c r="P233" s="73"/>
      <c r="Q233" s="22">
        <v>750.0</v>
      </c>
      <c r="R233" s="49">
        <v>1.0</v>
      </c>
      <c r="S233" s="74"/>
      <c r="T233" s="75" t="s">
        <v>1409</v>
      </c>
      <c r="U233" s="3">
        <f t="shared" ref="U233:W233" si="246">SUMIF($A$13:$A$2340,$Q233,H$13:H$2340)</f>
        <v>2299</v>
      </c>
      <c r="V233" s="3">
        <f t="shared" si="246"/>
        <v>308</v>
      </c>
      <c r="W233" s="3">
        <f t="shared" si="246"/>
        <v>143</v>
      </c>
      <c r="X233" s="3">
        <f t="shared" si="19"/>
        <v>286342.72</v>
      </c>
      <c r="Y233" s="3"/>
      <c r="Z233" s="68">
        <v>31.0</v>
      </c>
      <c r="AA233" s="69">
        <v>1.0</v>
      </c>
      <c r="AB233" s="18" t="s">
        <v>1010</v>
      </c>
      <c r="AC233" s="68">
        <v>31.0</v>
      </c>
      <c r="AD233" s="69">
        <v>1.0</v>
      </c>
      <c r="AE233" s="69">
        <v>70.0</v>
      </c>
      <c r="AF233" s="70" t="s">
        <v>1408</v>
      </c>
      <c r="AG233" s="69">
        <v>8.0</v>
      </c>
      <c r="AH233" s="69">
        <v>5.0</v>
      </c>
      <c r="AI233" s="69">
        <v>0.0</v>
      </c>
      <c r="AJ233" s="29">
        <f t="shared" si="20"/>
        <v>5</v>
      </c>
      <c r="AK233" s="76">
        <f t="shared" si="21"/>
        <v>0.625</v>
      </c>
      <c r="AL233" s="29">
        <f t="shared" si="22"/>
        <v>5</v>
      </c>
      <c r="AM233" s="71">
        <f t="shared" si="23"/>
        <v>0.625</v>
      </c>
      <c r="AN233" s="71">
        <f t="shared" si="24"/>
        <v>0.7813</v>
      </c>
      <c r="AO233" s="72">
        <f t="shared" si="25"/>
        <v>2.34</v>
      </c>
      <c r="AP233" s="73">
        <f t="shared" si="26"/>
        <v>13403.52</v>
      </c>
      <c r="AQ233" s="3">
        <f t="shared" si="27"/>
        <v>1675.44</v>
      </c>
      <c r="AR233" s="18"/>
      <c r="AS233" s="18"/>
    </row>
    <row r="234" ht="14.25" customHeight="1">
      <c r="A234" s="68">
        <v>31.0</v>
      </c>
      <c r="B234" s="69">
        <v>1.0</v>
      </c>
      <c r="C234" s="18" t="s">
        <v>1010</v>
      </c>
      <c r="D234" s="68">
        <v>31.0</v>
      </c>
      <c r="E234" s="69">
        <v>1.0</v>
      </c>
      <c r="F234" s="69">
        <v>80.0</v>
      </c>
      <c r="G234" s="70" t="s">
        <v>1410</v>
      </c>
      <c r="H234" s="69">
        <v>129.0</v>
      </c>
      <c r="I234" s="69">
        <v>41.0</v>
      </c>
      <c r="J234" s="69">
        <v>17.0</v>
      </c>
      <c r="K234" s="29">
        <f t="shared" si="13"/>
        <v>49.5</v>
      </c>
      <c r="L234" s="71">
        <f t="shared" si="14"/>
        <v>0.3837</v>
      </c>
      <c r="M234" s="71">
        <f t="shared" si="15"/>
        <v>0.4796</v>
      </c>
      <c r="N234" s="72">
        <f t="shared" si="16"/>
        <v>14.24</v>
      </c>
      <c r="O234" s="8">
        <f t="shared" si="17"/>
        <v>81566.72</v>
      </c>
      <c r="P234" s="73"/>
      <c r="Q234" s="22">
        <v>756.0</v>
      </c>
      <c r="R234" s="49">
        <v>1.0</v>
      </c>
      <c r="S234" s="74"/>
      <c r="T234" s="75" t="s">
        <v>1411</v>
      </c>
      <c r="U234" s="3">
        <f t="shared" ref="U234:W234" si="247">SUMIF($A$13:$A$2340,$Q234,H$13:H$2340)</f>
        <v>796</v>
      </c>
      <c r="V234" s="3">
        <f t="shared" si="247"/>
        <v>134</v>
      </c>
      <c r="W234" s="3">
        <f t="shared" si="247"/>
        <v>80</v>
      </c>
      <c r="X234" s="3">
        <f t="shared" si="19"/>
        <v>163648.96</v>
      </c>
      <c r="Y234" s="3"/>
      <c r="Z234" s="68">
        <v>31.0</v>
      </c>
      <c r="AA234" s="69">
        <v>1.0</v>
      </c>
      <c r="AB234" s="18" t="s">
        <v>1010</v>
      </c>
      <c r="AC234" s="68">
        <v>31.0</v>
      </c>
      <c r="AD234" s="69">
        <v>1.0</v>
      </c>
      <c r="AE234" s="69">
        <v>80.0</v>
      </c>
      <c r="AF234" s="70" t="s">
        <v>1410</v>
      </c>
      <c r="AG234" s="69">
        <v>129.0</v>
      </c>
      <c r="AH234" s="69">
        <v>41.0</v>
      </c>
      <c r="AI234" s="69">
        <v>17.0</v>
      </c>
      <c r="AJ234" s="29">
        <f t="shared" si="20"/>
        <v>49.5</v>
      </c>
      <c r="AK234" s="76">
        <f t="shared" si="21"/>
        <v>0.3837209302</v>
      </c>
      <c r="AL234" s="29">
        <f t="shared" si="22"/>
        <v>49.5</v>
      </c>
      <c r="AM234" s="71">
        <f t="shared" si="23"/>
        <v>0.3837</v>
      </c>
      <c r="AN234" s="71">
        <f t="shared" si="24"/>
        <v>0.4796</v>
      </c>
      <c r="AO234" s="72">
        <f t="shared" si="25"/>
        <v>14.24</v>
      </c>
      <c r="AP234" s="73">
        <f t="shared" si="26"/>
        <v>81566.72</v>
      </c>
      <c r="AQ234" s="3">
        <f t="shared" si="27"/>
        <v>632.300155</v>
      </c>
      <c r="AR234" s="18"/>
      <c r="AS234" s="18"/>
    </row>
    <row r="235" ht="14.25" customHeight="1">
      <c r="A235" s="68">
        <v>31.0</v>
      </c>
      <c r="B235" s="69">
        <v>1.0</v>
      </c>
      <c r="C235" s="18" t="s">
        <v>1010</v>
      </c>
      <c r="D235" s="68">
        <v>31.0</v>
      </c>
      <c r="E235" s="69">
        <v>1.0</v>
      </c>
      <c r="F235" s="69">
        <v>100.0</v>
      </c>
      <c r="G235" s="70" t="s">
        <v>1412</v>
      </c>
      <c r="H235" s="69">
        <v>278.0</v>
      </c>
      <c r="I235" s="69">
        <v>65.0</v>
      </c>
      <c r="J235" s="69">
        <v>26.0</v>
      </c>
      <c r="K235" s="29">
        <f t="shared" si="13"/>
        <v>78</v>
      </c>
      <c r="L235" s="71">
        <f t="shared" si="14"/>
        <v>0.2806</v>
      </c>
      <c r="M235" s="71">
        <f t="shared" si="15"/>
        <v>0.3508</v>
      </c>
      <c r="N235" s="72">
        <f t="shared" si="16"/>
        <v>16.42</v>
      </c>
      <c r="O235" s="8">
        <f t="shared" si="17"/>
        <v>94053.76</v>
      </c>
      <c r="P235" s="73"/>
      <c r="Q235" s="22">
        <v>761.0</v>
      </c>
      <c r="R235" s="49">
        <v>1.0</v>
      </c>
      <c r="S235" s="74"/>
      <c r="T235" s="75" t="s">
        <v>1413</v>
      </c>
      <c r="U235" s="3">
        <f t="shared" ref="U235:W235" si="248">SUMIF($A$13:$A$2340,$Q235,H$13:H$2340)</f>
        <v>4903</v>
      </c>
      <c r="V235" s="3">
        <f t="shared" si="248"/>
        <v>1550</v>
      </c>
      <c r="W235" s="3">
        <f t="shared" si="248"/>
        <v>373</v>
      </c>
      <c r="X235" s="3">
        <f t="shared" si="19"/>
        <v>2881756.8</v>
      </c>
      <c r="Y235" s="3"/>
      <c r="Z235" s="68">
        <v>31.0</v>
      </c>
      <c r="AA235" s="69">
        <v>1.0</v>
      </c>
      <c r="AB235" s="18" t="s">
        <v>1010</v>
      </c>
      <c r="AC235" s="68">
        <v>31.0</v>
      </c>
      <c r="AD235" s="69">
        <v>1.0</v>
      </c>
      <c r="AE235" s="69">
        <v>100.0</v>
      </c>
      <c r="AF235" s="70" t="s">
        <v>1412</v>
      </c>
      <c r="AG235" s="69">
        <v>278.0</v>
      </c>
      <c r="AH235" s="69">
        <v>65.0</v>
      </c>
      <c r="AI235" s="69">
        <v>26.0</v>
      </c>
      <c r="AJ235" s="29">
        <f t="shared" si="20"/>
        <v>78</v>
      </c>
      <c r="AK235" s="76">
        <f t="shared" si="21"/>
        <v>0.2805755396</v>
      </c>
      <c r="AL235" s="29">
        <f t="shared" si="22"/>
        <v>78</v>
      </c>
      <c r="AM235" s="71">
        <f t="shared" si="23"/>
        <v>0.2806</v>
      </c>
      <c r="AN235" s="71">
        <f t="shared" si="24"/>
        <v>0.3508</v>
      </c>
      <c r="AO235" s="72">
        <f t="shared" si="25"/>
        <v>16.42</v>
      </c>
      <c r="AP235" s="73">
        <f t="shared" si="26"/>
        <v>94053.76</v>
      </c>
      <c r="AQ235" s="3">
        <f t="shared" si="27"/>
        <v>338.3228777</v>
      </c>
      <c r="AR235" s="18"/>
      <c r="AS235" s="18"/>
    </row>
    <row r="236" ht="14.25" customHeight="1">
      <c r="A236" s="68">
        <v>31.0</v>
      </c>
      <c r="B236" s="69">
        <v>1.0</v>
      </c>
      <c r="C236" s="18" t="s">
        <v>1010</v>
      </c>
      <c r="D236" s="68">
        <v>31.0</v>
      </c>
      <c r="E236" s="69">
        <v>1.0</v>
      </c>
      <c r="F236" s="69">
        <v>160.0</v>
      </c>
      <c r="G236" s="70" t="s">
        <v>1414</v>
      </c>
      <c r="H236" s="69">
        <v>47.0</v>
      </c>
      <c r="I236" s="69">
        <v>47.0</v>
      </c>
      <c r="J236" s="69">
        <v>0.0</v>
      </c>
      <c r="K236" s="29">
        <f t="shared" si="13"/>
        <v>47</v>
      </c>
      <c r="L236" s="71">
        <f t="shared" si="14"/>
        <v>1</v>
      </c>
      <c r="M236" s="71">
        <f t="shared" si="15"/>
        <v>1</v>
      </c>
      <c r="N236" s="72">
        <f t="shared" si="16"/>
        <v>28.2</v>
      </c>
      <c r="O236" s="8">
        <f t="shared" si="17"/>
        <v>161529.6</v>
      </c>
      <c r="P236" s="73"/>
      <c r="Q236" s="22">
        <v>763.0</v>
      </c>
      <c r="R236" s="49">
        <v>1.0</v>
      </c>
      <c r="S236" s="74"/>
      <c r="T236" s="75" t="s">
        <v>1415</v>
      </c>
      <c r="U236" s="3">
        <f t="shared" ref="U236:W236" si="249">SUMIF($A$13:$A$2340,$Q236,H$13:H$2340)</f>
        <v>894</v>
      </c>
      <c r="V236" s="3">
        <f t="shared" si="249"/>
        <v>179</v>
      </c>
      <c r="W236" s="3">
        <f t="shared" si="249"/>
        <v>39</v>
      </c>
      <c r="X236" s="3">
        <f t="shared" si="19"/>
        <v>191086.08</v>
      </c>
      <c r="Y236" s="3"/>
      <c r="Z236" s="68">
        <v>31.0</v>
      </c>
      <c r="AA236" s="69">
        <v>1.0</v>
      </c>
      <c r="AB236" s="18" t="s">
        <v>1010</v>
      </c>
      <c r="AC236" s="68">
        <v>31.0</v>
      </c>
      <c r="AD236" s="69">
        <v>1.0</v>
      </c>
      <c r="AE236" s="69">
        <v>160.0</v>
      </c>
      <c r="AF236" s="70" t="s">
        <v>1414</v>
      </c>
      <c r="AG236" s="69">
        <v>47.0</v>
      </c>
      <c r="AH236" s="69">
        <v>47.0</v>
      </c>
      <c r="AI236" s="69">
        <v>0.0</v>
      </c>
      <c r="AJ236" s="29">
        <f t="shared" si="20"/>
        <v>47</v>
      </c>
      <c r="AK236" s="76">
        <f t="shared" si="21"/>
        <v>1</v>
      </c>
      <c r="AL236" s="29">
        <f t="shared" si="22"/>
        <v>47</v>
      </c>
      <c r="AM236" s="71">
        <f t="shared" si="23"/>
        <v>1</v>
      </c>
      <c r="AN236" s="71">
        <f t="shared" si="24"/>
        <v>1</v>
      </c>
      <c r="AO236" s="72">
        <f t="shared" si="25"/>
        <v>28.2</v>
      </c>
      <c r="AP236" s="73">
        <f t="shared" si="26"/>
        <v>161529.6</v>
      </c>
      <c r="AQ236" s="3">
        <f t="shared" si="27"/>
        <v>3436.8</v>
      </c>
      <c r="AR236" s="18"/>
      <c r="AS236" s="18"/>
    </row>
    <row r="237" ht="14.25" customHeight="1">
      <c r="A237" s="68">
        <v>31.0</v>
      </c>
      <c r="B237" s="69">
        <v>1.0</v>
      </c>
      <c r="C237" s="18" t="s">
        <v>1010</v>
      </c>
      <c r="D237" s="68">
        <v>31.0</v>
      </c>
      <c r="E237" s="69">
        <v>1.0</v>
      </c>
      <c r="F237" s="69">
        <v>170.0</v>
      </c>
      <c r="G237" s="70" t="s">
        <v>1416</v>
      </c>
      <c r="H237" s="69">
        <v>52.0</v>
      </c>
      <c r="I237" s="69">
        <v>15.0</v>
      </c>
      <c r="J237" s="69">
        <v>4.0</v>
      </c>
      <c r="K237" s="29">
        <f t="shared" si="13"/>
        <v>17</v>
      </c>
      <c r="L237" s="71">
        <f t="shared" si="14"/>
        <v>0.3269</v>
      </c>
      <c r="M237" s="71">
        <f t="shared" si="15"/>
        <v>0.4086</v>
      </c>
      <c r="N237" s="72">
        <f t="shared" si="16"/>
        <v>4.17</v>
      </c>
      <c r="O237" s="8">
        <f t="shared" si="17"/>
        <v>23885.76</v>
      </c>
      <c r="P237" s="73"/>
      <c r="Q237" s="22">
        <v>768.0</v>
      </c>
      <c r="R237" s="49">
        <v>1.0</v>
      </c>
      <c r="S237" s="74"/>
      <c r="T237" s="75" t="s">
        <v>1417</v>
      </c>
      <c r="U237" s="3">
        <f t="shared" ref="U237:W237" si="250">SUMIF($A$13:$A$2340,$Q237,H$13:H$2340)</f>
        <v>411</v>
      </c>
      <c r="V237" s="3">
        <f t="shared" si="250"/>
        <v>66</v>
      </c>
      <c r="W237" s="3">
        <f t="shared" si="250"/>
        <v>39</v>
      </c>
      <c r="X237" s="3">
        <f t="shared" si="19"/>
        <v>76526.08</v>
      </c>
      <c r="Y237" s="3"/>
      <c r="Z237" s="68">
        <v>31.0</v>
      </c>
      <c r="AA237" s="69">
        <v>1.0</v>
      </c>
      <c r="AB237" s="18" t="s">
        <v>1010</v>
      </c>
      <c r="AC237" s="68">
        <v>31.0</v>
      </c>
      <c r="AD237" s="69">
        <v>1.0</v>
      </c>
      <c r="AE237" s="69">
        <v>170.0</v>
      </c>
      <c r="AF237" s="70" t="s">
        <v>1416</v>
      </c>
      <c r="AG237" s="69">
        <v>52.0</v>
      </c>
      <c r="AH237" s="69">
        <v>15.0</v>
      </c>
      <c r="AI237" s="69">
        <v>4.0</v>
      </c>
      <c r="AJ237" s="29">
        <f t="shared" si="20"/>
        <v>17</v>
      </c>
      <c r="AK237" s="76">
        <f t="shared" si="21"/>
        <v>0.3269230769</v>
      </c>
      <c r="AL237" s="29">
        <f t="shared" si="22"/>
        <v>17</v>
      </c>
      <c r="AM237" s="71">
        <f t="shared" si="23"/>
        <v>0.3269</v>
      </c>
      <c r="AN237" s="71">
        <f t="shared" si="24"/>
        <v>0.4086</v>
      </c>
      <c r="AO237" s="72">
        <f t="shared" si="25"/>
        <v>4.17</v>
      </c>
      <c r="AP237" s="73">
        <f t="shared" si="26"/>
        <v>23885.76</v>
      </c>
      <c r="AQ237" s="3">
        <f t="shared" si="27"/>
        <v>459.3415385</v>
      </c>
      <c r="AR237" s="18"/>
      <c r="AS237" s="18"/>
    </row>
    <row r="238" ht="14.25" customHeight="1">
      <c r="A238" s="68">
        <v>31.0</v>
      </c>
      <c r="B238" s="69">
        <v>1.0</v>
      </c>
      <c r="C238" s="18" t="s">
        <v>1010</v>
      </c>
      <c r="D238" s="68">
        <v>31.0</v>
      </c>
      <c r="E238" s="69">
        <v>1.0</v>
      </c>
      <c r="F238" s="69">
        <v>190.0</v>
      </c>
      <c r="G238" s="70" t="s">
        <v>1418</v>
      </c>
      <c r="H238" s="69">
        <v>2.0</v>
      </c>
      <c r="I238" s="69">
        <v>2.0</v>
      </c>
      <c r="J238" s="69">
        <v>0.0</v>
      </c>
      <c r="K238" s="29">
        <f t="shared" si="13"/>
        <v>2</v>
      </c>
      <c r="L238" s="71">
        <f t="shared" si="14"/>
        <v>1</v>
      </c>
      <c r="M238" s="71">
        <f t="shared" si="15"/>
        <v>1</v>
      </c>
      <c r="N238" s="72">
        <f t="shared" si="16"/>
        <v>1.2</v>
      </c>
      <c r="O238" s="8">
        <f t="shared" si="17"/>
        <v>6873.6</v>
      </c>
      <c r="P238" s="73"/>
      <c r="Q238" s="22">
        <v>771.0</v>
      </c>
      <c r="R238" s="49">
        <v>1.0</v>
      </c>
      <c r="S238" s="74"/>
      <c r="T238" s="75" t="s">
        <v>1419</v>
      </c>
      <c r="U238" s="3">
        <f t="shared" ref="U238:W238" si="251">SUMIF($A$13:$A$2340,$Q238,H$13:H$2340)</f>
        <v>156</v>
      </c>
      <c r="V238" s="3">
        <f t="shared" si="251"/>
        <v>37</v>
      </c>
      <c r="W238" s="3">
        <f t="shared" si="251"/>
        <v>15</v>
      </c>
      <c r="X238" s="3">
        <f t="shared" si="19"/>
        <v>58024.64</v>
      </c>
      <c r="Y238" s="3"/>
      <c r="Z238" s="68">
        <v>31.0</v>
      </c>
      <c r="AA238" s="69">
        <v>1.0</v>
      </c>
      <c r="AB238" s="18" t="s">
        <v>1010</v>
      </c>
      <c r="AC238" s="68">
        <v>31.0</v>
      </c>
      <c r="AD238" s="69">
        <v>1.0</v>
      </c>
      <c r="AE238" s="69">
        <v>190.0</v>
      </c>
      <c r="AF238" s="70" t="s">
        <v>1418</v>
      </c>
      <c r="AG238" s="69">
        <v>2.0</v>
      </c>
      <c r="AH238" s="69">
        <v>2.0</v>
      </c>
      <c r="AI238" s="69">
        <v>0.0</v>
      </c>
      <c r="AJ238" s="29">
        <f t="shared" si="20"/>
        <v>2</v>
      </c>
      <c r="AK238" s="76">
        <f t="shared" si="21"/>
        <v>1</v>
      </c>
      <c r="AL238" s="29">
        <f t="shared" si="22"/>
        <v>2</v>
      </c>
      <c r="AM238" s="71">
        <f t="shared" si="23"/>
        <v>1</v>
      </c>
      <c r="AN238" s="71">
        <f t="shared" si="24"/>
        <v>1</v>
      </c>
      <c r="AO238" s="72">
        <f t="shared" si="25"/>
        <v>1.2</v>
      </c>
      <c r="AP238" s="73">
        <f t="shared" si="26"/>
        <v>6873.6</v>
      </c>
      <c r="AQ238" s="3">
        <f t="shared" si="27"/>
        <v>3436.8</v>
      </c>
      <c r="AR238" s="18"/>
      <c r="AS238" s="18"/>
    </row>
    <row r="239" ht="14.25" customHeight="1">
      <c r="A239" s="68">
        <v>32.0</v>
      </c>
      <c r="B239" s="69">
        <v>1.0</v>
      </c>
      <c r="C239" s="18" t="s">
        <v>1012</v>
      </c>
      <c r="D239" s="68">
        <v>32.0</v>
      </c>
      <c r="E239" s="69">
        <v>1.0</v>
      </c>
      <c r="F239" s="69">
        <v>10.0</v>
      </c>
      <c r="G239" s="70" t="s">
        <v>1420</v>
      </c>
      <c r="H239" s="69">
        <v>352.0</v>
      </c>
      <c r="I239" s="69">
        <v>146.0</v>
      </c>
      <c r="J239" s="69">
        <v>43.0</v>
      </c>
      <c r="K239" s="29">
        <f t="shared" si="13"/>
        <v>167.5</v>
      </c>
      <c r="L239" s="71">
        <f t="shared" si="14"/>
        <v>0.4759</v>
      </c>
      <c r="M239" s="71">
        <f t="shared" si="15"/>
        <v>0.5949</v>
      </c>
      <c r="N239" s="72">
        <f t="shared" si="16"/>
        <v>59.79</v>
      </c>
      <c r="O239" s="8">
        <f t="shared" si="17"/>
        <v>342477.12</v>
      </c>
      <c r="P239" s="73"/>
      <c r="Q239" s="22">
        <v>775.0</v>
      </c>
      <c r="R239" s="49">
        <v>1.0</v>
      </c>
      <c r="S239" s="74"/>
      <c r="T239" s="75" t="s">
        <v>282</v>
      </c>
      <c r="U239" s="3">
        <f t="shared" ref="U239:W239" si="252">SUMIF($A$13:$A$2340,$Q239,H$13:H$2340)</f>
        <v>742</v>
      </c>
      <c r="V239" s="3">
        <f t="shared" si="252"/>
        <v>161</v>
      </c>
      <c r="W239" s="3">
        <f t="shared" si="252"/>
        <v>84</v>
      </c>
      <c r="X239" s="3">
        <f t="shared" si="19"/>
        <v>239716.8</v>
      </c>
      <c r="Y239" s="3"/>
      <c r="Z239" s="68">
        <v>32.0</v>
      </c>
      <c r="AA239" s="69">
        <v>1.0</v>
      </c>
      <c r="AB239" s="18" t="s">
        <v>1012</v>
      </c>
      <c r="AC239" s="68">
        <v>32.0</v>
      </c>
      <c r="AD239" s="69">
        <v>1.0</v>
      </c>
      <c r="AE239" s="69">
        <v>10.0</v>
      </c>
      <c r="AF239" s="70" t="s">
        <v>1420</v>
      </c>
      <c r="AG239" s="69">
        <v>352.0</v>
      </c>
      <c r="AH239" s="69">
        <v>146.0</v>
      </c>
      <c r="AI239" s="69">
        <v>43.0</v>
      </c>
      <c r="AJ239" s="29">
        <f t="shared" si="20"/>
        <v>167.5</v>
      </c>
      <c r="AK239" s="76">
        <f t="shared" si="21"/>
        <v>0.4758522727</v>
      </c>
      <c r="AL239" s="29">
        <f t="shared" si="22"/>
        <v>167.5</v>
      </c>
      <c r="AM239" s="71">
        <f t="shared" si="23"/>
        <v>0.4759</v>
      </c>
      <c r="AN239" s="71">
        <f t="shared" si="24"/>
        <v>0.5949</v>
      </c>
      <c r="AO239" s="72">
        <f t="shared" si="25"/>
        <v>59.79</v>
      </c>
      <c r="AP239" s="73">
        <f t="shared" si="26"/>
        <v>342477.12</v>
      </c>
      <c r="AQ239" s="3">
        <f t="shared" si="27"/>
        <v>972.9463636</v>
      </c>
      <c r="AR239" s="18"/>
      <c r="AS239" s="18"/>
    </row>
    <row r="240" ht="14.25" customHeight="1">
      <c r="A240" s="68">
        <v>32.0</v>
      </c>
      <c r="B240" s="69">
        <v>1.0</v>
      </c>
      <c r="C240" s="18" t="s">
        <v>1012</v>
      </c>
      <c r="D240" s="68">
        <v>32.0</v>
      </c>
      <c r="E240" s="69">
        <v>1.0</v>
      </c>
      <c r="F240" s="69">
        <v>20.0</v>
      </c>
      <c r="G240" s="70" t="s">
        <v>1421</v>
      </c>
      <c r="H240" s="69">
        <v>289.0</v>
      </c>
      <c r="I240" s="69">
        <v>104.0</v>
      </c>
      <c r="J240" s="69">
        <v>40.0</v>
      </c>
      <c r="K240" s="29">
        <f t="shared" si="13"/>
        <v>124</v>
      </c>
      <c r="L240" s="71">
        <f t="shared" si="14"/>
        <v>0.4291</v>
      </c>
      <c r="M240" s="71">
        <f t="shared" si="15"/>
        <v>0.5364</v>
      </c>
      <c r="N240" s="72">
        <f t="shared" si="16"/>
        <v>39.91</v>
      </c>
      <c r="O240" s="8">
        <f t="shared" si="17"/>
        <v>228604.48</v>
      </c>
      <c r="P240" s="73"/>
      <c r="Q240" s="22">
        <v>777.0</v>
      </c>
      <c r="R240" s="49">
        <v>1.0</v>
      </c>
      <c r="S240" s="74"/>
      <c r="T240" s="75" t="s">
        <v>1422</v>
      </c>
      <c r="U240" s="3">
        <f t="shared" ref="U240:W240" si="253">SUMIF($A$13:$A$2340,$Q240,H$13:H$2340)</f>
        <v>805</v>
      </c>
      <c r="V240" s="3">
        <f t="shared" si="253"/>
        <v>241</v>
      </c>
      <c r="W240" s="3">
        <f t="shared" si="253"/>
        <v>73</v>
      </c>
      <c r="X240" s="3">
        <f t="shared" si="19"/>
        <v>435385.28</v>
      </c>
      <c r="Y240" s="3"/>
      <c r="Z240" s="68">
        <v>32.0</v>
      </c>
      <c r="AA240" s="69">
        <v>1.0</v>
      </c>
      <c r="AB240" s="18" t="s">
        <v>1012</v>
      </c>
      <c r="AC240" s="68">
        <v>32.0</v>
      </c>
      <c r="AD240" s="69">
        <v>1.0</v>
      </c>
      <c r="AE240" s="69">
        <v>20.0</v>
      </c>
      <c r="AF240" s="70" t="s">
        <v>1421</v>
      </c>
      <c r="AG240" s="69">
        <v>289.0</v>
      </c>
      <c r="AH240" s="69">
        <v>104.0</v>
      </c>
      <c r="AI240" s="69">
        <v>40.0</v>
      </c>
      <c r="AJ240" s="29">
        <f t="shared" si="20"/>
        <v>124</v>
      </c>
      <c r="AK240" s="76">
        <f t="shared" si="21"/>
        <v>0.4290657439</v>
      </c>
      <c r="AL240" s="29">
        <f t="shared" si="22"/>
        <v>124</v>
      </c>
      <c r="AM240" s="71">
        <f t="shared" si="23"/>
        <v>0.4291</v>
      </c>
      <c r="AN240" s="71">
        <f t="shared" si="24"/>
        <v>0.5364</v>
      </c>
      <c r="AO240" s="72">
        <f t="shared" si="25"/>
        <v>39.91</v>
      </c>
      <c r="AP240" s="73">
        <f t="shared" si="26"/>
        <v>228604.48</v>
      </c>
      <c r="AQ240" s="3">
        <f t="shared" si="27"/>
        <v>791.0189619</v>
      </c>
      <c r="AR240" s="18"/>
      <c r="AS240" s="18"/>
    </row>
    <row r="241" ht="14.25" customHeight="1">
      <c r="A241" s="68">
        <v>36.0</v>
      </c>
      <c r="B241" s="69">
        <v>1.0</v>
      </c>
      <c r="C241" s="18" t="s">
        <v>1014</v>
      </c>
      <c r="D241" s="68">
        <v>36.0</v>
      </c>
      <c r="E241" s="69">
        <v>1.0</v>
      </c>
      <c r="F241" s="69">
        <v>10.0</v>
      </c>
      <c r="G241" s="70" t="s">
        <v>1423</v>
      </c>
      <c r="H241" s="69">
        <v>156.0</v>
      </c>
      <c r="I241" s="69">
        <v>88.0</v>
      </c>
      <c r="J241" s="69">
        <v>34.0</v>
      </c>
      <c r="K241" s="29">
        <f t="shared" si="13"/>
        <v>105</v>
      </c>
      <c r="L241" s="71">
        <f t="shared" si="14"/>
        <v>0.6731</v>
      </c>
      <c r="M241" s="71">
        <f t="shared" si="15"/>
        <v>0.8414</v>
      </c>
      <c r="N241" s="72">
        <f t="shared" si="16"/>
        <v>53.01</v>
      </c>
      <c r="O241" s="8">
        <f t="shared" si="17"/>
        <v>303641.28</v>
      </c>
      <c r="P241" s="73"/>
      <c r="Q241" s="22">
        <v>786.0</v>
      </c>
      <c r="R241" s="49">
        <v>1.0</v>
      </c>
      <c r="S241" s="74"/>
      <c r="T241" s="75" t="s">
        <v>1424</v>
      </c>
      <c r="U241" s="3">
        <f t="shared" ref="U241:W241" si="254">SUMIF($A$13:$A$2340,$Q241,H$13:H$2340)</f>
        <v>529</v>
      </c>
      <c r="V241" s="3">
        <f t="shared" si="254"/>
        <v>146</v>
      </c>
      <c r="W241" s="3">
        <f t="shared" si="254"/>
        <v>84</v>
      </c>
      <c r="X241" s="3">
        <f t="shared" si="19"/>
        <v>287316.48</v>
      </c>
      <c r="Y241" s="3"/>
      <c r="Z241" s="68">
        <v>36.0</v>
      </c>
      <c r="AA241" s="69">
        <v>1.0</v>
      </c>
      <c r="AB241" s="18" t="s">
        <v>1014</v>
      </c>
      <c r="AC241" s="68">
        <v>36.0</v>
      </c>
      <c r="AD241" s="69">
        <v>1.0</v>
      </c>
      <c r="AE241" s="69">
        <v>10.0</v>
      </c>
      <c r="AF241" s="70" t="s">
        <v>1423</v>
      </c>
      <c r="AG241" s="69">
        <v>156.0</v>
      </c>
      <c r="AH241" s="69">
        <v>88.0</v>
      </c>
      <c r="AI241" s="69">
        <v>34.0</v>
      </c>
      <c r="AJ241" s="29">
        <f t="shared" si="20"/>
        <v>105</v>
      </c>
      <c r="AK241" s="76">
        <f t="shared" si="21"/>
        <v>0.6730769231</v>
      </c>
      <c r="AL241" s="29">
        <f t="shared" si="22"/>
        <v>105</v>
      </c>
      <c r="AM241" s="71">
        <f t="shared" si="23"/>
        <v>0.6731</v>
      </c>
      <c r="AN241" s="71">
        <f t="shared" si="24"/>
        <v>0.8414</v>
      </c>
      <c r="AO241" s="72">
        <f t="shared" si="25"/>
        <v>53.01</v>
      </c>
      <c r="AP241" s="73">
        <f t="shared" si="26"/>
        <v>303641.28</v>
      </c>
      <c r="AQ241" s="3">
        <f t="shared" si="27"/>
        <v>1946.418462</v>
      </c>
      <c r="AR241" s="18"/>
      <c r="AS241" s="18"/>
    </row>
    <row r="242" ht="14.25" customHeight="1">
      <c r="A242" s="68">
        <v>36.0</v>
      </c>
      <c r="B242" s="69">
        <v>1.0</v>
      </c>
      <c r="C242" s="18" t="s">
        <v>1014</v>
      </c>
      <c r="D242" s="68">
        <v>36.0</v>
      </c>
      <c r="E242" s="69">
        <v>1.0</v>
      </c>
      <c r="F242" s="69">
        <v>20.0</v>
      </c>
      <c r="G242" s="70" t="s">
        <v>1425</v>
      </c>
      <c r="H242" s="69">
        <v>137.0</v>
      </c>
      <c r="I242" s="69">
        <v>63.0</v>
      </c>
      <c r="J242" s="69">
        <v>32.0</v>
      </c>
      <c r="K242" s="29">
        <f t="shared" si="13"/>
        <v>79</v>
      </c>
      <c r="L242" s="71">
        <f t="shared" si="14"/>
        <v>0.5766</v>
      </c>
      <c r="M242" s="71">
        <f t="shared" si="15"/>
        <v>0.7208</v>
      </c>
      <c r="N242" s="72">
        <f t="shared" si="16"/>
        <v>34.17</v>
      </c>
      <c r="O242" s="8">
        <f t="shared" si="17"/>
        <v>195725.76</v>
      </c>
      <c r="P242" s="73"/>
      <c r="Q242" s="22">
        <v>787.0</v>
      </c>
      <c r="R242" s="49">
        <v>1.0</v>
      </c>
      <c r="S242" s="74"/>
      <c r="T242" s="75" t="s">
        <v>1426</v>
      </c>
      <c r="U242" s="3">
        <f t="shared" ref="U242:W242" si="255">SUMIF($A$13:$A$2340,$Q242,H$13:H$2340)</f>
        <v>531</v>
      </c>
      <c r="V242" s="3">
        <f t="shared" si="255"/>
        <v>152</v>
      </c>
      <c r="W242" s="3">
        <f t="shared" si="255"/>
        <v>87</v>
      </c>
      <c r="X242" s="3">
        <f t="shared" si="19"/>
        <v>312118.72</v>
      </c>
      <c r="Y242" s="3"/>
      <c r="Z242" s="68">
        <v>36.0</v>
      </c>
      <c r="AA242" s="69">
        <v>1.0</v>
      </c>
      <c r="AB242" s="18" t="s">
        <v>1014</v>
      </c>
      <c r="AC242" s="68">
        <v>36.0</v>
      </c>
      <c r="AD242" s="69">
        <v>1.0</v>
      </c>
      <c r="AE242" s="69">
        <v>20.0</v>
      </c>
      <c r="AF242" s="70" t="s">
        <v>1425</v>
      </c>
      <c r="AG242" s="69">
        <v>137.0</v>
      </c>
      <c r="AH242" s="69">
        <v>63.0</v>
      </c>
      <c r="AI242" s="69">
        <v>32.0</v>
      </c>
      <c r="AJ242" s="29">
        <f t="shared" si="20"/>
        <v>79</v>
      </c>
      <c r="AK242" s="76">
        <f t="shared" si="21"/>
        <v>0.5766423358</v>
      </c>
      <c r="AL242" s="29">
        <f t="shared" si="22"/>
        <v>79</v>
      </c>
      <c r="AM242" s="71">
        <f t="shared" si="23"/>
        <v>0.5766</v>
      </c>
      <c r="AN242" s="71">
        <f t="shared" si="24"/>
        <v>0.7208</v>
      </c>
      <c r="AO242" s="72">
        <f t="shared" si="25"/>
        <v>34.17</v>
      </c>
      <c r="AP242" s="73">
        <f t="shared" si="26"/>
        <v>195725.76</v>
      </c>
      <c r="AQ242" s="3">
        <f t="shared" si="27"/>
        <v>1428.655182</v>
      </c>
      <c r="AR242" s="18"/>
      <c r="AS242" s="18"/>
    </row>
    <row r="243" ht="14.25" customHeight="1">
      <c r="A243" s="68">
        <v>38.0</v>
      </c>
      <c r="B243" s="69">
        <v>1.0</v>
      </c>
      <c r="C243" s="18" t="s">
        <v>1016</v>
      </c>
      <c r="D243" s="68">
        <v>38.0</v>
      </c>
      <c r="E243" s="69">
        <v>1.0</v>
      </c>
      <c r="F243" s="69">
        <v>10.0</v>
      </c>
      <c r="G243" s="70" t="s">
        <v>1427</v>
      </c>
      <c r="H243" s="69">
        <v>579.0</v>
      </c>
      <c r="I243" s="69">
        <v>513.0</v>
      </c>
      <c r="J243" s="69">
        <v>8.0</v>
      </c>
      <c r="K243" s="29">
        <f t="shared" si="13"/>
        <v>517</v>
      </c>
      <c r="L243" s="71">
        <f t="shared" si="14"/>
        <v>0.8929</v>
      </c>
      <c r="M243" s="71">
        <f t="shared" si="15"/>
        <v>1</v>
      </c>
      <c r="N243" s="72">
        <f t="shared" si="16"/>
        <v>310.2</v>
      </c>
      <c r="O243" s="8">
        <f t="shared" si="17"/>
        <v>1776825.6</v>
      </c>
      <c r="P243" s="73"/>
      <c r="Q243" s="22">
        <v>801.0</v>
      </c>
      <c r="R243" s="49">
        <v>1.0</v>
      </c>
      <c r="S243" s="74"/>
      <c r="T243" s="75" t="s">
        <v>1428</v>
      </c>
      <c r="U243" s="3">
        <f t="shared" ref="U243:W243" si="256">SUMIF($A$13:$A$2340,$Q243,H$13:H$2340)</f>
        <v>175</v>
      </c>
      <c r="V243" s="3">
        <f t="shared" si="256"/>
        <v>96</v>
      </c>
      <c r="W243" s="3">
        <f t="shared" si="256"/>
        <v>25</v>
      </c>
      <c r="X243" s="3">
        <f t="shared" si="19"/>
        <v>289493.12</v>
      </c>
      <c r="Y243" s="3"/>
      <c r="Z243" s="68">
        <v>38.0</v>
      </c>
      <c r="AA243" s="69">
        <v>1.0</v>
      </c>
      <c r="AB243" s="18" t="s">
        <v>1016</v>
      </c>
      <c r="AC243" s="68">
        <v>38.0</v>
      </c>
      <c r="AD243" s="69">
        <v>1.0</v>
      </c>
      <c r="AE243" s="69">
        <v>10.0</v>
      </c>
      <c r="AF243" s="70" t="s">
        <v>1427</v>
      </c>
      <c r="AG243" s="69">
        <v>579.0</v>
      </c>
      <c r="AH243" s="69">
        <v>513.0</v>
      </c>
      <c r="AI243" s="69">
        <v>8.0</v>
      </c>
      <c r="AJ243" s="29">
        <f t="shared" si="20"/>
        <v>517</v>
      </c>
      <c r="AK243" s="76">
        <f t="shared" si="21"/>
        <v>0.8929188256</v>
      </c>
      <c r="AL243" s="29">
        <f t="shared" si="22"/>
        <v>517</v>
      </c>
      <c r="AM243" s="71">
        <f t="shared" si="23"/>
        <v>0.8929</v>
      </c>
      <c r="AN243" s="71">
        <f t="shared" si="24"/>
        <v>1</v>
      </c>
      <c r="AO243" s="72">
        <f t="shared" si="25"/>
        <v>310.2</v>
      </c>
      <c r="AP243" s="73">
        <f t="shared" si="26"/>
        <v>1776825.6</v>
      </c>
      <c r="AQ243" s="3">
        <f t="shared" si="27"/>
        <v>3068.78342</v>
      </c>
      <c r="AR243" s="18"/>
      <c r="AS243" s="18"/>
    </row>
    <row r="244" ht="14.25" customHeight="1">
      <c r="A244" s="68">
        <v>38.0</v>
      </c>
      <c r="B244" s="69">
        <v>1.0</v>
      </c>
      <c r="C244" s="18" t="s">
        <v>1016</v>
      </c>
      <c r="D244" s="68">
        <v>38.0</v>
      </c>
      <c r="E244" s="69">
        <v>1.0</v>
      </c>
      <c r="F244" s="69">
        <v>11.0</v>
      </c>
      <c r="G244" s="70" t="s">
        <v>1429</v>
      </c>
      <c r="H244" s="69">
        <v>123.0</v>
      </c>
      <c r="I244" s="69">
        <v>108.0</v>
      </c>
      <c r="J244" s="69">
        <v>2.0</v>
      </c>
      <c r="K244" s="29">
        <f t="shared" si="13"/>
        <v>109</v>
      </c>
      <c r="L244" s="71">
        <f t="shared" si="14"/>
        <v>0.8862</v>
      </c>
      <c r="M244" s="71">
        <f t="shared" si="15"/>
        <v>1</v>
      </c>
      <c r="N244" s="72">
        <f t="shared" si="16"/>
        <v>65.4</v>
      </c>
      <c r="O244" s="8">
        <f t="shared" si="17"/>
        <v>374611.2</v>
      </c>
      <c r="P244" s="73"/>
      <c r="Q244" s="22">
        <v>803.0</v>
      </c>
      <c r="R244" s="49">
        <v>1.0</v>
      </c>
      <c r="S244" s="74"/>
      <c r="T244" s="75" t="s">
        <v>1430</v>
      </c>
      <c r="U244" s="3">
        <f t="shared" ref="U244:W244" si="257">SUMIF($A$13:$A$2340,$Q244,H$13:H$2340)</f>
        <v>364</v>
      </c>
      <c r="V244" s="3">
        <f t="shared" si="257"/>
        <v>94</v>
      </c>
      <c r="W244" s="3">
        <f t="shared" si="257"/>
        <v>13</v>
      </c>
      <c r="X244" s="3">
        <f t="shared" si="19"/>
        <v>119543.36</v>
      </c>
      <c r="Y244" s="3"/>
      <c r="Z244" s="68">
        <v>38.0</v>
      </c>
      <c r="AA244" s="69">
        <v>1.0</v>
      </c>
      <c r="AB244" s="18" t="s">
        <v>1016</v>
      </c>
      <c r="AC244" s="68">
        <v>38.0</v>
      </c>
      <c r="AD244" s="69">
        <v>1.0</v>
      </c>
      <c r="AE244" s="69">
        <v>11.0</v>
      </c>
      <c r="AF244" s="70" t="s">
        <v>1429</v>
      </c>
      <c r="AG244" s="69">
        <v>123.0</v>
      </c>
      <c r="AH244" s="69">
        <v>108.0</v>
      </c>
      <c r="AI244" s="69">
        <v>2.0</v>
      </c>
      <c r="AJ244" s="29">
        <f t="shared" si="20"/>
        <v>109</v>
      </c>
      <c r="AK244" s="76">
        <f t="shared" si="21"/>
        <v>0.8861788618</v>
      </c>
      <c r="AL244" s="29">
        <f t="shared" si="22"/>
        <v>109</v>
      </c>
      <c r="AM244" s="71">
        <f t="shared" si="23"/>
        <v>0.8862</v>
      </c>
      <c r="AN244" s="71">
        <f t="shared" si="24"/>
        <v>1</v>
      </c>
      <c r="AO244" s="72">
        <f t="shared" si="25"/>
        <v>65.4</v>
      </c>
      <c r="AP244" s="73">
        <f t="shared" si="26"/>
        <v>374611.2</v>
      </c>
      <c r="AQ244" s="3">
        <f t="shared" si="27"/>
        <v>3045.619512</v>
      </c>
      <c r="AR244" s="18"/>
      <c r="AS244" s="18"/>
    </row>
    <row r="245" ht="14.25" customHeight="1">
      <c r="A245" s="68">
        <v>38.0</v>
      </c>
      <c r="B245" s="69">
        <v>1.0</v>
      </c>
      <c r="C245" s="18" t="s">
        <v>1016</v>
      </c>
      <c r="D245" s="68">
        <v>38.0</v>
      </c>
      <c r="E245" s="69">
        <v>1.0</v>
      </c>
      <c r="F245" s="69">
        <v>20.0</v>
      </c>
      <c r="G245" s="70" t="s">
        <v>1431</v>
      </c>
      <c r="H245" s="69">
        <v>144.0</v>
      </c>
      <c r="I245" s="69">
        <v>139.0</v>
      </c>
      <c r="J245" s="69">
        <v>2.0</v>
      </c>
      <c r="K245" s="29">
        <f t="shared" si="13"/>
        <v>140</v>
      </c>
      <c r="L245" s="71">
        <f t="shared" si="14"/>
        <v>0.9722</v>
      </c>
      <c r="M245" s="71">
        <f t="shared" si="15"/>
        <v>1</v>
      </c>
      <c r="N245" s="72">
        <f t="shared" si="16"/>
        <v>84</v>
      </c>
      <c r="O245" s="8">
        <f t="shared" si="17"/>
        <v>481152</v>
      </c>
      <c r="P245" s="73"/>
      <c r="Q245" s="22">
        <v>811.0</v>
      </c>
      <c r="R245" s="49">
        <v>1.0</v>
      </c>
      <c r="S245" s="74"/>
      <c r="T245" s="75" t="s">
        <v>1432</v>
      </c>
      <c r="U245" s="3">
        <f t="shared" ref="U245:W245" si="258">SUMIF($A$13:$A$2340,$Q245,H$13:H$2340)</f>
        <v>921</v>
      </c>
      <c r="V245" s="3">
        <f t="shared" si="258"/>
        <v>196</v>
      </c>
      <c r="W245" s="3">
        <f t="shared" si="258"/>
        <v>92</v>
      </c>
      <c r="X245" s="3">
        <f t="shared" si="19"/>
        <v>276891.52</v>
      </c>
      <c r="Y245" s="3"/>
      <c r="Z245" s="68">
        <v>38.0</v>
      </c>
      <c r="AA245" s="69">
        <v>1.0</v>
      </c>
      <c r="AB245" s="18" t="s">
        <v>1016</v>
      </c>
      <c r="AC245" s="68">
        <v>38.0</v>
      </c>
      <c r="AD245" s="69">
        <v>1.0</v>
      </c>
      <c r="AE245" s="69">
        <v>20.0</v>
      </c>
      <c r="AF245" s="70" t="s">
        <v>1431</v>
      </c>
      <c r="AG245" s="69">
        <v>144.0</v>
      </c>
      <c r="AH245" s="69">
        <v>139.0</v>
      </c>
      <c r="AI245" s="69">
        <v>2.0</v>
      </c>
      <c r="AJ245" s="29">
        <f t="shared" si="20"/>
        <v>140</v>
      </c>
      <c r="AK245" s="76">
        <f t="shared" si="21"/>
        <v>0.9722222222</v>
      </c>
      <c r="AL245" s="29">
        <f t="shared" si="22"/>
        <v>140</v>
      </c>
      <c r="AM245" s="71">
        <f t="shared" si="23"/>
        <v>0.9722</v>
      </c>
      <c r="AN245" s="71">
        <f t="shared" si="24"/>
        <v>1</v>
      </c>
      <c r="AO245" s="72">
        <f t="shared" si="25"/>
        <v>84</v>
      </c>
      <c r="AP245" s="73">
        <f t="shared" si="26"/>
        <v>481152</v>
      </c>
      <c r="AQ245" s="3">
        <f t="shared" si="27"/>
        <v>3341.333333</v>
      </c>
      <c r="AR245" s="18"/>
      <c r="AS245" s="18"/>
    </row>
    <row r="246" ht="14.25" customHeight="1">
      <c r="A246" s="68">
        <v>38.0</v>
      </c>
      <c r="B246" s="69">
        <v>1.0</v>
      </c>
      <c r="C246" s="18" t="s">
        <v>1016</v>
      </c>
      <c r="D246" s="68">
        <v>38.0</v>
      </c>
      <c r="E246" s="69">
        <v>1.0</v>
      </c>
      <c r="F246" s="69">
        <v>30.0</v>
      </c>
      <c r="G246" s="70" t="s">
        <v>1433</v>
      </c>
      <c r="H246" s="69">
        <v>320.0</v>
      </c>
      <c r="I246" s="69">
        <v>234.0</v>
      </c>
      <c r="J246" s="69">
        <v>12.0</v>
      </c>
      <c r="K246" s="29">
        <f t="shared" si="13"/>
        <v>240</v>
      </c>
      <c r="L246" s="71">
        <f t="shared" si="14"/>
        <v>0.75</v>
      </c>
      <c r="M246" s="71">
        <f t="shared" si="15"/>
        <v>0.9375</v>
      </c>
      <c r="N246" s="72">
        <f t="shared" si="16"/>
        <v>135</v>
      </c>
      <c r="O246" s="8">
        <f t="shared" si="17"/>
        <v>773280</v>
      </c>
      <c r="P246" s="73"/>
      <c r="Q246" s="22">
        <v>813.0</v>
      </c>
      <c r="R246" s="49">
        <v>1.0</v>
      </c>
      <c r="S246" s="74"/>
      <c r="T246" s="75" t="s">
        <v>1434</v>
      </c>
      <c r="U246" s="3">
        <f t="shared" ref="U246:W246" si="259">SUMIF($A$13:$A$2340,$Q246,H$13:H$2340)</f>
        <v>1166</v>
      </c>
      <c r="V246" s="3">
        <f t="shared" si="259"/>
        <v>193</v>
      </c>
      <c r="W246" s="3">
        <f t="shared" si="259"/>
        <v>62</v>
      </c>
      <c r="X246" s="3">
        <f t="shared" si="19"/>
        <v>186904.64</v>
      </c>
      <c r="Y246" s="3"/>
      <c r="Z246" s="68">
        <v>38.0</v>
      </c>
      <c r="AA246" s="69">
        <v>1.0</v>
      </c>
      <c r="AB246" s="18" t="s">
        <v>1016</v>
      </c>
      <c r="AC246" s="68">
        <v>38.0</v>
      </c>
      <c r="AD246" s="69">
        <v>1.0</v>
      </c>
      <c r="AE246" s="69">
        <v>30.0</v>
      </c>
      <c r="AF246" s="70" t="s">
        <v>1433</v>
      </c>
      <c r="AG246" s="69">
        <v>320.0</v>
      </c>
      <c r="AH246" s="69">
        <v>234.0</v>
      </c>
      <c r="AI246" s="69">
        <v>12.0</v>
      </c>
      <c r="AJ246" s="29">
        <f t="shared" si="20"/>
        <v>240</v>
      </c>
      <c r="AK246" s="76">
        <f t="shared" si="21"/>
        <v>0.75</v>
      </c>
      <c r="AL246" s="29">
        <f t="shared" si="22"/>
        <v>240</v>
      </c>
      <c r="AM246" s="71">
        <f t="shared" si="23"/>
        <v>0.75</v>
      </c>
      <c r="AN246" s="71">
        <f t="shared" si="24"/>
        <v>0.9375</v>
      </c>
      <c r="AO246" s="72">
        <f t="shared" si="25"/>
        <v>135</v>
      </c>
      <c r="AP246" s="73">
        <f t="shared" si="26"/>
        <v>773280</v>
      </c>
      <c r="AQ246" s="3">
        <f t="shared" si="27"/>
        <v>2416.5</v>
      </c>
      <c r="AR246" s="18"/>
      <c r="AS246" s="18"/>
    </row>
    <row r="247" ht="14.25" customHeight="1">
      <c r="A247" s="68">
        <v>38.0</v>
      </c>
      <c r="B247" s="69">
        <v>1.0</v>
      </c>
      <c r="C247" s="18" t="s">
        <v>1016</v>
      </c>
      <c r="D247" s="68">
        <v>38.0</v>
      </c>
      <c r="E247" s="69">
        <v>1.0</v>
      </c>
      <c r="F247" s="69">
        <v>35.0</v>
      </c>
      <c r="G247" s="70" t="s">
        <v>1435</v>
      </c>
      <c r="H247" s="69">
        <v>75.0</v>
      </c>
      <c r="I247" s="69">
        <v>58.0</v>
      </c>
      <c r="J247" s="69">
        <v>2.0</v>
      </c>
      <c r="K247" s="29">
        <f t="shared" si="13"/>
        <v>59</v>
      </c>
      <c r="L247" s="71">
        <f t="shared" si="14"/>
        <v>0.7867</v>
      </c>
      <c r="M247" s="71">
        <f t="shared" si="15"/>
        <v>0.9834</v>
      </c>
      <c r="N247" s="72">
        <f t="shared" si="16"/>
        <v>34.81</v>
      </c>
      <c r="O247" s="8">
        <f t="shared" si="17"/>
        <v>199391.68</v>
      </c>
      <c r="P247" s="73"/>
      <c r="Q247" s="22">
        <v>815.0</v>
      </c>
      <c r="R247" s="49">
        <v>2.0</v>
      </c>
      <c r="S247" s="74"/>
      <c r="T247" s="75" t="s">
        <v>1436</v>
      </c>
      <c r="U247" s="3">
        <f t="shared" ref="U247:W247" si="260">SUMIF($A$13:$A$2340,$Q247,H$13:H$2340)</f>
        <v>0</v>
      </c>
      <c r="V247" s="3">
        <f t="shared" si="260"/>
        <v>0</v>
      </c>
      <c r="W247" s="3">
        <f t="shared" si="260"/>
        <v>0</v>
      </c>
      <c r="X247" s="3">
        <f t="shared" si="19"/>
        <v>0</v>
      </c>
      <c r="Y247" s="3"/>
      <c r="Z247" s="68">
        <v>38.0</v>
      </c>
      <c r="AA247" s="69">
        <v>1.0</v>
      </c>
      <c r="AB247" s="18" t="s">
        <v>1016</v>
      </c>
      <c r="AC247" s="68">
        <v>38.0</v>
      </c>
      <c r="AD247" s="69">
        <v>1.0</v>
      </c>
      <c r="AE247" s="69">
        <v>35.0</v>
      </c>
      <c r="AF247" s="70" t="s">
        <v>1435</v>
      </c>
      <c r="AG247" s="69">
        <v>75.0</v>
      </c>
      <c r="AH247" s="69">
        <v>58.0</v>
      </c>
      <c r="AI247" s="69">
        <v>2.0</v>
      </c>
      <c r="AJ247" s="29">
        <f t="shared" si="20"/>
        <v>59</v>
      </c>
      <c r="AK247" s="76">
        <f t="shared" si="21"/>
        <v>0.7866666667</v>
      </c>
      <c r="AL247" s="29">
        <f t="shared" si="22"/>
        <v>59</v>
      </c>
      <c r="AM247" s="71">
        <f t="shared" si="23"/>
        <v>0.7867</v>
      </c>
      <c r="AN247" s="71">
        <f t="shared" si="24"/>
        <v>0.9834</v>
      </c>
      <c r="AO247" s="72">
        <f t="shared" si="25"/>
        <v>34.81</v>
      </c>
      <c r="AP247" s="73">
        <f t="shared" si="26"/>
        <v>199391.68</v>
      </c>
      <c r="AQ247" s="3">
        <f t="shared" si="27"/>
        <v>2658.555733</v>
      </c>
      <c r="AR247" s="18"/>
      <c r="AS247" s="18"/>
    </row>
    <row r="248" ht="14.25" customHeight="1">
      <c r="A248" s="68">
        <v>38.0</v>
      </c>
      <c r="B248" s="69">
        <v>1.0</v>
      </c>
      <c r="C248" s="18" t="s">
        <v>1016</v>
      </c>
      <c r="D248" s="68">
        <v>38.0</v>
      </c>
      <c r="E248" s="69">
        <v>1.0</v>
      </c>
      <c r="F248" s="69">
        <v>40.0</v>
      </c>
      <c r="G248" s="70" t="s">
        <v>1437</v>
      </c>
      <c r="H248" s="69">
        <v>269.0</v>
      </c>
      <c r="I248" s="69">
        <v>226.0</v>
      </c>
      <c r="J248" s="69">
        <v>11.0</v>
      </c>
      <c r="K248" s="29">
        <f t="shared" si="13"/>
        <v>231.5</v>
      </c>
      <c r="L248" s="71">
        <f t="shared" si="14"/>
        <v>0.8606</v>
      </c>
      <c r="M248" s="71">
        <f t="shared" si="15"/>
        <v>1</v>
      </c>
      <c r="N248" s="72">
        <f t="shared" si="16"/>
        <v>138.9</v>
      </c>
      <c r="O248" s="8">
        <f t="shared" si="17"/>
        <v>795619.2</v>
      </c>
      <c r="P248" s="73"/>
      <c r="Q248" s="22">
        <v>818.0</v>
      </c>
      <c r="R248" s="49">
        <v>1.0</v>
      </c>
      <c r="S248" s="74"/>
      <c r="T248" s="75" t="s">
        <v>1438</v>
      </c>
      <c r="U248" s="3">
        <f t="shared" ref="U248:W248" si="261">SUMIF($A$13:$A$2340,$Q248,H$13:H$2340)</f>
        <v>513</v>
      </c>
      <c r="V248" s="3">
        <f t="shared" si="261"/>
        <v>152</v>
      </c>
      <c r="W248" s="3">
        <f t="shared" si="261"/>
        <v>61</v>
      </c>
      <c r="X248" s="3">
        <f t="shared" si="19"/>
        <v>279812.8</v>
      </c>
      <c r="Y248" s="3"/>
      <c r="Z248" s="68">
        <v>38.0</v>
      </c>
      <c r="AA248" s="69">
        <v>1.0</v>
      </c>
      <c r="AB248" s="18" t="s">
        <v>1016</v>
      </c>
      <c r="AC248" s="68">
        <v>38.0</v>
      </c>
      <c r="AD248" s="69">
        <v>1.0</v>
      </c>
      <c r="AE248" s="69">
        <v>40.0</v>
      </c>
      <c r="AF248" s="70" t="s">
        <v>1437</v>
      </c>
      <c r="AG248" s="69">
        <v>269.0</v>
      </c>
      <c r="AH248" s="69">
        <v>226.0</v>
      </c>
      <c r="AI248" s="69">
        <v>11.0</v>
      </c>
      <c r="AJ248" s="29">
        <f t="shared" si="20"/>
        <v>231.5</v>
      </c>
      <c r="AK248" s="76">
        <f t="shared" si="21"/>
        <v>0.8605947955</v>
      </c>
      <c r="AL248" s="29">
        <f t="shared" si="22"/>
        <v>231.5</v>
      </c>
      <c r="AM248" s="71">
        <f t="shared" si="23"/>
        <v>0.8606</v>
      </c>
      <c r="AN248" s="71">
        <f t="shared" si="24"/>
        <v>1</v>
      </c>
      <c r="AO248" s="72">
        <f t="shared" si="25"/>
        <v>138.9</v>
      </c>
      <c r="AP248" s="73">
        <f t="shared" si="26"/>
        <v>795619.2</v>
      </c>
      <c r="AQ248" s="3">
        <f t="shared" si="27"/>
        <v>2957.692193</v>
      </c>
      <c r="AR248" s="18"/>
      <c r="AS248" s="18"/>
    </row>
    <row r="249" ht="14.25" customHeight="1">
      <c r="A249" s="68">
        <v>38.0</v>
      </c>
      <c r="B249" s="69">
        <v>1.0</v>
      </c>
      <c r="C249" s="18" t="s">
        <v>1016</v>
      </c>
      <c r="D249" s="68">
        <v>38.0</v>
      </c>
      <c r="E249" s="69">
        <v>1.0</v>
      </c>
      <c r="F249" s="69">
        <v>50.0</v>
      </c>
      <c r="G249" s="70" t="s">
        <v>1439</v>
      </c>
      <c r="H249" s="69">
        <v>15.0</v>
      </c>
      <c r="I249" s="69">
        <v>14.0</v>
      </c>
      <c r="J249" s="69">
        <v>1.0</v>
      </c>
      <c r="K249" s="29">
        <f t="shared" si="13"/>
        <v>14.5</v>
      </c>
      <c r="L249" s="71">
        <f t="shared" si="14"/>
        <v>0.9667</v>
      </c>
      <c r="M249" s="71">
        <f t="shared" si="15"/>
        <v>1</v>
      </c>
      <c r="N249" s="72">
        <f t="shared" si="16"/>
        <v>8.7</v>
      </c>
      <c r="O249" s="8">
        <f t="shared" si="17"/>
        <v>49833.6</v>
      </c>
      <c r="P249" s="73"/>
      <c r="Q249" s="22">
        <v>820.0</v>
      </c>
      <c r="R249" s="49">
        <v>1.0</v>
      </c>
      <c r="S249" s="74"/>
      <c r="T249" s="75" t="s">
        <v>1440</v>
      </c>
      <c r="U249" s="3">
        <f t="shared" ref="U249:W249" si="262">SUMIF($A$13:$A$2340,$Q249,H$13:H$2340)</f>
        <v>448</v>
      </c>
      <c r="V249" s="3">
        <f t="shared" si="262"/>
        <v>122</v>
      </c>
      <c r="W249" s="3">
        <f t="shared" si="262"/>
        <v>43</v>
      </c>
      <c r="X249" s="3">
        <f t="shared" si="19"/>
        <v>199219.84</v>
      </c>
      <c r="Y249" s="3"/>
      <c r="Z249" s="68">
        <v>38.0</v>
      </c>
      <c r="AA249" s="69">
        <v>1.0</v>
      </c>
      <c r="AB249" s="18" t="s">
        <v>1016</v>
      </c>
      <c r="AC249" s="68">
        <v>38.0</v>
      </c>
      <c r="AD249" s="69">
        <v>1.0</v>
      </c>
      <c r="AE249" s="69">
        <v>50.0</v>
      </c>
      <c r="AF249" s="70" t="s">
        <v>1439</v>
      </c>
      <c r="AG249" s="69">
        <v>15.0</v>
      </c>
      <c r="AH249" s="69">
        <v>14.0</v>
      </c>
      <c r="AI249" s="69">
        <v>1.0</v>
      </c>
      <c r="AJ249" s="29">
        <f t="shared" si="20"/>
        <v>14.5</v>
      </c>
      <c r="AK249" s="76">
        <f t="shared" si="21"/>
        <v>0.9666666667</v>
      </c>
      <c r="AL249" s="29">
        <f t="shared" si="22"/>
        <v>14.5</v>
      </c>
      <c r="AM249" s="71">
        <f t="shared" si="23"/>
        <v>0.9667</v>
      </c>
      <c r="AN249" s="71">
        <f t="shared" si="24"/>
        <v>1</v>
      </c>
      <c r="AO249" s="72">
        <f t="shared" si="25"/>
        <v>8.7</v>
      </c>
      <c r="AP249" s="73">
        <f t="shared" si="26"/>
        <v>49833.6</v>
      </c>
      <c r="AQ249" s="3">
        <f t="shared" si="27"/>
        <v>3322.24</v>
      </c>
      <c r="AR249" s="18"/>
      <c r="AS249" s="18"/>
    </row>
    <row r="250" ht="14.25" customHeight="1">
      <c r="A250" s="68">
        <v>38.0</v>
      </c>
      <c r="B250" s="69">
        <v>1.0</v>
      </c>
      <c r="C250" s="18" t="s">
        <v>1016</v>
      </c>
      <c r="D250" s="68">
        <v>38.0</v>
      </c>
      <c r="E250" s="69">
        <v>1.0</v>
      </c>
      <c r="F250" s="69">
        <v>110.0</v>
      </c>
      <c r="G250" s="70" t="s">
        <v>1441</v>
      </c>
      <c r="H250" s="69">
        <v>1.0</v>
      </c>
      <c r="I250" s="69">
        <v>1.0</v>
      </c>
      <c r="J250" s="69">
        <v>0.0</v>
      </c>
      <c r="K250" s="29">
        <f t="shared" si="13"/>
        <v>1</v>
      </c>
      <c r="L250" s="71">
        <f t="shared" si="14"/>
        <v>1</v>
      </c>
      <c r="M250" s="71">
        <f t="shared" si="15"/>
        <v>1</v>
      </c>
      <c r="N250" s="72">
        <f t="shared" si="16"/>
        <v>0.6</v>
      </c>
      <c r="O250" s="8">
        <f t="shared" si="17"/>
        <v>3436.8</v>
      </c>
      <c r="P250" s="73"/>
      <c r="Q250" s="22">
        <v>821.0</v>
      </c>
      <c r="R250" s="49">
        <v>1.0</v>
      </c>
      <c r="S250" s="74"/>
      <c r="T250" s="75" t="s">
        <v>1442</v>
      </c>
      <c r="U250" s="3">
        <f t="shared" ref="U250:W250" si="263">SUMIF($A$13:$A$2340,$Q250,H$13:H$2340)</f>
        <v>838</v>
      </c>
      <c r="V250" s="3">
        <f t="shared" si="263"/>
        <v>237</v>
      </c>
      <c r="W250" s="3">
        <f t="shared" si="263"/>
        <v>185</v>
      </c>
      <c r="X250" s="3">
        <f t="shared" si="19"/>
        <v>558136.32</v>
      </c>
      <c r="Y250" s="3"/>
      <c r="Z250" s="68">
        <v>38.0</v>
      </c>
      <c r="AA250" s="69">
        <v>1.0</v>
      </c>
      <c r="AB250" s="18" t="s">
        <v>1016</v>
      </c>
      <c r="AC250" s="68">
        <v>38.0</v>
      </c>
      <c r="AD250" s="69">
        <v>1.0</v>
      </c>
      <c r="AE250" s="69">
        <v>110.0</v>
      </c>
      <c r="AF250" s="70" t="s">
        <v>1441</v>
      </c>
      <c r="AG250" s="69">
        <v>1.0</v>
      </c>
      <c r="AH250" s="69">
        <v>1.0</v>
      </c>
      <c r="AI250" s="69">
        <v>0.0</v>
      </c>
      <c r="AJ250" s="29">
        <f t="shared" si="20"/>
        <v>1</v>
      </c>
      <c r="AK250" s="76">
        <f t="shared" si="21"/>
        <v>1</v>
      </c>
      <c r="AL250" s="29">
        <f t="shared" si="22"/>
        <v>1</v>
      </c>
      <c r="AM250" s="71">
        <f t="shared" si="23"/>
        <v>1</v>
      </c>
      <c r="AN250" s="71">
        <f t="shared" si="24"/>
        <v>1</v>
      </c>
      <c r="AO250" s="72">
        <f t="shared" si="25"/>
        <v>0.6</v>
      </c>
      <c r="AP250" s="73">
        <f t="shared" si="26"/>
        <v>3436.8</v>
      </c>
      <c r="AQ250" s="3">
        <f t="shared" si="27"/>
        <v>3436.8</v>
      </c>
      <c r="AR250" s="18"/>
      <c r="AS250" s="18"/>
    </row>
    <row r="251" ht="14.25" customHeight="1">
      <c r="A251" s="68">
        <v>47.0</v>
      </c>
      <c r="B251" s="69">
        <v>1.0</v>
      </c>
      <c r="C251" s="18" t="s">
        <v>1018</v>
      </c>
      <c r="D251" s="68">
        <v>47.0</v>
      </c>
      <c r="E251" s="69">
        <v>1.0</v>
      </c>
      <c r="F251" s="69">
        <v>1.0</v>
      </c>
      <c r="G251" s="70" t="s">
        <v>1443</v>
      </c>
      <c r="H251" s="69">
        <v>1423.0</v>
      </c>
      <c r="I251" s="69">
        <v>257.0</v>
      </c>
      <c r="J251" s="69">
        <v>101.0</v>
      </c>
      <c r="K251" s="29">
        <f t="shared" si="13"/>
        <v>307.5</v>
      </c>
      <c r="L251" s="71">
        <f t="shared" si="14"/>
        <v>0.2161</v>
      </c>
      <c r="M251" s="71">
        <f t="shared" si="15"/>
        <v>0.2701</v>
      </c>
      <c r="N251" s="72">
        <f t="shared" si="16"/>
        <v>49.83</v>
      </c>
      <c r="O251" s="8">
        <f t="shared" si="17"/>
        <v>285426.24</v>
      </c>
      <c r="P251" s="73"/>
      <c r="Q251" s="22">
        <v>829.0</v>
      </c>
      <c r="R251" s="49">
        <v>1.0</v>
      </c>
      <c r="S251" s="74"/>
      <c r="T251" s="75" t="s">
        <v>1444</v>
      </c>
      <c r="U251" s="3">
        <f t="shared" ref="U251:W251" si="264">SUMIF($A$13:$A$2340,$Q251,H$13:H$2340)</f>
        <v>1790</v>
      </c>
      <c r="V251" s="3">
        <f t="shared" si="264"/>
        <v>411</v>
      </c>
      <c r="W251" s="3">
        <f t="shared" si="264"/>
        <v>114</v>
      </c>
      <c r="X251" s="3">
        <f t="shared" si="19"/>
        <v>565181.76</v>
      </c>
      <c r="Y251" s="3"/>
      <c r="Z251" s="68">
        <v>47.0</v>
      </c>
      <c r="AA251" s="69">
        <v>1.0</v>
      </c>
      <c r="AB251" s="18" t="s">
        <v>1018</v>
      </c>
      <c r="AC251" s="68">
        <v>47.0</v>
      </c>
      <c r="AD251" s="69">
        <v>1.0</v>
      </c>
      <c r="AE251" s="69">
        <v>1.0</v>
      </c>
      <c r="AF251" s="70" t="s">
        <v>1443</v>
      </c>
      <c r="AG251" s="69">
        <v>1423.0</v>
      </c>
      <c r="AH251" s="69">
        <v>257.0</v>
      </c>
      <c r="AI251" s="69">
        <v>101.0</v>
      </c>
      <c r="AJ251" s="29">
        <f t="shared" si="20"/>
        <v>307.5</v>
      </c>
      <c r="AK251" s="76">
        <f t="shared" si="21"/>
        <v>0.2160927618</v>
      </c>
      <c r="AL251" s="29">
        <f t="shared" si="22"/>
        <v>307.5</v>
      </c>
      <c r="AM251" s="71">
        <f t="shared" si="23"/>
        <v>0.2161</v>
      </c>
      <c r="AN251" s="71">
        <f t="shared" si="24"/>
        <v>0.2701</v>
      </c>
      <c r="AO251" s="72">
        <f t="shared" si="25"/>
        <v>49.83</v>
      </c>
      <c r="AP251" s="73">
        <f t="shared" si="26"/>
        <v>285426.24</v>
      </c>
      <c r="AQ251" s="3">
        <f t="shared" si="27"/>
        <v>200.5806325</v>
      </c>
      <c r="AR251" s="18"/>
      <c r="AS251" s="18"/>
    </row>
    <row r="252" ht="14.25" customHeight="1">
      <c r="A252" s="68">
        <v>47.0</v>
      </c>
      <c r="B252" s="69">
        <v>1.0</v>
      </c>
      <c r="C252" s="18" t="s">
        <v>1018</v>
      </c>
      <c r="D252" s="68">
        <v>47.0</v>
      </c>
      <c r="E252" s="69">
        <v>1.0</v>
      </c>
      <c r="F252" s="69">
        <v>3.0</v>
      </c>
      <c r="G252" s="70" t="s">
        <v>1445</v>
      </c>
      <c r="H252" s="69">
        <v>908.0</v>
      </c>
      <c r="I252" s="69">
        <v>185.0</v>
      </c>
      <c r="J252" s="69">
        <v>49.0</v>
      </c>
      <c r="K252" s="29">
        <f t="shared" si="13"/>
        <v>209.5</v>
      </c>
      <c r="L252" s="71">
        <f t="shared" si="14"/>
        <v>0.2307</v>
      </c>
      <c r="M252" s="71">
        <f t="shared" si="15"/>
        <v>0.2884</v>
      </c>
      <c r="N252" s="72">
        <f t="shared" si="16"/>
        <v>36.25</v>
      </c>
      <c r="O252" s="8">
        <f t="shared" si="17"/>
        <v>207640</v>
      </c>
      <c r="P252" s="73"/>
      <c r="Q252" s="22">
        <v>831.0</v>
      </c>
      <c r="R252" s="49">
        <v>1.0</v>
      </c>
      <c r="S252" s="74"/>
      <c r="T252" s="75" t="s">
        <v>1446</v>
      </c>
      <c r="U252" s="3">
        <f t="shared" ref="U252:W252" si="265">SUMIF($A$13:$A$2340,$Q252,H$13:H$2340)</f>
        <v>5914</v>
      </c>
      <c r="V252" s="3">
        <f t="shared" si="265"/>
        <v>826</v>
      </c>
      <c r="W252" s="3">
        <f t="shared" si="265"/>
        <v>261</v>
      </c>
      <c r="X252" s="3">
        <f t="shared" si="19"/>
        <v>804039.36</v>
      </c>
      <c r="Y252" s="3"/>
      <c r="Z252" s="68">
        <v>47.0</v>
      </c>
      <c r="AA252" s="69">
        <v>1.0</v>
      </c>
      <c r="AB252" s="18" t="s">
        <v>1018</v>
      </c>
      <c r="AC252" s="68">
        <v>47.0</v>
      </c>
      <c r="AD252" s="69">
        <v>1.0</v>
      </c>
      <c r="AE252" s="69">
        <v>3.0</v>
      </c>
      <c r="AF252" s="70" t="s">
        <v>1445</v>
      </c>
      <c r="AG252" s="69">
        <v>908.0</v>
      </c>
      <c r="AH252" s="69">
        <v>185.0</v>
      </c>
      <c r="AI252" s="69">
        <v>49.0</v>
      </c>
      <c r="AJ252" s="29">
        <f t="shared" si="20"/>
        <v>209.5</v>
      </c>
      <c r="AK252" s="76">
        <f t="shared" si="21"/>
        <v>0.2307268722</v>
      </c>
      <c r="AL252" s="29">
        <f t="shared" si="22"/>
        <v>209.5</v>
      </c>
      <c r="AM252" s="71">
        <f t="shared" si="23"/>
        <v>0.2307</v>
      </c>
      <c r="AN252" s="71">
        <f t="shared" si="24"/>
        <v>0.2884</v>
      </c>
      <c r="AO252" s="72">
        <f t="shared" si="25"/>
        <v>36.25</v>
      </c>
      <c r="AP252" s="73">
        <f t="shared" si="26"/>
        <v>207640</v>
      </c>
      <c r="AQ252" s="3">
        <f t="shared" si="27"/>
        <v>228.6784141</v>
      </c>
      <c r="AR252" s="18"/>
      <c r="AS252" s="18"/>
    </row>
    <row r="253" ht="14.25" customHeight="1">
      <c r="A253" s="68">
        <v>47.0</v>
      </c>
      <c r="B253" s="69">
        <v>1.0</v>
      </c>
      <c r="C253" s="18" t="s">
        <v>1018</v>
      </c>
      <c r="D253" s="68">
        <v>47.0</v>
      </c>
      <c r="E253" s="69">
        <v>1.0</v>
      </c>
      <c r="F253" s="69">
        <v>6.0</v>
      </c>
      <c r="G253" s="70" t="s">
        <v>1447</v>
      </c>
      <c r="H253" s="69">
        <v>383.0</v>
      </c>
      <c r="I253" s="69">
        <v>71.0</v>
      </c>
      <c r="J253" s="69">
        <v>27.0</v>
      </c>
      <c r="K253" s="29">
        <f t="shared" si="13"/>
        <v>84.5</v>
      </c>
      <c r="L253" s="71">
        <f t="shared" si="14"/>
        <v>0.2206</v>
      </c>
      <c r="M253" s="71">
        <f t="shared" si="15"/>
        <v>0.2758</v>
      </c>
      <c r="N253" s="72">
        <f t="shared" si="16"/>
        <v>13.98</v>
      </c>
      <c r="O253" s="8">
        <f t="shared" si="17"/>
        <v>80077.44</v>
      </c>
      <c r="P253" s="73"/>
      <c r="Q253" s="22">
        <v>832.0</v>
      </c>
      <c r="R253" s="49">
        <v>1.0</v>
      </c>
      <c r="S253" s="74"/>
      <c r="T253" s="75" t="s">
        <v>1448</v>
      </c>
      <c r="U253" s="3">
        <f t="shared" ref="U253:W253" si="266">SUMIF($A$13:$A$2340,$Q253,H$13:H$2340)</f>
        <v>3233</v>
      </c>
      <c r="V253" s="3">
        <f t="shared" si="266"/>
        <v>233</v>
      </c>
      <c r="W253" s="3">
        <f t="shared" si="266"/>
        <v>65</v>
      </c>
      <c r="X253" s="3">
        <f t="shared" si="19"/>
        <v>97948.8</v>
      </c>
      <c r="Y253" s="3"/>
      <c r="Z253" s="68">
        <v>47.0</v>
      </c>
      <c r="AA253" s="69">
        <v>1.0</v>
      </c>
      <c r="AB253" s="18" t="s">
        <v>1018</v>
      </c>
      <c r="AC253" s="68">
        <v>47.0</v>
      </c>
      <c r="AD253" s="69">
        <v>1.0</v>
      </c>
      <c r="AE253" s="69">
        <v>6.0</v>
      </c>
      <c r="AF253" s="70" t="s">
        <v>1447</v>
      </c>
      <c r="AG253" s="69">
        <v>383.0</v>
      </c>
      <c r="AH253" s="69">
        <v>71.0</v>
      </c>
      <c r="AI253" s="69">
        <v>27.0</v>
      </c>
      <c r="AJ253" s="29">
        <f t="shared" si="20"/>
        <v>84.5</v>
      </c>
      <c r="AK253" s="76">
        <f t="shared" si="21"/>
        <v>0.2206266319</v>
      </c>
      <c r="AL253" s="29">
        <f t="shared" si="22"/>
        <v>84.5</v>
      </c>
      <c r="AM253" s="71">
        <f t="shared" si="23"/>
        <v>0.2206</v>
      </c>
      <c r="AN253" s="71">
        <f t="shared" si="24"/>
        <v>0.2758</v>
      </c>
      <c r="AO253" s="72">
        <f t="shared" si="25"/>
        <v>13.98</v>
      </c>
      <c r="AP253" s="73">
        <f t="shared" si="26"/>
        <v>80077.44</v>
      </c>
      <c r="AQ253" s="3">
        <f t="shared" si="27"/>
        <v>209.0794778</v>
      </c>
      <c r="AR253" s="18"/>
      <c r="AS253" s="18"/>
    </row>
    <row r="254" ht="14.25" customHeight="1">
      <c r="A254" s="68">
        <v>47.0</v>
      </c>
      <c r="B254" s="69">
        <v>1.0</v>
      </c>
      <c r="C254" s="18" t="s">
        <v>1018</v>
      </c>
      <c r="D254" s="68">
        <v>47.0</v>
      </c>
      <c r="E254" s="69">
        <v>1.0</v>
      </c>
      <c r="F254" s="69">
        <v>7.0</v>
      </c>
      <c r="G254" s="70" t="s">
        <v>1449</v>
      </c>
      <c r="H254" s="69">
        <v>702.0</v>
      </c>
      <c r="I254" s="69">
        <v>188.0</v>
      </c>
      <c r="J254" s="69">
        <v>72.0</v>
      </c>
      <c r="K254" s="29">
        <f t="shared" si="13"/>
        <v>224</v>
      </c>
      <c r="L254" s="71">
        <f t="shared" si="14"/>
        <v>0.3191</v>
      </c>
      <c r="M254" s="71">
        <f t="shared" si="15"/>
        <v>0.3989</v>
      </c>
      <c r="N254" s="72">
        <f t="shared" si="16"/>
        <v>53.61</v>
      </c>
      <c r="O254" s="8">
        <f t="shared" si="17"/>
        <v>307078.08</v>
      </c>
      <c r="P254" s="73"/>
      <c r="Q254" s="22">
        <v>833.0</v>
      </c>
      <c r="R254" s="49">
        <v>1.0</v>
      </c>
      <c r="S254" s="74"/>
      <c r="T254" s="75" t="s">
        <v>1450</v>
      </c>
      <c r="U254" s="3">
        <f t="shared" ref="U254:W254" si="267">SUMIF($A$13:$A$2340,$Q254,H$13:H$2340)</f>
        <v>18996</v>
      </c>
      <c r="V254" s="3">
        <f t="shared" si="267"/>
        <v>2171</v>
      </c>
      <c r="W254" s="3">
        <f t="shared" si="267"/>
        <v>627</v>
      </c>
      <c r="X254" s="3">
        <f t="shared" si="19"/>
        <v>1874774.4</v>
      </c>
      <c r="Y254" s="3"/>
      <c r="Z254" s="68">
        <v>47.0</v>
      </c>
      <c r="AA254" s="69">
        <v>1.0</v>
      </c>
      <c r="AB254" s="18" t="s">
        <v>1018</v>
      </c>
      <c r="AC254" s="68">
        <v>47.0</v>
      </c>
      <c r="AD254" s="69">
        <v>1.0</v>
      </c>
      <c r="AE254" s="69">
        <v>7.0</v>
      </c>
      <c r="AF254" s="70" t="s">
        <v>1449</v>
      </c>
      <c r="AG254" s="69">
        <v>702.0</v>
      </c>
      <c r="AH254" s="69">
        <v>188.0</v>
      </c>
      <c r="AI254" s="69">
        <v>72.0</v>
      </c>
      <c r="AJ254" s="29">
        <f t="shared" si="20"/>
        <v>224</v>
      </c>
      <c r="AK254" s="76">
        <f t="shared" si="21"/>
        <v>0.3190883191</v>
      </c>
      <c r="AL254" s="29">
        <f t="shared" si="22"/>
        <v>224</v>
      </c>
      <c r="AM254" s="71">
        <f t="shared" si="23"/>
        <v>0.3191</v>
      </c>
      <c r="AN254" s="71">
        <f t="shared" si="24"/>
        <v>0.3989</v>
      </c>
      <c r="AO254" s="72">
        <f t="shared" si="25"/>
        <v>53.61</v>
      </c>
      <c r="AP254" s="73">
        <f t="shared" si="26"/>
        <v>307078.08</v>
      </c>
      <c r="AQ254" s="3">
        <f t="shared" si="27"/>
        <v>437.4331624</v>
      </c>
      <c r="AR254" s="18"/>
      <c r="AS254" s="18"/>
    </row>
    <row r="255" ht="14.25" customHeight="1">
      <c r="A255" s="68">
        <v>47.0</v>
      </c>
      <c r="B255" s="69">
        <v>1.0</v>
      </c>
      <c r="C255" s="18" t="s">
        <v>1018</v>
      </c>
      <c r="D255" s="68">
        <v>47.0</v>
      </c>
      <c r="E255" s="69">
        <v>1.0</v>
      </c>
      <c r="F255" s="69">
        <v>9.0</v>
      </c>
      <c r="G255" s="70" t="s">
        <v>1451</v>
      </c>
      <c r="H255" s="69">
        <v>1013.0</v>
      </c>
      <c r="I255" s="69">
        <v>201.0</v>
      </c>
      <c r="J255" s="69">
        <v>79.0</v>
      </c>
      <c r="K255" s="29">
        <f t="shared" si="13"/>
        <v>240.5</v>
      </c>
      <c r="L255" s="71">
        <f t="shared" si="14"/>
        <v>0.2374</v>
      </c>
      <c r="M255" s="71">
        <f t="shared" si="15"/>
        <v>0.2968</v>
      </c>
      <c r="N255" s="72">
        <f t="shared" si="16"/>
        <v>42.83</v>
      </c>
      <c r="O255" s="8">
        <f t="shared" si="17"/>
        <v>245330.24</v>
      </c>
      <c r="P255" s="73"/>
      <c r="Q255" s="22">
        <v>834.0</v>
      </c>
      <c r="R255" s="49">
        <v>1.0</v>
      </c>
      <c r="S255" s="74"/>
      <c r="T255" s="75" t="s">
        <v>1452</v>
      </c>
      <c r="U255" s="3">
        <f t="shared" ref="U255:W255" si="268">SUMIF($A$13:$A$2340,$Q255,H$13:H$2340)</f>
        <v>8289</v>
      </c>
      <c r="V255" s="3">
        <f t="shared" si="268"/>
        <v>878</v>
      </c>
      <c r="W255" s="3">
        <f t="shared" si="268"/>
        <v>195</v>
      </c>
      <c r="X255" s="3">
        <f t="shared" si="19"/>
        <v>543816.32</v>
      </c>
      <c r="Y255" s="3"/>
      <c r="Z255" s="68">
        <v>47.0</v>
      </c>
      <c r="AA255" s="69">
        <v>1.0</v>
      </c>
      <c r="AB255" s="18" t="s">
        <v>1018</v>
      </c>
      <c r="AC255" s="68">
        <v>47.0</v>
      </c>
      <c r="AD255" s="69">
        <v>1.0</v>
      </c>
      <c r="AE255" s="69">
        <v>9.0</v>
      </c>
      <c r="AF255" s="70" t="s">
        <v>1451</v>
      </c>
      <c r="AG255" s="69">
        <v>1013.0</v>
      </c>
      <c r="AH255" s="69">
        <v>201.0</v>
      </c>
      <c r="AI255" s="69">
        <v>79.0</v>
      </c>
      <c r="AJ255" s="29">
        <f t="shared" si="20"/>
        <v>240.5</v>
      </c>
      <c r="AK255" s="76">
        <f t="shared" si="21"/>
        <v>0.2374136229</v>
      </c>
      <c r="AL255" s="29">
        <f t="shared" si="22"/>
        <v>240.5</v>
      </c>
      <c r="AM255" s="71">
        <f t="shared" si="23"/>
        <v>0.2374</v>
      </c>
      <c r="AN255" s="71">
        <f t="shared" si="24"/>
        <v>0.2968</v>
      </c>
      <c r="AO255" s="72">
        <f t="shared" si="25"/>
        <v>42.83</v>
      </c>
      <c r="AP255" s="73">
        <f t="shared" si="26"/>
        <v>245330.24</v>
      </c>
      <c r="AQ255" s="3">
        <f t="shared" si="27"/>
        <v>242.1818756</v>
      </c>
      <c r="AR255" s="18"/>
      <c r="AS255" s="18"/>
    </row>
    <row r="256" ht="14.25" customHeight="1">
      <c r="A256" s="68">
        <v>47.0</v>
      </c>
      <c r="B256" s="69">
        <v>1.0</v>
      </c>
      <c r="C256" s="18" t="s">
        <v>1018</v>
      </c>
      <c r="D256" s="68">
        <v>47.0</v>
      </c>
      <c r="E256" s="69">
        <v>1.0</v>
      </c>
      <c r="F256" s="69">
        <v>140.0</v>
      </c>
      <c r="G256" s="70" t="s">
        <v>1453</v>
      </c>
      <c r="H256" s="69">
        <v>46.0</v>
      </c>
      <c r="I256" s="69">
        <v>12.0</v>
      </c>
      <c r="J256" s="69">
        <v>3.0</v>
      </c>
      <c r="K256" s="29">
        <f t="shared" si="13"/>
        <v>13.5</v>
      </c>
      <c r="L256" s="71">
        <f t="shared" si="14"/>
        <v>0.2935</v>
      </c>
      <c r="M256" s="71">
        <f t="shared" si="15"/>
        <v>0.3669</v>
      </c>
      <c r="N256" s="72">
        <f t="shared" si="16"/>
        <v>2.97</v>
      </c>
      <c r="O256" s="8">
        <f t="shared" si="17"/>
        <v>17012.16</v>
      </c>
      <c r="P256" s="73"/>
      <c r="Q256" s="22">
        <v>836.0</v>
      </c>
      <c r="R256" s="49">
        <v>1.0</v>
      </c>
      <c r="S256" s="74"/>
      <c r="T256" s="75" t="s">
        <v>1454</v>
      </c>
      <c r="U256" s="3">
        <f t="shared" ref="U256:W256" si="269">SUMIF($A$13:$A$2340,$Q256,H$13:H$2340)</f>
        <v>218</v>
      </c>
      <c r="V256" s="3">
        <f t="shared" si="269"/>
        <v>92</v>
      </c>
      <c r="W256" s="3">
        <f t="shared" si="269"/>
        <v>44</v>
      </c>
      <c r="X256" s="3">
        <f t="shared" si="19"/>
        <v>257874.56</v>
      </c>
      <c r="Y256" s="3"/>
      <c r="Z256" s="68">
        <v>47.0</v>
      </c>
      <c r="AA256" s="69">
        <v>1.0</v>
      </c>
      <c r="AB256" s="18" t="s">
        <v>1018</v>
      </c>
      <c r="AC256" s="68">
        <v>47.0</v>
      </c>
      <c r="AD256" s="69">
        <v>1.0</v>
      </c>
      <c r="AE256" s="69">
        <v>140.0</v>
      </c>
      <c r="AF256" s="70" t="s">
        <v>1453</v>
      </c>
      <c r="AG256" s="69">
        <v>46.0</v>
      </c>
      <c r="AH256" s="69">
        <v>12.0</v>
      </c>
      <c r="AI256" s="69">
        <v>3.0</v>
      </c>
      <c r="AJ256" s="29">
        <f t="shared" si="20"/>
        <v>13.5</v>
      </c>
      <c r="AK256" s="76">
        <f t="shared" si="21"/>
        <v>0.2934782609</v>
      </c>
      <c r="AL256" s="29">
        <f t="shared" si="22"/>
        <v>13.5</v>
      </c>
      <c r="AM256" s="71">
        <f t="shared" si="23"/>
        <v>0.2935</v>
      </c>
      <c r="AN256" s="71">
        <f t="shared" si="24"/>
        <v>0.3669</v>
      </c>
      <c r="AO256" s="72">
        <f t="shared" si="25"/>
        <v>2.97</v>
      </c>
      <c r="AP256" s="73">
        <f t="shared" si="26"/>
        <v>17012.16</v>
      </c>
      <c r="AQ256" s="3">
        <f t="shared" si="27"/>
        <v>369.8295652</v>
      </c>
      <c r="AR256" s="18"/>
      <c r="AS256" s="18"/>
    </row>
    <row r="257" ht="14.25" customHeight="1">
      <c r="A257" s="68">
        <v>51.0</v>
      </c>
      <c r="B257" s="69">
        <v>1.0</v>
      </c>
      <c r="C257" s="18" t="s">
        <v>1020</v>
      </c>
      <c r="D257" s="68">
        <v>51.0</v>
      </c>
      <c r="E257" s="69">
        <v>1.0</v>
      </c>
      <c r="F257" s="69">
        <v>10.0</v>
      </c>
      <c r="G257" s="70" t="s">
        <v>1455</v>
      </c>
      <c r="H257" s="69">
        <v>606.0</v>
      </c>
      <c r="I257" s="69">
        <v>95.0</v>
      </c>
      <c r="J257" s="69">
        <v>48.0</v>
      </c>
      <c r="K257" s="29">
        <f t="shared" si="13"/>
        <v>119</v>
      </c>
      <c r="L257" s="71">
        <f t="shared" si="14"/>
        <v>0.1964</v>
      </c>
      <c r="M257" s="71">
        <f t="shared" si="15"/>
        <v>0.2455</v>
      </c>
      <c r="N257" s="72">
        <f t="shared" si="16"/>
        <v>17.53</v>
      </c>
      <c r="O257" s="8">
        <f t="shared" si="17"/>
        <v>100411.84</v>
      </c>
      <c r="P257" s="73"/>
      <c r="Q257" s="22">
        <v>837.0</v>
      </c>
      <c r="R257" s="49">
        <v>1.0</v>
      </c>
      <c r="S257" s="74"/>
      <c r="T257" s="75" t="s">
        <v>1456</v>
      </c>
      <c r="U257" s="3">
        <f t="shared" ref="U257:W257" si="270">SUMIF($A$13:$A$2340,$Q257,H$13:H$2340)</f>
        <v>609</v>
      </c>
      <c r="V257" s="3">
        <f t="shared" si="270"/>
        <v>162</v>
      </c>
      <c r="W257" s="3">
        <f t="shared" si="270"/>
        <v>67</v>
      </c>
      <c r="X257" s="3">
        <f t="shared" si="19"/>
        <v>271392.64</v>
      </c>
      <c r="Y257" s="3"/>
      <c r="Z257" s="68">
        <v>51.0</v>
      </c>
      <c r="AA257" s="69">
        <v>1.0</v>
      </c>
      <c r="AB257" s="18" t="s">
        <v>1020</v>
      </c>
      <c r="AC257" s="68">
        <v>51.0</v>
      </c>
      <c r="AD257" s="69">
        <v>1.0</v>
      </c>
      <c r="AE257" s="69">
        <v>10.0</v>
      </c>
      <c r="AF257" s="70" t="s">
        <v>1455</v>
      </c>
      <c r="AG257" s="69">
        <v>606.0</v>
      </c>
      <c r="AH257" s="69">
        <v>95.0</v>
      </c>
      <c r="AI257" s="69">
        <v>48.0</v>
      </c>
      <c r="AJ257" s="29">
        <f t="shared" si="20"/>
        <v>119</v>
      </c>
      <c r="AK257" s="76">
        <f t="shared" si="21"/>
        <v>0.196369637</v>
      </c>
      <c r="AL257" s="29">
        <f t="shared" si="22"/>
        <v>119</v>
      </c>
      <c r="AM257" s="71">
        <f t="shared" si="23"/>
        <v>0.1964</v>
      </c>
      <c r="AN257" s="71">
        <f t="shared" si="24"/>
        <v>0.2455</v>
      </c>
      <c r="AO257" s="72">
        <f t="shared" si="25"/>
        <v>17.53</v>
      </c>
      <c r="AP257" s="73">
        <f t="shared" si="26"/>
        <v>100411.84</v>
      </c>
      <c r="AQ257" s="3">
        <f t="shared" si="27"/>
        <v>165.6961056</v>
      </c>
      <c r="AR257" s="18"/>
      <c r="AS257" s="18"/>
    </row>
    <row r="258" ht="14.25" customHeight="1">
      <c r="A258" s="68">
        <v>51.0</v>
      </c>
      <c r="B258" s="69">
        <v>1.0</v>
      </c>
      <c r="C258" s="18" t="s">
        <v>1020</v>
      </c>
      <c r="D258" s="68">
        <v>51.0</v>
      </c>
      <c r="E258" s="69">
        <v>1.0</v>
      </c>
      <c r="F258" s="69">
        <v>20.0</v>
      </c>
      <c r="G258" s="70" t="s">
        <v>1457</v>
      </c>
      <c r="H258" s="69">
        <v>621.0</v>
      </c>
      <c r="I258" s="69">
        <v>64.0</v>
      </c>
      <c r="J258" s="69">
        <v>36.0</v>
      </c>
      <c r="K258" s="29">
        <f t="shared" si="13"/>
        <v>82</v>
      </c>
      <c r="L258" s="71">
        <f t="shared" si="14"/>
        <v>0.132</v>
      </c>
      <c r="M258" s="71">
        <f t="shared" si="15"/>
        <v>0.165</v>
      </c>
      <c r="N258" s="72">
        <f t="shared" si="16"/>
        <v>8.12</v>
      </c>
      <c r="O258" s="8">
        <f t="shared" si="17"/>
        <v>46511.36</v>
      </c>
      <c r="P258" s="73"/>
      <c r="Q258" s="22">
        <v>840.0</v>
      </c>
      <c r="R258" s="49">
        <v>1.0</v>
      </c>
      <c r="S258" s="74"/>
      <c r="T258" s="75" t="s">
        <v>1458</v>
      </c>
      <c r="U258" s="3">
        <f t="shared" ref="U258:W258" si="271">SUMIF($A$13:$A$2340,$Q258,H$13:H$2340)</f>
        <v>1029</v>
      </c>
      <c r="V258" s="3">
        <f t="shared" si="271"/>
        <v>327</v>
      </c>
      <c r="W258" s="3">
        <f t="shared" si="271"/>
        <v>109</v>
      </c>
      <c r="X258" s="3">
        <f t="shared" si="19"/>
        <v>609860.16</v>
      </c>
      <c r="Y258" s="3"/>
      <c r="Z258" s="68">
        <v>51.0</v>
      </c>
      <c r="AA258" s="69">
        <v>1.0</v>
      </c>
      <c r="AB258" s="18" t="s">
        <v>1020</v>
      </c>
      <c r="AC258" s="68">
        <v>51.0</v>
      </c>
      <c r="AD258" s="69">
        <v>1.0</v>
      </c>
      <c r="AE258" s="69">
        <v>20.0</v>
      </c>
      <c r="AF258" s="70" t="s">
        <v>1457</v>
      </c>
      <c r="AG258" s="69">
        <v>621.0</v>
      </c>
      <c r="AH258" s="69">
        <v>64.0</v>
      </c>
      <c r="AI258" s="69">
        <v>36.0</v>
      </c>
      <c r="AJ258" s="29">
        <f t="shared" si="20"/>
        <v>82</v>
      </c>
      <c r="AK258" s="76">
        <f t="shared" si="21"/>
        <v>0.1320450886</v>
      </c>
      <c r="AL258" s="29">
        <f t="shared" si="22"/>
        <v>82</v>
      </c>
      <c r="AM258" s="71">
        <f t="shared" si="23"/>
        <v>0.132</v>
      </c>
      <c r="AN258" s="71">
        <f t="shared" si="24"/>
        <v>0.165</v>
      </c>
      <c r="AO258" s="72">
        <f t="shared" si="25"/>
        <v>8.12</v>
      </c>
      <c r="AP258" s="73">
        <f t="shared" si="26"/>
        <v>46511.36</v>
      </c>
      <c r="AQ258" s="3">
        <f t="shared" si="27"/>
        <v>74.89752013</v>
      </c>
      <c r="AR258" s="18"/>
      <c r="AS258" s="18"/>
    </row>
    <row r="259" ht="14.25" customHeight="1">
      <c r="A259" s="68">
        <v>51.0</v>
      </c>
      <c r="B259" s="69">
        <v>1.0</v>
      </c>
      <c r="C259" s="18" t="s">
        <v>1020</v>
      </c>
      <c r="D259" s="68">
        <v>51.0</v>
      </c>
      <c r="E259" s="69">
        <v>1.0</v>
      </c>
      <c r="F259" s="69">
        <v>30.0</v>
      </c>
      <c r="G259" s="70" t="s">
        <v>1459</v>
      </c>
      <c r="H259" s="69">
        <v>718.0</v>
      </c>
      <c r="I259" s="69">
        <v>111.0</v>
      </c>
      <c r="J259" s="69">
        <v>60.0</v>
      </c>
      <c r="K259" s="29">
        <f t="shared" si="13"/>
        <v>141</v>
      </c>
      <c r="L259" s="71">
        <f t="shared" si="14"/>
        <v>0.1964</v>
      </c>
      <c r="M259" s="71">
        <f t="shared" si="15"/>
        <v>0.2455</v>
      </c>
      <c r="N259" s="72">
        <f t="shared" si="16"/>
        <v>20.77</v>
      </c>
      <c r="O259" s="8">
        <f t="shared" si="17"/>
        <v>118970.56</v>
      </c>
      <c r="P259" s="73"/>
      <c r="Q259" s="22">
        <v>846.0</v>
      </c>
      <c r="R259" s="49">
        <v>1.0</v>
      </c>
      <c r="S259" s="74"/>
      <c r="T259" s="75" t="s">
        <v>1460</v>
      </c>
      <c r="U259" s="3">
        <f t="shared" ref="U259:W259" si="272">SUMIF($A$13:$A$2340,$Q259,H$13:H$2340)</f>
        <v>618</v>
      </c>
      <c r="V259" s="3">
        <f t="shared" si="272"/>
        <v>178</v>
      </c>
      <c r="W259" s="3">
        <f t="shared" si="272"/>
        <v>33</v>
      </c>
      <c r="X259" s="3">
        <f t="shared" si="19"/>
        <v>278266.24</v>
      </c>
      <c r="Y259" s="3"/>
      <c r="Z259" s="68">
        <v>51.0</v>
      </c>
      <c r="AA259" s="69">
        <v>1.0</v>
      </c>
      <c r="AB259" s="18" t="s">
        <v>1020</v>
      </c>
      <c r="AC259" s="68">
        <v>51.0</v>
      </c>
      <c r="AD259" s="69">
        <v>1.0</v>
      </c>
      <c r="AE259" s="69">
        <v>30.0</v>
      </c>
      <c r="AF259" s="70" t="s">
        <v>1459</v>
      </c>
      <c r="AG259" s="69">
        <v>718.0</v>
      </c>
      <c r="AH259" s="69">
        <v>111.0</v>
      </c>
      <c r="AI259" s="69">
        <v>60.0</v>
      </c>
      <c r="AJ259" s="29">
        <f t="shared" si="20"/>
        <v>141</v>
      </c>
      <c r="AK259" s="76">
        <f t="shared" si="21"/>
        <v>0.1963788301</v>
      </c>
      <c r="AL259" s="29">
        <f t="shared" si="22"/>
        <v>141</v>
      </c>
      <c r="AM259" s="71">
        <f t="shared" si="23"/>
        <v>0.1964</v>
      </c>
      <c r="AN259" s="71">
        <f t="shared" si="24"/>
        <v>0.2455</v>
      </c>
      <c r="AO259" s="72">
        <f t="shared" si="25"/>
        <v>20.77</v>
      </c>
      <c r="AP259" s="73">
        <f t="shared" si="26"/>
        <v>118970.56</v>
      </c>
      <c r="AQ259" s="3">
        <f t="shared" si="27"/>
        <v>165.6971588</v>
      </c>
      <c r="AR259" s="18"/>
      <c r="AS259" s="18"/>
    </row>
    <row r="260" ht="14.25" customHeight="1">
      <c r="A260" s="68">
        <v>75.0</v>
      </c>
      <c r="B260" s="69">
        <v>1.0</v>
      </c>
      <c r="C260" s="18" t="s">
        <v>1022</v>
      </c>
      <c r="D260" s="68">
        <v>75.0</v>
      </c>
      <c r="E260" s="69">
        <v>1.0</v>
      </c>
      <c r="F260" s="69">
        <v>10.0</v>
      </c>
      <c r="G260" s="70" t="s">
        <v>1461</v>
      </c>
      <c r="H260" s="69">
        <v>346.0</v>
      </c>
      <c r="I260" s="69">
        <v>31.0</v>
      </c>
      <c r="J260" s="69">
        <v>27.0</v>
      </c>
      <c r="K260" s="29">
        <f t="shared" si="13"/>
        <v>44.5</v>
      </c>
      <c r="L260" s="71">
        <f t="shared" si="14"/>
        <v>0.1286</v>
      </c>
      <c r="M260" s="71">
        <f t="shared" si="15"/>
        <v>0.1608</v>
      </c>
      <c r="N260" s="72">
        <f t="shared" si="16"/>
        <v>4.29</v>
      </c>
      <c r="O260" s="8">
        <f t="shared" si="17"/>
        <v>24573.12</v>
      </c>
      <c r="P260" s="73"/>
      <c r="Q260" s="22">
        <v>850.0</v>
      </c>
      <c r="R260" s="49">
        <v>1.0</v>
      </c>
      <c r="S260" s="74"/>
      <c r="T260" s="75" t="s">
        <v>1462</v>
      </c>
      <c r="U260" s="3">
        <f t="shared" ref="U260:W260" si="273">SUMIF($A$13:$A$2340,$Q260,H$13:H$2340)</f>
        <v>300</v>
      </c>
      <c r="V260" s="3">
        <f t="shared" si="273"/>
        <v>70</v>
      </c>
      <c r="W260" s="3">
        <f t="shared" si="273"/>
        <v>34</v>
      </c>
      <c r="X260" s="3">
        <f t="shared" si="19"/>
        <v>108373.76</v>
      </c>
      <c r="Y260" s="3"/>
      <c r="Z260" s="68">
        <v>75.0</v>
      </c>
      <c r="AA260" s="69">
        <v>1.0</v>
      </c>
      <c r="AB260" s="18" t="s">
        <v>1022</v>
      </c>
      <c r="AC260" s="68">
        <v>75.0</v>
      </c>
      <c r="AD260" s="69">
        <v>1.0</v>
      </c>
      <c r="AE260" s="69">
        <v>10.0</v>
      </c>
      <c r="AF260" s="70" t="s">
        <v>1461</v>
      </c>
      <c r="AG260" s="69">
        <v>346.0</v>
      </c>
      <c r="AH260" s="69">
        <v>31.0</v>
      </c>
      <c r="AI260" s="69">
        <v>27.0</v>
      </c>
      <c r="AJ260" s="29">
        <f t="shared" si="20"/>
        <v>44.5</v>
      </c>
      <c r="AK260" s="76">
        <f t="shared" si="21"/>
        <v>0.1286127168</v>
      </c>
      <c r="AL260" s="29">
        <f t="shared" si="22"/>
        <v>44.5</v>
      </c>
      <c r="AM260" s="71">
        <f t="shared" si="23"/>
        <v>0.1286</v>
      </c>
      <c r="AN260" s="71">
        <f t="shared" si="24"/>
        <v>0.1608</v>
      </c>
      <c r="AO260" s="72">
        <f t="shared" si="25"/>
        <v>4.29</v>
      </c>
      <c r="AP260" s="73">
        <f t="shared" si="26"/>
        <v>24573.12</v>
      </c>
      <c r="AQ260" s="3">
        <f t="shared" si="27"/>
        <v>71.02057803</v>
      </c>
      <c r="AR260" s="18"/>
      <c r="AS260" s="18"/>
    </row>
    <row r="261" ht="14.25" customHeight="1">
      <c r="A261" s="68">
        <v>75.0</v>
      </c>
      <c r="B261" s="69">
        <v>1.0</v>
      </c>
      <c r="C261" s="18" t="s">
        <v>1022</v>
      </c>
      <c r="D261" s="68">
        <v>75.0</v>
      </c>
      <c r="E261" s="69">
        <v>1.0</v>
      </c>
      <c r="F261" s="69">
        <v>20.0</v>
      </c>
      <c r="G261" s="70" t="s">
        <v>1463</v>
      </c>
      <c r="H261" s="69">
        <v>363.0</v>
      </c>
      <c r="I261" s="69">
        <v>29.0</v>
      </c>
      <c r="J261" s="69">
        <v>23.0</v>
      </c>
      <c r="K261" s="29">
        <f t="shared" si="13"/>
        <v>40.5</v>
      </c>
      <c r="L261" s="71">
        <f t="shared" si="14"/>
        <v>0.1116</v>
      </c>
      <c r="M261" s="71">
        <f t="shared" si="15"/>
        <v>0.1395</v>
      </c>
      <c r="N261" s="72">
        <f t="shared" si="16"/>
        <v>3.39</v>
      </c>
      <c r="O261" s="8">
        <f t="shared" si="17"/>
        <v>19417.92</v>
      </c>
      <c r="P261" s="73"/>
      <c r="Q261" s="22">
        <v>852.0</v>
      </c>
      <c r="R261" s="49">
        <v>1.0</v>
      </c>
      <c r="S261" s="74"/>
      <c r="T261" s="75" t="s">
        <v>1464</v>
      </c>
      <c r="U261" s="3">
        <f t="shared" ref="U261:W261" si="274">SUMIF($A$13:$A$2340,$Q261,H$13:H$2340)</f>
        <v>136</v>
      </c>
      <c r="V261" s="3">
        <f t="shared" si="274"/>
        <v>40</v>
      </c>
      <c r="W261" s="3">
        <f t="shared" si="274"/>
        <v>14</v>
      </c>
      <c r="X261" s="3">
        <f t="shared" si="19"/>
        <v>75380.48</v>
      </c>
      <c r="Y261" s="3"/>
      <c r="Z261" s="68">
        <v>75.0</v>
      </c>
      <c r="AA261" s="69">
        <v>1.0</v>
      </c>
      <c r="AB261" s="18" t="s">
        <v>1022</v>
      </c>
      <c r="AC261" s="68">
        <v>75.0</v>
      </c>
      <c r="AD261" s="69">
        <v>1.0</v>
      </c>
      <c r="AE261" s="69">
        <v>20.0</v>
      </c>
      <c r="AF261" s="70" t="s">
        <v>1463</v>
      </c>
      <c r="AG261" s="69">
        <v>363.0</v>
      </c>
      <c r="AH261" s="69">
        <v>29.0</v>
      </c>
      <c r="AI261" s="69">
        <v>23.0</v>
      </c>
      <c r="AJ261" s="29">
        <f t="shared" si="20"/>
        <v>40.5</v>
      </c>
      <c r="AK261" s="76">
        <f t="shared" si="21"/>
        <v>0.1115702479</v>
      </c>
      <c r="AL261" s="29">
        <f t="shared" si="22"/>
        <v>40.5</v>
      </c>
      <c r="AM261" s="71">
        <f t="shared" si="23"/>
        <v>0.1116</v>
      </c>
      <c r="AN261" s="71">
        <f t="shared" si="24"/>
        <v>0.1395</v>
      </c>
      <c r="AO261" s="72">
        <f t="shared" si="25"/>
        <v>3.39</v>
      </c>
      <c r="AP261" s="73">
        <f t="shared" si="26"/>
        <v>19417.92</v>
      </c>
      <c r="AQ261" s="3">
        <f t="shared" si="27"/>
        <v>53.49289256</v>
      </c>
      <c r="AR261" s="18"/>
      <c r="AS261" s="18"/>
    </row>
    <row r="262" ht="14.25" customHeight="1">
      <c r="A262" s="68">
        <v>77.0</v>
      </c>
      <c r="B262" s="69">
        <v>1.0</v>
      </c>
      <c r="C262" s="18" t="s">
        <v>1024</v>
      </c>
      <c r="D262" s="68">
        <v>77.0</v>
      </c>
      <c r="E262" s="69">
        <v>1.0</v>
      </c>
      <c r="F262" s="69">
        <v>10.0</v>
      </c>
      <c r="G262" s="70" t="s">
        <v>1465</v>
      </c>
      <c r="H262" s="69">
        <v>390.0</v>
      </c>
      <c r="I262" s="69">
        <v>147.0</v>
      </c>
      <c r="J262" s="69">
        <v>27.0</v>
      </c>
      <c r="K262" s="29">
        <f t="shared" si="13"/>
        <v>160.5</v>
      </c>
      <c r="L262" s="71">
        <f t="shared" si="14"/>
        <v>0.4115</v>
      </c>
      <c r="M262" s="71">
        <f t="shared" si="15"/>
        <v>0.5144</v>
      </c>
      <c r="N262" s="72">
        <f t="shared" si="16"/>
        <v>49.54</v>
      </c>
      <c r="O262" s="8">
        <f t="shared" si="17"/>
        <v>283765.12</v>
      </c>
      <c r="P262" s="73"/>
      <c r="Q262" s="22">
        <v>857.0</v>
      </c>
      <c r="R262" s="49">
        <v>1.0</v>
      </c>
      <c r="S262" s="74"/>
      <c r="T262" s="75" t="s">
        <v>1466</v>
      </c>
      <c r="U262" s="3">
        <f t="shared" ref="U262:W262" si="275">SUMIF($A$13:$A$2340,$Q262,H$13:H$2340)</f>
        <v>723</v>
      </c>
      <c r="V262" s="3">
        <f t="shared" si="275"/>
        <v>154</v>
      </c>
      <c r="W262" s="3">
        <f t="shared" si="275"/>
        <v>40</v>
      </c>
      <c r="X262" s="3">
        <f t="shared" si="19"/>
        <v>188164.8</v>
      </c>
      <c r="Y262" s="3"/>
      <c r="Z262" s="68">
        <v>77.0</v>
      </c>
      <c r="AA262" s="69">
        <v>1.0</v>
      </c>
      <c r="AB262" s="18" t="s">
        <v>1024</v>
      </c>
      <c r="AC262" s="68">
        <v>77.0</v>
      </c>
      <c r="AD262" s="69">
        <v>1.0</v>
      </c>
      <c r="AE262" s="69">
        <v>10.0</v>
      </c>
      <c r="AF262" s="70" t="s">
        <v>1465</v>
      </c>
      <c r="AG262" s="69">
        <v>390.0</v>
      </c>
      <c r="AH262" s="69">
        <v>147.0</v>
      </c>
      <c r="AI262" s="69">
        <v>27.0</v>
      </c>
      <c r="AJ262" s="29">
        <f t="shared" si="20"/>
        <v>160.5</v>
      </c>
      <c r="AK262" s="76">
        <f t="shared" si="21"/>
        <v>0.4115384615</v>
      </c>
      <c r="AL262" s="29">
        <f t="shared" si="22"/>
        <v>160.5</v>
      </c>
      <c r="AM262" s="71">
        <f t="shared" si="23"/>
        <v>0.4115</v>
      </c>
      <c r="AN262" s="71">
        <f t="shared" si="24"/>
        <v>0.5144</v>
      </c>
      <c r="AO262" s="72">
        <f t="shared" si="25"/>
        <v>49.54</v>
      </c>
      <c r="AP262" s="73">
        <f t="shared" si="26"/>
        <v>283765.12</v>
      </c>
      <c r="AQ262" s="3">
        <f t="shared" si="27"/>
        <v>727.6028718</v>
      </c>
      <c r="AR262" s="18"/>
      <c r="AS262" s="18"/>
    </row>
    <row r="263" ht="14.25" customHeight="1">
      <c r="A263" s="68">
        <v>77.0</v>
      </c>
      <c r="B263" s="69">
        <v>1.0</v>
      </c>
      <c r="C263" s="18" t="s">
        <v>1024</v>
      </c>
      <c r="D263" s="68">
        <v>77.0</v>
      </c>
      <c r="E263" s="69">
        <v>1.0</v>
      </c>
      <c r="F263" s="69">
        <v>20.0</v>
      </c>
      <c r="G263" s="70" t="s">
        <v>1467</v>
      </c>
      <c r="H263" s="69">
        <v>506.0</v>
      </c>
      <c r="I263" s="69">
        <v>119.0</v>
      </c>
      <c r="J263" s="69">
        <v>11.0</v>
      </c>
      <c r="K263" s="29">
        <f t="shared" si="13"/>
        <v>124.5</v>
      </c>
      <c r="L263" s="71">
        <f t="shared" si="14"/>
        <v>0.246</v>
      </c>
      <c r="M263" s="71">
        <f t="shared" si="15"/>
        <v>0.3075</v>
      </c>
      <c r="N263" s="72">
        <f t="shared" si="16"/>
        <v>22.97</v>
      </c>
      <c r="O263" s="8">
        <f t="shared" si="17"/>
        <v>131572.16</v>
      </c>
      <c r="P263" s="73"/>
      <c r="Q263" s="22">
        <v>858.0</v>
      </c>
      <c r="R263" s="49">
        <v>1.0</v>
      </c>
      <c r="S263" s="74"/>
      <c r="T263" s="75" t="s">
        <v>1468</v>
      </c>
      <c r="U263" s="3">
        <f t="shared" ref="U263:W263" si="276">SUMIF($A$13:$A$2340,$Q263,H$13:H$2340)</f>
        <v>1004</v>
      </c>
      <c r="V263" s="3">
        <f t="shared" si="276"/>
        <v>186</v>
      </c>
      <c r="W263" s="3">
        <f t="shared" si="276"/>
        <v>45</v>
      </c>
      <c r="X263" s="3">
        <f t="shared" si="19"/>
        <v>189253.12</v>
      </c>
      <c r="Y263" s="3"/>
      <c r="Z263" s="68">
        <v>77.0</v>
      </c>
      <c r="AA263" s="69">
        <v>1.0</v>
      </c>
      <c r="AB263" s="18" t="s">
        <v>1024</v>
      </c>
      <c r="AC263" s="68">
        <v>77.0</v>
      </c>
      <c r="AD263" s="69">
        <v>1.0</v>
      </c>
      <c r="AE263" s="69">
        <v>20.0</v>
      </c>
      <c r="AF263" s="70" t="s">
        <v>1467</v>
      </c>
      <c r="AG263" s="69">
        <v>506.0</v>
      </c>
      <c r="AH263" s="69">
        <v>119.0</v>
      </c>
      <c r="AI263" s="69">
        <v>11.0</v>
      </c>
      <c r="AJ263" s="29">
        <f t="shared" si="20"/>
        <v>124.5</v>
      </c>
      <c r="AK263" s="76">
        <f t="shared" si="21"/>
        <v>0.2460474308</v>
      </c>
      <c r="AL263" s="29">
        <f t="shared" si="22"/>
        <v>124.5</v>
      </c>
      <c r="AM263" s="71">
        <f t="shared" si="23"/>
        <v>0.246</v>
      </c>
      <c r="AN263" s="71">
        <f t="shared" si="24"/>
        <v>0.3075</v>
      </c>
      <c r="AO263" s="72">
        <f t="shared" si="25"/>
        <v>22.97</v>
      </c>
      <c r="AP263" s="73">
        <f t="shared" si="26"/>
        <v>131572.16</v>
      </c>
      <c r="AQ263" s="3">
        <f t="shared" si="27"/>
        <v>260.0240316</v>
      </c>
      <c r="AR263" s="18"/>
      <c r="AS263" s="18"/>
    </row>
    <row r="264" ht="14.25" customHeight="1">
      <c r="A264" s="68">
        <v>77.0</v>
      </c>
      <c r="B264" s="69">
        <v>1.0</v>
      </c>
      <c r="C264" s="18" t="s">
        <v>1024</v>
      </c>
      <c r="D264" s="68">
        <v>77.0</v>
      </c>
      <c r="E264" s="69">
        <v>1.0</v>
      </c>
      <c r="F264" s="69">
        <v>30.0</v>
      </c>
      <c r="G264" s="70" t="s">
        <v>1039</v>
      </c>
      <c r="H264" s="69">
        <v>228.0</v>
      </c>
      <c r="I264" s="69">
        <v>60.0</v>
      </c>
      <c r="J264" s="69">
        <v>4.0</v>
      </c>
      <c r="K264" s="29">
        <f t="shared" si="13"/>
        <v>62</v>
      </c>
      <c r="L264" s="71">
        <f t="shared" si="14"/>
        <v>0.2719</v>
      </c>
      <c r="M264" s="71">
        <f t="shared" si="15"/>
        <v>0.3399</v>
      </c>
      <c r="N264" s="72">
        <f t="shared" si="16"/>
        <v>12.64</v>
      </c>
      <c r="O264" s="8">
        <f t="shared" si="17"/>
        <v>72401.92</v>
      </c>
      <c r="P264" s="73"/>
      <c r="Q264" s="22">
        <v>861.0</v>
      </c>
      <c r="R264" s="49">
        <v>1.0</v>
      </c>
      <c r="S264" s="74"/>
      <c r="T264" s="75" t="s">
        <v>1469</v>
      </c>
      <c r="U264" s="3">
        <f t="shared" ref="U264:W264" si="277">SUMIF($A$13:$A$2340,$Q264,H$13:H$2340)</f>
        <v>2632</v>
      </c>
      <c r="V264" s="3">
        <f t="shared" si="277"/>
        <v>727</v>
      </c>
      <c r="W264" s="3">
        <f t="shared" si="277"/>
        <v>101</v>
      </c>
      <c r="X264" s="3">
        <f t="shared" si="19"/>
        <v>1066725.44</v>
      </c>
      <c r="Y264" s="3"/>
      <c r="Z264" s="68">
        <v>77.0</v>
      </c>
      <c r="AA264" s="69">
        <v>1.0</v>
      </c>
      <c r="AB264" s="18" t="s">
        <v>1024</v>
      </c>
      <c r="AC264" s="68">
        <v>77.0</v>
      </c>
      <c r="AD264" s="69">
        <v>1.0</v>
      </c>
      <c r="AE264" s="69">
        <v>30.0</v>
      </c>
      <c r="AF264" s="70" t="s">
        <v>1039</v>
      </c>
      <c r="AG264" s="69">
        <v>228.0</v>
      </c>
      <c r="AH264" s="69">
        <v>60.0</v>
      </c>
      <c r="AI264" s="69">
        <v>4.0</v>
      </c>
      <c r="AJ264" s="29">
        <f t="shared" si="20"/>
        <v>62</v>
      </c>
      <c r="AK264" s="76">
        <f t="shared" si="21"/>
        <v>0.2719298246</v>
      </c>
      <c r="AL264" s="29">
        <f t="shared" si="22"/>
        <v>62</v>
      </c>
      <c r="AM264" s="71">
        <f t="shared" si="23"/>
        <v>0.2719</v>
      </c>
      <c r="AN264" s="71">
        <f t="shared" si="24"/>
        <v>0.3399</v>
      </c>
      <c r="AO264" s="72">
        <f t="shared" si="25"/>
        <v>12.64</v>
      </c>
      <c r="AP264" s="73">
        <f t="shared" si="26"/>
        <v>72401.92</v>
      </c>
      <c r="AQ264" s="3">
        <f t="shared" si="27"/>
        <v>317.5522807</v>
      </c>
      <c r="AR264" s="18"/>
      <c r="AS264" s="18"/>
    </row>
    <row r="265" ht="14.25" customHeight="1">
      <c r="A265" s="68">
        <v>77.0</v>
      </c>
      <c r="B265" s="69">
        <v>1.0</v>
      </c>
      <c r="C265" s="18" t="s">
        <v>1024</v>
      </c>
      <c r="D265" s="68">
        <v>77.0</v>
      </c>
      <c r="E265" s="69">
        <v>1.0</v>
      </c>
      <c r="F265" s="69">
        <v>40.0</v>
      </c>
      <c r="G265" s="70" t="s">
        <v>1218</v>
      </c>
      <c r="H265" s="69">
        <v>460.0</v>
      </c>
      <c r="I265" s="69">
        <v>117.0</v>
      </c>
      <c r="J265" s="69">
        <v>21.0</v>
      </c>
      <c r="K265" s="29">
        <f t="shared" si="13"/>
        <v>127.5</v>
      </c>
      <c r="L265" s="71">
        <f t="shared" si="14"/>
        <v>0.2772</v>
      </c>
      <c r="M265" s="71">
        <f t="shared" si="15"/>
        <v>0.3465</v>
      </c>
      <c r="N265" s="72">
        <f t="shared" si="16"/>
        <v>26.51</v>
      </c>
      <c r="O265" s="8">
        <f t="shared" si="17"/>
        <v>151849.28</v>
      </c>
      <c r="P265" s="73"/>
      <c r="Q265" s="22">
        <v>876.0</v>
      </c>
      <c r="R265" s="49">
        <v>1.0</v>
      </c>
      <c r="S265" s="74"/>
      <c r="T265" s="75" t="s">
        <v>1470</v>
      </c>
      <c r="U265" s="3">
        <f t="shared" ref="U265:W265" si="278">SUMIF($A$13:$A$2340,$Q265,H$13:H$2340)</f>
        <v>2003</v>
      </c>
      <c r="V265" s="3">
        <f t="shared" si="278"/>
        <v>210</v>
      </c>
      <c r="W265" s="3">
        <f t="shared" si="278"/>
        <v>108</v>
      </c>
      <c r="X265" s="3">
        <f t="shared" si="19"/>
        <v>151161.92</v>
      </c>
      <c r="Y265" s="3"/>
      <c r="Z265" s="68">
        <v>77.0</v>
      </c>
      <c r="AA265" s="69">
        <v>1.0</v>
      </c>
      <c r="AB265" s="18" t="s">
        <v>1024</v>
      </c>
      <c r="AC265" s="68">
        <v>77.0</v>
      </c>
      <c r="AD265" s="69">
        <v>1.0</v>
      </c>
      <c r="AE265" s="69">
        <v>40.0</v>
      </c>
      <c r="AF265" s="70" t="s">
        <v>1218</v>
      </c>
      <c r="AG265" s="69">
        <v>460.0</v>
      </c>
      <c r="AH265" s="69">
        <v>117.0</v>
      </c>
      <c r="AI265" s="69">
        <v>21.0</v>
      </c>
      <c r="AJ265" s="29">
        <f t="shared" si="20"/>
        <v>127.5</v>
      </c>
      <c r="AK265" s="76">
        <f t="shared" si="21"/>
        <v>0.277173913</v>
      </c>
      <c r="AL265" s="29">
        <f t="shared" si="22"/>
        <v>127.5</v>
      </c>
      <c r="AM265" s="71">
        <f t="shared" si="23"/>
        <v>0.2772</v>
      </c>
      <c r="AN265" s="71">
        <f t="shared" si="24"/>
        <v>0.3465</v>
      </c>
      <c r="AO265" s="72">
        <f t="shared" si="25"/>
        <v>26.51</v>
      </c>
      <c r="AP265" s="73">
        <f t="shared" si="26"/>
        <v>151849.28</v>
      </c>
      <c r="AQ265" s="3">
        <f t="shared" si="27"/>
        <v>330.1071304</v>
      </c>
      <c r="AR265" s="18"/>
      <c r="AS265" s="18"/>
    </row>
    <row r="266" ht="14.25" customHeight="1">
      <c r="A266" s="68">
        <v>77.0</v>
      </c>
      <c r="B266" s="69">
        <v>1.0</v>
      </c>
      <c r="C266" s="18" t="s">
        <v>1024</v>
      </c>
      <c r="D266" s="68">
        <v>77.0</v>
      </c>
      <c r="E266" s="69">
        <v>1.0</v>
      </c>
      <c r="F266" s="69">
        <v>50.0</v>
      </c>
      <c r="G266" s="70" t="s">
        <v>1384</v>
      </c>
      <c r="H266" s="69">
        <v>353.0</v>
      </c>
      <c r="I266" s="69">
        <v>103.0</v>
      </c>
      <c r="J266" s="69">
        <v>15.0</v>
      </c>
      <c r="K266" s="29">
        <f t="shared" si="13"/>
        <v>110.5</v>
      </c>
      <c r="L266" s="71">
        <f t="shared" si="14"/>
        <v>0.313</v>
      </c>
      <c r="M266" s="71">
        <f t="shared" si="15"/>
        <v>0.3913</v>
      </c>
      <c r="N266" s="72">
        <f t="shared" si="16"/>
        <v>25.94</v>
      </c>
      <c r="O266" s="8">
        <f t="shared" si="17"/>
        <v>148584.32</v>
      </c>
      <c r="P266" s="73"/>
      <c r="Q266" s="22">
        <v>877.0</v>
      </c>
      <c r="R266" s="49">
        <v>1.0</v>
      </c>
      <c r="S266" s="74"/>
      <c r="T266" s="75" t="s">
        <v>884</v>
      </c>
      <c r="U266" s="3">
        <f t="shared" ref="U266:W266" si="279">SUMIF($A$13:$A$2340,$Q266,H$13:H$2340)</f>
        <v>5500</v>
      </c>
      <c r="V266" s="3">
        <f t="shared" si="279"/>
        <v>665</v>
      </c>
      <c r="W266" s="3">
        <f t="shared" si="279"/>
        <v>304</v>
      </c>
      <c r="X266" s="3">
        <f t="shared" si="19"/>
        <v>608657.28</v>
      </c>
      <c r="Y266" s="3"/>
      <c r="Z266" s="68">
        <v>77.0</v>
      </c>
      <c r="AA266" s="69">
        <v>1.0</v>
      </c>
      <c r="AB266" s="18" t="s">
        <v>1024</v>
      </c>
      <c r="AC266" s="68">
        <v>77.0</v>
      </c>
      <c r="AD266" s="69">
        <v>1.0</v>
      </c>
      <c r="AE266" s="69">
        <v>50.0</v>
      </c>
      <c r="AF266" s="70" t="s">
        <v>1384</v>
      </c>
      <c r="AG266" s="69">
        <v>353.0</v>
      </c>
      <c r="AH266" s="69">
        <v>103.0</v>
      </c>
      <c r="AI266" s="69">
        <v>15.0</v>
      </c>
      <c r="AJ266" s="29">
        <f t="shared" si="20"/>
        <v>110.5</v>
      </c>
      <c r="AK266" s="76">
        <f t="shared" si="21"/>
        <v>0.3130311615</v>
      </c>
      <c r="AL266" s="29">
        <f t="shared" si="22"/>
        <v>110.5</v>
      </c>
      <c r="AM266" s="71">
        <f t="shared" si="23"/>
        <v>0.313</v>
      </c>
      <c r="AN266" s="71">
        <f t="shared" si="24"/>
        <v>0.3913</v>
      </c>
      <c r="AO266" s="72">
        <f t="shared" si="25"/>
        <v>25.94</v>
      </c>
      <c r="AP266" s="73">
        <f t="shared" si="26"/>
        <v>148584.32</v>
      </c>
      <c r="AQ266" s="3">
        <f t="shared" si="27"/>
        <v>420.9187535</v>
      </c>
      <c r="AR266" s="18"/>
      <c r="AS266" s="18"/>
    </row>
    <row r="267" ht="14.25" customHeight="1">
      <c r="A267" s="68">
        <v>77.0</v>
      </c>
      <c r="B267" s="69">
        <v>1.0</v>
      </c>
      <c r="C267" s="18" t="s">
        <v>1024</v>
      </c>
      <c r="D267" s="68">
        <v>77.0</v>
      </c>
      <c r="E267" s="69">
        <v>1.0</v>
      </c>
      <c r="F267" s="69">
        <v>60.0</v>
      </c>
      <c r="G267" s="70" t="s">
        <v>1471</v>
      </c>
      <c r="H267" s="69">
        <v>221.0</v>
      </c>
      <c r="I267" s="69">
        <v>13.0</v>
      </c>
      <c r="J267" s="69">
        <v>12.0</v>
      </c>
      <c r="K267" s="29">
        <f t="shared" si="13"/>
        <v>19</v>
      </c>
      <c r="L267" s="71">
        <f t="shared" si="14"/>
        <v>0.086</v>
      </c>
      <c r="M267" s="71">
        <f t="shared" si="15"/>
        <v>0.1075</v>
      </c>
      <c r="N267" s="72">
        <f t="shared" si="16"/>
        <v>1.23</v>
      </c>
      <c r="O267" s="8">
        <f t="shared" si="17"/>
        <v>7045.44</v>
      </c>
      <c r="P267" s="73"/>
      <c r="Q267" s="22">
        <v>879.0</v>
      </c>
      <c r="R267" s="49">
        <v>1.0</v>
      </c>
      <c r="S267" s="74"/>
      <c r="T267" s="75" t="s">
        <v>1472</v>
      </c>
      <c r="U267" s="3">
        <f t="shared" ref="U267:W267" si="280">SUMIF($A$13:$A$2340,$Q267,H$13:H$2340)</f>
        <v>2384</v>
      </c>
      <c r="V267" s="3">
        <f t="shared" si="280"/>
        <v>113</v>
      </c>
      <c r="W267" s="3">
        <f t="shared" si="280"/>
        <v>55</v>
      </c>
      <c r="X267" s="3">
        <f t="shared" si="19"/>
        <v>36945.6</v>
      </c>
      <c r="Y267" s="3"/>
      <c r="Z267" s="68">
        <v>77.0</v>
      </c>
      <c r="AA267" s="69">
        <v>1.0</v>
      </c>
      <c r="AB267" s="18" t="s">
        <v>1024</v>
      </c>
      <c r="AC267" s="68">
        <v>77.0</v>
      </c>
      <c r="AD267" s="69">
        <v>1.0</v>
      </c>
      <c r="AE267" s="69">
        <v>60.0</v>
      </c>
      <c r="AF267" s="70" t="s">
        <v>1471</v>
      </c>
      <c r="AG267" s="69">
        <v>221.0</v>
      </c>
      <c r="AH267" s="69">
        <v>13.0</v>
      </c>
      <c r="AI267" s="69">
        <v>12.0</v>
      </c>
      <c r="AJ267" s="29">
        <f t="shared" si="20"/>
        <v>19</v>
      </c>
      <c r="AK267" s="76">
        <f t="shared" si="21"/>
        <v>0.08597285068</v>
      </c>
      <c r="AL267" s="29">
        <f t="shared" si="22"/>
        <v>19</v>
      </c>
      <c r="AM267" s="71">
        <f t="shared" si="23"/>
        <v>0.086</v>
      </c>
      <c r="AN267" s="71">
        <f t="shared" si="24"/>
        <v>0.1075</v>
      </c>
      <c r="AO267" s="72">
        <f t="shared" si="25"/>
        <v>1.23</v>
      </c>
      <c r="AP267" s="73">
        <f t="shared" si="26"/>
        <v>7045.44</v>
      </c>
      <c r="AQ267" s="3">
        <f t="shared" si="27"/>
        <v>31.879819</v>
      </c>
      <c r="AR267" s="18"/>
      <c r="AS267" s="18"/>
    </row>
    <row r="268" ht="14.25" customHeight="1">
      <c r="A268" s="68">
        <v>77.0</v>
      </c>
      <c r="B268" s="69">
        <v>1.0</v>
      </c>
      <c r="C268" s="18" t="s">
        <v>1024</v>
      </c>
      <c r="D268" s="68">
        <v>77.0</v>
      </c>
      <c r="E268" s="69">
        <v>1.0</v>
      </c>
      <c r="F268" s="69">
        <v>70.0</v>
      </c>
      <c r="G268" s="70" t="s">
        <v>1473</v>
      </c>
      <c r="H268" s="69">
        <v>462.0</v>
      </c>
      <c r="I268" s="69">
        <v>195.0</v>
      </c>
      <c r="J268" s="69">
        <v>20.0</v>
      </c>
      <c r="K268" s="29">
        <f t="shared" si="13"/>
        <v>205</v>
      </c>
      <c r="L268" s="71">
        <f t="shared" si="14"/>
        <v>0.4437</v>
      </c>
      <c r="M268" s="71">
        <f t="shared" si="15"/>
        <v>0.5546</v>
      </c>
      <c r="N268" s="72">
        <f t="shared" si="16"/>
        <v>68.22</v>
      </c>
      <c r="O268" s="8">
        <f t="shared" si="17"/>
        <v>390764.16</v>
      </c>
      <c r="P268" s="73"/>
      <c r="Q268" s="22">
        <v>881.0</v>
      </c>
      <c r="R268" s="49">
        <v>1.0</v>
      </c>
      <c r="S268" s="74"/>
      <c r="T268" s="75" t="s">
        <v>1474</v>
      </c>
      <c r="U268" s="3">
        <f t="shared" ref="U268:W268" si="281">SUMIF($A$13:$A$2340,$Q268,H$13:H$2340)</f>
        <v>780</v>
      </c>
      <c r="V268" s="3">
        <f t="shared" si="281"/>
        <v>91</v>
      </c>
      <c r="W268" s="3">
        <f t="shared" si="281"/>
        <v>47</v>
      </c>
      <c r="X268" s="3">
        <f t="shared" si="19"/>
        <v>73375.68</v>
      </c>
      <c r="Y268" s="3"/>
      <c r="Z268" s="68">
        <v>77.0</v>
      </c>
      <c r="AA268" s="69">
        <v>1.0</v>
      </c>
      <c r="AB268" s="18" t="s">
        <v>1024</v>
      </c>
      <c r="AC268" s="68">
        <v>77.0</v>
      </c>
      <c r="AD268" s="69">
        <v>1.0</v>
      </c>
      <c r="AE268" s="69">
        <v>70.0</v>
      </c>
      <c r="AF268" s="70" t="s">
        <v>1473</v>
      </c>
      <c r="AG268" s="69">
        <v>462.0</v>
      </c>
      <c r="AH268" s="69">
        <v>195.0</v>
      </c>
      <c r="AI268" s="69">
        <v>20.0</v>
      </c>
      <c r="AJ268" s="29">
        <f t="shared" si="20"/>
        <v>205</v>
      </c>
      <c r="AK268" s="76">
        <f t="shared" si="21"/>
        <v>0.4437229437</v>
      </c>
      <c r="AL268" s="29">
        <f t="shared" si="22"/>
        <v>205</v>
      </c>
      <c r="AM268" s="71">
        <f t="shared" si="23"/>
        <v>0.4437</v>
      </c>
      <c r="AN268" s="71">
        <f t="shared" si="24"/>
        <v>0.5546</v>
      </c>
      <c r="AO268" s="72">
        <f t="shared" si="25"/>
        <v>68.22</v>
      </c>
      <c r="AP268" s="73">
        <f t="shared" si="26"/>
        <v>390764.16</v>
      </c>
      <c r="AQ268" s="3">
        <f t="shared" si="27"/>
        <v>845.8098701</v>
      </c>
      <c r="AR268" s="18"/>
      <c r="AS268" s="18"/>
    </row>
    <row r="269" ht="14.25" customHeight="1">
      <c r="A269" s="68">
        <v>77.0</v>
      </c>
      <c r="B269" s="69">
        <v>1.0</v>
      </c>
      <c r="C269" s="18" t="s">
        <v>1024</v>
      </c>
      <c r="D269" s="68">
        <v>77.0</v>
      </c>
      <c r="E269" s="69">
        <v>1.0</v>
      </c>
      <c r="F269" s="69">
        <v>80.0</v>
      </c>
      <c r="G269" s="70" t="s">
        <v>1475</v>
      </c>
      <c r="H269" s="69">
        <v>422.0</v>
      </c>
      <c r="I269" s="69">
        <v>149.0</v>
      </c>
      <c r="J269" s="69">
        <v>14.0</v>
      </c>
      <c r="K269" s="29">
        <f t="shared" si="13"/>
        <v>156</v>
      </c>
      <c r="L269" s="71">
        <f t="shared" si="14"/>
        <v>0.3697</v>
      </c>
      <c r="M269" s="71">
        <f t="shared" si="15"/>
        <v>0.4621</v>
      </c>
      <c r="N269" s="72">
        <f t="shared" si="16"/>
        <v>43.25</v>
      </c>
      <c r="O269" s="8">
        <f t="shared" si="17"/>
        <v>247736</v>
      </c>
      <c r="P269" s="73"/>
      <c r="Q269" s="22">
        <v>882.0</v>
      </c>
      <c r="R269" s="49">
        <v>1.0</v>
      </c>
      <c r="S269" s="74"/>
      <c r="T269" s="75" t="s">
        <v>1476</v>
      </c>
      <c r="U269" s="3">
        <f t="shared" ref="U269:W269" si="282">SUMIF($A$13:$A$2340,$Q269,H$13:H$2340)</f>
        <v>4072</v>
      </c>
      <c r="V269" s="3">
        <f t="shared" si="282"/>
        <v>550</v>
      </c>
      <c r="W269" s="3">
        <f t="shared" si="282"/>
        <v>267</v>
      </c>
      <c r="X269" s="3">
        <f t="shared" si="19"/>
        <v>532474.88</v>
      </c>
      <c r="Y269" s="3"/>
      <c r="Z269" s="68">
        <v>77.0</v>
      </c>
      <c r="AA269" s="69">
        <v>1.0</v>
      </c>
      <c r="AB269" s="18" t="s">
        <v>1024</v>
      </c>
      <c r="AC269" s="68">
        <v>77.0</v>
      </c>
      <c r="AD269" s="69">
        <v>1.0</v>
      </c>
      <c r="AE269" s="69">
        <v>80.0</v>
      </c>
      <c r="AF269" s="70" t="s">
        <v>1475</v>
      </c>
      <c r="AG269" s="69">
        <v>422.0</v>
      </c>
      <c r="AH269" s="69">
        <v>149.0</v>
      </c>
      <c r="AI269" s="69">
        <v>14.0</v>
      </c>
      <c r="AJ269" s="29">
        <f t="shared" si="20"/>
        <v>156</v>
      </c>
      <c r="AK269" s="76">
        <f t="shared" si="21"/>
        <v>0.3696682464</v>
      </c>
      <c r="AL269" s="29">
        <f t="shared" si="22"/>
        <v>156</v>
      </c>
      <c r="AM269" s="71">
        <f t="shared" si="23"/>
        <v>0.3697</v>
      </c>
      <c r="AN269" s="71">
        <f t="shared" si="24"/>
        <v>0.4621</v>
      </c>
      <c r="AO269" s="72">
        <f t="shared" si="25"/>
        <v>43.25</v>
      </c>
      <c r="AP269" s="73">
        <f t="shared" si="26"/>
        <v>247736</v>
      </c>
      <c r="AQ269" s="3">
        <f t="shared" si="27"/>
        <v>587.0521327</v>
      </c>
      <c r="AR269" s="18"/>
      <c r="AS269" s="18"/>
    </row>
    <row r="270" ht="14.25" customHeight="1">
      <c r="A270" s="68">
        <v>77.0</v>
      </c>
      <c r="B270" s="69">
        <v>1.0</v>
      </c>
      <c r="C270" s="18" t="s">
        <v>1024</v>
      </c>
      <c r="D270" s="68">
        <v>77.0</v>
      </c>
      <c r="E270" s="69">
        <v>1.0</v>
      </c>
      <c r="F270" s="69">
        <v>90.0</v>
      </c>
      <c r="G270" s="70" t="s">
        <v>1203</v>
      </c>
      <c r="H270" s="69">
        <v>411.0</v>
      </c>
      <c r="I270" s="69">
        <v>152.0</v>
      </c>
      <c r="J270" s="69">
        <v>19.0</v>
      </c>
      <c r="K270" s="29">
        <f t="shared" si="13"/>
        <v>161.5</v>
      </c>
      <c r="L270" s="71">
        <f t="shared" si="14"/>
        <v>0.3929</v>
      </c>
      <c r="M270" s="71">
        <f t="shared" si="15"/>
        <v>0.4911</v>
      </c>
      <c r="N270" s="72">
        <f t="shared" si="16"/>
        <v>47.59</v>
      </c>
      <c r="O270" s="8">
        <f t="shared" si="17"/>
        <v>272595.52</v>
      </c>
      <c r="P270" s="73"/>
      <c r="Q270" s="22">
        <v>883.0</v>
      </c>
      <c r="R270" s="49">
        <v>1.0</v>
      </c>
      <c r="S270" s="74"/>
      <c r="T270" s="75" t="s">
        <v>1477</v>
      </c>
      <c r="U270" s="3">
        <f t="shared" ref="U270:W270" si="283">SUMIF($A$13:$A$2340,$Q270,H$13:H$2340)</f>
        <v>1553</v>
      </c>
      <c r="V270" s="3">
        <f t="shared" si="283"/>
        <v>205</v>
      </c>
      <c r="W270" s="3">
        <f t="shared" si="283"/>
        <v>67</v>
      </c>
      <c r="X270" s="3">
        <f t="shared" si="19"/>
        <v>169777.92</v>
      </c>
      <c r="Y270" s="3"/>
      <c r="Z270" s="68">
        <v>77.0</v>
      </c>
      <c r="AA270" s="69">
        <v>1.0</v>
      </c>
      <c r="AB270" s="18" t="s">
        <v>1024</v>
      </c>
      <c r="AC270" s="68">
        <v>77.0</v>
      </c>
      <c r="AD270" s="69">
        <v>1.0</v>
      </c>
      <c r="AE270" s="69">
        <v>90.0</v>
      </c>
      <c r="AF270" s="70" t="s">
        <v>1203</v>
      </c>
      <c r="AG270" s="69">
        <v>411.0</v>
      </c>
      <c r="AH270" s="69">
        <v>152.0</v>
      </c>
      <c r="AI270" s="69">
        <v>19.0</v>
      </c>
      <c r="AJ270" s="29">
        <f t="shared" si="20"/>
        <v>161.5</v>
      </c>
      <c r="AK270" s="76">
        <f t="shared" si="21"/>
        <v>0.3929440389</v>
      </c>
      <c r="AL270" s="29">
        <f t="shared" si="22"/>
        <v>161.5</v>
      </c>
      <c r="AM270" s="71">
        <f t="shared" si="23"/>
        <v>0.3929</v>
      </c>
      <c r="AN270" s="71">
        <f t="shared" si="24"/>
        <v>0.4911</v>
      </c>
      <c r="AO270" s="72">
        <f t="shared" si="25"/>
        <v>47.59</v>
      </c>
      <c r="AP270" s="73">
        <f t="shared" si="26"/>
        <v>272595.52</v>
      </c>
      <c r="AQ270" s="3">
        <f t="shared" si="27"/>
        <v>663.2494404</v>
      </c>
      <c r="AR270" s="18"/>
      <c r="AS270" s="18"/>
    </row>
    <row r="271" ht="14.25" customHeight="1">
      <c r="A271" s="68">
        <v>77.0</v>
      </c>
      <c r="B271" s="69">
        <v>1.0</v>
      </c>
      <c r="C271" s="18" t="s">
        <v>1024</v>
      </c>
      <c r="D271" s="68">
        <v>77.0</v>
      </c>
      <c r="E271" s="69">
        <v>1.0</v>
      </c>
      <c r="F271" s="69">
        <v>130.0</v>
      </c>
      <c r="G271" s="70" t="s">
        <v>1478</v>
      </c>
      <c r="H271" s="69">
        <v>1243.0</v>
      </c>
      <c r="I271" s="69">
        <v>223.0</v>
      </c>
      <c r="J271" s="69">
        <v>36.0</v>
      </c>
      <c r="K271" s="29">
        <f t="shared" si="13"/>
        <v>241</v>
      </c>
      <c r="L271" s="71">
        <f t="shared" si="14"/>
        <v>0.1939</v>
      </c>
      <c r="M271" s="71">
        <f t="shared" si="15"/>
        <v>0.2424</v>
      </c>
      <c r="N271" s="72">
        <f t="shared" si="16"/>
        <v>35.05</v>
      </c>
      <c r="O271" s="8">
        <f t="shared" si="17"/>
        <v>200766.4</v>
      </c>
      <c r="P271" s="73"/>
      <c r="Q271" s="22">
        <v>885.0</v>
      </c>
      <c r="R271" s="49">
        <v>1.0</v>
      </c>
      <c r="S271" s="74"/>
      <c r="T271" s="75" t="s">
        <v>1479</v>
      </c>
      <c r="U271" s="3">
        <f t="shared" ref="U271:W271" si="284">SUMIF($A$13:$A$2340,$Q271,H$13:H$2340)</f>
        <v>6366</v>
      </c>
      <c r="V271" s="3">
        <f t="shared" si="284"/>
        <v>377</v>
      </c>
      <c r="W271" s="3">
        <f t="shared" si="284"/>
        <v>227</v>
      </c>
      <c r="X271" s="3">
        <f t="shared" si="19"/>
        <v>167773.12</v>
      </c>
      <c r="Y271" s="3"/>
      <c r="Z271" s="68">
        <v>77.0</v>
      </c>
      <c r="AA271" s="69">
        <v>1.0</v>
      </c>
      <c r="AB271" s="18" t="s">
        <v>1024</v>
      </c>
      <c r="AC271" s="68">
        <v>77.0</v>
      </c>
      <c r="AD271" s="69">
        <v>1.0</v>
      </c>
      <c r="AE271" s="69">
        <v>130.0</v>
      </c>
      <c r="AF271" s="70" t="s">
        <v>1478</v>
      </c>
      <c r="AG271" s="69">
        <v>1243.0</v>
      </c>
      <c r="AH271" s="69">
        <v>223.0</v>
      </c>
      <c r="AI271" s="69">
        <v>36.0</v>
      </c>
      <c r="AJ271" s="29">
        <f t="shared" si="20"/>
        <v>241</v>
      </c>
      <c r="AK271" s="76">
        <f t="shared" si="21"/>
        <v>0.1938857603</v>
      </c>
      <c r="AL271" s="29">
        <f t="shared" si="22"/>
        <v>241</v>
      </c>
      <c r="AM271" s="71">
        <f t="shared" si="23"/>
        <v>0.1939</v>
      </c>
      <c r="AN271" s="71">
        <f t="shared" si="24"/>
        <v>0.2424</v>
      </c>
      <c r="AO271" s="72">
        <f t="shared" si="25"/>
        <v>35.05</v>
      </c>
      <c r="AP271" s="73">
        <f t="shared" si="26"/>
        <v>200766.4</v>
      </c>
      <c r="AQ271" s="3">
        <f t="shared" si="27"/>
        <v>161.5176187</v>
      </c>
      <c r="AR271" s="18"/>
      <c r="AS271" s="18"/>
    </row>
    <row r="272" ht="14.25" customHeight="1">
      <c r="A272" s="68">
        <v>77.0</v>
      </c>
      <c r="B272" s="69">
        <v>1.0</v>
      </c>
      <c r="C272" s="18" t="s">
        <v>1024</v>
      </c>
      <c r="D272" s="68">
        <v>77.0</v>
      </c>
      <c r="E272" s="69">
        <v>1.0</v>
      </c>
      <c r="F272" s="69">
        <v>150.0</v>
      </c>
      <c r="G272" s="70" t="s">
        <v>1480</v>
      </c>
      <c r="H272" s="69">
        <v>381.0</v>
      </c>
      <c r="I272" s="69">
        <v>67.0</v>
      </c>
      <c r="J272" s="69">
        <v>12.0</v>
      </c>
      <c r="K272" s="29">
        <f t="shared" si="13"/>
        <v>73</v>
      </c>
      <c r="L272" s="71">
        <f t="shared" si="14"/>
        <v>0.1916</v>
      </c>
      <c r="M272" s="71">
        <f t="shared" si="15"/>
        <v>0.2395</v>
      </c>
      <c r="N272" s="72">
        <f t="shared" si="16"/>
        <v>10.49</v>
      </c>
      <c r="O272" s="8">
        <f t="shared" si="17"/>
        <v>60086.72</v>
      </c>
      <c r="P272" s="73"/>
      <c r="Q272" s="22">
        <v>891.0</v>
      </c>
      <c r="R272" s="49">
        <v>1.0</v>
      </c>
      <c r="S272" s="74"/>
      <c r="T272" s="75" t="s">
        <v>1481</v>
      </c>
      <c r="U272" s="3">
        <f t="shared" ref="U272:W272" si="285">SUMIF($A$13:$A$2340,$Q272,H$13:H$2340)</f>
        <v>567</v>
      </c>
      <c r="V272" s="3">
        <f t="shared" si="285"/>
        <v>158</v>
      </c>
      <c r="W272" s="3">
        <f t="shared" si="285"/>
        <v>47</v>
      </c>
      <c r="X272" s="3">
        <f t="shared" si="19"/>
        <v>254265.92</v>
      </c>
      <c r="Y272" s="3"/>
      <c r="Z272" s="68">
        <v>77.0</v>
      </c>
      <c r="AA272" s="69">
        <v>1.0</v>
      </c>
      <c r="AB272" s="18" t="s">
        <v>1024</v>
      </c>
      <c r="AC272" s="68">
        <v>77.0</v>
      </c>
      <c r="AD272" s="69">
        <v>1.0</v>
      </c>
      <c r="AE272" s="69">
        <v>150.0</v>
      </c>
      <c r="AF272" s="70" t="s">
        <v>1480</v>
      </c>
      <c r="AG272" s="69">
        <v>381.0</v>
      </c>
      <c r="AH272" s="69">
        <v>67.0</v>
      </c>
      <c r="AI272" s="69">
        <v>12.0</v>
      </c>
      <c r="AJ272" s="29">
        <f t="shared" si="20"/>
        <v>73</v>
      </c>
      <c r="AK272" s="76">
        <f t="shared" si="21"/>
        <v>0.1916010499</v>
      </c>
      <c r="AL272" s="29">
        <f t="shared" si="22"/>
        <v>73</v>
      </c>
      <c r="AM272" s="71">
        <f t="shared" si="23"/>
        <v>0.1916</v>
      </c>
      <c r="AN272" s="71">
        <f t="shared" si="24"/>
        <v>0.2395</v>
      </c>
      <c r="AO272" s="72">
        <f t="shared" si="25"/>
        <v>10.49</v>
      </c>
      <c r="AP272" s="73">
        <f t="shared" si="26"/>
        <v>60086.72</v>
      </c>
      <c r="AQ272" s="3">
        <f t="shared" si="27"/>
        <v>157.7079265</v>
      </c>
      <c r="AR272" s="18"/>
      <c r="AS272" s="18"/>
    </row>
    <row r="273" ht="14.25" customHeight="1">
      <c r="A273" s="68">
        <v>77.0</v>
      </c>
      <c r="B273" s="69">
        <v>1.0</v>
      </c>
      <c r="C273" s="18" t="s">
        <v>1024</v>
      </c>
      <c r="D273" s="68">
        <v>77.0</v>
      </c>
      <c r="E273" s="69">
        <v>1.0</v>
      </c>
      <c r="F273" s="69">
        <v>160.0</v>
      </c>
      <c r="G273" s="70" t="s">
        <v>1482</v>
      </c>
      <c r="H273" s="69">
        <v>1205.0</v>
      </c>
      <c r="I273" s="69">
        <v>301.0</v>
      </c>
      <c r="J273" s="69">
        <v>59.0</v>
      </c>
      <c r="K273" s="29">
        <f t="shared" si="13"/>
        <v>330.5</v>
      </c>
      <c r="L273" s="71">
        <f t="shared" si="14"/>
        <v>0.2743</v>
      </c>
      <c r="M273" s="71">
        <f t="shared" si="15"/>
        <v>0.3429</v>
      </c>
      <c r="N273" s="72">
        <f t="shared" si="16"/>
        <v>68</v>
      </c>
      <c r="O273" s="8">
        <f t="shared" si="17"/>
        <v>389504</v>
      </c>
      <c r="P273" s="73"/>
      <c r="Q273" s="22">
        <v>911.0</v>
      </c>
      <c r="R273" s="49">
        <v>1.0</v>
      </c>
      <c r="S273" s="74"/>
      <c r="T273" s="75" t="s">
        <v>1483</v>
      </c>
      <c r="U273" s="3">
        <f t="shared" ref="U273:W273" si="286">SUMIF($A$13:$A$2340,$Q273,H$13:H$2340)</f>
        <v>4899</v>
      </c>
      <c r="V273" s="3">
        <f t="shared" si="286"/>
        <v>798</v>
      </c>
      <c r="W273" s="3">
        <f t="shared" si="286"/>
        <v>339</v>
      </c>
      <c r="X273" s="3">
        <f t="shared" si="19"/>
        <v>845223.68</v>
      </c>
      <c r="Y273" s="3"/>
      <c r="Z273" s="68">
        <v>77.0</v>
      </c>
      <c r="AA273" s="69">
        <v>1.0</v>
      </c>
      <c r="AB273" s="18" t="s">
        <v>1024</v>
      </c>
      <c r="AC273" s="68">
        <v>77.0</v>
      </c>
      <c r="AD273" s="69">
        <v>1.0</v>
      </c>
      <c r="AE273" s="69">
        <v>160.0</v>
      </c>
      <c r="AF273" s="70" t="s">
        <v>1482</v>
      </c>
      <c r="AG273" s="69">
        <v>1205.0</v>
      </c>
      <c r="AH273" s="69">
        <v>301.0</v>
      </c>
      <c r="AI273" s="69">
        <v>59.0</v>
      </c>
      <c r="AJ273" s="29">
        <f t="shared" si="20"/>
        <v>330.5</v>
      </c>
      <c r="AK273" s="76">
        <f t="shared" si="21"/>
        <v>0.2742738589</v>
      </c>
      <c r="AL273" s="29">
        <f t="shared" si="22"/>
        <v>330.5</v>
      </c>
      <c r="AM273" s="71">
        <f t="shared" si="23"/>
        <v>0.2743</v>
      </c>
      <c r="AN273" s="71">
        <f t="shared" si="24"/>
        <v>0.3429</v>
      </c>
      <c r="AO273" s="72">
        <f t="shared" si="25"/>
        <v>68</v>
      </c>
      <c r="AP273" s="73">
        <f t="shared" si="26"/>
        <v>389504</v>
      </c>
      <c r="AQ273" s="3">
        <f t="shared" si="27"/>
        <v>323.239834</v>
      </c>
      <c r="AR273" s="18"/>
      <c r="AS273" s="18"/>
    </row>
    <row r="274" ht="14.25" customHeight="1">
      <c r="A274" s="68">
        <v>77.0</v>
      </c>
      <c r="B274" s="69">
        <v>1.0</v>
      </c>
      <c r="C274" s="18" t="s">
        <v>1024</v>
      </c>
      <c r="D274" s="68">
        <v>77.0</v>
      </c>
      <c r="E274" s="69">
        <v>1.0</v>
      </c>
      <c r="F274" s="69">
        <v>170.0</v>
      </c>
      <c r="G274" s="70" t="s">
        <v>1484</v>
      </c>
      <c r="H274" s="69">
        <v>244.0</v>
      </c>
      <c r="I274" s="69">
        <v>90.0</v>
      </c>
      <c r="J274" s="69">
        <v>6.0</v>
      </c>
      <c r="K274" s="29">
        <f t="shared" si="13"/>
        <v>93</v>
      </c>
      <c r="L274" s="71">
        <f t="shared" si="14"/>
        <v>0.3811</v>
      </c>
      <c r="M274" s="71">
        <f t="shared" si="15"/>
        <v>0.4764</v>
      </c>
      <c r="N274" s="72">
        <f t="shared" si="16"/>
        <v>26.58</v>
      </c>
      <c r="O274" s="8">
        <f t="shared" si="17"/>
        <v>152250.24</v>
      </c>
      <c r="P274" s="73"/>
      <c r="Q274" s="22">
        <v>912.0</v>
      </c>
      <c r="R274" s="49">
        <v>1.0</v>
      </c>
      <c r="S274" s="74"/>
      <c r="T274" s="75" t="s">
        <v>1485</v>
      </c>
      <c r="U274" s="3">
        <f t="shared" ref="U274:W274" si="287">SUMIF($A$13:$A$2340,$Q274,H$13:H$2340)</f>
        <v>1682</v>
      </c>
      <c r="V274" s="3">
        <f t="shared" si="287"/>
        <v>449</v>
      </c>
      <c r="W274" s="3">
        <f t="shared" si="287"/>
        <v>219</v>
      </c>
      <c r="X274" s="3">
        <f t="shared" si="19"/>
        <v>810225.6</v>
      </c>
      <c r="Y274" s="3"/>
      <c r="Z274" s="68">
        <v>77.0</v>
      </c>
      <c r="AA274" s="69">
        <v>1.0</v>
      </c>
      <c r="AB274" s="18" t="s">
        <v>1024</v>
      </c>
      <c r="AC274" s="68">
        <v>77.0</v>
      </c>
      <c r="AD274" s="69">
        <v>1.0</v>
      </c>
      <c r="AE274" s="69">
        <v>170.0</v>
      </c>
      <c r="AF274" s="70" t="s">
        <v>1484</v>
      </c>
      <c r="AG274" s="69">
        <v>244.0</v>
      </c>
      <c r="AH274" s="69">
        <v>90.0</v>
      </c>
      <c r="AI274" s="69">
        <v>6.0</v>
      </c>
      <c r="AJ274" s="29">
        <f t="shared" si="20"/>
        <v>93</v>
      </c>
      <c r="AK274" s="76">
        <f t="shared" si="21"/>
        <v>0.381147541</v>
      </c>
      <c r="AL274" s="29">
        <f t="shared" si="22"/>
        <v>93</v>
      </c>
      <c r="AM274" s="71">
        <f t="shared" si="23"/>
        <v>0.3811</v>
      </c>
      <c r="AN274" s="71">
        <f t="shared" si="24"/>
        <v>0.4764</v>
      </c>
      <c r="AO274" s="72">
        <f t="shared" si="25"/>
        <v>26.58</v>
      </c>
      <c r="AP274" s="73">
        <f t="shared" si="26"/>
        <v>152250.24</v>
      </c>
      <c r="AQ274" s="3">
        <f t="shared" si="27"/>
        <v>623.9763934</v>
      </c>
      <c r="AR274" s="18"/>
      <c r="AS274" s="18"/>
    </row>
    <row r="275" ht="14.25" customHeight="1">
      <c r="A275" s="68">
        <v>77.0</v>
      </c>
      <c r="B275" s="69">
        <v>1.0</v>
      </c>
      <c r="C275" s="18" t="s">
        <v>1024</v>
      </c>
      <c r="D275" s="68">
        <v>77.0</v>
      </c>
      <c r="E275" s="69">
        <v>1.0</v>
      </c>
      <c r="F275" s="69">
        <v>190.0</v>
      </c>
      <c r="G275" s="70" t="s">
        <v>1486</v>
      </c>
      <c r="H275" s="69">
        <v>933.0</v>
      </c>
      <c r="I275" s="69">
        <v>195.0</v>
      </c>
      <c r="J275" s="69">
        <v>45.0</v>
      </c>
      <c r="K275" s="29">
        <f t="shared" si="13"/>
        <v>217.5</v>
      </c>
      <c r="L275" s="71">
        <f t="shared" si="14"/>
        <v>0.2331</v>
      </c>
      <c r="M275" s="71">
        <f t="shared" si="15"/>
        <v>0.2914</v>
      </c>
      <c r="N275" s="72">
        <f t="shared" si="16"/>
        <v>38.03</v>
      </c>
      <c r="O275" s="8">
        <f t="shared" si="17"/>
        <v>217835.84</v>
      </c>
      <c r="P275" s="73"/>
      <c r="Q275" s="22">
        <v>914.0</v>
      </c>
      <c r="R275" s="49">
        <v>1.0</v>
      </c>
      <c r="S275" s="74"/>
      <c r="T275" s="75" t="s">
        <v>1487</v>
      </c>
      <c r="U275" s="3">
        <f t="shared" ref="U275:W275" si="288">SUMIF($A$13:$A$2340,$Q275,H$13:H$2340)</f>
        <v>294</v>
      </c>
      <c r="V275" s="3">
        <f t="shared" si="288"/>
        <v>47</v>
      </c>
      <c r="W275" s="3">
        <f t="shared" si="288"/>
        <v>35</v>
      </c>
      <c r="X275" s="3">
        <f t="shared" si="19"/>
        <v>61461.44</v>
      </c>
      <c r="Y275" s="3"/>
      <c r="Z275" s="68">
        <v>77.0</v>
      </c>
      <c r="AA275" s="69">
        <v>1.0</v>
      </c>
      <c r="AB275" s="18" t="s">
        <v>1024</v>
      </c>
      <c r="AC275" s="68">
        <v>77.0</v>
      </c>
      <c r="AD275" s="69">
        <v>1.0</v>
      </c>
      <c r="AE275" s="69">
        <v>190.0</v>
      </c>
      <c r="AF275" s="70" t="s">
        <v>1486</v>
      </c>
      <c r="AG275" s="69">
        <v>933.0</v>
      </c>
      <c r="AH275" s="69">
        <v>195.0</v>
      </c>
      <c r="AI275" s="69">
        <v>45.0</v>
      </c>
      <c r="AJ275" s="29">
        <f t="shared" si="20"/>
        <v>217.5</v>
      </c>
      <c r="AK275" s="76">
        <f t="shared" si="21"/>
        <v>0.2331189711</v>
      </c>
      <c r="AL275" s="29">
        <f t="shared" si="22"/>
        <v>217.5</v>
      </c>
      <c r="AM275" s="71">
        <f t="shared" si="23"/>
        <v>0.2331</v>
      </c>
      <c r="AN275" s="71">
        <f t="shared" si="24"/>
        <v>0.2914</v>
      </c>
      <c r="AO275" s="72">
        <f t="shared" si="25"/>
        <v>38.03</v>
      </c>
      <c r="AP275" s="73">
        <f t="shared" si="26"/>
        <v>217835.84</v>
      </c>
      <c r="AQ275" s="3">
        <f t="shared" si="27"/>
        <v>233.4789282</v>
      </c>
      <c r="AR275" s="18"/>
      <c r="AS275" s="18"/>
    </row>
    <row r="276" ht="14.25" customHeight="1">
      <c r="A276" s="68">
        <v>77.0</v>
      </c>
      <c r="B276" s="69">
        <v>1.0</v>
      </c>
      <c r="C276" s="18" t="s">
        <v>1024</v>
      </c>
      <c r="D276" s="68">
        <v>77.0</v>
      </c>
      <c r="E276" s="69">
        <v>1.0</v>
      </c>
      <c r="F276" s="69">
        <v>200.0</v>
      </c>
      <c r="G276" s="70" t="s">
        <v>1488</v>
      </c>
      <c r="H276" s="69">
        <v>1090.0</v>
      </c>
      <c r="I276" s="69">
        <v>330.0</v>
      </c>
      <c r="J276" s="69">
        <v>60.0</v>
      </c>
      <c r="K276" s="29">
        <f t="shared" si="13"/>
        <v>360</v>
      </c>
      <c r="L276" s="71">
        <f t="shared" si="14"/>
        <v>0.3303</v>
      </c>
      <c r="M276" s="71">
        <f t="shared" si="15"/>
        <v>0.4129</v>
      </c>
      <c r="N276" s="72">
        <f t="shared" si="16"/>
        <v>89.19</v>
      </c>
      <c r="O276" s="8">
        <f t="shared" si="17"/>
        <v>510880.32</v>
      </c>
      <c r="P276" s="73"/>
      <c r="Q276" s="22">
        <v>915.0</v>
      </c>
      <c r="R276" s="49">
        <v>1.0</v>
      </c>
      <c r="S276" s="74"/>
      <c r="T276" s="75" t="s">
        <v>318</v>
      </c>
      <c r="U276" s="3">
        <f t="shared" ref="U276:W276" si="289">SUMIF($A$13:$A$2340,$Q276,H$13:H$2340)</f>
        <v>102</v>
      </c>
      <c r="V276" s="3">
        <f t="shared" si="289"/>
        <v>52</v>
      </c>
      <c r="W276" s="3">
        <f t="shared" si="289"/>
        <v>10</v>
      </c>
      <c r="X276" s="3">
        <f t="shared" si="19"/>
        <v>150646.4</v>
      </c>
      <c r="Y276" s="3"/>
      <c r="Z276" s="68">
        <v>77.0</v>
      </c>
      <c r="AA276" s="69">
        <v>1.0</v>
      </c>
      <c r="AB276" s="18" t="s">
        <v>1024</v>
      </c>
      <c r="AC276" s="68">
        <v>77.0</v>
      </c>
      <c r="AD276" s="69">
        <v>1.0</v>
      </c>
      <c r="AE276" s="69">
        <v>200.0</v>
      </c>
      <c r="AF276" s="70" t="s">
        <v>1488</v>
      </c>
      <c r="AG276" s="69">
        <v>1090.0</v>
      </c>
      <c r="AH276" s="69">
        <v>330.0</v>
      </c>
      <c r="AI276" s="69">
        <v>60.0</v>
      </c>
      <c r="AJ276" s="29">
        <f t="shared" si="20"/>
        <v>360</v>
      </c>
      <c r="AK276" s="76">
        <f t="shared" si="21"/>
        <v>0.3302752294</v>
      </c>
      <c r="AL276" s="29">
        <f t="shared" si="22"/>
        <v>360</v>
      </c>
      <c r="AM276" s="71">
        <f t="shared" si="23"/>
        <v>0.3303</v>
      </c>
      <c r="AN276" s="71">
        <f t="shared" si="24"/>
        <v>0.4129</v>
      </c>
      <c r="AO276" s="72">
        <f t="shared" si="25"/>
        <v>89.19</v>
      </c>
      <c r="AP276" s="73">
        <f t="shared" si="26"/>
        <v>510880.32</v>
      </c>
      <c r="AQ276" s="3">
        <f t="shared" si="27"/>
        <v>468.6975413</v>
      </c>
      <c r="AR276" s="18"/>
      <c r="AS276" s="18"/>
    </row>
    <row r="277" ht="14.25" customHeight="1">
      <c r="A277" s="68">
        <v>77.0</v>
      </c>
      <c r="B277" s="69">
        <v>1.0</v>
      </c>
      <c r="C277" s="18" t="s">
        <v>1024</v>
      </c>
      <c r="D277" s="68">
        <v>77.0</v>
      </c>
      <c r="E277" s="69">
        <v>1.0</v>
      </c>
      <c r="F277" s="69">
        <v>220.0</v>
      </c>
      <c r="G277" s="70" t="s">
        <v>1489</v>
      </c>
      <c r="H277" s="69">
        <v>84.0</v>
      </c>
      <c r="I277" s="69">
        <v>47.0</v>
      </c>
      <c r="J277" s="69">
        <v>8.0</v>
      </c>
      <c r="K277" s="29">
        <f t="shared" si="13"/>
        <v>51</v>
      </c>
      <c r="L277" s="71">
        <f t="shared" si="14"/>
        <v>0.6071</v>
      </c>
      <c r="M277" s="71">
        <f t="shared" si="15"/>
        <v>0.7589</v>
      </c>
      <c r="N277" s="72">
        <f t="shared" si="16"/>
        <v>23.22</v>
      </c>
      <c r="O277" s="8">
        <f t="shared" si="17"/>
        <v>133004.16</v>
      </c>
      <c r="P277" s="73"/>
      <c r="Q277" s="22">
        <v>916.0</v>
      </c>
      <c r="R277" s="49">
        <v>6.0</v>
      </c>
      <c r="S277" s="74"/>
      <c r="T277" s="75" t="s">
        <v>1490</v>
      </c>
      <c r="U277" s="3">
        <f t="shared" ref="U277:W277" si="290">SUMIF($A$13:$A$2340,$Q277,H$13:H$2340)</f>
        <v>1061</v>
      </c>
      <c r="V277" s="3">
        <f t="shared" si="290"/>
        <v>377</v>
      </c>
      <c r="W277" s="3">
        <f t="shared" si="290"/>
        <v>45</v>
      </c>
      <c r="X277" s="3">
        <f t="shared" si="19"/>
        <v>718463.04</v>
      </c>
      <c r="Y277" s="3"/>
      <c r="Z277" s="68">
        <v>77.0</v>
      </c>
      <c r="AA277" s="69">
        <v>1.0</v>
      </c>
      <c r="AB277" s="18" t="s">
        <v>1024</v>
      </c>
      <c r="AC277" s="68">
        <v>77.0</v>
      </c>
      <c r="AD277" s="69">
        <v>1.0</v>
      </c>
      <c r="AE277" s="69">
        <v>220.0</v>
      </c>
      <c r="AF277" s="70" t="s">
        <v>1489</v>
      </c>
      <c r="AG277" s="69">
        <v>84.0</v>
      </c>
      <c r="AH277" s="69">
        <v>47.0</v>
      </c>
      <c r="AI277" s="69">
        <v>8.0</v>
      </c>
      <c r="AJ277" s="29">
        <f t="shared" si="20"/>
        <v>51</v>
      </c>
      <c r="AK277" s="76">
        <f t="shared" si="21"/>
        <v>0.6071428571</v>
      </c>
      <c r="AL277" s="29">
        <f t="shared" si="22"/>
        <v>51</v>
      </c>
      <c r="AM277" s="71">
        <f t="shared" si="23"/>
        <v>0.6071</v>
      </c>
      <c r="AN277" s="71">
        <f t="shared" si="24"/>
        <v>0.7589</v>
      </c>
      <c r="AO277" s="72">
        <f t="shared" si="25"/>
        <v>23.22</v>
      </c>
      <c r="AP277" s="73">
        <f t="shared" si="26"/>
        <v>133004.16</v>
      </c>
      <c r="AQ277" s="3">
        <f t="shared" si="27"/>
        <v>1583.382857</v>
      </c>
      <c r="AR277" s="18"/>
      <c r="AS277" s="18"/>
    </row>
    <row r="278" ht="14.25" customHeight="1">
      <c r="A278" s="68">
        <v>77.0</v>
      </c>
      <c r="B278" s="69">
        <v>1.0</v>
      </c>
      <c r="C278" s="18" t="s">
        <v>1024</v>
      </c>
      <c r="D278" s="68">
        <v>77.0</v>
      </c>
      <c r="E278" s="69">
        <v>1.0</v>
      </c>
      <c r="F278" s="69">
        <v>250.0</v>
      </c>
      <c r="G278" s="70" t="s">
        <v>1491</v>
      </c>
      <c r="H278" s="69">
        <v>2.0</v>
      </c>
      <c r="I278" s="69">
        <v>1.0</v>
      </c>
      <c r="J278" s="69">
        <v>0.0</v>
      </c>
      <c r="K278" s="29">
        <f t="shared" si="13"/>
        <v>1</v>
      </c>
      <c r="L278" s="71">
        <f t="shared" si="14"/>
        <v>0.5</v>
      </c>
      <c r="M278" s="71">
        <f t="shared" si="15"/>
        <v>0.625</v>
      </c>
      <c r="N278" s="72">
        <f t="shared" si="16"/>
        <v>0.38</v>
      </c>
      <c r="O278" s="8">
        <f t="shared" si="17"/>
        <v>2176.64</v>
      </c>
      <c r="P278" s="73"/>
      <c r="Q278" s="22">
        <v>917.0</v>
      </c>
      <c r="R278" s="49">
        <v>6.0</v>
      </c>
      <c r="S278" s="74"/>
      <c r="T278" s="75" t="s">
        <v>320</v>
      </c>
      <c r="U278" s="3">
        <f t="shared" ref="U278:W278" si="291">SUMIF($A$13:$A$2340,$Q278,H$13:H$2340)</f>
        <v>911</v>
      </c>
      <c r="V278" s="3">
        <f t="shared" si="291"/>
        <v>245</v>
      </c>
      <c r="W278" s="3">
        <f t="shared" si="291"/>
        <v>23</v>
      </c>
      <c r="X278" s="3">
        <f t="shared" si="19"/>
        <v>378162.56</v>
      </c>
      <c r="Y278" s="3"/>
      <c r="Z278" s="68">
        <v>77.0</v>
      </c>
      <c r="AA278" s="69">
        <v>1.0</v>
      </c>
      <c r="AB278" s="18" t="s">
        <v>1024</v>
      </c>
      <c r="AC278" s="68">
        <v>77.0</v>
      </c>
      <c r="AD278" s="69">
        <v>1.0</v>
      </c>
      <c r="AE278" s="69">
        <v>250.0</v>
      </c>
      <c r="AF278" s="70" t="s">
        <v>1491</v>
      </c>
      <c r="AG278" s="69">
        <v>2.0</v>
      </c>
      <c r="AH278" s="69">
        <v>1.0</v>
      </c>
      <c r="AI278" s="69">
        <v>0.0</v>
      </c>
      <c r="AJ278" s="29">
        <f t="shared" si="20"/>
        <v>1</v>
      </c>
      <c r="AK278" s="76">
        <f t="shared" si="21"/>
        <v>0.5</v>
      </c>
      <c r="AL278" s="29">
        <f t="shared" si="22"/>
        <v>1</v>
      </c>
      <c r="AM278" s="71">
        <f t="shared" si="23"/>
        <v>0.5</v>
      </c>
      <c r="AN278" s="71">
        <f t="shared" si="24"/>
        <v>0.625</v>
      </c>
      <c r="AO278" s="72">
        <f t="shared" si="25"/>
        <v>0.38</v>
      </c>
      <c r="AP278" s="73">
        <f t="shared" si="26"/>
        <v>2176.64</v>
      </c>
      <c r="AQ278" s="3">
        <f t="shared" si="27"/>
        <v>1088.32</v>
      </c>
      <c r="AR278" s="18"/>
      <c r="AS278" s="18"/>
    </row>
    <row r="279" ht="14.25" customHeight="1">
      <c r="A279" s="68">
        <v>77.0</v>
      </c>
      <c r="B279" s="69">
        <v>1.0</v>
      </c>
      <c r="C279" s="18" t="s">
        <v>1024</v>
      </c>
      <c r="D279" s="68">
        <v>77.0</v>
      </c>
      <c r="E279" s="69">
        <v>1.0</v>
      </c>
      <c r="F279" s="69">
        <v>260.0</v>
      </c>
      <c r="G279" s="70" t="s">
        <v>1492</v>
      </c>
      <c r="H279" s="69">
        <v>6.0</v>
      </c>
      <c r="I279" s="69">
        <v>3.0</v>
      </c>
      <c r="J279" s="69">
        <v>0.0</v>
      </c>
      <c r="K279" s="29">
        <f t="shared" si="13"/>
        <v>3</v>
      </c>
      <c r="L279" s="71">
        <f t="shared" si="14"/>
        <v>0.5</v>
      </c>
      <c r="M279" s="71">
        <f t="shared" si="15"/>
        <v>0.625</v>
      </c>
      <c r="N279" s="72">
        <f t="shared" si="16"/>
        <v>1.13</v>
      </c>
      <c r="O279" s="8">
        <f t="shared" si="17"/>
        <v>6472.64</v>
      </c>
      <c r="P279" s="73"/>
      <c r="Q279" s="22">
        <v>926.0</v>
      </c>
      <c r="R279" s="49">
        <v>1.0</v>
      </c>
      <c r="S279" s="74"/>
      <c r="T279" s="75" t="s">
        <v>321</v>
      </c>
      <c r="U279" s="3">
        <f t="shared" ref="U279:W279" si="292">SUMIF($A$13:$A$2340,$Q279,H$13:H$2340)</f>
        <v>73</v>
      </c>
      <c r="V279" s="3">
        <f t="shared" si="292"/>
        <v>41</v>
      </c>
      <c r="W279" s="3">
        <f t="shared" si="292"/>
        <v>3</v>
      </c>
      <c r="X279" s="3">
        <f t="shared" si="19"/>
        <v>108373.76</v>
      </c>
      <c r="Y279" s="3"/>
      <c r="Z279" s="68">
        <v>77.0</v>
      </c>
      <c r="AA279" s="69">
        <v>1.0</v>
      </c>
      <c r="AB279" s="18" t="s">
        <v>1024</v>
      </c>
      <c r="AC279" s="68">
        <v>77.0</v>
      </c>
      <c r="AD279" s="69">
        <v>1.0</v>
      </c>
      <c r="AE279" s="69">
        <v>260.0</v>
      </c>
      <c r="AF279" s="70" t="s">
        <v>1492</v>
      </c>
      <c r="AG279" s="69">
        <v>6.0</v>
      </c>
      <c r="AH279" s="69">
        <v>3.0</v>
      </c>
      <c r="AI279" s="69">
        <v>0.0</v>
      </c>
      <c r="AJ279" s="29">
        <f t="shared" si="20"/>
        <v>3</v>
      </c>
      <c r="AK279" s="76">
        <f t="shared" si="21"/>
        <v>0.5</v>
      </c>
      <c r="AL279" s="29">
        <f t="shared" si="22"/>
        <v>3</v>
      </c>
      <c r="AM279" s="71">
        <f t="shared" si="23"/>
        <v>0.5</v>
      </c>
      <c r="AN279" s="71">
        <f t="shared" si="24"/>
        <v>0.625</v>
      </c>
      <c r="AO279" s="72">
        <f t="shared" si="25"/>
        <v>1.13</v>
      </c>
      <c r="AP279" s="73">
        <f t="shared" si="26"/>
        <v>6472.64</v>
      </c>
      <c r="AQ279" s="3">
        <f t="shared" si="27"/>
        <v>1078.773333</v>
      </c>
      <c r="AR279" s="18"/>
      <c r="AS279" s="18"/>
    </row>
    <row r="280" ht="14.25" customHeight="1">
      <c r="A280" s="68">
        <v>77.0</v>
      </c>
      <c r="B280" s="69">
        <v>1.0</v>
      </c>
      <c r="C280" s="18" t="s">
        <v>1024</v>
      </c>
      <c r="D280" s="68">
        <v>77.0</v>
      </c>
      <c r="E280" s="69">
        <v>1.0</v>
      </c>
      <c r="F280" s="69">
        <v>370.0</v>
      </c>
      <c r="G280" s="70" t="s">
        <v>1493</v>
      </c>
      <c r="H280" s="69">
        <v>41.0</v>
      </c>
      <c r="I280" s="69">
        <v>26.0</v>
      </c>
      <c r="J280" s="69">
        <v>1.0</v>
      </c>
      <c r="K280" s="29">
        <f t="shared" si="13"/>
        <v>26.5</v>
      </c>
      <c r="L280" s="71">
        <f t="shared" si="14"/>
        <v>0.6463</v>
      </c>
      <c r="M280" s="71">
        <f t="shared" si="15"/>
        <v>0.8079</v>
      </c>
      <c r="N280" s="72">
        <f t="shared" si="16"/>
        <v>12.85</v>
      </c>
      <c r="O280" s="8">
        <f t="shared" si="17"/>
        <v>73604.8</v>
      </c>
      <c r="P280" s="73"/>
      <c r="Q280" s="22">
        <v>930.0</v>
      </c>
      <c r="R280" s="49">
        <v>1.0</v>
      </c>
      <c r="S280" s="74"/>
      <c r="T280" s="75" t="s">
        <v>1494</v>
      </c>
      <c r="U280" s="3">
        <f t="shared" ref="U280:W280" si="293">SUMIF($A$13:$A$2340,$Q280,H$13:H$2340)</f>
        <v>0</v>
      </c>
      <c r="V280" s="3">
        <f t="shared" si="293"/>
        <v>0</v>
      </c>
      <c r="W280" s="3">
        <f t="shared" si="293"/>
        <v>0</v>
      </c>
      <c r="X280" s="3">
        <f t="shared" si="19"/>
        <v>0</v>
      </c>
      <c r="Y280" s="3"/>
      <c r="Z280" s="68">
        <v>77.0</v>
      </c>
      <c r="AA280" s="69">
        <v>1.0</v>
      </c>
      <c r="AB280" s="18" t="s">
        <v>1024</v>
      </c>
      <c r="AC280" s="68">
        <v>77.0</v>
      </c>
      <c r="AD280" s="69">
        <v>1.0</v>
      </c>
      <c r="AE280" s="69">
        <v>370.0</v>
      </c>
      <c r="AF280" s="70" t="s">
        <v>1493</v>
      </c>
      <c r="AG280" s="69">
        <v>41.0</v>
      </c>
      <c r="AH280" s="69">
        <v>26.0</v>
      </c>
      <c r="AI280" s="69">
        <v>1.0</v>
      </c>
      <c r="AJ280" s="29">
        <f t="shared" si="20"/>
        <v>26.5</v>
      </c>
      <c r="AK280" s="76">
        <f t="shared" si="21"/>
        <v>0.6463414634</v>
      </c>
      <c r="AL280" s="29">
        <f t="shared" si="22"/>
        <v>26.5</v>
      </c>
      <c r="AM280" s="71">
        <f t="shared" si="23"/>
        <v>0.6463</v>
      </c>
      <c r="AN280" s="71">
        <f t="shared" si="24"/>
        <v>0.8079</v>
      </c>
      <c r="AO280" s="72">
        <f t="shared" si="25"/>
        <v>12.85</v>
      </c>
      <c r="AP280" s="73">
        <f t="shared" si="26"/>
        <v>73604.8</v>
      </c>
      <c r="AQ280" s="3">
        <f t="shared" si="27"/>
        <v>1795.239024</v>
      </c>
      <c r="AR280" s="18"/>
      <c r="AS280" s="18"/>
    </row>
    <row r="281" ht="14.25" customHeight="1">
      <c r="A281" s="68">
        <v>77.0</v>
      </c>
      <c r="B281" s="69">
        <v>1.0</v>
      </c>
      <c r="C281" s="18" t="s">
        <v>1024</v>
      </c>
      <c r="D281" s="68">
        <v>77.0</v>
      </c>
      <c r="E281" s="69">
        <v>1.0</v>
      </c>
      <c r="F281" s="69">
        <v>375.0</v>
      </c>
      <c r="G281" s="70" t="s">
        <v>1495</v>
      </c>
      <c r="H281" s="69">
        <v>11.0</v>
      </c>
      <c r="I281" s="69">
        <v>2.0</v>
      </c>
      <c r="J281" s="69">
        <v>0.0</v>
      </c>
      <c r="K281" s="29">
        <f t="shared" si="13"/>
        <v>2</v>
      </c>
      <c r="L281" s="71">
        <f t="shared" si="14"/>
        <v>0.1818</v>
      </c>
      <c r="M281" s="71">
        <f t="shared" si="15"/>
        <v>0.2273</v>
      </c>
      <c r="N281" s="72">
        <f t="shared" si="16"/>
        <v>0.27</v>
      </c>
      <c r="O281" s="8">
        <f t="shared" si="17"/>
        <v>1546.56</v>
      </c>
      <c r="P281" s="73"/>
      <c r="Q281" s="22">
        <v>935.0</v>
      </c>
      <c r="R281" s="49">
        <v>1.0</v>
      </c>
      <c r="S281" s="74"/>
      <c r="T281" s="75" t="s">
        <v>322</v>
      </c>
      <c r="U281" s="3">
        <f t="shared" ref="U281:W281" si="294">SUMIF($A$13:$A$2340,$Q281,H$13:H$2340)</f>
        <v>65</v>
      </c>
      <c r="V281" s="3">
        <f t="shared" si="294"/>
        <v>6</v>
      </c>
      <c r="W281" s="3">
        <f t="shared" si="294"/>
        <v>1</v>
      </c>
      <c r="X281" s="3">
        <f t="shared" si="19"/>
        <v>7389.12</v>
      </c>
      <c r="Y281" s="3"/>
      <c r="Z281" s="68">
        <v>77.0</v>
      </c>
      <c r="AA281" s="69">
        <v>1.0</v>
      </c>
      <c r="AB281" s="18" t="s">
        <v>1024</v>
      </c>
      <c r="AC281" s="68">
        <v>77.0</v>
      </c>
      <c r="AD281" s="69">
        <v>1.0</v>
      </c>
      <c r="AE281" s="69">
        <v>375.0</v>
      </c>
      <c r="AF281" s="70" t="s">
        <v>1495</v>
      </c>
      <c r="AG281" s="69">
        <v>11.0</v>
      </c>
      <c r="AH281" s="69">
        <v>2.0</v>
      </c>
      <c r="AI281" s="69">
        <v>0.0</v>
      </c>
      <c r="AJ281" s="29">
        <f t="shared" si="20"/>
        <v>2</v>
      </c>
      <c r="AK281" s="76">
        <f t="shared" si="21"/>
        <v>0.1818181818</v>
      </c>
      <c r="AL281" s="29">
        <f t="shared" si="22"/>
        <v>2</v>
      </c>
      <c r="AM281" s="71">
        <f t="shared" si="23"/>
        <v>0.1818</v>
      </c>
      <c r="AN281" s="71">
        <f t="shared" si="24"/>
        <v>0.2273</v>
      </c>
      <c r="AO281" s="72">
        <f t="shared" si="25"/>
        <v>0.27</v>
      </c>
      <c r="AP281" s="73">
        <f t="shared" si="26"/>
        <v>1546.56</v>
      </c>
      <c r="AQ281" s="3">
        <f t="shared" si="27"/>
        <v>140.5963636</v>
      </c>
      <c r="AR281" s="18"/>
      <c r="AS281" s="18"/>
    </row>
    <row r="282" ht="14.25" customHeight="1">
      <c r="A282" s="68">
        <v>81.0</v>
      </c>
      <c r="B282" s="69">
        <v>1.0</v>
      </c>
      <c r="C282" s="18" t="s">
        <v>1026</v>
      </c>
      <c r="D282" s="68">
        <v>81.0</v>
      </c>
      <c r="E282" s="69">
        <v>1.0</v>
      </c>
      <c r="F282" s="69">
        <v>10.0</v>
      </c>
      <c r="G282" s="70" t="s">
        <v>1496</v>
      </c>
      <c r="H282" s="69">
        <v>57.0</v>
      </c>
      <c r="I282" s="69">
        <v>14.0</v>
      </c>
      <c r="J282" s="69">
        <v>13.0</v>
      </c>
      <c r="K282" s="29">
        <f t="shared" si="13"/>
        <v>20.5</v>
      </c>
      <c r="L282" s="71">
        <f t="shared" si="14"/>
        <v>0.3596</v>
      </c>
      <c r="M282" s="71">
        <f t="shared" si="15"/>
        <v>0.4495</v>
      </c>
      <c r="N282" s="72">
        <f t="shared" si="16"/>
        <v>5.53</v>
      </c>
      <c r="O282" s="8">
        <f t="shared" si="17"/>
        <v>31675.84</v>
      </c>
      <c r="P282" s="73"/>
      <c r="Q282" s="22">
        <v>938.0</v>
      </c>
      <c r="R282" s="49">
        <v>1.0</v>
      </c>
      <c r="S282" s="74"/>
      <c r="T282" s="75" t="s">
        <v>1497</v>
      </c>
      <c r="U282" s="3">
        <f t="shared" ref="U282:W282" si="295">SUMIF($A$13:$A$2340,$Q282,H$13:H$2340)</f>
        <v>189</v>
      </c>
      <c r="V282" s="3">
        <f t="shared" si="295"/>
        <v>89</v>
      </c>
      <c r="W282" s="3">
        <f t="shared" si="295"/>
        <v>4</v>
      </c>
      <c r="X282" s="3">
        <f t="shared" si="19"/>
        <v>254666.88</v>
      </c>
      <c r="Y282" s="3"/>
      <c r="Z282" s="68">
        <v>81.0</v>
      </c>
      <c r="AA282" s="69">
        <v>1.0</v>
      </c>
      <c r="AB282" s="18" t="s">
        <v>1026</v>
      </c>
      <c r="AC282" s="68">
        <v>81.0</v>
      </c>
      <c r="AD282" s="69">
        <v>1.0</v>
      </c>
      <c r="AE282" s="69">
        <v>10.0</v>
      </c>
      <c r="AF282" s="70" t="s">
        <v>1496</v>
      </c>
      <c r="AG282" s="69">
        <v>57.0</v>
      </c>
      <c r="AH282" s="69">
        <v>14.0</v>
      </c>
      <c r="AI282" s="69">
        <v>13.0</v>
      </c>
      <c r="AJ282" s="29">
        <f t="shared" si="20"/>
        <v>20.5</v>
      </c>
      <c r="AK282" s="76">
        <f t="shared" si="21"/>
        <v>0.3596491228</v>
      </c>
      <c r="AL282" s="29">
        <f t="shared" si="22"/>
        <v>20.5</v>
      </c>
      <c r="AM282" s="71">
        <f t="shared" si="23"/>
        <v>0.3596</v>
      </c>
      <c r="AN282" s="71">
        <f t="shared" si="24"/>
        <v>0.4495</v>
      </c>
      <c r="AO282" s="72">
        <f t="shared" si="25"/>
        <v>5.53</v>
      </c>
      <c r="AP282" s="73">
        <f t="shared" si="26"/>
        <v>31675.84</v>
      </c>
      <c r="AQ282" s="3">
        <f t="shared" si="27"/>
        <v>555.7164912</v>
      </c>
      <c r="AR282" s="18"/>
      <c r="AS282" s="18"/>
    </row>
    <row r="283" ht="14.25" customHeight="1">
      <c r="A283" s="68">
        <v>81.0</v>
      </c>
      <c r="B283" s="69">
        <v>1.0</v>
      </c>
      <c r="C283" s="18" t="s">
        <v>1026</v>
      </c>
      <c r="D283" s="68">
        <v>81.0</v>
      </c>
      <c r="E283" s="69">
        <v>1.0</v>
      </c>
      <c r="F283" s="69">
        <v>20.0</v>
      </c>
      <c r="G283" s="70" t="s">
        <v>1498</v>
      </c>
      <c r="H283" s="69">
        <v>79.0</v>
      </c>
      <c r="I283" s="69">
        <v>17.0</v>
      </c>
      <c r="J283" s="69">
        <v>23.0</v>
      </c>
      <c r="K283" s="29">
        <f t="shared" si="13"/>
        <v>28.5</v>
      </c>
      <c r="L283" s="71">
        <f t="shared" si="14"/>
        <v>0.3608</v>
      </c>
      <c r="M283" s="71">
        <f t="shared" si="15"/>
        <v>0.451</v>
      </c>
      <c r="N283" s="72">
        <f t="shared" si="16"/>
        <v>7.71</v>
      </c>
      <c r="O283" s="8">
        <f t="shared" si="17"/>
        <v>44162.88</v>
      </c>
      <c r="P283" s="73"/>
      <c r="Q283" s="22">
        <v>957.0</v>
      </c>
      <c r="R283" s="49">
        <v>1.0</v>
      </c>
      <c r="S283" s="74"/>
      <c r="T283" s="75" t="s">
        <v>1499</v>
      </c>
      <c r="U283" s="3">
        <f t="shared" ref="U283:W283" si="296">SUMIF($A$13:$A$2340,$Q283,H$13:H$2340)</f>
        <v>0</v>
      </c>
      <c r="V283" s="3">
        <f t="shared" si="296"/>
        <v>0</v>
      </c>
      <c r="W283" s="3">
        <f t="shared" si="296"/>
        <v>0</v>
      </c>
      <c r="X283" s="3">
        <f t="shared" si="19"/>
        <v>0</v>
      </c>
      <c r="Y283" s="3"/>
      <c r="Z283" s="68">
        <v>81.0</v>
      </c>
      <c r="AA283" s="69">
        <v>1.0</v>
      </c>
      <c r="AB283" s="18" t="s">
        <v>1026</v>
      </c>
      <c r="AC283" s="68">
        <v>81.0</v>
      </c>
      <c r="AD283" s="69">
        <v>1.0</v>
      </c>
      <c r="AE283" s="69">
        <v>20.0</v>
      </c>
      <c r="AF283" s="70" t="s">
        <v>1498</v>
      </c>
      <c r="AG283" s="69">
        <v>79.0</v>
      </c>
      <c r="AH283" s="69">
        <v>17.0</v>
      </c>
      <c r="AI283" s="69">
        <v>23.0</v>
      </c>
      <c r="AJ283" s="29">
        <f t="shared" si="20"/>
        <v>28.5</v>
      </c>
      <c r="AK283" s="76">
        <f t="shared" si="21"/>
        <v>0.3607594937</v>
      </c>
      <c r="AL283" s="29">
        <f t="shared" si="22"/>
        <v>28.5</v>
      </c>
      <c r="AM283" s="71">
        <f t="shared" si="23"/>
        <v>0.3608</v>
      </c>
      <c r="AN283" s="71">
        <f t="shared" si="24"/>
        <v>0.451</v>
      </c>
      <c r="AO283" s="72">
        <f t="shared" si="25"/>
        <v>7.71</v>
      </c>
      <c r="AP283" s="73">
        <f t="shared" si="26"/>
        <v>44162.88</v>
      </c>
      <c r="AQ283" s="3">
        <f t="shared" si="27"/>
        <v>559.0237975</v>
      </c>
      <c r="AR283" s="18"/>
      <c r="AS283" s="18"/>
    </row>
    <row r="284" ht="14.25" customHeight="1">
      <c r="A284" s="68">
        <v>84.0</v>
      </c>
      <c r="B284" s="69">
        <v>1.0</v>
      </c>
      <c r="C284" s="18" t="s">
        <v>1028</v>
      </c>
      <c r="D284" s="68">
        <v>84.0</v>
      </c>
      <c r="E284" s="69">
        <v>1.0</v>
      </c>
      <c r="F284" s="69">
        <v>10.0</v>
      </c>
      <c r="G284" s="70" t="s">
        <v>1500</v>
      </c>
      <c r="H284" s="69">
        <v>323.0</v>
      </c>
      <c r="I284" s="69">
        <v>90.0</v>
      </c>
      <c r="J284" s="69">
        <v>41.0</v>
      </c>
      <c r="K284" s="29">
        <f t="shared" si="13"/>
        <v>110.5</v>
      </c>
      <c r="L284" s="71">
        <f t="shared" si="14"/>
        <v>0.3421</v>
      </c>
      <c r="M284" s="71">
        <f t="shared" si="15"/>
        <v>0.4276</v>
      </c>
      <c r="N284" s="72">
        <f t="shared" si="16"/>
        <v>28.35</v>
      </c>
      <c r="O284" s="8">
        <f t="shared" si="17"/>
        <v>162388.8</v>
      </c>
      <c r="P284" s="73"/>
      <c r="Q284" s="22">
        <v>966.0</v>
      </c>
      <c r="R284" s="49">
        <v>1.0</v>
      </c>
      <c r="S284" s="74"/>
      <c r="T284" s="75" t="s">
        <v>324</v>
      </c>
      <c r="U284" s="3">
        <f t="shared" ref="U284:W284" si="297">SUMIF($A$13:$A$2340,$Q284,H$13:H$2340)</f>
        <v>81</v>
      </c>
      <c r="V284" s="3">
        <f t="shared" si="297"/>
        <v>21</v>
      </c>
      <c r="W284" s="3">
        <f t="shared" si="297"/>
        <v>14</v>
      </c>
      <c r="X284" s="3">
        <f t="shared" si="19"/>
        <v>42960</v>
      </c>
      <c r="Y284" s="3"/>
      <c r="Z284" s="68">
        <v>84.0</v>
      </c>
      <c r="AA284" s="69">
        <v>1.0</v>
      </c>
      <c r="AB284" s="18" t="s">
        <v>1028</v>
      </c>
      <c r="AC284" s="68">
        <v>84.0</v>
      </c>
      <c r="AD284" s="69">
        <v>1.0</v>
      </c>
      <c r="AE284" s="69">
        <v>10.0</v>
      </c>
      <c r="AF284" s="70" t="s">
        <v>1500</v>
      </c>
      <c r="AG284" s="69">
        <v>323.0</v>
      </c>
      <c r="AH284" s="69">
        <v>90.0</v>
      </c>
      <c r="AI284" s="69">
        <v>41.0</v>
      </c>
      <c r="AJ284" s="29">
        <f t="shared" si="20"/>
        <v>110.5</v>
      </c>
      <c r="AK284" s="76">
        <f t="shared" si="21"/>
        <v>0.3421052632</v>
      </c>
      <c r="AL284" s="29">
        <f t="shared" si="22"/>
        <v>110.5</v>
      </c>
      <c r="AM284" s="71">
        <f t="shared" si="23"/>
        <v>0.3421</v>
      </c>
      <c r="AN284" s="71">
        <f t="shared" si="24"/>
        <v>0.4276</v>
      </c>
      <c r="AO284" s="72">
        <f t="shared" si="25"/>
        <v>28.35</v>
      </c>
      <c r="AP284" s="73">
        <f t="shared" si="26"/>
        <v>162388.8</v>
      </c>
      <c r="AQ284" s="3">
        <f t="shared" si="27"/>
        <v>502.7517028</v>
      </c>
      <c r="AR284" s="18"/>
      <c r="AS284" s="18"/>
    </row>
    <row r="285" ht="14.25" customHeight="1">
      <c r="A285" s="68">
        <v>84.0</v>
      </c>
      <c r="B285" s="69">
        <v>1.0</v>
      </c>
      <c r="C285" s="18" t="s">
        <v>1028</v>
      </c>
      <c r="D285" s="68">
        <v>84.0</v>
      </c>
      <c r="E285" s="69">
        <v>1.0</v>
      </c>
      <c r="F285" s="69">
        <v>20.0</v>
      </c>
      <c r="G285" s="70" t="s">
        <v>1501</v>
      </c>
      <c r="H285" s="69">
        <v>253.0</v>
      </c>
      <c r="I285" s="69">
        <v>53.0</v>
      </c>
      <c r="J285" s="69">
        <v>28.0</v>
      </c>
      <c r="K285" s="29">
        <f t="shared" si="13"/>
        <v>67</v>
      </c>
      <c r="L285" s="71">
        <f t="shared" si="14"/>
        <v>0.2648</v>
      </c>
      <c r="M285" s="71">
        <f t="shared" si="15"/>
        <v>0.331</v>
      </c>
      <c r="N285" s="72">
        <f t="shared" si="16"/>
        <v>13.31</v>
      </c>
      <c r="O285" s="8">
        <f t="shared" si="17"/>
        <v>76239.68</v>
      </c>
      <c r="P285" s="73"/>
      <c r="Q285" s="22">
        <v>991.0</v>
      </c>
      <c r="R285" s="49">
        <v>1.0</v>
      </c>
      <c r="S285" s="74"/>
      <c r="T285" s="75" t="s">
        <v>1502</v>
      </c>
      <c r="U285" s="3">
        <f t="shared" ref="U285:W285" si="298">SUMIF($A$13:$A$2340,$Q285,H$13:H$2340)</f>
        <v>224</v>
      </c>
      <c r="V285" s="3">
        <f t="shared" si="298"/>
        <v>105</v>
      </c>
      <c r="W285" s="3">
        <f t="shared" si="298"/>
        <v>16</v>
      </c>
      <c r="X285" s="3">
        <f t="shared" si="19"/>
        <v>275344.96</v>
      </c>
      <c r="Y285" s="3"/>
      <c r="Z285" s="68">
        <v>84.0</v>
      </c>
      <c r="AA285" s="69">
        <v>1.0</v>
      </c>
      <c r="AB285" s="18" t="s">
        <v>1028</v>
      </c>
      <c r="AC285" s="68">
        <v>84.0</v>
      </c>
      <c r="AD285" s="69">
        <v>1.0</v>
      </c>
      <c r="AE285" s="69">
        <v>20.0</v>
      </c>
      <c r="AF285" s="70" t="s">
        <v>1501</v>
      </c>
      <c r="AG285" s="69">
        <v>253.0</v>
      </c>
      <c r="AH285" s="69">
        <v>53.0</v>
      </c>
      <c r="AI285" s="69">
        <v>28.0</v>
      </c>
      <c r="AJ285" s="29">
        <f t="shared" si="20"/>
        <v>67</v>
      </c>
      <c r="AK285" s="76">
        <f t="shared" si="21"/>
        <v>0.2648221344</v>
      </c>
      <c r="AL285" s="29">
        <f t="shared" si="22"/>
        <v>67</v>
      </c>
      <c r="AM285" s="71">
        <f t="shared" si="23"/>
        <v>0.2648</v>
      </c>
      <c r="AN285" s="71">
        <f t="shared" si="24"/>
        <v>0.331</v>
      </c>
      <c r="AO285" s="72">
        <f t="shared" si="25"/>
        <v>13.31</v>
      </c>
      <c r="AP285" s="73">
        <f t="shared" si="26"/>
        <v>76239.68</v>
      </c>
      <c r="AQ285" s="3">
        <f t="shared" si="27"/>
        <v>301.3426087</v>
      </c>
      <c r="AR285" s="18"/>
      <c r="AS285" s="18"/>
    </row>
    <row r="286" ht="14.25" customHeight="1">
      <c r="A286" s="68">
        <v>85.0</v>
      </c>
      <c r="B286" s="69">
        <v>1.0</v>
      </c>
      <c r="C286" s="18" t="s">
        <v>1030</v>
      </c>
      <c r="D286" s="68">
        <v>85.0</v>
      </c>
      <c r="E286" s="69">
        <v>1.0</v>
      </c>
      <c r="F286" s="69">
        <v>1.0</v>
      </c>
      <c r="G286" s="70" t="s">
        <v>1503</v>
      </c>
      <c r="H286" s="69">
        <v>271.0</v>
      </c>
      <c r="I286" s="69">
        <v>60.0</v>
      </c>
      <c r="J286" s="69">
        <v>51.0</v>
      </c>
      <c r="K286" s="29">
        <f t="shared" si="13"/>
        <v>85.5</v>
      </c>
      <c r="L286" s="71">
        <f t="shared" si="14"/>
        <v>0.3155</v>
      </c>
      <c r="M286" s="71">
        <f t="shared" si="15"/>
        <v>0.3944</v>
      </c>
      <c r="N286" s="72">
        <f t="shared" si="16"/>
        <v>20.23</v>
      </c>
      <c r="O286" s="8">
        <f t="shared" si="17"/>
        <v>115877.44</v>
      </c>
      <c r="P286" s="73"/>
      <c r="Q286" s="22">
        <v>993.0</v>
      </c>
      <c r="R286" s="49">
        <v>1.0</v>
      </c>
      <c r="S286" s="74"/>
      <c r="T286" s="75" t="s">
        <v>1504</v>
      </c>
      <c r="U286" s="3">
        <f t="shared" ref="U286:W286" si="299">SUMIF($A$13:$A$2340,$Q286,H$13:H$2340)</f>
        <v>0</v>
      </c>
      <c r="V286" s="3">
        <f t="shared" si="299"/>
        <v>0</v>
      </c>
      <c r="W286" s="3">
        <f t="shared" si="299"/>
        <v>0</v>
      </c>
      <c r="X286" s="3">
        <f t="shared" si="19"/>
        <v>0</v>
      </c>
      <c r="Y286" s="3"/>
      <c r="Z286" s="68">
        <v>85.0</v>
      </c>
      <c r="AA286" s="69">
        <v>1.0</v>
      </c>
      <c r="AB286" s="18" t="s">
        <v>1030</v>
      </c>
      <c r="AC286" s="68">
        <v>85.0</v>
      </c>
      <c r="AD286" s="69">
        <v>1.0</v>
      </c>
      <c r="AE286" s="69">
        <v>1.0</v>
      </c>
      <c r="AF286" s="70" t="s">
        <v>1503</v>
      </c>
      <c r="AG286" s="69">
        <v>271.0</v>
      </c>
      <c r="AH286" s="69">
        <v>60.0</v>
      </c>
      <c r="AI286" s="69">
        <v>51.0</v>
      </c>
      <c r="AJ286" s="29">
        <f t="shared" si="20"/>
        <v>85.5</v>
      </c>
      <c r="AK286" s="76">
        <f t="shared" si="21"/>
        <v>0.315498155</v>
      </c>
      <c r="AL286" s="29">
        <f t="shared" si="22"/>
        <v>85.5</v>
      </c>
      <c r="AM286" s="71">
        <f t="shared" si="23"/>
        <v>0.3155</v>
      </c>
      <c r="AN286" s="71">
        <f t="shared" si="24"/>
        <v>0.3944</v>
      </c>
      <c r="AO286" s="72">
        <f t="shared" si="25"/>
        <v>20.23</v>
      </c>
      <c r="AP286" s="73">
        <f t="shared" si="26"/>
        <v>115877.44</v>
      </c>
      <c r="AQ286" s="3">
        <f t="shared" si="27"/>
        <v>427.5920295</v>
      </c>
      <c r="AR286" s="18"/>
      <c r="AS286" s="18"/>
    </row>
    <row r="287" ht="14.25" customHeight="1">
      <c r="A287" s="68">
        <v>85.0</v>
      </c>
      <c r="B287" s="69">
        <v>1.0</v>
      </c>
      <c r="C287" s="18" t="s">
        <v>1030</v>
      </c>
      <c r="D287" s="68">
        <v>85.0</v>
      </c>
      <c r="E287" s="69">
        <v>1.0</v>
      </c>
      <c r="F287" s="69">
        <v>2.0</v>
      </c>
      <c r="G287" s="70" t="s">
        <v>1505</v>
      </c>
      <c r="H287" s="69">
        <v>298.0</v>
      </c>
      <c r="I287" s="69">
        <v>78.0</v>
      </c>
      <c r="J287" s="69">
        <v>74.0</v>
      </c>
      <c r="K287" s="29">
        <f t="shared" si="13"/>
        <v>115</v>
      </c>
      <c r="L287" s="71">
        <f t="shared" si="14"/>
        <v>0.3859</v>
      </c>
      <c r="M287" s="71">
        <f t="shared" si="15"/>
        <v>0.4824</v>
      </c>
      <c r="N287" s="72">
        <f t="shared" si="16"/>
        <v>33.29</v>
      </c>
      <c r="O287" s="8">
        <f t="shared" si="17"/>
        <v>190685.12</v>
      </c>
      <c r="P287" s="73"/>
      <c r="Q287" s="22">
        <v>998.0</v>
      </c>
      <c r="R287" s="49">
        <v>1.0</v>
      </c>
      <c r="S287" s="74"/>
      <c r="T287" s="75" t="s">
        <v>326</v>
      </c>
      <c r="U287" s="3">
        <f t="shared" ref="U287:W287" si="300">SUMIF($A$13:$A$2340,$Q287,H$13:H$2340)</f>
        <v>22</v>
      </c>
      <c r="V287" s="3">
        <f t="shared" si="300"/>
        <v>2</v>
      </c>
      <c r="W287" s="3">
        <f t="shared" si="300"/>
        <v>1</v>
      </c>
      <c r="X287" s="3">
        <f t="shared" si="19"/>
        <v>1202.88</v>
      </c>
      <c r="Y287" s="3"/>
      <c r="Z287" s="68">
        <v>85.0</v>
      </c>
      <c r="AA287" s="69">
        <v>1.0</v>
      </c>
      <c r="AB287" s="18" t="s">
        <v>1030</v>
      </c>
      <c r="AC287" s="68">
        <v>85.0</v>
      </c>
      <c r="AD287" s="69">
        <v>1.0</v>
      </c>
      <c r="AE287" s="69">
        <v>2.0</v>
      </c>
      <c r="AF287" s="70" t="s">
        <v>1505</v>
      </c>
      <c r="AG287" s="69">
        <v>298.0</v>
      </c>
      <c r="AH287" s="69">
        <v>78.0</v>
      </c>
      <c r="AI287" s="69">
        <v>74.0</v>
      </c>
      <c r="AJ287" s="29">
        <f t="shared" si="20"/>
        <v>115</v>
      </c>
      <c r="AK287" s="76">
        <f t="shared" si="21"/>
        <v>0.3859060403</v>
      </c>
      <c r="AL287" s="29">
        <f t="shared" si="22"/>
        <v>115</v>
      </c>
      <c r="AM287" s="71">
        <f t="shared" si="23"/>
        <v>0.3859</v>
      </c>
      <c r="AN287" s="71">
        <f t="shared" si="24"/>
        <v>0.4824</v>
      </c>
      <c r="AO287" s="72">
        <f t="shared" si="25"/>
        <v>33.29</v>
      </c>
      <c r="AP287" s="73">
        <f t="shared" si="26"/>
        <v>190685.12</v>
      </c>
      <c r="AQ287" s="3">
        <f t="shared" si="27"/>
        <v>639.882953</v>
      </c>
      <c r="AR287" s="18"/>
      <c r="AS287" s="18"/>
    </row>
    <row r="288" ht="14.25" customHeight="1">
      <c r="A288" s="68">
        <v>88.0</v>
      </c>
      <c r="B288" s="69">
        <v>1.0</v>
      </c>
      <c r="C288" s="18" t="s">
        <v>1032</v>
      </c>
      <c r="D288" s="68">
        <v>88.0</v>
      </c>
      <c r="E288" s="69">
        <v>1.0</v>
      </c>
      <c r="F288" s="69">
        <v>20.0</v>
      </c>
      <c r="G288" s="70" t="s">
        <v>1039</v>
      </c>
      <c r="H288" s="69">
        <v>602.0</v>
      </c>
      <c r="I288" s="69">
        <v>131.0</v>
      </c>
      <c r="J288" s="69">
        <v>57.0</v>
      </c>
      <c r="K288" s="29">
        <f t="shared" si="13"/>
        <v>159.5</v>
      </c>
      <c r="L288" s="71">
        <f t="shared" si="14"/>
        <v>0.265</v>
      </c>
      <c r="M288" s="71">
        <f t="shared" si="15"/>
        <v>0.3313</v>
      </c>
      <c r="N288" s="72">
        <f t="shared" si="16"/>
        <v>31.71</v>
      </c>
      <c r="O288" s="8">
        <f t="shared" si="17"/>
        <v>181634.88</v>
      </c>
      <c r="P288" s="73"/>
      <c r="Q288" s="22">
        <v>1000.0</v>
      </c>
      <c r="R288" s="49">
        <v>1.0</v>
      </c>
      <c r="S288" s="74"/>
      <c r="T288" s="75" t="s">
        <v>1506</v>
      </c>
      <c r="U288" s="3">
        <f t="shared" ref="U288:W288" si="301">SUMIF($A$13:$A$2340,$Q288,H$13:H$2340)</f>
        <v>0</v>
      </c>
      <c r="V288" s="3">
        <f t="shared" si="301"/>
        <v>0</v>
      </c>
      <c r="W288" s="3">
        <f t="shared" si="301"/>
        <v>0</v>
      </c>
      <c r="X288" s="3">
        <f t="shared" si="19"/>
        <v>0</v>
      </c>
      <c r="Y288" s="3"/>
      <c r="Z288" s="68">
        <v>88.0</v>
      </c>
      <c r="AA288" s="69">
        <v>1.0</v>
      </c>
      <c r="AB288" s="18" t="s">
        <v>1032</v>
      </c>
      <c r="AC288" s="68">
        <v>88.0</v>
      </c>
      <c r="AD288" s="69">
        <v>1.0</v>
      </c>
      <c r="AE288" s="69">
        <v>20.0</v>
      </c>
      <c r="AF288" s="70" t="s">
        <v>1039</v>
      </c>
      <c r="AG288" s="69">
        <v>602.0</v>
      </c>
      <c r="AH288" s="69">
        <v>131.0</v>
      </c>
      <c r="AI288" s="69">
        <v>57.0</v>
      </c>
      <c r="AJ288" s="29">
        <f t="shared" si="20"/>
        <v>159.5</v>
      </c>
      <c r="AK288" s="76">
        <f t="shared" si="21"/>
        <v>0.2649501661</v>
      </c>
      <c r="AL288" s="29">
        <f t="shared" si="22"/>
        <v>159.5</v>
      </c>
      <c r="AM288" s="71">
        <f t="shared" si="23"/>
        <v>0.265</v>
      </c>
      <c r="AN288" s="71">
        <f t="shared" si="24"/>
        <v>0.3313</v>
      </c>
      <c r="AO288" s="72">
        <f t="shared" si="25"/>
        <v>31.71</v>
      </c>
      <c r="AP288" s="73">
        <f t="shared" si="26"/>
        <v>181634.88</v>
      </c>
      <c r="AQ288" s="3">
        <f t="shared" si="27"/>
        <v>301.7190698</v>
      </c>
      <c r="AR288" s="18"/>
      <c r="AS288" s="18"/>
    </row>
    <row r="289" ht="14.25" customHeight="1">
      <c r="A289" s="68">
        <v>88.0</v>
      </c>
      <c r="B289" s="69">
        <v>1.0</v>
      </c>
      <c r="C289" s="18" t="s">
        <v>1032</v>
      </c>
      <c r="D289" s="68">
        <v>88.0</v>
      </c>
      <c r="E289" s="69">
        <v>1.0</v>
      </c>
      <c r="F289" s="69">
        <v>30.0</v>
      </c>
      <c r="G289" s="70" t="s">
        <v>1475</v>
      </c>
      <c r="H289" s="69">
        <v>188.0</v>
      </c>
      <c r="I289" s="69">
        <v>55.0</v>
      </c>
      <c r="J289" s="69">
        <v>12.0</v>
      </c>
      <c r="K289" s="29">
        <f t="shared" si="13"/>
        <v>61</v>
      </c>
      <c r="L289" s="71">
        <f t="shared" si="14"/>
        <v>0.3245</v>
      </c>
      <c r="M289" s="71">
        <f t="shared" si="15"/>
        <v>0.4056</v>
      </c>
      <c r="N289" s="72">
        <f t="shared" si="16"/>
        <v>14.84</v>
      </c>
      <c r="O289" s="8">
        <f t="shared" si="17"/>
        <v>85003.52</v>
      </c>
      <c r="P289" s="73"/>
      <c r="Q289" s="22">
        <v>1001.0</v>
      </c>
      <c r="R289" s="49">
        <v>1.0</v>
      </c>
      <c r="S289" s="74"/>
      <c r="T289" s="75" t="s">
        <v>1507</v>
      </c>
      <c r="U289" s="3">
        <f t="shared" ref="U289:W289" si="302">SUMIF($A$13:$A$2340,$Q289,H$13:H$2340)</f>
        <v>0</v>
      </c>
      <c r="V289" s="3">
        <f t="shared" si="302"/>
        <v>0</v>
      </c>
      <c r="W289" s="3">
        <f t="shared" si="302"/>
        <v>0</v>
      </c>
      <c r="X289" s="3">
        <f t="shared" si="19"/>
        <v>0</v>
      </c>
      <c r="Y289" s="3"/>
      <c r="Z289" s="68">
        <v>88.0</v>
      </c>
      <c r="AA289" s="69">
        <v>1.0</v>
      </c>
      <c r="AB289" s="18" t="s">
        <v>1032</v>
      </c>
      <c r="AC289" s="68">
        <v>88.0</v>
      </c>
      <c r="AD289" s="69">
        <v>1.0</v>
      </c>
      <c r="AE289" s="69">
        <v>30.0</v>
      </c>
      <c r="AF289" s="70" t="s">
        <v>1475</v>
      </c>
      <c r="AG289" s="69">
        <v>188.0</v>
      </c>
      <c r="AH289" s="69">
        <v>55.0</v>
      </c>
      <c r="AI289" s="69">
        <v>12.0</v>
      </c>
      <c r="AJ289" s="29">
        <f t="shared" si="20"/>
        <v>61</v>
      </c>
      <c r="AK289" s="76">
        <f t="shared" si="21"/>
        <v>0.3244680851</v>
      </c>
      <c r="AL289" s="29">
        <f t="shared" si="22"/>
        <v>61</v>
      </c>
      <c r="AM289" s="71">
        <f t="shared" si="23"/>
        <v>0.3245</v>
      </c>
      <c r="AN289" s="71">
        <f t="shared" si="24"/>
        <v>0.4056</v>
      </c>
      <c r="AO289" s="72">
        <f t="shared" si="25"/>
        <v>14.84</v>
      </c>
      <c r="AP289" s="73">
        <f t="shared" si="26"/>
        <v>85003.52</v>
      </c>
      <c r="AQ289" s="3">
        <f t="shared" si="27"/>
        <v>452.146383</v>
      </c>
      <c r="AR289" s="18"/>
      <c r="AS289" s="18"/>
    </row>
    <row r="290" ht="14.25" customHeight="1">
      <c r="A290" s="68">
        <v>88.0</v>
      </c>
      <c r="B290" s="69">
        <v>1.0</v>
      </c>
      <c r="C290" s="18" t="s">
        <v>1032</v>
      </c>
      <c r="D290" s="68">
        <v>88.0</v>
      </c>
      <c r="E290" s="69">
        <v>1.0</v>
      </c>
      <c r="F290" s="69">
        <v>40.0</v>
      </c>
      <c r="G290" s="70" t="s">
        <v>1508</v>
      </c>
      <c r="H290" s="69">
        <v>663.0</v>
      </c>
      <c r="I290" s="69">
        <v>110.0</v>
      </c>
      <c r="J290" s="69">
        <v>47.0</v>
      </c>
      <c r="K290" s="29">
        <f t="shared" si="13"/>
        <v>133.5</v>
      </c>
      <c r="L290" s="71">
        <f t="shared" si="14"/>
        <v>0.2014</v>
      </c>
      <c r="M290" s="71">
        <f t="shared" si="15"/>
        <v>0.2518</v>
      </c>
      <c r="N290" s="72">
        <f t="shared" si="16"/>
        <v>20.17</v>
      </c>
      <c r="O290" s="8">
        <f t="shared" si="17"/>
        <v>115533.76</v>
      </c>
      <c r="P290" s="73"/>
      <c r="Q290" s="22">
        <v>1094.0</v>
      </c>
      <c r="R290" s="49">
        <v>1.0</v>
      </c>
      <c r="S290" s="74"/>
      <c r="T290" s="75" t="s">
        <v>1509</v>
      </c>
      <c r="U290" s="3">
        <f t="shared" ref="U290:W290" si="303">SUMIF($A$13:$A$2340,$Q290,H$13:H$2340)</f>
        <v>180</v>
      </c>
      <c r="V290" s="3">
        <f t="shared" si="303"/>
        <v>146</v>
      </c>
      <c r="W290" s="3">
        <f t="shared" si="303"/>
        <v>18</v>
      </c>
      <c r="X290" s="3">
        <f t="shared" si="19"/>
        <v>532704</v>
      </c>
      <c r="Y290" s="3"/>
      <c r="Z290" s="68">
        <v>88.0</v>
      </c>
      <c r="AA290" s="69">
        <v>1.0</v>
      </c>
      <c r="AB290" s="18" t="s">
        <v>1032</v>
      </c>
      <c r="AC290" s="68">
        <v>88.0</v>
      </c>
      <c r="AD290" s="69">
        <v>1.0</v>
      </c>
      <c r="AE290" s="69">
        <v>40.0</v>
      </c>
      <c r="AF290" s="70" t="s">
        <v>1508</v>
      </c>
      <c r="AG290" s="69">
        <v>663.0</v>
      </c>
      <c r="AH290" s="69">
        <v>110.0</v>
      </c>
      <c r="AI290" s="69">
        <v>47.0</v>
      </c>
      <c r="AJ290" s="29">
        <f t="shared" si="20"/>
        <v>133.5</v>
      </c>
      <c r="AK290" s="76">
        <f t="shared" si="21"/>
        <v>0.2013574661</v>
      </c>
      <c r="AL290" s="29">
        <f t="shared" si="22"/>
        <v>133.5</v>
      </c>
      <c r="AM290" s="71">
        <f t="shared" si="23"/>
        <v>0.2014</v>
      </c>
      <c r="AN290" s="71">
        <f t="shared" si="24"/>
        <v>0.2518</v>
      </c>
      <c r="AO290" s="72">
        <f t="shared" si="25"/>
        <v>20.17</v>
      </c>
      <c r="AP290" s="73">
        <f t="shared" si="26"/>
        <v>115533.76</v>
      </c>
      <c r="AQ290" s="3">
        <f t="shared" si="27"/>
        <v>174.2590649</v>
      </c>
      <c r="AR290" s="18"/>
      <c r="AS290" s="18"/>
    </row>
    <row r="291" ht="14.25" customHeight="1">
      <c r="A291" s="68">
        <v>88.0</v>
      </c>
      <c r="B291" s="69">
        <v>1.0</v>
      </c>
      <c r="C291" s="18" t="s">
        <v>1032</v>
      </c>
      <c r="D291" s="68">
        <v>88.0</v>
      </c>
      <c r="E291" s="69">
        <v>1.0</v>
      </c>
      <c r="F291" s="69">
        <v>50.0</v>
      </c>
      <c r="G291" s="70" t="s">
        <v>1510</v>
      </c>
      <c r="H291" s="69">
        <v>646.0</v>
      </c>
      <c r="I291" s="69">
        <v>77.0</v>
      </c>
      <c r="J291" s="69">
        <v>61.0</v>
      </c>
      <c r="K291" s="29">
        <f t="shared" si="13"/>
        <v>107.5</v>
      </c>
      <c r="L291" s="71">
        <f t="shared" si="14"/>
        <v>0.1664</v>
      </c>
      <c r="M291" s="71">
        <f t="shared" si="15"/>
        <v>0.208</v>
      </c>
      <c r="N291" s="72">
        <f t="shared" si="16"/>
        <v>13.42</v>
      </c>
      <c r="O291" s="8">
        <f t="shared" si="17"/>
        <v>76869.76</v>
      </c>
      <c r="P291" s="73"/>
      <c r="Q291" s="22">
        <v>1115.0</v>
      </c>
      <c r="R291" s="49">
        <v>1.0</v>
      </c>
      <c r="S291" s="74"/>
      <c r="T291" s="75" t="s">
        <v>1511</v>
      </c>
      <c r="U291" s="3">
        <f t="shared" ref="U291:W291" si="304">SUMIF($A$13:$A$2340,$Q291,H$13:H$2340)</f>
        <v>215</v>
      </c>
      <c r="V291" s="3">
        <f t="shared" si="304"/>
        <v>172</v>
      </c>
      <c r="W291" s="3">
        <f t="shared" si="304"/>
        <v>0</v>
      </c>
      <c r="X291" s="3">
        <f t="shared" si="19"/>
        <v>591129.6</v>
      </c>
      <c r="Y291" s="3"/>
      <c r="Z291" s="68">
        <v>88.0</v>
      </c>
      <c r="AA291" s="69">
        <v>1.0</v>
      </c>
      <c r="AB291" s="18" t="s">
        <v>1032</v>
      </c>
      <c r="AC291" s="68">
        <v>88.0</v>
      </c>
      <c r="AD291" s="69">
        <v>1.0</v>
      </c>
      <c r="AE291" s="69">
        <v>50.0</v>
      </c>
      <c r="AF291" s="70" t="s">
        <v>1510</v>
      </c>
      <c r="AG291" s="69">
        <v>646.0</v>
      </c>
      <c r="AH291" s="69">
        <v>77.0</v>
      </c>
      <c r="AI291" s="69">
        <v>61.0</v>
      </c>
      <c r="AJ291" s="29">
        <f t="shared" si="20"/>
        <v>107.5</v>
      </c>
      <c r="AK291" s="76">
        <f t="shared" si="21"/>
        <v>0.1664086687</v>
      </c>
      <c r="AL291" s="29">
        <f t="shared" si="22"/>
        <v>107.5</v>
      </c>
      <c r="AM291" s="71">
        <f t="shared" si="23"/>
        <v>0.1664</v>
      </c>
      <c r="AN291" s="71">
        <f t="shared" si="24"/>
        <v>0.208</v>
      </c>
      <c r="AO291" s="72">
        <f t="shared" si="25"/>
        <v>13.42</v>
      </c>
      <c r="AP291" s="73">
        <f t="shared" si="26"/>
        <v>76869.76</v>
      </c>
      <c r="AQ291" s="3">
        <f t="shared" si="27"/>
        <v>118.9934365</v>
      </c>
      <c r="AR291" s="18"/>
      <c r="AS291" s="18"/>
    </row>
    <row r="292" ht="14.25" customHeight="1">
      <c r="A292" s="68">
        <v>91.0</v>
      </c>
      <c r="B292" s="69">
        <v>1.0</v>
      </c>
      <c r="C292" s="18" t="s">
        <v>1034</v>
      </c>
      <c r="D292" s="68">
        <v>91.0</v>
      </c>
      <c r="E292" s="69">
        <v>1.0</v>
      </c>
      <c r="F292" s="69">
        <v>1.0</v>
      </c>
      <c r="G292" s="70" t="s">
        <v>1512</v>
      </c>
      <c r="H292" s="69">
        <v>351.0</v>
      </c>
      <c r="I292" s="69">
        <v>51.0</v>
      </c>
      <c r="J292" s="69">
        <v>44.0</v>
      </c>
      <c r="K292" s="29">
        <f t="shared" si="13"/>
        <v>73</v>
      </c>
      <c r="L292" s="71">
        <f t="shared" si="14"/>
        <v>0.208</v>
      </c>
      <c r="M292" s="71">
        <f t="shared" si="15"/>
        <v>0.26</v>
      </c>
      <c r="N292" s="72">
        <f t="shared" si="16"/>
        <v>11.39</v>
      </c>
      <c r="O292" s="8">
        <f t="shared" si="17"/>
        <v>65241.92</v>
      </c>
      <c r="P292" s="73"/>
      <c r="Q292" s="22">
        <v>1435.0</v>
      </c>
      <c r="R292" s="49">
        <v>1.0</v>
      </c>
      <c r="S292" s="74"/>
      <c r="T292" s="75" t="s">
        <v>1513</v>
      </c>
      <c r="U292" s="3">
        <f t="shared" ref="U292:W292" si="305">SUMIF($A$13:$A$2340,$Q292,H$13:H$2340)</f>
        <v>144</v>
      </c>
      <c r="V292" s="3">
        <f t="shared" si="305"/>
        <v>144</v>
      </c>
      <c r="W292" s="3">
        <f t="shared" si="305"/>
        <v>0</v>
      </c>
      <c r="X292" s="3">
        <f t="shared" si="19"/>
        <v>494899.2</v>
      </c>
      <c r="Y292" s="3"/>
      <c r="Z292" s="68">
        <v>91.0</v>
      </c>
      <c r="AA292" s="69">
        <v>1.0</v>
      </c>
      <c r="AB292" s="18" t="s">
        <v>1034</v>
      </c>
      <c r="AC292" s="68">
        <v>91.0</v>
      </c>
      <c r="AD292" s="69">
        <v>1.0</v>
      </c>
      <c r="AE292" s="69">
        <v>1.0</v>
      </c>
      <c r="AF292" s="70" t="s">
        <v>1512</v>
      </c>
      <c r="AG292" s="69">
        <v>351.0</v>
      </c>
      <c r="AH292" s="69">
        <v>51.0</v>
      </c>
      <c r="AI292" s="69">
        <v>44.0</v>
      </c>
      <c r="AJ292" s="29">
        <f t="shared" si="20"/>
        <v>73</v>
      </c>
      <c r="AK292" s="76">
        <f t="shared" si="21"/>
        <v>0.207977208</v>
      </c>
      <c r="AL292" s="29">
        <f t="shared" si="22"/>
        <v>73</v>
      </c>
      <c r="AM292" s="71">
        <f t="shared" si="23"/>
        <v>0.208</v>
      </c>
      <c r="AN292" s="71">
        <f t="shared" si="24"/>
        <v>0.26</v>
      </c>
      <c r="AO292" s="72">
        <f t="shared" si="25"/>
        <v>11.39</v>
      </c>
      <c r="AP292" s="73">
        <f t="shared" si="26"/>
        <v>65241.92</v>
      </c>
      <c r="AQ292" s="3">
        <f t="shared" si="27"/>
        <v>185.874416</v>
      </c>
      <c r="AR292" s="18"/>
      <c r="AS292" s="18"/>
    </row>
    <row r="293" ht="14.25" customHeight="1">
      <c r="A293" s="68">
        <v>91.0</v>
      </c>
      <c r="B293" s="69">
        <v>1.0</v>
      </c>
      <c r="C293" s="18" t="s">
        <v>1034</v>
      </c>
      <c r="D293" s="68">
        <v>91.0</v>
      </c>
      <c r="E293" s="69">
        <v>1.0</v>
      </c>
      <c r="F293" s="69">
        <v>2.0</v>
      </c>
      <c r="G293" s="70" t="s">
        <v>1514</v>
      </c>
      <c r="H293" s="69">
        <v>361.0</v>
      </c>
      <c r="I293" s="69">
        <v>52.0</v>
      </c>
      <c r="J293" s="69">
        <v>32.0</v>
      </c>
      <c r="K293" s="29">
        <f t="shared" si="13"/>
        <v>68</v>
      </c>
      <c r="L293" s="71">
        <f t="shared" si="14"/>
        <v>0.1884</v>
      </c>
      <c r="M293" s="71">
        <f t="shared" si="15"/>
        <v>0.2355</v>
      </c>
      <c r="N293" s="72">
        <f t="shared" si="16"/>
        <v>9.61</v>
      </c>
      <c r="O293" s="8">
        <f t="shared" si="17"/>
        <v>55046.08</v>
      </c>
      <c r="P293" s="73"/>
      <c r="Q293" s="22">
        <v>1480.0</v>
      </c>
      <c r="R293" s="49">
        <v>1.0</v>
      </c>
      <c r="S293" s="74"/>
      <c r="T293" s="75" t="s">
        <v>1515</v>
      </c>
      <c r="U293" s="3">
        <f t="shared" ref="U293:W293" si="306">SUMIF($A$13:$A$2340,$Q293,H$13:H$2340)</f>
        <v>133</v>
      </c>
      <c r="V293" s="3">
        <f t="shared" si="306"/>
        <v>0</v>
      </c>
      <c r="W293" s="3">
        <f t="shared" si="306"/>
        <v>0</v>
      </c>
      <c r="X293" s="3">
        <f t="shared" si="19"/>
        <v>0</v>
      </c>
      <c r="Y293" s="3"/>
      <c r="Z293" s="68">
        <v>91.0</v>
      </c>
      <c r="AA293" s="69">
        <v>1.0</v>
      </c>
      <c r="AB293" s="18" t="s">
        <v>1034</v>
      </c>
      <c r="AC293" s="68">
        <v>91.0</v>
      </c>
      <c r="AD293" s="69">
        <v>1.0</v>
      </c>
      <c r="AE293" s="69">
        <v>2.0</v>
      </c>
      <c r="AF293" s="70" t="s">
        <v>1514</v>
      </c>
      <c r="AG293" s="69">
        <v>361.0</v>
      </c>
      <c r="AH293" s="69">
        <v>52.0</v>
      </c>
      <c r="AI293" s="69">
        <v>32.0</v>
      </c>
      <c r="AJ293" s="29">
        <f t="shared" si="20"/>
        <v>68</v>
      </c>
      <c r="AK293" s="76">
        <f t="shared" si="21"/>
        <v>0.188365651</v>
      </c>
      <c r="AL293" s="29">
        <f t="shared" si="22"/>
        <v>68</v>
      </c>
      <c r="AM293" s="71">
        <f t="shared" si="23"/>
        <v>0.1884</v>
      </c>
      <c r="AN293" s="71">
        <f t="shared" si="24"/>
        <v>0.2355</v>
      </c>
      <c r="AO293" s="72">
        <f t="shared" si="25"/>
        <v>9.61</v>
      </c>
      <c r="AP293" s="73">
        <f t="shared" si="26"/>
        <v>55046.08</v>
      </c>
      <c r="AQ293" s="3">
        <f t="shared" si="27"/>
        <v>152.4822161</v>
      </c>
      <c r="AR293" s="18"/>
      <c r="AS293" s="18"/>
    </row>
    <row r="294" ht="14.25" customHeight="1">
      <c r="A294" s="68">
        <v>93.0</v>
      </c>
      <c r="B294" s="69">
        <v>1.0</v>
      </c>
      <c r="C294" s="18" t="s">
        <v>1036</v>
      </c>
      <c r="D294" s="68">
        <v>93.0</v>
      </c>
      <c r="E294" s="69">
        <v>1.0</v>
      </c>
      <c r="F294" s="69">
        <v>1.0</v>
      </c>
      <c r="G294" s="70" t="s">
        <v>1516</v>
      </c>
      <c r="H294" s="69">
        <v>200.0</v>
      </c>
      <c r="I294" s="69">
        <v>42.0</v>
      </c>
      <c r="J294" s="69">
        <v>10.0</v>
      </c>
      <c r="K294" s="29">
        <f t="shared" si="13"/>
        <v>47</v>
      </c>
      <c r="L294" s="71">
        <f t="shared" si="14"/>
        <v>0.235</v>
      </c>
      <c r="M294" s="71">
        <f t="shared" si="15"/>
        <v>0.2938</v>
      </c>
      <c r="N294" s="72">
        <f t="shared" si="16"/>
        <v>8.29</v>
      </c>
      <c r="O294" s="8">
        <f t="shared" si="17"/>
        <v>47485.12</v>
      </c>
      <c r="P294" s="73"/>
      <c r="Q294" s="22">
        <v>2071.0</v>
      </c>
      <c r="R294" s="49">
        <v>1.0</v>
      </c>
      <c r="S294" s="74"/>
      <c r="T294" s="75" t="s">
        <v>335</v>
      </c>
      <c r="U294" s="3">
        <f t="shared" ref="U294:W294" si="307">SUMIF($A$13:$A$2340,$Q294,H$13:H$2340)</f>
        <v>918</v>
      </c>
      <c r="V294" s="3">
        <f t="shared" si="307"/>
        <v>127</v>
      </c>
      <c r="W294" s="3">
        <f t="shared" si="307"/>
        <v>41</v>
      </c>
      <c r="X294" s="3">
        <f t="shared" si="19"/>
        <v>111753.28</v>
      </c>
      <c r="Y294" s="3"/>
      <c r="Z294" s="68">
        <v>93.0</v>
      </c>
      <c r="AA294" s="69">
        <v>1.0</v>
      </c>
      <c r="AB294" s="18" t="s">
        <v>1036</v>
      </c>
      <c r="AC294" s="68">
        <v>93.0</v>
      </c>
      <c r="AD294" s="69">
        <v>1.0</v>
      </c>
      <c r="AE294" s="69">
        <v>1.0</v>
      </c>
      <c r="AF294" s="70" t="s">
        <v>1516</v>
      </c>
      <c r="AG294" s="69">
        <v>200.0</v>
      </c>
      <c r="AH294" s="69">
        <v>42.0</v>
      </c>
      <c r="AI294" s="69">
        <v>10.0</v>
      </c>
      <c r="AJ294" s="29">
        <f t="shared" si="20"/>
        <v>47</v>
      </c>
      <c r="AK294" s="76">
        <f t="shared" si="21"/>
        <v>0.235</v>
      </c>
      <c r="AL294" s="29">
        <f t="shared" si="22"/>
        <v>47</v>
      </c>
      <c r="AM294" s="71">
        <f t="shared" si="23"/>
        <v>0.235</v>
      </c>
      <c r="AN294" s="71">
        <f t="shared" si="24"/>
        <v>0.2938</v>
      </c>
      <c r="AO294" s="72">
        <f t="shared" si="25"/>
        <v>8.29</v>
      </c>
      <c r="AP294" s="73">
        <f t="shared" si="26"/>
        <v>47485.12</v>
      </c>
      <c r="AQ294" s="3">
        <f t="shared" si="27"/>
        <v>237.4256</v>
      </c>
      <c r="AR294" s="18"/>
      <c r="AS294" s="18"/>
    </row>
    <row r="295" ht="14.25" customHeight="1">
      <c r="A295" s="68">
        <v>93.0</v>
      </c>
      <c r="B295" s="69">
        <v>1.0</v>
      </c>
      <c r="C295" s="18" t="s">
        <v>1036</v>
      </c>
      <c r="D295" s="68">
        <v>93.0</v>
      </c>
      <c r="E295" s="69">
        <v>1.0</v>
      </c>
      <c r="F295" s="69">
        <v>2.0</v>
      </c>
      <c r="G295" s="70" t="s">
        <v>1517</v>
      </c>
      <c r="H295" s="69">
        <v>195.0</v>
      </c>
      <c r="I295" s="69">
        <v>36.0</v>
      </c>
      <c r="J295" s="69">
        <v>12.0</v>
      </c>
      <c r="K295" s="29">
        <f t="shared" si="13"/>
        <v>42</v>
      </c>
      <c r="L295" s="71">
        <f t="shared" si="14"/>
        <v>0.2154</v>
      </c>
      <c r="M295" s="71">
        <f t="shared" si="15"/>
        <v>0.2693</v>
      </c>
      <c r="N295" s="72">
        <f t="shared" si="16"/>
        <v>6.79</v>
      </c>
      <c r="O295" s="8">
        <f t="shared" si="17"/>
        <v>38893.12</v>
      </c>
      <c r="P295" s="73"/>
      <c r="Q295" s="22">
        <v>2125.0</v>
      </c>
      <c r="R295" s="49">
        <v>1.0</v>
      </c>
      <c r="S295" s="74"/>
      <c r="T295" s="75" t="s">
        <v>1518</v>
      </c>
      <c r="U295" s="3">
        <f t="shared" ref="U295:W295" si="308">SUMIF($A$13:$A$2340,$Q295,H$13:H$2340)</f>
        <v>1006</v>
      </c>
      <c r="V295" s="3">
        <f t="shared" si="308"/>
        <v>207</v>
      </c>
      <c r="W295" s="3">
        <f t="shared" si="308"/>
        <v>49</v>
      </c>
      <c r="X295" s="3">
        <f t="shared" si="19"/>
        <v>243554.56</v>
      </c>
      <c r="Y295" s="3"/>
      <c r="Z295" s="68">
        <v>93.0</v>
      </c>
      <c r="AA295" s="69">
        <v>1.0</v>
      </c>
      <c r="AB295" s="18" t="s">
        <v>1036</v>
      </c>
      <c r="AC295" s="68">
        <v>93.0</v>
      </c>
      <c r="AD295" s="69">
        <v>1.0</v>
      </c>
      <c r="AE295" s="69">
        <v>2.0</v>
      </c>
      <c r="AF295" s="70" t="s">
        <v>1517</v>
      </c>
      <c r="AG295" s="69">
        <v>195.0</v>
      </c>
      <c r="AH295" s="69">
        <v>36.0</v>
      </c>
      <c r="AI295" s="69">
        <v>12.0</v>
      </c>
      <c r="AJ295" s="29">
        <f t="shared" si="20"/>
        <v>42</v>
      </c>
      <c r="AK295" s="76">
        <f t="shared" si="21"/>
        <v>0.2153846154</v>
      </c>
      <c r="AL295" s="29">
        <f t="shared" si="22"/>
        <v>42</v>
      </c>
      <c r="AM295" s="71">
        <f t="shared" si="23"/>
        <v>0.2154</v>
      </c>
      <c r="AN295" s="71">
        <f t="shared" si="24"/>
        <v>0.2693</v>
      </c>
      <c r="AO295" s="72">
        <f t="shared" si="25"/>
        <v>6.79</v>
      </c>
      <c r="AP295" s="73">
        <f t="shared" si="26"/>
        <v>38893.12</v>
      </c>
      <c r="AQ295" s="3">
        <f t="shared" si="27"/>
        <v>199.4518974</v>
      </c>
      <c r="AR295" s="18"/>
      <c r="AS295" s="18"/>
    </row>
    <row r="296" ht="14.25" customHeight="1">
      <c r="A296" s="68">
        <v>93.0</v>
      </c>
      <c r="B296" s="69">
        <v>1.0</v>
      </c>
      <c r="C296" s="18" t="s">
        <v>1036</v>
      </c>
      <c r="D296" s="68">
        <v>93.0</v>
      </c>
      <c r="E296" s="69">
        <v>1.0</v>
      </c>
      <c r="F296" s="69">
        <v>3.0</v>
      </c>
      <c r="G296" s="70" t="s">
        <v>1519</v>
      </c>
      <c r="H296" s="69">
        <v>3.0</v>
      </c>
      <c r="I296" s="69">
        <v>1.0</v>
      </c>
      <c r="J296" s="69">
        <v>0.0</v>
      </c>
      <c r="K296" s="29">
        <f t="shared" si="13"/>
        <v>1</v>
      </c>
      <c r="L296" s="71">
        <f t="shared" si="14"/>
        <v>0.3333</v>
      </c>
      <c r="M296" s="71">
        <f t="shared" si="15"/>
        <v>0.4166</v>
      </c>
      <c r="N296" s="72">
        <f t="shared" si="16"/>
        <v>0.25</v>
      </c>
      <c r="O296" s="8">
        <f t="shared" si="17"/>
        <v>1432</v>
      </c>
      <c r="P296" s="73"/>
      <c r="Q296" s="22">
        <v>2134.0</v>
      </c>
      <c r="R296" s="49">
        <v>1.0</v>
      </c>
      <c r="S296" s="74"/>
      <c r="T296" s="75" t="s">
        <v>1520</v>
      </c>
      <c r="U296" s="3">
        <f t="shared" ref="U296:W296" si="309">SUMIF($A$13:$A$2340,$Q296,H$13:H$2340)</f>
        <v>741</v>
      </c>
      <c r="V296" s="3">
        <f t="shared" si="309"/>
        <v>199</v>
      </c>
      <c r="W296" s="3">
        <f t="shared" si="309"/>
        <v>77</v>
      </c>
      <c r="X296" s="3">
        <f t="shared" si="19"/>
        <v>327469.76</v>
      </c>
      <c r="Y296" s="3"/>
      <c r="Z296" s="68">
        <v>93.0</v>
      </c>
      <c r="AA296" s="69">
        <v>1.0</v>
      </c>
      <c r="AB296" s="18" t="s">
        <v>1036</v>
      </c>
      <c r="AC296" s="68">
        <v>93.0</v>
      </c>
      <c r="AD296" s="69">
        <v>1.0</v>
      </c>
      <c r="AE296" s="69">
        <v>3.0</v>
      </c>
      <c r="AF296" s="70" t="s">
        <v>1519</v>
      </c>
      <c r="AG296" s="69">
        <v>3.0</v>
      </c>
      <c r="AH296" s="69">
        <v>1.0</v>
      </c>
      <c r="AI296" s="69">
        <v>0.0</v>
      </c>
      <c r="AJ296" s="29">
        <f t="shared" si="20"/>
        <v>1</v>
      </c>
      <c r="AK296" s="76">
        <f t="shared" si="21"/>
        <v>0.3333333333</v>
      </c>
      <c r="AL296" s="29">
        <f t="shared" si="22"/>
        <v>1</v>
      </c>
      <c r="AM296" s="71">
        <f t="shared" si="23"/>
        <v>0.3333</v>
      </c>
      <c r="AN296" s="71">
        <f t="shared" si="24"/>
        <v>0.4166</v>
      </c>
      <c r="AO296" s="72">
        <f t="shared" si="25"/>
        <v>0.25</v>
      </c>
      <c r="AP296" s="73">
        <f t="shared" si="26"/>
        <v>1432</v>
      </c>
      <c r="AQ296" s="3">
        <f t="shared" si="27"/>
        <v>477.3333333</v>
      </c>
      <c r="AR296" s="18"/>
      <c r="AS296" s="18"/>
    </row>
    <row r="297" ht="14.25" customHeight="1">
      <c r="A297" s="68">
        <v>94.0</v>
      </c>
      <c r="B297" s="69">
        <v>1.0</v>
      </c>
      <c r="C297" s="18" t="s">
        <v>1038</v>
      </c>
      <c r="D297" s="68">
        <v>94.0</v>
      </c>
      <c r="E297" s="69">
        <v>1.0</v>
      </c>
      <c r="F297" s="69">
        <v>101.0</v>
      </c>
      <c r="G297" s="70" t="s">
        <v>1521</v>
      </c>
      <c r="H297" s="69">
        <v>387.0</v>
      </c>
      <c r="I297" s="69">
        <v>112.0</v>
      </c>
      <c r="J297" s="69">
        <v>34.0</v>
      </c>
      <c r="K297" s="29">
        <f t="shared" si="13"/>
        <v>129</v>
      </c>
      <c r="L297" s="71">
        <f t="shared" si="14"/>
        <v>0.3333</v>
      </c>
      <c r="M297" s="71">
        <f t="shared" si="15"/>
        <v>0.4166</v>
      </c>
      <c r="N297" s="72">
        <f t="shared" si="16"/>
        <v>32.24</v>
      </c>
      <c r="O297" s="8">
        <f t="shared" si="17"/>
        <v>184670.72</v>
      </c>
      <c r="P297" s="73"/>
      <c r="Q297" s="22">
        <v>2135.0</v>
      </c>
      <c r="R297" s="49">
        <v>1.0</v>
      </c>
      <c r="S297" s="74"/>
      <c r="T297" s="75" t="s">
        <v>1522</v>
      </c>
      <c r="U297" s="3">
        <f t="shared" ref="U297:W297" si="310">SUMIF($A$13:$A$2340,$Q297,H$13:H$2340)</f>
        <v>850</v>
      </c>
      <c r="V297" s="3">
        <f t="shared" si="310"/>
        <v>161</v>
      </c>
      <c r="W297" s="3">
        <f t="shared" si="310"/>
        <v>45</v>
      </c>
      <c r="X297" s="3">
        <f t="shared" si="19"/>
        <v>174818.56</v>
      </c>
      <c r="Y297" s="3"/>
      <c r="Z297" s="68">
        <v>94.0</v>
      </c>
      <c r="AA297" s="69">
        <v>1.0</v>
      </c>
      <c r="AB297" s="18" t="s">
        <v>1038</v>
      </c>
      <c r="AC297" s="68">
        <v>94.0</v>
      </c>
      <c r="AD297" s="69">
        <v>1.0</v>
      </c>
      <c r="AE297" s="69">
        <v>101.0</v>
      </c>
      <c r="AF297" s="70" t="s">
        <v>1521</v>
      </c>
      <c r="AG297" s="69">
        <v>387.0</v>
      </c>
      <c r="AH297" s="69">
        <v>112.0</v>
      </c>
      <c r="AI297" s="69">
        <v>34.0</v>
      </c>
      <c r="AJ297" s="29">
        <f t="shared" si="20"/>
        <v>129</v>
      </c>
      <c r="AK297" s="76">
        <f t="shared" si="21"/>
        <v>0.3333333333</v>
      </c>
      <c r="AL297" s="29">
        <f t="shared" si="22"/>
        <v>129</v>
      </c>
      <c r="AM297" s="71">
        <f t="shared" si="23"/>
        <v>0.3333</v>
      </c>
      <c r="AN297" s="71">
        <f t="shared" si="24"/>
        <v>0.4166</v>
      </c>
      <c r="AO297" s="72">
        <f t="shared" si="25"/>
        <v>32.24</v>
      </c>
      <c r="AP297" s="73">
        <f t="shared" si="26"/>
        <v>184670.72</v>
      </c>
      <c r="AQ297" s="3">
        <f t="shared" si="27"/>
        <v>477.185323</v>
      </c>
      <c r="AR297" s="18"/>
      <c r="AS297" s="18"/>
    </row>
    <row r="298" ht="14.25" customHeight="1">
      <c r="A298" s="68">
        <v>94.0</v>
      </c>
      <c r="B298" s="69">
        <v>1.0</v>
      </c>
      <c r="C298" s="18" t="s">
        <v>1038</v>
      </c>
      <c r="D298" s="68">
        <v>94.0</v>
      </c>
      <c r="E298" s="69">
        <v>1.0</v>
      </c>
      <c r="F298" s="69">
        <v>103.0</v>
      </c>
      <c r="G298" s="70" t="s">
        <v>1523</v>
      </c>
      <c r="H298" s="69">
        <v>78.0</v>
      </c>
      <c r="I298" s="69">
        <v>37.0</v>
      </c>
      <c r="J298" s="69">
        <v>6.0</v>
      </c>
      <c r="K298" s="29">
        <f t="shared" si="13"/>
        <v>40</v>
      </c>
      <c r="L298" s="71">
        <f t="shared" si="14"/>
        <v>0.5128</v>
      </c>
      <c r="M298" s="71">
        <f t="shared" si="15"/>
        <v>0.641</v>
      </c>
      <c r="N298" s="72">
        <f t="shared" si="16"/>
        <v>15.38</v>
      </c>
      <c r="O298" s="8">
        <f t="shared" si="17"/>
        <v>88096.64</v>
      </c>
      <c r="P298" s="73"/>
      <c r="Q298" s="22">
        <v>2137.0</v>
      </c>
      <c r="R298" s="49">
        <v>1.0</v>
      </c>
      <c r="S298" s="74"/>
      <c r="T298" s="75" t="s">
        <v>1524</v>
      </c>
      <c r="U298" s="3">
        <f t="shared" ref="U298:W298" si="311">SUMIF($A$13:$A$2340,$Q298,H$13:H$2340)</f>
        <v>533</v>
      </c>
      <c r="V298" s="3">
        <f t="shared" si="311"/>
        <v>85</v>
      </c>
      <c r="W298" s="3">
        <f t="shared" si="311"/>
        <v>31</v>
      </c>
      <c r="X298" s="3">
        <f t="shared" si="19"/>
        <v>83170.56</v>
      </c>
      <c r="Y298" s="3"/>
      <c r="Z298" s="68">
        <v>94.0</v>
      </c>
      <c r="AA298" s="69">
        <v>1.0</v>
      </c>
      <c r="AB298" s="18" t="s">
        <v>1038</v>
      </c>
      <c r="AC298" s="68">
        <v>94.0</v>
      </c>
      <c r="AD298" s="69">
        <v>1.0</v>
      </c>
      <c r="AE298" s="69">
        <v>103.0</v>
      </c>
      <c r="AF298" s="70" t="s">
        <v>1523</v>
      </c>
      <c r="AG298" s="69">
        <v>78.0</v>
      </c>
      <c r="AH298" s="69">
        <v>37.0</v>
      </c>
      <c r="AI298" s="69">
        <v>6.0</v>
      </c>
      <c r="AJ298" s="29">
        <f t="shared" si="20"/>
        <v>40</v>
      </c>
      <c r="AK298" s="76">
        <f t="shared" si="21"/>
        <v>0.5128205128</v>
      </c>
      <c r="AL298" s="29">
        <f t="shared" si="22"/>
        <v>40</v>
      </c>
      <c r="AM298" s="71">
        <f t="shared" si="23"/>
        <v>0.5128</v>
      </c>
      <c r="AN298" s="71">
        <f t="shared" si="24"/>
        <v>0.641</v>
      </c>
      <c r="AO298" s="72">
        <f t="shared" si="25"/>
        <v>15.38</v>
      </c>
      <c r="AP298" s="73">
        <f t="shared" si="26"/>
        <v>88096.64</v>
      </c>
      <c r="AQ298" s="3">
        <f t="shared" si="27"/>
        <v>1129.444103</v>
      </c>
      <c r="AR298" s="18"/>
      <c r="AS298" s="18"/>
    </row>
    <row r="299" ht="14.25" customHeight="1">
      <c r="A299" s="68">
        <v>94.0</v>
      </c>
      <c r="B299" s="69">
        <v>1.0</v>
      </c>
      <c r="C299" s="18" t="s">
        <v>1038</v>
      </c>
      <c r="D299" s="68">
        <v>94.0</v>
      </c>
      <c r="E299" s="69">
        <v>1.0</v>
      </c>
      <c r="F299" s="69">
        <v>105.0</v>
      </c>
      <c r="G299" s="70" t="s">
        <v>1475</v>
      </c>
      <c r="H299" s="69">
        <v>495.0</v>
      </c>
      <c r="I299" s="69">
        <v>187.0</v>
      </c>
      <c r="J299" s="69">
        <v>34.0</v>
      </c>
      <c r="K299" s="29">
        <f t="shared" si="13"/>
        <v>204</v>
      </c>
      <c r="L299" s="71">
        <f t="shared" si="14"/>
        <v>0.4121</v>
      </c>
      <c r="M299" s="71">
        <f t="shared" si="15"/>
        <v>0.5151</v>
      </c>
      <c r="N299" s="72">
        <f t="shared" si="16"/>
        <v>63.05</v>
      </c>
      <c r="O299" s="8">
        <f t="shared" si="17"/>
        <v>361150.4</v>
      </c>
      <c r="P299" s="73"/>
      <c r="Q299" s="22">
        <v>2142.0</v>
      </c>
      <c r="R299" s="49">
        <v>1.0</v>
      </c>
      <c r="S299" s="74"/>
      <c r="T299" s="75" t="s">
        <v>1525</v>
      </c>
      <c r="U299" s="3">
        <f t="shared" ref="U299:W299" si="312">SUMIF($A$13:$A$2340,$Q299,H$13:H$2340)</f>
        <v>1951</v>
      </c>
      <c r="V299" s="3">
        <f t="shared" si="312"/>
        <v>596</v>
      </c>
      <c r="W299" s="3">
        <f t="shared" si="312"/>
        <v>170</v>
      </c>
      <c r="X299" s="3">
        <f t="shared" si="19"/>
        <v>1075317.44</v>
      </c>
      <c r="Y299" s="3"/>
      <c r="Z299" s="68">
        <v>94.0</v>
      </c>
      <c r="AA299" s="69">
        <v>1.0</v>
      </c>
      <c r="AB299" s="18" t="s">
        <v>1038</v>
      </c>
      <c r="AC299" s="68">
        <v>94.0</v>
      </c>
      <c r="AD299" s="69">
        <v>1.0</v>
      </c>
      <c r="AE299" s="69">
        <v>105.0</v>
      </c>
      <c r="AF299" s="70" t="s">
        <v>1475</v>
      </c>
      <c r="AG299" s="69">
        <v>495.0</v>
      </c>
      <c r="AH299" s="69">
        <v>187.0</v>
      </c>
      <c r="AI299" s="69">
        <v>34.0</v>
      </c>
      <c r="AJ299" s="29">
        <f t="shared" si="20"/>
        <v>204</v>
      </c>
      <c r="AK299" s="76">
        <f t="shared" si="21"/>
        <v>0.4121212121</v>
      </c>
      <c r="AL299" s="29">
        <f t="shared" si="22"/>
        <v>204</v>
      </c>
      <c r="AM299" s="71">
        <f t="shared" si="23"/>
        <v>0.4121</v>
      </c>
      <c r="AN299" s="71">
        <f t="shared" si="24"/>
        <v>0.5151</v>
      </c>
      <c r="AO299" s="72">
        <f t="shared" si="25"/>
        <v>63.05</v>
      </c>
      <c r="AP299" s="73">
        <f t="shared" si="26"/>
        <v>361150.4</v>
      </c>
      <c r="AQ299" s="3">
        <f t="shared" si="27"/>
        <v>729.5967677</v>
      </c>
      <c r="AR299" s="18"/>
      <c r="AS299" s="18"/>
    </row>
    <row r="300" ht="14.25" customHeight="1">
      <c r="A300" s="68">
        <v>94.0</v>
      </c>
      <c r="B300" s="69">
        <v>1.0</v>
      </c>
      <c r="C300" s="18" t="s">
        <v>1038</v>
      </c>
      <c r="D300" s="68">
        <v>94.0</v>
      </c>
      <c r="E300" s="69">
        <v>1.0</v>
      </c>
      <c r="F300" s="69">
        <v>106.0</v>
      </c>
      <c r="G300" s="70" t="s">
        <v>1526</v>
      </c>
      <c r="H300" s="69">
        <v>66.0</v>
      </c>
      <c r="I300" s="69">
        <v>25.0</v>
      </c>
      <c r="J300" s="69">
        <v>2.0</v>
      </c>
      <c r="K300" s="29">
        <f t="shared" si="13"/>
        <v>26</v>
      </c>
      <c r="L300" s="71">
        <f t="shared" si="14"/>
        <v>0.3939</v>
      </c>
      <c r="M300" s="71">
        <f t="shared" si="15"/>
        <v>0.4924</v>
      </c>
      <c r="N300" s="72">
        <f t="shared" si="16"/>
        <v>7.68</v>
      </c>
      <c r="O300" s="8">
        <f t="shared" si="17"/>
        <v>43991.04</v>
      </c>
      <c r="P300" s="73"/>
      <c r="Q300" s="22">
        <v>2143.0</v>
      </c>
      <c r="R300" s="49">
        <v>1.0</v>
      </c>
      <c r="S300" s="74"/>
      <c r="T300" s="75" t="s">
        <v>341</v>
      </c>
      <c r="U300" s="3">
        <f t="shared" ref="U300:W300" si="313">SUMIF($A$13:$A$2340,$Q300,H$13:H$2340)</f>
        <v>760</v>
      </c>
      <c r="V300" s="3">
        <f t="shared" si="313"/>
        <v>111</v>
      </c>
      <c r="W300" s="3">
        <f t="shared" si="313"/>
        <v>53</v>
      </c>
      <c r="X300" s="3">
        <f t="shared" si="19"/>
        <v>108144.64</v>
      </c>
      <c r="Y300" s="3"/>
      <c r="Z300" s="68">
        <v>94.0</v>
      </c>
      <c r="AA300" s="69">
        <v>1.0</v>
      </c>
      <c r="AB300" s="18" t="s">
        <v>1038</v>
      </c>
      <c r="AC300" s="68">
        <v>94.0</v>
      </c>
      <c r="AD300" s="69">
        <v>1.0</v>
      </c>
      <c r="AE300" s="69">
        <v>106.0</v>
      </c>
      <c r="AF300" s="70" t="s">
        <v>1526</v>
      </c>
      <c r="AG300" s="69">
        <v>66.0</v>
      </c>
      <c r="AH300" s="69">
        <v>25.0</v>
      </c>
      <c r="AI300" s="69">
        <v>2.0</v>
      </c>
      <c r="AJ300" s="29">
        <f t="shared" si="20"/>
        <v>26</v>
      </c>
      <c r="AK300" s="76">
        <f t="shared" si="21"/>
        <v>0.3939393939</v>
      </c>
      <c r="AL300" s="29">
        <f t="shared" si="22"/>
        <v>26</v>
      </c>
      <c r="AM300" s="71">
        <f t="shared" si="23"/>
        <v>0.3939</v>
      </c>
      <c r="AN300" s="71">
        <f t="shared" si="24"/>
        <v>0.4924</v>
      </c>
      <c r="AO300" s="72">
        <f t="shared" si="25"/>
        <v>7.68</v>
      </c>
      <c r="AP300" s="73">
        <f t="shared" si="26"/>
        <v>43991.04</v>
      </c>
      <c r="AQ300" s="3">
        <f t="shared" si="27"/>
        <v>666.5309091</v>
      </c>
      <c r="AR300" s="18"/>
      <c r="AS300" s="18"/>
    </row>
    <row r="301" ht="14.25" customHeight="1">
      <c r="A301" s="68">
        <v>94.0</v>
      </c>
      <c r="B301" s="69">
        <v>1.0</v>
      </c>
      <c r="C301" s="18" t="s">
        <v>1038</v>
      </c>
      <c r="D301" s="68">
        <v>94.0</v>
      </c>
      <c r="E301" s="69">
        <v>1.0</v>
      </c>
      <c r="F301" s="69">
        <v>107.0</v>
      </c>
      <c r="G301" s="70" t="s">
        <v>1527</v>
      </c>
      <c r="H301" s="69">
        <v>1.0</v>
      </c>
      <c r="I301" s="69">
        <v>1.0</v>
      </c>
      <c r="J301" s="69">
        <v>0.0</v>
      </c>
      <c r="K301" s="29">
        <f t="shared" si="13"/>
        <v>1</v>
      </c>
      <c r="L301" s="71">
        <f t="shared" si="14"/>
        <v>1</v>
      </c>
      <c r="M301" s="71">
        <f t="shared" si="15"/>
        <v>1</v>
      </c>
      <c r="N301" s="72">
        <f t="shared" si="16"/>
        <v>0.6</v>
      </c>
      <c r="O301" s="8">
        <f t="shared" si="17"/>
        <v>3436.8</v>
      </c>
      <c r="P301" s="73"/>
      <c r="Q301" s="22">
        <v>2144.0</v>
      </c>
      <c r="R301" s="49">
        <v>1.0</v>
      </c>
      <c r="S301" s="74"/>
      <c r="T301" s="75" t="s">
        <v>1528</v>
      </c>
      <c r="U301" s="3">
        <f t="shared" ref="U301:W301" si="314">SUMIF($A$13:$A$2340,$Q301,H$13:H$2340)</f>
        <v>3341</v>
      </c>
      <c r="V301" s="3">
        <f t="shared" si="314"/>
        <v>302</v>
      </c>
      <c r="W301" s="3">
        <f t="shared" si="314"/>
        <v>112</v>
      </c>
      <c r="X301" s="3">
        <f t="shared" si="19"/>
        <v>170923.52</v>
      </c>
      <c r="Y301" s="3"/>
      <c r="Z301" s="68">
        <v>94.0</v>
      </c>
      <c r="AA301" s="69">
        <v>1.0</v>
      </c>
      <c r="AB301" s="18" t="s">
        <v>1038</v>
      </c>
      <c r="AC301" s="68">
        <v>94.0</v>
      </c>
      <c r="AD301" s="69">
        <v>1.0</v>
      </c>
      <c r="AE301" s="69">
        <v>107.0</v>
      </c>
      <c r="AF301" s="70" t="s">
        <v>1527</v>
      </c>
      <c r="AG301" s="69">
        <v>1.0</v>
      </c>
      <c r="AH301" s="69">
        <v>1.0</v>
      </c>
      <c r="AI301" s="69">
        <v>0.0</v>
      </c>
      <c r="AJ301" s="29">
        <f t="shared" si="20"/>
        <v>1</v>
      </c>
      <c r="AK301" s="76">
        <f t="shared" si="21"/>
        <v>1</v>
      </c>
      <c r="AL301" s="29">
        <f t="shared" si="22"/>
        <v>1</v>
      </c>
      <c r="AM301" s="71">
        <f t="shared" si="23"/>
        <v>1</v>
      </c>
      <c r="AN301" s="71">
        <f t="shared" si="24"/>
        <v>1</v>
      </c>
      <c r="AO301" s="72">
        <f t="shared" si="25"/>
        <v>0.6</v>
      </c>
      <c r="AP301" s="73">
        <f t="shared" si="26"/>
        <v>3436.8</v>
      </c>
      <c r="AQ301" s="3">
        <f t="shared" si="27"/>
        <v>3436.8</v>
      </c>
      <c r="AR301" s="18"/>
      <c r="AS301" s="18"/>
    </row>
    <row r="302" ht="14.25" customHeight="1">
      <c r="A302" s="68">
        <v>94.0</v>
      </c>
      <c r="B302" s="69">
        <v>1.0</v>
      </c>
      <c r="C302" s="18" t="s">
        <v>1038</v>
      </c>
      <c r="D302" s="68">
        <v>94.0</v>
      </c>
      <c r="E302" s="69">
        <v>1.0</v>
      </c>
      <c r="F302" s="69">
        <v>108.0</v>
      </c>
      <c r="G302" s="70" t="s">
        <v>1529</v>
      </c>
      <c r="H302" s="69">
        <v>2.0</v>
      </c>
      <c r="I302" s="69">
        <v>0.0</v>
      </c>
      <c r="J302" s="69">
        <v>0.0</v>
      </c>
      <c r="K302" s="29">
        <f t="shared" si="13"/>
        <v>0</v>
      </c>
      <c r="L302" s="71">
        <f t="shared" si="14"/>
        <v>0</v>
      </c>
      <c r="M302" s="71">
        <f t="shared" si="15"/>
        <v>0</v>
      </c>
      <c r="N302" s="72">
        <f t="shared" si="16"/>
        <v>0</v>
      </c>
      <c r="O302" s="8">
        <f t="shared" si="17"/>
        <v>0</v>
      </c>
      <c r="P302" s="73"/>
      <c r="Q302" s="22">
        <v>2149.0</v>
      </c>
      <c r="R302" s="49">
        <v>1.0</v>
      </c>
      <c r="S302" s="74"/>
      <c r="T302" s="75" t="s">
        <v>1530</v>
      </c>
      <c r="U302" s="3">
        <f t="shared" ref="U302:W302" si="315">SUMIF($A$13:$A$2340,$Q302,H$13:H$2340)</f>
        <v>1348</v>
      </c>
      <c r="V302" s="3">
        <f t="shared" si="315"/>
        <v>282</v>
      </c>
      <c r="W302" s="3">
        <f t="shared" si="315"/>
        <v>118</v>
      </c>
      <c r="X302" s="3">
        <f t="shared" si="19"/>
        <v>407890.88</v>
      </c>
      <c r="Y302" s="3"/>
      <c r="Z302" s="68">
        <v>94.0</v>
      </c>
      <c r="AA302" s="69">
        <v>1.0</v>
      </c>
      <c r="AB302" s="18" t="s">
        <v>1038</v>
      </c>
      <c r="AC302" s="68">
        <v>94.0</v>
      </c>
      <c r="AD302" s="69">
        <v>1.0</v>
      </c>
      <c r="AE302" s="69">
        <v>108.0</v>
      </c>
      <c r="AF302" s="70" t="s">
        <v>1529</v>
      </c>
      <c r="AG302" s="69">
        <v>2.0</v>
      </c>
      <c r="AH302" s="69">
        <v>0.0</v>
      </c>
      <c r="AI302" s="69">
        <v>0.0</v>
      </c>
      <c r="AJ302" s="29">
        <f t="shared" si="20"/>
        <v>0</v>
      </c>
      <c r="AK302" s="76">
        <f t="shared" si="21"/>
        <v>0</v>
      </c>
      <c r="AL302" s="29">
        <f t="shared" si="22"/>
        <v>0</v>
      </c>
      <c r="AM302" s="71">
        <f t="shared" si="23"/>
        <v>0</v>
      </c>
      <c r="AN302" s="71">
        <f t="shared" si="24"/>
        <v>0</v>
      </c>
      <c r="AO302" s="72">
        <f t="shared" si="25"/>
        <v>0</v>
      </c>
      <c r="AP302" s="73">
        <f t="shared" si="26"/>
        <v>0</v>
      </c>
      <c r="AQ302" s="3">
        <f t="shared" si="27"/>
        <v>0</v>
      </c>
      <c r="AR302" s="18"/>
      <c r="AS302" s="18"/>
    </row>
    <row r="303" ht="14.25" customHeight="1">
      <c r="A303" s="68">
        <v>94.0</v>
      </c>
      <c r="B303" s="69">
        <v>1.0</v>
      </c>
      <c r="C303" s="18" t="s">
        <v>1038</v>
      </c>
      <c r="D303" s="68">
        <v>94.0</v>
      </c>
      <c r="E303" s="69">
        <v>1.0</v>
      </c>
      <c r="F303" s="69">
        <v>201.0</v>
      </c>
      <c r="G303" s="70" t="s">
        <v>1531</v>
      </c>
      <c r="H303" s="69">
        <v>840.0</v>
      </c>
      <c r="I303" s="69">
        <v>311.0</v>
      </c>
      <c r="J303" s="69">
        <v>48.0</v>
      </c>
      <c r="K303" s="29">
        <f t="shared" si="13"/>
        <v>335</v>
      </c>
      <c r="L303" s="71">
        <f t="shared" si="14"/>
        <v>0.3988</v>
      </c>
      <c r="M303" s="71">
        <f t="shared" si="15"/>
        <v>0.4985</v>
      </c>
      <c r="N303" s="72">
        <f t="shared" si="16"/>
        <v>100.2</v>
      </c>
      <c r="O303" s="8">
        <f t="shared" si="17"/>
        <v>573945.6</v>
      </c>
      <c r="P303" s="73"/>
      <c r="Q303" s="22">
        <v>2155.0</v>
      </c>
      <c r="R303" s="49">
        <v>1.0</v>
      </c>
      <c r="S303" s="74"/>
      <c r="T303" s="75" t="s">
        <v>1532</v>
      </c>
      <c r="U303" s="3">
        <f t="shared" ref="U303:W303" si="316">SUMIF($A$13:$A$2340,$Q303,H$13:H$2340)</f>
        <v>1033</v>
      </c>
      <c r="V303" s="3">
        <f t="shared" si="316"/>
        <v>272</v>
      </c>
      <c r="W303" s="3">
        <f t="shared" si="316"/>
        <v>132</v>
      </c>
      <c r="X303" s="3">
        <f t="shared" si="19"/>
        <v>478918.08</v>
      </c>
      <c r="Y303" s="3"/>
      <c r="Z303" s="68">
        <v>94.0</v>
      </c>
      <c r="AA303" s="69">
        <v>1.0</v>
      </c>
      <c r="AB303" s="18" t="s">
        <v>1038</v>
      </c>
      <c r="AC303" s="68">
        <v>94.0</v>
      </c>
      <c r="AD303" s="69">
        <v>1.0</v>
      </c>
      <c r="AE303" s="69">
        <v>201.0</v>
      </c>
      <c r="AF303" s="70" t="s">
        <v>1531</v>
      </c>
      <c r="AG303" s="69">
        <v>840.0</v>
      </c>
      <c r="AH303" s="69">
        <v>311.0</v>
      </c>
      <c r="AI303" s="69">
        <v>48.0</v>
      </c>
      <c r="AJ303" s="29">
        <f t="shared" si="20"/>
        <v>335</v>
      </c>
      <c r="AK303" s="76">
        <f t="shared" si="21"/>
        <v>0.3988095238</v>
      </c>
      <c r="AL303" s="29">
        <f t="shared" si="22"/>
        <v>335</v>
      </c>
      <c r="AM303" s="71">
        <f t="shared" si="23"/>
        <v>0.3988</v>
      </c>
      <c r="AN303" s="71">
        <f t="shared" si="24"/>
        <v>0.4985</v>
      </c>
      <c r="AO303" s="72">
        <f t="shared" si="25"/>
        <v>100.2</v>
      </c>
      <c r="AP303" s="73">
        <f t="shared" si="26"/>
        <v>573945.6</v>
      </c>
      <c r="AQ303" s="3">
        <f t="shared" si="27"/>
        <v>683.2685714</v>
      </c>
      <c r="AR303" s="18"/>
      <c r="AS303" s="18"/>
    </row>
    <row r="304" ht="14.25" customHeight="1">
      <c r="A304" s="68">
        <v>94.0</v>
      </c>
      <c r="B304" s="69">
        <v>1.0</v>
      </c>
      <c r="C304" s="18" t="s">
        <v>1038</v>
      </c>
      <c r="D304" s="68">
        <v>94.0</v>
      </c>
      <c r="E304" s="69">
        <v>1.0</v>
      </c>
      <c r="F304" s="69">
        <v>202.0</v>
      </c>
      <c r="G304" s="70" t="s">
        <v>1533</v>
      </c>
      <c r="H304" s="69">
        <v>765.0</v>
      </c>
      <c r="I304" s="69">
        <v>216.0</v>
      </c>
      <c r="J304" s="69">
        <v>31.0</v>
      </c>
      <c r="K304" s="29">
        <f t="shared" si="13"/>
        <v>231.5</v>
      </c>
      <c r="L304" s="71">
        <f t="shared" si="14"/>
        <v>0.3026</v>
      </c>
      <c r="M304" s="71">
        <f t="shared" si="15"/>
        <v>0.3783</v>
      </c>
      <c r="N304" s="72">
        <f t="shared" si="16"/>
        <v>52.55</v>
      </c>
      <c r="O304" s="8">
        <f t="shared" si="17"/>
        <v>301006.4</v>
      </c>
      <c r="P304" s="73"/>
      <c r="Q304" s="22">
        <v>2159.0</v>
      </c>
      <c r="R304" s="49">
        <v>1.0</v>
      </c>
      <c r="S304" s="74"/>
      <c r="T304" s="75" t="s">
        <v>903</v>
      </c>
      <c r="U304" s="3">
        <f t="shared" ref="U304:W304" si="317">SUMIF($A$13:$A$2340,$Q304,H$13:H$2340)</f>
        <v>479</v>
      </c>
      <c r="V304" s="3">
        <f t="shared" si="317"/>
        <v>127</v>
      </c>
      <c r="W304" s="3">
        <f t="shared" si="317"/>
        <v>22</v>
      </c>
      <c r="X304" s="3">
        <f t="shared" si="19"/>
        <v>179458.24</v>
      </c>
      <c r="Y304" s="3"/>
      <c r="Z304" s="68">
        <v>94.0</v>
      </c>
      <c r="AA304" s="69">
        <v>1.0</v>
      </c>
      <c r="AB304" s="18" t="s">
        <v>1038</v>
      </c>
      <c r="AC304" s="68">
        <v>94.0</v>
      </c>
      <c r="AD304" s="69">
        <v>1.0</v>
      </c>
      <c r="AE304" s="69">
        <v>202.0</v>
      </c>
      <c r="AF304" s="70" t="s">
        <v>1533</v>
      </c>
      <c r="AG304" s="69">
        <v>765.0</v>
      </c>
      <c r="AH304" s="69">
        <v>216.0</v>
      </c>
      <c r="AI304" s="69">
        <v>31.0</v>
      </c>
      <c r="AJ304" s="29">
        <f t="shared" si="20"/>
        <v>231.5</v>
      </c>
      <c r="AK304" s="76">
        <f t="shared" si="21"/>
        <v>0.3026143791</v>
      </c>
      <c r="AL304" s="29">
        <f t="shared" si="22"/>
        <v>231.5</v>
      </c>
      <c r="AM304" s="71">
        <f t="shared" si="23"/>
        <v>0.3026</v>
      </c>
      <c r="AN304" s="71">
        <f t="shared" si="24"/>
        <v>0.3783</v>
      </c>
      <c r="AO304" s="72">
        <f t="shared" si="25"/>
        <v>52.55</v>
      </c>
      <c r="AP304" s="73">
        <f t="shared" si="26"/>
        <v>301006.4</v>
      </c>
      <c r="AQ304" s="3">
        <f t="shared" si="27"/>
        <v>393.4724183</v>
      </c>
      <c r="AR304" s="18"/>
      <c r="AS304" s="18"/>
    </row>
    <row r="305" ht="14.25" customHeight="1">
      <c r="A305" s="68">
        <v>95.0</v>
      </c>
      <c r="B305" s="69">
        <v>1.0</v>
      </c>
      <c r="C305" s="18" t="s">
        <v>1040</v>
      </c>
      <c r="D305" s="68">
        <v>95.0</v>
      </c>
      <c r="E305" s="69">
        <v>1.0</v>
      </c>
      <c r="F305" s="69">
        <v>10.0</v>
      </c>
      <c r="G305" s="70" t="s">
        <v>1534</v>
      </c>
      <c r="H305" s="69">
        <v>136.0</v>
      </c>
      <c r="I305" s="69">
        <v>25.0</v>
      </c>
      <c r="J305" s="69">
        <v>20.0</v>
      </c>
      <c r="K305" s="29">
        <f t="shared" si="13"/>
        <v>35</v>
      </c>
      <c r="L305" s="71">
        <f t="shared" si="14"/>
        <v>0.2574</v>
      </c>
      <c r="M305" s="71">
        <f t="shared" si="15"/>
        <v>0.3218</v>
      </c>
      <c r="N305" s="72">
        <f t="shared" si="16"/>
        <v>6.76</v>
      </c>
      <c r="O305" s="8">
        <f t="shared" si="17"/>
        <v>38721.28</v>
      </c>
      <c r="P305" s="73"/>
      <c r="Q305" s="22">
        <v>2164.0</v>
      </c>
      <c r="R305" s="49">
        <v>1.0</v>
      </c>
      <c r="S305" s="74"/>
      <c r="T305" s="75" t="s">
        <v>346</v>
      </c>
      <c r="U305" s="3">
        <f t="shared" ref="U305:W305" si="318">SUMIF($A$13:$A$2340,$Q305,H$13:H$2340)</f>
        <v>1585</v>
      </c>
      <c r="V305" s="3">
        <f t="shared" si="318"/>
        <v>254</v>
      </c>
      <c r="W305" s="3">
        <f t="shared" si="318"/>
        <v>58</v>
      </c>
      <c r="X305" s="3">
        <f t="shared" si="19"/>
        <v>231182.08</v>
      </c>
      <c r="Y305" s="3"/>
      <c r="Z305" s="68">
        <v>95.0</v>
      </c>
      <c r="AA305" s="69">
        <v>1.0</v>
      </c>
      <c r="AB305" s="18" t="s">
        <v>1040</v>
      </c>
      <c r="AC305" s="68">
        <v>95.0</v>
      </c>
      <c r="AD305" s="69">
        <v>1.0</v>
      </c>
      <c r="AE305" s="69">
        <v>10.0</v>
      </c>
      <c r="AF305" s="70" t="s">
        <v>1534</v>
      </c>
      <c r="AG305" s="69">
        <v>136.0</v>
      </c>
      <c r="AH305" s="69">
        <v>25.0</v>
      </c>
      <c r="AI305" s="69">
        <v>20.0</v>
      </c>
      <c r="AJ305" s="29">
        <f t="shared" si="20"/>
        <v>35</v>
      </c>
      <c r="AK305" s="76">
        <f t="shared" si="21"/>
        <v>0.2573529412</v>
      </c>
      <c r="AL305" s="29">
        <f t="shared" si="22"/>
        <v>35</v>
      </c>
      <c r="AM305" s="71">
        <f t="shared" si="23"/>
        <v>0.2574</v>
      </c>
      <c r="AN305" s="71">
        <f t="shared" si="24"/>
        <v>0.3218</v>
      </c>
      <c r="AO305" s="72">
        <f t="shared" si="25"/>
        <v>6.76</v>
      </c>
      <c r="AP305" s="73">
        <f t="shared" si="26"/>
        <v>38721.28</v>
      </c>
      <c r="AQ305" s="3">
        <f t="shared" si="27"/>
        <v>284.7152941</v>
      </c>
      <c r="AR305" s="18"/>
      <c r="AS305" s="18"/>
    </row>
    <row r="306" ht="14.25" customHeight="1">
      <c r="A306" s="68">
        <v>95.0</v>
      </c>
      <c r="B306" s="69">
        <v>1.0</v>
      </c>
      <c r="C306" s="18" t="s">
        <v>1040</v>
      </c>
      <c r="D306" s="68">
        <v>95.0</v>
      </c>
      <c r="E306" s="69">
        <v>1.0</v>
      </c>
      <c r="F306" s="69">
        <v>20.0</v>
      </c>
      <c r="G306" s="70" t="s">
        <v>1535</v>
      </c>
      <c r="H306" s="69">
        <v>165.0</v>
      </c>
      <c r="I306" s="69">
        <v>28.0</v>
      </c>
      <c r="J306" s="69">
        <v>18.0</v>
      </c>
      <c r="K306" s="29">
        <f t="shared" si="13"/>
        <v>37</v>
      </c>
      <c r="L306" s="71">
        <f t="shared" si="14"/>
        <v>0.2242</v>
      </c>
      <c r="M306" s="71">
        <f t="shared" si="15"/>
        <v>0.2803</v>
      </c>
      <c r="N306" s="72">
        <f t="shared" si="16"/>
        <v>6.22</v>
      </c>
      <c r="O306" s="8">
        <f t="shared" si="17"/>
        <v>35628.16</v>
      </c>
      <c r="P306" s="73"/>
      <c r="Q306" s="22">
        <v>2165.0</v>
      </c>
      <c r="R306" s="49">
        <v>1.0</v>
      </c>
      <c r="S306" s="74"/>
      <c r="T306" s="75" t="s">
        <v>1536</v>
      </c>
      <c r="U306" s="3">
        <f t="shared" ref="U306:W306" si="319">SUMIF($A$13:$A$2340,$Q306,H$13:H$2340)</f>
        <v>963</v>
      </c>
      <c r="V306" s="3">
        <f t="shared" si="319"/>
        <v>413</v>
      </c>
      <c r="W306" s="3">
        <f t="shared" si="319"/>
        <v>86</v>
      </c>
      <c r="X306" s="3">
        <f t="shared" si="19"/>
        <v>961387.52</v>
      </c>
      <c r="Y306" s="3"/>
      <c r="Z306" s="68">
        <v>95.0</v>
      </c>
      <c r="AA306" s="69">
        <v>1.0</v>
      </c>
      <c r="AB306" s="18" t="s">
        <v>1040</v>
      </c>
      <c r="AC306" s="68">
        <v>95.0</v>
      </c>
      <c r="AD306" s="69">
        <v>1.0</v>
      </c>
      <c r="AE306" s="69">
        <v>20.0</v>
      </c>
      <c r="AF306" s="70" t="s">
        <v>1535</v>
      </c>
      <c r="AG306" s="69">
        <v>165.0</v>
      </c>
      <c r="AH306" s="69">
        <v>28.0</v>
      </c>
      <c r="AI306" s="69">
        <v>18.0</v>
      </c>
      <c r="AJ306" s="29">
        <f t="shared" si="20"/>
        <v>37</v>
      </c>
      <c r="AK306" s="76">
        <f t="shared" si="21"/>
        <v>0.2242424242</v>
      </c>
      <c r="AL306" s="29">
        <f t="shared" si="22"/>
        <v>37</v>
      </c>
      <c r="AM306" s="71">
        <f t="shared" si="23"/>
        <v>0.2242</v>
      </c>
      <c r="AN306" s="71">
        <f t="shared" si="24"/>
        <v>0.2803</v>
      </c>
      <c r="AO306" s="72">
        <f t="shared" si="25"/>
        <v>6.22</v>
      </c>
      <c r="AP306" s="73">
        <f t="shared" si="26"/>
        <v>35628.16</v>
      </c>
      <c r="AQ306" s="3">
        <f t="shared" si="27"/>
        <v>215.9282424</v>
      </c>
      <c r="AR306" s="18"/>
      <c r="AS306" s="18"/>
    </row>
    <row r="307" ht="14.25" customHeight="1">
      <c r="A307" s="68">
        <v>97.0</v>
      </c>
      <c r="B307" s="69">
        <v>1.0</v>
      </c>
      <c r="C307" s="18" t="s">
        <v>1042</v>
      </c>
      <c r="D307" s="68">
        <v>97.0</v>
      </c>
      <c r="E307" s="69">
        <v>1.0</v>
      </c>
      <c r="F307" s="69">
        <v>10.0</v>
      </c>
      <c r="G307" s="70" t="s">
        <v>1537</v>
      </c>
      <c r="H307" s="69">
        <v>270.0</v>
      </c>
      <c r="I307" s="69">
        <v>36.0</v>
      </c>
      <c r="J307" s="69">
        <v>15.0</v>
      </c>
      <c r="K307" s="29">
        <f t="shared" si="13"/>
        <v>43.5</v>
      </c>
      <c r="L307" s="71">
        <f t="shared" si="14"/>
        <v>0.1611</v>
      </c>
      <c r="M307" s="71">
        <f t="shared" si="15"/>
        <v>0.2014</v>
      </c>
      <c r="N307" s="72">
        <f t="shared" si="16"/>
        <v>5.26</v>
      </c>
      <c r="O307" s="8">
        <f t="shared" si="17"/>
        <v>30129.28</v>
      </c>
      <c r="P307" s="73"/>
      <c r="Q307" s="22">
        <v>2167.0</v>
      </c>
      <c r="R307" s="49">
        <v>1.0</v>
      </c>
      <c r="S307" s="74"/>
      <c r="T307" s="75" t="s">
        <v>1538</v>
      </c>
      <c r="U307" s="3">
        <f t="shared" ref="U307:W307" si="320">SUMIF($A$13:$A$2340,$Q307,H$13:H$2340)</f>
        <v>617</v>
      </c>
      <c r="V307" s="3">
        <f t="shared" si="320"/>
        <v>108</v>
      </c>
      <c r="W307" s="3">
        <f t="shared" si="320"/>
        <v>60</v>
      </c>
      <c r="X307" s="3">
        <f t="shared" si="19"/>
        <v>134149.76</v>
      </c>
      <c r="Y307" s="3"/>
      <c r="Z307" s="68">
        <v>97.0</v>
      </c>
      <c r="AA307" s="69">
        <v>1.0</v>
      </c>
      <c r="AB307" s="18" t="s">
        <v>1042</v>
      </c>
      <c r="AC307" s="68">
        <v>97.0</v>
      </c>
      <c r="AD307" s="69">
        <v>1.0</v>
      </c>
      <c r="AE307" s="69">
        <v>10.0</v>
      </c>
      <c r="AF307" s="70" t="s">
        <v>1537</v>
      </c>
      <c r="AG307" s="69">
        <v>270.0</v>
      </c>
      <c r="AH307" s="69">
        <v>36.0</v>
      </c>
      <c r="AI307" s="69">
        <v>15.0</v>
      </c>
      <c r="AJ307" s="29">
        <f t="shared" si="20"/>
        <v>43.5</v>
      </c>
      <c r="AK307" s="76">
        <f t="shared" si="21"/>
        <v>0.1611111111</v>
      </c>
      <c r="AL307" s="29">
        <f t="shared" si="22"/>
        <v>43.5</v>
      </c>
      <c r="AM307" s="71">
        <f t="shared" si="23"/>
        <v>0.1611</v>
      </c>
      <c r="AN307" s="71">
        <f t="shared" si="24"/>
        <v>0.2014</v>
      </c>
      <c r="AO307" s="72">
        <f t="shared" si="25"/>
        <v>5.26</v>
      </c>
      <c r="AP307" s="73">
        <f t="shared" si="26"/>
        <v>30129.28</v>
      </c>
      <c r="AQ307" s="3">
        <f t="shared" si="27"/>
        <v>111.5899259</v>
      </c>
      <c r="AR307" s="18"/>
      <c r="AS307" s="18"/>
    </row>
    <row r="308" ht="14.25" customHeight="1">
      <c r="A308" s="68">
        <v>97.0</v>
      </c>
      <c r="B308" s="69">
        <v>1.0</v>
      </c>
      <c r="C308" s="18" t="s">
        <v>1042</v>
      </c>
      <c r="D308" s="68">
        <v>97.0</v>
      </c>
      <c r="E308" s="69">
        <v>1.0</v>
      </c>
      <c r="F308" s="69">
        <v>20.0</v>
      </c>
      <c r="G308" s="70" t="s">
        <v>1539</v>
      </c>
      <c r="H308" s="69">
        <v>307.0</v>
      </c>
      <c r="I308" s="69">
        <v>80.0</v>
      </c>
      <c r="J308" s="69">
        <v>24.0</v>
      </c>
      <c r="K308" s="29">
        <f t="shared" si="13"/>
        <v>92</v>
      </c>
      <c r="L308" s="71">
        <f t="shared" si="14"/>
        <v>0.2997</v>
      </c>
      <c r="M308" s="71">
        <f t="shared" si="15"/>
        <v>0.3746</v>
      </c>
      <c r="N308" s="72">
        <f t="shared" si="16"/>
        <v>20.68</v>
      </c>
      <c r="O308" s="8">
        <f t="shared" si="17"/>
        <v>118455.04</v>
      </c>
      <c r="P308" s="73"/>
      <c r="Q308" s="22">
        <v>2168.0</v>
      </c>
      <c r="R308" s="49">
        <v>1.0</v>
      </c>
      <c r="S308" s="74"/>
      <c r="T308" s="75" t="s">
        <v>1540</v>
      </c>
      <c r="U308" s="3">
        <f t="shared" ref="U308:W308" si="321">SUMIF($A$13:$A$2340,$Q308,H$13:H$2340)</f>
        <v>842</v>
      </c>
      <c r="V308" s="3">
        <f t="shared" si="321"/>
        <v>157</v>
      </c>
      <c r="W308" s="3">
        <f t="shared" si="321"/>
        <v>65</v>
      </c>
      <c r="X308" s="3">
        <f t="shared" si="19"/>
        <v>187992.96</v>
      </c>
      <c r="Y308" s="3"/>
      <c r="Z308" s="68">
        <v>97.0</v>
      </c>
      <c r="AA308" s="69">
        <v>1.0</v>
      </c>
      <c r="AB308" s="18" t="s">
        <v>1042</v>
      </c>
      <c r="AC308" s="68">
        <v>97.0</v>
      </c>
      <c r="AD308" s="69">
        <v>1.0</v>
      </c>
      <c r="AE308" s="69">
        <v>20.0</v>
      </c>
      <c r="AF308" s="70" t="s">
        <v>1539</v>
      </c>
      <c r="AG308" s="69">
        <v>307.0</v>
      </c>
      <c r="AH308" s="69">
        <v>80.0</v>
      </c>
      <c r="AI308" s="69">
        <v>24.0</v>
      </c>
      <c r="AJ308" s="29">
        <f t="shared" si="20"/>
        <v>92</v>
      </c>
      <c r="AK308" s="76">
        <f t="shared" si="21"/>
        <v>0.2996742671</v>
      </c>
      <c r="AL308" s="29">
        <f t="shared" si="22"/>
        <v>92</v>
      </c>
      <c r="AM308" s="71">
        <f t="shared" si="23"/>
        <v>0.2997</v>
      </c>
      <c r="AN308" s="71">
        <f t="shared" si="24"/>
        <v>0.3746</v>
      </c>
      <c r="AO308" s="72">
        <f t="shared" si="25"/>
        <v>20.68</v>
      </c>
      <c r="AP308" s="73">
        <f t="shared" si="26"/>
        <v>118455.04</v>
      </c>
      <c r="AQ308" s="3">
        <f t="shared" si="27"/>
        <v>385.8470358</v>
      </c>
      <c r="AR308" s="18"/>
      <c r="AS308" s="18"/>
    </row>
    <row r="309" ht="14.25" customHeight="1">
      <c r="A309" s="68">
        <v>99.0</v>
      </c>
      <c r="B309" s="69">
        <v>1.0</v>
      </c>
      <c r="C309" s="18" t="s">
        <v>1044</v>
      </c>
      <c r="D309" s="68">
        <v>99.0</v>
      </c>
      <c r="E309" s="69">
        <v>1.0</v>
      </c>
      <c r="F309" s="69">
        <v>1.0</v>
      </c>
      <c r="G309" s="70" t="s">
        <v>1541</v>
      </c>
      <c r="H309" s="69">
        <v>602.0</v>
      </c>
      <c r="I309" s="69">
        <v>26.0</v>
      </c>
      <c r="J309" s="69">
        <v>8.0</v>
      </c>
      <c r="K309" s="29">
        <f t="shared" si="13"/>
        <v>30</v>
      </c>
      <c r="L309" s="71">
        <f t="shared" si="14"/>
        <v>0.0498</v>
      </c>
      <c r="M309" s="71">
        <f t="shared" si="15"/>
        <v>0.0623</v>
      </c>
      <c r="N309" s="72">
        <f t="shared" si="16"/>
        <v>1.12</v>
      </c>
      <c r="O309" s="8">
        <f t="shared" si="17"/>
        <v>6415.36</v>
      </c>
      <c r="P309" s="73"/>
      <c r="Q309" s="22">
        <v>2169.0</v>
      </c>
      <c r="R309" s="49">
        <v>1.0</v>
      </c>
      <c r="S309" s="74"/>
      <c r="T309" s="75" t="s">
        <v>1542</v>
      </c>
      <c r="U309" s="3">
        <f t="shared" ref="U309:W309" si="322">SUMIF($A$13:$A$2340,$Q309,H$13:H$2340)</f>
        <v>724</v>
      </c>
      <c r="V309" s="3">
        <f t="shared" si="322"/>
        <v>182</v>
      </c>
      <c r="W309" s="3">
        <f t="shared" si="322"/>
        <v>65</v>
      </c>
      <c r="X309" s="3">
        <f t="shared" si="19"/>
        <v>277808</v>
      </c>
      <c r="Y309" s="3"/>
      <c r="Z309" s="68">
        <v>99.0</v>
      </c>
      <c r="AA309" s="69">
        <v>1.0</v>
      </c>
      <c r="AB309" s="18" t="s">
        <v>1044</v>
      </c>
      <c r="AC309" s="68">
        <v>99.0</v>
      </c>
      <c r="AD309" s="69">
        <v>1.0</v>
      </c>
      <c r="AE309" s="69">
        <v>1.0</v>
      </c>
      <c r="AF309" s="70" t="s">
        <v>1541</v>
      </c>
      <c r="AG309" s="69">
        <v>602.0</v>
      </c>
      <c r="AH309" s="69">
        <v>26.0</v>
      </c>
      <c r="AI309" s="69">
        <v>8.0</v>
      </c>
      <c r="AJ309" s="29">
        <f t="shared" si="20"/>
        <v>30</v>
      </c>
      <c r="AK309" s="76">
        <f t="shared" si="21"/>
        <v>0.04983388704</v>
      </c>
      <c r="AL309" s="29">
        <f t="shared" si="22"/>
        <v>30</v>
      </c>
      <c r="AM309" s="71">
        <f t="shared" si="23"/>
        <v>0.0498</v>
      </c>
      <c r="AN309" s="71">
        <f t="shared" si="24"/>
        <v>0.0623</v>
      </c>
      <c r="AO309" s="72">
        <f t="shared" si="25"/>
        <v>1.12</v>
      </c>
      <c r="AP309" s="73">
        <f t="shared" si="26"/>
        <v>6415.36</v>
      </c>
      <c r="AQ309" s="3">
        <f t="shared" si="27"/>
        <v>10.65674419</v>
      </c>
      <c r="AR309" s="18"/>
      <c r="AS309" s="18"/>
    </row>
    <row r="310" ht="14.25" customHeight="1">
      <c r="A310" s="68">
        <v>99.0</v>
      </c>
      <c r="B310" s="69">
        <v>1.0</v>
      </c>
      <c r="C310" s="18" t="s">
        <v>1044</v>
      </c>
      <c r="D310" s="68">
        <v>99.0</v>
      </c>
      <c r="E310" s="69">
        <v>1.0</v>
      </c>
      <c r="F310" s="69">
        <v>30.0</v>
      </c>
      <c r="G310" s="70" t="s">
        <v>1543</v>
      </c>
      <c r="H310" s="69">
        <v>666.0</v>
      </c>
      <c r="I310" s="69">
        <v>37.0</v>
      </c>
      <c r="J310" s="69">
        <v>13.0</v>
      </c>
      <c r="K310" s="29">
        <f t="shared" si="13"/>
        <v>43.5</v>
      </c>
      <c r="L310" s="71">
        <f t="shared" si="14"/>
        <v>0.0653</v>
      </c>
      <c r="M310" s="71">
        <f t="shared" si="15"/>
        <v>0.0816</v>
      </c>
      <c r="N310" s="72">
        <f t="shared" si="16"/>
        <v>2.13</v>
      </c>
      <c r="O310" s="8">
        <f t="shared" si="17"/>
        <v>12200.64</v>
      </c>
      <c r="P310" s="73"/>
      <c r="Q310" s="22">
        <v>2170.0</v>
      </c>
      <c r="R310" s="49">
        <v>1.0</v>
      </c>
      <c r="S310" s="74"/>
      <c r="T310" s="75" t="s">
        <v>1544</v>
      </c>
      <c r="U310" s="3">
        <f t="shared" ref="U310:W310" si="323">SUMIF($A$13:$A$2340,$Q310,H$13:H$2340)</f>
        <v>977</v>
      </c>
      <c r="V310" s="3">
        <f t="shared" si="323"/>
        <v>253</v>
      </c>
      <c r="W310" s="3">
        <f t="shared" si="323"/>
        <v>119</v>
      </c>
      <c r="X310" s="3">
        <f t="shared" si="19"/>
        <v>442316.16</v>
      </c>
      <c r="Y310" s="3"/>
      <c r="Z310" s="68">
        <v>99.0</v>
      </c>
      <c r="AA310" s="69">
        <v>1.0</v>
      </c>
      <c r="AB310" s="18" t="s">
        <v>1044</v>
      </c>
      <c r="AC310" s="68">
        <v>99.0</v>
      </c>
      <c r="AD310" s="69">
        <v>1.0</v>
      </c>
      <c r="AE310" s="69">
        <v>30.0</v>
      </c>
      <c r="AF310" s="70" t="s">
        <v>1543</v>
      </c>
      <c r="AG310" s="69">
        <v>666.0</v>
      </c>
      <c r="AH310" s="69">
        <v>37.0</v>
      </c>
      <c r="AI310" s="69">
        <v>13.0</v>
      </c>
      <c r="AJ310" s="29">
        <f t="shared" si="20"/>
        <v>43.5</v>
      </c>
      <c r="AK310" s="76">
        <f t="shared" si="21"/>
        <v>0.06531531532</v>
      </c>
      <c r="AL310" s="29">
        <f t="shared" si="22"/>
        <v>43.5</v>
      </c>
      <c r="AM310" s="71">
        <f t="shared" si="23"/>
        <v>0.0653</v>
      </c>
      <c r="AN310" s="71">
        <f t="shared" si="24"/>
        <v>0.0816</v>
      </c>
      <c r="AO310" s="72">
        <f t="shared" si="25"/>
        <v>2.13</v>
      </c>
      <c r="AP310" s="73">
        <f t="shared" si="26"/>
        <v>12200.64</v>
      </c>
      <c r="AQ310" s="3">
        <f t="shared" si="27"/>
        <v>18.31927928</v>
      </c>
      <c r="AR310" s="18"/>
      <c r="AS310" s="18"/>
    </row>
    <row r="311" ht="14.25" customHeight="1">
      <c r="A311" s="68">
        <v>100.0</v>
      </c>
      <c r="B311" s="69">
        <v>1.0</v>
      </c>
      <c r="C311" s="18" t="s">
        <v>1046</v>
      </c>
      <c r="D311" s="68">
        <v>100.0</v>
      </c>
      <c r="E311" s="69">
        <v>1.0</v>
      </c>
      <c r="F311" s="69">
        <v>1.0</v>
      </c>
      <c r="G311" s="70" t="s">
        <v>1545</v>
      </c>
      <c r="H311" s="69">
        <v>185.0</v>
      </c>
      <c r="I311" s="69">
        <v>53.0</v>
      </c>
      <c r="J311" s="69">
        <v>18.0</v>
      </c>
      <c r="K311" s="29">
        <f t="shared" si="13"/>
        <v>62</v>
      </c>
      <c r="L311" s="71">
        <f t="shared" si="14"/>
        <v>0.3351</v>
      </c>
      <c r="M311" s="71">
        <f t="shared" si="15"/>
        <v>0.4189</v>
      </c>
      <c r="N311" s="72">
        <f t="shared" si="16"/>
        <v>15.58</v>
      </c>
      <c r="O311" s="8">
        <f t="shared" si="17"/>
        <v>89242.24</v>
      </c>
      <c r="P311" s="73"/>
      <c r="Q311" s="22">
        <v>2171.0</v>
      </c>
      <c r="R311" s="49">
        <v>1.0</v>
      </c>
      <c r="S311" s="74"/>
      <c r="T311" s="75" t="s">
        <v>1546</v>
      </c>
      <c r="U311" s="3">
        <f t="shared" ref="U311:W311" si="324">SUMIF($A$13:$A$2340,$Q311,H$13:H$2340)</f>
        <v>229</v>
      </c>
      <c r="V311" s="3">
        <f t="shared" si="324"/>
        <v>40</v>
      </c>
      <c r="W311" s="3">
        <f t="shared" si="324"/>
        <v>26</v>
      </c>
      <c r="X311" s="3">
        <f t="shared" si="19"/>
        <v>53098.56</v>
      </c>
      <c r="Y311" s="3"/>
      <c r="Z311" s="68">
        <v>100.0</v>
      </c>
      <c r="AA311" s="69">
        <v>1.0</v>
      </c>
      <c r="AB311" s="18" t="s">
        <v>1046</v>
      </c>
      <c r="AC311" s="68">
        <v>100.0</v>
      </c>
      <c r="AD311" s="69">
        <v>1.0</v>
      </c>
      <c r="AE311" s="69">
        <v>1.0</v>
      </c>
      <c r="AF311" s="70" t="s">
        <v>1545</v>
      </c>
      <c r="AG311" s="69">
        <v>185.0</v>
      </c>
      <c r="AH311" s="69">
        <v>53.0</v>
      </c>
      <c r="AI311" s="69">
        <v>18.0</v>
      </c>
      <c r="AJ311" s="29">
        <f t="shared" si="20"/>
        <v>62</v>
      </c>
      <c r="AK311" s="76">
        <f t="shared" si="21"/>
        <v>0.3351351351</v>
      </c>
      <c r="AL311" s="29">
        <f t="shared" si="22"/>
        <v>62</v>
      </c>
      <c r="AM311" s="71">
        <f t="shared" si="23"/>
        <v>0.3351</v>
      </c>
      <c r="AN311" s="71">
        <f t="shared" si="24"/>
        <v>0.4189</v>
      </c>
      <c r="AO311" s="72">
        <f t="shared" si="25"/>
        <v>15.58</v>
      </c>
      <c r="AP311" s="73">
        <f t="shared" si="26"/>
        <v>89242.24</v>
      </c>
      <c r="AQ311" s="3">
        <f t="shared" si="27"/>
        <v>482.3904865</v>
      </c>
      <c r="AR311" s="18"/>
      <c r="AS311" s="18"/>
    </row>
    <row r="312" ht="14.25" customHeight="1">
      <c r="A312" s="68">
        <v>100.0</v>
      </c>
      <c r="B312" s="69">
        <v>1.0</v>
      </c>
      <c r="C312" s="18" t="s">
        <v>1046</v>
      </c>
      <c r="D312" s="68">
        <v>100.0</v>
      </c>
      <c r="E312" s="69">
        <v>1.0</v>
      </c>
      <c r="F312" s="69">
        <v>2.0</v>
      </c>
      <c r="G312" s="70" t="s">
        <v>1547</v>
      </c>
      <c r="H312" s="69">
        <v>177.0</v>
      </c>
      <c r="I312" s="69">
        <v>53.0</v>
      </c>
      <c r="J312" s="69">
        <v>17.0</v>
      </c>
      <c r="K312" s="29">
        <f t="shared" si="13"/>
        <v>61.5</v>
      </c>
      <c r="L312" s="71">
        <f t="shared" si="14"/>
        <v>0.3475</v>
      </c>
      <c r="M312" s="71">
        <f t="shared" si="15"/>
        <v>0.4344</v>
      </c>
      <c r="N312" s="72">
        <f t="shared" si="16"/>
        <v>16.03</v>
      </c>
      <c r="O312" s="8">
        <f t="shared" si="17"/>
        <v>91819.84</v>
      </c>
      <c r="P312" s="73"/>
      <c r="Q312" s="22">
        <v>2172.0</v>
      </c>
      <c r="R312" s="49">
        <v>1.0</v>
      </c>
      <c r="S312" s="74"/>
      <c r="T312" s="75" t="s">
        <v>1548</v>
      </c>
      <c r="U312" s="3">
        <f t="shared" ref="U312:W312" si="325">SUMIF($A$13:$A$2340,$Q312,H$13:H$2340)</f>
        <v>726</v>
      </c>
      <c r="V312" s="3">
        <f t="shared" si="325"/>
        <v>111</v>
      </c>
      <c r="W312" s="3">
        <f t="shared" si="325"/>
        <v>53</v>
      </c>
      <c r="X312" s="3">
        <f t="shared" si="19"/>
        <v>114159.04</v>
      </c>
      <c r="Y312" s="3"/>
      <c r="Z312" s="68">
        <v>100.0</v>
      </c>
      <c r="AA312" s="69">
        <v>1.0</v>
      </c>
      <c r="AB312" s="18" t="s">
        <v>1046</v>
      </c>
      <c r="AC312" s="68">
        <v>100.0</v>
      </c>
      <c r="AD312" s="69">
        <v>1.0</v>
      </c>
      <c r="AE312" s="69">
        <v>2.0</v>
      </c>
      <c r="AF312" s="70" t="s">
        <v>1547</v>
      </c>
      <c r="AG312" s="69">
        <v>177.0</v>
      </c>
      <c r="AH312" s="69">
        <v>53.0</v>
      </c>
      <c r="AI312" s="69">
        <v>17.0</v>
      </c>
      <c r="AJ312" s="29">
        <f t="shared" si="20"/>
        <v>61.5</v>
      </c>
      <c r="AK312" s="76">
        <f t="shared" si="21"/>
        <v>0.3474576271</v>
      </c>
      <c r="AL312" s="29">
        <f t="shared" si="22"/>
        <v>61.5</v>
      </c>
      <c r="AM312" s="71">
        <f t="shared" si="23"/>
        <v>0.3475</v>
      </c>
      <c r="AN312" s="71">
        <f t="shared" si="24"/>
        <v>0.4344</v>
      </c>
      <c r="AO312" s="72">
        <f t="shared" si="25"/>
        <v>16.03</v>
      </c>
      <c r="AP312" s="73">
        <f t="shared" si="26"/>
        <v>91819.84</v>
      </c>
      <c r="AQ312" s="3">
        <f t="shared" si="27"/>
        <v>518.7561582</v>
      </c>
      <c r="AR312" s="18"/>
      <c r="AS312" s="18"/>
    </row>
    <row r="313" ht="14.25" customHeight="1">
      <c r="A313" s="68">
        <v>108.0</v>
      </c>
      <c r="B313" s="69">
        <v>1.0</v>
      </c>
      <c r="C313" s="18" t="s">
        <v>1048</v>
      </c>
      <c r="D313" s="68">
        <v>108.0</v>
      </c>
      <c r="E313" s="69">
        <v>1.0</v>
      </c>
      <c r="F313" s="69">
        <v>20.0</v>
      </c>
      <c r="G313" s="70" t="s">
        <v>1549</v>
      </c>
      <c r="H313" s="69">
        <v>345.0</v>
      </c>
      <c r="I313" s="69">
        <v>35.0</v>
      </c>
      <c r="J313" s="69">
        <v>4.0</v>
      </c>
      <c r="K313" s="29">
        <f t="shared" si="13"/>
        <v>37</v>
      </c>
      <c r="L313" s="71">
        <f t="shared" si="14"/>
        <v>0.1072</v>
      </c>
      <c r="M313" s="71">
        <f t="shared" si="15"/>
        <v>0.134</v>
      </c>
      <c r="N313" s="72">
        <f t="shared" si="16"/>
        <v>2.97</v>
      </c>
      <c r="O313" s="8">
        <f t="shared" si="17"/>
        <v>17012.16</v>
      </c>
      <c r="P313" s="73"/>
      <c r="Q313" s="22">
        <v>2174.0</v>
      </c>
      <c r="R313" s="49">
        <v>1.0</v>
      </c>
      <c r="S313" s="74"/>
      <c r="T313" s="75" t="s">
        <v>1550</v>
      </c>
      <c r="U313" s="3">
        <f t="shared" ref="U313:W313" si="326">SUMIF($A$13:$A$2340,$Q313,H$13:H$2340)</f>
        <v>903</v>
      </c>
      <c r="V313" s="3">
        <f t="shared" si="326"/>
        <v>271</v>
      </c>
      <c r="W313" s="3">
        <f t="shared" si="326"/>
        <v>95</v>
      </c>
      <c r="X313" s="3">
        <f t="shared" si="19"/>
        <v>493180.8</v>
      </c>
      <c r="Y313" s="3"/>
      <c r="Z313" s="68">
        <v>108.0</v>
      </c>
      <c r="AA313" s="69">
        <v>1.0</v>
      </c>
      <c r="AB313" s="18" t="s">
        <v>1048</v>
      </c>
      <c r="AC313" s="68">
        <v>108.0</v>
      </c>
      <c r="AD313" s="69">
        <v>1.0</v>
      </c>
      <c r="AE313" s="69">
        <v>20.0</v>
      </c>
      <c r="AF313" s="70" t="s">
        <v>1549</v>
      </c>
      <c r="AG313" s="69">
        <v>345.0</v>
      </c>
      <c r="AH313" s="69">
        <v>35.0</v>
      </c>
      <c r="AI313" s="69">
        <v>4.0</v>
      </c>
      <c r="AJ313" s="29">
        <f t="shared" si="20"/>
        <v>37</v>
      </c>
      <c r="AK313" s="76">
        <f t="shared" si="21"/>
        <v>0.1072463768</v>
      </c>
      <c r="AL313" s="29">
        <f t="shared" si="22"/>
        <v>37</v>
      </c>
      <c r="AM313" s="71">
        <f t="shared" si="23"/>
        <v>0.1072</v>
      </c>
      <c r="AN313" s="71">
        <f t="shared" si="24"/>
        <v>0.134</v>
      </c>
      <c r="AO313" s="72">
        <f t="shared" si="25"/>
        <v>2.97</v>
      </c>
      <c r="AP313" s="73">
        <f t="shared" si="26"/>
        <v>17012.16</v>
      </c>
      <c r="AQ313" s="3">
        <f t="shared" si="27"/>
        <v>49.3106087</v>
      </c>
      <c r="AR313" s="18"/>
      <c r="AS313" s="18"/>
    </row>
    <row r="314" ht="14.25" customHeight="1">
      <c r="A314" s="68">
        <v>108.0</v>
      </c>
      <c r="B314" s="69">
        <v>1.0</v>
      </c>
      <c r="C314" s="18" t="s">
        <v>1048</v>
      </c>
      <c r="D314" s="68">
        <v>108.0</v>
      </c>
      <c r="E314" s="69">
        <v>1.0</v>
      </c>
      <c r="F314" s="69">
        <v>30.0</v>
      </c>
      <c r="G314" s="70" t="s">
        <v>1551</v>
      </c>
      <c r="H314" s="69">
        <v>214.0</v>
      </c>
      <c r="I314" s="69">
        <v>28.0</v>
      </c>
      <c r="J314" s="69">
        <v>4.0</v>
      </c>
      <c r="K314" s="29">
        <f t="shared" si="13"/>
        <v>30</v>
      </c>
      <c r="L314" s="71">
        <f t="shared" si="14"/>
        <v>0.1402</v>
      </c>
      <c r="M314" s="71">
        <f t="shared" si="15"/>
        <v>0.1753</v>
      </c>
      <c r="N314" s="72">
        <f t="shared" si="16"/>
        <v>3.16</v>
      </c>
      <c r="O314" s="8">
        <f t="shared" si="17"/>
        <v>18100.48</v>
      </c>
      <c r="P314" s="73"/>
      <c r="Q314" s="22">
        <v>2176.0</v>
      </c>
      <c r="R314" s="49">
        <v>1.0</v>
      </c>
      <c r="S314" s="74"/>
      <c r="T314" s="75" t="s">
        <v>1552</v>
      </c>
      <c r="U314" s="3">
        <f t="shared" ref="U314:W314" si="327">SUMIF($A$13:$A$2340,$Q314,H$13:H$2340)</f>
        <v>536</v>
      </c>
      <c r="V314" s="3">
        <f t="shared" si="327"/>
        <v>120</v>
      </c>
      <c r="W314" s="3">
        <f t="shared" si="327"/>
        <v>75</v>
      </c>
      <c r="X314" s="3">
        <f t="shared" si="19"/>
        <v>199105.28</v>
      </c>
      <c r="Y314" s="3"/>
      <c r="Z314" s="68">
        <v>108.0</v>
      </c>
      <c r="AA314" s="69">
        <v>1.0</v>
      </c>
      <c r="AB314" s="18" t="s">
        <v>1048</v>
      </c>
      <c r="AC314" s="68">
        <v>108.0</v>
      </c>
      <c r="AD314" s="69">
        <v>1.0</v>
      </c>
      <c r="AE314" s="69">
        <v>30.0</v>
      </c>
      <c r="AF314" s="70" t="s">
        <v>1551</v>
      </c>
      <c r="AG314" s="69">
        <v>214.0</v>
      </c>
      <c r="AH314" s="69">
        <v>28.0</v>
      </c>
      <c r="AI314" s="69">
        <v>4.0</v>
      </c>
      <c r="AJ314" s="29">
        <f t="shared" si="20"/>
        <v>30</v>
      </c>
      <c r="AK314" s="76">
        <f t="shared" si="21"/>
        <v>0.1401869159</v>
      </c>
      <c r="AL314" s="29">
        <f t="shared" si="22"/>
        <v>30</v>
      </c>
      <c r="AM314" s="71">
        <f t="shared" si="23"/>
        <v>0.1402</v>
      </c>
      <c r="AN314" s="71">
        <f t="shared" si="24"/>
        <v>0.1753</v>
      </c>
      <c r="AO314" s="72">
        <f t="shared" si="25"/>
        <v>3.16</v>
      </c>
      <c r="AP314" s="73">
        <f t="shared" si="26"/>
        <v>18100.48</v>
      </c>
      <c r="AQ314" s="3">
        <f t="shared" si="27"/>
        <v>84.58168224</v>
      </c>
      <c r="AR314" s="18"/>
      <c r="AS314" s="18"/>
    </row>
    <row r="315" ht="14.25" customHeight="1">
      <c r="A315" s="68">
        <v>108.0</v>
      </c>
      <c r="B315" s="69">
        <v>1.0</v>
      </c>
      <c r="C315" s="18" t="s">
        <v>1048</v>
      </c>
      <c r="D315" s="68">
        <v>108.0</v>
      </c>
      <c r="E315" s="69">
        <v>1.0</v>
      </c>
      <c r="F315" s="69">
        <v>40.0</v>
      </c>
      <c r="G315" s="70" t="s">
        <v>1405</v>
      </c>
      <c r="H315" s="69">
        <v>380.0</v>
      </c>
      <c r="I315" s="69">
        <v>43.0</v>
      </c>
      <c r="J315" s="69">
        <v>10.0</v>
      </c>
      <c r="K315" s="29">
        <f t="shared" si="13"/>
        <v>48</v>
      </c>
      <c r="L315" s="71">
        <f t="shared" si="14"/>
        <v>0.1263</v>
      </c>
      <c r="M315" s="71">
        <f t="shared" si="15"/>
        <v>0.1579</v>
      </c>
      <c r="N315" s="72">
        <f t="shared" si="16"/>
        <v>4.55</v>
      </c>
      <c r="O315" s="8">
        <f t="shared" si="17"/>
        <v>26062.4</v>
      </c>
      <c r="P315" s="73"/>
      <c r="Q315" s="22">
        <v>2180.0</v>
      </c>
      <c r="R315" s="49">
        <v>1.0</v>
      </c>
      <c r="S315" s="74"/>
      <c r="T315" s="75" t="s">
        <v>1553</v>
      </c>
      <c r="U315" s="3">
        <f t="shared" ref="U315:W315" si="328">SUMIF($A$13:$A$2340,$Q315,H$13:H$2340)</f>
        <v>729</v>
      </c>
      <c r="V315" s="3">
        <f t="shared" si="328"/>
        <v>190</v>
      </c>
      <c r="W315" s="3">
        <f t="shared" si="328"/>
        <v>73</v>
      </c>
      <c r="X315" s="3">
        <f t="shared" si="19"/>
        <v>302552.96</v>
      </c>
      <c r="Y315" s="3"/>
      <c r="Z315" s="68">
        <v>108.0</v>
      </c>
      <c r="AA315" s="69">
        <v>1.0</v>
      </c>
      <c r="AB315" s="18" t="s">
        <v>1048</v>
      </c>
      <c r="AC315" s="68">
        <v>108.0</v>
      </c>
      <c r="AD315" s="69">
        <v>1.0</v>
      </c>
      <c r="AE315" s="69">
        <v>40.0</v>
      </c>
      <c r="AF315" s="70" t="s">
        <v>1405</v>
      </c>
      <c r="AG315" s="69">
        <v>380.0</v>
      </c>
      <c r="AH315" s="69">
        <v>43.0</v>
      </c>
      <c r="AI315" s="69">
        <v>10.0</v>
      </c>
      <c r="AJ315" s="29">
        <f t="shared" si="20"/>
        <v>48</v>
      </c>
      <c r="AK315" s="76">
        <f t="shared" si="21"/>
        <v>0.1263157895</v>
      </c>
      <c r="AL315" s="29">
        <f t="shared" si="22"/>
        <v>48</v>
      </c>
      <c r="AM315" s="71">
        <f t="shared" si="23"/>
        <v>0.1263</v>
      </c>
      <c r="AN315" s="71">
        <f t="shared" si="24"/>
        <v>0.1579</v>
      </c>
      <c r="AO315" s="72">
        <f t="shared" si="25"/>
        <v>4.55</v>
      </c>
      <c r="AP315" s="73">
        <f t="shared" si="26"/>
        <v>26062.4</v>
      </c>
      <c r="AQ315" s="3">
        <f t="shared" si="27"/>
        <v>68.58526316</v>
      </c>
      <c r="AR315" s="18"/>
      <c r="AS315" s="18"/>
    </row>
    <row r="316" ht="14.25" customHeight="1">
      <c r="A316" s="68">
        <v>110.0</v>
      </c>
      <c r="B316" s="69">
        <v>1.0</v>
      </c>
      <c r="C316" s="18" t="s">
        <v>1050</v>
      </c>
      <c r="D316" s="68">
        <v>110.0</v>
      </c>
      <c r="E316" s="69">
        <v>1.0</v>
      </c>
      <c r="F316" s="69">
        <v>110.0</v>
      </c>
      <c r="G316" s="70" t="s">
        <v>1554</v>
      </c>
      <c r="H316" s="69">
        <v>657.0</v>
      </c>
      <c r="I316" s="69">
        <v>56.0</v>
      </c>
      <c r="J316" s="69">
        <v>4.0</v>
      </c>
      <c r="K316" s="29">
        <f t="shared" si="13"/>
        <v>58</v>
      </c>
      <c r="L316" s="71">
        <f t="shared" si="14"/>
        <v>0.0883</v>
      </c>
      <c r="M316" s="71">
        <f t="shared" si="15"/>
        <v>0.1104</v>
      </c>
      <c r="N316" s="72">
        <f t="shared" si="16"/>
        <v>3.84</v>
      </c>
      <c r="O316" s="8">
        <f t="shared" si="17"/>
        <v>21995.52</v>
      </c>
      <c r="P316" s="73"/>
      <c r="Q316" s="22">
        <v>2184.0</v>
      </c>
      <c r="R316" s="49">
        <v>1.0</v>
      </c>
      <c r="S316" s="74"/>
      <c r="T316" s="75" t="s">
        <v>1555</v>
      </c>
      <c r="U316" s="3">
        <f t="shared" ref="U316:W316" si="329">SUMIF($A$13:$A$2340,$Q316,H$13:H$2340)</f>
        <v>1162</v>
      </c>
      <c r="V316" s="3">
        <f t="shared" si="329"/>
        <v>205</v>
      </c>
      <c r="W316" s="3">
        <f t="shared" si="329"/>
        <v>107</v>
      </c>
      <c r="X316" s="3">
        <f t="shared" si="19"/>
        <v>263545.28</v>
      </c>
      <c r="Y316" s="3"/>
      <c r="Z316" s="68">
        <v>110.0</v>
      </c>
      <c r="AA316" s="69">
        <v>1.0</v>
      </c>
      <c r="AB316" s="18" t="s">
        <v>1050</v>
      </c>
      <c r="AC316" s="68">
        <v>110.0</v>
      </c>
      <c r="AD316" s="69">
        <v>1.0</v>
      </c>
      <c r="AE316" s="69">
        <v>110.0</v>
      </c>
      <c r="AF316" s="70" t="s">
        <v>1554</v>
      </c>
      <c r="AG316" s="69">
        <v>657.0</v>
      </c>
      <c r="AH316" s="69">
        <v>56.0</v>
      </c>
      <c r="AI316" s="69">
        <v>4.0</v>
      </c>
      <c r="AJ316" s="29">
        <f t="shared" si="20"/>
        <v>58</v>
      </c>
      <c r="AK316" s="76">
        <f t="shared" si="21"/>
        <v>0.08828006088</v>
      </c>
      <c r="AL316" s="29">
        <f t="shared" si="22"/>
        <v>58</v>
      </c>
      <c r="AM316" s="71">
        <f t="shared" si="23"/>
        <v>0.0883</v>
      </c>
      <c r="AN316" s="71">
        <f t="shared" si="24"/>
        <v>0.1104</v>
      </c>
      <c r="AO316" s="72">
        <f t="shared" si="25"/>
        <v>3.84</v>
      </c>
      <c r="AP316" s="73">
        <f t="shared" si="26"/>
        <v>21995.52</v>
      </c>
      <c r="AQ316" s="3">
        <f t="shared" si="27"/>
        <v>33.47872146</v>
      </c>
      <c r="AR316" s="18"/>
      <c r="AS316" s="18"/>
    </row>
    <row r="317" ht="14.25" customHeight="1">
      <c r="A317" s="68">
        <v>110.0</v>
      </c>
      <c r="B317" s="69">
        <v>1.0</v>
      </c>
      <c r="C317" s="18" t="s">
        <v>1050</v>
      </c>
      <c r="D317" s="68">
        <v>110.0</v>
      </c>
      <c r="E317" s="69">
        <v>1.0</v>
      </c>
      <c r="F317" s="69">
        <v>115.0</v>
      </c>
      <c r="G317" s="70" t="s">
        <v>1556</v>
      </c>
      <c r="H317" s="69">
        <v>62.0</v>
      </c>
      <c r="I317" s="69">
        <v>5.0</v>
      </c>
      <c r="J317" s="69">
        <v>0.0</v>
      </c>
      <c r="K317" s="29">
        <f t="shared" si="13"/>
        <v>5</v>
      </c>
      <c r="L317" s="71">
        <f t="shared" si="14"/>
        <v>0.0806</v>
      </c>
      <c r="M317" s="71">
        <f t="shared" si="15"/>
        <v>0.1008</v>
      </c>
      <c r="N317" s="72">
        <f t="shared" si="16"/>
        <v>0.3</v>
      </c>
      <c r="O317" s="8">
        <f t="shared" si="17"/>
        <v>1718.4</v>
      </c>
      <c r="P317" s="73"/>
      <c r="Q317" s="22">
        <v>2190.0</v>
      </c>
      <c r="R317" s="49">
        <v>1.0</v>
      </c>
      <c r="S317" s="74"/>
      <c r="T317" s="75" t="s">
        <v>358</v>
      </c>
      <c r="U317" s="3">
        <f t="shared" ref="U317:W317" si="330">SUMIF($A$13:$A$2340,$Q317,H$13:H$2340)</f>
        <v>656</v>
      </c>
      <c r="V317" s="3">
        <f t="shared" si="330"/>
        <v>177</v>
      </c>
      <c r="W317" s="3">
        <f t="shared" si="330"/>
        <v>59</v>
      </c>
      <c r="X317" s="3">
        <f t="shared" si="19"/>
        <v>292528.96</v>
      </c>
      <c r="Y317" s="3"/>
      <c r="Z317" s="68">
        <v>110.0</v>
      </c>
      <c r="AA317" s="69">
        <v>1.0</v>
      </c>
      <c r="AB317" s="18" t="s">
        <v>1050</v>
      </c>
      <c r="AC317" s="68">
        <v>110.0</v>
      </c>
      <c r="AD317" s="69">
        <v>1.0</v>
      </c>
      <c r="AE317" s="69">
        <v>115.0</v>
      </c>
      <c r="AF317" s="70" t="s">
        <v>1556</v>
      </c>
      <c r="AG317" s="69">
        <v>62.0</v>
      </c>
      <c r="AH317" s="69">
        <v>5.0</v>
      </c>
      <c r="AI317" s="69">
        <v>0.0</v>
      </c>
      <c r="AJ317" s="29">
        <f t="shared" si="20"/>
        <v>5</v>
      </c>
      <c r="AK317" s="76">
        <f t="shared" si="21"/>
        <v>0.08064516129</v>
      </c>
      <c r="AL317" s="29">
        <f t="shared" si="22"/>
        <v>5</v>
      </c>
      <c r="AM317" s="71">
        <f t="shared" si="23"/>
        <v>0.0806</v>
      </c>
      <c r="AN317" s="71">
        <f t="shared" si="24"/>
        <v>0.1008</v>
      </c>
      <c r="AO317" s="72">
        <f t="shared" si="25"/>
        <v>0.3</v>
      </c>
      <c r="AP317" s="73">
        <f t="shared" si="26"/>
        <v>1718.4</v>
      </c>
      <c r="AQ317" s="3">
        <f t="shared" si="27"/>
        <v>27.71612903</v>
      </c>
      <c r="AR317" s="18"/>
      <c r="AS317" s="18"/>
    </row>
    <row r="318" ht="14.25" customHeight="1">
      <c r="A318" s="68">
        <v>110.0</v>
      </c>
      <c r="B318" s="69">
        <v>1.0</v>
      </c>
      <c r="C318" s="18" t="s">
        <v>1050</v>
      </c>
      <c r="D318" s="68">
        <v>110.0</v>
      </c>
      <c r="E318" s="69">
        <v>1.0</v>
      </c>
      <c r="F318" s="69">
        <v>120.0</v>
      </c>
      <c r="G318" s="70" t="s">
        <v>1557</v>
      </c>
      <c r="H318" s="69">
        <v>537.0</v>
      </c>
      <c r="I318" s="69">
        <v>27.0</v>
      </c>
      <c r="J318" s="69">
        <v>12.0</v>
      </c>
      <c r="K318" s="29">
        <f t="shared" si="13"/>
        <v>33</v>
      </c>
      <c r="L318" s="71">
        <f t="shared" si="14"/>
        <v>0.0615</v>
      </c>
      <c r="M318" s="71">
        <f t="shared" si="15"/>
        <v>0.0769</v>
      </c>
      <c r="N318" s="72">
        <f t="shared" si="16"/>
        <v>1.52</v>
      </c>
      <c r="O318" s="8">
        <f t="shared" si="17"/>
        <v>8706.56</v>
      </c>
      <c r="P318" s="73"/>
      <c r="Q318" s="22">
        <v>2198.0</v>
      </c>
      <c r="R318" s="49">
        <v>1.0</v>
      </c>
      <c r="S318" s="74"/>
      <c r="T318" s="75" t="s">
        <v>359</v>
      </c>
      <c r="U318" s="3">
        <f t="shared" ref="U318:W318" si="331">SUMIF($A$13:$A$2340,$Q318,H$13:H$2340)</f>
        <v>580</v>
      </c>
      <c r="V318" s="3">
        <f t="shared" si="331"/>
        <v>82</v>
      </c>
      <c r="W318" s="3">
        <f t="shared" si="331"/>
        <v>40</v>
      </c>
      <c r="X318" s="3">
        <f t="shared" si="19"/>
        <v>81280.32</v>
      </c>
      <c r="Y318" s="3"/>
      <c r="Z318" s="68">
        <v>110.0</v>
      </c>
      <c r="AA318" s="69">
        <v>1.0</v>
      </c>
      <c r="AB318" s="18" t="s">
        <v>1050</v>
      </c>
      <c r="AC318" s="68">
        <v>110.0</v>
      </c>
      <c r="AD318" s="69">
        <v>1.0</v>
      </c>
      <c r="AE318" s="69">
        <v>120.0</v>
      </c>
      <c r="AF318" s="70" t="s">
        <v>1557</v>
      </c>
      <c r="AG318" s="69">
        <v>537.0</v>
      </c>
      <c r="AH318" s="69">
        <v>27.0</v>
      </c>
      <c r="AI318" s="69">
        <v>12.0</v>
      </c>
      <c r="AJ318" s="29">
        <f t="shared" si="20"/>
        <v>33</v>
      </c>
      <c r="AK318" s="76">
        <f t="shared" si="21"/>
        <v>0.06145251397</v>
      </c>
      <c r="AL318" s="29">
        <f t="shared" si="22"/>
        <v>33</v>
      </c>
      <c r="AM318" s="71">
        <f t="shared" si="23"/>
        <v>0.0615</v>
      </c>
      <c r="AN318" s="71">
        <f t="shared" si="24"/>
        <v>0.0769</v>
      </c>
      <c r="AO318" s="72">
        <f t="shared" si="25"/>
        <v>1.52</v>
      </c>
      <c r="AP318" s="73">
        <f t="shared" si="26"/>
        <v>8706.56</v>
      </c>
      <c r="AQ318" s="3">
        <f t="shared" si="27"/>
        <v>16.21333333</v>
      </c>
      <c r="AR318" s="18"/>
      <c r="AS318" s="18"/>
    </row>
    <row r="319" ht="14.25" customHeight="1">
      <c r="A319" s="68">
        <v>110.0</v>
      </c>
      <c r="B319" s="69">
        <v>1.0</v>
      </c>
      <c r="C319" s="18" t="s">
        <v>1050</v>
      </c>
      <c r="D319" s="68">
        <v>110.0</v>
      </c>
      <c r="E319" s="69">
        <v>1.0</v>
      </c>
      <c r="F319" s="69">
        <v>130.0</v>
      </c>
      <c r="G319" s="70" t="s">
        <v>1558</v>
      </c>
      <c r="H319" s="69">
        <v>506.0</v>
      </c>
      <c r="I319" s="69">
        <v>6.0</v>
      </c>
      <c r="J319" s="69">
        <v>2.0</v>
      </c>
      <c r="K319" s="29">
        <f t="shared" si="13"/>
        <v>7</v>
      </c>
      <c r="L319" s="71">
        <f t="shared" si="14"/>
        <v>0.0138</v>
      </c>
      <c r="M319" s="71">
        <f t="shared" si="15"/>
        <v>0.0173</v>
      </c>
      <c r="N319" s="72">
        <f t="shared" si="16"/>
        <v>0.07</v>
      </c>
      <c r="O319" s="8">
        <f t="shared" si="17"/>
        <v>400.96</v>
      </c>
      <c r="P319" s="73"/>
      <c r="Q319" s="22">
        <v>2215.0</v>
      </c>
      <c r="R319" s="49">
        <v>1.0</v>
      </c>
      <c r="S319" s="74"/>
      <c r="T319" s="75" t="s">
        <v>1559</v>
      </c>
      <c r="U319" s="3">
        <f t="shared" ref="U319:W319" si="332">SUMIF($A$13:$A$2340,$Q319,H$13:H$2340)</f>
        <v>223</v>
      </c>
      <c r="V319" s="3">
        <f t="shared" si="332"/>
        <v>61</v>
      </c>
      <c r="W319" s="3">
        <f t="shared" si="332"/>
        <v>47</v>
      </c>
      <c r="X319" s="3">
        <f t="shared" si="19"/>
        <v>146522.24</v>
      </c>
      <c r="Y319" s="3"/>
      <c r="Z319" s="68">
        <v>110.0</v>
      </c>
      <c r="AA319" s="69">
        <v>1.0</v>
      </c>
      <c r="AB319" s="18" t="s">
        <v>1050</v>
      </c>
      <c r="AC319" s="68">
        <v>110.0</v>
      </c>
      <c r="AD319" s="69">
        <v>1.0</v>
      </c>
      <c r="AE319" s="69">
        <v>130.0</v>
      </c>
      <c r="AF319" s="70" t="s">
        <v>1558</v>
      </c>
      <c r="AG319" s="69">
        <v>506.0</v>
      </c>
      <c r="AH319" s="69">
        <v>6.0</v>
      </c>
      <c r="AI319" s="69">
        <v>2.0</v>
      </c>
      <c r="AJ319" s="29">
        <f t="shared" si="20"/>
        <v>7</v>
      </c>
      <c r="AK319" s="76">
        <f t="shared" si="21"/>
        <v>0.01383399209</v>
      </c>
      <c r="AL319" s="29">
        <f t="shared" si="22"/>
        <v>7</v>
      </c>
      <c r="AM319" s="71">
        <f t="shared" si="23"/>
        <v>0.0138</v>
      </c>
      <c r="AN319" s="71">
        <f t="shared" si="24"/>
        <v>0.0173</v>
      </c>
      <c r="AO319" s="72">
        <f t="shared" si="25"/>
        <v>0.07</v>
      </c>
      <c r="AP319" s="73">
        <f t="shared" si="26"/>
        <v>400.96</v>
      </c>
      <c r="AQ319" s="3">
        <f t="shared" si="27"/>
        <v>0.7924110672</v>
      </c>
      <c r="AR319" s="18"/>
      <c r="AS319" s="18"/>
    </row>
    <row r="320" ht="14.25" customHeight="1">
      <c r="A320" s="68">
        <v>110.0</v>
      </c>
      <c r="B320" s="69">
        <v>1.0</v>
      </c>
      <c r="C320" s="18" t="s">
        <v>1050</v>
      </c>
      <c r="D320" s="68">
        <v>110.0</v>
      </c>
      <c r="E320" s="69">
        <v>1.0</v>
      </c>
      <c r="F320" s="69">
        <v>220.0</v>
      </c>
      <c r="G320" s="70" t="s">
        <v>1560</v>
      </c>
      <c r="H320" s="69">
        <v>933.0</v>
      </c>
      <c r="I320" s="69">
        <v>40.0</v>
      </c>
      <c r="J320" s="69">
        <v>16.0</v>
      </c>
      <c r="K320" s="29">
        <f t="shared" si="13"/>
        <v>48</v>
      </c>
      <c r="L320" s="71">
        <f t="shared" si="14"/>
        <v>0.0514</v>
      </c>
      <c r="M320" s="71">
        <f t="shared" si="15"/>
        <v>0.0643</v>
      </c>
      <c r="N320" s="72">
        <f t="shared" si="16"/>
        <v>1.85</v>
      </c>
      <c r="O320" s="8">
        <f t="shared" si="17"/>
        <v>10596.8</v>
      </c>
      <c r="P320" s="73"/>
      <c r="Q320" s="22">
        <v>2310.0</v>
      </c>
      <c r="R320" s="49">
        <v>1.0</v>
      </c>
      <c r="S320" s="74"/>
      <c r="T320" s="75" t="s">
        <v>1561</v>
      </c>
      <c r="U320" s="3">
        <f t="shared" ref="U320:W320" si="333">SUMIF($A$13:$A$2340,$Q320,H$13:H$2340)</f>
        <v>1075</v>
      </c>
      <c r="V320" s="3">
        <f t="shared" si="333"/>
        <v>253</v>
      </c>
      <c r="W320" s="3">
        <f t="shared" si="333"/>
        <v>90</v>
      </c>
      <c r="X320" s="3">
        <f t="shared" si="19"/>
        <v>361379.52</v>
      </c>
      <c r="Y320" s="3"/>
      <c r="Z320" s="68">
        <v>110.0</v>
      </c>
      <c r="AA320" s="69">
        <v>1.0</v>
      </c>
      <c r="AB320" s="18" t="s">
        <v>1050</v>
      </c>
      <c r="AC320" s="68">
        <v>110.0</v>
      </c>
      <c r="AD320" s="69">
        <v>1.0</v>
      </c>
      <c r="AE320" s="69">
        <v>220.0</v>
      </c>
      <c r="AF320" s="70" t="s">
        <v>1560</v>
      </c>
      <c r="AG320" s="69">
        <v>933.0</v>
      </c>
      <c r="AH320" s="69">
        <v>40.0</v>
      </c>
      <c r="AI320" s="69">
        <v>16.0</v>
      </c>
      <c r="AJ320" s="29">
        <f t="shared" si="20"/>
        <v>48</v>
      </c>
      <c r="AK320" s="76">
        <f t="shared" si="21"/>
        <v>0.05144694534</v>
      </c>
      <c r="AL320" s="29">
        <f t="shared" si="22"/>
        <v>48</v>
      </c>
      <c r="AM320" s="71">
        <f t="shared" si="23"/>
        <v>0.0514</v>
      </c>
      <c r="AN320" s="71">
        <f t="shared" si="24"/>
        <v>0.0643</v>
      </c>
      <c r="AO320" s="72">
        <f t="shared" si="25"/>
        <v>1.85</v>
      </c>
      <c r="AP320" s="73">
        <f t="shared" si="26"/>
        <v>10596.8</v>
      </c>
      <c r="AQ320" s="3">
        <f t="shared" si="27"/>
        <v>11.35777063</v>
      </c>
      <c r="AR320" s="18"/>
      <c r="AS320" s="18"/>
    </row>
    <row r="321" ht="14.25" customHeight="1">
      <c r="A321" s="68">
        <v>110.0</v>
      </c>
      <c r="B321" s="69">
        <v>1.0</v>
      </c>
      <c r="C321" s="18" t="s">
        <v>1050</v>
      </c>
      <c r="D321" s="68">
        <v>110.0</v>
      </c>
      <c r="E321" s="69">
        <v>1.0</v>
      </c>
      <c r="F321" s="69">
        <v>310.0</v>
      </c>
      <c r="G321" s="70" t="s">
        <v>1562</v>
      </c>
      <c r="H321" s="69">
        <v>1310.0</v>
      </c>
      <c r="I321" s="69">
        <v>41.0</v>
      </c>
      <c r="J321" s="69">
        <v>14.0</v>
      </c>
      <c r="K321" s="29">
        <f t="shared" si="13"/>
        <v>48</v>
      </c>
      <c r="L321" s="71">
        <f t="shared" si="14"/>
        <v>0.0366</v>
      </c>
      <c r="M321" s="71">
        <f t="shared" si="15"/>
        <v>0.0458</v>
      </c>
      <c r="N321" s="72">
        <f t="shared" si="16"/>
        <v>1.32</v>
      </c>
      <c r="O321" s="8">
        <f t="shared" si="17"/>
        <v>7560.96</v>
      </c>
      <c r="P321" s="73"/>
      <c r="Q321" s="22">
        <v>2311.0</v>
      </c>
      <c r="R321" s="49">
        <v>1.0</v>
      </c>
      <c r="S321" s="74"/>
      <c r="T321" s="75" t="s">
        <v>1563</v>
      </c>
      <c r="U321" s="3">
        <f t="shared" ref="U321:W321" si="334">SUMIF($A$13:$A$2340,$Q321,H$13:H$2340)</f>
        <v>433</v>
      </c>
      <c r="V321" s="3">
        <f t="shared" si="334"/>
        <v>134</v>
      </c>
      <c r="W321" s="3">
        <f t="shared" si="334"/>
        <v>65</v>
      </c>
      <c r="X321" s="3">
        <f t="shared" si="19"/>
        <v>275173.12</v>
      </c>
      <c r="Y321" s="3"/>
      <c r="Z321" s="68">
        <v>110.0</v>
      </c>
      <c r="AA321" s="69">
        <v>1.0</v>
      </c>
      <c r="AB321" s="18" t="s">
        <v>1050</v>
      </c>
      <c r="AC321" s="68">
        <v>110.0</v>
      </c>
      <c r="AD321" s="69">
        <v>1.0</v>
      </c>
      <c r="AE321" s="69">
        <v>310.0</v>
      </c>
      <c r="AF321" s="70" t="s">
        <v>1562</v>
      </c>
      <c r="AG321" s="69">
        <v>1310.0</v>
      </c>
      <c r="AH321" s="69">
        <v>41.0</v>
      </c>
      <c r="AI321" s="69">
        <v>14.0</v>
      </c>
      <c r="AJ321" s="29">
        <f t="shared" si="20"/>
        <v>48</v>
      </c>
      <c r="AK321" s="76">
        <f t="shared" si="21"/>
        <v>0.03664122137</v>
      </c>
      <c r="AL321" s="29">
        <f t="shared" si="22"/>
        <v>48</v>
      </c>
      <c r="AM321" s="71">
        <f t="shared" si="23"/>
        <v>0.0366</v>
      </c>
      <c r="AN321" s="71">
        <f t="shared" si="24"/>
        <v>0.0458</v>
      </c>
      <c r="AO321" s="72">
        <f t="shared" si="25"/>
        <v>1.32</v>
      </c>
      <c r="AP321" s="73">
        <f t="shared" si="26"/>
        <v>7560.96</v>
      </c>
      <c r="AQ321" s="3">
        <f t="shared" si="27"/>
        <v>5.771725191</v>
      </c>
      <c r="AR321" s="18"/>
      <c r="AS321" s="18"/>
    </row>
    <row r="322" ht="14.25" customHeight="1">
      <c r="A322" s="68">
        <v>110.0</v>
      </c>
      <c r="B322" s="69">
        <v>1.0</v>
      </c>
      <c r="C322" s="18" t="s">
        <v>1050</v>
      </c>
      <c r="D322" s="68">
        <v>110.0</v>
      </c>
      <c r="E322" s="69">
        <v>1.0</v>
      </c>
      <c r="F322" s="69">
        <v>315.0</v>
      </c>
      <c r="G322" s="70" t="s">
        <v>1564</v>
      </c>
      <c r="H322" s="69">
        <v>5.0</v>
      </c>
      <c r="I322" s="69">
        <v>1.0</v>
      </c>
      <c r="J322" s="69">
        <v>0.0</v>
      </c>
      <c r="K322" s="29">
        <f t="shared" si="13"/>
        <v>1</v>
      </c>
      <c r="L322" s="71">
        <f t="shared" si="14"/>
        <v>0.2</v>
      </c>
      <c r="M322" s="71">
        <f t="shared" si="15"/>
        <v>0.25</v>
      </c>
      <c r="N322" s="72">
        <f t="shared" si="16"/>
        <v>0.15</v>
      </c>
      <c r="O322" s="8">
        <f t="shared" si="17"/>
        <v>859.2</v>
      </c>
      <c r="P322" s="73"/>
      <c r="Q322" s="22">
        <v>2342.0</v>
      </c>
      <c r="R322" s="49">
        <v>1.0</v>
      </c>
      <c r="S322" s="74"/>
      <c r="T322" s="75" t="s">
        <v>363</v>
      </c>
      <c r="U322" s="3">
        <f t="shared" ref="U322:W322" si="335">SUMIF($A$13:$A$2340,$Q322,H$13:H$2340)</f>
        <v>773</v>
      </c>
      <c r="V322" s="3">
        <f t="shared" si="335"/>
        <v>161</v>
      </c>
      <c r="W322" s="3">
        <f t="shared" si="335"/>
        <v>50</v>
      </c>
      <c r="X322" s="3">
        <f t="shared" si="19"/>
        <v>204203.2</v>
      </c>
      <c r="Y322" s="3"/>
      <c r="Z322" s="68">
        <v>110.0</v>
      </c>
      <c r="AA322" s="69">
        <v>1.0</v>
      </c>
      <c r="AB322" s="18" t="s">
        <v>1050</v>
      </c>
      <c r="AC322" s="68">
        <v>110.0</v>
      </c>
      <c r="AD322" s="69">
        <v>1.0</v>
      </c>
      <c r="AE322" s="69">
        <v>315.0</v>
      </c>
      <c r="AF322" s="70" t="s">
        <v>1564</v>
      </c>
      <c r="AG322" s="69">
        <v>5.0</v>
      </c>
      <c r="AH322" s="69">
        <v>1.0</v>
      </c>
      <c r="AI322" s="69">
        <v>0.0</v>
      </c>
      <c r="AJ322" s="29">
        <f t="shared" si="20"/>
        <v>1</v>
      </c>
      <c r="AK322" s="76">
        <f t="shared" si="21"/>
        <v>0.2</v>
      </c>
      <c r="AL322" s="29">
        <f t="shared" si="22"/>
        <v>1</v>
      </c>
      <c r="AM322" s="71">
        <f t="shared" si="23"/>
        <v>0.2</v>
      </c>
      <c r="AN322" s="71">
        <f t="shared" si="24"/>
        <v>0.25</v>
      </c>
      <c r="AO322" s="72">
        <f t="shared" si="25"/>
        <v>0.15</v>
      </c>
      <c r="AP322" s="73">
        <f t="shared" si="26"/>
        <v>859.2</v>
      </c>
      <c r="AQ322" s="3">
        <f t="shared" si="27"/>
        <v>171.84</v>
      </c>
      <c r="AR322" s="18"/>
      <c r="AS322" s="18"/>
    </row>
    <row r="323" ht="14.25" customHeight="1">
      <c r="A323" s="68">
        <v>110.0</v>
      </c>
      <c r="B323" s="69">
        <v>1.0</v>
      </c>
      <c r="C323" s="18" t="s">
        <v>1050</v>
      </c>
      <c r="D323" s="68">
        <v>110.0</v>
      </c>
      <c r="E323" s="69">
        <v>1.0</v>
      </c>
      <c r="F323" s="69">
        <v>601.0</v>
      </c>
      <c r="G323" s="70" t="s">
        <v>1565</v>
      </c>
      <c r="H323" s="69">
        <v>40.0</v>
      </c>
      <c r="I323" s="69">
        <v>5.0</v>
      </c>
      <c r="J323" s="69">
        <v>4.0</v>
      </c>
      <c r="K323" s="29">
        <f t="shared" si="13"/>
        <v>7</v>
      </c>
      <c r="L323" s="71">
        <f t="shared" si="14"/>
        <v>0.175</v>
      </c>
      <c r="M323" s="71">
        <f t="shared" si="15"/>
        <v>0.2188</v>
      </c>
      <c r="N323" s="72">
        <f t="shared" si="16"/>
        <v>0.92</v>
      </c>
      <c r="O323" s="8">
        <f t="shared" si="17"/>
        <v>5269.76</v>
      </c>
      <c r="P323" s="73"/>
      <c r="Q323" s="22">
        <v>2358.0</v>
      </c>
      <c r="R323" s="49">
        <v>1.0</v>
      </c>
      <c r="S323" s="74"/>
      <c r="T323" s="75" t="s">
        <v>1566</v>
      </c>
      <c r="U323" s="3">
        <f t="shared" ref="U323:W323" si="336">SUMIF($A$13:$A$2340,$Q323,H$13:H$2340)</f>
        <v>209</v>
      </c>
      <c r="V323" s="3">
        <f t="shared" si="336"/>
        <v>63</v>
      </c>
      <c r="W323" s="3">
        <f t="shared" si="336"/>
        <v>23</v>
      </c>
      <c r="X323" s="3">
        <f t="shared" si="19"/>
        <v>114388.16</v>
      </c>
      <c r="Y323" s="3"/>
      <c r="Z323" s="68">
        <v>110.0</v>
      </c>
      <c r="AA323" s="69">
        <v>1.0</v>
      </c>
      <c r="AB323" s="18" t="s">
        <v>1050</v>
      </c>
      <c r="AC323" s="68">
        <v>110.0</v>
      </c>
      <c r="AD323" s="69">
        <v>1.0</v>
      </c>
      <c r="AE323" s="69">
        <v>601.0</v>
      </c>
      <c r="AF323" s="70" t="s">
        <v>1565</v>
      </c>
      <c r="AG323" s="69">
        <v>40.0</v>
      </c>
      <c r="AH323" s="69">
        <v>5.0</v>
      </c>
      <c r="AI323" s="69">
        <v>4.0</v>
      </c>
      <c r="AJ323" s="29">
        <f t="shared" si="20"/>
        <v>7</v>
      </c>
      <c r="AK323" s="76">
        <f t="shared" si="21"/>
        <v>0.175</v>
      </c>
      <c r="AL323" s="29">
        <f t="shared" si="22"/>
        <v>7</v>
      </c>
      <c r="AM323" s="71">
        <f t="shared" si="23"/>
        <v>0.175</v>
      </c>
      <c r="AN323" s="71">
        <f t="shared" si="24"/>
        <v>0.2188</v>
      </c>
      <c r="AO323" s="72">
        <f t="shared" si="25"/>
        <v>0.92</v>
      </c>
      <c r="AP323" s="73">
        <f t="shared" si="26"/>
        <v>5269.76</v>
      </c>
      <c r="AQ323" s="3">
        <f t="shared" si="27"/>
        <v>131.744</v>
      </c>
      <c r="AR323" s="18"/>
      <c r="AS323" s="18"/>
    </row>
    <row r="324" ht="14.25" customHeight="1">
      <c r="A324" s="68">
        <v>111.0</v>
      </c>
      <c r="B324" s="69">
        <v>1.0</v>
      </c>
      <c r="C324" s="18" t="s">
        <v>1052</v>
      </c>
      <c r="D324" s="68">
        <v>111.0</v>
      </c>
      <c r="E324" s="69">
        <v>1.0</v>
      </c>
      <c r="F324" s="69">
        <v>837.0</v>
      </c>
      <c r="G324" s="70" t="s">
        <v>1567</v>
      </c>
      <c r="H324" s="69">
        <v>26.0</v>
      </c>
      <c r="I324" s="69">
        <v>7.0</v>
      </c>
      <c r="J324" s="69">
        <v>0.0</v>
      </c>
      <c r="K324" s="29">
        <f t="shared" si="13"/>
        <v>7</v>
      </c>
      <c r="L324" s="71">
        <f t="shared" si="14"/>
        <v>0.2692</v>
      </c>
      <c r="M324" s="71">
        <f t="shared" si="15"/>
        <v>0.3365</v>
      </c>
      <c r="N324" s="72">
        <f t="shared" si="16"/>
        <v>1.41</v>
      </c>
      <c r="O324" s="8">
        <f t="shared" si="17"/>
        <v>8076.48</v>
      </c>
      <c r="P324" s="73"/>
      <c r="Q324" s="22">
        <v>2364.0</v>
      </c>
      <c r="R324" s="49">
        <v>1.0</v>
      </c>
      <c r="S324" s="74"/>
      <c r="T324" s="75" t="s">
        <v>1568</v>
      </c>
      <c r="U324" s="3">
        <f t="shared" ref="U324:W324" si="337">SUMIF($A$13:$A$2340,$Q324,H$13:H$2340)</f>
        <v>641</v>
      </c>
      <c r="V324" s="3">
        <f t="shared" si="337"/>
        <v>141</v>
      </c>
      <c r="W324" s="3">
        <f t="shared" si="337"/>
        <v>51</v>
      </c>
      <c r="X324" s="3">
        <f t="shared" si="19"/>
        <v>187763.84</v>
      </c>
      <c r="Y324" s="3"/>
      <c r="Z324" s="68">
        <v>111.0</v>
      </c>
      <c r="AA324" s="69">
        <v>1.0</v>
      </c>
      <c r="AB324" s="18" t="s">
        <v>1052</v>
      </c>
      <c r="AC324" s="68">
        <v>111.0</v>
      </c>
      <c r="AD324" s="69">
        <v>1.0</v>
      </c>
      <c r="AE324" s="69">
        <v>837.0</v>
      </c>
      <c r="AF324" s="70" t="s">
        <v>1567</v>
      </c>
      <c r="AG324" s="69">
        <v>26.0</v>
      </c>
      <c r="AH324" s="69">
        <v>7.0</v>
      </c>
      <c r="AI324" s="69">
        <v>0.0</v>
      </c>
      <c r="AJ324" s="29">
        <f t="shared" si="20"/>
        <v>7</v>
      </c>
      <c r="AK324" s="76">
        <f t="shared" si="21"/>
        <v>0.2692307692</v>
      </c>
      <c r="AL324" s="29">
        <f t="shared" si="22"/>
        <v>7</v>
      </c>
      <c r="AM324" s="71">
        <f t="shared" si="23"/>
        <v>0.2692</v>
      </c>
      <c r="AN324" s="71">
        <f t="shared" si="24"/>
        <v>0.3365</v>
      </c>
      <c r="AO324" s="72">
        <f t="shared" si="25"/>
        <v>1.41</v>
      </c>
      <c r="AP324" s="73">
        <f t="shared" si="26"/>
        <v>8076.48</v>
      </c>
      <c r="AQ324" s="3">
        <f t="shared" si="27"/>
        <v>310.6338462</v>
      </c>
      <c r="AR324" s="18"/>
      <c r="AS324" s="18"/>
    </row>
    <row r="325" ht="14.25" customHeight="1">
      <c r="A325" s="68">
        <v>111.0</v>
      </c>
      <c r="B325" s="69">
        <v>1.0</v>
      </c>
      <c r="C325" s="18" t="s">
        <v>1052</v>
      </c>
      <c r="D325" s="68">
        <v>111.0</v>
      </c>
      <c r="E325" s="69">
        <v>1.0</v>
      </c>
      <c r="F325" s="69">
        <v>839.0</v>
      </c>
      <c r="G325" s="70" t="s">
        <v>1569</v>
      </c>
      <c r="H325" s="69">
        <v>509.0</v>
      </c>
      <c r="I325" s="69">
        <v>73.0</v>
      </c>
      <c r="J325" s="69">
        <v>35.0</v>
      </c>
      <c r="K325" s="29">
        <f t="shared" si="13"/>
        <v>90.5</v>
      </c>
      <c r="L325" s="71">
        <f t="shared" si="14"/>
        <v>0.1778</v>
      </c>
      <c r="M325" s="71">
        <f t="shared" si="15"/>
        <v>0.2223</v>
      </c>
      <c r="N325" s="72">
        <f t="shared" si="16"/>
        <v>12.07</v>
      </c>
      <c r="O325" s="8">
        <f t="shared" si="17"/>
        <v>69136.96</v>
      </c>
      <c r="P325" s="73"/>
      <c r="Q325" s="22">
        <v>2365.0</v>
      </c>
      <c r="R325" s="49">
        <v>1.0</v>
      </c>
      <c r="S325" s="74"/>
      <c r="T325" s="75" t="s">
        <v>366</v>
      </c>
      <c r="U325" s="3">
        <f t="shared" ref="U325:W325" si="338">SUMIF($A$13:$A$2340,$Q325,H$13:H$2340)</f>
        <v>669</v>
      </c>
      <c r="V325" s="3">
        <f t="shared" si="338"/>
        <v>174</v>
      </c>
      <c r="W325" s="3">
        <f t="shared" si="338"/>
        <v>63</v>
      </c>
      <c r="X325" s="3">
        <f t="shared" si="19"/>
        <v>277865.28</v>
      </c>
      <c r="Y325" s="3"/>
      <c r="Z325" s="68">
        <v>111.0</v>
      </c>
      <c r="AA325" s="69">
        <v>1.0</v>
      </c>
      <c r="AB325" s="18" t="s">
        <v>1052</v>
      </c>
      <c r="AC325" s="68">
        <v>111.0</v>
      </c>
      <c r="AD325" s="69">
        <v>1.0</v>
      </c>
      <c r="AE325" s="69">
        <v>839.0</v>
      </c>
      <c r="AF325" s="70" t="s">
        <v>1569</v>
      </c>
      <c r="AG325" s="69">
        <v>509.0</v>
      </c>
      <c r="AH325" s="69">
        <v>73.0</v>
      </c>
      <c r="AI325" s="69">
        <v>35.0</v>
      </c>
      <c r="AJ325" s="29">
        <f t="shared" si="20"/>
        <v>90.5</v>
      </c>
      <c r="AK325" s="76">
        <f t="shared" si="21"/>
        <v>0.1777996071</v>
      </c>
      <c r="AL325" s="29">
        <f t="shared" si="22"/>
        <v>90.5</v>
      </c>
      <c r="AM325" s="71">
        <f t="shared" si="23"/>
        <v>0.1778</v>
      </c>
      <c r="AN325" s="71">
        <f t="shared" si="24"/>
        <v>0.2223</v>
      </c>
      <c r="AO325" s="72">
        <f t="shared" si="25"/>
        <v>12.07</v>
      </c>
      <c r="AP325" s="73">
        <f t="shared" si="26"/>
        <v>69136.96</v>
      </c>
      <c r="AQ325" s="3">
        <f t="shared" si="27"/>
        <v>135.828998</v>
      </c>
      <c r="AR325" s="18"/>
      <c r="AS325" s="18"/>
    </row>
    <row r="326" ht="14.25" customHeight="1">
      <c r="A326" s="68">
        <v>111.0</v>
      </c>
      <c r="B326" s="69">
        <v>1.0</v>
      </c>
      <c r="C326" s="18" t="s">
        <v>1052</v>
      </c>
      <c r="D326" s="68">
        <v>111.0</v>
      </c>
      <c r="E326" s="69">
        <v>1.0</v>
      </c>
      <c r="F326" s="69">
        <v>841.0</v>
      </c>
      <c r="G326" s="70" t="s">
        <v>1570</v>
      </c>
      <c r="H326" s="69">
        <v>477.0</v>
      </c>
      <c r="I326" s="69">
        <v>55.0</v>
      </c>
      <c r="J326" s="69">
        <v>22.0</v>
      </c>
      <c r="K326" s="29">
        <f t="shared" si="13"/>
        <v>66</v>
      </c>
      <c r="L326" s="71">
        <f t="shared" si="14"/>
        <v>0.1384</v>
      </c>
      <c r="M326" s="71">
        <f t="shared" si="15"/>
        <v>0.173</v>
      </c>
      <c r="N326" s="72">
        <f t="shared" si="16"/>
        <v>6.85</v>
      </c>
      <c r="O326" s="8">
        <f t="shared" si="17"/>
        <v>39236.8</v>
      </c>
      <c r="P326" s="73"/>
      <c r="Q326" s="22">
        <v>2396.0</v>
      </c>
      <c r="R326" s="49">
        <v>1.0</v>
      </c>
      <c r="S326" s="74"/>
      <c r="T326" s="75" t="s">
        <v>367</v>
      </c>
      <c r="U326" s="3">
        <f t="shared" ref="U326:W326" si="339">SUMIF($A$13:$A$2340,$Q326,H$13:H$2340)</f>
        <v>869</v>
      </c>
      <c r="V326" s="3">
        <f t="shared" si="339"/>
        <v>236</v>
      </c>
      <c r="W326" s="3">
        <f t="shared" si="339"/>
        <v>82</v>
      </c>
      <c r="X326" s="3">
        <f t="shared" si="19"/>
        <v>383718.72</v>
      </c>
      <c r="Y326" s="3"/>
      <c r="Z326" s="68">
        <v>111.0</v>
      </c>
      <c r="AA326" s="69">
        <v>1.0</v>
      </c>
      <c r="AB326" s="18" t="s">
        <v>1052</v>
      </c>
      <c r="AC326" s="68">
        <v>111.0</v>
      </c>
      <c r="AD326" s="69">
        <v>1.0</v>
      </c>
      <c r="AE326" s="69">
        <v>841.0</v>
      </c>
      <c r="AF326" s="70" t="s">
        <v>1570</v>
      </c>
      <c r="AG326" s="69">
        <v>477.0</v>
      </c>
      <c r="AH326" s="69">
        <v>55.0</v>
      </c>
      <c r="AI326" s="69">
        <v>22.0</v>
      </c>
      <c r="AJ326" s="29">
        <f t="shared" si="20"/>
        <v>66</v>
      </c>
      <c r="AK326" s="76">
        <f t="shared" si="21"/>
        <v>0.1383647799</v>
      </c>
      <c r="AL326" s="29">
        <f t="shared" si="22"/>
        <v>66</v>
      </c>
      <c r="AM326" s="71">
        <f t="shared" si="23"/>
        <v>0.1384</v>
      </c>
      <c r="AN326" s="71">
        <f t="shared" si="24"/>
        <v>0.173</v>
      </c>
      <c r="AO326" s="72">
        <f t="shared" si="25"/>
        <v>6.85</v>
      </c>
      <c r="AP326" s="73">
        <f t="shared" si="26"/>
        <v>39236.8</v>
      </c>
      <c r="AQ326" s="3">
        <f t="shared" si="27"/>
        <v>82.25744235</v>
      </c>
      <c r="AR326" s="18"/>
      <c r="AS326" s="18"/>
    </row>
    <row r="327" ht="14.25" customHeight="1">
      <c r="A327" s="68">
        <v>111.0</v>
      </c>
      <c r="B327" s="69">
        <v>1.0</v>
      </c>
      <c r="C327" s="18" t="s">
        <v>1052</v>
      </c>
      <c r="D327" s="68">
        <v>111.0</v>
      </c>
      <c r="E327" s="69">
        <v>1.0</v>
      </c>
      <c r="F327" s="69">
        <v>842.0</v>
      </c>
      <c r="G327" s="70" t="s">
        <v>1571</v>
      </c>
      <c r="H327" s="69">
        <v>472.0</v>
      </c>
      <c r="I327" s="69">
        <v>45.0</v>
      </c>
      <c r="J327" s="69">
        <v>26.0</v>
      </c>
      <c r="K327" s="29">
        <f t="shared" si="13"/>
        <v>58</v>
      </c>
      <c r="L327" s="71">
        <f t="shared" si="14"/>
        <v>0.1229</v>
      </c>
      <c r="M327" s="71">
        <f t="shared" si="15"/>
        <v>0.1536</v>
      </c>
      <c r="N327" s="72">
        <f t="shared" si="16"/>
        <v>5.35</v>
      </c>
      <c r="O327" s="8">
        <f t="shared" si="17"/>
        <v>30644.8</v>
      </c>
      <c r="P327" s="73"/>
      <c r="Q327" s="22">
        <v>2397.0</v>
      </c>
      <c r="R327" s="49">
        <v>1.0</v>
      </c>
      <c r="S327" s="74"/>
      <c r="T327" s="75" t="s">
        <v>1572</v>
      </c>
      <c r="U327" s="3">
        <f t="shared" ref="U327:W327" si="340">SUMIF($A$13:$A$2340,$Q327,H$13:H$2340)</f>
        <v>926</v>
      </c>
      <c r="V327" s="3">
        <f t="shared" si="340"/>
        <v>152</v>
      </c>
      <c r="W327" s="3">
        <f t="shared" si="340"/>
        <v>72</v>
      </c>
      <c r="X327" s="3">
        <f t="shared" si="19"/>
        <v>175276.8</v>
      </c>
      <c r="Y327" s="3"/>
      <c r="Z327" s="68">
        <v>111.0</v>
      </c>
      <c r="AA327" s="69">
        <v>1.0</v>
      </c>
      <c r="AB327" s="18" t="s">
        <v>1052</v>
      </c>
      <c r="AC327" s="68">
        <v>111.0</v>
      </c>
      <c r="AD327" s="69">
        <v>1.0</v>
      </c>
      <c r="AE327" s="69">
        <v>842.0</v>
      </c>
      <c r="AF327" s="70" t="s">
        <v>1571</v>
      </c>
      <c r="AG327" s="69">
        <v>472.0</v>
      </c>
      <c r="AH327" s="69">
        <v>45.0</v>
      </c>
      <c r="AI327" s="69">
        <v>26.0</v>
      </c>
      <c r="AJ327" s="29">
        <f t="shared" si="20"/>
        <v>58</v>
      </c>
      <c r="AK327" s="76">
        <f t="shared" si="21"/>
        <v>0.1228813559</v>
      </c>
      <c r="AL327" s="29">
        <f t="shared" si="22"/>
        <v>58</v>
      </c>
      <c r="AM327" s="71">
        <f t="shared" si="23"/>
        <v>0.1229</v>
      </c>
      <c r="AN327" s="71">
        <f t="shared" si="24"/>
        <v>0.1536</v>
      </c>
      <c r="AO327" s="72">
        <f t="shared" si="25"/>
        <v>5.35</v>
      </c>
      <c r="AP327" s="73">
        <f t="shared" si="26"/>
        <v>30644.8</v>
      </c>
      <c r="AQ327" s="3">
        <f t="shared" si="27"/>
        <v>64.92542373</v>
      </c>
      <c r="AR327" s="18"/>
      <c r="AS327" s="18"/>
    </row>
    <row r="328" ht="14.25" customHeight="1">
      <c r="A328" s="68">
        <v>111.0</v>
      </c>
      <c r="B328" s="69">
        <v>1.0</v>
      </c>
      <c r="C328" s="18" t="s">
        <v>1052</v>
      </c>
      <c r="D328" s="68">
        <v>111.0</v>
      </c>
      <c r="E328" s="69">
        <v>1.0</v>
      </c>
      <c r="F328" s="69">
        <v>844.0</v>
      </c>
      <c r="G328" s="70" t="s">
        <v>1573</v>
      </c>
      <c r="H328" s="69">
        <v>1.0</v>
      </c>
      <c r="I328" s="69">
        <v>0.0</v>
      </c>
      <c r="J328" s="69">
        <v>0.0</v>
      </c>
      <c r="K328" s="29">
        <f t="shared" si="13"/>
        <v>0</v>
      </c>
      <c r="L328" s="71">
        <f t="shared" si="14"/>
        <v>0</v>
      </c>
      <c r="M328" s="71">
        <f t="shared" si="15"/>
        <v>0</v>
      </c>
      <c r="N328" s="72">
        <f t="shared" si="16"/>
        <v>0</v>
      </c>
      <c r="O328" s="8">
        <f t="shared" si="17"/>
        <v>0</v>
      </c>
      <c r="P328" s="73"/>
      <c r="Q328" s="22">
        <v>2448.0</v>
      </c>
      <c r="R328" s="49">
        <v>1.0</v>
      </c>
      <c r="S328" s="74"/>
      <c r="T328" s="75" t="s">
        <v>1574</v>
      </c>
      <c r="U328" s="3">
        <f t="shared" ref="U328:W328" si="341">SUMIF($A$13:$A$2340,$Q328,H$13:H$2340)</f>
        <v>667</v>
      </c>
      <c r="V328" s="3">
        <f t="shared" si="341"/>
        <v>159</v>
      </c>
      <c r="W328" s="3">
        <f t="shared" si="341"/>
        <v>71</v>
      </c>
      <c r="X328" s="3">
        <f t="shared" si="19"/>
        <v>245158.4</v>
      </c>
      <c r="Y328" s="3"/>
      <c r="Z328" s="68">
        <v>111.0</v>
      </c>
      <c r="AA328" s="69">
        <v>1.0</v>
      </c>
      <c r="AB328" s="18" t="s">
        <v>1052</v>
      </c>
      <c r="AC328" s="68">
        <v>111.0</v>
      </c>
      <c r="AD328" s="69">
        <v>1.0</v>
      </c>
      <c r="AE328" s="69">
        <v>844.0</v>
      </c>
      <c r="AF328" s="70" t="s">
        <v>1573</v>
      </c>
      <c r="AG328" s="69">
        <v>1.0</v>
      </c>
      <c r="AH328" s="69">
        <v>0.0</v>
      </c>
      <c r="AI328" s="69">
        <v>0.0</v>
      </c>
      <c r="AJ328" s="29">
        <f t="shared" si="20"/>
        <v>0</v>
      </c>
      <c r="AK328" s="76">
        <f t="shared" si="21"/>
        <v>0</v>
      </c>
      <c r="AL328" s="29">
        <f t="shared" si="22"/>
        <v>0</v>
      </c>
      <c r="AM328" s="71">
        <f t="shared" si="23"/>
        <v>0</v>
      </c>
      <c r="AN328" s="71">
        <f t="shared" si="24"/>
        <v>0</v>
      </c>
      <c r="AO328" s="72">
        <f t="shared" si="25"/>
        <v>0</v>
      </c>
      <c r="AP328" s="73">
        <f t="shared" si="26"/>
        <v>0</v>
      </c>
      <c r="AQ328" s="3">
        <f t="shared" si="27"/>
        <v>0</v>
      </c>
      <c r="AR328" s="18"/>
      <c r="AS328" s="18"/>
    </row>
    <row r="329" ht="14.25" customHeight="1">
      <c r="A329" s="68">
        <v>112.0</v>
      </c>
      <c r="B329" s="69">
        <v>1.0</v>
      </c>
      <c r="C329" s="18" t="s">
        <v>1054</v>
      </c>
      <c r="D329" s="68">
        <v>112.0</v>
      </c>
      <c r="E329" s="69">
        <v>1.0</v>
      </c>
      <c r="F329" s="69">
        <v>60.0</v>
      </c>
      <c r="G329" s="70" t="s">
        <v>1575</v>
      </c>
      <c r="H329" s="69">
        <v>1560.0</v>
      </c>
      <c r="I329" s="69">
        <v>242.0</v>
      </c>
      <c r="J329" s="69">
        <v>100.0</v>
      </c>
      <c r="K329" s="29">
        <f t="shared" si="13"/>
        <v>292</v>
      </c>
      <c r="L329" s="71">
        <f t="shared" si="14"/>
        <v>0.1872</v>
      </c>
      <c r="M329" s="71">
        <f t="shared" si="15"/>
        <v>0.234</v>
      </c>
      <c r="N329" s="72">
        <f t="shared" si="16"/>
        <v>41</v>
      </c>
      <c r="O329" s="8">
        <f t="shared" si="17"/>
        <v>234848</v>
      </c>
      <c r="P329" s="73"/>
      <c r="Q329" s="22">
        <v>2527.0</v>
      </c>
      <c r="R329" s="49">
        <v>1.0</v>
      </c>
      <c r="S329" s="74"/>
      <c r="T329" s="75" t="s">
        <v>1576</v>
      </c>
      <c r="U329" s="3">
        <f t="shared" ref="U329:W329" si="342">SUMIF($A$13:$A$2340,$Q329,H$13:H$2340)</f>
        <v>66</v>
      </c>
      <c r="V329" s="3">
        <f t="shared" si="342"/>
        <v>34</v>
      </c>
      <c r="W329" s="3">
        <f t="shared" si="342"/>
        <v>11</v>
      </c>
      <c r="X329" s="3">
        <f t="shared" si="19"/>
        <v>101557.44</v>
      </c>
      <c r="Y329" s="3"/>
      <c r="Z329" s="68">
        <v>112.0</v>
      </c>
      <c r="AA329" s="69">
        <v>1.0</v>
      </c>
      <c r="AB329" s="18" t="s">
        <v>1054</v>
      </c>
      <c r="AC329" s="68">
        <v>112.0</v>
      </c>
      <c r="AD329" s="69">
        <v>1.0</v>
      </c>
      <c r="AE329" s="69">
        <v>60.0</v>
      </c>
      <c r="AF329" s="70" t="s">
        <v>1575</v>
      </c>
      <c r="AG329" s="69">
        <v>1560.0</v>
      </c>
      <c r="AH329" s="69">
        <v>242.0</v>
      </c>
      <c r="AI329" s="69">
        <v>100.0</v>
      </c>
      <c r="AJ329" s="29">
        <f t="shared" si="20"/>
        <v>292</v>
      </c>
      <c r="AK329" s="76">
        <f t="shared" si="21"/>
        <v>0.1871794872</v>
      </c>
      <c r="AL329" s="29">
        <f t="shared" si="22"/>
        <v>292</v>
      </c>
      <c r="AM329" s="71">
        <f t="shared" si="23"/>
        <v>0.1872</v>
      </c>
      <c r="AN329" s="71">
        <f t="shared" si="24"/>
        <v>0.234</v>
      </c>
      <c r="AO329" s="72">
        <f t="shared" si="25"/>
        <v>41</v>
      </c>
      <c r="AP329" s="73">
        <f t="shared" si="26"/>
        <v>234848</v>
      </c>
      <c r="AQ329" s="3">
        <f t="shared" si="27"/>
        <v>150.5435897</v>
      </c>
      <c r="AR329" s="18"/>
      <c r="AS329" s="18"/>
    </row>
    <row r="330" ht="14.25" customHeight="1">
      <c r="A330" s="68">
        <v>112.0</v>
      </c>
      <c r="B330" s="69">
        <v>1.0</v>
      </c>
      <c r="C330" s="18" t="s">
        <v>1054</v>
      </c>
      <c r="D330" s="68">
        <v>112.0</v>
      </c>
      <c r="E330" s="69">
        <v>1.0</v>
      </c>
      <c r="F330" s="69">
        <v>61.0</v>
      </c>
      <c r="G330" s="70" t="s">
        <v>1577</v>
      </c>
      <c r="H330" s="69">
        <v>564.0</v>
      </c>
      <c r="I330" s="69">
        <v>44.0</v>
      </c>
      <c r="J330" s="69">
        <v>18.0</v>
      </c>
      <c r="K330" s="29">
        <f t="shared" si="13"/>
        <v>53</v>
      </c>
      <c r="L330" s="71">
        <f t="shared" si="14"/>
        <v>0.094</v>
      </c>
      <c r="M330" s="71">
        <f t="shared" si="15"/>
        <v>0.1175</v>
      </c>
      <c r="N330" s="72">
        <f t="shared" si="16"/>
        <v>3.74</v>
      </c>
      <c r="O330" s="8">
        <f t="shared" si="17"/>
        <v>21422.72</v>
      </c>
      <c r="P330" s="73"/>
      <c r="Q330" s="22">
        <v>2534.0</v>
      </c>
      <c r="R330" s="49">
        <v>1.0</v>
      </c>
      <c r="S330" s="74"/>
      <c r="T330" s="75" t="s">
        <v>1578</v>
      </c>
      <c r="U330" s="3">
        <f t="shared" ref="U330:W330" si="343">SUMIF($A$13:$A$2340,$Q330,H$13:H$2340)</f>
        <v>619</v>
      </c>
      <c r="V330" s="3">
        <f t="shared" si="343"/>
        <v>149</v>
      </c>
      <c r="W330" s="3">
        <f t="shared" si="343"/>
        <v>84</v>
      </c>
      <c r="X330" s="3">
        <f t="shared" si="19"/>
        <v>278438.08</v>
      </c>
      <c r="Y330" s="3"/>
      <c r="Z330" s="68">
        <v>112.0</v>
      </c>
      <c r="AA330" s="69">
        <v>1.0</v>
      </c>
      <c r="AB330" s="18" t="s">
        <v>1054</v>
      </c>
      <c r="AC330" s="68">
        <v>112.0</v>
      </c>
      <c r="AD330" s="69">
        <v>1.0</v>
      </c>
      <c r="AE330" s="69">
        <v>61.0</v>
      </c>
      <c r="AF330" s="70" t="s">
        <v>1577</v>
      </c>
      <c r="AG330" s="69">
        <v>564.0</v>
      </c>
      <c r="AH330" s="69">
        <v>44.0</v>
      </c>
      <c r="AI330" s="69">
        <v>18.0</v>
      </c>
      <c r="AJ330" s="29">
        <f t="shared" si="20"/>
        <v>53</v>
      </c>
      <c r="AK330" s="76">
        <f t="shared" si="21"/>
        <v>0.09397163121</v>
      </c>
      <c r="AL330" s="29">
        <f t="shared" si="22"/>
        <v>53</v>
      </c>
      <c r="AM330" s="71">
        <f t="shared" si="23"/>
        <v>0.094</v>
      </c>
      <c r="AN330" s="71">
        <f t="shared" si="24"/>
        <v>0.1175</v>
      </c>
      <c r="AO330" s="72">
        <f t="shared" si="25"/>
        <v>3.74</v>
      </c>
      <c r="AP330" s="73">
        <f t="shared" si="26"/>
        <v>21422.72</v>
      </c>
      <c r="AQ330" s="3">
        <f t="shared" si="27"/>
        <v>37.9835461</v>
      </c>
      <c r="AR330" s="18"/>
      <c r="AS330" s="18"/>
    </row>
    <row r="331" ht="14.25" customHeight="1">
      <c r="A331" s="68">
        <v>112.0</v>
      </c>
      <c r="B331" s="69">
        <v>1.0</v>
      </c>
      <c r="C331" s="18" t="s">
        <v>1054</v>
      </c>
      <c r="D331" s="68">
        <v>112.0</v>
      </c>
      <c r="E331" s="69">
        <v>1.0</v>
      </c>
      <c r="F331" s="69">
        <v>62.0</v>
      </c>
      <c r="G331" s="70" t="s">
        <v>1579</v>
      </c>
      <c r="H331" s="69">
        <v>779.0</v>
      </c>
      <c r="I331" s="69">
        <v>117.0</v>
      </c>
      <c r="J331" s="69">
        <v>33.0</v>
      </c>
      <c r="K331" s="29">
        <f t="shared" si="13"/>
        <v>133.5</v>
      </c>
      <c r="L331" s="71">
        <f t="shared" si="14"/>
        <v>0.1714</v>
      </c>
      <c r="M331" s="71">
        <f t="shared" si="15"/>
        <v>0.2143</v>
      </c>
      <c r="N331" s="72">
        <f t="shared" si="16"/>
        <v>17.17</v>
      </c>
      <c r="O331" s="8">
        <f t="shared" si="17"/>
        <v>98349.76</v>
      </c>
      <c r="P331" s="73"/>
      <c r="Q331" s="22">
        <v>2536.0</v>
      </c>
      <c r="R331" s="49">
        <v>1.0</v>
      </c>
      <c r="S331" s="74"/>
      <c r="T331" s="75" t="s">
        <v>372</v>
      </c>
      <c r="U331" s="3">
        <f t="shared" ref="U331:W331" si="344">SUMIF($A$13:$A$2340,$Q331,H$13:H$2340)</f>
        <v>293</v>
      </c>
      <c r="V331" s="3">
        <f t="shared" si="344"/>
        <v>94</v>
      </c>
      <c r="W331" s="3">
        <f t="shared" si="344"/>
        <v>31</v>
      </c>
      <c r="X331" s="3">
        <f t="shared" si="19"/>
        <v>178427.2</v>
      </c>
      <c r="Y331" s="3"/>
      <c r="Z331" s="68">
        <v>112.0</v>
      </c>
      <c r="AA331" s="69">
        <v>1.0</v>
      </c>
      <c r="AB331" s="18" t="s">
        <v>1054</v>
      </c>
      <c r="AC331" s="68">
        <v>112.0</v>
      </c>
      <c r="AD331" s="69">
        <v>1.0</v>
      </c>
      <c r="AE331" s="69">
        <v>62.0</v>
      </c>
      <c r="AF331" s="70" t="s">
        <v>1579</v>
      </c>
      <c r="AG331" s="69">
        <v>779.0</v>
      </c>
      <c r="AH331" s="69">
        <v>117.0</v>
      </c>
      <c r="AI331" s="69">
        <v>33.0</v>
      </c>
      <c r="AJ331" s="29">
        <f t="shared" si="20"/>
        <v>133.5</v>
      </c>
      <c r="AK331" s="76">
        <f t="shared" si="21"/>
        <v>0.1713735558</v>
      </c>
      <c r="AL331" s="29">
        <f t="shared" si="22"/>
        <v>133.5</v>
      </c>
      <c r="AM331" s="71">
        <f t="shared" si="23"/>
        <v>0.1714</v>
      </c>
      <c r="AN331" s="71">
        <f t="shared" si="24"/>
        <v>0.2143</v>
      </c>
      <c r="AO331" s="72">
        <f t="shared" si="25"/>
        <v>17.17</v>
      </c>
      <c r="AP331" s="73">
        <f t="shared" si="26"/>
        <v>98349.76</v>
      </c>
      <c r="AQ331" s="3">
        <f t="shared" si="27"/>
        <v>126.2512965</v>
      </c>
      <c r="AR331" s="18"/>
      <c r="AS331" s="18"/>
    </row>
    <row r="332" ht="14.25" customHeight="1">
      <c r="A332" s="68">
        <v>112.0</v>
      </c>
      <c r="B332" s="69">
        <v>1.0</v>
      </c>
      <c r="C332" s="18" t="s">
        <v>1054</v>
      </c>
      <c r="D332" s="68">
        <v>112.0</v>
      </c>
      <c r="E332" s="69">
        <v>1.0</v>
      </c>
      <c r="F332" s="69">
        <v>63.0</v>
      </c>
      <c r="G332" s="70" t="s">
        <v>1580</v>
      </c>
      <c r="H332" s="69">
        <v>491.0</v>
      </c>
      <c r="I332" s="69">
        <v>80.0</v>
      </c>
      <c r="J332" s="69">
        <v>25.0</v>
      </c>
      <c r="K332" s="29">
        <f t="shared" si="13"/>
        <v>92.5</v>
      </c>
      <c r="L332" s="71">
        <f t="shared" si="14"/>
        <v>0.1884</v>
      </c>
      <c r="M332" s="71">
        <f t="shared" si="15"/>
        <v>0.2355</v>
      </c>
      <c r="N332" s="72">
        <f t="shared" si="16"/>
        <v>13.07</v>
      </c>
      <c r="O332" s="8">
        <f t="shared" si="17"/>
        <v>74864.96</v>
      </c>
      <c r="P332" s="73"/>
      <c r="Q332" s="22">
        <v>2580.0</v>
      </c>
      <c r="R332" s="49">
        <v>1.0</v>
      </c>
      <c r="S332" s="74"/>
      <c r="T332" s="75" t="s">
        <v>1581</v>
      </c>
      <c r="U332" s="3">
        <f t="shared" ref="U332:W332" si="345">SUMIF($A$13:$A$2340,$Q332,H$13:H$2340)</f>
        <v>732</v>
      </c>
      <c r="V332" s="3">
        <f t="shared" si="345"/>
        <v>242</v>
      </c>
      <c r="W332" s="3">
        <f t="shared" si="345"/>
        <v>50</v>
      </c>
      <c r="X332" s="3">
        <f t="shared" si="19"/>
        <v>422382.72</v>
      </c>
      <c r="Y332" s="3"/>
      <c r="Z332" s="68">
        <v>112.0</v>
      </c>
      <c r="AA332" s="69">
        <v>1.0</v>
      </c>
      <c r="AB332" s="18" t="s">
        <v>1054</v>
      </c>
      <c r="AC332" s="68">
        <v>112.0</v>
      </c>
      <c r="AD332" s="69">
        <v>1.0</v>
      </c>
      <c r="AE332" s="69">
        <v>63.0</v>
      </c>
      <c r="AF332" s="70" t="s">
        <v>1580</v>
      </c>
      <c r="AG332" s="69">
        <v>491.0</v>
      </c>
      <c r="AH332" s="69">
        <v>80.0</v>
      </c>
      <c r="AI332" s="69">
        <v>25.0</v>
      </c>
      <c r="AJ332" s="29">
        <f t="shared" si="20"/>
        <v>92.5</v>
      </c>
      <c r="AK332" s="76">
        <f t="shared" si="21"/>
        <v>0.1883910387</v>
      </c>
      <c r="AL332" s="29">
        <f t="shared" si="22"/>
        <v>92.5</v>
      </c>
      <c r="AM332" s="71">
        <f t="shared" si="23"/>
        <v>0.1884</v>
      </c>
      <c r="AN332" s="71">
        <f t="shared" si="24"/>
        <v>0.2355</v>
      </c>
      <c r="AO332" s="72">
        <f t="shared" si="25"/>
        <v>13.07</v>
      </c>
      <c r="AP332" s="73">
        <f t="shared" si="26"/>
        <v>74864.96</v>
      </c>
      <c r="AQ332" s="3">
        <f t="shared" si="27"/>
        <v>152.4744603</v>
      </c>
      <c r="AR332" s="18"/>
      <c r="AS332" s="18"/>
    </row>
    <row r="333" ht="14.25" customHeight="1">
      <c r="A333" s="68">
        <v>112.0</v>
      </c>
      <c r="B333" s="69">
        <v>1.0</v>
      </c>
      <c r="C333" s="18" t="s">
        <v>1054</v>
      </c>
      <c r="D333" s="68">
        <v>112.0</v>
      </c>
      <c r="E333" s="69">
        <v>1.0</v>
      </c>
      <c r="F333" s="69">
        <v>64.0</v>
      </c>
      <c r="G333" s="70" t="s">
        <v>1582</v>
      </c>
      <c r="H333" s="69">
        <v>1476.0</v>
      </c>
      <c r="I333" s="69">
        <v>108.0</v>
      </c>
      <c r="J333" s="69">
        <v>49.0</v>
      </c>
      <c r="K333" s="29">
        <f t="shared" si="13"/>
        <v>132.5</v>
      </c>
      <c r="L333" s="71">
        <f t="shared" si="14"/>
        <v>0.0898</v>
      </c>
      <c r="M333" s="71">
        <f t="shared" si="15"/>
        <v>0.1123</v>
      </c>
      <c r="N333" s="72">
        <f t="shared" si="16"/>
        <v>8.93</v>
      </c>
      <c r="O333" s="8">
        <f t="shared" si="17"/>
        <v>51151.04</v>
      </c>
      <c r="P333" s="73"/>
      <c r="Q333" s="22">
        <v>2609.0</v>
      </c>
      <c r="R333" s="49">
        <v>1.0</v>
      </c>
      <c r="S333" s="74"/>
      <c r="T333" s="75" t="s">
        <v>1583</v>
      </c>
      <c r="U333" s="3">
        <f t="shared" ref="U333:W333" si="346">SUMIF($A$13:$A$2340,$Q333,H$13:H$2340)</f>
        <v>429</v>
      </c>
      <c r="V333" s="3">
        <f t="shared" si="346"/>
        <v>122</v>
      </c>
      <c r="W333" s="3">
        <f t="shared" si="346"/>
        <v>33</v>
      </c>
      <c r="X333" s="3">
        <f t="shared" si="19"/>
        <v>192747.2</v>
      </c>
      <c r="Y333" s="3"/>
      <c r="Z333" s="68">
        <v>112.0</v>
      </c>
      <c r="AA333" s="69">
        <v>1.0</v>
      </c>
      <c r="AB333" s="18" t="s">
        <v>1054</v>
      </c>
      <c r="AC333" s="68">
        <v>112.0</v>
      </c>
      <c r="AD333" s="69">
        <v>1.0</v>
      </c>
      <c r="AE333" s="69">
        <v>64.0</v>
      </c>
      <c r="AF333" s="70" t="s">
        <v>1582</v>
      </c>
      <c r="AG333" s="69">
        <v>1476.0</v>
      </c>
      <c r="AH333" s="69">
        <v>108.0</v>
      </c>
      <c r="AI333" s="69">
        <v>49.0</v>
      </c>
      <c r="AJ333" s="29">
        <f t="shared" si="20"/>
        <v>132.5</v>
      </c>
      <c r="AK333" s="76">
        <f t="shared" si="21"/>
        <v>0.0897696477</v>
      </c>
      <c r="AL333" s="29">
        <f t="shared" si="22"/>
        <v>132.5</v>
      </c>
      <c r="AM333" s="71">
        <f t="shared" si="23"/>
        <v>0.0898</v>
      </c>
      <c r="AN333" s="71">
        <f t="shared" si="24"/>
        <v>0.1123</v>
      </c>
      <c r="AO333" s="72">
        <f t="shared" si="25"/>
        <v>8.93</v>
      </c>
      <c r="AP333" s="73">
        <f t="shared" si="26"/>
        <v>51151.04</v>
      </c>
      <c r="AQ333" s="3">
        <f t="shared" si="27"/>
        <v>34.65517615</v>
      </c>
      <c r="AR333" s="18"/>
      <c r="AS333" s="18"/>
    </row>
    <row r="334" ht="14.25" customHeight="1">
      <c r="A334" s="68">
        <v>112.0</v>
      </c>
      <c r="B334" s="69">
        <v>1.0</v>
      </c>
      <c r="C334" s="18" t="s">
        <v>1054</v>
      </c>
      <c r="D334" s="68">
        <v>112.0</v>
      </c>
      <c r="E334" s="69">
        <v>1.0</v>
      </c>
      <c r="F334" s="69">
        <v>65.0</v>
      </c>
      <c r="G334" s="70" t="s">
        <v>1584</v>
      </c>
      <c r="H334" s="69">
        <v>65.0</v>
      </c>
      <c r="I334" s="69">
        <v>27.0</v>
      </c>
      <c r="J334" s="69">
        <v>2.0</v>
      </c>
      <c r="K334" s="29">
        <f t="shared" si="13"/>
        <v>28</v>
      </c>
      <c r="L334" s="71">
        <f t="shared" si="14"/>
        <v>0.4308</v>
      </c>
      <c r="M334" s="71">
        <f t="shared" si="15"/>
        <v>0.5385</v>
      </c>
      <c r="N334" s="72">
        <f t="shared" si="16"/>
        <v>9.05</v>
      </c>
      <c r="O334" s="8">
        <f t="shared" si="17"/>
        <v>51838.4</v>
      </c>
      <c r="P334" s="73"/>
      <c r="Q334" s="22">
        <v>2683.0</v>
      </c>
      <c r="R334" s="49">
        <v>1.0</v>
      </c>
      <c r="S334" s="74"/>
      <c r="T334" s="75" t="s">
        <v>1585</v>
      </c>
      <c r="U334" s="3">
        <f t="shared" ref="U334:W334" si="347">SUMIF($A$13:$A$2340,$Q334,H$13:H$2340)</f>
        <v>246</v>
      </c>
      <c r="V334" s="3">
        <f t="shared" si="347"/>
        <v>23</v>
      </c>
      <c r="W334" s="3">
        <f t="shared" si="347"/>
        <v>35</v>
      </c>
      <c r="X334" s="3">
        <f t="shared" si="19"/>
        <v>31675.84</v>
      </c>
      <c r="Y334" s="3"/>
      <c r="Z334" s="68">
        <v>112.0</v>
      </c>
      <c r="AA334" s="69">
        <v>1.0</v>
      </c>
      <c r="AB334" s="18" t="s">
        <v>1054</v>
      </c>
      <c r="AC334" s="68">
        <v>112.0</v>
      </c>
      <c r="AD334" s="69">
        <v>1.0</v>
      </c>
      <c r="AE334" s="69">
        <v>65.0</v>
      </c>
      <c r="AF334" s="70" t="s">
        <v>1584</v>
      </c>
      <c r="AG334" s="69">
        <v>65.0</v>
      </c>
      <c r="AH334" s="69">
        <v>27.0</v>
      </c>
      <c r="AI334" s="69">
        <v>2.0</v>
      </c>
      <c r="AJ334" s="29">
        <f t="shared" si="20"/>
        <v>28</v>
      </c>
      <c r="AK334" s="76">
        <f t="shared" si="21"/>
        <v>0.4307692308</v>
      </c>
      <c r="AL334" s="29">
        <f t="shared" si="22"/>
        <v>28</v>
      </c>
      <c r="AM334" s="71">
        <f t="shared" si="23"/>
        <v>0.4308</v>
      </c>
      <c r="AN334" s="71">
        <f t="shared" si="24"/>
        <v>0.5385</v>
      </c>
      <c r="AO334" s="72">
        <f t="shared" si="25"/>
        <v>9.05</v>
      </c>
      <c r="AP334" s="73">
        <f t="shared" si="26"/>
        <v>51838.4</v>
      </c>
      <c r="AQ334" s="3">
        <f t="shared" si="27"/>
        <v>797.5138462</v>
      </c>
      <c r="AR334" s="18"/>
      <c r="AS334" s="18"/>
    </row>
    <row r="335" ht="14.25" customHeight="1">
      <c r="A335" s="68">
        <v>112.0</v>
      </c>
      <c r="B335" s="69">
        <v>1.0</v>
      </c>
      <c r="C335" s="18" t="s">
        <v>1054</v>
      </c>
      <c r="D335" s="68">
        <v>112.0</v>
      </c>
      <c r="E335" s="69">
        <v>1.0</v>
      </c>
      <c r="F335" s="69">
        <v>66.0</v>
      </c>
      <c r="G335" s="70" t="s">
        <v>1586</v>
      </c>
      <c r="H335" s="69">
        <v>227.0</v>
      </c>
      <c r="I335" s="69">
        <v>77.0</v>
      </c>
      <c r="J335" s="69">
        <v>26.0</v>
      </c>
      <c r="K335" s="29">
        <f t="shared" si="13"/>
        <v>90</v>
      </c>
      <c r="L335" s="71">
        <f t="shared" si="14"/>
        <v>0.3965</v>
      </c>
      <c r="M335" s="71">
        <f t="shared" si="15"/>
        <v>0.4956</v>
      </c>
      <c r="N335" s="72">
        <f t="shared" si="16"/>
        <v>26.76</v>
      </c>
      <c r="O335" s="8">
        <f t="shared" si="17"/>
        <v>153281.28</v>
      </c>
      <c r="P335" s="73"/>
      <c r="Q335" s="22">
        <v>2687.0</v>
      </c>
      <c r="R335" s="49">
        <v>1.0</v>
      </c>
      <c r="S335" s="74"/>
      <c r="T335" s="75" t="s">
        <v>376</v>
      </c>
      <c r="U335" s="3">
        <f t="shared" ref="U335:W335" si="348">SUMIF($A$13:$A$2340,$Q335,H$13:H$2340)</f>
        <v>1218</v>
      </c>
      <c r="V335" s="3">
        <f t="shared" si="348"/>
        <v>149</v>
      </c>
      <c r="W335" s="3">
        <f t="shared" si="348"/>
        <v>68</v>
      </c>
      <c r="X335" s="3">
        <f t="shared" si="19"/>
        <v>127619.84</v>
      </c>
      <c r="Y335" s="3"/>
      <c r="Z335" s="68">
        <v>112.0</v>
      </c>
      <c r="AA335" s="69">
        <v>1.0</v>
      </c>
      <c r="AB335" s="18" t="s">
        <v>1054</v>
      </c>
      <c r="AC335" s="68">
        <v>112.0</v>
      </c>
      <c r="AD335" s="69">
        <v>1.0</v>
      </c>
      <c r="AE335" s="69">
        <v>66.0</v>
      </c>
      <c r="AF335" s="70" t="s">
        <v>1586</v>
      </c>
      <c r="AG335" s="69">
        <v>227.0</v>
      </c>
      <c r="AH335" s="69">
        <v>77.0</v>
      </c>
      <c r="AI335" s="69">
        <v>26.0</v>
      </c>
      <c r="AJ335" s="29">
        <f t="shared" si="20"/>
        <v>90</v>
      </c>
      <c r="AK335" s="76">
        <f t="shared" si="21"/>
        <v>0.3964757709</v>
      </c>
      <c r="AL335" s="29">
        <f t="shared" si="22"/>
        <v>90</v>
      </c>
      <c r="AM335" s="71">
        <f t="shared" si="23"/>
        <v>0.3965</v>
      </c>
      <c r="AN335" s="71">
        <f t="shared" si="24"/>
        <v>0.4956</v>
      </c>
      <c r="AO335" s="72">
        <f t="shared" si="25"/>
        <v>26.76</v>
      </c>
      <c r="AP335" s="73">
        <f t="shared" si="26"/>
        <v>153281.28</v>
      </c>
      <c r="AQ335" s="3">
        <f t="shared" si="27"/>
        <v>675.2479295</v>
      </c>
      <c r="AR335" s="18"/>
      <c r="AS335" s="18"/>
    </row>
    <row r="336" ht="14.25" customHeight="1">
      <c r="A336" s="68">
        <v>112.0</v>
      </c>
      <c r="B336" s="69">
        <v>1.0</v>
      </c>
      <c r="C336" s="18" t="s">
        <v>1054</v>
      </c>
      <c r="D336" s="68">
        <v>112.0</v>
      </c>
      <c r="E336" s="69">
        <v>1.0</v>
      </c>
      <c r="F336" s="69">
        <v>67.0</v>
      </c>
      <c r="G336" s="70" t="s">
        <v>1587</v>
      </c>
      <c r="H336" s="69">
        <v>34.0</v>
      </c>
      <c r="I336" s="69">
        <v>9.0</v>
      </c>
      <c r="J336" s="69">
        <v>3.0</v>
      </c>
      <c r="K336" s="29">
        <f t="shared" si="13"/>
        <v>10.5</v>
      </c>
      <c r="L336" s="71">
        <f t="shared" si="14"/>
        <v>0.3088</v>
      </c>
      <c r="M336" s="71">
        <f t="shared" si="15"/>
        <v>0.386</v>
      </c>
      <c r="N336" s="72">
        <f t="shared" si="16"/>
        <v>2.43</v>
      </c>
      <c r="O336" s="8">
        <f t="shared" si="17"/>
        <v>13919.04</v>
      </c>
      <c r="P336" s="73"/>
      <c r="Q336" s="22">
        <v>2689.0</v>
      </c>
      <c r="R336" s="49">
        <v>1.0</v>
      </c>
      <c r="S336" s="74"/>
      <c r="T336" s="75" t="s">
        <v>1588</v>
      </c>
      <c r="U336" s="3">
        <f t="shared" ref="U336:W336" si="349">SUMIF($A$13:$A$2340,$Q336,H$13:H$2340)</f>
        <v>1082</v>
      </c>
      <c r="V336" s="3">
        <f t="shared" si="349"/>
        <v>276</v>
      </c>
      <c r="W336" s="3">
        <f t="shared" si="349"/>
        <v>109</v>
      </c>
      <c r="X336" s="3">
        <f t="shared" si="19"/>
        <v>466602.88</v>
      </c>
      <c r="Y336" s="3"/>
      <c r="Z336" s="68">
        <v>112.0</v>
      </c>
      <c r="AA336" s="69">
        <v>1.0</v>
      </c>
      <c r="AB336" s="18" t="s">
        <v>1054</v>
      </c>
      <c r="AC336" s="68">
        <v>112.0</v>
      </c>
      <c r="AD336" s="69">
        <v>1.0</v>
      </c>
      <c r="AE336" s="69">
        <v>67.0</v>
      </c>
      <c r="AF336" s="70" t="s">
        <v>1587</v>
      </c>
      <c r="AG336" s="69">
        <v>34.0</v>
      </c>
      <c r="AH336" s="69">
        <v>9.0</v>
      </c>
      <c r="AI336" s="69">
        <v>3.0</v>
      </c>
      <c r="AJ336" s="29">
        <f t="shared" si="20"/>
        <v>10.5</v>
      </c>
      <c r="AK336" s="76">
        <f t="shared" si="21"/>
        <v>0.3088235294</v>
      </c>
      <c r="AL336" s="29">
        <f t="shared" si="22"/>
        <v>10.5</v>
      </c>
      <c r="AM336" s="71">
        <f t="shared" si="23"/>
        <v>0.3088</v>
      </c>
      <c r="AN336" s="71">
        <f t="shared" si="24"/>
        <v>0.386</v>
      </c>
      <c r="AO336" s="72">
        <f t="shared" si="25"/>
        <v>2.43</v>
      </c>
      <c r="AP336" s="73">
        <f t="shared" si="26"/>
        <v>13919.04</v>
      </c>
      <c r="AQ336" s="3">
        <f t="shared" si="27"/>
        <v>409.3835294</v>
      </c>
      <c r="AR336" s="18"/>
      <c r="AS336" s="18"/>
    </row>
    <row r="337" ht="14.25" customHeight="1">
      <c r="A337" s="68">
        <v>112.0</v>
      </c>
      <c r="B337" s="69">
        <v>1.0</v>
      </c>
      <c r="C337" s="18" t="s">
        <v>1054</v>
      </c>
      <c r="D337" s="68">
        <v>112.0</v>
      </c>
      <c r="E337" s="69">
        <v>1.0</v>
      </c>
      <c r="F337" s="69">
        <v>69.0</v>
      </c>
      <c r="G337" s="70" t="s">
        <v>1589</v>
      </c>
      <c r="H337" s="69">
        <v>25.0</v>
      </c>
      <c r="I337" s="69">
        <v>8.0</v>
      </c>
      <c r="J337" s="69">
        <v>3.0</v>
      </c>
      <c r="K337" s="29">
        <f t="shared" si="13"/>
        <v>9.5</v>
      </c>
      <c r="L337" s="71">
        <f t="shared" si="14"/>
        <v>0.38</v>
      </c>
      <c r="M337" s="71">
        <f t="shared" si="15"/>
        <v>0.475</v>
      </c>
      <c r="N337" s="72">
        <f t="shared" si="16"/>
        <v>2.71</v>
      </c>
      <c r="O337" s="8">
        <f t="shared" si="17"/>
        <v>15522.88</v>
      </c>
      <c r="P337" s="73"/>
      <c r="Q337" s="22">
        <v>2711.0</v>
      </c>
      <c r="R337" s="49">
        <v>1.0</v>
      </c>
      <c r="S337" s="74"/>
      <c r="T337" s="75" t="s">
        <v>1590</v>
      </c>
      <c r="U337" s="3">
        <f t="shared" ref="U337:W337" si="350">SUMIF($A$13:$A$2340,$Q337,H$13:H$2340)</f>
        <v>924</v>
      </c>
      <c r="V337" s="3">
        <f t="shared" si="350"/>
        <v>284</v>
      </c>
      <c r="W337" s="3">
        <f t="shared" si="350"/>
        <v>86</v>
      </c>
      <c r="X337" s="3">
        <f t="shared" si="19"/>
        <v>500398.08</v>
      </c>
      <c r="Y337" s="3"/>
      <c r="Z337" s="68">
        <v>112.0</v>
      </c>
      <c r="AA337" s="69">
        <v>1.0</v>
      </c>
      <c r="AB337" s="18" t="s">
        <v>1054</v>
      </c>
      <c r="AC337" s="68">
        <v>112.0</v>
      </c>
      <c r="AD337" s="69">
        <v>1.0</v>
      </c>
      <c r="AE337" s="69">
        <v>69.0</v>
      </c>
      <c r="AF337" s="70" t="s">
        <v>1589</v>
      </c>
      <c r="AG337" s="69">
        <v>25.0</v>
      </c>
      <c r="AH337" s="69">
        <v>8.0</v>
      </c>
      <c r="AI337" s="69">
        <v>3.0</v>
      </c>
      <c r="AJ337" s="29">
        <f t="shared" si="20"/>
        <v>9.5</v>
      </c>
      <c r="AK337" s="76">
        <f t="shared" si="21"/>
        <v>0.38</v>
      </c>
      <c r="AL337" s="29">
        <f t="shared" si="22"/>
        <v>9.5</v>
      </c>
      <c r="AM337" s="71">
        <f t="shared" si="23"/>
        <v>0.38</v>
      </c>
      <c r="AN337" s="71">
        <f t="shared" si="24"/>
        <v>0.475</v>
      </c>
      <c r="AO337" s="72">
        <f t="shared" si="25"/>
        <v>2.71</v>
      </c>
      <c r="AP337" s="73">
        <f t="shared" si="26"/>
        <v>15522.88</v>
      </c>
      <c r="AQ337" s="3">
        <f t="shared" si="27"/>
        <v>620.9152</v>
      </c>
      <c r="AR337" s="18"/>
      <c r="AS337" s="18"/>
    </row>
    <row r="338" ht="14.25" customHeight="1">
      <c r="A338" s="68">
        <v>112.0</v>
      </c>
      <c r="B338" s="69">
        <v>1.0</v>
      </c>
      <c r="C338" s="18" t="s">
        <v>1054</v>
      </c>
      <c r="D338" s="68">
        <v>112.0</v>
      </c>
      <c r="E338" s="69">
        <v>1.0</v>
      </c>
      <c r="F338" s="69">
        <v>501.0</v>
      </c>
      <c r="G338" s="70" t="s">
        <v>1591</v>
      </c>
      <c r="H338" s="69">
        <v>450.0</v>
      </c>
      <c r="I338" s="69">
        <v>74.0</v>
      </c>
      <c r="J338" s="69">
        <v>42.0</v>
      </c>
      <c r="K338" s="29">
        <f t="shared" si="13"/>
        <v>95</v>
      </c>
      <c r="L338" s="71">
        <f t="shared" si="14"/>
        <v>0.2111</v>
      </c>
      <c r="M338" s="71">
        <f t="shared" si="15"/>
        <v>0.2639</v>
      </c>
      <c r="N338" s="72">
        <f t="shared" si="16"/>
        <v>15.04</v>
      </c>
      <c r="O338" s="8">
        <f t="shared" si="17"/>
        <v>86149.12</v>
      </c>
      <c r="P338" s="73"/>
      <c r="Q338" s="22">
        <v>2752.0</v>
      </c>
      <c r="R338" s="49">
        <v>1.0</v>
      </c>
      <c r="S338" s="74"/>
      <c r="T338" s="75" t="s">
        <v>1592</v>
      </c>
      <c r="U338" s="3">
        <f t="shared" ref="U338:W338" si="351">SUMIF($A$13:$A$2340,$Q338,H$13:H$2340)</f>
        <v>1745</v>
      </c>
      <c r="V338" s="3">
        <f t="shared" si="351"/>
        <v>572</v>
      </c>
      <c r="W338" s="3">
        <f t="shared" si="351"/>
        <v>213</v>
      </c>
      <c r="X338" s="3">
        <f t="shared" si="19"/>
        <v>1161352</v>
      </c>
      <c r="Y338" s="3"/>
      <c r="Z338" s="68">
        <v>112.0</v>
      </c>
      <c r="AA338" s="69">
        <v>1.0</v>
      </c>
      <c r="AB338" s="18" t="s">
        <v>1054</v>
      </c>
      <c r="AC338" s="68">
        <v>112.0</v>
      </c>
      <c r="AD338" s="69">
        <v>1.0</v>
      </c>
      <c r="AE338" s="69">
        <v>501.0</v>
      </c>
      <c r="AF338" s="70" t="s">
        <v>1591</v>
      </c>
      <c r="AG338" s="69">
        <v>450.0</v>
      </c>
      <c r="AH338" s="69">
        <v>74.0</v>
      </c>
      <c r="AI338" s="69">
        <v>42.0</v>
      </c>
      <c r="AJ338" s="29">
        <f t="shared" si="20"/>
        <v>95</v>
      </c>
      <c r="AK338" s="76">
        <f t="shared" si="21"/>
        <v>0.2111111111</v>
      </c>
      <c r="AL338" s="29">
        <f t="shared" si="22"/>
        <v>95</v>
      </c>
      <c r="AM338" s="71">
        <f t="shared" si="23"/>
        <v>0.2111</v>
      </c>
      <c r="AN338" s="71">
        <f t="shared" si="24"/>
        <v>0.2639</v>
      </c>
      <c r="AO338" s="72">
        <f t="shared" si="25"/>
        <v>15.04</v>
      </c>
      <c r="AP338" s="73">
        <f t="shared" si="26"/>
        <v>86149.12</v>
      </c>
      <c r="AQ338" s="3">
        <f t="shared" si="27"/>
        <v>191.4424889</v>
      </c>
      <c r="AR338" s="18"/>
      <c r="AS338" s="18"/>
    </row>
    <row r="339" ht="14.25" customHeight="1">
      <c r="A339" s="68">
        <v>112.0</v>
      </c>
      <c r="B339" s="69">
        <v>1.0</v>
      </c>
      <c r="C339" s="18" t="s">
        <v>1054</v>
      </c>
      <c r="D339" s="68">
        <v>112.0</v>
      </c>
      <c r="E339" s="69">
        <v>1.0</v>
      </c>
      <c r="F339" s="69">
        <v>504.0</v>
      </c>
      <c r="G339" s="70" t="s">
        <v>1593</v>
      </c>
      <c r="H339" s="69">
        <v>706.0</v>
      </c>
      <c r="I339" s="69">
        <v>151.0</v>
      </c>
      <c r="J339" s="69">
        <v>21.0</v>
      </c>
      <c r="K339" s="29">
        <f t="shared" si="13"/>
        <v>161.5</v>
      </c>
      <c r="L339" s="71">
        <f t="shared" si="14"/>
        <v>0.2288</v>
      </c>
      <c r="M339" s="71">
        <f t="shared" si="15"/>
        <v>0.286</v>
      </c>
      <c r="N339" s="72">
        <f t="shared" si="16"/>
        <v>27.71</v>
      </c>
      <c r="O339" s="8">
        <f t="shared" si="17"/>
        <v>158722.88</v>
      </c>
      <c r="P339" s="73"/>
      <c r="Q339" s="22">
        <v>2753.0</v>
      </c>
      <c r="R339" s="49">
        <v>1.0</v>
      </c>
      <c r="S339" s="74"/>
      <c r="T339" s="75" t="s">
        <v>1594</v>
      </c>
      <c r="U339" s="3">
        <f t="shared" ref="U339:W339" si="352">SUMIF($A$13:$A$2340,$Q339,H$13:H$2340)</f>
        <v>930</v>
      </c>
      <c r="V339" s="3">
        <f t="shared" si="352"/>
        <v>329</v>
      </c>
      <c r="W339" s="3">
        <f t="shared" si="352"/>
        <v>156</v>
      </c>
      <c r="X339" s="3">
        <f t="shared" si="19"/>
        <v>769671.36</v>
      </c>
      <c r="Y339" s="3"/>
      <c r="Z339" s="68">
        <v>112.0</v>
      </c>
      <c r="AA339" s="69">
        <v>1.0</v>
      </c>
      <c r="AB339" s="18" t="s">
        <v>1054</v>
      </c>
      <c r="AC339" s="68">
        <v>112.0</v>
      </c>
      <c r="AD339" s="69">
        <v>1.0</v>
      </c>
      <c r="AE339" s="69">
        <v>504.0</v>
      </c>
      <c r="AF339" s="70" t="s">
        <v>1593</v>
      </c>
      <c r="AG339" s="69">
        <v>706.0</v>
      </c>
      <c r="AH339" s="69">
        <v>151.0</v>
      </c>
      <c r="AI339" s="69">
        <v>21.0</v>
      </c>
      <c r="AJ339" s="29">
        <f t="shared" si="20"/>
        <v>161.5</v>
      </c>
      <c r="AK339" s="76">
        <f t="shared" si="21"/>
        <v>0.2287535411</v>
      </c>
      <c r="AL339" s="29">
        <f t="shared" si="22"/>
        <v>161.5</v>
      </c>
      <c r="AM339" s="71">
        <f t="shared" si="23"/>
        <v>0.2288</v>
      </c>
      <c r="AN339" s="71">
        <f t="shared" si="24"/>
        <v>0.286</v>
      </c>
      <c r="AO339" s="72">
        <f t="shared" si="25"/>
        <v>27.71</v>
      </c>
      <c r="AP339" s="73">
        <f t="shared" si="26"/>
        <v>158722.88</v>
      </c>
      <c r="AQ339" s="3">
        <f t="shared" si="27"/>
        <v>224.8199433</v>
      </c>
      <c r="AR339" s="18"/>
      <c r="AS339" s="18"/>
    </row>
    <row r="340" ht="14.25" customHeight="1">
      <c r="A340" s="68">
        <v>112.0</v>
      </c>
      <c r="B340" s="69">
        <v>1.0</v>
      </c>
      <c r="C340" s="18" t="s">
        <v>1054</v>
      </c>
      <c r="D340" s="68">
        <v>112.0</v>
      </c>
      <c r="E340" s="69">
        <v>1.0</v>
      </c>
      <c r="F340" s="69">
        <v>506.0</v>
      </c>
      <c r="G340" s="70" t="s">
        <v>1595</v>
      </c>
      <c r="H340" s="69">
        <v>446.0</v>
      </c>
      <c r="I340" s="69">
        <v>53.0</v>
      </c>
      <c r="J340" s="69">
        <v>6.0</v>
      </c>
      <c r="K340" s="29">
        <f t="shared" si="13"/>
        <v>56</v>
      </c>
      <c r="L340" s="71">
        <f t="shared" si="14"/>
        <v>0.1256</v>
      </c>
      <c r="M340" s="71">
        <f t="shared" si="15"/>
        <v>0.157</v>
      </c>
      <c r="N340" s="72">
        <f t="shared" si="16"/>
        <v>5.28</v>
      </c>
      <c r="O340" s="8">
        <f t="shared" si="17"/>
        <v>30243.84</v>
      </c>
      <c r="P340" s="73"/>
      <c r="Q340" s="22">
        <v>2754.0</v>
      </c>
      <c r="R340" s="49">
        <v>1.0</v>
      </c>
      <c r="S340" s="74"/>
      <c r="T340" s="75" t="s">
        <v>1596</v>
      </c>
      <c r="U340" s="3">
        <f t="shared" ref="U340:W340" si="353">SUMIF($A$13:$A$2340,$Q340,H$13:H$2340)</f>
        <v>429</v>
      </c>
      <c r="V340" s="3">
        <f t="shared" si="353"/>
        <v>86</v>
      </c>
      <c r="W340" s="3">
        <f t="shared" si="353"/>
        <v>55</v>
      </c>
      <c r="X340" s="3">
        <f t="shared" si="19"/>
        <v>135581.76</v>
      </c>
      <c r="Y340" s="3"/>
      <c r="Z340" s="68">
        <v>112.0</v>
      </c>
      <c r="AA340" s="69">
        <v>1.0</v>
      </c>
      <c r="AB340" s="18" t="s">
        <v>1054</v>
      </c>
      <c r="AC340" s="68">
        <v>112.0</v>
      </c>
      <c r="AD340" s="69">
        <v>1.0</v>
      </c>
      <c r="AE340" s="69">
        <v>506.0</v>
      </c>
      <c r="AF340" s="70" t="s">
        <v>1595</v>
      </c>
      <c r="AG340" s="69">
        <v>446.0</v>
      </c>
      <c r="AH340" s="69">
        <v>53.0</v>
      </c>
      <c r="AI340" s="69">
        <v>6.0</v>
      </c>
      <c r="AJ340" s="29">
        <f t="shared" si="20"/>
        <v>56</v>
      </c>
      <c r="AK340" s="76">
        <f t="shared" si="21"/>
        <v>0.1255605381</v>
      </c>
      <c r="AL340" s="29">
        <f t="shared" si="22"/>
        <v>56</v>
      </c>
      <c r="AM340" s="71">
        <f t="shared" si="23"/>
        <v>0.1256</v>
      </c>
      <c r="AN340" s="71">
        <f t="shared" si="24"/>
        <v>0.157</v>
      </c>
      <c r="AO340" s="72">
        <f t="shared" si="25"/>
        <v>5.28</v>
      </c>
      <c r="AP340" s="73">
        <f t="shared" si="26"/>
        <v>30243.84</v>
      </c>
      <c r="AQ340" s="3">
        <f t="shared" si="27"/>
        <v>67.81130045</v>
      </c>
      <c r="AR340" s="18"/>
      <c r="AS340" s="18"/>
    </row>
    <row r="341" ht="14.25" customHeight="1">
      <c r="A341" s="68">
        <v>112.0</v>
      </c>
      <c r="B341" s="69">
        <v>1.0</v>
      </c>
      <c r="C341" s="18" t="s">
        <v>1054</v>
      </c>
      <c r="D341" s="68">
        <v>112.0</v>
      </c>
      <c r="E341" s="69">
        <v>1.0</v>
      </c>
      <c r="F341" s="69">
        <v>507.0</v>
      </c>
      <c r="G341" s="70" t="s">
        <v>1597</v>
      </c>
      <c r="H341" s="69">
        <v>112.0</v>
      </c>
      <c r="I341" s="69">
        <v>11.0</v>
      </c>
      <c r="J341" s="69">
        <v>1.0</v>
      </c>
      <c r="K341" s="29">
        <f t="shared" si="13"/>
        <v>11.5</v>
      </c>
      <c r="L341" s="71">
        <f t="shared" si="14"/>
        <v>0.1027</v>
      </c>
      <c r="M341" s="71">
        <f t="shared" si="15"/>
        <v>0.1284</v>
      </c>
      <c r="N341" s="72">
        <f t="shared" si="16"/>
        <v>0.89</v>
      </c>
      <c r="O341" s="8">
        <f t="shared" si="17"/>
        <v>5097.92</v>
      </c>
      <c r="P341" s="73"/>
      <c r="Q341" s="22">
        <v>2769.0</v>
      </c>
      <c r="R341" s="49">
        <v>1.0</v>
      </c>
      <c r="S341" s="74"/>
      <c r="T341" s="75" t="s">
        <v>931</v>
      </c>
      <c r="U341" s="3">
        <f t="shared" ref="U341:W341" si="354">SUMIF($A$13:$A$2340,$Q341,H$13:H$2340)</f>
        <v>1085</v>
      </c>
      <c r="V341" s="3">
        <f t="shared" si="354"/>
        <v>155</v>
      </c>
      <c r="W341" s="3">
        <f t="shared" si="354"/>
        <v>52</v>
      </c>
      <c r="X341" s="3">
        <f t="shared" si="19"/>
        <v>133519.68</v>
      </c>
      <c r="Y341" s="3"/>
      <c r="Z341" s="68">
        <v>112.0</v>
      </c>
      <c r="AA341" s="69">
        <v>1.0</v>
      </c>
      <c r="AB341" s="18" t="s">
        <v>1054</v>
      </c>
      <c r="AC341" s="68">
        <v>112.0</v>
      </c>
      <c r="AD341" s="69">
        <v>1.0</v>
      </c>
      <c r="AE341" s="69">
        <v>507.0</v>
      </c>
      <c r="AF341" s="70" t="s">
        <v>1597</v>
      </c>
      <c r="AG341" s="69">
        <v>112.0</v>
      </c>
      <c r="AH341" s="69">
        <v>11.0</v>
      </c>
      <c r="AI341" s="69">
        <v>1.0</v>
      </c>
      <c r="AJ341" s="29">
        <f t="shared" si="20"/>
        <v>11.5</v>
      </c>
      <c r="AK341" s="76">
        <f t="shared" si="21"/>
        <v>0.1026785714</v>
      </c>
      <c r="AL341" s="29">
        <f t="shared" si="22"/>
        <v>11.5</v>
      </c>
      <c r="AM341" s="71">
        <f t="shared" si="23"/>
        <v>0.1027</v>
      </c>
      <c r="AN341" s="71">
        <f t="shared" si="24"/>
        <v>0.1284</v>
      </c>
      <c r="AO341" s="72">
        <f t="shared" si="25"/>
        <v>0.89</v>
      </c>
      <c r="AP341" s="73">
        <f t="shared" si="26"/>
        <v>5097.92</v>
      </c>
      <c r="AQ341" s="3">
        <f t="shared" si="27"/>
        <v>45.51714286</v>
      </c>
      <c r="AR341" s="18"/>
      <c r="AS341" s="18"/>
    </row>
    <row r="342" ht="14.25" customHeight="1">
      <c r="A342" s="68">
        <v>112.0</v>
      </c>
      <c r="B342" s="69">
        <v>1.0</v>
      </c>
      <c r="C342" s="18" t="s">
        <v>1054</v>
      </c>
      <c r="D342" s="68">
        <v>112.0</v>
      </c>
      <c r="E342" s="69">
        <v>1.0</v>
      </c>
      <c r="F342" s="69">
        <v>508.0</v>
      </c>
      <c r="G342" s="70" t="s">
        <v>1556</v>
      </c>
      <c r="H342" s="69">
        <v>131.0</v>
      </c>
      <c r="I342" s="69">
        <v>11.0</v>
      </c>
      <c r="J342" s="69">
        <v>0.0</v>
      </c>
      <c r="K342" s="29">
        <f t="shared" si="13"/>
        <v>11</v>
      </c>
      <c r="L342" s="71">
        <f t="shared" si="14"/>
        <v>0.084</v>
      </c>
      <c r="M342" s="71">
        <f t="shared" si="15"/>
        <v>0.105</v>
      </c>
      <c r="N342" s="72">
        <f t="shared" si="16"/>
        <v>0.69</v>
      </c>
      <c r="O342" s="8">
        <f t="shared" si="17"/>
        <v>3952.32</v>
      </c>
      <c r="P342" s="73"/>
      <c r="Q342" s="22">
        <v>2805.0</v>
      </c>
      <c r="R342" s="49">
        <v>1.0</v>
      </c>
      <c r="S342" s="74"/>
      <c r="T342" s="75" t="s">
        <v>1598</v>
      </c>
      <c r="U342" s="3">
        <f t="shared" ref="U342:W342" si="355">SUMIF($A$13:$A$2340,$Q342,H$13:H$2340)</f>
        <v>1228</v>
      </c>
      <c r="V342" s="3">
        <f t="shared" si="355"/>
        <v>137</v>
      </c>
      <c r="W342" s="3">
        <f t="shared" si="355"/>
        <v>51</v>
      </c>
      <c r="X342" s="3">
        <f t="shared" si="19"/>
        <v>94855.68</v>
      </c>
      <c r="Y342" s="3"/>
      <c r="Z342" s="68">
        <v>112.0</v>
      </c>
      <c r="AA342" s="69">
        <v>1.0</v>
      </c>
      <c r="AB342" s="18" t="s">
        <v>1054</v>
      </c>
      <c r="AC342" s="68">
        <v>112.0</v>
      </c>
      <c r="AD342" s="69">
        <v>1.0</v>
      </c>
      <c r="AE342" s="69">
        <v>508.0</v>
      </c>
      <c r="AF342" s="70" t="s">
        <v>1556</v>
      </c>
      <c r="AG342" s="69">
        <v>131.0</v>
      </c>
      <c r="AH342" s="69">
        <v>11.0</v>
      </c>
      <c r="AI342" s="69">
        <v>0.0</v>
      </c>
      <c r="AJ342" s="29">
        <f t="shared" si="20"/>
        <v>11</v>
      </c>
      <c r="AK342" s="76">
        <f t="shared" si="21"/>
        <v>0.08396946565</v>
      </c>
      <c r="AL342" s="29">
        <f t="shared" si="22"/>
        <v>11</v>
      </c>
      <c r="AM342" s="71">
        <f t="shared" si="23"/>
        <v>0.084</v>
      </c>
      <c r="AN342" s="71">
        <f t="shared" si="24"/>
        <v>0.105</v>
      </c>
      <c r="AO342" s="72">
        <f t="shared" si="25"/>
        <v>0.69</v>
      </c>
      <c r="AP342" s="73">
        <f t="shared" si="26"/>
        <v>3952.32</v>
      </c>
      <c r="AQ342" s="3">
        <f t="shared" si="27"/>
        <v>30.17038168</v>
      </c>
      <c r="AR342" s="18"/>
      <c r="AS342" s="18"/>
    </row>
    <row r="343" ht="14.25" customHeight="1">
      <c r="A343" s="68">
        <v>112.0</v>
      </c>
      <c r="B343" s="69">
        <v>1.0</v>
      </c>
      <c r="C343" s="18" t="s">
        <v>1054</v>
      </c>
      <c r="D343" s="68">
        <v>112.0</v>
      </c>
      <c r="E343" s="69">
        <v>1.0</v>
      </c>
      <c r="F343" s="69">
        <v>509.0</v>
      </c>
      <c r="G343" s="70" t="s">
        <v>1599</v>
      </c>
      <c r="H343" s="69">
        <v>48.0</v>
      </c>
      <c r="I343" s="69">
        <v>1.0</v>
      </c>
      <c r="J343" s="69">
        <v>0.0</v>
      </c>
      <c r="K343" s="29">
        <f t="shared" si="13"/>
        <v>1</v>
      </c>
      <c r="L343" s="71">
        <f t="shared" si="14"/>
        <v>0.0208</v>
      </c>
      <c r="M343" s="71">
        <f t="shared" si="15"/>
        <v>0.026</v>
      </c>
      <c r="N343" s="72">
        <f t="shared" si="16"/>
        <v>0.02</v>
      </c>
      <c r="O343" s="8">
        <f t="shared" si="17"/>
        <v>114.56</v>
      </c>
      <c r="P343" s="73"/>
      <c r="Q343" s="22">
        <v>2835.0</v>
      </c>
      <c r="R343" s="49">
        <v>1.0</v>
      </c>
      <c r="S343" s="74"/>
      <c r="T343" s="75" t="s">
        <v>384</v>
      </c>
      <c r="U343" s="3">
        <f t="shared" ref="U343:W343" si="356">SUMIF($A$13:$A$2340,$Q343,H$13:H$2340)</f>
        <v>667</v>
      </c>
      <c r="V343" s="3">
        <f t="shared" si="356"/>
        <v>107</v>
      </c>
      <c r="W343" s="3">
        <f t="shared" si="356"/>
        <v>47</v>
      </c>
      <c r="X343" s="3">
        <f t="shared" si="19"/>
        <v>109805.76</v>
      </c>
      <c r="Y343" s="3"/>
      <c r="Z343" s="68">
        <v>112.0</v>
      </c>
      <c r="AA343" s="69">
        <v>1.0</v>
      </c>
      <c r="AB343" s="18" t="s">
        <v>1054</v>
      </c>
      <c r="AC343" s="68">
        <v>112.0</v>
      </c>
      <c r="AD343" s="69">
        <v>1.0</v>
      </c>
      <c r="AE343" s="69">
        <v>509.0</v>
      </c>
      <c r="AF343" s="70" t="s">
        <v>1599</v>
      </c>
      <c r="AG343" s="69">
        <v>48.0</v>
      </c>
      <c r="AH343" s="69">
        <v>1.0</v>
      </c>
      <c r="AI343" s="69">
        <v>0.0</v>
      </c>
      <c r="AJ343" s="29">
        <f t="shared" si="20"/>
        <v>1</v>
      </c>
      <c r="AK343" s="76">
        <f t="shared" si="21"/>
        <v>0.02083333333</v>
      </c>
      <c r="AL343" s="29">
        <f t="shared" si="22"/>
        <v>1</v>
      </c>
      <c r="AM343" s="71">
        <f t="shared" si="23"/>
        <v>0.0208</v>
      </c>
      <c r="AN343" s="71">
        <f t="shared" si="24"/>
        <v>0.026</v>
      </c>
      <c r="AO343" s="72">
        <f t="shared" si="25"/>
        <v>0.02</v>
      </c>
      <c r="AP343" s="73">
        <f t="shared" si="26"/>
        <v>114.56</v>
      </c>
      <c r="AQ343" s="3">
        <f t="shared" si="27"/>
        <v>2.386666667</v>
      </c>
      <c r="AR343" s="18"/>
      <c r="AS343" s="18"/>
    </row>
    <row r="344" ht="14.25" customHeight="1">
      <c r="A344" s="68">
        <v>112.0</v>
      </c>
      <c r="B344" s="69">
        <v>1.0</v>
      </c>
      <c r="C344" s="18" t="s">
        <v>1054</v>
      </c>
      <c r="D344" s="68">
        <v>112.0</v>
      </c>
      <c r="E344" s="69">
        <v>1.0</v>
      </c>
      <c r="F344" s="69">
        <v>510.0</v>
      </c>
      <c r="G344" s="70" t="s">
        <v>1600</v>
      </c>
      <c r="H344" s="69">
        <v>537.0</v>
      </c>
      <c r="I344" s="69">
        <v>63.0</v>
      </c>
      <c r="J344" s="69">
        <v>15.0</v>
      </c>
      <c r="K344" s="29">
        <f t="shared" si="13"/>
        <v>70.5</v>
      </c>
      <c r="L344" s="71">
        <f t="shared" si="14"/>
        <v>0.1313</v>
      </c>
      <c r="M344" s="71">
        <f t="shared" si="15"/>
        <v>0.1641</v>
      </c>
      <c r="N344" s="72">
        <f t="shared" si="16"/>
        <v>6.94</v>
      </c>
      <c r="O344" s="8">
        <f t="shared" si="17"/>
        <v>39752.32</v>
      </c>
      <c r="P344" s="73"/>
      <c r="Q344" s="22">
        <v>2853.0</v>
      </c>
      <c r="R344" s="49">
        <v>1.0</v>
      </c>
      <c r="S344" s="74"/>
      <c r="T344" s="75" t="s">
        <v>1601</v>
      </c>
      <c r="U344" s="3">
        <f t="shared" ref="U344:W344" si="357">SUMIF($A$13:$A$2340,$Q344,H$13:H$2340)</f>
        <v>777</v>
      </c>
      <c r="V344" s="3">
        <f t="shared" si="357"/>
        <v>284</v>
      </c>
      <c r="W344" s="3">
        <f t="shared" si="357"/>
        <v>78</v>
      </c>
      <c r="X344" s="3">
        <f t="shared" si="19"/>
        <v>598976.96</v>
      </c>
      <c r="Y344" s="3"/>
      <c r="Z344" s="68">
        <v>112.0</v>
      </c>
      <c r="AA344" s="69">
        <v>1.0</v>
      </c>
      <c r="AB344" s="18" t="s">
        <v>1054</v>
      </c>
      <c r="AC344" s="68">
        <v>112.0</v>
      </c>
      <c r="AD344" s="69">
        <v>1.0</v>
      </c>
      <c r="AE344" s="69">
        <v>510.0</v>
      </c>
      <c r="AF344" s="70" t="s">
        <v>1600</v>
      </c>
      <c r="AG344" s="69">
        <v>537.0</v>
      </c>
      <c r="AH344" s="69">
        <v>63.0</v>
      </c>
      <c r="AI344" s="69">
        <v>15.0</v>
      </c>
      <c r="AJ344" s="29">
        <f t="shared" si="20"/>
        <v>70.5</v>
      </c>
      <c r="AK344" s="76">
        <f t="shared" si="21"/>
        <v>0.1312849162</v>
      </c>
      <c r="AL344" s="29">
        <f t="shared" si="22"/>
        <v>70.5</v>
      </c>
      <c r="AM344" s="71">
        <f t="shared" si="23"/>
        <v>0.1313</v>
      </c>
      <c r="AN344" s="71">
        <f t="shared" si="24"/>
        <v>0.1641</v>
      </c>
      <c r="AO344" s="72">
        <f t="shared" si="25"/>
        <v>6.94</v>
      </c>
      <c r="AP344" s="73">
        <f t="shared" si="26"/>
        <v>39752.32</v>
      </c>
      <c r="AQ344" s="3">
        <f t="shared" si="27"/>
        <v>74.02666667</v>
      </c>
      <c r="AR344" s="18"/>
      <c r="AS344" s="18"/>
    </row>
    <row r="345" ht="14.25" customHeight="1">
      <c r="A345" s="68">
        <v>112.0</v>
      </c>
      <c r="B345" s="69">
        <v>1.0</v>
      </c>
      <c r="C345" s="18" t="s">
        <v>1054</v>
      </c>
      <c r="D345" s="68">
        <v>112.0</v>
      </c>
      <c r="E345" s="69">
        <v>1.0</v>
      </c>
      <c r="F345" s="69">
        <v>511.0</v>
      </c>
      <c r="G345" s="70" t="s">
        <v>1602</v>
      </c>
      <c r="H345" s="69">
        <v>584.0</v>
      </c>
      <c r="I345" s="69">
        <v>95.0</v>
      </c>
      <c r="J345" s="69">
        <v>26.0</v>
      </c>
      <c r="K345" s="29">
        <f t="shared" si="13"/>
        <v>108</v>
      </c>
      <c r="L345" s="71">
        <f t="shared" si="14"/>
        <v>0.1849</v>
      </c>
      <c r="M345" s="71">
        <f t="shared" si="15"/>
        <v>0.2311</v>
      </c>
      <c r="N345" s="72">
        <f t="shared" si="16"/>
        <v>14.98</v>
      </c>
      <c r="O345" s="8">
        <f t="shared" si="17"/>
        <v>85805.44</v>
      </c>
      <c r="P345" s="73"/>
      <c r="Q345" s="22">
        <v>2854.0</v>
      </c>
      <c r="R345" s="49">
        <v>1.0</v>
      </c>
      <c r="S345" s="74"/>
      <c r="T345" s="75" t="s">
        <v>1603</v>
      </c>
      <c r="U345" s="3">
        <f t="shared" ref="U345:W345" si="358">SUMIF($A$13:$A$2340,$Q345,H$13:H$2340)</f>
        <v>614</v>
      </c>
      <c r="V345" s="3">
        <f t="shared" si="358"/>
        <v>188</v>
      </c>
      <c r="W345" s="3">
        <f t="shared" si="358"/>
        <v>58</v>
      </c>
      <c r="X345" s="3">
        <f t="shared" si="19"/>
        <v>329703.68</v>
      </c>
      <c r="Y345" s="3"/>
      <c r="Z345" s="68">
        <v>112.0</v>
      </c>
      <c r="AA345" s="69">
        <v>1.0</v>
      </c>
      <c r="AB345" s="18" t="s">
        <v>1054</v>
      </c>
      <c r="AC345" s="68">
        <v>112.0</v>
      </c>
      <c r="AD345" s="69">
        <v>1.0</v>
      </c>
      <c r="AE345" s="69">
        <v>511.0</v>
      </c>
      <c r="AF345" s="70" t="s">
        <v>1602</v>
      </c>
      <c r="AG345" s="69">
        <v>584.0</v>
      </c>
      <c r="AH345" s="69">
        <v>95.0</v>
      </c>
      <c r="AI345" s="69">
        <v>26.0</v>
      </c>
      <c r="AJ345" s="29">
        <f t="shared" si="20"/>
        <v>108</v>
      </c>
      <c r="AK345" s="76">
        <f t="shared" si="21"/>
        <v>0.1849315068</v>
      </c>
      <c r="AL345" s="29">
        <f t="shared" si="22"/>
        <v>108</v>
      </c>
      <c r="AM345" s="71">
        <f t="shared" si="23"/>
        <v>0.1849</v>
      </c>
      <c r="AN345" s="71">
        <f t="shared" si="24"/>
        <v>0.2311</v>
      </c>
      <c r="AO345" s="72">
        <f t="shared" si="25"/>
        <v>14.98</v>
      </c>
      <c r="AP345" s="73">
        <f t="shared" si="26"/>
        <v>85805.44</v>
      </c>
      <c r="AQ345" s="3">
        <f t="shared" si="27"/>
        <v>146.9271233</v>
      </c>
      <c r="AR345" s="18"/>
      <c r="AS345" s="18"/>
    </row>
    <row r="346" ht="14.25" customHeight="1">
      <c r="A346" s="68">
        <v>112.0</v>
      </c>
      <c r="B346" s="69">
        <v>1.0</v>
      </c>
      <c r="C346" s="18" t="s">
        <v>1054</v>
      </c>
      <c r="D346" s="68">
        <v>112.0</v>
      </c>
      <c r="E346" s="69">
        <v>1.0</v>
      </c>
      <c r="F346" s="69">
        <v>512.0</v>
      </c>
      <c r="G346" s="70" t="s">
        <v>1604</v>
      </c>
      <c r="H346" s="69">
        <v>659.0</v>
      </c>
      <c r="I346" s="69">
        <v>27.0</v>
      </c>
      <c r="J346" s="69">
        <v>5.0</v>
      </c>
      <c r="K346" s="29">
        <f t="shared" si="13"/>
        <v>29.5</v>
      </c>
      <c r="L346" s="71">
        <f t="shared" si="14"/>
        <v>0.0448</v>
      </c>
      <c r="M346" s="71">
        <f t="shared" si="15"/>
        <v>0.056</v>
      </c>
      <c r="N346" s="72">
        <f t="shared" si="16"/>
        <v>0.99</v>
      </c>
      <c r="O346" s="8">
        <f t="shared" si="17"/>
        <v>5670.72</v>
      </c>
      <c r="P346" s="73"/>
      <c r="Q346" s="22">
        <v>2856.0</v>
      </c>
      <c r="R346" s="49">
        <v>1.0</v>
      </c>
      <c r="S346" s="74"/>
      <c r="T346" s="75" t="s">
        <v>935</v>
      </c>
      <c r="U346" s="3">
        <f t="shared" ref="U346:W346" si="359">SUMIF($A$13:$A$2340,$Q346,H$13:H$2340)</f>
        <v>293</v>
      </c>
      <c r="V346" s="3">
        <f t="shared" si="359"/>
        <v>51</v>
      </c>
      <c r="W346" s="3">
        <f t="shared" si="359"/>
        <v>56</v>
      </c>
      <c r="X346" s="3">
        <f t="shared" si="19"/>
        <v>91533.44</v>
      </c>
      <c r="Y346" s="3"/>
      <c r="Z346" s="68">
        <v>112.0</v>
      </c>
      <c r="AA346" s="69">
        <v>1.0</v>
      </c>
      <c r="AB346" s="18" t="s">
        <v>1054</v>
      </c>
      <c r="AC346" s="68">
        <v>112.0</v>
      </c>
      <c r="AD346" s="69">
        <v>1.0</v>
      </c>
      <c r="AE346" s="69">
        <v>512.0</v>
      </c>
      <c r="AF346" s="70" t="s">
        <v>1604</v>
      </c>
      <c r="AG346" s="69">
        <v>659.0</v>
      </c>
      <c r="AH346" s="69">
        <v>27.0</v>
      </c>
      <c r="AI346" s="69">
        <v>5.0</v>
      </c>
      <c r="AJ346" s="29">
        <f t="shared" si="20"/>
        <v>29.5</v>
      </c>
      <c r="AK346" s="76">
        <f t="shared" si="21"/>
        <v>0.04476479514</v>
      </c>
      <c r="AL346" s="29">
        <f t="shared" si="22"/>
        <v>29.5</v>
      </c>
      <c r="AM346" s="71">
        <f t="shared" si="23"/>
        <v>0.0448</v>
      </c>
      <c r="AN346" s="71">
        <f t="shared" si="24"/>
        <v>0.056</v>
      </c>
      <c r="AO346" s="72">
        <f t="shared" si="25"/>
        <v>0.99</v>
      </c>
      <c r="AP346" s="73">
        <f t="shared" si="26"/>
        <v>5670.72</v>
      </c>
      <c r="AQ346" s="3">
        <f t="shared" si="27"/>
        <v>8.605037936</v>
      </c>
      <c r="AR346" s="18"/>
      <c r="AS346" s="18"/>
    </row>
    <row r="347" ht="14.25" customHeight="1">
      <c r="A347" s="68">
        <v>112.0</v>
      </c>
      <c r="B347" s="69">
        <v>1.0</v>
      </c>
      <c r="C347" s="18" t="s">
        <v>1054</v>
      </c>
      <c r="D347" s="68">
        <v>112.0</v>
      </c>
      <c r="E347" s="69">
        <v>1.0</v>
      </c>
      <c r="F347" s="69">
        <v>513.0</v>
      </c>
      <c r="G347" s="70" t="s">
        <v>1605</v>
      </c>
      <c r="H347" s="69">
        <v>587.0</v>
      </c>
      <c r="I347" s="69">
        <v>66.0</v>
      </c>
      <c r="J347" s="69">
        <v>14.0</v>
      </c>
      <c r="K347" s="29">
        <f t="shared" si="13"/>
        <v>73</v>
      </c>
      <c r="L347" s="71">
        <f t="shared" si="14"/>
        <v>0.1244</v>
      </c>
      <c r="M347" s="71">
        <f t="shared" si="15"/>
        <v>0.1555</v>
      </c>
      <c r="N347" s="72">
        <f t="shared" si="16"/>
        <v>6.81</v>
      </c>
      <c r="O347" s="8">
        <f t="shared" si="17"/>
        <v>39007.68</v>
      </c>
      <c r="P347" s="73"/>
      <c r="Q347" s="22">
        <v>2859.0</v>
      </c>
      <c r="R347" s="49">
        <v>1.0</v>
      </c>
      <c r="S347" s="74"/>
      <c r="T347" s="75" t="s">
        <v>1606</v>
      </c>
      <c r="U347" s="3">
        <f t="shared" ref="U347:W347" si="360">SUMIF($A$13:$A$2340,$Q347,H$13:H$2340)</f>
        <v>1523</v>
      </c>
      <c r="V347" s="3">
        <f t="shared" si="360"/>
        <v>271</v>
      </c>
      <c r="W347" s="3">
        <f t="shared" si="360"/>
        <v>114</v>
      </c>
      <c r="X347" s="3">
        <f t="shared" si="19"/>
        <v>317846.72</v>
      </c>
      <c r="Y347" s="3"/>
      <c r="Z347" s="68">
        <v>112.0</v>
      </c>
      <c r="AA347" s="69">
        <v>1.0</v>
      </c>
      <c r="AB347" s="18" t="s">
        <v>1054</v>
      </c>
      <c r="AC347" s="68">
        <v>112.0</v>
      </c>
      <c r="AD347" s="69">
        <v>1.0</v>
      </c>
      <c r="AE347" s="69">
        <v>513.0</v>
      </c>
      <c r="AF347" s="70" t="s">
        <v>1605</v>
      </c>
      <c r="AG347" s="69">
        <v>587.0</v>
      </c>
      <c r="AH347" s="69">
        <v>66.0</v>
      </c>
      <c r="AI347" s="69">
        <v>14.0</v>
      </c>
      <c r="AJ347" s="29">
        <f t="shared" si="20"/>
        <v>73</v>
      </c>
      <c r="AK347" s="76">
        <f t="shared" si="21"/>
        <v>0.1243611584</v>
      </c>
      <c r="AL347" s="29">
        <f t="shared" si="22"/>
        <v>73</v>
      </c>
      <c r="AM347" s="71">
        <f t="shared" si="23"/>
        <v>0.1244</v>
      </c>
      <c r="AN347" s="71">
        <f t="shared" si="24"/>
        <v>0.1555</v>
      </c>
      <c r="AO347" s="72">
        <f t="shared" si="25"/>
        <v>6.81</v>
      </c>
      <c r="AP347" s="73">
        <f t="shared" si="26"/>
        <v>39007.68</v>
      </c>
      <c r="AQ347" s="3">
        <f t="shared" si="27"/>
        <v>66.45260647</v>
      </c>
      <c r="AR347" s="18"/>
      <c r="AS347" s="18"/>
    </row>
    <row r="348" ht="14.25" customHeight="1">
      <c r="A348" s="68">
        <v>112.0</v>
      </c>
      <c r="B348" s="69">
        <v>1.0</v>
      </c>
      <c r="C348" s="18" t="s">
        <v>1054</v>
      </c>
      <c r="D348" s="68">
        <v>112.0</v>
      </c>
      <c r="E348" s="69">
        <v>1.0</v>
      </c>
      <c r="F348" s="69">
        <v>523.0</v>
      </c>
      <c r="G348" s="70" t="s">
        <v>1607</v>
      </c>
      <c r="H348" s="69">
        <v>4.0</v>
      </c>
      <c r="I348" s="69">
        <v>0.0</v>
      </c>
      <c r="J348" s="69">
        <v>0.0</v>
      </c>
      <c r="K348" s="29">
        <f t="shared" si="13"/>
        <v>0</v>
      </c>
      <c r="L348" s="71">
        <f t="shared" si="14"/>
        <v>0</v>
      </c>
      <c r="M348" s="71">
        <f t="shared" si="15"/>
        <v>0</v>
      </c>
      <c r="N348" s="72">
        <f t="shared" si="16"/>
        <v>0</v>
      </c>
      <c r="O348" s="8">
        <f t="shared" si="17"/>
        <v>0</v>
      </c>
      <c r="P348" s="73"/>
      <c r="Q348" s="22">
        <v>2860.0</v>
      </c>
      <c r="R348" s="49">
        <v>1.0</v>
      </c>
      <c r="S348" s="74"/>
      <c r="T348" s="75" t="s">
        <v>937</v>
      </c>
      <c r="U348" s="3">
        <f t="shared" ref="U348:W348" si="361">SUMIF($A$13:$A$2340,$Q348,H$13:H$2340)</f>
        <v>1060</v>
      </c>
      <c r="V348" s="3">
        <f t="shared" si="361"/>
        <v>311</v>
      </c>
      <c r="W348" s="3">
        <f t="shared" si="361"/>
        <v>78</v>
      </c>
      <c r="X348" s="3">
        <f t="shared" si="19"/>
        <v>507558.08</v>
      </c>
      <c r="Y348" s="3"/>
      <c r="Z348" s="68">
        <v>112.0</v>
      </c>
      <c r="AA348" s="69">
        <v>1.0</v>
      </c>
      <c r="AB348" s="18" t="s">
        <v>1054</v>
      </c>
      <c r="AC348" s="68">
        <v>112.0</v>
      </c>
      <c r="AD348" s="69">
        <v>1.0</v>
      </c>
      <c r="AE348" s="69">
        <v>523.0</v>
      </c>
      <c r="AF348" s="70" t="s">
        <v>1607</v>
      </c>
      <c r="AG348" s="69">
        <v>4.0</v>
      </c>
      <c r="AH348" s="69">
        <v>0.0</v>
      </c>
      <c r="AI348" s="69">
        <v>0.0</v>
      </c>
      <c r="AJ348" s="29">
        <f t="shared" si="20"/>
        <v>0</v>
      </c>
      <c r="AK348" s="76">
        <f t="shared" si="21"/>
        <v>0</v>
      </c>
      <c r="AL348" s="29">
        <f t="shared" si="22"/>
        <v>0</v>
      </c>
      <c r="AM348" s="71">
        <f t="shared" si="23"/>
        <v>0</v>
      </c>
      <c r="AN348" s="71">
        <f t="shared" si="24"/>
        <v>0</v>
      </c>
      <c r="AO348" s="72">
        <f t="shared" si="25"/>
        <v>0</v>
      </c>
      <c r="AP348" s="73">
        <f t="shared" si="26"/>
        <v>0</v>
      </c>
      <c r="AQ348" s="3">
        <f t="shared" si="27"/>
        <v>0</v>
      </c>
      <c r="AR348" s="18"/>
      <c r="AS348" s="18"/>
    </row>
    <row r="349" ht="14.25" customHeight="1">
      <c r="A349" s="68">
        <v>113.0</v>
      </c>
      <c r="B349" s="69">
        <v>1.0</v>
      </c>
      <c r="C349" s="18" t="s">
        <v>1056</v>
      </c>
      <c r="D349" s="68">
        <v>113.0</v>
      </c>
      <c r="E349" s="69">
        <v>1.0</v>
      </c>
      <c r="F349" s="69">
        <v>10.0</v>
      </c>
      <c r="G349" s="70" t="s">
        <v>1608</v>
      </c>
      <c r="H349" s="69">
        <v>410.0</v>
      </c>
      <c r="I349" s="69">
        <v>189.0</v>
      </c>
      <c r="J349" s="69">
        <v>18.0</v>
      </c>
      <c r="K349" s="29">
        <f t="shared" si="13"/>
        <v>198</v>
      </c>
      <c r="L349" s="71">
        <f t="shared" si="14"/>
        <v>0.4829</v>
      </c>
      <c r="M349" s="71">
        <f t="shared" si="15"/>
        <v>0.6036</v>
      </c>
      <c r="N349" s="72">
        <f t="shared" si="16"/>
        <v>71.71</v>
      </c>
      <c r="O349" s="8">
        <f t="shared" si="17"/>
        <v>410754.88</v>
      </c>
      <c r="P349" s="73"/>
      <c r="Q349" s="22">
        <v>2884.0</v>
      </c>
      <c r="R349" s="49">
        <v>1.0</v>
      </c>
      <c r="S349" s="74"/>
      <c r="T349" s="75" t="s">
        <v>1609</v>
      </c>
      <c r="U349" s="3">
        <f t="shared" ref="U349:W349" si="362">SUMIF($A$13:$A$2340,$Q349,H$13:H$2340)</f>
        <v>406</v>
      </c>
      <c r="V349" s="3">
        <f t="shared" si="362"/>
        <v>100</v>
      </c>
      <c r="W349" s="3">
        <f t="shared" si="362"/>
        <v>44</v>
      </c>
      <c r="X349" s="3">
        <f t="shared" si="19"/>
        <v>157634.56</v>
      </c>
      <c r="Y349" s="3"/>
      <c r="Z349" s="68">
        <v>113.0</v>
      </c>
      <c r="AA349" s="69">
        <v>1.0</v>
      </c>
      <c r="AB349" s="18" t="s">
        <v>1056</v>
      </c>
      <c r="AC349" s="68">
        <v>113.0</v>
      </c>
      <c r="AD349" s="69">
        <v>1.0</v>
      </c>
      <c r="AE349" s="69">
        <v>10.0</v>
      </c>
      <c r="AF349" s="70" t="s">
        <v>1608</v>
      </c>
      <c r="AG349" s="69">
        <v>410.0</v>
      </c>
      <c r="AH349" s="69">
        <v>189.0</v>
      </c>
      <c r="AI349" s="69">
        <v>18.0</v>
      </c>
      <c r="AJ349" s="29">
        <f t="shared" si="20"/>
        <v>198</v>
      </c>
      <c r="AK349" s="76">
        <f t="shared" si="21"/>
        <v>0.4829268293</v>
      </c>
      <c r="AL349" s="29">
        <f t="shared" si="22"/>
        <v>198</v>
      </c>
      <c r="AM349" s="71">
        <f t="shared" si="23"/>
        <v>0.4829</v>
      </c>
      <c r="AN349" s="71">
        <f t="shared" si="24"/>
        <v>0.6036</v>
      </c>
      <c r="AO349" s="72">
        <f t="shared" si="25"/>
        <v>71.71</v>
      </c>
      <c r="AP349" s="73">
        <f t="shared" si="26"/>
        <v>410754.88</v>
      </c>
      <c r="AQ349" s="3">
        <f t="shared" si="27"/>
        <v>1001.841171</v>
      </c>
      <c r="AR349" s="18"/>
      <c r="AS349" s="18"/>
    </row>
    <row r="350" ht="14.25" customHeight="1">
      <c r="A350" s="68">
        <v>113.0</v>
      </c>
      <c r="B350" s="69">
        <v>1.0</v>
      </c>
      <c r="C350" s="18" t="s">
        <v>1056</v>
      </c>
      <c r="D350" s="68">
        <v>113.0</v>
      </c>
      <c r="E350" s="69">
        <v>1.0</v>
      </c>
      <c r="F350" s="69">
        <v>20.0</v>
      </c>
      <c r="G350" s="70" t="s">
        <v>1610</v>
      </c>
      <c r="H350" s="69">
        <v>325.0</v>
      </c>
      <c r="I350" s="69">
        <v>114.0</v>
      </c>
      <c r="J350" s="69">
        <v>16.0</v>
      </c>
      <c r="K350" s="29">
        <f t="shared" si="13"/>
        <v>122</v>
      </c>
      <c r="L350" s="71">
        <f t="shared" si="14"/>
        <v>0.3754</v>
      </c>
      <c r="M350" s="71">
        <f t="shared" si="15"/>
        <v>0.4693</v>
      </c>
      <c r="N350" s="72">
        <f t="shared" si="16"/>
        <v>34.35</v>
      </c>
      <c r="O350" s="8">
        <f t="shared" si="17"/>
        <v>196756.8</v>
      </c>
      <c r="P350" s="73"/>
      <c r="Q350" s="22">
        <v>2886.0</v>
      </c>
      <c r="R350" s="49">
        <v>1.0</v>
      </c>
      <c r="S350" s="74"/>
      <c r="T350" s="75" t="s">
        <v>1611</v>
      </c>
      <c r="U350" s="3">
        <f t="shared" ref="U350:W350" si="363">SUMIF($A$13:$A$2340,$Q350,H$13:H$2340)</f>
        <v>230</v>
      </c>
      <c r="V350" s="3">
        <f t="shared" si="363"/>
        <v>41</v>
      </c>
      <c r="W350" s="3">
        <f t="shared" si="363"/>
        <v>11</v>
      </c>
      <c r="X350" s="3">
        <f t="shared" si="19"/>
        <v>41871.68</v>
      </c>
      <c r="Y350" s="3"/>
      <c r="Z350" s="68">
        <v>113.0</v>
      </c>
      <c r="AA350" s="69">
        <v>1.0</v>
      </c>
      <c r="AB350" s="18" t="s">
        <v>1056</v>
      </c>
      <c r="AC350" s="68">
        <v>113.0</v>
      </c>
      <c r="AD350" s="69">
        <v>1.0</v>
      </c>
      <c r="AE350" s="69">
        <v>20.0</v>
      </c>
      <c r="AF350" s="70" t="s">
        <v>1610</v>
      </c>
      <c r="AG350" s="69">
        <v>325.0</v>
      </c>
      <c r="AH350" s="69">
        <v>114.0</v>
      </c>
      <c r="AI350" s="69">
        <v>16.0</v>
      </c>
      <c r="AJ350" s="29">
        <f t="shared" si="20"/>
        <v>122</v>
      </c>
      <c r="AK350" s="76">
        <f t="shared" si="21"/>
        <v>0.3753846154</v>
      </c>
      <c r="AL350" s="29">
        <f t="shared" si="22"/>
        <v>122</v>
      </c>
      <c r="AM350" s="71">
        <f t="shared" si="23"/>
        <v>0.3754</v>
      </c>
      <c r="AN350" s="71">
        <f t="shared" si="24"/>
        <v>0.4693</v>
      </c>
      <c r="AO350" s="72">
        <f t="shared" si="25"/>
        <v>34.35</v>
      </c>
      <c r="AP350" s="73">
        <f t="shared" si="26"/>
        <v>196756.8</v>
      </c>
      <c r="AQ350" s="3">
        <f t="shared" si="27"/>
        <v>605.4055385</v>
      </c>
      <c r="AR350" s="18"/>
      <c r="AS350" s="18"/>
    </row>
    <row r="351" ht="14.25" customHeight="1">
      <c r="A351" s="68">
        <v>113.0</v>
      </c>
      <c r="B351" s="69">
        <v>1.0</v>
      </c>
      <c r="C351" s="18" t="s">
        <v>1056</v>
      </c>
      <c r="D351" s="68">
        <v>113.0</v>
      </c>
      <c r="E351" s="69">
        <v>1.0</v>
      </c>
      <c r="F351" s="69">
        <v>25.0</v>
      </c>
      <c r="G351" s="70" t="s">
        <v>1612</v>
      </c>
      <c r="H351" s="69">
        <v>3.0</v>
      </c>
      <c r="I351" s="69">
        <v>1.0</v>
      </c>
      <c r="J351" s="69">
        <v>0.0</v>
      </c>
      <c r="K351" s="29">
        <f t="shared" si="13"/>
        <v>1</v>
      </c>
      <c r="L351" s="71">
        <f t="shared" si="14"/>
        <v>0.3333</v>
      </c>
      <c r="M351" s="71">
        <f t="shared" si="15"/>
        <v>0.4166</v>
      </c>
      <c r="N351" s="72">
        <f t="shared" si="16"/>
        <v>0.25</v>
      </c>
      <c r="O351" s="8">
        <f t="shared" si="17"/>
        <v>1432</v>
      </c>
      <c r="P351" s="73"/>
      <c r="Q351" s="22">
        <v>2888.0</v>
      </c>
      <c r="R351" s="49">
        <v>1.0</v>
      </c>
      <c r="S351" s="74"/>
      <c r="T351" s="75" t="s">
        <v>392</v>
      </c>
      <c r="U351" s="3">
        <f t="shared" ref="U351:W351" si="364">SUMIF($A$13:$A$2340,$Q351,H$13:H$2340)</f>
        <v>335</v>
      </c>
      <c r="V351" s="3">
        <f t="shared" si="364"/>
        <v>116</v>
      </c>
      <c r="W351" s="3">
        <f t="shared" si="364"/>
        <v>47</v>
      </c>
      <c r="X351" s="3">
        <f t="shared" si="19"/>
        <v>296252.16</v>
      </c>
      <c r="Y351" s="3"/>
      <c r="Z351" s="68">
        <v>113.0</v>
      </c>
      <c r="AA351" s="69">
        <v>1.0</v>
      </c>
      <c r="AB351" s="18" t="s">
        <v>1056</v>
      </c>
      <c r="AC351" s="68">
        <v>113.0</v>
      </c>
      <c r="AD351" s="69">
        <v>1.0</v>
      </c>
      <c r="AE351" s="69">
        <v>25.0</v>
      </c>
      <c r="AF351" s="70" t="s">
        <v>1612</v>
      </c>
      <c r="AG351" s="69">
        <v>3.0</v>
      </c>
      <c r="AH351" s="69">
        <v>1.0</v>
      </c>
      <c r="AI351" s="69">
        <v>0.0</v>
      </c>
      <c r="AJ351" s="29">
        <f t="shared" si="20"/>
        <v>1</v>
      </c>
      <c r="AK351" s="76">
        <f t="shared" si="21"/>
        <v>0.3333333333</v>
      </c>
      <c r="AL351" s="29">
        <f t="shared" si="22"/>
        <v>1</v>
      </c>
      <c r="AM351" s="71">
        <f t="shared" si="23"/>
        <v>0.3333</v>
      </c>
      <c r="AN351" s="71">
        <f t="shared" si="24"/>
        <v>0.4166</v>
      </c>
      <c r="AO351" s="72">
        <f t="shared" si="25"/>
        <v>0.25</v>
      </c>
      <c r="AP351" s="73">
        <f t="shared" si="26"/>
        <v>1432</v>
      </c>
      <c r="AQ351" s="3">
        <f t="shared" si="27"/>
        <v>477.3333333</v>
      </c>
      <c r="AR351" s="18"/>
      <c r="AS351" s="18"/>
    </row>
    <row r="352" ht="14.25" customHeight="1">
      <c r="A352" s="68">
        <v>115.0</v>
      </c>
      <c r="B352" s="69">
        <v>1.0</v>
      </c>
      <c r="C352" s="18" t="s">
        <v>1058</v>
      </c>
      <c r="D352" s="68">
        <v>115.0</v>
      </c>
      <c r="E352" s="69">
        <v>1.0</v>
      </c>
      <c r="F352" s="69">
        <v>10.0</v>
      </c>
      <c r="G352" s="70" t="s">
        <v>1613</v>
      </c>
      <c r="H352" s="69">
        <v>429.0</v>
      </c>
      <c r="I352" s="69">
        <v>287.0</v>
      </c>
      <c r="J352" s="69">
        <v>19.0</v>
      </c>
      <c r="K352" s="29">
        <f t="shared" si="13"/>
        <v>296.5</v>
      </c>
      <c r="L352" s="71">
        <f t="shared" si="14"/>
        <v>0.6911</v>
      </c>
      <c r="M352" s="71">
        <f t="shared" si="15"/>
        <v>0.8639</v>
      </c>
      <c r="N352" s="72">
        <f t="shared" si="16"/>
        <v>153.69</v>
      </c>
      <c r="O352" s="8">
        <f t="shared" si="17"/>
        <v>880336.32</v>
      </c>
      <c r="P352" s="73"/>
      <c r="Q352" s="22">
        <v>2889.0</v>
      </c>
      <c r="R352" s="49">
        <v>1.0</v>
      </c>
      <c r="S352" s="74"/>
      <c r="T352" s="75" t="s">
        <v>1614</v>
      </c>
      <c r="U352" s="3">
        <f t="shared" ref="U352:W352" si="365">SUMIF($A$13:$A$2340,$Q352,H$13:H$2340)</f>
        <v>710</v>
      </c>
      <c r="V352" s="3">
        <f t="shared" si="365"/>
        <v>126</v>
      </c>
      <c r="W352" s="3">
        <f t="shared" si="365"/>
        <v>30</v>
      </c>
      <c r="X352" s="3">
        <f t="shared" si="19"/>
        <v>120746.24</v>
      </c>
      <c r="Y352" s="3"/>
      <c r="Z352" s="68">
        <v>115.0</v>
      </c>
      <c r="AA352" s="69">
        <v>1.0</v>
      </c>
      <c r="AB352" s="18" t="s">
        <v>1058</v>
      </c>
      <c r="AC352" s="68">
        <v>115.0</v>
      </c>
      <c r="AD352" s="69">
        <v>1.0</v>
      </c>
      <c r="AE352" s="69">
        <v>10.0</v>
      </c>
      <c r="AF352" s="70" t="s">
        <v>1613</v>
      </c>
      <c r="AG352" s="69">
        <v>429.0</v>
      </c>
      <c r="AH352" s="69">
        <v>287.0</v>
      </c>
      <c r="AI352" s="69">
        <v>19.0</v>
      </c>
      <c r="AJ352" s="29">
        <f t="shared" si="20"/>
        <v>296.5</v>
      </c>
      <c r="AK352" s="76">
        <f t="shared" si="21"/>
        <v>0.6911421911</v>
      </c>
      <c r="AL352" s="29">
        <f t="shared" si="22"/>
        <v>296.5</v>
      </c>
      <c r="AM352" s="71">
        <f t="shared" si="23"/>
        <v>0.6911</v>
      </c>
      <c r="AN352" s="71">
        <f t="shared" si="24"/>
        <v>0.8639</v>
      </c>
      <c r="AO352" s="72">
        <f t="shared" si="25"/>
        <v>153.69</v>
      </c>
      <c r="AP352" s="73">
        <f t="shared" si="26"/>
        <v>880336.32</v>
      </c>
      <c r="AQ352" s="3">
        <f t="shared" si="27"/>
        <v>2052.066014</v>
      </c>
      <c r="AR352" s="18"/>
      <c r="AS352" s="18"/>
    </row>
    <row r="353" ht="14.25" customHeight="1">
      <c r="A353" s="68">
        <v>115.0</v>
      </c>
      <c r="B353" s="69">
        <v>1.0</v>
      </c>
      <c r="C353" s="18" t="s">
        <v>1058</v>
      </c>
      <c r="D353" s="68">
        <v>115.0</v>
      </c>
      <c r="E353" s="69">
        <v>1.0</v>
      </c>
      <c r="F353" s="69">
        <v>20.0</v>
      </c>
      <c r="G353" s="70" t="s">
        <v>1615</v>
      </c>
      <c r="H353" s="69">
        <v>335.0</v>
      </c>
      <c r="I353" s="69">
        <v>205.0</v>
      </c>
      <c r="J353" s="69">
        <v>14.0</v>
      </c>
      <c r="K353" s="29">
        <f t="shared" si="13"/>
        <v>212</v>
      </c>
      <c r="L353" s="71">
        <f t="shared" si="14"/>
        <v>0.6328</v>
      </c>
      <c r="M353" s="71">
        <f t="shared" si="15"/>
        <v>0.791</v>
      </c>
      <c r="N353" s="72">
        <f t="shared" si="16"/>
        <v>100.62</v>
      </c>
      <c r="O353" s="8">
        <f t="shared" si="17"/>
        <v>576351.36</v>
      </c>
      <c r="P353" s="73"/>
      <c r="Q353" s="22">
        <v>2890.0</v>
      </c>
      <c r="R353" s="49">
        <v>1.0</v>
      </c>
      <c r="S353" s="74"/>
      <c r="T353" s="75" t="s">
        <v>1616</v>
      </c>
      <c r="U353" s="3">
        <f t="shared" ref="U353:W353" si="366">SUMIF($A$13:$A$2340,$Q353,H$13:H$2340)</f>
        <v>562</v>
      </c>
      <c r="V353" s="3">
        <f t="shared" si="366"/>
        <v>162</v>
      </c>
      <c r="W353" s="3">
        <f t="shared" si="366"/>
        <v>38</v>
      </c>
      <c r="X353" s="3">
        <f t="shared" si="19"/>
        <v>251745.6</v>
      </c>
      <c r="Y353" s="3"/>
      <c r="Z353" s="68">
        <v>115.0</v>
      </c>
      <c r="AA353" s="69">
        <v>1.0</v>
      </c>
      <c r="AB353" s="18" t="s">
        <v>1058</v>
      </c>
      <c r="AC353" s="68">
        <v>115.0</v>
      </c>
      <c r="AD353" s="69">
        <v>1.0</v>
      </c>
      <c r="AE353" s="69">
        <v>20.0</v>
      </c>
      <c r="AF353" s="70" t="s">
        <v>1615</v>
      </c>
      <c r="AG353" s="69">
        <v>335.0</v>
      </c>
      <c r="AH353" s="69">
        <v>205.0</v>
      </c>
      <c r="AI353" s="69">
        <v>14.0</v>
      </c>
      <c r="AJ353" s="29">
        <f t="shared" si="20"/>
        <v>212</v>
      </c>
      <c r="AK353" s="76">
        <f t="shared" si="21"/>
        <v>0.6328358209</v>
      </c>
      <c r="AL353" s="29">
        <f t="shared" si="22"/>
        <v>212</v>
      </c>
      <c r="AM353" s="71">
        <f t="shared" si="23"/>
        <v>0.6328</v>
      </c>
      <c r="AN353" s="71">
        <f t="shared" si="24"/>
        <v>0.791</v>
      </c>
      <c r="AO353" s="72">
        <f t="shared" si="25"/>
        <v>100.62</v>
      </c>
      <c r="AP353" s="73">
        <f t="shared" si="26"/>
        <v>576351.36</v>
      </c>
      <c r="AQ353" s="3">
        <f t="shared" si="27"/>
        <v>1720.451821</v>
      </c>
      <c r="AR353" s="18"/>
      <c r="AS353" s="18"/>
    </row>
    <row r="354" ht="14.25" customHeight="1">
      <c r="A354" s="68">
        <v>115.0</v>
      </c>
      <c r="B354" s="69">
        <v>1.0</v>
      </c>
      <c r="C354" s="18" t="s">
        <v>1058</v>
      </c>
      <c r="D354" s="68">
        <v>115.0</v>
      </c>
      <c r="E354" s="69">
        <v>1.0</v>
      </c>
      <c r="F354" s="69">
        <v>30.0</v>
      </c>
      <c r="G354" s="70" t="s">
        <v>1617</v>
      </c>
      <c r="H354" s="69">
        <v>265.0</v>
      </c>
      <c r="I354" s="69">
        <v>126.0</v>
      </c>
      <c r="J354" s="69">
        <v>14.0</v>
      </c>
      <c r="K354" s="29">
        <f t="shared" si="13"/>
        <v>133</v>
      </c>
      <c r="L354" s="71">
        <f t="shared" si="14"/>
        <v>0.5019</v>
      </c>
      <c r="M354" s="71">
        <f t="shared" si="15"/>
        <v>0.6274</v>
      </c>
      <c r="N354" s="72">
        <f t="shared" si="16"/>
        <v>50.07</v>
      </c>
      <c r="O354" s="8">
        <f t="shared" si="17"/>
        <v>286800.96</v>
      </c>
      <c r="P354" s="73"/>
      <c r="Q354" s="22">
        <v>2895.0</v>
      </c>
      <c r="R354" s="49">
        <v>1.0</v>
      </c>
      <c r="S354" s="74"/>
      <c r="T354" s="75" t="s">
        <v>1618</v>
      </c>
      <c r="U354" s="3">
        <f t="shared" ref="U354:W354" si="367">SUMIF($A$13:$A$2340,$Q354,H$13:H$2340)</f>
        <v>1139</v>
      </c>
      <c r="V354" s="3">
        <f t="shared" si="367"/>
        <v>245</v>
      </c>
      <c r="W354" s="3">
        <f t="shared" si="367"/>
        <v>99</v>
      </c>
      <c r="X354" s="3">
        <f t="shared" si="19"/>
        <v>343107.2</v>
      </c>
      <c r="Y354" s="3"/>
      <c r="Z354" s="68">
        <v>115.0</v>
      </c>
      <c r="AA354" s="69">
        <v>1.0</v>
      </c>
      <c r="AB354" s="18" t="s">
        <v>1058</v>
      </c>
      <c r="AC354" s="68">
        <v>115.0</v>
      </c>
      <c r="AD354" s="69">
        <v>1.0</v>
      </c>
      <c r="AE354" s="69">
        <v>30.0</v>
      </c>
      <c r="AF354" s="70" t="s">
        <v>1617</v>
      </c>
      <c r="AG354" s="69">
        <v>265.0</v>
      </c>
      <c r="AH354" s="69">
        <v>126.0</v>
      </c>
      <c r="AI354" s="69">
        <v>14.0</v>
      </c>
      <c r="AJ354" s="29">
        <f t="shared" si="20"/>
        <v>133</v>
      </c>
      <c r="AK354" s="76">
        <f t="shared" si="21"/>
        <v>0.5018867925</v>
      </c>
      <c r="AL354" s="29">
        <f t="shared" si="22"/>
        <v>133</v>
      </c>
      <c r="AM354" s="71">
        <f t="shared" si="23"/>
        <v>0.5019</v>
      </c>
      <c r="AN354" s="71">
        <f t="shared" si="24"/>
        <v>0.6274</v>
      </c>
      <c r="AO354" s="72">
        <f t="shared" si="25"/>
        <v>50.07</v>
      </c>
      <c r="AP354" s="73">
        <f t="shared" si="26"/>
        <v>286800.96</v>
      </c>
      <c r="AQ354" s="3">
        <f t="shared" si="27"/>
        <v>1082.267774</v>
      </c>
      <c r="AR354" s="18"/>
      <c r="AS354" s="18"/>
    </row>
    <row r="355" ht="14.25" customHeight="1">
      <c r="A355" s="68">
        <v>115.0</v>
      </c>
      <c r="B355" s="69">
        <v>1.0</v>
      </c>
      <c r="C355" s="18" t="s">
        <v>1058</v>
      </c>
      <c r="D355" s="68">
        <v>115.0</v>
      </c>
      <c r="E355" s="69">
        <v>1.0</v>
      </c>
      <c r="F355" s="69">
        <v>31.0</v>
      </c>
      <c r="G355" s="70" t="s">
        <v>1619</v>
      </c>
      <c r="H355" s="69">
        <v>78.0</v>
      </c>
      <c r="I355" s="69">
        <v>61.0</v>
      </c>
      <c r="J355" s="69">
        <v>6.0</v>
      </c>
      <c r="K355" s="29">
        <f t="shared" si="13"/>
        <v>64</v>
      </c>
      <c r="L355" s="71">
        <f t="shared" si="14"/>
        <v>0.8205</v>
      </c>
      <c r="M355" s="71">
        <f t="shared" si="15"/>
        <v>1</v>
      </c>
      <c r="N355" s="72">
        <f t="shared" si="16"/>
        <v>38.4</v>
      </c>
      <c r="O355" s="8">
        <f t="shared" si="17"/>
        <v>219955.2</v>
      </c>
      <c r="P355" s="73"/>
      <c r="Q355" s="22">
        <v>2897.0</v>
      </c>
      <c r="R355" s="49">
        <v>1.0</v>
      </c>
      <c r="S355" s="74"/>
      <c r="T355" s="75" t="s">
        <v>1620</v>
      </c>
      <c r="U355" s="3">
        <f t="shared" ref="U355:W355" si="368">SUMIF($A$13:$A$2340,$Q355,H$13:H$2340)</f>
        <v>1129</v>
      </c>
      <c r="V355" s="3">
        <f t="shared" si="368"/>
        <v>318</v>
      </c>
      <c r="W355" s="3">
        <f t="shared" si="368"/>
        <v>103</v>
      </c>
      <c r="X355" s="3">
        <f t="shared" si="19"/>
        <v>528637.12</v>
      </c>
      <c r="Y355" s="3"/>
      <c r="Z355" s="68">
        <v>115.0</v>
      </c>
      <c r="AA355" s="69">
        <v>1.0</v>
      </c>
      <c r="AB355" s="18" t="s">
        <v>1058</v>
      </c>
      <c r="AC355" s="68">
        <v>115.0</v>
      </c>
      <c r="AD355" s="69">
        <v>1.0</v>
      </c>
      <c r="AE355" s="69">
        <v>31.0</v>
      </c>
      <c r="AF355" s="70" t="s">
        <v>1619</v>
      </c>
      <c r="AG355" s="69">
        <v>78.0</v>
      </c>
      <c r="AH355" s="69">
        <v>61.0</v>
      </c>
      <c r="AI355" s="69">
        <v>6.0</v>
      </c>
      <c r="AJ355" s="29">
        <f t="shared" si="20"/>
        <v>64</v>
      </c>
      <c r="AK355" s="76">
        <f t="shared" si="21"/>
        <v>0.8205128205</v>
      </c>
      <c r="AL355" s="29">
        <f t="shared" si="22"/>
        <v>64</v>
      </c>
      <c r="AM355" s="71">
        <f t="shared" si="23"/>
        <v>0.8205</v>
      </c>
      <c r="AN355" s="71">
        <f t="shared" si="24"/>
        <v>1</v>
      </c>
      <c r="AO355" s="72">
        <f t="shared" si="25"/>
        <v>38.4</v>
      </c>
      <c r="AP355" s="73">
        <f t="shared" si="26"/>
        <v>219955.2</v>
      </c>
      <c r="AQ355" s="3">
        <f t="shared" si="27"/>
        <v>2819.938462</v>
      </c>
      <c r="AR355" s="18"/>
      <c r="AS355" s="18"/>
    </row>
    <row r="356" ht="14.25" customHeight="1">
      <c r="A356" s="68">
        <v>116.0</v>
      </c>
      <c r="B356" s="69">
        <v>1.0</v>
      </c>
      <c r="C356" s="18" t="s">
        <v>1060</v>
      </c>
      <c r="D356" s="68">
        <v>116.0</v>
      </c>
      <c r="E356" s="69">
        <v>1.0</v>
      </c>
      <c r="F356" s="69">
        <v>10.0</v>
      </c>
      <c r="G356" s="70" t="s">
        <v>1621</v>
      </c>
      <c r="H356" s="69">
        <v>439.0</v>
      </c>
      <c r="I356" s="69">
        <v>123.0</v>
      </c>
      <c r="J356" s="69">
        <v>74.0</v>
      </c>
      <c r="K356" s="29">
        <f t="shared" si="13"/>
        <v>160</v>
      </c>
      <c r="L356" s="71">
        <f t="shared" si="14"/>
        <v>0.3645</v>
      </c>
      <c r="M356" s="71">
        <f t="shared" si="15"/>
        <v>0.4556</v>
      </c>
      <c r="N356" s="72">
        <f t="shared" si="16"/>
        <v>43.74</v>
      </c>
      <c r="O356" s="8">
        <f t="shared" si="17"/>
        <v>250542.72</v>
      </c>
      <c r="P356" s="73"/>
      <c r="Q356" s="22">
        <v>2898.0</v>
      </c>
      <c r="R356" s="49">
        <v>1.0</v>
      </c>
      <c r="S356" s="74"/>
      <c r="T356" s="75" t="s">
        <v>397</v>
      </c>
      <c r="U356" s="3">
        <f t="shared" ref="U356:W356" si="369">SUMIF($A$13:$A$2340,$Q356,H$13:H$2340)</f>
        <v>419</v>
      </c>
      <c r="V356" s="3">
        <f t="shared" si="369"/>
        <v>154</v>
      </c>
      <c r="W356" s="3">
        <f t="shared" si="369"/>
        <v>74</v>
      </c>
      <c r="X356" s="3">
        <f t="shared" si="19"/>
        <v>375527.68</v>
      </c>
      <c r="Y356" s="3"/>
      <c r="Z356" s="68">
        <v>116.0</v>
      </c>
      <c r="AA356" s="69">
        <v>1.0</v>
      </c>
      <c r="AB356" s="18" t="s">
        <v>1060</v>
      </c>
      <c r="AC356" s="68">
        <v>116.0</v>
      </c>
      <c r="AD356" s="69">
        <v>1.0</v>
      </c>
      <c r="AE356" s="69">
        <v>10.0</v>
      </c>
      <c r="AF356" s="70" t="s">
        <v>1621</v>
      </c>
      <c r="AG356" s="69">
        <v>439.0</v>
      </c>
      <c r="AH356" s="69">
        <v>123.0</v>
      </c>
      <c r="AI356" s="69">
        <v>74.0</v>
      </c>
      <c r="AJ356" s="29">
        <f t="shared" si="20"/>
        <v>160</v>
      </c>
      <c r="AK356" s="76">
        <f t="shared" si="21"/>
        <v>0.3644646925</v>
      </c>
      <c r="AL356" s="29">
        <f t="shared" si="22"/>
        <v>160</v>
      </c>
      <c r="AM356" s="71">
        <f t="shared" si="23"/>
        <v>0.3645</v>
      </c>
      <c r="AN356" s="71">
        <f t="shared" si="24"/>
        <v>0.4556</v>
      </c>
      <c r="AO356" s="72">
        <f t="shared" si="25"/>
        <v>43.74</v>
      </c>
      <c r="AP356" s="73">
        <f t="shared" si="26"/>
        <v>250542.72</v>
      </c>
      <c r="AQ356" s="3">
        <f t="shared" si="27"/>
        <v>570.7123462</v>
      </c>
      <c r="AR356" s="18"/>
      <c r="AS356" s="18"/>
    </row>
    <row r="357" ht="14.25" customHeight="1">
      <c r="A357" s="68">
        <v>116.0</v>
      </c>
      <c r="B357" s="69">
        <v>1.0</v>
      </c>
      <c r="C357" s="18" t="s">
        <v>1060</v>
      </c>
      <c r="D357" s="68">
        <v>116.0</v>
      </c>
      <c r="E357" s="69">
        <v>1.0</v>
      </c>
      <c r="F357" s="69">
        <v>20.0</v>
      </c>
      <c r="G357" s="70" t="s">
        <v>1622</v>
      </c>
      <c r="H357" s="69">
        <v>340.0</v>
      </c>
      <c r="I357" s="69">
        <v>77.0</v>
      </c>
      <c r="J357" s="69">
        <v>45.0</v>
      </c>
      <c r="K357" s="29">
        <f t="shared" si="13"/>
        <v>99.5</v>
      </c>
      <c r="L357" s="71">
        <f t="shared" si="14"/>
        <v>0.2926</v>
      </c>
      <c r="M357" s="71">
        <f t="shared" si="15"/>
        <v>0.3658</v>
      </c>
      <c r="N357" s="72">
        <f t="shared" si="16"/>
        <v>21.84</v>
      </c>
      <c r="O357" s="8">
        <f t="shared" si="17"/>
        <v>125099.52</v>
      </c>
      <c r="P357" s="73"/>
      <c r="Q357" s="22">
        <v>2899.0</v>
      </c>
      <c r="R357" s="49">
        <v>1.0</v>
      </c>
      <c r="S357" s="74"/>
      <c r="T357" s="75" t="s">
        <v>398</v>
      </c>
      <c r="U357" s="3">
        <f t="shared" ref="U357:W357" si="370">SUMIF($A$13:$A$2340,$Q357,H$13:H$2340)</f>
        <v>1506</v>
      </c>
      <c r="V357" s="3">
        <f t="shared" si="370"/>
        <v>249</v>
      </c>
      <c r="W357" s="3">
        <f t="shared" si="370"/>
        <v>96</v>
      </c>
      <c r="X357" s="3">
        <f t="shared" si="19"/>
        <v>265492.8</v>
      </c>
      <c r="Y357" s="3"/>
      <c r="Z357" s="68">
        <v>116.0</v>
      </c>
      <c r="AA357" s="69">
        <v>1.0</v>
      </c>
      <c r="AB357" s="18" t="s">
        <v>1060</v>
      </c>
      <c r="AC357" s="68">
        <v>116.0</v>
      </c>
      <c r="AD357" s="69">
        <v>1.0</v>
      </c>
      <c r="AE357" s="69">
        <v>20.0</v>
      </c>
      <c r="AF357" s="70" t="s">
        <v>1622</v>
      </c>
      <c r="AG357" s="69">
        <v>340.0</v>
      </c>
      <c r="AH357" s="69">
        <v>77.0</v>
      </c>
      <c r="AI357" s="69">
        <v>45.0</v>
      </c>
      <c r="AJ357" s="29">
        <f t="shared" si="20"/>
        <v>99.5</v>
      </c>
      <c r="AK357" s="76">
        <f t="shared" si="21"/>
        <v>0.2926470588</v>
      </c>
      <c r="AL357" s="29">
        <f t="shared" si="22"/>
        <v>99.5</v>
      </c>
      <c r="AM357" s="71">
        <f t="shared" si="23"/>
        <v>0.2926</v>
      </c>
      <c r="AN357" s="71">
        <f t="shared" si="24"/>
        <v>0.3658</v>
      </c>
      <c r="AO357" s="72">
        <f t="shared" si="25"/>
        <v>21.84</v>
      </c>
      <c r="AP357" s="73">
        <f t="shared" si="26"/>
        <v>125099.52</v>
      </c>
      <c r="AQ357" s="3">
        <f t="shared" si="27"/>
        <v>367.9397647</v>
      </c>
      <c r="AR357" s="18"/>
      <c r="AS357" s="18"/>
    </row>
    <row r="358" ht="14.25" customHeight="1">
      <c r="A358" s="68">
        <v>116.0</v>
      </c>
      <c r="B358" s="69">
        <v>1.0</v>
      </c>
      <c r="C358" s="18" t="s">
        <v>1060</v>
      </c>
      <c r="D358" s="68">
        <v>116.0</v>
      </c>
      <c r="E358" s="69">
        <v>1.0</v>
      </c>
      <c r="F358" s="69">
        <v>40.0</v>
      </c>
      <c r="G358" s="70" t="s">
        <v>1623</v>
      </c>
      <c r="H358" s="69">
        <v>355.0</v>
      </c>
      <c r="I358" s="69">
        <v>98.0</v>
      </c>
      <c r="J358" s="69">
        <v>55.0</v>
      </c>
      <c r="K358" s="29">
        <f t="shared" si="13"/>
        <v>125.5</v>
      </c>
      <c r="L358" s="71">
        <f t="shared" si="14"/>
        <v>0.3535</v>
      </c>
      <c r="M358" s="71">
        <f t="shared" si="15"/>
        <v>0.4419</v>
      </c>
      <c r="N358" s="72">
        <f t="shared" si="16"/>
        <v>33.28</v>
      </c>
      <c r="O358" s="8">
        <f t="shared" si="17"/>
        <v>190627.84</v>
      </c>
      <c r="P358" s="73"/>
      <c r="Q358" s="22">
        <v>2902.0</v>
      </c>
      <c r="R358" s="49">
        <v>1.0</v>
      </c>
      <c r="S358" s="74"/>
      <c r="T358" s="75" t="s">
        <v>1624</v>
      </c>
      <c r="U358" s="3">
        <f t="shared" ref="U358:W358" si="371">SUMIF($A$13:$A$2340,$Q358,H$13:H$2340)</f>
        <v>556</v>
      </c>
      <c r="V358" s="3">
        <f t="shared" si="371"/>
        <v>88</v>
      </c>
      <c r="W358" s="3">
        <f t="shared" si="371"/>
        <v>56</v>
      </c>
      <c r="X358" s="3">
        <f t="shared" si="19"/>
        <v>105108.8</v>
      </c>
      <c r="Y358" s="3"/>
      <c r="Z358" s="68">
        <v>116.0</v>
      </c>
      <c r="AA358" s="69">
        <v>1.0</v>
      </c>
      <c r="AB358" s="18" t="s">
        <v>1060</v>
      </c>
      <c r="AC358" s="68">
        <v>116.0</v>
      </c>
      <c r="AD358" s="69">
        <v>1.0</v>
      </c>
      <c r="AE358" s="69">
        <v>40.0</v>
      </c>
      <c r="AF358" s="70" t="s">
        <v>1623</v>
      </c>
      <c r="AG358" s="69">
        <v>355.0</v>
      </c>
      <c r="AH358" s="69">
        <v>98.0</v>
      </c>
      <c r="AI358" s="69">
        <v>55.0</v>
      </c>
      <c r="AJ358" s="29">
        <f t="shared" si="20"/>
        <v>125.5</v>
      </c>
      <c r="AK358" s="76">
        <f t="shared" si="21"/>
        <v>0.3535211268</v>
      </c>
      <c r="AL358" s="29">
        <f t="shared" si="22"/>
        <v>125.5</v>
      </c>
      <c r="AM358" s="71">
        <f t="shared" si="23"/>
        <v>0.3535</v>
      </c>
      <c r="AN358" s="71">
        <f t="shared" si="24"/>
        <v>0.4419</v>
      </c>
      <c r="AO358" s="72">
        <f t="shared" si="25"/>
        <v>33.28</v>
      </c>
      <c r="AP358" s="73">
        <f t="shared" si="26"/>
        <v>190627.84</v>
      </c>
      <c r="AQ358" s="3">
        <f t="shared" si="27"/>
        <v>536.979831</v>
      </c>
      <c r="AR358" s="18"/>
      <c r="AS358" s="18"/>
    </row>
    <row r="359" ht="14.25" customHeight="1">
      <c r="A359" s="68">
        <v>118.0</v>
      </c>
      <c r="B359" s="69">
        <v>1.0</v>
      </c>
      <c r="C359" s="18" t="s">
        <v>681</v>
      </c>
      <c r="D359" s="68">
        <v>118.0</v>
      </c>
      <c r="E359" s="69">
        <v>1.0</v>
      </c>
      <c r="F359" s="69">
        <v>10.0</v>
      </c>
      <c r="G359" s="70" t="s">
        <v>1625</v>
      </c>
      <c r="H359" s="69">
        <v>187.0</v>
      </c>
      <c r="I359" s="69">
        <v>114.0</v>
      </c>
      <c r="J359" s="69">
        <v>13.0</v>
      </c>
      <c r="K359" s="29">
        <f t="shared" si="13"/>
        <v>120.5</v>
      </c>
      <c r="L359" s="71">
        <f t="shared" si="14"/>
        <v>0.6444</v>
      </c>
      <c r="M359" s="71">
        <f t="shared" si="15"/>
        <v>0.8055</v>
      </c>
      <c r="N359" s="72">
        <f t="shared" si="16"/>
        <v>58.24</v>
      </c>
      <c r="O359" s="8">
        <f t="shared" si="17"/>
        <v>333598.72</v>
      </c>
      <c r="P359" s="73"/>
      <c r="Q359" s="22">
        <v>2903.0</v>
      </c>
      <c r="R359" s="49">
        <v>1.0</v>
      </c>
      <c r="S359" s="74"/>
      <c r="T359" s="75" t="s">
        <v>1626</v>
      </c>
      <c r="U359" s="3">
        <f t="shared" ref="U359:W359" si="372">SUMIF($A$13:$A$2340,$Q359,H$13:H$2340)</f>
        <v>458</v>
      </c>
      <c r="V359" s="3">
        <f t="shared" si="372"/>
        <v>111</v>
      </c>
      <c r="W359" s="3">
        <f t="shared" si="372"/>
        <v>35</v>
      </c>
      <c r="X359" s="3">
        <f t="shared" si="19"/>
        <v>160212.16</v>
      </c>
      <c r="Y359" s="3"/>
      <c r="Z359" s="68">
        <v>118.0</v>
      </c>
      <c r="AA359" s="69">
        <v>1.0</v>
      </c>
      <c r="AB359" s="18" t="s">
        <v>681</v>
      </c>
      <c r="AC359" s="68">
        <v>118.0</v>
      </c>
      <c r="AD359" s="69">
        <v>1.0</v>
      </c>
      <c r="AE359" s="69">
        <v>10.0</v>
      </c>
      <c r="AF359" s="70" t="s">
        <v>1625</v>
      </c>
      <c r="AG359" s="69">
        <v>187.0</v>
      </c>
      <c r="AH359" s="69">
        <v>114.0</v>
      </c>
      <c r="AI359" s="69">
        <v>13.0</v>
      </c>
      <c r="AJ359" s="29">
        <f t="shared" si="20"/>
        <v>120.5</v>
      </c>
      <c r="AK359" s="76">
        <f t="shared" si="21"/>
        <v>0.6443850267</v>
      </c>
      <c r="AL359" s="29">
        <f t="shared" si="22"/>
        <v>120.5</v>
      </c>
      <c r="AM359" s="71">
        <f t="shared" si="23"/>
        <v>0.6444</v>
      </c>
      <c r="AN359" s="71">
        <f t="shared" si="24"/>
        <v>0.8055</v>
      </c>
      <c r="AO359" s="72">
        <f t="shared" si="25"/>
        <v>58.24</v>
      </c>
      <c r="AP359" s="73">
        <f t="shared" si="26"/>
        <v>333598.72</v>
      </c>
      <c r="AQ359" s="3">
        <f t="shared" si="27"/>
        <v>1783.950374</v>
      </c>
      <c r="AR359" s="18"/>
      <c r="AS359" s="18"/>
    </row>
    <row r="360" ht="14.25" customHeight="1">
      <c r="A360" s="68">
        <v>118.0</v>
      </c>
      <c r="B360" s="69">
        <v>1.0</v>
      </c>
      <c r="C360" s="18" t="s">
        <v>681</v>
      </c>
      <c r="D360" s="68">
        <v>118.0</v>
      </c>
      <c r="E360" s="69">
        <v>1.0</v>
      </c>
      <c r="F360" s="69">
        <v>20.0</v>
      </c>
      <c r="G360" s="70" t="s">
        <v>1627</v>
      </c>
      <c r="H360" s="69">
        <v>131.0</v>
      </c>
      <c r="I360" s="69">
        <v>75.0</v>
      </c>
      <c r="J360" s="69">
        <v>5.0</v>
      </c>
      <c r="K360" s="29">
        <f t="shared" si="13"/>
        <v>77.5</v>
      </c>
      <c r="L360" s="71">
        <f t="shared" si="14"/>
        <v>0.5916</v>
      </c>
      <c r="M360" s="71">
        <f t="shared" si="15"/>
        <v>0.7395</v>
      </c>
      <c r="N360" s="72">
        <f t="shared" si="16"/>
        <v>34.39</v>
      </c>
      <c r="O360" s="8">
        <f t="shared" si="17"/>
        <v>196985.92</v>
      </c>
      <c r="P360" s="73"/>
      <c r="Q360" s="22">
        <v>2904.0</v>
      </c>
      <c r="R360" s="49">
        <v>1.0</v>
      </c>
      <c r="S360" s="74"/>
      <c r="T360" s="75" t="s">
        <v>1628</v>
      </c>
      <c r="U360" s="3">
        <f t="shared" ref="U360:W360" si="373">SUMIF($A$13:$A$2340,$Q360,H$13:H$2340)</f>
        <v>680</v>
      </c>
      <c r="V360" s="3">
        <f t="shared" si="373"/>
        <v>202</v>
      </c>
      <c r="W360" s="3">
        <f t="shared" si="373"/>
        <v>94</v>
      </c>
      <c r="X360" s="3">
        <f t="shared" si="19"/>
        <v>391967.04</v>
      </c>
      <c r="Y360" s="3"/>
      <c r="Z360" s="68">
        <v>118.0</v>
      </c>
      <c r="AA360" s="69">
        <v>1.0</v>
      </c>
      <c r="AB360" s="18" t="s">
        <v>681</v>
      </c>
      <c r="AC360" s="68">
        <v>118.0</v>
      </c>
      <c r="AD360" s="69">
        <v>1.0</v>
      </c>
      <c r="AE360" s="69">
        <v>20.0</v>
      </c>
      <c r="AF360" s="70" t="s">
        <v>1627</v>
      </c>
      <c r="AG360" s="69">
        <v>131.0</v>
      </c>
      <c r="AH360" s="69">
        <v>75.0</v>
      </c>
      <c r="AI360" s="69">
        <v>5.0</v>
      </c>
      <c r="AJ360" s="29">
        <f t="shared" si="20"/>
        <v>77.5</v>
      </c>
      <c r="AK360" s="76">
        <f t="shared" si="21"/>
        <v>0.5916030534</v>
      </c>
      <c r="AL360" s="29">
        <f t="shared" si="22"/>
        <v>77.5</v>
      </c>
      <c r="AM360" s="71">
        <f t="shared" si="23"/>
        <v>0.5916</v>
      </c>
      <c r="AN360" s="71">
        <f t="shared" si="24"/>
        <v>0.7395</v>
      </c>
      <c r="AO360" s="72">
        <f t="shared" si="25"/>
        <v>34.39</v>
      </c>
      <c r="AP360" s="73">
        <f t="shared" si="26"/>
        <v>196985.92</v>
      </c>
      <c r="AQ360" s="3">
        <f t="shared" si="27"/>
        <v>1503.709313</v>
      </c>
      <c r="AR360" s="18"/>
      <c r="AS360" s="18"/>
    </row>
    <row r="361" ht="14.25" customHeight="1">
      <c r="A361" s="68">
        <v>118.0</v>
      </c>
      <c r="B361" s="69">
        <v>1.0</v>
      </c>
      <c r="C361" s="18" t="s">
        <v>681</v>
      </c>
      <c r="D361" s="68">
        <v>118.0</v>
      </c>
      <c r="E361" s="69">
        <v>1.0</v>
      </c>
      <c r="F361" s="69">
        <v>40.0</v>
      </c>
      <c r="G361" s="70" t="s">
        <v>1629</v>
      </c>
      <c r="H361" s="69">
        <v>15.0</v>
      </c>
      <c r="I361" s="69">
        <v>15.0</v>
      </c>
      <c r="J361" s="69">
        <v>0.0</v>
      </c>
      <c r="K361" s="29">
        <f t="shared" si="13"/>
        <v>15</v>
      </c>
      <c r="L361" s="71">
        <f t="shared" si="14"/>
        <v>1</v>
      </c>
      <c r="M361" s="71">
        <f t="shared" si="15"/>
        <v>1</v>
      </c>
      <c r="N361" s="72">
        <f t="shared" si="16"/>
        <v>9</v>
      </c>
      <c r="O361" s="8">
        <f t="shared" si="17"/>
        <v>51552</v>
      </c>
      <c r="P361" s="73"/>
      <c r="Q361" s="22">
        <v>2905.0</v>
      </c>
      <c r="R361" s="49">
        <v>1.0</v>
      </c>
      <c r="S361" s="74"/>
      <c r="T361" s="75" t="s">
        <v>402</v>
      </c>
      <c r="U361" s="3">
        <f t="shared" ref="U361:W361" si="374">SUMIF($A$13:$A$2340,$Q361,H$13:H$2340)</f>
        <v>1883</v>
      </c>
      <c r="V361" s="3">
        <f t="shared" si="374"/>
        <v>413</v>
      </c>
      <c r="W361" s="3">
        <f t="shared" si="374"/>
        <v>203</v>
      </c>
      <c r="X361" s="3">
        <f t="shared" si="19"/>
        <v>626070.4</v>
      </c>
      <c r="Y361" s="3"/>
      <c r="Z361" s="68">
        <v>118.0</v>
      </c>
      <c r="AA361" s="69">
        <v>1.0</v>
      </c>
      <c r="AB361" s="18" t="s">
        <v>681</v>
      </c>
      <c r="AC361" s="68">
        <v>118.0</v>
      </c>
      <c r="AD361" s="69">
        <v>1.0</v>
      </c>
      <c r="AE361" s="69">
        <v>40.0</v>
      </c>
      <c r="AF361" s="70" t="s">
        <v>1629</v>
      </c>
      <c r="AG361" s="69">
        <v>15.0</v>
      </c>
      <c r="AH361" s="69">
        <v>15.0</v>
      </c>
      <c r="AI361" s="69">
        <v>0.0</v>
      </c>
      <c r="AJ361" s="29">
        <f t="shared" si="20"/>
        <v>15</v>
      </c>
      <c r="AK361" s="76">
        <f t="shared" si="21"/>
        <v>1</v>
      </c>
      <c r="AL361" s="29">
        <f t="shared" si="22"/>
        <v>15</v>
      </c>
      <c r="AM361" s="71">
        <f t="shared" si="23"/>
        <v>1</v>
      </c>
      <c r="AN361" s="71">
        <f t="shared" si="24"/>
        <v>1</v>
      </c>
      <c r="AO361" s="72">
        <f t="shared" si="25"/>
        <v>9</v>
      </c>
      <c r="AP361" s="73">
        <f t="shared" si="26"/>
        <v>51552</v>
      </c>
      <c r="AQ361" s="3">
        <f t="shared" si="27"/>
        <v>3436.8</v>
      </c>
      <c r="AR361" s="18"/>
      <c r="AS361" s="18"/>
    </row>
    <row r="362" ht="14.25" customHeight="1">
      <c r="A362" s="68">
        <v>129.0</v>
      </c>
      <c r="B362" s="69">
        <v>1.0</v>
      </c>
      <c r="C362" s="18" t="s">
        <v>1063</v>
      </c>
      <c r="D362" s="68">
        <v>129.0</v>
      </c>
      <c r="E362" s="69">
        <v>1.0</v>
      </c>
      <c r="F362" s="69">
        <v>10.0</v>
      </c>
      <c r="G362" s="70" t="s">
        <v>1232</v>
      </c>
      <c r="H362" s="69">
        <v>284.0</v>
      </c>
      <c r="I362" s="69">
        <v>94.0</v>
      </c>
      <c r="J362" s="69">
        <v>35.0</v>
      </c>
      <c r="K362" s="29">
        <f t="shared" si="13"/>
        <v>111.5</v>
      </c>
      <c r="L362" s="71">
        <f t="shared" si="14"/>
        <v>0.3926</v>
      </c>
      <c r="M362" s="71">
        <f t="shared" si="15"/>
        <v>0.4908</v>
      </c>
      <c r="N362" s="72">
        <f t="shared" si="16"/>
        <v>32.83</v>
      </c>
      <c r="O362" s="8">
        <f t="shared" si="17"/>
        <v>188050.24</v>
      </c>
      <c r="P362" s="73"/>
      <c r="Q362" s="22">
        <v>2906.0</v>
      </c>
      <c r="R362" s="49">
        <v>1.0</v>
      </c>
      <c r="S362" s="74"/>
      <c r="T362" s="75" t="s">
        <v>403</v>
      </c>
      <c r="U362" s="3">
        <f t="shared" ref="U362:W362" si="375">SUMIF($A$13:$A$2340,$Q362,H$13:H$2340)</f>
        <v>391</v>
      </c>
      <c r="V362" s="3">
        <f t="shared" si="375"/>
        <v>87</v>
      </c>
      <c r="W362" s="3">
        <f t="shared" si="375"/>
        <v>50</v>
      </c>
      <c r="X362" s="3">
        <f t="shared" si="19"/>
        <v>138503.04</v>
      </c>
      <c r="Y362" s="3"/>
      <c r="Z362" s="68">
        <v>129.0</v>
      </c>
      <c r="AA362" s="69">
        <v>1.0</v>
      </c>
      <c r="AB362" s="18" t="s">
        <v>1063</v>
      </c>
      <c r="AC362" s="68">
        <v>129.0</v>
      </c>
      <c r="AD362" s="69">
        <v>1.0</v>
      </c>
      <c r="AE362" s="69">
        <v>10.0</v>
      </c>
      <c r="AF362" s="70" t="s">
        <v>1232</v>
      </c>
      <c r="AG362" s="69">
        <v>284.0</v>
      </c>
      <c r="AH362" s="69">
        <v>94.0</v>
      </c>
      <c r="AI362" s="69">
        <v>35.0</v>
      </c>
      <c r="AJ362" s="29">
        <f t="shared" si="20"/>
        <v>111.5</v>
      </c>
      <c r="AK362" s="76">
        <f t="shared" si="21"/>
        <v>0.3926056338</v>
      </c>
      <c r="AL362" s="29">
        <f t="shared" si="22"/>
        <v>111.5</v>
      </c>
      <c r="AM362" s="71">
        <f t="shared" si="23"/>
        <v>0.3926</v>
      </c>
      <c r="AN362" s="71">
        <f t="shared" si="24"/>
        <v>0.4908</v>
      </c>
      <c r="AO362" s="72">
        <f t="shared" si="25"/>
        <v>32.83</v>
      </c>
      <c r="AP362" s="73">
        <f t="shared" si="26"/>
        <v>188050.24</v>
      </c>
      <c r="AQ362" s="3">
        <f t="shared" si="27"/>
        <v>662.1487324</v>
      </c>
      <c r="AR362" s="18"/>
      <c r="AS362" s="18"/>
    </row>
    <row r="363" ht="14.25" customHeight="1">
      <c r="A363" s="68">
        <v>129.0</v>
      </c>
      <c r="B363" s="69">
        <v>1.0</v>
      </c>
      <c r="C363" s="18" t="s">
        <v>1063</v>
      </c>
      <c r="D363" s="68">
        <v>129.0</v>
      </c>
      <c r="E363" s="69">
        <v>1.0</v>
      </c>
      <c r="F363" s="69">
        <v>20.0</v>
      </c>
      <c r="G363" s="70" t="s">
        <v>1630</v>
      </c>
      <c r="H363" s="69">
        <v>150.0</v>
      </c>
      <c r="I363" s="69">
        <v>66.0</v>
      </c>
      <c r="J363" s="69">
        <v>8.0</v>
      </c>
      <c r="K363" s="29">
        <f t="shared" si="13"/>
        <v>70</v>
      </c>
      <c r="L363" s="71">
        <f t="shared" si="14"/>
        <v>0.4667</v>
      </c>
      <c r="M363" s="71">
        <f t="shared" si="15"/>
        <v>0.5834</v>
      </c>
      <c r="N363" s="72">
        <f t="shared" si="16"/>
        <v>24.5</v>
      </c>
      <c r="O363" s="8">
        <f t="shared" si="17"/>
        <v>140336</v>
      </c>
      <c r="P363" s="73"/>
      <c r="Q363" s="22">
        <v>2907.0</v>
      </c>
      <c r="R363" s="49">
        <v>1.0</v>
      </c>
      <c r="S363" s="74"/>
      <c r="T363" s="75" t="s">
        <v>404</v>
      </c>
      <c r="U363" s="3">
        <f t="shared" ref="U363:W363" si="376">SUMIF($A$13:$A$2340,$Q363,H$13:H$2340)</f>
        <v>364</v>
      </c>
      <c r="V363" s="3">
        <f t="shared" si="376"/>
        <v>133</v>
      </c>
      <c r="W363" s="3">
        <f t="shared" si="376"/>
        <v>63</v>
      </c>
      <c r="X363" s="3">
        <f t="shared" si="19"/>
        <v>321913.6</v>
      </c>
      <c r="Y363" s="3"/>
      <c r="Z363" s="68">
        <v>129.0</v>
      </c>
      <c r="AA363" s="69">
        <v>1.0</v>
      </c>
      <c r="AB363" s="18" t="s">
        <v>1063</v>
      </c>
      <c r="AC363" s="68">
        <v>129.0</v>
      </c>
      <c r="AD363" s="69">
        <v>1.0</v>
      </c>
      <c r="AE363" s="69">
        <v>20.0</v>
      </c>
      <c r="AF363" s="70" t="s">
        <v>1630</v>
      </c>
      <c r="AG363" s="69">
        <v>150.0</v>
      </c>
      <c r="AH363" s="69">
        <v>66.0</v>
      </c>
      <c r="AI363" s="69">
        <v>8.0</v>
      </c>
      <c r="AJ363" s="29">
        <f t="shared" si="20"/>
        <v>70</v>
      </c>
      <c r="AK363" s="76">
        <f t="shared" si="21"/>
        <v>0.4666666667</v>
      </c>
      <c r="AL363" s="29">
        <f t="shared" si="22"/>
        <v>70</v>
      </c>
      <c r="AM363" s="71">
        <f t="shared" si="23"/>
        <v>0.4667</v>
      </c>
      <c r="AN363" s="71">
        <f t="shared" si="24"/>
        <v>0.5834</v>
      </c>
      <c r="AO363" s="72">
        <f t="shared" si="25"/>
        <v>24.5</v>
      </c>
      <c r="AP363" s="73">
        <f t="shared" si="26"/>
        <v>140336</v>
      </c>
      <c r="AQ363" s="3">
        <f t="shared" si="27"/>
        <v>935.5733333</v>
      </c>
      <c r="AR363" s="18"/>
      <c r="AS363" s="18"/>
    </row>
    <row r="364" ht="14.25" customHeight="1">
      <c r="A364" s="68">
        <v>129.0</v>
      </c>
      <c r="B364" s="69">
        <v>1.0</v>
      </c>
      <c r="C364" s="18" t="s">
        <v>1063</v>
      </c>
      <c r="D364" s="68">
        <v>129.0</v>
      </c>
      <c r="E364" s="69">
        <v>1.0</v>
      </c>
      <c r="F364" s="69">
        <v>30.0</v>
      </c>
      <c r="G364" s="70" t="s">
        <v>1631</v>
      </c>
      <c r="H364" s="69">
        <v>435.0</v>
      </c>
      <c r="I364" s="69">
        <v>154.0</v>
      </c>
      <c r="J364" s="69">
        <v>48.0</v>
      </c>
      <c r="K364" s="29">
        <f t="shared" si="13"/>
        <v>178</v>
      </c>
      <c r="L364" s="71">
        <f t="shared" si="14"/>
        <v>0.4092</v>
      </c>
      <c r="M364" s="71">
        <f t="shared" si="15"/>
        <v>0.5115</v>
      </c>
      <c r="N364" s="72">
        <f t="shared" si="16"/>
        <v>54.63</v>
      </c>
      <c r="O364" s="8">
        <f t="shared" si="17"/>
        <v>312920.64</v>
      </c>
      <c r="P364" s="73"/>
      <c r="Q364" s="22">
        <v>2908.0</v>
      </c>
      <c r="R364" s="49">
        <v>1.0</v>
      </c>
      <c r="S364" s="74"/>
      <c r="T364" s="75" t="s">
        <v>405</v>
      </c>
      <c r="U364" s="3">
        <f t="shared" ref="U364:W364" si="377">SUMIF($A$13:$A$2340,$Q364,H$13:H$2340)</f>
        <v>519</v>
      </c>
      <c r="V364" s="3">
        <f t="shared" si="377"/>
        <v>97</v>
      </c>
      <c r="W364" s="3">
        <f t="shared" si="377"/>
        <v>24</v>
      </c>
      <c r="X364" s="3">
        <f t="shared" si="19"/>
        <v>104593.28</v>
      </c>
      <c r="Y364" s="3"/>
      <c r="Z364" s="68">
        <v>129.0</v>
      </c>
      <c r="AA364" s="69">
        <v>1.0</v>
      </c>
      <c r="AB364" s="18" t="s">
        <v>1063</v>
      </c>
      <c r="AC364" s="68">
        <v>129.0</v>
      </c>
      <c r="AD364" s="69">
        <v>1.0</v>
      </c>
      <c r="AE364" s="69">
        <v>30.0</v>
      </c>
      <c r="AF364" s="70" t="s">
        <v>1631</v>
      </c>
      <c r="AG364" s="69">
        <v>435.0</v>
      </c>
      <c r="AH364" s="69">
        <v>154.0</v>
      </c>
      <c r="AI364" s="69">
        <v>48.0</v>
      </c>
      <c r="AJ364" s="29">
        <f t="shared" si="20"/>
        <v>178</v>
      </c>
      <c r="AK364" s="76">
        <f t="shared" si="21"/>
        <v>0.4091954023</v>
      </c>
      <c r="AL364" s="29">
        <f t="shared" si="22"/>
        <v>178</v>
      </c>
      <c r="AM364" s="71">
        <f t="shared" si="23"/>
        <v>0.4092</v>
      </c>
      <c r="AN364" s="71">
        <f t="shared" si="24"/>
        <v>0.5115</v>
      </c>
      <c r="AO364" s="72">
        <f t="shared" si="25"/>
        <v>54.63</v>
      </c>
      <c r="AP364" s="73">
        <f t="shared" si="26"/>
        <v>312920.64</v>
      </c>
      <c r="AQ364" s="3">
        <f t="shared" si="27"/>
        <v>719.3577931</v>
      </c>
      <c r="AR364" s="18"/>
      <c r="AS364" s="18"/>
    </row>
    <row r="365" ht="14.25" customHeight="1">
      <c r="A365" s="68">
        <v>129.0</v>
      </c>
      <c r="B365" s="69">
        <v>1.0</v>
      </c>
      <c r="C365" s="18" t="s">
        <v>1063</v>
      </c>
      <c r="D365" s="68">
        <v>129.0</v>
      </c>
      <c r="E365" s="69">
        <v>1.0</v>
      </c>
      <c r="F365" s="69">
        <v>40.0</v>
      </c>
      <c r="G365" s="70" t="s">
        <v>1632</v>
      </c>
      <c r="H365" s="69">
        <v>502.0</v>
      </c>
      <c r="I365" s="69">
        <v>134.0</v>
      </c>
      <c r="J365" s="69">
        <v>44.0</v>
      </c>
      <c r="K365" s="29">
        <f t="shared" si="13"/>
        <v>156</v>
      </c>
      <c r="L365" s="71">
        <f t="shared" si="14"/>
        <v>0.3108</v>
      </c>
      <c r="M365" s="71">
        <f t="shared" si="15"/>
        <v>0.3885</v>
      </c>
      <c r="N365" s="72">
        <f t="shared" si="16"/>
        <v>36.36</v>
      </c>
      <c r="O365" s="8">
        <f t="shared" si="17"/>
        <v>208270.08</v>
      </c>
      <c r="P365" s="73"/>
      <c r="Q365" s="22">
        <v>2909.0</v>
      </c>
      <c r="R365" s="49">
        <v>1.0</v>
      </c>
      <c r="S365" s="74"/>
      <c r="T365" s="75" t="s">
        <v>406</v>
      </c>
      <c r="U365" s="3">
        <f t="shared" ref="U365:W365" si="378">SUMIF($A$13:$A$2340,$Q365,H$13:H$2340)</f>
        <v>2530</v>
      </c>
      <c r="V365" s="3">
        <f t="shared" si="378"/>
        <v>608</v>
      </c>
      <c r="W365" s="3">
        <f t="shared" si="378"/>
        <v>157</v>
      </c>
      <c r="X365" s="3">
        <f t="shared" si="19"/>
        <v>828727.04</v>
      </c>
      <c r="Y365" s="3"/>
      <c r="Z365" s="68">
        <v>129.0</v>
      </c>
      <c r="AA365" s="69">
        <v>1.0</v>
      </c>
      <c r="AB365" s="18" t="s">
        <v>1063</v>
      </c>
      <c r="AC365" s="68">
        <v>129.0</v>
      </c>
      <c r="AD365" s="69">
        <v>1.0</v>
      </c>
      <c r="AE365" s="69">
        <v>40.0</v>
      </c>
      <c r="AF365" s="70" t="s">
        <v>1632</v>
      </c>
      <c r="AG365" s="69">
        <v>502.0</v>
      </c>
      <c r="AH365" s="69">
        <v>134.0</v>
      </c>
      <c r="AI365" s="69">
        <v>44.0</v>
      </c>
      <c r="AJ365" s="29">
        <f t="shared" si="20"/>
        <v>156</v>
      </c>
      <c r="AK365" s="76">
        <f t="shared" si="21"/>
        <v>0.3107569721</v>
      </c>
      <c r="AL365" s="29">
        <f t="shared" si="22"/>
        <v>156</v>
      </c>
      <c r="AM365" s="71">
        <f t="shared" si="23"/>
        <v>0.3108</v>
      </c>
      <c r="AN365" s="71">
        <f t="shared" si="24"/>
        <v>0.3885</v>
      </c>
      <c r="AO365" s="72">
        <f t="shared" si="25"/>
        <v>36.36</v>
      </c>
      <c r="AP365" s="73">
        <f t="shared" si="26"/>
        <v>208270.08</v>
      </c>
      <c r="AQ365" s="3">
        <f t="shared" si="27"/>
        <v>414.8806375</v>
      </c>
      <c r="AR365" s="18"/>
      <c r="AS365" s="18"/>
    </row>
    <row r="366" ht="14.25" customHeight="1">
      <c r="A366" s="68">
        <v>138.0</v>
      </c>
      <c r="B366" s="69">
        <v>1.0</v>
      </c>
      <c r="C366" s="18" t="s">
        <v>1065</v>
      </c>
      <c r="D366" s="68">
        <v>138.0</v>
      </c>
      <c r="E366" s="69">
        <v>1.0</v>
      </c>
      <c r="F366" s="69">
        <v>10.0</v>
      </c>
      <c r="G366" s="70" t="s">
        <v>1633</v>
      </c>
      <c r="H366" s="69">
        <v>26.0</v>
      </c>
      <c r="I366" s="69">
        <v>4.0</v>
      </c>
      <c r="J366" s="69">
        <v>0.0</v>
      </c>
      <c r="K366" s="29">
        <f t="shared" si="13"/>
        <v>4</v>
      </c>
      <c r="L366" s="71">
        <f t="shared" si="14"/>
        <v>0.1538</v>
      </c>
      <c r="M366" s="71">
        <f t="shared" si="15"/>
        <v>0.1923</v>
      </c>
      <c r="N366" s="72">
        <f t="shared" si="16"/>
        <v>0.46</v>
      </c>
      <c r="O366" s="8">
        <f t="shared" si="17"/>
        <v>2634.88</v>
      </c>
      <c r="P366" s="73"/>
      <c r="Q366" s="22">
        <v>3000.0</v>
      </c>
      <c r="R366" s="49">
        <v>1.0</v>
      </c>
      <c r="S366" s="74"/>
      <c r="T366" s="75" t="s">
        <v>1634</v>
      </c>
      <c r="U366" s="3">
        <f t="shared" ref="U366:W366" si="379">SUMIF($A$13:$A$2340,$Q366,H$13:H$2340)</f>
        <v>0</v>
      </c>
      <c r="V366" s="3">
        <f t="shared" si="379"/>
        <v>0</v>
      </c>
      <c r="W366" s="3">
        <f t="shared" si="379"/>
        <v>0</v>
      </c>
      <c r="X366" s="3">
        <f t="shared" si="19"/>
        <v>0</v>
      </c>
      <c r="Y366" s="3"/>
      <c r="Z366" s="68">
        <v>138.0</v>
      </c>
      <c r="AA366" s="69">
        <v>1.0</v>
      </c>
      <c r="AB366" s="18" t="s">
        <v>1065</v>
      </c>
      <c r="AC366" s="68">
        <v>138.0</v>
      </c>
      <c r="AD366" s="69">
        <v>1.0</v>
      </c>
      <c r="AE366" s="69">
        <v>10.0</v>
      </c>
      <c r="AF366" s="70" t="s">
        <v>1633</v>
      </c>
      <c r="AG366" s="69">
        <v>26.0</v>
      </c>
      <c r="AH366" s="69">
        <v>4.0</v>
      </c>
      <c r="AI366" s="69">
        <v>0.0</v>
      </c>
      <c r="AJ366" s="29">
        <f t="shared" si="20"/>
        <v>4</v>
      </c>
      <c r="AK366" s="76">
        <f t="shared" si="21"/>
        <v>0.1538461538</v>
      </c>
      <c r="AL366" s="29">
        <f t="shared" si="22"/>
        <v>4</v>
      </c>
      <c r="AM366" s="71">
        <f t="shared" si="23"/>
        <v>0.1538</v>
      </c>
      <c r="AN366" s="71">
        <f t="shared" si="24"/>
        <v>0.1923</v>
      </c>
      <c r="AO366" s="72">
        <f t="shared" si="25"/>
        <v>0.46</v>
      </c>
      <c r="AP366" s="73">
        <f t="shared" si="26"/>
        <v>2634.88</v>
      </c>
      <c r="AQ366" s="3">
        <f t="shared" si="27"/>
        <v>101.3415385</v>
      </c>
      <c r="AR366" s="18"/>
      <c r="AS366" s="18"/>
    </row>
    <row r="367" ht="14.25" customHeight="1">
      <c r="A367" s="68">
        <v>138.0</v>
      </c>
      <c r="B367" s="69">
        <v>1.0</v>
      </c>
      <c r="C367" s="18" t="s">
        <v>1065</v>
      </c>
      <c r="D367" s="68">
        <v>138.0</v>
      </c>
      <c r="E367" s="69">
        <v>1.0</v>
      </c>
      <c r="F367" s="69">
        <v>20.0</v>
      </c>
      <c r="G367" s="70" t="s">
        <v>1635</v>
      </c>
      <c r="H367" s="69">
        <v>452.0</v>
      </c>
      <c r="I367" s="69">
        <v>49.0</v>
      </c>
      <c r="J367" s="69">
        <v>26.0</v>
      </c>
      <c r="K367" s="29">
        <f t="shared" si="13"/>
        <v>62</v>
      </c>
      <c r="L367" s="71">
        <f t="shared" si="14"/>
        <v>0.1372</v>
      </c>
      <c r="M367" s="71">
        <f t="shared" si="15"/>
        <v>0.1715</v>
      </c>
      <c r="N367" s="72">
        <f t="shared" si="16"/>
        <v>6.38</v>
      </c>
      <c r="O367" s="8">
        <f t="shared" si="17"/>
        <v>36544.64</v>
      </c>
      <c r="P367" s="73"/>
      <c r="Q367" s="22">
        <v>3999.0</v>
      </c>
      <c r="R367" s="49">
        <v>1.0</v>
      </c>
      <c r="S367" s="74"/>
      <c r="T367" s="75" t="s">
        <v>1636</v>
      </c>
      <c r="U367" s="3">
        <f t="shared" ref="U367:W367" si="380">SUMIF($A$13:$A$2340,$Q367,H$13:H$2340)</f>
        <v>0</v>
      </c>
      <c r="V367" s="3">
        <f t="shared" si="380"/>
        <v>0</v>
      </c>
      <c r="W367" s="3">
        <f t="shared" si="380"/>
        <v>0</v>
      </c>
      <c r="X367" s="3">
        <f t="shared" si="19"/>
        <v>0</v>
      </c>
      <c r="Y367" s="3"/>
      <c r="Z367" s="68">
        <v>138.0</v>
      </c>
      <c r="AA367" s="69">
        <v>1.0</v>
      </c>
      <c r="AB367" s="18" t="s">
        <v>1065</v>
      </c>
      <c r="AC367" s="68">
        <v>138.0</v>
      </c>
      <c r="AD367" s="69">
        <v>1.0</v>
      </c>
      <c r="AE367" s="69">
        <v>20.0</v>
      </c>
      <c r="AF367" s="70" t="s">
        <v>1635</v>
      </c>
      <c r="AG367" s="69">
        <v>452.0</v>
      </c>
      <c r="AH367" s="69">
        <v>49.0</v>
      </c>
      <c r="AI367" s="69">
        <v>26.0</v>
      </c>
      <c r="AJ367" s="29">
        <f t="shared" si="20"/>
        <v>62</v>
      </c>
      <c r="AK367" s="76">
        <f t="shared" si="21"/>
        <v>0.1371681416</v>
      </c>
      <c r="AL367" s="29">
        <f t="shared" si="22"/>
        <v>62</v>
      </c>
      <c r="AM367" s="71">
        <f t="shared" si="23"/>
        <v>0.1372</v>
      </c>
      <c r="AN367" s="71">
        <f t="shared" si="24"/>
        <v>0.1715</v>
      </c>
      <c r="AO367" s="72">
        <f t="shared" si="25"/>
        <v>6.38</v>
      </c>
      <c r="AP367" s="73">
        <f t="shared" si="26"/>
        <v>36544.64</v>
      </c>
      <c r="AQ367" s="3">
        <f t="shared" si="27"/>
        <v>80.85097345</v>
      </c>
      <c r="AR367" s="18"/>
      <c r="AS367" s="18"/>
    </row>
    <row r="368" ht="14.25" customHeight="1">
      <c r="A368" s="68">
        <v>138.0</v>
      </c>
      <c r="B368" s="69">
        <v>1.0</v>
      </c>
      <c r="C368" s="18" t="s">
        <v>1065</v>
      </c>
      <c r="D368" s="68">
        <v>138.0</v>
      </c>
      <c r="E368" s="69">
        <v>1.0</v>
      </c>
      <c r="F368" s="69">
        <v>30.0</v>
      </c>
      <c r="G368" s="70" t="s">
        <v>1637</v>
      </c>
      <c r="H368" s="69">
        <v>671.0</v>
      </c>
      <c r="I368" s="69">
        <v>68.0</v>
      </c>
      <c r="J368" s="69">
        <v>28.0</v>
      </c>
      <c r="K368" s="29">
        <f t="shared" si="13"/>
        <v>82</v>
      </c>
      <c r="L368" s="71">
        <f t="shared" si="14"/>
        <v>0.1222</v>
      </c>
      <c r="M368" s="71">
        <f t="shared" si="15"/>
        <v>0.1528</v>
      </c>
      <c r="N368" s="72">
        <f t="shared" si="16"/>
        <v>7.52</v>
      </c>
      <c r="O368" s="8">
        <f t="shared" si="17"/>
        <v>43074.56</v>
      </c>
      <c r="P368" s="73"/>
      <c r="Q368" s="22">
        <v>4000.0</v>
      </c>
      <c r="R368" s="49">
        <v>7.0</v>
      </c>
      <c r="S368" s="74"/>
      <c r="T368" s="75" t="s">
        <v>407</v>
      </c>
      <c r="U368" s="3">
        <f t="shared" ref="U368:W368" si="381">SUMIF($A$13:$A$2340,$Q368,H$13:H$2340)</f>
        <v>124</v>
      </c>
      <c r="V368" s="3">
        <f t="shared" si="381"/>
        <v>113</v>
      </c>
      <c r="W368" s="3">
        <f t="shared" si="381"/>
        <v>2</v>
      </c>
      <c r="X368" s="3">
        <f t="shared" si="19"/>
        <v>391795.2</v>
      </c>
      <c r="Y368" s="3"/>
      <c r="Z368" s="68">
        <v>138.0</v>
      </c>
      <c r="AA368" s="69">
        <v>1.0</v>
      </c>
      <c r="AB368" s="18" t="s">
        <v>1065</v>
      </c>
      <c r="AC368" s="68">
        <v>138.0</v>
      </c>
      <c r="AD368" s="69">
        <v>1.0</v>
      </c>
      <c r="AE368" s="69">
        <v>30.0</v>
      </c>
      <c r="AF368" s="70" t="s">
        <v>1637</v>
      </c>
      <c r="AG368" s="69">
        <v>671.0</v>
      </c>
      <c r="AH368" s="69">
        <v>68.0</v>
      </c>
      <c r="AI368" s="69">
        <v>28.0</v>
      </c>
      <c r="AJ368" s="29">
        <f t="shared" si="20"/>
        <v>82</v>
      </c>
      <c r="AK368" s="76">
        <f t="shared" si="21"/>
        <v>0.1222056632</v>
      </c>
      <c r="AL368" s="29">
        <f t="shared" si="22"/>
        <v>82</v>
      </c>
      <c r="AM368" s="71">
        <f t="shared" si="23"/>
        <v>0.1222</v>
      </c>
      <c r="AN368" s="71">
        <f t="shared" si="24"/>
        <v>0.1528</v>
      </c>
      <c r="AO368" s="72">
        <f t="shared" si="25"/>
        <v>7.52</v>
      </c>
      <c r="AP368" s="73">
        <f t="shared" si="26"/>
        <v>43074.56</v>
      </c>
      <c r="AQ368" s="3">
        <f t="shared" si="27"/>
        <v>64.19457526</v>
      </c>
      <c r="AR368" s="18"/>
      <c r="AS368" s="18"/>
    </row>
    <row r="369" ht="14.25" customHeight="1">
      <c r="A369" s="68">
        <v>138.0</v>
      </c>
      <c r="B369" s="69">
        <v>1.0</v>
      </c>
      <c r="C369" s="18" t="s">
        <v>1065</v>
      </c>
      <c r="D369" s="68">
        <v>138.0</v>
      </c>
      <c r="E369" s="69">
        <v>1.0</v>
      </c>
      <c r="F369" s="69">
        <v>44.0</v>
      </c>
      <c r="G369" s="70" t="s">
        <v>1638</v>
      </c>
      <c r="H369" s="69">
        <v>132.0</v>
      </c>
      <c r="I369" s="69">
        <v>23.0</v>
      </c>
      <c r="J369" s="69">
        <v>5.0</v>
      </c>
      <c r="K369" s="29">
        <f t="shared" si="13"/>
        <v>25.5</v>
      </c>
      <c r="L369" s="71">
        <f t="shared" si="14"/>
        <v>0.1932</v>
      </c>
      <c r="M369" s="71">
        <f t="shared" si="15"/>
        <v>0.2415</v>
      </c>
      <c r="N369" s="72">
        <f t="shared" si="16"/>
        <v>3.69</v>
      </c>
      <c r="O369" s="8">
        <f t="shared" si="17"/>
        <v>21136.32</v>
      </c>
      <c r="P369" s="73"/>
      <c r="Q369" s="22">
        <v>4001.0</v>
      </c>
      <c r="R369" s="49">
        <v>7.0</v>
      </c>
      <c r="S369" s="74"/>
      <c r="T369" s="75" t="s">
        <v>408</v>
      </c>
      <c r="U369" s="3">
        <f t="shared" ref="U369:W369" si="382">SUMIF($A$13:$A$2340,$Q369,H$13:H$2340)</f>
        <v>208</v>
      </c>
      <c r="V369" s="3">
        <f t="shared" si="382"/>
        <v>28</v>
      </c>
      <c r="W369" s="3">
        <f t="shared" si="382"/>
        <v>16</v>
      </c>
      <c r="X369" s="3">
        <f t="shared" si="19"/>
        <v>26749.76</v>
      </c>
      <c r="Y369" s="3"/>
      <c r="Z369" s="68">
        <v>138.0</v>
      </c>
      <c r="AA369" s="69">
        <v>1.0</v>
      </c>
      <c r="AB369" s="18" t="s">
        <v>1065</v>
      </c>
      <c r="AC369" s="68">
        <v>138.0</v>
      </c>
      <c r="AD369" s="69">
        <v>1.0</v>
      </c>
      <c r="AE369" s="69">
        <v>44.0</v>
      </c>
      <c r="AF369" s="70" t="s">
        <v>1638</v>
      </c>
      <c r="AG369" s="69">
        <v>132.0</v>
      </c>
      <c r="AH369" s="69">
        <v>23.0</v>
      </c>
      <c r="AI369" s="69">
        <v>5.0</v>
      </c>
      <c r="AJ369" s="29">
        <f t="shared" si="20"/>
        <v>25.5</v>
      </c>
      <c r="AK369" s="76">
        <f t="shared" si="21"/>
        <v>0.1931818182</v>
      </c>
      <c r="AL369" s="29">
        <f t="shared" si="22"/>
        <v>25.5</v>
      </c>
      <c r="AM369" s="71">
        <f t="shared" si="23"/>
        <v>0.1932</v>
      </c>
      <c r="AN369" s="71">
        <f t="shared" si="24"/>
        <v>0.2415</v>
      </c>
      <c r="AO369" s="72">
        <f t="shared" si="25"/>
        <v>3.69</v>
      </c>
      <c r="AP369" s="73">
        <f t="shared" si="26"/>
        <v>21136.32</v>
      </c>
      <c r="AQ369" s="3">
        <f t="shared" si="27"/>
        <v>160.1236364</v>
      </c>
      <c r="AR369" s="18"/>
      <c r="AS369" s="18"/>
    </row>
    <row r="370" ht="14.25" customHeight="1">
      <c r="A370" s="68">
        <v>138.0</v>
      </c>
      <c r="B370" s="69">
        <v>1.0</v>
      </c>
      <c r="C370" s="18" t="s">
        <v>1065</v>
      </c>
      <c r="D370" s="68">
        <v>138.0</v>
      </c>
      <c r="E370" s="69">
        <v>1.0</v>
      </c>
      <c r="F370" s="69">
        <v>45.0</v>
      </c>
      <c r="G370" s="70" t="s">
        <v>1639</v>
      </c>
      <c r="H370" s="69">
        <v>730.0</v>
      </c>
      <c r="I370" s="69">
        <v>119.0</v>
      </c>
      <c r="J370" s="69">
        <v>39.0</v>
      </c>
      <c r="K370" s="29">
        <f t="shared" si="13"/>
        <v>138.5</v>
      </c>
      <c r="L370" s="71">
        <f t="shared" si="14"/>
        <v>0.1897</v>
      </c>
      <c r="M370" s="71">
        <f t="shared" si="15"/>
        <v>0.2371</v>
      </c>
      <c r="N370" s="72">
        <f t="shared" si="16"/>
        <v>19.7</v>
      </c>
      <c r="O370" s="8">
        <f t="shared" si="17"/>
        <v>112841.6</v>
      </c>
      <c r="P370" s="73"/>
      <c r="Q370" s="22">
        <v>4002.0</v>
      </c>
      <c r="R370" s="49">
        <v>7.0</v>
      </c>
      <c r="S370" s="74"/>
      <c r="T370" s="75" t="s">
        <v>1640</v>
      </c>
      <c r="U370" s="3">
        <f t="shared" ref="U370:W370" si="383">SUMIF($A$13:$A$2340,$Q370,H$13:H$2340)</f>
        <v>0</v>
      </c>
      <c r="V370" s="3">
        <f t="shared" si="383"/>
        <v>0</v>
      </c>
      <c r="W370" s="3">
        <f t="shared" si="383"/>
        <v>0</v>
      </c>
      <c r="X370" s="3">
        <f t="shared" si="19"/>
        <v>0</v>
      </c>
      <c r="Y370" s="3"/>
      <c r="Z370" s="68">
        <v>138.0</v>
      </c>
      <c r="AA370" s="69">
        <v>1.0</v>
      </c>
      <c r="AB370" s="18" t="s">
        <v>1065</v>
      </c>
      <c r="AC370" s="68">
        <v>138.0</v>
      </c>
      <c r="AD370" s="69">
        <v>1.0</v>
      </c>
      <c r="AE370" s="69">
        <v>45.0</v>
      </c>
      <c r="AF370" s="70" t="s">
        <v>1639</v>
      </c>
      <c r="AG370" s="69">
        <v>730.0</v>
      </c>
      <c r="AH370" s="69">
        <v>119.0</v>
      </c>
      <c r="AI370" s="69">
        <v>39.0</v>
      </c>
      <c r="AJ370" s="29">
        <f t="shared" si="20"/>
        <v>138.5</v>
      </c>
      <c r="AK370" s="76">
        <f t="shared" si="21"/>
        <v>0.1897260274</v>
      </c>
      <c r="AL370" s="29">
        <f t="shared" si="22"/>
        <v>138.5</v>
      </c>
      <c r="AM370" s="71">
        <f t="shared" si="23"/>
        <v>0.1897</v>
      </c>
      <c r="AN370" s="71">
        <f t="shared" si="24"/>
        <v>0.2371</v>
      </c>
      <c r="AO370" s="72">
        <f t="shared" si="25"/>
        <v>19.7</v>
      </c>
      <c r="AP370" s="73">
        <f t="shared" si="26"/>
        <v>112841.6</v>
      </c>
      <c r="AQ370" s="3">
        <f t="shared" si="27"/>
        <v>154.5775342</v>
      </c>
      <c r="AR370" s="18"/>
      <c r="AS370" s="18"/>
    </row>
    <row r="371" ht="14.25" customHeight="1">
      <c r="A371" s="68">
        <v>138.0</v>
      </c>
      <c r="B371" s="69">
        <v>1.0</v>
      </c>
      <c r="C371" s="18" t="s">
        <v>1065</v>
      </c>
      <c r="D371" s="68">
        <v>138.0</v>
      </c>
      <c r="E371" s="69">
        <v>1.0</v>
      </c>
      <c r="F371" s="69">
        <v>50.0</v>
      </c>
      <c r="G371" s="70" t="s">
        <v>1641</v>
      </c>
      <c r="H371" s="69">
        <v>30.0</v>
      </c>
      <c r="I371" s="69">
        <v>6.0</v>
      </c>
      <c r="J371" s="69">
        <v>0.0</v>
      </c>
      <c r="K371" s="29">
        <f t="shared" si="13"/>
        <v>6</v>
      </c>
      <c r="L371" s="71">
        <f t="shared" si="14"/>
        <v>0.2</v>
      </c>
      <c r="M371" s="71">
        <f t="shared" si="15"/>
        <v>0.25</v>
      </c>
      <c r="N371" s="72">
        <f t="shared" si="16"/>
        <v>0.9</v>
      </c>
      <c r="O371" s="8">
        <f t="shared" si="17"/>
        <v>5155.2</v>
      </c>
      <c r="P371" s="73"/>
      <c r="Q371" s="22">
        <v>4003.0</v>
      </c>
      <c r="R371" s="49">
        <v>7.0</v>
      </c>
      <c r="S371" s="74"/>
      <c r="T371" s="75" t="s">
        <v>409</v>
      </c>
      <c r="U371" s="3">
        <f t="shared" ref="U371:W371" si="384">SUMIF($A$13:$A$2340,$Q371,H$13:H$2340)</f>
        <v>106</v>
      </c>
      <c r="V371" s="3">
        <f t="shared" si="384"/>
        <v>45</v>
      </c>
      <c r="W371" s="3">
        <f t="shared" si="384"/>
        <v>4</v>
      </c>
      <c r="X371" s="3">
        <f t="shared" si="19"/>
        <v>89528.64</v>
      </c>
      <c r="Y371" s="3"/>
      <c r="Z371" s="68">
        <v>138.0</v>
      </c>
      <c r="AA371" s="69">
        <v>1.0</v>
      </c>
      <c r="AB371" s="18" t="s">
        <v>1065</v>
      </c>
      <c r="AC371" s="68">
        <v>138.0</v>
      </c>
      <c r="AD371" s="69">
        <v>1.0</v>
      </c>
      <c r="AE371" s="69">
        <v>50.0</v>
      </c>
      <c r="AF371" s="70" t="s">
        <v>1641</v>
      </c>
      <c r="AG371" s="69">
        <v>30.0</v>
      </c>
      <c r="AH371" s="69">
        <v>6.0</v>
      </c>
      <c r="AI371" s="69">
        <v>0.0</v>
      </c>
      <c r="AJ371" s="29">
        <f t="shared" si="20"/>
        <v>6</v>
      </c>
      <c r="AK371" s="76">
        <f t="shared" si="21"/>
        <v>0.2</v>
      </c>
      <c r="AL371" s="29">
        <f t="shared" si="22"/>
        <v>6</v>
      </c>
      <c r="AM371" s="71">
        <f t="shared" si="23"/>
        <v>0.2</v>
      </c>
      <c r="AN371" s="71">
        <f t="shared" si="24"/>
        <v>0.25</v>
      </c>
      <c r="AO371" s="72">
        <f t="shared" si="25"/>
        <v>0.9</v>
      </c>
      <c r="AP371" s="73">
        <f t="shared" si="26"/>
        <v>5155.2</v>
      </c>
      <c r="AQ371" s="3">
        <f t="shared" si="27"/>
        <v>171.84</v>
      </c>
      <c r="AR371" s="18"/>
      <c r="AS371" s="18"/>
    </row>
    <row r="372" ht="14.25" customHeight="1">
      <c r="A372" s="68">
        <v>138.0</v>
      </c>
      <c r="B372" s="69">
        <v>1.0</v>
      </c>
      <c r="C372" s="18" t="s">
        <v>1065</v>
      </c>
      <c r="D372" s="68">
        <v>138.0</v>
      </c>
      <c r="E372" s="69">
        <v>1.0</v>
      </c>
      <c r="F372" s="69">
        <v>70.0</v>
      </c>
      <c r="G372" s="70" t="s">
        <v>1642</v>
      </c>
      <c r="H372" s="69">
        <v>498.0</v>
      </c>
      <c r="I372" s="69">
        <v>44.0</v>
      </c>
      <c r="J372" s="69">
        <v>2.0</v>
      </c>
      <c r="K372" s="29">
        <f t="shared" si="13"/>
        <v>45</v>
      </c>
      <c r="L372" s="71">
        <f t="shared" si="14"/>
        <v>0.0904</v>
      </c>
      <c r="M372" s="71">
        <f t="shared" si="15"/>
        <v>0.113</v>
      </c>
      <c r="N372" s="72">
        <f t="shared" si="16"/>
        <v>3.05</v>
      </c>
      <c r="O372" s="8">
        <f t="shared" si="17"/>
        <v>17470.4</v>
      </c>
      <c r="P372" s="73"/>
      <c r="Q372" s="22">
        <v>4004.0</v>
      </c>
      <c r="R372" s="49">
        <v>7.0</v>
      </c>
      <c r="S372" s="74"/>
      <c r="T372" s="75" t="s">
        <v>410</v>
      </c>
      <c r="U372" s="3">
        <f t="shared" ref="U372:W372" si="385">SUMIF($A$13:$A$2340,$Q372,H$13:H$2340)</f>
        <v>98</v>
      </c>
      <c r="V372" s="3">
        <f t="shared" si="385"/>
        <v>95</v>
      </c>
      <c r="W372" s="3">
        <f t="shared" si="385"/>
        <v>2</v>
      </c>
      <c r="X372" s="3">
        <f t="shared" si="19"/>
        <v>329932.8</v>
      </c>
      <c r="Y372" s="3"/>
      <c r="Z372" s="68">
        <v>138.0</v>
      </c>
      <c r="AA372" s="69">
        <v>1.0</v>
      </c>
      <c r="AB372" s="18" t="s">
        <v>1065</v>
      </c>
      <c r="AC372" s="68">
        <v>138.0</v>
      </c>
      <c r="AD372" s="69">
        <v>1.0</v>
      </c>
      <c r="AE372" s="69">
        <v>70.0</v>
      </c>
      <c r="AF372" s="70" t="s">
        <v>1642</v>
      </c>
      <c r="AG372" s="69">
        <v>498.0</v>
      </c>
      <c r="AH372" s="69">
        <v>44.0</v>
      </c>
      <c r="AI372" s="69">
        <v>2.0</v>
      </c>
      <c r="AJ372" s="29">
        <f t="shared" si="20"/>
        <v>45</v>
      </c>
      <c r="AK372" s="76">
        <f t="shared" si="21"/>
        <v>0.09036144578</v>
      </c>
      <c r="AL372" s="29">
        <f t="shared" si="22"/>
        <v>45</v>
      </c>
      <c r="AM372" s="71">
        <f t="shared" si="23"/>
        <v>0.0904</v>
      </c>
      <c r="AN372" s="71">
        <f t="shared" si="24"/>
        <v>0.113</v>
      </c>
      <c r="AO372" s="72">
        <f t="shared" si="25"/>
        <v>3.05</v>
      </c>
      <c r="AP372" s="73">
        <f t="shared" si="26"/>
        <v>17470.4</v>
      </c>
      <c r="AQ372" s="3">
        <f t="shared" si="27"/>
        <v>35.0811245</v>
      </c>
      <c r="AR372" s="18"/>
      <c r="AS372" s="18"/>
    </row>
    <row r="373" ht="14.25" customHeight="1">
      <c r="A373" s="68">
        <v>139.0</v>
      </c>
      <c r="B373" s="69">
        <v>1.0</v>
      </c>
      <c r="C373" s="18" t="s">
        <v>1067</v>
      </c>
      <c r="D373" s="68">
        <v>139.0</v>
      </c>
      <c r="E373" s="69">
        <v>1.0</v>
      </c>
      <c r="F373" s="69">
        <v>10.0</v>
      </c>
      <c r="G373" s="70" t="s">
        <v>1643</v>
      </c>
      <c r="H373" s="69">
        <v>479.0</v>
      </c>
      <c r="I373" s="69">
        <v>106.0</v>
      </c>
      <c r="J373" s="69">
        <v>31.0</v>
      </c>
      <c r="K373" s="29">
        <f t="shared" si="13"/>
        <v>121.5</v>
      </c>
      <c r="L373" s="71">
        <f t="shared" si="14"/>
        <v>0.2537</v>
      </c>
      <c r="M373" s="71">
        <f t="shared" si="15"/>
        <v>0.3171</v>
      </c>
      <c r="N373" s="72">
        <f t="shared" si="16"/>
        <v>23.12</v>
      </c>
      <c r="O373" s="8">
        <f t="shared" si="17"/>
        <v>132431.36</v>
      </c>
      <c r="P373" s="73"/>
      <c r="Q373" s="22">
        <v>4005.0</v>
      </c>
      <c r="R373" s="49">
        <v>7.0</v>
      </c>
      <c r="S373" s="74"/>
      <c r="T373" s="75" t="s">
        <v>1644</v>
      </c>
      <c r="U373" s="3">
        <f t="shared" ref="U373:W373" si="386">SUMIF($A$13:$A$2340,$Q373,H$13:H$2340)</f>
        <v>111</v>
      </c>
      <c r="V373" s="3">
        <f t="shared" si="386"/>
        <v>52</v>
      </c>
      <c r="W373" s="3">
        <f t="shared" si="386"/>
        <v>8</v>
      </c>
      <c r="X373" s="3">
        <f t="shared" si="19"/>
        <v>121376.32</v>
      </c>
      <c r="Y373" s="3"/>
      <c r="Z373" s="68">
        <v>139.0</v>
      </c>
      <c r="AA373" s="69">
        <v>1.0</v>
      </c>
      <c r="AB373" s="18" t="s">
        <v>1067</v>
      </c>
      <c r="AC373" s="68">
        <v>139.0</v>
      </c>
      <c r="AD373" s="69">
        <v>1.0</v>
      </c>
      <c r="AE373" s="69">
        <v>10.0</v>
      </c>
      <c r="AF373" s="70" t="s">
        <v>1643</v>
      </c>
      <c r="AG373" s="69">
        <v>479.0</v>
      </c>
      <c r="AH373" s="69">
        <v>106.0</v>
      </c>
      <c r="AI373" s="69">
        <v>31.0</v>
      </c>
      <c r="AJ373" s="29">
        <f t="shared" si="20"/>
        <v>121.5</v>
      </c>
      <c r="AK373" s="76">
        <f t="shared" si="21"/>
        <v>0.2536534447</v>
      </c>
      <c r="AL373" s="29">
        <f t="shared" si="22"/>
        <v>121.5</v>
      </c>
      <c r="AM373" s="71">
        <f t="shared" si="23"/>
        <v>0.2537</v>
      </c>
      <c r="AN373" s="71">
        <f t="shared" si="24"/>
        <v>0.3171</v>
      </c>
      <c r="AO373" s="72">
        <f t="shared" si="25"/>
        <v>23.12</v>
      </c>
      <c r="AP373" s="73">
        <f t="shared" si="26"/>
        <v>132431.36</v>
      </c>
      <c r="AQ373" s="3">
        <f t="shared" si="27"/>
        <v>276.4746555</v>
      </c>
      <c r="AR373" s="18"/>
      <c r="AS373" s="18"/>
    </row>
    <row r="374" ht="14.25" customHeight="1">
      <c r="A374" s="68">
        <v>139.0</v>
      </c>
      <c r="B374" s="69">
        <v>1.0</v>
      </c>
      <c r="C374" s="18" t="s">
        <v>1067</v>
      </c>
      <c r="D374" s="68">
        <v>139.0</v>
      </c>
      <c r="E374" s="69">
        <v>1.0</v>
      </c>
      <c r="F374" s="69">
        <v>20.0</v>
      </c>
      <c r="G374" s="70" t="s">
        <v>1645</v>
      </c>
      <c r="H374" s="69">
        <v>399.0</v>
      </c>
      <c r="I374" s="69">
        <v>74.0</v>
      </c>
      <c r="J374" s="69">
        <v>19.0</v>
      </c>
      <c r="K374" s="29">
        <f t="shared" si="13"/>
        <v>83.5</v>
      </c>
      <c r="L374" s="71">
        <f t="shared" si="14"/>
        <v>0.2093</v>
      </c>
      <c r="M374" s="71">
        <f t="shared" si="15"/>
        <v>0.2616</v>
      </c>
      <c r="N374" s="72">
        <f t="shared" si="16"/>
        <v>13.11</v>
      </c>
      <c r="O374" s="8">
        <f t="shared" si="17"/>
        <v>75094.08</v>
      </c>
      <c r="P374" s="73"/>
      <c r="Q374" s="22">
        <v>4006.0</v>
      </c>
      <c r="R374" s="49">
        <v>7.0</v>
      </c>
      <c r="S374" s="74"/>
      <c r="T374" s="75" t="s">
        <v>1646</v>
      </c>
      <c r="U374" s="3">
        <f t="shared" ref="U374:W374" si="387">SUMIF($A$13:$A$2340,$Q374,H$13:H$2340)</f>
        <v>0</v>
      </c>
      <c r="V374" s="3">
        <f t="shared" si="387"/>
        <v>0</v>
      </c>
      <c r="W374" s="3">
        <f t="shared" si="387"/>
        <v>0</v>
      </c>
      <c r="X374" s="3">
        <f t="shared" si="19"/>
        <v>0</v>
      </c>
      <c r="Y374" s="3"/>
      <c r="Z374" s="68">
        <v>139.0</v>
      </c>
      <c r="AA374" s="69">
        <v>1.0</v>
      </c>
      <c r="AB374" s="18" t="s">
        <v>1067</v>
      </c>
      <c r="AC374" s="68">
        <v>139.0</v>
      </c>
      <c r="AD374" s="69">
        <v>1.0</v>
      </c>
      <c r="AE374" s="69">
        <v>20.0</v>
      </c>
      <c r="AF374" s="70" t="s">
        <v>1645</v>
      </c>
      <c r="AG374" s="69">
        <v>399.0</v>
      </c>
      <c r="AH374" s="69">
        <v>74.0</v>
      </c>
      <c r="AI374" s="69">
        <v>19.0</v>
      </c>
      <c r="AJ374" s="29">
        <f t="shared" si="20"/>
        <v>83.5</v>
      </c>
      <c r="AK374" s="76">
        <f t="shared" si="21"/>
        <v>0.209273183</v>
      </c>
      <c r="AL374" s="29">
        <f t="shared" si="22"/>
        <v>83.5</v>
      </c>
      <c r="AM374" s="71">
        <f t="shared" si="23"/>
        <v>0.2093</v>
      </c>
      <c r="AN374" s="71">
        <f t="shared" si="24"/>
        <v>0.2616</v>
      </c>
      <c r="AO374" s="72">
        <f t="shared" si="25"/>
        <v>13.11</v>
      </c>
      <c r="AP374" s="73">
        <f t="shared" si="26"/>
        <v>75094.08</v>
      </c>
      <c r="AQ374" s="3">
        <f t="shared" si="27"/>
        <v>188.2057143</v>
      </c>
      <c r="AR374" s="18"/>
      <c r="AS374" s="18"/>
    </row>
    <row r="375" ht="14.25" customHeight="1">
      <c r="A375" s="68">
        <v>146.0</v>
      </c>
      <c r="B375" s="69">
        <v>1.0</v>
      </c>
      <c r="C375" s="18" t="s">
        <v>1069</v>
      </c>
      <c r="D375" s="68">
        <v>146.0</v>
      </c>
      <c r="E375" s="69">
        <v>1.0</v>
      </c>
      <c r="F375" s="69">
        <v>10.0</v>
      </c>
      <c r="G375" s="70" t="s">
        <v>1647</v>
      </c>
      <c r="H375" s="69">
        <v>493.0</v>
      </c>
      <c r="I375" s="69">
        <v>55.0</v>
      </c>
      <c r="J375" s="69">
        <v>29.0</v>
      </c>
      <c r="K375" s="29">
        <f t="shared" si="13"/>
        <v>69.5</v>
      </c>
      <c r="L375" s="71">
        <f t="shared" si="14"/>
        <v>0.141</v>
      </c>
      <c r="M375" s="71">
        <f t="shared" si="15"/>
        <v>0.1763</v>
      </c>
      <c r="N375" s="72">
        <f t="shared" si="16"/>
        <v>7.35</v>
      </c>
      <c r="O375" s="8">
        <f t="shared" si="17"/>
        <v>42100.8</v>
      </c>
      <c r="P375" s="73"/>
      <c r="Q375" s="22">
        <v>4007.0</v>
      </c>
      <c r="R375" s="49">
        <v>7.0</v>
      </c>
      <c r="S375" s="74"/>
      <c r="T375" s="75" t="s">
        <v>412</v>
      </c>
      <c r="U375" s="3">
        <f t="shared" ref="U375:W375" si="388">SUMIF($A$13:$A$2340,$Q375,H$13:H$2340)</f>
        <v>218</v>
      </c>
      <c r="V375" s="3">
        <f t="shared" si="388"/>
        <v>28</v>
      </c>
      <c r="W375" s="3">
        <f t="shared" si="388"/>
        <v>6</v>
      </c>
      <c r="X375" s="3">
        <f t="shared" si="19"/>
        <v>18959.68</v>
      </c>
      <c r="Y375" s="3"/>
      <c r="Z375" s="68">
        <v>146.0</v>
      </c>
      <c r="AA375" s="69">
        <v>1.0</v>
      </c>
      <c r="AB375" s="18" t="s">
        <v>1069</v>
      </c>
      <c r="AC375" s="68">
        <v>146.0</v>
      </c>
      <c r="AD375" s="69">
        <v>1.0</v>
      </c>
      <c r="AE375" s="69">
        <v>10.0</v>
      </c>
      <c r="AF375" s="70" t="s">
        <v>1647</v>
      </c>
      <c r="AG375" s="69">
        <v>493.0</v>
      </c>
      <c r="AH375" s="69">
        <v>55.0</v>
      </c>
      <c r="AI375" s="69">
        <v>29.0</v>
      </c>
      <c r="AJ375" s="29">
        <f t="shared" si="20"/>
        <v>69.5</v>
      </c>
      <c r="AK375" s="76">
        <f t="shared" si="21"/>
        <v>0.1409736308</v>
      </c>
      <c r="AL375" s="29">
        <f t="shared" si="22"/>
        <v>69.5</v>
      </c>
      <c r="AM375" s="71">
        <f t="shared" si="23"/>
        <v>0.141</v>
      </c>
      <c r="AN375" s="71">
        <f t="shared" si="24"/>
        <v>0.1763</v>
      </c>
      <c r="AO375" s="72">
        <f t="shared" si="25"/>
        <v>7.35</v>
      </c>
      <c r="AP375" s="73">
        <f t="shared" si="26"/>
        <v>42100.8</v>
      </c>
      <c r="AQ375" s="3">
        <f t="shared" si="27"/>
        <v>85.39716024</v>
      </c>
      <c r="AR375" s="18"/>
      <c r="AS375" s="18"/>
    </row>
    <row r="376" ht="14.25" customHeight="1">
      <c r="A376" s="68">
        <v>146.0</v>
      </c>
      <c r="B376" s="69">
        <v>1.0</v>
      </c>
      <c r="C376" s="18" t="s">
        <v>1069</v>
      </c>
      <c r="D376" s="68">
        <v>146.0</v>
      </c>
      <c r="E376" s="69">
        <v>1.0</v>
      </c>
      <c r="F376" s="69">
        <v>40.0</v>
      </c>
      <c r="G376" s="70" t="s">
        <v>1648</v>
      </c>
      <c r="H376" s="69">
        <v>405.0</v>
      </c>
      <c r="I376" s="69">
        <v>43.0</v>
      </c>
      <c r="J376" s="69">
        <v>16.0</v>
      </c>
      <c r="K376" s="29">
        <f t="shared" si="13"/>
        <v>51</v>
      </c>
      <c r="L376" s="71">
        <f t="shared" si="14"/>
        <v>0.1259</v>
      </c>
      <c r="M376" s="71">
        <f t="shared" si="15"/>
        <v>0.1574</v>
      </c>
      <c r="N376" s="72">
        <f t="shared" si="16"/>
        <v>4.82</v>
      </c>
      <c r="O376" s="8">
        <f t="shared" si="17"/>
        <v>27608.96</v>
      </c>
      <c r="P376" s="73"/>
      <c r="Q376" s="22">
        <v>4008.0</v>
      </c>
      <c r="R376" s="49">
        <v>7.0</v>
      </c>
      <c r="S376" s="74"/>
      <c r="T376" s="75" t="s">
        <v>413</v>
      </c>
      <c r="U376" s="3">
        <f t="shared" ref="U376:W376" si="389">SUMIF($A$13:$A$2340,$Q376,H$13:H$2340)</f>
        <v>668</v>
      </c>
      <c r="V376" s="3">
        <f t="shared" si="389"/>
        <v>58</v>
      </c>
      <c r="W376" s="3">
        <f t="shared" si="389"/>
        <v>35</v>
      </c>
      <c r="X376" s="3">
        <f t="shared" si="19"/>
        <v>36716.48</v>
      </c>
      <c r="Y376" s="3"/>
      <c r="Z376" s="68">
        <v>146.0</v>
      </c>
      <c r="AA376" s="69">
        <v>1.0</v>
      </c>
      <c r="AB376" s="18" t="s">
        <v>1069</v>
      </c>
      <c r="AC376" s="68">
        <v>146.0</v>
      </c>
      <c r="AD376" s="69">
        <v>1.0</v>
      </c>
      <c r="AE376" s="69">
        <v>40.0</v>
      </c>
      <c r="AF376" s="70" t="s">
        <v>1648</v>
      </c>
      <c r="AG376" s="69">
        <v>405.0</v>
      </c>
      <c r="AH376" s="69">
        <v>43.0</v>
      </c>
      <c r="AI376" s="69">
        <v>16.0</v>
      </c>
      <c r="AJ376" s="29">
        <f t="shared" si="20"/>
        <v>51</v>
      </c>
      <c r="AK376" s="76">
        <f t="shared" si="21"/>
        <v>0.1259259259</v>
      </c>
      <c r="AL376" s="29">
        <f t="shared" si="22"/>
        <v>51</v>
      </c>
      <c r="AM376" s="71">
        <f t="shared" si="23"/>
        <v>0.1259</v>
      </c>
      <c r="AN376" s="71">
        <f t="shared" si="24"/>
        <v>0.1574</v>
      </c>
      <c r="AO376" s="72">
        <f t="shared" si="25"/>
        <v>4.82</v>
      </c>
      <c r="AP376" s="73">
        <f t="shared" si="26"/>
        <v>27608.96</v>
      </c>
      <c r="AQ376" s="3">
        <f t="shared" si="27"/>
        <v>68.1702716</v>
      </c>
      <c r="AR376" s="18"/>
      <c r="AS376" s="18"/>
    </row>
    <row r="377" ht="14.25" customHeight="1">
      <c r="A377" s="68">
        <v>150.0</v>
      </c>
      <c r="B377" s="69">
        <v>1.0</v>
      </c>
      <c r="C377" s="18" t="s">
        <v>1071</v>
      </c>
      <c r="D377" s="68">
        <v>150.0</v>
      </c>
      <c r="E377" s="69">
        <v>1.0</v>
      </c>
      <c r="F377" s="69">
        <v>10.0</v>
      </c>
      <c r="G377" s="70" t="s">
        <v>1649</v>
      </c>
      <c r="H377" s="69">
        <v>553.0</v>
      </c>
      <c r="I377" s="69">
        <v>62.0</v>
      </c>
      <c r="J377" s="69">
        <v>22.0</v>
      </c>
      <c r="K377" s="29">
        <f t="shared" si="13"/>
        <v>73</v>
      </c>
      <c r="L377" s="71">
        <f t="shared" si="14"/>
        <v>0.132</v>
      </c>
      <c r="M377" s="71">
        <f t="shared" si="15"/>
        <v>0.165</v>
      </c>
      <c r="N377" s="72">
        <f t="shared" si="16"/>
        <v>7.23</v>
      </c>
      <c r="O377" s="8">
        <f t="shared" si="17"/>
        <v>41413.44</v>
      </c>
      <c r="P377" s="73"/>
      <c r="Q377" s="22">
        <v>4009.0</v>
      </c>
      <c r="R377" s="49">
        <v>7.0</v>
      </c>
      <c r="S377" s="74"/>
      <c r="T377" s="75" t="s">
        <v>1650</v>
      </c>
      <c r="U377" s="3">
        <f t="shared" ref="U377:W377" si="390">SUMIF($A$13:$A$2340,$Q377,H$13:H$2340)</f>
        <v>0</v>
      </c>
      <c r="V377" s="3">
        <f t="shared" si="390"/>
        <v>0</v>
      </c>
      <c r="W377" s="3">
        <f t="shared" si="390"/>
        <v>0</v>
      </c>
      <c r="X377" s="3">
        <f t="shared" si="19"/>
        <v>0</v>
      </c>
      <c r="Y377" s="3"/>
      <c r="Z377" s="68">
        <v>150.0</v>
      </c>
      <c r="AA377" s="69">
        <v>1.0</v>
      </c>
      <c r="AB377" s="18" t="s">
        <v>1071</v>
      </c>
      <c r="AC377" s="68">
        <v>150.0</v>
      </c>
      <c r="AD377" s="69">
        <v>1.0</v>
      </c>
      <c r="AE377" s="69">
        <v>10.0</v>
      </c>
      <c r="AF377" s="70" t="s">
        <v>1649</v>
      </c>
      <c r="AG377" s="69">
        <v>553.0</v>
      </c>
      <c r="AH377" s="69">
        <v>62.0</v>
      </c>
      <c r="AI377" s="69">
        <v>22.0</v>
      </c>
      <c r="AJ377" s="29">
        <f t="shared" si="20"/>
        <v>73</v>
      </c>
      <c r="AK377" s="76">
        <f t="shared" si="21"/>
        <v>0.1320072333</v>
      </c>
      <c r="AL377" s="29">
        <f t="shared" si="22"/>
        <v>73</v>
      </c>
      <c r="AM377" s="71">
        <f t="shared" si="23"/>
        <v>0.132</v>
      </c>
      <c r="AN377" s="71">
        <f t="shared" si="24"/>
        <v>0.165</v>
      </c>
      <c r="AO377" s="72">
        <f t="shared" si="25"/>
        <v>7.23</v>
      </c>
      <c r="AP377" s="73">
        <f t="shared" si="26"/>
        <v>41413.44</v>
      </c>
      <c r="AQ377" s="3">
        <f t="shared" si="27"/>
        <v>74.88867993</v>
      </c>
      <c r="AR377" s="18"/>
      <c r="AS377" s="18"/>
    </row>
    <row r="378" ht="14.25" customHeight="1">
      <c r="A378" s="68">
        <v>150.0</v>
      </c>
      <c r="B378" s="69">
        <v>1.0</v>
      </c>
      <c r="C378" s="18" t="s">
        <v>1071</v>
      </c>
      <c r="D378" s="68">
        <v>150.0</v>
      </c>
      <c r="E378" s="69">
        <v>1.0</v>
      </c>
      <c r="F378" s="69">
        <v>11.0</v>
      </c>
      <c r="G378" s="70" t="s">
        <v>1651</v>
      </c>
      <c r="H378" s="69">
        <v>16.0</v>
      </c>
      <c r="I378" s="69">
        <v>0.0</v>
      </c>
      <c r="J378" s="69">
        <v>0.0</v>
      </c>
      <c r="K378" s="29">
        <f t="shared" si="13"/>
        <v>0</v>
      </c>
      <c r="L378" s="71">
        <f t="shared" si="14"/>
        <v>0</v>
      </c>
      <c r="M378" s="71">
        <f t="shared" si="15"/>
        <v>0</v>
      </c>
      <c r="N378" s="72">
        <f t="shared" si="16"/>
        <v>0</v>
      </c>
      <c r="O378" s="8">
        <f t="shared" si="17"/>
        <v>0</v>
      </c>
      <c r="P378" s="73"/>
      <c r="Q378" s="22">
        <v>4010.0</v>
      </c>
      <c r="R378" s="49">
        <v>7.0</v>
      </c>
      <c r="S378" s="74"/>
      <c r="T378" s="75" t="s">
        <v>1652</v>
      </c>
      <c r="U378" s="3">
        <f t="shared" ref="U378:W378" si="391">SUMIF($A$13:$A$2340,$Q378,H$13:H$2340)</f>
        <v>0</v>
      </c>
      <c r="V378" s="3">
        <f t="shared" si="391"/>
        <v>0</v>
      </c>
      <c r="W378" s="3">
        <f t="shared" si="391"/>
        <v>0</v>
      </c>
      <c r="X378" s="3">
        <f t="shared" si="19"/>
        <v>0</v>
      </c>
      <c r="Y378" s="3"/>
      <c r="Z378" s="68">
        <v>150.0</v>
      </c>
      <c r="AA378" s="69">
        <v>1.0</v>
      </c>
      <c r="AB378" s="18" t="s">
        <v>1071</v>
      </c>
      <c r="AC378" s="68">
        <v>150.0</v>
      </c>
      <c r="AD378" s="69">
        <v>1.0</v>
      </c>
      <c r="AE378" s="69">
        <v>11.0</v>
      </c>
      <c r="AF378" s="70" t="s">
        <v>1651</v>
      </c>
      <c r="AG378" s="69">
        <v>16.0</v>
      </c>
      <c r="AH378" s="69">
        <v>0.0</v>
      </c>
      <c r="AI378" s="69">
        <v>0.0</v>
      </c>
      <c r="AJ378" s="29">
        <f t="shared" si="20"/>
        <v>0</v>
      </c>
      <c r="AK378" s="76">
        <f t="shared" si="21"/>
        <v>0</v>
      </c>
      <c r="AL378" s="29">
        <f t="shared" si="22"/>
        <v>0</v>
      </c>
      <c r="AM378" s="71">
        <f t="shared" si="23"/>
        <v>0</v>
      </c>
      <c r="AN378" s="71">
        <f t="shared" si="24"/>
        <v>0</v>
      </c>
      <c r="AO378" s="72">
        <f t="shared" si="25"/>
        <v>0</v>
      </c>
      <c r="AP378" s="73">
        <f t="shared" si="26"/>
        <v>0</v>
      </c>
      <c r="AQ378" s="3">
        <f t="shared" si="27"/>
        <v>0</v>
      </c>
      <c r="AR378" s="18"/>
      <c r="AS378" s="18"/>
    </row>
    <row r="379" ht="14.25" customHeight="1">
      <c r="A379" s="68">
        <v>150.0</v>
      </c>
      <c r="B379" s="69">
        <v>1.0</v>
      </c>
      <c r="C379" s="18" t="s">
        <v>1071</v>
      </c>
      <c r="D379" s="68">
        <v>150.0</v>
      </c>
      <c r="E379" s="69">
        <v>1.0</v>
      </c>
      <c r="F379" s="69">
        <v>20.0</v>
      </c>
      <c r="G379" s="70" t="s">
        <v>1653</v>
      </c>
      <c r="H379" s="69">
        <v>431.0</v>
      </c>
      <c r="I379" s="69">
        <v>27.0</v>
      </c>
      <c r="J379" s="69">
        <v>12.0</v>
      </c>
      <c r="K379" s="29">
        <f t="shared" si="13"/>
        <v>33</v>
      </c>
      <c r="L379" s="71">
        <f t="shared" si="14"/>
        <v>0.0766</v>
      </c>
      <c r="M379" s="71">
        <f t="shared" si="15"/>
        <v>0.0958</v>
      </c>
      <c r="N379" s="72">
        <f t="shared" si="16"/>
        <v>1.9</v>
      </c>
      <c r="O379" s="8">
        <f t="shared" si="17"/>
        <v>10883.2</v>
      </c>
      <c r="P379" s="73"/>
      <c r="Q379" s="22">
        <v>4011.0</v>
      </c>
      <c r="R379" s="49">
        <v>7.0</v>
      </c>
      <c r="S379" s="74"/>
      <c r="T379" s="75" t="s">
        <v>1654</v>
      </c>
      <c r="U379" s="3">
        <f t="shared" ref="U379:W379" si="392">SUMIF($A$13:$A$2340,$Q379,H$13:H$2340)</f>
        <v>916</v>
      </c>
      <c r="V379" s="3">
        <f t="shared" si="392"/>
        <v>427</v>
      </c>
      <c r="W379" s="3">
        <f t="shared" si="392"/>
        <v>129</v>
      </c>
      <c r="X379" s="3">
        <f t="shared" si="19"/>
        <v>1133112.96</v>
      </c>
      <c r="Y379" s="3"/>
      <c r="Z379" s="68">
        <v>150.0</v>
      </c>
      <c r="AA379" s="69">
        <v>1.0</v>
      </c>
      <c r="AB379" s="18" t="s">
        <v>1071</v>
      </c>
      <c r="AC379" s="68">
        <v>150.0</v>
      </c>
      <c r="AD379" s="69">
        <v>1.0</v>
      </c>
      <c r="AE379" s="69">
        <v>20.0</v>
      </c>
      <c r="AF379" s="70" t="s">
        <v>1653</v>
      </c>
      <c r="AG379" s="69">
        <v>431.0</v>
      </c>
      <c r="AH379" s="69">
        <v>27.0</v>
      </c>
      <c r="AI379" s="69">
        <v>12.0</v>
      </c>
      <c r="AJ379" s="29">
        <f t="shared" si="20"/>
        <v>33</v>
      </c>
      <c r="AK379" s="76">
        <f t="shared" si="21"/>
        <v>0.07656612529</v>
      </c>
      <c r="AL379" s="29">
        <f t="shared" si="22"/>
        <v>33</v>
      </c>
      <c r="AM379" s="71">
        <f t="shared" si="23"/>
        <v>0.0766</v>
      </c>
      <c r="AN379" s="71">
        <f t="shared" si="24"/>
        <v>0.0958</v>
      </c>
      <c r="AO379" s="72">
        <f t="shared" si="25"/>
        <v>1.9</v>
      </c>
      <c r="AP379" s="73">
        <f t="shared" si="26"/>
        <v>10883.2</v>
      </c>
      <c r="AQ379" s="3">
        <f t="shared" si="27"/>
        <v>25.25104408</v>
      </c>
      <c r="AR379" s="18"/>
      <c r="AS379" s="18"/>
    </row>
    <row r="380" ht="14.25" customHeight="1">
      <c r="A380" s="68">
        <v>152.0</v>
      </c>
      <c r="B380" s="69">
        <v>1.0</v>
      </c>
      <c r="C380" s="18" t="s">
        <v>1073</v>
      </c>
      <c r="D380" s="68">
        <v>152.0</v>
      </c>
      <c r="E380" s="69">
        <v>1.0</v>
      </c>
      <c r="F380" s="69">
        <v>6.0</v>
      </c>
      <c r="G380" s="70" t="s">
        <v>1655</v>
      </c>
      <c r="H380" s="69">
        <v>224.0</v>
      </c>
      <c r="I380" s="69">
        <v>72.0</v>
      </c>
      <c r="J380" s="69">
        <v>20.0</v>
      </c>
      <c r="K380" s="29">
        <f t="shared" si="13"/>
        <v>82</v>
      </c>
      <c r="L380" s="71">
        <f t="shared" si="14"/>
        <v>0.3661</v>
      </c>
      <c r="M380" s="71">
        <f t="shared" si="15"/>
        <v>0.4576</v>
      </c>
      <c r="N380" s="72">
        <f t="shared" si="16"/>
        <v>22.51</v>
      </c>
      <c r="O380" s="8">
        <f t="shared" si="17"/>
        <v>128937.28</v>
      </c>
      <c r="P380" s="73"/>
      <c r="Q380" s="22">
        <v>4012.0</v>
      </c>
      <c r="R380" s="49">
        <v>7.0</v>
      </c>
      <c r="S380" s="74"/>
      <c r="T380" s="75" t="s">
        <v>1656</v>
      </c>
      <c r="U380" s="3">
        <f t="shared" ref="U380:W380" si="393">SUMIF($A$13:$A$2340,$Q380,H$13:H$2340)</f>
        <v>0</v>
      </c>
      <c r="V380" s="3">
        <f t="shared" si="393"/>
        <v>0</v>
      </c>
      <c r="W380" s="3">
        <f t="shared" si="393"/>
        <v>0</v>
      </c>
      <c r="X380" s="3">
        <f t="shared" si="19"/>
        <v>0</v>
      </c>
      <c r="Y380" s="3"/>
      <c r="Z380" s="68">
        <v>152.0</v>
      </c>
      <c r="AA380" s="69">
        <v>1.0</v>
      </c>
      <c r="AB380" s="18" t="s">
        <v>1073</v>
      </c>
      <c r="AC380" s="68">
        <v>152.0</v>
      </c>
      <c r="AD380" s="69">
        <v>1.0</v>
      </c>
      <c r="AE380" s="69">
        <v>6.0</v>
      </c>
      <c r="AF380" s="70" t="s">
        <v>1655</v>
      </c>
      <c r="AG380" s="69">
        <v>224.0</v>
      </c>
      <c r="AH380" s="69">
        <v>72.0</v>
      </c>
      <c r="AI380" s="69">
        <v>20.0</v>
      </c>
      <c r="AJ380" s="29">
        <f t="shared" si="20"/>
        <v>82</v>
      </c>
      <c r="AK380" s="76">
        <f t="shared" si="21"/>
        <v>0.3660714286</v>
      </c>
      <c r="AL380" s="29">
        <f t="shared" si="22"/>
        <v>82</v>
      </c>
      <c r="AM380" s="71">
        <f t="shared" si="23"/>
        <v>0.3661</v>
      </c>
      <c r="AN380" s="71">
        <f t="shared" si="24"/>
        <v>0.4576</v>
      </c>
      <c r="AO380" s="72">
        <f t="shared" si="25"/>
        <v>22.51</v>
      </c>
      <c r="AP380" s="73">
        <f t="shared" si="26"/>
        <v>128937.28</v>
      </c>
      <c r="AQ380" s="3">
        <f t="shared" si="27"/>
        <v>575.6128571</v>
      </c>
      <c r="AR380" s="18"/>
      <c r="AS380" s="18"/>
    </row>
    <row r="381" ht="14.25" customHeight="1">
      <c r="A381" s="68">
        <v>152.0</v>
      </c>
      <c r="B381" s="69">
        <v>1.0</v>
      </c>
      <c r="C381" s="18" t="s">
        <v>1073</v>
      </c>
      <c r="D381" s="68">
        <v>152.0</v>
      </c>
      <c r="E381" s="69">
        <v>1.0</v>
      </c>
      <c r="F381" s="69">
        <v>185.0</v>
      </c>
      <c r="G381" s="70" t="s">
        <v>1657</v>
      </c>
      <c r="H381" s="69">
        <v>716.0</v>
      </c>
      <c r="I381" s="69">
        <v>247.0</v>
      </c>
      <c r="J381" s="69">
        <v>22.0</v>
      </c>
      <c r="K381" s="29">
        <f t="shared" si="13"/>
        <v>258</v>
      </c>
      <c r="L381" s="71">
        <f t="shared" si="14"/>
        <v>0.3603</v>
      </c>
      <c r="M381" s="71">
        <f t="shared" si="15"/>
        <v>0.4504</v>
      </c>
      <c r="N381" s="72">
        <f t="shared" si="16"/>
        <v>69.72</v>
      </c>
      <c r="O381" s="8">
        <f t="shared" si="17"/>
        <v>399356.16</v>
      </c>
      <c r="P381" s="73"/>
      <c r="Q381" s="22">
        <v>4013.0</v>
      </c>
      <c r="R381" s="49">
        <v>7.0</v>
      </c>
      <c r="S381" s="74"/>
      <c r="T381" s="75" t="s">
        <v>1658</v>
      </c>
      <c r="U381" s="3">
        <f t="shared" ref="U381:W381" si="394">SUMIF($A$13:$A$2340,$Q381,H$13:H$2340)</f>
        <v>0</v>
      </c>
      <c r="V381" s="3">
        <f t="shared" si="394"/>
        <v>0</v>
      </c>
      <c r="W381" s="3">
        <f t="shared" si="394"/>
        <v>0</v>
      </c>
      <c r="X381" s="3">
        <f t="shared" si="19"/>
        <v>0</v>
      </c>
      <c r="Y381" s="3"/>
      <c r="Z381" s="68">
        <v>152.0</v>
      </c>
      <c r="AA381" s="69">
        <v>1.0</v>
      </c>
      <c r="AB381" s="18" t="s">
        <v>1073</v>
      </c>
      <c r="AC381" s="68">
        <v>152.0</v>
      </c>
      <c r="AD381" s="69">
        <v>1.0</v>
      </c>
      <c r="AE381" s="69">
        <v>185.0</v>
      </c>
      <c r="AF381" s="70" t="s">
        <v>1657</v>
      </c>
      <c r="AG381" s="69">
        <v>716.0</v>
      </c>
      <c r="AH381" s="69">
        <v>247.0</v>
      </c>
      <c r="AI381" s="69">
        <v>22.0</v>
      </c>
      <c r="AJ381" s="29">
        <f t="shared" si="20"/>
        <v>258</v>
      </c>
      <c r="AK381" s="76">
        <f t="shared" si="21"/>
        <v>0.3603351955</v>
      </c>
      <c r="AL381" s="29">
        <f t="shared" si="22"/>
        <v>258</v>
      </c>
      <c r="AM381" s="71">
        <f t="shared" si="23"/>
        <v>0.3603</v>
      </c>
      <c r="AN381" s="71">
        <f t="shared" si="24"/>
        <v>0.4504</v>
      </c>
      <c r="AO381" s="72">
        <f t="shared" si="25"/>
        <v>69.72</v>
      </c>
      <c r="AP381" s="73">
        <f t="shared" si="26"/>
        <v>399356.16</v>
      </c>
      <c r="AQ381" s="3">
        <f t="shared" si="27"/>
        <v>557.76</v>
      </c>
      <c r="AR381" s="18"/>
      <c r="AS381" s="18"/>
    </row>
    <row r="382" ht="14.25" customHeight="1">
      <c r="A382" s="68">
        <v>152.0</v>
      </c>
      <c r="B382" s="69">
        <v>1.0</v>
      </c>
      <c r="C382" s="18" t="s">
        <v>1073</v>
      </c>
      <c r="D382" s="68">
        <v>152.0</v>
      </c>
      <c r="E382" s="69">
        <v>1.0</v>
      </c>
      <c r="F382" s="69">
        <v>187.0</v>
      </c>
      <c r="G382" s="70" t="s">
        <v>1659</v>
      </c>
      <c r="H382" s="69">
        <v>638.0</v>
      </c>
      <c r="I382" s="69">
        <v>292.0</v>
      </c>
      <c r="J382" s="69">
        <v>26.0</v>
      </c>
      <c r="K382" s="29">
        <f t="shared" si="13"/>
        <v>305</v>
      </c>
      <c r="L382" s="71">
        <f t="shared" si="14"/>
        <v>0.4781</v>
      </c>
      <c r="M382" s="71">
        <f t="shared" si="15"/>
        <v>0.5976</v>
      </c>
      <c r="N382" s="72">
        <f t="shared" si="16"/>
        <v>109.36</v>
      </c>
      <c r="O382" s="8">
        <f t="shared" si="17"/>
        <v>626414.08</v>
      </c>
      <c r="P382" s="73"/>
      <c r="Q382" s="22">
        <v>4014.0</v>
      </c>
      <c r="R382" s="49">
        <v>7.0</v>
      </c>
      <c r="S382" s="74"/>
      <c r="T382" s="75" t="s">
        <v>1660</v>
      </c>
      <c r="U382" s="3">
        <f t="shared" ref="U382:W382" si="395">SUMIF($A$13:$A$2340,$Q382,H$13:H$2340)</f>
        <v>0</v>
      </c>
      <c r="V382" s="3">
        <f t="shared" si="395"/>
        <v>0</v>
      </c>
      <c r="W382" s="3">
        <f t="shared" si="395"/>
        <v>0</v>
      </c>
      <c r="X382" s="3">
        <f t="shared" si="19"/>
        <v>0</v>
      </c>
      <c r="Y382" s="3"/>
      <c r="Z382" s="68">
        <v>152.0</v>
      </c>
      <c r="AA382" s="69">
        <v>1.0</v>
      </c>
      <c r="AB382" s="18" t="s">
        <v>1073</v>
      </c>
      <c r="AC382" s="68">
        <v>152.0</v>
      </c>
      <c r="AD382" s="69">
        <v>1.0</v>
      </c>
      <c r="AE382" s="69">
        <v>187.0</v>
      </c>
      <c r="AF382" s="70" t="s">
        <v>1659</v>
      </c>
      <c r="AG382" s="69">
        <v>638.0</v>
      </c>
      <c r="AH382" s="69">
        <v>292.0</v>
      </c>
      <c r="AI382" s="69">
        <v>26.0</v>
      </c>
      <c r="AJ382" s="29">
        <f t="shared" si="20"/>
        <v>305</v>
      </c>
      <c r="AK382" s="76">
        <f t="shared" si="21"/>
        <v>0.4780564263</v>
      </c>
      <c r="AL382" s="29">
        <f t="shared" si="22"/>
        <v>305</v>
      </c>
      <c r="AM382" s="71">
        <f t="shared" si="23"/>
        <v>0.4781</v>
      </c>
      <c r="AN382" s="71">
        <f t="shared" si="24"/>
        <v>0.5976</v>
      </c>
      <c r="AO382" s="72">
        <f t="shared" si="25"/>
        <v>109.36</v>
      </c>
      <c r="AP382" s="73">
        <f t="shared" si="26"/>
        <v>626414.08</v>
      </c>
      <c r="AQ382" s="3">
        <f t="shared" si="27"/>
        <v>981.8402508</v>
      </c>
      <c r="AR382" s="18"/>
      <c r="AS382" s="18"/>
    </row>
    <row r="383" ht="14.25" customHeight="1">
      <c r="A383" s="68">
        <v>152.0</v>
      </c>
      <c r="B383" s="69">
        <v>1.0</v>
      </c>
      <c r="C383" s="18" t="s">
        <v>1073</v>
      </c>
      <c r="D383" s="68">
        <v>152.0</v>
      </c>
      <c r="E383" s="69">
        <v>1.0</v>
      </c>
      <c r="F383" s="69">
        <v>188.0</v>
      </c>
      <c r="G383" s="70" t="s">
        <v>1661</v>
      </c>
      <c r="H383" s="69">
        <v>610.0</v>
      </c>
      <c r="I383" s="69">
        <v>138.0</v>
      </c>
      <c r="J383" s="69">
        <v>32.0</v>
      </c>
      <c r="K383" s="29">
        <f t="shared" si="13"/>
        <v>154</v>
      </c>
      <c r="L383" s="71">
        <f t="shared" si="14"/>
        <v>0.2525</v>
      </c>
      <c r="M383" s="71">
        <f t="shared" si="15"/>
        <v>0.3156</v>
      </c>
      <c r="N383" s="72">
        <f t="shared" si="16"/>
        <v>29.16</v>
      </c>
      <c r="O383" s="8">
        <f t="shared" si="17"/>
        <v>167028.48</v>
      </c>
      <c r="P383" s="73"/>
      <c r="Q383" s="22">
        <v>4015.0</v>
      </c>
      <c r="R383" s="49">
        <v>7.0</v>
      </c>
      <c r="S383" s="74"/>
      <c r="T383" s="75" t="s">
        <v>415</v>
      </c>
      <c r="U383" s="3">
        <f t="shared" ref="U383:W383" si="396">SUMIF($A$13:$A$2340,$Q383,H$13:H$2340)</f>
        <v>813</v>
      </c>
      <c r="V383" s="3">
        <f t="shared" si="396"/>
        <v>468</v>
      </c>
      <c r="W383" s="3">
        <f t="shared" si="396"/>
        <v>98</v>
      </c>
      <c r="X383" s="3">
        <f t="shared" si="19"/>
        <v>1412925.76</v>
      </c>
      <c r="Y383" s="3"/>
      <c r="Z383" s="68">
        <v>152.0</v>
      </c>
      <c r="AA383" s="69">
        <v>1.0</v>
      </c>
      <c r="AB383" s="18" t="s">
        <v>1073</v>
      </c>
      <c r="AC383" s="68">
        <v>152.0</v>
      </c>
      <c r="AD383" s="69">
        <v>1.0</v>
      </c>
      <c r="AE383" s="69">
        <v>188.0</v>
      </c>
      <c r="AF383" s="70" t="s">
        <v>1661</v>
      </c>
      <c r="AG383" s="69">
        <v>610.0</v>
      </c>
      <c r="AH383" s="69">
        <v>138.0</v>
      </c>
      <c r="AI383" s="69">
        <v>32.0</v>
      </c>
      <c r="AJ383" s="29">
        <f t="shared" si="20"/>
        <v>154</v>
      </c>
      <c r="AK383" s="76">
        <f t="shared" si="21"/>
        <v>0.2524590164</v>
      </c>
      <c r="AL383" s="29">
        <f t="shared" si="22"/>
        <v>154</v>
      </c>
      <c r="AM383" s="71">
        <f t="shared" si="23"/>
        <v>0.2525</v>
      </c>
      <c r="AN383" s="71">
        <f t="shared" si="24"/>
        <v>0.3156</v>
      </c>
      <c r="AO383" s="72">
        <f t="shared" si="25"/>
        <v>29.16</v>
      </c>
      <c r="AP383" s="73">
        <f t="shared" si="26"/>
        <v>167028.48</v>
      </c>
      <c r="AQ383" s="3">
        <f t="shared" si="27"/>
        <v>273.8171803</v>
      </c>
      <c r="AR383" s="18"/>
      <c r="AS383" s="18"/>
    </row>
    <row r="384" ht="14.25" customHeight="1">
      <c r="A384" s="68">
        <v>152.0</v>
      </c>
      <c r="B384" s="69">
        <v>1.0</v>
      </c>
      <c r="C384" s="18" t="s">
        <v>1073</v>
      </c>
      <c r="D384" s="68">
        <v>152.0</v>
      </c>
      <c r="E384" s="69">
        <v>1.0</v>
      </c>
      <c r="F384" s="69">
        <v>189.0</v>
      </c>
      <c r="G384" s="70" t="s">
        <v>1662</v>
      </c>
      <c r="H384" s="69">
        <v>725.0</v>
      </c>
      <c r="I384" s="69">
        <v>231.0</v>
      </c>
      <c r="J384" s="69">
        <v>29.0</v>
      </c>
      <c r="K384" s="29">
        <f t="shared" si="13"/>
        <v>245.5</v>
      </c>
      <c r="L384" s="71">
        <f t="shared" si="14"/>
        <v>0.3386</v>
      </c>
      <c r="M384" s="71">
        <f t="shared" si="15"/>
        <v>0.4233</v>
      </c>
      <c r="N384" s="72">
        <f t="shared" si="16"/>
        <v>62.35</v>
      </c>
      <c r="O384" s="8">
        <f t="shared" si="17"/>
        <v>357140.8</v>
      </c>
      <c r="P384" s="73"/>
      <c r="Q384" s="22">
        <v>4016.0</v>
      </c>
      <c r="R384" s="49">
        <v>7.0</v>
      </c>
      <c r="S384" s="74"/>
      <c r="T384" s="75" t="s">
        <v>416</v>
      </c>
      <c r="U384" s="3">
        <f t="shared" ref="U384:W384" si="397">SUMIF($A$13:$A$2340,$Q384,H$13:H$2340)</f>
        <v>200</v>
      </c>
      <c r="V384" s="3">
        <f t="shared" si="397"/>
        <v>16</v>
      </c>
      <c r="W384" s="3">
        <f t="shared" si="397"/>
        <v>0</v>
      </c>
      <c r="X384" s="3">
        <f t="shared" si="19"/>
        <v>5498.88</v>
      </c>
      <c r="Y384" s="3"/>
      <c r="Z384" s="68">
        <v>152.0</v>
      </c>
      <c r="AA384" s="69">
        <v>1.0</v>
      </c>
      <c r="AB384" s="18" t="s">
        <v>1073</v>
      </c>
      <c r="AC384" s="68">
        <v>152.0</v>
      </c>
      <c r="AD384" s="69">
        <v>1.0</v>
      </c>
      <c r="AE384" s="69">
        <v>189.0</v>
      </c>
      <c r="AF384" s="70" t="s">
        <v>1662</v>
      </c>
      <c r="AG384" s="69">
        <v>725.0</v>
      </c>
      <c r="AH384" s="69">
        <v>231.0</v>
      </c>
      <c r="AI384" s="69">
        <v>29.0</v>
      </c>
      <c r="AJ384" s="29">
        <f t="shared" si="20"/>
        <v>245.5</v>
      </c>
      <c r="AK384" s="76">
        <f t="shared" si="21"/>
        <v>0.3386206897</v>
      </c>
      <c r="AL384" s="29">
        <f t="shared" si="22"/>
        <v>245.5</v>
      </c>
      <c r="AM384" s="71">
        <f t="shared" si="23"/>
        <v>0.3386</v>
      </c>
      <c r="AN384" s="71">
        <f t="shared" si="24"/>
        <v>0.4233</v>
      </c>
      <c r="AO384" s="72">
        <f t="shared" si="25"/>
        <v>62.35</v>
      </c>
      <c r="AP384" s="73">
        <f t="shared" si="26"/>
        <v>357140.8</v>
      </c>
      <c r="AQ384" s="3">
        <f t="shared" si="27"/>
        <v>492.608</v>
      </c>
      <c r="AR384" s="18"/>
      <c r="AS384" s="18"/>
    </row>
    <row r="385" ht="14.25" customHeight="1">
      <c r="A385" s="68">
        <v>152.0</v>
      </c>
      <c r="B385" s="69">
        <v>1.0</v>
      </c>
      <c r="C385" s="18" t="s">
        <v>1073</v>
      </c>
      <c r="D385" s="68">
        <v>152.0</v>
      </c>
      <c r="E385" s="69">
        <v>1.0</v>
      </c>
      <c r="F385" s="69">
        <v>380.0</v>
      </c>
      <c r="G385" s="70" t="s">
        <v>1663</v>
      </c>
      <c r="H385" s="69">
        <v>2189.0</v>
      </c>
      <c r="I385" s="69">
        <v>654.0</v>
      </c>
      <c r="J385" s="69">
        <v>80.0</v>
      </c>
      <c r="K385" s="29">
        <f t="shared" si="13"/>
        <v>694</v>
      </c>
      <c r="L385" s="71">
        <f t="shared" si="14"/>
        <v>0.317</v>
      </c>
      <c r="M385" s="71">
        <f t="shared" si="15"/>
        <v>0.3963</v>
      </c>
      <c r="N385" s="72">
        <f t="shared" si="16"/>
        <v>165.02</v>
      </c>
      <c r="O385" s="8">
        <f t="shared" si="17"/>
        <v>945234.56</v>
      </c>
      <c r="P385" s="73"/>
      <c r="Q385" s="22">
        <v>4017.0</v>
      </c>
      <c r="R385" s="49">
        <v>7.0</v>
      </c>
      <c r="S385" s="74"/>
      <c r="T385" s="75" t="s">
        <v>417</v>
      </c>
      <c r="U385" s="3">
        <f t="shared" ref="U385:W385" si="398">SUMIF($A$13:$A$2340,$Q385,H$13:H$2340)</f>
        <v>5508</v>
      </c>
      <c r="V385" s="3">
        <f t="shared" si="398"/>
        <v>2211</v>
      </c>
      <c r="W385" s="3">
        <f t="shared" si="398"/>
        <v>493</v>
      </c>
      <c r="X385" s="3">
        <f t="shared" si="19"/>
        <v>5058282.24</v>
      </c>
      <c r="Y385" s="3"/>
      <c r="Z385" s="68">
        <v>152.0</v>
      </c>
      <c r="AA385" s="69">
        <v>1.0</v>
      </c>
      <c r="AB385" s="18" t="s">
        <v>1073</v>
      </c>
      <c r="AC385" s="68">
        <v>152.0</v>
      </c>
      <c r="AD385" s="69">
        <v>1.0</v>
      </c>
      <c r="AE385" s="69">
        <v>380.0</v>
      </c>
      <c r="AF385" s="70" t="s">
        <v>1663</v>
      </c>
      <c r="AG385" s="69">
        <v>2189.0</v>
      </c>
      <c r="AH385" s="69">
        <v>654.0</v>
      </c>
      <c r="AI385" s="69">
        <v>80.0</v>
      </c>
      <c r="AJ385" s="29">
        <f t="shared" si="20"/>
        <v>694</v>
      </c>
      <c r="AK385" s="76">
        <f t="shared" si="21"/>
        <v>0.3170397442</v>
      </c>
      <c r="AL385" s="29">
        <f t="shared" si="22"/>
        <v>694</v>
      </c>
      <c r="AM385" s="71">
        <f t="shared" si="23"/>
        <v>0.317</v>
      </c>
      <c r="AN385" s="71">
        <f t="shared" si="24"/>
        <v>0.3963</v>
      </c>
      <c r="AO385" s="72">
        <f t="shared" si="25"/>
        <v>165.02</v>
      </c>
      <c r="AP385" s="73">
        <f t="shared" si="26"/>
        <v>945234.56</v>
      </c>
      <c r="AQ385" s="3">
        <f t="shared" si="27"/>
        <v>431.8111284</v>
      </c>
      <c r="AR385" s="18"/>
      <c r="AS385" s="18"/>
    </row>
    <row r="386" ht="14.25" customHeight="1">
      <c r="A386" s="68">
        <v>152.0</v>
      </c>
      <c r="B386" s="69">
        <v>1.0</v>
      </c>
      <c r="C386" s="18" t="s">
        <v>1073</v>
      </c>
      <c r="D386" s="68">
        <v>152.0</v>
      </c>
      <c r="E386" s="69">
        <v>1.0</v>
      </c>
      <c r="F386" s="69">
        <v>382.0</v>
      </c>
      <c r="G386" s="70" t="s">
        <v>1664</v>
      </c>
      <c r="H386" s="69">
        <v>1888.0</v>
      </c>
      <c r="I386" s="69">
        <v>503.0</v>
      </c>
      <c r="J386" s="69">
        <v>52.0</v>
      </c>
      <c r="K386" s="29">
        <f t="shared" si="13"/>
        <v>529</v>
      </c>
      <c r="L386" s="71">
        <f t="shared" si="14"/>
        <v>0.2802</v>
      </c>
      <c r="M386" s="71">
        <f t="shared" si="15"/>
        <v>0.3503</v>
      </c>
      <c r="N386" s="72">
        <f t="shared" si="16"/>
        <v>111.19</v>
      </c>
      <c r="O386" s="8">
        <f t="shared" si="17"/>
        <v>636896.32</v>
      </c>
      <c r="P386" s="73"/>
      <c r="Q386" s="22">
        <v>4018.0</v>
      </c>
      <c r="R386" s="49">
        <v>7.0</v>
      </c>
      <c r="S386" s="74"/>
      <c r="T386" s="75" t="s">
        <v>418</v>
      </c>
      <c r="U386" s="3">
        <f t="shared" ref="U386:W386" si="399">SUMIF($A$13:$A$2340,$Q386,H$13:H$2340)</f>
        <v>449</v>
      </c>
      <c r="V386" s="3">
        <f t="shared" si="399"/>
        <v>158</v>
      </c>
      <c r="W386" s="3">
        <f t="shared" si="399"/>
        <v>32</v>
      </c>
      <c r="X386" s="3">
        <f t="shared" si="19"/>
        <v>289664.96</v>
      </c>
      <c r="Y386" s="3"/>
      <c r="Z386" s="68">
        <v>152.0</v>
      </c>
      <c r="AA386" s="69">
        <v>1.0</v>
      </c>
      <c r="AB386" s="18" t="s">
        <v>1073</v>
      </c>
      <c r="AC386" s="68">
        <v>152.0</v>
      </c>
      <c r="AD386" s="69">
        <v>1.0</v>
      </c>
      <c r="AE386" s="69">
        <v>382.0</v>
      </c>
      <c r="AF386" s="70" t="s">
        <v>1664</v>
      </c>
      <c r="AG386" s="69">
        <v>1888.0</v>
      </c>
      <c r="AH386" s="69">
        <v>503.0</v>
      </c>
      <c r="AI386" s="69">
        <v>52.0</v>
      </c>
      <c r="AJ386" s="29">
        <f t="shared" si="20"/>
        <v>529</v>
      </c>
      <c r="AK386" s="76">
        <f t="shared" si="21"/>
        <v>0.280190678</v>
      </c>
      <c r="AL386" s="29">
        <f t="shared" si="22"/>
        <v>529</v>
      </c>
      <c r="AM386" s="71">
        <f t="shared" si="23"/>
        <v>0.2802</v>
      </c>
      <c r="AN386" s="71">
        <f t="shared" si="24"/>
        <v>0.3503</v>
      </c>
      <c r="AO386" s="72">
        <f t="shared" si="25"/>
        <v>111.19</v>
      </c>
      <c r="AP386" s="73">
        <f t="shared" si="26"/>
        <v>636896.32</v>
      </c>
      <c r="AQ386" s="3">
        <f t="shared" si="27"/>
        <v>337.3391525</v>
      </c>
      <c r="AR386" s="18"/>
      <c r="AS386" s="18"/>
    </row>
    <row r="387" ht="14.25" customHeight="1">
      <c r="A387" s="68">
        <v>152.0</v>
      </c>
      <c r="B387" s="69">
        <v>1.0</v>
      </c>
      <c r="C387" s="18" t="s">
        <v>1073</v>
      </c>
      <c r="D387" s="68">
        <v>152.0</v>
      </c>
      <c r="E387" s="69">
        <v>1.0</v>
      </c>
      <c r="F387" s="69">
        <v>960.0</v>
      </c>
      <c r="G387" s="70" t="s">
        <v>1665</v>
      </c>
      <c r="H387" s="69">
        <v>27.0</v>
      </c>
      <c r="I387" s="69">
        <v>22.0</v>
      </c>
      <c r="J387" s="69">
        <v>0.0</v>
      </c>
      <c r="K387" s="29">
        <f t="shared" si="13"/>
        <v>22</v>
      </c>
      <c r="L387" s="71">
        <f t="shared" si="14"/>
        <v>0.8148</v>
      </c>
      <c r="M387" s="71">
        <f t="shared" si="15"/>
        <v>1</v>
      </c>
      <c r="N387" s="72">
        <f t="shared" si="16"/>
        <v>13.2</v>
      </c>
      <c r="O387" s="8">
        <f t="shared" si="17"/>
        <v>75609.6</v>
      </c>
      <c r="P387" s="73"/>
      <c r="Q387" s="22">
        <v>4019.0</v>
      </c>
      <c r="R387" s="49">
        <v>7.0</v>
      </c>
      <c r="S387" s="74"/>
      <c r="T387" s="75" t="s">
        <v>1666</v>
      </c>
      <c r="U387" s="3">
        <f t="shared" ref="U387:W387" si="400">SUMIF($A$13:$A$2340,$Q387,H$13:H$2340)</f>
        <v>0</v>
      </c>
      <c r="V387" s="3">
        <f t="shared" si="400"/>
        <v>0</v>
      </c>
      <c r="W387" s="3">
        <f t="shared" si="400"/>
        <v>0</v>
      </c>
      <c r="X387" s="3">
        <f t="shared" si="19"/>
        <v>0</v>
      </c>
      <c r="Y387" s="3"/>
      <c r="Z387" s="68">
        <v>152.0</v>
      </c>
      <c r="AA387" s="69">
        <v>1.0</v>
      </c>
      <c r="AB387" s="18" t="s">
        <v>1073</v>
      </c>
      <c r="AC387" s="68">
        <v>152.0</v>
      </c>
      <c r="AD387" s="69">
        <v>1.0</v>
      </c>
      <c r="AE387" s="69">
        <v>960.0</v>
      </c>
      <c r="AF387" s="70" t="s">
        <v>1665</v>
      </c>
      <c r="AG387" s="69">
        <v>27.0</v>
      </c>
      <c r="AH387" s="69">
        <v>22.0</v>
      </c>
      <c r="AI387" s="69">
        <v>0.0</v>
      </c>
      <c r="AJ387" s="29">
        <f t="shared" si="20"/>
        <v>22</v>
      </c>
      <c r="AK387" s="76">
        <f t="shared" si="21"/>
        <v>0.8148148148</v>
      </c>
      <c r="AL387" s="29">
        <f t="shared" si="22"/>
        <v>22</v>
      </c>
      <c r="AM387" s="71">
        <f t="shared" si="23"/>
        <v>0.8148</v>
      </c>
      <c r="AN387" s="71">
        <f t="shared" si="24"/>
        <v>1</v>
      </c>
      <c r="AO387" s="72">
        <f t="shared" si="25"/>
        <v>13.2</v>
      </c>
      <c r="AP387" s="73">
        <f t="shared" si="26"/>
        <v>75609.6</v>
      </c>
      <c r="AQ387" s="3">
        <f t="shared" si="27"/>
        <v>2800.355556</v>
      </c>
      <c r="AR387" s="18"/>
      <c r="AS387" s="18"/>
    </row>
    <row r="388" ht="14.25" customHeight="1">
      <c r="A388" s="68">
        <v>152.0</v>
      </c>
      <c r="B388" s="69">
        <v>1.0</v>
      </c>
      <c r="C388" s="18" t="s">
        <v>1073</v>
      </c>
      <c r="D388" s="68">
        <v>152.0</v>
      </c>
      <c r="E388" s="69">
        <v>1.0</v>
      </c>
      <c r="F388" s="69">
        <v>970.0</v>
      </c>
      <c r="G388" s="70" t="s">
        <v>1667</v>
      </c>
      <c r="H388" s="69">
        <v>17.0</v>
      </c>
      <c r="I388" s="69">
        <v>15.0</v>
      </c>
      <c r="J388" s="69">
        <v>0.0</v>
      </c>
      <c r="K388" s="29">
        <f t="shared" si="13"/>
        <v>15</v>
      </c>
      <c r="L388" s="71">
        <f t="shared" si="14"/>
        <v>0.8824</v>
      </c>
      <c r="M388" s="71">
        <f t="shared" si="15"/>
        <v>1</v>
      </c>
      <c r="N388" s="72">
        <f t="shared" si="16"/>
        <v>9</v>
      </c>
      <c r="O388" s="8">
        <f t="shared" si="17"/>
        <v>51552</v>
      </c>
      <c r="P388" s="73"/>
      <c r="Q388" s="22">
        <v>4020.0</v>
      </c>
      <c r="R388" s="49">
        <v>7.0</v>
      </c>
      <c r="S388" s="74"/>
      <c r="T388" s="75" t="s">
        <v>1668</v>
      </c>
      <c r="U388" s="3">
        <f t="shared" ref="U388:W388" si="401">SUMIF($A$13:$A$2340,$Q388,H$13:H$2340)</f>
        <v>1084</v>
      </c>
      <c r="V388" s="3">
        <f t="shared" si="401"/>
        <v>314</v>
      </c>
      <c r="W388" s="3">
        <f t="shared" si="401"/>
        <v>60</v>
      </c>
      <c r="X388" s="3">
        <f t="shared" si="19"/>
        <v>483500.48</v>
      </c>
      <c r="Y388" s="3"/>
      <c r="Z388" s="68">
        <v>152.0</v>
      </c>
      <c r="AA388" s="69">
        <v>1.0</v>
      </c>
      <c r="AB388" s="18" t="s">
        <v>1073</v>
      </c>
      <c r="AC388" s="68">
        <v>152.0</v>
      </c>
      <c r="AD388" s="69">
        <v>1.0</v>
      </c>
      <c r="AE388" s="69">
        <v>970.0</v>
      </c>
      <c r="AF388" s="70" t="s">
        <v>1667</v>
      </c>
      <c r="AG388" s="69">
        <v>17.0</v>
      </c>
      <c r="AH388" s="69">
        <v>15.0</v>
      </c>
      <c r="AI388" s="69">
        <v>0.0</v>
      </c>
      <c r="AJ388" s="29">
        <f t="shared" si="20"/>
        <v>15</v>
      </c>
      <c r="AK388" s="76">
        <f t="shared" si="21"/>
        <v>0.8823529412</v>
      </c>
      <c r="AL388" s="29">
        <f t="shared" si="22"/>
        <v>15</v>
      </c>
      <c r="AM388" s="71">
        <f t="shared" si="23"/>
        <v>0.8824</v>
      </c>
      <c r="AN388" s="71">
        <f t="shared" si="24"/>
        <v>1</v>
      </c>
      <c r="AO388" s="72">
        <f t="shared" si="25"/>
        <v>9</v>
      </c>
      <c r="AP388" s="73">
        <f t="shared" si="26"/>
        <v>51552</v>
      </c>
      <c r="AQ388" s="3">
        <f t="shared" si="27"/>
        <v>3032.470588</v>
      </c>
      <c r="AR388" s="18"/>
      <c r="AS388" s="18"/>
    </row>
    <row r="389" ht="14.25" customHeight="1">
      <c r="A389" s="68">
        <v>152.0</v>
      </c>
      <c r="B389" s="69">
        <v>1.0</v>
      </c>
      <c r="C389" s="18" t="s">
        <v>1073</v>
      </c>
      <c r="D389" s="68">
        <v>152.0</v>
      </c>
      <c r="E389" s="69">
        <v>1.0</v>
      </c>
      <c r="F389" s="69">
        <v>980.0</v>
      </c>
      <c r="G389" s="70" t="s">
        <v>1669</v>
      </c>
      <c r="H389" s="69">
        <v>99.0</v>
      </c>
      <c r="I389" s="69">
        <v>59.0</v>
      </c>
      <c r="J389" s="69">
        <v>4.0</v>
      </c>
      <c r="K389" s="29">
        <f t="shared" si="13"/>
        <v>61</v>
      </c>
      <c r="L389" s="71">
        <f t="shared" si="14"/>
        <v>0.6162</v>
      </c>
      <c r="M389" s="71">
        <f t="shared" si="15"/>
        <v>0.7703</v>
      </c>
      <c r="N389" s="72">
        <f t="shared" si="16"/>
        <v>28.19</v>
      </c>
      <c r="O389" s="8">
        <f t="shared" si="17"/>
        <v>161472.32</v>
      </c>
      <c r="P389" s="73"/>
      <c r="Q389" s="22">
        <v>4021.0</v>
      </c>
      <c r="R389" s="49">
        <v>7.0</v>
      </c>
      <c r="S389" s="74"/>
      <c r="T389" s="75" t="s">
        <v>1670</v>
      </c>
      <c r="U389" s="3">
        <f t="shared" ref="U389:W389" si="402">SUMIF($A$13:$A$2340,$Q389,H$13:H$2340)</f>
        <v>0</v>
      </c>
      <c r="V389" s="3">
        <f t="shared" si="402"/>
        <v>0</v>
      </c>
      <c r="W389" s="3">
        <f t="shared" si="402"/>
        <v>0</v>
      </c>
      <c r="X389" s="3">
        <f t="shared" si="19"/>
        <v>0</v>
      </c>
      <c r="Y389" s="3"/>
      <c r="Z389" s="68">
        <v>152.0</v>
      </c>
      <c r="AA389" s="69">
        <v>1.0</v>
      </c>
      <c r="AB389" s="18" t="s">
        <v>1073</v>
      </c>
      <c r="AC389" s="68">
        <v>152.0</v>
      </c>
      <c r="AD389" s="69">
        <v>1.0</v>
      </c>
      <c r="AE389" s="69">
        <v>980.0</v>
      </c>
      <c r="AF389" s="70" t="s">
        <v>1669</v>
      </c>
      <c r="AG389" s="69">
        <v>99.0</v>
      </c>
      <c r="AH389" s="69">
        <v>59.0</v>
      </c>
      <c r="AI389" s="69">
        <v>4.0</v>
      </c>
      <c r="AJ389" s="29">
        <f t="shared" si="20"/>
        <v>61</v>
      </c>
      <c r="AK389" s="76">
        <f t="shared" si="21"/>
        <v>0.6161616162</v>
      </c>
      <c r="AL389" s="29">
        <f t="shared" si="22"/>
        <v>61</v>
      </c>
      <c r="AM389" s="71">
        <f t="shared" si="23"/>
        <v>0.6162</v>
      </c>
      <c r="AN389" s="71">
        <f t="shared" si="24"/>
        <v>0.7703</v>
      </c>
      <c r="AO389" s="72">
        <f t="shared" si="25"/>
        <v>28.19</v>
      </c>
      <c r="AP389" s="73">
        <f t="shared" si="26"/>
        <v>161472.32</v>
      </c>
      <c r="AQ389" s="3">
        <f t="shared" si="27"/>
        <v>1631.033535</v>
      </c>
      <c r="AR389" s="18"/>
      <c r="AS389" s="18"/>
    </row>
    <row r="390" ht="14.25" customHeight="1">
      <c r="A390" s="68">
        <v>152.0</v>
      </c>
      <c r="B390" s="69">
        <v>1.0</v>
      </c>
      <c r="C390" s="18" t="s">
        <v>1073</v>
      </c>
      <c r="D390" s="68">
        <v>152.0</v>
      </c>
      <c r="E390" s="69">
        <v>1.0</v>
      </c>
      <c r="F390" s="69">
        <v>990.0</v>
      </c>
      <c r="G390" s="70" t="s">
        <v>1671</v>
      </c>
      <c r="H390" s="69">
        <v>4.0</v>
      </c>
      <c r="I390" s="69">
        <v>2.0</v>
      </c>
      <c r="J390" s="69">
        <v>0.0</v>
      </c>
      <c r="K390" s="29">
        <f t="shared" si="13"/>
        <v>2</v>
      </c>
      <c r="L390" s="71">
        <f t="shared" si="14"/>
        <v>0.5</v>
      </c>
      <c r="M390" s="71">
        <f t="shared" si="15"/>
        <v>0.625</v>
      </c>
      <c r="N390" s="72">
        <f t="shared" si="16"/>
        <v>0.75</v>
      </c>
      <c r="O390" s="8">
        <f t="shared" si="17"/>
        <v>4296</v>
      </c>
      <c r="P390" s="73"/>
      <c r="Q390" s="22">
        <v>4022.0</v>
      </c>
      <c r="R390" s="49">
        <v>7.0</v>
      </c>
      <c r="S390" s="74"/>
      <c r="T390" s="75" t="s">
        <v>1672</v>
      </c>
      <c r="U390" s="3">
        <f t="shared" ref="U390:W390" si="403">SUMIF($A$13:$A$2340,$Q390,H$13:H$2340)</f>
        <v>0</v>
      </c>
      <c r="V390" s="3">
        <f t="shared" si="403"/>
        <v>0</v>
      </c>
      <c r="W390" s="3">
        <f t="shared" si="403"/>
        <v>0</v>
      </c>
      <c r="X390" s="3">
        <f t="shared" si="19"/>
        <v>0</v>
      </c>
      <c r="Y390" s="3"/>
      <c r="Z390" s="68">
        <v>152.0</v>
      </c>
      <c r="AA390" s="69">
        <v>1.0</v>
      </c>
      <c r="AB390" s="18" t="s">
        <v>1073</v>
      </c>
      <c r="AC390" s="68">
        <v>152.0</v>
      </c>
      <c r="AD390" s="69">
        <v>1.0</v>
      </c>
      <c r="AE390" s="69">
        <v>990.0</v>
      </c>
      <c r="AF390" s="70" t="s">
        <v>1671</v>
      </c>
      <c r="AG390" s="69">
        <v>4.0</v>
      </c>
      <c r="AH390" s="69">
        <v>2.0</v>
      </c>
      <c r="AI390" s="69">
        <v>0.0</v>
      </c>
      <c r="AJ390" s="29">
        <f t="shared" si="20"/>
        <v>2</v>
      </c>
      <c r="AK390" s="76">
        <f t="shared" si="21"/>
        <v>0.5</v>
      </c>
      <c r="AL390" s="29">
        <f t="shared" si="22"/>
        <v>2</v>
      </c>
      <c r="AM390" s="71">
        <f t="shared" si="23"/>
        <v>0.5</v>
      </c>
      <c r="AN390" s="71">
        <f t="shared" si="24"/>
        <v>0.625</v>
      </c>
      <c r="AO390" s="72">
        <f t="shared" si="25"/>
        <v>0.75</v>
      </c>
      <c r="AP390" s="73">
        <f t="shared" si="26"/>
        <v>4296</v>
      </c>
      <c r="AQ390" s="3">
        <f t="shared" si="27"/>
        <v>1074</v>
      </c>
      <c r="AR390" s="18"/>
      <c r="AS390" s="18"/>
    </row>
    <row r="391" ht="14.25" customHeight="1">
      <c r="A391" s="68">
        <v>160.0</v>
      </c>
      <c r="B391" s="69">
        <v>70.0</v>
      </c>
      <c r="C391" s="18" t="s">
        <v>104</v>
      </c>
      <c r="D391" s="68">
        <v>160.0</v>
      </c>
      <c r="E391" s="69">
        <v>70.0</v>
      </c>
      <c r="F391" s="69">
        <v>1.0</v>
      </c>
      <c r="G391" s="70" t="s">
        <v>1673</v>
      </c>
      <c r="H391" s="69">
        <v>47.0</v>
      </c>
      <c r="I391" s="69">
        <v>24.0</v>
      </c>
      <c r="J391" s="69">
        <v>1.0</v>
      </c>
      <c r="K391" s="29">
        <f t="shared" si="13"/>
        <v>24.5</v>
      </c>
      <c r="L391" s="71">
        <f t="shared" si="14"/>
        <v>0.5213</v>
      </c>
      <c r="M391" s="71">
        <f t="shared" si="15"/>
        <v>0.6516</v>
      </c>
      <c r="N391" s="72">
        <f t="shared" si="16"/>
        <v>9.58</v>
      </c>
      <c r="O391" s="8">
        <f t="shared" si="17"/>
        <v>54874.24</v>
      </c>
      <c r="P391" s="73"/>
      <c r="Q391" s="22">
        <v>4023.0</v>
      </c>
      <c r="R391" s="49">
        <v>7.0</v>
      </c>
      <c r="S391" s="74"/>
      <c r="T391" s="75" t="s">
        <v>1674</v>
      </c>
      <c r="U391" s="3">
        <f t="shared" ref="U391:W391" si="404">SUMIF($A$13:$A$2340,$Q391,H$13:H$2340)</f>
        <v>0</v>
      </c>
      <c r="V391" s="3">
        <f t="shared" si="404"/>
        <v>0</v>
      </c>
      <c r="W391" s="3">
        <f t="shared" si="404"/>
        <v>0</v>
      </c>
      <c r="X391" s="3">
        <f t="shared" si="19"/>
        <v>0</v>
      </c>
      <c r="Y391" s="3"/>
      <c r="Z391" s="68">
        <v>160.0</v>
      </c>
      <c r="AA391" s="69">
        <v>70.0</v>
      </c>
      <c r="AB391" s="18" t="s">
        <v>104</v>
      </c>
      <c r="AC391" s="68">
        <v>160.0</v>
      </c>
      <c r="AD391" s="69">
        <v>70.0</v>
      </c>
      <c r="AE391" s="69">
        <v>1.0</v>
      </c>
      <c r="AF391" s="70" t="s">
        <v>1673</v>
      </c>
      <c r="AG391" s="69">
        <v>47.0</v>
      </c>
      <c r="AH391" s="69">
        <v>24.0</v>
      </c>
      <c r="AI391" s="69">
        <v>1.0</v>
      </c>
      <c r="AJ391" s="29">
        <f t="shared" si="20"/>
        <v>24.5</v>
      </c>
      <c r="AK391" s="76">
        <f t="shared" si="21"/>
        <v>0.5212765957</v>
      </c>
      <c r="AL391" s="29">
        <f t="shared" si="22"/>
        <v>24.5</v>
      </c>
      <c r="AM391" s="71">
        <f t="shared" si="23"/>
        <v>0.5213</v>
      </c>
      <c r="AN391" s="71">
        <f t="shared" si="24"/>
        <v>0.6516</v>
      </c>
      <c r="AO391" s="72">
        <f t="shared" si="25"/>
        <v>9.58</v>
      </c>
      <c r="AP391" s="73">
        <f t="shared" si="26"/>
        <v>54874.24</v>
      </c>
      <c r="AQ391" s="3">
        <f t="shared" si="27"/>
        <v>1167.537021</v>
      </c>
      <c r="AR391" s="18"/>
      <c r="AS391" s="18"/>
    </row>
    <row r="392" ht="14.25" customHeight="1">
      <c r="A392" s="68">
        <v>160.0</v>
      </c>
      <c r="B392" s="69">
        <v>70.0</v>
      </c>
      <c r="C392" s="18" t="s">
        <v>104</v>
      </c>
      <c r="D392" s="68">
        <v>160.0</v>
      </c>
      <c r="E392" s="69">
        <v>70.0</v>
      </c>
      <c r="F392" s="69">
        <v>2.0</v>
      </c>
      <c r="G392" s="70" t="s">
        <v>1675</v>
      </c>
      <c r="H392" s="69">
        <v>97.0</v>
      </c>
      <c r="I392" s="69">
        <v>46.0</v>
      </c>
      <c r="J392" s="69">
        <v>9.0</v>
      </c>
      <c r="K392" s="29">
        <f t="shared" si="13"/>
        <v>50.5</v>
      </c>
      <c r="L392" s="71">
        <f t="shared" si="14"/>
        <v>0.5206</v>
      </c>
      <c r="M392" s="71">
        <f t="shared" si="15"/>
        <v>0.6508</v>
      </c>
      <c r="N392" s="72">
        <f t="shared" si="16"/>
        <v>19.72</v>
      </c>
      <c r="O392" s="8">
        <f t="shared" si="17"/>
        <v>112956.16</v>
      </c>
      <c r="P392" s="73"/>
      <c r="Q392" s="22">
        <v>4024.0</v>
      </c>
      <c r="R392" s="49">
        <v>7.0</v>
      </c>
      <c r="S392" s="74"/>
      <c r="T392" s="75" t="s">
        <v>1676</v>
      </c>
      <c r="U392" s="3">
        <f t="shared" ref="U392:W392" si="405">SUMIF($A$13:$A$2340,$Q392,H$13:H$2340)</f>
        <v>0</v>
      </c>
      <c r="V392" s="3">
        <f t="shared" si="405"/>
        <v>0</v>
      </c>
      <c r="W392" s="3">
        <f t="shared" si="405"/>
        <v>0</v>
      </c>
      <c r="X392" s="3">
        <f t="shared" si="19"/>
        <v>0</v>
      </c>
      <c r="Y392" s="3"/>
      <c r="Z392" s="68">
        <v>160.0</v>
      </c>
      <c r="AA392" s="69">
        <v>70.0</v>
      </c>
      <c r="AB392" s="18" t="s">
        <v>104</v>
      </c>
      <c r="AC392" s="68">
        <v>160.0</v>
      </c>
      <c r="AD392" s="69">
        <v>70.0</v>
      </c>
      <c r="AE392" s="69">
        <v>2.0</v>
      </c>
      <c r="AF392" s="70" t="s">
        <v>1675</v>
      </c>
      <c r="AG392" s="69">
        <v>97.0</v>
      </c>
      <c r="AH392" s="69">
        <v>46.0</v>
      </c>
      <c r="AI392" s="69">
        <v>9.0</v>
      </c>
      <c r="AJ392" s="29">
        <f t="shared" si="20"/>
        <v>50.5</v>
      </c>
      <c r="AK392" s="76">
        <f t="shared" si="21"/>
        <v>0.5206185567</v>
      </c>
      <c r="AL392" s="29">
        <f t="shared" si="22"/>
        <v>50.5</v>
      </c>
      <c r="AM392" s="71">
        <f t="shared" si="23"/>
        <v>0.5206</v>
      </c>
      <c r="AN392" s="71">
        <f t="shared" si="24"/>
        <v>0.6508</v>
      </c>
      <c r="AO392" s="72">
        <f t="shared" si="25"/>
        <v>19.72</v>
      </c>
      <c r="AP392" s="73">
        <f t="shared" si="26"/>
        <v>112956.16</v>
      </c>
      <c r="AQ392" s="3">
        <f t="shared" si="27"/>
        <v>1164.496495</v>
      </c>
      <c r="AR392" s="18"/>
      <c r="AS392" s="18"/>
    </row>
    <row r="393" ht="14.25" customHeight="1">
      <c r="A393" s="68">
        <v>162.0</v>
      </c>
      <c r="B393" s="69">
        <v>1.0</v>
      </c>
      <c r="C393" s="18" t="s">
        <v>1076</v>
      </c>
      <c r="D393" s="68">
        <v>162.0</v>
      </c>
      <c r="E393" s="69">
        <v>1.0</v>
      </c>
      <c r="F393" s="69">
        <v>10.0</v>
      </c>
      <c r="G393" s="70" t="s">
        <v>1677</v>
      </c>
      <c r="H393" s="69">
        <v>509.0</v>
      </c>
      <c r="I393" s="69">
        <v>163.0</v>
      </c>
      <c r="J393" s="69">
        <v>63.0</v>
      </c>
      <c r="K393" s="29">
        <f t="shared" si="13"/>
        <v>194.5</v>
      </c>
      <c r="L393" s="71">
        <f t="shared" si="14"/>
        <v>0.3821</v>
      </c>
      <c r="M393" s="71">
        <f t="shared" si="15"/>
        <v>0.4776</v>
      </c>
      <c r="N393" s="72">
        <f t="shared" si="16"/>
        <v>55.74</v>
      </c>
      <c r="O393" s="8">
        <f t="shared" si="17"/>
        <v>319278.72</v>
      </c>
      <c r="P393" s="73"/>
      <c r="Q393" s="22">
        <v>4025.0</v>
      </c>
      <c r="R393" s="49">
        <v>7.0</v>
      </c>
      <c r="S393" s="74"/>
      <c r="T393" s="75" t="s">
        <v>420</v>
      </c>
      <c r="U393" s="3">
        <f t="shared" ref="U393:W393" si="406">SUMIF($A$13:$A$2340,$Q393,H$13:H$2340)</f>
        <v>268</v>
      </c>
      <c r="V393" s="3">
        <f t="shared" si="406"/>
        <v>51</v>
      </c>
      <c r="W393" s="3">
        <f t="shared" si="406"/>
        <v>10</v>
      </c>
      <c r="X393" s="3">
        <f t="shared" si="19"/>
        <v>50291.84</v>
      </c>
      <c r="Y393" s="3"/>
      <c r="Z393" s="68">
        <v>162.0</v>
      </c>
      <c r="AA393" s="69">
        <v>1.0</v>
      </c>
      <c r="AB393" s="18" t="s">
        <v>1076</v>
      </c>
      <c r="AC393" s="68">
        <v>162.0</v>
      </c>
      <c r="AD393" s="69">
        <v>1.0</v>
      </c>
      <c r="AE393" s="69">
        <v>10.0</v>
      </c>
      <c r="AF393" s="70" t="s">
        <v>1677</v>
      </c>
      <c r="AG393" s="69">
        <v>509.0</v>
      </c>
      <c r="AH393" s="69">
        <v>163.0</v>
      </c>
      <c r="AI393" s="69">
        <v>63.0</v>
      </c>
      <c r="AJ393" s="29">
        <f t="shared" si="20"/>
        <v>194.5</v>
      </c>
      <c r="AK393" s="76">
        <f t="shared" si="21"/>
        <v>0.3821218075</v>
      </c>
      <c r="AL393" s="29">
        <f t="shared" si="22"/>
        <v>194.5</v>
      </c>
      <c r="AM393" s="71">
        <f t="shared" si="23"/>
        <v>0.3821</v>
      </c>
      <c r="AN393" s="71">
        <f t="shared" si="24"/>
        <v>0.4776</v>
      </c>
      <c r="AO393" s="72">
        <f t="shared" si="25"/>
        <v>55.74</v>
      </c>
      <c r="AP393" s="73">
        <f t="shared" si="26"/>
        <v>319278.72</v>
      </c>
      <c r="AQ393" s="3">
        <f t="shared" si="27"/>
        <v>627.2666405</v>
      </c>
      <c r="AR393" s="18"/>
      <c r="AS393" s="18"/>
    </row>
    <row r="394" ht="14.25" customHeight="1">
      <c r="A394" s="68">
        <v>162.0</v>
      </c>
      <c r="B394" s="69">
        <v>1.0</v>
      </c>
      <c r="C394" s="18" t="s">
        <v>1076</v>
      </c>
      <c r="D394" s="68">
        <v>162.0</v>
      </c>
      <c r="E394" s="69">
        <v>1.0</v>
      </c>
      <c r="F394" s="69">
        <v>20.0</v>
      </c>
      <c r="G394" s="70" t="s">
        <v>1678</v>
      </c>
      <c r="H394" s="69">
        <v>420.0</v>
      </c>
      <c r="I394" s="69">
        <v>119.0</v>
      </c>
      <c r="J394" s="69">
        <v>48.0</v>
      </c>
      <c r="K394" s="29">
        <f t="shared" si="13"/>
        <v>143</v>
      </c>
      <c r="L394" s="71">
        <f t="shared" si="14"/>
        <v>0.3405</v>
      </c>
      <c r="M394" s="71">
        <f t="shared" si="15"/>
        <v>0.4256</v>
      </c>
      <c r="N394" s="72">
        <f t="shared" si="16"/>
        <v>36.52</v>
      </c>
      <c r="O394" s="8">
        <f t="shared" si="17"/>
        <v>209186.56</v>
      </c>
      <c r="P394" s="73"/>
      <c r="Q394" s="22">
        <v>4026.0</v>
      </c>
      <c r="R394" s="49">
        <v>7.0</v>
      </c>
      <c r="S394" s="74"/>
      <c r="T394" s="75" t="s">
        <v>421</v>
      </c>
      <c r="U394" s="3">
        <f t="shared" ref="U394:W394" si="407">SUMIF($A$13:$A$2340,$Q394,H$13:H$2340)</f>
        <v>69</v>
      </c>
      <c r="V394" s="3">
        <f t="shared" si="407"/>
        <v>50</v>
      </c>
      <c r="W394" s="3">
        <f t="shared" si="407"/>
        <v>0</v>
      </c>
      <c r="X394" s="3">
        <f t="shared" si="19"/>
        <v>155629.76</v>
      </c>
      <c r="Y394" s="3"/>
      <c r="Z394" s="68">
        <v>162.0</v>
      </c>
      <c r="AA394" s="69">
        <v>1.0</v>
      </c>
      <c r="AB394" s="18" t="s">
        <v>1076</v>
      </c>
      <c r="AC394" s="68">
        <v>162.0</v>
      </c>
      <c r="AD394" s="69">
        <v>1.0</v>
      </c>
      <c r="AE394" s="69">
        <v>20.0</v>
      </c>
      <c r="AF394" s="70" t="s">
        <v>1678</v>
      </c>
      <c r="AG394" s="69">
        <v>420.0</v>
      </c>
      <c r="AH394" s="69">
        <v>119.0</v>
      </c>
      <c r="AI394" s="69">
        <v>48.0</v>
      </c>
      <c r="AJ394" s="29">
        <f t="shared" si="20"/>
        <v>143</v>
      </c>
      <c r="AK394" s="76">
        <f t="shared" si="21"/>
        <v>0.3404761905</v>
      </c>
      <c r="AL394" s="29">
        <f t="shared" si="22"/>
        <v>143</v>
      </c>
      <c r="AM394" s="71">
        <f t="shared" si="23"/>
        <v>0.3405</v>
      </c>
      <c r="AN394" s="71">
        <f t="shared" si="24"/>
        <v>0.4256</v>
      </c>
      <c r="AO394" s="72">
        <f t="shared" si="25"/>
        <v>36.52</v>
      </c>
      <c r="AP394" s="73">
        <f t="shared" si="26"/>
        <v>209186.56</v>
      </c>
      <c r="AQ394" s="3">
        <f t="shared" si="27"/>
        <v>498.0632381</v>
      </c>
      <c r="AR394" s="18"/>
      <c r="AS394" s="18"/>
    </row>
    <row r="395" ht="14.25" customHeight="1">
      <c r="A395" s="68">
        <v>162.0</v>
      </c>
      <c r="B395" s="69">
        <v>1.0</v>
      </c>
      <c r="C395" s="18" t="s">
        <v>1076</v>
      </c>
      <c r="D395" s="68">
        <v>162.0</v>
      </c>
      <c r="E395" s="69">
        <v>1.0</v>
      </c>
      <c r="F395" s="69">
        <v>30.0</v>
      </c>
      <c r="G395" s="70" t="s">
        <v>1679</v>
      </c>
      <c r="H395" s="69">
        <v>2.0</v>
      </c>
      <c r="I395" s="69">
        <v>2.0</v>
      </c>
      <c r="J395" s="69">
        <v>0.0</v>
      </c>
      <c r="K395" s="29">
        <f t="shared" si="13"/>
        <v>2</v>
      </c>
      <c r="L395" s="71">
        <f t="shared" si="14"/>
        <v>1</v>
      </c>
      <c r="M395" s="71">
        <f t="shared" si="15"/>
        <v>1</v>
      </c>
      <c r="N395" s="72">
        <f t="shared" si="16"/>
        <v>1.2</v>
      </c>
      <c r="O395" s="8">
        <f t="shared" si="17"/>
        <v>6873.6</v>
      </c>
      <c r="P395" s="73"/>
      <c r="Q395" s="22">
        <v>4027.0</v>
      </c>
      <c r="R395" s="49">
        <v>7.0</v>
      </c>
      <c r="S395" s="74"/>
      <c r="T395" s="75" t="s">
        <v>422</v>
      </c>
      <c r="U395" s="3">
        <f t="shared" ref="U395:W395" si="408">SUMIF($A$13:$A$2340,$Q395,H$13:H$2340)</f>
        <v>1029</v>
      </c>
      <c r="V395" s="3">
        <f t="shared" si="408"/>
        <v>956</v>
      </c>
      <c r="W395" s="3">
        <f t="shared" si="408"/>
        <v>39</v>
      </c>
      <c r="X395" s="3">
        <f t="shared" si="19"/>
        <v>3352598.4</v>
      </c>
      <c r="Y395" s="3"/>
      <c r="Z395" s="68">
        <v>162.0</v>
      </c>
      <c r="AA395" s="69">
        <v>1.0</v>
      </c>
      <c r="AB395" s="18" t="s">
        <v>1076</v>
      </c>
      <c r="AC395" s="68">
        <v>162.0</v>
      </c>
      <c r="AD395" s="69">
        <v>1.0</v>
      </c>
      <c r="AE395" s="69">
        <v>30.0</v>
      </c>
      <c r="AF395" s="70" t="s">
        <v>1679</v>
      </c>
      <c r="AG395" s="69">
        <v>2.0</v>
      </c>
      <c r="AH395" s="69">
        <v>2.0</v>
      </c>
      <c r="AI395" s="69">
        <v>0.0</v>
      </c>
      <c r="AJ395" s="29">
        <f t="shared" si="20"/>
        <v>2</v>
      </c>
      <c r="AK395" s="76">
        <f t="shared" si="21"/>
        <v>1</v>
      </c>
      <c r="AL395" s="29">
        <f t="shared" si="22"/>
        <v>2</v>
      </c>
      <c r="AM395" s="71">
        <f t="shared" si="23"/>
        <v>1</v>
      </c>
      <c r="AN395" s="71">
        <f t="shared" si="24"/>
        <v>1</v>
      </c>
      <c r="AO395" s="72">
        <f t="shared" si="25"/>
        <v>1.2</v>
      </c>
      <c r="AP395" s="73">
        <f t="shared" si="26"/>
        <v>6873.6</v>
      </c>
      <c r="AQ395" s="3">
        <f t="shared" si="27"/>
        <v>3436.8</v>
      </c>
      <c r="AR395" s="18"/>
      <c r="AS395" s="18"/>
    </row>
    <row r="396" ht="14.25" customHeight="1">
      <c r="A396" s="68">
        <v>166.0</v>
      </c>
      <c r="B396" s="69">
        <v>1.0</v>
      </c>
      <c r="C396" s="18" t="s">
        <v>1078</v>
      </c>
      <c r="D396" s="68">
        <v>166.0</v>
      </c>
      <c r="E396" s="69">
        <v>1.0</v>
      </c>
      <c r="F396" s="69">
        <v>40.0</v>
      </c>
      <c r="G396" s="70" t="s">
        <v>1680</v>
      </c>
      <c r="H396" s="69">
        <v>98.0</v>
      </c>
      <c r="I396" s="69">
        <v>22.0</v>
      </c>
      <c r="J396" s="69">
        <v>4.0</v>
      </c>
      <c r="K396" s="29">
        <f t="shared" si="13"/>
        <v>24</v>
      </c>
      <c r="L396" s="71">
        <f t="shared" si="14"/>
        <v>0.2449</v>
      </c>
      <c r="M396" s="71">
        <f t="shared" si="15"/>
        <v>0.3061</v>
      </c>
      <c r="N396" s="72">
        <f t="shared" si="16"/>
        <v>4.41</v>
      </c>
      <c r="O396" s="8">
        <f t="shared" si="17"/>
        <v>25260.48</v>
      </c>
      <c r="P396" s="73"/>
      <c r="Q396" s="22">
        <v>4028.0</v>
      </c>
      <c r="R396" s="49">
        <v>7.0</v>
      </c>
      <c r="S396" s="74"/>
      <c r="T396" s="75" t="s">
        <v>1681</v>
      </c>
      <c r="U396" s="3">
        <f t="shared" ref="U396:W396" si="409">SUMIF($A$13:$A$2340,$Q396,H$13:H$2340)</f>
        <v>0</v>
      </c>
      <c r="V396" s="3">
        <f t="shared" si="409"/>
        <v>0</v>
      </c>
      <c r="W396" s="3">
        <f t="shared" si="409"/>
        <v>0</v>
      </c>
      <c r="X396" s="3">
        <f t="shared" si="19"/>
        <v>0</v>
      </c>
      <c r="Y396" s="3"/>
      <c r="Z396" s="68">
        <v>166.0</v>
      </c>
      <c r="AA396" s="69">
        <v>1.0</v>
      </c>
      <c r="AB396" s="18" t="s">
        <v>1078</v>
      </c>
      <c r="AC396" s="68">
        <v>166.0</v>
      </c>
      <c r="AD396" s="69">
        <v>1.0</v>
      </c>
      <c r="AE396" s="69">
        <v>40.0</v>
      </c>
      <c r="AF396" s="70" t="s">
        <v>1680</v>
      </c>
      <c r="AG396" s="69">
        <v>98.0</v>
      </c>
      <c r="AH396" s="69">
        <v>22.0</v>
      </c>
      <c r="AI396" s="69">
        <v>4.0</v>
      </c>
      <c r="AJ396" s="29">
        <f t="shared" si="20"/>
        <v>24</v>
      </c>
      <c r="AK396" s="76">
        <f t="shared" si="21"/>
        <v>0.2448979592</v>
      </c>
      <c r="AL396" s="29">
        <f t="shared" si="22"/>
        <v>24</v>
      </c>
      <c r="AM396" s="71">
        <f t="shared" si="23"/>
        <v>0.2449</v>
      </c>
      <c r="AN396" s="71">
        <f t="shared" si="24"/>
        <v>0.3061</v>
      </c>
      <c r="AO396" s="72">
        <f t="shared" si="25"/>
        <v>4.41</v>
      </c>
      <c r="AP396" s="73">
        <f t="shared" si="26"/>
        <v>25260.48</v>
      </c>
      <c r="AQ396" s="3">
        <f t="shared" si="27"/>
        <v>257.76</v>
      </c>
      <c r="AR396" s="18"/>
      <c r="AS396" s="18"/>
    </row>
    <row r="397" ht="14.25" customHeight="1">
      <c r="A397" s="68">
        <v>166.0</v>
      </c>
      <c r="B397" s="69">
        <v>1.0</v>
      </c>
      <c r="C397" s="18" t="s">
        <v>1078</v>
      </c>
      <c r="D397" s="68">
        <v>166.0</v>
      </c>
      <c r="E397" s="69">
        <v>1.0</v>
      </c>
      <c r="F397" s="69">
        <v>50.0</v>
      </c>
      <c r="G397" s="70" t="s">
        <v>1682</v>
      </c>
      <c r="H397" s="69">
        <v>166.0</v>
      </c>
      <c r="I397" s="69">
        <v>29.0</v>
      </c>
      <c r="J397" s="69">
        <v>9.0</v>
      </c>
      <c r="K397" s="29">
        <f t="shared" si="13"/>
        <v>33.5</v>
      </c>
      <c r="L397" s="71">
        <f t="shared" si="14"/>
        <v>0.2018</v>
      </c>
      <c r="M397" s="71">
        <f t="shared" si="15"/>
        <v>0.2523</v>
      </c>
      <c r="N397" s="72">
        <f t="shared" si="16"/>
        <v>5.07</v>
      </c>
      <c r="O397" s="8">
        <f t="shared" si="17"/>
        <v>29040.96</v>
      </c>
      <c r="P397" s="73"/>
      <c r="Q397" s="22">
        <v>4029.0</v>
      </c>
      <c r="R397" s="49">
        <v>7.0</v>
      </c>
      <c r="S397" s="74"/>
      <c r="T397" s="75" t="s">
        <v>1683</v>
      </c>
      <c r="U397" s="3">
        <f t="shared" ref="U397:W397" si="410">SUMIF($A$13:$A$2340,$Q397,H$13:H$2340)</f>
        <v>515</v>
      </c>
      <c r="V397" s="3">
        <f t="shared" si="410"/>
        <v>387</v>
      </c>
      <c r="W397" s="3">
        <f t="shared" si="410"/>
        <v>56</v>
      </c>
      <c r="X397" s="3">
        <f t="shared" si="19"/>
        <v>1385603.2</v>
      </c>
      <c r="Y397" s="3"/>
      <c r="Z397" s="68">
        <v>166.0</v>
      </c>
      <c r="AA397" s="69">
        <v>1.0</v>
      </c>
      <c r="AB397" s="18" t="s">
        <v>1078</v>
      </c>
      <c r="AC397" s="68">
        <v>166.0</v>
      </c>
      <c r="AD397" s="69">
        <v>1.0</v>
      </c>
      <c r="AE397" s="69">
        <v>50.0</v>
      </c>
      <c r="AF397" s="70" t="s">
        <v>1682</v>
      </c>
      <c r="AG397" s="69">
        <v>166.0</v>
      </c>
      <c r="AH397" s="69">
        <v>29.0</v>
      </c>
      <c r="AI397" s="69">
        <v>9.0</v>
      </c>
      <c r="AJ397" s="29">
        <f t="shared" si="20"/>
        <v>33.5</v>
      </c>
      <c r="AK397" s="76">
        <f t="shared" si="21"/>
        <v>0.2018072289</v>
      </c>
      <c r="AL397" s="29">
        <f t="shared" si="22"/>
        <v>33.5</v>
      </c>
      <c r="AM397" s="71">
        <f t="shared" si="23"/>
        <v>0.2018</v>
      </c>
      <c r="AN397" s="71">
        <f t="shared" si="24"/>
        <v>0.2523</v>
      </c>
      <c r="AO397" s="72">
        <f t="shared" si="25"/>
        <v>5.07</v>
      </c>
      <c r="AP397" s="73">
        <f t="shared" si="26"/>
        <v>29040.96</v>
      </c>
      <c r="AQ397" s="3">
        <f t="shared" si="27"/>
        <v>174.9455422</v>
      </c>
      <c r="AR397" s="18"/>
      <c r="AS397" s="18"/>
    </row>
    <row r="398" ht="14.25" customHeight="1">
      <c r="A398" s="68">
        <v>166.0</v>
      </c>
      <c r="B398" s="69">
        <v>1.0</v>
      </c>
      <c r="C398" s="18" t="s">
        <v>1078</v>
      </c>
      <c r="D398" s="68">
        <v>166.0</v>
      </c>
      <c r="E398" s="69">
        <v>1.0</v>
      </c>
      <c r="F398" s="69">
        <v>60.0</v>
      </c>
      <c r="G398" s="70" t="s">
        <v>1684</v>
      </c>
      <c r="H398" s="69">
        <v>133.0</v>
      </c>
      <c r="I398" s="69">
        <v>34.0</v>
      </c>
      <c r="J398" s="69">
        <v>8.0</v>
      </c>
      <c r="K398" s="29">
        <f t="shared" si="13"/>
        <v>38</v>
      </c>
      <c r="L398" s="71">
        <f t="shared" si="14"/>
        <v>0.2857</v>
      </c>
      <c r="M398" s="71">
        <f t="shared" si="15"/>
        <v>0.3571</v>
      </c>
      <c r="N398" s="72">
        <f t="shared" si="16"/>
        <v>8.14</v>
      </c>
      <c r="O398" s="8">
        <f t="shared" si="17"/>
        <v>46625.92</v>
      </c>
      <c r="P398" s="73"/>
      <c r="Q398" s="22">
        <v>4030.0</v>
      </c>
      <c r="R398" s="49">
        <v>7.0</v>
      </c>
      <c r="S398" s="74"/>
      <c r="T398" s="75" t="s">
        <v>1685</v>
      </c>
      <c r="U398" s="3">
        <f t="shared" ref="U398:W398" si="411">SUMIF($A$13:$A$2340,$Q398,H$13:H$2340)</f>
        <v>0</v>
      </c>
      <c r="V398" s="3">
        <f t="shared" si="411"/>
        <v>0</v>
      </c>
      <c r="W398" s="3">
        <f t="shared" si="411"/>
        <v>0</v>
      </c>
      <c r="X398" s="3">
        <f t="shared" si="19"/>
        <v>0</v>
      </c>
      <c r="Y398" s="3"/>
      <c r="Z398" s="68">
        <v>166.0</v>
      </c>
      <c r="AA398" s="69">
        <v>1.0</v>
      </c>
      <c r="AB398" s="18" t="s">
        <v>1078</v>
      </c>
      <c r="AC398" s="68">
        <v>166.0</v>
      </c>
      <c r="AD398" s="69">
        <v>1.0</v>
      </c>
      <c r="AE398" s="69">
        <v>60.0</v>
      </c>
      <c r="AF398" s="70" t="s">
        <v>1684</v>
      </c>
      <c r="AG398" s="69">
        <v>133.0</v>
      </c>
      <c r="AH398" s="69">
        <v>34.0</v>
      </c>
      <c r="AI398" s="69">
        <v>8.0</v>
      </c>
      <c r="AJ398" s="29">
        <f t="shared" si="20"/>
        <v>38</v>
      </c>
      <c r="AK398" s="76">
        <f t="shared" si="21"/>
        <v>0.2857142857</v>
      </c>
      <c r="AL398" s="29">
        <f t="shared" si="22"/>
        <v>38</v>
      </c>
      <c r="AM398" s="71">
        <f t="shared" si="23"/>
        <v>0.2857</v>
      </c>
      <c r="AN398" s="71">
        <f t="shared" si="24"/>
        <v>0.3571</v>
      </c>
      <c r="AO398" s="72">
        <f t="shared" si="25"/>
        <v>8.14</v>
      </c>
      <c r="AP398" s="73">
        <f t="shared" si="26"/>
        <v>46625.92</v>
      </c>
      <c r="AQ398" s="3">
        <f t="shared" si="27"/>
        <v>350.5708271</v>
      </c>
      <c r="AR398" s="18"/>
      <c r="AS398" s="18"/>
    </row>
    <row r="399" ht="14.25" customHeight="1">
      <c r="A399" s="68">
        <v>173.0</v>
      </c>
      <c r="B399" s="69">
        <v>1.0</v>
      </c>
      <c r="C399" s="18" t="s">
        <v>1080</v>
      </c>
      <c r="D399" s="68">
        <v>173.0</v>
      </c>
      <c r="E399" s="69">
        <v>1.0</v>
      </c>
      <c r="F399" s="69">
        <v>10.0</v>
      </c>
      <c r="G399" s="70" t="s">
        <v>1686</v>
      </c>
      <c r="H399" s="69">
        <v>257.0</v>
      </c>
      <c r="I399" s="69">
        <v>118.0</v>
      </c>
      <c r="J399" s="69">
        <v>28.0</v>
      </c>
      <c r="K399" s="29">
        <f t="shared" si="13"/>
        <v>132</v>
      </c>
      <c r="L399" s="71">
        <f t="shared" si="14"/>
        <v>0.5136</v>
      </c>
      <c r="M399" s="71">
        <f t="shared" si="15"/>
        <v>0.642</v>
      </c>
      <c r="N399" s="72">
        <f t="shared" si="16"/>
        <v>50.85</v>
      </c>
      <c r="O399" s="8">
        <f t="shared" si="17"/>
        <v>291268.8</v>
      </c>
      <c r="P399" s="73"/>
      <c r="Q399" s="22">
        <v>4031.0</v>
      </c>
      <c r="R399" s="49">
        <v>7.0</v>
      </c>
      <c r="S399" s="74"/>
      <c r="T399" s="75" t="s">
        <v>424</v>
      </c>
      <c r="U399" s="3">
        <f t="shared" ref="U399:W399" si="412">SUMIF($A$13:$A$2340,$Q399,H$13:H$2340)</f>
        <v>65</v>
      </c>
      <c r="V399" s="3">
        <f t="shared" si="412"/>
        <v>61</v>
      </c>
      <c r="W399" s="3">
        <f t="shared" si="412"/>
        <v>0</v>
      </c>
      <c r="X399" s="3">
        <f t="shared" si="19"/>
        <v>209644.8</v>
      </c>
      <c r="Y399" s="3"/>
      <c r="Z399" s="68">
        <v>173.0</v>
      </c>
      <c r="AA399" s="69">
        <v>1.0</v>
      </c>
      <c r="AB399" s="18" t="s">
        <v>1080</v>
      </c>
      <c r="AC399" s="68">
        <v>173.0</v>
      </c>
      <c r="AD399" s="69">
        <v>1.0</v>
      </c>
      <c r="AE399" s="69">
        <v>10.0</v>
      </c>
      <c r="AF399" s="70" t="s">
        <v>1686</v>
      </c>
      <c r="AG399" s="69">
        <v>257.0</v>
      </c>
      <c r="AH399" s="69">
        <v>118.0</v>
      </c>
      <c r="AI399" s="69">
        <v>28.0</v>
      </c>
      <c r="AJ399" s="29">
        <f t="shared" si="20"/>
        <v>132</v>
      </c>
      <c r="AK399" s="76">
        <f t="shared" si="21"/>
        <v>0.513618677</v>
      </c>
      <c r="AL399" s="29">
        <f t="shared" si="22"/>
        <v>132</v>
      </c>
      <c r="AM399" s="71">
        <f t="shared" si="23"/>
        <v>0.5136</v>
      </c>
      <c r="AN399" s="71">
        <f t="shared" si="24"/>
        <v>0.642</v>
      </c>
      <c r="AO399" s="72">
        <f t="shared" si="25"/>
        <v>50.85</v>
      </c>
      <c r="AP399" s="73">
        <f t="shared" si="26"/>
        <v>291268.8</v>
      </c>
      <c r="AQ399" s="3">
        <f t="shared" si="27"/>
        <v>1133.341634</v>
      </c>
      <c r="AR399" s="18"/>
      <c r="AS399" s="18"/>
    </row>
    <row r="400" ht="14.25" customHeight="1">
      <c r="A400" s="68">
        <v>173.0</v>
      </c>
      <c r="B400" s="69">
        <v>1.0</v>
      </c>
      <c r="C400" s="18" t="s">
        <v>1080</v>
      </c>
      <c r="D400" s="68">
        <v>173.0</v>
      </c>
      <c r="E400" s="69">
        <v>1.0</v>
      </c>
      <c r="F400" s="69">
        <v>20.0</v>
      </c>
      <c r="G400" s="70" t="s">
        <v>1687</v>
      </c>
      <c r="H400" s="69">
        <v>248.0</v>
      </c>
      <c r="I400" s="69">
        <v>81.0</v>
      </c>
      <c r="J400" s="69">
        <v>23.0</v>
      </c>
      <c r="K400" s="29">
        <f t="shared" si="13"/>
        <v>92.5</v>
      </c>
      <c r="L400" s="71">
        <f t="shared" si="14"/>
        <v>0.373</v>
      </c>
      <c r="M400" s="71">
        <f t="shared" si="15"/>
        <v>0.4663</v>
      </c>
      <c r="N400" s="72">
        <f t="shared" si="16"/>
        <v>25.88</v>
      </c>
      <c r="O400" s="8">
        <f t="shared" si="17"/>
        <v>148240.64</v>
      </c>
      <c r="P400" s="73"/>
      <c r="Q400" s="22">
        <v>4032.0</v>
      </c>
      <c r="R400" s="49">
        <v>7.0</v>
      </c>
      <c r="S400" s="74"/>
      <c r="T400" s="75" t="s">
        <v>1688</v>
      </c>
      <c r="U400" s="3">
        <f t="shared" ref="U400:W400" si="413">SUMIF($A$13:$A$2340,$Q400,H$13:H$2340)</f>
        <v>0</v>
      </c>
      <c r="V400" s="3">
        <f t="shared" si="413"/>
        <v>0</v>
      </c>
      <c r="W400" s="3">
        <f t="shared" si="413"/>
        <v>0</v>
      </c>
      <c r="X400" s="3">
        <f t="shared" si="19"/>
        <v>0</v>
      </c>
      <c r="Y400" s="3"/>
      <c r="Z400" s="68">
        <v>173.0</v>
      </c>
      <c r="AA400" s="69">
        <v>1.0</v>
      </c>
      <c r="AB400" s="18" t="s">
        <v>1080</v>
      </c>
      <c r="AC400" s="68">
        <v>173.0</v>
      </c>
      <c r="AD400" s="69">
        <v>1.0</v>
      </c>
      <c r="AE400" s="69">
        <v>20.0</v>
      </c>
      <c r="AF400" s="70" t="s">
        <v>1687</v>
      </c>
      <c r="AG400" s="69">
        <v>248.0</v>
      </c>
      <c r="AH400" s="69">
        <v>81.0</v>
      </c>
      <c r="AI400" s="69">
        <v>23.0</v>
      </c>
      <c r="AJ400" s="29">
        <f t="shared" si="20"/>
        <v>92.5</v>
      </c>
      <c r="AK400" s="76">
        <f t="shared" si="21"/>
        <v>0.372983871</v>
      </c>
      <c r="AL400" s="29">
        <f t="shared" si="22"/>
        <v>92.5</v>
      </c>
      <c r="AM400" s="71">
        <f t="shared" si="23"/>
        <v>0.373</v>
      </c>
      <c r="AN400" s="71">
        <f t="shared" si="24"/>
        <v>0.4663</v>
      </c>
      <c r="AO400" s="72">
        <f t="shared" si="25"/>
        <v>25.88</v>
      </c>
      <c r="AP400" s="73">
        <f t="shared" si="26"/>
        <v>148240.64</v>
      </c>
      <c r="AQ400" s="3">
        <f t="shared" si="27"/>
        <v>597.7445161</v>
      </c>
      <c r="AR400" s="18"/>
      <c r="AS400" s="18"/>
    </row>
    <row r="401" ht="14.25" customHeight="1">
      <c r="A401" s="68">
        <v>177.0</v>
      </c>
      <c r="B401" s="69">
        <v>1.0</v>
      </c>
      <c r="C401" s="18" t="s">
        <v>1082</v>
      </c>
      <c r="D401" s="68">
        <v>177.0</v>
      </c>
      <c r="E401" s="69">
        <v>1.0</v>
      </c>
      <c r="F401" s="69">
        <v>10.0</v>
      </c>
      <c r="G401" s="70" t="s">
        <v>1689</v>
      </c>
      <c r="H401" s="69">
        <v>14.0</v>
      </c>
      <c r="I401" s="69">
        <v>6.0</v>
      </c>
      <c r="J401" s="69">
        <v>1.0</v>
      </c>
      <c r="K401" s="29">
        <f t="shared" si="13"/>
        <v>6.5</v>
      </c>
      <c r="L401" s="71">
        <f t="shared" si="14"/>
        <v>0.4643</v>
      </c>
      <c r="M401" s="71">
        <f t="shared" si="15"/>
        <v>0.5804</v>
      </c>
      <c r="N401" s="72">
        <f t="shared" si="16"/>
        <v>2.26</v>
      </c>
      <c r="O401" s="8">
        <f t="shared" si="17"/>
        <v>12945.28</v>
      </c>
      <c r="P401" s="73"/>
      <c r="Q401" s="22">
        <v>4033.0</v>
      </c>
      <c r="R401" s="49">
        <v>7.0</v>
      </c>
      <c r="S401" s="74"/>
      <c r="T401" s="75" t="s">
        <v>1690</v>
      </c>
      <c r="U401" s="3">
        <f t="shared" ref="U401:W401" si="414">SUMIF($A$13:$A$2340,$Q401,H$13:H$2340)</f>
        <v>0</v>
      </c>
      <c r="V401" s="3">
        <f t="shared" si="414"/>
        <v>0</v>
      </c>
      <c r="W401" s="3">
        <f t="shared" si="414"/>
        <v>0</v>
      </c>
      <c r="X401" s="3">
        <f t="shared" si="19"/>
        <v>0</v>
      </c>
      <c r="Y401" s="3"/>
      <c r="Z401" s="68">
        <v>177.0</v>
      </c>
      <c r="AA401" s="69">
        <v>1.0</v>
      </c>
      <c r="AB401" s="18" t="s">
        <v>1082</v>
      </c>
      <c r="AC401" s="68">
        <v>177.0</v>
      </c>
      <c r="AD401" s="69">
        <v>1.0</v>
      </c>
      <c r="AE401" s="69">
        <v>10.0</v>
      </c>
      <c r="AF401" s="70" t="s">
        <v>1689</v>
      </c>
      <c r="AG401" s="69">
        <v>14.0</v>
      </c>
      <c r="AH401" s="69">
        <v>6.0</v>
      </c>
      <c r="AI401" s="69">
        <v>1.0</v>
      </c>
      <c r="AJ401" s="29">
        <f t="shared" si="20"/>
        <v>6.5</v>
      </c>
      <c r="AK401" s="76">
        <f t="shared" si="21"/>
        <v>0.4642857143</v>
      </c>
      <c r="AL401" s="29">
        <f t="shared" si="22"/>
        <v>6.5</v>
      </c>
      <c r="AM401" s="71">
        <f t="shared" si="23"/>
        <v>0.4643</v>
      </c>
      <c r="AN401" s="71">
        <f t="shared" si="24"/>
        <v>0.5804</v>
      </c>
      <c r="AO401" s="72">
        <f t="shared" si="25"/>
        <v>2.26</v>
      </c>
      <c r="AP401" s="73">
        <f t="shared" si="26"/>
        <v>12945.28</v>
      </c>
      <c r="AQ401" s="3">
        <f t="shared" si="27"/>
        <v>924.6628571</v>
      </c>
      <c r="AR401" s="18"/>
      <c r="AS401" s="18"/>
    </row>
    <row r="402" ht="14.25" customHeight="1">
      <c r="A402" s="68">
        <v>177.0</v>
      </c>
      <c r="B402" s="69">
        <v>1.0</v>
      </c>
      <c r="C402" s="18" t="s">
        <v>1082</v>
      </c>
      <c r="D402" s="68">
        <v>177.0</v>
      </c>
      <c r="E402" s="69">
        <v>1.0</v>
      </c>
      <c r="F402" s="69">
        <v>50.0</v>
      </c>
      <c r="G402" s="70" t="s">
        <v>1691</v>
      </c>
      <c r="H402" s="69">
        <v>319.0</v>
      </c>
      <c r="I402" s="69">
        <v>55.0</v>
      </c>
      <c r="J402" s="69">
        <v>30.0</v>
      </c>
      <c r="K402" s="29">
        <f t="shared" si="13"/>
        <v>70</v>
      </c>
      <c r="L402" s="71">
        <f t="shared" si="14"/>
        <v>0.2194</v>
      </c>
      <c r="M402" s="71">
        <f t="shared" si="15"/>
        <v>0.2743</v>
      </c>
      <c r="N402" s="72">
        <f t="shared" si="16"/>
        <v>11.52</v>
      </c>
      <c r="O402" s="8">
        <f t="shared" si="17"/>
        <v>65986.56</v>
      </c>
      <c r="P402" s="73"/>
      <c r="Q402" s="22">
        <v>4034.0</v>
      </c>
      <c r="R402" s="49">
        <v>7.0</v>
      </c>
      <c r="S402" s="74"/>
      <c r="T402" s="75" t="s">
        <v>1692</v>
      </c>
      <c r="U402" s="3">
        <f t="shared" ref="U402:W402" si="415">SUMIF($A$13:$A$2340,$Q402,H$13:H$2340)</f>
        <v>0</v>
      </c>
      <c r="V402" s="3">
        <f t="shared" si="415"/>
        <v>0</v>
      </c>
      <c r="W402" s="3">
        <f t="shared" si="415"/>
        <v>0</v>
      </c>
      <c r="X402" s="3">
        <f t="shared" si="19"/>
        <v>0</v>
      </c>
      <c r="Y402" s="3"/>
      <c r="Z402" s="68">
        <v>177.0</v>
      </c>
      <c r="AA402" s="69">
        <v>1.0</v>
      </c>
      <c r="AB402" s="18" t="s">
        <v>1082</v>
      </c>
      <c r="AC402" s="68">
        <v>177.0</v>
      </c>
      <c r="AD402" s="69">
        <v>1.0</v>
      </c>
      <c r="AE402" s="69">
        <v>50.0</v>
      </c>
      <c r="AF402" s="70" t="s">
        <v>1691</v>
      </c>
      <c r="AG402" s="69">
        <v>319.0</v>
      </c>
      <c r="AH402" s="69">
        <v>55.0</v>
      </c>
      <c r="AI402" s="69">
        <v>30.0</v>
      </c>
      <c r="AJ402" s="29">
        <f t="shared" si="20"/>
        <v>70</v>
      </c>
      <c r="AK402" s="76">
        <f t="shared" si="21"/>
        <v>0.2194357367</v>
      </c>
      <c r="AL402" s="29">
        <f t="shared" si="22"/>
        <v>70</v>
      </c>
      <c r="AM402" s="71">
        <f t="shared" si="23"/>
        <v>0.2194</v>
      </c>
      <c r="AN402" s="71">
        <f t="shared" si="24"/>
        <v>0.2743</v>
      </c>
      <c r="AO402" s="72">
        <f t="shared" si="25"/>
        <v>11.52</v>
      </c>
      <c r="AP402" s="73">
        <f t="shared" si="26"/>
        <v>65986.56</v>
      </c>
      <c r="AQ402" s="3">
        <f t="shared" si="27"/>
        <v>206.8544201</v>
      </c>
      <c r="AR402" s="18"/>
      <c r="AS402" s="18"/>
    </row>
    <row r="403" ht="14.25" customHeight="1">
      <c r="A403" s="68">
        <v>177.0</v>
      </c>
      <c r="B403" s="69">
        <v>1.0</v>
      </c>
      <c r="C403" s="18" t="s">
        <v>1082</v>
      </c>
      <c r="D403" s="68">
        <v>177.0</v>
      </c>
      <c r="E403" s="69">
        <v>1.0</v>
      </c>
      <c r="F403" s="69">
        <v>60.0</v>
      </c>
      <c r="G403" s="70" t="s">
        <v>1693</v>
      </c>
      <c r="H403" s="69">
        <v>242.0</v>
      </c>
      <c r="I403" s="69">
        <v>68.0</v>
      </c>
      <c r="J403" s="69">
        <v>21.0</v>
      </c>
      <c r="K403" s="29">
        <f t="shared" si="13"/>
        <v>78.5</v>
      </c>
      <c r="L403" s="71">
        <f t="shared" si="14"/>
        <v>0.3244</v>
      </c>
      <c r="M403" s="71">
        <f t="shared" si="15"/>
        <v>0.4055</v>
      </c>
      <c r="N403" s="72">
        <f t="shared" si="16"/>
        <v>19.1</v>
      </c>
      <c r="O403" s="8">
        <f t="shared" si="17"/>
        <v>109404.8</v>
      </c>
      <c r="P403" s="73"/>
      <c r="Q403" s="22">
        <v>4035.0</v>
      </c>
      <c r="R403" s="49">
        <v>7.0</v>
      </c>
      <c r="S403" s="74"/>
      <c r="T403" s="75" t="s">
        <v>1694</v>
      </c>
      <c r="U403" s="3">
        <f t="shared" ref="U403:W403" si="416">SUMIF($A$13:$A$2340,$Q403,H$13:H$2340)</f>
        <v>221</v>
      </c>
      <c r="V403" s="3">
        <f t="shared" si="416"/>
        <v>132</v>
      </c>
      <c r="W403" s="3">
        <f t="shared" si="416"/>
        <v>32</v>
      </c>
      <c r="X403" s="3">
        <f t="shared" si="19"/>
        <v>425762.24</v>
      </c>
      <c r="Y403" s="3"/>
      <c r="Z403" s="68">
        <v>177.0</v>
      </c>
      <c r="AA403" s="69">
        <v>1.0</v>
      </c>
      <c r="AB403" s="18" t="s">
        <v>1082</v>
      </c>
      <c r="AC403" s="68">
        <v>177.0</v>
      </c>
      <c r="AD403" s="69">
        <v>1.0</v>
      </c>
      <c r="AE403" s="69">
        <v>60.0</v>
      </c>
      <c r="AF403" s="70" t="s">
        <v>1693</v>
      </c>
      <c r="AG403" s="69">
        <v>242.0</v>
      </c>
      <c r="AH403" s="69">
        <v>68.0</v>
      </c>
      <c r="AI403" s="69">
        <v>21.0</v>
      </c>
      <c r="AJ403" s="29">
        <f t="shared" si="20"/>
        <v>78.5</v>
      </c>
      <c r="AK403" s="76">
        <f t="shared" si="21"/>
        <v>0.3243801653</v>
      </c>
      <c r="AL403" s="29">
        <f t="shared" si="22"/>
        <v>78.5</v>
      </c>
      <c r="AM403" s="71">
        <f t="shared" si="23"/>
        <v>0.3244</v>
      </c>
      <c r="AN403" s="71">
        <f t="shared" si="24"/>
        <v>0.4055</v>
      </c>
      <c r="AO403" s="72">
        <f t="shared" si="25"/>
        <v>19.1</v>
      </c>
      <c r="AP403" s="73">
        <f t="shared" si="26"/>
        <v>109404.8</v>
      </c>
      <c r="AQ403" s="3">
        <f t="shared" si="27"/>
        <v>452.0859504</v>
      </c>
      <c r="AR403" s="18"/>
      <c r="AS403" s="18"/>
    </row>
    <row r="404" ht="14.25" customHeight="1">
      <c r="A404" s="68">
        <v>177.0</v>
      </c>
      <c r="B404" s="69">
        <v>1.0</v>
      </c>
      <c r="C404" s="18" t="s">
        <v>1082</v>
      </c>
      <c r="D404" s="68">
        <v>177.0</v>
      </c>
      <c r="E404" s="69">
        <v>1.0</v>
      </c>
      <c r="F404" s="69">
        <v>330.0</v>
      </c>
      <c r="G404" s="70" t="s">
        <v>1695</v>
      </c>
      <c r="H404" s="69">
        <v>529.0</v>
      </c>
      <c r="I404" s="69">
        <v>173.0</v>
      </c>
      <c r="J404" s="69">
        <v>70.0</v>
      </c>
      <c r="K404" s="29">
        <f t="shared" si="13"/>
        <v>208</v>
      </c>
      <c r="L404" s="71">
        <f t="shared" si="14"/>
        <v>0.3932</v>
      </c>
      <c r="M404" s="71">
        <f t="shared" si="15"/>
        <v>0.4915</v>
      </c>
      <c r="N404" s="72">
        <f t="shared" si="16"/>
        <v>61.34</v>
      </c>
      <c r="O404" s="8">
        <f t="shared" si="17"/>
        <v>351355.52</v>
      </c>
      <c r="P404" s="73"/>
      <c r="Q404" s="22">
        <v>4036.0</v>
      </c>
      <c r="R404" s="49">
        <v>7.0</v>
      </c>
      <c r="S404" s="74"/>
      <c r="T404" s="75" t="s">
        <v>426</v>
      </c>
      <c r="U404" s="3">
        <f t="shared" ref="U404:W404" si="417">SUMIF($A$13:$A$2340,$Q404,H$13:H$2340)</f>
        <v>97</v>
      </c>
      <c r="V404" s="3">
        <f t="shared" si="417"/>
        <v>71</v>
      </c>
      <c r="W404" s="3">
        <f t="shared" si="417"/>
        <v>14</v>
      </c>
      <c r="X404" s="3">
        <f t="shared" si="19"/>
        <v>268070.4</v>
      </c>
      <c r="Y404" s="3"/>
      <c r="Z404" s="68">
        <v>177.0</v>
      </c>
      <c r="AA404" s="69">
        <v>1.0</v>
      </c>
      <c r="AB404" s="18" t="s">
        <v>1082</v>
      </c>
      <c r="AC404" s="68">
        <v>177.0</v>
      </c>
      <c r="AD404" s="69">
        <v>1.0</v>
      </c>
      <c r="AE404" s="69">
        <v>330.0</v>
      </c>
      <c r="AF404" s="70" t="s">
        <v>1695</v>
      </c>
      <c r="AG404" s="69">
        <v>529.0</v>
      </c>
      <c r="AH404" s="69">
        <v>173.0</v>
      </c>
      <c r="AI404" s="69">
        <v>70.0</v>
      </c>
      <c r="AJ404" s="29">
        <f t="shared" si="20"/>
        <v>208</v>
      </c>
      <c r="AK404" s="76">
        <f t="shared" si="21"/>
        <v>0.393194707</v>
      </c>
      <c r="AL404" s="29">
        <f t="shared" si="22"/>
        <v>208</v>
      </c>
      <c r="AM404" s="71">
        <f t="shared" si="23"/>
        <v>0.3932</v>
      </c>
      <c r="AN404" s="71">
        <f t="shared" si="24"/>
        <v>0.4915</v>
      </c>
      <c r="AO404" s="72">
        <f t="shared" si="25"/>
        <v>61.34</v>
      </c>
      <c r="AP404" s="73">
        <f t="shared" si="26"/>
        <v>351355.52</v>
      </c>
      <c r="AQ404" s="3">
        <f t="shared" si="27"/>
        <v>664.1881285</v>
      </c>
      <c r="AR404" s="18"/>
      <c r="AS404" s="18"/>
    </row>
    <row r="405" ht="14.25" customHeight="1">
      <c r="A405" s="68">
        <v>181.0</v>
      </c>
      <c r="B405" s="69">
        <v>1.0</v>
      </c>
      <c r="C405" s="18" t="s">
        <v>1084</v>
      </c>
      <c r="D405" s="68">
        <v>181.0</v>
      </c>
      <c r="E405" s="69">
        <v>1.0</v>
      </c>
      <c r="F405" s="69">
        <v>3.0</v>
      </c>
      <c r="G405" s="70" t="s">
        <v>1696</v>
      </c>
      <c r="H405" s="69">
        <v>186.0</v>
      </c>
      <c r="I405" s="69">
        <v>65.0</v>
      </c>
      <c r="J405" s="69">
        <v>17.0</v>
      </c>
      <c r="K405" s="29">
        <f t="shared" si="13"/>
        <v>73.5</v>
      </c>
      <c r="L405" s="71">
        <f t="shared" si="14"/>
        <v>0.3952</v>
      </c>
      <c r="M405" s="71">
        <f t="shared" si="15"/>
        <v>0.494</v>
      </c>
      <c r="N405" s="72">
        <f t="shared" si="16"/>
        <v>21.79</v>
      </c>
      <c r="O405" s="8">
        <f t="shared" si="17"/>
        <v>124813.12</v>
      </c>
      <c r="P405" s="73"/>
      <c r="Q405" s="22">
        <v>4037.0</v>
      </c>
      <c r="R405" s="49">
        <v>7.0</v>
      </c>
      <c r="S405" s="74"/>
      <c r="T405" s="75" t="s">
        <v>1697</v>
      </c>
      <c r="U405" s="3">
        <f t="shared" ref="U405:W405" si="418">SUMIF($A$13:$A$2340,$Q405,H$13:H$2340)</f>
        <v>0</v>
      </c>
      <c r="V405" s="3">
        <f t="shared" si="418"/>
        <v>0</v>
      </c>
      <c r="W405" s="3">
        <f t="shared" si="418"/>
        <v>0</v>
      </c>
      <c r="X405" s="3">
        <f t="shared" si="19"/>
        <v>0</v>
      </c>
      <c r="Y405" s="3"/>
      <c r="Z405" s="68">
        <v>181.0</v>
      </c>
      <c r="AA405" s="69">
        <v>1.0</v>
      </c>
      <c r="AB405" s="18" t="s">
        <v>1084</v>
      </c>
      <c r="AC405" s="68">
        <v>181.0</v>
      </c>
      <c r="AD405" s="69">
        <v>1.0</v>
      </c>
      <c r="AE405" s="69">
        <v>3.0</v>
      </c>
      <c r="AF405" s="70" t="s">
        <v>1696</v>
      </c>
      <c r="AG405" s="69">
        <v>186.0</v>
      </c>
      <c r="AH405" s="69">
        <v>65.0</v>
      </c>
      <c r="AI405" s="69">
        <v>17.0</v>
      </c>
      <c r="AJ405" s="29">
        <f t="shared" si="20"/>
        <v>73.5</v>
      </c>
      <c r="AK405" s="76">
        <f t="shared" si="21"/>
        <v>0.3951612903</v>
      </c>
      <c r="AL405" s="29">
        <f t="shared" si="22"/>
        <v>73.5</v>
      </c>
      <c r="AM405" s="71">
        <f t="shared" si="23"/>
        <v>0.3952</v>
      </c>
      <c r="AN405" s="71">
        <f t="shared" si="24"/>
        <v>0.494</v>
      </c>
      <c r="AO405" s="72">
        <f t="shared" si="25"/>
        <v>21.79</v>
      </c>
      <c r="AP405" s="73">
        <f t="shared" si="26"/>
        <v>124813.12</v>
      </c>
      <c r="AQ405" s="3">
        <f t="shared" si="27"/>
        <v>671.0382796</v>
      </c>
      <c r="AR405" s="18"/>
      <c r="AS405" s="18"/>
    </row>
    <row r="406" ht="14.25" customHeight="1">
      <c r="A406" s="68">
        <v>181.0</v>
      </c>
      <c r="B406" s="69">
        <v>1.0</v>
      </c>
      <c r="C406" s="18" t="s">
        <v>1084</v>
      </c>
      <c r="D406" s="68">
        <v>181.0</v>
      </c>
      <c r="E406" s="69">
        <v>1.0</v>
      </c>
      <c r="F406" s="69">
        <v>4.0</v>
      </c>
      <c r="G406" s="70" t="s">
        <v>1698</v>
      </c>
      <c r="H406" s="69">
        <v>500.0</v>
      </c>
      <c r="I406" s="69">
        <v>113.0</v>
      </c>
      <c r="J406" s="69">
        <v>47.0</v>
      </c>
      <c r="K406" s="29">
        <f t="shared" si="13"/>
        <v>136.5</v>
      </c>
      <c r="L406" s="71">
        <f t="shared" si="14"/>
        <v>0.273</v>
      </c>
      <c r="M406" s="71">
        <f t="shared" si="15"/>
        <v>0.3413</v>
      </c>
      <c r="N406" s="72">
        <f t="shared" si="16"/>
        <v>27.95</v>
      </c>
      <c r="O406" s="8">
        <f t="shared" si="17"/>
        <v>160097.6</v>
      </c>
      <c r="P406" s="73"/>
      <c r="Q406" s="22">
        <v>4038.0</v>
      </c>
      <c r="R406" s="49">
        <v>7.0</v>
      </c>
      <c r="S406" s="74"/>
      <c r="T406" s="75" t="s">
        <v>427</v>
      </c>
      <c r="U406" s="3">
        <f t="shared" ref="U406:W406" si="419">SUMIF($A$13:$A$2340,$Q406,H$13:H$2340)</f>
        <v>329</v>
      </c>
      <c r="V406" s="3">
        <f t="shared" si="419"/>
        <v>287</v>
      </c>
      <c r="W406" s="3">
        <f t="shared" si="419"/>
        <v>12</v>
      </c>
      <c r="X406" s="3">
        <f t="shared" si="19"/>
        <v>1006982.4</v>
      </c>
      <c r="Y406" s="3"/>
      <c r="Z406" s="68">
        <v>181.0</v>
      </c>
      <c r="AA406" s="69">
        <v>1.0</v>
      </c>
      <c r="AB406" s="18" t="s">
        <v>1084</v>
      </c>
      <c r="AC406" s="68">
        <v>181.0</v>
      </c>
      <c r="AD406" s="69">
        <v>1.0</v>
      </c>
      <c r="AE406" s="69">
        <v>4.0</v>
      </c>
      <c r="AF406" s="70" t="s">
        <v>1698</v>
      </c>
      <c r="AG406" s="69">
        <v>500.0</v>
      </c>
      <c r="AH406" s="69">
        <v>113.0</v>
      </c>
      <c r="AI406" s="69">
        <v>47.0</v>
      </c>
      <c r="AJ406" s="29">
        <f t="shared" si="20"/>
        <v>136.5</v>
      </c>
      <c r="AK406" s="76">
        <f t="shared" si="21"/>
        <v>0.273</v>
      </c>
      <c r="AL406" s="29">
        <f t="shared" si="22"/>
        <v>136.5</v>
      </c>
      <c r="AM406" s="71">
        <f t="shared" si="23"/>
        <v>0.273</v>
      </c>
      <c r="AN406" s="71">
        <f t="shared" si="24"/>
        <v>0.3413</v>
      </c>
      <c r="AO406" s="72">
        <f t="shared" si="25"/>
        <v>27.95</v>
      </c>
      <c r="AP406" s="73">
        <f t="shared" si="26"/>
        <v>160097.6</v>
      </c>
      <c r="AQ406" s="3">
        <f t="shared" si="27"/>
        <v>320.1952</v>
      </c>
      <c r="AR406" s="18"/>
      <c r="AS406" s="18"/>
    </row>
    <row r="407" ht="14.25" customHeight="1">
      <c r="A407" s="68">
        <v>181.0</v>
      </c>
      <c r="B407" s="69">
        <v>1.0</v>
      </c>
      <c r="C407" s="18" t="s">
        <v>1084</v>
      </c>
      <c r="D407" s="68">
        <v>181.0</v>
      </c>
      <c r="E407" s="69">
        <v>1.0</v>
      </c>
      <c r="F407" s="69">
        <v>8.0</v>
      </c>
      <c r="G407" s="70" t="s">
        <v>1699</v>
      </c>
      <c r="H407" s="69">
        <v>308.0</v>
      </c>
      <c r="I407" s="69">
        <v>119.0</v>
      </c>
      <c r="J407" s="69">
        <v>44.0</v>
      </c>
      <c r="K407" s="29">
        <f t="shared" si="13"/>
        <v>141</v>
      </c>
      <c r="L407" s="71">
        <f t="shared" si="14"/>
        <v>0.4578</v>
      </c>
      <c r="M407" s="71">
        <f t="shared" si="15"/>
        <v>0.5723</v>
      </c>
      <c r="N407" s="72">
        <f t="shared" si="16"/>
        <v>48.42</v>
      </c>
      <c r="O407" s="8">
        <f t="shared" si="17"/>
        <v>277349.76</v>
      </c>
      <c r="P407" s="73"/>
      <c r="Q407" s="22">
        <v>4039.0</v>
      </c>
      <c r="R407" s="49">
        <v>7.0</v>
      </c>
      <c r="S407" s="74"/>
      <c r="T407" s="75" t="s">
        <v>428</v>
      </c>
      <c r="U407" s="3">
        <f t="shared" ref="U407:W407" si="420">SUMIF($A$13:$A$2340,$Q407,H$13:H$2340)</f>
        <v>323</v>
      </c>
      <c r="V407" s="3">
        <f t="shared" si="420"/>
        <v>230</v>
      </c>
      <c r="W407" s="3">
        <f t="shared" si="420"/>
        <v>2</v>
      </c>
      <c r="X407" s="3">
        <f t="shared" si="19"/>
        <v>709756.48</v>
      </c>
      <c r="Y407" s="3"/>
      <c r="Z407" s="68">
        <v>181.0</v>
      </c>
      <c r="AA407" s="69">
        <v>1.0</v>
      </c>
      <c r="AB407" s="18" t="s">
        <v>1084</v>
      </c>
      <c r="AC407" s="68">
        <v>181.0</v>
      </c>
      <c r="AD407" s="69">
        <v>1.0</v>
      </c>
      <c r="AE407" s="69">
        <v>8.0</v>
      </c>
      <c r="AF407" s="70" t="s">
        <v>1699</v>
      </c>
      <c r="AG407" s="69">
        <v>308.0</v>
      </c>
      <c r="AH407" s="69">
        <v>119.0</v>
      </c>
      <c r="AI407" s="69">
        <v>44.0</v>
      </c>
      <c r="AJ407" s="29">
        <f t="shared" si="20"/>
        <v>141</v>
      </c>
      <c r="AK407" s="76">
        <f t="shared" si="21"/>
        <v>0.4577922078</v>
      </c>
      <c r="AL407" s="29">
        <f t="shared" si="22"/>
        <v>141</v>
      </c>
      <c r="AM407" s="71">
        <f t="shared" si="23"/>
        <v>0.4578</v>
      </c>
      <c r="AN407" s="71">
        <f t="shared" si="24"/>
        <v>0.5723</v>
      </c>
      <c r="AO407" s="72">
        <f t="shared" si="25"/>
        <v>48.42</v>
      </c>
      <c r="AP407" s="73">
        <f t="shared" si="26"/>
        <v>277349.76</v>
      </c>
      <c r="AQ407" s="3">
        <f t="shared" si="27"/>
        <v>900.4862338</v>
      </c>
      <c r="AR407" s="18"/>
      <c r="AS407" s="18"/>
    </row>
    <row r="408" ht="14.25" customHeight="1">
      <c r="A408" s="68">
        <v>181.0</v>
      </c>
      <c r="B408" s="69">
        <v>1.0</v>
      </c>
      <c r="C408" s="18" t="s">
        <v>1084</v>
      </c>
      <c r="D408" s="68">
        <v>181.0</v>
      </c>
      <c r="E408" s="69">
        <v>1.0</v>
      </c>
      <c r="F408" s="69">
        <v>9.0</v>
      </c>
      <c r="G408" s="70" t="s">
        <v>1700</v>
      </c>
      <c r="H408" s="69">
        <v>232.0</v>
      </c>
      <c r="I408" s="69">
        <v>118.0</v>
      </c>
      <c r="J408" s="69">
        <v>38.0</v>
      </c>
      <c r="K408" s="29">
        <f t="shared" si="13"/>
        <v>137</v>
      </c>
      <c r="L408" s="71">
        <f t="shared" si="14"/>
        <v>0.5905</v>
      </c>
      <c r="M408" s="71">
        <f t="shared" si="15"/>
        <v>0.7381</v>
      </c>
      <c r="N408" s="72">
        <f t="shared" si="16"/>
        <v>60.67</v>
      </c>
      <c r="O408" s="8">
        <f t="shared" si="17"/>
        <v>347517.76</v>
      </c>
      <c r="P408" s="73"/>
      <c r="Q408" s="22">
        <v>4040.0</v>
      </c>
      <c r="R408" s="49">
        <v>7.0</v>
      </c>
      <c r="S408" s="74"/>
      <c r="T408" s="75" t="s">
        <v>1701</v>
      </c>
      <c r="U408" s="3">
        <f t="shared" ref="U408:W408" si="421">SUMIF($A$13:$A$2340,$Q408,H$13:H$2340)</f>
        <v>0</v>
      </c>
      <c r="V408" s="3">
        <f t="shared" si="421"/>
        <v>0</v>
      </c>
      <c r="W408" s="3">
        <f t="shared" si="421"/>
        <v>0</v>
      </c>
      <c r="X408" s="3">
        <f t="shared" si="19"/>
        <v>0</v>
      </c>
      <c r="Y408" s="3"/>
      <c r="Z408" s="68">
        <v>181.0</v>
      </c>
      <c r="AA408" s="69">
        <v>1.0</v>
      </c>
      <c r="AB408" s="18" t="s">
        <v>1084</v>
      </c>
      <c r="AC408" s="68">
        <v>181.0</v>
      </c>
      <c r="AD408" s="69">
        <v>1.0</v>
      </c>
      <c r="AE408" s="69">
        <v>9.0</v>
      </c>
      <c r="AF408" s="70" t="s">
        <v>1700</v>
      </c>
      <c r="AG408" s="69">
        <v>232.0</v>
      </c>
      <c r="AH408" s="69">
        <v>118.0</v>
      </c>
      <c r="AI408" s="69">
        <v>38.0</v>
      </c>
      <c r="AJ408" s="29">
        <f t="shared" si="20"/>
        <v>137</v>
      </c>
      <c r="AK408" s="76">
        <f t="shared" si="21"/>
        <v>0.5905172414</v>
      </c>
      <c r="AL408" s="29">
        <f t="shared" si="22"/>
        <v>137</v>
      </c>
      <c r="AM408" s="71">
        <f t="shared" si="23"/>
        <v>0.5905</v>
      </c>
      <c r="AN408" s="71">
        <f t="shared" si="24"/>
        <v>0.7381</v>
      </c>
      <c r="AO408" s="72">
        <f t="shared" si="25"/>
        <v>60.67</v>
      </c>
      <c r="AP408" s="73">
        <f t="shared" si="26"/>
        <v>347517.76</v>
      </c>
      <c r="AQ408" s="3">
        <f t="shared" si="27"/>
        <v>1497.921379</v>
      </c>
      <c r="AR408" s="18"/>
      <c r="AS408" s="18"/>
    </row>
    <row r="409" ht="14.25" customHeight="1">
      <c r="A409" s="68">
        <v>181.0</v>
      </c>
      <c r="B409" s="69">
        <v>1.0</v>
      </c>
      <c r="C409" s="18" t="s">
        <v>1084</v>
      </c>
      <c r="D409" s="68">
        <v>181.0</v>
      </c>
      <c r="E409" s="69">
        <v>1.0</v>
      </c>
      <c r="F409" s="69">
        <v>11.0</v>
      </c>
      <c r="G409" s="70" t="s">
        <v>1702</v>
      </c>
      <c r="H409" s="69">
        <v>373.0</v>
      </c>
      <c r="I409" s="69">
        <v>99.0</v>
      </c>
      <c r="J409" s="69">
        <v>37.0</v>
      </c>
      <c r="K409" s="29">
        <f t="shared" si="13"/>
        <v>117.5</v>
      </c>
      <c r="L409" s="71">
        <f t="shared" si="14"/>
        <v>0.315</v>
      </c>
      <c r="M409" s="71">
        <f t="shared" si="15"/>
        <v>0.3938</v>
      </c>
      <c r="N409" s="72">
        <f t="shared" si="16"/>
        <v>27.76</v>
      </c>
      <c r="O409" s="8">
        <f t="shared" si="17"/>
        <v>159009.28</v>
      </c>
      <c r="P409" s="73"/>
      <c r="Q409" s="22">
        <v>4041.0</v>
      </c>
      <c r="R409" s="49">
        <v>7.0</v>
      </c>
      <c r="S409" s="74"/>
      <c r="T409" s="75" t="s">
        <v>1703</v>
      </c>
      <c r="U409" s="3">
        <f t="shared" ref="U409:W409" si="422">SUMIF($A$13:$A$2340,$Q409,H$13:H$2340)</f>
        <v>0</v>
      </c>
      <c r="V409" s="3">
        <f t="shared" si="422"/>
        <v>0</v>
      </c>
      <c r="W409" s="3">
        <f t="shared" si="422"/>
        <v>0</v>
      </c>
      <c r="X409" s="3">
        <f t="shared" si="19"/>
        <v>0</v>
      </c>
      <c r="Y409" s="3"/>
      <c r="Z409" s="68">
        <v>181.0</v>
      </c>
      <c r="AA409" s="69">
        <v>1.0</v>
      </c>
      <c r="AB409" s="18" t="s">
        <v>1084</v>
      </c>
      <c r="AC409" s="68">
        <v>181.0</v>
      </c>
      <c r="AD409" s="69">
        <v>1.0</v>
      </c>
      <c r="AE409" s="69">
        <v>11.0</v>
      </c>
      <c r="AF409" s="70" t="s">
        <v>1702</v>
      </c>
      <c r="AG409" s="69">
        <v>373.0</v>
      </c>
      <c r="AH409" s="69">
        <v>99.0</v>
      </c>
      <c r="AI409" s="69">
        <v>37.0</v>
      </c>
      <c r="AJ409" s="29">
        <f t="shared" si="20"/>
        <v>117.5</v>
      </c>
      <c r="AK409" s="76">
        <f t="shared" si="21"/>
        <v>0.3150134048</v>
      </c>
      <c r="AL409" s="29">
        <f t="shared" si="22"/>
        <v>117.5</v>
      </c>
      <c r="AM409" s="71">
        <f t="shared" si="23"/>
        <v>0.315</v>
      </c>
      <c r="AN409" s="71">
        <f t="shared" si="24"/>
        <v>0.3938</v>
      </c>
      <c r="AO409" s="72">
        <f t="shared" si="25"/>
        <v>27.76</v>
      </c>
      <c r="AP409" s="73">
        <f t="shared" si="26"/>
        <v>159009.28</v>
      </c>
      <c r="AQ409" s="3">
        <f t="shared" si="27"/>
        <v>426.2983378</v>
      </c>
      <c r="AR409" s="18"/>
      <c r="AS409" s="18"/>
    </row>
    <row r="410" ht="14.25" customHeight="1">
      <c r="A410" s="68">
        <v>181.0</v>
      </c>
      <c r="B410" s="69">
        <v>1.0</v>
      </c>
      <c r="C410" s="18" t="s">
        <v>1084</v>
      </c>
      <c r="D410" s="68">
        <v>181.0</v>
      </c>
      <c r="E410" s="69">
        <v>1.0</v>
      </c>
      <c r="F410" s="69">
        <v>12.0</v>
      </c>
      <c r="G410" s="70" t="s">
        <v>1704</v>
      </c>
      <c r="H410" s="69">
        <v>507.0</v>
      </c>
      <c r="I410" s="69">
        <v>190.0</v>
      </c>
      <c r="J410" s="69">
        <v>54.0</v>
      </c>
      <c r="K410" s="29">
        <f t="shared" si="13"/>
        <v>217</v>
      </c>
      <c r="L410" s="71">
        <f t="shared" si="14"/>
        <v>0.428</v>
      </c>
      <c r="M410" s="71">
        <f t="shared" si="15"/>
        <v>0.535</v>
      </c>
      <c r="N410" s="72">
        <f t="shared" si="16"/>
        <v>69.66</v>
      </c>
      <c r="O410" s="8">
        <f t="shared" si="17"/>
        <v>399012.48</v>
      </c>
      <c r="P410" s="73"/>
      <c r="Q410" s="22">
        <v>4042.0</v>
      </c>
      <c r="R410" s="49">
        <v>7.0</v>
      </c>
      <c r="S410" s="74"/>
      <c r="T410" s="75" t="s">
        <v>1705</v>
      </c>
      <c r="U410" s="3">
        <f t="shared" ref="U410:W410" si="423">SUMIF($A$13:$A$2340,$Q410,H$13:H$2340)</f>
        <v>0</v>
      </c>
      <c r="V410" s="3">
        <f t="shared" si="423"/>
        <v>0</v>
      </c>
      <c r="W410" s="3">
        <f t="shared" si="423"/>
        <v>0</v>
      </c>
      <c r="X410" s="3">
        <f t="shared" si="19"/>
        <v>0</v>
      </c>
      <c r="Y410" s="3"/>
      <c r="Z410" s="68">
        <v>181.0</v>
      </c>
      <c r="AA410" s="69">
        <v>1.0</v>
      </c>
      <c r="AB410" s="18" t="s">
        <v>1084</v>
      </c>
      <c r="AC410" s="68">
        <v>181.0</v>
      </c>
      <c r="AD410" s="69">
        <v>1.0</v>
      </c>
      <c r="AE410" s="69">
        <v>12.0</v>
      </c>
      <c r="AF410" s="70" t="s">
        <v>1704</v>
      </c>
      <c r="AG410" s="69">
        <v>507.0</v>
      </c>
      <c r="AH410" s="69">
        <v>190.0</v>
      </c>
      <c r="AI410" s="69">
        <v>54.0</v>
      </c>
      <c r="AJ410" s="29">
        <f t="shared" si="20"/>
        <v>217</v>
      </c>
      <c r="AK410" s="76">
        <f t="shared" si="21"/>
        <v>0.4280078895</v>
      </c>
      <c r="AL410" s="29">
        <f t="shared" si="22"/>
        <v>217</v>
      </c>
      <c r="AM410" s="71">
        <f t="shared" si="23"/>
        <v>0.428</v>
      </c>
      <c r="AN410" s="71">
        <f t="shared" si="24"/>
        <v>0.535</v>
      </c>
      <c r="AO410" s="72">
        <f t="shared" si="25"/>
        <v>69.66</v>
      </c>
      <c r="AP410" s="73">
        <f t="shared" si="26"/>
        <v>399012.48</v>
      </c>
      <c r="AQ410" s="3">
        <f t="shared" si="27"/>
        <v>787.0068639</v>
      </c>
      <c r="AR410" s="18"/>
      <c r="AS410" s="18"/>
    </row>
    <row r="411" ht="14.25" customHeight="1">
      <c r="A411" s="68">
        <v>181.0</v>
      </c>
      <c r="B411" s="69">
        <v>1.0</v>
      </c>
      <c r="C411" s="18" t="s">
        <v>1084</v>
      </c>
      <c r="D411" s="68">
        <v>181.0</v>
      </c>
      <c r="E411" s="69">
        <v>1.0</v>
      </c>
      <c r="F411" s="69">
        <v>14.0</v>
      </c>
      <c r="G411" s="70" t="s">
        <v>1706</v>
      </c>
      <c r="H411" s="69">
        <v>1964.0</v>
      </c>
      <c r="I411" s="69">
        <v>376.0</v>
      </c>
      <c r="J411" s="69">
        <v>153.0</v>
      </c>
      <c r="K411" s="29">
        <f t="shared" si="13"/>
        <v>452.5</v>
      </c>
      <c r="L411" s="71">
        <f t="shared" si="14"/>
        <v>0.2304</v>
      </c>
      <c r="M411" s="71">
        <f t="shared" si="15"/>
        <v>0.288</v>
      </c>
      <c r="N411" s="72">
        <f t="shared" si="16"/>
        <v>78.19</v>
      </c>
      <c r="O411" s="8">
        <f t="shared" si="17"/>
        <v>447872.32</v>
      </c>
      <c r="P411" s="73"/>
      <c r="Q411" s="22">
        <v>4043.0</v>
      </c>
      <c r="R411" s="49">
        <v>7.0</v>
      </c>
      <c r="S411" s="74"/>
      <c r="T411" s="75" t="s">
        <v>1707</v>
      </c>
      <c r="U411" s="3">
        <f t="shared" ref="U411:W411" si="424">SUMIF($A$13:$A$2340,$Q411,H$13:H$2340)</f>
        <v>543</v>
      </c>
      <c r="V411" s="3">
        <f t="shared" si="424"/>
        <v>21</v>
      </c>
      <c r="W411" s="3">
        <f t="shared" si="424"/>
        <v>11</v>
      </c>
      <c r="X411" s="3">
        <f t="shared" si="19"/>
        <v>5556.16</v>
      </c>
      <c r="Y411" s="3"/>
      <c r="Z411" s="68">
        <v>181.0</v>
      </c>
      <c r="AA411" s="69">
        <v>1.0</v>
      </c>
      <c r="AB411" s="18" t="s">
        <v>1084</v>
      </c>
      <c r="AC411" s="68">
        <v>181.0</v>
      </c>
      <c r="AD411" s="69">
        <v>1.0</v>
      </c>
      <c r="AE411" s="69">
        <v>14.0</v>
      </c>
      <c r="AF411" s="70" t="s">
        <v>1706</v>
      </c>
      <c r="AG411" s="69">
        <v>1964.0</v>
      </c>
      <c r="AH411" s="69">
        <v>376.0</v>
      </c>
      <c r="AI411" s="69">
        <v>153.0</v>
      </c>
      <c r="AJ411" s="29">
        <f t="shared" si="20"/>
        <v>452.5</v>
      </c>
      <c r="AK411" s="76">
        <f t="shared" si="21"/>
        <v>0.2303971487</v>
      </c>
      <c r="AL411" s="29">
        <f t="shared" si="22"/>
        <v>452.5</v>
      </c>
      <c r="AM411" s="71">
        <f t="shared" si="23"/>
        <v>0.2304</v>
      </c>
      <c r="AN411" s="71">
        <f t="shared" si="24"/>
        <v>0.288</v>
      </c>
      <c r="AO411" s="72">
        <f t="shared" si="25"/>
        <v>78.19</v>
      </c>
      <c r="AP411" s="73">
        <f t="shared" si="26"/>
        <v>447872.32</v>
      </c>
      <c r="AQ411" s="3">
        <f t="shared" si="27"/>
        <v>228.0408961</v>
      </c>
      <c r="AR411" s="18"/>
      <c r="AS411" s="18"/>
    </row>
    <row r="412" ht="14.25" customHeight="1">
      <c r="A412" s="68">
        <v>181.0</v>
      </c>
      <c r="B412" s="69">
        <v>1.0</v>
      </c>
      <c r="C412" s="18" t="s">
        <v>1084</v>
      </c>
      <c r="D412" s="68">
        <v>181.0</v>
      </c>
      <c r="E412" s="69">
        <v>1.0</v>
      </c>
      <c r="F412" s="69">
        <v>15.0</v>
      </c>
      <c r="G412" s="70" t="s">
        <v>1708</v>
      </c>
      <c r="H412" s="69">
        <v>260.0</v>
      </c>
      <c r="I412" s="69">
        <v>48.0</v>
      </c>
      <c r="J412" s="69">
        <v>21.0</v>
      </c>
      <c r="K412" s="29">
        <f t="shared" si="13"/>
        <v>58.5</v>
      </c>
      <c r="L412" s="71">
        <f t="shared" si="14"/>
        <v>0.225</v>
      </c>
      <c r="M412" s="71">
        <f t="shared" si="15"/>
        <v>0.2813</v>
      </c>
      <c r="N412" s="72">
        <f t="shared" si="16"/>
        <v>9.87</v>
      </c>
      <c r="O412" s="8">
        <f t="shared" si="17"/>
        <v>56535.36</v>
      </c>
      <c r="P412" s="73"/>
      <c r="Q412" s="22">
        <v>4044.0</v>
      </c>
      <c r="R412" s="49">
        <v>7.0</v>
      </c>
      <c r="S412" s="74"/>
      <c r="T412" s="75" t="s">
        <v>1709</v>
      </c>
      <c r="U412" s="3">
        <f t="shared" ref="U412:W412" si="425">SUMIF($A$13:$A$2340,$Q412,H$13:H$2340)</f>
        <v>0</v>
      </c>
      <c r="V412" s="3">
        <f t="shared" si="425"/>
        <v>0</v>
      </c>
      <c r="W412" s="3">
        <f t="shared" si="425"/>
        <v>0</v>
      </c>
      <c r="X412" s="3">
        <f t="shared" si="19"/>
        <v>0</v>
      </c>
      <c r="Y412" s="3"/>
      <c r="Z412" s="68">
        <v>181.0</v>
      </c>
      <c r="AA412" s="69">
        <v>1.0</v>
      </c>
      <c r="AB412" s="18" t="s">
        <v>1084</v>
      </c>
      <c r="AC412" s="68">
        <v>181.0</v>
      </c>
      <c r="AD412" s="69">
        <v>1.0</v>
      </c>
      <c r="AE412" s="69">
        <v>15.0</v>
      </c>
      <c r="AF412" s="70" t="s">
        <v>1708</v>
      </c>
      <c r="AG412" s="69">
        <v>260.0</v>
      </c>
      <c r="AH412" s="69">
        <v>48.0</v>
      </c>
      <c r="AI412" s="69">
        <v>21.0</v>
      </c>
      <c r="AJ412" s="29">
        <f t="shared" si="20"/>
        <v>58.5</v>
      </c>
      <c r="AK412" s="76">
        <f t="shared" si="21"/>
        <v>0.225</v>
      </c>
      <c r="AL412" s="29">
        <f t="shared" si="22"/>
        <v>58.5</v>
      </c>
      <c r="AM412" s="71">
        <f t="shared" si="23"/>
        <v>0.225</v>
      </c>
      <c r="AN412" s="71">
        <f t="shared" si="24"/>
        <v>0.2813</v>
      </c>
      <c r="AO412" s="72">
        <f t="shared" si="25"/>
        <v>9.87</v>
      </c>
      <c r="AP412" s="73">
        <f t="shared" si="26"/>
        <v>56535.36</v>
      </c>
      <c r="AQ412" s="3">
        <f t="shared" si="27"/>
        <v>217.4436923</v>
      </c>
      <c r="AR412" s="18"/>
      <c r="AS412" s="18"/>
    </row>
    <row r="413" ht="14.25" customHeight="1">
      <c r="A413" s="68">
        <v>181.0</v>
      </c>
      <c r="B413" s="69">
        <v>1.0</v>
      </c>
      <c r="C413" s="18" t="s">
        <v>1084</v>
      </c>
      <c r="D413" s="68">
        <v>181.0</v>
      </c>
      <c r="E413" s="69">
        <v>1.0</v>
      </c>
      <c r="F413" s="69">
        <v>17.0</v>
      </c>
      <c r="G413" s="70" t="s">
        <v>1710</v>
      </c>
      <c r="H413" s="69">
        <v>66.0</v>
      </c>
      <c r="I413" s="69">
        <v>46.0</v>
      </c>
      <c r="J413" s="69">
        <v>9.0</v>
      </c>
      <c r="K413" s="29">
        <f t="shared" si="13"/>
        <v>50.5</v>
      </c>
      <c r="L413" s="71">
        <f t="shared" si="14"/>
        <v>0.7652</v>
      </c>
      <c r="M413" s="71">
        <f t="shared" si="15"/>
        <v>0.9565</v>
      </c>
      <c r="N413" s="72">
        <f t="shared" si="16"/>
        <v>28.98</v>
      </c>
      <c r="O413" s="8">
        <f t="shared" si="17"/>
        <v>165997.44</v>
      </c>
      <c r="P413" s="73"/>
      <c r="Q413" s="22">
        <v>4045.0</v>
      </c>
      <c r="R413" s="49">
        <v>7.0</v>
      </c>
      <c r="S413" s="74"/>
      <c r="T413" s="75" t="s">
        <v>1711</v>
      </c>
      <c r="U413" s="3">
        <f t="shared" ref="U413:W413" si="426">SUMIF($A$13:$A$2340,$Q413,H$13:H$2340)</f>
        <v>0</v>
      </c>
      <c r="V413" s="3">
        <f t="shared" si="426"/>
        <v>0</v>
      </c>
      <c r="W413" s="3">
        <f t="shared" si="426"/>
        <v>0</v>
      </c>
      <c r="X413" s="3">
        <f t="shared" si="19"/>
        <v>0</v>
      </c>
      <c r="Y413" s="3"/>
      <c r="Z413" s="68">
        <v>181.0</v>
      </c>
      <c r="AA413" s="69">
        <v>1.0</v>
      </c>
      <c r="AB413" s="18" t="s">
        <v>1084</v>
      </c>
      <c r="AC413" s="68">
        <v>181.0</v>
      </c>
      <c r="AD413" s="69">
        <v>1.0</v>
      </c>
      <c r="AE413" s="69">
        <v>17.0</v>
      </c>
      <c r="AF413" s="70" t="s">
        <v>1710</v>
      </c>
      <c r="AG413" s="69">
        <v>66.0</v>
      </c>
      <c r="AH413" s="69">
        <v>46.0</v>
      </c>
      <c r="AI413" s="69">
        <v>9.0</v>
      </c>
      <c r="AJ413" s="29">
        <f t="shared" si="20"/>
        <v>50.5</v>
      </c>
      <c r="AK413" s="76">
        <f t="shared" si="21"/>
        <v>0.7651515152</v>
      </c>
      <c r="AL413" s="29">
        <f t="shared" si="22"/>
        <v>50.5</v>
      </c>
      <c r="AM413" s="71">
        <f t="shared" si="23"/>
        <v>0.7652</v>
      </c>
      <c r="AN413" s="71">
        <f t="shared" si="24"/>
        <v>0.9565</v>
      </c>
      <c r="AO413" s="72">
        <f t="shared" si="25"/>
        <v>28.98</v>
      </c>
      <c r="AP413" s="73">
        <f t="shared" si="26"/>
        <v>165997.44</v>
      </c>
      <c r="AQ413" s="3">
        <f t="shared" si="27"/>
        <v>2515.112727</v>
      </c>
      <c r="AR413" s="18"/>
      <c r="AS413" s="18"/>
    </row>
    <row r="414" ht="14.25" customHeight="1">
      <c r="A414" s="68">
        <v>181.0</v>
      </c>
      <c r="B414" s="69">
        <v>1.0</v>
      </c>
      <c r="C414" s="18" t="s">
        <v>1084</v>
      </c>
      <c r="D414" s="68">
        <v>181.0</v>
      </c>
      <c r="E414" s="69">
        <v>1.0</v>
      </c>
      <c r="F414" s="69">
        <v>18.0</v>
      </c>
      <c r="G414" s="70" t="s">
        <v>1712</v>
      </c>
      <c r="H414" s="69">
        <v>112.0</v>
      </c>
      <c r="I414" s="69">
        <v>47.0</v>
      </c>
      <c r="J414" s="69">
        <v>11.0</v>
      </c>
      <c r="K414" s="29">
        <f t="shared" si="13"/>
        <v>52.5</v>
      </c>
      <c r="L414" s="71">
        <f t="shared" si="14"/>
        <v>0.4688</v>
      </c>
      <c r="M414" s="71">
        <f t="shared" si="15"/>
        <v>0.586</v>
      </c>
      <c r="N414" s="72">
        <f t="shared" si="16"/>
        <v>18.46</v>
      </c>
      <c r="O414" s="8">
        <f t="shared" si="17"/>
        <v>105738.88</v>
      </c>
      <c r="P414" s="73"/>
      <c r="Q414" s="22">
        <v>4046.0</v>
      </c>
      <c r="R414" s="49">
        <v>7.0</v>
      </c>
      <c r="S414" s="74"/>
      <c r="T414" s="75" t="s">
        <v>1713</v>
      </c>
      <c r="U414" s="3">
        <f t="shared" ref="U414:W414" si="427">SUMIF($A$13:$A$2340,$Q414,H$13:H$2340)</f>
        <v>0</v>
      </c>
      <c r="V414" s="3">
        <f t="shared" si="427"/>
        <v>0</v>
      </c>
      <c r="W414" s="3">
        <f t="shared" si="427"/>
        <v>0</v>
      </c>
      <c r="X414" s="3">
        <f t="shared" si="19"/>
        <v>0</v>
      </c>
      <c r="Y414" s="3"/>
      <c r="Z414" s="68">
        <v>181.0</v>
      </c>
      <c r="AA414" s="69">
        <v>1.0</v>
      </c>
      <c r="AB414" s="18" t="s">
        <v>1084</v>
      </c>
      <c r="AC414" s="68">
        <v>181.0</v>
      </c>
      <c r="AD414" s="69">
        <v>1.0</v>
      </c>
      <c r="AE414" s="69">
        <v>18.0</v>
      </c>
      <c r="AF414" s="70" t="s">
        <v>1712</v>
      </c>
      <c r="AG414" s="69">
        <v>112.0</v>
      </c>
      <c r="AH414" s="69">
        <v>47.0</v>
      </c>
      <c r="AI414" s="69">
        <v>11.0</v>
      </c>
      <c r="AJ414" s="29">
        <f t="shared" si="20"/>
        <v>52.5</v>
      </c>
      <c r="AK414" s="76">
        <f t="shared" si="21"/>
        <v>0.46875</v>
      </c>
      <c r="AL414" s="29">
        <f t="shared" si="22"/>
        <v>52.5</v>
      </c>
      <c r="AM414" s="71">
        <f t="shared" si="23"/>
        <v>0.4688</v>
      </c>
      <c r="AN414" s="71">
        <f t="shared" si="24"/>
        <v>0.586</v>
      </c>
      <c r="AO414" s="72">
        <f t="shared" si="25"/>
        <v>18.46</v>
      </c>
      <c r="AP414" s="73">
        <f t="shared" si="26"/>
        <v>105738.88</v>
      </c>
      <c r="AQ414" s="3">
        <f t="shared" si="27"/>
        <v>944.0971429</v>
      </c>
      <c r="AR414" s="18"/>
      <c r="AS414" s="18"/>
    </row>
    <row r="415" ht="14.25" customHeight="1">
      <c r="A415" s="68">
        <v>181.0</v>
      </c>
      <c r="B415" s="69">
        <v>1.0</v>
      </c>
      <c r="C415" s="18" t="s">
        <v>1084</v>
      </c>
      <c r="D415" s="68">
        <v>181.0</v>
      </c>
      <c r="E415" s="69">
        <v>1.0</v>
      </c>
      <c r="F415" s="69">
        <v>21.0</v>
      </c>
      <c r="G415" s="70" t="s">
        <v>1714</v>
      </c>
      <c r="H415" s="69">
        <v>17.0</v>
      </c>
      <c r="I415" s="69">
        <v>7.0</v>
      </c>
      <c r="J415" s="69">
        <v>6.0</v>
      </c>
      <c r="K415" s="29">
        <f t="shared" si="13"/>
        <v>10</v>
      </c>
      <c r="L415" s="71">
        <f t="shared" si="14"/>
        <v>0.5882</v>
      </c>
      <c r="M415" s="71">
        <f t="shared" si="15"/>
        <v>0.7353</v>
      </c>
      <c r="N415" s="72">
        <f t="shared" si="16"/>
        <v>4.41</v>
      </c>
      <c r="O415" s="8">
        <f t="shared" si="17"/>
        <v>25260.48</v>
      </c>
      <c r="P415" s="73"/>
      <c r="Q415" s="22">
        <v>4047.0</v>
      </c>
      <c r="R415" s="49">
        <v>7.0</v>
      </c>
      <c r="S415" s="74"/>
      <c r="T415" s="75" t="s">
        <v>1715</v>
      </c>
      <c r="U415" s="3">
        <f t="shared" ref="U415:W415" si="428">SUMIF($A$13:$A$2340,$Q415,H$13:H$2340)</f>
        <v>0</v>
      </c>
      <c r="V415" s="3">
        <f t="shared" si="428"/>
        <v>0</v>
      </c>
      <c r="W415" s="3">
        <f t="shared" si="428"/>
        <v>0</v>
      </c>
      <c r="X415" s="3">
        <f t="shared" si="19"/>
        <v>0</v>
      </c>
      <c r="Y415" s="3"/>
      <c r="Z415" s="68">
        <v>181.0</v>
      </c>
      <c r="AA415" s="69">
        <v>1.0</v>
      </c>
      <c r="AB415" s="18" t="s">
        <v>1084</v>
      </c>
      <c r="AC415" s="68">
        <v>181.0</v>
      </c>
      <c r="AD415" s="69">
        <v>1.0</v>
      </c>
      <c r="AE415" s="69">
        <v>21.0</v>
      </c>
      <c r="AF415" s="70" t="s">
        <v>1714</v>
      </c>
      <c r="AG415" s="69">
        <v>17.0</v>
      </c>
      <c r="AH415" s="69">
        <v>7.0</v>
      </c>
      <c r="AI415" s="69">
        <v>6.0</v>
      </c>
      <c r="AJ415" s="29">
        <f t="shared" si="20"/>
        <v>10</v>
      </c>
      <c r="AK415" s="76">
        <f t="shared" si="21"/>
        <v>0.5882352941</v>
      </c>
      <c r="AL415" s="29">
        <f t="shared" si="22"/>
        <v>10</v>
      </c>
      <c r="AM415" s="71">
        <f t="shared" si="23"/>
        <v>0.5882</v>
      </c>
      <c r="AN415" s="71">
        <f t="shared" si="24"/>
        <v>0.7353</v>
      </c>
      <c r="AO415" s="72">
        <f t="shared" si="25"/>
        <v>4.41</v>
      </c>
      <c r="AP415" s="73">
        <f t="shared" si="26"/>
        <v>25260.48</v>
      </c>
      <c r="AQ415" s="3">
        <f t="shared" si="27"/>
        <v>1485.910588</v>
      </c>
      <c r="AR415" s="18"/>
      <c r="AS415" s="18"/>
    </row>
    <row r="416" ht="14.25" customHeight="1">
      <c r="A416" s="68">
        <v>181.0</v>
      </c>
      <c r="B416" s="69">
        <v>1.0</v>
      </c>
      <c r="C416" s="18" t="s">
        <v>1084</v>
      </c>
      <c r="D416" s="68">
        <v>181.0</v>
      </c>
      <c r="E416" s="69">
        <v>1.0</v>
      </c>
      <c r="F416" s="69">
        <v>22.0</v>
      </c>
      <c r="G416" s="70" t="s">
        <v>1716</v>
      </c>
      <c r="H416" s="69">
        <v>1895.0</v>
      </c>
      <c r="I416" s="69">
        <v>482.0</v>
      </c>
      <c r="J416" s="69">
        <v>213.0</v>
      </c>
      <c r="K416" s="29">
        <f t="shared" si="13"/>
        <v>588.5</v>
      </c>
      <c r="L416" s="71">
        <f t="shared" si="14"/>
        <v>0.3106</v>
      </c>
      <c r="M416" s="71">
        <f t="shared" si="15"/>
        <v>0.3883</v>
      </c>
      <c r="N416" s="72">
        <f t="shared" si="16"/>
        <v>137.11</v>
      </c>
      <c r="O416" s="8">
        <f t="shared" si="17"/>
        <v>785366.08</v>
      </c>
      <c r="P416" s="73"/>
      <c r="Q416" s="22">
        <v>4048.0</v>
      </c>
      <c r="R416" s="49">
        <v>7.0</v>
      </c>
      <c r="S416" s="74"/>
      <c r="T416" s="75" t="s">
        <v>1717</v>
      </c>
      <c r="U416" s="3">
        <f t="shared" ref="U416:W416" si="429">SUMIF($A$13:$A$2340,$Q416,H$13:H$2340)</f>
        <v>0</v>
      </c>
      <c r="V416" s="3">
        <f t="shared" si="429"/>
        <v>0</v>
      </c>
      <c r="W416" s="3">
        <f t="shared" si="429"/>
        <v>0</v>
      </c>
      <c r="X416" s="3">
        <f t="shared" si="19"/>
        <v>0</v>
      </c>
      <c r="Y416" s="3"/>
      <c r="Z416" s="68">
        <v>181.0</v>
      </c>
      <c r="AA416" s="69">
        <v>1.0</v>
      </c>
      <c r="AB416" s="18" t="s">
        <v>1084</v>
      </c>
      <c r="AC416" s="68">
        <v>181.0</v>
      </c>
      <c r="AD416" s="69">
        <v>1.0</v>
      </c>
      <c r="AE416" s="69">
        <v>22.0</v>
      </c>
      <c r="AF416" s="70" t="s">
        <v>1716</v>
      </c>
      <c r="AG416" s="69">
        <v>1895.0</v>
      </c>
      <c r="AH416" s="69">
        <v>482.0</v>
      </c>
      <c r="AI416" s="69">
        <v>213.0</v>
      </c>
      <c r="AJ416" s="29">
        <f t="shared" si="20"/>
        <v>588.5</v>
      </c>
      <c r="AK416" s="76">
        <f t="shared" si="21"/>
        <v>0.3105540897</v>
      </c>
      <c r="AL416" s="29">
        <f t="shared" si="22"/>
        <v>588.5</v>
      </c>
      <c r="AM416" s="71">
        <f t="shared" si="23"/>
        <v>0.3106</v>
      </c>
      <c r="AN416" s="71">
        <f t="shared" si="24"/>
        <v>0.3883</v>
      </c>
      <c r="AO416" s="72">
        <f t="shared" si="25"/>
        <v>137.11</v>
      </c>
      <c r="AP416" s="73">
        <f t="shared" si="26"/>
        <v>785366.08</v>
      </c>
      <c r="AQ416" s="3">
        <f t="shared" si="27"/>
        <v>414.4412032</v>
      </c>
      <c r="AR416" s="18"/>
      <c r="AS416" s="18"/>
    </row>
    <row r="417" ht="14.25" customHeight="1">
      <c r="A417" s="68">
        <v>182.0</v>
      </c>
      <c r="B417" s="69">
        <v>1.0</v>
      </c>
      <c r="C417" s="18" t="s">
        <v>1086</v>
      </c>
      <c r="D417" s="68">
        <v>182.0</v>
      </c>
      <c r="E417" s="69">
        <v>1.0</v>
      </c>
      <c r="F417" s="69">
        <v>1.0</v>
      </c>
      <c r="G417" s="70" t="s">
        <v>1718</v>
      </c>
      <c r="H417" s="69">
        <v>462.0</v>
      </c>
      <c r="I417" s="69">
        <v>110.0</v>
      </c>
      <c r="J417" s="69">
        <v>33.0</v>
      </c>
      <c r="K417" s="29">
        <f t="shared" si="13"/>
        <v>126.5</v>
      </c>
      <c r="L417" s="71">
        <f t="shared" si="14"/>
        <v>0.2738</v>
      </c>
      <c r="M417" s="71">
        <f t="shared" si="15"/>
        <v>0.3423</v>
      </c>
      <c r="N417" s="72">
        <f t="shared" si="16"/>
        <v>25.98</v>
      </c>
      <c r="O417" s="8">
        <f t="shared" si="17"/>
        <v>148813.44</v>
      </c>
      <c r="P417" s="73"/>
      <c r="Q417" s="22">
        <v>4049.0</v>
      </c>
      <c r="R417" s="49">
        <v>7.0</v>
      </c>
      <c r="S417" s="74"/>
      <c r="T417" s="75" t="s">
        <v>1719</v>
      </c>
      <c r="U417" s="3">
        <f t="shared" ref="U417:W417" si="430">SUMIF($A$13:$A$2340,$Q417,H$13:H$2340)</f>
        <v>160</v>
      </c>
      <c r="V417" s="3">
        <f t="shared" si="430"/>
        <v>35</v>
      </c>
      <c r="W417" s="3">
        <f t="shared" si="430"/>
        <v>17</v>
      </c>
      <c r="X417" s="3">
        <f t="shared" si="19"/>
        <v>50807.36</v>
      </c>
      <c r="Y417" s="3"/>
      <c r="Z417" s="68">
        <v>182.0</v>
      </c>
      <c r="AA417" s="69">
        <v>1.0</v>
      </c>
      <c r="AB417" s="18" t="s">
        <v>1086</v>
      </c>
      <c r="AC417" s="68">
        <v>182.0</v>
      </c>
      <c r="AD417" s="69">
        <v>1.0</v>
      </c>
      <c r="AE417" s="69">
        <v>1.0</v>
      </c>
      <c r="AF417" s="70" t="s">
        <v>1718</v>
      </c>
      <c r="AG417" s="69">
        <v>462.0</v>
      </c>
      <c r="AH417" s="69">
        <v>110.0</v>
      </c>
      <c r="AI417" s="69">
        <v>33.0</v>
      </c>
      <c r="AJ417" s="29">
        <f t="shared" si="20"/>
        <v>126.5</v>
      </c>
      <c r="AK417" s="76">
        <f t="shared" si="21"/>
        <v>0.2738095238</v>
      </c>
      <c r="AL417" s="29">
        <f t="shared" si="22"/>
        <v>126.5</v>
      </c>
      <c r="AM417" s="71">
        <f t="shared" si="23"/>
        <v>0.2738</v>
      </c>
      <c r="AN417" s="71">
        <f t="shared" si="24"/>
        <v>0.3423</v>
      </c>
      <c r="AO417" s="72">
        <f t="shared" si="25"/>
        <v>25.98</v>
      </c>
      <c r="AP417" s="73">
        <f t="shared" si="26"/>
        <v>148813.44</v>
      </c>
      <c r="AQ417" s="3">
        <f t="shared" si="27"/>
        <v>322.107013</v>
      </c>
      <c r="AR417" s="18"/>
      <c r="AS417" s="18"/>
    </row>
    <row r="418" ht="14.25" customHeight="1">
      <c r="A418" s="68">
        <v>182.0</v>
      </c>
      <c r="B418" s="69">
        <v>1.0</v>
      </c>
      <c r="C418" s="18" t="s">
        <v>1086</v>
      </c>
      <c r="D418" s="68">
        <v>182.0</v>
      </c>
      <c r="E418" s="69">
        <v>1.0</v>
      </c>
      <c r="F418" s="69">
        <v>6.0</v>
      </c>
      <c r="G418" s="70" t="s">
        <v>1720</v>
      </c>
      <c r="H418" s="69">
        <v>526.0</v>
      </c>
      <c r="I418" s="69">
        <v>131.0</v>
      </c>
      <c r="J418" s="69">
        <v>59.0</v>
      </c>
      <c r="K418" s="29">
        <f t="shared" si="13"/>
        <v>160.5</v>
      </c>
      <c r="L418" s="71">
        <f t="shared" si="14"/>
        <v>0.3051</v>
      </c>
      <c r="M418" s="71">
        <f t="shared" si="15"/>
        <v>0.3814</v>
      </c>
      <c r="N418" s="72">
        <f t="shared" si="16"/>
        <v>36.73</v>
      </c>
      <c r="O418" s="8">
        <f t="shared" si="17"/>
        <v>210389.44</v>
      </c>
      <c r="P418" s="73"/>
      <c r="Q418" s="22">
        <v>4050.0</v>
      </c>
      <c r="R418" s="49">
        <v>7.0</v>
      </c>
      <c r="S418" s="74"/>
      <c r="T418" s="75" t="s">
        <v>431</v>
      </c>
      <c r="U418" s="3">
        <f t="shared" ref="U418:W418" si="431">SUMIF($A$13:$A$2340,$Q418,H$13:H$2340)</f>
        <v>61</v>
      </c>
      <c r="V418" s="3">
        <f t="shared" si="431"/>
        <v>20</v>
      </c>
      <c r="W418" s="3">
        <f t="shared" si="431"/>
        <v>2</v>
      </c>
      <c r="X418" s="3">
        <f t="shared" si="19"/>
        <v>31045.76</v>
      </c>
      <c r="Y418" s="3"/>
      <c r="Z418" s="68">
        <v>182.0</v>
      </c>
      <c r="AA418" s="69">
        <v>1.0</v>
      </c>
      <c r="AB418" s="18" t="s">
        <v>1086</v>
      </c>
      <c r="AC418" s="68">
        <v>182.0</v>
      </c>
      <c r="AD418" s="69">
        <v>1.0</v>
      </c>
      <c r="AE418" s="69">
        <v>6.0</v>
      </c>
      <c r="AF418" s="70" t="s">
        <v>1720</v>
      </c>
      <c r="AG418" s="69">
        <v>526.0</v>
      </c>
      <c r="AH418" s="69">
        <v>131.0</v>
      </c>
      <c r="AI418" s="69">
        <v>59.0</v>
      </c>
      <c r="AJ418" s="29">
        <f t="shared" si="20"/>
        <v>160.5</v>
      </c>
      <c r="AK418" s="76">
        <f t="shared" si="21"/>
        <v>0.3051330798</v>
      </c>
      <c r="AL418" s="29">
        <f t="shared" si="22"/>
        <v>160.5</v>
      </c>
      <c r="AM418" s="71">
        <f t="shared" si="23"/>
        <v>0.3051</v>
      </c>
      <c r="AN418" s="71">
        <f t="shared" si="24"/>
        <v>0.3814</v>
      </c>
      <c r="AO418" s="72">
        <f t="shared" si="25"/>
        <v>36.73</v>
      </c>
      <c r="AP418" s="73">
        <f t="shared" si="26"/>
        <v>210389.44</v>
      </c>
      <c r="AQ418" s="3">
        <f t="shared" si="27"/>
        <v>399.979924</v>
      </c>
      <c r="AR418" s="18"/>
      <c r="AS418" s="18"/>
    </row>
    <row r="419" ht="14.25" customHeight="1">
      <c r="A419" s="68">
        <v>186.0</v>
      </c>
      <c r="B419" s="69">
        <v>1.0</v>
      </c>
      <c r="C419" s="18" t="s">
        <v>1088</v>
      </c>
      <c r="D419" s="68">
        <v>186.0</v>
      </c>
      <c r="E419" s="69">
        <v>1.0</v>
      </c>
      <c r="F419" s="69">
        <v>10.0</v>
      </c>
      <c r="G419" s="70" t="s">
        <v>1721</v>
      </c>
      <c r="H419" s="69">
        <v>570.0</v>
      </c>
      <c r="I419" s="69">
        <v>60.0</v>
      </c>
      <c r="J419" s="69">
        <v>3.0</v>
      </c>
      <c r="K419" s="29">
        <f t="shared" si="13"/>
        <v>61.5</v>
      </c>
      <c r="L419" s="71">
        <f t="shared" si="14"/>
        <v>0.1079</v>
      </c>
      <c r="M419" s="71">
        <f t="shared" si="15"/>
        <v>0.1349</v>
      </c>
      <c r="N419" s="72">
        <f t="shared" si="16"/>
        <v>4.98</v>
      </c>
      <c r="O419" s="8">
        <f t="shared" si="17"/>
        <v>28525.44</v>
      </c>
      <c r="P419" s="73"/>
      <c r="Q419" s="22">
        <v>4051.0</v>
      </c>
      <c r="R419" s="49">
        <v>7.0</v>
      </c>
      <c r="S419" s="74"/>
      <c r="T419" s="75" t="s">
        <v>1722</v>
      </c>
      <c r="U419" s="3">
        <f t="shared" ref="U419:W419" si="432">SUMIF($A$13:$A$2340,$Q419,H$13:H$2340)</f>
        <v>0</v>
      </c>
      <c r="V419" s="3">
        <f t="shared" si="432"/>
        <v>0</v>
      </c>
      <c r="W419" s="3">
        <f t="shared" si="432"/>
        <v>0</v>
      </c>
      <c r="X419" s="3">
        <f t="shared" si="19"/>
        <v>0</v>
      </c>
      <c r="Y419" s="3"/>
      <c r="Z419" s="68">
        <v>186.0</v>
      </c>
      <c r="AA419" s="69">
        <v>1.0</v>
      </c>
      <c r="AB419" s="18" t="s">
        <v>1088</v>
      </c>
      <c r="AC419" s="68">
        <v>186.0</v>
      </c>
      <c r="AD419" s="69">
        <v>1.0</v>
      </c>
      <c r="AE419" s="69">
        <v>10.0</v>
      </c>
      <c r="AF419" s="70" t="s">
        <v>1721</v>
      </c>
      <c r="AG419" s="69">
        <v>570.0</v>
      </c>
      <c r="AH419" s="69">
        <v>60.0</v>
      </c>
      <c r="AI419" s="69">
        <v>3.0</v>
      </c>
      <c r="AJ419" s="29">
        <f t="shared" si="20"/>
        <v>61.5</v>
      </c>
      <c r="AK419" s="76">
        <f t="shared" si="21"/>
        <v>0.1078947368</v>
      </c>
      <c r="AL419" s="29">
        <f t="shared" si="22"/>
        <v>61.5</v>
      </c>
      <c r="AM419" s="71">
        <f t="shared" si="23"/>
        <v>0.1079</v>
      </c>
      <c r="AN419" s="71">
        <f t="shared" si="24"/>
        <v>0.1349</v>
      </c>
      <c r="AO419" s="72">
        <f t="shared" si="25"/>
        <v>4.98</v>
      </c>
      <c r="AP419" s="73">
        <f t="shared" si="26"/>
        <v>28525.44</v>
      </c>
      <c r="AQ419" s="3">
        <f t="shared" si="27"/>
        <v>50.04463158</v>
      </c>
      <c r="AR419" s="18"/>
      <c r="AS419" s="18"/>
    </row>
    <row r="420" ht="14.25" customHeight="1">
      <c r="A420" s="68">
        <v>186.0</v>
      </c>
      <c r="B420" s="69">
        <v>1.0</v>
      </c>
      <c r="C420" s="18" t="s">
        <v>1088</v>
      </c>
      <c r="D420" s="68">
        <v>186.0</v>
      </c>
      <c r="E420" s="69">
        <v>1.0</v>
      </c>
      <c r="F420" s="69">
        <v>15.0</v>
      </c>
      <c r="G420" s="70" t="s">
        <v>1723</v>
      </c>
      <c r="H420" s="69">
        <v>551.0</v>
      </c>
      <c r="I420" s="69">
        <v>44.0</v>
      </c>
      <c r="J420" s="69">
        <v>0.0</v>
      </c>
      <c r="K420" s="29">
        <f t="shared" si="13"/>
        <v>44</v>
      </c>
      <c r="L420" s="71">
        <f t="shared" si="14"/>
        <v>0.0799</v>
      </c>
      <c r="M420" s="71">
        <f t="shared" si="15"/>
        <v>0.0999</v>
      </c>
      <c r="N420" s="72">
        <f t="shared" si="16"/>
        <v>2.64</v>
      </c>
      <c r="O420" s="8">
        <f t="shared" si="17"/>
        <v>15121.92</v>
      </c>
      <c r="P420" s="73"/>
      <c r="Q420" s="22">
        <v>4052.0</v>
      </c>
      <c r="R420" s="49">
        <v>7.0</v>
      </c>
      <c r="S420" s="74"/>
      <c r="T420" s="75" t="s">
        <v>1724</v>
      </c>
      <c r="U420" s="3">
        <f t="shared" ref="U420:W420" si="433">SUMIF($A$13:$A$2340,$Q420,H$13:H$2340)</f>
        <v>0</v>
      </c>
      <c r="V420" s="3">
        <f t="shared" si="433"/>
        <v>0</v>
      </c>
      <c r="W420" s="3">
        <f t="shared" si="433"/>
        <v>0</v>
      </c>
      <c r="X420" s="3">
        <f t="shared" si="19"/>
        <v>0</v>
      </c>
      <c r="Y420" s="3"/>
      <c r="Z420" s="68">
        <v>186.0</v>
      </c>
      <c r="AA420" s="69">
        <v>1.0</v>
      </c>
      <c r="AB420" s="18" t="s">
        <v>1088</v>
      </c>
      <c r="AC420" s="68">
        <v>186.0</v>
      </c>
      <c r="AD420" s="69">
        <v>1.0</v>
      </c>
      <c r="AE420" s="69">
        <v>15.0</v>
      </c>
      <c r="AF420" s="70" t="s">
        <v>1723</v>
      </c>
      <c r="AG420" s="69">
        <v>551.0</v>
      </c>
      <c r="AH420" s="69">
        <v>44.0</v>
      </c>
      <c r="AI420" s="69">
        <v>0.0</v>
      </c>
      <c r="AJ420" s="29">
        <f t="shared" si="20"/>
        <v>44</v>
      </c>
      <c r="AK420" s="76">
        <f t="shared" si="21"/>
        <v>0.07985480944</v>
      </c>
      <c r="AL420" s="29">
        <f t="shared" si="22"/>
        <v>44</v>
      </c>
      <c r="AM420" s="71">
        <f t="shared" si="23"/>
        <v>0.0799</v>
      </c>
      <c r="AN420" s="71">
        <f t="shared" si="24"/>
        <v>0.0999</v>
      </c>
      <c r="AO420" s="72">
        <f t="shared" si="25"/>
        <v>2.64</v>
      </c>
      <c r="AP420" s="73">
        <f t="shared" si="26"/>
        <v>15121.92</v>
      </c>
      <c r="AQ420" s="3">
        <f t="shared" si="27"/>
        <v>27.44450091</v>
      </c>
      <c r="AR420" s="18"/>
      <c r="AS420" s="18"/>
    </row>
    <row r="421" ht="14.25" customHeight="1">
      <c r="A421" s="68">
        <v>186.0</v>
      </c>
      <c r="B421" s="69">
        <v>1.0</v>
      </c>
      <c r="C421" s="18" t="s">
        <v>1088</v>
      </c>
      <c r="D421" s="68">
        <v>186.0</v>
      </c>
      <c r="E421" s="69">
        <v>1.0</v>
      </c>
      <c r="F421" s="69">
        <v>20.0</v>
      </c>
      <c r="G421" s="70" t="s">
        <v>1725</v>
      </c>
      <c r="H421" s="69">
        <v>602.0</v>
      </c>
      <c r="I421" s="69">
        <v>69.0</v>
      </c>
      <c r="J421" s="69">
        <v>49.0</v>
      </c>
      <c r="K421" s="29">
        <f t="shared" si="13"/>
        <v>93.5</v>
      </c>
      <c r="L421" s="71">
        <f t="shared" si="14"/>
        <v>0.1553</v>
      </c>
      <c r="M421" s="71">
        <f t="shared" si="15"/>
        <v>0.1941</v>
      </c>
      <c r="N421" s="72">
        <f t="shared" si="16"/>
        <v>10.89</v>
      </c>
      <c r="O421" s="8">
        <f t="shared" si="17"/>
        <v>62377.92</v>
      </c>
      <c r="P421" s="73"/>
      <c r="Q421" s="22">
        <v>4053.0</v>
      </c>
      <c r="R421" s="49">
        <v>7.0</v>
      </c>
      <c r="S421" s="74"/>
      <c r="T421" s="75" t="s">
        <v>432</v>
      </c>
      <c r="U421" s="3">
        <f t="shared" ref="U421:W421" si="434">SUMIF($A$13:$A$2340,$Q421,H$13:H$2340)</f>
        <v>578</v>
      </c>
      <c r="V421" s="3">
        <f t="shared" si="434"/>
        <v>70</v>
      </c>
      <c r="W421" s="3">
        <f t="shared" si="434"/>
        <v>31</v>
      </c>
      <c r="X421" s="3">
        <f t="shared" si="19"/>
        <v>59399.36</v>
      </c>
      <c r="Y421" s="3"/>
      <c r="Z421" s="68">
        <v>186.0</v>
      </c>
      <c r="AA421" s="69">
        <v>1.0</v>
      </c>
      <c r="AB421" s="18" t="s">
        <v>1088</v>
      </c>
      <c r="AC421" s="68">
        <v>186.0</v>
      </c>
      <c r="AD421" s="69">
        <v>1.0</v>
      </c>
      <c r="AE421" s="69">
        <v>20.0</v>
      </c>
      <c r="AF421" s="70" t="s">
        <v>1725</v>
      </c>
      <c r="AG421" s="69">
        <v>602.0</v>
      </c>
      <c r="AH421" s="69">
        <v>69.0</v>
      </c>
      <c r="AI421" s="69">
        <v>49.0</v>
      </c>
      <c r="AJ421" s="29">
        <f t="shared" si="20"/>
        <v>93.5</v>
      </c>
      <c r="AK421" s="76">
        <f t="shared" si="21"/>
        <v>0.1553156146</v>
      </c>
      <c r="AL421" s="29">
        <f t="shared" si="22"/>
        <v>93.5</v>
      </c>
      <c r="AM421" s="71">
        <f t="shared" si="23"/>
        <v>0.1553</v>
      </c>
      <c r="AN421" s="71">
        <f t="shared" si="24"/>
        <v>0.1941</v>
      </c>
      <c r="AO421" s="72">
        <f t="shared" si="25"/>
        <v>10.89</v>
      </c>
      <c r="AP421" s="73">
        <f t="shared" si="26"/>
        <v>62377.92</v>
      </c>
      <c r="AQ421" s="3">
        <f t="shared" si="27"/>
        <v>103.6178073</v>
      </c>
      <c r="AR421" s="18"/>
      <c r="AS421" s="18"/>
    </row>
    <row r="422" ht="14.25" customHeight="1">
      <c r="A422" s="68">
        <v>191.0</v>
      </c>
      <c r="B422" s="69">
        <v>1.0</v>
      </c>
      <c r="C422" s="18" t="s">
        <v>1090</v>
      </c>
      <c r="D422" s="68">
        <v>191.0</v>
      </c>
      <c r="E422" s="69">
        <v>1.0</v>
      </c>
      <c r="F422" s="69">
        <v>14.0</v>
      </c>
      <c r="G422" s="70" t="s">
        <v>1726</v>
      </c>
      <c r="H422" s="69">
        <v>2305.0</v>
      </c>
      <c r="I422" s="69">
        <v>686.0</v>
      </c>
      <c r="J422" s="69">
        <v>150.0</v>
      </c>
      <c r="K422" s="29">
        <f t="shared" si="13"/>
        <v>761</v>
      </c>
      <c r="L422" s="71">
        <f t="shared" si="14"/>
        <v>0.3302</v>
      </c>
      <c r="M422" s="71">
        <f t="shared" si="15"/>
        <v>0.4128</v>
      </c>
      <c r="N422" s="72">
        <f t="shared" si="16"/>
        <v>188.48</v>
      </c>
      <c r="O422" s="8">
        <f t="shared" si="17"/>
        <v>1079613.44</v>
      </c>
      <c r="P422" s="73"/>
      <c r="Q422" s="22">
        <v>4054.0</v>
      </c>
      <c r="R422" s="49">
        <v>7.0</v>
      </c>
      <c r="S422" s="74"/>
      <c r="T422" s="75" t="s">
        <v>433</v>
      </c>
      <c r="U422" s="3">
        <f t="shared" ref="U422:W422" si="435">SUMIF($A$13:$A$2340,$Q422,H$13:H$2340)</f>
        <v>87</v>
      </c>
      <c r="V422" s="3">
        <f t="shared" si="435"/>
        <v>7</v>
      </c>
      <c r="W422" s="3">
        <f t="shared" si="435"/>
        <v>1</v>
      </c>
      <c r="X422" s="3">
        <f t="shared" si="19"/>
        <v>2749.44</v>
      </c>
      <c r="Y422" s="3"/>
      <c r="Z422" s="68">
        <v>191.0</v>
      </c>
      <c r="AA422" s="69">
        <v>1.0</v>
      </c>
      <c r="AB422" s="18" t="s">
        <v>1090</v>
      </c>
      <c r="AC422" s="68">
        <v>191.0</v>
      </c>
      <c r="AD422" s="69">
        <v>1.0</v>
      </c>
      <c r="AE422" s="69">
        <v>14.0</v>
      </c>
      <c r="AF422" s="70" t="s">
        <v>1726</v>
      </c>
      <c r="AG422" s="69">
        <v>2305.0</v>
      </c>
      <c r="AH422" s="69">
        <v>686.0</v>
      </c>
      <c r="AI422" s="69">
        <v>150.0</v>
      </c>
      <c r="AJ422" s="29">
        <f t="shared" si="20"/>
        <v>761</v>
      </c>
      <c r="AK422" s="76">
        <f t="shared" si="21"/>
        <v>0.3301518438</v>
      </c>
      <c r="AL422" s="29">
        <f t="shared" si="22"/>
        <v>761</v>
      </c>
      <c r="AM422" s="71">
        <f t="shared" si="23"/>
        <v>0.3302</v>
      </c>
      <c r="AN422" s="71">
        <f t="shared" si="24"/>
        <v>0.4128</v>
      </c>
      <c r="AO422" s="72">
        <f t="shared" si="25"/>
        <v>188.48</v>
      </c>
      <c r="AP422" s="73">
        <f t="shared" si="26"/>
        <v>1079613.44</v>
      </c>
      <c r="AQ422" s="3">
        <f t="shared" si="27"/>
        <v>468.3789328</v>
      </c>
      <c r="AR422" s="18"/>
      <c r="AS422" s="18"/>
    </row>
    <row r="423" ht="14.25" customHeight="1">
      <c r="A423" s="68">
        <v>191.0</v>
      </c>
      <c r="B423" s="69">
        <v>1.0</v>
      </c>
      <c r="C423" s="18" t="s">
        <v>1090</v>
      </c>
      <c r="D423" s="68">
        <v>191.0</v>
      </c>
      <c r="E423" s="69">
        <v>1.0</v>
      </c>
      <c r="F423" s="69">
        <v>66.0</v>
      </c>
      <c r="G423" s="70" t="s">
        <v>1727</v>
      </c>
      <c r="H423" s="69">
        <v>415.0</v>
      </c>
      <c r="I423" s="69">
        <v>129.0</v>
      </c>
      <c r="J423" s="69">
        <v>38.0</v>
      </c>
      <c r="K423" s="29">
        <f t="shared" si="13"/>
        <v>148</v>
      </c>
      <c r="L423" s="71">
        <f t="shared" si="14"/>
        <v>0.3566</v>
      </c>
      <c r="M423" s="71">
        <f t="shared" si="15"/>
        <v>0.4458</v>
      </c>
      <c r="N423" s="72">
        <f t="shared" si="16"/>
        <v>39.59</v>
      </c>
      <c r="O423" s="8">
        <f t="shared" si="17"/>
        <v>226771.52</v>
      </c>
      <c r="P423" s="73"/>
      <c r="Q423" s="22">
        <v>4055.0</v>
      </c>
      <c r="R423" s="49">
        <v>7.0</v>
      </c>
      <c r="S423" s="74"/>
      <c r="T423" s="75" t="s">
        <v>434</v>
      </c>
      <c r="U423" s="3">
        <f t="shared" ref="U423:W423" si="436">SUMIF($A$13:$A$2340,$Q423,H$13:H$2340)</f>
        <v>124</v>
      </c>
      <c r="V423" s="3">
        <f t="shared" si="436"/>
        <v>18</v>
      </c>
      <c r="W423" s="3">
        <f t="shared" si="436"/>
        <v>2</v>
      </c>
      <c r="X423" s="3">
        <f t="shared" si="19"/>
        <v>12487.04</v>
      </c>
      <c r="Y423" s="3"/>
      <c r="Z423" s="68">
        <v>191.0</v>
      </c>
      <c r="AA423" s="69">
        <v>1.0</v>
      </c>
      <c r="AB423" s="18" t="s">
        <v>1090</v>
      </c>
      <c r="AC423" s="68">
        <v>191.0</v>
      </c>
      <c r="AD423" s="69">
        <v>1.0</v>
      </c>
      <c r="AE423" s="69">
        <v>66.0</v>
      </c>
      <c r="AF423" s="70" t="s">
        <v>1727</v>
      </c>
      <c r="AG423" s="69">
        <v>415.0</v>
      </c>
      <c r="AH423" s="69">
        <v>129.0</v>
      </c>
      <c r="AI423" s="69">
        <v>38.0</v>
      </c>
      <c r="AJ423" s="29">
        <f t="shared" si="20"/>
        <v>148</v>
      </c>
      <c r="AK423" s="76">
        <f t="shared" si="21"/>
        <v>0.356626506</v>
      </c>
      <c r="AL423" s="29">
        <f t="shared" si="22"/>
        <v>148</v>
      </c>
      <c r="AM423" s="71">
        <f t="shared" si="23"/>
        <v>0.3566</v>
      </c>
      <c r="AN423" s="71">
        <f t="shared" si="24"/>
        <v>0.4458</v>
      </c>
      <c r="AO423" s="72">
        <f t="shared" si="25"/>
        <v>39.59</v>
      </c>
      <c r="AP423" s="73">
        <f t="shared" si="26"/>
        <v>226771.52</v>
      </c>
      <c r="AQ423" s="3">
        <f t="shared" si="27"/>
        <v>546.4373976</v>
      </c>
      <c r="AR423" s="18"/>
      <c r="AS423" s="18"/>
    </row>
    <row r="424" ht="14.25" customHeight="1">
      <c r="A424" s="68">
        <v>191.0</v>
      </c>
      <c r="B424" s="69">
        <v>1.0</v>
      </c>
      <c r="C424" s="18" t="s">
        <v>1090</v>
      </c>
      <c r="D424" s="68">
        <v>191.0</v>
      </c>
      <c r="E424" s="69">
        <v>1.0</v>
      </c>
      <c r="F424" s="69">
        <v>85.0</v>
      </c>
      <c r="G424" s="70" t="s">
        <v>1728</v>
      </c>
      <c r="H424" s="69">
        <v>519.0</v>
      </c>
      <c r="I424" s="69">
        <v>169.0</v>
      </c>
      <c r="J424" s="69">
        <v>43.0</v>
      </c>
      <c r="K424" s="29">
        <f t="shared" si="13"/>
        <v>190.5</v>
      </c>
      <c r="L424" s="71">
        <f t="shared" si="14"/>
        <v>0.3671</v>
      </c>
      <c r="M424" s="71">
        <f t="shared" si="15"/>
        <v>0.4589</v>
      </c>
      <c r="N424" s="72">
        <f t="shared" si="16"/>
        <v>52.45</v>
      </c>
      <c r="O424" s="8">
        <f t="shared" si="17"/>
        <v>300433.6</v>
      </c>
      <c r="P424" s="73"/>
      <c r="Q424" s="22">
        <v>4056.0</v>
      </c>
      <c r="R424" s="49">
        <v>7.0</v>
      </c>
      <c r="S424" s="74"/>
      <c r="T424" s="75" t="s">
        <v>435</v>
      </c>
      <c r="U424" s="3">
        <f t="shared" ref="U424:W424" si="437">SUMIF($A$13:$A$2340,$Q424,H$13:H$2340)</f>
        <v>70</v>
      </c>
      <c r="V424" s="3">
        <f t="shared" si="437"/>
        <v>42</v>
      </c>
      <c r="W424" s="3">
        <f t="shared" si="437"/>
        <v>3</v>
      </c>
      <c r="X424" s="3">
        <f t="shared" si="19"/>
        <v>116106.56</v>
      </c>
      <c r="Y424" s="3"/>
      <c r="Z424" s="68">
        <v>191.0</v>
      </c>
      <c r="AA424" s="69">
        <v>1.0</v>
      </c>
      <c r="AB424" s="18" t="s">
        <v>1090</v>
      </c>
      <c r="AC424" s="68">
        <v>191.0</v>
      </c>
      <c r="AD424" s="69">
        <v>1.0</v>
      </c>
      <c r="AE424" s="69">
        <v>85.0</v>
      </c>
      <c r="AF424" s="70" t="s">
        <v>1728</v>
      </c>
      <c r="AG424" s="69">
        <v>519.0</v>
      </c>
      <c r="AH424" s="69">
        <v>169.0</v>
      </c>
      <c r="AI424" s="69">
        <v>43.0</v>
      </c>
      <c r="AJ424" s="29">
        <f t="shared" si="20"/>
        <v>190.5</v>
      </c>
      <c r="AK424" s="76">
        <f t="shared" si="21"/>
        <v>0.3670520231</v>
      </c>
      <c r="AL424" s="29">
        <f t="shared" si="22"/>
        <v>190.5</v>
      </c>
      <c r="AM424" s="71">
        <f t="shared" si="23"/>
        <v>0.3671</v>
      </c>
      <c r="AN424" s="71">
        <f t="shared" si="24"/>
        <v>0.4589</v>
      </c>
      <c r="AO424" s="72">
        <f t="shared" si="25"/>
        <v>52.45</v>
      </c>
      <c r="AP424" s="73">
        <f t="shared" si="26"/>
        <v>300433.6</v>
      </c>
      <c r="AQ424" s="3">
        <f t="shared" si="27"/>
        <v>578.8701349</v>
      </c>
      <c r="AR424" s="18"/>
      <c r="AS424" s="18"/>
    </row>
    <row r="425" ht="14.25" customHeight="1">
      <c r="A425" s="68">
        <v>191.0</v>
      </c>
      <c r="B425" s="69">
        <v>1.0</v>
      </c>
      <c r="C425" s="18" t="s">
        <v>1090</v>
      </c>
      <c r="D425" s="68">
        <v>191.0</v>
      </c>
      <c r="E425" s="69">
        <v>1.0</v>
      </c>
      <c r="F425" s="69">
        <v>314.0</v>
      </c>
      <c r="G425" s="70" t="s">
        <v>1729</v>
      </c>
      <c r="H425" s="69">
        <v>734.0</v>
      </c>
      <c r="I425" s="69">
        <v>380.0</v>
      </c>
      <c r="J425" s="69">
        <v>71.0</v>
      </c>
      <c r="K425" s="29">
        <f t="shared" si="13"/>
        <v>415.5</v>
      </c>
      <c r="L425" s="71">
        <f t="shared" si="14"/>
        <v>0.5661</v>
      </c>
      <c r="M425" s="71">
        <f t="shared" si="15"/>
        <v>0.7076</v>
      </c>
      <c r="N425" s="72">
        <f t="shared" si="16"/>
        <v>176.4</v>
      </c>
      <c r="O425" s="8">
        <f t="shared" si="17"/>
        <v>1010419.2</v>
      </c>
      <c r="P425" s="73"/>
      <c r="Q425" s="22">
        <v>4057.0</v>
      </c>
      <c r="R425" s="49">
        <v>7.0</v>
      </c>
      <c r="S425" s="74"/>
      <c r="T425" s="75" t="s">
        <v>436</v>
      </c>
      <c r="U425" s="3">
        <f t="shared" ref="U425:W425" si="438">SUMIF($A$13:$A$2340,$Q425,H$13:H$2340)</f>
        <v>86</v>
      </c>
      <c r="V425" s="3">
        <f t="shared" si="438"/>
        <v>68</v>
      </c>
      <c r="W425" s="3">
        <f t="shared" si="438"/>
        <v>7</v>
      </c>
      <c r="X425" s="3">
        <f t="shared" si="19"/>
        <v>245731.2</v>
      </c>
      <c r="Y425" s="3"/>
      <c r="Z425" s="68">
        <v>191.0</v>
      </c>
      <c r="AA425" s="69">
        <v>1.0</v>
      </c>
      <c r="AB425" s="18" t="s">
        <v>1090</v>
      </c>
      <c r="AC425" s="68">
        <v>191.0</v>
      </c>
      <c r="AD425" s="69">
        <v>1.0</v>
      </c>
      <c r="AE425" s="69">
        <v>314.0</v>
      </c>
      <c r="AF425" s="70" t="s">
        <v>1729</v>
      </c>
      <c r="AG425" s="69">
        <v>734.0</v>
      </c>
      <c r="AH425" s="69">
        <v>380.0</v>
      </c>
      <c r="AI425" s="69">
        <v>71.0</v>
      </c>
      <c r="AJ425" s="29">
        <f t="shared" si="20"/>
        <v>415.5</v>
      </c>
      <c r="AK425" s="76">
        <f t="shared" si="21"/>
        <v>0.5660762943</v>
      </c>
      <c r="AL425" s="29">
        <f t="shared" si="22"/>
        <v>415.5</v>
      </c>
      <c r="AM425" s="71">
        <f t="shared" si="23"/>
        <v>0.5661</v>
      </c>
      <c r="AN425" s="71">
        <f t="shared" si="24"/>
        <v>0.7076</v>
      </c>
      <c r="AO425" s="72">
        <f t="shared" si="25"/>
        <v>176.4</v>
      </c>
      <c r="AP425" s="73">
        <f t="shared" si="26"/>
        <v>1010419.2</v>
      </c>
      <c r="AQ425" s="3">
        <f t="shared" si="27"/>
        <v>1376.592916</v>
      </c>
      <c r="AR425" s="18"/>
      <c r="AS425" s="18"/>
    </row>
    <row r="426" ht="14.25" customHeight="1">
      <c r="A426" s="68">
        <v>191.0</v>
      </c>
      <c r="B426" s="69">
        <v>1.0</v>
      </c>
      <c r="C426" s="18" t="s">
        <v>1090</v>
      </c>
      <c r="D426" s="68">
        <v>191.0</v>
      </c>
      <c r="E426" s="69">
        <v>1.0</v>
      </c>
      <c r="F426" s="69">
        <v>414.0</v>
      </c>
      <c r="G426" s="70" t="s">
        <v>1730</v>
      </c>
      <c r="H426" s="69">
        <v>33.0</v>
      </c>
      <c r="I426" s="69">
        <v>7.0</v>
      </c>
      <c r="J426" s="69">
        <v>2.0</v>
      </c>
      <c r="K426" s="29">
        <f t="shared" si="13"/>
        <v>8</v>
      </c>
      <c r="L426" s="71">
        <f t="shared" si="14"/>
        <v>0.2424</v>
      </c>
      <c r="M426" s="71">
        <f t="shared" si="15"/>
        <v>0.303</v>
      </c>
      <c r="N426" s="72">
        <f t="shared" si="16"/>
        <v>1.45</v>
      </c>
      <c r="O426" s="8">
        <f t="shared" si="17"/>
        <v>8305.6</v>
      </c>
      <c r="P426" s="73"/>
      <c r="Q426" s="22">
        <v>4058.0</v>
      </c>
      <c r="R426" s="49">
        <v>7.0</v>
      </c>
      <c r="S426" s="74"/>
      <c r="T426" s="75" t="s">
        <v>437</v>
      </c>
      <c r="U426" s="3">
        <f t="shared" ref="U426:W426" si="439">SUMIF($A$13:$A$2340,$Q426,H$13:H$2340)</f>
        <v>193</v>
      </c>
      <c r="V426" s="3">
        <f t="shared" si="439"/>
        <v>37</v>
      </c>
      <c r="W426" s="3">
        <f t="shared" si="439"/>
        <v>26</v>
      </c>
      <c r="X426" s="3">
        <f t="shared" si="19"/>
        <v>55676.16</v>
      </c>
      <c r="Y426" s="3"/>
      <c r="Z426" s="68">
        <v>191.0</v>
      </c>
      <c r="AA426" s="69">
        <v>1.0</v>
      </c>
      <c r="AB426" s="18" t="s">
        <v>1090</v>
      </c>
      <c r="AC426" s="68">
        <v>191.0</v>
      </c>
      <c r="AD426" s="69">
        <v>1.0</v>
      </c>
      <c r="AE426" s="69">
        <v>414.0</v>
      </c>
      <c r="AF426" s="70" t="s">
        <v>1730</v>
      </c>
      <c r="AG426" s="69">
        <v>33.0</v>
      </c>
      <c r="AH426" s="69">
        <v>7.0</v>
      </c>
      <c r="AI426" s="69">
        <v>2.0</v>
      </c>
      <c r="AJ426" s="29">
        <f t="shared" si="20"/>
        <v>8</v>
      </c>
      <c r="AK426" s="76">
        <f t="shared" si="21"/>
        <v>0.2424242424</v>
      </c>
      <c r="AL426" s="29">
        <f t="shared" si="22"/>
        <v>8</v>
      </c>
      <c r="AM426" s="71">
        <f t="shared" si="23"/>
        <v>0.2424</v>
      </c>
      <c r="AN426" s="71">
        <f t="shared" si="24"/>
        <v>0.303</v>
      </c>
      <c r="AO426" s="72">
        <f t="shared" si="25"/>
        <v>1.45</v>
      </c>
      <c r="AP426" s="73">
        <f t="shared" si="26"/>
        <v>8305.6</v>
      </c>
      <c r="AQ426" s="3">
        <f t="shared" si="27"/>
        <v>251.6848485</v>
      </c>
      <c r="AR426" s="18"/>
      <c r="AS426" s="18"/>
    </row>
    <row r="427" ht="14.25" customHeight="1">
      <c r="A427" s="68">
        <v>191.0</v>
      </c>
      <c r="B427" s="69">
        <v>1.0</v>
      </c>
      <c r="C427" s="18" t="s">
        <v>1090</v>
      </c>
      <c r="D427" s="68">
        <v>191.0</v>
      </c>
      <c r="E427" s="69">
        <v>1.0</v>
      </c>
      <c r="F427" s="69">
        <v>480.0</v>
      </c>
      <c r="G427" s="70" t="s">
        <v>1731</v>
      </c>
      <c r="H427" s="69">
        <v>28.0</v>
      </c>
      <c r="I427" s="69">
        <v>1.0</v>
      </c>
      <c r="J427" s="69">
        <v>0.0</v>
      </c>
      <c r="K427" s="29">
        <f t="shared" si="13"/>
        <v>1</v>
      </c>
      <c r="L427" s="71">
        <f t="shared" si="14"/>
        <v>0.0357</v>
      </c>
      <c r="M427" s="71">
        <f t="shared" si="15"/>
        <v>0.0446</v>
      </c>
      <c r="N427" s="72">
        <f t="shared" si="16"/>
        <v>0.03</v>
      </c>
      <c r="O427" s="8">
        <f t="shared" si="17"/>
        <v>171.84</v>
      </c>
      <c r="P427" s="73"/>
      <c r="Q427" s="22">
        <v>4059.0</v>
      </c>
      <c r="R427" s="49">
        <v>7.0</v>
      </c>
      <c r="S427" s="74"/>
      <c r="T427" s="75" t="s">
        <v>438</v>
      </c>
      <c r="U427" s="3">
        <f t="shared" ref="U427:W427" si="440">SUMIF($A$13:$A$2340,$Q427,H$13:H$2340)</f>
        <v>355</v>
      </c>
      <c r="V427" s="3">
        <f t="shared" si="440"/>
        <v>86</v>
      </c>
      <c r="W427" s="3">
        <f t="shared" si="440"/>
        <v>21</v>
      </c>
      <c r="X427" s="3">
        <f t="shared" si="19"/>
        <v>115361.92</v>
      </c>
      <c r="Y427" s="3"/>
      <c r="Z427" s="68">
        <v>191.0</v>
      </c>
      <c r="AA427" s="69">
        <v>1.0</v>
      </c>
      <c r="AB427" s="18" t="s">
        <v>1090</v>
      </c>
      <c r="AC427" s="68">
        <v>191.0</v>
      </c>
      <c r="AD427" s="69">
        <v>1.0</v>
      </c>
      <c r="AE427" s="69">
        <v>480.0</v>
      </c>
      <c r="AF427" s="70" t="s">
        <v>1731</v>
      </c>
      <c r="AG427" s="69">
        <v>28.0</v>
      </c>
      <c r="AH427" s="69">
        <v>1.0</v>
      </c>
      <c r="AI427" s="69">
        <v>0.0</v>
      </c>
      <c r="AJ427" s="29">
        <f t="shared" si="20"/>
        <v>1</v>
      </c>
      <c r="AK427" s="76">
        <f t="shared" si="21"/>
        <v>0.03571428571</v>
      </c>
      <c r="AL427" s="29">
        <f t="shared" si="22"/>
        <v>1</v>
      </c>
      <c r="AM427" s="71">
        <f t="shared" si="23"/>
        <v>0.0357</v>
      </c>
      <c r="AN427" s="71">
        <f t="shared" si="24"/>
        <v>0.0446</v>
      </c>
      <c r="AO427" s="72">
        <f t="shared" si="25"/>
        <v>0.03</v>
      </c>
      <c r="AP427" s="73">
        <f t="shared" si="26"/>
        <v>171.84</v>
      </c>
      <c r="AQ427" s="3">
        <f t="shared" si="27"/>
        <v>6.137142857</v>
      </c>
      <c r="AR427" s="18"/>
      <c r="AS427" s="18"/>
    </row>
    <row r="428" ht="14.25" customHeight="1">
      <c r="A428" s="68">
        <v>191.0</v>
      </c>
      <c r="B428" s="69">
        <v>1.0</v>
      </c>
      <c r="C428" s="18" t="s">
        <v>1090</v>
      </c>
      <c r="D428" s="68">
        <v>191.0</v>
      </c>
      <c r="E428" s="69">
        <v>1.0</v>
      </c>
      <c r="F428" s="69">
        <v>481.0</v>
      </c>
      <c r="G428" s="70" t="s">
        <v>1732</v>
      </c>
      <c r="H428" s="69">
        <v>142.0</v>
      </c>
      <c r="I428" s="69">
        <v>38.0</v>
      </c>
      <c r="J428" s="69">
        <v>9.0</v>
      </c>
      <c r="K428" s="29">
        <f t="shared" si="13"/>
        <v>42.5</v>
      </c>
      <c r="L428" s="71">
        <f t="shared" si="14"/>
        <v>0.2993</v>
      </c>
      <c r="M428" s="71">
        <f t="shared" si="15"/>
        <v>0.3741</v>
      </c>
      <c r="N428" s="72">
        <f t="shared" si="16"/>
        <v>9.54</v>
      </c>
      <c r="O428" s="8">
        <f t="shared" si="17"/>
        <v>54645.12</v>
      </c>
      <c r="P428" s="73"/>
      <c r="Q428" s="22">
        <v>4060.0</v>
      </c>
      <c r="R428" s="49">
        <v>7.0</v>
      </c>
      <c r="S428" s="74"/>
      <c r="T428" s="75" t="s">
        <v>1733</v>
      </c>
      <c r="U428" s="3">
        <f t="shared" ref="U428:W428" si="441">SUMIF($A$13:$A$2340,$Q428,H$13:H$2340)</f>
        <v>0</v>
      </c>
      <c r="V428" s="3">
        <f t="shared" si="441"/>
        <v>0</v>
      </c>
      <c r="W428" s="3">
        <f t="shared" si="441"/>
        <v>0</v>
      </c>
      <c r="X428" s="3">
        <f t="shared" si="19"/>
        <v>0</v>
      </c>
      <c r="Y428" s="3"/>
      <c r="Z428" s="68">
        <v>191.0</v>
      </c>
      <c r="AA428" s="69">
        <v>1.0</v>
      </c>
      <c r="AB428" s="18" t="s">
        <v>1090</v>
      </c>
      <c r="AC428" s="68">
        <v>191.0</v>
      </c>
      <c r="AD428" s="69">
        <v>1.0</v>
      </c>
      <c r="AE428" s="69">
        <v>481.0</v>
      </c>
      <c r="AF428" s="70" t="s">
        <v>1732</v>
      </c>
      <c r="AG428" s="69">
        <v>142.0</v>
      </c>
      <c r="AH428" s="69">
        <v>38.0</v>
      </c>
      <c r="AI428" s="69">
        <v>9.0</v>
      </c>
      <c r="AJ428" s="29">
        <f t="shared" si="20"/>
        <v>42.5</v>
      </c>
      <c r="AK428" s="76">
        <f t="shared" si="21"/>
        <v>0.2992957746</v>
      </c>
      <c r="AL428" s="29">
        <f t="shared" si="22"/>
        <v>42.5</v>
      </c>
      <c r="AM428" s="71">
        <f t="shared" si="23"/>
        <v>0.2993</v>
      </c>
      <c r="AN428" s="71">
        <f t="shared" si="24"/>
        <v>0.3741</v>
      </c>
      <c r="AO428" s="72">
        <f t="shared" si="25"/>
        <v>9.54</v>
      </c>
      <c r="AP428" s="73">
        <f t="shared" si="26"/>
        <v>54645.12</v>
      </c>
      <c r="AQ428" s="3">
        <f t="shared" si="27"/>
        <v>384.8247887</v>
      </c>
      <c r="AR428" s="18"/>
      <c r="AS428" s="18"/>
    </row>
    <row r="429" ht="14.25" customHeight="1">
      <c r="A429" s="68">
        <v>191.0</v>
      </c>
      <c r="B429" s="69">
        <v>1.0</v>
      </c>
      <c r="C429" s="18" t="s">
        <v>1090</v>
      </c>
      <c r="D429" s="68">
        <v>191.0</v>
      </c>
      <c r="E429" s="69">
        <v>1.0</v>
      </c>
      <c r="F429" s="69">
        <v>482.0</v>
      </c>
      <c r="G429" s="70" t="s">
        <v>1734</v>
      </c>
      <c r="H429" s="69">
        <v>444.0</v>
      </c>
      <c r="I429" s="69">
        <v>207.0</v>
      </c>
      <c r="J429" s="69">
        <v>19.0</v>
      </c>
      <c r="K429" s="29">
        <f t="shared" si="13"/>
        <v>216.5</v>
      </c>
      <c r="L429" s="71">
        <f t="shared" si="14"/>
        <v>0.4876</v>
      </c>
      <c r="M429" s="71">
        <f t="shared" si="15"/>
        <v>0.6095</v>
      </c>
      <c r="N429" s="72">
        <f t="shared" si="16"/>
        <v>79.17</v>
      </c>
      <c r="O429" s="8">
        <f t="shared" si="17"/>
        <v>453485.76</v>
      </c>
      <c r="P429" s="73"/>
      <c r="Q429" s="22">
        <v>4061.0</v>
      </c>
      <c r="R429" s="49">
        <v>7.0</v>
      </c>
      <c r="S429" s="74"/>
      <c r="T429" s="75" t="s">
        <v>1735</v>
      </c>
      <c r="U429" s="3">
        <f t="shared" ref="U429:W429" si="442">SUMIF($A$13:$A$2340,$Q429,H$13:H$2340)</f>
        <v>0</v>
      </c>
      <c r="V429" s="3">
        <f t="shared" si="442"/>
        <v>0</v>
      </c>
      <c r="W429" s="3">
        <f t="shared" si="442"/>
        <v>0</v>
      </c>
      <c r="X429" s="3">
        <f t="shared" si="19"/>
        <v>0</v>
      </c>
      <c r="Y429" s="3"/>
      <c r="Z429" s="68">
        <v>191.0</v>
      </c>
      <c r="AA429" s="69">
        <v>1.0</v>
      </c>
      <c r="AB429" s="18" t="s">
        <v>1090</v>
      </c>
      <c r="AC429" s="68">
        <v>191.0</v>
      </c>
      <c r="AD429" s="69">
        <v>1.0</v>
      </c>
      <c r="AE429" s="69">
        <v>482.0</v>
      </c>
      <c r="AF429" s="70" t="s">
        <v>1734</v>
      </c>
      <c r="AG429" s="69">
        <v>444.0</v>
      </c>
      <c r="AH429" s="69">
        <v>207.0</v>
      </c>
      <c r="AI429" s="69">
        <v>19.0</v>
      </c>
      <c r="AJ429" s="29">
        <f t="shared" si="20"/>
        <v>216.5</v>
      </c>
      <c r="AK429" s="76">
        <f t="shared" si="21"/>
        <v>0.4876126126</v>
      </c>
      <c r="AL429" s="29">
        <f t="shared" si="22"/>
        <v>216.5</v>
      </c>
      <c r="AM429" s="71">
        <f t="shared" si="23"/>
        <v>0.4876</v>
      </c>
      <c r="AN429" s="71">
        <f t="shared" si="24"/>
        <v>0.6095</v>
      </c>
      <c r="AO429" s="72">
        <f t="shared" si="25"/>
        <v>79.17</v>
      </c>
      <c r="AP429" s="73">
        <f t="shared" si="26"/>
        <v>453485.76</v>
      </c>
      <c r="AQ429" s="3">
        <f t="shared" si="27"/>
        <v>1021.364324</v>
      </c>
      <c r="AR429" s="18"/>
      <c r="AS429" s="18"/>
    </row>
    <row r="430" ht="14.25" customHeight="1">
      <c r="A430" s="68">
        <v>191.0</v>
      </c>
      <c r="B430" s="69">
        <v>1.0</v>
      </c>
      <c r="C430" s="18" t="s">
        <v>1090</v>
      </c>
      <c r="D430" s="68">
        <v>191.0</v>
      </c>
      <c r="E430" s="69">
        <v>1.0</v>
      </c>
      <c r="F430" s="69">
        <v>483.0</v>
      </c>
      <c r="G430" s="70" t="s">
        <v>1736</v>
      </c>
      <c r="H430" s="69">
        <v>378.0</v>
      </c>
      <c r="I430" s="69">
        <v>179.0</v>
      </c>
      <c r="J430" s="69">
        <v>46.0</v>
      </c>
      <c r="K430" s="29">
        <f t="shared" si="13"/>
        <v>202</v>
      </c>
      <c r="L430" s="71">
        <f t="shared" si="14"/>
        <v>0.5344</v>
      </c>
      <c r="M430" s="71">
        <f t="shared" si="15"/>
        <v>0.668</v>
      </c>
      <c r="N430" s="72">
        <f t="shared" si="16"/>
        <v>80.96</v>
      </c>
      <c r="O430" s="8">
        <f t="shared" si="17"/>
        <v>463738.88</v>
      </c>
      <c r="P430" s="73"/>
      <c r="Q430" s="22">
        <v>4062.0</v>
      </c>
      <c r="R430" s="49">
        <v>7.0</v>
      </c>
      <c r="S430" s="74"/>
      <c r="T430" s="75" t="s">
        <v>1737</v>
      </c>
      <c r="U430" s="3">
        <f t="shared" ref="U430:W430" si="443">SUMIF($A$13:$A$2340,$Q430,H$13:H$2340)</f>
        <v>0</v>
      </c>
      <c r="V430" s="3">
        <f t="shared" si="443"/>
        <v>0</v>
      </c>
      <c r="W430" s="3">
        <f t="shared" si="443"/>
        <v>0</v>
      </c>
      <c r="X430" s="3">
        <f t="shared" si="19"/>
        <v>0</v>
      </c>
      <c r="Y430" s="3"/>
      <c r="Z430" s="68">
        <v>191.0</v>
      </c>
      <c r="AA430" s="69">
        <v>1.0</v>
      </c>
      <c r="AB430" s="18" t="s">
        <v>1090</v>
      </c>
      <c r="AC430" s="68">
        <v>191.0</v>
      </c>
      <c r="AD430" s="69">
        <v>1.0</v>
      </c>
      <c r="AE430" s="69">
        <v>483.0</v>
      </c>
      <c r="AF430" s="70" t="s">
        <v>1736</v>
      </c>
      <c r="AG430" s="69">
        <v>378.0</v>
      </c>
      <c r="AH430" s="69">
        <v>179.0</v>
      </c>
      <c r="AI430" s="69">
        <v>46.0</v>
      </c>
      <c r="AJ430" s="29">
        <f t="shared" si="20"/>
        <v>202</v>
      </c>
      <c r="AK430" s="76">
        <f t="shared" si="21"/>
        <v>0.5343915344</v>
      </c>
      <c r="AL430" s="29">
        <f t="shared" si="22"/>
        <v>202</v>
      </c>
      <c r="AM430" s="71">
        <f t="shared" si="23"/>
        <v>0.5344</v>
      </c>
      <c r="AN430" s="71">
        <f t="shared" si="24"/>
        <v>0.668</v>
      </c>
      <c r="AO430" s="72">
        <f t="shared" si="25"/>
        <v>80.96</v>
      </c>
      <c r="AP430" s="73">
        <f t="shared" si="26"/>
        <v>463738.88</v>
      </c>
      <c r="AQ430" s="3">
        <f t="shared" si="27"/>
        <v>1226.822434</v>
      </c>
      <c r="AR430" s="18"/>
      <c r="AS430" s="18"/>
    </row>
    <row r="431" ht="14.25" customHeight="1">
      <c r="A431" s="68">
        <v>191.0</v>
      </c>
      <c r="B431" s="69">
        <v>1.0</v>
      </c>
      <c r="C431" s="18" t="s">
        <v>1090</v>
      </c>
      <c r="D431" s="68">
        <v>191.0</v>
      </c>
      <c r="E431" s="69">
        <v>1.0</v>
      </c>
      <c r="F431" s="69">
        <v>486.0</v>
      </c>
      <c r="G431" s="70" t="s">
        <v>1738</v>
      </c>
      <c r="H431" s="69">
        <v>328.0</v>
      </c>
      <c r="I431" s="69">
        <v>152.0</v>
      </c>
      <c r="J431" s="69">
        <v>24.0</v>
      </c>
      <c r="K431" s="29">
        <f t="shared" si="13"/>
        <v>164</v>
      </c>
      <c r="L431" s="71">
        <f t="shared" si="14"/>
        <v>0.5</v>
      </c>
      <c r="M431" s="71">
        <f t="shared" si="15"/>
        <v>0.625</v>
      </c>
      <c r="N431" s="72">
        <f t="shared" si="16"/>
        <v>61.5</v>
      </c>
      <c r="O431" s="8">
        <f t="shared" si="17"/>
        <v>352272</v>
      </c>
      <c r="P431" s="73"/>
      <c r="Q431" s="22">
        <v>4063.0</v>
      </c>
      <c r="R431" s="49">
        <v>7.0</v>
      </c>
      <c r="S431" s="74"/>
      <c r="T431" s="75" t="s">
        <v>1739</v>
      </c>
      <c r="U431" s="3">
        <f t="shared" ref="U431:W431" si="444">SUMIF($A$13:$A$2340,$Q431,H$13:H$2340)</f>
        <v>0</v>
      </c>
      <c r="V431" s="3">
        <f t="shared" si="444"/>
        <v>0</v>
      </c>
      <c r="W431" s="3">
        <f t="shared" si="444"/>
        <v>0</v>
      </c>
      <c r="X431" s="3">
        <f t="shared" si="19"/>
        <v>0</v>
      </c>
      <c r="Y431" s="3"/>
      <c r="Z431" s="68">
        <v>191.0</v>
      </c>
      <c r="AA431" s="69">
        <v>1.0</v>
      </c>
      <c r="AB431" s="18" t="s">
        <v>1090</v>
      </c>
      <c r="AC431" s="68">
        <v>191.0</v>
      </c>
      <c r="AD431" s="69">
        <v>1.0</v>
      </c>
      <c r="AE431" s="69">
        <v>486.0</v>
      </c>
      <c r="AF431" s="70" t="s">
        <v>1738</v>
      </c>
      <c r="AG431" s="69">
        <v>328.0</v>
      </c>
      <c r="AH431" s="69">
        <v>152.0</v>
      </c>
      <c r="AI431" s="69">
        <v>24.0</v>
      </c>
      <c r="AJ431" s="29">
        <f t="shared" si="20"/>
        <v>164</v>
      </c>
      <c r="AK431" s="76">
        <f t="shared" si="21"/>
        <v>0.5</v>
      </c>
      <c r="AL431" s="29">
        <f t="shared" si="22"/>
        <v>164</v>
      </c>
      <c r="AM431" s="71">
        <f t="shared" si="23"/>
        <v>0.5</v>
      </c>
      <c r="AN431" s="71">
        <f t="shared" si="24"/>
        <v>0.625</v>
      </c>
      <c r="AO431" s="72">
        <f t="shared" si="25"/>
        <v>61.5</v>
      </c>
      <c r="AP431" s="73">
        <f t="shared" si="26"/>
        <v>352272</v>
      </c>
      <c r="AQ431" s="3">
        <f t="shared" si="27"/>
        <v>1074</v>
      </c>
      <c r="AR431" s="18"/>
      <c r="AS431" s="18"/>
    </row>
    <row r="432" ht="14.25" customHeight="1">
      <c r="A432" s="68">
        <v>191.0</v>
      </c>
      <c r="B432" s="69">
        <v>1.0</v>
      </c>
      <c r="C432" s="18" t="s">
        <v>1090</v>
      </c>
      <c r="D432" s="68">
        <v>191.0</v>
      </c>
      <c r="E432" s="69">
        <v>1.0</v>
      </c>
      <c r="F432" s="69">
        <v>487.0</v>
      </c>
      <c r="G432" s="70" t="s">
        <v>1740</v>
      </c>
      <c r="H432" s="69">
        <v>567.0</v>
      </c>
      <c r="I432" s="69">
        <v>191.0</v>
      </c>
      <c r="J432" s="69">
        <v>53.0</v>
      </c>
      <c r="K432" s="29">
        <f t="shared" si="13"/>
        <v>217.5</v>
      </c>
      <c r="L432" s="71">
        <f t="shared" si="14"/>
        <v>0.3836</v>
      </c>
      <c r="M432" s="71">
        <f t="shared" si="15"/>
        <v>0.4795</v>
      </c>
      <c r="N432" s="72">
        <f t="shared" si="16"/>
        <v>62.57</v>
      </c>
      <c r="O432" s="8">
        <f t="shared" si="17"/>
        <v>358400.96</v>
      </c>
      <c r="P432" s="73"/>
      <c r="Q432" s="22">
        <v>4064.0</v>
      </c>
      <c r="R432" s="49">
        <v>7.0</v>
      </c>
      <c r="S432" s="74"/>
      <c r="T432" s="75" t="s">
        <v>439</v>
      </c>
      <c r="U432" s="3">
        <f t="shared" ref="U432:W432" si="445">SUMIF($A$13:$A$2340,$Q432,H$13:H$2340)</f>
        <v>124</v>
      </c>
      <c r="V432" s="3">
        <f t="shared" si="445"/>
        <v>64</v>
      </c>
      <c r="W432" s="3">
        <f t="shared" si="445"/>
        <v>17</v>
      </c>
      <c r="X432" s="3">
        <f t="shared" si="19"/>
        <v>182093.12</v>
      </c>
      <c r="Y432" s="3"/>
      <c r="Z432" s="68">
        <v>191.0</v>
      </c>
      <c r="AA432" s="69">
        <v>1.0</v>
      </c>
      <c r="AB432" s="18" t="s">
        <v>1090</v>
      </c>
      <c r="AC432" s="68">
        <v>191.0</v>
      </c>
      <c r="AD432" s="69">
        <v>1.0</v>
      </c>
      <c r="AE432" s="69">
        <v>487.0</v>
      </c>
      <c r="AF432" s="70" t="s">
        <v>1740</v>
      </c>
      <c r="AG432" s="69">
        <v>567.0</v>
      </c>
      <c r="AH432" s="69">
        <v>191.0</v>
      </c>
      <c r="AI432" s="69">
        <v>53.0</v>
      </c>
      <c r="AJ432" s="29">
        <f t="shared" si="20"/>
        <v>217.5</v>
      </c>
      <c r="AK432" s="76">
        <f t="shared" si="21"/>
        <v>0.3835978836</v>
      </c>
      <c r="AL432" s="29">
        <f t="shared" si="22"/>
        <v>217.5</v>
      </c>
      <c r="AM432" s="71">
        <f t="shared" si="23"/>
        <v>0.3836</v>
      </c>
      <c r="AN432" s="71">
        <f t="shared" si="24"/>
        <v>0.4795</v>
      </c>
      <c r="AO432" s="72">
        <f t="shared" si="25"/>
        <v>62.57</v>
      </c>
      <c r="AP432" s="73">
        <f t="shared" si="26"/>
        <v>358400.96</v>
      </c>
      <c r="AQ432" s="3">
        <f t="shared" si="27"/>
        <v>632.1004586</v>
      </c>
      <c r="AR432" s="18"/>
      <c r="AS432" s="18"/>
    </row>
    <row r="433" ht="14.25" customHeight="1">
      <c r="A433" s="68">
        <v>191.0</v>
      </c>
      <c r="B433" s="69">
        <v>1.0</v>
      </c>
      <c r="C433" s="18" t="s">
        <v>1090</v>
      </c>
      <c r="D433" s="68">
        <v>191.0</v>
      </c>
      <c r="E433" s="69">
        <v>1.0</v>
      </c>
      <c r="F433" s="69">
        <v>488.0</v>
      </c>
      <c r="G433" s="70" t="s">
        <v>1741</v>
      </c>
      <c r="H433" s="69">
        <v>359.0</v>
      </c>
      <c r="I433" s="69">
        <v>134.0</v>
      </c>
      <c r="J433" s="69">
        <v>40.0</v>
      </c>
      <c r="K433" s="29">
        <f t="shared" si="13"/>
        <v>154</v>
      </c>
      <c r="L433" s="71">
        <f t="shared" si="14"/>
        <v>0.429</v>
      </c>
      <c r="M433" s="71">
        <f t="shared" si="15"/>
        <v>0.5363</v>
      </c>
      <c r="N433" s="72">
        <f t="shared" si="16"/>
        <v>49.55</v>
      </c>
      <c r="O433" s="8">
        <f t="shared" si="17"/>
        <v>283822.4</v>
      </c>
      <c r="P433" s="73"/>
      <c r="Q433" s="22">
        <v>4065.0</v>
      </c>
      <c r="R433" s="49">
        <v>7.0</v>
      </c>
      <c r="S433" s="74"/>
      <c r="T433" s="75" t="s">
        <v>1742</v>
      </c>
      <c r="U433" s="3">
        <f t="shared" ref="U433:W433" si="446">SUMIF($A$13:$A$2340,$Q433,H$13:H$2340)</f>
        <v>0</v>
      </c>
      <c r="V433" s="3">
        <f t="shared" si="446"/>
        <v>0</v>
      </c>
      <c r="W433" s="3">
        <f t="shared" si="446"/>
        <v>0</v>
      </c>
      <c r="X433" s="3">
        <f t="shared" si="19"/>
        <v>0</v>
      </c>
      <c r="Y433" s="3"/>
      <c r="Z433" s="68">
        <v>191.0</v>
      </c>
      <c r="AA433" s="69">
        <v>1.0</v>
      </c>
      <c r="AB433" s="18" t="s">
        <v>1090</v>
      </c>
      <c r="AC433" s="68">
        <v>191.0</v>
      </c>
      <c r="AD433" s="69">
        <v>1.0</v>
      </c>
      <c r="AE433" s="69">
        <v>488.0</v>
      </c>
      <c r="AF433" s="70" t="s">
        <v>1741</v>
      </c>
      <c r="AG433" s="69">
        <v>359.0</v>
      </c>
      <c r="AH433" s="69">
        <v>134.0</v>
      </c>
      <c r="AI433" s="69">
        <v>40.0</v>
      </c>
      <c r="AJ433" s="29">
        <f t="shared" si="20"/>
        <v>154</v>
      </c>
      <c r="AK433" s="76">
        <f t="shared" si="21"/>
        <v>0.4289693593</v>
      </c>
      <c r="AL433" s="29">
        <f t="shared" si="22"/>
        <v>154</v>
      </c>
      <c r="AM433" s="71">
        <f t="shared" si="23"/>
        <v>0.429</v>
      </c>
      <c r="AN433" s="71">
        <f t="shared" si="24"/>
        <v>0.5363</v>
      </c>
      <c r="AO433" s="72">
        <f t="shared" si="25"/>
        <v>49.55</v>
      </c>
      <c r="AP433" s="73">
        <f t="shared" si="26"/>
        <v>283822.4</v>
      </c>
      <c r="AQ433" s="3">
        <f t="shared" si="27"/>
        <v>790.5916435</v>
      </c>
      <c r="AR433" s="18"/>
      <c r="AS433" s="18"/>
    </row>
    <row r="434" ht="14.25" customHeight="1">
      <c r="A434" s="68">
        <v>191.0</v>
      </c>
      <c r="B434" s="69">
        <v>1.0</v>
      </c>
      <c r="C434" s="18" t="s">
        <v>1090</v>
      </c>
      <c r="D434" s="68">
        <v>191.0</v>
      </c>
      <c r="E434" s="69">
        <v>1.0</v>
      </c>
      <c r="F434" s="69">
        <v>489.0</v>
      </c>
      <c r="G434" s="70" t="s">
        <v>1743</v>
      </c>
      <c r="H434" s="69">
        <v>458.0</v>
      </c>
      <c r="I434" s="69">
        <v>248.0</v>
      </c>
      <c r="J434" s="69">
        <v>53.0</v>
      </c>
      <c r="K434" s="29">
        <f t="shared" si="13"/>
        <v>274.5</v>
      </c>
      <c r="L434" s="71">
        <f t="shared" si="14"/>
        <v>0.5993</v>
      </c>
      <c r="M434" s="71">
        <f t="shared" si="15"/>
        <v>0.7491</v>
      </c>
      <c r="N434" s="72">
        <f t="shared" si="16"/>
        <v>123.38</v>
      </c>
      <c r="O434" s="8">
        <f t="shared" si="17"/>
        <v>706720.64</v>
      </c>
      <c r="P434" s="73"/>
      <c r="Q434" s="22">
        <v>4066.0</v>
      </c>
      <c r="R434" s="49">
        <v>7.0</v>
      </c>
      <c r="S434" s="74"/>
      <c r="T434" s="75" t="s">
        <v>1744</v>
      </c>
      <c r="U434" s="3">
        <f t="shared" ref="U434:W434" si="447">SUMIF($A$13:$A$2340,$Q434,H$13:H$2340)</f>
        <v>49</v>
      </c>
      <c r="V434" s="3">
        <f t="shared" si="447"/>
        <v>25</v>
      </c>
      <c r="W434" s="3">
        <f t="shared" si="447"/>
        <v>4</v>
      </c>
      <c r="X434" s="3">
        <f t="shared" si="19"/>
        <v>63924.48</v>
      </c>
      <c r="Y434" s="3"/>
      <c r="Z434" s="68">
        <v>191.0</v>
      </c>
      <c r="AA434" s="69">
        <v>1.0</v>
      </c>
      <c r="AB434" s="18" t="s">
        <v>1090</v>
      </c>
      <c r="AC434" s="68">
        <v>191.0</v>
      </c>
      <c r="AD434" s="69">
        <v>1.0</v>
      </c>
      <c r="AE434" s="69">
        <v>489.0</v>
      </c>
      <c r="AF434" s="70" t="s">
        <v>1743</v>
      </c>
      <c r="AG434" s="69">
        <v>458.0</v>
      </c>
      <c r="AH434" s="69">
        <v>248.0</v>
      </c>
      <c r="AI434" s="69">
        <v>53.0</v>
      </c>
      <c r="AJ434" s="29">
        <f t="shared" si="20"/>
        <v>274.5</v>
      </c>
      <c r="AK434" s="76">
        <f t="shared" si="21"/>
        <v>0.5993449782</v>
      </c>
      <c r="AL434" s="29">
        <f t="shared" si="22"/>
        <v>274.5</v>
      </c>
      <c r="AM434" s="71">
        <f t="shared" si="23"/>
        <v>0.5993</v>
      </c>
      <c r="AN434" s="71">
        <f t="shared" si="24"/>
        <v>0.7491</v>
      </c>
      <c r="AO434" s="72">
        <f t="shared" si="25"/>
        <v>123.38</v>
      </c>
      <c r="AP434" s="73">
        <f t="shared" si="26"/>
        <v>706720.64</v>
      </c>
      <c r="AQ434" s="3">
        <f t="shared" si="27"/>
        <v>1543.058166</v>
      </c>
      <c r="AR434" s="18"/>
      <c r="AS434" s="18"/>
    </row>
    <row r="435" ht="14.25" customHeight="1">
      <c r="A435" s="68">
        <v>191.0</v>
      </c>
      <c r="B435" s="69">
        <v>1.0</v>
      </c>
      <c r="C435" s="18" t="s">
        <v>1090</v>
      </c>
      <c r="D435" s="68">
        <v>191.0</v>
      </c>
      <c r="E435" s="69">
        <v>1.0</v>
      </c>
      <c r="F435" s="69">
        <v>490.0</v>
      </c>
      <c r="G435" s="70" t="s">
        <v>1745</v>
      </c>
      <c r="H435" s="69">
        <v>491.0</v>
      </c>
      <c r="I435" s="69">
        <v>283.0</v>
      </c>
      <c r="J435" s="69">
        <v>30.0</v>
      </c>
      <c r="K435" s="29">
        <f t="shared" si="13"/>
        <v>298</v>
      </c>
      <c r="L435" s="71">
        <f t="shared" si="14"/>
        <v>0.6069</v>
      </c>
      <c r="M435" s="71">
        <f t="shared" si="15"/>
        <v>0.7586</v>
      </c>
      <c r="N435" s="72">
        <f t="shared" si="16"/>
        <v>135.64</v>
      </c>
      <c r="O435" s="8">
        <f t="shared" si="17"/>
        <v>776945.92</v>
      </c>
      <c r="P435" s="73"/>
      <c r="Q435" s="22">
        <v>4067.0</v>
      </c>
      <c r="R435" s="49">
        <v>7.0</v>
      </c>
      <c r="S435" s="74"/>
      <c r="T435" s="75" t="s">
        <v>441</v>
      </c>
      <c r="U435" s="3">
        <f t="shared" ref="U435:W435" si="448">SUMIF($A$13:$A$2340,$Q435,H$13:H$2340)</f>
        <v>408</v>
      </c>
      <c r="V435" s="3">
        <f t="shared" si="448"/>
        <v>254</v>
      </c>
      <c r="W435" s="3">
        <f t="shared" si="448"/>
        <v>79</v>
      </c>
      <c r="X435" s="3">
        <f t="shared" si="19"/>
        <v>907028.8</v>
      </c>
      <c r="Y435" s="3"/>
      <c r="Z435" s="68">
        <v>191.0</v>
      </c>
      <c r="AA435" s="69">
        <v>1.0</v>
      </c>
      <c r="AB435" s="18" t="s">
        <v>1090</v>
      </c>
      <c r="AC435" s="68">
        <v>191.0</v>
      </c>
      <c r="AD435" s="69">
        <v>1.0</v>
      </c>
      <c r="AE435" s="69">
        <v>490.0</v>
      </c>
      <c r="AF435" s="70" t="s">
        <v>1745</v>
      </c>
      <c r="AG435" s="69">
        <v>491.0</v>
      </c>
      <c r="AH435" s="69">
        <v>283.0</v>
      </c>
      <c r="AI435" s="69">
        <v>30.0</v>
      </c>
      <c r="AJ435" s="29">
        <f t="shared" si="20"/>
        <v>298</v>
      </c>
      <c r="AK435" s="76">
        <f t="shared" si="21"/>
        <v>0.6069246436</v>
      </c>
      <c r="AL435" s="29">
        <f t="shared" si="22"/>
        <v>298</v>
      </c>
      <c r="AM435" s="71">
        <f t="shared" si="23"/>
        <v>0.6069</v>
      </c>
      <c r="AN435" s="71">
        <f t="shared" si="24"/>
        <v>0.7586</v>
      </c>
      <c r="AO435" s="72">
        <f t="shared" si="25"/>
        <v>135.64</v>
      </c>
      <c r="AP435" s="73">
        <f t="shared" si="26"/>
        <v>776945.92</v>
      </c>
      <c r="AQ435" s="3">
        <f t="shared" si="27"/>
        <v>1582.374582</v>
      </c>
      <c r="AR435" s="18"/>
      <c r="AS435" s="18"/>
    </row>
    <row r="436" ht="14.25" customHeight="1">
      <c r="A436" s="68">
        <v>191.0</v>
      </c>
      <c r="B436" s="69">
        <v>1.0</v>
      </c>
      <c r="C436" s="18" t="s">
        <v>1090</v>
      </c>
      <c r="D436" s="68">
        <v>191.0</v>
      </c>
      <c r="E436" s="69">
        <v>1.0</v>
      </c>
      <c r="F436" s="69">
        <v>491.0</v>
      </c>
      <c r="G436" s="70" t="s">
        <v>1746</v>
      </c>
      <c r="H436" s="69">
        <v>613.0</v>
      </c>
      <c r="I436" s="69">
        <v>180.0</v>
      </c>
      <c r="J436" s="69">
        <v>42.0</v>
      </c>
      <c r="K436" s="29">
        <f t="shared" si="13"/>
        <v>201</v>
      </c>
      <c r="L436" s="71">
        <f t="shared" si="14"/>
        <v>0.3279</v>
      </c>
      <c r="M436" s="71">
        <f t="shared" si="15"/>
        <v>0.4099</v>
      </c>
      <c r="N436" s="72">
        <f t="shared" si="16"/>
        <v>49.43</v>
      </c>
      <c r="O436" s="8">
        <f t="shared" si="17"/>
        <v>283135.04</v>
      </c>
      <c r="P436" s="73"/>
      <c r="Q436" s="22">
        <v>4068.0</v>
      </c>
      <c r="R436" s="49">
        <v>7.0</v>
      </c>
      <c r="S436" s="74"/>
      <c r="T436" s="75" t="s">
        <v>442</v>
      </c>
      <c r="U436" s="3">
        <f t="shared" ref="U436:W436" si="449">SUMIF($A$13:$A$2340,$Q436,H$13:H$2340)</f>
        <v>454</v>
      </c>
      <c r="V436" s="3">
        <f t="shared" si="449"/>
        <v>353</v>
      </c>
      <c r="W436" s="3">
        <f t="shared" si="449"/>
        <v>44</v>
      </c>
      <c r="X436" s="3">
        <f t="shared" si="19"/>
        <v>1288800</v>
      </c>
      <c r="Y436" s="3"/>
      <c r="Z436" s="68">
        <v>191.0</v>
      </c>
      <c r="AA436" s="69">
        <v>1.0</v>
      </c>
      <c r="AB436" s="18" t="s">
        <v>1090</v>
      </c>
      <c r="AC436" s="68">
        <v>191.0</v>
      </c>
      <c r="AD436" s="69">
        <v>1.0</v>
      </c>
      <c r="AE436" s="69">
        <v>491.0</v>
      </c>
      <c r="AF436" s="70" t="s">
        <v>1746</v>
      </c>
      <c r="AG436" s="69">
        <v>613.0</v>
      </c>
      <c r="AH436" s="69">
        <v>180.0</v>
      </c>
      <c r="AI436" s="69">
        <v>42.0</v>
      </c>
      <c r="AJ436" s="29">
        <f t="shared" si="20"/>
        <v>201</v>
      </c>
      <c r="AK436" s="76">
        <f t="shared" si="21"/>
        <v>0.3278955954</v>
      </c>
      <c r="AL436" s="29">
        <f t="shared" si="22"/>
        <v>201</v>
      </c>
      <c r="AM436" s="71">
        <f t="shared" si="23"/>
        <v>0.3279</v>
      </c>
      <c r="AN436" s="71">
        <f t="shared" si="24"/>
        <v>0.4099</v>
      </c>
      <c r="AO436" s="72">
        <f t="shared" si="25"/>
        <v>49.43</v>
      </c>
      <c r="AP436" s="73">
        <f t="shared" si="26"/>
        <v>283135.04</v>
      </c>
      <c r="AQ436" s="3">
        <f t="shared" si="27"/>
        <v>461.8842414</v>
      </c>
      <c r="AR436" s="18"/>
      <c r="AS436" s="18"/>
    </row>
    <row r="437" ht="14.25" customHeight="1">
      <c r="A437" s="68">
        <v>191.0</v>
      </c>
      <c r="B437" s="69">
        <v>1.0</v>
      </c>
      <c r="C437" s="18" t="s">
        <v>1090</v>
      </c>
      <c r="D437" s="68">
        <v>191.0</v>
      </c>
      <c r="E437" s="69">
        <v>1.0</v>
      </c>
      <c r="F437" s="69">
        <v>514.0</v>
      </c>
      <c r="G437" s="70" t="s">
        <v>1747</v>
      </c>
      <c r="H437" s="69">
        <v>194.0</v>
      </c>
      <c r="I437" s="69">
        <v>74.0</v>
      </c>
      <c r="J437" s="69">
        <v>11.0</v>
      </c>
      <c r="K437" s="29">
        <f t="shared" si="13"/>
        <v>79.5</v>
      </c>
      <c r="L437" s="71">
        <f t="shared" si="14"/>
        <v>0.4098</v>
      </c>
      <c r="M437" s="71">
        <f t="shared" si="15"/>
        <v>0.5123</v>
      </c>
      <c r="N437" s="72">
        <f t="shared" si="16"/>
        <v>24.44</v>
      </c>
      <c r="O437" s="8">
        <f t="shared" si="17"/>
        <v>139992.32</v>
      </c>
      <c r="P437" s="73"/>
      <c r="Q437" s="22">
        <v>4069.0</v>
      </c>
      <c r="R437" s="49">
        <v>7.0</v>
      </c>
      <c r="S437" s="74"/>
      <c r="T437" s="75" t="s">
        <v>1748</v>
      </c>
      <c r="U437" s="3">
        <f t="shared" ref="U437:W437" si="450">SUMIF($A$13:$A$2340,$Q437,H$13:H$2340)</f>
        <v>0</v>
      </c>
      <c r="V437" s="3">
        <f t="shared" si="450"/>
        <v>0</v>
      </c>
      <c r="W437" s="3">
        <f t="shared" si="450"/>
        <v>0</v>
      </c>
      <c r="X437" s="3">
        <f t="shared" si="19"/>
        <v>0</v>
      </c>
      <c r="Y437" s="3"/>
      <c r="Z437" s="68">
        <v>191.0</v>
      </c>
      <c r="AA437" s="69">
        <v>1.0</v>
      </c>
      <c r="AB437" s="18" t="s">
        <v>1090</v>
      </c>
      <c r="AC437" s="68">
        <v>191.0</v>
      </c>
      <c r="AD437" s="69">
        <v>1.0</v>
      </c>
      <c r="AE437" s="69">
        <v>514.0</v>
      </c>
      <c r="AF437" s="70" t="s">
        <v>1747</v>
      </c>
      <c r="AG437" s="69">
        <v>194.0</v>
      </c>
      <c r="AH437" s="69">
        <v>74.0</v>
      </c>
      <c r="AI437" s="69">
        <v>11.0</v>
      </c>
      <c r="AJ437" s="29">
        <f t="shared" si="20"/>
        <v>79.5</v>
      </c>
      <c r="AK437" s="76">
        <f t="shared" si="21"/>
        <v>0.4097938144</v>
      </c>
      <c r="AL437" s="29">
        <f t="shared" si="22"/>
        <v>79.5</v>
      </c>
      <c r="AM437" s="71">
        <f t="shared" si="23"/>
        <v>0.4098</v>
      </c>
      <c r="AN437" s="71">
        <f t="shared" si="24"/>
        <v>0.5123</v>
      </c>
      <c r="AO437" s="72">
        <f t="shared" si="25"/>
        <v>24.44</v>
      </c>
      <c r="AP437" s="73">
        <f t="shared" si="26"/>
        <v>139992.32</v>
      </c>
      <c r="AQ437" s="3">
        <f t="shared" si="27"/>
        <v>721.6098969</v>
      </c>
      <c r="AR437" s="18"/>
      <c r="AS437" s="18"/>
    </row>
    <row r="438" ht="14.25" customHeight="1">
      <c r="A438" s="68">
        <v>192.0</v>
      </c>
      <c r="B438" s="69">
        <v>1.0</v>
      </c>
      <c r="C438" s="18" t="s">
        <v>1092</v>
      </c>
      <c r="D438" s="68">
        <v>192.0</v>
      </c>
      <c r="E438" s="69">
        <v>1.0</v>
      </c>
      <c r="F438" s="69">
        <v>10.0</v>
      </c>
      <c r="G438" s="70" t="s">
        <v>1749</v>
      </c>
      <c r="H438" s="69">
        <v>600.0</v>
      </c>
      <c r="I438" s="69">
        <v>87.0</v>
      </c>
      <c r="J438" s="69">
        <v>24.0</v>
      </c>
      <c r="K438" s="29">
        <f t="shared" si="13"/>
        <v>99</v>
      </c>
      <c r="L438" s="71">
        <f t="shared" si="14"/>
        <v>0.165</v>
      </c>
      <c r="M438" s="71">
        <f t="shared" si="15"/>
        <v>0.2063</v>
      </c>
      <c r="N438" s="72">
        <f t="shared" si="16"/>
        <v>12.25</v>
      </c>
      <c r="O438" s="8">
        <f t="shared" si="17"/>
        <v>70168</v>
      </c>
      <c r="P438" s="73"/>
      <c r="Q438" s="22">
        <v>4070.0</v>
      </c>
      <c r="R438" s="49">
        <v>7.0</v>
      </c>
      <c r="S438" s="74"/>
      <c r="T438" s="75" t="s">
        <v>443</v>
      </c>
      <c r="U438" s="3">
        <f t="shared" ref="U438:W438" si="451">SUMIF($A$13:$A$2340,$Q438,H$13:H$2340)</f>
        <v>565</v>
      </c>
      <c r="V438" s="3">
        <f t="shared" si="451"/>
        <v>389</v>
      </c>
      <c r="W438" s="3">
        <f t="shared" si="451"/>
        <v>38</v>
      </c>
      <c r="X438" s="3">
        <f t="shared" si="19"/>
        <v>1265658.88</v>
      </c>
      <c r="Y438" s="3"/>
      <c r="Z438" s="68">
        <v>192.0</v>
      </c>
      <c r="AA438" s="69">
        <v>1.0</v>
      </c>
      <c r="AB438" s="18" t="s">
        <v>1092</v>
      </c>
      <c r="AC438" s="68">
        <v>192.0</v>
      </c>
      <c r="AD438" s="69">
        <v>1.0</v>
      </c>
      <c r="AE438" s="69">
        <v>10.0</v>
      </c>
      <c r="AF438" s="70" t="s">
        <v>1749</v>
      </c>
      <c r="AG438" s="69">
        <v>600.0</v>
      </c>
      <c r="AH438" s="69">
        <v>87.0</v>
      </c>
      <c r="AI438" s="69">
        <v>24.0</v>
      </c>
      <c r="AJ438" s="29">
        <f t="shared" si="20"/>
        <v>99</v>
      </c>
      <c r="AK438" s="76">
        <f t="shared" si="21"/>
        <v>0.165</v>
      </c>
      <c r="AL438" s="29">
        <f t="shared" si="22"/>
        <v>99</v>
      </c>
      <c r="AM438" s="71">
        <f t="shared" si="23"/>
        <v>0.165</v>
      </c>
      <c r="AN438" s="71">
        <f t="shared" si="24"/>
        <v>0.2063</v>
      </c>
      <c r="AO438" s="72">
        <f t="shared" si="25"/>
        <v>12.25</v>
      </c>
      <c r="AP438" s="73">
        <f t="shared" si="26"/>
        <v>70168</v>
      </c>
      <c r="AQ438" s="3">
        <f t="shared" si="27"/>
        <v>116.9466667</v>
      </c>
      <c r="AR438" s="18"/>
      <c r="AS438" s="18"/>
    </row>
    <row r="439" ht="14.25" customHeight="1">
      <c r="A439" s="68">
        <v>192.0</v>
      </c>
      <c r="B439" s="69">
        <v>1.0</v>
      </c>
      <c r="C439" s="18" t="s">
        <v>1092</v>
      </c>
      <c r="D439" s="68">
        <v>192.0</v>
      </c>
      <c r="E439" s="69">
        <v>1.0</v>
      </c>
      <c r="F439" s="69">
        <v>20.0</v>
      </c>
      <c r="G439" s="70" t="s">
        <v>1750</v>
      </c>
      <c r="H439" s="69">
        <v>2203.0</v>
      </c>
      <c r="I439" s="69">
        <v>172.0</v>
      </c>
      <c r="J439" s="69">
        <v>75.0</v>
      </c>
      <c r="K439" s="29">
        <f t="shared" si="13"/>
        <v>209.5</v>
      </c>
      <c r="L439" s="71">
        <f t="shared" si="14"/>
        <v>0.0951</v>
      </c>
      <c r="M439" s="71">
        <f t="shared" si="15"/>
        <v>0.1189</v>
      </c>
      <c r="N439" s="72">
        <f t="shared" si="16"/>
        <v>14.95</v>
      </c>
      <c r="O439" s="8">
        <f t="shared" si="17"/>
        <v>85633.6</v>
      </c>
      <c r="P439" s="73"/>
      <c r="Q439" s="22">
        <v>4071.0</v>
      </c>
      <c r="R439" s="49">
        <v>7.0</v>
      </c>
      <c r="S439" s="74"/>
      <c r="T439" s="75" t="s">
        <v>1751</v>
      </c>
      <c r="U439" s="3">
        <f t="shared" ref="U439:W439" si="452">SUMIF($A$13:$A$2340,$Q439,H$13:H$2340)</f>
        <v>0</v>
      </c>
      <c r="V439" s="3">
        <f t="shared" si="452"/>
        <v>0</v>
      </c>
      <c r="W439" s="3">
        <f t="shared" si="452"/>
        <v>0</v>
      </c>
      <c r="X439" s="3">
        <f t="shared" si="19"/>
        <v>0</v>
      </c>
      <c r="Y439" s="3"/>
      <c r="Z439" s="68">
        <v>192.0</v>
      </c>
      <c r="AA439" s="69">
        <v>1.0</v>
      </c>
      <c r="AB439" s="18" t="s">
        <v>1092</v>
      </c>
      <c r="AC439" s="68">
        <v>192.0</v>
      </c>
      <c r="AD439" s="69">
        <v>1.0</v>
      </c>
      <c r="AE439" s="69">
        <v>20.0</v>
      </c>
      <c r="AF439" s="70" t="s">
        <v>1750</v>
      </c>
      <c r="AG439" s="69">
        <v>2203.0</v>
      </c>
      <c r="AH439" s="69">
        <v>172.0</v>
      </c>
      <c r="AI439" s="69">
        <v>75.0</v>
      </c>
      <c r="AJ439" s="29">
        <f t="shared" si="20"/>
        <v>209.5</v>
      </c>
      <c r="AK439" s="76">
        <f t="shared" si="21"/>
        <v>0.09509759419</v>
      </c>
      <c r="AL439" s="29">
        <f t="shared" si="22"/>
        <v>209.5</v>
      </c>
      <c r="AM439" s="71">
        <f t="shared" si="23"/>
        <v>0.0951</v>
      </c>
      <c r="AN439" s="71">
        <f t="shared" si="24"/>
        <v>0.1189</v>
      </c>
      <c r="AO439" s="72">
        <f t="shared" si="25"/>
        <v>14.95</v>
      </c>
      <c r="AP439" s="73">
        <f t="shared" si="26"/>
        <v>85633.6</v>
      </c>
      <c r="AQ439" s="3">
        <f t="shared" si="27"/>
        <v>38.87135724</v>
      </c>
      <c r="AR439" s="18"/>
      <c r="AS439" s="18"/>
    </row>
    <row r="440" ht="14.25" customHeight="1">
      <c r="A440" s="68">
        <v>192.0</v>
      </c>
      <c r="B440" s="69">
        <v>1.0</v>
      </c>
      <c r="C440" s="18" t="s">
        <v>1092</v>
      </c>
      <c r="D440" s="68">
        <v>192.0</v>
      </c>
      <c r="E440" s="69">
        <v>1.0</v>
      </c>
      <c r="F440" s="69">
        <v>30.0</v>
      </c>
      <c r="G440" s="70" t="s">
        <v>1752</v>
      </c>
      <c r="H440" s="69">
        <v>802.0</v>
      </c>
      <c r="I440" s="69">
        <v>74.0</v>
      </c>
      <c r="J440" s="69">
        <v>36.0</v>
      </c>
      <c r="K440" s="29">
        <f t="shared" si="13"/>
        <v>92</v>
      </c>
      <c r="L440" s="71">
        <f t="shared" si="14"/>
        <v>0.1147</v>
      </c>
      <c r="M440" s="71">
        <f t="shared" si="15"/>
        <v>0.1434</v>
      </c>
      <c r="N440" s="72">
        <f t="shared" si="16"/>
        <v>7.92</v>
      </c>
      <c r="O440" s="8">
        <f t="shared" si="17"/>
        <v>45365.76</v>
      </c>
      <c r="P440" s="73"/>
      <c r="Q440" s="22">
        <v>4072.0</v>
      </c>
      <c r="R440" s="49">
        <v>7.0</v>
      </c>
      <c r="S440" s="74"/>
      <c r="T440" s="75" t="s">
        <v>1753</v>
      </c>
      <c r="U440" s="3">
        <f t="shared" ref="U440:W440" si="453">SUMIF($A$13:$A$2340,$Q440,H$13:H$2340)</f>
        <v>0</v>
      </c>
      <c r="V440" s="3">
        <f t="shared" si="453"/>
        <v>0</v>
      </c>
      <c r="W440" s="3">
        <f t="shared" si="453"/>
        <v>0</v>
      </c>
      <c r="X440" s="3">
        <f t="shared" si="19"/>
        <v>0</v>
      </c>
      <c r="Y440" s="3"/>
      <c r="Z440" s="68">
        <v>192.0</v>
      </c>
      <c r="AA440" s="69">
        <v>1.0</v>
      </c>
      <c r="AB440" s="18" t="s">
        <v>1092</v>
      </c>
      <c r="AC440" s="68">
        <v>192.0</v>
      </c>
      <c r="AD440" s="69">
        <v>1.0</v>
      </c>
      <c r="AE440" s="69">
        <v>30.0</v>
      </c>
      <c r="AF440" s="70" t="s">
        <v>1752</v>
      </c>
      <c r="AG440" s="69">
        <v>802.0</v>
      </c>
      <c r="AH440" s="69">
        <v>74.0</v>
      </c>
      <c r="AI440" s="69">
        <v>36.0</v>
      </c>
      <c r="AJ440" s="29">
        <f t="shared" si="20"/>
        <v>92</v>
      </c>
      <c r="AK440" s="76">
        <f t="shared" si="21"/>
        <v>0.114713217</v>
      </c>
      <c r="AL440" s="29">
        <f t="shared" si="22"/>
        <v>92</v>
      </c>
      <c r="AM440" s="71">
        <f t="shared" si="23"/>
        <v>0.1147</v>
      </c>
      <c r="AN440" s="71">
        <f t="shared" si="24"/>
        <v>0.1434</v>
      </c>
      <c r="AO440" s="72">
        <f t="shared" si="25"/>
        <v>7.92</v>
      </c>
      <c r="AP440" s="73">
        <f t="shared" si="26"/>
        <v>45365.76</v>
      </c>
      <c r="AQ440" s="3">
        <f t="shared" si="27"/>
        <v>56.56578554</v>
      </c>
      <c r="AR440" s="18"/>
      <c r="AS440" s="18"/>
    </row>
    <row r="441" ht="14.25" customHeight="1">
      <c r="A441" s="68">
        <v>192.0</v>
      </c>
      <c r="B441" s="69">
        <v>1.0</v>
      </c>
      <c r="C441" s="18" t="s">
        <v>1092</v>
      </c>
      <c r="D441" s="68">
        <v>192.0</v>
      </c>
      <c r="E441" s="69">
        <v>1.0</v>
      </c>
      <c r="F441" s="69">
        <v>40.0</v>
      </c>
      <c r="G441" s="70" t="s">
        <v>1754</v>
      </c>
      <c r="H441" s="69">
        <v>608.0</v>
      </c>
      <c r="I441" s="69">
        <v>71.0</v>
      </c>
      <c r="J441" s="69">
        <v>32.0</v>
      </c>
      <c r="K441" s="29">
        <f t="shared" si="13"/>
        <v>87</v>
      </c>
      <c r="L441" s="71">
        <f t="shared" si="14"/>
        <v>0.1431</v>
      </c>
      <c r="M441" s="71">
        <f t="shared" si="15"/>
        <v>0.1789</v>
      </c>
      <c r="N441" s="72">
        <f t="shared" si="16"/>
        <v>9.34</v>
      </c>
      <c r="O441" s="8">
        <f t="shared" si="17"/>
        <v>53499.52</v>
      </c>
      <c r="P441" s="73"/>
      <c r="Q441" s="22">
        <v>4073.0</v>
      </c>
      <c r="R441" s="49">
        <v>7.0</v>
      </c>
      <c r="S441" s="74"/>
      <c r="T441" s="75" t="s">
        <v>444</v>
      </c>
      <c r="U441" s="3">
        <f t="shared" ref="U441:W441" si="454">SUMIF($A$13:$A$2340,$Q441,H$13:H$2340)</f>
        <v>545</v>
      </c>
      <c r="V441" s="3">
        <f t="shared" si="454"/>
        <v>123</v>
      </c>
      <c r="W441" s="3">
        <f t="shared" si="454"/>
        <v>33</v>
      </c>
      <c r="X441" s="3">
        <f t="shared" si="19"/>
        <v>153395.84</v>
      </c>
      <c r="Y441" s="3"/>
      <c r="Z441" s="68">
        <v>192.0</v>
      </c>
      <c r="AA441" s="69">
        <v>1.0</v>
      </c>
      <c r="AB441" s="18" t="s">
        <v>1092</v>
      </c>
      <c r="AC441" s="68">
        <v>192.0</v>
      </c>
      <c r="AD441" s="69">
        <v>1.0</v>
      </c>
      <c r="AE441" s="69">
        <v>40.0</v>
      </c>
      <c r="AF441" s="70" t="s">
        <v>1754</v>
      </c>
      <c r="AG441" s="69">
        <v>608.0</v>
      </c>
      <c r="AH441" s="69">
        <v>71.0</v>
      </c>
      <c r="AI441" s="69">
        <v>32.0</v>
      </c>
      <c r="AJ441" s="29">
        <f t="shared" si="20"/>
        <v>87</v>
      </c>
      <c r="AK441" s="76">
        <f t="shared" si="21"/>
        <v>0.1430921053</v>
      </c>
      <c r="AL441" s="29">
        <f t="shared" si="22"/>
        <v>87</v>
      </c>
      <c r="AM441" s="71">
        <f t="shared" si="23"/>
        <v>0.1431</v>
      </c>
      <c r="AN441" s="71">
        <f t="shared" si="24"/>
        <v>0.1789</v>
      </c>
      <c r="AO441" s="72">
        <f t="shared" si="25"/>
        <v>9.34</v>
      </c>
      <c r="AP441" s="73">
        <f t="shared" si="26"/>
        <v>53499.52</v>
      </c>
      <c r="AQ441" s="3">
        <f t="shared" si="27"/>
        <v>87.99263158</v>
      </c>
      <c r="AR441" s="18"/>
      <c r="AS441" s="18"/>
    </row>
    <row r="442" ht="14.25" customHeight="1">
      <c r="A442" s="68">
        <v>192.0</v>
      </c>
      <c r="B442" s="69">
        <v>1.0</v>
      </c>
      <c r="C442" s="18" t="s">
        <v>1092</v>
      </c>
      <c r="D442" s="68">
        <v>192.0</v>
      </c>
      <c r="E442" s="69">
        <v>1.0</v>
      </c>
      <c r="F442" s="69">
        <v>50.0</v>
      </c>
      <c r="G442" s="70" t="s">
        <v>1755</v>
      </c>
      <c r="H442" s="69">
        <v>4.0</v>
      </c>
      <c r="I442" s="69">
        <v>0.0</v>
      </c>
      <c r="J442" s="69">
        <v>0.0</v>
      </c>
      <c r="K442" s="29">
        <f t="shared" si="13"/>
        <v>0</v>
      </c>
      <c r="L442" s="71">
        <f t="shared" si="14"/>
        <v>0</v>
      </c>
      <c r="M442" s="71">
        <f t="shared" si="15"/>
        <v>0</v>
      </c>
      <c r="N442" s="72">
        <f t="shared" si="16"/>
        <v>0</v>
      </c>
      <c r="O442" s="8">
        <f t="shared" si="17"/>
        <v>0</v>
      </c>
      <c r="P442" s="73"/>
      <c r="Q442" s="22">
        <v>4074.0</v>
      </c>
      <c r="R442" s="49">
        <v>7.0</v>
      </c>
      <c r="S442" s="74"/>
      <c r="T442" s="75" t="s">
        <v>1756</v>
      </c>
      <c r="U442" s="3">
        <f t="shared" ref="U442:W442" si="455">SUMIF($A$13:$A$2340,$Q442,H$13:H$2340)</f>
        <v>438</v>
      </c>
      <c r="V442" s="3">
        <f t="shared" si="455"/>
        <v>137</v>
      </c>
      <c r="W442" s="3">
        <f t="shared" si="455"/>
        <v>50</v>
      </c>
      <c r="X442" s="3">
        <f t="shared" si="19"/>
        <v>259478.4</v>
      </c>
      <c r="Y442" s="3"/>
      <c r="Z442" s="68">
        <v>192.0</v>
      </c>
      <c r="AA442" s="69">
        <v>1.0</v>
      </c>
      <c r="AB442" s="18" t="s">
        <v>1092</v>
      </c>
      <c r="AC442" s="68">
        <v>192.0</v>
      </c>
      <c r="AD442" s="69">
        <v>1.0</v>
      </c>
      <c r="AE442" s="69">
        <v>50.0</v>
      </c>
      <c r="AF442" s="70" t="s">
        <v>1755</v>
      </c>
      <c r="AG442" s="69">
        <v>4.0</v>
      </c>
      <c r="AH442" s="69">
        <v>0.0</v>
      </c>
      <c r="AI442" s="69">
        <v>0.0</v>
      </c>
      <c r="AJ442" s="29">
        <f t="shared" si="20"/>
        <v>0</v>
      </c>
      <c r="AK442" s="76">
        <f t="shared" si="21"/>
        <v>0</v>
      </c>
      <c r="AL442" s="29">
        <f t="shared" si="22"/>
        <v>0</v>
      </c>
      <c r="AM442" s="71">
        <f t="shared" si="23"/>
        <v>0</v>
      </c>
      <c r="AN442" s="71">
        <f t="shared" si="24"/>
        <v>0</v>
      </c>
      <c r="AO442" s="72">
        <f t="shared" si="25"/>
        <v>0</v>
      </c>
      <c r="AP442" s="73">
        <f t="shared" si="26"/>
        <v>0</v>
      </c>
      <c r="AQ442" s="3">
        <f t="shared" si="27"/>
        <v>0</v>
      </c>
      <c r="AR442" s="18"/>
      <c r="AS442" s="18"/>
    </row>
    <row r="443" ht="14.25" customHeight="1">
      <c r="A443" s="68">
        <v>192.0</v>
      </c>
      <c r="B443" s="69">
        <v>1.0</v>
      </c>
      <c r="C443" s="18" t="s">
        <v>1092</v>
      </c>
      <c r="D443" s="68">
        <v>192.0</v>
      </c>
      <c r="E443" s="69">
        <v>1.0</v>
      </c>
      <c r="F443" s="69">
        <v>60.0</v>
      </c>
      <c r="G443" s="70" t="s">
        <v>1757</v>
      </c>
      <c r="H443" s="69">
        <v>891.0</v>
      </c>
      <c r="I443" s="69">
        <v>99.0</v>
      </c>
      <c r="J443" s="69">
        <v>22.0</v>
      </c>
      <c r="K443" s="29">
        <f t="shared" si="13"/>
        <v>110</v>
      </c>
      <c r="L443" s="71">
        <f t="shared" si="14"/>
        <v>0.1235</v>
      </c>
      <c r="M443" s="71">
        <f t="shared" si="15"/>
        <v>0.1544</v>
      </c>
      <c r="N443" s="72">
        <f t="shared" si="16"/>
        <v>10.19</v>
      </c>
      <c r="O443" s="8">
        <f t="shared" si="17"/>
        <v>58368.32</v>
      </c>
      <c r="P443" s="73"/>
      <c r="Q443" s="22">
        <v>4075.0</v>
      </c>
      <c r="R443" s="49">
        <v>7.0</v>
      </c>
      <c r="S443" s="74"/>
      <c r="T443" s="75" t="s">
        <v>446</v>
      </c>
      <c r="U443" s="3">
        <f t="shared" ref="U443:W443" si="456">SUMIF($A$13:$A$2340,$Q443,H$13:H$2340)</f>
        <v>246</v>
      </c>
      <c r="V443" s="3">
        <f t="shared" si="456"/>
        <v>38</v>
      </c>
      <c r="W443" s="3">
        <f t="shared" si="456"/>
        <v>6</v>
      </c>
      <c r="X443" s="3">
        <f t="shared" si="19"/>
        <v>31274.88</v>
      </c>
      <c r="Y443" s="3"/>
      <c r="Z443" s="68">
        <v>192.0</v>
      </c>
      <c r="AA443" s="69">
        <v>1.0</v>
      </c>
      <c r="AB443" s="18" t="s">
        <v>1092</v>
      </c>
      <c r="AC443" s="68">
        <v>192.0</v>
      </c>
      <c r="AD443" s="69">
        <v>1.0</v>
      </c>
      <c r="AE443" s="69">
        <v>60.0</v>
      </c>
      <c r="AF443" s="70" t="s">
        <v>1757</v>
      </c>
      <c r="AG443" s="69">
        <v>891.0</v>
      </c>
      <c r="AH443" s="69">
        <v>99.0</v>
      </c>
      <c r="AI443" s="69">
        <v>22.0</v>
      </c>
      <c r="AJ443" s="29">
        <f t="shared" si="20"/>
        <v>110</v>
      </c>
      <c r="AK443" s="76">
        <f t="shared" si="21"/>
        <v>0.1234567901</v>
      </c>
      <c r="AL443" s="29">
        <f t="shared" si="22"/>
        <v>110</v>
      </c>
      <c r="AM443" s="71">
        <f t="shared" si="23"/>
        <v>0.1235</v>
      </c>
      <c r="AN443" s="71">
        <f t="shared" si="24"/>
        <v>0.1544</v>
      </c>
      <c r="AO443" s="72">
        <f t="shared" si="25"/>
        <v>10.19</v>
      </c>
      <c r="AP443" s="73">
        <f t="shared" si="26"/>
        <v>58368.32</v>
      </c>
      <c r="AQ443" s="3">
        <f t="shared" si="27"/>
        <v>65.50877666</v>
      </c>
      <c r="AR443" s="18"/>
      <c r="AS443" s="18"/>
    </row>
    <row r="444" ht="14.25" customHeight="1">
      <c r="A444" s="68">
        <v>192.0</v>
      </c>
      <c r="B444" s="69">
        <v>1.0</v>
      </c>
      <c r="C444" s="18" t="s">
        <v>1092</v>
      </c>
      <c r="D444" s="68">
        <v>192.0</v>
      </c>
      <c r="E444" s="69">
        <v>1.0</v>
      </c>
      <c r="F444" s="69">
        <v>80.0</v>
      </c>
      <c r="G444" s="70" t="s">
        <v>1758</v>
      </c>
      <c r="H444" s="69">
        <v>684.0</v>
      </c>
      <c r="I444" s="69">
        <v>82.0</v>
      </c>
      <c r="J444" s="69">
        <v>20.0</v>
      </c>
      <c r="K444" s="29">
        <f t="shared" si="13"/>
        <v>92</v>
      </c>
      <c r="L444" s="71">
        <f t="shared" si="14"/>
        <v>0.1345</v>
      </c>
      <c r="M444" s="71">
        <f t="shared" si="15"/>
        <v>0.1681</v>
      </c>
      <c r="N444" s="72">
        <f t="shared" si="16"/>
        <v>9.28</v>
      </c>
      <c r="O444" s="8">
        <f t="shared" si="17"/>
        <v>53155.84</v>
      </c>
      <c r="P444" s="73"/>
      <c r="Q444" s="22">
        <v>4076.0</v>
      </c>
      <c r="R444" s="49">
        <v>7.0</v>
      </c>
      <c r="S444" s="74"/>
      <c r="T444" s="75" t="s">
        <v>1759</v>
      </c>
      <c r="U444" s="3">
        <f t="shared" ref="U444:W444" si="457">SUMIF($A$13:$A$2340,$Q444,H$13:H$2340)</f>
        <v>0</v>
      </c>
      <c r="V444" s="3">
        <f t="shared" si="457"/>
        <v>0</v>
      </c>
      <c r="W444" s="3">
        <f t="shared" si="457"/>
        <v>0</v>
      </c>
      <c r="X444" s="3">
        <f t="shared" si="19"/>
        <v>0</v>
      </c>
      <c r="Y444" s="3"/>
      <c r="Z444" s="68">
        <v>192.0</v>
      </c>
      <c r="AA444" s="69">
        <v>1.0</v>
      </c>
      <c r="AB444" s="18" t="s">
        <v>1092</v>
      </c>
      <c r="AC444" s="68">
        <v>192.0</v>
      </c>
      <c r="AD444" s="69">
        <v>1.0</v>
      </c>
      <c r="AE444" s="69">
        <v>80.0</v>
      </c>
      <c r="AF444" s="70" t="s">
        <v>1758</v>
      </c>
      <c r="AG444" s="69">
        <v>684.0</v>
      </c>
      <c r="AH444" s="69">
        <v>82.0</v>
      </c>
      <c r="AI444" s="69">
        <v>20.0</v>
      </c>
      <c r="AJ444" s="29">
        <f t="shared" si="20"/>
        <v>92</v>
      </c>
      <c r="AK444" s="76">
        <f t="shared" si="21"/>
        <v>0.134502924</v>
      </c>
      <c r="AL444" s="29">
        <f t="shared" si="22"/>
        <v>92</v>
      </c>
      <c r="AM444" s="71">
        <f t="shared" si="23"/>
        <v>0.1345</v>
      </c>
      <c r="AN444" s="71">
        <f t="shared" si="24"/>
        <v>0.1681</v>
      </c>
      <c r="AO444" s="72">
        <f t="shared" si="25"/>
        <v>9.28</v>
      </c>
      <c r="AP444" s="73">
        <f t="shared" si="26"/>
        <v>53155.84</v>
      </c>
      <c r="AQ444" s="3">
        <f t="shared" si="27"/>
        <v>77.71321637</v>
      </c>
      <c r="AR444" s="18"/>
      <c r="AS444" s="18"/>
    </row>
    <row r="445" ht="14.25" customHeight="1">
      <c r="A445" s="68">
        <v>192.0</v>
      </c>
      <c r="B445" s="69">
        <v>1.0</v>
      </c>
      <c r="C445" s="18" t="s">
        <v>1092</v>
      </c>
      <c r="D445" s="68">
        <v>192.0</v>
      </c>
      <c r="E445" s="69">
        <v>1.0</v>
      </c>
      <c r="F445" s="69">
        <v>100.0</v>
      </c>
      <c r="G445" s="70" t="s">
        <v>1760</v>
      </c>
      <c r="H445" s="69">
        <v>755.0</v>
      </c>
      <c r="I445" s="69">
        <v>64.0</v>
      </c>
      <c r="J445" s="69">
        <v>19.0</v>
      </c>
      <c r="K445" s="29">
        <f t="shared" si="13"/>
        <v>73.5</v>
      </c>
      <c r="L445" s="71">
        <f t="shared" si="14"/>
        <v>0.0974</v>
      </c>
      <c r="M445" s="71">
        <f t="shared" si="15"/>
        <v>0.1218</v>
      </c>
      <c r="N445" s="72">
        <f t="shared" si="16"/>
        <v>5.37</v>
      </c>
      <c r="O445" s="8">
        <f t="shared" si="17"/>
        <v>30759.36</v>
      </c>
      <c r="P445" s="73"/>
      <c r="Q445" s="22">
        <v>4077.0</v>
      </c>
      <c r="R445" s="49">
        <v>7.0</v>
      </c>
      <c r="S445" s="74"/>
      <c r="T445" s="75" t="s">
        <v>1761</v>
      </c>
      <c r="U445" s="3">
        <f t="shared" ref="U445:W445" si="458">SUMIF($A$13:$A$2340,$Q445,H$13:H$2340)</f>
        <v>0</v>
      </c>
      <c r="V445" s="3">
        <f t="shared" si="458"/>
        <v>0</v>
      </c>
      <c r="W445" s="3">
        <f t="shared" si="458"/>
        <v>0</v>
      </c>
      <c r="X445" s="3">
        <f t="shared" si="19"/>
        <v>0</v>
      </c>
      <c r="Y445" s="3"/>
      <c r="Z445" s="68">
        <v>192.0</v>
      </c>
      <c r="AA445" s="69">
        <v>1.0</v>
      </c>
      <c r="AB445" s="18" t="s">
        <v>1092</v>
      </c>
      <c r="AC445" s="68">
        <v>192.0</v>
      </c>
      <c r="AD445" s="69">
        <v>1.0</v>
      </c>
      <c r="AE445" s="69">
        <v>100.0</v>
      </c>
      <c r="AF445" s="70" t="s">
        <v>1760</v>
      </c>
      <c r="AG445" s="69">
        <v>755.0</v>
      </c>
      <c r="AH445" s="69">
        <v>64.0</v>
      </c>
      <c r="AI445" s="69">
        <v>19.0</v>
      </c>
      <c r="AJ445" s="29">
        <f t="shared" si="20"/>
        <v>73.5</v>
      </c>
      <c r="AK445" s="76">
        <f t="shared" si="21"/>
        <v>0.09735099338</v>
      </c>
      <c r="AL445" s="29">
        <f t="shared" si="22"/>
        <v>73.5</v>
      </c>
      <c r="AM445" s="71">
        <f t="shared" si="23"/>
        <v>0.0974</v>
      </c>
      <c r="AN445" s="71">
        <f t="shared" si="24"/>
        <v>0.1218</v>
      </c>
      <c r="AO445" s="72">
        <f t="shared" si="25"/>
        <v>5.37</v>
      </c>
      <c r="AP445" s="73">
        <f t="shared" si="26"/>
        <v>30759.36</v>
      </c>
      <c r="AQ445" s="3">
        <f t="shared" si="27"/>
        <v>40.74087417</v>
      </c>
      <c r="AR445" s="18"/>
      <c r="AS445" s="18"/>
    </row>
    <row r="446" ht="14.25" customHeight="1">
      <c r="A446" s="68">
        <v>192.0</v>
      </c>
      <c r="B446" s="69">
        <v>1.0</v>
      </c>
      <c r="C446" s="18" t="s">
        <v>1092</v>
      </c>
      <c r="D446" s="68">
        <v>192.0</v>
      </c>
      <c r="E446" s="69">
        <v>1.0</v>
      </c>
      <c r="F446" s="69">
        <v>621.0</v>
      </c>
      <c r="G446" s="70" t="s">
        <v>1762</v>
      </c>
      <c r="H446" s="69">
        <v>572.0</v>
      </c>
      <c r="I446" s="69">
        <v>71.0</v>
      </c>
      <c r="J446" s="69">
        <v>36.0</v>
      </c>
      <c r="K446" s="29">
        <f t="shared" si="13"/>
        <v>89</v>
      </c>
      <c r="L446" s="71">
        <f t="shared" si="14"/>
        <v>0.1556</v>
      </c>
      <c r="M446" s="71">
        <f t="shared" si="15"/>
        <v>0.1945</v>
      </c>
      <c r="N446" s="72">
        <f t="shared" si="16"/>
        <v>10.39</v>
      </c>
      <c r="O446" s="8">
        <f t="shared" si="17"/>
        <v>59513.92</v>
      </c>
      <c r="P446" s="73"/>
      <c r="Q446" s="22">
        <v>4078.0</v>
      </c>
      <c r="R446" s="49">
        <v>7.0</v>
      </c>
      <c r="S446" s="74"/>
      <c r="T446" s="75" t="s">
        <v>447</v>
      </c>
      <c r="U446" s="3">
        <f t="shared" ref="U446:W446" si="459">SUMIF($A$13:$A$2340,$Q446,H$13:H$2340)</f>
        <v>1042</v>
      </c>
      <c r="V446" s="3">
        <f t="shared" si="459"/>
        <v>990</v>
      </c>
      <c r="W446" s="3">
        <f t="shared" si="459"/>
        <v>17</v>
      </c>
      <c r="X446" s="3">
        <f t="shared" si="19"/>
        <v>3431644.8</v>
      </c>
      <c r="Y446" s="3"/>
      <c r="Z446" s="68">
        <v>192.0</v>
      </c>
      <c r="AA446" s="69">
        <v>1.0</v>
      </c>
      <c r="AB446" s="18" t="s">
        <v>1092</v>
      </c>
      <c r="AC446" s="68">
        <v>192.0</v>
      </c>
      <c r="AD446" s="69">
        <v>1.0</v>
      </c>
      <c r="AE446" s="69">
        <v>621.0</v>
      </c>
      <c r="AF446" s="70" t="s">
        <v>1762</v>
      </c>
      <c r="AG446" s="69">
        <v>572.0</v>
      </c>
      <c r="AH446" s="69">
        <v>71.0</v>
      </c>
      <c r="AI446" s="69">
        <v>36.0</v>
      </c>
      <c r="AJ446" s="29">
        <f t="shared" si="20"/>
        <v>89</v>
      </c>
      <c r="AK446" s="76">
        <f t="shared" si="21"/>
        <v>0.1555944056</v>
      </c>
      <c r="AL446" s="29">
        <f t="shared" si="22"/>
        <v>89</v>
      </c>
      <c r="AM446" s="71">
        <f t="shared" si="23"/>
        <v>0.1556</v>
      </c>
      <c r="AN446" s="71">
        <f t="shared" si="24"/>
        <v>0.1945</v>
      </c>
      <c r="AO446" s="72">
        <f t="shared" si="25"/>
        <v>10.39</v>
      </c>
      <c r="AP446" s="73">
        <f t="shared" si="26"/>
        <v>59513.92</v>
      </c>
      <c r="AQ446" s="3">
        <f t="shared" si="27"/>
        <v>104.0453147</v>
      </c>
      <c r="AR446" s="18"/>
      <c r="AS446" s="18"/>
    </row>
    <row r="447" ht="14.25" customHeight="1">
      <c r="A447" s="68">
        <v>194.0</v>
      </c>
      <c r="B447" s="69">
        <v>1.0</v>
      </c>
      <c r="C447" s="18" t="s">
        <v>1094</v>
      </c>
      <c r="D447" s="68">
        <v>194.0</v>
      </c>
      <c r="E447" s="69">
        <v>1.0</v>
      </c>
      <c r="F447" s="69">
        <v>28.0</v>
      </c>
      <c r="G447" s="70" t="s">
        <v>1763</v>
      </c>
      <c r="H447" s="69">
        <v>1830.0</v>
      </c>
      <c r="I447" s="69">
        <v>98.0</v>
      </c>
      <c r="J447" s="69">
        <v>27.0</v>
      </c>
      <c r="K447" s="29">
        <f t="shared" si="13"/>
        <v>111.5</v>
      </c>
      <c r="L447" s="71">
        <f t="shared" si="14"/>
        <v>0.0609</v>
      </c>
      <c r="M447" s="71">
        <f t="shared" si="15"/>
        <v>0.0761</v>
      </c>
      <c r="N447" s="72">
        <f t="shared" si="16"/>
        <v>5.09</v>
      </c>
      <c r="O447" s="8">
        <f t="shared" si="17"/>
        <v>29155.52</v>
      </c>
      <c r="P447" s="73"/>
      <c r="Q447" s="22">
        <v>4079.0</v>
      </c>
      <c r="R447" s="49">
        <v>7.0</v>
      </c>
      <c r="S447" s="74"/>
      <c r="T447" s="75" t="s">
        <v>448</v>
      </c>
      <c r="U447" s="3">
        <f t="shared" ref="U447:W447" si="460">SUMIF($A$13:$A$2340,$Q447,H$13:H$2340)</f>
        <v>265</v>
      </c>
      <c r="V447" s="3">
        <f t="shared" si="460"/>
        <v>197</v>
      </c>
      <c r="W447" s="3">
        <f t="shared" si="460"/>
        <v>23</v>
      </c>
      <c r="X447" s="3">
        <f t="shared" si="19"/>
        <v>705231.36</v>
      </c>
      <c r="Y447" s="3"/>
      <c r="Z447" s="68">
        <v>194.0</v>
      </c>
      <c r="AA447" s="69">
        <v>1.0</v>
      </c>
      <c r="AB447" s="18" t="s">
        <v>1094</v>
      </c>
      <c r="AC447" s="68">
        <v>194.0</v>
      </c>
      <c r="AD447" s="69">
        <v>1.0</v>
      </c>
      <c r="AE447" s="69">
        <v>28.0</v>
      </c>
      <c r="AF447" s="70" t="s">
        <v>1763</v>
      </c>
      <c r="AG447" s="69">
        <v>1830.0</v>
      </c>
      <c r="AH447" s="69">
        <v>98.0</v>
      </c>
      <c r="AI447" s="69">
        <v>27.0</v>
      </c>
      <c r="AJ447" s="29">
        <f t="shared" si="20"/>
        <v>111.5</v>
      </c>
      <c r="AK447" s="76">
        <f t="shared" si="21"/>
        <v>0.06092896175</v>
      </c>
      <c r="AL447" s="29">
        <f t="shared" si="22"/>
        <v>111.5</v>
      </c>
      <c r="AM447" s="71">
        <f t="shared" si="23"/>
        <v>0.0609</v>
      </c>
      <c r="AN447" s="71">
        <f t="shared" si="24"/>
        <v>0.0761</v>
      </c>
      <c r="AO447" s="72">
        <f t="shared" si="25"/>
        <v>5.09</v>
      </c>
      <c r="AP447" s="73">
        <f t="shared" si="26"/>
        <v>29155.52</v>
      </c>
      <c r="AQ447" s="3">
        <f t="shared" si="27"/>
        <v>15.93197814</v>
      </c>
      <c r="AR447" s="18"/>
      <c r="AS447" s="18"/>
    </row>
    <row r="448" ht="14.25" customHeight="1">
      <c r="A448" s="68">
        <v>194.0</v>
      </c>
      <c r="B448" s="69">
        <v>1.0</v>
      </c>
      <c r="C448" s="18" t="s">
        <v>1094</v>
      </c>
      <c r="D448" s="68">
        <v>194.0</v>
      </c>
      <c r="E448" s="69">
        <v>1.0</v>
      </c>
      <c r="F448" s="69">
        <v>40.0</v>
      </c>
      <c r="G448" s="70" t="s">
        <v>1764</v>
      </c>
      <c r="H448" s="69">
        <v>1887.0</v>
      </c>
      <c r="I448" s="69">
        <v>158.0</v>
      </c>
      <c r="J448" s="69">
        <v>43.0</v>
      </c>
      <c r="K448" s="29">
        <f t="shared" si="13"/>
        <v>179.5</v>
      </c>
      <c r="L448" s="71">
        <f t="shared" si="14"/>
        <v>0.0951</v>
      </c>
      <c r="M448" s="71">
        <f t="shared" si="15"/>
        <v>0.1189</v>
      </c>
      <c r="N448" s="72">
        <f t="shared" si="16"/>
        <v>12.81</v>
      </c>
      <c r="O448" s="8">
        <f t="shared" si="17"/>
        <v>73375.68</v>
      </c>
      <c r="P448" s="73"/>
      <c r="Q448" s="22">
        <v>4080.0</v>
      </c>
      <c r="R448" s="49">
        <v>7.0</v>
      </c>
      <c r="S448" s="74"/>
      <c r="T448" s="75" t="s">
        <v>449</v>
      </c>
      <c r="U448" s="3">
        <f t="shared" ref="U448:W448" si="461">SUMIF($A$13:$A$2340,$Q448,H$13:H$2340)</f>
        <v>45</v>
      </c>
      <c r="V448" s="3">
        <f t="shared" si="461"/>
        <v>23</v>
      </c>
      <c r="W448" s="3">
        <f t="shared" si="461"/>
        <v>2</v>
      </c>
      <c r="X448" s="3">
        <f t="shared" si="19"/>
        <v>54988.8</v>
      </c>
      <c r="Y448" s="3"/>
      <c r="Z448" s="68">
        <v>194.0</v>
      </c>
      <c r="AA448" s="69">
        <v>1.0</v>
      </c>
      <c r="AB448" s="18" t="s">
        <v>1094</v>
      </c>
      <c r="AC448" s="68">
        <v>194.0</v>
      </c>
      <c r="AD448" s="69">
        <v>1.0</v>
      </c>
      <c r="AE448" s="69">
        <v>40.0</v>
      </c>
      <c r="AF448" s="70" t="s">
        <v>1764</v>
      </c>
      <c r="AG448" s="69">
        <v>1887.0</v>
      </c>
      <c r="AH448" s="69">
        <v>158.0</v>
      </c>
      <c r="AI448" s="69">
        <v>43.0</v>
      </c>
      <c r="AJ448" s="29">
        <f t="shared" si="20"/>
        <v>179.5</v>
      </c>
      <c r="AK448" s="76">
        <f t="shared" si="21"/>
        <v>0.0951245363</v>
      </c>
      <c r="AL448" s="29">
        <f t="shared" si="22"/>
        <v>179.5</v>
      </c>
      <c r="AM448" s="71">
        <f t="shared" si="23"/>
        <v>0.0951</v>
      </c>
      <c r="AN448" s="71">
        <f t="shared" si="24"/>
        <v>0.1189</v>
      </c>
      <c r="AO448" s="72">
        <f t="shared" si="25"/>
        <v>12.81</v>
      </c>
      <c r="AP448" s="73">
        <f t="shared" si="26"/>
        <v>73375.68</v>
      </c>
      <c r="AQ448" s="3">
        <f t="shared" si="27"/>
        <v>38.88483307</v>
      </c>
      <c r="AR448" s="18"/>
      <c r="AS448" s="18"/>
    </row>
    <row r="449" ht="14.25" customHeight="1">
      <c r="A449" s="68">
        <v>194.0</v>
      </c>
      <c r="B449" s="69">
        <v>1.0</v>
      </c>
      <c r="C449" s="18" t="s">
        <v>1094</v>
      </c>
      <c r="D449" s="68">
        <v>194.0</v>
      </c>
      <c r="E449" s="69">
        <v>1.0</v>
      </c>
      <c r="F449" s="69">
        <v>89.0</v>
      </c>
      <c r="G449" s="70" t="s">
        <v>1765</v>
      </c>
      <c r="H449" s="69">
        <v>817.0</v>
      </c>
      <c r="I449" s="69">
        <v>54.0</v>
      </c>
      <c r="J449" s="69">
        <v>24.0</v>
      </c>
      <c r="K449" s="29">
        <f t="shared" si="13"/>
        <v>66</v>
      </c>
      <c r="L449" s="71">
        <f t="shared" si="14"/>
        <v>0.0808</v>
      </c>
      <c r="M449" s="71">
        <f t="shared" si="15"/>
        <v>0.101</v>
      </c>
      <c r="N449" s="72">
        <f t="shared" si="16"/>
        <v>4</v>
      </c>
      <c r="O449" s="8">
        <f t="shared" si="17"/>
        <v>22912</v>
      </c>
      <c r="P449" s="73"/>
      <c r="Q449" s="22">
        <v>4081.0</v>
      </c>
      <c r="R449" s="49">
        <v>7.0</v>
      </c>
      <c r="S449" s="74"/>
      <c r="T449" s="75" t="s">
        <v>949</v>
      </c>
      <c r="U449" s="3">
        <f t="shared" ref="U449:W449" si="462">SUMIF($A$13:$A$2340,$Q449,H$13:H$2340)</f>
        <v>57</v>
      </c>
      <c r="V449" s="3">
        <f t="shared" si="462"/>
        <v>30</v>
      </c>
      <c r="W449" s="3">
        <f t="shared" si="462"/>
        <v>9</v>
      </c>
      <c r="X449" s="3">
        <f t="shared" si="19"/>
        <v>89700.48</v>
      </c>
      <c r="Y449" s="3"/>
      <c r="Z449" s="68">
        <v>194.0</v>
      </c>
      <c r="AA449" s="69">
        <v>1.0</v>
      </c>
      <c r="AB449" s="18" t="s">
        <v>1094</v>
      </c>
      <c r="AC449" s="68">
        <v>194.0</v>
      </c>
      <c r="AD449" s="69">
        <v>1.0</v>
      </c>
      <c r="AE449" s="69">
        <v>89.0</v>
      </c>
      <c r="AF449" s="70" t="s">
        <v>1765</v>
      </c>
      <c r="AG449" s="69">
        <v>817.0</v>
      </c>
      <c r="AH449" s="69">
        <v>54.0</v>
      </c>
      <c r="AI449" s="69">
        <v>24.0</v>
      </c>
      <c r="AJ449" s="29">
        <f t="shared" si="20"/>
        <v>66</v>
      </c>
      <c r="AK449" s="76">
        <f t="shared" si="21"/>
        <v>0.08078335373</v>
      </c>
      <c r="AL449" s="29">
        <f t="shared" si="22"/>
        <v>66</v>
      </c>
      <c r="AM449" s="71">
        <f t="shared" si="23"/>
        <v>0.0808</v>
      </c>
      <c r="AN449" s="71">
        <f t="shared" si="24"/>
        <v>0.101</v>
      </c>
      <c r="AO449" s="72">
        <f t="shared" si="25"/>
        <v>4</v>
      </c>
      <c r="AP449" s="73">
        <f t="shared" si="26"/>
        <v>22912</v>
      </c>
      <c r="AQ449" s="3">
        <f t="shared" si="27"/>
        <v>28.04406365</v>
      </c>
      <c r="AR449" s="18"/>
      <c r="AS449" s="18"/>
    </row>
    <row r="450" ht="14.25" customHeight="1">
      <c r="A450" s="68">
        <v>194.0</v>
      </c>
      <c r="B450" s="69">
        <v>1.0</v>
      </c>
      <c r="C450" s="18" t="s">
        <v>1094</v>
      </c>
      <c r="D450" s="68">
        <v>194.0</v>
      </c>
      <c r="E450" s="69">
        <v>1.0</v>
      </c>
      <c r="F450" s="69">
        <v>90.0</v>
      </c>
      <c r="G450" s="70" t="s">
        <v>1766</v>
      </c>
      <c r="H450" s="69">
        <v>1217.0</v>
      </c>
      <c r="I450" s="69">
        <v>146.0</v>
      </c>
      <c r="J450" s="69">
        <v>29.0</v>
      </c>
      <c r="K450" s="29">
        <f t="shared" si="13"/>
        <v>160.5</v>
      </c>
      <c r="L450" s="71">
        <f t="shared" si="14"/>
        <v>0.1319</v>
      </c>
      <c r="M450" s="71">
        <f t="shared" si="15"/>
        <v>0.1649</v>
      </c>
      <c r="N450" s="72">
        <f t="shared" si="16"/>
        <v>15.88</v>
      </c>
      <c r="O450" s="8">
        <f t="shared" si="17"/>
        <v>90960.64</v>
      </c>
      <c r="P450" s="73"/>
      <c r="Q450" s="22">
        <v>4082.0</v>
      </c>
      <c r="R450" s="49">
        <v>7.0</v>
      </c>
      <c r="S450" s="74"/>
      <c r="T450" s="75" t="s">
        <v>451</v>
      </c>
      <c r="U450" s="3">
        <f t="shared" ref="U450:W450" si="463">SUMIF($A$13:$A$2340,$Q450,H$13:H$2340)</f>
        <v>603</v>
      </c>
      <c r="V450" s="3">
        <f t="shared" si="463"/>
        <v>118</v>
      </c>
      <c r="W450" s="3">
        <f t="shared" si="463"/>
        <v>67</v>
      </c>
      <c r="X450" s="3">
        <f t="shared" si="19"/>
        <v>163477.12</v>
      </c>
      <c r="Y450" s="3"/>
      <c r="Z450" s="68">
        <v>194.0</v>
      </c>
      <c r="AA450" s="69">
        <v>1.0</v>
      </c>
      <c r="AB450" s="18" t="s">
        <v>1094</v>
      </c>
      <c r="AC450" s="68">
        <v>194.0</v>
      </c>
      <c r="AD450" s="69">
        <v>1.0</v>
      </c>
      <c r="AE450" s="69">
        <v>90.0</v>
      </c>
      <c r="AF450" s="70" t="s">
        <v>1766</v>
      </c>
      <c r="AG450" s="69">
        <v>1217.0</v>
      </c>
      <c r="AH450" s="69">
        <v>146.0</v>
      </c>
      <c r="AI450" s="69">
        <v>29.0</v>
      </c>
      <c r="AJ450" s="29">
        <f t="shared" si="20"/>
        <v>160.5</v>
      </c>
      <c r="AK450" s="76">
        <f t="shared" si="21"/>
        <v>0.1318816763</v>
      </c>
      <c r="AL450" s="29">
        <f t="shared" si="22"/>
        <v>160.5</v>
      </c>
      <c r="AM450" s="71">
        <f t="shared" si="23"/>
        <v>0.1319</v>
      </c>
      <c r="AN450" s="71">
        <f t="shared" si="24"/>
        <v>0.1649</v>
      </c>
      <c r="AO450" s="72">
        <f t="shared" si="25"/>
        <v>15.88</v>
      </c>
      <c r="AP450" s="73">
        <f t="shared" si="26"/>
        <v>90960.64</v>
      </c>
      <c r="AQ450" s="3">
        <f t="shared" si="27"/>
        <v>74.74169269</v>
      </c>
      <c r="AR450" s="18"/>
      <c r="AS450" s="18"/>
    </row>
    <row r="451" ht="14.25" customHeight="1">
      <c r="A451" s="68">
        <v>194.0</v>
      </c>
      <c r="B451" s="69">
        <v>1.0</v>
      </c>
      <c r="C451" s="18" t="s">
        <v>1094</v>
      </c>
      <c r="D451" s="68">
        <v>194.0</v>
      </c>
      <c r="E451" s="69">
        <v>1.0</v>
      </c>
      <c r="F451" s="69">
        <v>104.0</v>
      </c>
      <c r="G451" s="70" t="s">
        <v>1767</v>
      </c>
      <c r="H451" s="69">
        <v>639.0</v>
      </c>
      <c r="I451" s="69">
        <v>90.0</v>
      </c>
      <c r="J451" s="69">
        <v>17.0</v>
      </c>
      <c r="K451" s="29">
        <f t="shared" si="13"/>
        <v>98.5</v>
      </c>
      <c r="L451" s="71">
        <f t="shared" si="14"/>
        <v>0.1541</v>
      </c>
      <c r="M451" s="71">
        <f t="shared" si="15"/>
        <v>0.1926</v>
      </c>
      <c r="N451" s="72">
        <f t="shared" si="16"/>
        <v>11.38</v>
      </c>
      <c r="O451" s="8">
        <f t="shared" si="17"/>
        <v>65184.64</v>
      </c>
      <c r="P451" s="73"/>
      <c r="Q451" s="22">
        <v>4083.0</v>
      </c>
      <c r="R451" s="49">
        <v>7.0</v>
      </c>
      <c r="S451" s="74"/>
      <c r="T451" s="75" t="s">
        <v>452</v>
      </c>
      <c r="U451" s="3">
        <f t="shared" ref="U451:W451" si="464">SUMIF($A$13:$A$2340,$Q451,H$13:H$2340)</f>
        <v>102</v>
      </c>
      <c r="V451" s="3">
        <f t="shared" si="464"/>
        <v>11</v>
      </c>
      <c r="W451" s="3">
        <f t="shared" si="464"/>
        <v>9</v>
      </c>
      <c r="X451" s="3">
        <f t="shared" si="19"/>
        <v>10138.56</v>
      </c>
      <c r="Y451" s="3"/>
      <c r="Z451" s="68">
        <v>194.0</v>
      </c>
      <c r="AA451" s="69">
        <v>1.0</v>
      </c>
      <c r="AB451" s="18" t="s">
        <v>1094</v>
      </c>
      <c r="AC451" s="68">
        <v>194.0</v>
      </c>
      <c r="AD451" s="69">
        <v>1.0</v>
      </c>
      <c r="AE451" s="69">
        <v>104.0</v>
      </c>
      <c r="AF451" s="70" t="s">
        <v>1767</v>
      </c>
      <c r="AG451" s="69">
        <v>639.0</v>
      </c>
      <c r="AH451" s="69">
        <v>90.0</v>
      </c>
      <c r="AI451" s="69">
        <v>17.0</v>
      </c>
      <c r="AJ451" s="29">
        <f t="shared" si="20"/>
        <v>98.5</v>
      </c>
      <c r="AK451" s="76">
        <f t="shared" si="21"/>
        <v>0.1541471049</v>
      </c>
      <c r="AL451" s="29">
        <f t="shared" si="22"/>
        <v>98.5</v>
      </c>
      <c r="AM451" s="71">
        <f t="shared" si="23"/>
        <v>0.1541</v>
      </c>
      <c r="AN451" s="71">
        <f t="shared" si="24"/>
        <v>0.1926</v>
      </c>
      <c r="AO451" s="72">
        <f t="shared" si="25"/>
        <v>11.38</v>
      </c>
      <c r="AP451" s="73">
        <f t="shared" si="26"/>
        <v>65184.64</v>
      </c>
      <c r="AQ451" s="3">
        <f t="shared" si="27"/>
        <v>102.0103912</v>
      </c>
      <c r="AR451" s="18"/>
      <c r="AS451" s="18"/>
    </row>
    <row r="452" ht="14.25" customHeight="1">
      <c r="A452" s="68">
        <v>194.0</v>
      </c>
      <c r="B452" s="69">
        <v>1.0</v>
      </c>
      <c r="C452" s="18" t="s">
        <v>1094</v>
      </c>
      <c r="D452" s="68">
        <v>194.0</v>
      </c>
      <c r="E452" s="69">
        <v>1.0</v>
      </c>
      <c r="F452" s="69">
        <v>105.0</v>
      </c>
      <c r="G452" s="70" t="s">
        <v>1768</v>
      </c>
      <c r="H452" s="69">
        <v>791.0</v>
      </c>
      <c r="I452" s="69">
        <v>37.0</v>
      </c>
      <c r="J452" s="69">
        <v>18.0</v>
      </c>
      <c r="K452" s="29">
        <f t="shared" si="13"/>
        <v>46</v>
      </c>
      <c r="L452" s="71">
        <f t="shared" si="14"/>
        <v>0.0582</v>
      </c>
      <c r="M452" s="71">
        <f t="shared" si="15"/>
        <v>0.0728</v>
      </c>
      <c r="N452" s="72">
        <f t="shared" si="16"/>
        <v>2.01</v>
      </c>
      <c r="O452" s="8">
        <f t="shared" si="17"/>
        <v>11513.28</v>
      </c>
      <c r="P452" s="73"/>
      <c r="Q452" s="22">
        <v>4084.0</v>
      </c>
      <c r="R452" s="49">
        <v>7.0</v>
      </c>
      <c r="S452" s="74"/>
      <c r="T452" s="75" t="s">
        <v>453</v>
      </c>
      <c r="U452" s="3">
        <f t="shared" ref="U452:W452" si="465">SUMIF($A$13:$A$2340,$Q452,H$13:H$2340)</f>
        <v>345</v>
      </c>
      <c r="V452" s="3">
        <f t="shared" si="465"/>
        <v>29</v>
      </c>
      <c r="W452" s="3">
        <f t="shared" si="465"/>
        <v>49</v>
      </c>
      <c r="X452" s="3">
        <f t="shared" si="19"/>
        <v>35628.16</v>
      </c>
      <c r="Y452" s="3"/>
      <c r="Z452" s="68">
        <v>194.0</v>
      </c>
      <c r="AA452" s="69">
        <v>1.0</v>
      </c>
      <c r="AB452" s="18" t="s">
        <v>1094</v>
      </c>
      <c r="AC452" s="68">
        <v>194.0</v>
      </c>
      <c r="AD452" s="69">
        <v>1.0</v>
      </c>
      <c r="AE452" s="69">
        <v>105.0</v>
      </c>
      <c r="AF452" s="70" t="s">
        <v>1768</v>
      </c>
      <c r="AG452" s="69">
        <v>791.0</v>
      </c>
      <c r="AH452" s="69">
        <v>37.0</v>
      </c>
      <c r="AI452" s="69">
        <v>18.0</v>
      </c>
      <c r="AJ452" s="29">
        <f t="shared" si="20"/>
        <v>46</v>
      </c>
      <c r="AK452" s="76">
        <f t="shared" si="21"/>
        <v>0.05815423515</v>
      </c>
      <c r="AL452" s="29">
        <f t="shared" si="22"/>
        <v>46</v>
      </c>
      <c r="AM452" s="71">
        <f t="shared" si="23"/>
        <v>0.0582</v>
      </c>
      <c r="AN452" s="71">
        <f t="shared" si="24"/>
        <v>0.0728</v>
      </c>
      <c r="AO452" s="72">
        <f t="shared" si="25"/>
        <v>2.01</v>
      </c>
      <c r="AP452" s="73">
        <f t="shared" si="26"/>
        <v>11513.28</v>
      </c>
      <c r="AQ452" s="3">
        <f t="shared" si="27"/>
        <v>14.55534766</v>
      </c>
      <c r="AR452" s="18"/>
      <c r="AS452" s="18"/>
    </row>
    <row r="453" ht="14.25" customHeight="1">
      <c r="A453" s="68">
        <v>194.0</v>
      </c>
      <c r="B453" s="69">
        <v>1.0</v>
      </c>
      <c r="C453" s="18" t="s">
        <v>1094</v>
      </c>
      <c r="D453" s="68">
        <v>194.0</v>
      </c>
      <c r="E453" s="69">
        <v>1.0</v>
      </c>
      <c r="F453" s="69">
        <v>500.0</v>
      </c>
      <c r="G453" s="70" t="s">
        <v>1769</v>
      </c>
      <c r="H453" s="69">
        <v>189.0</v>
      </c>
      <c r="I453" s="69">
        <v>24.0</v>
      </c>
      <c r="J453" s="69">
        <v>8.0</v>
      </c>
      <c r="K453" s="29">
        <f t="shared" si="13"/>
        <v>28</v>
      </c>
      <c r="L453" s="71">
        <f t="shared" si="14"/>
        <v>0.1481</v>
      </c>
      <c r="M453" s="71">
        <f t="shared" si="15"/>
        <v>0.1851</v>
      </c>
      <c r="N453" s="72">
        <f t="shared" si="16"/>
        <v>3.11</v>
      </c>
      <c r="O453" s="8">
        <f t="shared" si="17"/>
        <v>17814.08</v>
      </c>
      <c r="P453" s="73"/>
      <c r="Q453" s="22">
        <v>4085.0</v>
      </c>
      <c r="R453" s="49">
        <v>7.0</v>
      </c>
      <c r="S453" s="74"/>
      <c r="T453" s="75" t="s">
        <v>454</v>
      </c>
      <c r="U453" s="3">
        <f t="shared" ref="U453:W453" si="466">SUMIF($A$13:$A$2340,$Q453,H$13:H$2340)</f>
        <v>204</v>
      </c>
      <c r="V453" s="3">
        <f t="shared" si="466"/>
        <v>39</v>
      </c>
      <c r="W453" s="3">
        <f t="shared" si="466"/>
        <v>4</v>
      </c>
      <c r="X453" s="3">
        <f t="shared" si="19"/>
        <v>35399.04</v>
      </c>
      <c r="Y453" s="3"/>
      <c r="Z453" s="68">
        <v>194.0</v>
      </c>
      <c r="AA453" s="69">
        <v>1.0</v>
      </c>
      <c r="AB453" s="18" t="s">
        <v>1094</v>
      </c>
      <c r="AC453" s="68">
        <v>194.0</v>
      </c>
      <c r="AD453" s="69">
        <v>1.0</v>
      </c>
      <c r="AE453" s="69">
        <v>500.0</v>
      </c>
      <c r="AF453" s="70" t="s">
        <v>1769</v>
      </c>
      <c r="AG453" s="69">
        <v>189.0</v>
      </c>
      <c r="AH453" s="69">
        <v>24.0</v>
      </c>
      <c r="AI453" s="69">
        <v>8.0</v>
      </c>
      <c r="AJ453" s="29">
        <f t="shared" si="20"/>
        <v>28</v>
      </c>
      <c r="AK453" s="76">
        <f t="shared" si="21"/>
        <v>0.1481481481</v>
      </c>
      <c r="AL453" s="29">
        <f t="shared" si="22"/>
        <v>28</v>
      </c>
      <c r="AM453" s="71">
        <f t="shared" si="23"/>
        <v>0.1481</v>
      </c>
      <c r="AN453" s="71">
        <f t="shared" si="24"/>
        <v>0.1851</v>
      </c>
      <c r="AO453" s="72">
        <f t="shared" si="25"/>
        <v>3.11</v>
      </c>
      <c r="AP453" s="73">
        <f t="shared" si="26"/>
        <v>17814.08</v>
      </c>
      <c r="AQ453" s="3">
        <f t="shared" si="27"/>
        <v>94.25439153</v>
      </c>
      <c r="AR453" s="18"/>
      <c r="AS453" s="18"/>
    </row>
    <row r="454" ht="14.25" customHeight="1">
      <c r="A454" s="68">
        <v>194.0</v>
      </c>
      <c r="B454" s="69">
        <v>1.0</v>
      </c>
      <c r="C454" s="18" t="s">
        <v>1094</v>
      </c>
      <c r="D454" s="68">
        <v>194.0</v>
      </c>
      <c r="E454" s="69">
        <v>1.0</v>
      </c>
      <c r="F454" s="69">
        <v>590.0</v>
      </c>
      <c r="G454" s="70" t="s">
        <v>1770</v>
      </c>
      <c r="H454" s="69">
        <v>57.0</v>
      </c>
      <c r="I454" s="69">
        <v>14.0</v>
      </c>
      <c r="J454" s="69">
        <v>6.0</v>
      </c>
      <c r="K454" s="29">
        <f t="shared" si="13"/>
        <v>17</v>
      </c>
      <c r="L454" s="71">
        <f t="shared" si="14"/>
        <v>0.2982</v>
      </c>
      <c r="M454" s="71">
        <f t="shared" si="15"/>
        <v>0.3728</v>
      </c>
      <c r="N454" s="72">
        <f t="shared" si="16"/>
        <v>3.8</v>
      </c>
      <c r="O454" s="8">
        <f t="shared" si="17"/>
        <v>21766.4</v>
      </c>
      <c r="P454" s="73"/>
      <c r="Q454" s="22">
        <v>4086.0</v>
      </c>
      <c r="R454" s="49">
        <v>7.0</v>
      </c>
      <c r="S454" s="74"/>
      <c r="T454" s="75" t="s">
        <v>1771</v>
      </c>
      <c r="U454" s="3">
        <f t="shared" ref="U454:W454" si="467">SUMIF($A$13:$A$2340,$Q454,H$13:H$2340)</f>
        <v>0</v>
      </c>
      <c r="V454" s="3">
        <f t="shared" si="467"/>
        <v>0</v>
      </c>
      <c r="W454" s="3">
        <f t="shared" si="467"/>
        <v>0</v>
      </c>
      <c r="X454" s="3">
        <f t="shared" si="19"/>
        <v>0</v>
      </c>
      <c r="Y454" s="3"/>
      <c r="Z454" s="68">
        <v>194.0</v>
      </c>
      <c r="AA454" s="69">
        <v>1.0</v>
      </c>
      <c r="AB454" s="18" t="s">
        <v>1094</v>
      </c>
      <c r="AC454" s="68">
        <v>194.0</v>
      </c>
      <c r="AD454" s="69">
        <v>1.0</v>
      </c>
      <c r="AE454" s="69">
        <v>590.0</v>
      </c>
      <c r="AF454" s="70" t="s">
        <v>1770</v>
      </c>
      <c r="AG454" s="69">
        <v>57.0</v>
      </c>
      <c r="AH454" s="69">
        <v>14.0</v>
      </c>
      <c r="AI454" s="69">
        <v>6.0</v>
      </c>
      <c r="AJ454" s="29">
        <f t="shared" si="20"/>
        <v>17</v>
      </c>
      <c r="AK454" s="76">
        <f t="shared" si="21"/>
        <v>0.298245614</v>
      </c>
      <c r="AL454" s="29">
        <f t="shared" si="22"/>
        <v>17</v>
      </c>
      <c r="AM454" s="71">
        <f t="shared" si="23"/>
        <v>0.2982</v>
      </c>
      <c r="AN454" s="71">
        <f t="shared" si="24"/>
        <v>0.3728</v>
      </c>
      <c r="AO454" s="72">
        <f t="shared" si="25"/>
        <v>3.8</v>
      </c>
      <c r="AP454" s="73">
        <f t="shared" si="26"/>
        <v>21766.4</v>
      </c>
      <c r="AQ454" s="3">
        <f t="shared" si="27"/>
        <v>381.8666667</v>
      </c>
      <c r="AR454" s="18"/>
      <c r="AS454" s="18"/>
    </row>
    <row r="455" ht="14.25" customHeight="1">
      <c r="A455" s="68">
        <v>194.0</v>
      </c>
      <c r="B455" s="69">
        <v>1.0</v>
      </c>
      <c r="C455" s="18" t="s">
        <v>1094</v>
      </c>
      <c r="D455" s="68">
        <v>194.0</v>
      </c>
      <c r="E455" s="69">
        <v>1.0</v>
      </c>
      <c r="F455" s="69">
        <v>591.0</v>
      </c>
      <c r="G455" s="70" t="s">
        <v>1465</v>
      </c>
      <c r="H455" s="69">
        <v>470.0</v>
      </c>
      <c r="I455" s="69">
        <v>34.0</v>
      </c>
      <c r="J455" s="69">
        <v>13.0</v>
      </c>
      <c r="K455" s="29">
        <f t="shared" si="13"/>
        <v>40.5</v>
      </c>
      <c r="L455" s="71">
        <f t="shared" si="14"/>
        <v>0.0862</v>
      </c>
      <c r="M455" s="71">
        <f t="shared" si="15"/>
        <v>0.1078</v>
      </c>
      <c r="N455" s="72">
        <f t="shared" si="16"/>
        <v>2.62</v>
      </c>
      <c r="O455" s="8">
        <f t="shared" si="17"/>
        <v>15007.36</v>
      </c>
      <c r="P455" s="73"/>
      <c r="Q455" s="22">
        <v>4087.0</v>
      </c>
      <c r="R455" s="49">
        <v>7.0</v>
      </c>
      <c r="S455" s="74"/>
      <c r="T455" s="75" t="s">
        <v>455</v>
      </c>
      <c r="U455" s="3">
        <f t="shared" ref="U455:W455" si="468">SUMIF($A$13:$A$2340,$Q455,H$13:H$2340)</f>
        <v>78</v>
      </c>
      <c r="V455" s="3">
        <f t="shared" si="468"/>
        <v>26</v>
      </c>
      <c r="W455" s="3">
        <f t="shared" si="468"/>
        <v>7</v>
      </c>
      <c r="X455" s="3">
        <f t="shared" si="19"/>
        <v>47943.36</v>
      </c>
      <c r="Y455" s="3"/>
      <c r="Z455" s="68">
        <v>194.0</v>
      </c>
      <c r="AA455" s="69">
        <v>1.0</v>
      </c>
      <c r="AB455" s="18" t="s">
        <v>1094</v>
      </c>
      <c r="AC455" s="68">
        <v>194.0</v>
      </c>
      <c r="AD455" s="69">
        <v>1.0</v>
      </c>
      <c r="AE455" s="69">
        <v>591.0</v>
      </c>
      <c r="AF455" s="70" t="s">
        <v>1465</v>
      </c>
      <c r="AG455" s="69">
        <v>470.0</v>
      </c>
      <c r="AH455" s="69">
        <v>34.0</v>
      </c>
      <c r="AI455" s="69">
        <v>13.0</v>
      </c>
      <c r="AJ455" s="29">
        <f t="shared" si="20"/>
        <v>40.5</v>
      </c>
      <c r="AK455" s="76">
        <f t="shared" si="21"/>
        <v>0.08617021277</v>
      </c>
      <c r="AL455" s="29">
        <f t="shared" si="22"/>
        <v>40.5</v>
      </c>
      <c r="AM455" s="71">
        <f t="shared" si="23"/>
        <v>0.0862</v>
      </c>
      <c r="AN455" s="71">
        <f t="shared" si="24"/>
        <v>0.1078</v>
      </c>
      <c r="AO455" s="72">
        <f t="shared" si="25"/>
        <v>2.62</v>
      </c>
      <c r="AP455" s="73">
        <f t="shared" si="26"/>
        <v>15007.36</v>
      </c>
      <c r="AQ455" s="3">
        <f t="shared" si="27"/>
        <v>31.93055319</v>
      </c>
      <c r="AR455" s="18"/>
      <c r="AS455" s="18"/>
    </row>
    <row r="456" ht="14.25" customHeight="1">
      <c r="A456" s="68">
        <v>194.0</v>
      </c>
      <c r="B456" s="69">
        <v>1.0</v>
      </c>
      <c r="C456" s="18" t="s">
        <v>1094</v>
      </c>
      <c r="D456" s="68">
        <v>194.0</v>
      </c>
      <c r="E456" s="69">
        <v>1.0</v>
      </c>
      <c r="F456" s="69">
        <v>592.0</v>
      </c>
      <c r="G456" s="70" t="s">
        <v>1772</v>
      </c>
      <c r="H456" s="69">
        <v>399.0</v>
      </c>
      <c r="I456" s="69">
        <v>71.0</v>
      </c>
      <c r="J456" s="69">
        <v>11.0</v>
      </c>
      <c r="K456" s="29">
        <f t="shared" si="13"/>
        <v>76.5</v>
      </c>
      <c r="L456" s="71">
        <f t="shared" si="14"/>
        <v>0.1917</v>
      </c>
      <c r="M456" s="71">
        <f t="shared" si="15"/>
        <v>0.2396</v>
      </c>
      <c r="N456" s="72">
        <f t="shared" si="16"/>
        <v>11</v>
      </c>
      <c r="O456" s="8">
        <f t="shared" si="17"/>
        <v>63008</v>
      </c>
      <c r="P456" s="73"/>
      <c r="Q456" s="22">
        <v>4088.0</v>
      </c>
      <c r="R456" s="49">
        <v>7.0</v>
      </c>
      <c r="S456" s="74"/>
      <c r="T456" s="75" t="s">
        <v>456</v>
      </c>
      <c r="U456" s="3">
        <f t="shared" ref="U456:W456" si="469">SUMIF($A$13:$A$2340,$Q456,H$13:H$2340)</f>
        <v>437</v>
      </c>
      <c r="V456" s="3">
        <f t="shared" si="469"/>
        <v>435</v>
      </c>
      <c r="W456" s="3">
        <f t="shared" si="469"/>
        <v>0</v>
      </c>
      <c r="X456" s="3">
        <f t="shared" si="19"/>
        <v>1495008</v>
      </c>
      <c r="Y456" s="3"/>
      <c r="Z456" s="68">
        <v>194.0</v>
      </c>
      <c r="AA456" s="69">
        <v>1.0</v>
      </c>
      <c r="AB456" s="18" t="s">
        <v>1094</v>
      </c>
      <c r="AC456" s="68">
        <v>194.0</v>
      </c>
      <c r="AD456" s="69">
        <v>1.0</v>
      </c>
      <c r="AE456" s="69">
        <v>592.0</v>
      </c>
      <c r="AF456" s="70" t="s">
        <v>1772</v>
      </c>
      <c r="AG456" s="69">
        <v>399.0</v>
      </c>
      <c r="AH456" s="69">
        <v>71.0</v>
      </c>
      <c r="AI456" s="69">
        <v>11.0</v>
      </c>
      <c r="AJ456" s="29">
        <f t="shared" si="20"/>
        <v>76.5</v>
      </c>
      <c r="AK456" s="76">
        <f t="shared" si="21"/>
        <v>0.1917293233</v>
      </c>
      <c r="AL456" s="29">
        <f t="shared" si="22"/>
        <v>76.5</v>
      </c>
      <c r="AM456" s="71">
        <f t="shared" si="23"/>
        <v>0.1917</v>
      </c>
      <c r="AN456" s="71">
        <f t="shared" si="24"/>
        <v>0.2396</v>
      </c>
      <c r="AO456" s="72">
        <f t="shared" si="25"/>
        <v>11</v>
      </c>
      <c r="AP456" s="73">
        <f t="shared" si="26"/>
        <v>63008</v>
      </c>
      <c r="AQ456" s="3">
        <f t="shared" si="27"/>
        <v>157.914787</v>
      </c>
      <c r="AR456" s="18"/>
      <c r="AS456" s="18"/>
    </row>
    <row r="457" ht="14.25" customHeight="1">
      <c r="A457" s="68">
        <v>194.0</v>
      </c>
      <c r="B457" s="69">
        <v>1.0</v>
      </c>
      <c r="C457" s="18" t="s">
        <v>1094</v>
      </c>
      <c r="D457" s="68">
        <v>194.0</v>
      </c>
      <c r="E457" s="69">
        <v>1.0</v>
      </c>
      <c r="F457" s="69">
        <v>593.0</v>
      </c>
      <c r="G457" s="70" t="s">
        <v>1773</v>
      </c>
      <c r="H457" s="69">
        <v>284.0</v>
      </c>
      <c r="I457" s="69">
        <v>41.0</v>
      </c>
      <c r="J457" s="69">
        <v>10.0</v>
      </c>
      <c r="K457" s="29">
        <f t="shared" si="13"/>
        <v>46</v>
      </c>
      <c r="L457" s="71">
        <f t="shared" si="14"/>
        <v>0.162</v>
      </c>
      <c r="M457" s="71">
        <f t="shared" si="15"/>
        <v>0.2025</v>
      </c>
      <c r="N457" s="72">
        <f t="shared" si="16"/>
        <v>5.59</v>
      </c>
      <c r="O457" s="8">
        <f t="shared" si="17"/>
        <v>32019.52</v>
      </c>
      <c r="P457" s="73"/>
      <c r="Q457" s="22">
        <v>4089.0</v>
      </c>
      <c r="R457" s="49">
        <v>7.0</v>
      </c>
      <c r="S457" s="74"/>
      <c r="T457" s="75" t="s">
        <v>457</v>
      </c>
      <c r="U457" s="3">
        <f t="shared" ref="U457:W457" si="470">SUMIF($A$13:$A$2340,$Q457,H$13:H$2340)</f>
        <v>290</v>
      </c>
      <c r="V457" s="3">
        <f t="shared" si="470"/>
        <v>99</v>
      </c>
      <c r="W457" s="3">
        <f t="shared" si="470"/>
        <v>7</v>
      </c>
      <c r="X457" s="3">
        <f t="shared" si="19"/>
        <v>155629.76</v>
      </c>
      <c r="Y457" s="3"/>
      <c r="Z457" s="68">
        <v>194.0</v>
      </c>
      <c r="AA457" s="69">
        <v>1.0</v>
      </c>
      <c r="AB457" s="18" t="s">
        <v>1094</v>
      </c>
      <c r="AC457" s="68">
        <v>194.0</v>
      </c>
      <c r="AD457" s="69">
        <v>1.0</v>
      </c>
      <c r="AE457" s="69">
        <v>593.0</v>
      </c>
      <c r="AF457" s="70" t="s">
        <v>1773</v>
      </c>
      <c r="AG457" s="69">
        <v>284.0</v>
      </c>
      <c r="AH457" s="69">
        <v>41.0</v>
      </c>
      <c r="AI457" s="69">
        <v>10.0</v>
      </c>
      <c r="AJ457" s="29">
        <f t="shared" si="20"/>
        <v>46</v>
      </c>
      <c r="AK457" s="76">
        <f t="shared" si="21"/>
        <v>0.161971831</v>
      </c>
      <c r="AL457" s="29">
        <f t="shared" si="22"/>
        <v>46</v>
      </c>
      <c r="AM457" s="71">
        <f t="shared" si="23"/>
        <v>0.162</v>
      </c>
      <c r="AN457" s="71">
        <f t="shared" si="24"/>
        <v>0.2025</v>
      </c>
      <c r="AO457" s="72">
        <f t="shared" si="25"/>
        <v>5.59</v>
      </c>
      <c r="AP457" s="73">
        <f t="shared" si="26"/>
        <v>32019.52</v>
      </c>
      <c r="AQ457" s="3">
        <f t="shared" si="27"/>
        <v>112.7447887</v>
      </c>
      <c r="AR457" s="18"/>
      <c r="AS457" s="18"/>
    </row>
    <row r="458" ht="14.25" customHeight="1">
      <c r="A458" s="68">
        <v>194.0</v>
      </c>
      <c r="B458" s="69">
        <v>1.0</v>
      </c>
      <c r="C458" s="18" t="s">
        <v>1094</v>
      </c>
      <c r="D458" s="68">
        <v>194.0</v>
      </c>
      <c r="E458" s="69">
        <v>1.0</v>
      </c>
      <c r="F458" s="69">
        <v>595.0</v>
      </c>
      <c r="G458" s="70" t="s">
        <v>1774</v>
      </c>
      <c r="H458" s="69">
        <v>614.0</v>
      </c>
      <c r="I458" s="69">
        <v>75.0</v>
      </c>
      <c r="J458" s="69">
        <v>24.0</v>
      </c>
      <c r="K458" s="29">
        <f t="shared" si="13"/>
        <v>87</v>
      </c>
      <c r="L458" s="71">
        <f t="shared" si="14"/>
        <v>0.1417</v>
      </c>
      <c r="M458" s="71">
        <f t="shared" si="15"/>
        <v>0.1771</v>
      </c>
      <c r="N458" s="72">
        <f t="shared" si="16"/>
        <v>9.24</v>
      </c>
      <c r="O458" s="8">
        <f t="shared" si="17"/>
        <v>52926.72</v>
      </c>
      <c r="P458" s="73"/>
      <c r="Q458" s="22">
        <v>4090.0</v>
      </c>
      <c r="R458" s="49">
        <v>7.0</v>
      </c>
      <c r="S458" s="74"/>
      <c r="T458" s="75" t="s">
        <v>458</v>
      </c>
      <c r="U458" s="3">
        <f t="shared" ref="U458:W458" si="471">SUMIF($A$13:$A$2340,$Q458,H$13:H$2340)</f>
        <v>180</v>
      </c>
      <c r="V458" s="3">
        <f t="shared" si="471"/>
        <v>12</v>
      </c>
      <c r="W458" s="3">
        <f t="shared" si="471"/>
        <v>11</v>
      </c>
      <c r="X458" s="3">
        <f t="shared" si="19"/>
        <v>7331.84</v>
      </c>
      <c r="Y458" s="3"/>
      <c r="Z458" s="68">
        <v>194.0</v>
      </c>
      <c r="AA458" s="69">
        <v>1.0</v>
      </c>
      <c r="AB458" s="18" t="s">
        <v>1094</v>
      </c>
      <c r="AC458" s="68">
        <v>194.0</v>
      </c>
      <c r="AD458" s="69">
        <v>1.0</v>
      </c>
      <c r="AE458" s="69">
        <v>595.0</v>
      </c>
      <c r="AF458" s="70" t="s">
        <v>1774</v>
      </c>
      <c r="AG458" s="69">
        <v>614.0</v>
      </c>
      <c r="AH458" s="69">
        <v>75.0</v>
      </c>
      <c r="AI458" s="69">
        <v>24.0</v>
      </c>
      <c r="AJ458" s="29">
        <f t="shared" si="20"/>
        <v>87</v>
      </c>
      <c r="AK458" s="76">
        <f t="shared" si="21"/>
        <v>0.1416938111</v>
      </c>
      <c r="AL458" s="29">
        <f t="shared" si="22"/>
        <v>87</v>
      </c>
      <c r="AM458" s="71">
        <f t="shared" si="23"/>
        <v>0.1417</v>
      </c>
      <c r="AN458" s="71">
        <f t="shared" si="24"/>
        <v>0.1771</v>
      </c>
      <c r="AO458" s="72">
        <f t="shared" si="25"/>
        <v>9.24</v>
      </c>
      <c r="AP458" s="73">
        <f t="shared" si="26"/>
        <v>52926.72</v>
      </c>
      <c r="AQ458" s="3">
        <f t="shared" si="27"/>
        <v>86.19986971</v>
      </c>
      <c r="AR458" s="18"/>
      <c r="AS458" s="18"/>
    </row>
    <row r="459" ht="14.25" customHeight="1">
      <c r="A459" s="68">
        <v>194.0</v>
      </c>
      <c r="B459" s="69">
        <v>1.0</v>
      </c>
      <c r="C459" s="18" t="s">
        <v>1094</v>
      </c>
      <c r="D459" s="68">
        <v>194.0</v>
      </c>
      <c r="E459" s="69">
        <v>1.0</v>
      </c>
      <c r="F459" s="69">
        <v>596.0</v>
      </c>
      <c r="G459" s="70" t="s">
        <v>1775</v>
      </c>
      <c r="H459" s="69">
        <v>624.0</v>
      </c>
      <c r="I459" s="69">
        <v>28.0</v>
      </c>
      <c r="J459" s="69">
        <v>6.0</v>
      </c>
      <c r="K459" s="29">
        <f t="shared" si="13"/>
        <v>31</v>
      </c>
      <c r="L459" s="71">
        <f t="shared" si="14"/>
        <v>0.0497</v>
      </c>
      <c r="M459" s="71">
        <f t="shared" si="15"/>
        <v>0.0621</v>
      </c>
      <c r="N459" s="72">
        <f t="shared" si="16"/>
        <v>1.16</v>
      </c>
      <c r="O459" s="8">
        <f t="shared" si="17"/>
        <v>6644.48</v>
      </c>
      <c r="P459" s="73"/>
      <c r="Q459" s="22">
        <v>4091.0</v>
      </c>
      <c r="R459" s="49">
        <v>7.0</v>
      </c>
      <c r="S459" s="74"/>
      <c r="T459" s="75" t="s">
        <v>1776</v>
      </c>
      <c r="U459" s="3">
        <f t="shared" ref="U459:W459" si="472">SUMIF($A$13:$A$2340,$Q459,H$13:H$2340)</f>
        <v>108</v>
      </c>
      <c r="V459" s="3">
        <f t="shared" si="472"/>
        <v>14</v>
      </c>
      <c r="W459" s="3">
        <f t="shared" si="472"/>
        <v>2</v>
      </c>
      <c r="X459" s="3">
        <f t="shared" si="19"/>
        <v>8935.68</v>
      </c>
      <c r="Y459" s="3"/>
      <c r="Z459" s="68">
        <v>194.0</v>
      </c>
      <c r="AA459" s="69">
        <v>1.0</v>
      </c>
      <c r="AB459" s="18" t="s">
        <v>1094</v>
      </c>
      <c r="AC459" s="68">
        <v>194.0</v>
      </c>
      <c r="AD459" s="69">
        <v>1.0</v>
      </c>
      <c r="AE459" s="69">
        <v>596.0</v>
      </c>
      <c r="AF459" s="70" t="s">
        <v>1775</v>
      </c>
      <c r="AG459" s="69">
        <v>624.0</v>
      </c>
      <c r="AH459" s="69">
        <v>28.0</v>
      </c>
      <c r="AI459" s="69">
        <v>6.0</v>
      </c>
      <c r="AJ459" s="29">
        <f t="shared" si="20"/>
        <v>31</v>
      </c>
      <c r="AK459" s="76">
        <f t="shared" si="21"/>
        <v>0.04967948718</v>
      </c>
      <c r="AL459" s="29">
        <f t="shared" si="22"/>
        <v>31</v>
      </c>
      <c r="AM459" s="71">
        <f t="shared" si="23"/>
        <v>0.0497</v>
      </c>
      <c r="AN459" s="71">
        <f t="shared" si="24"/>
        <v>0.0621</v>
      </c>
      <c r="AO459" s="72">
        <f t="shared" si="25"/>
        <v>1.16</v>
      </c>
      <c r="AP459" s="73">
        <f t="shared" si="26"/>
        <v>6644.48</v>
      </c>
      <c r="AQ459" s="3">
        <f t="shared" si="27"/>
        <v>10.64820513</v>
      </c>
      <c r="AR459" s="18"/>
      <c r="AS459" s="18"/>
    </row>
    <row r="460" ht="14.25" customHeight="1">
      <c r="A460" s="68">
        <v>194.0</v>
      </c>
      <c r="B460" s="69">
        <v>1.0</v>
      </c>
      <c r="C460" s="18" t="s">
        <v>1094</v>
      </c>
      <c r="D460" s="68">
        <v>194.0</v>
      </c>
      <c r="E460" s="69">
        <v>1.0</v>
      </c>
      <c r="F460" s="69">
        <v>597.0</v>
      </c>
      <c r="G460" s="70" t="s">
        <v>1777</v>
      </c>
      <c r="H460" s="69">
        <v>458.0</v>
      </c>
      <c r="I460" s="69">
        <v>27.0</v>
      </c>
      <c r="J460" s="69">
        <v>12.0</v>
      </c>
      <c r="K460" s="29">
        <f t="shared" si="13"/>
        <v>33</v>
      </c>
      <c r="L460" s="71">
        <f t="shared" si="14"/>
        <v>0.0721</v>
      </c>
      <c r="M460" s="71">
        <f t="shared" si="15"/>
        <v>0.0901</v>
      </c>
      <c r="N460" s="72">
        <f t="shared" si="16"/>
        <v>1.78</v>
      </c>
      <c r="O460" s="8">
        <f t="shared" si="17"/>
        <v>10195.84</v>
      </c>
      <c r="P460" s="73"/>
      <c r="Q460" s="22">
        <v>4092.0</v>
      </c>
      <c r="R460" s="49">
        <v>7.0</v>
      </c>
      <c r="S460" s="74"/>
      <c r="T460" s="75" t="s">
        <v>460</v>
      </c>
      <c r="U460" s="3">
        <f t="shared" ref="U460:W460" si="473">SUMIF($A$13:$A$2340,$Q460,H$13:H$2340)</f>
        <v>35</v>
      </c>
      <c r="V460" s="3">
        <f t="shared" si="473"/>
        <v>18</v>
      </c>
      <c r="W460" s="3">
        <f t="shared" si="473"/>
        <v>2</v>
      </c>
      <c r="X460" s="3">
        <f t="shared" si="19"/>
        <v>44334.72</v>
      </c>
      <c r="Y460" s="3"/>
      <c r="Z460" s="68">
        <v>194.0</v>
      </c>
      <c r="AA460" s="69">
        <v>1.0</v>
      </c>
      <c r="AB460" s="18" t="s">
        <v>1094</v>
      </c>
      <c r="AC460" s="68">
        <v>194.0</v>
      </c>
      <c r="AD460" s="69">
        <v>1.0</v>
      </c>
      <c r="AE460" s="69">
        <v>597.0</v>
      </c>
      <c r="AF460" s="70" t="s">
        <v>1777</v>
      </c>
      <c r="AG460" s="69">
        <v>458.0</v>
      </c>
      <c r="AH460" s="69">
        <v>27.0</v>
      </c>
      <c r="AI460" s="69">
        <v>12.0</v>
      </c>
      <c r="AJ460" s="29">
        <f t="shared" si="20"/>
        <v>33</v>
      </c>
      <c r="AK460" s="76">
        <f t="shared" si="21"/>
        <v>0.07205240175</v>
      </c>
      <c r="AL460" s="29">
        <f t="shared" si="22"/>
        <v>33</v>
      </c>
      <c r="AM460" s="71">
        <f t="shared" si="23"/>
        <v>0.0721</v>
      </c>
      <c r="AN460" s="71">
        <f t="shared" si="24"/>
        <v>0.0901</v>
      </c>
      <c r="AO460" s="72">
        <f t="shared" si="25"/>
        <v>1.78</v>
      </c>
      <c r="AP460" s="73">
        <f t="shared" si="26"/>
        <v>10195.84</v>
      </c>
      <c r="AQ460" s="3">
        <f t="shared" si="27"/>
        <v>22.26165939</v>
      </c>
      <c r="AR460" s="18"/>
      <c r="AS460" s="18"/>
    </row>
    <row r="461" ht="14.25" customHeight="1">
      <c r="A461" s="68">
        <v>194.0</v>
      </c>
      <c r="B461" s="69">
        <v>1.0</v>
      </c>
      <c r="C461" s="18" t="s">
        <v>1094</v>
      </c>
      <c r="D461" s="68">
        <v>194.0</v>
      </c>
      <c r="E461" s="69">
        <v>1.0</v>
      </c>
      <c r="F461" s="69">
        <v>598.0</v>
      </c>
      <c r="G461" s="70" t="s">
        <v>1778</v>
      </c>
      <c r="H461" s="69">
        <v>539.0</v>
      </c>
      <c r="I461" s="69">
        <v>24.0</v>
      </c>
      <c r="J461" s="69">
        <v>13.0</v>
      </c>
      <c r="K461" s="29">
        <f t="shared" si="13"/>
        <v>30.5</v>
      </c>
      <c r="L461" s="71">
        <f t="shared" si="14"/>
        <v>0.0566</v>
      </c>
      <c r="M461" s="71">
        <f t="shared" si="15"/>
        <v>0.0708</v>
      </c>
      <c r="N461" s="72">
        <f t="shared" si="16"/>
        <v>1.3</v>
      </c>
      <c r="O461" s="8">
        <f t="shared" si="17"/>
        <v>7446.4</v>
      </c>
      <c r="P461" s="73"/>
      <c r="Q461" s="22">
        <v>4093.0</v>
      </c>
      <c r="R461" s="49">
        <v>7.0</v>
      </c>
      <c r="S461" s="74"/>
      <c r="T461" s="75" t="s">
        <v>461</v>
      </c>
      <c r="U461" s="3">
        <f t="shared" ref="U461:W461" si="474">SUMIF($A$13:$A$2340,$Q461,H$13:H$2340)</f>
        <v>119</v>
      </c>
      <c r="V461" s="3">
        <f t="shared" si="474"/>
        <v>40</v>
      </c>
      <c r="W461" s="3">
        <f t="shared" si="474"/>
        <v>20</v>
      </c>
      <c r="X461" s="3">
        <f t="shared" si="19"/>
        <v>90273.28</v>
      </c>
      <c r="Y461" s="3"/>
      <c r="Z461" s="68">
        <v>194.0</v>
      </c>
      <c r="AA461" s="69">
        <v>1.0</v>
      </c>
      <c r="AB461" s="18" t="s">
        <v>1094</v>
      </c>
      <c r="AC461" s="68">
        <v>194.0</v>
      </c>
      <c r="AD461" s="69">
        <v>1.0</v>
      </c>
      <c r="AE461" s="69">
        <v>598.0</v>
      </c>
      <c r="AF461" s="70" t="s">
        <v>1778</v>
      </c>
      <c r="AG461" s="69">
        <v>539.0</v>
      </c>
      <c r="AH461" s="69">
        <v>24.0</v>
      </c>
      <c r="AI461" s="69">
        <v>13.0</v>
      </c>
      <c r="AJ461" s="29">
        <f t="shared" si="20"/>
        <v>30.5</v>
      </c>
      <c r="AK461" s="76">
        <f t="shared" si="21"/>
        <v>0.05658627087</v>
      </c>
      <c r="AL461" s="29">
        <f t="shared" si="22"/>
        <v>30.5</v>
      </c>
      <c r="AM461" s="71">
        <f t="shared" si="23"/>
        <v>0.0566</v>
      </c>
      <c r="AN461" s="71">
        <f t="shared" si="24"/>
        <v>0.0708</v>
      </c>
      <c r="AO461" s="72">
        <f t="shared" si="25"/>
        <v>1.3</v>
      </c>
      <c r="AP461" s="73">
        <f t="shared" si="26"/>
        <v>7446.4</v>
      </c>
      <c r="AQ461" s="3">
        <f t="shared" si="27"/>
        <v>13.81521336</v>
      </c>
      <c r="AR461" s="18"/>
      <c r="AS461" s="18"/>
    </row>
    <row r="462" ht="14.25" customHeight="1">
      <c r="A462" s="68">
        <v>194.0</v>
      </c>
      <c r="B462" s="69">
        <v>1.0</v>
      </c>
      <c r="C462" s="18" t="s">
        <v>1094</v>
      </c>
      <c r="D462" s="68">
        <v>194.0</v>
      </c>
      <c r="E462" s="69">
        <v>1.0</v>
      </c>
      <c r="F462" s="69">
        <v>599.0</v>
      </c>
      <c r="G462" s="70" t="s">
        <v>1779</v>
      </c>
      <c r="H462" s="69">
        <v>459.0</v>
      </c>
      <c r="I462" s="69">
        <v>55.0</v>
      </c>
      <c r="J462" s="69">
        <v>6.0</v>
      </c>
      <c r="K462" s="29">
        <f t="shared" si="13"/>
        <v>58</v>
      </c>
      <c r="L462" s="71">
        <f t="shared" si="14"/>
        <v>0.1264</v>
      </c>
      <c r="M462" s="71">
        <f t="shared" si="15"/>
        <v>0.158</v>
      </c>
      <c r="N462" s="72">
        <f t="shared" si="16"/>
        <v>5.5</v>
      </c>
      <c r="O462" s="8">
        <f t="shared" si="17"/>
        <v>31504</v>
      </c>
      <c r="P462" s="73"/>
      <c r="Q462" s="22">
        <v>4095.0</v>
      </c>
      <c r="R462" s="49">
        <v>7.0</v>
      </c>
      <c r="S462" s="74"/>
      <c r="T462" s="75" t="s">
        <v>462</v>
      </c>
      <c r="U462" s="3">
        <f t="shared" ref="U462:W462" si="475">SUMIF($A$13:$A$2340,$Q462,H$13:H$2340)</f>
        <v>153</v>
      </c>
      <c r="V462" s="3">
        <f t="shared" si="475"/>
        <v>18</v>
      </c>
      <c r="W462" s="3">
        <f t="shared" si="475"/>
        <v>1</v>
      </c>
      <c r="X462" s="3">
        <f t="shared" si="19"/>
        <v>9623.04</v>
      </c>
      <c r="Y462" s="3"/>
      <c r="Z462" s="68">
        <v>194.0</v>
      </c>
      <c r="AA462" s="69">
        <v>1.0</v>
      </c>
      <c r="AB462" s="18" t="s">
        <v>1094</v>
      </c>
      <c r="AC462" s="68">
        <v>194.0</v>
      </c>
      <c r="AD462" s="69">
        <v>1.0</v>
      </c>
      <c r="AE462" s="69">
        <v>599.0</v>
      </c>
      <c r="AF462" s="70" t="s">
        <v>1779</v>
      </c>
      <c r="AG462" s="69">
        <v>459.0</v>
      </c>
      <c r="AH462" s="69">
        <v>55.0</v>
      </c>
      <c r="AI462" s="69">
        <v>6.0</v>
      </c>
      <c r="AJ462" s="29">
        <f t="shared" si="20"/>
        <v>58</v>
      </c>
      <c r="AK462" s="76">
        <f t="shared" si="21"/>
        <v>0.1263616558</v>
      </c>
      <c r="AL462" s="29">
        <f t="shared" si="22"/>
        <v>58</v>
      </c>
      <c r="AM462" s="71">
        <f t="shared" si="23"/>
        <v>0.1264</v>
      </c>
      <c r="AN462" s="71">
        <f t="shared" si="24"/>
        <v>0.158</v>
      </c>
      <c r="AO462" s="72">
        <f t="shared" si="25"/>
        <v>5.5</v>
      </c>
      <c r="AP462" s="73">
        <f t="shared" si="26"/>
        <v>31504</v>
      </c>
      <c r="AQ462" s="3">
        <f t="shared" si="27"/>
        <v>68.63616558</v>
      </c>
      <c r="AR462" s="18"/>
      <c r="AS462" s="18"/>
    </row>
    <row r="463" ht="14.25" customHeight="1">
      <c r="A463" s="68">
        <v>195.0</v>
      </c>
      <c r="B463" s="69">
        <v>1.0</v>
      </c>
      <c r="C463" s="18" t="s">
        <v>1096</v>
      </c>
      <c r="D463" s="68">
        <v>195.0</v>
      </c>
      <c r="E463" s="69">
        <v>1.0</v>
      </c>
      <c r="F463" s="69">
        <v>10.0</v>
      </c>
      <c r="G463" s="70" t="s">
        <v>1780</v>
      </c>
      <c r="H463" s="69">
        <v>384.0</v>
      </c>
      <c r="I463" s="69">
        <v>35.0</v>
      </c>
      <c r="J463" s="69">
        <v>11.0</v>
      </c>
      <c r="K463" s="29">
        <f t="shared" si="13"/>
        <v>40.5</v>
      </c>
      <c r="L463" s="71">
        <f t="shared" si="14"/>
        <v>0.1055</v>
      </c>
      <c r="M463" s="71">
        <f t="shared" si="15"/>
        <v>0.1319</v>
      </c>
      <c r="N463" s="72">
        <f t="shared" si="16"/>
        <v>3.21</v>
      </c>
      <c r="O463" s="8">
        <f t="shared" si="17"/>
        <v>18386.88</v>
      </c>
      <c r="P463" s="73"/>
      <c r="Q463" s="22">
        <v>4096.0</v>
      </c>
      <c r="R463" s="49">
        <v>7.0</v>
      </c>
      <c r="S463" s="74"/>
      <c r="T463" s="75" t="s">
        <v>1781</v>
      </c>
      <c r="U463" s="3">
        <f t="shared" ref="U463:W463" si="476">SUMIF($A$13:$A$2340,$Q463,H$13:H$2340)</f>
        <v>0</v>
      </c>
      <c r="V463" s="3">
        <f t="shared" si="476"/>
        <v>0</v>
      </c>
      <c r="W463" s="3">
        <f t="shared" si="476"/>
        <v>0</v>
      </c>
      <c r="X463" s="3">
        <f t="shared" si="19"/>
        <v>0</v>
      </c>
      <c r="Y463" s="3"/>
      <c r="Z463" s="68">
        <v>195.0</v>
      </c>
      <c r="AA463" s="69">
        <v>1.0</v>
      </c>
      <c r="AB463" s="18" t="s">
        <v>1096</v>
      </c>
      <c r="AC463" s="68">
        <v>195.0</v>
      </c>
      <c r="AD463" s="69">
        <v>1.0</v>
      </c>
      <c r="AE463" s="69">
        <v>10.0</v>
      </c>
      <c r="AF463" s="70" t="s">
        <v>1780</v>
      </c>
      <c r="AG463" s="69">
        <v>384.0</v>
      </c>
      <c r="AH463" s="69">
        <v>35.0</v>
      </c>
      <c r="AI463" s="69">
        <v>11.0</v>
      </c>
      <c r="AJ463" s="29">
        <f t="shared" si="20"/>
        <v>40.5</v>
      </c>
      <c r="AK463" s="76">
        <f t="shared" si="21"/>
        <v>0.10546875</v>
      </c>
      <c r="AL463" s="29">
        <f t="shared" si="22"/>
        <v>40.5</v>
      </c>
      <c r="AM463" s="71">
        <f t="shared" si="23"/>
        <v>0.1055</v>
      </c>
      <c r="AN463" s="71">
        <f t="shared" si="24"/>
        <v>0.1319</v>
      </c>
      <c r="AO463" s="72">
        <f t="shared" si="25"/>
        <v>3.21</v>
      </c>
      <c r="AP463" s="73">
        <f t="shared" si="26"/>
        <v>18386.88</v>
      </c>
      <c r="AQ463" s="3">
        <f t="shared" si="27"/>
        <v>47.8825</v>
      </c>
      <c r="AR463" s="18"/>
      <c r="AS463" s="18"/>
    </row>
    <row r="464" ht="14.25" customHeight="1">
      <c r="A464" s="68">
        <v>195.0</v>
      </c>
      <c r="B464" s="69">
        <v>1.0</v>
      </c>
      <c r="C464" s="18" t="s">
        <v>1096</v>
      </c>
      <c r="D464" s="68">
        <v>195.0</v>
      </c>
      <c r="E464" s="69">
        <v>1.0</v>
      </c>
      <c r="F464" s="69">
        <v>20.0</v>
      </c>
      <c r="G464" s="70" t="s">
        <v>1782</v>
      </c>
      <c r="H464" s="69">
        <v>322.0</v>
      </c>
      <c r="I464" s="69">
        <v>32.0</v>
      </c>
      <c r="J464" s="69">
        <v>9.0</v>
      </c>
      <c r="K464" s="29">
        <f t="shared" si="13"/>
        <v>36.5</v>
      </c>
      <c r="L464" s="71">
        <f t="shared" si="14"/>
        <v>0.1134</v>
      </c>
      <c r="M464" s="71">
        <f t="shared" si="15"/>
        <v>0.1418</v>
      </c>
      <c r="N464" s="72">
        <f t="shared" si="16"/>
        <v>3.11</v>
      </c>
      <c r="O464" s="8">
        <f t="shared" si="17"/>
        <v>17814.08</v>
      </c>
      <c r="P464" s="73"/>
      <c r="Q464" s="22">
        <v>4097.0</v>
      </c>
      <c r="R464" s="49">
        <v>7.0</v>
      </c>
      <c r="S464" s="74"/>
      <c r="T464" s="75" t="s">
        <v>463</v>
      </c>
      <c r="U464" s="3">
        <f t="shared" ref="U464:W464" si="477">SUMIF($A$13:$A$2340,$Q464,H$13:H$2340)</f>
        <v>479</v>
      </c>
      <c r="V464" s="3">
        <f t="shared" si="477"/>
        <v>294</v>
      </c>
      <c r="W464" s="3">
        <f t="shared" si="477"/>
        <v>83</v>
      </c>
      <c r="X464" s="3">
        <f t="shared" si="19"/>
        <v>1009502.72</v>
      </c>
      <c r="Y464" s="3"/>
      <c r="Z464" s="68">
        <v>195.0</v>
      </c>
      <c r="AA464" s="69">
        <v>1.0</v>
      </c>
      <c r="AB464" s="18" t="s">
        <v>1096</v>
      </c>
      <c r="AC464" s="68">
        <v>195.0</v>
      </c>
      <c r="AD464" s="69">
        <v>1.0</v>
      </c>
      <c r="AE464" s="69">
        <v>20.0</v>
      </c>
      <c r="AF464" s="70" t="s">
        <v>1782</v>
      </c>
      <c r="AG464" s="69">
        <v>322.0</v>
      </c>
      <c r="AH464" s="69">
        <v>32.0</v>
      </c>
      <c r="AI464" s="69">
        <v>9.0</v>
      </c>
      <c r="AJ464" s="29">
        <f t="shared" si="20"/>
        <v>36.5</v>
      </c>
      <c r="AK464" s="76">
        <f t="shared" si="21"/>
        <v>0.1133540373</v>
      </c>
      <c r="AL464" s="29">
        <f t="shared" si="22"/>
        <v>36.5</v>
      </c>
      <c r="AM464" s="71">
        <f t="shared" si="23"/>
        <v>0.1134</v>
      </c>
      <c r="AN464" s="71">
        <f t="shared" si="24"/>
        <v>0.1418</v>
      </c>
      <c r="AO464" s="72">
        <f t="shared" si="25"/>
        <v>3.11</v>
      </c>
      <c r="AP464" s="73">
        <f t="shared" si="26"/>
        <v>17814.08</v>
      </c>
      <c r="AQ464" s="3">
        <f t="shared" si="27"/>
        <v>55.32322981</v>
      </c>
      <c r="AR464" s="18"/>
      <c r="AS464" s="18"/>
    </row>
    <row r="465" ht="14.25" customHeight="1">
      <c r="A465" s="68">
        <v>196.0</v>
      </c>
      <c r="B465" s="69">
        <v>1.0</v>
      </c>
      <c r="C465" s="18" t="s">
        <v>116</v>
      </c>
      <c r="D465" s="68">
        <v>196.0</v>
      </c>
      <c r="E465" s="69">
        <v>1.0</v>
      </c>
      <c r="F465" s="69">
        <v>24.0</v>
      </c>
      <c r="G465" s="70" t="s">
        <v>1783</v>
      </c>
      <c r="H465" s="69">
        <v>142.0</v>
      </c>
      <c r="I465" s="69">
        <v>18.0</v>
      </c>
      <c r="J465" s="69">
        <v>1.0</v>
      </c>
      <c r="K465" s="29">
        <f t="shared" si="13"/>
        <v>18.5</v>
      </c>
      <c r="L465" s="71">
        <f t="shared" si="14"/>
        <v>0.1303</v>
      </c>
      <c r="M465" s="71">
        <f t="shared" si="15"/>
        <v>0.1629</v>
      </c>
      <c r="N465" s="72">
        <f t="shared" si="16"/>
        <v>1.81</v>
      </c>
      <c r="O465" s="8">
        <f t="shared" si="17"/>
        <v>10367.68</v>
      </c>
      <c r="P465" s="73"/>
      <c r="Q465" s="22">
        <v>4098.0</v>
      </c>
      <c r="R465" s="49">
        <v>7.0</v>
      </c>
      <c r="S465" s="74"/>
      <c r="T465" s="75" t="s">
        <v>464</v>
      </c>
      <c r="U465" s="3">
        <f t="shared" ref="U465:W465" si="478">SUMIF($A$13:$A$2340,$Q465,H$13:H$2340)</f>
        <v>1010</v>
      </c>
      <c r="V465" s="3">
        <f t="shared" si="478"/>
        <v>40</v>
      </c>
      <c r="W465" s="3">
        <f t="shared" si="478"/>
        <v>5</v>
      </c>
      <c r="X465" s="3">
        <f t="shared" si="19"/>
        <v>7904.64</v>
      </c>
      <c r="Y465" s="3"/>
      <c r="Z465" s="68">
        <v>196.0</v>
      </c>
      <c r="AA465" s="69">
        <v>1.0</v>
      </c>
      <c r="AB465" s="18" t="s">
        <v>116</v>
      </c>
      <c r="AC465" s="68">
        <v>196.0</v>
      </c>
      <c r="AD465" s="69">
        <v>1.0</v>
      </c>
      <c r="AE465" s="69">
        <v>24.0</v>
      </c>
      <c r="AF465" s="70" t="s">
        <v>1783</v>
      </c>
      <c r="AG465" s="69">
        <v>142.0</v>
      </c>
      <c r="AH465" s="69">
        <v>18.0</v>
      </c>
      <c r="AI465" s="69">
        <v>1.0</v>
      </c>
      <c r="AJ465" s="29">
        <f t="shared" si="20"/>
        <v>18.5</v>
      </c>
      <c r="AK465" s="76">
        <f t="shared" si="21"/>
        <v>0.1302816901</v>
      </c>
      <c r="AL465" s="29">
        <f t="shared" si="22"/>
        <v>18.5</v>
      </c>
      <c r="AM465" s="71">
        <f t="shared" si="23"/>
        <v>0.1303</v>
      </c>
      <c r="AN465" s="71">
        <f t="shared" si="24"/>
        <v>0.1629</v>
      </c>
      <c r="AO465" s="72">
        <f t="shared" si="25"/>
        <v>1.81</v>
      </c>
      <c r="AP465" s="73">
        <f t="shared" si="26"/>
        <v>10367.68</v>
      </c>
      <c r="AQ465" s="3">
        <f t="shared" si="27"/>
        <v>73.01183099</v>
      </c>
      <c r="AR465" s="18"/>
      <c r="AS465" s="18"/>
    </row>
    <row r="466" ht="14.25" customHeight="1">
      <c r="A466" s="68">
        <v>196.0</v>
      </c>
      <c r="B466" s="69">
        <v>1.0</v>
      </c>
      <c r="C466" s="18" t="s">
        <v>116</v>
      </c>
      <c r="D466" s="68">
        <v>196.0</v>
      </c>
      <c r="E466" s="69">
        <v>1.0</v>
      </c>
      <c r="F466" s="69">
        <v>25.0</v>
      </c>
      <c r="G466" s="70" t="s">
        <v>1784</v>
      </c>
      <c r="H466" s="69">
        <v>1241.0</v>
      </c>
      <c r="I466" s="69">
        <v>109.0</v>
      </c>
      <c r="J466" s="69">
        <v>39.0</v>
      </c>
      <c r="K466" s="29">
        <f t="shared" si="13"/>
        <v>128.5</v>
      </c>
      <c r="L466" s="71">
        <f t="shared" si="14"/>
        <v>0.1035</v>
      </c>
      <c r="M466" s="71">
        <f t="shared" si="15"/>
        <v>0.1294</v>
      </c>
      <c r="N466" s="72">
        <f t="shared" si="16"/>
        <v>9.98</v>
      </c>
      <c r="O466" s="8">
        <f t="shared" si="17"/>
        <v>57165.44</v>
      </c>
      <c r="P466" s="73"/>
      <c r="Q466" s="22">
        <v>4099.0</v>
      </c>
      <c r="R466" s="49">
        <v>7.0</v>
      </c>
      <c r="S466" s="74"/>
      <c r="T466" s="75" t="s">
        <v>1785</v>
      </c>
      <c r="U466" s="3">
        <f t="shared" ref="U466:W466" si="479">SUMIF($A$13:$A$2340,$Q466,H$13:H$2340)</f>
        <v>0</v>
      </c>
      <c r="V466" s="3">
        <f t="shared" si="479"/>
        <v>0</v>
      </c>
      <c r="W466" s="3">
        <f t="shared" si="479"/>
        <v>0</v>
      </c>
      <c r="X466" s="3">
        <f t="shared" si="19"/>
        <v>0</v>
      </c>
      <c r="Y466" s="3"/>
      <c r="Z466" s="68">
        <v>196.0</v>
      </c>
      <c r="AA466" s="69">
        <v>1.0</v>
      </c>
      <c r="AB466" s="18" t="s">
        <v>116</v>
      </c>
      <c r="AC466" s="68">
        <v>196.0</v>
      </c>
      <c r="AD466" s="69">
        <v>1.0</v>
      </c>
      <c r="AE466" s="69">
        <v>25.0</v>
      </c>
      <c r="AF466" s="70" t="s">
        <v>1784</v>
      </c>
      <c r="AG466" s="69">
        <v>1241.0</v>
      </c>
      <c r="AH466" s="69">
        <v>109.0</v>
      </c>
      <c r="AI466" s="69">
        <v>39.0</v>
      </c>
      <c r="AJ466" s="29">
        <f t="shared" si="20"/>
        <v>128.5</v>
      </c>
      <c r="AK466" s="76">
        <f t="shared" si="21"/>
        <v>0.1035455278</v>
      </c>
      <c r="AL466" s="29">
        <f t="shared" si="22"/>
        <v>128.5</v>
      </c>
      <c r="AM466" s="71">
        <f t="shared" si="23"/>
        <v>0.1035</v>
      </c>
      <c r="AN466" s="71">
        <f t="shared" si="24"/>
        <v>0.1294</v>
      </c>
      <c r="AO466" s="72">
        <f t="shared" si="25"/>
        <v>9.98</v>
      </c>
      <c r="AP466" s="73">
        <f t="shared" si="26"/>
        <v>57165.44</v>
      </c>
      <c r="AQ466" s="3">
        <f t="shared" si="27"/>
        <v>46.06401289</v>
      </c>
      <c r="AR466" s="18"/>
      <c r="AS466" s="18"/>
    </row>
    <row r="467" ht="14.25" customHeight="1">
      <c r="A467" s="68">
        <v>196.0</v>
      </c>
      <c r="B467" s="69">
        <v>1.0</v>
      </c>
      <c r="C467" s="18" t="s">
        <v>116</v>
      </c>
      <c r="D467" s="68">
        <v>196.0</v>
      </c>
      <c r="E467" s="69">
        <v>1.0</v>
      </c>
      <c r="F467" s="69">
        <v>32.0</v>
      </c>
      <c r="G467" s="70" t="s">
        <v>1786</v>
      </c>
      <c r="H467" s="69">
        <v>853.0</v>
      </c>
      <c r="I467" s="69">
        <v>154.0</v>
      </c>
      <c r="J467" s="69">
        <v>35.0</v>
      </c>
      <c r="K467" s="29">
        <f t="shared" si="13"/>
        <v>171.5</v>
      </c>
      <c r="L467" s="71">
        <f t="shared" si="14"/>
        <v>0.2011</v>
      </c>
      <c r="M467" s="71">
        <f t="shared" si="15"/>
        <v>0.2514</v>
      </c>
      <c r="N467" s="72">
        <f t="shared" si="16"/>
        <v>25.87</v>
      </c>
      <c r="O467" s="8">
        <f t="shared" si="17"/>
        <v>148183.36</v>
      </c>
      <c r="P467" s="73"/>
      <c r="Q467" s="22">
        <v>4100.0</v>
      </c>
      <c r="R467" s="49">
        <v>7.0</v>
      </c>
      <c r="S467" s="74"/>
      <c r="T467" s="75" t="s">
        <v>465</v>
      </c>
      <c r="U467" s="3">
        <f t="shared" ref="U467:W467" si="480">SUMIF($A$13:$A$2340,$Q467,H$13:H$2340)</f>
        <v>111</v>
      </c>
      <c r="V467" s="3">
        <f t="shared" si="480"/>
        <v>18</v>
      </c>
      <c r="W467" s="3">
        <f t="shared" si="480"/>
        <v>11</v>
      </c>
      <c r="X467" s="3">
        <f t="shared" si="19"/>
        <v>21365.44</v>
      </c>
      <c r="Y467" s="3"/>
      <c r="Z467" s="68">
        <v>196.0</v>
      </c>
      <c r="AA467" s="69">
        <v>1.0</v>
      </c>
      <c r="AB467" s="18" t="s">
        <v>116</v>
      </c>
      <c r="AC467" s="68">
        <v>196.0</v>
      </c>
      <c r="AD467" s="69">
        <v>1.0</v>
      </c>
      <c r="AE467" s="69">
        <v>32.0</v>
      </c>
      <c r="AF467" s="70" t="s">
        <v>1786</v>
      </c>
      <c r="AG467" s="69">
        <v>853.0</v>
      </c>
      <c r="AH467" s="69">
        <v>154.0</v>
      </c>
      <c r="AI467" s="69">
        <v>35.0</v>
      </c>
      <c r="AJ467" s="29">
        <f t="shared" si="20"/>
        <v>171.5</v>
      </c>
      <c r="AK467" s="76">
        <f t="shared" si="21"/>
        <v>0.2010550996</v>
      </c>
      <c r="AL467" s="29">
        <f t="shared" si="22"/>
        <v>171.5</v>
      </c>
      <c r="AM467" s="71">
        <f t="shared" si="23"/>
        <v>0.2011</v>
      </c>
      <c r="AN467" s="71">
        <f t="shared" si="24"/>
        <v>0.2514</v>
      </c>
      <c r="AO467" s="72">
        <f t="shared" si="25"/>
        <v>25.87</v>
      </c>
      <c r="AP467" s="73">
        <f t="shared" si="26"/>
        <v>148183.36</v>
      </c>
      <c r="AQ467" s="3">
        <f t="shared" si="27"/>
        <v>173.7202345</v>
      </c>
      <c r="AR467" s="18"/>
      <c r="AS467" s="18"/>
    </row>
    <row r="468" ht="14.25" customHeight="1">
      <c r="A468" s="68">
        <v>196.0</v>
      </c>
      <c r="B468" s="69">
        <v>1.0</v>
      </c>
      <c r="C468" s="18" t="s">
        <v>116</v>
      </c>
      <c r="D468" s="68">
        <v>196.0</v>
      </c>
      <c r="E468" s="69">
        <v>1.0</v>
      </c>
      <c r="F468" s="69">
        <v>34.0</v>
      </c>
      <c r="G468" s="70" t="s">
        <v>1787</v>
      </c>
      <c r="H468" s="69">
        <v>32.0</v>
      </c>
      <c r="I468" s="69">
        <v>1.0</v>
      </c>
      <c r="J468" s="69">
        <v>0.0</v>
      </c>
      <c r="K468" s="29">
        <f t="shared" si="13"/>
        <v>1</v>
      </c>
      <c r="L468" s="71">
        <f t="shared" si="14"/>
        <v>0.0313</v>
      </c>
      <c r="M468" s="71">
        <f t="shared" si="15"/>
        <v>0.0391</v>
      </c>
      <c r="N468" s="72">
        <f t="shared" si="16"/>
        <v>0.02</v>
      </c>
      <c r="O468" s="8">
        <f t="shared" si="17"/>
        <v>114.56</v>
      </c>
      <c r="P468" s="73"/>
      <c r="Q468" s="22">
        <v>4101.0</v>
      </c>
      <c r="R468" s="49">
        <v>7.0</v>
      </c>
      <c r="S468" s="74"/>
      <c r="T468" s="75" t="s">
        <v>1788</v>
      </c>
      <c r="U468" s="3">
        <f t="shared" ref="U468:W468" si="481">SUMIF($A$13:$A$2340,$Q468,H$13:H$2340)</f>
        <v>0</v>
      </c>
      <c r="V468" s="3">
        <f t="shared" si="481"/>
        <v>0</v>
      </c>
      <c r="W468" s="3">
        <f t="shared" si="481"/>
        <v>0</v>
      </c>
      <c r="X468" s="3">
        <f t="shared" si="19"/>
        <v>0</v>
      </c>
      <c r="Y468" s="3"/>
      <c r="Z468" s="68">
        <v>196.0</v>
      </c>
      <c r="AA468" s="69">
        <v>1.0</v>
      </c>
      <c r="AB468" s="18" t="s">
        <v>116</v>
      </c>
      <c r="AC468" s="68">
        <v>196.0</v>
      </c>
      <c r="AD468" s="69">
        <v>1.0</v>
      </c>
      <c r="AE468" s="69">
        <v>34.0</v>
      </c>
      <c r="AF468" s="70" t="s">
        <v>1787</v>
      </c>
      <c r="AG468" s="69">
        <v>32.0</v>
      </c>
      <c r="AH468" s="69">
        <v>1.0</v>
      </c>
      <c r="AI468" s="69">
        <v>0.0</v>
      </c>
      <c r="AJ468" s="29">
        <f t="shared" si="20"/>
        <v>1</v>
      </c>
      <c r="AK468" s="76">
        <f t="shared" si="21"/>
        <v>0.03125</v>
      </c>
      <c r="AL468" s="29">
        <f t="shared" si="22"/>
        <v>1</v>
      </c>
      <c r="AM468" s="71">
        <f t="shared" si="23"/>
        <v>0.0313</v>
      </c>
      <c r="AN468" s="71">
        <f t="shared" si="24"/>
        <v>0.0391</v>
      </c>
      <c r="AO468" s="72">
        <f t="shared" si="25"/>
        <v>0.02</v>
      </c>
      <c r="AP468" s="73">
        <f t="shared" si="26"/>
        <v>114.56</v>
      </c>
      <c r="AQ468" s="3">
        <f t="shared" si="27"/>
        <v>3.58</v>
      </c>
      <c r="AR468" s="18"/>
      <c r="AS468" s="18"/>
    </row>
    <row r="469" ht="14.25" customHeight="1">
      <c r="A469" s="68">
        <v>196.0</v>
      </c>
      <c r="B469" s="69">
        <v>1.0</v>
      </c>
      <c r="C469" s="18" t="s">
        <v>116</v>
      </c>
      <c r="D469" s="68">
        <v>196.0</v>
      </c>
      <c r="E469" s="69">
        <v>1.0</v>
      </c>
      <c r="F469" s="69">
        <v>38.0</v>
      </c>
      <c r="G469" s="70" t="s">
        <v>1789</v>
      </c>
      <c r="H469" s="69">
        <v>2530.0</v>
      </c>
      <c r="I469" s="69">
        <v>216.0</v>
      </c>
      <c r="J469" s="69">
        <v>61.0</v>
      </c>
      <c r="K469" s="29">
        <f t="shared" si="13"/>
        <v>246.5</v>
      </c>
      <c r="L469" s="71">
        <f t="shared" si="14"/>
        <v>0.0974</v>
      </c>
      <c r="M469" s="71">
        <f t="shared" si="15"/>
        <v>0.1218</v>
      </c>
      <c r="N469" s="72">
        <f t="shared" si="16"/>
        <v>18.01</v>
      </c>
      <c r="O469" s="8">
        <f t="shared" si="17"/>
        <v>103161.28</v>
      </c>
      <c r="P469" s="73"/>
      <c r="Q469" s="22">
        <v>4102.0</v>
      </c>
      <c r="R469" s="49">
        <v>7.0</v>
      </c>
      <c r="S469" s="74"/>
      <c r="T469" s="75" t="s">
        <v>466</v>
      </c>
      <c r="U469" s="3">
        <f t="shared" ref="U469:W469" si="482">SUMIF($A$13:$A$2340,$Q469,H$13:H$2340)</f>
        <v>477</v>
      </c>
      <c r="V469" s="3">
        <f t="shared" si="482"/>
        <v>398</v>
      </c>
      <c r="W469" s="3">
        <f t="shared" si="482"/>
        <v>17</v>
      </c>
      <c r="X469" s="3">
        <f t="shared" si="19"/>
        <v>1397059.2</v>
      </c>
      <c r="Y469" s="3"/>
      <c r="Z469" s="68">
        <v>196.0</v>
      </c>
      <c r="AA469" s="69">
        <v>1.0</v>
      </c>
      <c r="AB469" s="18" t="s">
        <v>116</v>
      </c>
      <c r="AC469" s="68">
        <v>196.0</v>
      </c>
      <c r="AD469" s="69">
        <v>1.0</v>
      </c>
      <c r="AE469" s="69">
        <v>38.0</v>
      </c>
      <c r="AF469" s="70" t="s">
        <v>1789</v>
      </c>
      <c r="AG469" s="69">
        <v>2530.0</v>
      </c>
      <c r="AH469" s="69">
        <v>216.0</v>
      </c>
      <c r="AI469" s="69">
        <v>61.0</v>
      </c>
      <c r="AJ469" s="29">
        <f t="shared" si="20"/>
        <v>246.5</v>
      </c>
      <c r="AK469" s="76">
        <f t="shared" si="21"/>
        <v>0.09743083004</v>
      </c>
      <c r="AL469" s="29">
        <f t="shared" si="22"/>
        <v>246.5</v>
      </c>
      <c r="AM469" s="71">
        <f t="shared" si="23"/>
        <v>0.0974</v>
      </c>
      <c r="AN469" s="71">
        <f t="shared" si="24"/>
        <v>0.1218</v>
      </c>
      <c r="AO469" s="72">
        <f t="shared" si="25"/>
        <v>18.01</v>
      </c>
      <c r="AP469" s="73">
        <f t="shared" si="26"/>
        <v>103161.28</v>
      </c>
      <c r="AQ469" s="3">
        <f t="shared" si="27"/>
        <v>40.77520949</v>
      </c>
      <c r="AR469" s="18"/>
      <c r="AS469" s="18"/>
    </row>
    <row r="470" ht="14.25" customHeight="1">
      <c r="A470" s="68">
        <v>196.0</v>
      </c>
      <c r="B470" s="69">
        <v>1.0</v>
      </c>
      <c r="C470" s="18" t="s">
        <v>116</v>
      </c>
      <c r="D470" s="68">
        <v>196.0</v>
      </c>
      <c r="E470" s="69">
        <v>1.0</v>
      </c>
      <c r="F470" s="69">
        <v>39.0</v>
      </c>
      <c r="G470" s="70" t="s">
        <v>1790</v>
      </c>
      <c r="H470" s="69">
        <v>1263.0</v>
      </c>
      <c r="I470" s="69">
        <v>99.0</v>
      </c>
      <c r="J470" s="69">
        <v>38.0</v>
      </c>
      <c r="K470" s="29">
        <f t="shared" si="13"/>
        <v>118</v>
      </c>
      <c r="L470" s="71">
        <f t="shared" si="14"/>
        <v>0.0934</v>
      </c>
      <c r="M470" s="71">
        <f t="shared" si="15"/>
        <v>0.1168</v>
      </c>
      <c r="N470" s="72">
        <f t="shared" si="16"/>
        <v>8.27</v>
      </c>
      <c r="O470" s="8">
        <f t="shared" si="17"/>
        <v>47370.56</v>
      </c>
      <c r="P470" s="73"/>
      <c r="Q470" s="22">
        <v>4103.0</v>
      </c>
      <c r="R470" s="49">
        <v>7.0</v>
      </c>
      <c r="S470" s="74"/>
      <c r="T470" s="75" t="s">
        <v>1791</v>
      </c>
      <c r="U470" s="3">
        <f t="shared" ref="U470:W470" si="483">SUMIF($A$13:$A$2340,$Q470,H$13:H$2340)</f>
        <v>2378</v>
      </c>
      <c r="V470" s="3">
        <f t="shared" si="483"/>
        <v>1488</v>
      </c>
      <c r="W470" s="3">
        <f t="shared" si="483"/>
        <v>401</v>
      </c>
      <c r="X470" s="3">
        <f t="shared" si="19"/>
        <v>5153252.48</v>
      </c>
      <c r="Y470" s="3"/>
      <c r="Z470" s="68">
        <v>196.0</v>
      </c>
      <c r="AA470" s="69">
        <v>1.0</v>
      </c>
      <c r="AB470" s="18" t="s">
        <v>116</v>
      </c>
      <c r="AC470" s="68">
        <v>196.0</v>
      </c>
      <c r="AD470" s="69">
        <v>1.0</v>
      </c>
      <c r="AE470" s="69">
        <v>39.0</v>
      </c>
      <c r="AF470" s="70" t="s">
        <v>1790</v>
      </c>
      <c r="AG470" s="69">
        <v>1263.0</v>
      </c>
      <c r="AH470" s="69">
        <v>99.0</v>
      </c>
      <c r="AI470" s="69">
        <v>38.0</v>
      </c>
      <c r="AJ470" s="29">
        <f t="shared" si="20"/>
        <v>118</v>
      </c>
      <c r="AK470" s="76">
        <f t="shared" si="21"/>
        <v>0.09342834521</v>
      </c>
      <c r="AL470" s="29">
        <f t="shared" si="22"/>
        <v>118</v>
      </c>
      <c r="AM470" s="71">
        <f t="shared" si="23"/>
        <v>0.0934</v>
      </c>
      <c r="AN470" s="71">
        <f t="shared" si="24"/>
        <v>0.1168</v>
      </c>
      <c r="AO470" s="72">
        <f t="shared" si="25"/>
        <v>8.27</v>
      </c>
      <c r="AP470" s="73">
        <f t="shared" si="26"/>
        <v>47370.56</v>
      </c>
      <c r="AQ470" s="3">
        <f t="shared" si="27"/>
        <v>37.50638163</v>
      </c>
      <c r="AR470" s="18"/>
      <c r="AS470" s="18"/>
    </row>
    <row r="471" ht="14.25" customHeight="1">
      <c r="A471" s="68">
        <v>196.0</v>
      </c>
      <c r="B471" s="69">
        <v>1.0</v>
      </c>
      <c r="C471" s="18" t="s">
        <v>116</v>
      </c>
      <c r="D471" s="68">
        <v>196.0</v>
      </c>
      <c r="E471" s="69">
        <v>1.0</v>
      </c>
      <c r="F471" s="69">
        <v>41.0</v>
      </c>
      <c r="G471" s="70" t="s">
        <v>1792</v>
      </c>
      <c r="H471" s="69">
        <v>2132.0</v>
      </c>
      <c r="I471" s="69">
        <v>180.0</v>
      </c>
      <c r="J471" s="69">
        <v>43.0</v>
      </c>
      <c r="K471" s="29">
        <f t="shared" si="13"/>
        <v>201.5</v>
      </c>
      <c r="L471" s="71">
        <f t="shared" si="14"/>
        <v>0.0945</v>
      </c>
      <c r="M471" s="71">
        <f t="shared" si="15"/>
        <v>0.1181</v>
      </c>
      <c r="N471" s="72">
        <f t="shared" si="16"/>
        <v>14.28</v>
      </c>
      <c r="O471" s="8">
        <f t="shared" si="17"/>
        <v>81795.84</v>
      </c>
      <c r="P471" s="73"/>
      <c r="Q471" s="22">
        <v>4104.0</v>
      </c>
      <c r="R471" s="49">
        <v>7.0</v>
      </c>
      <c r="S471" s="74"/>
      <c r="T471" s="75" t="s">
        <v>1793</v>
      </c>
      <c r="U471" s="3">
        <f t="shared" ref="U471:W471" si="484">SUMIF($A$13:$A$2340,$Q471,H$13:H$2340)</f>
        <v>178</v>
      </c>
      <c r="V471" s="3">
        <f t="shared" si="484"/>
        <v>131</v>
      </c>
      <c r="W471" s="3">
        <f t="shared" si="484"/>
        <v>9</v>
      </c>
      <c r="X471" s="3">
        <f t="shared" si="19"/>
        <v>443118.08</v>
      </c>
      <c r="Y471" s="3"/>
      <c r="Z471" s="68">
        <v>196.0</v>
      </c>
      <c r="AA471" s="69">
        <v>1.0</v>
      </c>
      <c r="AB471" s="18" t="s">
        <v>116</v>
      </c>
      <c r="AC471" s="68">
        <v>196.0</v>
      </c>
      <c r="AD471" s="69">
        <v>1.0</v>
      </c>
      <c r="AE471" s="69">
        <v>41.0</v>
      </c>
      <c r="AF471" s="70" t="s">
        <v>1792</v>
      </c>
      <c r="AG471" s="69">
        <v>2132.0</v>
      </c>
      <c r="AH471" s="69">
        <v>180.0</v>
      </c>
      <c r="AI471" s="69">
        <v>43.0</v>
      </c>
      <c r="AJ471" s="29">
        <f t="shared" si="20"/>
        <v>201.5</v>
      </c>
      <c r="AK471" s="76">
        <f t="shared" si="21"/>
        <v>0.09451219512</v>
      </c>
      <c r="AL471" s="29">
        <f t="shared" si="22"/>
        <v>201.5</v>
      </c>
      <c r="AM471" s="71">
        <f t="shared" si="23"/>
        <v>0.0945</v>
      </c>
      <c r="AN471" s="71">
        <f t="shared" si="24"/>
        <v>0.1181</v>
      </c>
      <c r="AO471" s="72">
        <f t="shared" si="25"/>
        <v>14.28</v>
      </c>
      <c r="AP471" s="73">
        <f t="shared" si="26"/>
        <v>81795.84</v>
      </c>
      <c r="AQ471" s="3">
        <f t="shared" si="27"/>
        <v>38.36577861</v>
      </c>
      <c r="AR471" s="18"/>
      <c r="AS471" s="18"/>
    </row>
    <row r="472" ht="14.25" customHeight="1">
      <c r="A472" s="68">
        <v>196.0</v>
      </c>
      <c r="B472" s="69">
        <v>1.0</v>
      </c>
      <c r="C472" s="18" t="s">
        <v>116</v>
      </c>
      <c r="D472" s="68">
        <v>196.0</v>
      </c>
      <c r="E472" s="69">
        <v>1.0</v>
      </c>
      <c r="F472" s="69">
        <v>58.0</v>
      </c>
      <c r="G472" s="70" t="s">
        <v>1794</v>
      </c>
      <c r="H472" s="69">
        <v>131.0</v>
      </c>
      <c r="I472" s="69">
        <v>48.0</v>
      </c>
      <c r="J472" s="69">
        <v>2.0</v>
      </c>
      <c r="K472" s="29">
        <f t="shared" si="13"/>
        <v>49</v>
      </c>
      <c r="L472" s="71">
        <f t="shared" si="14"/>
        <v>0.374</v>
      </c>
      <c r="M472" s="71">
        <f t="shared" si="15"/>
        <v>0.4675</v>
      </c>
      <c r="N472" s="72">
        <f t="shared" si="16"/>
        <v>13.74</v>
      </c>
      <c r="O472" s="8">
        <f t="shared" si="17"/>
        <v>78702.72</v>
      </c>
      <c r="P472" s="73"/>
      <c r="Q472" s="22">
        <v>4105.0</v>
      </c>
      <c r="R472" s="49">
        <v>7.0</v>
      </c>
      <c r="S472" s="74"/>
      <c r="T472" s="75" t="s">
        <v>469</v>
      </c>
      <c r="U472" s="3">
        <f t="shared" ref="U472:W472" si="485">SUMIF($A$13:$A$2340,$Q472,H$13:H$2340)</f>
        <v>783</v>
      </c>
      <c r="V472" s="3">
        <f t="shared" si="485"/>
        <v>50</v>
      </c>
      <c r="W472" s="3">
        <f t="shared" si="485"/>
        <v>22</v>
      </c>
      <c r="X472" s="3">
        <f t="shared" si="19"/>
        <v>21021.76</v>
      </c>
      <c r="Y472" s="3"/>
      <c r="Z472" s="68">
        <v>196.0</v>
      </c>
      <c r="AA472" s="69">
        <v>1.0</v>
      </c>
      <c r="AB472" s="18" t="s">
        <v>116</v>
      </c>
      <c r="AC472" s="68">
        <v>196.0</v>
      </c>
      <c r="AD472" s="69">
        <v>1.0</v>
      </c>
      <c r="AE472" s="69">
        <v>58.0</v>
      </c>
      <c r="AF472" s="70" t="s">
        <v>1794</v>
      </c>
      <c r="AG472" s="69">
        <v>131.0</v>
      </c>
      <c r="AH472" s="69">
        <v>48.0</v>
      </c>
      <c r="AI472" s="69">
        <v>2.0</v>
      </c>
      <c r="AJ472" s="29">
        <f t="shared" si="20"/>
        <v>49</v>
      </c>
      <c r="AK472" s="76">
        <f t="shared" si="21"/>
        <v>0.3740458015</v>
      </c>
      <c r="AL472" s="29">
        <f t="shared" si="22"/>
        <v>49</v>
      </c>
      <c r="AM472" s="71">
        <f t="shared" si="23"/>
        <v>0.374</v>
      </c>
      <c r="AN472" s="71">
        <f t="shared" si="24"/>
        <v>0.4675</v>
      </c>
      <c r="AO472" s="72">
        <f t="shared" si="25"/>
        <v>13.74</v>
      </c>
      <c r="AP472" s="73">
        <f t="shared" si="26"/>
        <v>78702.72</v>
      </c>
      <c r="AQ472" s="3">
        <f t="shared" si="27"/>
        <v>600.7841221</v>
      </c>
      <c r="AR472" s="18"/>
      <c r="AS472" s="18"/>
    </row>
    <row r="473" ht="14.25" customHeight="1">
      <c r="A473" s="68">
        <v>196.0</v>
      </c>
      <c r="B473" s="69">
        <v>1.0</v>
      </c>
      <c r="C473" s="18" t="s">
        <v>116</v>
      </c>
      <c r="D473" s="68">
        <v>196.0</v>
      </c>
      <c r="E473" s="69">
        <v>1.0</v>
      </c>
      <c r="F473" s="69">
        <v>60.0</v>
      </c>
      <c r="G473" s="70" t="s">
        <v>1795</v>
      </c>
      <c r="H473" s="69">
        <v>339.0</v>
      </c>
      <c r="I473" s="69">
        <v>31.0</v>
      </c>
      <c r="J473" s="69">
        <v>7.0</v>
      </c>
      <c r="K473" s="29">
        <f t="shared" si="13"/>
        <v>34.5</v>
      </c>
      <c r="L473" s="71">
        <f t="shared" si="14"/>
        <v>0.1018</v>
      </c>
      <c r="M473" s="71">
        <f t="shared" si="15"/>
        <v>0.1273</v>
      </c>
      <c r="N473" s="72">
        <f t="shared" si="16"/>
        <v>2.64</v>
      </c>
      <c r="O473" s="8">
        <f t="shared" si="17"/>
        <v>15121.92</v>
      </c>
      <c r="P473" s="73"/>
      <c r="Q473" s="22">
        <v>4106.0</v>
      </c>
      <c r="R473" s="49">
        <v>7.0</v>
      </c>
      <c r="S473" s="74"/>
      <c r="T473" s="75" t="s">
        <v>470</v>
      </c>
      <c r="U473" s="3">
        <f t="shared" ref="U473:W473" si="486">SUMIF($A$13:$A$2340,$Q473,H$13:H$2340)</f>
        <v>251</v>
      </c>
      <c r="V473" s="3">
        <f t="shared" si="486"/>
        <v>78</v>
      </c>
      <c r="W473" s="3">
        <f t="shared" si="486"/>
        <v>22</v>
      </c>
      <c r="X473" s="3">
        <f t="shared" si="19"/>
        <v>137529.28</v>
      </c>
      <c r="Y473" s="3"/>
      <c r="Z473" s="68">
        <v>196.0</v>
      </c>
      <c r="AA473" s="69">
        <v>1.0</v>
      </c>
      <c r="AB473" s="18" t="s">
        <v>116</v>
      </c>
      <c r="AC473" s="68">
        <v>196.0</v>
      </c>
      <c r="AD473" s="69">
        <v>1.0</v>
      </c>
      <c r="AE473" s="69">
        <v>60.0</v>
      </c>
      <c r="AF473" s="70" t="s">
        <v>1795</v>
      </c>
      <c r="AG473" s="69">
        <v>339.0</v>
      </c>
      <c r="AH473" s="69">
        <v>31.0</v>
      </c>
      <c r="AI473" s="69">
        <v>7.0</v>
      </c>
      <c r="AJ473" s="29">
        <f t="shared" si="20"/>
        <v>34.5</v>
      </c>
      <c r="AK473" s="76">
        <f t="shared" si="21"/>
        <v>0.1017699115</v>
      </c>
      <c r="AL473" s="29">
        <f t="shared" si="22"/>
        <v>34.5</v>
      </c>
      <c r="AM473" s="71">
        <f t="shared" si="23"/>
        <v>0.1018</v>
      </c>
      <c r="AN473" s="71">
        <f t="shared" si="24"/>
        <v>0.1273</v>
      </c>
      <c r="AO473" s="72">
        <f t="shared" si="25"/>
        <v>2.64</v>
      </c>
      <c r="AP473" s="73">
        <f t="shared" si="26"/>
        <v>15121.92</v>
      </c>
      <c r="AQ473" s="3">
        <f t="shared" si="27"/>
        <v>44.60743363</v>
      </c>
      <c r="AR473" s="18"/>
      <c r="AS473" s="18"/>
    </row>
    <row r="474" ht="14.25" customHeight="1">
      <c r="A474" s="68">
        <v>196.0</v>
      </c>
      <c r="B474" s="69">
        <v>1.0</v>
      </c>
      <c r="C474" s="18" t="s">
        <v>116</v>
      </c>
      <c r="D474" s="68">
        <v>196.0</v>
      </c>
      <c r="E474" s="69">
        <v>1.0</v>
      </c>
      <c r="F474" s="69">
        <v>86.0</v>
      </c>
      <c r="G474" s="70" t="s">
        <v>1796</v>
      </c>
      <c r="H474" s="69">
        <v>1048.0</v>
      </c>
      <c r="I474" s="69">
        <v>170.0</v>
      </c>
      <c r="J474" s="69">
        <v>50.0</v>
      </c>
      <c r="K474" s="29">
        <f t="shared" si="13"/>
        <v>195</v>
      </c>
      <c r="L474" s="71">
        <f t="shared" si="14"/>
        <v>0.1861</v>
      </c>
      <c r="M474" s="71">
        <f t="shared" si="15"/>
        <v>0.2326</v>
      </c>
      <c r="N474" s="72">
        <f t="shared" si="16"/>
        <v>27.21</v>
      </c>
      <c r="O474" s="8">
        <f t="shared" si="17"/>
        <v>155858.88</v>
      </c>
      <c r="P474" s="73"/>
      <c r="Q474" s="22">
        <v>4107.0</v>
      </c>
      <c r="R474" s="49">
        <v>7.0</v>
      </c>
      <c r="S474" s="74"/>
      <c r="T474" s="75" t="s">
        <v>471</v>
      </c>
      <c r="U474" s="3">
        <f t="shared" ref="U474:W474" si="487">SUMIF($A$13:$A$2340,$Q474,H$13:H$2340)</f>
        <v>105</v>
      </c>
      <c r="V474" s="3">
        <f t="shared" si="487"/>
        <v>63</v>
      </c>
      <c r="W474" s="3">
        <f t="shared" si="487"/>
        <v>20</v>
      </c>
      <c r="X474" s="3">
        <f t="shared" si="19"/>
        <v>219955.2</v>
      </c>
      <c r="Y474" s="3"/>
      <c r="Z474" s="68">
        <v>196.0</v>
      </c>
      <c r="AA474" s="69">
        <v>1.0</v>
      </c>
      <c r="AB474" s="18" t="s">
        <v>116</v>
      </c>
      <c r="AC474" s="68">
        <v>196.0</v>
      </c>
      <c r="AD474" s="69">
        <v>1.0</v>
      </c>
      <c r="AE474" s="69">
        <v>86.0</v>
      </c>
      <c r="AF474" s="70" t="s">
        <v>1796</v>
      </c>
      <c r="AG474" s="69">
        <v>1048.0</v>
      </c>
      <c r="AH474" s="69">
        <v>170.0</v>
      </c>
      <c r="AI474" s="69">
        <v>50.0</v>
      </c>
      <c r="AJ474" s="29">
        <f t="shared" si="20"/>
        <v>195</v>
      </c>
      <c r="AK474" s="76">
        <f t="shared" si="21"/>
        <v>0.1860687023</v>
      </c>
      <c r="AL474" s="29">
        <f t="shared" si="22"/>
        <v>195</v>
      </c>
      <c r="AM474" s="71">
        <f t="shared" si="23"/>
        <v>0.1861</v>
      </c>
      <c r="AN474" s="71">
        <f t="shared" si="24"/>
        <v>0.2326</v>
      </c>
      <c r="AO474" s="72">
        <f t="shared" si="25"/>
        <v>27.21</v>
      </c>
      <c r="AP474" s="73">
        <f t="shared" si="26"/>
        <v>155858.88</v>
      </c>
      <c r="AQ474" s="3">
        <f t="shared" si="27"/>
        <v>148.7203053</v>
      </c>
      <c r="AR474" s="18"/>
      <c r="AS474" s="18"/>
    </row>
    <row r="475" ht="14.25" customHeight="1">
      <c r="A475" s="68">
        <v>196.0</v>
      </c>
      <c r="B475" s="69">
        <v>1.0</v>
      </c>
      <c r="C475" s="18" t="s">
        <v>116</v>
      </c>
      <c r="D475" s="68">
        <v>196.0</v>
      </c>
      <c r="E475" s="69">
        <v>1.0</v>
      </c>
      <c r="F475" s="69">
        <v>88.0</v>
      </c>
      <c r="G475" s="70" t="s">
        <v>1797</v>
      </c>
      <c r="H475" s="69">
        <v>2302.0</v>
      </c>
      <c r="I475" s="69">
        <v>242.0</v>
      </c>
      <c r="J475" s="69">
        <v>53.0</v>
      </c>
      <c r="K475" s="29">
        <f t="shared" si="13"/>
        <v>268.5</v>
      </c>
      <c r="L475" s="71">
        <f t="shared" si="14"/>
        <v>0.1166</v>
      </c>
      <c r="M475" s="71">
        <f t="shared" si="15"/>
        <v>0.1458</v>
      </c>
      <c r="N475" s="72">
        <f t="shared" si="16"/>
        <v>23.49</v>
      </c>
      <c r="O475" s="8">
        <f t="shared" si="17"/>
        <v>134550.72</v>
      </c>
      <c r="P475" s="73"/>
      <c r="Q475" s="22">
        <v>4108.0</v>
      </c>
      <c r="R475" s="49">
        <v>7.0</v>
      </c>
      <c r="S475" s="74"/>
      <c r="T475" s="75" t="s">
        <v>1798</v>
      </c>
      <c r="U475" s="3">
        <f t="shared" ref="U475:W475" si="488">SUMIF($A$13:$A$2340,$Q475,H$13:H$2340)</f>
        <v>0</v>
      </c>
      <c r="V475" s="3">
        <f t="shared" si="488"/>
        <v>0</v>
      </c>
      <c r="W475" s="3">
        <f t="shared" si="488"/>
        <v>0</v>
      </c>
      <c r="X475" s="3">
        <f t="shared" si="19"/>
        <v>0</v>
      </c>
      <c r="Y475" s="3"/>
      <c r="Z475" s="68">
        <v>196.0</v>
      </c>
      <c r="AA475" s="69">
        <v>1.0</v>
      </c>
      <c r="AB475" s="18" t="s">
        <v>116</v>
      </c>
      <c r="AC475" s="68">
        <v>196.0</v>
      </c>
      <c r="AD475" s="69">
        <v>1.0</v>
      </c>
      <c r="AE475" s="69">
        <v>88.0</v>
      </c>
      <c r="AF475" s="70" t="s">
        <v>1797</v>
      </c>
      <c r="AG475" s="69">
        <v>2302.0</v>
      </c>
      <c r="AH475" s="69">
        <v>242.0</v>
      </c>
      <c r="AI475" s="69">
        <v>53.0</v>
      </c>
      <c r="AJ475" s="29">
        <f t="shared" si="20"/>
        <v>268.5</v>
      </c>
      <c r="AK475" s="76">
        <f t="shared" si="21"/>
        <v>0.1166377063</v>
      </c>
      <c r="AL475" s="29">
        <f t="shared" si="22"/>
        <v>268.5</v>
      </c>
      <c r="AM475" s="71">
        <f t="shared" si="23"/>
        <v>0.1166</v>
      </c>
      <c r="AN475" s="71">
        <f t="shared" si="24"/>
        <v>0.1458</v>
      </c>
      <c r="AO475" s="72">
        <f t="shared" si="25"/>
        <v>23.49</v>
      </c>
      <c r="AP475" s="73">
        <f t="shared" si="26"/>
        <v>134550.72</v>
      </c>
      <c r="AQ475" s="3">
        <f t="shared" si="27"/>
        <v>58.4494874</v>
      </c>
      <c r="AR475" s="18"/>
      <c r="AS475" s="18"/>
    </row>
    <row r="476" ht="14.25" customHeight="1">
      <c r="A476" s="68">
        <v>196.0</v>
      </c>
      <c r="B476" s="69">
        <v>1.0</v>
      </c>
      <c r="C476" s="18" t="s">
        <v>116</v>
      </c>
      <c r="D476" s="68">
        <v>196.0</v>
      </c>
      <c r="E476" s="69">
        <v>1.0</v>
      </c>
      <c r="F476" s="69">
        <v>93.0</v>
      </c>
      <c r="G476" s="70" t="s">
        <v>1799</v>
      </c>
      <c r="H476" s="69">
        <v>1236.0</v>
      </c>
      <c r="I476" s="69">
        <v>134.0</v>
      </c>
      <c r="J476" s="69">
        <v>34.0</v>
      </c>
      <c r="K476" s="29">
        <f t="shared" si="13"/>
        <v>151</v>
      </c>
      <c r="L476" s="71">
        <f t="shared" si="14"/>
        <v>0.1222</v>
      </c>
      <c r="M476" s="71">
        <f t="shared" si="15"/>
        <v>0.1528</v>
      </c>
      <c r="N476" s="72">
        <f t="shared" si="16"/>
        <v>13.84</v>
      </c>
      <c r="O476" s="8">
        <f t="shared" si="17"/>
        <v>79275.52</v>
      </c>
      <c r="P476" s="73"/>
      <c r="Q476" s="22">
        <v>4109.0</v>
      </c>
      <c r="R476" s="49">
        <v>7.0</v>
      </c>
      <c r="S476" s="74"/>
      <c r="T476" s="75" t="s">
        <v>1800</v>
      </c>
      <c r="U476" s="3">
        <f t="shared" ref="U476:W476" si="489">SUMIF($A$13:$A$2340,$Q476,H$13:H$2340)</f>
        <v>0</v>
      </c>
      <c r="V476" s="3">
        <f t="shared" si="489"/>
        <v>0</v>
      </c>
      <c r="W476" s="3">
        <f t="shared" si="489"/>
        <v>0</v>
      </c>
      <c r="X476" s="3">
        <f t="shared" si="19"/>
        <v>0</v>
      </c>
      <c r="Y476" s="3"/>
      <c r="Z476" s="68">
        <v>196.0</v>
      </c>
      <c r="AA476" s="69">
        <v>1.0</v>
      </c>
      <c r="AB476" s="18" t="s">
        <v>116</v>
      </c>
      <c r="AC476" s="68">
        <v>196.0</v>
      </c>
      <c r="AD476" s="69">
        <v>1.0</v>
      </c>
      <c r="AE476" s="69">
        <v>93.0</v>
      </c>
      <c r="AF476" s="70" t="s">
        <v>1799</v>
      </c>
      <c r="AG476" s="69">
        <v>1236.0</v>
      </c>
      <c r="AH476" s="69">
        <v>134.0</v>
      </c>
      <c r="AI476" s="69">
        <v>34.0</v>
      </c>
      <c r="AJ476" s="29">
        <f t="shared" si="20"/>
        <v>151</v>
      </c>
      <c r="AK476" s="76">
        <f t="shared" si="21"/>
        <v>0.1221682848</v>
      </c>
      <c r="AL476" s="29">
        <f t="shared" si="22"/>
        <v>151</v>
      </c>
      <c r="AM476" s="71">
        <f t="shared" si="23"/>
        <v>0.1222</v>
      </c>
      <c r="AN476" s="71">
        <f t="shared" si="24"/>
        <v>0.1528</v>
      </c>
      <c r="AO476" s="72">
        <f t="shared" si="25"/>
        <v>13.84</v>
      </c>
      <c r="AP476" s="73">
        <f t="shared" si="26"/>
        <v>79275.52</v>
      </c>
      <c r="AQ476" s="3">
        <f t="shared" si="27"/>
        <v>64.13877023</v>
      </c>
      <c r="AR476" s="18"/>
      <c r="AS476" s="18"/>
    </row>
    <row r="477" ht="14.25" customHeight="1">
      <c r="A477" s="68">
        <v>196.0</v>
      </c>
      <c r="B477" s="69">
        <v>1.0</v>
      </c>
      <c r="C477" s="18" t="s">
        <v>116</v>
      </c>
      <c r="D477" s="68">
        <v>196.0</v>
      </c>
      <c r="E477" s="69">
        <v>1.0</v>
      </c>
      <c r="F477" s="69">
        <v>97.0</v>
      </c>
      <c r="G477" s="70" t="s">
        <v>1801</v>
      </c>
      <c r="H477" s="69">
        <v>1791.0</v>
      </c>
      <c r="I477" s="69">
        <v>381.0</v>
      </c>
      <c r="J477" s="69">
        <v>86.0</v>
      </c>
      <c r="K477" s="29">
        <f t="shared" si="13"/>
        <v>424</v>
      </c>
      <c r="L477" s="71">
        <f t="shared" si="14"/>
        <v>0.2367</v>
      </c>
      <c r="M477" s="71">
        <f t="shared" si="15"/>
        <v>0.2959</v>
      </c>
      <c r="N477" s="72">
        <f t="shared" si="16"/>
        <v>75.28</v>
      </c>
      <c r="O477" s="8">
        <f t="shared" si="17"/>
        <v>431203.84</v>
      </c>
      <c r="P477" s="73"/>
      <c r="Q477" s="22">
        <v>4110.0</v>
      </c>
      <c r="R477" s="49">
        <v>7.0</v>
      </c>
      <c r="S477" s="74"/>
      <c r="T477" s="75" t="s">
        <v>472</v>
      </c>
      <c r="U477" s="3">
        <f t="shared" ref="U477:W477" si="490">SUMIF($A$13:$A$2340,$Q477,H$13:H$2340)</f>
        <v>348</v>
      </c>
      <c r="V477" s="3">
        <f t="shared" si="490"/>
        <v>40</v>
      </c>
      <c r="W477" s="3">
        <f t="shared" si="490"/>
        <v>3</v>
      </c>
      <c r="X477" s="3">
        <f t="shared" si="19"/>
        <v>21250.88</v>
      </c>
      <c r="Y477" s="3"/>
      <c r="Z477" s="68">
        <v>196.0</v>
      </c>
      <c r="AA477" s="69">
        <v>1.0</v>
      </c>
      <c r="AB477" s="18" t="s">
        <v>116</v>
      </c>
      <c r="AC477" s="68">
        <v>196.0</v>
      </c>
      <c r="AD477" s="69">
        <v>1.0</v>
      </c>
      <c r="AE477" s="69">
        <v>97.0</v>
      </c>
      <c r="AF477" s="70" t="s">
        <v>1801</v>
      </c>
      <c r="AG477" s="69">
        <v>1791.0</v>
      </c>
      <c r="AH477" s="69">
        <v>381.0</v>
      </c>
      <c r="AI477" s="69">
        <v>86.0</v>
      </c>
      <c r="AJ477" s="29">
        <f t="shared" si="20"/>
        <v>424</v>
      </c>
      <c r="AK477" s="76">
        <f t="shared" si="21"/>
        <v>0.2367392518</v>
      </c>
      <c r="AL477" s="29">
        <f t="shared" si="22"/>
        <v>424</v>
      </c>
      <c r="AM477" s="71">
        <f t="shared" si="23"/>
        <v>0.2367</v>
      </c>
      <c r="AN477" s="71">
        <f t="shared" si="24"/>
        <v>0.2959</v>
      </c>
      <c r="AO477" s="72">
        <f t="shared" si="25"/>
        <v>75.28</v>
      </c>
      <c r="AP477" s="73">
        <f t="shared" si="26"/>
        <v>431203.84</v>
      </c>
      <c r="AQ477" s="3">
        <f t="shared" si="27"/>
        <v>240.7614964</v>
      </c>
      <c r="AR477" s="18"/>
      <c r="AS477" s="18"/>
    </row>
    <row r="478" ht="14.25" customHeight="1">
      <c r="A478" s="68">
        <v>196.0</v>
      </c>
      <c r="B478" s="69">
        <v>1.0</v>
      </c>
      <c r="C478" s="18" t="s">
        <v>116</v>
      </c>
      <c r="D478" s="68">
        <v>196.0</v>
      </c>
      <c r="E478" s="69">
        <v>1.0</v>
      </c>
      <c r="F478" s="69">
        <v>98.0</v>
      </c>
      <c r="G478" s="70" t="s">
        <v>1802</v>
      </c>
      <c r="H478" s="69">
        <v>1079.0</v>
      </c>
      <c r="I478" s="69">
        <v>259.0</v>
      </c>
      <c r="J478" s="69">
        <v>54.0</v>
      </c>
      <c r="K478" s="29">
        <f t="shared" si="13"/>
        <v>286</v>
      </c>
      <c r="L478" s="71">
        <f t="shared" si="14"/>
        <v>0.2651</v>
      </c>
      <c r="M478" s="71">
        <f t="shared" si="15"/>
        <v>0.3314</v>
      </c>
      <c r="N478" s="72">
        <f t="shared" si="16"/>
        <v>56.87</v>
      </c>
      <c r="O478" s="8">
        <f t="shared" si="17"/>
        <v>325751.36</v>
      </c>
      <c r="P478" s="73"/>
      <c r="Q478" s="22">
        <v>4111.0</v>
      </c>
      <c r="R478" s="49">
        <v>7.0</v>
      </c>
      <c r="S478" s="74"/>
      <c r="T478" s="75" t="s">
        <v>1803</v>
      </c>
      <c r="U478" s="3">
        <f t="shared" ref="U478:W478" si="491">SUMIF($A$13:$A$2340,$Q478,H$13:H$2340)</f>
        <v>98</v>
      </c>
      <c r="V478" s="3">
        <f t="shared" si="491"/>
        <v>80</v>
      </c>
      <c r="W478" s="3">
        <f t="shared" si="491"/>
        <v>0</v>
      </c>
      <c r="X478" s="3">
        <f t="shared" si="19"/>
        <v>274944</v>
      </c>
      <c r="Y478" s="3"/>
      <c r="Z478" s="68">
        <v>196.0</v>
      </c>
      <c r="AA478" s="69">
        <v>1.0</v>
      </c>
      <c r="AB478" s="18" t="s">
        <v>116</v>
      </c>
      <c r="AC478" s="68">
        <v>196.0</v>
      </c>
      <c r="AD478" s="69">
        <v>1.0</v>
      </c>
      <c r="AE478" s="69">
        <v>98.0</v>
      </c>
      <c r="AF478" s="70" t="s">
        <v>1802</v>
      </c>
      <c r="AG478" s="69">
        <v>1079.0</v>
      </c>
      <c r="AH478" s="69">
        <v>259.0</v>
      </c>
      <c r="AI478" s="69">
        <v>54.0</v>
      </c>
      <c r="AJ478" s="29">
        <f t="shared" si="20"/>
        <v>286</v>
      </c>
      <c r="AK478" s="76">
        <f t="shared" si="21"/>
        <v>0.265060241</v>
      </c>
      <c r="AL478" s="29">
        <f t="shared" si="22"/>
        <v>286</v>
      </c>
      <c r="AM478" s="71">
        <f t="shared" si="23"/>
        <v>0.2651</v>
      </c>
      <c r="AN478" s="71">
        <f t="shared" si="24"/>
        <v>0.3314</v>
      </c>
      <c r="AO478" s="72">
        <f t="shared" si="25"/>
        <v>56.87</v>
      </c>
      <c r="AP478" s="73">
        <f t="shared" si="26"/>
        <v>325751.36</v>
      </c>
      <c r="AQ478" s="3">
        <f t="shared" si="27"/>
        <v>301.9011677</v>
      </c>
      <c r="AR478" s="18"/>
      <c r="AS478" s="18"/>
    </row>
    <row r="479" ht="14.25" customHeight="1">
      <c r="A479" s="68">
        <v>196.0</v>
      </c>
      <c r="B479" s="69">
        <v>1.0</v>
      </c>
      <c r="C479" s="18" t="s">
        <v>116</v>
      </c>
      <c r="D479" s="68">
        <v>196.0</v>
      </c>
      <c r="E479" s="69">
        <v>1.0</v>
      </c>
      <c r="F479" s="69">
        <v>100.0</v>
      </c>
      <c r="G479" s="70" t="s">
        <v>1804</v>
      </c>
      <c r="H479" s="69">
        <v>113.0</v>
      </c>
      <c r="I479" s="69">
        <v>42.0</v>
      </c>
      <c r="J479" s="69">
        <v>6.0</v>
      </c>
      <c r="K479" s="29">
        <f t="shared" si="13"/>
        <v>45</v>
      </c>
      <c r="L479" s="71">
        <f t="shared" si="14"/>
        <v>0.3982</v>
      </c>
      <c r="M479" s="71">
        <f t="shared" si="15"/>
        <v>0.4978</v>
      </c>
      <c r="N479" s="72">
        <f t="shared" si="16"/>
        <v>13.44</v>
      </c>
      <c r="O479" s="8">
        <f t="shared" si="17"/>
        <v>76984.32</v>
      </c>
      <c r="P479" s="73"/>
      <c r="Q479" s="22">
        <v>4112.0</v>
      </c>
      <c r="R479" s="49">
        <v>7.0</v>
      </c>
      <c r="S479" s="74"/>
      <c r="T479" s="75" t="s">
        <v>1805</v>
      </c>
      <c r="U479" s="3">
        <f t="shared" ref="U479:W479" si="492">SUMIF($A$13:$A$2340,$Q479,H$13:H$2340)</f>
        <v>438</v>
      </c>
      <c r="V479" s="3">
        <f t="shared" si="492"/>
        <v>21</v>
      </c>
      <c r="W479" s="3">
        <f t="shared" si="492"/>
        <v>5</v>
      </c>
      <c r="X479" s="3">
        <f t="shared" si="19"/>
        <v>5441.6</v>
      </c>
      <c r="Y479" s="3"/>
      <c r="Z479" s="68">
        <v>196.0</v>
      </c>
      <c r="AA479" s="69">
        <v>1.0</v>
      </c>
      <c r="AB479" s="18" t="s">
        <v>116</v>
      </c>
      <c r="AC479" s="68">
        <v>196.0</v>
      </c>
      <c r="AD479" s="69">
        <v>1.0</v>
      </c>
      <c r="AE479" s="69">
        <v>100.0</v>
      </c>
      <c r="AF479" s="70" t="s">
        <v>1804</v>
      </c>
      <c r="AG479" s="69">
        <v>113.0</v>
      </c>
      <c r="AH479" s="69">
        <v>42.0</v>
      </c>
      <c r="AI479" s="69">
        <v>6.0</v>
      </c>
      <c r="AJ479" s="29">
        <f t="shared" si="20"/>
        <v>45</v>
      </c>
      <c r="AK479" s="76">
        <f t="shared" si="21"/>
        <v>0.3982300885</v>
      </c>
      <c r="AL479" s="29">
        <f t="shared" si="22"/>
        <v>45</v>
      </c>
      <c r="AM479" s="71">
        <f t="shared" si="23"/>
        <v>0.3982</v>
      </c>
      <c r="AN479" s="71">
        <f t="shared" si="24"/>
        <v>0.4978</v>
      </c>
      <c r="AO479" s="72">
        <f t="shared" si="25"/>
        <v>13.44</v>
      </c>
      <c r="AP479" s="73">
        <f t="shared" si="26"/>
        <v>76984.32</v>
      </c>
      <c r="AQ479" s="3">
        <f t="shared" si="27"/>
        <v>681.2771681</v>
      </c>
      <c r="AR479" s="18"/>
      <c r="AS479" s="18"/>
    </row>
    <row r="480" ht="14.25" customHeight="1">
      <c r="A480" s="68">
        <v>196.0</v>
      </c>
      <c r="B480" s="69">
        <v>1.0</v>
      </c>
      <c r="C480" s="18" t="s">
        <v>116</v>
      </c>
      <c r="D480" s="68">
        <v>196.0</v>
      </c>
      <c r="E480" s="69">
        <v>1.0</v>
      </c>
      <c r="F480" s="69">
        <v>704.0</v>
      </c>
      <c r="G480" s="70" t="s">
        <v>1806</v>
      </c>
      <c r="H480" s="69">
        <v>454.0</v>
      </c>
      <c r="I480" s="69">
        <v>41.0</v>
      </c>
      <c r="J480" s="69">
        <v>2.0</v>
      </c>
      <c r="K480" s="29">
        <f t="shared" si="13"/>
        <v>42</v>
      </c>
      <c r="L480" s="71">
        <f t="shared" si="14"/>
        <v>0.0925</v>
      </c>
      <c r="M480" s="71">
        <f t="shared" si="15"/>
        <v>0.1156</v>
      </c>
      <c r="N480" s="72">
        <f t="shared" si="16"/>
        <v>2.91</v>
      </c>
      <c r="O480" s="8">
        <f t="shared" si="17"/>
        <v>16668.48</v>
      </c>
      <c r="P480" s="73"/>
      <c r="Q480" s="22">
        <v>4113.0</v>
      </c>
      <c r="R480" s="49">
        <v>7.0</v>
      </c>
      <c r="S480" s="74"/>
      <c r="T480" s="75" t="s">
        <v>1807</v>
      </c>
      <c r="U480" s="3">
        <f t="shared" ref="U480:W480" si="493">SUMIF($A$13:$A$2340,$Q480,H$13:H$2340)</f>
        <v>135</v>
      </c>
      <c r="V480" s="3">
        <f t="shared" si="493"/>
        <v>33</v>
      </c>
      <c r="W480" s="3">
        <f t="shared" si="493"/>
        <v>11</v>
      </c>
      <c r="X480" s="3">
        <f t="shared" si="19"/>
        <v>47198.72</v>
      </c>
      <c r="Y480" s="3"/>
      <c r="Z480" s="68">
        <v>196.0</v>
      </c>
      <c r="AA480" s="69">
        <v>1.0</v>
      </c>
      <c r="AB480" s="18" t="s">
        <v>116</v>
      </c>
      <c r="AC480" s="68">
        <v>196.0</v>
      </c>
      <c r="AD480" s="69">
        <v>1.0</v>
      </c>
      <c r="AE480" s="69">
        <v>704.0</v>
      </c>
      <c r="AF480" s="70" t="s">
        <v>1806</v>
      </c>
      <c r="AG480" s="69">
        <v>454.0</v>
      </c>
      <c r="AH480" s="69">
        <v>41.0</v>
      </c>
      <c r="AI480" s="69">
        <v>2.0</v>
      </c>
      <c r="AJ480" s="29">
        <f t="shared" si="20"/>
        <v>42</v>
      </c>
      <c r="AK480" s="76">
        <f t="shared" si="21"/>
        <v>0.09251101322</v>
      </c>
      <c r="AL480" s="29">
        <f t="shared" si="22"/>
        <v>42</v>
      </c>
      <c r="AM480" s="71">
        <f t="shared" si="23"/>
        <v>0.0925</v>
      </c>
      <c r="AN480" s="71">
        <f t="shared" si="24"/>
        <v>0.1156</v>
      </c>
      <c r="AO480" s="72">
        <f t="shared" si="25"/>
        <v>2.91</v>
      </c>
      <c r="AP480" s="73">
        <f t="shared" si="26"/>
        <v>16668.48</v>
      </c>
      <c r="AQ480" s="3">
        <f t="shared" si="27"/>
        <v>36.71471366</v>
      </c>
      <c r="AR480" s="18"/>
      <c r="AS480" s="18"/>
    </row>
    <row r="481" ht="14.25" customHeight="1">
      <c r="A481" s="68">
        <v>196.0</v>
      </c>
      <c r="B481" s="69">
        <v>1.0</v>
      </c>
      <c r="C481" s="18" t="s">
        <v>116</v>
      </c>
      <c r="D481" s="68">
        <v>196.0</v>
      </c>
      <c r="E481" s="69">
        <v>1.0</v>
      </c>
      <c r="F481" s="69">
        <v>705.0</v>
      </c>
      <c r="G481" s="70" t="s">
        <v>1808</v>
      </c>
      <c r="H481" s="69">
        <v>747.0</v>
      </c>
      <c r="I481" s="69">
        <v>110.0</v>
      </c>
      <c r="J481" s="69">
        <v>23.0</v>
      </c>
      <c r="K481" s="29">
        <f t="shared" si="13"/>
        <v>121.5</v>
      </c>
      <c r="L481" s="71">
        <f t="shared" si="14"/>
        <v>0.1627</v>
      </c>
      <c r="M481" s="71">
        <f t="shared" si="15"/>
        <v>0.2034</v>
      </c>
      <c r="N481" s="72">
        <f t="shared" si="16"/>
        <v>14.83</v>
      </c>
      <c r="O481" s="8">
        <f t="shared" si="17"/>
        <v>84946.24</v>
      </c>
      <c r="P481" s="73"/>
      <c r="Q481" s="22">
        <v>4114.0</v>
      </c>
      <c r="R481" s="49">
        <v>7.0</v>
      </c>
      <c r="S481" s="74"/>
      <c r="T481" s="75" t="s">
        <v>1809</v>
      </c>
      <c r="U481" s="3">
        <f t="shared" ref="U481:W481" si="494">SUMIF($A$13:$A$2340,$Q481,H$13:H$2340)</f>
        <v>0</v>
      </c>
      <c r="V481" s="3">
        <f t="shared" si="494"/>
        <v>0</v>
      </c>
      <c r="W481" s="3">
        <f t="shared" si="494"/>
        <v>0</v>
      </c>
      <c r="X481" s="3">
        <f t="shared" si="19"/>
        <v>0</v>
      </c>
      <c r="Y481" s="3"/>
      <c r="Z481" s="68">
        <v>196.0</v>
      </c>
      <c r="AA481" s="69">
        <v>1.0</v>
      </c>
      <c r="AB481" s="18" t="s">
        <v>116</v>
      </c>
      <c r="AC481" s="68">
        <v>196.0</v>
      </c>
      <c r="AD481" s="69">
        <v>1.0</v>
      </c>
      <c r="AE481" s="69">
        <v>705.0</v>
      </c>
      <c r="AF481" s="70" t="s">
        <v>1808</v>
      </c>
      <c r="AG481" s="69">
        <v>747.0</v>
      </c>
      <c r="AH481" s="69">
        <v>110.0</v>
      </c>
      <c r="AI481" s="69">
        <v>23.0</v>
      </c>
      <c r="AJ481" s="29">
        <f t="shared" si="20"/>
        <v>121.5</v>
      </c>
      <c r="AK481" s="76">
        <f t="shared" si="21"/>
        <v>0.1626506024</v>
      </c>
      <c r="AL481" s="29">
        <f t="shared" si="22"/>
        <v>121.5</v>
      </c>
      <c r="AM481" s="71">
        <f t="shared" si="23"/>
        <v>0.1627</v>
      </c>
      <c r="AN481" s="71">
        <f t="shared" si="24"/>
        <v>0.2034</v>
      </c>
      <c r="AO481" s="72">
        <f t="shared" si="25"/>
        <v>14.83</v>
      </c>
      <c r="AP481" s="73">
        <f t="shared" si="26"/>
        <v>84946.24</v>
      </c>
      <c r="AQ481" s="3">
        <f t="shared" si="27"/>
        <v>113.7165194</v>
      </c>
      <c r="AR481" s="18"/>
      <c r="AS481" s="18"/>
    </row>
    <row r="482" ht="14.25" customHeight="1">
      <c r="A482" s="68">
        <v>196.0</v>
      </c>
      <c r="B482" s="69">
        <v>1.0</v>
      </c>
      <c r="C482" s="18" t="s">
        <v>116</v>
      </c>
      <c r="D482" s="68">
        <v>196.0</v>
      </c>
      <c r="E482" s="69">
        <v>1.0</v>
      </c>
      <c r="F482" s="69">
        <v>706.0</v>
      </c>
      <c r="G482" s="70" t="s">
        <v>1810</v>
      </c>
      <c r="H482" s="69">
        <v>452.0</v>
      </c>
      <c r="I482" s="69">
        <v>52.0</v>
      </c>
      <c r="J482" s="69">
        <v>15.0</v>
      </c>
      <c r="K482" s="29">
        <f t="shared" si="13"/>
        <v>59.5</v>
      </c>
      <c r="L482" s="71">
        <f t="shared" si="14"/>
        <v>0.1316</v>
      </c>
      <c r="M482" s="71">
        <f t="shared" si="15"/>
        <v>0.1645</v>
      </c>
      <c r="N482" s="72">
        <f t="shared" si="16"/>
        <v>5.87</v>
      </c>
      <c r="O482" s="8">
        <f t="shared" si="17"/>
        <v>33623.36</v>
      </c>
      <c r="P482" s="73"/>
      <c r="Q482" s="22">
        <v>4115.0</v>
      </c>
      <c r="R482" s="49">
        <v>7.0</v>
      </c>
      <c r="S482" s="74"/>
      <c r="T482" s="75" t="s">
        <v>1811</v>
      </c>
      <c r="U482" s="3">
        <f t="shared" ref="U482:W482" si="495">SUMIF($A$13:$A$2340,$Q482,H$13:H$2340)</f>
        <v>0</v>
      </c>
      <c r="V482" s="3">
        <f t="shared" si="495"/>
        <v>0</v>
      </c>
      <c r="W482" s="3">
        <f t="shared" si="495"/>
        <v>0</v>
      </c>
      <c r="X482" s="3">
        <f t="shared" si="19"/>
        <v>0</v>
      </c>
      <c r="Y482" s="3"/>
      <c r="Z482" s="68">
        <v>196.0</v>
      </c>
      <c r="AA482" s="69">
        <v>1.0</v>
      </c>
      <c r="AB482" s="18" t="s">
        <v>116</v>
      </c>
      <c r="AC482" s="68">
        <v>196.0</v>
      </c>
      <c r="AD482" s="69">
        <v>1.0</v>
      </c>
      <c r="AE482" s="69">
        <v>706.0</v>
      </c>
      <c r="AF482" s="70" t="s">
        <v>1810</v>
      </c>
      <c r="AG482" s="69">
        <v>452.0</v>
      </c>
      <c r="AH482" s="69">
        <v>52.0</v>
      </c>
      <c r="AI482" s="69">
        <v>15.0</v>
      </c>
      <c r="AJ482" s="29">
        <f t="shared" si="20"/>
        <v>59.5</v>
      </c>
      <c r="AK482" s="76">
        <f t="shared" si="21"/>
        <v>0.1316371681</v>
      </c>
      <c r="AL482" s="29">
        <f t="shared" si="22"/>
        <v>59.5</v>
      </c>
      <c r="AM482" s="71">
        <f t="shared" si="23"/>
        <v>0.1316</v>
      </c>
      <c r="AN482" s="71">
        <f t="shared" si="24"/>
        <v>0.1645</v>
      </c>
      <c r="AO482" s="72">
        <f t="shared" si="25"/>
        <v>5.87</v>
      </c>
      <c r="AP482" s="73">
        <f t="shared" si="26"/>
        <v>33623.36</v>
      </c>
      <c r="AQ482" s="3">
        <f t="shared" si="27"/>
        <v>74.3879646</v>
      </c>
      <c r="AR482" s="18"/>
      <c r="AS482" s="18"/>
    </row>
    <row r="483" ht="14.25" customHeight="1">
      <c r="A483" s="68">
        <v>196.0</v>
      </c>
      <c r="B483" s="69">
        <v>1.0</v>
      </c>
      <c r="C483" s="18" t="s">
        <v>116</v>
      </c>
      <c r="D483" s="68">
        <v>196.0</v>
      </c>
      <c r="E483" s="69">
        <v>1.0</v>
      </c>
      <c r="F483" s="69">
        <v>707.0</v>
      </c>
      <c r="G483" s="70" t="s">
        <v>1812</v>
      </c>
      <c r="H483" s="69">
        <v>447.0</v>
      </c>
      <c r="I483" s="69">
        <v>108.0</v>
      </c>
      <c r="J483" s="69">
        <v>19.0</v>
      </c>
      <c r="K483" s="29">
        <f t="shared" si="13"/>
        <v>117.5</v>
      </c>
      <c r="L483" s="71">
        <f t="shared" si="14"/>
        <v>0.2629</v>
      </c>
      <c r="M483" s="71">
        <f t="shared" si="15"/>
        <v>0.3286</v>
      </c>
      <c r="N483" s="72">
        <f t="shared" si="16"/>
        <v>23.17</v>
      </c>
      <c r="O483" s="8">
        <f t="shared" si="17"/>
        <v>132717.76</v>
      </c>
      <c r="P483" s="73"/>
      <c r="Q483" s="22">
        <v>4116.0</v>
      </c>
      <c r="R483" s="49">
        <v>7.0</v>
      </c>
      <c r="S483" s="74"/>
      <c r="T483" s="75" t="s">
        <v>476</v>
      </c>
      <c r="U483" s="3">
        <f t="shared" ref="U483:W483" si="496">SUMIF($A$13:$A$2340,$Q483,H$13:H$2340)</f>
        <v>1244</v>
      </c>
      <c r="V483" s="3">
        <f t="shared" si="496"/>
        <v>60</v>
      </c>
      <c r="W483" s="3">
        <f t="shared" si="496"/>
        <v>37</v>
      </c>
      <c r="X483" s="3">
        <f t="shared" si="19"/>
        <v>21308.16</v>
      </c>
      <c r="Y483" s="3"/>
      <c r="Z483" s="68">
        <v>196.0</v>
      </c>
      <c r="AA483" s="69">
        <v>1.0</v>
      </c>
      <c r="AB483" s="18" t="s">
        <v>116</v>
      </c>
      <c r="AC483" s="68">
        <v>196.0</v>
      </c>
      <c r="AD483" s="69">
        <v>1.0</v>
      </c>
      <c r="AE483" s="69">
        <v>707.0</v>
      </c>
      <c r="AF483" s="70" t="s">
        <v>1812</v>
      </c>
      <c r="AG483" s="69">
        <v>447.0</v>
      </c>
      <c r="AH483" s="69">
        <v>108.0</v>
      </c>
      <c r="AI483" s="69">
        <v>19.0</v>
      </c>
      <c r="AJ483" s="29">
        <f t="shared" si="20"/>
        <v>117.5</v>
      </c>
      <c r="AK483" s="76">
        <f t="shared" si="21"/>
        <v>0.2628635347</v>
      </c>
      <c r="AL483" s="29">
        <f t="shared" si="22"/>
        <v>117.5</v>
      </c>
      <c r="AM483" s="71">
        <f t="shared" si="23"/>
        <v>0.2629</v>
      </c>
      <c r="AN483" s="71">
        <f t="shared" si="24"/>
        <v>0.3286</v>
      </c>
      <c r="AO483" s="72">
        <f t="shared" si="25"/>
        <v>23.17</v>
      </c>
      <c r="AP483" s="73">
        <f t="shared" si="26"/>
        <v>132717.76</v>
      </c>
      <c r="AQ483" s="3">
        <f t="shared" si="27"/>
        <v>296.9077405</v>
      </c>
      <c r="AR483" s="18"/>
      <c r="AS483" s="18"/>
    </row>
    <row r="484" ht="14.25" customHeight="1">
      <c r="A484" s="68">
        <v>196.0</v>
      </c>
      <c r="B484" s="69">
        <v>1.0</v>
      </c>
      <c r="C484" s="18" t="s">
        <v>116</v>
      </c>
      <c r="D484" s="68">
        <v>196.0</v>
      </c>
      <c r="E484" s="69">
        <v>1.0</v>
      </c>
      <c r="F484" s="69">
        <v>708.0</v>
      </c>
      <c r="G484" s="70" t="s">
        <v>1554</v>
      </c>
      <c r="H484" s="69">
        <v>639.0</v>
      </c>
      <c r="I484" s="69">
        <v>131.0</v>
      </c>
      <c r="J484" s="69">
        <v>22.0</v>
      </c>
      <c r="K484" s="29">
        <f t="shared" si="13"/>
        <v>142</v>
      </c>
      <c r="L484" s="71">
        <f t="shared" si="14"/>
        <v>0.2222</v>
      </c>
      <c r="M484" s="71">
        <f t="shared" si="15"/>
        <v>0.2778</v>
      </c>
      <c r="N484" s="72">
        <f t="shared" si="16"/>
        <v>23.67</v>
      </c>
      <c r="O484" s="8">
        <f t="shared" si="17"/>
        <v>135581.76</v>
      </c>
      <c r="P484" s="73"/>
      <c r="Q484" s="22">
        <v>4118.0</v>
      </c>
      <c r="R484" s="49">
        <v>7.0</v>
      </c>
      <c r="S484" s="74"/>
      <c r="T484" s="75" t="s">
        <v>477</v>
      </c>
      <c r="U484" s="3">
        <f t="shared" ref="U484:W484" si="497">SUMIF($A$13:$A$2340,$Q484,H$13:H$2340)</f>
        <v>549</v>
      </c>
      <c r="V484" s="3">
        <f t="shared" si="497"/>
        <v>74</v>
      </c>
      <c r="W484" s="3">
        <f t="shared" si="497"/>
        <v>38</v>
      </c>
      <c r="X484" s="3">
        <f t="shared" si="19"/>
        <v>67819.52</v>
      </c>
      <c r="Y484" s="3"/>
      <c r="Z484" s="68">
        <v>196.0</v>
      </c>
      <c r="AA484" s="69">
        <v>1.0</v>
      </c>
      <c r="AB484" s="18" t="s">
        <v>116</v>
      </c>
      <c r="AC484" s="68">
        <v>196.0</v>
      </c>
      <c r="AD484" s="69">
        <v>1.0</v>
      </c>
      <c r="AE484" s="69">
        <v>708.0</v>
      </c>
      <c r="AF484" s="70" t="s">
        <v>1554</v>
      </c>
      <c r="AG484" s="69">
        <v>639.0</v>
      </c>
      <c r="AH484" s="69">
        <v>131.0</v>
      </c>
      <c r="AI484" s="69">
        <v>22.0</v>
      </c>
      <c r="AJ484" s="29">
        <f t="shared" si="20"/>
        <v>142</v>
      </c>
      <c r="AK484" s="76">
        <f t="shared" si="21"/>
        <v>0.2222222222</v>
      </c>
      <c r="AL484" s="29">
        <f t="shared" si="22"/>
        <v>142</v>
      </c>
      <c r="AM484" s="71">
        <f t="shared" si="23"/>
        <v>0.2222</v>
      </c>
      <c r="AN484" s="71">
        <f t="shared" si="24"/>
        <v>0.2778</v>
      </c>
      <c r="AO484" s="72">
        <f t="shared" si="25"/>
        <v>23.67</v>
      </c>
      <c r="AP484" s="73">
        <f t="shared" si="26"/>
        <v>135581.76</v>
      </c>
      <c r="AQ484" s="3">
        <f t="shared" si="27"/>
        <v>212.1780282</v>
      </c>
      <c r="AR484" s="18"/>
      <c r="AS484" s="18"/>
    </row>
    <row r="485" ht="14.25" customHeight="1">
      <c r="A485" s="68">
        <v>196.0</v>
      </c>
      <c r="B485" s="69">
        <v>1.0</v>
      </c>
      <c r="C485" s="18" t="s">
        <v>116</v>
      </c>
      <c r="D485" s="68">
        <v>196.0</v>
      </c>
      <c r="E485" s="69">
        <v>1.0</v>
      </c>
      <c r="F485" s="69">
        <v>709.0</v>
      </c>
      <c r="G485" s="70" t="s">
        <v>1813</v>
      </c>
      <c r="H485" s="69">
        <v>785.0</v>
      </c>
      <c r="I485" s="69">
        <v>140.0</v>
      </c>
      <c r="J485" s="69">
        <v>21.0</v>
      </c>
      <c r="K485" s="29">
        <f t="shared" si="13"/>
        <v>150.5</v>
      </c>
      <c r="L485" s="71">
        <f t="shared" si="14"/>
        <v>0.1917</v>
      </c>
      <c r="M485" s="71">
        <f t="shared" si="15"/>
        <v>0.2396</v>
      </c>
      <c r="N485" s="72">
        <f t="shared" si="16"/>
        <v>21.64</v>
      </c>
      <c r="O485" s="8">
        <f t="shared" si="17"/>
        <v>123953.92</v>
      </c>
      <c r="P485" s="73"/>
      <c r="Q485" s="22">
        <v>4119.0</v>
      </c>
      <c r="R485" s="49">
        <v>7.0</v>
      </c>
      <c r="S485" s="74"/>
      <c r="T485" s="75" t="s">
        <v>1814</v>
      </c>
      <c r="U485" s="3">
        <f t="shared" ref="U485:W485" si="498">SUMIF($A$13:$A$2340,$Q485,H$13:H$2340)</f>
        <v>89</v>
      </c>
      <c r="V485" s="3">
        <f t="shared" si="498"/>
        <v>19</v>
      </c>
      <c r="W485" s="3">
        <f t="shared" si="498"/>
        <v>0</v>
      </c>
      <c r="X485" s="3">
        <f t="shared" si="19"/>
        <v>17413.12</v>
      </c>
      <c r="Y485" s="3"/>
      <c r="Z485" s="68">
        <v>196.0</v>
      </c>
      <c r="AA485" s="69">
        <v>1.0</v>
      </c>
      <c r="AB485" s="18" t="s">
        <v>116</v>
      </c>
      <c r="AC485" s="68">
        <v>196.0</v>
      </c>
      <c r="AD485" s="69">
        <v>1.0</v>
      </c>
      <c r="AE485" s="69">
        <v>709.0</v>
      </c>
      <c r="AF485" s="70" t="s">
        <v>1813</v>
      </c>
      <c r="AG485" s="69">
        <v>785.0</v>
      </c>
      <c r="AH485" s="69">
        <v>140.0</v>
      </c>
      <c r="AI485" s="69">
        <v>21.0</v>
      </c>
      <c r="AJ485" s="29">
        <f t="shared" si="20"/>
        <v>150.5</v>
      </c>
      <c r="AK485" s="76">
        <f t="shared" si="21"/>
        <v>0.1917197452</v>
      </c>
      <c r="AL485" s="29">
        <f t="shared" si="22"/>
        <v>150.5</v>
      </c>
      <c r="AM485" s="71">
        <f t="shared" si="23"/>
        <v>0.1917</v>
      </c>
      <c r="AN485" s="71">
        <f t="shared" si="24"/>
        <v>0.2396</v>
      </c>
      <c r="AO485" s="72">
        <f t="shared" si="25"/>
        <v>21.64</v>
      </c>
      <c r="AP485" s="73">
        <f t="shared" si="26"/>
        <v>123953.92</v>
      </c>
      <c r="AQ485" s="3">
        <f t="shared" si="27"/>
        <v>157.9030828</v>
      </c>
      <c r="AR485" s="18"/>
      <c r="AS485" s="18"/>
    </row>
    <row r="486" ht="14.25" customHeight="1">
      <c r="A486" s="68">
        <v>196.0</v>
      </c>
      <c r="B486" s="69">
        <v>1.0</v>
      </c>
      <c r="C486" s="18" t="s">
        <v>116</v>
      </c>
      <c r="D486" s="68">
        <v>196.0</v>
      </c>
      <c r="E486" s="69">
        <v>1.0</v>
      </c>
      <c r="F486" s="69">
        <v>710.0</v>
      </c>
      <c r="G486" s="70" t="s">
        <v>1815</v>
      </c>
      <c r="H486" s="69">
        <v>715.0</v>
      </c>
      <c r="I486" s="69">
        <v>66.0</v>
      </c>
      <c r="J486" s="69">
        <v>24.0</v>
      </c>
      <c r="K486" s="29">
        <f t="shared" si="13"/>
        <v>78</v>
      </c>
      <c r="L486" s="71">
        <f t="shared" si="14"/>
        <v>0.1091</v>
      </c>
      <c r="M486" s="71">
        <f t="shared" si="15"/>
        <v>0.1364</v>
      </c>
      <c r="N486" s="72">
        <f t="shared" si="16"/>
        <v>6.38</v>
      </c>
      <c r="O486" s="8">
        <f t="shared" si="17"/>
        <v>36544.64</v>
      </c>
      <c r="P486" s="73"/>
      <c r="Q486" s="22">
        <v>4120.0</v>
      </c>
      <c r="R486" s="49">
        <v>7.0</v>
      </c>
      <c r="S486" s="74"/>
      <c r="T486" s="75" t="s">
        <v>479</v>
      </c>
      <c r="U486" s="3">
        <f t="shared" ref="U486:W486" si="499">SUMIF($A$13:$A$2340,$Q486,H$13:H$2340)</f>
        <v>1203</v>
      </c>
      <c r="V486" s="3">
        <f t="shared" si="499"/>
        <v>60</v>
      </c>
      <c r="W486" s="3">
        <f t="shared" si="499"/>
        <v>18</v>
      </c>
      <c r="X486" s="3">
        <f t="shared" si="19"/>
        <v>17470.4</v>
      </c>
      <c r="Y486" s="3"/>
      <c r="Z486" s="68">
        <v>196.0</v>
      </c>
      <c r="AA486" s="69">
        <v>1.0</v>
      </c>
      <c r="AB486" s="18" t="s">
        <v>116</v>
      </c>
      <c r="AC486" s="68">
        <v>196.0</v>
      </c>
      <c r="AD486" s="69">
        <v>1.0</v>
      </c>
      <c r="AE486" s="69">
        <v>710.0</v>
      </c>
      <c r="AF486" s="70" t="s">
        <v>1815</v>
      </c>
      <c r="AG486" s="69">
        <v>715.0</v>
      </c>
      <c r="AH486" s="69">
        <v>66.0</v>
      </c>
      <c r="AI486" s="69">
        <v>24.0</v>
      </c>
      <c r="AJ486" s="29">
        <f t="shared" si="20"/>
        <v>78</v>
      </c>
      <c r="AK486" s="76">
        <f t="shared" si="21"/>
        <v>0.1090909091</v>
      </c>
      <c r="AL486" s="29">
        <f t="shared" si="22"/>
        <v>78</v>
      </c>
      <c r="AM486" s="71">
        <f t="shared" si="23"/>
        <v>0.1091</v>
      </c>
      <c r="AN486" s="71">
        <f t="shared" si="24"/>
        <v>0.1364</v>
      </c>
      <c r="AO486" s="72">
        <f t="shared" si="25"/>
        <v>6.38</v>
      </c>
      <c r="AP486" s="73">
        <f t="shared" si="26"/>
        <v>36544.64</v>
      </c>
      <c r="AQ486" s="3">
        <f t="shared" si="27"/>
        <v>51.11138462</v>
      </c>
      <c r="AR486" s="18"/>
      <c r="AS486" s="18"/>
    </row>
    <row r="487" ht="14.25" customHeight="1">
      <c r="A487" s="68">
        <v>196.0</v>
      </c>
      <c r="B487" s="69">
        <v>1.0</v>
      </c>
      <c r="C487" s="18" t="s">
        <v>116</v>
      </c>
      <c r="D487" s="68">
        <v>196.0</v>
      </c>
      <c r="E487" s="69">
        <v>1.0</v>
      </c>
      <c r="F487" s="69">
        <v>711.0</v>
      </c>
      <c r="G487" s="70" t="s">
        <v>1816</v>
      </c>
      <c r="H487" s="69">
        <v>785.0</v>
      </c>
      <c r="I487" s="69">
        <v>177.0</v>
      </c>
      <c r="J487" s="69">
        <v>43.0</v>
      </c>
      <c r="K487" s="29">
        <f t="shared" si="13"/>
        <v>198.5</v>
      </c>
      <c r="L487" s="71">
        <f t="shared" si="14"/>
        <v>0.2529</v>
      </c>
      <c r="M487" s="71">
        <f t="shared" si="15"/>
        <v>0.3161</v>
      </c>
      <c r="N487" s="72">
        <f t="shared" si="16"/>
        <v>37.65</v>
      </c>
      <c r="O487" s="8">
        <f t="shared" si="17"/>
        <v>215659.2</v>
      </c>
      <c r="P487" s="73"/>
      <c r="Q487" s="22">
        <v>4121.0</v>
      </c>
      <c r="R487" s="49">
        <v>7.0</v>
      </c>
      <c r="S487" s="74"/>
      <c r="T487" s="75" t="s">
        <v>480</v>
      </c>
      <c r="U487" s="3">
        <f t="shared" ref="U487:W487" si="500">SUMIF($A$13:$A$2340,$Q487,H$13:H$2340)</f>
        <v>313</v>
      </c>
      <c r="V487" s="3">
        <f t="shared" si="500"/>
        <v>286</v>
      </c>
      <c r="W487" s="3">
        <f t="shared" si="500"/>
        <v>10</v>
      </c>
      <c r="X487" s="3">
        <f t="shared" si="19"/>
        <v>1000108.8</v>
      </c>
      <c r="Y487" s="3"/>
      <c r="Z487" s="68">
        <v>196.0</v>
      </c>
      <c r="AA487" s="69">
        <v>1.0</v>
      </c>
      <c r="AB487" s="18" t="s">
        <v>116</v>
      </c>
      <c r="AC487" s="68">
        <v>196.0</v>
      </c>
      <c r="AD487" s="69">
        <v>1.0</v>
      </c>
      <c r="AE487" s="69">
        <v>711.0</v>
      </c>
      <c r="AF487" s="70" t="s">
        <v>1816</v>
      </c>
      <c r="AG487" s="69">
        <v>785.0</v>
      </c>
      <c r="AH487" s="69">
        <v>177.0</v>
      </c>
      <c r="AI487" s="69">
        <v>43.0</v>
      </c>
      <c r="AJ487" s="29">
        <f t="shared" si="20"/>
        <v>198.5</v>
      </c>
      <c r="AK487" s="76">
        <f t="shared" si="21"/>
        <v>0.252866242</v>
      </c>
      <c r="AL487" s="29">
        <f t="shared" si="22"/>
        <v>198.5</v>
      </c>
      <c r="AM487" s="71">
        <f t="shared" si="23"/>
        <v>0.2529</v>
      </c>
      <c r="AN487" s="71">
        <f t="shared" si="24"/>
        <v>0.3161</v>
      </c>
      <c r="AO487" s="72">
        <f t="shared" si="25"/>
        <v>37.65</v>
      </c>
      <c r="AP487" s="73">
        <f t="shared" si="26"/>
        <v>215659.2</v>
      </c>
      <c r="AQ487" s="3">
        <f t="shared" si="27"/>
        <v>274.7250955</v>
      </c>
      <c r="AR487" s="18"/>
      <c r="AS487" s="18"/>
    </row>
    <row r="488" ht="14.25" customHeight="1">
      <c r="A488" s="68">
        <v>196.0</v>
      </c>
      <c r="B488" s="69">
        <v>1.0</v>
      </c>
      <c r="C488" s="18" t="s">
        <v>116</v>
      </c>
      <c r="D488" s="68">
        <v>196.0</v>
      </c>
      <c r="E488" s="69">
        <v>1.0</v>
      </c>
      <c r="F488" s="69">
        <v>712.0</v>
      </c>
      <c r="G488" s="70" t="s">
        <v>1817</v>
      </c>
      <c r="H488" s="69">
        <v>707.0</v>
      </c>
      <c r="I488" s="69">
        <v>160.0</v>
      </c>
      <c r="J488" s="69">
        <v>43.0</v>
      </c>
      <c r="K488" s="29">
        <f t="shared" si="13"/>
        <v>181.5</v>
      </c>
      <c r="L488" s="71">
        <f t="shared" si="14"/>
        <v>0.2567</v>
      </c>
      <c r="M488" s="71">
        <f t="shared" si="15"/>
        <v>0.3209</v>
      </c>
      <c r="N488" s="72">
        <f t="shared" si="16"/>
        <v>34.95</v>
      </c>
      <c r="O488" s="8">
        <f t="shared" si="17"/>
        <v>200193.6</v>
      </c>
      <c r="P488" s="73"/>
      <c r="Q488" s="22">
        <v>4122.0</v>
      </c>
      <c r="R488" s="49">
        <v>7.0</v>
      </c>
      <c r="S488" s="74"/>
      <c r="T488" s="75" t="s">
        <v>481</v>
      </c>
      <c r="U488" s="3">
        <f t="shared" ref="U488:W488" si="501">SUMIF($A$13:$A$2340,$Q488,H$13:H$2340)</f>
        <v>1431</v>
      </c>
      <c r="V488" s="3">
        <f t="shared" si="501"/>
        <v>195</v>
      </c>
      <c r="W488" s="3">
        <f t="shared" si="501"/>
        <v>43</v>
      </c>
      <c r="X488" s="3">
        <f t="shared" si="19"/>
        <v>142283.52</v>
      </c>
      <c r="Y488" s="3"/>
      <c r="Z488" s="68">
        <v>196.0</v>
      </c>
      <c r="AA488" s="69">
        <v>1.0</v>
      </c>
      <c r="AB488" s="18" t="s">
        <v>116</v>
      </c>
      <c r="AC488" s="68">
        <v>196.0</v>
      </c>
      <c r="AD488" s="69">
        <v>1.0</v>
      </c>
      <c r="AE488" s="69">
        <v>712.0</v>
      </c>
      <c r="AF488" s="70" t="s">
        <v>1817</v>
      </c>
      <c r="AG488" s="69">
        <v>707.0</v>
      </c>
      <c r="AH488" s="69">
        <v>160.0</v>
      </c>
      <c r="AI488" s="69">
        <v>43.0</v>
      </c>
      <c r="AJ488" s="29">
        <f t="shared" si="20"/>
        <v>181.5</v>
      </c>
      <c r="AK488" s="76">
        <f t="shared" si="21"/>
        <v>0.256718529</v>
      </c>
      <c r="AL488" s="29">
        <f t="shared" si="22"/>
        <v>181.5</v>
      </c>
      <c r="AM488" s="71">
        <f t="shared" si="23"/>
        <v>0.2567</v>
      </c>
      <c r="AN488" s="71">
        <f t="shared" si="24"/>
        <v>0.3209</v>
      </c>
      <c r="AO488" s="72">
        <f t="shared" si="25"/>
        <v>34.95</v>
      </c>
      <c r="AP488" s="73">
        <f t="shared" si="26"/>
        <v>200193.6</v>
      </c>
      <c r="AQ488" s="3">
        <f t="shared" si="27"/>
        <v>283.1592645</v>
      </c>
      <c r="AR488" s="18"/>
      <c r="AS488" s="18"/>
    </row>
    <row r="489" ht="14.25" customHeight="1">
      <c r="A489" s="68">
        <v>196.0</v>
      </c>
      <c r="B489" s="69">
        <v>1.0</v>
      </c>
      <c r="C489" s="18" t="s">
        <v>116</v>
      </c>
      <c r="D489" s="68">
        <v>196.0</v>
      </c>
      <c r="E489" s="69">
        <v>1.0</v>
      </c>
      <c r="F489" s="69">
        <v>713.0</v>
      </c>
      <c r="G489" s="70" t="s">
        <v>1818</v>
      </c>
      <c r="H489" s="69">
        <v>545.0</v>
      </c>
      <c r="I489" s="69">
        <v>45.0</v>
      </c>
      <c r="J489" s="69">
        <v>11.0</v>
      </c>
      <c r="K489" s="29">
        <f t="shared" si="13"/>
        <v>50.5</v>
      </c>
      <c r="L489" s="71">
        <f t="shared" si="14"/>
        <v>0.0927</v>
      </c>
      <c r="M489" s="71">
        <f t="shared" si="15"/>
        <v>0.1159</v>
      </c>
      <c r="N489" s="72">
        <f t="shared" si="16"/>
        <v>3.51</v>
      </c>
      <c r="O489" s="8">
        <f t="shared" si="17"/>
        <v>20105.28</v>
      </c>
      <c r="P489" s="73"/>
      <c r="Q489" s="22">
        <v>4123.0</v>
      </c>
      <c r="R489" s="49">
        <v>7.0</v>
      </c>
      <c r="S489" s="74"/>
      <c r="T489" s="75" t="s">
        <v>1819</v>
      </c>
      <c r="U489" s="3">
        <f t="shared" ref="U489:W489" si="502">SUMIF($A$13:$A$2340,$Q489,H$13:H$2340)</f>
        <v>0</v>
      </c>
      <c r="V489" s="3">
        <f t="shared" si="502"/>
        <v>0</v>
      </c>
      <c r="W489" s="3">
        <f t="shared" si="502"/>
        <v>0</v>
      </c>
      <c r="X489" s="3">
        <f t="shared" si="19"/>
        <v>0</v>
      </c>
      <c r="Y489" s="3"/>
      <c r="Z489" s="68">
        <v>196.0</v>
      </c>
      <c r="AA489" s="69">
        <v>1.0</v>
      </c>
      <c r="AB489" s="18" t="s">
        <v>116</v>
      </c>
      <c r="AC489" s="68">
        <v>196.0</v>
      </c>
      <c r="AD489" s="69">
        <v>1.0</v>
      </c>
      <c r="AE489" s="69">
        <v>713.0</v>
      </c>
      <c r="AF489" s="70" t="s">
        <v>1818</v>
      </c>
      <c r="AG489" s="69">
        <v>545.0</v>
      </c>
      <c r="AH489" s="69">
        <v>45.0</v>
      </c>
      <c r="AI489" s="69">
        <v>11.0</v>
      </c>
      <c r="AJ489" s="29">
        <f t="shared" si="20"/>
        <v>50.5</v>
      </c>
      <c r="AK489" s="76">
        <f t="shared" si="21"/>
        <v>0.09266055046</v>
      </c>
      <c r="AL489" s="29">
        <f t="shared" si="22"/>
        <v>50.5</v>
      </c>
      <c r="AM489" s="71">
        <f t="shared" si="23"/>
        <v>0.0927</v>
      </c>
      <c r="AN489" s="71">
        <f t="shared" si="24"/>
        <v>0.1159</v>
      </c>
      <c r="AO489" s="72">
        <f t="shared" si="25"/>
        <v>3.51</v>
      </c>
      <c r="AP489" s="73">
        <f t="shared" si="26"/>
        <v>20105.28</v>
      </c>
      <c r="AQ489" s="3">
        <f t="shared" si="27"/>
        <v>36.89042202</v>
      </c>
      <c r="AR489" s="18"/>
      <c r="AS489" s="18"/>
    </row>
    <row r="490" ht="14.25" customHeight="1">
      <c r="A490" s="68">
        <v>196.0</v>
      </c>
      <c r="B490" s="69">
        <v>1.0</v>
      </c>
      <c r="C490" s="18" t="s">
        <v>116</v>
      </c>
      <c r="D490" s="68">
        <v>196.0</v>
      </c>
      <c r="E490" s="69">
        <v>1.0</v>
      </c>
      <c r="F490" s="69">
        <v>714.0</v>
      </c>
      <c r="G490" s="70" t="s">
        <v>1820</v>
      </c>
      <c r="H490" s="69">
        <v>766.0</v>
      </c>
      <c r="I490" s="69">
        <v>220.0</v>
      </c>
      <c r="J490" s="69">
        <v>37.0</v>
      </c>
      <c r="K490" s="29">
        <f t="shared" si="13"/>
        <v>238.5</v>
      </c>
      <c r="L490" s="71">
        <f t="shared" si="14"/>
        <v>0.3114</v>
      </c>
      <c r="M490" s="71">
        <f t="shared" si="15"/>
        <v>0.3893</v>
      </c>
      <c r="N490" s="72">
        <f t="shared" si="16"/>
        <v>55.71</v>
      </c>
      <c r="O490" s="8">
        <f t="shared" si="17"/>
        <v>319106.88</v>
      </c>
      <c r="P490" s="73"/>
      <c r="Q490" s="22">
        <v>4124.0</v>
      </c>
      <c r="R490" s="49">
        <v>7.0</v>
      </c>
      <c r="S490" s="74"/>
      <c r="T490" s="75" t="s">
        <v>482</v>
      </c>
      <c r="U490" s="3">
        <f t="shared" ref="U490:W490" si="503">SUMIF($A$13:$A$2340,$Q490,H$13:H$2340)</f>
        <v>568</v>
      </c>
      <c r="V490" s="3">
        <f t="shared" si="503"/>
        <v>139</v>
      </c>
      <c r="W490" s="3">
        <f t="shared" si="503"/>
        <v>38</v>
      </c>
      <c r="X490" s="3">
        <f t="shared" si="19"/>
        <v>188852.16</v>
      </c>
      <c r="Y490" s="3"/>
      <c r="Z490" s="68">
        <v>196.0</v>
      </c>
      <c r="AA490" s="69">
        <v>1.0</v>
      </c>
      <c r="AB490" s="18" t="s">
        <v>116</v>
      </c>
      <c r="AC490" s="68">
        <v>196.0</v>
      </c>
      <c r="AD490" s="69">
        <v>1.0</v>
      </c>
      <c r="AE490" s="69">
        <v>714.0</v>
      </c>
      <c r="AF490" s="70" t="s">
        <v>1820</v>
      </c>
      <c r="AG490" s="69">
        <v>766.0</v>
      </c>
      <c r="AH490" s="69">
        <v>220.0</v>
      </c>
      <c r="AI490" s="69">
        <v>37.0</v>
      </c>
      <c r="AJ490" s="29">
        <f t="shared" si="20"/>
        <v>238.5</v>
      </c>
      <c r="AK490" s="76">
        <f t="shared" si="21"/>
        <v>0.3113577023</v>
      </c>
      <c r="AL490" s="29">
        <f t="shared" si="22"/>
        <v>238.5</v>
      </c>
      <c r="AM490" s="71">
        <f t="shared" si="23"/>
        <v>0.3114</v>
      </c>
      <c r="AN490" s="71">
        <f t="shared" si="24"/>
        <v>0.3893</v>
      </c>
      <c r="AO490" s="72">
        <f t="shared" si="25"/>
        <v>55.71</v>
      </c>
      <c r="AP490" s="73">
        <f t="shared" si="26"/>
        <v>319106.88</v>
      </c>
      <c r="AQ490" s="3">
        <f t="shared" si="27"/>
        <v>416.5886162</v>
      </c>
      <c r="AR490" s="18"/>
      <c r="AS490" s="18"/>
    </row>
    <row r="491" ht="14.25" customHeight="1">
      <c r="A491" s="68">
        <v>196.0</v>
      </c>
      <c r="B491" s="69">
        <v>1.0</v>
      </c>
      <c r="C491" s="18" t="s">
        <v>116</v>
      </c>
      <c r="D491" s="68">
        <v>196.0</v>
      </c>
      <c r="E491" s="69">
        <v>1.0</v>
      </c>
      <c r="F491" s="69">
        <v>715.0</v>
      </c>
      <c r="G491" s="70" t="s">
        <v>1299</v>
      </c>
      <c r="H491" s="69">
        <v>716.0</v>
      </c>
      <c r="I491" s="69">
        <v>71.0</v>
      </c>
      <c r="J491" s="69">
        <v>7.0</v>
      </c>
      <c r="K491" s="29">
        <f t="shared" si="13"/>
        <v>74.5</v>
      </c>
      <c r="L491" s="71">
        <f t="shared" si="14"/>
        <v>0.1041</v>
      </c>
      <c r="M491" s="71">
        <f t="shared" si="15"/>
        <v>0.1301</v>
      </c>
      <c r="N491" s="72">
        <f t="shared" si="16"/>
        <v>5.82</v>
      </c>
      <c r="O491" s="8">
        <f t="shared" si="17"/>
        <v>33336.96</v>
      </c>
      <c r="P491" s="73"/>
      <c r="Q491" s="22">
        <v>4125.0</v>
      </c>
      <c r="R491" s="49">
        <v>7.0</v>
      </c>
      <c r="S491" s="74"/>
      <c r="T491" s="75" t="s">
        <v>1821</v>
      </c>
      <c r="U491" s="3">
        <f t="shared" ref="U491:W491" si="504">SUMIF($A$13:$A$2340,$Q491,H$13:H$2340)</f>
        <v>0</v>
      </c>
      <c r="V491" s="3">
        <f t="shared" si="504"/>
        <v>0</v>
      </c>
      <c r="W491" s="3">
        <f t="shared" si="504"/>
        <v>0</v>
      </c>
      <c r="X491" s="3">
        <f t="shared" si="19"/>
        <v>0</v>
      </c>
      <c r="Y491" s="3"/>
      <c r="Z491" s="68">
        <v>196.0</v>
      </c>
      <c r="AA491" s="69">
        <v>1.0</v>
      </c>
      <c r="AB491" s="18" t="s">
        <v>116</v>
      </c>
      <c r="AC491" s="68">
        <v>196.0</v>
      </c>
      <c r="AD491" s="69">
        <v>1.0</v>
      </c>
      <c r="AE491" s="69">
        <v>715.0</v>
      </c>
      <c r="AF491" s="70" t="s">
        <v>1299</v>
      </c>
      <c r="AG491" s="69">
        <v>716.0</v>
      </c>
      <c r="AH491" s="69">
        <v>71.0</v>
      </c>
      <c r="AI491" s="69">
        <v>7.0</v>
      </c>
      <c r="AJ491" s="29">
        <f t="shared" si="20"/>
        <v>74.5</v>
      </c>
      <c r="AK491" s="76">
        <f t="shared" si="21"/>
        <v>0.1040502793</v>
      </c>
      <c r="AL491" s="29">
        <f t="shared" si="22"/>
        <v>74.5</v>
      </c>
      <c r="AM491" s="71">
        <f t="shared" si="23"/>
        <v>0.1041</v>
      </c>
      <c r="AN491" s="71">
        <f t="shared" si="24"/>
        <v>0.1301</v>
      </c>
      <c r="AO491" s="72">
        <f t="shared" si="25"/>
        <v>5.82</v>
      </c>
      <c r="AP491" s="73">
        <f t="shared" si="26"/>
        <v>33336.96</v>
      </c>
      <c r="AQ491" s="3">
        <f t="shared" si="27"/>
        <v>46.56</v>
      </c>
      <c r="AR491" s="18"/>
      <c r="AS491" s="18"/>
    </row>
    <row r="492" ht="14.25" customHeight="1">
      <c r="A492" s="68">
        <v>196.0</v>
      </c>
      <c r="B492" s="69">
        <v>1.0</v>
      </c>
      <c r="C492" s="18" t="s">
        <v>116</v>
      </c>
      <c r="D492" s="68">
        <v>196.0</v>
      </c>
      <c r="E492" s="69">
        <v>1.0</v>
      </c>
      <c r="F492" s="69">
        <v>716.0</v>
      </c>
      <c r="G492" s="70" t="s">
        <v>1822</v>
      </c>
      <c r="H492" s="69">
        <v>612.0</v>
      </c>
      <c r="I492" s="69">
        <v>60.0</v>
      </c>
      <c r="J492" s="69">
        <v>18.0</v>
      </c>
      <c r="K492" s="29">
        <f t="shared" si="13"/>
        <v>69</v>
      </c>
      <c r="L492" s="71">
        <f t="shared" si="14"/>
        <v>0.1127</v>
      </c>
      <c r="M492" s="71">
        <f t="shared" si="15"/>
        <v>0.1409</v>
      </c>
      <c r="N492" s="72">
        <f t="shared" si="16"/>
        <v>5.83</v>
      </c>
      <c r="O492" s="8">
        <f t="shared" si="17"/>
        <v>33394.24</v>
      </c>
      <c r="P492" s="73"/>
      <c r="Q492" s="22">
        <v>4126.0</v>
      </c>
      <c r="R492" s="49">
        <v>7.0</v>
      </c>
      <c r="S492" s="74"/>
      <c r="T492" s="75" t="s">
        <v>483</v>
      </c>
      <c r="U492" s="3">
        <f t="shared" ref="U492:W492" si="505">SUMIF($A$13:$A$2340,$Q492,H$13:H$2340)</f>
        <v>789</v>
      </c>
      <c r="V492" s="3">
        <f t="shared" si="505"/>
        <v>425</v>
      </c>
      <c r="W492" s="3">
        <f t="shared" si="505"/>
        <v>131</v>
      </c>
      <c r="X492" s="3">
        <f t="shared" si="19"/>
        <v>1310108.16</v>
      </c>
      <c r="Y492" s="3"/>
      <c r="Z492" s="68">
        <v>196.0</v>
      </c>
      <c r="AA492" s="69">
        <v>1.0</v>
      </c>
      <c r="AB492" s="18" t="s">
        <v>116</v>
      </c>
      <c r="AC492" s="68">
        <v>196.0</v>
      </c>
      <c r="AD492" s="69">
        <v>1.0</v>
      </c>
      <c r="AE492" s="69">
        <v>716.0</v>
      </c>
      <c r="AF492" s="70" t="s">
        <v>1822</v>
      </c>
      <c r="AG492" s="69">
        <v>612.0</v>
      </c>
      <c r="AH492" s="69">
        <v>60.0</v>
      </c>
      <c r="AI492" s="69">
        <v>18.0</v>
      </c>
      <c r="AJ492" s="29">
        <f t="shared" si="20"/>
        <v>69</v>
      </c>
      <c r="AK492" s="76">
        <f t="shared" si="21"/>
        <v>0.112745098</v>
      </c>
      <c r="AL492" s="29">
        <f t="shared" si="22"/>
        <v>69</v>
      </c>
      <c r="AM492" s="71">
        <f t="shared" si="23"/>
        <v>0.1127</v>
      </c>
      <c r="AN492" s="71">
        <f t="shared" si="24"/>
        <v>0.1409</v>
      </c>
      <c r="AO492" s="72">
        <f t="shared" si="25"/>
        <v>5.83</v>
      </c>
      <c r="AP492" s="73">
        <f t="shared" si="26"/>
        <v>33394.24</v>
      </c>
      <c r="AQ492" s="3">
        <f t="shared" si="27"/>
        <v>54.56575163</v>
      </c>
      <c r="AR492" s="18"/>
      <c r="AS492" s="18"/>
    </row>
    <row r="493" ht="14.25" customHeight="1">
      <c r="A493" s="68">
        <v>196.0</v>
      </c>
      <c r="B493" s="69">
        <v>1.0</v>
      </c>
      <c r="C493" s="18" t="s">
        <v>116</v>
      </c>
      <c r="D493" s="68">
        <v>196.0</v>
      </c>
      <c r="E493" s="69">
        <v>1.0</v>
      </c>
      <c r="F493" s="69">
        <v>717.0</v>
      </c>
      <c r="G493" s="70" t="s">
        <v>1823</v>
      </c>
      <c r="H493" s="69">
        <v>699.0</v>
      </c>
      <c r="I493" s="69">
        <v>55.0</v>
      </c>
      <c r="J493" s="69">
        <v>11.0</v>
      </c>
      <c r="K493" s="29">
        <f t="shared" si="13"/>
        <v>60.5</v>
      </c>
      <c r="L493" s="71">
        <f t="shared" si="14"/>
        <v>0.0866</v>
      </c>
      <c r="M493" s="71">
        <f t="shared" si="15"/>
        <v>0.1083</v>
      </c>
      <c r="N493" s="72">
        <f t="shared" si="16"/>
        <v>3.93</v>
      </c>
      <c r="O493" s="8">
        <f t="shared" si="17"/>
        <v>22511.04</v>
      </c>
      <c r="P493" s="73"/>
      <c r="Q493" s="22">
        <v>4127.0</v>
      </c>
      <c r="R493" s="49">
        <v>7.0</v>
      </c>
      <c r="S493" s="74"/>
      <c r="T493" s="75" t="s">
        <v>484</v>
      </c>
      <c r="U493" s="3">
        <f t="shared" ref="U493:W493" si="506">SUMIF($A$13:$A$2340,$Q493,H$13:H$2340)</f>
        <v>95</v>
      </c>
      <c r="V493" s="3">
        <f t="shared" si="506"/>
        <v>44</v>
      </c>
      <c r="W493" s="3">
        <f t="shared" si="506"/>
        <v>10</v>
      </c>
      <c r="X493" s="3">
        <f t="shared" si="19"/>
        <v>108602.88</v>
      </c>
      <c r="Y493" s="3"/>
      <c r="Z493" s="68">
        <v>196.0</v>
      </c>
      <c r="AA493" s="69">
        <v>1.0</v>
      </c>
      <c r="AB493" s="18" t="s">
        <v>116</v>
      </c>
      <c r="AC493" s="68">
        <v>196.0</v>
      </c>
      <c r="AD493" s="69">
        <v>1.0</v>
      </c>
      <c r="AE493" s="69">
        <v>717.0</v>
      </c>
      <c r="AF493" s="70" t="s">
        <v>1823</v>
      </c>
      <c r="AG493" s="69">
        <v>699.0</v>
      </c>
      <c r="AH493" s="69">
        <v>55.0</v>
      </c>
      <c r="AI493" s="69">
        <v>11.0</v>
      </c>
      <c r="AJ493" s="29">
        <f t="shared" si="20"/>
        <v>60.5</v>
      </c>
      <c r="AK493" s="76">
        <f t="shared" si="21"/>
        <v>0.08655221745</v>
      </c>
      <c r="AL493" s="29">
        <f t="shared" si="22"/>
        <v>60.5</v>
      </c>
      <c r="AM493" s="71">
        <f t="shared" si="23"/>
        <v>0.0866</v>
      </c>
      <c r="AN493" s="71">
        <f t="shared" si="24"/>
        <v>0.1083</v>
      </c>
      <c r="AO493" s="72">
        <f t="shared" si="25"/>
        <v>3.93</v>
      </c>
      <c r="AP493" s="73">
        <f t="shared" si="26"/>
        <v>22511.04</v>
      </c>
      <c r="AQ493" s="3">
        <f t="shared" si="27"/>
        <v>32.20463519</v>
      </c>
      <c r="AR493" s="18"/>
      <c r="AS493" s="18"/>
    </row>
    <row r="494" ht="14.25" customHeight="1">
      <c r="A494" s="68">
        <v>196.0</v>
      </c>
      <c r="B494" s="69">
        <v>1.0</v>
      </c>
      <c r="C494" s="18" t="s">
        <v>116</v>
      </c>
      <c r="D494" s="68">
        <v>196.0</v>
      </c>
      <c r="E494" s="69">
        <v>1.0</v>
      </c>
      <c r="F494" s="69">
        <v>718.0</v>
      </c>
      <c r="G494" s="70" t="s">
        <v>1824</v>
      </c>
      <c r="H494" s="69">
        <v>569.0</v>
      </c>
      <c r="I494" s="69">
        <v>58.0</v>
      </c>
      <c r="J494" s="69">
        <v>19.0</v>
      </c>
      <c r="K494" s="29">
        <f t="shared" si="13"/>
        <v>67.5</v>
      </c>
      <c r="L494" s="71">
        <f t="shared" si="14"/>
        <v>0.1186</v>
      </c>
      <c r="M494" s="71">
        <f t="shared" si="15"/>
        <v>0.1483</v>
      </c>
      <c r="N494" s="72">
        <f t="shared" si="16"/>
        <v>6.01</v>
      </c>
      <c r="O494" s="8">
        <f t="shared" si="17"/>
        <v>34425.28</v>
      </c>
      <c r="P494" s="73"/>
      <c r="Q494" s="22">
        <v>4128.0</v>
      </c>
      <c r="R494" s="49">
        <v>7.0</v>
      </c>
      <c r="S494" s="74"/>
      <c r="T494" s="75" t="s">
        <v>1825</v>
      </c>
      <c r="U494" s="3">
        <f t="shared" ref="U494:W494" si="507">SUMIF($A$13:$A$2340,$Q494,H$13:H$2340)</f>
        <v>0</v>
      </c>
      <c r="V494" s="3">
        <f t="shared" si="507"/>
        <v>0</v>
      </c>
      <c r="W494" s="3">
        <f t="shared" si="507"/>
        <v>0</v>
      </c>
      <c r="X494" s="3">
        <f t="shared" si="19"/>
        <v>0</v>
      </c>
      <c r="Y494" s="3"/>
      <c r="Z494" s="68">
        <v>196.0</v>
      </c>
      <c r="AA494" s="69">
        <v>1.0</v>
      </c>
      <c r="AB494" s="18" t="s">
        <v>116</v>
      </c>
      <c r="AC494" s="68">
        <v>196.0</v>
      </c>
      <c r="AD494" s="69">
        <v>1.0</v>
      </c>
      <c r="AE494" s="69">
        <v>718.0</v>
      </c>
      <c r="AF494" s="70" t="s">
        <v>1824</v>
      </c>
      <c r="AG494" s="69">
        <v>569.0</v>
      </c>
      <c r="AH494" s="69">
        <v>58.0</v>
      </c>
      <c r="AI494" s="69">
        <v>19.0</v>
      </c>
      <c r="AJ494" s="29">
        <f t="shared" si="20"/>
        <v>67.5</v>
      </c>
      <c r="AK494" s="76">
        <f t="shared" si="21"/>
        <v>0.118629174</v>
      </c>
      <c r="AL494" s="29">
        <f t="shared" si="22"/>
        <v>67.5</v>
      </c>
      <c r="AM494" s="71">
        <f t="shared" si="23"/>
        <v>0.1186</v>
      </c>
      <c r="AN494" s="71">
        <f t="shared" si="24"/>
        <v>0.1483</v>
      </c>
      <c r="AO494" s="72">
        <f t="shared" si="25"/>
        <v>6.01</v>
      </c>
      <c r="AP494" s="73">
        <f t="shared" si="26"/>
        <v>34425.28</v>
      </c>
      <c r="AQ494" s="3">
        <f t="shared" si="27"/>
        <v>60.50137083</v>
      </c>
      <c r="AR494" s="18"/>
      <c r="AS494" s="18"/>
    </row>
    <row r="495" ht="14.25" customHeight="1">
      <c r="A495" s="68">
        <v>196.0</v>
      </c>
      <c r="B495" s="69">
        <v>1.0</v>
      </c>
      <c r="C495" s="18" t="s">
        <v>116</v>
      </c>
      <c r="D495" s="68">
        <v>196.0</v>
      </c>
      <c r="E495" s="69">
        <v>1.0</v>
      </c>
      <c r="F495" s="69">
        <v>719.0</v>
      </c>
      <c r="G495" s="70" t="s">
        <v>1826</v>
      </c>
      <c r="H495" s="69">
        <v>585.0</v>
      </c>
      <c r="I495" s="69">
        <v>29.0</v>
      </c>
      <c r="J495" s="69">
        <v>13.0</v>
      </c>
      <c r="K495" s="29">
        <f t="shared" si="13"/>
        <v>35.5</v>
      </c>
      <c r="L495" s="71">
        <f t="shared" si="14"/>
        <v>0.0607</v>
      </c>
      <c r="M495" s="71">
        <f t="shared" si="15"/>
        <v>0.0759</v>
      </c>
      <c r="N495" s="72">
        <f t="shared" si="16"/>
        <v>1.62</v>
      </c>
      <c r="O495" s="8">
        <f t="shared" si="17"/>
        <v>9279.36</v>
      </c>
      <c r="P495" s="73"/>
      <c r="Q495" s="22">
        <v>4129.0</v>
      </c>
      <c r="R495" s="49">
        <v>7.0</v>
      </c>
      <c r="S495" s="74"/>
      <c r="T495" s="75" t="s">
        <v>1827</v>
      </c>
      <c r="U495" s="3">
        <f t="shared" ref="U495:W495" si="508">SUMIF($A$13:$A$2340,$Q495,H$13:H$2340)</f>
        <v>0</v>
      </c>
      <c r="V495" s="3">
        <f t="shared" si="508"/>
        <v>0</v>
      </c>
      <c r="W495" s="3">
        <f t="shared" si="508"/>
        <v>0</v>
      </c>
      <c r="X495" s="3">
        <f t="shared" si="19"/>
        <v>0</v>
      </c>
      <c r="Y495" s="3"/>
      <c r="Z495" s="68">
        <v>196.0</v>
      </c>
      <c r="AA495" s="69">
        <v>1.0</v>
      </c>
      <c r="AB495" s="18" t="s">
        <v>116</v>
      </c>
      <c r="AC495" s="68">
        <v>196.0</v>
      </c>
      <c r="AD495" s="69">
        <v>1.0</v>
      </c>
      <c r="AE495" s="69">
        <v>719.0</v>
      </c>
      <c r="AF495" s="70" t="s">
        <v>1826</v>
      </c>
      <c r="AG495" s="69">
        <v>585.0</v>
      </c>
      <c r="AH495" s="69">
        <v>29.0</v>
      </c>
      <c r="AI495" s="69">
        <v>13.0</v>
      </c>
      <c r="AJ495" s="29">
        <f t="shared" si="20"/>
        <v>35.5</v>
      </c>
      <c r="AK495" s="76">
        <f t="shared" si="21"/>
        <v>0.06068376068</v>
      </c>
      <c r="AL495" s="29">
        <f t="shared" si="22"/>
        <v>35.5</v>
      </c>
      <c r="AM495" s="71">
        <f t="shared" si="23"/>
        <v>0.0607</v>
      </c>
      <c r="AN495" s="71">
        <f t="shared" si="24"/>
        <v>0.0759</v>
      </c>
      <c r="AO495" s="72">
        <f t="shared" si="25"/>
        <v>1.62</v>
      </c>
      <c r="AP495" s="73">
        <f t="shared" si="26"/>
        <v>9279.36</v>
      </c>
      <c r="AQ495" s="3">
        <f t="shared" si="27"/>
        <v>15.86215385</v>
      </c>
      <c r="AR495" s="18"/>
      <c r="AS495" s="18"/>
    </row>
    <row r="496" ht="14.25" customHeight="1">
      <c r="A496" s="68">
        <v>196.0</v>
      </c>
      <c r="B496" s="69">
        <v>1.0</v>
      </c>
      <c r="C496" s="18" t="s">
        <v>116</v>
      </c>
      <c r="D496" s="68">
        <v>196.0</v>
      </c>
      <c r="E496" s="69">
        <v>1.0</v>
      </c>
      <c r="F496" s="69">
        <v>720.0</v>
      </c>
      <c r="G496" s="70" t="s">
        <v>1828</v>
      </c>
      <c r="H496" s="69">
        <v>572.0</v>
      </c>
      <c r="I496" s="69">
        <v>156.0</v>
      </c>
      <c r="J496" s="69">
        <v>35.0</v>
      </c>
      <c r="K496" s="29">
        <f t="shared" si="13"/>
        <v>173.5</v>
      </c>
      <c r="L496" s="71">
        <f t="shared" si="14"/>
        <v>0.3033</v>
      </c>
      <c r="M496" s="71">
        <f t="shared" si="15"/>
        <v>0.3791</v>
      </c>
      <c r="N496" s="72">
        <f t="shared" si="16"/>
        <v>39.46</v>
      </c>
      <c r="O496" s="8">
        <f t="shared" si="17"/>
        <v>226026.88</v>
      </c>
      <c r="P496" s="73"/>
      <c r="Q496" s="22">
        <v>4131.0</v>
      </c>
      <c r="R496" s="49">
        <v>7.0</v>
      </c>
      <c r="S496" s="74"/>
      <c r="T496" s="75" t="s">
        <v>485</v>
      </c>
      <c r="U496" s="3">
        <f t="shared" ref="U496:W496" si="509">SUMIF($A$13:$A$2340,$Q496,H$13:H$2340)</f>
        <v>427</v>
      </c>
      <c r="V496" s="3">
        <f t="shared" si="509"/>
        <v>427</v>
      </c>
      <c r="W496" s="3">
        <f t="shared" si="509"/>
        <v>0</v>
      </c>
      <c r="X496" s="3">
        <f t="shared" si="19"/>
        <v>1467513.6</v>
      </c>
      <c r="Y496" s="3"/>
      <c r="Z496" s="68">
        <v>196.0</v>
      </c>
      <c r="AA496" s="69">
        <v>1.0</v>
      </c>
      <c r="AB496" s="18" t="s">
        <v>116</v>
      </c>
      <c r="AC496" s="68">
        <v>196.0</v>
      </c>
      <c r="AD496" s="69">
        <v>1.0</v>
      </c>
      <c r="AE496" s="69">
        <v>720.0</v>
      </c>
      <c r="AF496" s="70" t="s">
        <v>1828</v>
      </c>
      <c r="AG496" s="69">
        <v>572.0</v>
      </c>
      <c r="AH496" s="69">
        <v>156.0</v>
      </c>
      <c r="AI496" s="69">
        <v>35.0</v>
      </c>
      <c r="AJ496" s="29">
        <f t="shared" si="20"/>
        <v>173.5</v>
      </c>
      <c r="AK496" s="76">
        <f t="shared" si="21"/>
        <v>0.3033216783</v>
      </c>
      <c r="AL496" s="29">
        <f t="shared" si="22"/>
        <v>173.5</v>
      </c>
      <c r="AM496" s="71">
        <f t="shared" si="23"/>
        <v>0.3033</v>
      </c>
      <c r="AN496" s="71">
        <f t="shared" si="24"/>
        <v>0.3791</v>
      </c>
      <c r="AO496" s="72">
        <f t="shared" si="25"/>
        <v>39.46</v>
      </c>
      <c r="AP496" s="73">
        <f t="shared" si="26"/>
        <v>226026.88</v>
      </c>
      <c r="AQ496" s="3">
        <f t="shared" si="27"/>
        <v>395.1518881</v>
      </c>
      <c r="AR496" s="18"/>
      <c r="AS496" s="18"/>
    </row>
    <row r="497" ht="14.25" customHeight="1">
      <c r="A497" s="68">
        <v>196.0</v>
      </c>
      <c r="B497" s="69">
        <v>1.0</v>
      </c>
      <c r="C497" s="18" t="s">
        <v>116</v>
      </c>
      <c r="D497" s="68">
        <v>196.0</v>
      </c>
      <c r="E497" s="69">
        <v>1.0</v>
      </c>
      <c r="F497" s="69">
        <v>721.0</v>
      </c>
      <c r="G497" s="70" t="s">
        <v>1829</v>
      </c>
      <c r="H497" s="69">
        <v>747.0</v>
      </c>
      <c r="I497" s="69">
        <v>45.0</v>
      </c>
      <c r="J497" s="69">
        <v>17.0</v>
      </c>
      <c r="K497" s="29">
        <f t="shared" si="13"/>
        <v>53.5</v>
      </c>
      <c r="L497" s="71">
        <f t="shared" si="14"/>
        <v>0.0716</v>
      </c>
      <c r="M497" s="71">
        <f t="shared" si="15"/>
        <v>0.0895</v>
      </c>
      <c r="N497" s="72">
        <f t="shared" si="16"/>
        <v>2.87</v>
      </c>
      <c r="O497" s="8">
        <f t="shared" si="17"/>
        <v>16439.36</v>
      </c>
      <c r="P497" s="73"/>
      <c r="Q497" s="22">
        <v>4132.0</v>
      </c>
      <c r="R497" s="49">
        <v>7.0</v>
      </c>
      <c r="S497" s="74"/>
      <c r="T497" s="75" t="s">
        <v>486</v>
      </c>
      <c r="U497" s="3">
        <f t="shared" ref="U497:W497" si="510">SUMIF($A$13:$A$2340,$Q497,H$13:H$2340)</f>
        <v>544</v>
      </c>
      <c r="V497" s="3">
        <f t="shared" si="510"/>
        <v>188</v>
      </c>
      <c r="W497" s="3">
        <f t="shared" si="510"/>
        <v>79</v>
      </c>
      <c r="X497" s="3">
        <f t="shared" si="19"/>
        <v>408750.08</v>
      </c>
      <c r="Y497" s="3"/>
      <c r="Z497" s="68">
        <v>196.0</v>
      </c>
      <c r="AA497" s="69">
        <v>1.0</v>
      </c>
      <c r="AB497" s="18" t="s">
        <v>116</v>
      </c>
      <c r="AC497" s="68">
        <v>196.0</v>
      </c>
      <c r="AD497" s="69">
        <v>1.0</v>
      </c>
      <c r="AE497" s="69">
        <v>721.0</v>
      </c>
      <c r="AF497" s="70" t="s">
        <v>1829</v>
      </c>
      <c r="AG497" s="69">
        <v>747.0</v>
      </c>
      <c r="AH497" s="69">
        <v>45.0</v>
      </c>
      <c r="AI497" s="69">
        <v>17.0</v>
      </c>
      <c r="AJ497" s="29">
        <f t="shared" si="20"/>
        <v>53.5</v>
      </c>
      <c r="AK497" s="76">
        <f t="shared" si="21"/>
        <v>0.07161981258</v>
      </c>
      <c r="AL497" s="29">
        <f t="shared" si="22"/>
        <v>53.5</v>
      </c>
      <c r="AM497" s="71">
        <f t="shared" si="23"/>
        <v>0.0716</v>
      </c>
      <c r="AN497" s="71">
        <f t="shared" si="24"/>
        <v>0.0895</v>
      </c>
      <c r="AO497" s="72">
        <f t="shared" si="25"/>
        <v>2.87</v>
      </c>
      <c r="AP497" s="73">
        <f t="shared" si="26"/>
        <v>16439.36</v>
      </c>
      <c r="AQ497" s="3">
        <f t="shared" si="27"/>
        <v>22.00717537</v>
      </c>
      <c r="AR497" s="18"/>
      <c r="AS497" s="18"/>
    </row>
    <row r="498" ht="14.25" customHeight="1">
      <c r="A498" s="68">
        <v>196.0</v>
      </c>
      <c r="B498" s="69">
        <v>1.0</v>
      </c>
      <c r="C498" s="18" t="s">
        <v>116</v>
      </c>
      <c r="D498" s="68">
        <v>196.0</v>
      </c>
      <c r="E498" s="69">
        <v>1.0</v>
      </c>
      <c r="F498" s="69">
        <v>764.0</v>
      </c>
      <c r="G498" s="70" t="s">
        <v>1830</v>
      </c>
      <c r="H498" s="69">
        <v>689.0</v>
      </c>
      <c r="I498" s="69">
        <v>79.0</v>
      </c>
      <c r="J498" s="69">
        <v>22.0</v>
      </c>
      <c r="K498" s="29">
        <f t="shared" si="13"/>
        <v>90</v>
      </c>
      <c r="L498" s="71">
        <f t="shared" si="14"/>
        <v>0.1306</v>
      </c>
      <c r="M498" s="71">
        <f t="shared" si="15"/>
        <v>0.1633</v>
      </c>
      <c r="N498" s="72">
        <f t="shared" si="16"/>
        <v>8.82</v>
      </c>
      <c r="O498" s="8">
        <f t="shared" si="17"/>
        <v>50520.96</v>
      </c>
      <c r="P498" s="73"/>
      <c r="Q498" s="22">
        <v>4133.0</v>
      </c>
      <c r="R498" s="49">
        <v>7.0</v>
      </c>
      <c r="S498" s="74"/>
      <c r="T498" s="75" t="s">
        <v>1831</v>
      </c>
      <c r="U498" s="3">
        <f t="shared" ref="U498:W498" si="511">SUMIF($A$13:$A$2340,$Q498,H$13:H$2340)</f>
        <v>0</v>
      </c>
      <c r="V498" s="3">
        <f t="shared" si="511"/>
        <v>0</v>
      </c>
      <c r="W498" s="3">
        <f t="shared" si="511"/>
        <v>0</v>
      </c>
      <c r="X498" s="3">
        <f t="shared" si="19"/>
        <v>0</v>
      </c>
      <c r="Y498" s="3"/>
      <c r="Z498" s="68">
        <v>196.0</v>
      </c>
      <c r="AA498" s="69">
        <v>1.0</v>
      </c>
      <c r="AB498" s="18" t="s">
        <v>116</v>
      </c>
      <c r="AC498" s="68">
        <v>196.0</v>
      </c>
      <c r="AD498" s="69">
        <v>1.0</v>
      </c>
      <c r="AE498" s="69">
        <v>764.0</v>
      </c>
      <c r="AF498" s="70" t="s">
        <v>1830</v>
      </c>
      <c r="AG498" s="69">
        <v>689.0</v>
      </c>
      <c r="AH498" s="69">
        <v>79.0</v>
      </c>
      <c r="AI498" s="69">
        <v>22.0</v>
      </c>
      <c r="AJ498" s="29">
        <f t="shared" si="20"/>
        <v>90</v>
      </c>
      <c r="AK498" s="76">
        <f t="shared" si="21"/>
        <v>0.1306240929</v>
      </c>
      <c r="AL498" s="29">
        <f t="shared" si="22"/>
        <v>90</v>
      </c>
      <c r="AM498" s="71">
        <f t="shared" si="23"/>
        <v>0.1306</v>
      </c>
      <c r="AN498" s="71">
        <f t="shared" si="24"/>
        <v>0.1633</v>
      </c>
      <c r="AO498" s="72">
        <f t="shared" si="25"/>
        <v>8.82</v>
      </c>
      <c r="AP498" s="73">
        <f t="shared" si="26"/>
        <v>50520.96</v>
      </c>
      <c r="AQ498" s="3">
        <f t="shared" si="27"/>
        <v>73.3250508</v>
      </c>
      <c r="AR498" s="18"/>
      <c r="AS498" s="18"/>
    </row>
    <row r="499" ht="14.25" customHeight="1">
      <c r="A499" s="68">
        <v>196.0</v>
      </c>
      <c r="B499" s="69">
        <v>1.0</v>
      </c>
      <c r="C499" s="18" t="s">
        <v>116</v>
      </c>
      <c r="D499" s="68">
        <v>196.0</v>
      </c>
      <c r="E499" s="69">
        <v>1.0</v>
      </c>
      <c r="F499" s="69">
        <v>765.0</v>
      </c>
      <c r="G499" s="70" t="s">
        <v>1832</v>
      </c>
      <c r="H499" s="69">
        <v>693.0</v>
      </c>
      <c r="I499" s="69">
        <v>44.0</v>
      </c>
      <c r="J499" s="69">
        <v>15.0</v>
      </c>
      <c r="K499" s="29">
        <f t="shared" si="13"/>
        <v>51.5</v>
      </c>
      <c r="L499" s="71">
        <f t="shared" si="14"/>
        <v>0.0743</v>
      </c>
      <c r="M499" s="71">
        <f t="shared" si="15"/>
        <v>0.0929</v>
      </c>
      <c r="N499" s="72">
        <f t="shared" si="16"/>
        <v>2.87</v>
      </c>
      <c r="O499" s="8">
        <f t="shared" si="17"/>
        <v>16439.36</v>
      </c>
      <c r="P499" s="73"/>
      <c r="Q499" s="22">
        <v>4135.0</v>
      </c>
      <c r="R499" s="49">
        <v>7.0</v>
      </c>
      <c r="S499" s="74"/>
      <c r="T499" s="75" t="s">
        <v>1833</v>
      </c>
      <c r="U499" s="3">
        <f t="shared" ref="U499:W499" si="512">SUMIF($A$13:$A$2340,$Q499,H$13:H$2340)</f>
        <v>420</v>
      </c>
      <c r="V499" s="3">
        <f t="shared" si="512"/>
        <v>413</v>
      </c>
      <c r="W499" s="3">
        <f t="shared" si="512"/>
        <v>2</v>
      </c>
      <c r="X499" s="3">
        <f t="shared" si="19"/>
        <v>1422835.2</v>
      </c>
      <c r="Y499" s="3"/>
      <c r="Z499" s="68">
        <v>196.0</v>
      </c>
      <c r="AA499" s="69">
        <v>1.0</v>
      </c>
      <c r="AB499" s="18" t="s">
        <v>116</v>
      </c>
      <c r="AC499" s="68">
        <v>196.0</v>
      </c>
      <c r="AD499" s="69">
        <v>1.0</v>
      </c>
      <c r="AE499" s="69">
        <v>765.0</v>
      </c>
      <c r="AF499" s="70" t="s">
        <v>1832</v>
      </c>
      <c r="AG499" s="69">
        <v>693.0</v>
      </c>
      <c r="AH499" s="69">
        <v>44.0</v>
      </c>
      <c r="AI499" s="69">
        <v>15.0</v>
      </c>
      <c r="AJ499" s="29">
        <f t="shared" si="20"/>
        <v>51.5</v>
      </c>
      <c r="AK499" s="76">
        <f t="shared" si="21"/>
        <v>0.07431457431</v>
      </c>
      <c r="AL499" s="29">
        <f t="shared" si="22"/>
        <v>51.5</v>
      </c>
      <c r="AM499" s="71">
        <f t="shared" si="23"/>
        <v>0.0743</v>
      </c>
      <c r="AN499" s="71">
        <f t="shared" si="24"/>
        <v>0.0929</v>
      </c>
      <c r="AO499" s="72">
        <f t="shared" si="25"/>
        <v>2.87</v>
      </c>
      <c r="AP499" s="73">
        <f t="shared" si="26"/>
        <v>16439.36</v>
      </c>
      <c r="AQ499" s="3">
        <f t="shared" si="27"/>
        <v>23.7220202</v>
      </c>
      <c r="AR499" s="18"/>
      <c r="AS499" s="18"/>
    </row>
    <row r="500" ht="14.25" customHeight="1">
      <c r="A500" s="68">
        <v>197.0</v>
      </c>
      <c r="B500" s="69">
        <v>1.0</v>
      </c>
      <c r="C500" s="18" t="s">
        <v>117</v>
      </c>
      <c r="D500" s="68">
        <v>197.0</v>
      </c>
      <c r="E500" s="69">
        <v>1.0</v>
      </c>
      <c r="F500" s="69">
        <v>52.0</v>
      </c>
      <c r="G500" s="70" t="s">
        <v>1834</v>
      </c>
      <c r="H500" s="69">
        <v>775.0</v>
      </c>
      <c r="I500" s="69">
        <v>247.0</v>
      </c>
      <c r="J500" s="69">
        <v>58.0</v>
      </c>
      <c r="K500" s="29">
        <f t="shared" si="13"/>
        <v>276</v>
      </c>
      <c r="L500" s="71">
        <f t="shared" si="14"/>
        <v>0.3561</v>
      </c>
      <c r="M500" s="71">
        <f t="shared" si="15"/>
        <v>0.4451</v>
      </c>
      <c r="N500" s="72">
        <f t="shared" si="16"/>
        <v>73.71</v>
      </c>
      <c r="O500" s="8">
        <f t="shared" si="17"/>
        <v>422210.88</v>
      </c>
      <c r="P500" s="73"/>
      <c r="Q500" s="22">
        <v>4136.0</v>
      </c>
      <c r="R500" s="49">
        <v>7.0</v>
      </c>
      <c r="S500" s="74"/>
      <c r="T500" s="75" t="s">
        <v>1835</v>
      </c>
      <c r="U500" s="3">
        <f t="shared" ref="U500:W500" si="513">SUMIF($A$13:$A$2340,$Q500,H$13:H$2340)</f>
        <v>0</v>
      </c>
      <c r="V500" s="3">
        <f t="shared" si="513"/>
        <v>0</v>
      </c>
      <c r="W500" s="3">
        <f t="shared" si="513"/>
        <v>0</v>
      </c>
      <c r="X500" s="3">
        <f t="shared" si="19"/>
        <v>0</v>
      </c>
      <c r="Y500" s="3"/>
      <c r="Z500" s="68">
        <v>197.0</v>
      </c>
      <c r="AA500" s="69">
        <v>1.0</v>
      </c>
      <c r="AB500" s="18" t="s">
        <v>117</v>
      </c>
      <c r="AC500" s="68">
        <v>197.0</v>
      </c>
      <c r="AD500" s="69">
        <v>1.0</v>
      </c>
      <c r="AE500" s="69">
        <v>52.0</v>
      </c>
      <c r="AF500" s="70" t="s">
        <v>1834</v>
      </c>
      <c r="AG500" s="69">
        <v>775.0</v>
      </c>
      <c r="AH500" s="69">
        <v>247.0</v>
      </c>
      <c r="AI500" s="69">
        <v>58.0</v>
      </c>
      <c r="AJ500" s="29">
        <f t="shared" si="20"/>
        <v>276</v>
      </c>
      <c r="AK500" s="76">
        <f t="shared" si="21"/>
        <v>0.3561290323</v>
      </c>
      <c r="AL500" s="29">
        <f t="shared" si="22"/>
        <v>276</v>
      </c>
      <c r="AM500" s="71">
        <f t="shared" si="23"/>
        <v>0.3561</v>
      </c>
      <c r="AN500" s="71">
        <f t="shared" si="24"/>
        <v>0.4451</v>
      </c>
      <c r="AO500" s="72">
        <f t="shared" si="25"/>
        <v>73.71</v>
      </c>
      <c r="AP500" s="73">
        <f t="shared" si="26"/>
        <v>422210.88</v>
      </c>
      <c r="AQ500" s="3">
        <f t="shared" si="27"/>
        <v>544.7882323</v>
      </c>
      <c r="AR500" s="18"/>
      <c r="AS500" s="18"/>
    </row>
    <row r="501" ht="14.25" customHeight="1">
      <c r="A501" s="68">
        <v>197.0</v>
      </c>
      <c r="B501" s="69">
        <v>1.0</v>
      </c>
      <c r="C501" s="18" t="s">
        <v>117</v>
      </c>
      <c r="D501" s="68">
        <v>197.0</v>
      </c>
      <c r="E501" s="69">
        <v>1.0</v>
      </c>
      <c r="F501" s="69">
        <v>53.0</v>
      </c>
      <c r="G501" s="70" t="s">
        <v>1836</v>
      </c>
      <c r="H501" s="69">
        <v>1444.0</v>
      </c>
      <c r="I501" s="69">
        <v>413.0</v>
      </c>
      <c r="J501" s="69">
        <v>130.0</v>
      </c>
      <c r="K501" s="29">
        <f t="shared" si="13"/>
        <v>478</v>
      </c>
      <c r="L501" s="71">
        <f t="shared" si="14"/>
        <v>0.331</v>
      </c>
      <c r="M501" s="71">
        <f t="shared" si="15"/>
        <v>0.4138</v>
      </c>
      <c r="N501" s="72">
        <f t="shared" si="16"/>
        <v>118.68</v>
      </c>
      <c r="O501" s="8">
        <f t="shared" si="17"/>
        <v>679799.04</v>
      </c>
      <c r="P501" s="73"/>
      <c r="Q501" s="22">
        <v>4137.0</v>
      </c>
      <c r="R501" s="49">
        <v>7.0</v>
      </c>
      <c r="S501" s="74"/>
      <c r="T501" s="75" t="s">
        <v>1837</v>
      </c>
      <c r="U501" s="3">
        <f t="shared" ref="U501:W501" si="514">SUMIF($A$13:$A$2340,$Q501,H$13:H$2340)</f>
        <v>140</v>
      </c>
      <c r="V501" s="3">
        <f t="shared" si="514"/>
        <v>9</v>
      </c>
      <c r="W501" s="3">
        <f t="shared" si="514"/>
        <v>10</v>
      </c>
      <c r="X501" s="3">
        <f t="shared" si="19"/>
        <v>6014.4</v>
      </c>
      <c r="Y501" s="3"/>
      <c r="Z501" s="68">
        <v>197.0</v>
      </c>
      <c r="AA501" s="69">
        <v>1.0</v>
      </c>
      <c r="AB501" s="18" t="s">
        <v>117</v>
      </c>
      <c r="AC501" s="68">
        <v>197.0</v>
      </c>
      <c r="AD501" s="69">
        <v>1.0</v>
      </c>
      <c r="AE501" s="69">
        <v>53.0</v>
      </c>
      <c r="AF501" s="70" t="s">
        <v>1836</v>
      </c>
      <c r="AG501" s="69">
        <v>1444.0</v>
      </c>
      <c r="AH501" s="69">
        <v>413.0</v>
      </c>
      <c r="AI501" s="69">
        <v>130.0</v>
      </c>
      <c r="AJ501" s="29">
        <f t="shared" si="20"/>
        <v>478</v>
      </c>
      <c r="AK501" s="76">
        <f t="shared" si="21"/>
        <v>0.3310249307</v>
      </c>
      <c r="AL501" s="29">
        <f t="shared" si="22"/>
        <v>478</v>
      </c>
      <c r="AM501" s="71">
        <f t="shared" si="23"/>
        <v>0.331</v>
      </c>
      <c r="AN501" s="71">
        <f t="shared" si="24"/>
        <v>0.4138</v>
      </c>
      <c r="AO501" s="72">
        <f t="shared" si="25"/>
        <v>118.68</v>
      </c>
      <c r="AP501" s="73">
        <f t="shared" si="26"/>
        <v>679799.04</v>
      </c>
      <c r="AQ501" s="3">
        <f t="shared" si="27"/>
        <v>470.7749584</v>
      </c>
      <c r="AR501" s="18"/>
      <c r="AS501" s="18"/>
    </row>
    <row r="502" ht="14.25" customHeight="1">
      <c r="A502" s="68">
        <v>197.0</v>
      </c>
      <c r="B502" s="69">
        <v>1.0</v>
      </c>
      <c r="C502" s="18" t="s">
        <v>117</v>
      </c>
      <c r="D502" s="68">
        <v>197.0</v>
      </c>
      <c r="E502" s="69">
        <v>1.0</v>
      </c>
      <c r="F502" s="69">
        <v>54.0</v>
      </c>
      <c r="G502" s="70" t="s">
        <v>1838</v>
      </c>
      <c r="H502" s="69">
        <v>798.0</v>
      </c>
      <c r="I502" s="69">
        <v>286.0</v>
      </c>
      <c r="J502" s="69">
        <v>100.0</v>
      </c>
      <c r="K502" s="29">
        <f t="shared" si="13"/>
        <v>336</v>
      </c>
      <c r="L502" s="71">
        <f t="shared" si="14"/>
        <v>0.4211</v>
      </c>
      <c r="M502" s="71">
        <f t="shared" si="15"/>
        <v>0.5264</v>
      </c>
      <c r="N502" s="72">
        <f t="shared" si="16"/>
        <v>106.12</v>
      </c>
      <c r="O502" s="8">
        <f t="shared" si="17"/>
        <v>607855.36</v>
      </c>
      <c r="P502" s="73"/>
      <c r="Q502" s="22">
        <v>4138.0</v>
      </c>
      <c r="R502" s="49">
        <v>7.0</v>
      </c>
      <c r="S502" s="74"/>
      <c r="T502" s="75" t="s">
        <v>1839</v>
      </c>
      <c r="U502" s="3">
        <f t="shared" ref="U502:W502" si="515">SUMIF($A$13:$A$2340,$Q502,H$13:H$2340)</f>
        <v>0</v>
      </c>
      <c r="V502" s="3">
        <f t="shared" si="515"/>
        <v>0</v>
      </c>
      <c r="W502" s="3">
        <f t="shared" si="515"/>
        <v>0</v>
      </c>
      <c r="X502" s="3">
        <f t="shared" si="19"/>
        <v>0</v>
      </c>
      <c r="Y502" s="3"/>
      <c r="Z502" s="68">
        <v>197.0</v>
      </c>
      <c r="AA502" s="69">
        <v>1.0</v>
      </c>
      <c r="AB502" s="18" t="s">
        <v>117</v>
      </c>
      <c r="AC502" s="68">
        <v>197.0</v>
      </c>
      <c r="AD502" s="69">
        <v>1.0</v>
      </c>
      <c r="AE502" s="69">
        <v>54.0</v>
      </c>
      <c r="AF502" s="70" t="s">
        <v>1838</v>
      </c>
      <c r="AG502" s="69">
        <v>798.0</v>
      </c>
      <c r="AH502" s="69">
        <v>286.0</v>
      </c>
      <c r="AI502" s="69">
        <v>100.0</v>
      </c>
      <c r="AJ502" s="29">
        <f t="shared" si="20"/>
        <v>336</v>
      </c>
      <c r="AK502" s="76">
        <f t="shared" si="21"/>
        <v>0.4210526316</v>
      </c>
      <c r="AL502" s="29">
        <f t="shared" si="22"/>
        <v>336</v>
      </c>
      <c r="AM502" s="71">
        <f t="shared" si="23"/>
        <v>0.4211</v>
      </c>
      <c r="AN502" s="71">
        <f t="shared" si="24"/>
        <v>0.5264</v>
      </c>
      <c r="AO502" s="72">
        <f t="shared" si="25"/>
        <v>106.12</v>
      </c>
      <c r="AP502" s="73">
        <f t="shared" si="26"/>
        <v>607855.36</v>
      </c>
      <c r="AQ502" s="3">
        <f t="shared" si="27"/>
        <v>761.7235088</v>
      </c>
      <c r="AR502" s="18"/>
      <c r="AS502" s="18"/>
    </row>
    <row r="503" ht="14.25" customHeight="1">
      <c r="A503" s="68">
        <v>197.0</v>
      </c>
      <c r="B503" s="69">
        <v>1.0</v>
      </c>
      <c r="C503" s="18" t="s">
        <v>117</v>
      </c>
      <c r="D503" s="68">
        <v>197.0</v>
      </c>
      <c r="E503" s="69">
        <v>1.0</v>
      </c>
      <c r="F503" s="69">
        <v>815.0</v>
      </c>
      <c r="G503" s="70" t="s">
        <v>1840</v>
      </c>
      <c r="H503" s="69">
        <v>367.0</v>
      </c>
      <c r="I503" s="69">
        <v>161.0</v>
      </c>
      <c r="J503" s="69">
        <v>51.0</v>
      </c>
      <c r="K503" s="29">
        <f t="shared" si="13"/>
        <v>186.5</v>
      </c>
      <c r="L503" s="71">
        <f t="shared" si="14"/>
        <v>0.5082</v>
      </c>
      <c r="M503" s="71">
        <f t="shared" si="15"/>
        <v>0.6353</v>
      </c>
      <c r="N503" s="72">
        <f t="shared" si="16"/>
        <v>71.09</v>
      </c>
      <c r="O503" s="8">
        <f t="shared" si="17"/>
        <v>407203.52</v>
      </c>
      <c r="P503" s="73"/>
      <c r="Q503" s="22">
        <v>4139.0</v>
      </c>
      <c r="R503" s="49">
        <v>7.0</v>
      </c>
      <c r="S503" s="74"/>
      <c r="T503" s="75" t="s">
        <v>489</v>
      </c>
      <c r="U503" s="3">
        <f t="shared" ref="U503:W503" si="516">SUMIF($A$13:$A$2340,$Q503,H$13:H$2340)</f>
        <v>143</v>
      </c>
      <c r="V503" s="3">
        <f t="shared" si="516"/>
        <v>143</v>
      </c>
      <c r="W503" s="3">
        <f t="shared" si="516"/>
        <v>0</v>
      </c>
      <c r="X503" s="3">
        <f t="shared" si="19"/>
        <v>491462.4</v>
      </c>
      <c r="Y503" s="3"/>
      <c r="Z503" s="68">
        <v>197.0</v>
      </c>
      <c r="AA503" s="69">
        <v>1.0</v>
      </c>
      <c r="AB503" s="18" t="s">
        <v>117</v>
      </c>
      <c r="AC503" s="68">
        <v>197.0</v>
      </c>
      <c r="AD503" s="69">
        <v>1.0</v>
      </c>
      <c r="AE503" s="69">
        <v>815.0</v>
      </c>
      <c r="AF503" s="70" t="s">
        <v>1840</v>
      </c>
      <c r="AG503" s="69">
        <v>367.0</v>
      </c>
      <c r="AH503" s="69">
        <v>161.0</v>
      </c>
      <c r="AI503" s="69">
        <v>51.0</v>
      </c>
      <c r="AJ503" s="29">
        <f t="shared" si="20"/>
        <v>186.5</v>
      </c>
      <c r="AK503" s="76">
        <f t="shared" si="21"/>
        <v>0.5081743869</v>
      </c>
      <c r="AL503" s="29">
        <f t="shared" si="22"/>
        <v>186.5</v>
      </c>
      <c r="AM503" s="71">
        <f t="shared" si="23"/>
        <v>0.5082</v>
      </c>
      <c r="AN503" s="71">
        <f t="shared" si="24"/>
        <v>0.6353</v>
      </c>
      <c r="AO503" s="72">
        <f t="shared" si="25"/>
        <v>71.09</v>
      </c>
      <c r="AP503" s="73">
        <f t="shared" si="26"/>
        <v>407203.52</v>
      </c>
      <c r="AQ503" s="3">
        <f t="shared" si="27"/>
        <v>1109.546376</v>
      </c>
      <c r="AR503" s="18"/>
      <c r="AS503" s="18"/>
    </row>
    <row r="504" ht="14.25" customHeight="1">
      <c r="A504" s="68">
        <v>197.0</v>
      </c>
      <c r="B504" s="69">
        <v>1.0</v>
      </c>
      <c r="C504" s="18" t="s">
        <v>117</v>
      </c>
      <c r="D504" s="68">
        <v>197.0</v>
      </c>
      <c r="E504" s="69">
        <v>1.0</v>
      </c>
      <c r="F504" s="69">
        <v>816.0</v>
      </c>
      <c r="G504" s="70" t="s">
        <v>1841</v>
      </c>
      <c r="H504" s="69">
        <v>397.0</v>
      </c>
      <c r="I504" s="69">
        <v>40.0</v>
      </c>
      <c r="J504" s="69">
        <v>5.0</v>
      </c>
      <c r="K504" s="29">
        <f t="shared" si="13"/>
        <v>42.5</v>
      </c>
      <c r="L504" s="71">
        <f t="shared" si="14"/>
        <v>0.1071</v>
      </c>
      <c r="M504" s="71">
        <f t="shared" si="15"/>
        <v>0.1339</v>
      </c>
      <c r="N504" s="72">
        <f t="shared" si="16"/>
        <v>3.41</v>
      </c>
      <c r="O504" s="8">
        <f t="shared" si="17"/>
        <v>19532.48</v>
      </c>
      <c r="P504" s="73"/>
      <c r="Q504" s="22">
        <v>4140.0</v>
      </c>
      <c r="R504" s="49">
        <v>7.0</v>
      </c>
      <c r="S504" s="74"/>
      <c r="T504" s="75" t="s">
        <v>490</v>
      </c>
      <c r="U504" s="3">
        <f t="shared" ref="U504:W504" si="517">SUMIF($A$13:$A$2340,$Q504,H$13:H$2340)</f>
        <v>852</v>
      </c>
      <c r="V504" s="3">
        <f t="shared" si="517"/>
        <v>50</v>
      </c>
      <c r="W504" s="3">
        <f t="shared" si="517"/>
        <v>20</v>
      </c>
      <c r="X504" s="3">
        <f t="shared" si="19"/>
        <v>18157.76</v>
      </c>
      <c r="Y504" s="3"/>
      <c r="Z504" s="68">
        <v>197.0</v>
      </c>
      <c r="AA504" s="69">
        <v>1.0</v>
      </c>
      <c r="AB504" s="18" t="s">
        <v>117</v>
      </c>
      <c r="AC504" s="68">
        <v>197.0</v>
      </c>
      <c r="AD504" s="69">
        <v>1.0</v>
      </c>
      <c r="AE504" s="69">
        <v>816.0</v>
      </c>
      <c r="AF504" s="70" t="s">
        <v>1841</v>
      </c>
      <c r="AG504" s="69">
        <v>397.0</v>
      </c>
      <c r="AH504" s="69">
        <v>40.0</v>
      </c>
      <c r="AI504" s="69">
        <v>5.0</v>
      </c>
      <c r="AJ504" s="29">
        <f t="shared" si="20"/>
        <v>42.5</v>
      </c>
      <c r="AK504" s="76">
        <f t="shared" si="21"/>
        <v>0.1070528967</v>
      </c>
      <c r="AL504" s="29">
        <f t="shared" si="22"/>
        <v>42.5</v>
      </c>
      <c r="AM504" s="71">
        <f t="shared" si="23"/>
        <v>0.1071</v>
      </c>
      <c r="AN504" s="71">
        <f t="shared" si="24"/>
        <v>0.1339</v>
      </c>
      <c r="AO504" s="72">
        <f t="shared" si="25"/>
        <v>3.41</v>
      </c>
      <c r="AP504" s="73">
        <f t="shared" si="26"/>
        <v>19532.48</v>
      </c>
      <c r="AQ504" s="3">
        <f t="shared" si="27"/>
        <v>49.20020151</v>
      </c>
      <c r="AR504" s="18"/>
      <c r="AS504" s="18"/>
    </row>
    <row r="505" ht="14.25" customHeight="1">
      <c r="A505" s="68">
        <v>197.0</v>
      </c>
      <c r="B505" s="69">
        <v>1.0</v>
      </c>
      <c r="C505" s="18" t="s">
        <v>117</v>
      </c>
      <c r="D505" s="68">
        <v>197.0</v>
      </c>
      <c r="E505" s="69">
        <v>1.0</v>
      </c>
      <c r="F505" s="69">
        <v>817.0</v>
      </c>
      <c r="G505" s="70" t="s">
        <v>1842</v>
      </c>
      <c r="H505" s="69">
        <v>397.0</v>
      </c>
      <c r="I505" s="69">
        <v>198.0</v>
      </c>
      <c r="J505" s="69">
        <v>41.0</v>
      </c>
      <c r="K505" s="29">
        <f t="shared" si="13"/>
        <v>218.5</v>
      </c>
      <c r="L505" s="71">
        <f t="shared" si="14"/>
        <v>0.5504</v>
      </c>
      <c r="M505" s="71">
        <f t="shared" si="15"/>
        <v>0.688</v>
      </c>
      <c r="N505" s="72">
        <f t="shared" si="16"/>
        <v>90.2</v>
      </c>
      <c r="O505" s="8">
        <f t="shared" si="17"/>
        <v>516665.6</v>
      </c>
      <c r="P505" s="73"/>
      <c r="Q505" s="22">
        <v>4141.0</v>
      </c>
      <c r="R505" s="49">
        <v>7.0</v>
      </c>
      <c r="S505" s="74"/>
      <c r="T505" s="75" t="s">
        <v>1843</v>
      </c>
      <c r="U505" s="3">
        <f t="shared" ref="U505:W505" si="518">SUMIF($A$13:$A$2340,$Q505,H$13:H$2340)</f>
        <v>0</v>
      </c>
      <c r="V505" s="3">
        <f t="shared" si="518"/>
        <v>0</v>
      </c>
      <c r="W505" s="3">
        <f t="shared" si="518"/>
        <v>0</v>
      </c>
      <c r="X505" s="3">
        <f t="shared" si="19"/>
        <v>0</v>
      </c>
      <c r="Y505" s="3"/>
      <c r="Z505" s="68">
        <v>197.0</v>
      </c>
      <c r="AA505" s="69">
        <v>1.0</v>
      </c>
      <c r="AB505" s="18" t="s">
        <v>117</v>
      </c>
      <c r="AC505" s="68">
        <v>197.0</v>
      </c>
      <c r="AD505" s="69">
        <v>1.0</v>
      </c>
      <c r="AE505" s="69">
        <v>817.0</v>
      </c>
      <c r="AF505" s="70" t="s">
        <v>1842</v>
      </c>
      <c r="AG505" s="69">
        <v>397.0</v>
      </c>
      <c r="AH505" s="69">
        <v>198.0</v>
      </c>
      <c r="AI505" s="69">
        <v>41.0</v>
      </c>
      <c r="AJ505" s="29">
        <f t="shared" si="20"/>
        <v>218.5</v>
      </c>
      <c r="AK505" s="76">
        <f t="shared" si="21"/>
        <v>0.5503778338</v>
      </c>
      <c r="AL505" s="29">
        <f t="shared" si="22"/>
        <v>218.5</v>
      </c>
      <c r="AM505" s="71">
        <f t="shared" si="23"/>
        <v>0.5504</v>
      </c>
      <c r="AN505" s="71">
        <f t="shared" si="24"/>
        <v>0.688</v>
      </c>
      <c r="AO505" s="72">
        <f t="shared" si="25"/>
        <v>90.2</v>
      </c>
      <c r="AP505" s="73">
        <f t="shared" si="26"/>
        <v>516665.6</v>
      </c>
      <c r="AQ505" s="3">
        <f t="shared" si="27"/>
        <v>1301.424685</v>
      </c>
      <c r="AR505" s="18"/>
      <c r="AS505" s="18"/>
    </row>
    <row r="506" ht="14.25" customHeight="1">
      <c r="A506" s="68">
        <v>197.0</v>
      </c>
      <c r="B506" s="69">
        <v>1.0</v>
      </c>
      <c r="C506" s="18" t="s">
        <v>117</v>
      </c>
      <c r="D506" s="68">
        <v>197.0</v>
      </c>
      <c r="E506" s="69">
        <v>1.0</v>
      </c>
      <c r="F506" s="69">
        <v>819.0</v>
      </c>
      <c r="G506" s="70" t="s">
        <v>1844</v>
      </c>
      <c r="H506" s="69">
        <v>365.0</v>
      </c>
      <c r="I506" s="69">
        <v>58.0</v>
      </c>
      <c r="J506" s="69">
        <v>10.0</v>
      </c>
      <c r="K506" s="29">
        <f t="shared" si="13"/>
        <v>63</v>
      </c>
      <c r="L506" s="71">
        <f t="shared" si="14"/>
        <v>0.1726</v>
      </c>
      <c r="M506" s="71">
        <f t="shared" si="15"/>
        <v>0.2158</v>
      </c>
      <c r="N506" s="72">
        <f t="shared" si="16"/>
        <v>8.16</v>
      </c>
      <c r="O506" s="8">
        <f t="shared" si="17"/>
        <v>46740.48</v>
      </c>
      <c r="P506" s="73"/>
      <c r="Q506" s="22">
        <v>4142.0</v>
      </c>
      <c r="R506" s="49">
        <v>7.0</v>
      </c>
      <c r="S506" s="74"/>
      <c r="T506" s="75" t="s">
        <v>491</v>
      </c>
      <c r="U506" s="3">
        <f t="shared" ref="U506:W506" si="519">SUMIF($A$13:$A$2340,$Q506,H$13:H$2340)</f>
        <v>461</v>
      </c>
      <c r="V506" s="3">
        <f t="shared" si="519"/>
        <v>283</v>
      </c>
      <c r="W506" s="3">
        <f t="shared" si="519"/>
        <v>0</v>
      </c>
      <c r="X506" s="3">
        <f t="shared" si="19"/>
        <v>746358.4</v>
      </c>
      <c r="Y506" s="3"/>
      <c r="Z506" s="68">
        <v>197.0</v>
      </c>
      <c r="AA506" s="69">
        <v>1.0</v>
      </c>
      <c r="AB506" s="18" t="s">
        <v>117</v>
      </c>
      <c r="AC506" s="68">
        <v>197.0</v>
      </c>
      <c r="AD506" s="69">
        <v>1.0</v>
      </c>
      <c r="AE506" s="69">
        <v>819.0</v>
      </c>
      <c r="AF506" s="70" t="s">
        <v>1844</v>
      </c>
      <c r="AG506" s="69">
        <v>365.0</v>
      </c>
      <c r="AH506" s="69">
        <v>58.0</v>
      </c>
      <c r="AI506" s="69">
        <v>10.0</v>
      </c>
      <c r="AJ506" s="29">
        <f t="shared" si="20"/>
        <v>63</v>
      </c>
      <c r="AK506" s="76">
        <f t="shared" si="21"/>
        <v>0.1726027397</v>
      </c>
      <c r="AL506" s="29">
        <f t="shared" si="22"/>
        <v>63</v>
      </c>
      <c r="AM506" s="71">
        <f t="shared" si="23"/>
        <v>0.1726</v>
      </c>
      <c r="AN506" s="71">
        <f t="shared" si="24"/>
        <v>0.2158</v>
      </c>
      <c r="AO506" s="72">
        <f t="shared" si="25"/>
        <v>8.16</v>
      </c>
      <c r="AP506" s="73">
        <f t="shared" si="26"/>
        <v>46740.48</v>
      </c>
      <c r="AQ506" s="3">
        <f t="shared" si="27"/>
        <v>128.0561096</v>
      </c>
      <c r="AR506" s="18"/>
      <c r="AS506" s="18"/>
    </row>
    <row r="507" ht="14.25" customHeight="1">
      <c r="A507" s="68">
        <v>197.0</v>
      </c>
      <c r="B507" s="69">
        <v>1.0</v>
      </c>
      <c r="C507" s="18" t="s">
        <v>117</v>
      </c>
      <c r="D507" s="68">
        <v>197.0</v>
      </c>
      <c r="E507" s="69">
        <v>1.0</v>
      </c>
      <c r="F507" s="69">
        <v>820.0</v>
      </c>
      <c r="G507" s="70" t="s">
        <v>1845</v>
      </c>
      <c r="H507" s="69">
        <v>399.0</v>
      </c>
      <c r="I507" s="69">
        <v>126.0</v>
      </c>
      <c r="J507" s="69">
        <v>25.0</v>
      </c>
      <c r="K507" s="29">
        <f t="shared" si="13"/>
        <v>138.5</v>
      </c>
      <c r="L507" s="71">
        <f t="shared" si="14"/>
        <v>0.3471</v>
      </c>
      <c r="M507" s="71">
        <f t="shared" si="15"/>
        <v>0.4339</v>
      </c>
      <c r="N507" s="72">
        <f t="shared" si="16"/>
        <v>36.06</v>
      </c>
      <c r="O507" s="8">
        <f t="shared" si="17"/>
        <v>206551.68</v>
      </c>
      <c r="P507" s="73"/>
      <c r="Q507" s="22">
        <v>4143.0</v>
      </c>
      <c r="R507" s="49">
        <v>7.0</v>
      </c>
      <c r="S507" s="74"/>
      <c r="T507" s="75" t="s">
        <v>492</v>
      </c>
      <c r="U507" s="3">
        <f t="shared" ref="U507:W507" si="520">SUMIF($A$13:$A$2340,$Q507,H$13:H$2340)</f>
        <v>789</v>
      </c>
      <c r="V507" s="3">
        <f t="shared" si="520"/>
        <v>435</v>
      </c>
      <c r="W507" s="3">
        <f t="shared" si="520"/>
        <v>115</v>
      </c>
      <c r="X507" s="3">
        <f t="shared" si="19"/>
        <v>1320762.24</v>
      </c>
      <c r="Y507" s="3"/>
      <c r="Z507" s="68">
        <v>197.0</v>
      </c>
      <c r="AA507" s="69">
        <v>1.0</v>
      </c>
      <c r="AB507" s="18" t="s">
        <v>117</v>
      </c>
      <c r="AC507" s="68">
        <v>197.0</v>
      </c>
      <c r="AD507" s="69">
        <v>1.0</v>
      </c>
      <c r="AE507" s="69">
        <v>820.0</v>
      </c>
      <c r="AF507" s="70" t="s">
        <v>1845</v>
      </c>
      <c r="AG507" s="69">
        <v>399.0</v>
      </c>
      <c r="AH507" s="69">
        <v>126.0</v>
      </c>
      <c r="AI507" s="69">
        <v>25.0</v>
      </c>
      <c r="AJ507" s="29">
        <f t="shared" si="20"/>
        <v>138.5</v>
      </c>
      <c r="AK507" s="76">
        <f t="shared" si="21"/>
        <v>0.3471177945</v>
      </c>
      <c r="AL507" s="29">
        <f t="shared" si="22"/>
        <v>138.5</v>
      </c>
      <c r="AM507" s="71">
        <f t="shared" si="23"/>
        <v>0.3471</v>
      </c>
      <c r="AN507" s="71">
        <f t="shared" si="24"/>
        <v>0.4339</v>
      </c>
      <c r="AO507" s="72">
        <f t="shared" si="25"/>
        <v>36.06</v>
      </c>
      <c r="AP507" s="73">
        <f t="shared" si="26"/>
        <v>206551.68</v>
      </c>
      <c r="AQ507" s="3">
        <f t="shared" si="27"/>
        <v>517.6733835</v>
      </c>
      <c r="AR507" s="18"/>
      <c r="AS507" s="18"/>
    </row>
    <row r="508" ht="14.25" customHeight="1">
      <c r="A508" s="68">
        <v>197.0</v>
      </c>
      <c r="B508" s="69">
        <v>1.0</v>
      </c>
      <c r="C508" s="18" t="s">
        <v>117</v>
      </c>
      <c r="D508" s="68">
        <v>197.0</v>
      </c>
      <c r="E508" s="69">
        <v>1.0</v>
      </c>
      <c r="F508" s="69">
        <v>821.0</v>
      </c>
      <c r="G508" s="70" t="s">
        <v>1846</v>
      </c>
      <c r="H508" s="69">
        <v>166.0</v>
      </c>
      <c r="I508" s="69">
        <v>1.0</v>
      </c>
      <c r="J508" s="69">
        <v>0.0</v>
      </c>
      <c r="K508" s="29">
        <f t="shared" si="13"/>
        <v>1</v>
      </c>
      <c r="L508" s="71">
        <f t="shared" si="14"/>
        <v>0.006</v>
      </c>
      <c r="M508" s="71">
        <f t="shared" si="15"/>
        <v>0.0075</v>
      </c>
      <c r="N508" s="72">
        <f t="shared" si="16"/>
        <v>0</v>
      </c>
      <c r="O508" s="8">
        <f t="shared" si="17"/>
        <v>0</v>
      </c>
      <c r="P508" s="73"/>
      <c r="Q508" s="22">
        <v>4144.0</v>
      </c>
      <c r="R508" s="49">
        <v>7.0</v>
      </c>
      <c r="S508" s="74"/>
      <c r="T508" s="75" t="s">
        <v>493</v>
      </c>
      <c r="U508" s="3">
        <f t="shared" ref="U508:W508" si="521">SUMIF($A$13:$A$2340,$Q508,H$13:H$2340)</f>
        <v>50</v>
      </c>
      <c r="V508" s="3">
        <f t="shared" si="521"/>
        <v>4</v>
      </c>
      <c r="W508" s="3">
        <f t="shared" si="521"/>
        <v>3</v>
      </c>
      <c r="X508" s="3">
        <f t="shared" si="19"/>
        <v>2577.6</v>
      </c>
      <c r="Y508" s="3"/>
      <c r="Z508" s="68">
        <v>197.0</v>
      </c>
      <c r="AA508" s="69">
        <v>1.0</v>
      </c>
      <c r="AB508" s="18" t="s">
        <v>117</v>
      </c>
      <c r="AC508" s="68">
        <v>197.0</v>
      </c>
      <c r="AD508" s="69">
        <v>1.0</v>
      </c>
      <c r="AE508" s="69">
        <v>821.0</v>
      </c>
      <c r="AF508" s="70" t="s">
        <v>1846</v>
      </c>
      <c r="AG508" s="69">
        <v>166.0</v>
      </c>
      <c r="AH508" s="69">
        <v>1.0</v>
      </c>
      <c r="AI508" s="69">
        <v>0.0</v>
      </c>
      <c r="AJ508" s="29">
        <f t="shared" si="20"/>
        <v>1</v>
      </c>
      <c r="AK508" s="76">
        <f t="shared" si="21"/>
        <v>0.006024096386</v>
      </c>
      <c r="AL508" s="29">
        <f t="shared" si="22"/>
        <v>1</v>
      </c>
      <c r="AM508" s="71">
        <f t="shared" si="23"/>
        <v>0.006</v>
      </c>
      <c r="AN508" s="71">
        <f t="shared" si="24"/>
        <v>0.0075</v>
      </c>
      <c r="AO508" s="72">
        <f t="shared" si="25"/>
        <v>0</v>
      </c>
      <c r="AP508" s="73">
        <f t="shared" si="26"/>
        <v>0</v>
      </c>
      <c r="AQ508" s="3">
        <f t="shared" si="27"/>
        <v>0</v>
      </c>
      <c r="AR508" s="18"/>
      <c r="AS508" s="18"/>
    </row>
    <row r="509" ht="14.25" customHeight="1">
      <c r="A509" s="68">
        <v>197.0</v>
      </c>
      <c r="B509" s="69">
        <v>1.0</v>
      </c>
      <c r="C509" s="18" t="s">
        <v>117</v>
      </c>
      <c r="D509" s="68">
        <v>197.0</v>
      </c>
      <c r="E509" s="69">
        <v>1.0</v>
      </c>
      <c r="F509" s="69">
        <v>823.0</v>
      </c>
      <c r="G509" s="70" t="s">
        <v>1847</v>
      </c>
      <c r="H509" s="69">
        <v>29.0</v>
      </c>
      <c r="I509" s="69">
        <v>9.0</v>
      </c>
      <c r="J509" s="69">
        <v>0.0</v>
      </c>
      <c r="K509" s="29">
        <f t="shared" si="13"/>
        <v>9</v>
      </c>
      <c r="L509" s="71">
        <f t="shared" si="14"/>
        <v>0.3103</v>
      </c>
      <c r="M509" s="71">
        <f t="shared" si="15"/>
        <v>0.3879</v>
      </c>
      <c r="N509" s="72">
        <f t="shared" si="16"/>
        <v>2.09</v>
      </c>
      <c r="O509" s="8">
        <f t="shared" si="17"/>
        <v>11971.52</v>
      </c>
      <c r="P509" s="73"/>
      <c r="Q509" s="22">
        <v>4145.0</v>
      </c>
      <c r="R509" s="49">
        <v>7.0</v>
      </c>
      <c r="S509" s="74"/>
      <c r="T509" s="75" t="s">
        <v>494</v>
      </c>
      <c r="U509" s="3">
        <f t="shared" ref="U509:W509" si="522">SUMIF($A$13:$A$2340,$Q509,H$13:H$2340)</f>
        <v>43</v>
      </c>
      <c r="V509" s="3">
        <f t="shared" si="522"/>
        <v>9</v>
      </c>
      <c r="W509" s="3">
        <f t="shared" si="522"/>
        <v>2</v>
      </c>
      <c r="X509" s="3">
        <f t="shared" si="19"/>
        <v>9966.72</v>
      </c>
      <c r="Y509" s="3"/>
      <c r="Z509" s="68">
        <v>197.0</v>
      </c>
      <c r="AA509" s="69">
        <v>1.0</v>
      </c>
      <c r="AB509" s="18" t="s">
        <v>117</v>
      </c>
      <c r="AC509" s="68">
        <v>197.0</v>
      </c>
      <c r="AD509" s="69">
        <v>1.0</v>
      </c>
      <c r="AE509" s="69">
        <v>823.0</v>
      </c>
      <c r="AF509" s="70" t="s">
        <v>1847</v>
      </c>
      <c r="AG509" s="69">
        <v>29.0</v>
      </c>
      <c r="AH509" s="69">
        <v>9.0</v>
      </c>
      <c r="AI509" s="69">
        <v>0.0</v>
      </c>
      <c r="AJ509" s="29">
        <f t="shared" si="20"/>
        <v>9</v>
      </c>
      <c r="AK509" s="76">
        <f t="shared" si="21"/>
        <v>0.3103448276</v>
      </c>
      <c r="AL509" s="29">
        <f t="shared" si="22"/>
        <v>9</v>
      </c>
      <c r="AM509" s="71">
        <f t="shared" si="23"/>
        <v>0.3103</v>
      </c>
      <c r="AN509" s="71">
        <f t="shared" si="24"/>
        <v>0.3879</v>
      </c>
      <c r="AO509" s="72">
        <f t="shared" si="25"/>
        <v>2.09</v>
      </c>
      <c r="AP509" s="73">
        <f t="shared" si="26"/>
        <v>11971.52</v>
      </c>
      <c r="AQ509" s="3">
        <f t="shared" si="27"/>
        <v>412.8110345</v>
      </c>
      <c r="AR509" s="18"/>
      <c r="AS509" s="18"/>
    </row>
    <row r="510" ht="14.25" customHeight="1">
      <c r="A510" s="68">
        <v>197.0</v>
      </c>
      <c r="B510" s="69">
        <v>1.0</v>
      </c>
      <c r="C510" s="18" t="s">
        <v>117</v>
      </c>
      <c r="D510" s="68">
        <v>197.0</v>
      </c>
      <c r="E510" s="69">
        <v>1.0</v>
      </c>
      <c r="F510" s="69">
        <v>827.0</v>
      </c>
      <c r="G510" s="70" t="s">
        <v>1484</v>
      </c>
      <c r="H510" s="69">
        <v>3.0</v>
      </c>
      <c r="I510" s="69">
        <v>0.0</v>
      </c>
      <c r="J510" s="69">
        <v>0.0</v>
      </c>
      <c r="K510" s="29">
        <f t="shared" si="13"/>
        <v>0</v>
      </c>
      <c r="L510" s="71">
        <f t="shared" si="14"/>
        <v>0</v>
      </c>
      <c r="M510" s="71">
        <f t="shared" si="15"/>
        <v>0</v>
      </c>
      <c r="N510" s="72">
        <f t="shared" si="16"/>
        <v>0</v>
      </c>
      <c r="O510" s="8">
        <f t="shared" si="17"/>
        <v>0</v>
      </c>
      <c r="P510" s="73"/>
      <c r="Q510" s="22">
        <v>4146.0</v>
      </c>
      <c r="R510" s="49">
        <v>7.0</v>
      </c>
      <c r="S510" s="74"/>
      <c r="T510" s="75" t="s">
        <v>495</v>
      </c>
      <c r="U510" s="3">
        <f t="shared" ref="U510:W510" si="523">SUMIF($A$13:$A$2340,$Q510,H$13:H$2340)</f>
        <v>92</v>
      </c>
      <c r="V510" s="3">
        <f t="shared" si="523"/>
        <v>58</v>
      </c>
      <c r="W510" s="3">
        <f t="shared" si="523"/>
        <v>12</v>
      </c>
      <c r="X510" s="3">
        <f t="shared" si="19"/>
        <v>191257.92</v>
      </c>
      <c r="Y510" s="3"/>
      <c r="Z510" s="68">
        <v>197.0</v>
      </c>
      <c r="AA510" s="69">
        <v>1.0</v>
      </c>
      <c r="AB510" s="18" t="s">
        <v>117</v>
      </c>
      <c r="AC510" s="68">
        <v>197.0</v>
      </c>
      <c r="AD510" s="69">
        <v>1.0</v>
      </c>
      <c r="AE510" s="69">
        <v>827.0</v>
      </c>
      <c r="AF510" s="70" t="s">
        <v>1484</v>
      </c>
      <c r="AG510" s="69">
        <v>3.0</v>
      </c>
      <c r="AH510" s="69">
        <v>0.0</v>
      </c>
      <c r="AI510" s="69">
        <v>0.0</v>
      </c>
      <c r="AJ510" s="29">
        <f t="shared" si="20"/>
        <v>0</v>
      </c>
      <c r="AK510" s="76">
        <f t="shared" si="21"/>
        <v>0</v>
      </c>
      <c r="AL510" s="29">
        <f t="shared" si="22"/>
        <v>0</v>
      </c>
      <c r="AM510" s="71">
        <f t="shared" si="23"/>
        <v>0</v>
      </c>
      <c r="AN510" s="71">
        <f t="shared" si="24"/>
        <v>0</v>
      </c>
      <c r="AO510" s="72">
        <f t="shared" si="25"/>
        <v>0</v>
      </c>
      <c r="AP510" s="73">
        <f t="shared" si="26"/>
        <v>0</v>
      </c>
      <c r="AQ510" s="3">
        <f t="shared" si="27"/>
        <v>0</v>
      </c>
      <c r="AR510" s="18"/>
      <c r="AS510" s="18"/>
    </row>
    <row r="511" ht="14.25" customHeight="1">
      <c r="A511" s="68">
        <v>199.0</v>
      </c>
      <c r="B511" s="69">
        <v>1.0</v>
      </c>
      <c r="C511" s="18" t="s">
        <v>1100</v>
      </c>
      <c r="D511" s="68">
        <v>199.0</v>
      </c>
      <c r="E511" s="69">
        <v>1.0</v>
      </c>
      <c r="F511" s="69">
        <v>26.0</v>
      </c>
      <c r="G511" s="70" t="s">
        <v>1848</v>
      </c>
      <c r="H511" s="69">
        <v>1112.0</v>
      </c>
      <c r="I511" s="69">
        <v>239.0</v>
      </c>
      <c r="J511" s="69">
        <v>80.0</v>
      </c>
      <c r="K511" s="29">
        <f t="shared" si="13"/>
        <v>279</v>
      </c>
      <c r="L511" s="71">
        <f t="shared" si="14"/>
        <v>0.2509</v>
      </c>
      <c r="M511" s="71">
        <f t="shared" si="15"/>
        <v>0.3136</v>
      </c>
      <c r="N511" s="72">
        <f t="shared" si="16"/>
        <v>52.5</v>
      </c>
      <c r="O511" s="8">
        <f t="shared" si="17"/>
        <v>300720</v>
      </c>
      <c r="P511" s="73"/>
      <c r="Q511" s="22">
        <v>4148.0</v>
      </c>
      <c r="R511" s="49">
        <v>7.0</v>
      </c>
      <c r="S511" s="74"/>
      <c r="T511" s="75" t="s">
        <v>1849</v>
      </c>
      <c r="U511" s="3">
        <f t="shared" ref="U511:W511" si="524">SUMIF($A$13:$A$2340,$Q511,H$13:H$2340)</f>
        <v>0</v>
      </c>
      <c r="V511" s="3">
        <f t="shared" si="524"/>
        <v>0</v>
      </c>
      <c r="W511" s="3">
        <f t="shared" si="524"/>
        <v>0</v>
      </c>
      <c r="X511" s="3">
        <f t="shared" si="19"/>
        <v>0</v>
      </c>
      <c r="Y511" s="3"/>
      <c r="Z511" s="68">
        <v>199.0</v>
      </c>
      <c r="AA511" s="69">
        <v>1.0</v>
      </c>
      <c r="AB511" s="18" t="s">
        <v>1100</v>
      </c>
      <c r="AC511" s="68">
        <v>199.0</v>
      </c>
      <c r="AD511" s="69">
        <v>1.0</v>
      </c>
      <c r="AE511" s="69">
        <v>26.0</v>
      </c>
      <c r="AF511" s="70" t="s">
        <v>1848</v>
      </c>
      <c r="AG511" s="69">
        <v>1112.0</v>
      </c>
      <c r="AH511" s="69">
        <v>239.0</v>
      </c>
      <c r="AI511" s="69">
        <v>80.0</v>
      </c>
      <c r="AJ511" s="29">
        <f t="shared" si="20"/>
        <v>279</v>
      </c>
      <c r="AK511" s="76">
        <f t="shared" si="21"/>
        <v>0.2508992806</v>
      </c>
      <c r="AL511" s="29">
        <f t="shared" si="22"/>
        <v>279</v>
      </c>
      <c r="AM511" s="71">
        <f t="shared" si="23"/>
        <v>0.2509</v>
      </c>
      <c r="AN511" s="71">
        <f t="shared" si="24"/>
        <v>0.3136</v>
      </c>
      <c r="AO511" s="72">
        <f t="shared" si="25"/>
        <v>52.5</v>
      </c>
      <c r="AP511" s="73">
        <f t="shared" si="26"/>
        <v>300720</v>
      </c>
      <c r="AQ511" s="3">
        <f t="shared" si="27"/>
        <v>270.4316547</v>
      </c>
      <c r="AR511" s="18"/>
      <c r="AS511" s="18"/>
    </row>
    <row r="512" ht="14.25" customHeight="1">
      <c r="A512" s="68">
        <v>199.0</v>
      </c>
      <c r="B512" s="69">
        <v>1.0</v>
      </c>
      <c r="C512" s="18" t="s">
        <v>1100</v>
      </c>
      <c r="D512" s="68">
        <v>199.0</v>
      </c>
      <c r="E512" s="69">
        <v>1.0</v>
      </c>
      <c r="F512" s="69">
        <v>27.0</v>
      </c>
      <c r="G512" s="70" t="s">
        <v>1850</v>
      </c>
      <c r="H512" s="69">
        <v>767.0</v>
      </c>
      <c r="I512" s="69">
        <v>224.0</v>
      </c>
      <c r="J512" s="69">
        <v>77.0</v>
      </c>
      <c r="K512" s="29">
        <f t="shared" si="13"/>
        <v>262.5</v>
      </c>
      <c r="L512" s="71">
        <f t="shared" si="14"/>
        <v>0.3422</v>
      </c>
      <c r="M512" s="71">
        <f t="shared" si="15"/>
        <v>0.4278</v>
      </c>
      <c r="N512" s="72">
        <f t="shared" si="16"/>
        <v>67.38</v>
      </c>
      <c r="O512" s="8">
        <f t="shared" si="17"/>
        <v>385952.64</v>
      </c>
      <c r="P512" s="73"/>
      <c r="Q512" s="22">
        <v>4149.0</v>
      </c>
      <c r="R512" s="49">
        <v>7.0</v>
      </c>
      <c r="S512" s="74"/>
      <c r="T512" s="75" t="s">
        <v>1851</v>
      </c>
      <c r="U512" s="3">
        <f t="shared" ref="U512:W512" si="525">SUMIF($A$13:$A$2340,$Q512,H$13:H$2340)</f>
        <v>0</v>
      </c>
      <c r="V512" s="3">
        <f t="shared" si="525"/>
        <v>0</v>
      </c>
      <c r="W512" s="3">
        <f t="shared" si="525"/>
        <v>0</v>
      </c>
      <c r="X512" s="3">
        <f t="shared" si="19"/>
        <v>0</v>
      </c>
      <c r="Y512" s="3"/>
      <c r="Z512" s="68">
        <v>199.0</v>
      </c>
      <c r="AA512" s="69">
        <v>1.0</v>
      </c>
      <c r="AB512" s="18" t="s">
        <v>1100</v>
      </c>
      <c r="AC512" s="68">
        <v>199.0</v>
      </c>
      <c r="AD512" s="69">
        <v>1.0</v>
      </c>
      <c r="AE512" s="69">
        <v>27.0</v>
      </c>
      <c r="AF512" s="70" t="s">
        <v>1850</v>
      </c>
      <c r="AG512" s="69">
        <v>767.0</v>
      </c>
      <c r="AH512" s="69">
        <v>224.0</v>
      </c>
      <c r="AI512" s="69">
        <v>77.0</v>
      </c>
      <c r="AJ512" s="29">
        <f t="shared" si="20"/>
        <v>262.5</v>
      </c>
      <c r="AK512" s="76">
        <f t="shared" si="21"/>
        <v>0.3422425033</v>
      </c>
      <c r="AL512" s="29">
        <f t="shared" si="22"/>
        <v>262.5</v>
      </c>
      <c r="AM512" s="71">
        <f t="shared" si="23"/>
        <v>0.3422</v>
      </c>
      <c r="AN512" s="71">
        <f t="shared" si="24"/>
        <v>0.4278</v>
      </c>
      <c r="AO512" s="72">
        <f t="shared" si="25"/>
        <v>67.38</v>
      </c>
      <c r="AP512" s="73">
        <f t="shared" si="26"/>
        <v>385952.64</v>
      </c>
      <c r="AQ512" s="3">
        <f t="shared" si="27"/>
        <v>503.1977053</v>
      </c>
      <c r="AR512" s="18"/>
      <c r="AS512" s="18"/>
    </row>
    <row r="513" ht="14.25" customHeight="1">
      <c r="A513" s="68">
        <v>199.0</v>
      </c>
      <c r="B513" s="69">
        <v>1.0</v>
      </c>
      <c r="C513" s="18" t="s">
        <v>1100</v>
      </c>
      <c r="D513" s="68">
        <v>199.0</v>
      </c>
      <c r="E513" s="69">
        <v>1.0</v>
      </c>
      <c r="F513" s="69">
        <v>226.0</v>
      </c>
      <c r="G513" s="70" t="s">
        <v>1852</v>
      </c>
      <c r="H513" s="69">
        <v>25.0</v>
      </c>
      <c r="I513" s="69">
        <v>11.0</v>
      </c>
      <c r="J513" s="69">
        <v>4.0</v>
      </c>
      <c r="K513" s="29">
        <f t="shared" si="13"/>
        <v>13</v>
      </c>
      <c r="L513" s="71">
        <f t="shared" si="14"/>
        <v>0.52</v>
      </c>
      <c r="M513" s="71">
        <f t="shared" si="15"/>
        <v>0.65</v>
      </c>
      <c r="N513" s="72">
        <f t="shared" si="16"/>
        <v>5.07</v>
      </c>
      <c r="O513" s="8">
        <f t="shared" si="17"/>
        <v>29040.96</v>
      </c>
      <c r="P513" s="73"/>
      <c r="Q513" s="22">
        <v>4150.0</v>
      </c>
      <c r="R513" s="49">
        <v>7.0</v>
      </c>
      <c r="S513" s="74"/>
      <c r="T513" s="75" t="s">
        <v>496</v>
      </c>
      <c r="U513" s="3">
        <f t="shared" ref="U513:W513" si="526">SUMIF($A$13:$A$2340,$Q513,H$13:H$2340)</f>
        <v>237</v>
      </c>
      <c r="V513" s="3">
        <f t="shared" si="526"/>
        <v>20</v>
      </c>
      <c r="W513" s="3">
        <f t="shared" si="526"/>
        <v>0</v>
      </c>
      <c r="X513" s="3">
        <f t="shared" si="19"/>
        <v>7274.56</v>
      </c>
      <c r="Y513" s="3"/>
      <c r="Z513" s="68">
        <v>199.0</v>
      </c>
      <c r="AA513" s="69">
        <v>1.0</v>
      </c>
      <c r="AB513" s="18" t="s">
        <v>1100</v>
      </c>
      <c r="AC513" s="68">
        <v>199.0</v>
      </c>
      <c r="AD513" s="69">
        <v>1.0</v>
      </c>
      <c r="AE513" s="69">
        <v>226.0</v>
      </c>
      <c r="AF513" s="70" t="s">
        <v>1852</v>
      </c>
      <c r="AG513" s="69">
        <v>25.0</v>
      </c>
      <c r="AH513" s="69">
        <v>11.0</v>
      </c>
      <c r="AI513" s="69">
        <v>4.0</v>
      </c>
      <c r="AJ513" s="29">
        <f t="shared" si="20"/>
        <v>13</v>
      </c>
      <c r="AK513" s="76">
        <f t="shared" si="21"/>
        <v>0.52</v>
      </c>
      <c r="AL513" s="29">
        <f t="shared" si="22"/>
        <v>13</v>
      </c>
      <c r="AM513" s="71">
        <f t="shared" si="23"/>
        <v>0.52</v>
      </c>
      <c r="AN513" s="71">
        <f t="shared" si="24"/>
        <v>0.65</v>
      </c>
      <c r="AO513" s="72">
        <f t="shared" si="25"/>
        <v>5.07</v>
      </c>
      <c r="AP513" s="73">
        <f t="shared" si="26"/>
        <v>29040.96</v>
      </c>
      <c r="AQ513" s="3">
        <f t="shared" si="27"/>
        <v>1161.6384</v>
      </c>
      <c r="AR513" s="18"/>
      <c r="AS513" s="18"/>
    </row>
    <row r="514" ht="14.25" customHeight="1">
      <c r="A514" s="68">
        <v>199.0</v>
      </c>
      <c r="B514" s="69">
        <v>1.0</v>
      </c>
      <c r="C514" s="18" t="s">
        <v>1100</v>
      </c>
      <c r="D514" s="68">
        <v>199.0</v>
      </c>
      <c r="E514" s="69">
        <v>1.0</v>
      </c>
      <c r="F514" s="69">
        <v>574.0</v>
      </c>
      <c r="G514" s="70" t="s">
        <v>1853</v>
      </c>
      <c r="H514" s="69">
        <v>101.0</v>
      </c>
      <c r="I514" s="69">
        <v>15.0</v>
      </c>
      <c r="J514" s="69">
        <v>5.0</v>
      </c>
      <c r="K514" s="29">
        <f t="shared" si="13"/>
        <v>17.5</v>
      </c>
      <c r="L514" s="71">
        <f t="shared" si="14"/>
        <v>0.1733</v>
      </c>
      <c r="M514" s="71">
        <f t="shared" si="15"/>
        <v>0.2166</v>
      </c>
      <c r="N514" s="72">
        <f t="shared" si="16"/>
        <v>2.27</v>
      </c>
      <c r="O514" s="8">
        <f t="shared" si="17"/>
        <v>13002.56</v>
      </c>
      <c r="P514" s="73"/>
      <c r="Q514" s="22">
        <v>4151.0</v>
      </c>
      <c r="R514" s="49">
        <v>7.0</v>
      </c>
      <c r="S514" s="74"/>
      <c r="T514" s="75" t="s">
        <v>497</v>
      </c>
      <c r="U514" s="3">
        <f t="shared" ref="U514:W514" si="527">SUMIF($A$13:$A$2340,$Q514,H$13:H$2340)</f>
        <v>109</v>
      </c>
      <c r="V514" s="3">
        <f t="shared" si="527"/>
        <v>6</v>
      </c>
      <c r="W514" s="3">
        <f t="shared" si="527"/>
        <v>3</v>
      </c>
      <c r="X514" s="3">
        <f t="shared" si="19"/>
        <v>2233.92</v>
      </c>
      <c r="Y514" s="3"/>
      <c r="Z514" s="68">
        <v>199.0</v>
      </c>
      <c r="AA514" s="69">
        <v>1.0</v>
      </c>
      <c r="AB514" s="18" t="s">
        <v>1100</v>
      </c>
      <c r="AC514" s="68">
        <v>199.0</v>
      </c>
      <c r="AD514" s="69">
        <v>1.0</v>
      </c>
      <c r="AE514" s="69">
        <v>574.0</v>
      </c>
      <c r="AF514" s="70" t="s">
        <v>1853</v>
      </c>
      <c r="AG514" s="69">
        <v>101.0</v>
      </c>
      <c r="AH514" s="69">
        <v>15.0</v>
      </c>
      <c r="AI514" s="69">
        <v>5.0</v>
      </c>
      <c r="AJ514" s="29">
        <f t="shared" si="20"/>
        <v>17.5</v>
      </c>
      <c r="AK514" s="76">
        <f t="shared" si="21"/>
        <v>0.1732673267</v>
      </c>
      <c r="AL514" s="29">
        <f t="shared" si="22"/>
        <v>17.5</v>
      </c>
      <c r="AM514" s="71">
        <f t="shared" si="23"/>
        <v>0.1733</v>
      </c>
      <c r="AN514" s="71">
        <f t="shared" si="24"/>
        <v>0.2166</v>
      </c>
      <c r="AO514" s="72">
        <f t="shared" si="25"/>
        <v>2.27</v>
      </c>
      <c r="AP514" s="73">
        <f t="shared" si="26"/>
        <v>13002.56</v>
      </c>
      <c r="AQ514" s="3">
        <f t="shared" si="27"/>
        <v>128.7382178</v>
      </c>
      <c r="AR514" s="18"/>
      <c r="AS514" s="18"/>
    </row>
    <row r="515" ht="14.25" customHeight="1">
      <c r="A515" s="68">
        <v>199.0</v>
      </c>
      <c r="B515" s="69">
        <v>1.0</v>
      </c>
      <c r="C515" s="18" t="s">
        <v>1100</v>
      </c>
      <c r="D515" s="68">
        <v>199.0</v>
      </c>
      <c r="E515" s="69">
        <v>1.0</v>
      </c>
      <c r="F515" s="69">
        <v>575.0</v>
      </c>
      <c r="G515" s="70" t="s">
        <v>1854</v>
      </c>
      <c r="H515" s="69">
        <v>518.0</v>
      </c>
      <c r="I515" s="69">
        <v>189.0</v>
      </c>
      <c r="J515" s="69">
        <v>46.0</v>
      </c>
      <c r="K515" s="29">
        <f t="shared" si="13"/>
        <v>212</v>
      </c>
      <c r="L515" s="71">
        <f t="shared" si="14"/>
        <v>0.4093</v>
      </c>
      <c r="M515" s="71">
        <f t="shared" si="15"/>
        <v>0.5116</v>
      </c>
      <c r="N515" s="72">
        <f t="shared" si="16"/>
        <v>65.08</v>
      </c>
      <c r="O515" s="8">
        <f t="shared" si="17"/>
        <v>372778.24</v>
      </c>
      <c r="P515" s="73"/>
      <c r="Q515" s="22">
        <v>4152.0</v>
      </c>
      <c r="R515" s="49">
        <v>7.0</v>
      </c>
      <c r="S515" s="74"/>
      <c r="T515" s="75" t="s">
        <v>498</v>
      </c>
      <c r="U515" s="3">
        <f t="shared" ref="U515:W515" si="528">SUMIF($A$13:$A$2340,$Q515,H$13:H$2340)</f>
        <v>587</v>
      </c>
      <c r="V515" s="3">
        <f t="shared" si="528"/>
        <v>25</v>
      </c>
      <c r="W515" s="3">
        <f t="shared" si="528"/>
        <v>14</v>
      </c>
      <c r="X515" s="3">
        <f t="shared" si="19"/>
        <v>7503.68</v>
      </c>
      <c r="Y515" s="3"/>
      <c r="Z515" s="68">
        <v>199.0</v>
      </c>
      <c r="AA515" s="69">
        <v>1.0</v>
      </c>
      <c r="AB515" s="18" t="s">
        <v>1100</v>
      </c>
      <c r="AC515" s="68">
        <v>199.0</v>
      </c>
      <c r="AD515" s="69">
        <v>1.0</v>
      </c>
      <c r="AE515" s="69">
        <v>575.0</v>
      </c>
      <c r="AF515" s="70" t="s">
        <v>1854</v>
      </c>
      <c r="AG515" s="69">
        <v>518.0</v>
      </c>
      <c r="AH515" s="69">
        <v>189.0</v>
      </c>
      <c r="AI515" s="69">
        <v>46.0</v>
      </c>
      <c r="AJ515" s="29">
        <f t="shared" si="20"/>
        <v>212</v>
      </c>
      <c r="AK515" s="76">
        <f t="shared" si="21"/>
        <v>0.4092664093</v>
      </c>
      <c r="AL515" s="29">
        <f t="shared" si="22"/>
        <v>212</v>
      </c>
      <c r="AM515" s="71">
        <f t="shared" si="23"/>
        <v>0.4093</v>
      </c>
      <c r="AN515" s="71">
        <f t="shared" si="24"/>
        <v>0.5116</v>
      </c>
      <c r="AO515" s="72">
        <f t="shared" si="25"/>
        <v>65.08</v>
      </c>
      <c r="AP515" s="73">
        <f t="shared" si="26"/>
        <v>372778.24</v>
      </c>
      <c r="AQ515" s="3">
        <f t="shared" si="27"/>
        <v>719.649112</v>
      </c>
      <c r="AR515" s="18"/>
      <c r="AS515" s="18"/>
    </row>
    <row r="516" ht="14.25" customHeight="1">
      <c r="A516" s="68">
        <v>199.0</v>
      </c>
      <c r="B516" s="69">
        <v>1.0</v>
      </c>
      <c r="C516" s="18" t="s">
        <v>1100</v>
      </c>
      <c r="D516" s="68">
        <v>199.0</v>
      </c>
      <c r="E516" s="69">
        <v>1.0</v>
      </c>
      <c r="F516" s="69">
        <v>577.0</v>
      </c>
      <c r="G516" s="70" t="s">
        <v>1855</v>
      </c>
      <c r="H516" s="69">
        <v>545.0</v>
      </c>
      <c r="I516" s="69">
        <v>156.0</v>
      </c>
      <c r="J516" s="69">
        <v>38.0</v>
      </c>
      <c r="K516" s="29">
        <f t="shared" si="13"/>
        <v>175</v>
      </c>
      <c r="L516" s="71">
        <f t="shared" si="14"/>
        <v>0.3211</v>
      </c>
      <c r="M516" s="71">
        <f t="shared" si="15"/>
        <v>0.4014</v>
      </c>
      <c r="N516" s="72">
        <f t="shared" si="16"/>
        <v>42.15</v>
      </c>
      <c r="O516" s="8">
        <f t="shared" si="17"/>
        <v>241435.2</v>
      </c>
      <c r="P516" s="73"/>
      <c r="Q516" s="22">
        <v>4153.0</v>
      </c>
      <c r="R516" s="49">
        <v>7.0</v>
      </c>
      <c r="S516" s="74"/>
      <c r="T516" s="75" t="s">
        <v>499</v>
      </c>
      <c r="U516" s="3">
        <f t="shared" ref="U516:W516" si="529">SUMIF($A$13:$A$2340,$Q516,H$13:H$2340)</f>
        <v>390</v>
      </c>
      <c r="V516" s="3">
        <f t="shared" si="529"/>
        <v>386</v>
      </c>
      <c r="W516" s="3">
        <f t="shared" si="529"/>
        <v>0</v>
      </c>
      <c r="X516" s="3">
        <f t="shared" si="19"/>
        <v>1326604.8</v>
      </c>
      <c r="Y516" s="3"/>
      <c r="Z516" s="68">
        <v>199.0</v>
      </c>
      <c r="AA516" s="69">
        <v>1.0</v>
      </c>
      <c r="AB516" s="18" t="s">
        <v>1100</v>
      </c>
      <c r="AC516" s="68">
        <v>199.0</v>
      </c>
      <c r="AD516" s="69">
        <v>1.0</v>
      </c>
      <c r="AE516" s="69">
        <v>577.0</v>
      </c>
      <c r="AF516" s="70" t="s">
        <v>1855</v>
      </c>
      <c r="AG516" s="69">
        <v>545.0</v>
      </c>
      <c r="AH516" s="69">
        <v>156.0</v>
      </c>
      <c r="AI516" s="69">
        <v>38.0</v>
      </c>
      <c r="AJ516" s="29">
        <f t="shared" si="20"/>
        <v>175</v>
      </c>
      <c r="AK516" s="76">
        <f t="shared" si="21"/>
        <v>0.3211009174</v>
      </c>
      <c r="AL516" s="29">
        <f t="shared" si="22"/>
        <v>175</v>
      </c>
      <c r="AM516" s="71">
        <f t="shared" si="23"/>
        <v>0.3211</v>
      </c>
      <c r="AN516" s="71">
        <f t="shared" si="24"/>
        <v>0.4014</v>
      </c>
      <c r="AO516" s="72">
        <f t="shared" si="25"/>
        <v>42.15</v>
      </c>
      <c r="AP516" s="73">
        <f t="shared" si="26"/>
        <v>241435.2</v>
      </c>
      <c r="AQ516" s="3">
        <f t="shared" si="27"/>
        <v>443.000367</v>
      </c>
      <c r="AR516" s="18"/>
      <c r="AS516" s="18"/>
    </row>
    <row r="517" ht="14.25" customHeight="1">
      <c r="A517" s="68">
        <v>199.0</v>
      </c>
      <c r="B517" s="69">
        <v>1.0</v>
      </c>
      <c r="C517" s="18" t="s">
        <v>1100</v>
      </c>
      <c r="D517" s="68">
        <v>199.0</v>
      </c>
      <c r="E517" s="69">
        <v>1.0</v>
      </c>
      <c r="F517" s="69">
        <v>578.0</v>
      </c>
      <c r="G517" s="70" t="s">
        <v>1856</v>
      </c>
      <c r="H517" s="69">
        <v>287.0</v>
      </c>
      <c r="I517" s="69">
        <v>79.0</v>
      </c>
      <c r="J517" s="69">
        <v>28.0</v>
      </c>
      <c r="K517" s="29">
        <f t="shared" si="13"/>
        <v>93</v>
      </c>
      <c r="L517" s="71">
        <f t="shared" si="14"/>
        <v>0.324</v>
      </c>
      <c r="M517" s="71">
        <f t="shared" si="15"/>
        <v>0.405</v>
      </c>
      <c r="N517" s="72">
        <f t="shared" si="16"/>
        <v>22.6</v>
      </c>
      <c r="O517" s="8">
        <f t="shared" si="17"/>
        <v>129452.8</v>
      </c>
      <c r="P517" s="73"/>
      <c r="Q517" s="22">
        <v>4154.0</v>
      </c>
      <c r="R517" s="49">
        <v>7.0</v>
      </c>
      <c r="S517" s="74"/>
      <c r="T517" s="75" t="s">
        <v>1857</v>
      </c>
      <c r="U517" s="3">
        <f t="shared" ref="U517:W517" si="530">SUMIF($A$13:$A$2340,$Q517,H$13:H$2340)</f>
        <v>0</v>
      </c>
      <c r="V517" s="3">
        <f t="shared" si="530"/>
        <v>0</v>
      </c>
      <c r="W517" s="3">
        <f t="shared" si="530"/>
        <v>0</v>
      </c>
      <c r="X517" s="3">
        <f t="shared" si="19"/>
        <v>0</v>
      </c>
      <c r="Y517" s="3"/>
      <c r="Z517" s="68">
        <v>199.0</v>
      </c>
      <c r="AA517" s="69">
        <v>1.0</v>
      </c>
      <c r="AB517" s="18" t="s">
        <v>1100</v>
      </c>
      <c r="AC517" s="68">
        <v>199.0</v>
      </c>
      <c r="AD517" s="69">
        <v>1.0</v>
      </c>
      <c r="AE517" s="69">
        <v>578.0</v>
      </c>
      <c r="AF517" s="70" t="s">
        <v>1856</v>
      </c>
      <c r="AG517" s="69">
        <v>287.0</v>
      </c>
      <c r="AH517" s="69">
        <v>79.0</v>
      </c>
      <c r="AI517" s="69">
        <v>28.0</v>
      </c>
      <c r="AJ517" s="29">
        <f t="shared" si="20"/>
        <v>93</v>
      </c>
      <c r="AK517" s="76">
        <f t="shared" si="21"/>
        <v>0.3240418118</v>
      </c>
      <c r="AL517" s="29">
        <f t="shared" si="22"/>
        <v>93</v>
      </c>
      <c r="AM517" s="71">
        <f t="shared" si="23"/>
        <v>0.324</v>
      </c>
      <c r="AN517" s="71">
        <f t="shared" si="24"/>
        <v>0.405</v>
      </c>
      <c r="AO517" s="72">
        <f t="shared" si="25"/>
        <v>22.6</v>
      </c>
      <c r="AP517" s="73">
        <f t="shared" si="26"/>
        <v>129452.8</v>
      </c>
      <c r="AQ517" s="3">
        <f t="shared" si="27"/>
        <v>451.0550523</v>
      </c>
      <c r="AR517" s="18"/>
      <c r="AS517" s="18"/>
    </row>
    <row r="518" ht="14.25" customHeight="1">
      <c r="A518" s="68">
        <v>199.0</v>
      </c>
      <c r="B518" s="69">
        <v>1.0</v>
      </c>
      <c r="C518" s="18" t="s">
        <v>1100</v>
      </c>
      <c r="D518" s="68">
        <v>199.0</v>
      </c>
      <c r="E518" s="69">
        <v>1.0</v>
      </c>
      <c r="F518" s="69">
        <v>580.0</v>
      </c>
      <c r="G518" s="70" t="s">
        <v>1858</v>
      </c>
      <c r="H518" s="69">
        <v>69.0</v>
      </c>
      <c r="I518" s="69">
        <v>17.0</v>
      </c>
      <c r="J518" s="69">
        <v>2.0</v>
      </c>
      <c r="K518" s="29">
        <f t="shared" si="13"/>
        <v>18</v>
      </c>
      <c r="L518" s="71">
        <f t="shared" si="14"/>
        <v>0.2609</v>
      </c>
      <c r="M518" s="71">
        <f t="shared" si="15"/>
        <v>0.3261</v>
      </c>
      <c r="N518" s="72">
        <f t="shared" si="16"/>
        <v>3.52</v>
      </c>
      <c r="O518" s="8">
        <f t="shared" si="17"/>
        <v>20162.56</v>
      </c>
      <c r="P518" s="73"/>
      <c r="Q518" s="22">
        <v>4155.0</v>
      </c>
      <c r="R518" s="49">
        <v>7.0</v>
      </c>
      <c r="S518" s="74"/>
      <c r="T518" s="75" t="s">
        <v>500</v>
      </c>
      <c r="U518" s="3">
        <f t="shared" ref="U518:W518" si="531">SUMIF($A$13:$A$2340,$Q518,H$13:H$2340)</f>
        <v>132</v>
      </c>
      <c r="V518" s="3">
        <f t="shared" si="531"/>
        <v>98</v>
      </c>
      <c r="W518" s="3">
        <f t="shared" si="531"/>
        <v>4</v>
      </c>
      <c r="X518" s="3">
        <f t="shared" si="19"/>
        <v>325464.96</v>
      </c>
      <c r="Y518" s="3"/>
      <c r="Z518" s="68">
        <v>199.0</v>
      </c>
      <c r="AA518" s="69">
        <v>1.0</v>
      </c>
      <c r="AB518" s="18" t="s">
        <v>1100</v>
      </c>
      <c r="AC518" s="68">
        <v>199.0</v>
      </c>
      <c r="AD518" s="69">
        <v>1.0</v>
      </c>
      <c r="AE518" s="69">
        <v>580.0</v>
      </c>
      <c r="AF518" s="70" t="s">
        <v>1858</v>
      </c>
      <c r="AG518" s="69">
        <v>69.0</v>
      </c>
      <c r="AH518" s="69">
        <v>17.0</v>
      </c>
      <c r="AI518" s="69">
        <v>2.0</v>
      </c>
      <c r="AJ518" s="29">
        <f t="shared" si="20"/>
        <v>18</v>
      </c>
      <c r="AK518" s="76">
        <f t="shared" si="21"/>
        <v>0.2608695652</v>
      </c>
      <c r="AL518" s="29">
        <f t="shared" si="22"/>
        <v>18</v>
      </c>
      <c r="AM518" s="71">
        <f t="shared" si="23"/>
        <v>0.2609</v>
      </c>
      <c r="AN518" s="71">
        <f t="shared" si="24"/>
        <v>0.3261</v>
      </c>
      <c r="AO518" s="72">
        <f t="shared" si="25"/>
        <v>3.52</v>
      </c>
      <c r="AP518" s="73">
        <f t="shared" si="26"/>
        <v>20162.56</v>
      </c>
      <c r="AQ518" s="3">
        <f t="shared" si="27"/>
        <v>292.2110145</v>
      </c>
      <c r="AR518" s="18"/>
      <c r="AS518" s="18"/>
    </row>
    <row r="519" ht="14.25" customHeight="1">
      <c r="A519" s="68">
        <v>200.0</v>
      </c>
      <c r="B519" s="69">
        <v>1.0</v>
      </c>
      <c r="C519" s="18" t="s">
        <v>1102</v>
      </c>
      <c r="D519" s="68">
        <v>200.0</v>
      </c>
      <c r="E519" s="69">
        <v>1.0</v>
      </c>
      <c r="F519" s="69">
        <v>127.0</v>
      </c>
      <c r="G519" s="70" t="s">
        <v>1859</v>
      </c>
      <c r="H519" s="69">
        <v>7.0</v>
      </c>
      <c r="I519" s="69">
        <v>0.0</v>
      </c>
      <c r="J519" s="69">
        <v>0.0</v>
      </c>
      <c r="K519" s="29">
        <f t="shared" si="13"/>
        <v>0</v>
      </c>
      <c r="L519" s="71">
        <f t="shared" si="14"/>
        <v>0</v>
      </c>
      <c r="M519" s="71">
        <f t="shared" si="15"/>
        <v>0</v>
      </c>
      <c r="N519" s="72">
        <f t="shared" si="16"/>
        <v>0</v>
      </c>
      <c r="O519" s="8">
        <f t="shared" si="17"/>
        <v>0</v>
      </c>
      <c r="P519" s="73"/>
      <c r="Q519" s="22">
        <v>4157.0</v>
      </c>
      <c r="R519" s="49">
        <v>7.0</v>
      </c>
      <c r="S519" s="74"/>
      <c r="T519" s="75" t="s">
        <v>1860</v>
      </c>
      <c r="U519" s="3">
        <f t="shared" ref="U519:W519" si="532">SUMIF($A$13:$A$2340,$Q519,H$13:H$2340)</f>
        <v>0</v>
      </c>
      <c r="V519" s="3">
        <f t="shared" si="532"/>
        <v>0</v>
      </c>
      <c r="W519" s="3">
        <f t="shared" si="532"/>
        <v>0</v>
      </c>
      <c r="X519" s="3">
        <f t="shared" si="19"/>
        <v>0</v>
      </c>
      <c r="Y519" s="3"/>
      <c r="Z519" s="68">
        <v>200.0</v>
      </c>
      <c r="AA519" s="69">
        <v>1.0</v>
      </c>
      <c r="AB519" s="18" t="s">
        <v>1102</v>
      </c>
      <c r="AC519" s="68">
        <v>200.0</v>
      </c>
      <c r="AD519" s="69">
        <v>1.0</v>
      </c>
      <c r="AE519" s="69">
        <v>127.0</v>
      </c>
      <c r="AF519" s="70" t="s">
        <v>1859</v>
      </c>
      <c r="AG519" s="69">
        <v>7.0</v>
      </c>
      <c r="AH519" s="69">
        <v>0.0</v>
      </c>
      <c r="AI519" s="69">
        <v>0.0</v>
      </c>
      <c r="AJ519" s="29">
        <f t="shared" si="20"/>
        <v>0</v>
      </c>
      <c r="AK519" s="76">
        <f t="shared" si="21"/>
        <v>0</v>
      </c>
      <c r="AL519" s="29">
        <f t="shared" si="22"/>
        <v>0</v>
      </c>
      <c r="AM519" s="71">
        <f t="shared" si="23"/>
        <v>0</v>
      </c>
      <c r="AN519" s="71">
        <f t="shared" si="24"/>
        <v>0</v>
      </c>
      <c r="AO519" s="72">
        <f t="shared" si="25"/>
        <v>0</v>
      </c>
      <c r="AP519" s="73">
        <f t="shared" si="26"/>
        <v>0</v>
      </c>
      <c r="AQ519" s="3">
        <f t="shared" si="27"/>
        <v>0</v>
      </c>
      <c r="AR519" s="18"/>
      <c r="AS519" s="18"/>
    </row>
    <row r="520" ht="14.25" customHeight="1">
      <c r="A520" s="68">
        <v>200.0</v>
      </c>
      <c r="B520" s="69">
        <v>1.0</v>
      </c>
      <c r="C520" s="18" t="s">
        <v>1102</v>
      </c>
      <c r="D520" s="68">
        <v>200.0</v>
      </c>
      <c r="E520" s="69">
        <v>1.0</v>
      </c>
      <c r="F520" s="69">
        <v>129.0</v>
      </c>
      <c r="G520" s="70" t="s">
        <v>1861</v>
      </c>
      <c r="H520" s="69">
        <v>1403.0</v>
      </c>
      <c r="I520" s="69">
        <v>124.0</v>
      </c>
      <c r="J520" s="69">
        <v>38.0</v>
      </c>
      <c r="K520" s="29">
        <f t="shared" si="13"/>
        <v>143</v>
      </c>
      <c r="L520" s="71">
        <f t="shared" si="14"/>
        <v>0.1019</v>
      </c>
      <c r="M520" s="71">
        <f t="shared" si="15"/>
        <v>0.1274</v>
      </c>
      <c r="N520" s="72">
        <f t="shared" si="16"/>
        <v>10.93</v>
      </c>
      <c r="O520" s="8">
        <f t="shared" si="17"/>
        <v>62607.04</v>
      </c>
      <c r="P520" s="73"/>
      <c r="Q520" s="22">
        <v>4158.0</v>
      </c>
      <c r="R520" s="49">
        <v>7.0</v>
      </c>
      <c r="S520" s="74"/>
      <c r="T520" s="75" t="s">
        <v>1862</v>
      </c>
      <c r="U520" s="3">
        <f t="shared" ref="U520:W520" si="533">SUMIF($A$13:$A$2340,$Q520,H$13:H$2340)</f>
        <v>0</v>
      </c>
      <c r="V520" s="3">
        <f t="shared" si="533"/>
        <v>0</v>
      </c>
      <c r="W520" s="3">
        <f t="shared" si="533"/>
        <v>0</v>
      </c>
      <c r="X520" s="3">
        <f t="shared" si="19"/>
        <v>0</v>
      </c>
      <c r="Y520" s="3"/>
      <c r="Z520" s="68">
        <v>200.0</v>
      </c>
      <c r="AA520" s="69">
        <v>1.0</v>
      </c>
      <c r="AB520" s="18" t="s">
        <v>1102</v>
      </c>
      <c r="AC520" s="68">
        <v>200.0</v>
      </c>
      <c r="AD520" s="69">
        <v>1.0</v>
      </c>
      <c r="AE520" s="69">
        <v>129.0</v>
      </c>
      <c r="AF520" s="70" t="s">
        <v>1861</v>
      </c>
      <c r="AG520" s="69">
        <v>1403.0</v>
      </c>
      <c r="AH520" s="69">
        <v>124.0</v>
      </c>
      <c r="AI520" s="69">
        <v>38.0</v>
      </c>
      <c r="AJ520" s="29">
        <f t="shared" si="20"/>
        <v>143</v>
      </c>
      <c r="AK520" s="76">
        <f t="shared" si="21"/>
        <v>0.1019244476</v>
      </c>
      <c r="AL520" s="29">
        <f t="shared" si="22"/>
        <v>143</v>
      </c>
      <c r="AM520" s="71">
        <f t="shared" si="23"/>
        <v>0.1019</v>
      </c>
      <c r="AN520" s="71">
        <f t="shared" si="24"/>
        <v>0.1274</v>
      </c>
      <c r="AO520" s="72">
        <f t="shared" si="25"/>
        <v>10.93</v>
      </c>
      <c r="AP520" s="73">
        <f t="shared" si="26"/>
        <v>62607.04</v>
      </c>
      <c r="AQ520" s="3">
        <f t="shared" si="27"/>
        <v>44.62369209</v>
      </c>
      <c r="AR520" s="18"/>
      <c r="AS520" s="18"/>
    </row>
    <row r="521" ht="14.25" customHeight="1">
      <c r="A521" s="68">
        <v>200.0</v>
      </c>
      <c r="B521" s="69">
        <v>1.0</v>
      </c>
      <c r="C521" s="18" t="s">
        <v>1102</v>
      </c>
      <c r="D521" s="68">
        <v>200.0</v>
      </c>
      <c r="E521" s="69">
        <v>1.0</v>
      </c>
      <c r="F521" s="69">
        <v>130.0</v>
      </c>
      <c r="G521" s="70" t="s">
        <v>1863</v>
      </c>
      <c r="H521" s="69">
        <v>1280.0</v>
      </c>
      <c r="I521" s="69">
        <v>196.0</v>
      </c>
      <c r="J521" s="69">
        <v>57.0</v>
      </c>
      <c r="K521" s="29">
        <f t="shared" si="13"/>
        <v>224.5</v>
      </c>
      <c r="L521" s="71">
        <f t="shared" si="14"/>
        <v>0.1754</v>
      </c>
      <c r="M521" s="71">
        <f t="shared" si="15"/>
        <v>0.2193</v>
      </c>
      <c r="N521" s="72">
        <f t="shared" si="16"/>
        <v>29.54</v>
      </c>
      <c r="O521" s="8">
        <f t="shared" si="17"/>
        <v>169205.12</v>
      </c>
      <c r="P521" s="73"/>
      <c r="Q521" s="22">
        <v>4159.0</v>
      </c>
      <c r="R521" s="49">
        <v>7.0</v>
      </c>
      <c r="S521" s="74"/>
      <c r="T521" s="75" t="s">
        <v>1864</v>
      </c>
      <c r="U521" s="3">
        <f t="shared" ref="U521:W521" si="534">SUMIF($A$13:$A$2340,$Q521,H$13:H$2340)</f>
        <v>1100</v>
      </c>
      <c r="V521" s="3">
        <f t="shared" si="534"/>
        <v>179</v>
      </c>
      <c r="W521" s="3">
        <f t="shared" si="534"/>
        <v>80</v>
      </c>
      <c r="X521" s="3">
        <f t="shared" si="19"/>
        <v>216862.08</v>
      </c>
      <c r="Y521" s="3"/>
      <c r="Z521" s="68">
        <v>200.0</v>
      </c>
      <c r="AA521" s="69">
        <v>1.0</v>
      </c>
      <c r="AB521" s="18" t="s">
        <v>1102</v>
      </c>
      <c r="AC521" s="68">
        <v>200.0</v>
      </c>
      <c r="AD521" s="69">
        <v>1.0</v>
      </c>
      <c r="AE521" s="69">
        <v>130.0</v>
      </c>
      <c r="AF521" s="70" t="s">
        <v>1863</v>
      </c>
      <c r="AG521" s="69">
        <v>1280.0</v>
      </c>
      <c r="AH521" s="69">
        <v>196.0</v>
      </c>
      <c r="AI521" s="69">
        <v>57.0</v>
      </c>
      <c r="AJ521" s="29">
        <f t="shared" si="20"/>
        <v>224.5</v>
      </c>
      <c r="AK521" s="76">
        <f t="shared" si="21"/>
        <v>0.175390625</v>
      </c>
      <c r="AL521" s="29">
        <f t="shared" si="22"/>
        <v>224.5</v>
      </c>
      <c r="AM521" s="71">
        <f t="shared" si="23"/>
        <v>0.1754</v>
      </c>
      <c r="AN521" s="71">
        <f t="shared" si="24"/>
        <v>0.2193</v>
      </c>
      <c r="AO521" s="72">
        <f t="shared" si="25"/>
        <v>29.54</v>
      </c>
      <c r="AP521" s="73">
        <f t="shared" si="26"/>
        <v>169205.12</v>
      </c>
      <c r="AQ521" s="3">
        <f t="shared" si="27"/>
        <v>132.1915</v>
      </c>
      <c r="AR521" s="18"/>
      <c r="AS521" s="18"/>
    </row>
    <row r="522" ht="14.25" customHeight="1">
      <c r="A522" s="68">
        <v>200.0</v>
      </c>
      <c r="B522" s="69">
        <v>1.0</v>
      </c>
      <c r="C522" s="18" t="s">
        <v>1102</v>
      </c>
      <c r="D522" s="68">
        <v>200.0</v>
      </c>
      <c r="E522" s="69">
        <v>1.0</v>
      </c>
      <c r="F522" s="69">
        <v>136.0</v>
      </c>
      <c r="G522" s="70" t="s">
        <v>1865</v>
      </c>
      <c r="H522" s="69">
        <v>29.0</v>
      </c>
      <c r="I522" s="69">
        <v>5.0</v>
      </c>
      <c r="J522" s="69">
        <v>4.0</v>
      </c>
      <c r="K522" s="29">
        <f t="shared" si="13"/>
        <v>7</v>
      </c>
      <c r="L522" s="71">
        <f t="shared" si="14"/>
        <v>0.2414</v>
      </c>
      <c r="M522" s="71">
        <f t="shared" si="15"/>
        <v>0.3018</v>
      </c>
      <c r="N522" s="72">
        <f t="shared" si="16"/>
        <v>1.27</v>
      </c>
      <c r="O522" s="8">
        <f t="shared" si="17"/>
        <v>7274.56</v>
      </c>
      <c r="P522" s="73"/>
      <c r="Q522" s="22">
        <v>4160.0</v>
      </c>
      <c r="R522" s="49">
        <v>7.0</v>
      </c>
      <c r="S522" s="74"/>
      <c r="T522" s="75" t="s">
        <v>502</v>
      </c>
      <c r="U522" s="3">
        <f t="shared" ref="U522:W522" si="535">SUMIF($A$13:$A$2340,$Q522,H$13:H$2340)</f>
        <v>812</v>
      </c>
      <c r="V522" s="3">
        <f t="shared" si="535"/>
        <v>46</v>
      </c>
      <c r="W522" s="3">
        <f t="shared" si="535"/>
        <v>21</v>
      </c>
      <c r="X522" s="3">
        <f t="shared" si="19"/>
        <v>17126.72</v>
      </c>
      <c r="Y522" s="3"/>
      <c r="Z522" s="68">
        <v>200.0</v>
      </c>
      <c r="AA522" s="69">
        <v>1.0</v>
      </c>
      <c r="AB522" s="18" t="s">
        <v>1102</v>
      </c>
      <c r="AC522" s="68">
        <v>200.0</v>
      </c>
      <c r="AD522" s="69">
        <v>1.0</v>
      </c>
      <c r="AE522" s="69">
        <v>136.0</v>
      </c>
      <c r="AF522" s="70" t="s">
        <v>1865</v>
      </c>
      <c r="AG522" s="69">
        <v>29.0</v>
      </c>
      <c r="AH522" s="69">
        <v>5.0</v>
      </c>
      <c r="AI522" s="69">
        <v>4.0</v>
      </c>
      <c r="AJ522" s="29">
        <f t="shared" si="20"/>
        <v>7</v>
      </c>
      <c r="AK522" s="76">
        <f t="shared" si="21"/>
        <v>0.2413793103</v>
      </c>
      <c r="AL522" s="29">
        <f t="shared" si="22"/>
        <v>7</v>
      </c>
      <c r="AM522" s="71">
        <f t="shared" si="23"/>
        <v>0.2414</v>
      </c>
      <c r="AN522" s="71">
        <f t="shared" si="24"/>
        <v>0.3018</v>
      </c>
      <c r="AO522" s="72">
        <f t="shared" si="25"/>
        <v>1.27</v>
      </c>
      <c r="AP522" s="73">
        <f t="shared" si="26"/>
        <v>7274.56</v>
      </c>
      <c r="AQ522" s="3">
        <f t="shared" si="27"/>
        <v>250.8468966</v>
      </c>
      <c r="AR522" s="18"/>
      <c r="AS522" s="18"/>
    </row>
    <row r="523" ht="14.25" customHeight="1">
      <c r="A523" s="68">
        <v>200.0</v>
      </c>
      <c r="B523" s="69">
        <v>1.0</v>
      </c>
      <c r="C523" s="18" t="s">
        <v>1102</v>
      </c>
      <c r="D523" s="68">
        <v>200.0</v>
      </c>
      <c r="E523" s="69">
        <v>1.0</v>
      </c>
      <c r="F523" s="69">
        <v>138.0</v>
      </c>
      <c r="G523" s="70" t="s">
        <v>1866</v>
      </c>
      <c r="H523" s="69">
        <v>82.0</v>
      </c>
      <c r="I523" s="69">
        <v>16.0</v>
      </c>
      <c r="J523" s="69">
        <v>0.0</v>
      </c>
      <c r="K523" s="29">
        <f t="shared" si="13"/>
        <v>16</v>
      </c>
      <c r="L523" s="71">
        <f t="shared" si="14"/>
        <v>0.1951</v>
      </c>
      <c r="M523" s="71">
        <f t="shared" si="15"/>
        <v>0.2439</v>
      </c>
      <c r="N523" s="72">
        <f t="shared" si="16"/>
        <v>2.34</v>
      </c>
      <c r="O523" s="8">
        <f t="shared" si="17"/>
        <v>13403.52</v>
      </c>
      <c r="P523" s="73"/>
      <c r="Q523" s="22">
        <v>4161.0</v>
      </c>
      <c r="R523" s="49">
        <v>7.0</v>
      </c>
      <c r="S523" s="74"/>
      <c r="T523" s="75" t="s">
        <v>1867</v>
      </c>
      <c r="U523" s="3">
        <f t="shared" ref="U523:W523" si="536">SUMIF($A$13:$A$2340,$Q523,H$13:H$2340)</f>
        <v>208</v>
      </c>
      <c r="V523" s="3">
        <f t="shared" si="536"/>
        <v>83</v>
      </c>
      <c r="W523" s="3">
        <f t="shared" si="536"/>
        <v>28</v>
      </c>
      <c r="X523" s="3">
        <f t="shared" si="19"/>
        <v>194293.76</v>
      </c>
      <c r="Y523" s="3"/>
      <c r="Z523" s="68">
        <v>200.0</v>
      </c>
      <c r="AA523" s="69">
        <v>1.0</v>
      </c>
      <c r="AB523" s="18" t="s">
        <v>1102</v>
      </c>
      <c r="AC523" s="68">
        <v>200.0</v>
      </c>
      <c r="AD523" s="69">
        <v>1.0</v>
      </c>
      <c r="AE523" s="69">
        <v>138.0</v>
      </c>
      <c r="AF523" s="70" t="s">
        <v>1866</v>
      </c>
      <c r="AG523" s="69">
        <v>82.0</v>
      </c>
      <c r="AH523" s="69">
        <v>16.0</v>
      </c>
      <c r="AI523" s="69">
        <v>0.0</v>
      </c>
      <c r="AJ523" s="29">
        <f t="shared" si="20"/>
        <v>16</v>
      </c>
      <c r="AK523" s="76">
        <f t="shared" si="21"/>
        <v>0.1951219512</v>
      </c>
      <c r="AL523" s="29">
        <f t="shared" si="22"/>
        <v>16</v>
      </c>
      <c r="AM523" s="71">
        <f t="shared" si="23"/>
        <v>0.1951</v>
      </c>
      <c r="AN523" s="71">
        <f t="shared" si="24"/>
        <v>0.2439</v>
      </c>
      <c r="AO523" s="72">
        <f t="shared" si="25"/>
        <v>2.34</v>
      </c>
      <c r="AP523" s="73">
        <f t="shared" si="26"/>
        <v>13403.52</v>
      </c>
      <c r="AQ523" s="3">
        <f t="shared" si="27"/>
        <v>163.457561</v>
      </c>
      <c r="AR523" s="18"/>
      <c r="AS523" s="18"/>
    </row>
    <row r="524" ht="14.25" customHeight="1">
      <c r="A524" s="68">
        <v>200.0</v>
      </c>
      <c r="B524" s="69">
        <v>1.0</v>
      </c>
      <c r="C524" s="18" t="s">
        <v>1102</v>
      </c>
      <c r="D524" s="68">
        <v>200.0</v>
      </c>
      <c r="E524" s="69">
        <v>1.0</v>
      </c>
      <c r="F524" s="69">
        <v>139.0</v>
      </c>
      <c r="G524" s="70" t="s">
        <v>1868</v>
      </c>
      <c r="H524" s="69">
        <v>5.0</v>
      </c>
      <c r="I524" s="69">
        <v>1.0</v>
      </c>
      <c r="J524" s="69">
        <v>0.0</v>
      </c>
      <c r="K524" s="29">
        <f t="shared" si="13"/>
        <v>1</v>
      </c>
      <c r="L524" s="71">
        <f t="shared" si="14"/>
        <v>0.2</v>
      </c>
      <c r="M524" s="71">
        <f t="shared" si="15"/>
        <v>0.25</v>
      </c>
      <c r="N524" s="72">
        <f t="shared" si="16"/>
        <v>0.15</v>
      </c>
      <c r="O524" s="8">
        <f t="shared" si="17"/>
        <v>859.2</v>
      </c>
      <c r="P524" s="73"/>
      <c r="Q524" s="22">
        <v>4162.0</v>
      </c>
      <c r="R524" s="49">
        <v>7.0</v>
      </c>
      <c r="S524" s="74"/>
      <c r="T524" s="75" t="s">
        <v>1869</v>
      </c>
      <c r="U524" s="3">
        <f t="shared" ref="U524:W524" si="537">SUMIF($A$13:$A$2340,$Q524,H$13:H$2340)</f>
        <v>120</v>
      </c>
      <c r="V524" s="3">
        <f t="shared" si="537"/>
        <v>46</v>
      </c>
      <c r="W524" s="3">
        <f t="shared" si="537"/>
        <v>15</v>
      </c>
      <c r="X524" s="3">
        <f t="shared" si="19"/>
        <v>102473.92</v>
      </c>
      <c r="Y524" s="3"/>
      <c r="Z524" s="68">
        <v>200.0</v>
      </c>
      <c r="AA524" s="69">
        <v>1.0</v>
      </c>
      <c r="AB524" s="18" t="s">
        <v>1102</v>
      </c>
      <c r="AC524" s="68">
        <v>200.0</v>
      </c>
      <c r="AD524" s="69">
        <v>1.0</v>
      </c>
      <c r="AE524" s="69">
        <v>139.0</v>
      </c>
      <c r="AF524" s="70" t="s">
        <v>1868</v>
      </c>
      <c r="AG524" s="69">
        <v>5.0</v>
      </c>
      <c r="AH524" s="69">
        <v>1.0</v>
      </c>
      <c r="AI524" s="69">
        <v>0.0</v>
      </c>
      <c r="AJ524" s="29">
        <f t="shared" si="20"/>
        <v>1</v>
      </c>
      <c r="AK524" s="76">
        <f t="shared" si="21"/>
        <v>0.2</v>
      </c>
      <c r="AL524" s="29">
        <f t="shared" si="22"/>
        <v>1</v>
      </c>
      <c r="AM524" s="71">
        <f t="shared" si="23"/>
        <v>0.2</v>
      </c>
      <c r="AN524" s="71">
        <f t="shared" si="24"/>
        <v>0.25</v>
      </c>
      <c r="AO524" s="72">
        <f t="shared" si="25"/>
        <v>0.15</v>
      </c>
      <c r="AP524" s="73">
        <f t="shared" si="26"/>
        <v>859.2</v>
      </c>
      <c r="AQ524" s="3">
        <f t="shared" si="27"/>
        <v>171.84</v>
      </c>
      <c r="AR524" s="18"/>
      <c r="AS524" s="18"/>
    </row>
    <row r="525" ht="14.25" customHeight="1">
      <c r="A525" s="68">
        <v>200.0</v>
      </c>
      <c r="B525" s="69">
        <v>1.0</v>
      </c>
      <c r="C525" s="18" t="s">
        <v>1102</v>
      </c>
      <c r="D525" s="68">
        <v>200.0</v>
      </c>
      <c r="E525" s="69">
        <v>1.0</v>
      </c>
      <c r="F525" s="69">
        <v>609.0</v>
      </c>
      <c r="G525" s="70" t="s">
        <v>1465</v>
      </c>
      <c r="H525" s="69">
        <v>452.0</v>
      </c>
      <c r="I525" s="69">
        <v>82.0</v>
      </c>
      <c r="J525" s="69">
        <v>25.0</v>
      </c>
      <c r="K525" s="29">
        <f t="shared" si="13"/>
        <v>94.5</v>
      </c>
      <c r="L525" s="71">
        <f t="shared" si="14"/>
        <v>0.2091</v>
      </c>
      <c r="M525" s="71">
        <f t="shared" si="15"/>
        <v>0.2614</v>
      </c>
      <c r="N525" s="72">
        <f t="shared" si="16"/>
        <v>14.82</v>
      </c>
      <c r="O525" s="8">
        <f t="shared" si="17"/>
        <v>84888.96</v>
      </c>
      <c r="P525" s="73"/>
      <c r="Q525" s="22">
        <v>4163.0</v>
      </c>
      <c r="R525" s="49">
        <v>7.0</v>
      </c>
      <c r="S525" s="74"/>
      <c r="T525" s="75" t="s">
        <v>1870</v>
      </c>
      <c r="U525" s="3">
        <f t="shared" ref="U525:W525" si="538">SUMIF($A$13:$A$2340,$Q525,H$13:H$2340)</f>
        <v>0</v>
      </c>
      <c r="V525" s="3">
        <f t="shared" si="538"/>
        <v>0</v>
      </c>
      <c r="W525" s="3">
        <f t="shared" si="538"/>
        <v>0</v>
      </c>
      <c r="X525" s="3">
        <f t="shared" si="19"/>
        <v>0</v>
      </c>
      <c r="Y525" s="3"/>
      <c r="Z525" s="68">
        <v>200.0</v>
      </c>
      <c r="AA525" s="69">
        <v>1.0</v>
      </c>
      <c r="AB525" s="18" t="s">
        <v>1102</v>
      </c>
      <c r="AC525" s="68">
        <v>200.0</v>
      </c>
      <c r="AD525" s="69">
        <v>1.0</v>
      </c>
      <c r="AE525" s="69">
        <v>609.0</v>
      </c>
      <c r="AF525" s="70" t="s">
        <v>1465</v>
      </c>
      <c r="AG525" s="69">
        <v>452.0</v>
      </c>
      <c r="AH525" s="69">
        <v>82.0</v>
      </c>
      <c r="AI525" s="69">
        <v>25.0</v>
      </c>
      <c r="AJ525" s="29">
        <f t="shared" si="20"/>
        <v>94.5</v>
      </c>
      <c r="AK525" s="76">
        <f t="shared" si="21"/>
        <v>0.2090707965</v>
      </c>
      <c r="AL525" s="29">
        <f t="shared" si="22"/>
        <v>94.5</v>
      </c>
      <c r="AM525" s="71">
        <f t="shared" si="23"/>
        <v>0.2091</v>
      </c>
      <c r="AN525" s="71">
        <f t="shared" si="24"/>
        <v>0.2614</v>
      </c>
      <c r="AO525" s="72">
        <f t="shared" si="25"/>
        <v>14.82</v>
      </c>
      <c r="AP525" s="73">
        <f t="shared" si="26"/>
        <v>84888.96</v>
      </c>
      <c r="AQ525" s="3">
        <f t="shared" si="27"/>
        <v>187.8074336</v>
      </c>
      <c r="AR525" s="18"/>
      <c r="AS525" s="18"/>
    </row>
    <row r="526" ht="14.25" customHeight="1">
      <c r="A526" s="68">
        <v>200.0</v>
      </c>
      <c r="B526" s="69">
        <v>1.0</v>
      </c>
      <c r="C526" s="18" t="s">
        <v>1102</v>
      </c>
      <c r="D526" s="68">
        <v>200.0</v>
      </c>
      <c r="E526" s="69">
        <v>1.0</v>
      </c>
      <c r="F526" s="69">
        <v>610.0</v>
      </c>
      <c r="G526" s="70" t="s">
        <v>1871</v>
      </c>
      <c r="H526" s="69">
        <v>456.0</v>
      </c>
      <c r="I526" s="69">
        <v>53.0</v>
      </c>
      <c r="J526" s="69">
        <v>16.0</v>
      </c>
      <c r="K526" s="29">
        <f t="shared" si="13"/>
        <v>61</v>
      </c>
      <c r="L526" s="71">
        <f t="shared" si="14"/>
        <v>0.1338</v>
      </c>
      <c r="M526" s="71">
        <f t="shared" si="15"/>
        <v>0.1673</v>
      </c>
      <c r="N526" s="72">
        <f t="shared" si="16"/>
        <v>6.12</v>
      </c>
      <c r="O526" s="8">
        <f t="shared" si="17"/>
        <v>35055.36</v>
      </c>
      <c r="P526" s="73"/>
      <c r="Q526" s="22">
        <v>4164.0</v>
      </c>
      <c r="R526" s="49">
        <v>7.0</v>
      </c>
      <c r="S526" s="74"/>
      <c r="T526" s="75" t="s">
        <v>1872</v>
      </c>
      <c r="U526" s="3">
        <f t="shared" ref="U526:W526" si="539">SUMIF($A$13:$A$2340,$Q526,H$13:H$2340)</f>
        <v>73</v>
      </c>
      <c r="V526" s="3">
        <f t="shared" si="539"/>
        <v>17</v>
      </c>
      <c r="W526" s="3">
        <f t="shared" si="539"/>
        <v>0</v>
      </c>
      <c r="X526" s="3">
        <f t="shared" si="19"/>
        <v>17012.16</v>
      </c>
      <c r="Y526" s="3"/>
      <c r="Z526" s="68">
        <v>200.0</v>
      </c>
      <c r="AA526" s="69">
        <v>1.0</v>
      </c>
      <c r="AB526" s="18" t="s">
        <v>1102</v>
      </c>
      <c r="AC526" s="68">
        <v>200.0</v>
      </c>
      <c r="AD526" s="69">
        <v>1.0</v>
      </c>
      <c r="AE526" s="69">
        <v>610.0</v>
      </c>
      <c r="AF526" s="70" t="s">
        <v>1871</v>
      </c>
      <c r="AG526" s="69">
        <v>456.0</v>
      </c>
      <c r="AH526" s="69">
        <v>53.0</v>
      </c>
      <c r="AI526" s="69">
        <v>16.0</v>
      </c>
      <c r="AJ526" s="29">
        <f t="shared" si="20"/>
        <v>61</v>
      </c>
      <c r="AK526" s="76">
        <f t="shared" si="21"/>
        <v>0.1337719298</v>
      </c>
      <c r="AL526" s="29">
        <f t="shared" si="22"/>
        <v>61</v>
      </c>
      <c r="AM526" s="71">
        <f t="shared" si="23"/>
        <v>0.1338</v>
      </c>
      <c r="AN526" s="71">
        <f t="shared" si="24"/>
        <v>0.1673</v>
      </c>
      <c r="AO526" s="72">
        <f t="shared" si="25"/>
        <v>6.12</v>
      </c>
      <c r="AP526" s="73">
        <f t="shared" si="26"/>
        <v>35055.36</v>
      </c>
      <c r="AQ526" s="3">
        <f t="shared" si="27"/>
        <v>76.87578947</v>
      </c>
      <c r="AR526" s="18"/>
      <c r="AS526" s="18"/>
    </row>
    <row r="527" ht="14.25" customHeight="1">
      <c r="A527" s="68">
        <v>200.0</v>
      </c>
      <c r="B527" s="69">
        <v>1.0</v>
      </c>
      <c r="C527" s="18" t="s">
        <v>1102</v>
      </c>
      <c r="D527" s="68">
        <v>200.0</v>
      </c>
      <c r="E527" s="69">
        <v>1.0</v>
      </c>
      <c r="F527" s="69">
        <v>612.0</v>
      </c>
      <c r="G527" s="70" t="s">
        <v>1873</v>
      </c>
      <c r="H527" s="69">
        <v>507.0</v>
      </c>
      <c r="I527" s="69">
        <v>67.0</v>
      </c>
      <c r="J527" s="69">
        <v>22.0</v>
      </c>
      <c r="K527" s="29">
        <f t="shared" si="13"/>
        <v>78</v>
      </c>
      <c r="L527" s="71">
        <f t="shared" si="14"/>
        <v>0.1538</v>
      </c>
      <c r="M527" s="71">
        <f t="shared" si="15"/>
        <v>0.1923</v>
      </c>
      <c r="N527" s="72">
        <f t="shared" si="16"/>
        <v>9</v>
      </c>
      <c r="O527" s="8">
        <f t="shared" si="17"/>
        <v>51552</v>
      </c>
      <c r="P527" s="73"/>
      <c r="Q527" s="22">
        <v>4165.0</v>
      </c>
      <c r="R527" s="49">
        <v>7.0</v>
      </c>
      <c r="S527" s="74"/>
      <c r="T527" s="75" t="s">
        <v>1874</v>
      </c>
      <c r="U527" s="3">
        <f t="shared" ref="U527:W527" si="540">SUMIF($A$13:$A$2340,$Q527,H$13:H$2340)</f>
        <v>0</v>
      </c>
      <c r="V527" s="3">
        <f t="shared" si="540"/>
        <v>0</v>
      </c>
      <c r="W527" s="3">
        <f t="shared" si="540"/>
        <v>0</v>
      </c>
      <c r="X527" s="3">
        <f t="shared" si="19"/>
        <v>0</v>
      </c>
      <c r="Y527" s="3"/>
      <c r="Z527" s="68">
        <v>200.0</v>
      </c>
      <c r="AA527" s="69">
        <v>1.0</v>
      </c>
      <c r="AB527" s="18" t="s">
        <v>1102</v>
      </c>
      <c r="AC527" s="68">
        <v>200.0</v>
      </c>
      <c r="AD527" s="69">
        <v>1.0</v>
      </c>
      <c r="AE527" s="69">
        <v>612.0</v>
      </c>
      <c r="AF527" s="70" t="s">
        <v>1873</v>
      </c>
      <c r="AG527" s="69">
        <v>507.0</v>
      </c>
      <c r="AH527" s="69">
        <v>67.0</v>
      </c>
      <c r="AI527" s="69">
        <v>22.0</v>
      </c>
      <c r="AJ527" s="29">
        <f t="shared" si="20"/>
        <v>78</v>
      </c>
      <c r="AK527" s="76">
        <f t="shared" si="21"/>
        <v>0.1538461538</v>
      </c>
      <c r="AL527" s="29">
        <f t="shared" si="22"/>
        <v>78</v>
      </c>
      <c r="AM527" s="71">
        <f t="shared" si="23"/>
        <v>0.1538</v>
      </c>
      <c r="AN527" s="71">
        <f t="shared" si="24"/>
        <v>0.1923</v>
      </c>
      <c r="AO527" s="72">
        <f t="shared" si="25"/>
        <v>9</v>
      </c>
      <c r="AP527" s="73">
        <f t="shared" si="26"/>
        <v>51552</v>
      </c>
      <c r="AQ527" s="3">
        <f t="shared" si="27"/>
        <v>101.6804734</v>
      </c>
      <c r="AR527" s="18"/>
      <c r="AS527" s="18"/>
    </row>
    <row r="528" ht="14.25" customHeight="1">
      <c r="A528" s="68">
        <v>203.0</v>
      </c>
      <c r="B528" s="69">
        <v>1.0</v>
      </c>
      <c r="C528" s="18" t="s">
        <v>1104</v>
      </c>
      <c r="D528" s="68">
        <v>203.0</v>
      </c>
      <c r="E528" s="69">
        <v>1.0</v>
      </c>
      <c r="F528" s="69">
        <v>1.0</v>
      </c>
      <c r="G528" s="70" t="s">
        <v>1875</v>
      </c>
      <c r="H528" s="69">
        <v>376.0</v>
      </c>
      <c r="I528" s="69">
        <v>64.0</v>
      </c>
      <c r="J528" s="69">
        <v>25.0</v>
      </c>
      <c r="K528" s="29">
        <f t="shared" si="13"/>
        <v>76.5</v>
      </c>
      <c r="L528" s="71">
        <f t="shared" si="14"/>
        <v>0.2035</v>
      </c>
      <c r="M528" s="71">
        <f t="shared" si="15"/>
        <v>0.2544</v>
      </c>
      <c r="N528" s="72">
        <f t="shared" si="16"/>
        <v>11.68</v>
      </c>
      <c r="O528" s="8">
        <f t="shared" si="17"/>
        <v>66903.04</v>
      </c>
      <c r="P528" s="73"/>
      <c r="Q528" s="22">
        <v>4166.0</v>
      </c>
      <c r="R528" s="49">
        <v>7.0</v>
      </c>
      <c r="S528" s="74"/>
      <c r="T528" s="75" t="s">
        <v>1876</v>
      </c>
      <c r="U528" s="3">
        <f t="shared" ref="U528:W528" si="541">SUMIF($A$13:$A$2340,$Q528,H$13:H$2340)</f>
        <v>163</v>
      </c>
      <c r="V528" s="3">
        <f t="shared" si="541"/>
        <v>146</v>
      </c>
      <c r="W528" s="3">
        <f t="shared" si="541"/>
        <v>0</v>
      </c>
      <c r="X528" s="3">
        <f t="shared" si="19"/>
        <v>501772.8</v>
      </c>
      <c r="Y528" s="3"/>
      <c r="Z528" s="68">
        <v>203.0</v>
      </c>
      <c r="AA528" s="69">
        <v>1.0</v>
      </c>
      <c r="AB528" s="18" t="s">
        <v>1104</v>
      </c>
      <c r="AC528" s="68">
        <v>203.0</v>
      </c>
      <c r="AD528" s="69">
        <v>1.0</v>
      </c>
      <c r="AE528" s="69">
        <v>1.0</v>
      </c>
      <c r="AF528" s="70" t="s">
        <v>1875</v>
      </c>
      <c r="AG528" s="69">
        <v>376.0</v>
      </c>
      <c r="AH528" s="69">
        <v>64.0</v>
      </c>
      <c r="AI528" s="69">
        <v>25.0</v>
      </c>
      <c r="AJ528" s="29">
        <f t="shared" si="20"/>
        <v>76.5</v>
      </c>
      <c r="AK528" s="76">
        <f t="shared" si="21"/>
        <v>0.2034574468</v>
      </c>
      <c r="AL528" s="29">
        <f t="shared" si="22"/>
        <v>76.5</v>
      </c>
      <c r="AM528" s="71">
        <f t="shared" si="23"/>
        <v>0.2035</v>
      </c>
      <c r="AN528" s="71">
        <f t="shared" si="24"/>
        <v>0.2544</v>
      </c>
      <c r="AO528" s="72">
        <f t="shared" si="25"/>
        <v>11.68</v>
      </c>
      <c r="AP528" s="73">
        <f t="shared" si="26"/>
        <v>66903.04</v>
      </c>
      <c r="AQ528" s="3">
        <f t="shared" si="27"/>
        <v>177.933617</v>
      </c>
      <c r="AR528" s="18"/>
      <c r="AS528" s="18"/>
    </row>
    <row r="529" ht="14.25" customHeight="1">
      <c r="A529" s="68">
        <v>203.0</v>
      </c>
      <c r="B529" s="69">
        <v>1.0</v>
      </c>
      <c r="C529" s="18" t="s">
        <v>1104</v>
      </c>
      <c r="D529" s="68">
        <v>203.0</v>
      </c>
      <c r="E529" s="69">
        <v>1.0</v>
      </c>
      <c r="F529" s="69">
        <v>3.0</v>
      </c>
      <c r="G529" s="70" t="s">
        <v>1877</v>
      </c>
      <c r="H529" s="69">
        <v>291.0</v>
      </c>
      <c r="I529" s="69">
        <v>72.0</v>
      </c>
      <c r="J529" s="69">
        <v>31.0</v>
      </c>
      <c r="K529" s="29">
        <f t="shared" si="13"/>
        <v>87.5</v>
      </c>
      <c r="L529" s="71">
        <f t="shared" si="14"/>
        <v>0.3007</v>
      </c>
      <c r="M529" s="71">
        <f t="shared" si="15"/>
        <v>0.3759</v>
      </c>
      <c r="N529" s="72">
        <f t="shared" si="16"/>
        <v>19.73</v>
      </c>
      <c r="O529" s="8">
        <f t="shared" si="17"/>
        <v>113013.44</v>
      </c>
      <c r="P529" s="73"/>
      <c r="Q529" s="22">
        <v>4167.0</v>
      </c>
      <c r="R529" s="49">
        <v>7.0</v>
      </c>
      <c r="S529" s="74"/>
      <c r="T529" s="75" t="s">
        <v>1878</v>
      </c>
      <c r="U529" s="3">
        <f t="shared" ref="U529:W529" si="542">SUMIF($A$13:$A$2340,$Q529,H$13:H$2340)</f>
        <v>325</v>
      </c>
      <c r="V529" s="3">
        <f t="shared" si="542"/>
        <v>17</v>
      </c>
      <c r="W529" s="3">
        <f t="shared" si="542"/>
        <v>10</v>
      </c>
      <c r="X529" s="3">
        <f t="shared" si="19"/>
        <v>6415.36</v>
      </c>
      <c r="Y529" s="3"/>
      <c r="Z529" s="68">
        <v>203.0</v>
      </c>
      <c r="AA529" s="69">
        <v>1.0</v>
      </c>
      <c r="AB529" s="18" t="s">
        <v>1104</v>
      </c>
      <c r="AC529" s="68">
        <v>203.0</v>
      </c>
      <c r="AD529" s="69">
        <v>1.0</v>
      </c>
      <c r="AE529" s="69">
        <v>3.0</v>
      </c>
      <c r="AF529" s="70" t="s">
        <v>1877</v>
      </c>
      <c r="AG529" s="69">
        <v>291.0</v>
      </c>
      <c r="AH529" s="69">
        <v>72.0</v>
      </c>
      <c r="AI529" s="69">
        <v>31.0</v>
      </c>
      <c r="AJ529" s="29">
        <f t="shared" si="20"/>
        <v>87.5</v>
      </c>
      <c r="AK529" s="76">
        <f t="shared" si="21"/>
        <v>0.3006872852</v>
      </c>
      <c r="AL529" s="29">
        <f t="shared" si="22"/>
        <v>87.5</v>
      </c>
      <c r="AM529" s="71">
        <f t="shared" si="23"/>
        <v>0.3007</v>
      </c>
      <c r="AN529" s="71">
        <f t="shared" si="24"/>
        <v>0.3759</v>
      </c>
      <c r="AO529" s="72">
        <f t="shared" si="25"/>
        <v>19.73</v>
      </c>
      <c r="AP529" s="73">
        <f t="shared" si="26"/>
        <v>113013.44</v>
      </c>
      <c r="AQ529" s="3">
        <f t="shared" si="27"/>
        <v>388.3623368</v>
      </c>
      <c r="AR529" s="18"/>
      <c r="AS529" s="18"/>
    </row>
    <row r="530" ht="14.25" customHeight="1">
      <c r="A530" s="68">
        <v>204.0</v>
      </c>
      <c r="B530" s="69">
        <v>1.0</v>
      </c>
      <c r="C530" s="18" t="s">
        <v>1106</v>
      </c>
      <c r="D530" s="68">
        <v>204.0</v>
      </c>
      <c r="E530" s="69">
        <v>1.0</v>
      </c>
      <c r="F530" s="69">
        <v>10.0</v>
      </c>
      <c r="G530" s="70" t="s">
        <v>1879</v>
      </c>
      <c r="H530" s="69">
        <v>862.0</v>
      </c>
      <c r="I530" s="69">
        <v>106.0</v>
      </c>
      <c r="J530" s="69">
        <v>12.0</v>
      </c>
      <c r="K530" s="29">
        <f t="shared" si="13"/>
        <v>112</v>
      </c>
      <c r="L530" s="71">
        <f t="shared" si="14"/>
        <v>0.1299</v>
      </c>
      <c r="M530" s="71">
        <f t="shared" si="15"/>
        <v>0.1624</v>
      </c>
      <c r="N530" s="72">
        <f t="shared" si="16"/>
        <v>10.91</v>
      </c>
      <c r="O530" s="8">
        <f t="shared" si="17"/>
        <v>62492.48</v>
      </c>
      <c r="P530" s="73"/>
      <c r="Q530" s="22">
        <v>4168.0</v>
      </c>
      <c r="R530" s="49">
        <v>7.0</v>
      </c>
      <c r="S530" s="74"/>
      <c r="T530" s="75" t="s">
        <v>1880</v>
      </c>
      <c r="U530" s="3">
        <f t="shared" ref="U530:W530" si="543">SUMIF($A$13:$A$2340,$Q530,H$13:H$2340)</f>
        <v>88</v>
      </c>
      <c r="V530" s="3">
        <f t="shared" si="543"/>
        <v>34</v>
      </c>
      <c r="W530" s="3">
        <f t="shared" si="543"/>
        <v>11</v>
      </c>
      <c r="X530" s="3">
        <f t="shared" si="19"/>
        <v>76182.4</v>
      </c>
      <c r="Y530" s="3"/>
      <c r="Z530" s="68">
        <v>204.0</v>
      </c>
      <c r="AA530" s="69">
        <v>1.0</v>
      </c>
      <c r="AB530" s="18" t="s">
        <v>1106</v>
      </c>
      <c r="AC530" s="68">
        <v>204.0</v>
      </c>
      <c r="AD530" s="69">
        <v>1.0</v>
      </c>
      <c r="AE530" s="69">
        <v>10.0</v>
      </c>
      <c r="AF530" s="70" t="s">
        <v>1879</v>
      </c>
      <c r="AG530" s="69">
        <v>862.0</v>
      </c>
      <c r="AH530" s="69">
        <v>106.0</v>
      </c>
      <c r="AI530" s="69">
        <v>12.0</v>
      </c>
      <c r="AJ530" s="29">
        <f t="shared" si="20"/>
        <v>112</v>
      </c>
      <c r="AK530" s="76">
        <f t="shared" si="21"/>
        <v>0.1299303944</v>
      </c>
      <c r="AL530" s="29">
        <f t="shared" si="22"/>
        <v>112</v>
      </c>
      <c r="AM530" s="71">
        <f t="shared" si="23"/>
        <v>0.1299</v>
      </c>
      <c r="AN530" s="71">
        <f t="shared" si="24"/>
        <v>0.1624</v>
      </c>
      <c r="AO530" s="72">
        <f t="shared" si="25"/>
        <v>10.91</v>
      </c>
      <c r="AP530" s="73">
        <f t="shared" si="26"/>
        <v>62492.48</v>
      </c>
      <c r="AQ530" s="3">
        <f t="shared" si="27"/>
        <v>72.49707657</v>
      </c>
      <c r="AR530" s="18"/>
      <c r="AS530" s="18"/>
    </row>
    <row r="531" ht="14.25" customHeight="1">
      <c r="A531" s="68">
        <v>204.0</v>
      </c>
      <c r="B531" s="69">
        <v>1.0</v>
      </c>
      <c r="C531" s="18" t="s">
        <v>1106</v>
      </c>
      <c r="D531" s="68">
        <v>204.0</v>
      </c>
      <c r="E531" s="69">
        <v>1.0</v>
      </c>
      <c r="F531" s="69">
        <v>30.0</v>
      </c>
      <c r="G531" s="70" t="s">
        <v>1881</v>
      </c>
      <c r="H531" s="69">
        <v>672.0</v>
      </c>
      <c r="I531" s="69">
        <v>43.0</v>
      </c>
      <c r="J531" s="69">
        <v>8.0</v>
      </c>
      <c r="K531" s="29">
        <f t="shared" si="13"/>
        <v>47</v>
      </c>
      <c r="L531" s="71">
        <f t="shared" si="14"/>
        <v>0.0699</v>
      </c>
      <c r="M531" s="71">
        <f t="shared" si="15"/>
        <v>0.0874</v>
      </c>
      <c r="N531" s="72">
        <f t="shared" si="16"/>
        <v>2.46</v>
      </c>
      <c r="O531" s="8">
        <f t="shared" si="17"/>
        <v>14090.88</v>
      </c>
      <c r="P531" s="73"/>
      <c r="Q531" s="22">
        <v>4169.0</v>
      </c>
      <c r="R531" s="49">
        <v>7.0</v>
      </c>
      <c r="S531" s="74"/>
      <c r="T531" s="75" t="s">
        <v>1882</v>
      </c>
      <c r="U531" s="3">
        <f t="shared" ref="U531:W531" si="544">SUMIF($A$13:$A$2340,$Q531,H$13:H$2340)</f>
        <v>284</v>
      </c>
      <c r="V531" s="3">
        <f t="shared" si="544"/>
        <v>229</v>
      </c>
      <c r="W531" s="3">
        <f t="shared" si="544"/>
        <v>12</v>
      </c>
      <c r="X531" s="3">
        <f t="shared" si="19"/>
        <v>807648</v>
      </c>
      <c r="Y531" s="3"/>
      <c r="Z531" s="68">
        <v>204.0</v>
      </c>
      <c r="AA531" s="69">
        <v>1.0</v>
      </c>
      <c r="AB531" s="18" t="s">
        <v>1106</v>
      </c>
      <c r="AC531" s="68">
        <v>204.0</v>
      </c>
      <c r="AD531" s="69">
        <v>1.0</v>
      </c>
      <c r="AE531" s="69">
        <v>30.0</v>
      </c>
      <c r="AF531" s="70" t="s">
        <v>1881</v>
      </c>
      <c r="AG531" s="69">
        <v>672.0</v>
      </c>
      <c r="AH531" s="69">
        <v>43.0</v>
      </c>
      <c r="AI531" s="69">
        <v>8.0</v>
      </c>
      <c r="AJ531" s="29">
        <f t="shared" si="20"/>
        <v>47</v>
      </c>
      <c r="AK531" s="76">
        <f t="shared" si="21"/>
        <v>0.06994047619</v>
      </c>
      <c r="AL531" s="29">
        <f t="shared" si="22"/>
        <v>47</v>
      </c>
      <c r="AM531" s="71">
        <f t="shared" si="23"/>
        <v>0.0699</v>
      </c>
      <c r="AN531" s="71">
        <f t="shared" si="24"/>
        <v>0.0874</v>
      </c>
      <c r="AO531" s="72">
        <f t="shared" si="25"/>
        <v>2.46</v>
      </c>
      <c r="AP531" s="73">
        <f t="shared" si="26"/>
        <v>14090.88</v>
      </c>
      <c r="AQ531" s="3">
        <f t="shared" si="27"/>
        <v>20.96857143</v>
      </c>
      <c r="AR531" s="18"/>
      <c r="AS531" s="18"/>
    </row>
    <row r="532" ht="14.25" customHeight="1">
      <c r="A532" s="68">
        <v>204.0</v>
      </c>
      <c r="B532" s="69">
        <v>1.0</v>
      </c>
      <c r="C532" s="18" t="s">
        <v>1106</v>
      </c>
      <c r="D532" s="68">
        <v>204.0</v>
      </c>
      <c r="E532" s="69">
        <v>1.0</v>
      </c>
      <c r="F532" s="69">
        <v>40.0</v>
      </c>
      <c r="G532" s="70" t="s">
        <v>1883</v>
      </c>
      <c r="H532" s="69">
        <v>700.0</v>
      </c>
      <c r="I532" s="69">
        <v>90.0</v>
      </c>
      <c r="J532" s="69">
        <v>11.0</v>
      </c>
      <c r="K532" s="29">
        <f t="shared" si="13"/>
        <v>95.5</v>
      </c>
      <c r="L532" s="71">
        <f t="shared" si="14"/>
        <v>0.1364</v>
      </c>
      <c r="M532" s="71">
        <f t="shared" si="15"/>
        <v>0.1705</v>
      </c>
      <c r="N532" s="72">
        <f t="shared" si="16"/>
        <v>9.77</v>
      </c>
      <c r="O532" s="8">
        <f t="shared" si="17"/>
        <v>55962.56</v>
      </c>
      <c r="P532" s="73"/>
      <c r="Q532" s="22">
        <v>4170.0</v>
      </c>
      <c r="R532" s="49">
        <v>7.0</v>
      </c>
      <c r="S532" s="74"/>
      <c r="T532" s="75" t="s">
        <v>1884</v>
      </c>
      <c r="U532" s="3">
        <f t="shared" ref="U532:W532" si="545">SUMIF($A$13:$A$2340,$Q532,H$13:H$2340)</f>
        <v>1586</v>
      </c>
      <c r="V532" s="3">
        <f t="shared" si="545"/>
        <v>1126</v>
      </c>
      <c r="W532" s="3">
        <f t="shared" si="545"/>
        <v>194</v>
      </c>
      <c r="X532" s="3">
        <f t="shared" si="19"/>
        <v>4005991.36</v>
      </c>
      <c r="Y532" s="3"/>
      <c r="Z532" s="68">
        <v>204.0</v>
      </c>
      <c r="AA532" s="69">
        <v>1.0</v>
      </c>
      <c r="AB532" s="18" t="s">
        <v>1106</v>
      </c>
      <c r="AC532" s="68">
        <v>204.0</v>
      </c>
      <c r="AD532" s="69">
        <v>1.0</v>
      </c>
      <c r="AE532" s="69">
        <v>40.0</v>
      </c>
      <c r="AF532" s="70" t="s">
        <v>1883</v>
      </c>
      <c r="AG532" s="69">
        <v>700.0</v>
      </c>
      <c r="AH532" s="69">
        <v>90.0</v>
      </c>
      <c r="AI532" s="69">
        <v>11.0</v>
      </c>
      <c r="AJ532" s="29">
        <f t="shared" si="20"/>
        <v>95.5</v>
      </c>
      <c r="AK532" s="76">
        <f t="shared" si="21"/>
        <v>0.1364285714</v>
      </c>
      <c r="AL532" s="29">
        <f t="shared" si="22"/>
        <v>95.5</v>
      </c>
      <c r="AM532" s="71">
        <f t="shared" si="23"/>
        <v>0.1364</v>
      </c>
      <c r="AN532" s="71">
        <f t="shared" si="24"/>
        <v>0.1705</v>
      </c>
      <c r="AO532" s="72">
        <f t="shared" si="25"/>
        <v>9.77</v>
      </c>
      <c r="AP532" s="73">
        <f t="shared" si="26"/>
        <v>55962.56</v>
      </c>
      <c r="AQ532" s="3">
        <f t="shared" si="27"/>
        <v>79.94651429</v>
      </c>
      <c r="AR532" s="18"/>
      <c r="AS532" s="18"/>
    </row>
    <row r="533" ht="14.25" customHeight="1">
      <c r="A533" s="68">
        <v>206.0</v>
      </c>
      <c r="B533" s="69">
        <v>1.0</v>
      </c>
      <c r="C533" s="18" t="s">
        <v>1108</v>
      </c>
      <c r="D533" s="68">
        <v>206.0</v>
      </c>
      <c r="E533" s="69">
        <v>1.0</v>
      </c>
      <c r="F533" s="69">
        <v>110.0</v>
      </c>
      <c r="G533" s="70" t="s">
        <v>1885</v>
      </c>
      <c r="H533" s="69">
        <v>116.0</v>
      </c>
      <c r="I533" s="69">
        <v>23.0</v>
      </c>
      <c r="J533" s="69">
        <v>12.0</v>
      </c>
      <c r="K533" s="29">
        <f t="shared" si="13"/>
        <v>29</v>
      </c>
      <c r="L533" s="71">
        <f t="shared" si="14"/>
        <v>0.25</v>
      </c>
      <c r="M533" s="71">
        <f t="shared" si="15"/>
        <v>0.3125</v>
      </c>
      <c r="N533" s="72">
        <f t="shared" si="16"/>
        <v>5.44</v>
      </c>
      <c r="O533" s="8">
        <f t="shared" si="17"/>
        <v>31160.32</v>
      </c>
      <c r="P533" s="73"/>
      <c r="Q533" s="22">
        <v>4171.0</v>
      </c>
      <c r="R533" s="49">
        <v>7.0</v>
      </c>
      <c r="S533" s="74"/>
      <c r="T533" s="75" t="s">
        <v>511</v>
      </c>
      <c r="U533" s="3">
        <f t="shared" ref="U533:W533" si="546">SUMIF($A$13:$A$2340,$Q533,H$13:H$2340)</f>
        <v>821</v>
      </c>
      <c r="V533" s="3">
        <f t="shared" si="546"/>
        <v>450</v>
      </c>
      <c r="W533" s="3">
        <f t="shared" si="546"/>
        <v>155</v>
      </c>
      <c r="X533" s="3">
        <f t="shared" si="19"/>
        <v>1457088.64</v>
      </c>
      <c r="Y533" s="3"/>
      <c r="Z533" s="68">
        <v>206.0</v>
      </c>
      <c r="AA533" s="69">
        <v>1.0</v>
      </c>
      <c r="AB533" s="18" t="s">
        <v>1108</v>
      </c>
      <c r="AC533" s="68">
        <v>206.0</v>
      </c>
      <c r="AD533" s="69">
        <v>1.0</v>
      </c>
      <c r="AE533" s="69">
        <v>110.0</v>
      </c>
      <c r="AF533" s="70" t="s">
        <v>1885</v>
      </c>
      <c r="AG533" s="69">
        <v>116.0</v>
      </c>
      <c r="AH533" s="69">
        <v>23.0</v>
      </c>
      <c r="AI533" s="69">
        <v>12.0</v>
      </c>
      <c r="AJ533" s="29">
        <f t="shared" si="20"/>
        <v>29</v>
      </c>
      <c r="AK533" s="76">
        <f t="shared" si="21"/>
        <v>0.25</v>
      </c>
      <c r="AL533" s="29">
        <f t="shared" si="22"/>
        <v>29</v>
      </c>
      <c r="AM533" s="71">
        <f t="shared" si="23"/>
        <v>0.25</v>
      </c>
      <c r="AN533" s="71">
        <f t="shared" si="24"/>
        <v>0.3125</v>
      </c>
      <c r="AO533" s="72">
        <f t="shared" si="25"/>
        <v>5.44</v>
      </c>
      <c r="AP533" s="73">
        <f t="shared" si="26"/>
        <v>31160.32</v>
      </c>
      <c r="AQ533" s="3">
        <f t="shared" si="27"/>
        <v>268.6234483</v>
      </c>
      <c r="AR533" s="18"/>
      <c r="AS533" s="18"/>
    </row>
    <row r="534" ht="14.25" customHeight="1">
      <c r="A534" s="68">
        <v>206.0</v>
      </c>
      <c r="B534" s="69">
        <v>1.0</v>
      </c>
      <c r="C534" s="18" t="s">
        <v>1108</v>
      </c>
      <c r="D534" s="68">
        <v>206.0</v>
      </c>
      <c r="E534" s="69">
        <v>1.0</v>
      </c>
      <c r="F534" s="69">
        <v>120.0</v>
      </c>
      <c r="G534" s="70" t="s">
        <v>1699</v>
      </c>
      <c r="H534" s="69">
        <v>156.0</v>
      </c>
      <c r="I534" s="69">
        <v>32.0</v>
      </c>
      <c r="J534" s="69">
        <v>11.0</v>
      </c>
      <c r="K534" s="29">
        <f t="shared" si="13"/>
        <v>37.5</v>
      </c>
      <c r="L534" s="71">
        <f t="shared" si="14"/>
        <v>0.2404</v>
      </c>
      <c r="M534" s="71">
        <f t="shared" si="15"/>
        <v>0.3005</v>
      </c>
      <c r="N534" s="72">
        <f t="shared" si="16"/>
        <v>6.76</v>
      </c>
      <c r="O534" s="8">
        <f t="shared" si="17"/>
        <v>38721.28</v>
      </c>
      <c r="P534" s="73"/>
      <c r="Q534" s="22">
        <v>4172.0</v>
      </c>
      <c r="R534" s="49">
        <v>7.0</v>
      </c>
      <c r="S534" s="74"/>
      <c r="T534" s="75" t="s">
        <v>1886</v>
      </c>
      <c r="U534" s="3">
        <f t="shared" ref="U534:W534" si="547">SUMIF($A$13:$A$2340,$Q534,H$13:H$2340)</f>
        <v>46</v>
      </c>
      <c r="V534" s="3">
        <f t="shared" si="547"/>
        <v>14</v>
      </c>
      <c r="W534" s="3">
        <f t="shared" si="547"/>
        <v>8</v>
      </c>
      <c r="X534" s="3">
        <f t="shared" si="19"/>
        <v>30243.84</v>
      </c>
      <c r="Y534" s="3"/>
      <c r="Z534" s="68">
        <v>206.0</v>
      </c>
      <c r="AA534" s="69">
        <v>1.0</v>
      </c>
      <c r="AB534" s="18" t="s">
        <v>1108</v>
      </c>
      <c r="AC534" s="68">
        <v>206.0</v>
      </c>
      <c r="AD534" s="69">
        <v>1.0</v>
      </c>
      <c r="AE534" s="69">
        <v>120.0</v>
      </c>
      <c r="AF534" s="70" t="s">
        <v>1699</v>
      </c>
      <c r="AG534" s="69">
        <v>156.0</v>
      </c>
      <c r="AH534" s="69">
        <v>32.0</v>
      </c>
      <c r="AI534" s="69">
        <v>11.0</v>
      </c>
      <c r="AJ534" s="29">
        <f t="shared" si="20"/>
        <v>37.5</v>
      </c>
      <c r="AK534" s="76">
        <f t="shared" si="21"/>
        <v>0.2403846154</v>
      </c>
      <c r="AL534" s="29">
        <f t="shared" si="22"/>
        <v>37.5</v>
      </c>
      <c r="AM534" s="71">
        <f t="shared" si="23"/>
        <v>0.2404</v>
      </c>
      <c r="AN534" s="71">
        <f t="shared" si="24"/>
        <v>0.3005</v>
      </c>
      <c r="AO534" s="72">
        <f t="shared" si="25"/>
        <v>6.76</v>
      </c>
      <c r="AP534" s="73">
        <f t="shared" si="26"/>
        <v>38721.28</v>
      </c>
      <c r="AQ534" s="3">
        <f t="shared" si="27"/>
        <v>248.2133333</v>
      </c>
      <c r="AR534" s="18"/>
      <c r="AS534" s="18"/>
    </row>
    <row r="535" ht="14.25" customHeight="1">
      <c r="A535" s="68">
        <v>206.0</v>
      </c>
      <c r="B535" s="69">
        <v>1.0</v>
      </c>
      <c r="C535" s="18" t="s">
        <v>1108</v>
      </c>
      <c r="D535" s="68">
        <v>206.0</v>
      </c>
      <c r="E535" s="69">
        <v>1.0</v>
      </c>
      <c r="F535" s="69">
        <v>130.0</v>
      </c>
      <c r="G535" s="70" t="s">
        <v>1212</v>
      </c>
      <c r="H535" s="69">
        <v>441.0</v>
      </c>
      <c r="I535" s="69">
        <v>85.0</v>
      </c>
      <c r="J535" s="69">
        <v>19.0</v>
      </c>
      <c r="K535" s="29">
        <f t="shared" si="13"/>
        <v>94.5</v>
      </c>
      <c r="L535" s="71">
        <f t="shared" si="14"/>
        <v>0.2143</v>
      </c>
      <c r="M535" s="71">
        <f t="shared" si="15"/>
        <v>0.2679</v>
      </c>
      <c r="N535" s="72">
        <f t="shared" si="16"/>
        <v>15.19</v>
      </c>
      <c r="O535" s="8">
        <f t="shared" si="17"/>
        <v>87008.32</v>
      </c>
      <c r="P535" s="73"/>
      <c r="Q535" s="22">
        <v>4173.0</v>
      </c>
      <c r="R535" s="49">
        <v>7.0</v>
      </c>
      <c r="S535" s="74"/>
      <c r="T535" s="75" t="s">
        <v>1887</v>
      </c>
      <c r="U535" s="3">
        <f t="shared" ref="U535:W535" si="548">SUMIF($A$13:$A$2340,$Q535,H$13:H$2340)</f>
        <v>0</v>
      </c>
      <c r="V535" s="3">
        <f t="shared" si="548"/>
        <v>0</v>
      </c>
      <c r="W535" s="3">
        <f t="shared" si="548"/>
        <v>0</v>
      </c>
      <c r="X535" s="3">
        <f t="shared" si="19"/>
        <v>0</v>
      </c>
      <c r="Y535" s="3"/>
      <c r="Z535" s="68">
        <v>206.0</v>
      </c>
      <c r="AA535" s="69">
        <v>1.0</v>
      </c>
      <c r="AB535" s="18" t="s">
        <v>1108</v>
      </c>
      <c r="AC535" s="68">
        <v>206.0</v>
      </c>
      <c r="AD535" s="69">
        <v>1.0</v>
      </c>
      <c r="AE535" s="69">
        <v>130.0</v>
      </c>
      <c r="AF535" s="70" t="s">
        <v>1212</v>
      </c>
      <c r="AG535" s="69">
        <v>441.0</v>
      </c>
      <c r="AH535" s="69">
        <v>85.0</v>
      </c>
      <c r="AI535" s="69">
        <v>19.0</v>
      </c>
      <c r="AJ535" s="29">
        <f t="shared" si="20"/>
        <v>94.5</v>
      </c>
      <c r="AK535" s="76">
        <f t="shared" si="21"/>
        <v>0.2142857143</v>
      </c>
      <c r="AL535" s="29">
        <f t="shared" si="22"/>
        <v>94.5</v>
      </c>
      <c r="AM535" s="71">
        <f t="shared" si="23"/>
        <v>0.2143</v>
      </c>
      <c r="AN535" s="71">
        <f t="shared" si="24"/>
        <v>0.2679</v>
      </c>
      <c r="AO535" s="72">
        <f t="shared" si="25"/>
        <v>15.19</v>
      </c>
      <c r="AP535" s="73">
        <f t="shared" si="26"/>
        <v>87008.32</v>
      </c>
      <c r="AQ535" s="3">
        <f t="shared" si="27"/>
        <v>197.2977778</v>
      </c>
      <c r="AR535" s="18"/>
      <c r="AS535" s="18"/>
    </row>
    <row r="536" ht="14.25" customHeight="1">
      <c r="A536" s="68">
        <v>206.0</v>
      </c>
      <c r="B536" s="69">
        <v>1.0</v>
      </c>
      <c r="C536" s="18" t="s">
        <v>1108</v>
      </c>
      <c r="D536" s="68">
        <v>206.0</v>
      </c>
      <c r="E536" s="69">
        <v>1.0</v>
      </c>
      <c r="F536" s="69">
        <v>140.0</v>
      </c>
      <c r="G536" s="70" t="s">
        <v>1888</v>
      </c>
      <c r="H536" s="69">
        <v>138.0</v>
      </c>
      <c r="I536" s="69">
        <v>24.0</v>
      </c>
      <c r="J536" s="69">
        <v>8.0</v>
      </c>
      <c r="K536" s="29">
        <f t="shared" si="13"/>
        <v>28</v>
      </c>
      <c r="L536" s="71">
        <f t="shared" si="14"/>
        <v>0.2029</v>
      </c>
      <c r="M536" s="71">
        <f t="shared" si="15"/>
        <v>0.2536</v>
      </c>
      <c r="N536" s="72">
        <f t="shared" si="16"/>
        <v>4.26</v>
      </c>
      <c r="O536" s="8">
        <f t="shared" si="17"/>
        <v>24401.28</v>
      </c>
      <c r="P536" s="73"/>
      <c r="Q536" s="22">
        <v>4174.0</v>
      </c>
      <c r="R536" s="49">
        <v>7.0</v>
      </c>
      <c r="S536" s="74"/>
      <c r="T536" s="75" t="s">
        <v>1889</v>
      </c>
      <c r="U536" s="3">
        <f t="shared" ref="U536:W536" si="549">SUMIF($A$13:$A$2340,$Q536,H$13:H$2340)</f>
        <v>0</v>
      </c>
      <c r="V536" s="3">
        <f t="shared" si="549"/>
        <v>0</v>
      </c>
      <c r="W536" s="3">
        <f t="shared" si="549"/>
        <v>0</v>
      </c>
      <c r="X536" s="3">
        <f t="shared" si="19"/>
        <v>0</v>
      </c>
      <c r="Y536" s="3"/>
      <c r="Z536" s="68">
        <v>206.0</v>
      </c>
      <c r="AA536" s="69">
        <v>1.0</v>
      </c>
      <c r="AB536" s="18" t="s">
        <v>1108</v>
      </c>
      <c r="AC536" s="68">
        <v>206.0</v>
      </c>
      <c r="AD536" s="69">
        <v>1.0</v>
      </c>
      <c r="AE536" s="69">
        <v>140.0</v>
      </c>
      <c r="AF536" s="70" t="s">
        <v>1888</v>
      </c>
      <c r="AG536" s="69">
        <v>138.0</v>
      </c>
      <c r="AH536" s="69">
        <v>24.0</v>
      </c>
      <c r="AI536" s="69">
        <v>8.0</v>
      </c>
      <c r="AJ536" s="29">
        <f t="shared" si="20"/>
        <v>28</v>
      </c>
      <c r="AK536" s="76">
        <f t="shared" si="21"/>
        <v>0.2028985507</v>
      </c>
      <c r="AL536" s="29">
        <f t="shared" si="22"/>
        <v>28</v>
      </c>
      <c r="AM536" s="71">
        <f t="shared" si="23"/>
        <v>0.2029</v>
      </c>
      <c r="AN536" s="71">
        <f t="shared" si="24"/>
        <v>0.2536</v>
      </c>
      <c r="AO536" s="72">
        <f t="shared" si="25"/>
        <v>4.26</v>
      </c>
      <c r="AP536" s="73">
        <f t="shared" si="26"/>
        <v>24401.28</v>
      </c>
      <c r="AQ536" s="3">
        <f t="shared" si="27"/>
        <v>176.8208696</v>
      </c>
      <c r="AR536" s="18"/>
      <c r="AS536" s="18"/>
    </row>
    <row r="537" ht="14.25" customHeight="1">
      <c r="A537" s="68">
        <v>206.0</v>
      </c>
      <c r="B537" s="69">
        <v>1.0</v>
      </c>
      <c r="C537" s="18" t="s">
        <v>1108</v>
      </c>
      <c r="D537" s="68">
        <v>206.0</v>
      </c>
      <c r="E537" s="69">
        <v>1.0</v>
      </c>
      <c r="F537" s="69">
        <v>150.0</v>
      </c>
      <c r="G537" s="70" t="s">
        <v>1890</v>
      </c>
      <c r="H537" s="69">
        <v>402.0</v>
      </c>
      <c r="I537" s="69">
        <v>120.0</v>
      </c>
      <c r="J537" s="69">
        <v>29.0</v>
      </c>
      <c r="K537" s="29">
        <f t="shared" si="13"/>
        <v>134.5</v>
      </c>
      <c r="L537" s="71">
        <f t="shared" si="14"/>
        <v>0.3346</v>
      </c>
      <c r="M537" s="71">
        <f t="shared" si="15"/>
        <v>0.4183</v>
      </c>
      <c r="N537" s="72">
        <f t="shared" si="16"/>
        <v>33.76</v>
      </c>
      <c r="O537" s="8">
        <f t="shared" si="17"/>
        <v>193377.28</v>
      </c>
      <c r="P537" s="73"/>
      <c r="Q537" s="22">
        <v>4175.0</v>
      </c>
      <c r="R537" s="49">
        <v>7.0</v>
      </c>
      <c r="S537" s="74"/>
      <c r="T537" s="75" t="s">
        <v>1891</v>
      </c>
      <c r="U537" s="3">
        <f t="shared" ref="U537:W537" si="550">SUMIF($A$13:$A$2340,$Q537,H$13:H$2340)</f>
        <v>0</v>
      </c>
      <c r="V537" s="3">
        <f t="shared" si="550"/>
        <v>0</v>
      </c>
      <c r="W537" s="3">
        <f t="shared" si="550"/>
        <v>0</v>
      </c>
      <c r="X537" s="3">
        <f t="shared" si="19"/>
        <v>0</v>
      </c>
      <c r="Y537" s="3"/>
      <c r="Z537" s="68">
        <v>206.0</v>
      </c>
      <c r="AA537" s="69">
        <v>1.0</v>
      </c>
      <c r="AB537" s="18" t="s">
        <v>1108</v>
      </c>
      <c r="AC537" s="68">
        <v>206.0</v>
      </c>
      <c r="AD537" s="69">
        <v>1.0</v>
      </c>
      <c r="AE537" s="69">
        <v>150.0</v>
      </c>
      <c r="AF537" s="70" t="s">
        <v>1890</v>
      </c>
      <c r="AG537" s="69">
        <v>402.0</v>
      </c>
      <c r="AH537" s="69">
        <v>120.0</v>
      </c>
      <c r="AI537" s="69">
        <v>29.0</v>
      </c>
      <c r="AJ537" s="29">
        <f t="shared" si="20"/>
        <v>134.5</v>
      </c>
      <c r="AK537" s="76">
        <f t="shared" si="21"/>
        <v>0.3345771144</v>
      </c>
      <c r="AL537" s="29">
        <f t="shared" si="22"/>
        <v>134.5</v>
      </c>
      <c r="AM537" s="71">
        <f t="shared" si="23"/>
        <v>0.3346</v>
      </c>
      <c r="AN537" s="71">
        <f t="shared" si="24"/>
        <v>0.4183</v>
      </c>
      <c r="AO537" s="72">
        <f t="shared" si="25"/>
        <v>33.76</v>
      </c>
      <c r="AP537" s="73">
        <f t="shared" si="26"/>
        <v>193377.28</v>
      </c>
      <c r="AQ537" s="3">
        <f t="shared" si="27"/>
        <v>481.03801</v>
      </c>
      <c r="AR537" s="18"/>
      <c r="AS537" s="18"/>
    </row>
    <row r="538" ht="14.25" customHeight="1">
      <c r="A538" s="68">
        <v>206.0</v>
      </c>
      <c r="B538" s="69">
        <v>1.0</v>
      </c>
      <c r="C538" s="18" t="s">
        <v>1108</v>
      </c>
      <c r="D538" s="68">
        <v>206.0</v>
      </c>
      <c r="E538" s="69">
        <v>1.0</v>
      </c>
      <c r="F538" s="69">
        <v>160.0</v>
      </c>
      <c r="G538" s="70" t="s">
        <v>1892</v>
      </c>
      <c r="H538" s="69">
        <v>427.0</v>
      </c>
      <c r="I538" s="69">
        <v>78.0</v>
      </c>
      <c r="J538" s="69">
        <v>38.0</v>
      </c>
      <c r="K538" s="29">
        <f t="shared" si="13"/>
        <v>97</v>
      </c>
      <c r="L538" s="71">
        <f t="shared" si="14"/>
        <v>0.2272</v>
      </c>
      <c r="M538" s="71">
        <f t="shared" si="15"/>
        <v>0.284</v>
      </c>
      <c r="N538" s="72">
        <f t="shared" si="16"/>
        <v>16.53</v>
      </c>
      <c r="O538" s="8">
        <f t="shared" si="17"/>
        <v>94683.84</v>
      </c>
      <c r="P538" s="73"/>
      <c r="Q538" s="22">
        <v>4176.0</v>
      </c>
      <c r="R538" s="49">
        <v>7.0</v>
      </c>
      <c r="S538" s="74"/>
      <c r="T538" s="75" t="s">
        <v>1893</v>
      </c>
      <c r="U538" s="3">
        <f t="shared" ref="U538:W538" si="551">SUMIF($A$13:$A$2340,$Q538,H$13:H$2340)</f>
        <v>0</v>
      </c>
      <c r="V538" s="3">
        <f t="shared" si="551"/>
        <v>0</v>
      </c>
      <c r="W538" s="3">
        <f t="shared" si="551"/>
        <v>0</v>
      </c>
      <c r="X538" s="3">
        <f t="shared" si="19"/>
        <v>0</v>
      </c>
      <c r="Y538" s="18"/>
      <c r="Z538" s="68">
        <v>206.0</v>
      </c>
      <c r="AA538" s="69">
        <v>1.0</v>
      </c>
      <c r="AB538" s="18" t="s">
        <v>1108</v>
      </c>
      <c r="AC538" s="68">
        <v>206.0</v>
      </c>
      <c r="AD538" s="69">
        <v>1.0</v>
      </c>
      <c r="AE538" s="69">
        <v>160.0</v>
      </c>
      <c r="AF538" s="70" t="s">
        <v>1892</v>
      </c>
      <c r="AG538" s="69">
        <v>427.0</v>
      </c>
      <c r="AH538" s="69">
        <v>78.0</v>
      </c>
      <c r="AI538" s="69">
        <v>38.0</v>
      </c>
      <c r="AJ538" s="29">
        <f t="shared" si="20"/>
        <v>97</v>
      </c>
      <c r="AK538" s="76">
        <f t="shared" si="21"/>
        <v>0.2271662763</v>
      </c>
      <c r="AL538" s="29">
        <f t="shared" si="22"/>
        <v>97</v>
      </c>
      <c r="AM538" s="71">
        <f t="shared" si="23"/>
        <v>0.2272</v>
      </c>
      <c r="AN538" s="71">
        <f t="shared" si="24"/>
        <v>0.284</v>
      </c>
      <c r="AO538" s="72">
        <f t="shared" si="25"/>
        <v>16.53</v>
      </c>
      <c r="AP538" s="73">
        <f t="shared" si="26"/>
        <v>94683.84</v>
      </c>
      <c r="AQ538" s="3">
        <f t="shared" si="27"/>
        <v>221.7420141</v>
      </c>
      <c r="AR538" s="18"/>
      <c r="AS538" s="18"/>
    </row>
    <row r="539" ht="14.25" customHeight="1">
      <c r="A539" s="68">
        <v>206.0</v>
      </c>
      <c r="B539" s="69">
        <v>1.0</v>
      </c>
      <c r="C539" s="18" t="s">
        <v>1108</v>
      </c>
      <c r="D539" s="68">
        <v>206.0</v>
      </c>
      <c r="E539" s="69">
        <v>1.0</v>
      </c>
      <c r="F539" s="69">
        <v>170.0</v>
      </c>
      <c r="G539" s="70" t="s">
        <v>1894</v>
      </c>
      <c r="H539" s="69">
        <v>91.0</v>
      </c>
      <c r="I539" s="69">
        <v>23.0</v>
      </c>
      <c r="J539" s="69">
        <v>4.0</v>
      </c>
      <c r="K539" s="29">
        <f t="shared" si="13"/>
        <v>25</v>
      </c>
      <c r="L539" s="71">
        <f t="shared" si="14"/>
        <v>0.2747</v>
      </c>
      <c r="M539" s="71">
        <f t="shared" si="15"/>
        <v>0.3434</v>
      </c>
      <c r="N539" s="72">
        <f t="shared" si="16"/>
        <v>5.15</v>
      </c>
      <c r="O539" s="8">
        <f t="shared" si="17"/>
        <v>29499.2</v>
      </c>
      <c r="P539" s="73"/>
      <c r="Q539" s="22">
        <v>4177.0</v>
      </c>
      <c r="R539" s="49">
        <v>7.0</v>
      </c>
      <c r="S539" s="18"/>
      <c r="T539" s="75" t="s">
        <v>1895</v>
      </c>
      <c r="U539" s="3">
        <f t="shared" ref="U539:W539" si="552">SUMIF($A$13:$A$2340,$Q539,H$13:H$2340)</f>
        <v>38</v>
      </c>
      <c r="V539" s="3">
        <f t="shared" si="552"/>
        <v>27</v>
      </c>
      <c r="W539" s="3">
        <f t="shared" si="552"/>
        <v>0</v>
      </c>
      <c r="X539" s="3">
        <f t="shared" si="19"/>
        <v>82425.92</v>
      </c>
      <c r="Y539" s="3"/>
      <c r="Z539" s="68">
        <v>206.0</v>
      </c>
      <c r="AA539" s="69">
        <v>1.0</v>
      </c>
      <c r="AB539" s="18" t="s">
        <v>1108</v>
      </c>
      <c r="AC539" s="68">
        <v>206.0</v>
      </c>
      <c r="AD539" s="69">
        <v>1.0</v>
      </c>
      <c r="AE539" s="69">
        <v>170.0</v>
      </c>
      <c r="AF539" s="70" t="s">
        <v>1894</v>
      </c>
      <c r="AG539" s="69">
        <v>91.0</v>
      </c>
      <c r="AH539" s="69">
        <v>23.0</v>
      </c>
      <c r="AI539" s="69">
        <v>4.0</v>
      </c>
      <c r="AJ539" s="29">
        <f t="shared" si="20"/>
        <v>25</v>
      </c>
      <c r="AK539" s="76">
        <f t="shared" si="21"/>
        <v>0.2747252747</v>
      </c>
      <c r="AL539" s="29">
        <f t="shared" si="22"/>
        <v>25</v>
      </c>
      <c r="AM539" s="71">
        <f t="shared" si="23"/>
        <v>0.2747</v>
      </c>
      <c r="AN539" s="71">
        <f t="shared" si="24"/>
        <v>0.3434</v>
      </c>
      <c r="AO539" s="72">
        <f t="shared" si="25"/>
        <v>5.15</v>
      </c>
      <c r="AP539" s="73">
        <f t="shared" si="26"/>
        <v>29499.2</v>
      </c>
      <c r="AQ539" s="3">
        <f t="shared" si="27"/>
        <v>324.167033</v>
      </c>
      <c r="AR539" s="18"/>
      <c r="AS539" s="18"/>
    </row>
    <row r="540" ht="14.25" customHeight="1">
      <c r="A540" s="68">
        <v>206.0</v>
      </c>
      <c r="B540" s="69">
        <v>1.0</v>
      </c>
      <c r="C540" s="18" t="s">
        <v>1108</v>
      </c>
      <c r="D540" s="68">
        <v>206.0</v>
      </c>
      <c r="E540" s="69">
        <v>1.0</v>
      </c>
      <c r="F540" s="69">
        <v>310.0</v>
      </c>
      <c r="G540" s="70" t="s">
        <v>1896</v>
      </c>
      <c r="H540" s="69">
        <v>986.0</v>
      </c>
      <c r="I540" s="69">
        <v>139.0</v>
      </c>
      <c r="J540" s="69">
        <v>83.0</v>
      </c>
      <c r="K540" s="29">
        <f t="shared" si="13"/>
        <v>180.5</v>
      </c>
      <c r="L540" s="71">
        <f t="shared" si="14"/>
        <v>0.1831</v>
      </c>
      <c r="M540" s="71">
        <f t="shared" si="15"/>
        <v>0.2289</v>
      </c>
      <c r="N540" s="72">
        <f t="shared" si="16"/>
        <v>24.79</v>
      </c>
      <c r="O540" s="8">
        <f t="shared" si="17"/>
        <v>141997.12</v>
      </c>
      <c r="P540" s="73"/>
      <c r="Q540" s="22">
        <v>4178.0</v>
      </c>
      <c r="R540" s="49">
        <v>7.0</v>
      </c>
      <c r="S540" s="18"/>
      <c r="T540" s="75" t="s">
        <v>1897</v>
      </c>
      <c r="U540" s="3">
        <f t="shared" ref="U540:W540" si="553">SUMIF($A$13:$A$2340,$Q540,H$13:H$2340)</f>
        <v>125</v>
      </c>
      <c r="V540" s="3">
        <f t="shared" si="553"/>
        <v>119</v>
      </c>
      <c r="W540" s="3">
        <f t="shared" si="553"/>
        <v>6</v>
      </c>
      <c r="X540" s="3">
        <f t="shared" si="19"/>
        <v>419289.6</v>
      </c>
      <c r="Y540" s="18"/>
      <c r="Z540" s="68">
        <v>206.0</v>
      </c>
      <c r="AA540" s="69">
        <v>1.0</v>
      </c>
      <c r="AB540" s="18" t="s">
        <v>1108</v>
      </c>
      <c r="AC540" s="68">
        <v>206.0</v>
      </c>
      <c r="AD540" s="69">
        <v>1.0</v>
      </c>
      <c r="AE540" s="69">
        <v>310.0</v>
      </c>
      <c r="AF540" s="70" t="s">
        <v>1896</v>
      </c>
      <c r="AG540" s="69">
        <v>986.0</v>
      </c>
      <c r="AH540" s="69">
        <v>139.0</v>
      </c>
      <c r="AI540" s="69">
        <v>83.0</v>
      </c>
      <c r="AJ540" s="29">
        <f t="shared" si="20"/>
        <v>180.5</v>
      </c>
      <c r="AK540" s="76">
        <f t="shared" si="21"/>
        <v>0.1830628803</v>
      </c>
      <c r="AL540" s="29">
        <f t="shared" si="22"/>
        <v>180.5</v>
      </c>
      <c r="AM540" s="71">
        <f t="shared" si="23"/>
        <v>0.1831</v>
      </c>
      <c r="AN540" s="71">
        <f t="shared" si="24"/>
        <v>0.2289</v>
      </c>
      <c r="AO540" s="72">
        <f t="shared" si="25"/>
        <v>24.79</v>
      </c>
      <c r="AP540" s="73">
        <f t="shared" si="26"/>
        <v>141997.12</v>
      </c>
      <c r="AQ540" s="3">
        <f t="shared" si="27"/>
        <v>144.0133063</v>
      </c>
      <c r="AR540" s="18"/>
      <c r="AS540" s="18"/>
    </row>
    <row r="541" ht="14.25" customHeight="1">
      <c r="A541" s="68">
        <v>206.0</v>
      </c>
      <c r="B541" s="69">
        <v>1.0</v>
      </c>
      <c r="C541" s="18" t="s">
        <v>1108</v>
      </c>
      <c r="D541" s="68">
        <v>206.0</v>
      </c>
      <c r="E541" s="69">
        <v>1.0</v>
      </c>
      <c r="F541" s="69">
        <v>320.0</v>
      </c>
      <c r="G541" s="70" t="s">
        <v>1898</v>
      </c>
      <c r="H541" s="69">
        <v>1307.0</v>
      </c>
      <c r="I541" s="69">
        <v>172.0</v>
      </c>
      <c r="J541" s="69">
        <v>81.0</v>
      </c>
      <c r="K541" s="29">
        <f t="shared" si="13"/>
        <v>212.5</v>
      </c>
      <c r="L541" s="71">
        <f t="shared" si="14"/>
        <v>0.1626</v>
      </c>
      <c r="M541" s="71">
        <f t="shared" si="15"/>
        <v>0.2033</v>
      </c>
      <c r="N541" s="72">
        <f t="shared" si="16"/>
        <v>25.92</v>
      </c>
      <c r="O541" s="8">
        <f t="shared" si="17"/>
        <v>148469.76</v>
      </c>
      <c r="P541" s="73"/>
      <c r="Q541" s="22">
        <v>4180.0</v>
      </c>
      <c r="R541" s="49">
        <v>7.0</v>
      </c>
      <c r="S541" s="18"/>
      <c r="T541" s="75" t="s">
        <v>1899</v>
      </c>
      <c r="U541" s="3">
        <f t="shared" ref="U541:W541" si="554">SUMIF($A$13:$A$2340,$Q541,H$13:H$2340)</f>
        <v>0</v>
      </c>
      <c r="V541" s="3">
        <f t="shared" si="554"/>
        <v>0</v>
      </c>
      <c r="W541" s="3">
        <f t="shared" si="554"/>
        <v>0</v>
      </c>
      <c r="X541" s="3">
        <f t="shared" si="19"/>
        <v>0</v>
      </c>
      <c r="Y541" s="18"/>
      <c r="Z541" s="68">
        <v>206.0</v>
      </c>
      <c r="AA541" s="69">
        <v>1.0</v>
      </c>
      <c r="AB541" s="18" t="s">
        <v>1108</v>
      </c>
      <c r="AC541" s="68">
        <v>206.0</v>
      </c>
      <c r="AD541" s="69">
        <v>1.0</v>
      </c>
      <c r="AE541" s="69">
        <v>320.0</v>
      </c>
      <c r="AF541" s="70" t="s">
        <v>1898</v>
      </c>
      <c r="AG541" s="69">
        <v>1307.0</v>
      </c>
      <c r="AH541" s="69">
        <v>172.0</v>
      </c>
      <c r="AI541" s="69">
        <v>81.0</v>
      </c>
      <c r="AJ541" s="29">
        <f t="shared" si="20"/>
        <v>212.5</v>
      </c>
      <c r="AK541" s="76">
        <f t="shared" si="21"/>
        <v>0.162586075</v>
      </c>
      <c r="AL541" s="29">
        <f t="shared" si="22"/>
        <v>212.5</v>
      </c>
      <c r="AM541" s="71">
        <f t="shared" si="23"/>
        <v>0.1626</v>
      </c>
      <c r="AN541" s="71">
        <f t="shared" si="24"/>
        <v>0.2033</v>
      </c>
      <c r="AO541" s="72">
        <f t="shared" si="25"/>
        <v>25.92</v>
      </c>
      <c r="AP541" s="73">
        <f t="shared" si="26"/>
        <v>148469.76</v>
      </c>
      <c r="AQ541" s="3">
        <f t="shared" si="27"/>
        <v>113.5958378</v>
      </c>
      <c r="AR541" s="18"/>
      <c r="AS541" s="18"/>
    </row>
    <row r="542" ht="14.25" customHeight="1">
      <c r="A542" s="68">
        <v>213.0</v>
      </c>
      <c r="B542" s="69">
        <v>1.0</v>
      </c>
      <c r="C542" s="18" t="s">
        <v>1110</v>
      </c>
      <c r="D542" s="68">
        <v>213.0</v>
      </c>
      <c r="E542" s="69">
        <v>1.0</v>
      </c>
      <c r="F542" s="69">
        <v>10.0</v>
      </c>
      <c r="G542" s="70" t="s">
        <v>1900</v>
      </c>
      <c r="H542" s="69">
        <v>410.0</v>
      </c>
      <c r="I542" s="69">
        <v>70.0</v>
      </c>
      <c r="J542" s="69">
        <v>42.0</v>
      </c>
      <c r="K542" s="29">
        <f t="shared" si="13"/>
        <v>91</v>
      </c>
      <c r="L542" s="71">
        <f t="shared" si="14"/>
        <v>0.222</v>
      </c>
      <c r="M542" s="71">
        <f t="shared" si="15"/>
        <v>0.2775</v>
      </c>
      <c r="N542" s="72">
        <f t="shared" si="16"/>
        <v>15.15</v>
      </c>
      <c r="O542" s="8">
        <f t="shared" si="17"/>
        <v>86779.2</v>
      </c>
      <c r="P542" s="73"/>
      <c r="Q542" s="22">
        <v>4181.0</v>
      </c>
      <c r="R542" s="49">
        <v>7.0</v>
      </c>
      <c r="S542" s="18"/>
      <c r="T542" s="75" t="s">
        <v>1901</v>
      </c>
      <c r="U542" s="3">
        <f t="shared" ref="U542:W542" si="555">SUMIF($A$13:$A$2340,$Q542,H$13:H$2340)</f>
        <v>1438</v>
      </c>
      <c r="V542" s="3">
        <f t="shared" si="555"/>
        <v>973</v>
      </c>
      <c r="W542" s="3">
        <f t="shared" si="555"/>
        <v>199</v>
      </c>
      <c r="X542" s="3">
        <f t="shared" si="19"/>
        <v>3431759.36</v>
      </c>
      <c r="Y542" s="3"/>
      <c r="Z542" s="68">
        <v>213.0</v>
      </c>
      <c r="AA542" s="69">
        <v>1.0</v>
      </c>
      <c r="AB542" s="18" t="s">
        <v>1110</v>
      </c>
      <c r="AC542" s="68">
        <v>213.0</v>
      </c>
      <c r="AD542" s="69">
        <v>1.0</v>
      </c>
      <c r="AE542" s="69">
        <v>10.0</v>
      </c>
      <c r="AF542" s="70" t="s">
        <v>1900</v>
      </c>
      <c r="AG542" s="69">
        <v>410.0</v>
      </c>
      <c r="AH542" s="69">
        <v>70.0</v>
      </c>
      <c r="AI542" s="69">
        <v>42.0</v>
      </c>
      <c r="AJ542" s="29">
        <f t="shared" si="20"/>
        <v>91</v>
      </c>
      <c r="AK542" s="76">
        <f t="shared" si="21"/>
        <v>0.2219512195</v>
      </c>
      <c r="AL542" s="29">
        <f t="shared" si="22"/>
        <v>91</v>
      </c>
      <c r="AM542" s="71">
        <f t="shared" si="23"/>
        <v>0.222</v>
      </c>
      <c r="AN542" s="71">
        <f t="shared" si="24"/>
        <v>0.2775</v>
      </c>
      <c r="AO542" s="72">
        <f t="shared" si="25"/>
        <v>15.15</v>
      </c>
      <c r="AP542" s="73">
        <f t="shared" si="26"/>
        <v>86779.2</v>
      </c>
      <c r="AQ542" s="3">
        <f t="shared" si="27"/>
        <v>211.6565854</v>
      </c>
      <c r="AR542" s="18"/>
      <c r="AS542" s="18"/>
    </row>
    <row r="543" ht="14.25" customHeight="1">
      <c r="A543" s="68">
        <v>213.0</v>
      </c>
      <c r="B543" s="69">
        <v>1.0</v>
      </c>
      <c r="C543" s="18" t="s">
        <v>1110</v>
      </c>
      <c r="D543" s="68">
        <v>213.0</v>
      </c>
      <c r="E543" s="69">
        <v>1.0</v>
      </c>
      <c r="F543" s="69">
        <v>20.0</v>
      </c>
      <c r="G543" s="70" t="s">
        <v>1902</v>
      </c>
      <c r="H543" s="69">
        <v>427.0</v>
      </c>
      <c r="I543" s="69">
        <v>43.0</v>
      </c>
      <c r="J543" s="69">
        <v>31.0</v>
      </c>
      <c r="K543" s="29">
        <f t="shared" si="13"/>
        <v>58.5</v>
      </c>
      <c r="L543" s="71">
        <f t="shared" si="14"/>
        <v>0.137</v>
      </c>
      <c r="M543" s="71">
        <f t="shared" si="15"/>
        <v>0.1713</v>
      </c>
      <c r="N543" s="72">
        <f t="shared" si="16"/>
        <v>6.01</v>
      </c>
      <c r="O543" s="8">
        <f t="shared" si="17"/>
        <v>34425.28</v>
      </c>
      <c r="P543" s="73"/>
      <c r="Q543" s="22">
        <v>4182.0</v>
      </c>
      <c r="R543" s="49">
        <v>7.0</v>
      </c>
      <c r="S543" s="18"/>
      <c r="T543" s="75" t="s">
        <v>1903</v>
      </c>
      <c r="U543" s="3">
        <f t="shared" ref="U543:W543" si="556">SUMIF($A$13:$A$2340,$Q543,H$13:H$2340)</f>
        <v>0</v>
      </c>
      <c r="V543" s="3">
        <f t="shared" si="556"/>
        <v>0</v>
      </c>
      <c r="W543" s="3">
        <f t="shared" si="556"/>
        <v>0</v>
      </c>
      <c r="X543" s="3">
        <f t="shared" si="19"/>
        <v>0</v>
      </c>
      <c r="Y543" s="3"/>
      <c r="Z543" s="68">
        <v>213.0</v>
      </c>
      <c r="AA543" s="69">
        <v>1.0</v>
      </c>
      <c r="AB543" s="18" t="s">
        <v>1110</v>
      </c>
      <c r="AC543" s="68">
        <v>213.0</v>
      </c>
      <c r="AD543" s="69">
        <v>1.0</v>
      </c>
      <c r="AE543" s="69">
        <v>20.0</v>
      </c>
      <c r="AF543" s="70" t="s">
        <v>1902</v>
      </c>
      <c r="AG543" s="69">
        <v>427.0</v>
      </c>
      <c r="AH543" s="69">
        <v>43.0</v>
      </c>
      <c r="AI543" s="69">
        <v>31.0</v>
      </c>
      <c r="AJ543" s="29">
        <f t="shared" si="20"/>
        <v>58.5</v>
      </c>
      <c r="AK543" s="76">
        <f t="shared" si="21"/>
        <v>0.1370023419</v>
      </c>
      <c r="AL543" s="29">
        <f t="shared" si="22"/>
        <v>58.5</v>
      </c>
      <c r="AM543" s="71">
        <f t="shared" si="23"/>
        <v>0.137</v>
      </c>
      <c r="AN543" s="71">
        <f t="shared" si="24"/>
        <v>0.1713</v>
      </c>
      <c r="AO543" s="72">
        <f t="shared" si="25"/>
        <v>6.01</v>
      </c>
      <c r="AP543" s="73">
        <f t="shared" si="26"/>
        <v>34425.28</v>
      </c>
      <c r="AQ543" s="3">
        <f t="shared" si="27"/>
        <v>80.62126464</v>
      </c>
      <c r="AR543" s="18"/>
      <c r="AS543" s="18"/>
    </row>
    <row r="544" ht="14.25" customHeight="1">
      <c r="A544" s="68">
        <v>227.0</v>
      </c>
      <c r="B544" s="69">
        <v>1.0</v>
      </c>
      <c r="C544" s="18" t="s">
        <v>1112</v>
      </c>
      <c r="D544" s="68">
        <v>227.0</v>
      </c>
      <c r="E544" s="69">
        <v>1.0</v>
      </c>
      <c r="F544" s="69">
        <v>1.0</v>
      </c>
      <c r="G544" s="70" t="s">
        <v>1904</v>
      </c>
      <c r="H544" s="69">
        <v>420.0</v>
      </c>
      <c r="I544" s="69">
        <v>36.0</v>
      </c>
      <c r="J544" s="69">
        <v>17.0</v>
      </c>
      <c r="K544" s="29">
        <f t="shared" si="13"/>
        <v>44.5</v>
      </c>
      <c r="L544" s="71">
        <f t="shared" si="14"/>
        <v>0.106</v>
      </c>
      <c r="M544" s="71">
        <f t="shared" si="15"/>
        <v>0.1325</v>
      </c>
      <c r="N544" s="72">
        <f t="shared" si="16"/>
        <v>3.54</v>
      </c>
      <c r="O544" s="8">
        <f t="shared" si="17"/>
        <v>20277.12</v>
      </c>
      <c r="P544" s="73"/>
      <c r="Q544" s="22">
        <v>4183.0</v>
      </c>
      <c r="R544" s="49">
        <v>7.0</v>
      </c>
      <c r="S544" s="18"/>
      <c r="T544" s="75" t="s">
        <v>516</v>
      </c>
      <c r="U544" s="3">
        <f t="shared" ref="U544:W544" si="557">SUMIF($A$13:$A$2340,$Q544,H$13:H$2340)</f>
        <v>337</v>
      </c>
      <c r="V544" s="3">
        <f t="shared" si="557"/>
        <v>36</v>
      </c>
      <c r="W544" s="3">
        <f t="shared" si="557"/>
        <v>24</v>
      </c>
      <c r="X544" s="3">
        <f t="shared" si="19"/>
        <v>33451.52</v>
      </c>
      <c r="Y544" s="18"/>
      <c r="Z544" s="68">
        <v>227.0</v>
      </c>
      <c r="AA544" s="69">
        <v>1.0</v>
      </c>
      <c r="AB544" s="18" t="s">
        <v>1112</v>
      </c>
      <c r="AC544" s="68">
        <v>227.0</v>
      </c>
      <c r="AD544" s="69">
        <v>1.0</v>
      </c>
      <c r="AE544" s="69">
        <v>1.0</v>
      </c>
      <c r="AF544" s="70" t="s">
        <v>1904</v>
      </c>
      <c r="AG544" s="69">
        <v>420.0</v>
      </c>
      <c r="AH544" s="69">
        <v>36.0</v>
      </c>
      <c r="AI544" s="69">
        <v>17.0</v>
      </c>
      <c r="AJ544" s="29">
        <f t="shared" si="20"/>
        <v>44.5</v>
      </c>
      <c r="AK544" s="76">
        <f t="shared" si="21"/>
        <v>0.105952381</v>
      </c>
      <c r="AL544" s="29">
        <f t="shared" si="22"/>
        <v>44.5</v>
      </c>
      <c r="AM544" s="71">
        <f t="shared" si="23"/>
        <v>0.106</v>
      </c>
      <c r="AN544" s="71">
        <f t="shared" si="24"/>
        <v>0.1325</v>
      </c>
      <c r="AO544" s="72">
        <f t="shared" si="25"/>
        <v>3.54</v>
      </c>
      <c r="AP544" s="73">
        <f t="shared" si="26"/>
        <v>20277.12</v>
      </c>
      <c r="AQ544" s="3">
        <f t="shared" si="27"/>
        <v>48.27885714</v>
      </c>
      <c r="AR544" s="18"/>
      <c r="AS544" s="18"/>
    </row>
    <row r="545" ht="14.25" customHeight="1">
      <c r="A545" s="68">
        <v>227.0</v>
      </c>
      <c r="B545" s="69">
        <v>1.0</v>
      </c>
      <c r="C545" s="18" t="s">
        <v>1112</v>
      </c>
      <c r="D545" s="68">
        <v>227.0</v>
      </c>
      <c r="E545" s="69">
        <v>1.0</v>
      </c>
      <c r="F545" s="69">
        <v>2.0</v>
      </c>
      <c r="G545" s="70" t="s">
        <v>1905</v>
      </c>
      <c r="H545" s="69">
        <v>437.0</v>
      </c>
      <c r="I545" s="69">
        <v>56.0</v>
      </c>
      <c r="J545" s="69">
        <v>12.0</v>
      </c>
      <c r="K545" s="29">
        <f t="shared" si="13"/>
        <v>62</v>
      </c>
      <c r="L545" s="71">
        <f t="shared" si="14"/>
        <v>0.1419</v>
      </c>
      <c r="M545" s="71">
        <f t="shared" si="15"/>
        <v>0.1774</v>
      </c>
      <c r="N545" s="72">
        <f t="shared" si="16"/>
        <v>6.6</v>
      </c>
      <c r="O545" s="8">
        <f t="shared" si="17"/>
        <v>37804.8</v>
      </c>
      <c r="P545" s="73"/>
      <c r="Q545" s="22">
        <v>4184.0</v>
      </c>
      <c r="R545" s="49">
        <v>7.0</v>
      </c>
      <c r="S545" s="18"/>
      <c r="T545" s="75" t="s">
        <v>517</v>
      </c>
      <c r="U545" s="3">
        <f t="shared" ref="U545:W545" si="558">SUMIF($A$13:$A$2340,$Q545,H$13:H$2340)</f>
        <v>647</v>
      </c>
      <c r="V545" s="3">
        <f t="shared" si="558"/>
        <v>55</v>
      </c>
      <c r="W545" s="3">
        <f t="shared" si="558"/>
        <v>17</v>
      </c>
      <c r="X545" s="3">
        <f t="shared" si="19"/>
        <v>26749.76</v>
      </c>
      <c r="Y545" s="18"/>
      <c r="Z545" s="68">
        <v>227.0</v>
      </c>
      <c r="AA545" s="69">
        <v>1.0</v>
      </c>
      <c r="AB545" s="18" t="s">
        <v>1112</v>
      </c>
      <c r="AC545" s="68">
        <v>227.0</v>
      </c>
      <c r="AD545" s="69">
        <v>1.0</v>
      </c>
      <c r="AE545" s="69">
        <v>2.0</v>
      </c>
      <c r="AF545" s="70" t="s">
        <v>1905</v>
      </c>
      <c r="AG545" s="69">
        <v>437.0</v>
      </c>
      <c r="AH545" s="69">
        <v>56.0</v>
      </c>
      <c r="AI545" s="69">
        <v>12.0</v>
      </c>
      <c r="AJ545" s="29">
        <f t="shared" si="20"/>
        <v>62</v>
      </c>
      <c r="AK545" s="76">
        <f t="shared" si="21"/>
        <v>0.1418764302</v>
      </c>
      <c r="AL545" s="29">
        <f t="shared" si="22"/>
        <v>62</v>
      </c>
      <c r="AM545" s="71">
        <f t="shared" si="23"/>
        <v>0.1419</v>
      </c>
      <c r="AN545" s="71">
        <f t="shared" si="24"/>
        <v>0.1774</v>
      </c>
      <c r="AO545" s="72">
        <f t="shared" si="25"/>
        <v>6.6</v>
      </c>
      <c r="AP545" s="73">
        <f t="shared" si="26"/>
        <v>37804.8</v>
      </c>
      <c r="AQ545" s="3">
        <f t="shared" si="27"/>
        <v>86.50983982</v>
      </c>
      <c r="AR545" s="18"/>
      <c r="AS545" s="18"/>
    </row>
    <row r="546" ht="14.25" customHeight="1">
      <c r="A546" s="68">
        <v>227.0</v>
      </c>
      <c r="B546" s="69">
        <v>1.0</v>
      </c>
      <c r="C546" s="18" t="s">
        <v>1112</v>
      </c>
      <c r="D546" s="68">
        <v>227.0</v>
      </c>
      <c r="E546" s="69">
        <v>1.0</v>
      </c>
      <c r="F546" s="69">
        <v>7.0</v>
      </c>
      <c r="G546" s="70" t="s">
        <v>1906</v>
      </c>
      <c r="H546" s="69">
        <v>15.0</v>
      </c>
      <c r="I546" s="69">
        <v>2.0</v>
      </c>
      <c r="J546" s="69">
        <v>3.0</v>
      </c>
      <c r="K546" s="29">
        <f t="shared" si="13"/>
        <v>3.5</v>
      </c>
      <c r="L546" s="71">
        <f t="shared" si="14"/>
        <v>0.2333</v>
      </c>
      <c r="M546" s="71">
        <f t="shared" si="15"/>
        <v>0.2916</v>
      </c>
      <c r="N546" s="72">
        <f t="shared" si="16"/>
        <v>0.61</v>
      </c>
      <c r="O546" s="8">
        <f t="shared" si="17"/>
        <v>3494.08</v>
      </c>
      <c r="P546" s="73"/>
      <c r="Q546" s="22">
        <v>4185.0</v>
      </c>
      <c r="R546" s="49">
        <v>7.0</v>
      </c>
      <c r="S546" s="18"/>
      <c r="T546" s="75" t="s">
        <v>518</v>
      </c>
      <c r="U546" s="3">
        <f t="shared" ref="U546:W546" si="559">SUMIF($A$13:$A$2340,$Q546,H$13:H$2340)</f>
        <v>910</v>
      </c>
      <c r="V546" s="3">
        <f t="shared" si="559"/>
        <v>81</v>
      </c>
      <c r="W546" s="3">
        <f t="shared" si="559"/>
        <v>62</v>
      </c>
      <c r="X546" s="3">
        <f t="shared" si="19"/>
        <v>59227.52</v>
      </c>
      <c r="Y546" s="3"/>
      <c r="Z546" s="68">
        <v>227.0</v>
      </c>
      <c r="AA546" s="69">
        <v>1.0</v>
      </c>
      <c r="AB546" s="18" t="s">
        <v>1112</v>
      </c>
      <c r="AC546" s="68">
        <v>227.0</v>
      </c>
      <c r="AD546" s="69">
        <v>1.0</v>
      </c>
      <c r="AE546" s="69">
        <v>7.0</v>
      </c>
      <c r="AF546" s="70" t="s">
        <v>1906</v>
      </c>
      <c r="AG546" s="69">
        <v>15.0</v>
      </c>
      <c r="AH546" s="69">
        <v>2.0</v>
      </c>
      <c r="AI546" s="69">
        <v>3.0</v>
      </c>
      <c r="AJ546" s="29">
        <f t="shared" si="20"/>
        <v>3.5</v>
      </c>
      <c r="AK546" s="76">
        <f t="shared" si="21"/>
        <v>0.2333333333</v>
      </c>
      <c r="AL546" s="29">
        <f t="shared" si="22"/>
        <v>3.5</v>
      </c>
      <c r="AM546" s="71">
        <f t="shared" si="23"/>
        <v>0.2333</v>
      </c>
      <c r="AN546" s="71">
        <f t="shared" si="24"/>
        <v>0.2916</v>
      </c>
      <c r="AO546" s="72">
        <f t="shared" si="25"/>
        <v>0.61</v>
      </c>
      <c r="AP546" s="73">
        <f t="shared" si="26"/>
        <v>3494.08</v>
      </c>
      <c r="AQ546" s="3">
        <f t="shared" si="27"/>
        <v>232.9386667</v>
      </c>
      <c r="AR546" s="18"/>
      <c r="AS546" s="18"/>
    </row>
    <row r="547" ht="14.25" customHeight="1">
      <c r="A547" s="68">
        <v>229.0</v>
      </c>
      <c r="B547" s="69">
        <v>1.0</v>
      </c>
      <c r="C547" s="18" t="s">
        <v>1114</v>
      </c>
      <c r="D547" s="68">
        <v>229.0</v>
      </c>
      <c r="E547" s="69">
        <v>1.0</v>
      </c>
      <c r="F547" s="69">
        <v>10.0</v>
      </c>
      <c r="G547" s="70" t="s">
        <v>1907</v>
      </c>
      <c r="H547" s="69">
        <v>206.0</v>
      </c>
      <c r="I547" s="69">
        <v>29.0</v>
      </c>
      <c r="J547" s="69">
        <v>28.0</v>
      </c>
      <c r="K547" s="29">
        <f t="shared" si="13"/>
        <v>43</v>
      </c>
      <c r="L547" s="71">
        <f t="shared" si="14"/>
        <v>0.2087</v>
      </c>
      <c r="M547" s="71">
        <f t="shared" si="15"/>
        <v>0.2609</v>
      </c>
      <c r="N547" s="72">
        <f t="shared" si="16"/>
        <v>6.73</v>
      </c>
      <c r="O547" s="8">
        <f t="shared" si="17"/>
        <v>38549.44</v>
      </c>
      <c r="P547" s="73"/>
      <c r="Q547" s="22">
        <v>4186.0</v>
      </c>
      <c r="R547" s="49">
        <v>7.0</v>
      </c>
      <c r="S547" s="18"/>
      <c r="T547" s="75" t="s">
        <v>519</v>
      </c>
      <c r="U547" s="3">
        <f t="shared" ref="U547:W547" si="560">SUMIF($A$13:$A$2340,$Q547,H$13:H$2340)</f>
        <v>454</v>
      </c>
      <c r="V547" s="3">
        <f t="shared" si="560"/>
        <v>335</v>
      </c>
      <c r="W547" s="3">
        <f t="shared" si="560"/>
        <v>58</v>
      </c>
      <c r="X547" s="3">
        <f t="shared" si="19"/>
        <v>1250995.2</v>
      </c>
      <c r="Y547" s="3"/>
      <c r="Z547" s="68">
        <v>229.0</v>
      </c>
      <c r="AA547" s="69">
        <v>1.0</v>
      </c>
      <c r="AB547" s="18" t="s">
        <v>1114</v>
      </c>
      <c r="AC547" s="68">
        <v>229.0</v>
      </c>
      <c r="AD547" s="69">
        <v>1.0</v>
      </c>
      <c r="AE547" s="69">
        <v>10.0</v>
      </c>
      <c r="AF547" s="70" t="s">
        <v>1907</v>
      </c>
      <c r="AG547" s="69">
        <v>206.0</v>
      </c>
      <c r="AH547" s="69">
        <v>29.0</v>
      </c>
      <c r="AI547" s="69">
        <v>28.0</v>
      </c>
      <c r="AJ547" s="29">
        <f t="shared" si="20"/>
        <v>43</v>
      </c>
      <c r="AK547" s="76">
        <f t="shared" si="21"/>
        <v>0.2087378641</v>
      </c>
      <c r="AL547" s="29">
        <f t="shared" si="22"/>
        <v>43</v>
      </c>
      <c r="AM547" s="71">
        <f t="shared" si="23"/>
        <v>0.2087</v>
      </c>
      <c r="AN547" s="71">
        <f t="shared" si="24"/>
        <v>0.2609</v>
      </c>
      <c r="AO547" s="72">
        <f t="shared" si="25"/>
        <v>6.73</v>
      </c>
      <c r="AP547" s="73">
        <f t="shared" si="26"/>
        <v>38549.44</v>
      </c>
      <c r="AQ547" s="3">
        <f t="shared" si="27"/>
        <v>187.1332039</v>
      </c>
      <c r="AR547" s="18"/>
      <c r="AS547" s="18"/>
    </row>
    <row r="548" ht="14.25" customHeight="1">
      <c r="A548" s="68">
        <v>229.0</v>
      </c>
      <c r="B548" s="69">
        <v>1.0</v>
      </c>
      <c r="C548" s="18" t="s">
        <v>1114</v>
      </c>
      <c r="D548" s="68">
        <v>229.0</v>
      </c>
      <c r="E548" s="69">
        <v>1.0</v>
      </c>
      <c r="F548" s="69">
        <v>20.0</v>
      </c>
      <c r="G548" s="70" t="s">
        <v>1908</v>
      </c>
      <c r="H548" s="69">
        <v>184.0</v>
      </c>
      <c r="I548" s="69">
        <v>20.0</v>
      </c>
      <c r="J548" s="69">
        <v>10.0</v>
      </c>
      <c r="K548" s="29">
        <f t="shared" si="13"/>
        <v>25</v>
      </c>
      <c r="L548" s="71">
        <f t="shared" si="14"/>
        <v>0.1359</v>
      </c>
      <c r="M548" s="71">
        <f t="shared" si="15"/>
        <v>0.1699</v>
      </c>
      <c r="N548" s="72">
        <f t="shared" si="16"/>
        <v>2.55</v>
      </c>
      <c r="O548" s="8">
        <f t="shared" si="17"/>
        <v>14606.4</v>
      </c>
      <c r="P548" s="73"/>
      <c r="Q548" s="22">
        <v>4187.0</v>
      </c>
      <c r="R548" s="49">
        <v>7.0</v>
      </c>
      <c r="S548" s="18"/>
      <c r="T548" s="75" t="s">
        <v>1909</v>
      </c>
      <c r="U548" s="3">
        <f t="shared" ref="U548:W548" si="561">SUMIF($A$13:$A$2340,$Q548,H$13:H$2340)</f>
        <v>0</v>
      </c>
      <c r="V548" s="3">
        <f t="shared" si="561"/>
        <v>0</v>
      </c>
      <c r="W548" s="3">
        <f t="shared" si="561"/>
        <v>0</v>
      </c>
      <c r="X548" s="3">
        <f t="shared" si="19"/>
        <v>0</v>
      </c>
      <c r="Y548" s="18"/>
      <c r="Z548" s="68">
        <v>229.0</v>
      </c>
      <c r="AA548" s="69">
        <v>1.0</v>
      </c>
      <c r="AB548" s="18" t="s">
        <v>1114</v>
      </c>
      <c r="AC548" s="68">
        <v>229.0</v>
      </c>
      <c r="AD548" s="69">
        <v>1.0</v>
      </c>
      <c r="AE548" s="69">
        <v>20.0</v>
      </c>
      <c r="AF548" s="70" t="s">
        <v>1908</v>
      </c>
      <c r="AG548" s="69">
        <v>184.0</v>
      </c>
      <c r="AH548" s="69">
        <v>20.0</v>
      </c>
      <c r="AI548" s="69">
        <v>10.0</v>
      </c>
      <c r="AJ548" s="29">
        <f t="shared" si="20"/>
        <v>25</v>
      </c>
      <c r="AK548" s="76">
        <f t="shared" si="21"/>
        <v>0.1358695652</v>
      </c>
      <c r="AL548" s="29">
        <f t="shared" si="22"/>
        <v>25</v>
      </c>
      <c r="AM548" s="71">
        <f t="shared" si="23"/>
        <v>0.1359</v>
      </c>
      <c r="AN548" s="71">
        <f t="shared" si="24"/>
        <v>0.1699</v>
      </c>
      <c r="AO548" s="72">
        <f t="shared" si="25"/>
        <v>2.55</v>
      </c>
      <c r="AP548" s="73">
        <f t="shared" si="26"/>
        <v>14606.4</v>
      </c>
      <c r="AQ548" s="3">
        <f t="shared" si="27"/>
        <v>79.3826087</v>
      </c>
      <c r="AR548" s="18"/>
      <c r="AS548" s="18"/>
    </row>
    <row r="549" ht="14.25" customHeight="1">
      <c r="A549" s="68">
        <v>238.0</v>
      </c>
      <c r="B549" s="69">
        <v>1.0</v>
      </c>
      <c r="C549" s="18" t="s">
        <v>1116</v>
      </c>
      <c r="D549" s="68">
        <v>238.0</v>
      </c>
      <c r="E549" s="69">
        <v>1.0</v>
      </c>
      <c r="F549" s="69">
        <v>1.0</v>
      </c>
      <c r="G549" s="70" t="s">
        <v>1910</v>
      </c>
      <c r="H549" s="69">
        <v>147.0</v>
      </c>
      <c r="I549" s="69">
        <v>22.0</v>
      </c>
      <c r="J549" s="69">
        <v>7.0</v>
      </c>
      <c r="K549" s="29">
        <f t="shared" si="13"/>
        <v>25.5</v>
      </c>
      <c r="L549" s="71">
        <f t="shared" si="14"/>
        <v>0.1735</v>
      </c>
      <c r="M549" s="71">
        <f t="shared" si="15"/>
        <v>0.2169</v>
      </c>
      <c r="N549" s="72">
        <f t="shared" si="16"/>
        <v>3.32</v>
      </c>
      <c r="O549" s="8">
        <f t="shared" si="17"/>
        <v>19016.96</v>
      </c>
      <c r="P549" s="73"/>
      <c r="Q549" s="22">
        <v>4188.0</v>
      </c>
      <c r="R549" s="49">
        <v>7.0</v>
      </c>
      <c r="S549" s="18"/>
      <c r="T549" s="75" t="s">
        <v>520</v>
      </c>
      <c r="U549" s="3">
        <f t="shared" ref="U549:W549" si="562">SUMIF($A$13:$A$2340,$Q549,H$13:H$2340)</f>
        <v>656</v>
      </c>
      <c r="V549" s="3">
        <f t="shared" si="562"/>
        <v>40</v>
      </c>
      <c r="W549" s="3">
        <f t="shared" si="562"/>
        <v>17</v>
      </c>
      <c r="X549" s="3">
        <f t="shared" si="19"/>
        <v>15408.32</v>
      </c>
      <c r="Y549" s="18"/>
      <c r="Z549" s="68">
        <v>238.0</v>
      </c>
      <c r="AA549" s="69">
        <v>1.0</v>
      </c>
      <c r="AB549" s="18" t="s">
        <v>1116</v>
      </c>
      <c r="AC549" s="68">
        <v>238.0</v>
      </c>
      <c r="AD549" s="69">
        <v>1.0</v>
      </c>
      <c r="AE549" s="69">
        <v>1.0</v>
      </c>
      <c r="AF549" s="70" t="s">
        <v>1910</v>
      </c>
      <c r="AG549" s="69">
        <v>147.0</v>
      </c>
      <c r="AH549" s="69">
        <v>22.0</v>
      </c>
      <c r="AI549" s="69">
        <v>7.0</v>
      </c>
      <c r="AJ549" s="29">
        <f t="shared" si="20"/>
        <v>25.5</v>
      </c>
      <c r="AK549" s="76">
        <f t="shared" si="21"/>
        <v>0.1734693878</v>
      </c>
      <c r="AL549" s="29">
        <f t="shared" si="22"/>
        <v>25.5</v>
      </c>
      <c r="AM549" s="71">
        <f t="shared" si="23"/>
        <v>0.1735</v>
      </c>
      <c r="AN549" s="71">
        <f t="shared" si="24"/>
        <v>0.2169</v>
      </c>
      <c r="AO549" s="72">
        <f t="shared" si="25"/>
        <v>3.32</v>
      </c>
      <c r="AP549" s="73">
        <f t="shared" si="26"/>
        <v>19016.96</v>
      </c>
      <c r="AQ549" s="3">
        <f t="shared" si="27"/>
        <v>129.3670748</v>
      </c>
      <c r="AR549" s="18"/>
      <c r="AS549" s="18"/>
    </row>
    <row r="550" ht="14.25" customHeight="1">
      <c r="A550" s="68">
        <v>238.0</v>
      </c>
      <c r="B550" s="69">
        <v>1.0</v>
      </c>
      <c r="C550" s="18" t="s">
        <v>1116</v>
      </c>
      <c r="D550" s="68">
        <v>238.0</v>
      </c>
      <c r="E550" s="69">
        <v>1.0</v>
      </c>
      <c r="F550" s="69">
        <v>2.0</v>
      </c>
      <c r="G550" s="70" t="s">
        <v>1911</v>
      </c>
      <c r="H550" s="69">
        <v>110.0</v>
      </c>
      <c r="I550" s="69">
        <v>16.0</v>
      </c>
      <c r="J550" s="69">
        <v>3.0</v>
      </c>
      <c r="K550" s="29">
        <f t="shared" si="13"/>
        <v>17.5</v>
      </c>
      <c r="L550" s="71">
        <f t="shared" si="14"/>
        <v>0.1591</v>
      </c>
      <c r="M550" s="71">
        <f t="shared" si="15"/>
        <v>0.1989</v>
      </c>
      <c r="N550" s="72">
        <f t="shared" si="16"/>
        <v>2.09</v>
      </c>
      <c r="O550" s="8">
        <f t="shared" si="17"/>
        <v>11971.52</v>
      </c>
      <c r="P550" s="73"/>
      <c r="Q550" s="22">
        <v>4189.0</v>
      </c>
      <c r="R550" s="49">
        <v>7.0</v>
      </c>
      <c r="S550" s="18"/>
      <c r="T550" s="75" t="s">
        <v>521</v>
      </c>
      <c r="U550" s="3">
        <f t="shared" ref="U550:W550" si="563">SUMIF($A$13:$A$2340,$Q550,H$13:H$2340)</f>
        <v>99</v>
      </c>
      <c r="V550" s="3">
        <f t="shared" si="563"/>
        <v>58</v>
      </c>
      <c r="W550" s="3">
        <f t="shared" si="563"/>
        <v>2</v>
      </c>
      <c r="X550" s="3">
        <f t="shared" si="19"/>
        <v>151047.36</v>
      </c>
      <c r="Y550" s="18"/>
      <c r="Z550" s="68">
        <v>238.0</v>
      </c>
      <c r="AA550" s="69">
        <v>1.0</v>
      </c>
      <c r="AB550" s="18" t="s">
        <v>1116</v>
      </c>
      <c r="AC550" s="68">
        <v>238.0</v>
      </c>
      <c r="AD550" s="69">
        <v>1.0</v>
      </c>
      <c r="AE550" s="69">
        <v>2.0</v>
      </c>
      <c r="AF550" s="70" t="s">
        <v>1911</v>
      </c>
      <c r="AG550" s="69">
        <v>110.0</v>
      </c>
      <c r="AH550" s="69">
        <v>16.0</v>
      </c>
      <c r="AI550" s="69">
        <v>3.0</v>
      </c>
      <c r="AJ550" s="29">
        <f t="shared" si="20"/>
        <v>17.5</v>
      </c>
      <c r="AK550" s="76">
        <f t="shared" si="21"/>
        <v>0.1590909091</v>
      </c>
      <c r="AL550" s="29">
        <f t="shared" si="22"/>
        <v>17.5</v>
      </c>
      <c r="AM550" s="71">
        <f t="shared" si="23"/>
        <v>0.1591</v>
      </c>
      <c r="AN550" s="71">
        <f t="shared" si="24"/>
        <v>0.1989</v>
      </c>
      <c r="AO550" s="72">
        <f t="shared" si="25"/>
        <v>2.09</v>
      </c>
      <c r="AP550" s="73">
        <f t="shared" si="26"/>
        <v>11971.52</v>
      </c>
      <c r="AQ550" s="3">
        <f t="shared" si="27"/>
        <v>108.832</v>
      </c>
      <c r="AR550" s="18"/>
      <c r="AS550" s="18"/>
    </row>
    <row r="551" ht="14.25" customHeight="1">
      <c r="A551" s="68">
        <v>239.0</v>
      </c>
      <c r="B551" s="69">
        <v>1.0</v>
      </c>
      <c r="C551" s="18" t="s">
        <v>1118</v>
      </c>
      <c r="D551" s="68">
        <v>239.0</v>
      </c>
      <c r="E551" s="69">
        <v>1.0</v>
      </c>
      <c r="F551" s="69">
        <v>1.0</v>
      </c>
      <c r="G551" s="70" t="s">
        <v>1912</v>
      </c>
      <c r="H551" s="69">
        <v>272.0</v>
      </c>
      <c r="I551" s="69">
        <v>61.0</v>
      </c>
      <c r="J551" s="69">
        <v>28.0</v>
      </c>
      <c r="K551" s="29">
        <f t="shared" si="13"/>
        <v>75</v>
      </c>
      <c r="L551" s="71">
        <f t="shared" si="14"/>
        <v>0.2757</v>
      </c>
      <c r="M551" s="71">
        <f t="shared" si="15"/>
        <v>0.3446</v>
      </c>
      <c r="N551" s="72">
        <f t="shared" si="16"/>
        <v>15.51</v>
      </c>
      <c r="O551" s="8">
        <f t="shared" si="17"/>
        <v>88841.28</v>
      </c>
      <c r="P551" s="73"/>
      <c r="Q551" s="22">
        <v>4190.0</v>
      </c>
      <c r="R551" s="49">
        <v>7.0</v>
      </c>
      <c r="S551" s="18"/>
      <c r="T551" s="75" t="s">
        <v>1913</v>
      </c>
      <c r="U551" s="3">
        <f t="shared" ref="U551:W551" si="564">SUMIF($A$13:$A$2340,$Q551,H$13:H$2340)</f>
        <v>0</v>
      </c>
      <c r="V551" s="3">
        <f t="shared" si="564"/>
        <v>0</v>
      </c>
      <c r="W551" s="3">
        <f t="shared" si="564"/>
        <v>0</v>
      </c>
      <c r="X551" s="3">
        <f t="shared" si="19"/>
        <v>0</v>
      </c>
      <c r="Y551" s="18"/>
      <c r="Z551" s="68">
        <v>239.0</v>
      </c>
      <c r="AA551" s="69">
        <v>1.0</v>
      </c>
      <c r="AB551" s="18" t="s">
        <v>1118</v>
      </c>
      <c r="AC551" s="68">
        <v>239.0</v>
      </c>
      <c r="AD551" s="69">
        <v>1.0</v>
      </c>
      <c r="AE551" s="69">
        <v>1.0</v>
      </c>
      <c r="AF551" s="70" t="s">
        <v>1912</v>
      </c>
      <c r="AG551" s="69">
        <v>272.0</v>
      </c>
      <c r="AH551" s="69">
        <v>61.0</v>
      </c>
      <c r="AI551" s="69">
        <v>28.0</v>
      </c>
      <c r="AJ551" s="29">
        <f t="shared" si="20"/>
        <v>75</v>
      </c>
      <c r="AK551" s="76">
        <f t="shared" si="21"/>
        <v>0.2757352941</v>
      </c>
      <c r="AL551" s="29">
        <f t="shared" si="22"/>
        <v>75</v>
      </c>
      <c r="AM551" s="71">
        <f t="shared" si="23"/>
        <v>0.2757</v>
      </c>
      <c r="AN551" s="71">
        <f t="shared" si="24"/>
        <v>0.3446</v>
      </c>
      <c r="AO551" s="72">
        <f t="shared" si="25"/>
        <v>15.51</v>
      </c>
      <c r="AP551" s="73">
        <f t="shared" si="26"/>
        <v>88841.28</v>
      </c>
      <c r="AQ551" s="3">
        <f t="shared" si="27"/>
        <v>326.6223529</v>
      </c>
      <c r="AR551" s="18"/>
      <c r="AS551" s="18"/>
    </row>
    <row r="552" ht="14.25" customHeight="1">
      <c r="A552" s="68">
        <v>239.0</v>
      </c>
      <c r="B552" s="69">
        <v>1.0</v>
      </c>
      <c r="C552" s="18" t="s">
        <v>1118</v>
      </c>
      <c r="D552" s="68">
        <v>239.0</v>
      </c>
      <c r="E552" s="69">
        <v>1.0</v>
      </c>
      <c r="F552" s="69">
        <v>2.0</v>
      </c>
      <c r="G552" s="70" t="s">
        <v>1914</v>
      </c>
      <c r="H552" s="69">
        <v>196.0</v>
      </c>
      <c r="I552" s="69">
        <v>33.0</v>
      </c>
      <c r="J552" s="69">
        <v>21.0</v>
      </c>
      <c r="K552" s="29">
        <f t="shared" si="13"/>
        <v>43.5</v>
      </c>
      <c r="L552" s="71">
        <f t="shared" si="14"/>
        <v>0.2219</v>
      </c>
      <c r="M552" s="71">
        <f t="shared" si="15"/>
        <v>0.2774</v>
      </c>
      <c r="N552" s="72">
        <f t="shared" si="16"/>
        <v>7.24</v>
      </c>
      <c r="O552" s="8">
        <f t="shared" si="17"/>
        <v>41470.72</v>
      </c>
      <c r="P552" s="73"/>
      <c r="Q552" s="22">
        <v>4191.0</v>
      </c>
      <c r="R552" s="49">
        <v>7.0</v>
      </c>
      <c r="S552" s="18"/>
      <c r="T552" s="75" t="s">
        <v>522</v>
      </c>
      <c r="U552" s="3">
        <f t="shared" ref="U552:W552" si="565">SUMIF($A$13:$A$2340,$Q552,H$13:H$2340)</f>
        <v>663</v>
      </c>
      <c r="V552" s="3">
        <f t="shared" si="565"/>
        <v>535</v>
      </c>
      <c r="W552" s="3">
        <f t="shared" si="565"/>
        <v>32</v>
      </c>
      <c r="X552" s="3">
        <f t="shared" si="19"/>
        <v>1873342.4</v>
      </c>
      <c r="Y552" s="18"/>
      <c r="Z552" s="68">
        <v>239.0</v>
      </c>
      <c r="AA552" s="69">
        <v>1.0</v>
      </c>
      <c r="AB552" s="18" t="s">
        <v>1118</v>
      </c>
      <c r="AC552" s="68">
        <v>239.0</v>
      </c>
      <c r="AD552" s="69">
        <v>1.0</v>
      </c>
      <c r="AE552" s="69">
        <v>2.0</v>
      </c>
      <c r="AF552" s="70" t="s">
        <v>1914</v>
      </c>
      <c r="AG552" s="69">
        <v>196.0</v>
      </c>
      <c r="AH552" s="69">
        <v>33.0</v>
      </c>
      <c r="AI552" s="69">
        <v>21.0</v>
      </c>
      <c r="AJ552" s="29">
        <f t="shared" si="20"/>
        <v>43.5</v>
      </c>
      <c r="AK552" s="76">
        <f t="shared" si="21"/>
        <v>0.2219387755</v>
      </c>
      <c r="AL552" s="29">
        <f t="shared" si="22"/>
        <v>43.5</v>
      </c>
      <c r="AM552" s="71">
        <f t="shared" si="23"/>
        <v>0.2219</v>
      </c>
      <c r="AN552" s="71">
        <f t="shared" si="24"/>
        <v>0.2774</v>
      </c>
      <c r="AO552" s="72">
        <f t="shared" si="25"/>
        <v>7.24</v>
      </c>
      <c r="AP552" s="73">
        <f t="shared" si="26"/>
        <v>41470.72</v>
      </c>
      <c r="AQ552" s="3">
        <f t="shared" si="27"/>
        <v>211.5853061</v>
      </c>
      <c r="AR552" s="18"/>
      <c r="AS552" s="18"/>
    </row>
    <row r="553" ht="14.25" customHeight="1">
      <c r="A553" s="68">
        <v>239.0</v>
      </c>
      <c r="B553" s="69">
        <v>1.0</v>
      </c>
      <c r="C553" s="18" t="s">
        <v>1118</v>
      </c>
      <c r="D553" s="68">
        <v>239.0</v>
      </c>
      <c r="E553" s="69">
        <v>1.0</v>
      </c>
      <c r="F553" s="69">
        <v>3.0</v>
      </c>
      <c r="G553" s="70" t="s">
        <v>1915</v>
      </c>
      <c r="H553" s="69">
        <v>187.0</v>
      </c>
      <c r="I553" s="69">
        <v>39.0</v>
      </c>
      <c r="J553" s="69">
        <v>12.0</v>
      </c>
      <c r="K553" s="29">
        <f t="shared" si="13"/>
        <v>45</v>
      </c>
      <c r="L553" s="71">
        <f t="shared" si="14"/>
        <v>0.2406</v>
      </c>
      <c r="M553" s="71">
        <f t="shared" si="15"/>
        <v>0.3008</v>
      </c>
      <c r="N553" s="72">
        <f t="shared" si="16"/>
        <v>8.12</v>
      </c>
      <c r="O553" s="8">
        <f t="shared" si="17"/>
        <v>46511.36</v>
      </c>
      <c r="P553" s="73"/>
      <c r="Q553" s="22">
        <v>4192.0</v>
      </c>
      <c r="R553" s="49">
        <v>7.0</v>
      </c>
      <c r="S553" s="18"/>
      <c r="T553" s="75" t="s">
        <v>523</v>
      </c>
      <c r="U553" s="3">
        <f t="shared" ref="U553:W553" si="566">SUMIF($A$13:$A$2340,$Q553,H$13:H$2340)</f>
        <v>715</v>
      </c>
      <c r="V553" s="3">
        <f t="shared" si="566"/>
        <v>619</v>
      </c>
      <c r="W553" s="3">
        <f t="shared" si="566"/>
        <v>14</v>
      </c>
      <c r="X553" s="3">
        <f t="shared" si="19"/>
        <v>2151436.8</v>
      </c>
      <c r="Y553" s="18"/>
      <c r="Z553" s="68">
        <v>239.0</v>
      </c>
      <c r="AA553" s="69">
        <v>1.0</v>
      </c>
      <c r="AB553" s="18" t="s">
        <v>1118</v>
      </c>
      <c r="AC553" s="68">
        <v>239.0</v>
      </c>
      <c r="AD553" s="69">
        <v>1.0</v>
      </c>
      <c r="AE553" s="69">
        <v>3.0</v>
      </c>
      <c r="AF553" s="70" t="s">
        <v>1915</v>
      </c>
      <c r="AG553" s="69">
        <v>187.0</v>
      </c>
      <c r="AH553" s="69">
        <v>39.0</v>
      </c>
      <c r="AI553" s="69">
        <v>12.0</v>
      </c>
      <c r="AJ553" s="29">
        <f t="shared" si="20"/>
        <v>45</v>
      </c>
      <c r="AK553" s="76">
        <f t="shared" si="21"/>
        <v>0.2406417112</v>
      </c>
      <c r="AL553" s="29">
        <f t="shared" si="22"/>
        <v>45</v>
      </c>
      <c r="AM553" s="71">
        <f t="shared" si="23"/>
        <v>0.2406</v>
      </c>
      <c r="AN553" s="71">
        <f t="shared" si="24"/>
        <v>0.3008</v>
      </c>
      <c r="AO553" s="72">
        <f t="shared" si="25"/>
        <v>8.12</v>
      </c>
      <c r="AP553" s="73">
        <f t="shared" si="26"/>
        <v>46511.36</v>
      </c>
      <c r="AQ553" s="3">
        <f t="shared" si="27"/>
        <v>248.7238503</v>
      </c>
      <c r="AR553" s="18"/>
      <c r="AS553" s="18"/>
    </row>
    <row r="554" ht="14.25" customHeight="1">
      <c r="A554" s="68">
        <v>241.0</v>
      </c>
      <c r="B554" s="69">
        <v>1.0</v>
      </c>
      <c r="C554" s="18" t="s">
        <v>1120</v>
      </c>
      <c r="D554" s="68">
        <v>241.0</v>
      </c>
      <c r="E554" s="69">
        <v>1.0</v>
      </c>
      <c r="F554" s="69">
        <v>110.0</v>
      </c>
      <c r="G554" s="70" t="s">
        <v>1916</v>
      </c>
      <c r="H554" s="69">
        <v>382.0</v>
      </c>
      <c r="I554" s="69">
        <v>211.0</v>
      </c>
      <c r="J554" s="69">
        <v>33.0</v>
      </c>
      <c r="K554" s="29">
        <f t="shared" si="13"/>
        <v>227.5</v>
      </c>
      <c r="L554" s="71">
        <f t="shared" si="14"/>
        <v>0.5955</v>
      </c>
      <c r="M554" s="71">
        <f t="shared" si="15"/>
        <v>0.7444</v>
      </c>
      <c r="N554" s="72">
        <f t="shared" si="16"/>
        <v>101.61</v>
      </c>
      <c r="O554" s="8">
        <f t="shared" si="17"/>
        <v>582022.08</v>
      </c>
      <c r="P554" s="73"/>
      <c r="Q554" s="22">
        <v>4193.0</v>
      </c>
      <c r="R554" s="49">
        <v>7.0</v>
      </c>
      <c r="S554" s="18"/>
      <c r="T554" s="75" t="s">
        <v>524</v>
      </c>
      <c r="U554" s="3">
        <f t="shared" ref="U554:W554" si="567">SUMIF($A$13:$A$2340,$Q554,H$13:H$2340)</f>
        <v>289</v>
      </c>
      <c r="V554" s="3">
        <f t="shared" si="567"/>
        <v>213</v>
      </c>
      <c r="W554" s="3">
        <f t="shared" si="567"/>
        <v>14</v>
      </c>
      <c r="X554" s="3">
        <f t="shared" si="19"/>
        <v>719436.8</v>
      </c>
      <c r="Y554" s="18"/>
      <c r="Z554" s="68">
        <v>241.0</v>
      </c>
      <c r="AA554" s="69">
        <v>1.0</v>
      </c>
      <c r="AB554" s="18" t="s">
        <v>1120</v>
      </c>
      <c r="AC554" s="68">
        <v>241.0</v>
      </c>
      <c r="AD554" s="69">
        <v>1.0</v>
      </c>
      <c r="AE554" s="69">
        <v>110.0</v>
      </c>
      <c r="AF554" s="70" t="s">
        <v>1916</v>
      </c>
      <c r="AG554" s="69">
        <v>382.0</v>
      </c>
      <c r="AH554" s="69">
        <v>211.0</v>
      </c>
      <c r="AI554" s="69">
        <v>33.0</v>
      </c>
      <c r="AJ554" s="29">
        <f t="shared" si="20"/>
        <v>227.5</v>
      </c>
      <c r="AK554" s="76">
        <f t="shared" si="21"/>
        <v>0.5955497382</v>
      </c>
      <c r="AL554" s="29">
        <f t="shared" si="22"/>
        <v>227.5</v>
      </c>
      <c r="AM554" s="71">
        <f t="shared" si="23"/>
        <v>0.5955</v>
      </c>
      <c r="AN554" s="71">
        <f t="shared" si="24"/>
        <v>0.7444</v>
      </c>
      <c r="AO554" s="72">
        <f t="shared" si="25"/>
        <v>101.61</v>
      </c>
      <c r="AP554" s="73">
        <f t="shared" si="26"/>
        <v>582022.08</v>
      </c>
      <c r="AQ554" s="3">
        <f t="shared" si="27"/>
        <v>1523.61801</v>
      </c>
      <c r="AR554" s="18"/>
      <c r="AS554" s="18"/>
    </row>
    <row r="555" ht="14.25" customHeight="1">
      <c r="A555" s="68">
        <v>241.0</v>
      </c>
      <c r="B555" s="69">
        <v>1.0</v>
      </c>
      <c r="C555" s="18" t="s">
        <v>1120</v>
      </c>
      <c r="D555" s="68">
        <v>241.0</v>
      </c>
      <c r="E555" s="69">
        <v>1.0</v>
      </c>
      <c r="F555" s="69">
        <v>111.0</v>
      </c>
      <c r="G555" s="70" t="s">
        <v>1917</v>
      </c>
      <c r="H555" s="69">
        <v>74.0</v>
      </c>
      <c r="I555" s="69">
        <v>39.0</v>
      </c>
      <c r="J555" s="69">
        <v>2.0</v>
      </c>
      <c r="K555" s="29">
        <f t="shared" si="13"/>
        <v>40</v>
      </c>
      <c r="L555" s="71">
        <f t="shared" si="14"/>
        <v>0.5405</v>
      </c>
      <c r="M555" s="71">
        <f t="shared" si="15"/>
        <v>0.6756</v>
      </c>
      <c r="N555" s="72">
        <f t="shared" si="16"/>
        <v>16.21</v>
      </c>
      <c r="O555" s="8">
        <f t="shared" si="17"/>
        <v>92850.88</v>
      </c>
      <c r="P555" s="73"/>
      <c r="Q555" s="22">
        <v>4194.0</v>
      </c>
      <c r="R555" s="49">
        <v>7.0</v>
      </c>
      <c r="S555" s="18"/>
      <c r="T555" s="75" t="s">
        <v>525</v>
      </c>
      <c r="U555" s="3">
        <f t="shared" ref="U555:W555" si="568">SUMIF($A$13:$A$2340,$Q555,H$13:H$2340)</f>
        <v>326</v>
      </c>
      <c r="V555" s="3">
        <f t="shared" si="568"/>
        <v>94</v>
      </c>
      <c r="W555" s="3">
        <f t="shared" si="568"/>
        <v>27</v>
      </c>
      <c r="X555" s="3">
        <f t="shared" si="19"/>
        <v>152307.52</v>
      </c>
      <c r="Y555" s="18"/>
      <c r="Z555" s="68">
        <v>241.0</v>
      </c>
      <c r="AA555" s="69">
        <v>1.0</v>
      </c>
      <c r="AB555" s="18" t="s">
        <v>1120</v>
      </c>
      <c r="AC555" s="68">
        <v>241.0</v>
      </c>
      <c r="AD555" s="69">
        <v>1.0</v>
      </c>
      <c r="AE555" s="69">
        <v>111.0</v>
      </c>
      <c r="AF555" s="70" t="s">
        <v>1917</v>
      </c>
      <c r="AG555" s="69">
        <v>74.0</v>
      </c>
      <c r="AH555" s="69">
        <v>39.0</v>
      </c>
      <c r="AI555" s="69">
        <v>2.0</v>
      </c>
      <c r="AJ555" s="29">
        <f t="shared" si="20"/>
        <v>40</v>
      </c>
      <c r="AK555" s="76">
        <f t="shared" si="21"/>
        <v>0.5405405405</v>
      </c>
      <c r="AL555" s="29">
        <f t="shared" si="22"/>
        <v>40</v>
      </c>
      <c r="AM555" s="71">
        <f t="shared" si="23"/>
        <v>0.5405</v>
      </c>
      <c r="AN555" s="71">
        <f t="shared" si="24"/>
        <v>0.6756</v>
      </c>
      <c r="AO555" s="72">
        <f t="shared" si="25"/>
        <v>16.21</v>
      </c>
      <c r="AP555" s="73">
        <f t="shared" si="26"/>
        <v>92850.88</v>
      </c>
      <c r="AQ555" s="3">
        <f t="shared" si="27"/>
        <v>1254.741622</v>
      </c>
      <c r="AR555" s="18"/>
      <c r="AS555" s="18"/>
    </row>
    <row r="556" ht="14.25" customHeight="1">
      <c r="A556" s="68">
        <v>241.0</v>
      </c>
      <c r="B556" s="69">
        <v>1.0</v>
      </c>
      <c r="C556" s="18" t="s">
        <v>1120</v>
      </c>
      <c r="D556" s="68">
        <v>241.0</v>
      </c>
      <c r="E556" s="69">
        <v>1.0</v>
      </c>
      <c r="F556" s="69">
        <v>120.0</v>
      </c>
      <c r="G556" s="70" t="s">
        <v>1918</v>
      </c>
      <c r="H556" s="69">
        <v>421.0</v>
      </c>
      <c r="I556" s="69">
        <v>201.0</v>
      </c>
      <c r="J556" s="69">
        <v>50.0</v>
      </c>
      <c r="K556" s="29">
        <f t="shared" si="13"/>
        <v>226</v>
      </c>
      <c r="L556" s="71">
        <f t="shared" si="14"/>
        <v>0.5368</v>
      </c>
      <c r="M556" s="71">
        <f t="shared" si="15"/>
        <v>0.671</v>
      </c>
      <c r="N556" s="72">
        <f t="shared" si="16"/>
        <v>90.99</v>
      </c>
      <c r="O556" s="8">
        <f t="shared" si="17"/>
        <v>521190.72</v>
      </c>
      <c r="P556" s="73"/>
      <c r="Q556" s="22">
        <v>4195.0</v>
      </c>
      <c r="R556" s="49">
        <v>7.0</v>
      </c>
      <c r="S556" s="18"/>
      <c r="T556" s="75" t="s">
        <v>1919</v>
      </c>
      <c r="U556" s="3">
        <f t="shared" ref="U556:W556" si="569">SUMIF($A$13:$A$2340,$Q556,H$13:H$2340)</f>
        <v>31</v>
      </c>
      <c r="V556" s="3">
        <f t="shared" si="569"/>
        <v>22</v>
      </c>
      <c r="W556" s="3">
        <f t="shared" si="569"/>
        <v>0</v>
      </c>
      <c r="X556" s="3">
        <f t="shared" si="19"/>
        <v>67074.88</v>
      </c>
      <c r="Y556" s="18"/>
      <c r="Z556" s="68">
        <v>241.0</v>
      </c>
      <c r="AA556" s="69">
        <v>1.0</v>
      </c>
      <c r="AB556" s="18" t="s">
        <v>1120</v>
      </c>
      <c r="AC556" s="68">
        <v>241.0</v>
      </c>
      <c r="AD556" s="69">
        <v>1.0</v>
      </c>
      <c r="AE556" s="69">
        <v>120.0</v>
      </c>
      <c r="AF556" s="70" t="s">
        <v>1918</v>
      </c>
      <c r="AG556" s="69">
        <v>421.0</v>
      </c>
      <c r="AH556" s="69">
        <v>201.0</v>
      </c>
      <c r="AI556" s="69">
        <v>50.0</v>
      </c>
      <c r="AJ556" s="29">
        <f t="shared" si="20"/>
        <v>226</v>
      </c>
      <c r="AK556" s="76">
        <f t="shared" si="21"/>
        <v>0.5368171021</v>
      </c>
      <c r="AL556" s="29">
        <f t="shared" si="22"/>
        <v>226</v>
      </c>
      <c r="AM556" s="71">
        <f t="shared" si="23"/>
        <v>0.5368</v>
      </c>
      <c r="AN556" s="71">
        <f t="shared" si="24"/>
        <v>0.671</v>
      </c>
      <c r="AO556" s="72">
        <f t="shared" si="25"/>
        <v>90.99</v>
      </c>
      <c r="AP556" s="73">
        <f t="shared" si="26"/>
        <v>521190.72</v>
      </c>
      <c r="AQ556" s="3">
        <f t="shared" si="27"/>
        <v>1237.982708</v>
      </c>
      <c r="AR556" s="18"/>
      <c r="AS556" s="18"/>
    </row>
    <row r="557" ht="14.25" customHeight="1">
      <c r="A557" s="68">
        <v>241.0</v>
      </c>
      <c r="B557" s="69">
        <v>1.0</v>
      </c>
      <c r="C557" s="18" t="s">
        <v>1120</v>
      </c>
      <c r="D557" s="68">
        <v>241.0</v>
      </c>
      <c r="E557" s="69">
        <v>1.0</v>
      </c>
      <c r="F557" s="69">
        <v>130.0</v>
      </c>
      <c r="G557" s="70" t="s">
        <v>1777</v>
      </c>
      <c r="H557" s="69">
        <v>393.0</v>
      </c>
      <c r="I557" s="69">
        <v>128.0</v>
      </c>
      <c r="J557" s="69">
        <v>33.0</v>
      </c>
      <c r="K557" s="29">
        <f t="shared" si="13"/>
        <v>144.5</v>
      </c>
      <c r="L557" s="71">
        <f t="shared" si="14"/>
        <v>0.3677</v>
      </c>
      <c r="M557" s="71">
        <f t="shared" si="15"/>
        <v>0.4596</v>
      </c>
      <c r="N557" s="72">
        <f t="shared" si="16"/>
        <v>39.85</v>
      </c>
      <c r="O557" s="8">
        <f t="shared" si="17"/>
        <v>228260.8</v>
      </c>
      <c r="P557" s="73"/>
      <c r="Q557" s="22">
        <v>4196.0</v>
      </c>
      <c r="R557" s="49">
        <v>7.0</v>
      </c>
      <c r="S557" s="18"/>
      <c r="T557" s="75" t="s">
        <v>1920</v>
      </c>
      <c r="U557" s="3">
        <f t="shared" ref="U557:W557" si="570">SUMIF($A$13:$A$2340,$Q557,H$13:H$2340)</f>
        <v>0</v>
      </c>
      <c r="V557" s="3">
        <f t="shared" si="570"/>
        <v>0</v>
      </c>
      <c r="W557" s="3">
        <f t="shared" si="570"/>
        <v>0</v>
      </c>
      <c r="X557" s="3">
        <f t="shared" si="19"/>
        <v>0</v>
      </c>
      <c r="Y557" s="18"/>
      <c r="Z557" s="68">
        <v>241.0</v>
      </c>
      <c r="AA557" s="69">
        <v>1.0</v>
      </c>
      <c r="AB557" s="18" t="s">
        <v>1120</v>
      </c>
      <c r="AC557" s="68">
        <v>241.0</v>
      </c>
      <c r="AD557" s="69">
        <v>1.0</v>
      </c>
      <c r="AE557" s="69">
        <v>130.0</v>
      </c>
      <c r="AF557" s="70" t="s">
        <v>1777</v>
      </c>
      <c r="AG557" s="69">
        <v>393.0</v>
      </c>
      <c r="AH557" s="69">
        <v>128.0</v>
      </c>
      <c r="AI557" s="69">
        <v>33.0</v>
      </c>
      <c r="AJ557" s="29">
        <f t="shared" si="20"/>
        <v>144.5</v>
      </c>
      <c r="AK557" s="76">
        <f t="shared" si="21"/>
        <v>0.3676844784</v>
      </c>
      <c r="AL557" s="29">
        <f t="shared" si="22"/>
        <v>144.5</v>
      </c>
      <c r="AM557" s="71">
        <f t="shared" si="23"/>
        <v>0.3677</v>
      </c>
      <c r="AN557" s="71">
        <f t="shared" si="24"/>
        <v>0.4596</v>
      </c>
      <c r="AO557" s="72">
        <f t="shared" si="25"/>
        <v>39.85</v>
      </c>
      <c r="AP557" s="73">
        <f t="shared" si="26"/>
        <v>228260.8</v>
      </c>
      <c r="AQ557" s="3">
        <f t="shared" si="27"/>
        <v>580.816285</v>
      </c>
      <c r="AR557" s="18"/>
      <c r="AS557" s="18"/>
    </row>
    <row r="558" ht="14.25" customHeight="1">
      <c r="A558" s="68">
        <v>241.0</v>
      </c>
      <c r="B558" s="69">
        <v>1.0</v>
      </c>
      <c r="C558" s="18" t="s">
        <v>1120</v>
      </c>
      <c r="D558" s="68">
        <v>241.0</v>
      </c>
      <c r="E558" s="69">
        <v>1.0</v>
      </c>
      <c r="F558" s="69">
        <v>140.0</v>
      </c>
      <c r="G558" s="70" t="s">
        <v>1921</v>
      </c>
      <c r="H558" s="69">
        <v>322.0</v>
      </c>
      <c r="I558" s="69">
        <v>133.0</v>
      </c>
      <c r="J558" s="69">
        <v>40.0</v>
      </c>
      <c r="K558" s="29">
        <f t="shared" si="13"/>
        <v>153</v>
      </c>
      <c r="L558" s="71">
        <f t="shared" si="14"/>
        <v>0.4752</v>
      </c>
      <c r="M558" s="71">
        <f t="shared" si="15"/>
        <v>0.594</v>
      </c>
      <c r="N558" s="72">
        <f t="shared" si="16"/>
        <v>54.53</v>
      </c>
      <c r="O558" s="8">
        <f t="shared" si="17"/>
        <v>312347.84</v>
      </c>
      <c r="P558" s="73"/>
      <c r="Q558" s="22">
        <v>4197.0</v>
      </c>
      <c r="R558" s="49">
        <v>7.0</v>
      </c>
      <c r="S558" s="18"/>
      <c r="T558" s="75" t="s">
        <v>1922</v>
      </c>
      <c r="U558" s="3">
        <f t="shared" ref="U558:W558" si="571">SUMIF($A$13:$A$2340,$Q558,H$13:H$2340)</f>
        <v>0</v>
      </c>
      <c r="V558" s="3">
        <f t="shared" si="571"/>
        <v>0</v>
      </c>
      <c r="W558" s="3">
        <f t="shared" si="571"/>
        <v>0</v>
      </c>
      <c r="X558" s="3">
        <f t="shared" si="19"/>
        <v>0</v>
      </c>
      <c r="Y558" s="18"/>
      <c r="Z558" s="68">
        <v>241.0</v>
      </c>
      <c r="AA558" s="69">
        <v>1.0</v>
      </c>
      <c r="AB558" s="18" t="s">
        <v>1120</v>
      </c>
      <c r="AC558" s="68">
        <v>241.0</v>
      </c>
      <c r="AD558" s="69">
        <v>1.0</v>
      </c>
      <c r="AE558" s="69">
        <v>140.0</v>
      </c>
      <c r="AF558" s="70" t="s">
        <v>1921</v>
      </c>
      <c r="AG558" s="69">
        <v>322.0</v>
      </c>
      <c r="AH558" s="69">
        <v>133.0</v>
      </c>
      <c r="AI558" s="69">
        <v>40.0</v>
      </c>
      <c r="AJ558" s="29">
        <f t="shared" si="20"/>
        <v>153</v>
      </c>
      <c r="AK558" s="76">
        <f t="shared" si="21"/>
        <v>0.4751552795</v>
      </c>
      <c r="AL558" s="29">
        <f t="shared" si="22"/>
        <v>153</v>
      </c>
      <c r="AM558" s="71">
        <f t="shared" si="23"/>
        <v>0.4752</v>
      </c>
      <c r="AN558" s="71">
        <f t="shared" si="24"/>
        <v>0.594</v>
      </c>
      <c r="AO558" s="72">
        <f t="shared" si="25"/>
        <v>54.53</v>
      </c>
      <c r="AP558" s="73">
        <f t="shared" si="26"/>
        <v>312347.84</v>
      </c>
      <c r="AQ558" s="3">
        <f t="shared" si="27"/>
        <v>970.0243478</v>
      </c>
      <c r="AR558" s="18"/>
      <c r="AS558" s="18"/>
    </row>
    <row r="559" ht="14.25" customHeight="1">
      <c r="A559" s="68">
        <v>241.0</v>
      </c>
      <c r="B559" s="69">
        <v>1.0</v>
      </c>
      <c r="C559" s="18" t="s">
        <v>1120</v>
      </c>
      <c r="D559" s="68">
        <v>241.0</v>
      </c>
      <c r="E559" s="69">
        <v>1.0</v>
      </c>
      <c r="F559" s="69">
        <v>310.0</v>
      </c>
      <c r="G559" s="70" t="s">
        <v>1923</v>
      </c>
      <c r="H559" s="69">
        <v>1266.0</v>
      </c>
      <c r="I559" s="69">
        <v>378.0</v>
      </c>
      <c r="J559" s="69">
        <v>111.0</v>
      </c>
      <c r="K559" s="29">
        <f t="shared" si="13"/>
        <v>433.5</v>
      </c>
      <c r="L559" s="71">
        <f t="shared" si="14"/>
        <v>0.3424</v>
      </c>
      <c r="M559" s="71">
        <f t="shared" si="15"/>
        <v>0.428</v>
      </c>
      <c r="N559" s="72">
        <f t="shared" si="16"/>
        <v>111.32</v>
      </c>
      <c r="O559" s="8">
        <f t="shared" si="17"/>
        <v>637640.96</v>
      </c>
      <c r="P559" s="73"/>
      <c r="Q559" s="22">
        <v>4198.0</v>
      </c>
      <c r="R559" s="49">
        <v>7.0</v>
      </c>
      <c r="S559" s="18"/>
      <c r="T559" s="75" t="s">
        <v>527</v>
      </c>
      <c r="U559" s="3">
        <f t="shared" ref="U559:W559" si="572">SUMIF($A$13:$A$2340,$Q559,H$13:H$2340)</f>
        <v>102</v>
      </c>
      <c r="V559" s="3">
        <f t="shared" si="572"/>
        <v>26</v>
      </c>
      <c r="W559" s="3">
        <f t="shared" si="572"/>
        <v>0</v>
      </c>
      <c r="X559" s="3">
        <f t="shared" si="19"/>
        <v>28468.16</v>
      </c>
      <c r="Y559" s="18"/>
      <c r="Z559" s="68">
        <v>241.0</v>
      </c>
      <c r="AA559" s="69">
        <v>1.0</v>
      </c>
      <c r="AB559" s="18" t="s">
        <v>1120</v>
      </c>
      <c r="AC559" s="68">
        <v>241.0</v>
      </c>
      <c r="AD559" s="69">
        <v>1.0</v>
      </c>
      <c r="AE559" s="69">
        <v>310.0</v>
      </c>
      <c r="AF559" s="70" t="s">
        <v>1923</v>
      </c>
      <c r="AG559" s="69">
        <v>1266.0</v>
      </c>
      <c r="AH559" s="69">
        <v>378.0</v>
      </c>
      <c r="AI559" s="69">
        <v>111.0</v>
      </c>
      <c r="AJ559" s="29">
        <f t="shared" si="20"/>
        <v>433.5</v>
      </c>
      <c r="AK559" s="76">
        <f t="shared" si="21"/>
        <v>0.3424170616</v>
      </c>
      <c r="AL559" s="29">
        <f t="shared" si="22"/>
        <v>433.5</v>
      </c>
      <c r="AM559" s="71">
        <f t="shared" si="23"/>
        <v>0.3424</v>
      </c>
      <c r="AN559" s="71">
        <f t="shared" si="24"/>
        <v>0.428</v>
      </c>
      <c r="AO559" s="72">
        <f t="shared" si="25"/>
        <v>111.32</v>
      </c>
      <c r="AP559" s="73">
        <f t="shared" si="26"/>
        <v>637640.96</v>
      </c>
      <c r="AQ559" s="3">
        <f t="shared" si="27"/>
        <v>503.6658452</v>
      </c>
      <c r="AR559" s="18"/>
      <c r="AS559" s="18"/>
    </row>
    <row r="560" ht="14.25" customHeight="1">
      <c r="A560" s="68">
        <v>241.0</v>
      </c>
      <c r="B560" s="69">
        <v>1.0</v>
      </c>
      <c r="C560" s="18" t="s">
        <v>1120</v>
      </c>
      <c r="D560" s="68">
        <v>241.0</v>
      </c>
      <c r="E560" s="69">
        <v>1.0</v>
      </c>
      <c r="F560" s="69">
        <v>320.0</v>
      </c>
      <c r="G560" s="70" t="s">
        <v>1924</v>
      </c>
      <c r="H560" s="69">
        <v>531.0</v>
      </c>
      <c r="I560" s="69">
        <v>215.0</v>
      </c>
      <c r="J560" s="69">
        <v>59.0</v>
      </c>
      <c r="K560" s="29">
        <f t="shared" si="13"/>
        <v>244.5</v>
      </c>
      <c r="L560" s="71">
        <f t="shared" si="14"/>
        <v>0.4605</v>
      </c>
      <c r="M560" s="71">
        <f t="shared" si="15"/>
        <v>0.5756</v>
      </c>
      <c r="N560" s="72">
        <f t="shared" si="16"/>
        <v>84.44</v>
      </c>
      <c r="O560" s="8">
        <f t="shared" si="17"/>
        <v>483672.32</v>
      </c>
      <c r="P560" s="73"/>
      <c r="Q560" s="22">
        <v>4199.0</v>
      </c>
      <c r="R560" s="49">
        <v>7.0</v>
      </c>
      <c r="S560" s="18"/>
      <c r="T560" s="75" t="s">
        <v>1925</v>
      </c>
      <c r="U560" s="3">
        <f t="shared" ref="U560:W560" si="573">SUMIF($A$13:$A$2340,$Q560,H$13:H$2340)</f>
        <v>1308</v>
      </c>
      <c r="V560" s="3">
        <f t="shared" si="573"/>
        <v>244</v>
      </c>
      <c r="W560" s="3">
        <f t="shared" si="573"/>
        <v>109</v>
      </c>
      <c r="X560" s="3">
        <f t="shared" si="19"/>
        <v>298142.4</v>
      </c>
      <c r="Y560" s="18"/>
      <c r="Z560" s="68">
        <v>241.0</v>
      </c>
      <c r="AA560" s="69">
        <v>1.0</v>
      </c>
      <c r="AB560" s="18" t="s">
        <v>1120</v>
      </c>
      <c r="AC560" s="68">
        <v>241.0</v>
      </c>
      <c r="AD560" s="69">
        <v>1.0</v>
      </c>
      <c r="AE560" s="69">
        <v>320.0</v>
      </c>
      <c r="AF560" s="70" t="s">
        <v>1924</v>
      </c>
      <c r="AG560" s="69">
        <v>531.0</v>
      </c>
      <c r="AH560" s="69">
        <v>215.0</v>
      </c>
      <c r="AI560" s="69">
        <v>59.0</v>
      </c>
      <c r="AJ560" s="29">
        <f t="shared" si="20"/>
        <v>244.5</v>
      </c>
      <c r="AK560" s="76">
        <f t="shared" si="21"/>
        <v>0.4604519774</v>
      </c>
      <c r="AL560" s="29">
        <f t="shared" si="22"/>
        <v>244.5</v>
      </c>
      <c r="AM560" s="71">
        <f t="shared" si="23"/>
        <v>0.4605</v>
      </c>
      <c r="AN560" s="71">
        <f t="shared" si="24"/>
        <v>0.5756</v>
      </c>
      <c r="AO560" s="72">
        <f t="shared" si="25"/>
        <v>84.44</v>
      </c>
      <c r="AP560" s="73">
        <f t="shared" si="26"/>
        <v>483672.32</v>
      </c>
      <c r="AQ560" s="3">
        <f t="shared" si="27"/>
        <v>910.8706591</v>
      </c>
      <c r="AR560" s="18"/>
      <c r="AS560" s="18"/>
    </row>
    <row r="561" ht="14.25" customHeight="1">
      <c r="A561" s="68">
        <v>241.0</v>
      </c>
      <c r="B561" s="69">
        <v>1.0</v>
      </c>
      <c r="C561" s="18" t="s">
        <v>1120</v>
      </c>
      <c r="D561" s="68">
        <v>241.0</v>
      </c>
      <c r="E561" s="69">
        <v>1.0</v>
      </c>
      <c r="F561" s="69">
        <v>350.0</v>
      </c>
      <c r="G561" s="70" t="s">
        <v>1926</v>
      </c>
      <c r="H561" s="69">
        <v>106.0</v>
      </c>
      <c r="I561" s="69">
        <v>39.0</v>
      </c>
      <c r="J561" s="69">
        <v>4.0</v>
      </c>
      <c r="K561" s="29">
        <f t="shared" si="13"/>
        <v>41</v>
      </c>
      <c r="L561" s="71">
        <f t="shared" si="14"/>
        <v>0.3868</v>
      </c>
      <c r="M561" s="71">
        <f t="shared" si="15"/>
        <v>0.4835</v>
      </c>
      <c r="N561" s="72">
        <f t="shared" si="16"/>
        <v>11.89</v>
      </c>
      <c r="O561" s="8">
        <f t="shared" si="17"/>
        <v>68105.92</v>
      </c>
      <c r="P561" s="73"/>
      <c r="Q561" s="22">
        <v>4200.0</v>
      </c>
      <c r="R561" s="49">
        <v>7.0</v>
      </c>
      <c r="S561" s="18"/>
      <c r="T561" s="75" t="s">
        <v>1927</v>
      </c>
      <c r="U561" s="3">
        <f t="shared" ref="U561:W561" si="574">SUMIF($A$13:$A$2340,$Q561,H$13:H$2340)</f>
        <v>643</v>
      </c>
      <c r="V561" s="3">
        <f t="shared" si="574"/>
        <v>388</v>
      </c>
      <c r="W561" s="3">
        <f t="shared" si="574"/>
        <v>0</v>
      </c>
      <c r="X561" s="3">
        <f t="shared" si="19"/>
        <v>1006065.92</v>
      </c>
      <c r="Y561" s="18"/>
      <c r="Z561" s="68">
        <v>241.0</v>
      </c>
      <c r="AA561" s="69">
        <v>1.0</v>
      </c>
      <c r="AB561" s="18" t="s">
        <v>1120</v>
      </c>
      <c r="AC561" s="68">
        <v>241.0</v>
      </c>
      <c r="AD561" s="69">
        <v>1.0</v>
      </c>
      <c r="AE561" s="69">
        <v>350.0</v>
      </c>
      <c r="AF561" s="70" t="s">
        <v>1926</v>
      </c>
      <c r="AG561" s="69">
        <v>106.0</v>
      </c>
      <c r="AH561" s="69">
        <v>39.0</v>
      </c>
      <c r="AI561" s="69">
        <v>4.0</v>
      </c>
      <c r="AJ561" s="29">
        <f t="shared" si="20"/>
        <v>41</v>
      </c>
      <c r="AK561" s="76">
        <f t="shared" si="21"/>
        <v>0.3867924528</v>
      </c>
      <c r="AL561" s="29">
        <f t="shared" si="22"/>
        <v>41</v>
      </c>
      <c r="AM561" s="71">
        <f t="shared" si="23"/>
        <v>0.3868</v>
      </c>
      <c r="AN561" s="71">
        <f t="shared" si="24"/>
        <v>0.4835</v>
      </c>
      <c r="AO561" s="72">
        <f t="shared" si="25"/>
        <v>11.89</v>
      </c>
      <c r="AP561" s="73">
        <f t="shared" si="26"/>
        <v>68105.92</v>
      </c>
      <c r="AQ561" s="3">
        <f t="shared" si="27"/>
        <v>642.5086792</v>
      </c>
      <c r="AR561" s="18"/>
      <c r="AS561" s="18"/>
    </row>
    <row r="562" ht="14.25" customHeight="1">
      <c r="A562" s="68">
        <v>242.0</v>
      </c>
      <c r="B562" s="69">
        <v>1.0</v>
      </c>
      <c r="C562" s="18" t="s">
        <v>1122</v>
      </c>
      <c r="D562" s="68">
        <v>242.0</v>
      </c>
      <c r="E562" s="69">
        <v>1.0</v>
      </c>
      <c r="F562" s="69">
        <v>1.0</v>
      </c>
      <c r="G562" s="70" t="s">
        <v>1928</v>
      </c>
      <c r="H562" s="69">
        <v>220.0</v>
      </c>
      <c r="I562" s="69">
        <v>33.0</v>
      </c>
      <c r="J562" s="69">
        <v>14.0</v>
      </c>
      <c r="K562" s="29">
        <f t="shared" si="13"/>
        <v>40</v>
      </c>
      <c r="L562" s="71">
        <f t="shared" si="14"/>
        <v>0.1818</v>
      </c>
      <c r="M562" s="71">
        <f t="shared" si="15"/>
        <v>0.2273</v>
      </c>
      <c r="N562" s="72">
        <f t="shared" si="16"/>
        <v>5.46</v>
      </c>
      <c r="O562" s="8">
        <f t="shared" si="17"/>
        <v>31274.88</v>
      </c>
      <c r="P562" s="73"/>
      <c r="Q562" s="22">
        <v>4201.0</v>
      </c>
      <c r="R562" s="49">
        <v>7.0</v>
      </c>
      <c r="S562" s="18"/>
      <c r="T562" s="75" t="s">
        <v>1929</v>
      </c>
      <c r="U562" s="3">
        <f t="shared" ref="U562:W562" si="575">SUMIF($A$13:$A$2340,$Q562,H$13:H$2340)</f>
        <v>135</v>
      </c>
      <c r="V562" s="3">
        <f t="shared" si="575"/>
        <v>44</v>
      </c>
      <c r="W562" s="3">
        <f t="shared" si="575"/>
        <v>10</v>
      </c>
      <c r="X562" s="3">
        <f t="shared" si="19"/>
        <v>76411.52</v>
      </c>
      <c r="Y562" s="18"/>
      <c r="Z562" s="68">
        <v>242.0</v>
      </c>
      <c r="AA562" s="69">
        <v>1.0</v>
      </c>
      <c r="AB562" s="18" t="s">
        <v>1122</v>
      </c>
      <c r="AC562" s="68">
        <v>242.0</v>
      </c>
      <c r="AD562" s="69">
        <v>1.0</v>
      </c>
      <c r="AE562" s="69">
        <v>1.0</v>
      </c>
      <c r="AF562" s="70" t="s">
        <v>1928</v>
      </c>
      <c r="AG562" s="69">
        <v>220.0</v>
      </c>
      <c r="AH562" s="69">
        <v>33.0</v>
      </c>
      <c r="AI562" s="69">
        <v>14.0</v>
      </c>
      <c r="AJ562" s="29">
        <f t="shared" si="20"/>
        <v>40</v>
      </c>
      <c r="AK562" s="76">
        <f t="shared" si="21"/>
        <v>0.1818181818</v>
      </c>
      <c r="AL562" s="29">
        <f t="shared" si="22"/>
        <v>40</v>
      </c>
      <c r="AM562" s="71">
        <f t="shared" si="23"/>
        <v>0.1818</v>
      </c>
      <c r="AN562" s="71">
        <f t="shared" si="24"/>
        <v>0.2273</v>
      </c>
      <c r="AO562" s="72">
        <f t="shared" si="25"/>
        <v>5.46</v>
      </c>
      <c r="AP562" s="73">
        <f t="shared" si="26"/>
        <v>31274.88</v>
      </c>
      <c r="AQ562" s="3">
        <f t="shared" si="27"/>
        <v>142.1585455</v>
      </c>
      <c r="AR562" s="18"/>
      <c r="AS562" s="18"/>
    </row>
    <row r="563" ht="14.25" customHeight="1">
      <c r="A563" s="68">
        <v>242.0</v>
      </c>
      <c r="B563" s="69">
        <v>1.0</v>
      </c>
      <c r="C563" s="18" t="s">
        <v>1122</v>
      </c>
      <c r="D563" s="68">
        <v>242.0</v>
      </c>
      <c r="E563" s="69">
        <v>1.0</v>
      </c>
      <c r="F563" s="69">
        <v>2.0</v>
      </c>
      <c r="G563" s="70" t="s">
        <v>1930</v>
      </c>
      <c r="H563" s="69">
        <v>249.0</v>
      </c>
      <c r="I563" s="69">
        <v>50.0</v>
      </c>
      <c r="J563" s="69">
        <v>21.0</v>
      </c>
      <c r="K563" s="29">
        <f t="shared" si="13"/>
        <v>60.5</v>
      </c>
      <c r="L563" s="71">
        <f t="shared" si="14"/>
        <v>0.243</v>
      </c>
      <c r="M563" s="71">
        <f t="shared" si="15"/>
        <v>0.3038</v>
      </c>
      <c r="N563" s="72">
        <f t="shared" si="16"/>
        <v>11.03</v>
      </c>
      <c r="O563" s="8">
        <f t="shared" si="17"/>
        <v>63179.84</v>
      </c>
      <c r="P563" s="73"/>
      <c r="Q563" s="22">
        <v>4202.0</v>
      </c>
      <c r="R563" s="49">
        <v>7.0</v>
      </c>
      <c r="S563" s="18"/>
      <c r="T563" s="75" t="s">
        <v>1931</v>
      </c>
      <c r="U563" s="3">
        <f t="shared" ref="U563:W563" si="576">SUMIF($A$13:$A$2340,$Q563,H$13:H$2340)</f>
        <v>0</v>
      </c>
      <c r="V563" s="3">
        <f t="shared" si="576"/>
        <v>0</v>
      </c>
      <c r="W563" s="3">
        <f t="shared" si="576"/>
        <v>0</v>
      </c>
      <c r="X563" s="3">
        <f t="shared" si="19"/>
        <v>0</v>
      </c>
      <c r="Y563" s="18"/>
      <c r="Z563" s="68">
        <v>242.0</v>
      </c>
      <c r="AA563" s="69">
        <v>1.0</v>
      </c>
      <c r="AB563" s="18" t="s">
        <v>1122</v>
      </c>
      <c r="AC563" s="68">
        <v>242.0</v>
      </c>
      <c r="AD563" s="69">
        <v>1.0</v>
      </c>
      <c r="AE563" s="69">
        <v>2.0</v>
      </c>
      <c r="AF563" s="70" t="s">
        <v>1930</v>
      </c>
      <c r="AG563" s="69">
        <v>249.0</v>
      </c>
      <c r="AH563" s="69">
        <v>50.0</v>
      </c>
      <c r="AI563" s="69">
        <v>21.0</v>
      </c>
      <c r="AJ563" s="29">
        <f t="shared" si="20"/>
        <v>60.5</v>
      </c>
      <c r="AK563" s="76">
        <f t="shared" si="21"/>
        <v>0.2429718876</v>
      </c>
      <c r="AL563" s="29">
        <f t="shared" si="22"/>
        <v>60.5</v>
      </c>
      <c r="AM563" s="71">
        <f t="shared" si="23"/>
        <v>0.243</v>
      </c>
      <c r="AN563" s="71">
        <f t="shared" si="24"/>
        <v>0.3038</v>
      </c>
      <c r="AO563" s="72">
        <f t="shared" si="25"/>
        <v>11.03</v>
      </c>
      <c r="AP563" s="73">
        <f t="shared" si="26"/>
        <v>63179.84</v>
      </c>
      <c r="AQ563" s="3">
        <f t="shared" si="27"/>
        <v>253.7342972</v>
      </c>
      <c r="AR563" s="18"/>
      <c r="AS563" s="18"/>
    </row>
    <row r="564" ht="14.25" customHeight="1">
      <c r="A564" s="68">
        <v>252.0</v>
      </c>
      <c r="B564" s="69">
        <v>1.0</v>
      </c>
      <c r="C564" s="18" t="s">
        <v>1124</v>
      </c>
      <c r="D564" s="68">
        <v>252.0</v>
      </c>
      <c r="E564" s="69">
        <v>1.0</v>
      </c>
      <c r="F564" s="69">
        <v>1.0</v>
      </c>
      <c r="G564" s="70" t="s">
        <v>1932</v>
      </c>
      <c r="H564" s="69">
        <v>464.0</v>
      </c>
      <c r="I564" s="69">
        <v>63.0</v>
      </c>
      <c r="J564" s="69">
        <v>26.0</v>
      </c>
      <c r="K564" s="29">
        <f t="shared" si="13"/>
        <v>76</v>
      </c>
      <c r="L564" s="71">
        <f t="shared" si="14"/>
        <v>0.1638</v>
      </c>
      <c r="M564" s="71">
        <f t="shared" si="15"/>
        <v>0.2048</v>
      </c>
      <c r="N564" s="72">
        <f t="shared" si="16"/>
        <v>9.34</v>
      </c>
      <c r="O564" s="8">
        <f t="shared" si="17"/>
        <v>53499.52</v>
      </c>
      <c r="P564" s="73"/>
      <c r="Q564" s="22">
        <v>4203.0</v>
      </c>
      <c r="R564" s="49">
        <v>7.0</v>
      </c>
      <c r="S564" s="18"/>
      <c r="T564" s="75" t="s">
        <v>1933</v>
      </c>
      <c r="U564" s="3">
        <f t="shared" ref="U564:W564" si="577">SUMIF($A$13:$A$2340,$Q564,H$13:H$2340)</f>
        <v>0</v>
      </c>
      <c r="V564" s="3">
        <f t="shared" si="577"/>
        <v>0</v>
      </c>
      <c r="W564" s="3">
        <f t="shared" si="577"/>
        <v>0</v>
      </c>
      <c r="X564" s="3">
        <f t="shared" si="19"/>
        <v>0</v>
      </c>
      <c r="Y564" s="18"/>
      <c r="Z564" s="68">
        <v>252.0</v>
      </c>
      <c r="AA564" s="69">
        <v>1.0</v>
      </c>
      <c r="AB564" s="18" t="s">
        <v>1124</v>
      </c>
      <c r="AC564" s="68">
        <v>252.0</v>
      </c>
      <c r="AD564" s="69">
        <v>1.0</v>
      </c>
      <c r="AE564" s="69">
        <v>1.0</v>
      </c>
      <c r="AF564" s="70" t="s">
        <v>1932</v>
      </c>
      <c r="AG564" s="69">
        <v>464.0</v>
      </c>
      <c r="AH564" s="69">
        <v>63.0</v>
      </c>
      <c r="AI564" s="69">
        <v>26.0</v>
      </c>
      <c r="AJ564" s="29">
        <f t="shared" si="20"/>
        <v>76</v>
      </c>
      <c r="AK564" s="76">
        <f t="shared" si="21"/>
        <v>0.1637931034</v>
      </c>
      <c r="AL564" s="29">
        <f t="shared" si="22"/>
        <v>76</v>
      </c>
      <c r="AM564" s="71">
        <f t="shared" si="23"/>
        <v>0.1638</v>
      </c>
      <c r="AN564" s="71">
        <f t="shared" si="24"/>
        <v>0.2048</v>
      </c>
      <c r="AO564" s="72">
        <f t="shared" si="25"/>
        <v>9.34</v>
      </c>
      <c r="AP564" s="73">
        <f t="shared" si="26"/>
        <v>53499.52</v>
      </c>
      <c r="AQ564" s="3">
        <f t="shared" si="27"/>
        <v>115.3006897</v>
      </c>
      <c r="AR564" s="18"/>
      <c r="AS564" s="18"/>
    </row>
    <row r="565" ht="14.25" customHeight="1">
      <c r="A565" s="68">
        <v>252.0</v>
      </c>
      <c r="B565" s="69">
        <v>1.0</v>
      </c>
      <c r="C565" s="18" t="s">
        <v>1124</v>
      </c>
      <c r="D565" s="68">
        <v>252.0</v>
      </c>
      <c r="E565" s="69">
        <v>1.0</v>
      </c>
      <c r="F565" s="69">
        <v>2.0</v>
      </c>
      <c r="G565" s="70" t="s">
        <v>1934</v>
      </c>
      <c r="H565" s="69">
        <v>665.0</v>
      </c>
      <c r="I565" s="69">
        <v>56.0</v>
      </c>
      <c r="J565" s="69">
        <v>24.0</v>
      </c>
      <c r="K565" s="29">
        <f t="shared" si="13"/>
        <v>68</v>
      </c>
      <c r="L565" s="71">
        <f t="shared" si="14"/>
        <v>0.1023</v>
      </c>
      <c r="M565" s="71">
        <f t="shared" si="15"/>
        <v>0.1279</v>
      </c>
      <c r="N565" s="72">
        <f t="shared" si="16"/>
        <v>5.22</v>
      </c>
      <c r="O565" s="8">
        <f t="shared" si="17"/>
        <v>29900.16</v>
      </c>
      <c r="P565" s="73"/>
      <c r="Q565" s="22">
        <v>4204.0</v>
      </c>
      <c r="R565" s="49">
        <v>7.0</v>
      </c>
      <c r="S565" s="18"/>
      <c r="T565" s="75" t="s">
        <v>1935</v>
      </c>
      <c r="U565" s="3">
        <f t="shared" ref="U565:W565" si="578">SUMIF($A$13:$A$2340,$Q565,H$13:H$2340)</f>
        <v>124</v>
      </c>
      <c r="V565" s="3">
        <f t="shared" si="578"/>
        <v>114</v>
      </c>
      <c r="W565" s="3">
        <f t="shared" si="578"/>
        <v>8</v>
      </c>
      <c r="X565" s="3">
        <f t="shared" si="19"/>
        <v>405542.4</v>
      </c>
      <c r="Y565" s="18"/>
      <c r="Z565" s="68">
        <v>252.0</v>
      </c>
      <c r="AA565" s="69">
        <v>1.0</v>
      </c>
      <c r="AB565" s="18" t="s">
        <v>1124</v>
      </c>
      <c r="AC565" s="68">
        <v>252.0</v>
      </c>
      <c r="AD565" s="69">
        <v>1.0</v>
      </c>
      <c r="AE565" s="69">
        <v>2.0</v>
      </c>
      <c r="AF565" s="70" t="s">
        <v>1934</v>
      </c>
      <c r="AG565" s="69">
        <v>665.0</v>
      </c>
      <c r="AH565" s="69">
        <v>56.0</v>
      </c>
      <c r="AI565" s="69">
        <v>24.0</v>
      </c>
      <c r="AJ565" s="29">
        <f t="shared" si="20"/>
        <v>68</v>
      </c>
      <c r="AK565" s="76">
        <f t="shared" si="21"/>
        <v>0.1022556391</v>
      </c>
      <c r="AL565" s="29">
        <f t="shared" si="22"/>
        <v>68</v>
      </c>
      <c r="AM565" s="71">
        <f t="shared" si="23"/>
        <v>0.1023</v>
      </c>
      <c r="AN565" s="71">
        <f t="shared" si="24"/>
        <v>0.1279</v>
      </c>
      <c r="AO565" s="72">
        <f t="shared" si="25"/>
        <v>5.22</v>
      </c>
      <c r="AP565" s="73">
        <f t="shared" si="26"/>
        <v>29900.16</v>
      </c>
      <c r="AQ565" s="3">
        <f t="shared" si="27"/>
        <v>44.96264662</v>
      </c>
      <c r="AR565" s="18"/>
      <c r="AS565" s="18"/>
    </row>
    <row r="566" ht="14.25" customHeight="1">
      <c r="A566" s="68">
        <v>253.0</v>
      </c>
      <c r="B566" s="69">
        <v>1.0</v>
      </c>
      <c r="C566" s="18" t="s">
        <v>1126</v>
      </c>
      <c r="D566" s="68">
        <v>253.0</v>
      </c>
      <c r="E566" s="69">
        <v>1.0</v>
      </c>
      <c r="F566" s="69">
        <v>1.0</v>
      </c>
      <c r="G566" s="70" t="s">
        <v>1936</v>
      </c>
      <c r="H566" s="69">
        <v>385.0</v>
      </c>
      <c r="I566" s="69">
        <v>36.0</v>
      </c>
      <c r="J566" s="69">
        <v>12.0</v>
      </c>
      <c r="K566" s="29">
        <f t="shared" si="13"/>
        <v>42</v>
      </c>
      <c r="L566" s="71">
        <f t="shared" si="14"/>
        <v>0.1091</v>
      </c>
      <c r="M566" s="71">
        <f t="shared" si="15"/>
        <v>0.1364</v>
      </c>
      <c r="N566" s="72">
        <f t="shared" si="16"/>
        <v>3.44</v>
      </c>
      <c r="O566" s="8">
        <f t="shared" si="17"/>
        <v>19704.32</v>
      </c>
      <c r="P566" s="73"/>
      <c r="Q566" s="22">
        <v>4205.0</v>
      </c>
      <c r="R566" s="49">
        <v>7.0</v>
      </c>
      <c r="S566" s="18"/>
      <c r="T566" s="75" t="s">
        <v>532</v>
      </c>
      <c r="U566" s="3">
        <f t="shared" ref="U566:W566" si="579">SUMIF($A$13:$A$2340,$Q566,H$13:H$2340)</f>
        <v>376</v>
      </c>
      <c r="V566" s="3">
        <f t="shared" si="579"/>
        <v>350</v>
      </c>
      <c r="W566" s="3">
        <f t="shared" si="579"/>
        <v>13</v>
      </c>
      <c r="X566" s="3">
        <f t="shared" si="19"/>
        <v>1225219.2</v>
      </c>
      <c r="Y566" s="18"/>
      <c r="Z566" s="68">
        <v>253.0</v>
      </c>
      <c r="AA566" s="69">
        <v>1.0</v>
      </c>
      <c r="AB566" s="18" t="s">
        <v>1126</v>
      </c>
      <c r="AC566" s="68">
        <v>253.0</v>
      </c>
      <c r="AD566" s="69">
        <v>1.0</v>
      </c>
      <c r="AE566" s="69">
        <v>1.0</v>
      </c>
      <c r="AF566" s="70" t="s">
        <v>1936</v>
      </c>
      <c r="AG566" s="69">
        <v>385.0</v>
      </c>
      <c r="AH566" s="69">
        <v>36.0</v>
      </c>
      <c r="AI566" s="69">
        <v>12.0</v>
      </c>
      <c r="AJ566" s="29">
        <f t="shared" si="20"/>
        <v>42</v>
      </c>
      <c r="AK566" s="76">
        <f t="shared" si="21"/>
        <v>0.1090909091</v>
      </c>
      <c r="AL566" s="29">
        <f t="shared" si="22"/>
        <v>42</v>
      </c>
      <c r="AM566" s="71">
        <f t="shared" si="23"/>
        <v>0.1091</v>
      </c>
      <c r="AN566" s="71">
        <f t="shared" si="24"/>
        <v>0.1364</v>
      </c>
      <c r="AO566" s="72">
        <f t="shared" si="25"/>
        <v>3.44</v>
      </c>
      <c r="AP566" s="73">
        <f t="shared" si="26"/>
        <v>19704.32</v>
      </c>
      <c r="AQ566" s="3">
        <f t="shared" si="27"/>
        <v>51.18005195</v>
      </c>
      <c r="AR566" s="18"/>
      <c r="AS566" s="18"/>
    </row>
    <row r="567" ht="14.25" customHeight="1">
      <c r="A567" s="68">
        <v>253.0</v>
      </c>
      <c r="B567" s="69">
        <v>1.0</v>
      </c>
      <c r="C567" s="18" t="s">
        <v>1126</v>
      </c>
      <c r="D567" s="68">
        <v>253.0</v>
      </c>
      <c r="E567" s="69">
        <v>1.0</v>
      </c>
      <c r="F567" s="69">
        <v>2.0</v>
      </c>
      <c r="G567" s="70" t="s">
        <v>1937</v>
      </c>
      <c r="H567" s="69">
        <v>338.0</v>
      </c>
      <c r="I567" s="69">
        <v>36.0</v>
      </c>
      <c r="J567" s="69">
        <v>5.0</v>
      </c>
      <c r="K567" s="29">
        <f t="shared" si="13"/>
        <v>38.5</v>
      </c>
      <c r="L567" s="71">
        <f t="shared" si="14"/>
        <v>0.1139</v>
      </c>
      <c r="M567" s="71">
        <f t="shared" si="15"/>
        <v>0.1424</v>
      </c>
      <c r="N567" s="72">
        <f t="shared" si="16"/>
        <v>3.29</v>
      </c>
      <c r="O567" s="8">
        <f t="shared" si="17"/>
        <v>18845.12</v>
      </c>
      <c r="P567" s="73"/>
      <c r="Q567" s="22">
        <v>4207.0</v>
      </c>
      <c r="R567" s="49">
        <v>7.0</v>
      </c>
      <c r="S567" s="18"/>
      <c r="T567" s="75" t="s">
        <v>533</v>
      </c>
      <c r="U567" s="3">
        <f t="shared" ref="U567:W567" si="580">SUMIF($A$13:$A$2340,$Q567,H$13:H$2340)</f>
        <v>29</v>
      </c>
      <c r="V567" s="3">
        <f t="shared" si="580"/>
        <v>17</v>
      </c>
      <c r="W567" s="3">
        <f t="shared" si="580"/>
        <v>6</v>
      </c>
      <c r="X567" s="3">
        <f t="shared" si="19"/>
        <v>59284.8</v>
      </c>
      <c r="Y567" s="18"/>
      <c r="Z567" s="68">
        <v>253.0</v>
      </c>
      <c r="AA567" s="69">
        <v>1.0</v>
      </c>
      <c r="AB567" s="18" t="s">
        <v>1126</v>
      </c>
      <c r="AC567" s="68">
        <v>253.0</v>
      </c>
      <c r="AD567" s="69">
        <v>1.0</v>
      </c>
      <c r="AE567" s="69">
        <v>2.0</v>
      </c>
      <c r="AF567" s="70" t="s">
        <v>1937</v>
      </c>
      <c r="AG567" s="69">
        <v>338.0</v>
      </c>
      <c r="AH567" s="69">
        <v>36.0</v>
      </c>
      <c r="AI567" s="69">
        <v>5.0</v>
      </c>
      <c r="AJ567" s="29">
        <f t="shared" si="20"/>
        <v>38.5</v>
      </c>
      <c r="AK567" s="76">
        <f t="shared" si="21"/>
        <v>0.1139053254</v>
      </c>
      <c r="AL567" s="29">
        <f t="shared" si="22"/>
        <v>38.5</v>
      </c>
      <c r="AM567" s="71">
        <f t="shared" si="23"/>
        <v>0.1139</v>
      </c>
      <c r="AN567" s="71">
        <f t="shared" si="24"/>
        <v>0.1424</v>
      </c>
      <c r="AO567" s="72">
        <f t="shared" si="25"/>
        <v>3.29</v>
      </c>
      <c r="AP567" s="73">
        <f t="shared" si="26"/>
        <v>18845.12</v>
      </c>
      <c r="AQ567" s="3">
        <f t="shared" si="27"/>
        <v>55.7547929</v>
      </c>
      <c r="AR567" s="18"/>
      <c r="AS567" s="18"/>
    </row>
    <row r="568" ht="14.25" customHeight="1">
      <c r="A568" s="68">
        <v>255.0</v>
      </c>
      <c r="B568" s="69">
        <v>1.0</v>
      </c>
      <c r="C568" s="18" t="s">
        <v>1128</v>
      </c>
      <c r="D568" s="68">
        <v>255.0</v>
      </c>
      <c r="E568" s="69">
        <v>1.0</v>
      </c>
      <c r="F568" s="69">
        <v>10.0</v>
      </c>
      <c r="G568" s="70" t="s">
        <v>1938</v>
      </c>
      <c r="H568" s="69">
        <v>563.0</v>
      </c>
      <c r="I568" s="69">
        <v>51.0</v>
      </c>
      <c r="J568" s="69">
        <v>19.0</v>
      </c>
      <c r="K568" s="29">
        <f t="shared" si="13"/>
        <v>60.5</v>
      </c>
      <c r="L568" s="71">
        <f t="shared" si="14"/>
        <v>0.1075</v>
      </c>
      <c r="M568" s="71">
        <f t="shared" si="15"/>
        <v>0.1344</v>
      </c>
      <c r="N568" s="72">
        <f t="shared" si="16"/>
        <v>4.88</v>
      </c>
      <c r="O568" s="8">
        <f t="shared" si="17"/>
        <v>27952.64</v>
      </c>
      <c r="P568" s="73"/>
      <c r="Q568" s="22">
        <v>4208.0</v>
      </c>
      <c r="R568" s="49">
        <v>7.0</v>
      </c>
      <c r="S568" s="18"/>
      <c r="T568" s="75" t="s">
        <v>1939</v>
      </c>
      <c r="U568" s="3">
        <f t="shared" ref="U568:W568" si="581">SUMIF($A$13:$A$2340,$Q568,H$13:H$2340)</f>
        <v>115</v>
      </c>
      <c r="V568" s="3">
        <f t="shared" si="581"/>
        <v>64</v>
      </c>
      <c r="W568" s="3">
        <f t="shared" si="581"/>
        <v>13</v>
      </c>
      <c r="X568" s="3">
        <f t="shared" si="19"/>
        <v>185644.48</v>
      </c>
      <c r="Y568" s="18"/>
      <c r="Z568" s="68">
        <v>255.0</v>
      </c>
      <c r="AA568" s="69">
        <v>1.0</v>
      </c>
      <c r="AB568" s="18" t="s">
        <v>1128</v>
      </c>
      <c r="AC568" s="68">
        <v>255.0</v>
      </c>
      <c r="AD568" s="69">
        <v>1.0</v>
      </c>
      <c r="AE568" s="69">
        <v>10.0</v>
      </c>
      <c r="AF568" s="70" t="s">
        <v>1938</v>
      </c>
      <c r="AG568" s="69">
        <v>563.0</v>
      </c>
      <c r="AH568" s="69">
        <v>51.0</v>
      </c>
      <c r="AI568" s="69">
        <v>19.0</v>
      </c>
      <c r="AJ568" s="29">
        <f t="shared" si="20"/>
        <v>60.5</v>
      </c>
      <c r="AK568" s="76">
        <f t="shared" si="21"/>
        <v>0.1074600355</v>
      </c>
      <c r="AL568" s="29">
        <f t="shared" si="22"/>
        <v>60.5</v>
      </c>
      <c r="AM568" s="71">
        <f t="shared" si="23"/>
        <v>0.1075</v>
      </c>
      <c r="AN568" s="71">
        <f t="shared" si="24"/>
        <v>0.1344</v>
      </c>
      <c r="AO568" s="72">
        <f t="shared" si="25"/>
        <v>4.88</v>
      </c>
      <c r="AP568" s="73">
        <f t="shared" si="26"/>
        <v>27952.64</v>
      </c>
      <c r="AQ568" s="3">
        <f t="shared" si="27"/>
        <v>49.64944938</v>
      </c>
      <c r="AR568" s="18"/>
      <c r="AS568" s="18"/>
    </row>
    <row r="569" ht="14.25" customHeight="1">
      <c r="A569" s="68">
        <v>255.0</v>
      </c>
      <c r="B569" s="69">
        <v>1.0</v>
      </c>
      <c r="C569" s="18" t="s">
        <v>1128</v>
      </c>
      <c r="D569" s="68">
        <v>255.0</v>
      </c>
      <c r="E569" s="69">
        <v>1.0</v>
      </c>
      <c r="F569" s="69">
        <v>15.0</v>
      </c>
      <c r="G569" s="70" t="s">
        <v>1940</v>
      </c>
      <c r="H569" s="69">
        <v>475.0</v>
      </c>
      <c r="I569" s="69">
        <v>41.0</v>
      </c>
      <c r="J569" s="69">
        <v>21.0</v>
      </c>
      <c r="K569" s="29">
        <f t="shared" si="13"/>
        <v>51.5</v>
      </c>
      <c r="L569" s="71">
        <f t="shared" si="14"/>
        <v>0.1084</v>
      </c>
      <c r="M569" s="71">
        <f t="shared" si="15"/>
        <v>0.1355</v>
      </c>
      <c r="N569" s="72">
        <f t="shared" si="16"/>
        <v>4.19</v>
      </c>
      <c r="O569" s="8">
        <f t="shared" si="17"/>
        <v>24000.32</v>
      </c>
      <c r="P569" s="73"/>
      <c r="Q569" s="22">
        <v>4209.0</v>
      </c>
      <c r="R569" s="49">
        <v>7.0</v>
      </c>
      <c r="S569" s="18"/>
      <c r="T569" s="75" t="s">
        <v>535</v>
      </c>
      <c r="U569" s="3">
        <f t="shared" ref="U569:W569" si="582">SUMIF($A$13:$A$2340,$Q569,H$13:H$2340)</f>
        <v>118</v>
      </c>
      <c r="V569" s="3">
        <f t="shared" si="582"/>
        <v>105</v>
      </c>
      <c r="W569" s="3">
        <f t="shared" si="582"/>
        <v>0</v>
      </c>
      <c r="X569" s="3">
        <f t="shared" si="19"/>
        <v>360864</v>
      </c>
      <c r="Y569" s="18"/>
      <c r="Z569" s="68">
        <v>255.0</v>
      </c>
      <c r="AA569" s="69">
        <v>1.0</v>
      </c>
      <c r="AB569" s="18" t="s">
        <v>1128</v>
      </c>
      <c r="AC569" s="68">
        <v>255.0</v>
      </c>
      <c r="AD569" s="69">
        <v>1.0</v>
      </c>
      <c r="AE569" s="69">
        <v>15.0</v>
      </c>
      <c r="AF569" s="70" t="s">
        <v>1940</v>
      </c>
      <c r="AG569" s="69">
        <v>475.0</v>
      </c>
      <c r="AH569" s="69">
        <v>41.0</v>
      </c>
      <c r="AI569" s="69">
        <v>21.0</v>
      </c>
      <c r="AJ569" s="29">
        <f t="shared" si="20"/>
        <v>51.5</v>
      </c>
      <c r="AK569" s="76">
        <f t="shared" si="21"/>
        <v>0.1084210526</v>
      </c>
      <c r="AL569" s="29">
        <f t="shared" si="22"/>
        <v>51.5</v>
      </c>
      <c r="AM569" s="71">
        <f t="shared" si="23"/>
        <v>0.1084</v>
      </c>
      <c r="AN569" s="71">
        <f t="shared" si="24"/>
        <v>0.1355</v>
      </c>
      <c r="AO569" s="72">
        <f t="shared" si="25"/>
        <v>4.19</v>
      </c>
      <c r="AP569" s="73">
        <f t="shared" si="26"/>
        <v>24000.32</v>
      </c>
      <c r="AQ569" s="3">
        <f t="shared" si="27"/>
        <v>50.52698947</v>
      </c>
      <c r="AR569" s="18"/>
      <c r="AS569" s="18"/>
    </row>
    <row r="570" ht="14.25" customHeight="1">
      <c r="A570" s="68">
        <v>255.0</v>
      </c>
      <c r="B570" s="69">
        <v>1.0</v>
      </c>
      <c r="C570" s="18" t="s">
        <v>1128</v>
      </c>
      <c r="D570" s="68">
        <v>255.0</v>
      </c>
      <c r="E570" s="69">
        <v>1.0</v>
      </c>
      <c r="F570" s="69">
        <v>20.0</v>
      </c>
      <c r="G570" s="70" t="s">
        <v>1941</v>
      </c>
      <c r="H570" s="69">
        <v>401.0</v>
      </c>
      <c r="I570" s="69">
        <v>33.0</v>
      </c>
      <c r="J570" s="69">
        <v>16.0</v>
      </c>
      <c r="K570" s="29">
        <f t="shared" si="13"/>
        <v>41</v>
      </c>
      <c r="L570" s="71">
        <f t="shared" si="14"/>
        <v>0.1022</v>
      </c>
      <c r="M570" s="71">
        <f t="shared" si="15"/>
        <v>0.1278</v>
      </c>
      <c r="N570" s="72">
        <f t="shared" si="16"/>
        <v>3.14</v>
      </c>
      <c r="O570" s="8">
        <f t="shared" si="17"/>
        <v>17985.92</v>
      </c>
      <c r="P570" s="73"/>
      <c r="Q570" s="22">
        <v>4210.0</v>
      </c>
      <c r="R570" s="49">
        <v>7.0</v>
      </c>
      <c r="S570" s="18"/>
      <c r="T570" s="75" t="s">
        <v>536</v>
      </c>
      <c r="U570" s="3">
        <f t="shared" ref="U570:W570" si="583">SUMIF($A$13:$A$2340,$Q570,H$13:H$2340)</f>
        <v>287</v>
      </c>
      <c r="V570" s="3">
        <f t="shared" si="583"/>
        <v>41</v>
      </c>
      <c r="W570" s="3">
        <f t="shared" si="583"/>
        <v>1</v>
      </c>
      <c r="X570" s="3">
        <f t="shared" si="19"/>
        <v>26119.68</v>
      </c>
      <c r="Y570" s="18"/>
      <c r="Z570" s="68">
        <v>255.0</v>
      </c>
      <c r="AA570" s="69">
        <v>1.0</v>
      </c>
      <c r="AB570" s="18" t="s">
        <v>1128</v>
      </c>
      <c r="AC570" s="68">
        <v>255.0</v>
      </c>
      <c r="AD570" s="69">
        <v>1.0</v>
      </c>
      <c r="AE570" s="69">
        <v>20.0</v>
      </c>
      <c r="AF570" s="70" t="s">
        <v>1941</v>
      </c>
      <c r="AG570" s="69">
        <v>401.0</v>
      </c>
      <c r="AH570" s="69">
        <v>33.0</v>
      </c>
      <c r="AI570" s="69">
        <v>16.0</v>
      </c>
      <c r="AJ570" s="29">
        <f t="shared" si="20"/>
        <v>41</v>
      </c>
      <c r="AK570" s="76">
        <f t="shared" si="21"/>
        <v>0.102244389</v>
      </c>
      <c r="AL570" s="29">
        <f t="shared" si="22"/>
        <v>41</v>
      </c>
      <c r="AM570" s="71">
        <f t="shared" si="23"/>
        <v>0.1022</v>
      </c>
      <c r="AN570" s="71">
        <f t="shared" si="24"/>
        <v>0.1278</v>
      </c>
      <c r="AO570" s="72">
        <f t="shared" si="25"/>
        <v>3.14</v>
      </c>
      <c r="AP570" s="73">
        <f t="shared" si="26"/>
        <v>17985.92</v>
      </c>
      <c r="AQ570" s="3">
        <f t="shared" si="27"/>
        <v>44.85266833</v>
      </c>
      <c r="AR570" s="18"/>
      <c r="AS570" s="18"/>
    </row>
    <row r="571" ht="14.25" customHeight="1">
      <c r="A571" s="68">
        <v>256.0</v>
      </c>
      <c r="B571" s="69">
        <v>1.0</v>
      </c>
      <c r="C571" s="18" t="s">
        <v>1130</v>
      </c>
      <c r="D571" s="68">
        <v>256.0</v>
      </c>
      <c r="E571" s="69">
        <v>1.0</v>
      </c>
      <c r="F571" s="69">
        <v>108.0</v>
      </c>
      <c r="G571" s="70" t="s">
        <v>1942</v>
      </c>
      <c r="H571" s="69">
        <v>1156.0</v>
      </c>
      <c r="I571" s="69">
        <v>219.0</v>
      </c>
      <c r="J571" s="69">
        <v>48.0</v>
      </c>
      <c r="K571" s="29">
        <f t="shared" si="13"/>
        <v>243</v>
      </c>
      <c r="L571" s="71">
        <f t="shared" si="14"/>
        <v>0.2102</v>
      </c>
      <c r="M571" s="71">
        <f t="shared" si="15"/>
        <v>0.2628</v>
      </c>
      <c r="N571" s="72">
        <f t="shared" si="16"/>
        <v>38.32</v>
      </c>
      <c r="O571" s="8">
        <f t="shared" si="17"/>
        <v>219496.96</v>
      </c>
      <c r="P571" s="73"/>
      <c r="Q571" s="22">
        <v>4211.0</v>
      </c>
      <c r="R571" s="49">
        <v>7.0</v>
      </c>
      <c r="S571" s="18"/>
      <c r="T571" s="75" t="s">
        <v>1943</v>
      </c>
      <c r="U571" s="3">
        <f t="shared" ref="U571:W571" si="584">SUMIF($A$13:$A$2340,$Q571,H$13:H$2340)</f>
        <v>0</v>
      </c>
      <c r="V571" s="3">
        <f t="shared" si="584"/>
        <v>0</v>
      </c>
      <c r="W571" s="3">
        <f t="shared" si="584"/>
        <v>0</v>
      </c>
      <c r="X571" s="3">
        <f t="shared" si="19"/>
        <v>0</v>
      </c>
      <c r="Y571" s="18"/>
      <c r="Z571" s="68">
        <v>256.0</v>
      </c>
      <c r="AA571" s="69">
        <v>1.0</v>
      </c>
      <c r="AB571" s="18" t="s">
        <v>1130</v>
      </c>
      <c r="AC571" s="68">
        <v>256.0</v>
      </c>
      <c r="AD571" s="69">
        <v>1.0</v>
      </c>
      <c r="AE571" s="69">
        <v>108.0</v>
      </c>
      <c r="AF571" s="70" t="s">
        <v>1942</v>
      </c>
      <c r="AG571" s="69">
        <v>1156.0</v>
      </c>
      <c r="AH571" s="69">
        <v>219.0</v>
      </c>
      <c r="AI571" s="69">
        <v>48.0</v>
      </c>
      <c r="AJ571" s="29">
        <f t="shared" si="20"/>
        <v>243</v>
      </c>
      <c r="AK571" s="76">
        <f t="shared" si="21"/>
        <v>0.2102076125</v>
      </c>
      <c r="AL571" s="29">
        <f t="shared" si="22"/>
        <v>243</v>
      </c>
      <c r="AM571" s="71">
        <f t="shared" si="23"/>
        <v>0.2102</v>
      </c>
      <c r="AN571" s="71">
        <f t="shared" si="24"/>
        <v>0.2628</v>
      </c>
      <c r="AO571" s="72">
        <f t="shared" si="25"/>
        <v>38.32</v>
      </c>
      <c r="AP571" s="73">
        <f t="shared" si="26"/>
        <v>219496.96</v>
      </c>
      <c r="AQ571" s="3">
        <f t="shared" si="27"/>
        <v>189.876263</v>
      </c>
      <c r="AR571" s="18"/>
      <c r="AS571" s="18"/>
    </row>
    <row r="572" ht="14.25" customHeight="1">
      <c r="A572" s="68">
        <v>256.0</v>
      </c>
      <c r="B572" s="69">
        <v>1.0</v>
      </c>
      <c r="C572" s="18" t="s">
        <v>1130</v>
      </c>
      <c r="D572" s="68">
        <v>256.0</v>
      </c>
      <c r="E572" s="69">
        <v>1.0</v>
      </c>
      <c r="F572" s="69">
        <v>109.0</v>
      </c>
      <c r="G572" s="70" t="s">
        <v>1944</v>
      </c>
      <c r="H572" s="69">
        <v>481.0</v>
      </c>
      <c r="I572" s="69">
        <v>132.0</v>
      </c>
      <c r="J572" s="69">
        <v>35.0</v>
      </c>
      <c r="K572" s="29">
        <f t="shared" si="13"/>
        <v>149.5</v>
      </c>
      <c r="L572" s="71">
        <f t="shared" si="14"/>
        <v>0.3108</v>
      </c>
      <c r="M572" s="71">
        <f t="shared" si="15"/>
        <v>0.3885</v>
      </c>
      <c r="N572" s="72">
        <f t="shared" si="16"/>
        <v>34.85</v>
      </c>
      <c r="O572" s="8">
        <f t="shared" si="17"/>
        <v>199620.8</v>
      </c>
      <c r="P572" s="73"/>
      <c r="Q572" s="22">
        <v>4212.0</v>
      </c>
      <c r="R572" s="49">
        <v>7.0</v>
      </c>
      <c r="S572" s="18"/>
      <c r="T572" s="75" t="s">
        <v>1945</v>
      </c>
      <c r="U572" s="3">
        <f t="shared" ref="U572:W572" si="585">SUMIF($A$13:$A$2340,$Q572,H$13:H$2340)</f>
        <v>0</v>
      </c>
      <c r="V572" s="3">
        <f t="shared" si="585"/>
        <v>0</v>
      </c>
      <c r="W572" s="3">
        <f t="shared" si="585"/>
        <v>0</v>
      </c>
      <c r="X572" s="3">
        <f t="shared" si="19"/>
        <v>0</v>
      </c>
      <c r="Y572" s="18"/>
      <c r="Z572" s="68">
        <v>256.0</v>
      </c>
      <c r="AA572" s="69">
        <v>1.0</v>
      </c>
      <c r="AB572" s="18" t="s">
        <v>1130</v>
      </c>
      <c r="AC572" s="68">
        <v>256.0</v>
      </c>
      <c r="AD572" s="69">
        <v>1.0</v>
      </c>
      <c r="AE572" s="69">
        <v>109.0</v>
      </c>
      <c r="AF572" s="70" t="s">
        <v>1944</v>
      </c>
      <c r="AG572" s="69">
        <v>481.0</v>
      </c>
      <c r="AH572" s="69">
        <v>132.0</v>
      </c>
      <c r="AI572" s="69">
        <v>35.0</v>
      </c>
      <c r="AJ572" s="29">
        <f t="shared" si="20"/>
        <v>149.5</v>
      </c>
      <c r="AK572" s="76">
        <f t="shared" si="21"/>
        <v>0.3108108108</v>
      </c>
      <c r="AL572" s="29">
        <f t="shared" si="22"/>
        <v>149.5</v>
      </c>
      <c r="AM572" s="71">
        <f t="shared" si="23"/>
        <v>0.3108</v>
      </c>
      <c r="AN572" s="71">
        <f t="shared" si="24"/>
        <v>0.3885</v>
      </c>
      <c r="AO572" s="72">
        <f t="shared" si="25"/>
        <v>34.85</v>
      </c>
      <c r="AP572" s="73">
        <f t="shared" si="26"/>
        <v>199620.8</v>
      </c>
      <c r="AQ572" s="3">
        <f t="shared" si="27"/>
        <v>415.0120582</v>
      </c>
      <c r="AR572" s="18"/>
      <c r="AS572" s="18"/>
    </row>
    <row r="573" ht="14.25" customHeight="1">
      <c r="A573" s="68">
        <v>256.0</v>
      </c>
      <c r="B573" s="69">
        <v>1.0</v>
      </c>
      <c r="C573" s="18" t="s">
        <v>1130</v>
      </c>
      <c r="D573" s="68">
        <v>256.0</v>
      </c>
      <c r="E573" s="69">
        <v>1.0</v>
      </c>
      <c r="F573" s="69">
        <v>537.0</v>
      </c>
      <c r="G573" s="70" t="s">
        <v>1946</v>
      </c>
      <c r="H573" s="69">
        <v>369.0</v>
      </c>
      <c r="I573" s="69">
        <v>54.0</v>
      </c>
      <c r="J573" s="69">
        <v>18.0</v>
      </c>
      <c r="K573" s="29">
        <f t="shared" si="13"/>
        <v>63</v>
      </c>
      <c r="L573" s="71">
        <f t="shared" si="14"/>
        <v>0.1707</v>
      </c>
      <c r="M573" s="71">
        <f t="shared" si="15"/>
        <v>0.2134</v>
      </c>
      <c r="N573" s="72">
        <f t="shared" si="16"/>
        <v>8.07</v>
      </c>
      <c r="O573" s="8">
        <f t="shared" si="17"/>
        <v>46224.96</v>
      </c>
      <c r="P573" s="73"/>
      <c r="Q573" s="22">
        <v>4213.0</v>
      </c>
      <c r="R573" s="49">
        <v>7.0</v>
      </c>
      <c r="S573" s="18"/>
      <c r="T573" s="75" t="s">
        <v>537</v>
      </c>
      <c r="U573" s="3">
        <f t="shared" ref="U573:W573" si="586">SUMIF($A$13:$A$2340,$Q573,H$13:H$2340)</f>
        <v>745</v>
      </c>
      <c r="V573" s="3">
        <f t="shared" si="586"/>
        <v>550</v>
      </c>
      <c r="W573" s="3">
        <f t="shared" si="586"/>
        <v>63</v>
      </c>
      <c r="X573" s="3">
        <f t="shared" si="19"/>
        <v>1901295.04</v>
      </c>
      <c r="Y573" s="18"/>
      <c r="Z573" s="68">
        <v>256.0</v>
      </c>
      <c r="AA573" s="69">
        <v>1.0</v>
      </c>
      <c r="AB573" s="18" t="s">
        <v>1130</v>
      </c>
      <c r="AC573" s="68">
        <v>256.0</v>
      </c>
      <c r="AD573" s="69">
        <v>1.0</v>
      </c>
      <c r="AE573" s="69">
        <v>537.0</v>
      </c>
      <c r="AF573" s="70" t="s">
        <v>1946</v>
      </c>
      <c r="AG573" s="69">
        <v>369.0</v>
      </c>
      <c r="AH573" s="69">
        <v>54.0</v>
      </c>
      <c r="AI573" s="69">
        <v>18.0</v>
      </c>
      <c r="AJ573" s="29">
        <f t="shared" si="20"/>
        <v>63</v>
      </c>
      <c r="AK573" s="76">
        <f t="shared" si="21"/>
        <v>0.1707317073</v>
      </c>
      <c r="AL573" s="29">
        <f t="shared" si="22"/>
        <v>63</v>
      </c>
      <c r="AM573" s="71">
        <f t="shared" si="23"/>
        <v>0.1707</v>
      </c>
      <c r="AN573" s="71">
        <f t="shared" si="24"/>
        <v>0.2134</v>
      </c>
      <c r="AO573" s="72">
        <f t="shared" si="25"/>
        <v>8.07</v>
      </c>
      <c r="AP573" s="73">
        <f t="shared" si="26"/>
        <v>46224.96</v>
      </c>
      <c r="AQ573" s="3">
        <f t="shared" si="27"/>
        <v>125.2708943</v>
      </c>
      <c r="AR573" s="18"/>
      <c r="AS573" s="18"/>
    </row>
    <row r="574" ht="14.25" customHeight="1">
      <c r="A574" s="68">
        <v>256.0</v>
      </c>
      <c r="B574" s="69">
        <v>1.0</v>
      </c>
      <c r="C574" s="18" t="s">
        <v>1130</v>
      </c>
      <c r="D574" s="68">
        <v>256.0</v>
      </c>
      <c r="E574" s="69">
        <v>1.0</v>
      </c>
      <c r="F574" s="69">
        <v>540.0</v>
      </c>
      <c r="G574" s="70" t="s">
        <v>1039</v>
      </c>
      <c r="H574" s="69">
        <v>172.0</v>
      </c>
      <c r="I574" s="69">
        <v>45.0</v>
      </c>
      <c r="J574" s="69">
        <v>14.0</v>
      </c>
      <c r="K574" s="29">
        <f t="shared" si="13"/>
        <v>52</v>
      </c>
      <c r="L574" s="71">
        <f t="shared" si="14"/>
        <v>0.3023</v>
      </c>
      <c r="M574" s="71">
        <f t="shared" si="15"/>
        <v>0.3779</v>
      </c>
      <c r="N574" s="72">
        <f t="shared" si="16"/>
        <v>11.79</v>
      </c>
      <c r="O574" s="8">
        <f t="shared" si="17"/>
        <v>67533.12</v>
      </c>
      <c r="P574" s="73"/>
      <c r="Q574" s="22">
        <v>4214.0</v>
      </c>
      <c r="R574" s="49">
        <v>7.0</v>
      </c>
      <c r="S574" s="18"/>
      <c r="T574" s="75" t="s">
        <v>1947</v>
      </c>
      <c r="U574" s="3">
        <f t="shared" ref="U574:W574" si="587">SUMIF($A$13:$A$2340,$Q574,H$13:H$2340)</f>
        <v>0</v>
      </c>
      <c r="V574" s="3">
        <f t="shared" si="587"/>
        <v>0</v>
      </c>
      <c r="W574" s="3">
        <f t="shared" si="587"/>
        <v>0</v>
      </c>
      <c r="X574" s="3">
        <f t="shared" si="19"/>
        <v>0</v>
      </c>
      <c r="Y574" s="18"/>
      <c r="Z574" s="68">
        <v>256.0</v>
      </c>
      <c r="AA574" s="69">
        <v>1.0</v>
      </c>
      <c r="AB574" s="18" t="s">
        <v>1130</v>
      </c>
      <c r="AC574" s="68">
        <v>256.0</v>
      </c>
      <c r="AD574" s="69">
        <v>1.0</v>
      </c>
      <c r="AE574" s="69">
        <v>540.0</v>
      </c>
      <c r="AF574" s="70" t="s">
        <v>1039</v>
      </c>
      <c r="AG574" s="69">
        <v>172.0</v>
      </c>
      <c r="AH574" s="69">
        <v>45.0</v>
      </c>
      <c r="AI574" s="69">
        <v>14.0</v>
      </c>
      <c r="AJ574" s="29">
        <f t="shared" si="20"/>
        <v>52</v>
      </c>
      <c r="AK574" s="76">
        <f t="shared" si="21"/>
        <v>0.3023255814</v>
      </c>
      <c r="AL574" s="29">
        <f t="shared" si="22"/>
        <v>52</v>
      </c>
      <c r="AM574" s="71">
        <f t="shared" si="23"/>
        <v>0.3023</v>
      </c>
      <c r="AN574" s="71">
        <f t="shared" si="24"/>
        <v>0.3779</v>
      </c>
      <c r="AO574" s="72">
        <f t="shared" si="25"/>
        <v>11.79</v>
      </c>
      <c r="AP574" s="73">
        <f t="shared" si="26"/>
        <v>67533.12</v>
      </c>
      <c r="AQ574" s="3">
        <f t="shared" si="27"/>
        <v>392.6344186</v>
      </c>
      <c r="AR574" s="18"/>
      <c r="AS574" s="18"/>
    </row>
    <row r="575" ht="14.25" customHeight="1">
      <c r="A575" s="68">
        <v>256.0</v>
      </c>
      <c r="B575" s="69">
        <v>1.0</v>
      </c>
      <c r="C575" s="18" t="s">
        <v>1130</v>
      </c>
      <c r="D575" s="68">
        <v>256.0</v>
      </c>
      <c r="E575" s="69">
        <v>1.0</v>
      </c>
      <c r="F575" s="69">
        <v>541.0</v>
      </c>
      <c r="G575" s="70" t="s">
        <v>1948</v>
      </c>
      <c r="H575" s="69">
        <v>282.0</v>
      </c>
      <c r="I575" s="69">
        <v>65.0</v>
      </c>
      <c r="J575" s="69">
        <v>26.0</v>
      </c>
      <c r="K575" s="29">
        <f t="shared" si="13"/>
        <v>78</v>
      </c>
      <c r="L575" s="71">
        <f t="shared" si="14"/>
        <v>0.2766</v>
      </c>
      <c r="M575" s="71">
        <f t="shared" si="15"/>
        <v>0.3458</v>
      </c>
      <c r="N575" s="72">
        <f t="shared" si="16"/>
        <v>16.18</v>
      </c>
      <c r="O575" s="8">
        <f t="shared" si="17"/>
        <v>92679.04</v>
      </c>
      <c r="P575" s="73"/>
      <c r="Q575" s="22">
        <v>4215.0</v>
      </c>
      <c r="R575" s="49">
        <v>7.0</v>
      </c>
      <c r="S575" s="18"/>
      <c r="T575" s="75" t="s">
        <v>538</v>
      </c>
      <c r="U575" s="3">
        <f t="shared" ref="U575:W575" si="588">SUMIF($A$13:$A$2340,$Q575,H$13:H$2340)</f>
        <v>256</v>
      </c>
      <c r="V575" s="3">
        <f t="shared" si="588"/>
        <v>221</v>
      </c>
      <c r="W575" s="3">
        <f t="shared" si="588"/>
        <v>12</v>
      </c>
      <c r="X575" s="3">
        <f t="shared" si="19"/>
        <v>780153.6</v>
      </c>
      <c r="Y575" s="18"/>
      <c r="Z575" s="68">
        <v>256.0</v>
      </c>
      <c r="AA575" s="69">
        <v>1.0</v>
      </c>
      <c r="AB575" s="18" t="s">
        <v>1130</v>
      </c>
      <c r="AC575" s="68">
        <v>256.0</v>
      </c>
      <c r="AD575" s="69">
        <v>1.0</v>
      </c>
      <c r="AE575" s="69">
        <v>541.0</v>
      </c>
      <c r="AF575" s="70" t="s">
        <v>1948</v>
      </c>
      <c r="AG575" s="69">
        <v>282.0</v>
      </c>
      <c r="AH575" s="69">
        <v>65.0</v>
      </c>
      <c r="AI575" s="69">
        <v>26.0</v>
      </c>
      <c r="AJ575" s="29">
        <f t="shared" si="20"/>
        <v>78</v>
      </c>
      <c r="AK575" s="76">
        <f t="shared" si="21"/>
        <v>0.2765957447</v>
      </c>
      <c r="AL575" s="29">
        <f t="shared" si="22"/>
        <v>78</v>
      </c>
      <c r="AM575" s="71">
        <f t="shared" si="23"/>
        <v>0.2766</v>
      </c>
      <c r="AN575" s="71">
        <f t="shared" si="24"/>
        <v>0.3458</v>
      </c>
      <c r="AO575" s="72">
        <f t="shared" si="25"/>
        <v>16.18</v>
      </c>
      <c r="AP575" s="73">
        <f t="shared" si="26"/>
        <v>92679.04</v>
      </c>
      <c r="AQ575" s="3">
        <f t="shared" si="27"/>
        <v>328.649078</v>
      </c>
      <c r="AR575" s="18"/>
      <c r="AS575" s="18"/>
    </row>
    <row r="576" ht="14.25" customHeight="1">
      <c r="A576" s="68">
        <v>256.0</v>
      </c>
      <c r="B576" s="69">
        <v>1.0</v>
      </c>
      <c r="C576" s="18" t="s">
        <v>1130</v>
      </c>
      <c r="D576" s="68">
        <v>256.0</v>
      </c>
      <c r="E576" s="69">
        <v>1.0</v>
      </c>
      <c r="F576" s="69">
        <v>542.0</v>
      </c>
      <c r="G576" s="70" t="s">
        <v>1949</v>
      </c>
      <c r="H576" s="69">
        <v>66.0</v>
      </c>
      <c r="I576" s="69">
        <v>22.0</v>
      </c>
      <c r="J576" s="69">
        <v>7.0</v>
      </c>
      <c r="K576" s="29">
        <f t="shared" si="13"/>
        <v>25.5</v>
      </c>
      <c r="L576" s="71">
        <f t="shared" si="14"/>
        <v>0.3864</v>
      </c>
      <c r="M576" s="71">
        <f t="shared" si="15"/>
        <v>0.483</v>
      </c>
      <c r="N576" s="72">
        <f t="shared" si="16"/>
        <v>7.39</v>
      </c>
      <c r="O576" s="8">
        <f t="shared" si="17"/>
        <v>42329.92</v>
      </c>
      <c r="P576" s="73"/>
      <c r="Q576" s="22">
        <v>4216.0</v>
      </c>
      <c r="R576" s="49">
        <v>7.0</v>
      </c>
      <c r="S576" s="18"/>
      <c r="T576" s="75" t="s">
        <v>1950</v>
      </c>
      <c r="U576" s="3">
        <f t="shared" ref="U576:W576" si="589">SUMIF($A$13:$A$2340,$Q576,H$13:H$2340)</f>
        <v>0</v>
      </c>
      <c r="V576" s="3">
        <f t="shared" si="589"/>
        <v>0</v>
      </c>
      <c r="W576" s="3">
        <f t="shared" si="589"/>
        <v>0</v>
      </c>
      <c r="X576" s="3">
        <f t="shared" si="19"/>
        <v>0</v>
      </c>
      <c r="Y576" s="18"/>
      <c r="Z576" s="68">
        <v>256.0</v>
      </c>
      <c r="AA576" s="69">
        <v>1.0</v>
      </c>
      <c r="AB576" s="18" t="s">
        <v>1130</v>
      </c>
      <c r="AC576" s="68">
        <v>256.0</v>
      </c>
      <c r="AD576" s="69">
        <v>1.0</v>
      </c>
      <c r="AE576" s="69">
        <v>542.0</v>
      </c>
      <c r="AF576" s="70" t="s">
        <v>1949</v>
      </c>
      <c r="AG576" s="69">
        <v>66.0</v>
      </c>
      <c r="AH576" s="69">
        <v>22.0</v>
      </c>
      <c r="AI576" s="69">
        <v>7.0</v>
      </c>
      <c r="AJ576" s="29">
        <f t="shared" si="20"/>
        <v>25.5</v>
      </c>
      <c r="AK576" s="76">
        <f t="shared" si="21"/>
        <v>0.3863636364</v>
      </c>
      <c r="AL576" s="29">
        <f t="shared" si="22"/>
        <v>25.5</v>
      </c>
      <c r="AM576" s="71">
        <f t="shared" si="23"/>
        <v>0.3864</v>
      </c>
      <c r="AN576" s="71">
        <f t="shared" si="24"/>
        <v>0.483</v>
      </c>
      <c r="AO576" s="72">
        <f t="shared" si="25"/>
        <v>7.39</v>
      </c>
      <c r="AP576" s="73">
        <f t="shared" si="26"/>
        <v>42329.92</v>
      </c>
      <c r="AQ576" s="3">
        <f t="shared" si="27"/>
        <v>641.3624242</v>
      </c>
      <c r="AR576" s="18"/>
      <c r="AS576" s="18"/>
    </row>
    <row r="577" ht="14.25" customHeight="1">
      <c r="A577" s="68">
        <v>261.0</v>
      </c>
      <c r="B577" s="69">
        <v>1.0</v>
      </c>
      <c r="C577" s="18" t="s">
        <v>1132</v>
      </c>
      <c r="D577" s="68">
        <v>261.0</v>
      </c>
      <c r="E577" s="69">
        <v>1.0</v>
      </c>
      <c r="F577" s="69">
        <v>10.0</v>
      </c>
      <c r="G577" s="70" t="s">
        <v>1951</v>
      </c>
      <c r="H577" s="69">
        <v>185.0</v>
      </c>
      <c r="I577" s="69">
        <v>38.0</v>
      </c>
      <c r="J577" s="69">
        <v>30.0</v>
      </c>
      <c r="K577" s="29">
        <f t="shared" si="13"/>
        <v>53</v>
      </c>
      <c r="L577" s="71">
        <f t="shared" si="14"/>
        <v>0.2865</v>
      </c>
      <c r="M577" s="71">
        <f t="shared" si="15"/>
        <v>0.3581</v>
      </c>
      <c r="N577" s="72">
        <f t="shared" si="16"/>
        <v>11.39</v>
      </c>
      <c r="O577" s="8">
        <f t="shared" si="17"/>
        <v>65241.92</v>
      </c>
      <c r="P577" s="73"/>
      <c r="Q577" s="22">
        <v>4217.0</v>
      </c>
      <c r="R577" s="49">
        <v>7.0</v>
      </c>
      <c r="S577" s="18"/>
      <c r="T577" s="75" t="s">
        <v>539</v>
      </c>
      <c r="U577" s="3">
        <f t="shared" ref="U577:W577" si="590">SUMIF($A$13:$A$2340,$Q577,H$13:H$2340)</f>
        <v>122</v>
      </c>
      <c r="V577" s="3">
        <f t="shared" si="590"/>
        <v>66</v>
      </c>
      <c r="W577" s="3">
        <f t="shared" si="590"/>
        <v>9</v>
      </c>
      <c r="X577" s="3">
        <f t="shared" si="19"/>
        <v>178427.2</v>
      </c>
      <c r="Y577" s="18"/>
      <c r="Z577" s="68">
        <v>261.0</v>
      </c>
      <c r="AA577" s="69">
        <v>1.0</v>
      </c>
      <c r="AB577" s="18" t="s">
        <v>1132</v>
      </c>
      <c r="AC577" s="68">
        <v>261.0</v>
      </c>
      <c r="AD577" s="69">
        <v>1.0</v>
      </c>
      <c r="AE577" s="69">
        <v>10.0</v>
      </c>
      <c r="AF577" s="70" t="s">
        <v>1951</v>
      </c>
      <c r="AG577" s="69">
        <v>185.0</v>
      </c>
      <c r="AH577" s="69">
        <v>38.0</v>
      </c>
      <c r="AI577" s="69">
        <v>30.0</v>
      </c>
      <c r="AJ577" s="29">
        <f t="shared" si="20"/>
        <v>53</v>
      </c>
      <c r="AK577" s="76">
        <f t="shared" si="21"/>
        <v>0.2864864865</v>
      </c>
      <c r="AL577" s="29">
        <f t="shared" si="22"/>
        <v>53</v>
      </c>
      <c r="AM577" s="71">
        <f t="shared" si="23"/>
        <v>0.2865</v>
      </c>
      <c r="AN577" s="71">
        <f t="shared" si="24"/>
        <v>0.3581</v>
      </c>
      <c r="AO577" s="72">
        <f t="shared" si="25"/>
        <v>11.39</v>
      </c>
      <c r="AP577" s="73">
        <f t="shared" si="26"/>
        <v>65241.92</v>
      </c>
      <c r="AQ577" s="3">
        <f t="shared" si="27"/>
        <v>352.659027</v>
      </c>
      <c r="AR577" s="18"/>
      <c r="AS577" s="18"/>
    </row>
    <row r="578" ht="14.25" customHeight="1">
      <c r="A578" s="68">
        <v>261.0</v>
      </c>
      <c r="B578" s="69">
        <v>1.0</v>
      </c>
      <c r="C578" s="18" t="s">
        <v>1132</v>
      </c>
      <c r="D578" s="68">
        <v>261.0</v>
      </c>
      <c r="E578" s="69">
        <v>1.0</v>
      </c>
      <c r="F578" s="69">
        <v>20.0</v>
      </c>
      <c r="G578" s="70" t="s">
        <v>1952</v>
      </c>
      <c r="H578" s="69">
        <v>139.0</v>
      </c>
      <c r="I578" s="69">
        <v>27.0</v>
      </c>
      <c r="J578" s="69">
        <v>16.0</v>
      </c>
      <c r="K578" s="29">
        <f t="shared" si="13"/>
        <v>35</v>
      </c>
      <c r="L578" s="71">
        <f t="shared" si="14"/>
        <v>0.2518</v>
      </c>
      <c r="M578" s="71">
        <f t="shared" si="15"/>
        <v>0.3148</v>
      </c>
      <c r="N578" s="72">
        <f t="shared" si="16"/>
        <v>6.61</v>
      </c>
      <c r="O578" s="8">
        <f t="shared" si="17"/>
        <v>37862.08</v>
      </c>
      <c r="P578" s="73"/>
      <c r="Q578" s="22">
        <v>4218.0</v>
      </c>
      <c r="R578" s="49">
        <v>7.0</v>
      </c>
      <c r="S578" s="18"/>
      <c r="T578" s="75" t="s">
        <v>540</v>
      </c>
      <c r="U578" s="3">
        <f t="shared" ref="U578:W578" si="591">SUMIF($A$13:$A$2340,$Q578,H$13:H$2340)</f>
        <v>322</v>
      </c>
      <c r="V578" s="3">
        <f t="shared" si="591"/>
        <v>290</v>
      </c>
      <c r="W578" s="3">
        <f t="shared" si="591"/>
        <v>14</v>
      </c>
      <c r="X578" s="3">
        <f t="shared" si="19"/>
        <v>1020729.6</v>
      </c>
      <c r="Y578" s="18"/>
      <c r="Z578" s="68">
        <v>261.0</v>
      </c>
      <c r="AA578" s="69">
        <v>1.0</v>
      </c>
      <c r="AB578" s="18" t="s">
        <v>1132</v>
      </c>
      <c r="AC578" s="68">
        <v>261.0</v>
      </c>
      <c r="AD578" s="69">
        <v>1.0</v>
      </c>
      <c r="AE578" s="69">
        <v>20.0</v>
      </c>
      <c r="AF578" s="70" t="s">
        <v>1952</v>
      </c>
      <c r="AG578" s="69">
        <v>139.0</v>
      </c>
      <c r="AH578" s="69">
        <v>27.0</v>
      </c>
      <c r="AI578" s="69">
        <v>16.0</v>
      </c>
      <c r="AJ578" s="29">
        <f t="shared" si="20"/>
        <v>35</v>
      </c>
      <c r="AK578" s="76">
        <f t="shared" si="21"/>
        <v>0.2517985612</v>
      </c>
      <c r="AL578" s="29">
        <f t="shared" si="22"/>
        <v>35</v>
      </c>
      <c r="AM578" s="71">
        <f t="shared" si="23"/>
        <v>0.2518</v>
      </c>
      <c r="AN578" s="71">
        <f t="shared" si="24"/>
        <v>0.3148</v>
      </c>
      <c r="AO578" s="72">
        <f t="shared" si="25"/>
        <v>6.61</v>
      </c>
      <c r="AP578" s="73">
        <f t="shared" si="26"/>
        <v>37862.08</v>
      </c>
      <c r="AQ578" s="3">
        <f t="shared" si="27"/>
        <v>272.3890647</v>
      </c>
      <c r="AR578" s="18"/>
      <c r="AS578" s="18"/>
    </row>
    <row r="579" ht="14.25" customHeight="1">
      <c r="A579" s="68">
        <v>264.0</v>
      </c>
      <c r="B579" s="69">
        <v>1.0</v>
      </c>
      <c r="C579" s="18" t="s">
        <v>1134</v>
      </c>
      <c r="D579" s="68">
        <v>264.0</v>
      </c>
      <c r="E579" s="69">
        <v>1.0</v>
      </c>
      <c r="F579" s="69">
        <v>1.0</v>
      </c>
      <c r="G579" s="70" t="s">
        <v>1953</v>
      </c>
      <c r="H579" s="69">
        <v>53.0</v>
      </c>
      <c r="I579" s="69">
        <v>19.0</v>
      </c>
      <c r="J579" s="69">
        <v>5.0</v>
      </c>
      <c r="K579" s="29">
        <f t="shared" si="13"/>
        <v>21.5</v>
      </c>
      <c r="L579" s="71">
        <f t="shared" si="14"/>
        <v>0.4057</v>
      </c>
      <c r="M579" s="71">
        <f t="shared" si="15"/>
        <v>0.5071</v>
      </c>
      <c r="N579" s="72">
        <f t="shared" si="16"/>
        <v>6.54</v>
      </c>
      <c r="O579" s="8">
        <f t="shared" si="17"/>
        <v>37461.12</v>
      </c>
      <c r="P579" s="73"/>
      <c r="Q579" s="22">
        <v>4219.0</v>
      </c>
      <c r="R579" s="49">
        <v>7.0</v>
      </c>
      <c r="S579" s="18"/>
      <c r="T579" s="75" t="s">
        <v>541</v>
      </c>
      <c r="U579" s="3">
        <f t="shared" ref="U579:W579" si="592">SUMIF($A$13:$A$2340,$Q579,H$13:H$2340)</f>
        <v>373</v>
      </c>
      <c r="V579" s="3">
        <f t="shared" si="592"/>
        <v>298</v>
      </c>
      <c r="W579" s="3">
        <f t="shared" si="592"/>
        <v>31</v>
      </c>
      <c r="X579" s="3">
        <f t="shared" si="19"/>
        <v>1077436.8</v>
      </c>
      <c r="Y579" s="18"/>
      <c r="Z579" s="68">
        <v>264.0</v>
      </c>
      <c r="AA579" s="69">
        <v>1.0</v>
      </c>
      <c r="AB579" s="18" t="s">
        <v>1134</v>
      </c>
      <c r="AC579" s="68">
        <v>264.0</v>
      </c>
      <c r="AD579" s="69">
        <v>1.0</v>
      </c>
      <c r="AE579" s="69">
        <v>1.0</v>
      </c>
      <c r="AF579" s="70" t="s">
        <v>1953</v>
      </c>
      <c r="AG579" s="69">
        <v>53.0</v>
      </c>
      <c r="AH579" s="69">
        <v>19.0</v>
      </c>
      <c r="AI579" s="69">
        <v>5.0</v>
      </c>
      <c r="AJ579" s="29">
        <f t="shared" si="20"/>
        <v>21.5</v>
      </c>
      <c r="AK579" s="76">
        <f t="shared" si="21"/>
        <v>0.4056603774</v>
      </c>
      <c r="AL579" s="29">
        <f t="shared" si="22"/>
        <v>21.5</v>
      </c>
      <c r="AM579" s="71">
        <f t="shared" si="23"/>
        <v>0.4057</v>
      </c>
      <c r="AN579" s="71">
        <f t="shared" si="24"/>
        <v>0.5071</v>
      </c>
      <c r="AO579" s="72">
        <f t="shared" si="25"/>
        <v>6.54</v>
      </c>
      <c r="AP579" s="73">
        <f t="shared" si="26"/>
        <v>37461.12</v>
      </c>
      <c r="AQ579" s="3">
        <f t="shared" si="27"/>
        <v>706.8135849</v>
      </c>
      <c r="AR579" s="18"/>
      <c r="AS579" s="18"/>
    </row>
    <row r="580" ht="14.25" customHeight="1">
      <c r="A580" s="68">
        <v>264.0</v>
      </c>
      <c r="B580" s="69">
        <v>1.0</v>
      </c>
      <c r="C580" s="18" t="s">
        <v>1134</v>
      </c>
      <c r="D580" s="68">
        <v>264.0</v>
      </c>
      <c r="E580" s="69">
        <v>1.0</v>
      </c>
      <c r="F580" s="69">
        <v>2.0</v>
      </c>
      <c r="G580" s="70" t="s">
        <v>1954</v>
      </c>
      <c r="H580" s="69">
        <v>40.0</v>
      </c>
      <c r="I580" s="69">
        <v>7.0</v>
      </c>
      <c r="J580" s="69">
        <v>6.0</v>
      </c>
      <c r="K580" s="29">
        <f t="shared" si="13"/>
        <v>10</v>
      </c>
      <c r="L580" s="71">
        <f t="shared" si="14"/>
        <v>0.25</v>
      </c>
      <c r="M580" s="71">
        <f t="shared" si="15"/>
        <v>0.3125</v>
      </c>
      <c r="N580" s="72">
        <f t="shared" si="16"/>
        <v>1.88</v>
      </c>
      <c r="O580" s="8">
        <f t="shared" si="17"/>
        <v>10768.64</v>
      </c>
      <c r="P580" s="73"/>
      <c r="Q580" s="22">
        <v>4220.0</v>
      </c>
      <c r="R580" s="49">
        <v>7.0</v>
      </c>
      <c r="S580" s="18"/>
      <c r="T580" s="75" t="s">
        <v>542</v>
      </c>
      <c r="U580" s="3">
        <f t="shared" ref="U580:W580" si="593">SUMIF($A$13:$A$2340,$Q580,H$13:H$2340)</f>
        <v>314</v>
      </c>
      <c r="V580" s="3">
        <f t="shared" si="593"/>
        <v>49</v>
      </c>
      <c r="W580" s="3">
        <f t="shared" si="593"/>
        <v>15</v>
      </c>
      <c r="X580" s="3">
        <f t="shared" si="19"/>
        <v>43647.36</v>
      </c>
      <c r="Y580" s="18"/>
      <c r="Z580" s="68">
        <v>264.0</v>
      </c>
      <c r="AA580" s="69">
        <v>1.0</v>
      </c>
      <c r="AB580" s="18" t="s">
        <v>1134</v>
      </c>
      <c r="AC580" s="68">
        <v>264.0</v>
      </c>
      <c r="AD580" s="69">
        <v>1.0</v>
      </c>
      <c r="AE580" s="69">
        <v>2.0</v>
      </c>
      <c r="AF580" s="70" t="s">
        <v>1954</v>
      </c>
      <c r="AG580" s="69">
        <v>40.0</v>
      </c>
      <c r="AH580" s="69">
        <v>7.0</v>
      </c>
      <c r="AI580" s="69">
        <v>6.0</v>
      </c>
      <c r="AJ580" s="29">
        <f t="shared" si="20"/>
        <v>10</v>
      </c>
      <c r="AK580" s="76">
        <f t="shared" si="21"/>
        <v>0.25</v>
      </c>
      <c r="AL580" s="29">
        <f t="shared" si="22"/>
        <v>10</v>
      </c>
      <c r="AM580" s="71">
        <f t="shared" si="23"/>
        <v>0.25</v>
      </c>
      <c r="AN580" s="71">
        <f t="shared" si="24"/>
        <v>0.3125</v>
      </c>
      <c r="AO580" s="72">
        <f t="shared" si="25"/>
        <v>1.88</v>
      </c>
      <c r="AP580" s="73">
        <f t="shared" si="26"/>
        <v>10768.64</v>
      </c>
      <c r="AQ580" s="3">
        <f t="shared" si="27"/>
        <v>269.216</v>
      </c>
      <c r="AR580" s="18"/>
      <c r="AS580" s="18"/>
    </row>
    <row r="581" ht="14.25" customHeight="1">
      <c r="A581" s="68">
        <v>270.0</v>
      </c>
      <c r="B581" s="69">
        <v>1.0</v>
      </c>
      <c r="C581" s="18" t="s">
        <v>1136</v>
      </c>
      <c r="D581" s="68">
        <v>270.0</v>
      </c>
      <c r="E581" s="69">
        <v>1.0</v>
      </c>
      <c r="F581" s="69">
        <v>93.0</v>
      </c>
      <c r="G581" s="70" t="s">
        <v>1783</v>
      </c>
      <c r="H581" s="69">
        <v>43.0</v>
      </c>
      <c r="I581" s="69">
        <v>6.0</v>
      </c>
      <c r="J581" s="69">
        <v>0.0</v>
      </c>
      <c r="K581" s="29">
        <f t="shared" si="13"/>
        <v>6</v>
      </c>
      <c r="L581" s="71">
        <f t="shared" si="14"/>
        <v>0.1395</v>
      </c>
      <c r="M581" s="71">
        <f t="shared" si="15"/>
        <v>0.1744</v>
      </c>
      <c r="N581" s="72">
        <f t="shared" si="16"/>
        <v>0.63</v>
      </c>
      <c r="O581" s="8">
        <f t="shared" si="17"/>
        <v>3608.64</v>
      </c>
      <c r="P581" s="73"/>
      <c r="Q581" s="22">
        <v>4221.0</v>
      </c>
      <c r="R581" s="49">
        <v>7.0</v>
      </c>
      <c r="S581" s="18"/>
      <c r="T581" s="22" t="s">
        <v>543</v>
      </c>
      <c r="U581" s="3">
        <f t="shared" ref="U581:W581" si="594">SUMIF($A$13:$A$2340,$Q581,H$13:H$2340)</f>
        <v>223</v>
      </c>
      <c r="V581" s="3">
        <f t="shared" si="594"/>
        <v>61</v>
      </c>
      <c r="W581" s="3">
        <f t="shared" si="594"/>
        <v>18</v>
      </c>
      <c r="X581" s="3">
        <f t="shared" si="19"/>
        <v>94397.44</v>
      </c>
      <c r="Y581" s="18"/>
      <c r="Z581" s="68">
        <v>270.0</v>
      </c>
      <c r="AA581" s="69">
        <v>1.0</v>
      </c>
      <c r="AB581" s="18" t="s">
        <v>1136</v>
      </c>
      <c r="AC581" s="68">
        <v>270.0</v>
      </c>
      <c r="AD581" s="69">
        <v>1.0</v>
      </c>
      <c r="AE581" s="69">
        <v>93.0</v>
      </c>
      <c r="AF581" s="70" t="s">
        <v>1783</v>
      </c>
      <c r="AG581" s="69">
        <v>43.0</v>
      </c>
      <c r="AH581" s="69">
        <v>6.0</v>
      </c>
      <c r="AI581" s="69">
        <v>0.0</v>
      </c>
      <c r="AJ581" s="29">
        <f t="shared" si="20"/>
        <v>6</v>
      </c>
      <c r="AK581" s="76">
        <f t="shared" si="21"/>
        <v>0.1395348837</v>
      </c>
      <c r="AL581" s="29">
        <f t="shared" si="22"/>
        <v>6</v>
      </c>
      <c r="AM581" s="71">
        <f t="shared" si="23"/>
        <v>0.1395</v>
      </c>
      <c r="AN581" s="71">
        <f t="shared" si="24"/>
        <v>0.1744</v>
      </c>
      <c r="AO581" s="72">
        <f t="shared" si="25"/>
        <v>0.63</v>
      </c>
      <c r="AP581" s="73">
        <f t="shared" si="26"/>
        <v>3608.64</v>
      </c>
      <c r="AQ581" s="3">
        <f t="shared" si="27"/>
        <v>83.92186047</v>
      </c>
      <c r="AR581" s="18"/>
      <c r="AS581" s="18"/>
    </row>
    <row r="582" ht="14.25" customHeight="1">
      <c r="A582" s="68">
        <v>270.0</v>
      </c>
      <c r="B582" s="69">
        <v>1.0</v>
      </c>
      <c r="C582" s="18" t="s">
        <v>1136</v>
      </c>
      <c r="D582" s="68">
        <v>270.0</v>
      </c>
      <c r="E582" s="69">
        <v>1.0</v>
      </c>
      <c r="F582" s="69">
        <v>282.0</v>
      </c>
      <c r="G582" s="70" t="s">
        <v>1955</v>
      </c>
      <c r="H582" s="69">
        <v>1611.0</v>
      </c>
      <c r="I582" s="69">
        <v>350.0</v>
      </c>
      <c r="J582" s="69">
        <v>104.0</v>
      </c>
      <c r="K582" s="29">
        <f t="shared" si="13"/>
        <v>402</v>
      </c>
      <c r="L582" s="71">
        <f t="shared" si="14"/>
        <v>0.2495</v>
      </c>
      <c r="M582" s="71">
        <f t="shared" si="15"/>
        <v>0.3119</v>
      </c>
      <c r="N582" s="72">
        <f t="shared" si="16"/>
        <v>75.23</v>
      </c>
      <c r="O582" s="8">
        <f t="shared" si="17"/>
        <v>430917.44</v>
      </c>
      <c r="P582" s="73"/>
      <c r="Q582" s="22">
        <v>4223.0</v>
      </c>
      <c r="R582" s="49">
        <v>7.0</v>
      </c>
      <c r="S582" s="18"/>
      <c r="T582" s="75" t="s">
        <v>544</v>
      </c>
      <c r="U582" s="3">
        <f t="shared" ref="U582:W582" si="595">SUMIF($A$13:$A$2340,$Q582,H$13:H$2340)</f>
        <v>226</v>
      </c>
      <c r="V582" s="3">
        <f t="shared" si="595"/>
        <v>197</v>
      </c>
      <c r="W582" s="3">
        <f t="shared" si="595"/>
        <v>0</v>
      </c>
      <c r="X582" s="3">
        <f t="shared" si="19"/>
        <v>677049.6</v>
      </c>
      <c r="Y582" s="18"/>
      <c r="Z582" s="68">
        <v>270.0</v>
      </c>
      <c r="AA582" s="69">
        <v>1.0</v>
      </c>
      <c r="AB582" s="18" t="s">
        <v>1136</v>
      </c>
      <c r="AC582" s="68">
        <v>270.0</v>
      </c>
      <c r="AD582" s="69">
        <v>1.0</v>
      </c>
      <c r="AE582" s="69">
        <v>282.0</v>
      </c>
      <c r="AF582" s="70" t="s">
        <v>1955</v>
      </c>
      <c r="AG582" s="69">
        <v>1611.0</v>
      </c>
      <c r="AH582" s="69">
        <v>350.0</v>
      </c>
      <c r="AI582" s="69">
        <v>104.0</v>
      </c>
      <c r="AJ582" s="29">
        <f t="shared" si="20"/>
        <v>402</v>
      </c>
      <c r="AK582" s="76">
        <f t="shared" si="21"/>
        <v>0.2495344507</v>
      </c>
      <c r="AL582" s="29">
        <f t="shared" si="22"/>
        <v>402</v>
      </c>
      <c r="AM582" s="71">
        <f t="shared" si="23"/>
        <v>0.2495</v>
      </c>
      <c r="AN582" s="71">
        <f t="shared" si="24"/>
        <v>0.3119</v>
      </c>
      <c r="AO582" s="72">
        <f t="shared" si="25"/>
        <v>75.23</v>
      </c>
      <c r="AP582" s="73">
        <f t="shared" si="26"/>
        <v>430917.44</v>
      </c>
      <c r="AQ582" s="3">
        <f t="shared" si="27"/>
        <v>267.4844444</v>
      </c>
      <c r="AR582" s="18"/>
      <c r="AS582" s="18"/>
    </row>
    <row r="583" ht="14.25" customHeight="1">
      <c r="A583" s="68">
        <v>270.0</v>
      </c>
      <c r="B583" s="69">
        <v>1.0</v>
      </c>
      <c r="C583" s="18" t="s">
        <v>1136</v>
      </c>
      <c r="D583" s="68">
        <v>270.0</v>
      </c>
      <c r="E583" s="69">
        <v>1.0</v>
      </c>
      <c r="F583" s="69">
        <v>378.0</v>
      </c>
      <c r="G583" s="70" t="s">
        <v>1956</v>
      </c>
      <c r="H583" s="69">
        <v>975.0</v>
      </c>
      <c r="I583" s="69">
        <v>226.0</v>
      </c>
      <c r="J583" s="69">
        <v>64.0</v>
      </c>
      <c r="K583" s="29">
        <f t="shared" si="13"/>
        <v>258</v>
      </c>
      <c r="L583" s="71">
        <f t="shared" si="14"/>
        <v>0.2646</v>
      </c>
      <c r="M583" s="71">
        <f t="shared" si="15"/>
        <v>0.3308</v>
      </c>
      <c r="N583" s="72">
        <f t="shared" si="16"/>
        <v>51.21</v>
      </c>
      <c r="O583" s="8">
        <f t="shared" si="17"/>
        <v>293330.88</v>
      </c>
      <c r="P583" s="73"/>
      <c r="Q583" s="22">
        <v>4224.0</v>
      </c>
      <c r="R583" s="49">
        <v>7.0</v>
      </c>
      <c r="S583" s="18"/>
      <c r="T583" s="75" t="s">
        <v>545</v>
      </c>
      <c r="U583" s="3">
        <f t="shared" ref="U583:W583" si="596">SUMIF($A$13:$A$2340,$Q583,H$13:H$2340)</f>
        <v>126</v>
      </c>
      <c r="V583" s="3">
        <f t="shared" si="596"/>
        <v>92</v>
      </c>
      <c r="W583" s="3">
        <f t="shared" si="596"/>
        <v>6</v>
      </c>
      <c r="X583" s="3">
        <f t="shared" si="19"/>
        <v>307708.16</v>
      </c>
      <c r="Y583" s="18"/>
      <c r="Z583" s="68">
        <v>270.0</v>
      </c>
      <c r="AA583" s="69">
        <v>1.0</v>
      </c>
      <c r="AB583" s="18" t="s">
        <v>1136</v>
      </c>
      <c r="AC583" s="68">
        <v>270.0</v>
      </c>
      <c r="AD583" s="69">
        <v>1.0</v>
      </c>
      <c r="AE583" s="69">
        <v>378.0</v>
      </c>
      <c r="AF583" s="70" t="s">
        <v>1956</v>
      </c>
      <c r="AG583" s="69">
        <v>975.0</v>
      </c>
      <c r="AH583" s="69">
        <v>226.0</v>
      </c>
      <c r="AI583" s="69">
        <v>64.0</v>
      </c>
      <c r="AJ583" s="29">
        <f t="shared" si="20"/>
        <v>258</v>
      </c>
      <c r="AK583" s="76">
        <f t="shared" si="21"/>
        <v>0.2646153846</v>
      </c>
      <c r="AL583" s="29">
        <f t="shared" si="22"/>
        <v>258</v>
      </c>
      <c r="AM583" s="71">
        <f t="shared" si="23"/>
        <v>0.2646</v>
      </c>
      <c r="AN583" s="71">
        <f t="shared" si="24"/>
        <v>0.3308</v>
      </c>
      <c r="AO583" s="72">
        <f t="shared" si="25"/>
        <v>51.21</v>
      </c>
      <c r="AP583" s="73">
        <f t="shared" si="26"/>
        <v>293330.88</v>
      </c>
      <c r="AQ583" s="3">
        <f t="shared" si="27"/>
        <v>300.8521846</v>
      </c>
      <c r="AR583" s="18"/>
      <c r="AS583" s="18"/>
    </row>
    <row r="584" ht="14.25" customHeight="1">
      <c r="A584" s="68">
        <v>270.0</v>
      </c>
      <c r="B584" s="69">
        <v>1.0</v>
      </c>
      <c r="C584" s="18" t="s">
        <v>1136</v>
      </c>
      <c r="D584" s="68">
        <v>270.0</v>
      </c>
      <c r="E584" s="69">
        <v>1.0</v>
      </c>
      <c r="F584" s="69">
        <v>380.0</v>
      </c>
      <c r="G584" s="70" t="s">
        <v>1957</v>
      </c>
      <c r="H584" s="69">
        <v>599.0</v>
      </c>
      <c r="I584" s="69">
        <v>171.0</v>
      </c>
      <c r="J584" s="69">
        <v>34.0</v>
      </c>
      <c r="K584" s="29">
        <f t="shared" si="13"/>
        <v>188</v>
      </c>
      <c r="L584" s="71">
        <f t="shared" si="14"/>
        <v>0.3139</v>
      </c>
      <c r="M584" s="71">
        <f t="shared" si="15"/>
        <v>0.3924</v>
      </c>
      <c r="N584" s="72">
        <f t="shared" si="16"/>
        <v>44.26</v>
      </c>
      <c r="O584" s="8">
        <f t="shared" si="17"/>
        <v>253521.28</v>
      </c>
      <c r="P584" s="73"/>
      <c r="Q584" s="22">
        <v>4225.0</v>
      </c>
      <c r="R584" s="49">
        <v>7.0</v>
      </c>
      <c r="S584" s="18"/>
      <c r="T584" s="75" t="s">
        <v>546</v>
      </c>
      <c r="U584" s="3">
        <f t="shared" ref="U584:W584" si="597">SUMIF($A$13:$A$2340,$Q584,H$13:H$2340)</f>
        <v>427</v>
      </c>
      <c r="V584" s="3">
        <f t="shared" si="597"/>
        <v>334</v>
      </c>
      <c r="W584" s="3">
        <f t="shared" si="597"/>
        <v>3</v>
      </c>
      <c r="X584" s="3">
        <f t="shared" si="19"/>
        <v>1132425.6</v>
      </c>
      <c r="Y584" s="18"/>
      <c r="Z584" s="68">
        <v>270.0</v>
      </c>
      <c r="AA584" s="69">
        <v>1.0</v>
      </c>
      <c r="AB584" s="18" t="s">
        <v>1136</v>
      </c>
      <c r="AC584" s="68">
        <v>270.0</v>
      </c>
      <c r="AD584" s="69">
        <v>1.0</v>
      </c>
      <c r="AE584" s="69">
        <v>380.0</v>
      </c>
      <c r="AF584" s="70" t="s">
        <v>1957</v>
      </c>
      <c r="AG584" s="69">
        <v>599.0</v>
      </c>
      <c r="AH584" s="69">
        <v>171.0</v>
      </c>
      <c r="AI584" s="69">
        <v>34.0</v>
      </c>
      <c r="AJ584" s="29">
        <f t="shared" si="20"/>
        <v>188</v>
      </c>
      <c r="AK584" s="76">
        <f t="shared" si="21"/>
        <v>0.3138564274</v>
      </c>
      <c r="AL584" s="29">
        <f t="shared" si="22"/>
        <v>188</v>
      </c>
      <c r="AM584" s="71">
        <f t="shared" si="23"/>
        <v>0.3139</v>
      </c>
      <c r="AN584" s="71">
        <f t="shared" si="24"/>
        <v>0.3924</v>
      </c>
      <c r="AO584" s="72">
        <f t="shared" si="25"/>
        <v>44.26</v>
      </c>
      <c r="AP584" s="73">
        <f t="shared" si="26"/>
        <v>253521.28</v>
      </c>
      <c r="AQ584" s="3">
        <f t="shared" si="27"/>
        <v>423.2408681</v>
      </c>
      <c r="AR584" s="18"/>
      <c r="AS584" s="18"/>
    </row>
    <row r="585" ht="14.25" customHeight="1">
      <c r="A585" s="68">
        <v>270.0</v>
      </c>
      <c r="B585" s="69">
        <v>1.0</v>
      </c>
      <c r="C585" s="18" t="s">
        <v>1136</v>
      </c>
      <c r="D585" s="68">
        <v>270.0</v>
      </c>
      <c r="E585" s="69">
        <v>1.0</v>
      </c>
      <c r="F585" s="69">
        <v>561.0</v>
      </c>
      <c r="G585" s="70" t="s">
        <v>1958</v>
      </c>
      <c r="H585" s="69">
        <v>483.0</v>
      </c>
      <c r="I585" s="69">
        <v>210.0</v>
      </c>
      <c r="J585" s="69">
        <v>33.0</v>
      </c>
      <c r="K585" s="29">
        <f t="shared" si="13"/>
        <v>226.5</v>
      </c>
      <c r="L585" s="71">
        <f t="shared" si="14"/>
        <v>0.4689</v>
      </c>
      <c r="M585" s="71">
        <f t="shared" si="15"/>
        <v>0.5861</v>
      </c>
      <c r="N585" s="72">
        <f t="shared" si="16"/>
        <v>79.65</v>
      </c>
      <c r="O585" s="8">
        <f t="shared" si="17"/>
        <v>456235.2</v>
      </c>
      <c r="P585" s="73"/>
      <c r="Q585" s="22">
        <v>4226.0</v>
      </c>
      <c r="R585" s="49">
        <v>7.0</v>
      </c>
      <c r="S585" s="18"/>
      <c r="T585" s="75" t="s">
        <v>547</v>
      </c>
      <c r="U585" s="3">
        <f t="shared" ref="U585:W585" si="598">SUMIF($A$13:$A$2340,$Q585,H$13:H$2340)</f>
        <v>102</v>
      </c>
      <c r="V585" s="3">
        <f t="shared" si="598"/>
        <v>81</v>
      </c>
      <c r="W585" s="3">
        <f t="shared" si="598"/>
        <v>5</v>
      </c>
      <c r="X585" s="3">
        <f t="shared" si="19"/>
        <v>286972.8</v>
      </c>
      <c r="Y585" s="18"/>
      <c r="Z585" s="68">
        <v>270.0</v>
      </c>
      <c r="AA585" s="69">
        <v>1.0</v>
      </c>
      <c r="AB585" s="18" t="s">
        <v>1136</v>
      </c>
      <c r="AC585" s="68">
        <v>270.0</v>
      </c>
      <c r="AD585" s="69">
        <v>1.0</v>
      </c>
      <c r="AE585" s="69">
        <v>561.0</v>
      </c>
      <c r="AF585" s="70" t="s">
        <v>1958</v>
      </c>
      <c r="AG585" s="69">
        <v>483.0</v>
      </c>
      <c r="AH585" s="69">
        <v>210.0</v>
      </c>
      <c r="AI585" s="69">
        <v>33.0</v>
      </c>
      <c r="AJ585" s="29">
        <f t="shared" si="20"/>
        <v>226.5</v>
      </c>
      <c r="AK585" s="76">
        <f t="shared" si="21"/>
        <v>0.4689440994</v>
      </c>
      <c r="AL585" s="29">
        <f t="shared" si="22"/>
        <v>226.5</v>
      </c>
      <c r="AM585" s="71">
        <f t="shared" si="23"/>
        <v>0.4689</v>
      </c>
      <c r="AN585" s="71">
        <f t="shared" si="24"/>
        <v>0.5861</v>
      </c>
      <c r="AO585" s="72">
        <f t="shared" si="25"/>
        <v>79.65</v>
      </c>
      <c r="AP585" s="73">
        <f t="shared" si="26"/>
        <v>456235.2</v>
      </c>
      <c r="AQ585" s="3">
        <f t="shared" si="27"/>
        <v>944.5863354</v>
      </c>
      <c r="AR585" s="18"/>
      <c r="AS585" s="18"/>
    </row>
    <row r="586" ht="14.25" customHeight="1">
      <c r="A586" s="68">
        <v>270.0</v>
      </c>
      <c r="B586" s="69">
        <v>1.0</v>
      </c>
      <c r="C586" s="18" t="s">
        <v>1136</v>
      </c>
      <c r="D586" s="68">
        <v>270.0</v>
      </c>
      <c r="E586" s="69">
        <v>1.0</v>
      </c>
      <c r="F586" s="69">
        <v>563.0</v>
      </c>
      <c r="G586" s="70" t="s">
        <v>1959</v>
      </c>
      <c r="H586" s="69">
        <v>454.0</v>
      </c>
      <c r="I586" s="69">
        <v>80.0</v>
      </c>
      <c r="J586" s="69">
        <v>13.0</v>
      </c>
      <c r="K586" s="29">
        <f t="shared" si="13"/>
        <v>86.5</v>
      </c>
      <c r="L586" s="71">
        <f t="shared" si="14"/>
        <v>0.1905</v>
      </c>
      <c r="M586" s="71">
        <f t="shared" si="15"/>
        <v>0.2381</v>
      </c>
      <c r="N586" s="72">
        <f t="shared" si="16"/>
        <v>12.36</v>
      </c>
      <c r="O586" s="8">
        <f t="shared" si="17"/>
        <v>70798.08</v>
      </c>
      <c r="P586" s="73"/>
      <c r="Q586" s="22">
        <v>4227.0</v>
      </c>
      <c r="R586" s="49">
        <v>7.0</v>
      </c>
      <c r="S586" s="18"/>
      <c r="T586" s="75" t="s">
        <v>548</v>
      </c>
      <c r="U586" s="3">
        <f t="shared" ref="U586:W586" si="599">SUMIF($A$13:$A$2340,$Q586,H$13:H$2340)</f>
        <v>347</v>
      </c>
      <c r="V586" s="3">
        <f t="shared" si="599"/>
        <v>93</v>
      </c>
      <c r="W586" s="3">
        <f t="shared" si="599"/>
        <v>24</v>
      </c>
      <c r="X586" s="3">
        <f t="shared" si="19"/>
        <v>136727.36</v>
      </c>
      <c r="Y586" s="18"/>
      <c r="Z586" s="68">
        <v>270.0</v>
      </c>
      <c r="AA586" s="69">
        <v>1.0</v>
      </c>
      <c r="AB586" s="18" t="s">
        <v>1136</v>
      </c>
      <c r="AC586" s="68">
        <v>270.0</v>
      </c>
      <c r="AD586" s="69">
        <v>1.0</v>
      </c>
      <c r="AE586" s="69">
        <v>563.0</v>
      </c>
      <c r="AF586" s="70" t="s">
        <v>1959</v>
      </c>
      <c r="AG586" s="69">
        <v>454.0</v>
      </c>
      <c r="AH586" s="69">
        <v>80.0</v>
      </c>
      <c r="AI586" s="69">
        <v>13.0</v>
      </c>
      <c r="AJ586" s="29">
        <f t="shared" si="20"/>
        <v>86.5</v>
      </c>
      <c r="AK586" s="76">
        <f t="shared" si="21"/>
        <v>0.1905286344</v>
      </c>
      <c r="AL586" s="29">
        <f t="shared" si="22"/>
        <v>86.5</v>
      </c>
      <c r="AM586" s="71">
        <f t="shared" si="23"/>
        <v>0.1905</v>
      </c>
      <c r="AN586" s="71">
        <f t="shared" si="24"/>
        <v>0.2381</v>
      </c>
      <c r="AO586" s="72">
        <f t="shared" si="25"/>
        <v>12.36</v>
      </c>
      <c r="AP586" s="73">
        <f t="shared" si="26"/>
        <v>70798.08</v>
      </c>
      <c r="AQ586" s="3">
        <f t="shared" si="27"/>
        <v>155.9429075</v>
      </c>
      <c r="AR586" s="18"/>
      <c r="AS586" s="18"/>
    </row>
    <row r="587" ht="14.25" customHeight="1">
      <c r="A587" s="68">
        <v>270.0</v>
      </c>
      <c r="B587" s="69">
        <v>1.0</v>
      </c>
      <c r="C587" s="18" t="s">
        <v>1136</v>
      </c>
      <c r="D587" s="68">
        <v>270.0</v>
      </c>
      <c r="E587" s="69">
        <v>1.0</v>
      </c>
      <c r="F587" s="69">
        <v>564.0</v>
      </c>
      <c r="G587" s="70" t="s">
        <v>1960</v>
      </c>
      <c r="H587" s="69">
        <v>93.0</v>
      </c>
      <c r="I587" s="69">
        <v>20.0</v>
      </c>
      <c r="J587" s="69">
        <v>1.0</v>
      </c>
      <c r="K587" s="29">
        <f t="shared" si="13"/>
        <v>20.5</v>
      </c>
      <c r="L587" s="71">
        <f t="shared" si="14"/>
        <v>0.2204</v>
      </c>
      <c r="M587" s="71">
        <f t="shared" si="15"/>
        <v>0.2755</v>
      </c>
      <c r="N587" s="72">
        <f t="shared" si="16"/>
        <v>3.39</v>
      </c>
      <c r="O587" s="8">
        <f t="shared" si="17"/>
        <v>19417.92</v>
      </c>
      <c r="P587" s="73"/>
      <c r="Q587" s="22">
        <v>4228.0</v>
      </c>
      <c r="R587" s="49">
        <v>7.0</v>
      </c>
      <c r="S587" s="18"/>
      <c r="T587" s="75" t="s">
        <v>549</v>
      </c>
      <c r="U587" s="3">
        <f t="shared" ref="U587:W587" si="600">SUMIF($A$13:$A$2340,$Q587,H$13:H$2340)</f>
        <v>564</v>
      </c>
      <c r="V587" s="3">
        <f t="shared" si="600"/>
        <v>60</v>
      </c>
      <c r="W587" s="3">
        <f t="shared" si="600"/>
        <v>10</v>
      </c>
      <c r="X587" s="3">
        <f t="shared" si="19"/>
        <v>32191.36</v>
      </c>
      <c r="Y587" s="18"/>
      <c r="Z587" s="68">
        <v>270.0</v>
      </c>
      <c r="AA587" s="69">
        <v>1.0</v>
      </c>
      <c r="AB587" s="18" t="s">
        <v>1136</v>
      </c>
      <c r="AC587" s="68">
        <v>270.0</v>
      </c>
      <c r="AD587" s="69">
        <v>1.0</v>
      </c>
      <c r="AE587" s="69">
        <v>564.0</v>
      </c>
      <c r="AF587" s="70" t="s">
        <v>1960</v>
      </c>
      <c r="AG587" s="69">
        <v>93.0</v>
      </c>
      <c r="AH587" s="69">
        <v>20.0</v>
      </c>
      <c r="AI587" s="69">
        <v>1.0</v>
      </c>
      <c r="AJ587" s="29">
        <f t="shared" si="20"/>
        <v>20.5</v>
      </c>
      <c r="AK587" s="76">
        <f t="shared" si="21"/>
        <v>0.2204301075</v>
      </c>
      <c r="AL587" s="29">
        <f t="shared" si="22"/>
        <v>20.5</v>
      </c>
      <c r="AM587" s="71">
        <f t="shared" si="23"/>
        <v>0.2204</v>
      </c>
      <c r="AN587" s="71">
        <f t="shared" si="24"/>
        <v>0.2755</v>
      </c>
      <c r="AO587" s="72">
        <f t="shared" si="25"/>
        <v>3.39</v>
      </c>
      <c r="AP587" s="73">
        <f t="shared" si="26"/>
        <v>19417.92</v>
      </c>
      <c r="AQ587" s="3">
        <f t="shared" si="27"/>
        <v>208.7948387</v>
      </c>
      <c r="AR587" s="18"/>
      <c r="AS587" s="18"/>
    </row>
    <row r="588" ht="14.25" customHeight="1">
      <c r="A588" s="68">
        <v>270.0</v>
      </c>
      <c r="B588" s="69">
        <v>1.0</v>
      </c>
      <c r="C588" s="18" t="s">
        <v>1136</v>
      </c>
      <c r="D588" s="68">
        <v>270.0</v>
      </c>
      <c r="E588" s="69">
        <v>1.0</v>
      </c>
      <c r="F588" s="69">
        <v>566.0</v>
      </c>
      <c r="G588" s="70" t="s">
        <v>1230</v>
      </c>
      <c r="H588" s="69">
        <v>400.0</v>
      </c>
      <c r="I588" s="69">
        <v>215.0</v>
      </c>
      <c r="J588" s="69">
        <v>21.0</v>
      </c>
      <c r="K588" s="29">
        <f t="shared" si="13"/>
        <v>225.5</v>
      </c>
      <c r="L588" s="71">
        <f t="shared" si="14"/>
        <v>0.5638</v>
      </c>
      <c r="M588" s="71">
        <f t="shared" si="15"/>
        <v>0.7048</v>
      </c>
      <c r="N588" s="72">
        <f t="shared" si="16"/>
        <v>95.36</v>
      </c>
      <c r="O588" s="8">
        <f t="shared" si="17"/>
        <v>546222.08</v>
      </c>
      <c r="P588" s="73"/>
      <c r="Q588" s="22">
        <v>4229.0</v>
      </c>
      <c r="R588" s="49">
        <v>7.0</v>
      </c>
      <c r="S588" s="18"/>
      <c r="T588" s="75" t="s">
        <v>550</v>
      </c>
      <c r="U588" s="3">
        <f t="shared" ref="U588:W588" si="601">SUMIF($A$13:$A$2340,$Q588,H$13:H$2340)</f>
        <v>111</v>
      </c>
      <c r="V588" s="3">
        <f t="shared" si="601"/>
        <v>11</v>
      </c>
      <c r="W588" s="3">
        <f t="shared" si="601"/>
        <v>0</v>
      </c>
      <c r="X588" s="3">
        <f t="shared" si="19"/>
        <v>4696.96</v>
      </c>
      <c r="Y588" s="18"/>
      <c r="Z588" s="68">
        <v>270.0</v>
      </c>
      <c r="AA588" s="69">
        <v>1.0</v>
      </c>
      <c r="AB588" s="18" t="s">
        <v>1136</v>
      </c>
      <c r="AC588" s="68">
        <v>270.0</v>
      </c>
      <c r="AD588" s="69">
        <v>1.0</v>
      </c>
      <c r="AE588" s="69">
        <v>566.0</v>
      </c>
      <c r="AF588" s="70" t="s">
        <v>1230</v>
      </c>
      <c r="AG588" s="69">
        <v>400.0</v>
      </c>
      <c r="AH588" s="69">
        <v>215.0</v>
      </c>
      <c r="AI588" s="69">
        <v>21.0</v>
      </c>
      <c r="AJ588" s="29">
        <f t="shared" si="20"/>
        <v>225.5</v>
      </c>
      <c r="AK588" s="76">
        <f t="shared" si="21"/>
        <v>0.56375</v>
      </c>
      <c r="AL588" s="29">
        <f t="shared" si="22"/>
        <v>225.5</v>
      </c>
      <c r="AM588" s="71">
        <f t="shared" si="23"/>
        <v>0.5638</v>
      </c>
      <c r="AN588" s="71">
        <f t="shared" si="24"/>
        <v>0.7048</v>
      </c>
      <c r="AO588" s="72">
        <f t="shared" si="25"/>
        <v>95.36</v>
      </c>
      <c r="AP588" s="73">
        <f t="shared" si="26"/>
        <v>546222.08</v>
      </c>
      <c r="AQ588" s="3">
        <f t="shared" si="27"/>
        <v>1365.5552</v>
      </c>
      <c r="AR588" s="18"/>
      <c r="AS588" s="18"/>
    </row>
    <row r="589" ht="14.25" customHeight="1">
      <c r="A589" s="68">
        <v>270.0</v>
      </c>
      <c r="B589" s="69">
        <v>1.0</v>
      </c>
      <c r="C589" s="18" t="s">
        <v>1136</v>
      </c>
      <c r="D589" s="68">
        <v>270.0</v>
      </c>
      <c r="E589" s="69">
        <v>1.0</v>
      </c>
      <c r="F589" s="69">
        <v>567.0</v>
      </c>
      <c r="G589" s="70" t="s">
        <v>1961</v>
      </c>
      <c r="H589" s="69">
        <v>549.0</v>
      </c>
      <c r="I589" s="69">
        <v>169.0</v>
      </c>
      <c r="J589" s="69">
        <v>33.0</v>
      </c>
      <c r="K589" s="29">
        <f t="shared" si="13"/>
        <v>185.5</v>
      </c>
      <c r="L589" s="71">
        <f t="shared" si="14"/>
        <v>0.3379</v>
      </c>
      <c r="M589" s="71">
        <f t="shared" si="15"/>
        <v>0.4224</v>
      </c>
      <c r="N589" s="72">
        <f t="shared" si="16"/>
        <v>47.01</v>
      </c>
      <c r="O589" s="8">
        <f t="shared" si="17"/>
        <v>269273.28</v>
      </c>
      <c r="P589" s="73"/>
      <c r="Q589" s="22">
        <v>4230.0</v>
      </c>
      <c r="R589" s="49">
        <v>7.0</v>
      </c>
      <c r="S589" s="18"/>
      <c r="T589" s="75" t="s">
        <v>551</v>
      </c>
      <c r="U589" s="3">
        <f t="shared" ref="U589:W589" si="602">SUMIF($A$13:$A$2340,$Q589,H$13:H$2340)</f>
        <v>203</v>
      </c>
      <c r="V589" s="3">
        <f t="shared" si="602"/>
        <v>156</v>
      </c>
      <c r="W589" s="3">
        <f t="shared" si="602"/>
        <v>6</v>
      </c>
      <c r="X589" s="3">
        <f t="shared" si="19"/>
        <v>535052.48</v>
      </c>
      <c r="Y589" s="18"/>
      <c r="Z589" s="68">
        <v>270.0</v>
      </c>
      <c r="AA589" s="69">
        <v>1.0</v>
      </c>
      <c r="AB589" s="18" t="s">
        <v>1136</v>
      </c>
      <c r="AC589" s="68">
        <v>270.0</v>
      </c>
      <c r="AD589" s="69">
        <v>1.0</v>
      </c>
      <c r="AE589" s="69">
        <v>567.0</v>
      </c>
      <c r="AF589" s="70" t="s">
        <v>1961</v>
      </c>
      <c r="AG589" s="69">
        <v>549.0</v>
      </c>
      <c r="AH589" s="69">
        <v>169.0</v>
      </c>
      <c r="AI589" s="69">
        <v>33.0</v>
      </c>
      <c r="AJ589" s="29">
        <f t="shared" si="20"/>
        <v>185.5</v>
      </c>
      <c r="AK589" s="76">
        <f t="shared" si="21"/>
        <v>0.3378870674</v>
      </c>
      <c r="AL589" s="29">
        <f t="shared" si="22"/>
        <v>185.5</v>
      </c>
      <c r="AM589" s="71">
        <f t="shared" si="23"/>
        <v>0.3379</v>
      </c>
      <c r="AN589" s="71">
        <f t="shared" si="24"/>
        <v>0.4224</v>
      </c>
      <c r="AO589" s="72">
        <f t="shared" si="25"/>
        <v>47.01</v>
      </c>
      <c r="AP589" s="73">
        <f t="shared" si="26"/>
        <v>269273.28</v>
      </c>
      <c r="AQ589" s="3">
        <f t="shared" si="27"/>
        <v>490.4795628</v>
      </c>
      <c r="AR589" s="18"/>
      <c r="AS589" s="18"/>
    </row>
    <row r="590" ht="14.25" customHeight="1">
      <c r="A590" s="68">
        <v>270.0</v>
      </c>
      <c r="B590" s="69">
        <v>1.0</v>
      </c>
      <c r="C590" s="18" t="s">
        <v>1136</v>
      </c>
      <c r="D590" s="68">
        <v>270.0</v>
      </c>
      <c r="E590" s="69">
        <v>1.0</v>
      </c>
      <c r="F590" s="69">
        <v>568.0</v>
      </c>
      <c r="G590" s="70" t="s">
        <v>1962</v>
      </c>
      <c r="H590" s="69">
        <v>336.0</v>
      </c>
      <c r="I590" s="69">
        <v>16.0</v>
      </c>
      <c r="J590" s="69">
        <v>5.0</v>
      </c>
      <c r="K590" s="29">
        <f t="shared" si="13"/>
        <v>18.5</v>
      </c>
      <c r="L590" s="71">
        <f t="shared" si="14"/>
        <v>0.0551</v>
      </c>
      <c r="M590" s="71">
        <f t="shared" si="15"/>
        <v>0.0689</v>
      </c>
      <c r="N590" s="72">
        <f t="shared" si="16"/>
        <v>0.76</v>
      </c>
      <c r="O590" s="8">
        <f t="shared" si="17"/>
        <v>4353.28</v>
      </c>
      <c r="P590" s="73"/>
      <c r="Q590" s="22">
        <v>4231.0</v>
      </c>
      <c r="R590" s="49">
        <v>7.0</v>
      </c>
      <c r="S590" s="18"/>
      <c r="T590" s="75" t="s">
        <v>552</v>
      </c>
      <c r="U590" s="3">
        <f t="shared" ref="U590:W590" si="603">SUMIF($A$13:$A$2340,$Q590,H$13:H$2340)</f>
        <v>504</v>
      </c>
      <c r="V590" s="3">
        <f t="shared" si="603"/>
        <v>496</v>
      </c>
      <c r="W590" s="3">
        <f t="shared" si="603"/>
        <v>2</v>
      </c>
      <c r="X590" s="3">
        <f t="shared" si="19"/>
        <v>1708089.6</v>
      </c>
      <c r="Y590" s="18"/>
      <c r="Z590" s="68">
        <v>270.0</v>
      </c>
      <c r="AA590" s="69">
        <v>1.0</v>
      </c>
      <c r="AB590" s="18" t="s">
        <v>1136</v>
      </c>
      <c r="AC590" s="68">
        <v>270.0</v>
      </c>
      <c r="AD590" s="69">
        <v>1.0</v>
      </c>
      <c r="AE590" s="69">
        <v>568.0</v>
      </c>
      <c r="AF590" s="70" t="s">
        <v>1962</v>
      </c>
      <c r="AG590" s="69">
        <v>336.0</v>
      </c>
      <c r="AH590" s="69">
        <v>16.0</v>
      </c>
      <c r="AI590" s="69">
        <v>5.0</v>
      </c>
      <c r="AJ590" s="29">
        <f t="shared" si="20"/>
        <v>18.5</v>
      </c>
      <c r="AK590" s="76">
        <f t="shared" si="21"/>
        <v>0.05505952381</v>
      </c>
      <c r="AL590" s="29">
        <f t="shared" si="22"/>
        <v>18.5</v>
      </c>
      <c r="AM590" s="71">
        <f t="shared" si="23"/>
        <v>0.0551</v>
      </c>
      <c r="AN590" s="71">
        <f t="shared" si="24"/>
        <v>0.0689</v>
      </c>
      <c r="AO590" s="72">
        <f t="shared" si="25"/>
        <v>0.76</v>
      </c>
      <c r="AP590" s="73">
        <f t="shared" si="26"/>
        <v>4353.28</v>
      </c>
      <c r="AQ590" s="3">
        <f t="shared" si="27"/>
        <v>12.95619048</v>
      </c>
      <c r="AR590" s="18"/>
      <c r="AS590" s="18"/>
    </row>
    <row r="591" ht="14.25" customHeight="1">
      <c r="A591" s="68">
        <v>270.0</v>
      </c>
      <c r="B591" s="69">
        <v>1.0</v>
      </c>
      <c r="C591" s="18" t="s">
        <v>1136</v>
      </c>
      <c r="D591" s="68">
        <v>270.0</v>
      </c>
      <c r="E591" s="69">
        <v>1.0</v>
      </c>
      <c r="F591" s="69">
        <v>569.0</v>
      </c>
      <c r="G591" s="70" t="s">
        <v>1963</v>
      </c>
      <c r="H591" s="69">
        <v>463.0</v>
      </c>
      <c r="I591" s="69">
        <v>188.0</v>
      </c>
      <c r="J591" s="69">
        <v>39.0</v>
      </c>
      <c r="K591" s="29">
        <f t="shared" si="13"/>
        <v>207.5</v>
      </c>
      <c r="L591" s="71">
        <f t="shared" si="14"/>
        <v>0.4482</v>
      </c>
      <c r="M591" s="71">
        <f t="shared" si="15"/>
        <v>0.5603</v>
      </c>
      <c r="N591" s="72">
        <f t="shared" si="16"/>
        <v>69.76</v>
      </c>
      <c r="O591" s="8">
        <f t="shared" si="17"/>
        <v>399585.28</v>
      </c>
      <c r="P591" s="73"/>
      <c r="Q591" s="22">
        <v>4232.0</v>
      </c>
      <c r="R591" s="49">
        <v>7.0</v>
      </c>
      <c r="S591" s="18"/>
      <c r="T591" s="22" t="s">
        <v>1964</v>
      </c>
      <c r="U591" s="3">
        <f t="shared" ref="U591:W591" si="604">SUMIF($A$13:$A$2340,$Q591,H$13:H$2340)</f>
        <v>157</v>
      </c>
      <c r="V591" s="3">
        <f t="shared" si="604"/>
        <v>111</v>
      </c>
      <c r="W591" s="3">
        <f t="shared" si="604"/>
        <v>14</v>
      </c>
      <c r="X591" s="3">
        <f t="shared" si="19"/>
        <v>381026.56</v>
      </c>
      <c r="Y591" s="18"/>
      <c r="Z591" s="68">
        <v>270.0</v>
      </c>
      <c r="AA591" s="69">
        <v>1.0</v>
      </c>
      <c r="AB591" s="18" t="s">
        <v>1136</v>
      </c>
      <c r="AC591" s="68">
        <v>270.0</v>
      </c>
      <c r="AD591" s="69">
        <v>1.0</v>
      </c>
      <c r="AE591" s="69">
        <v>569.0</v>
      </c>
      <c r="AF591" s="70" t="s">
        <v>1963</v>
      </c>
      <c r="AG591" s="69">
        <v>463.0</v>
      </c>
      <c r="AH591" s="69">
        <v>188.0</v>
      </c>
      <c r="AI591" s="69">
        <v>39.0</v>
      </c>
      <c r="AJ591" s="29">
        <f t="shared" si="20"/>
        <v>207.5</v>
      </c>
      <c r="AK591" s="76">
        <f t="shared" si="21"/>
        <v>0.4481641469</v>
      </c>
      <c r="AL591" s="29">
        <f t="shared" si="22"/>
        <v>207.5</v>
      </c>
      <c r="AM591" s="71">
        <f t="shared" si="23"/>
        <v>0.4482</v>
      </c>
      <c r="AN591" s="71">
        <f t="shared" si="24"/>
        <v>0.5603</v>
      </c>
      <c r="AO591" s="72">
        <f t="shared" si="25"/>
        <v>69.76</v>
      </c>
      <c r="AP591" s="73">
        <f t="shared" si="26"/>
        <v>399585.28</v>
      </c>
      <c r="AQ591" s="3">
        <f t="shared" si="27"/>
        <v>863.035162</v>
      </c>
      <c r="AR591" s="18"/>
      <c r="AS591" s="18"/>
    </row>
    <row r="592" ht="14.25" customHeight="1">
      <c r="A592" s="68">
        <v>270.0</v>
      </c>
      <c r="B592" s="69">
        <v>1.0</v>
      </c>
      <c r="C592" s="18" t="s">
        <v>1136</v>
      </c>
      <c r="D592" s="68">
        <v>270.0</v>
      </c>
      <c r="E592" s="69">
        <v>1.0</v>
      </c>
      <c r="F592" s="69">
        <v>570.0</v>
      </c>
      <c r="G592" s="70" t="s">
        <v>1965</v>
      </c>
      <c r="H592" s="69">
        <v>837.0</v>
      </c>
      <c r="I592" s="69">
        <v>101.0</v>
      </c>
      <c r="J592" s="69">
        <v>19.0</v>
      </c>
      <c r="K592" s="29">
        <f t="shared" si="13"/>
        <v>110.5</v>
      </c>
      <c r="L592" s="71">
        <f t="shared" si="14"/>
        <v>0.132</v>
      </c>
      <c r="M592" s="71">
        <f t="shared" si="15"/>
        <v>0.165</v>
      </c>
      <c r="N592" s="72">
        <f t="shared" si="16"/>
        <v>10.94</v>
      </c>
      <c r="O592" s="8">
        <f t="shared" si="17"/>
        <v>62664.32</v>
      </c>
      <c r="P592" s="73"/>
      <c r="Q592" s="22">
        <v>4233.0</v>
      </c>
      <c r="R592" s="49">
        <v>7.0</v>
      </c>
      <c r="S592" s="18"/>
      <c r="T592" s="75" t="s">
        <v>553</v>
      </c>
      <c r="U592" s="3">
        <f t="shared" ref="U592:W592" si="605">SUMIF($A$13:$A$2340,$Q592,H$13:H$2340)</f>
        <v>133</v>
      </c>
      <c r="V592" s="3">
        <f t="shared" si="605"/>
        <v>46</v>
      </c>
      <c r="W592" s="3">
        <f t="shared" si="605"/>
        <v>13</v>
      </c>
      <c r="X592" s="3">
        <f t="shared" si="19"/>
        <v>89585.92</v>
      </c>
      <c r="Y592" s="18"/>
      <c r="Z592" s="68">
        <v>270.0</v>
      </c>
      <c r="AA592" s="69">
        <v>1.0</v>
      </c>
      <c r="AB592" s="18" t="s">
        <v>1136</v>
      </c>
      <c r="AC592" s="68">
        <v>270.0</v>
      </c>
      <c r="AD592" s="69">
        <v>1.0</v>
      </c>
      <c r="AE592" s="69">
        <v>570.0</v>
      </c>
      <c r="AF592" s="70" t="s">
        <v>1965</v>
      </c>
      <c r="AG592" s="69">
        <v>837.0</v>
      </c>
      <c r="AH592" s="69">
        <v>101.0</v>
      </c>
      <c r="AI592" s="69">
        <v>19.0</v>
      </c>
      <c r="AJ592" s="29">
        <f t="shared" si="20"/>
        <v>110.5</v>
      </c>
      <c r="AK592" s="76">
        <f t="shared" si="21"/>
        <v>0.1320191159</v>
      </c>
      <c r="AL592" s="29">
        <f t="shared" si="22"/>
        <v>110.5</v>
      </c>
      <c r="AM592" s="71">
        <f t="shared" si="23"/>
        <v>0.132</v>
      </c>
      <c r="AN592" s="71">
        <f t="shared" si="24"/>
        <v>0.165</v>
      </c>
      <c r="AO592" s="72">
        <f t="shared" si="25"/>
        <v>10.94</v>
      </c>
      <c r="AP592" s="73">
        <f t="shared" si="26"/>
        <v>62664.32</v>
      </c>
      <c r="AQ592" s="3">
        <f t="shared" si="27"/>
        <v>74.86776583</v>
      </c>
      <c r="AR592" s="18"/>
      <c r="AS592" s="18"/>
    </row>
    <row r="593" ht="14.25" customHeight="1">
      <c r="A593" s="68">
        <v>270.0</v>
      </c>
      <c r="B593" s="69">
        <v>1.0</v>
      </c>
      <c r="C593" s="18" t="s">
        <v>1136</v>
      </c>
      <c r="D593" s="68">
        <v>270.0</v>
      </c>
      <c r="E593" s="69">
        <v>1.0</v>
      </c>
      <c r="F593" s="69">
        <v>611.0</v>
      </c>
      <c r="G593" s="70" t="s">
        <v>1966</v>
      </c>
      <c r="H593" s="69">
        <v>2.0</v>
      </c>
      <c r="I593" s="69">
        <v>0.0</v>
      </c>
      <c r="J593" s="69">
        <v>0.0</v>
      </c>
      <c r="K593" s="29">
        <f t="shared" si="13"/>
        <v>0</v>
      </c>
      <c r="L593" s="71">
        <f t="shared" si="14"/>
        <v>0</v>
      </c>
      <c r="M593" s="71">
        <f t="shared" si="15"/>
        <v>0</v>
      </c>
      <c r="N593" s="72">
        <f t="shared" si="16"/>
        <v>0</v>
      </c>
      <c r="O593" s="8">
        <f t="shared" si="17"/>
        <v>0</v>
      </c>
      <c r="P593" s="73"/>
      <c r="Q593" s="22">
        <v>4234.0</v>
      </c>
      <c r="R593" s="49">
        <v>7.0</v>
      </c>
      <c r="S593" s="18"/>
      <c r="T593" s="75" t="s">
        <v>1967</v>
      </c>
      <c r="U593" s="3">
        <f t="shared" ref="U593:W593" si="606">SUMIF($A$13:$A$2340,$Q593,H$13:H$2340)</f>
        <v>0</v>
      </c>
      <c r="V593" s="3">
        <f t="shared" si="606"/>
        <v>0</v>
      </c>
      <c r="W593" s="3">
        <f t="shared" si="606"/>
        <v>0</v>
      </c>
      <c r="X593" s="3">
        <f t="shared" si="19"/>
        <v>0</v>
      </c>
      <c r="Y593" s="18"/>
      <c r="Z593" s="68">
        <v>270.0</v>
      </c>
      <c r="AA593" s="69">
        <v>1.0</v>
      </c>
      <c r="AB593" s="18" t="s">
        <v>1136</v>
      </c>
      <c r="AC593" s="68">
        <v>270.0</v>
      </c>
      <c r="AD593" s="69">
        <v>1.0</v>
      </c>
      <c r="AE593" s="69">
        <v>611.0</v>
      </c>
      <c r="AF593" s="70" t="s">
        <v>1966</v>
      </c>
      <c r="AG593" s="69">
        <v>2.0</v>
      </c>
      <c r="AH593" s="69">
        <v>0.0</v>
      </c>
      <c r="AI593" s="69">
        <v>0.0</v>
      </c>
      <c r="AJ593" s="29">
        <f t="shared" si="20"/>
        <v>0</v>
      </c>
      <c r="AK593" s="76">
        <f t="shared" si="21"/>
        <v>0</v>
      </c>
      <c r="AL593" s="29">
        <f t="shared" si="22"/>
        <v>0</v>
      </c>
      <c r="AM593" s="71">
        <f t="shared" si="23"/>
        <v>0</v>
      </c>
      <c r="AN593" s="71">
        <f t="shared" si="24"/>
        <v>0</v>
      </c>
      <c r="AO593" s="72">
        <f t="shared" si="25"/>
        <v>0</v>
      </c>
      <c r="AP593" s="73">
        <f t="shared" si="26"/>
        <v>0</v>
      </c>
      <c r="AQ593" s="3">
        <f t="shared" si="27"/>
        <v>0</v>
      </c>
      <c r="AR593" s="18"/>
      <c r="AS593" s="18"/>
    </row>
    <row r="594" ht="14.25" customHeight="1">
      <c r="A594" s="68">
        <v>271.0</v>
      </c>
      <c r="B594" s="69">
        <v>1.0</v>
      </c>
      <c r="C594" s="18" t="s">
        <v>1138</v>
      </c>
      <c r="D594" s="68">
        <v>271.0</v>
      </c>
      <c r="E594" s="69">
        <v>1.0</v>
      </c>
      <c r="F594" s="69">
        <v>7.0</v>
      </c>
      <c r="G594" s="70" t="s">
        <v>1968</v>
      </c>
      <c r="H594" s="69">
        <v>1597.0</v>
      </c>
      <c r="I594" s="69">
        <v>688.0</v>
      </c>
      <c r="J594" s="69">
        <v>175.0</v>
      </c>
      <c r="K594" s="29">
        <f t="shared" si="13"/>
        <v>775.5</v>
      </c>
      <c r="L594" s="71">
        <f t="shared" si="14"/>
        <v>0.4856</v>
      </c>
      <c r="M594" s="71">
        <f t="shared" si="15"/>
        <v>0.607</v>
      </c>
      <c r="N594" s="72">
        <f t="shared" si="16"/>
        <v>282.44</v>
      </c>
      <c r="O594" s="8">
        <f t="shared" si="17"/>
        <v>1617816.32</v>
      </c>
      <c r="P594" s="73"/>
      <c r="Q594" s="22">
        <v>4235.0</v>
      </c>
      <c r="R594" s="49">
        <v>7.0</v>
      </c>
      <c r="S594" s="18"/>
      <c r="T594" s="75" t="s">
        <v>1969</v>
      </c>
      <c r="U594" s="3">
        <f t="shared" ref="U594:W594" si="607">SUMIF($A$13:$A$2340,$Q594,H$13:H$2340)</f>
        <v>0</v>
      </c>
      <c r="V594" s="3">
        <f t="shared" si="607"/>
        <v>0</v>
      </c>
      <c r="W594" s="3">
        <f t="shared" si="607"/>
        <v>0</v>
      </c>
      <c r="X594" s="3">
        <f t="shared" si="19"/>
        <v>0</v>
      </c>
      <c r="Y594" s="18"/>
      <c r="Z594" s="68">
        <v>271.0</v>
      </c>
      <c r="AA594" s="69">
        <v>1.0</v>
      </c>
      <c r="AB594" s="18" t="s">
        <v>1138</v>
      </c>
      <c r="AC594" s="68">
        <v>271.0</v>
      </c>
      <c r="AD594" s="69">
        <v>1.0</v>
      </c>
      <c r="AE594" s="69">
        <v>7.0</v>
      </c>
      <c r="AF594" s="70" t="s">
        <v>1968</v>
      </c>
      <c r="AG594" s="69">
        <v>1597.0</v>
      </c>
      <c r="AH594" s="69">
        <v>688.0</v>
      </c>
      <c r="AI594" s="69">
        <v>175.0</v>
      </c>
      <c r="AJ594" s="29">
        <f t="shared" si="20"/>
        <v>775.5</v>
      </c>
      <c r="AK594" s="76">
        <f t="shared" si="21"/>
        <v>0.4855979962</v>
      </c>
      <c r="AL594" s="29">
        <f t="shared" si="22"/>
        <v>775.5</v>
      </c>
      <c r="AM594" s="71">
        <f t="shared" si="23"/>
        <v>0.4856</v>
      </c>
      <c r="AN594" s="71">
        <f t="shared" si="24"/>
        <v>0.607</v>
      </c>
      <c r="AO594" s="72">
        <f t="shared" si="25"/>
        <v>282.44</v>
      </c>
      <c r="AP594" s="73">
        <f t="shared" si="26"/>
        <v>1617816.32</v>
      </c>
      <c r="AQ594" s="3">
        <f t="shared" si="27"/>
        <v>1013.03464</v>
      </c>
      <c r="AR594" s="18"/>
      <c r="AS594" s="18"/>
    </row>
    <row r="595" ht="14.25" customHeight="1">
      <c r="A595" s="68">
        <v>271.0</v>
      </c>
      <c r="B595" s="69">
        <v>1.0</v>
      </c>
      <c r="C595" s="18" t="s">
        <v>1138</v>
      </c>
      <c r="D595" s="68">
        <v>271.0</v>
      </c>
      <c r="E595" s="69">
        <v>1.0</v>
      </c>
      <c r="F595" s="69">
        <v>9.0</v>
      </c>
      <c r="G595" s="70" t="s">
        <v>1970</v>
      </c>
      <c r="H595" s="69">
        <v>1654.0</v>
      </c>
      <c r="I595" s="69">
        <v>255.0</v>
      </c>
      <c r="J595" s="69">
        <v>65.0</v>
      </c>
      <c r="K595" s="29">
        <f t="shared" si="13"/>
        <v>287.5</v>
      </c>
      <c r="L595" s="71">
        <f t="shared" si="14"/>
        <v>0.1738</v>
      </c>
      <c r="M595" s="71">
        <f t="shared" si="15"/>
        <v>0.2173</v>
      </c>
      <c r="N595" s="72">
        <f t="shared" si="16"/>
        <v>37.48</v>
      </c>
      <c r="O595" s="8">
        <f t="shared" si="17"/>
        <v>214685.44</v>
      </c>
      <c r="P595" s="73"/>
      <c r="Q595" s="22">
        <v>4237.0</v>
      </c>
      <c r="R595" s="49">
        <v>7.0</v>
      </c>
      <c r="S595" s="18"/>
      <c r="T595" s="75" t="s">
        <v>1971</v>
      </c>
      <c r="U595" s="3">
        <f t="shared" ref="U595:W595" si="608">SUMIF($A$13:$A$2340,$Q595,H$13:H$2340)</f>
        <v>107</v>
      </c>
      <c r="V595" s="3">
        <f t="shared" si="608"/>
        <v>82</v>
      </c>
      <c r="W595" s="3">
        <f t="shared" si="608"/>
        <v>10</v>
      </c>
      <c r="X595" s="3">
        <f t="shared" si="19"/>
        <v>299001.6</v>
      </c>
      <c r="Y595" s="18"/>
      <c r="Z595" s="68">
        <v>271.0</v>
      </c>
      <c r="AA595" s="69">
        <v>1.0</v>
      </c>
      <c r="AB595" s="18" t="s">
        <v>1138</v>
      </c>
      <c r="AC595" s="68">
        <v>271.0</v>
      </c>
      <c r="AD595" s="69">
        <v>1.0</v>
      </c>
      <c r="AE595" s="69">
        <v>9.0</v>
      </c>
      <c r="AF595" s="70" t="s">
        <v>1970</v>
      </c>
      <c r="AG595" s="69">
        <v>1654.0</v>
      </c>
      <c r="AH595" s="69">
        <v>255.0</v>
      </c>
      <c r="AI595" s="69">
        <v>65.0</v>
      </c>
      <c r="AJ595" s="29">
        <f t="shared" si="20"/>
        <v>287.5</v>
      </c>
      <c r="AK595" s="76">
        <f t="shared" si="21"/>
        <v>0.1738210399</v>
      </c>
      <c r="AL595" s="29">
        <f t="shared" si="22"/>
        <v>287.5</v>
      </c>
      <c r="AM595" s="71">
        <f t="shared" si="23"/>
        <v>0.1738</v>
      </c>
      <c r="AN595" s="71">
        <f t="shared" si="24"/>
        <v>0.2173</v>
      </c>
      <c r="AO595" s="72">
        <f t="shared" si="25"/>
        <v>37.48</v>
      </c>
      <c r="AP595" s="73">
        <f t="shared" si="26"/>
        <v>214685.44</v>
      </c>
      <c r="AQ595" s="3">
        <f t="shared" si="27"/>
        <v>129.7977267</v>
      </c>
      <c r="AR595" s="18"/>
      <c r="AS595" s="18"/>
    </row>
    <row r="596" ht="14.25" customHeight="1">
      <c r="A596" s="68">
        <v>271.0</v>
      </c>
      <c r="B596" s="69">
        <v>1.0</v>
      </c>
      <c r="C596" s="18" t="s">
        <v>1138</v>
      </c>
      <c r="D596" s="68">
        <v>271.0</v>
      </c>
      <c r="E596" s="69">
        <v>1.0</v>
      </c>
      <c r="F596" s="69">
        <v>13.0</v>
      </c>
      <c r="G596" s="70" t="s">
        <v>1972</v>
      </c>
      <c r="H596" s="69">
        <v>670.0</v>
      </c>
      <c r="I596" s="69">
        <v>207.0</v>
      </c>
      <c r="J596" s="69">
        <v>57.0</v>
      </c>
      <c r="K596" s="29">
        <f t="shared" si="13"/>
        <v>235.5</v>
      </c>
      <c r="L596" s="71">
        <f t="shared" si="14"/>
        <v>0.3515</v>
      </c>
      <c r="M596" s="71">
        <f t="shared" si="15"/>
        <v>0.4394</v>
      </c>
      <c r="N596" s="72">
        <f t="shared" si="16"/>
        <v>62.09</v>
      </c>
      <c r="O596" s="8">
        <f t="shared" si="17"/>
        <v>355651.52</v>
      </c>
      <c r="P596" s="73"/>
      <c r="Q596" s="22">
        <v>4238.0</v>
      </c>
      <c r="R596" s="49">
        <v>7.0</v>
      </c>
      <c r="S596" s="18"/>
      <c r="T596" s="75" t="s">
        <v>555</v>
      </c>
      <c r="U596" s="3">
        <f t="shared" ref="U596:W596" si="609">SUMIF($A$13:$A$2340,$Q596,H$13:H$2340)</f>
        <v>112</v>
      </c>
      <c r="V596" s="3">
        <f t="shared" si="609"/>
        <v>33</v>
      </c>
      <c r="W596" s="3">
        <f t="shared" si="609"/>
        <v>8</v>
      </c>
      <c r="X596" s="3">
        <f t="shared" si="19"/>
        <v>52525.76</v>
      </c>
      <c r="Y596" s="18"/>
      <c r="Z596" s="68">
        <v>271.0</v>
      </c>
      <c r="AA596" s="69">
        <v>1.0</v>
      </c>
      <c r="AB596" s="18" t="s">
        <v>1138</v>
      </c>
      <c r="AC596" s="68">
        <v>271.0</v>
      </c>
      <c r="AD596" s="69">
        <v>1.0</v>
      </c>
      <c r="AE596" s="69">
        <v>13.0</v>
      </c>
      <c r="AF596" s="70" t="s">
        <v>1972</v>
      </c>
      <c r="AG596" s="69">
        <v>670.0</v>
      </c>
      <c r="AH596" s="69">
        <v>207.0</v>
      </c>
      <c r="AI596" s="69">
        <v>57.0</v>
      </c>
      <c r="AJ596" s="29">
        <f t="shared" si="20"/>
        <v>235.5</v>
      </c>
      <c r="AK596" s="76">
        <f t="shared" si="21"/>
        <v>0.3514925373</v>
      </c>
      <c r="AL596" s="29">
        <f t="shared" si="22"/>
        <v>235.5</v>
      </c>
      <c r="AM596" s="71">
        <f t="shared" si="23"/>
        <v>0.3515</v>
      </c>
      <c r="AN596" s="71">
        <f t="shared" si="24"/>
        <v>0.4394</v>
      </c>
      <c r="AO596" s="72">
        <f t="shared" si="25"/>
        <v>62.09</v>
      </c>
      <c r="AP596" s="73">
        <f t="shared" si="26"/>
        <v>355651.52</v>
      </c>
      <c r="AQ596" s="3">
        <f t="shared" si="27"/>
        <v>530.8231642</v>
      </c>
      <c r="AR596" s="18"/>
      <c r="AS596" s="18"/>
    </row>
    <row r="597" ht="14.25" customHeight="1">
      <c r="A597" s="68">
        <v>271.0</v>
      </c>
      <c r="B597" s="69">
        <v>1.0</v>
      </c>
      <c r="C597" s="18" t="s">
        <v>1138</v>
      </c>
      <c r="D597" s="68">
        <v>271.0</v>
      </c>
      <c r="E597" s="69">
        <v>1.0</v>
      </c>
      <c r="F597" s="69">
        <v>345.0</v>
      </c>
      <c r="G597" s="70" t="s">
        <v>1973</v>
      </c>
      <c r="H597" s="69">
        <v>902.0</v>
      </c>
      <c r="I597" s="69">
        <v>444.0</v>
      </c>
      <c r="J597" s="69">
        <v>126.0</v>
      </c>
      <c r="K597" s="29">
        <f t="shared" si="13"/>
        <v>507</v>
      </c>
      <c r="L597" s="71">
        <f t="shared" si="14"/>
        <v>0.5621</v>
      </c>
      <c r="M597" s="71">
        <f t="shared" si="15"/>
        <v>0.7026</v>
      </c>
      <c r="N597" s="72">
        <f t="shared" si="16"/>
        <v>213.73</v>
      </c>
      <c r="O597" s="8">
        <f t="shared" si="17"/>
        <v>1224245.44</v>
      </c>
      <c r="P597" s="73"/>
      <c r="Q597" s="22">
        <v>4239.0</v>
      </c>
      <c r="R597" s="49">
        <v>7.0</v>
      </c>
      <c r="S597" s="18"/>
      <c r="T597" s="75" t="s">
        <v>1974</v>
      </c>
      <c r="U597" s="3">
        <f t="shared" ref="U597:W597" si="610">SUMIF($A$13:$A$2340,$Q597,H$13:H$2340)</f>
        <v>139</v>
      </c>
      <c r="V597" s="3">
        <f t="shared" si="610"/>
        <v>133</v>
      </c>
      <c r="W597" s="3">
        <f t="shared" si="610"/>
        <v>4</v>
      </c>
      <c r="X597" s="3">
        <f t="shared" si="19"/>
        <v>463968</v>
      </c>
      <c r="Y597" s="18"/>
      <c r="Z597" s="68">
        <v>271.0</v>
      </c>
      <c r="AA597" s="69">
        <v>1.0</v>
      </c>
      <c r="AB597" s="18" t="s">
        <v>1138</v>
      </c>
      <c r="AC597" s="68">
        <v>271.0</v>
      </c>
      <c r="AD597" s="69">
        <v>1.0</v>
      </c>
      <c r="AE597" s="69">
        <v>345.0</v>
      </c>
      <c r="AF597" s="70" t="s">
        <v>1973</v>
      </c>
      <c r="AG597" s="69">
        <v>902.0</v>
      </c>
      <c r="AH597" s="69">
        <v>444.0</v>
      </c>
      <c r="AI597" s="69">
        <v>126.0</v>
      </c>
      <c r="AJ597" s="29">
        <f t="shared" si="20"/>
        <v>507</v>
      </c>
      <c r="AK597" s="76">
        <f t="shared" si="21"/>
        <v>0.5620842572</v>
      </c>
      <c r="AL597" s="29">
        <f t="shared" si="22"/>
        <v>507</v>
      </c>
      <c r="AM597" s="71">
        <f t="shared" si="23"/>
        <v>0.5621</v>
      </c>
      <c r="AN597" s="71">
        <f t="shared" si="24"/>
        <v>0.7026</v>
      </c>
      <c r="AO597" s="72">
        <f t="shared" si="25"/>
        <v>213.73</v>
      </c>
      <c r="AP597" s="73">
        <f t="shared" si="26"/>
        <v>1224245.44</v>
      </c>
      <c r="AQ597" s="3">
        <f t="shared" si="27"/>
        <v>1357.256585</v>
      </c>
      <c r="AR597" s="18"/>
      <c r="AS597" s="18"/>
    </row>
    <row r="598" ht="14.25" customHeight="1">
      <c r="A598" s="68">
        <v>271.0</v>
      </c>
      <c r="B598" s="69">
        <v>1.0</v>
      </c>
      <c r="C598" s="18" t="s">
        <v>1138</v>
      </c>
      <c r="D598" s="68">
        <v>271.0</v>
      </c>
      <c r="E598" s="69">
        <v>1.0</v>
      </c>
      <c r="F598" s="69">
        <v>346.0</v>
      </c>
      <c r="G598" s="70" t="s">
        <v>1081</v>
      </c>
      <c r="H598" s="69">
        <v>705.0</v>
      </c>
      <c r="I598" s="69">
        <v>116.0</v>
      </c>
      <c r="J598" s="69">
        <v>33.0</v>
      </c>
      <c r="K598" s="29">
        <f t="shared" si="13"/>
        <v>132.5</v>
      </c>
      <c r="L598" s="71">
        <f t="shared" si="14"/>
        <v>0.1879</v>
      </c>
      <c r="M598" s="71">
        <f t="shared" si="15"/>
        <v>0.2349</v>
      </c>
      <c r="N598" s="72">
        <f t="shared" si="16"/>
        <v>18.67</v>
      </c>
      <c r="O598" s="8">
        <f t="shared" si="17"/>
        <v>106941.76</v>
      </c>
      <c r="P598" s="73"/>
      <c r="Q598" s="22">
        <v>4240.0</v>
      </c>
      <c r="R598" s="49">
        <v>7.0</v>
      </c>
      <c r="S598" s="18"/>
      <c r="T598" s="22" t="s">
        <v>557</v>
      </c>
      <c r="U598" s="3">
        <f t="shared" ref="U598:W598" si="611">SUMIF($A$13:$A$2340,$Q598,H$13:H$2340)</f>
        <v>373</v>
      </c>
      <c r="V598" s="3">
        <f t="shared" si="611"/>
        <v>364</v>
      </c>
      <c r="W598" s="3">
        <f t="shared" si="611"/>
        <v>5</v>
      </c>
      <c r="X598" s="3">
        <f t="shared" si="19"/>
        <v>1259587.2</v>
      </c>
      <c r="Y598" s="18"/>
      <c r="Z598" s="68">
        <v>271.0</v>
      </c>
      <c r="AA598" s="69">
        <v>1.0</v>
      </c>
      <c r="AB598" s="18" t="s">
        <v>1138</v>
      </c>
      <c r="AC598" s="68">
        <v>271.0</v>
      </c>
      <c r="AD598" s="69">
        <v>1.0</v>
      </c>
      <c r="AE598" s="69">
        <v>346.0</v>
      </c>
      <c r="AF598" s="70" t="s">
        <v>1081</v>
      </c>
      <c r="AG598" s="69">
        <v>705.0</v>
      </c>
      <c r="AH598" s="69">
        <v>116.0</v>
      </c>
      <c r="AI598" s="69">
        <v>33.0</v>
      </c>
      <c r="AJ598" s="29">
        <f t="shared" si="20"/>
        <v>132.5</v>
      </c>
      <c r="AK598" s="76">
        <f t="shared" si="21"/>
        <v>0.1879432624</v>
      </c>
      <c r="AL598" s="29">
        <f t="shared" si="22"/>
        <v>132.5</v>
      </c>
      <c r="AM598" s="71">
        <f t="shared" si="23"/>
        <v>0.1879</v>
      </c>
      <c r="AN598" s="71">
        <f t="shared" si="24"/>
        <v>0.2349</v>
      </c>
      <c r="AO598" s="72">
        <f t="shared" si="25"/>
        <v>18.67</v>
      </c>
      <c r="AP598" s="73">
        <f t="shared" si="26"/>
        <v>106941.76</v>
      </c>
      <c r="AQ598" s="3">
        <f t="shared" si="27"/>
        <v>151.6904397</v>
      </c>
      <c r="AR598" s="18"/>
      <c r="AS598" s="18"/>
    </row>
    <row r="599" ht="14.25" customHeight="1">
      <c r="A599" s="68">
        <v>271.0</v>
      </c>
      <c r="B599" s="69">
        <v>1.0</v>
      </c>
      <c r="C599" s="18" t="s">
        <v>1138</v>
      </c>
      <c r="D599" s="68">
        <v>271.0</v>
      </c>
      <c r="E599" s="69">
        <v>1.0</v>
      </c>
      <c r="F599" s="69">
        <v>432.0</v>
      </c>
      <c r="G599" s="70" t="s">
        <v>1975</v>
      </c>
      <c r="H599" s="69">
        <v>700.0</v>
      </c>
      <c r="I599" s="69">
        <v>245.0</v>
      </c>
      <c r="J599" s="69">
        <v>65.0</v>
      </c>
      <c r="K599" s="29">
        <f t="shared" si="13"/>
        <v>277.5</v>
      </c>
      <c r="L599" s="71">
        <f t="shared" si="14"/>
        <v>0.3964</v>
      </c>
      <c r="M599" s="71">
        <f t="shared" si="15"/>
        <v>0.4955</v>
      </c>
      <c r="N599" s="72">
        <f t="shared" si="16"/>
        <v>82.5</v>
      </c>
      <c r="O599" s="8">
        <f t="shared" si="17"/>
        <v>472560</v>
      </c>
      <c r="P599" s="73"/>
      <c r="Q599" s="22">
        <v>4243.0</v>
      </c>
      <c r="R599" s="49">
        <v>7.0</v>
      </c>
      <c r="S599" s="18"/>
      <c r="T599" s="22" t="s">
        <v>558</v>
      </c>
      <c r="U599" s="3">
        <f t="shared" ref="U599:W599" si="612">SUMIF($A$13:$A$2340,$Q599,H$13:H$2340)</f>
        <v>240</v>
      </c>
      <c r="V599" s="3">
        <f t="shared" si="612"/>
        <v>160</v>
      </c>
      <c r="W599" s="3">
        <f t="shared" si="612"/>
        <v>29</v>
      </c>
      <c r="X599" s="3">
        <f t="shared" si="19"/>
        <v>544160</v>
      </c>
      <c r="Y599" s="18"/>
      <c r="Z599" s="68">
        <v>271.0</v>
      </c>
      <c r="AA599" s="69">
        <v>1.0</v>
      </c>
      <c r="AB599" s="18" t="s">
        <v>1138</v>
      </c>
      <c r="AC599" s="68">
        <v>271.0</v>
      </c>
      <c r="AD599" s="69">
        <v>1.0</v>
      </c>
      <c r="AE599" s="69">
        <v>432.0</v>
      </c>
      <c r="AF599" s="70" t="s">
        <v>1975</v>
      </c>
      <c r="AG599" s="69">
        <v>700.0</v>
      </c>
      <c r="AH599" s="69">
        <v>245.0</v>
      </c>
      <c r="AI599" s="69">
        <v>65.0</v>
      </c>
      <c r="AJ599" s="29">
        <f t="shared" si="20"/>
        <v>277.5</v>
      </c>
      <c r="AK599" s="76">
        <f t="shared" si="21"/>
        <v>0.3964285714</v>
      </c>
      <c r="AL599" s="29">
        <f t="shared" si="22"/>
        <v>277.5</v>
      </c>
      <c r="AM599" s="71">
        <f t="shared" si="23"/>
        <v>0.3964</v>
      </c>
      <c r="AN599" s="71">
        <f t="shared" si="24"/>
        <v>0.4955</v>
      </c>
      <c r="AO599" s="72">
        <f t="shared" si="25"/>
        <v>82.5</v>
      </c>
      <c r="AP599" s="73">
        <f t="shared" si="26"/>
        <v>472560</v>
      </c>
      <c r="AQ599" s="3">
        <f t="shared" si="27"/>
        <v>675.0857143</v>
      </c>
      <c r="AR599" s="18"/>
      <c r="AS599" s="18"/>
    </row>
    <row r="600" ht="14.25" customHeight="1">
      <c r="A600" s="68">
        <v>271.0</v>
      </c>
      <c r="B600" s="69">
        <v>1.0</v>
      </c>
      <c r="C600" s="18" t="s">
        <v>1138</v>
      </c>
      <c r="D600" s="68">
        <v>271.0</v>
      </c>
      <c r="E600" s="69">
        <v>1.0</v>
      </c>
      <c r="F600" s="69">
        <v>443.0</v>
      </c>
      <c r="G600" s="70" t="s">
        <v>1976</v>
      </c>
      <c r="H600" s="69">
        <v>343.0</v>
      </c>
      <c r="I600" s="69">
        <v>64.0</v>
      </c>
      <c r="J600" s="69">
        <v>21.0</v>
      </c>
      <c r="K600" s="29">
        <f t="shared" si="13"/>
        <v>74.5</v>
      </c>
      <c r="L600" s="71">
        <f t="shared" si="14"/>
        <v>0.2172</v>
      </c>
      <c r="M600" s="71">
        <f t="shared" si="15"/>
        <v>0.2715</v>
      </c>
      <c r="N600" s="72">
        <f t="shared" si="16"/>
        <v>12.14</v>
      </c>
      <c r="O600" s="8">
        <f t="shared" si="17"/>
        <v>69537.92</v>
      </c>
      <c r="P600" s="73"/>
      <c r="Q600" s="22">
        <v>4244.0</v>
      </c>
      <c r="R600" s="49">
        <v>7.0</v>
      </c>
      <c r="S600" s="18"/>
      <c r="T600" s="22" t="s">
        <v>1977</v>
      </c>
      <c r="U600" s="3">
        <f t="shared" ref="U600:W600" si="613">SUMIF($A$13:$A$2340,$Q600,H$13:H$2340)</f>
        <v>276</v>
      </c>
      <c r="V600" s="3">
        <f t="shared" si="613"/>
        <v>86</v>
      </c>
      <c r="W600" s="3">
        <f t="shared" si="613"/>
        <v>18</v>
      </c>
      <c r="X600" s="3">
        <f t="shared" si="19"/>
        <v>143600.96</v>
      </c>
      <c r="Y600" s="18"/>
      <c r="Z600" s="68">
        <v>271.0</v>
      </c>
      <c r="AA600" s="69">
        <v>1.0</v>
      </c>
      <c r="AB600" s="18" t="s">
        <v>1138</v>
      </c>
      <c r="AC600" s="68">
        <v>271.0</v>
      </c>
      <c r="AD600" s="69">
        <v>1.0</v>
      </c>
      <c r="AE600" s="69">
        <v>443.0</v>
      </c>
      <c r="AF600" s="70" t="s">
        <v>1976</v>
      </c>
      <c r="AG600" s="69">
        <v>343.0</v>
      </c>
      <c r="AH600" s="69">
        <v>64.0</v>
      </c>
      <c r="AI600" s="69">
        <v>21.0</v>
      </c>
      <c r="AJ600" s="29">
        <f t="shared" si="20"/>
        <v>74.5</v>
      </c>
      <c r="AK600" s="76">
        <f t="shared" si="21"/>
        <v>0.2172011662</v>
      </c>
      <c r="AL600" s="29">
        <f t="shared" si="22"/>
        <v>74.5</v>
      </c>
      <c r="AM600" s="71">
        <f t="shared" si="23"/>
        <v>0.2172</v>
      </c>
      <c r="AN600" s="71">
        <f t="shared" si="24"/>
        <v>0.2715</v>
      </c>
      <c r="AO600" s="72">
        <f t="shared" si="25"/>
        <v>12.14</v>
      </c>
      <c r="AP600" s="73">
        <f t="shared" si="26"/>
        <v>69537.92</v>
      </c>
      <c r="AQ600" s="3">
        <f t="shared" si="27"/>
        <v>202.7344606</v>
      </c>
      <c r="AR600" s="18"/>
      <c r="AS600" s="18"/>
    </row>
    <row r="601" ht="14.25" customHeight="1">
      <c r="A601" s="68">
        <v>271.0</v>
      </c>
      <c r="B601" s="69">
        <v>1.0</v>
      </c>
      <c r="C601" s="18" t="s">
        <v>1138</v>
      </c>
      <c r="D601" s="68">
        <v>271.0</v>
      </c>
      <c r="E601" s="69">
        <v>1.0</v>
      </c>
      <c r="F601" s="69">
        <v>446.0</v>
      </c>
      <c r="G601" s="70" t="s">
        <v>1978</v>
      </c>
      <c r="H601" s="69">
        <v>289.0</v>
      </c>
      <c r="I601" s="69">
        <v>147.0</v>
      </c>
      <c r="J601" s="69">
        <v>39.0</v>
      </c>
      <c r="K601" s="29">
        <f t="shared" si="13"/>
        <v>166.5</v>
      </c>
      <c r="L601" s="71">
        <f t="shared" si="14"/>
        <v>0.5761</v>
      </c>
      <c r="M601" s="71">
        <f t="shared" si="15"/>
        <v>0.7201</v>
      </c>
      <c r="N601" s="72">
        <f t="shared" si="16"/>
        <v>71.94</v>
      </c>
      <c r="O601" s="8">
        <f t="shared" si="17"/>
        <v>412072.32</v>
      </c>
      <c r="P601" s="73"/>
      <c r="Q601" s="22">
        <v>4246.0</v>
      </c>
      <c r="R601" s="49">
        <v>7.0</v>
      </c>
      <c r="S601" s="18"/>
      <c r="T601" s="22" t="s">
        <v>1979</v>
      </c>
      <c r="U601" s="3">
        <f t="shared" ref="U601:W601" si="614">SUMIF($A$13:$A$2340,$Q601,H$13:H$2340)</f>
        <v>0</v>
      </c>
      <c r="V601" s="3">
        <f t="shared" si="614"/>
        <v>0</v>
      </c>
      <c r="W601" s="3">
        <f t="shared" si="614"/>
        <v>0</v>
      </c>
      <c r="X601" s="3">
        <f t="shared" si="19"/>
        <v>0</v>
      </c>
      <c r="Y601" s="18"/>
      <c r="Z601" s="68">
        <v>271.0</v>
      </c>
      <c r="AA601" s="69">
        <v>1.0</v>
      </c>
      <c r="AB601" s="18" t="s">
        <v>1138</v>
      </c>
      <c r="AC601" s="68">
        <v>271.0</v>
      </c>
      <c r="AD601" s="69">
        <v>1.0</v>
      </c>
      <c r="AE601" s="69">
        <v>446.0</v>
      </c>
      <c r="AF601" s="70" t="s">
        <v>1978</v>
      </c>
      <c r="AG601" s="69">
        <v>289.0</v>
      </c>
      <c r="AH601" s="69">
        <v>147.0</v>
      </c>
      <c r="AI601" s="69">
        <v>39.0</v>
      </c>
      <c r="AJ601" s="29">
        <f t="shared" si="20"/>
        <v>166.5</v>
      </c>
      <c r="AK601" s="76">
        <f t="shared" si="21"/>
        <v>0.5761245675</v>
      </c>
      <c r="AL601" s="29">
        <f t="shared" si="22"/>
        <v>166.5</v>
      </c>
      <c r="AM601" s="71">
        <f t="shared" si="23"/>
        <v>0.5761</v>
      </c>
      <c r="AN601" s="71">
        <f t="shared" si="24"/>
        <v>0.7201</v>
      </c>
      <c r="AO601" s="72">
        <f t="shared" si="25"/>
        <v>71.94</v>
      </c>
      <c r="AP601" s="73">
        <f t="shared" si="26"/>
        <v>412072.32</v>
      </c>
      <c r="AQ601" s="3">
        <f t="shared" si="27"/>
        <v>1425.855779</v>
      </c>
      <c r="AR601" s="18"/>
      <c r="AS601" s="18"/>
    </row>
    <row r="602" ht="14.25" customHeight="1">
      <c r="A602" s="68">
        <v>271.0</v>
      </c>
      <c r="B602" s="69">
        <v>1.0</v>
      </c>
      <c r="C602" s="18" t="s">
        <v>1138</v>
      </c>
      <c r="D602" s="68">
        <v>271.0</v>
      </c>
      <c r="E602" s="69">
        <v>1.0</v>
      </c>
      <c r="F602" s="69">
        <v>447.0</v>
      </c>
      <c r="G602" s="70" t="s">
        <v>1980</v>
      </c>
      <c r="H602" s="69">
        <v>391.0</v>
      </c>
      <c r="I602" s="69">
        <v>93.0</v>
      </c>
      <c r="J602" s="69">
        <v>29.0</v>
      </c>
      <c r="K602" s="29">
        <f t="shared" si="13"/>
        <v>107.5</v>
      </c>
      <c r="L602" s="71">
        <f t="shared" si="14"/>
        <v>0.2749</v>
      </c>
      <c r="M602" s="71">
        <f t="shared" si="15"/>
        <v>0.3436</v>
      </c>
      <c r="N602" s="72">
        <f t="shared" si="16"/>
        <v>22.16</v>
      </c>
      <c r="O602" s="8">
        <f t="shared" si="17"/>
        <v>126932.48</v>
      </c>
      <c r="P602" s="73"/>
      <c r="Q602" s="22">
        <v>4248.0</v>
      </c>
      <c r="R602" s="49">
        <v>7.0</v>
      </c>
      <c r="S602" s="18"/>
      <c r="T602" s="22" t="s">
        <v>1981</v>
      </c>
      <c r="U602" s="3">
        <f t="shared" ref="U602:W602" si="615">SUMIF($A$13:$A$2340,$Q602,H$13:H$2340)</f>
        <v>0</v>
      </c>
      <c r="V602" s="3">
        <f t="shared" si="615"/>
        <v>0</v>
      </c>
      <c r="W602" s="3">
        <f t="shared" si="615"/>
        <v>0</v>
      </c>
      <c r="X602" s="3">
        <f t="shared" si="19"/>
        <v>0</v>
      </c>
      <c r="Y602" s="18"/>
      <c r="Z602" s="68">
        <v>271.0</v>
      </c>
      <c r="AA602" s="69">
        <v>1.0</v>
      </c>
      <c r="AB602" s="18" t="s">
        <v>1138</v>
      </c>
      <c r="AC602" s="68">
        <v>271.0</v>
      </c>
      <c r="AD602" s="69">
        <v>1.0</v>
      </c>
      <c r="AE602" s="69">
        <v>447.0</v>
      </c>
      <c r="AF602" s="70" t="s">
        <v>1980</v>
      </c>
      <c r="AG602" s="69">
        <v>391.0</v>
      </c>
      <c r="AH602" s="69">
        <v>93.0</v>
      </c>
      <c r="AI602" s="69">
        <v>29.0</v>
      </c>
      <c r="AJ602" s="29">
        <f t="shared" si="20"/>
        <v>107.5</v>
      </c>
      <c r="AK602" s="76">
        <f t="shared" si="21"/>
        <v>0.2749360614</v>
      </c>
      <c r="AL602" s="29">
        <f t="shared" si="22"/>
        <v>107.5</v>
      </c>
      <c r="AM602" s="71">
        <f t="shared" si="23"/>
        <v>0.2749</v>
      </c>
      <c r="AN602" s="71">
        <f t="shared" si="24"/>
        <v>0.3436</v>
      </c>
      <c r="AO602" s="72">
        <f t="shared" si="25"/>
        <v>22.16</v>
      </c>
      <c r="AP602" s="73">
        <f t="shared" si="26"/>
        <v>126932.48</v>
      </c>
      <c r="AQ602" s="3">
        <f t="shared" si="27"/>
        <v>324.6354987</v>
      </c>
      <c r="AR602" s="18"/>
      <c r="AS602" s="18"/>
    </row>
    <row r="603" ht="14.25" customHeight="1">
      <c r="A603" s="68">
        <v>271.0</v>
      </c>
      <c r="B603" s="69">
        <v>1.0</v>
      </c>
      <c r="C603" s="18" t="s">
        <v>1138</v>
      </c>
      <c r="D603" s="68">
        <v>271.0</v>
      </c>
      <c r="E603" s="69">
        <v>1.0</v>
      </c>
      <c r="F603" s="69">
        <v>448.0</v>
      </c>
      <c r="G603" s="70" t="s">
        <v>1982</v>
      </c>
      <c r="H603" s="69">
        <v>408.0</v>
      </c>
      <c r="I603" s="69">
        <v>131.0</v>
      </c>
      <c r="J603" s="69">
        <v>33.0</v>
      </c>
      <c r="K603" s="29">
        <f t="shared" si="13"/>
        <v>147.5</v>
      </c>
      <c r="L603" s="71">
        <f t="shared" si="14"/>
        <v>0.3615</v>
      </c>
      <c r="M603" s="71">
        <f t="shared" si="15"/>
        <v>0.4519</v>
      </c>
      <c r="N603" s="72">
        <f t="shared" si="16"/>
        <v>39.99</v>
      </c>
      <c r="O603" s="8">
        <f t="shared" si="17"/>
        <v>229062.72</v>
      </c>
      <c r="P603" s="73"/>
      <c r="Q603" s="22">
        <v>4249.0</v>
      </c>
      <c r="R603" s="49">
        <v>7.0</v>
      </c>
      <c r="S603" s="18"/>
      <c r="T603" s="22" t="s">
        <v>1983</v>
      </c>
      <c r="U603" s="3">
        <f t="shared" ref="U603:W603" si="616">SUMIF($A$13:$A$2340,$Q603,H$13:H$2340)</f>
        <v>0</v>
      </c>
      <c r="V603" s="3">
        <f t="shared" si="616"/>
        <v>0</v>
      </c>
      <c r="W603" s="3">
        <f t="shared" si="616"/>
        <v>0</v>
      </c>
      <c r="X603" s="3">
        <f t="shared" si="19"/>
        <v>0</v>
      </c>
      <c r="Y603" s="18"/>
      <c r="Z603" s="68">
        <v>271.0</v>
      </c>
      <c r="AA603" s="69">
        <v>1.0</v>
      </c>
      <c r="AB603" s="18" t="s">
        <v>1138</v>
      </c>
      <c r="AC603" s="68">
        <v>271.0</v>
      </c>
      <c r="AD603" s="69">
        <v>1.0</v>
      </c>
      <c r="AE603" s="69">
        <v>448.0</v>
      </c>
      <c r="AF603" s="70" t="s">
        <v>1982</v>
      </c>
      <c r="AG603" s="69">
        <v>408.0</v>
      </c>
      <c r="AH603" s="69">
        <v>131.0</v>
      </c>
      <c r="AI603" s="69">
        <v>33.0</v>
      </c>
      <c r="AJ603" s="29">
        <f t="shared" si="20"/>
        <v>147.5</v>
      </c>
      <c r="AK603" s="76">
        <f t="shared" si="21"/>
        <v>0.3615196078</v>
      </c>
      <c r="AL603" s="29">
        <f t="shared" si="22"/>
        <v>147.5</v>
      </c>
      <c r="AM603" s="71">
        <f t="shared" si="23"/>
        <v>0.3615</v>
      </c>
      <c r="AN603" s="71">
        <f t="shared" si="24"/>
        <v>0.4519</v>
      </c>
      <c r="AO603" s="72">
        <f t="shared" si="25"/>
        <v>39.99</v>
      </c>
      <c r="AP603" s="73">
        <f t="shared" si="26"/>
        <v>229062.72</v>
      </c>
      <c r="AQ603" s="3">
        <f t="shared" si="27"/>
        <v>561.4282353</v>
      </c>
      <c r="AR603" s="18"/>
      <c r="AS603" s="18"/>
    </row>
    <row r="604" ht="14.25" customHeight="1">
      <c r="A604" s="68">
        <v>271.0</v>
      </c>
      <c r="B604" s="69">
        <v>1.0</v>
      </c>
      <c r="C604" s="18" t="s">
        <v>1138</v>
      </c>
      <c r="D604" s="68">
        <v>271.0</v>
      </c>
      <c r="E604" s="69">
        <v>1.0</v>
      </c>
      <c r="F604" s="69">
        <v>450.0</v>
      </c>
      <c r="G604" s="70" t="s">
        <v>1984</v>
      </c>
      <c r="H604" s="69">
        <v>391.0</v>
      </c>
      <c r="I604" s="69">
        <v>125.0</v>
      </c>
      <c r="J604" s="69">
        <v>31.0</v>
      </c>
      <c r="K604" s="29">
        <f t="shared" si="13"/>
        <v>140.5</v>
      </c>
      <c r="L604" s="71">
        <f t="shared" si="14"/>
        <v>0.3593</v>
      </c>
      <c r="M604" s="71">
        <f t="shared" si="15"/>
        <v>0.4491</v>
      </c>
      <c r="N604" s="72">
        <f t="shared" si="16"/>
        <v>37.86</v>
      </c>
      <c r="O604" s="8">
        <f t="shared" si="17"/>
        <v>216862.08</v>
      </c>
      <c r="P604" s="73"/>
      <c r="Q604" s="22">
        <v>4250.0</v>
      </c>
      <c r="R604" s="49">
        <v>7.0</v>
      </c>
      <c r="S604" s="18"/>
      <c r="T604" s="22" t="s">
        <v>560</v>
      </c>
      <c r="U604" s="3">
        <f t="shared" ref="U604:W604" si="617">SUMIF($A$13:$A$2340,$Q604,H$13:H$2340)</f>
        <v>640</v>
      </c>
      <c r="V604" s="3">
        <f t="shared" si="617"/>
        <v>387</v>
      </c>
      <c r="W604" s="3">
        <f t="shared" si="617"/>
        <v>0</v>
      </c>
      <c r="X604" s="3">
        <f t="shared" si="19"/>
        <v>1005378.56</v>
      </c>
      <c r="Y604" s="18"/>
      <c r="Z604" s="68">
        <v>271.0</v>
      </c>
      <c r="AA604" s="69">
        <v>1.0</v>
      </c>
      <c r="AB604" s="18" t="s">
        <v>1138</v>
      </c>
      <c r="AC604" s="68">
        <v>271.0</v>
      </c>
      <c r="AD604" s="69">
        <v>1.0</v>
      </c>
      <c r="AE604" s="69">
        <v>450.0</v>
      </c>
      <c r="AF604" s="70" t="s">
        <v>1984</v>
      </c>
      <c r="AG604" s="69">
        <v>391.0</v>
      </c>
      <c r="AH604" s="69">
        <v>125.0</v>
      </c>
      <c r="AI604" s="69">
        <v>31.0</v>
      </c>
      <c r="AJ604" s="29">
        <f t="shared" si="20"/>
        <v>140.5</v>
      </c>
      <c r="AK604" s="76">
        <f t="shared" si="21"/>
        <v>0.3593350384</v>
      </c>
      <c r="AL604" s="29">
        <f t="shared" si="22"/>
        <v>140.5</v>
      </c>
      <c r="AM604" s="71">
        <f t="shared" si="23"/>
        <v>0.3593</v>
      </c>
      <c r="AN604" s="71">
        <f t="shared" si="24"/>
        <v>0.4491</v>
      </c>
      <c r="AO604" s="72">
        <f t="shared" si="25"/>
        <v>37.86</v>
      </c>
      <c r="AP604" s="73">
        <f t="shared" si="26"/>
        <v>216862.08</v>
      </c>
      <c r="AQ604" s="3">
        <f t="shared" si="27"/>
        <v>554.6344757</v>
      </c>
      <c r="AR604" s="18"/>
      <c r="AS604" s="18"/>
    </row>
    <row r="605" ht="14.25" customHeight="1">
      <c r="A605" s="68">
        <v>271.0</v>
      </c>
      <c r="B605" s="69">
        <v>1.0</v>
      </c>
      <c r="C605" s="18" t="s">
        <v>1138</v>
      </c>
      <c r="D605" s="68">
        <v>271.0</v>
      </c>
      <c r="E605" s="69">
        <v>1.0</v>
      </c>
      <c r="F605" s="69">
        <v>454.0</v>
      </c>
      <c r="G605" s="70" t="s">
        <v>1985</v>
      </c>
      <c r="H605" s="69">
        <v>416.0</v>
      </c>
      <c r="I605" s="69">
        <v>87.0</v>
      </c>
      <c r="J605" s="69">
        <v>21.0</v>
      </c>
      <c r="K605" s="29">
        <f t="shared" si="13"/>
        <v>97.5</v>
      </c>
      <c r="L605" s="71">
        <f t="shared" si="14"/>
        <v>0.2344</v>
      </c>
      <c r="M605" s="71">
        <f t="shared" si="15"/>
        <v>0.293</v>
      </c>
      <c r="N605" s="72">
        <f t="shared" si="16"/>
        <v>17.14</v>
      </c>
      <c r="O605" s="8">
        <f t="shared" si="17"/>
        <v>98177.92</v>
      </c>
      <c r="P605" s="73"/>
      <c r="Q605" s="75">
        <v>4253.0</v>
      </c>
      <c r="R605" s="49">
        <v>7.0</v>
      </c>
      <c r="S605" s="18"/>
      <c r="T605" s="78" t="s">
        <v>561</v>
      </c>
      <c r="U605" s="3">
        <f t="shared" ref="U605:W605" si="618">SUMIF($A$13:$A$2340,$Q605,H$13:H$2340)</f>
        <v>147</v>
      </c>
      <c r="V605" s="3">
        <f t="shared" si="618"/>
        <v>26</v>
      </c>
      <c r="W605" s="3">
        <f t="shared" si="618"/>
        <v>17</v>
      </c>
      <c r="X605" s="3">
        <f t="shared" si="19"/>
        <v>34768.96</v>
      </c>
      <c r="Y605" s="18"/>
      <c r="Z605" s="68">
        <v>271.0</v>
      </c>
      <c r="AA605" s="69">
        <v>1.0</v>
      </c>
      <c r="AB605" s="18" t="s">
        <v>1138</v>
      </c>
      <c r="AC605" s="68">
        <v>271.0</v>
      </c>
      <c r="AD605" s="69">
        <v>1.0</v>
      </c>
      <c r="AE605" s="69">
        <v>454.0</v>
      </c>
      <c r="AF605" s="70" t="s">
        <v>1985</v>
      </c>
      <c r="AG605" s="69">
        <v>416.0</v>
      </c>
      <c r="AH605" s="69">
        <v>87.0</v>
      </c>
      <c r="AI605" s="69">
        <v>21.0</v>
      </c>
      <c r="AJ605" s="29">
        <f t="shared" si="20"/>
        <v>97.5</v>
      </c>
      <c r="AK605" s="76">
        <f t="shared" si="21"/>
        <v>0.234375</v>
      </c>
      <c r="AL605" s="29">
        <f t="shared" si="22"/>
        <v>97.5</v>
      </c>
      <c r="AM605" s="71">
        <f t="shared" si="23"/>
        <v>0.2344</v>
      </c>
      <c r="AN605" s="71">
        <f t="shared" si="24"/>
        <v>0.293</v>
      </c>
      <c r="AO605" s="72">
        <f t="shared" si="25"/>
        <v>17.14</v>
      </c>
      <c r="AP605" s="73">
        <f t="shared" si="26"/>
        <v>98177.92</v>
      </c>
      <c r="AQ605" s="3">
        <f t="shared" si="27"/>
        <v>236.0046154</v>
      </c>
      <c r="AR605" s="18"/>
      <c r="AS605" s="18"/>
    </row>
    <row r="606" ht="14.25" customHeight="1">
      <c r="A606" s="68">
        <v>271.0</v>
      </c>
      <c r="B606" s="69">
        <v>1.0</v>
      </c>
      <c r="C606" s="18" t="s">
        <v>1138</v>
      </c>
      <c r="D606" s="68">
        <v>271.0</v>
      </c>
      <c r="E606" s="69">
        <v>1.0</v>
      </c>
      <c r="F606" s="69">
        <v>455.0</v>
      </c>
      <c r="G606" s="70" t="s">
        <v>1986</v>
      </c>
      <c r="H606" s="69">
        <v>369.0</v>
      </c>
      <c r="I606" s="69">
        <v>61.0</v>
      </c>
      <c r="J606" s="69">
        <v>10.0</v>
      </c>
      <c r="K606" s="29">
        <f t="shared" si="13"/>
        <v>66</v>
      </c>
      <c r="L606" s="71">
        <f t="shared" si="14"/>
        <v>0.1789</v>
      </c>
      <c r="M606" s="71">
        <f t="shared" si="15"/>
        <v>0.2236</v>
      </c>
      <c r="N606" s="72">
        <f t="shared" si="16"/>
        <v>8.85</v>
      </c>
      <c r="O606" s="8">
        <f t="shared" si="17"/>
        <v>50692.8</v>
      </c>
      <c r="P606" s="73"/>
      <c r="Q606" s="22">
        <v>4254.0</v>
      </c>
      <c r="R606" s="49">
        <v>7.0</v>
      </c>
      <c r="S606" s="18"/>
      <c r="T606" s="22" t="s">
        <v>1987</v>
      </c>
      <c r="U606" s="3">
        <f t="shared" ref="U606:W606" si="619">SUMIF($A$13:$A$2340,$Q606,H$13:H$2340)</f>
        <v>201</v>
      </c>
      <c r="V606" s="3">
        <f t="shared" si="619"/>
        <v>11</v>
      </c>
      <c r="W606" s="3">
        <f t="shared" si="619"/>
        <v>0</v>
      </c>
      <c r="X606" s="3">
        <f t="shared" si="19"/>
        <v>2577.6</v>
      </c>
      <c r="Y606" s="18"/>
      <c r="Z606" s="68">
        <v>271.0</v>
      </c>
      <c r="AA606" s="69">
        <v>1.0</v>
      </c>
      <c r="AB606" s="18" t="s">
        <v>1138</v>
      </c>
      <c r="AC606" s="68">
        <v>271.0</v>
      </c>
      <c r="AD606" s="69">
        <v>1.0</v>
      </c>
      <c r="AE606" s="69">
        <v>455.0</v>
      </c>
      <c r="AF606" s="70" t="s">
        <v>1986</v>
      </c>
      <c r="AG606" s="69">
        <v>369.0</v>
      </c>
      <c r="AH606" s="69">
        <v>61.0</v>
      </c>
      <c r="AI606" s="69">
        <v>10.0</v>
      </c>
      <c r="AJ606" s="29">
        <f t="shared" si="20"/>
        <v>66</v>
      </c>
      <c r="AK606" s="76">
        <f t="shared" si="21"/>
        <v>0.1788617886</v>
      </c>
      <c r="AL606" s="29">
        <f t="shared" si="22"/>
        <v>66</v>
      </c>
      <c r="AM606" s="71">
        <f t="shared" si="23"/>
        <v>0.1789</v>
      </c>
      <c r="AN606" s="71">
        <f t="shared" si="24"/>
        <v>0.2236</v>
      </c>
      <c r="AO606" s="72">
        <f t="shared" si="25"/>
        <v>8.85</v>
      </c>
      <c r="AP606" s="73">
        <f t="shared" si="26"/>
        <v>50692.8</v>
      </c>
      <c r="AQ606" s="3">
        <f t="shared" si="27"/>
        <v>137.3788618</v>
      </c>
      <c r="AR606" s="18"/>
      <c r="AS606" s="18"/>
    </row>
    <row r="607" ht="14.25" customHeight="1">
      <c r="A607" s="68">
        <v>271.0</v>
      </c>
      <c r="B607" s="69">
        <v>1.0</v>
      </c>
      <c r="C607" s="18" t="s">
        <v>1138</v>
      </c>
      <c r="D607" s="68">
        <v>271.0</v>
      </c>
      <c r="E607" s="69">
        <v>1.0</v>
      </c>
      <c r="F607" s="69">
        <v>459.0</v>
      </c>
      <c r="G607" s="70" t="s">
        <v>1303</v>
      </c>
      <c r="H607" s="69">
        <v>470.0</v>
      </c>
      <c r="I607" s="69">
        <v>301.0</v>
      </c>
      <c r="J607" s="69">
        <v>82.0</v>
      </c>
      <c r="K607" s="29">
        <f t="shared" si="13"/>
        <v>342</v>
      </c>
      <c r="L607" s="71">
        <f t="shared" si="14"/>
        <v>0.7277</v>
      </c>
      <c r="M607" s="71">
        <f t="shared" si="15"/>
        <v>0.9096</v>
      </c>
      <c r="N607" s="72">
        <f t="shared" si="16"/>
        <v>186.65</v>
      </c>
      <c r="O607" s="8">
        <f t="shared" si="17"/>
        <v>1069131.2</v>
      </c>
      <c r="P607" s="73"/>
      <c r="Q607" s="75">
        <v>4255.0</v>
      </c>
      <c r="R607" s="49">
        <v>7.0</v>
      </c>
      <c r="S607" s="18"/>
      <c r="T607" s="78" t="s">
        <v>1988</v>
      </c>
      <c r="U607" s="3">
        <f t="shared" ref="U607:W607" si="620">SUMIF($A$13:$A$2340,$Q607,H$13:H$2340)</f>
        <v>239</v>
      </c>
      <c r="V607" s="3">
        <f t="shared" si="620"/>
        <v>225</v>
      </c>
      <c r="W607" s="3">
        <f t="shared" si="620"/>
        <v>4</v>
      </c>
      <c r="X607" s="3">
        <f t="shared" si="19"/>
        <v>780153.6</v>
      </c>
      <c r="Y607" s="18"/>
      <c r="Z607" s="68">
        <v>271.0</v>
      </c>
      <c r="AA607" s="69">
        <v>1.0</v>
      </c>
      <c r="AB607" s="18" t="s">
        <v>1138</v>
      </c>
      <c r="AC607" s="68">
        <v>271.0</v>
      </c>
      <c r="AD607" s="69">
        <v>1.0</v>
      </c>
      <c r="AE607" s="69">
        <v>459.0</v>
      </c>
      <c r="AF607" s="70" t="s">
        <v>1303</v>
      </c>
      <c r="AG607" s="69">
        <v>470.0</v>
      </c>
      <c r="AH607" s="69">
        <v>301.0</v>
      </c>
      <c r="AI607" s="69">
        <v>82.0</v>
      </c>
      <c r="AJ607" s="29">
        <f t="shared" si="20"/>
        <v>342</v>
      </c>
      <c r="AK607" s="76">
        <f t="shared" si="21"/>
        <v>0.7276595745</v>
      </c>
      <c r="AL607" s="29">
        <f t="shared" si="22"/>
        <v>342</v>
      </c>
      <c r="AM607" s="71">
        <f t="shared" si="23"/>
        <v>0.7277</v>
      </c>
      <c r="AN607" s="71">
        <f t="shared" si="24"/>
        <v>0.9096</v>
      </c>
      <c r="AO607" s="72">
        <f t="shared" si="25"/>
        <v>186.65</v>
      </c>
      <c r="AP607" s="73">
        <f t="shared" si="26"/>
        <v>1069131.2</v>
      </c>
      <c r="AQ607" s="3">
        <f t="shared" si="27"/>
        <v>2274.747234</v>
      </c>
      <c r="AR607" s="18"/>
      <c r="AS607" s="18"/>
    </row>
    <row r="608" ht="14.25" customHeight="1">
      <c r="A608" s="68">
        <v>271.0</v>
      </c>
      <c r="B608" s="69">
        <v>1.0</v>
      </c>
      <c r="C608" s="18" t="s">
        <v>1138</v>
      </c>
      <c r="D608" s="68">
        <v>271.0</v>
      </c>
      <c r="E608" s="69">
        <v>1.0</v>
      </c>
      <c r="F608" s="69">
        <v>461.0</v>
      </c>
      <c r="G608" s="70" t="s">
        <v>1989</v>
      </c>
      <c r="H608" s="69">
        <v>351.0</v>
      </c>
      <c r="I608" s="69">
        <v>124.0</v>
      </c>
      <c r="J608" s="69">
        <v>20.0</v>
      </c>
      <c r="K608" s="29">
        <f t="shared" si="13"/>
        <v>134</v>
      </c>
      <c r="L608" s="71">
        <f t="shared" si="14"/>
        <v>0.3818</v>
      </c>
      <c r="M608" s="71">
        <f t="shared" si="15"/>
        <v>0.4773</v>
      </c>
      <c r="N608" s="72">
        <f t="shared" si="16"/>
        <v>38.37</v>
      </c>
      <c r="O608" s="8">
        <f t="shared" si="17"/>
        <v>219783.36</v>
      </c>
      <c r="P608" s="73"/>
      <c r="Q608" s="75">
        <v>4258.0</v>
      </c>
      <c r="R608" s="49">
        <v>7.0</v>
      </c>
      <c r="S608" s="18"/>
      <c r="T608" s="48" t="s">
        <v>564</v>
      </c>
      <c r="U608" s="3">
        <f t="shared" ref="U608:W608" si="621">SUMIF($A$13:$A$2340,$Q608,H$13:H$2340)</f>
        <v>93</v>
      </c>
      <c r="V608" s="3">
        <f t="shared" si="621"/>
        <v>76</v>
      </c>
      <c r="W608" s="3">
        <f t="shared" si="621"/>
        <v>5</v>
      </c>
      <c r="X608" s="3">
        <f t="shared" si="19"/>
        <v>263029.76</v>
      </c>
      <c r="Y608" s="18"/>
      <c r="Z608" s="68">
        <v>271.0</v>
      </c>
      <c r="AA608" s="69">
        <v>1.0</v>
      </c>
      <c r="AB608" s="18" t="s">
        <v>1138</v>
      </c>
      <c r="AC608" s="68">
        <v>271.0</v>
      </c>
      <c r="AD608" s="69">
        <v>1.0</v>
      </c>
      <c r="AE608" s="69">
        <v>461.0</v>
      </c>
      <c r="AF608" s="70" t="s">
        <v>1989</v>
      </c>
      <c r="AG608" s="69">
        <v>351.0</v>
      </c>
      <c r="AH608" s="69">
        <v>124.0</v>
      </c>
      <c r="AI608" s="69">
        <v>20.0</v>
      </c>
      <c r="AJ608" s="29">
        <f t="shared" si="20"/>
        <v>134</v>
      </c>
      <c r="AK608" s="76">
        <f t="shared" si="21"/>
        <v>0.3817663818</v>
      </c>
      <c r="AL608" s="29">
        <f t="shared" si="22"/>
        <v>134</v>
      </c>
      <c r="AM608" s="71">
        <f t="shared" si="23"/>
        <v>0.3818</v>
      </c>
      <c r="AN608" s="71">
        <f t="shared" si="24"/>
        <v>0.4773</v>
      </c>
      <c r="AO608" s="72">
        <f t="shared" si="25"/>
        <v>38.37</v>
      </c>
      <c r="AP608" s="73">
        <f t="shared" si="26"/>
        <v>219783.36</v>
      </c>
      <c r="AQ608" s="3">
        <f t="shared" si="27"/>
        <v>626.1634188</v>
      </c>
      <c r="AR608" s="18"/>
      <c r="AS608" s="18"/>
    </row>
    <row r="609" ht="14.25" customHeight="1">
      <c r="A609" s="68">
        <v>271.0</v>
      </c>
      <c r="B609" s="69">
        <v>1.0</v>
      </c>
      <c r="C609" s="18" t="s">
        <v>1138</v>
      </c>
      <c r="D609" s="68">
        <v>271.0</v>
      </c>
      <c r="E609" s="69">
        <v>1.0</v>
      </c>
      <c r="F609" s="69">
        <v>502.0</v>
      </c>
      <c r="G609" s="70" t="s">
        <v>1990</v>
      </c>
      <c r="H609" s="69">
        <v>178.0</v>
      </c>
      <c r="I609" s="69">
        <v>29.0</v>
      </c>
      <c r="J609" s="69">
        <v>1.0</v>
      </c>
      <c r="K609" s="29">
        <f t="shared" si="13"/>
        <v>29.5</v>
      </c>
      <c r="L609" s="71">
        <f t="shared" si="14"/>
        <v>0.1657</v>
      </c>
      <c r="M609" s="71">
        <f t="shared" si="15"/>
        <v>0.2071</v>
      </c>
      <c r="N609" s="72">
        <f t="shared" si="16"/>
        <v>3.67</v>
      </c>
      <c r="O609" s="8">
        <f t="shared" si="17"/>
        <v>21021.76</v>
      </c>
      <c r="P609" s="73"/>
      <c r="Q609" s="75">
        <v>4261.0</v>
      </c>
      <c r="R609" s="49">
        <v>7.0</v>
      </c>
      <c r="S609" s="18"/>
      <c r="T609" s="78" t="s">
        <v>565</v>
      </c>
      <c r="U609" s="3">
        <f t="shared" ref="U609:W609" si="622">SUMIF($A$13:$A$2340,$Q609,H$13:H$2340)</f>
        <v>281</v>
      </c>
      <c r="V609" s="3">
        <f t="shared" si="622"/>
        <v>258</v>
      </c>
      <c r="W609" s="3">
        <f t="shared" si="622"/>
        <v>2</v>
      </c>
      <c r="X609" s="3">
        <f t="shared" si="19"/>
        <v>890131.2</v>
      </c>
      <c r="Y609" s="18"/>
      <c r="Z609" s="68">
        <v>271.0</v>
      </c>
      <c r="AA609" s="69">
        <v>1.0</v>
      </c>
      <c r="AB609" s="18" t="s">
        <v>1138</v>
      </c>
      <c r="AC609" s="68">
        <v>271.0</v>
      </c>
      <c r="AD609" s="69">
        <v>1.0</v>
      </c>
      <c r="AE609" s="69">
        <v>502.0</v>
      </c>
      <c r="AF609" s="70" t="s">
        <v>1990</v>
      </c>
      <c r="AG609" s="69">
        <v>178.0</v>
      </c>
      <c r="AH609" s="69">
        <v>29.0</v>
      </c>
      <c r="AI609" s="69">
        <v>1.0</v>
      </c>
      <c r="AJ609" s="29">
        <f t="shared" si="20"/>
        <v>29.5</v>
      </c>
      <c r="AK609" s="76">
        <f t="shared" si="21"/>
        <v>0.1657303371</v>
      </c>
      <c r="AL609" s="29">
        <f t="shared" si="22"/>
        <v>29.5</v>
      </c>
      <c r="AM609" s="71">
        <f t="shared" si="23"/>
        <v>0.1657</v>
      </c>
      <c r="AN609" s="71">
        <f t="shared" si="24"/>
        <v>0.2071</v>
      </c>
      <c r="AO609" s="72">
        <f t="shared" si="25"/>
        <v>3.67</v>
      </c>
      <c r="AP609" s="73">
        <f t="shared" si="26"/>
        <v>21021.76</v>
      </c>
      <c r="AQ609" s="3">
        <f t="shared" si="27"/>
        <v>118.0997753</v>
      </c>
      <c r="AR609" s="18"/>
      <c r="AS609" s="18"/>
    </row>
    <row r="610" ht="14.25" customHeight="1">
      <c r="A610" s="68">
        <v>271.0</v>
      </c>
      <c r="B610" s="69">
        <v>1.0</v>
      </c>
      <c r="C610" s="18" t="s">
        <v>1138</v>
      </c>
      <c r="D610" s="68">
        <v>271.0</v>
      </c>
      <c r="E610" s="69">
        <v>1.0</v>
      </c>
      <c r="F610" s="69">
        <v>536.0</v>
      </c>
      <c r="G610" s="70" t="s">
        <v>1991</v>
      </c>
      <c r="H610" s="69">
        <v>30.0</v>
      </c>
      <c r="I610" s="69">
        <v>14.0</v>
      </c>
      <c r="J610" s="69">
        <v>2.0</v>
      </c>
      <c r="K610" s="29">
        <f t="shared" si="13"/>
        <v>15</v>
      </c>
      <c r="L610" s="71">
        <f t="shared" si="14"/>
        <v>0.5</v>
      </c>
      <c r="M610" s="71">
        <f t="shared" si="15"/>
        <v>0.625</v>
      </c>
      <c r="N610" s="72">
        <f t="shared" si="16"/>
        <v>5.63</v>
      </c>
      <c r="O610" s="8">
        <f t="shared" si="17"/>
        <v>32248.64</v>
      </c>
      <c r="P610" s="73"/>
      <c r="Q610" s="75">
        <v>4263.0</v>
      </c>
      <c r="R610" s="49">
        <v>7.0</v>
      </c>
      <c r="S610" s="18"/>
      <c r="T610" s="48" t="s">
        <v>566</v>
      </c>
      <c r="U610" s="3">
        <f t="shared" ref="U610:W610" si="623">SUMIF($A$13:$A$2340,$Q610,H$13:H$2340)</f>
        <v>52</v>
      </c>
      <c r="V610" s="3">
        <f t="shared" si="623"/>
        <v>40</v>
      </c>
      <c r="W610" s="3">
        <f t="shared" si="623"/>
        <v>6</v>
      </c>
      <c r="X610" s="3">
        <f t="shared" si="19"/>
        <v>147782.4</v>
      </c>
      <c r="Y610" s="18"/>
      <c r="Z610" s="68">
        <v>271.0</v>
      </c>
      <c r="AA610" s="69">
        <v>1.0</v>
      </c>
      <c r="AB610" s="18" t="s">
        <v>1138</v>
      </c>
      <c r="AC610" s="68">
        <v>271.0</v>
      </c>
      <c r="AD610" s="69">
        <v>1.0</v>
      </c>
      <c r="AE610" s="69">
        <v>536.0</v>
      </c>
      <c r="AF610" s="70" t="s">
        <v>1991</v>
      </c>
      <c r="AG610" s="69">
        <v>30.0</v>
      </c>
      <c r="AH610" s="69">
        <v>14.0</v>
      </c>
      <c r="AI610" s="69">
        <v>2.0</v>
      </c>
      <c r="AJ610" s="29">
        <f t="shared" si="20"/>
        <v>15</v>
      </c>
      <c r="AK610" s="76">
        <f t="shared" si="21"/>
        <v>0.5</v>
      </c>
      <c r="AL610" s="29">
        <f t="shared" si="22"/>
        <v>15</v>
      </c>
      <c r="AM610" s="71">
        <f t="shared" si="23"/>
        <v>0.5</v>
      </c>
      <c r="AN610" s="71">
        <f t="shared" si="24"/>
        <v>0.625</v>
      </c>
      <c r="AO610" s="72">
        <f t="shared" si="25"/>
        <v>5.63</v>
      </c>
      <c r="AP610" s="73">
        <f t="shared" si="26"/>
        <v>32248.64</v>
      </c>
      <c r="AQ610" s="3">
        <f t="shared" si="27"/>
        <v>1074.954667</v>
      </c>
      <c r="AR610" s="18"/>
      <c r="AS610" s="18"/>
    </row>
    <row r="611" ht="14.25" customHeight="1">
      <c r="A611" s="68">
        <v>271.0</v>
      </c>
      <c r="B611" s="69">
        <v>1.0</v>
      </c>
      <c r="C611" s="18" t="s">
        <v>1138</v>
      </c>
      <c r="D611" s="68">
        <v>271.0</v>
      </c>
      <c r="E611" s="69">
        <v>1.0</v>
      </c>
      <c r="F611" s="69">
        <v>620.0</v>
      </c>
      <c r="G611" s="70" t="s">
        <v>1992</v>
      </c>
      <c r="H611" s="69">
        <v>135.0</v>
      </c>
      <c r="I611" s="69">
        <v>42.0</v>
      </c>
      <c r="J611" s="69">
        <v>7.0</v>
      </c>
      <c r="K611" s="29">
        <f t="shared" si="13"/>
        <v>45.5</v>
      </c>
      <c r="L611" s="71">
        <f t="shared" si="14"/>
        <v>0.337</v>
      </c>
      <c r="M611" s="71">
        <f t="shared" si="15"/>
        <v>0.4213</v>
      </c>
      <c r="N611" s="72">
        <f t="shared" si="16"/>
        <v>11.5</v>
      </c>
      <c r="O611" s="8">
        <f t="shared" si="17"/>
        <v>65872</v>
      </c>
      <c r="P611" s="73"/>
      <c r="Q611" s="75">
        <v>4264.0</v>
      </c>
      <c r="R611" s="49">
        <v>7.0</v>
      </c>
      <c r="S611" s="18"/>
      <c r="T611" s="78" t="s">
        <v>567</v>
      </c>
      <c r="U611" s="3">
        <f t="shared" ref="U611:W611" si="624">SUMIF($A$13:$A$2340,$Q611,H$13:H$2340)</f>
        <v>221</v>
      </c>
      <c r="V611" s="3">
        <f t="shared" si="624"/>
        <v>217</v>
      </c>
      <c r="W611" s="3">
        <f t="shared" si="624"/>
        <v>3</v>
      </c>
      <c r="X611" s="3">
        <f t="shared" si="19"/>
        <v>750940.8</v>
      </c>
      <c r="Y611" s="18"/>
      <c r="Z611" s="68">
        <v>271.0</v>
      </c>
      <c r="AA611" s="69">
        <v>1.0</v>
      </c>
      <c r="AB611" s="18" t="s">
        <v>1138</v>
      </c>
      <c r="AC611" s="68">
        <v>271.0</v>
      </c>
      <c r="AD611" s="69">
        <v>1.0</v>
      </c>
      <c r="AE611" s="69">
        <v>620.0</v>
      </c>
      <c r="AF611" s="70" t="s">
        <v>1992</v>
      </c>
      <c r="AG611" s="69">
        <v>135.0</v>
      </c>
      <c r="AH611" s="69">
        <v>42.0</v>
      </c>
      <c r="AI611" s="69">
        <v>7.0</v>
      </c>
      <c r="AJ611" s="29">
        <f t="shared" si="20"/>
        <v>45.5</v>
      </c>
      <c r="AK611" s="76">
        <f t="shared" si="21"/>
        <v>0.337037037</v>
      </c>
      <c r="AL611" s="29">
        <f t="shared" si="22"/>
        <v>45.5</v>
      </c>
      <c r="AM611" s="71">
        <f t="shared" si="23"/>
        <v>0.337</v>
      </c>
      <c r="AN611" s="71">
        <f t="shared" si="24"/>
        <v>0.4213</v>
      </c>
      <c r="AO611" s="72">
        <f t="shared" si="25"/>
        <v>11.5</v>
      </c>
      <c r="AP611" s="73">
        <f t="shared" si="26"/>
        <v>65872</v>
      </c>
      <c r="AQ611" s="3">
        <f t="shared" si="27"/>
        <v>487.9407407</v>
      </c>
      <c r="AR611" s="18"/>
      <c r="AS611" s="18"/>
    </row>
    <row r="612" ht="14.25" customHeight="1">
      <c r="A612" s="68">
        <v>271.0</v>
      </c>
      <c r="B612" s="69">
        <v>1.0</v>
      </c>
      <c r="C612" s="18" t="s">
        <v>1138</v>
      </c>
      <c r="D612" s="68">
        <v>271.0</v>
      </c>
      <c r="E612" s="69">
        <v>1.0</v>
      </c>
      <c r="F612" s="69">
        <v>629.0</v>
      </c>
      <c r="G612" s="70" t="s">
        <v>1993</v>
      </c>
      <c r="H612" s="69">
        <v>122.0</v>
      </c>
      <c r="I612" s="69">
        <v>58.0</v>
      </c>
      <c r="J612" s="69">
        <v>15.0</v>
      </c>
      <c r="K612" s="29">
        <f t="shared" si="13"/>
        <v>65.5</v>
      </c>
      <c r="L612" s="71">
        <f t="shared" si="14"/>
        <v>0.5369</v>
      </c>
      <c r="M612" s="71">
        <f t="shared" si="15"/>
        <v>0.6711</v>
      </c>
      <c r="N612" s="72">
        <f t="shared" si="16"/>
        <v>26.37</v>
      </c>
      <c r="O612" s="8">
        <f t="shared" si="17"/>
        <v>151047.36</v>
      </c>
      <c r="P612" s="73"/>
      <c r="Q612" s="75">
        <v>4265.0</v>
      </c>
      <c r="R612" s="49">
        <v>7.0</v>
      </c>
      <c r="S612" s="18"/>
      <c r="T612" s="78" t="s">
        <v>1994</v>
      </c>
      <c r="U612" s="3">
        <f t="shared" ref="U612:W612" si="625">SUMIF($A$13:$A$2340,$Q612,H$13:H$2340)</f>
        <v>26</v>
      </c>
      <c r="V612" s="3">
        <f t="shared" si="625"/>
        <v>12</v>
      </c>
      <c r="W612" s="3">
        <f t="shared" si="625"/>
        <v>1</v>
      </c>
      <c r="X612" s="3">
        <f t="shared" si="19"/>
        <v>29384.64</v>
      </c>
      <c r="Y612" s="18"/>
      <c r="Z612" s="68">
        <v>271.0</v>
      </c>
      <c r="AA612" s="69">
        <v>1.0</v>
      </c>
      <c r="AB612" s="18" t="s">
        <v>1138</v>
      </c>
      <c r="AC612" s="68">
        <v>271.0</v>
      </c>
      <c r="AD612" s="69">
        <v>1.0</v>
      </c>
      <c r="AE612" s="69">
        <v>629.0</v>
      </c>
      <c r="AF612" s="70" t="s">
        <v>1993</v>
      </c>
      <c r="AG612" s="69">
        <v>122.0</v>
      </c>
      <c r="AH612" s="69">
        <v>58.0</v>
      </c>
      <c r="AI612" s="69">
        <v>15.0</v>
      </c>
      <c r="AJ612" s="29">
        <f t="shared" si="20"/>
        <v>65.5</v>
      </c>
      <c r="AK612" s="76">
        <f t="shared" si="21"/>
        <v>0.5368852459</v>
      </c>
      <c r="AL612" s="29">
        <f t="shared" si="22"/>
        <v>65.5</v>
      </c>
      <c r="AM612" s="71">
        <f t="shared" si="23"/>
        <v>0.5369</v>
      </c>
      <c r="AN612" s="71">
        <f t="shared" si="24"/>
        <v>0.6711</v>
      </c>
      <c r="AO612" s="72">
        <f t="shared" si="25"/>
        <v>26.37</v>
      </c>
      <c r="AP612" s="73">
        <f t="shared" si="26"/>
        <v>151047.36</v>
      </c>
      <c r="AQ612" s="3">
        <f t="shared" si="27"/>
        <v>1238.093115</v>
      </c>
      <c r="AR612" s="18"/>
      <c r="AS612" s="18"/>
    </row>
    <row r="613" ht="14.25" customHeight="1">
      <c r="A613" s="68">
        <v>272.0</v>
      </c>
      <c r="B613" s="69">
        <v>1.0</v>
      </c>
      <c r="C613" s="18" t="s">
        <v>1140</v>
      </c>
      <c r="D613" s="68">
        <v>272.0</v>
      </c>
      <c r="E613" s="69">
        <v>1.0</v>
      </c>
      <c r="F613" s="69">
        <v>12.0</v>
      </c>
      <c r="G613" s="70" t="s">
        <v>1995</v>
      </c>
      <c r="H613" s="69">
        <v>1110.0</v>
      </c>
      <c r="I613" s="69">
        <v>164.0</v>
      </c>
      <c r="J613" s="69">
        <v>26.0</v>
      </c>
      <c r="K613" s="29">
        <f t="shared" si="13"/>
        <v>177</v>
      </c>
      <c r="L613" s="71">
        <f t="shared" si="14"/>
        <v>0.1595</v>
      </c>
      <c r="M613" s="71">
        <f t="shared" si="15"/>
        <v>0.1994</v>
      </c>
      <c r="N613" s="72">
        <f t="shared" si="16"/>
        <v>21.18</v>
      </c>
      <c r="O613" s="8">
        <f t="shared" si="17"/>
        <v>121319.04</v>
      </c>
      <c r="P613" s="73"/>
      <c r="Q613" s="22">
        <v>4266.0</v>
      </c>
      <c r="R613" s="49">
        <v>7.0</v>
      </c>
      <c r="S613" s="18"/>
      <c r="T613" s="49" t="s">
        <v>569</v>
      </c>
      <c r="U613" s="3">
        <f t="shared" ref="U613:W613" si="626">SUMIF($A$13:$A$2340,$Q613,H$13:H$2340)</f>
        <v>85</v>
      </c>
      <c r="V613" s="3">
        <f t="shared" si="626"/>
        <v>6</v>
      </c>
      <c r="W613" s="3">
        <f t="shared" si="626"/>
        <v>9</v>
      </c>
      <c r="X613" s="3">
        <f t="shared" si="19"/>
        <v>5556.16</v>
      </c>
      <c r="Y613" s="18"/>
      <c r="Z613" s="68">
        <v>272.0</v>
      </c>
      <c r="AA613" s="69">
        <v>1.0</v>
      </c>
      <c r="AB613" s="18" t="s">
        <v>1140</v>
      </c>
      <c r="AC613" s="68">
        <v>272.0</v>
      </c>
      <c r="AD613" s="69">
        <v>1.0</v>
      </c>
      <c r="AE613" s="69">
        <v>12.0</v>
      </c>
      <c r="AF613" s="70" t="s">
        <v>1995</v>
      </c>
      <c r="AG613" s="69">
        <v>1110.0</v>
      </c>
      <c r="AH613" s="69">
        <v>164.0</v>
      </c>
      <c r="AI613" s="69">
        <v>26.0</v>
      </c>
      <c r="AJ613" s="29">
        <f t="shared" si="20"/>
        <v>177</v>
      </c>
      <c r="AK613" s="76">
        <f t="shared" si="21"/>
        <v>0.1594594595</v>
      </c>
      <c r="AL613" s="29">
        <f t="shared" si="22"/>
        <v>177</v>
      </c>
      <c r="AM613" s="71">
        <f t="shared" si="23"/>
        <v>0.1595</v>
      </c>
      <c r="AN613" s="71">
        <f t="shared" si="24"/>
        <v>0.1994</v>
      </c>
      <c r="AO613" s="72">
        <f t="shared" si="25"/>
        <v>21.18</v>
      </c>
      <c r="AP613" s="73">
        <f t="shared" si="26"/>
        <v>121319.04</v>
      </c>
      <c r="AQ613" s="3">
        <f t="shared" si="27"/>
        <v>109.2964324</v>
      </c>
      <c r="AR613" s="18"/>
      <c r="AS613" s="18"/>
    </row>
    <row r="614" ht="14.25" customHeight="1">
      <c r="A614" s="68">
        <v>272.0</v>
      </c>
      <c r="B614" s="69">
        <v>1.0</v>
      </c>
      <c r="C614" s="18" t="s">
        <v>1140</v>
      </c>
      <c r="D614" s="68">
        <v>272.0</v>
      </c>
      <c r="E614" s="69">
        <v>1.0</v>
      </c>
      <c r="F614" s="69">
        <v>64.0</v>
      </c>
      <c r="G614" s="70" t="s">
        <v>1996</v>
      </c>
      <c r="H614" s="69">
        <v>2828.0</v>
      </c>
      <c r="I614" s="69">
        <v>399.0</v>
      </c>
      <c r="J614" s="69">
        <v>65.0</v>
      </c>
      <c r="K614" s="29">
        <f t="shared" si="13"/>
        <v>431.5</v>
      </c>
      <c r="L614" s="71">
        <f t="shared" si="14"/>
        <v>0.1526</v>
      </c>
      <c r="M614" s="71">
        <f t="shared" si="15"/>
        <v>0.1908</v>
      </c>
      <c r="N614" s="72">
        <f t="shared" si="16"/>
        <v>49.4</v>
      </c>
      <c r="O614" s="8">
        <f t="shared" si="17"/>
        <v>282963.2</v>
      </c>
      <c r="P614" s="73"/>
      <c r="Q614" s="22">
        <v>4267.0</v>
      </c>
      <c r="R614" s="49">
        <v>7.0</v>
      </c>
      <c r="S614" s="18"/>
      <c r="T614" s="48" t="s">
        <v>950</v>
      </c>
      <c r="U614" s="3">
        <f t="shared" ref="U614:W614" si="627">SUMIF($A$13:$A$2340,$Q614,H$13:H$2340)</f>
        <v>85</v>
      </c>
      <c r="V614" s="3">
        <f t="shared" si="627"/>
        <v>78</v>
      </c>
      <c r="W614" s="3">
        <f t="shared" si="627"/>
        <v>3</v>
      </c>
      <c r="X614" s="3">
        <f t="shared" si="19"/>
        <v>273225.6</v>
      </c>
      <c r="Y614" s="18"/>
      <c r="Z614" s="68">
        <v>272.0</v>
      </c>
      <c r="AA614" s="69">
        <v>1.0</v>
      </c>
      <c r="AB614" s="18" t="s">
        <v>1140</v>
      </c>
      <c r="AC614" s="68">
        <v>272.0</v>
      </c>
      <c r="AD614" s="69">
        <v>1.0</v>
      </c>
      <c r="AE614" s="69">
        <v>64.0</v>
      </c>
      <c r="AF614" s="70" t="s">
        <v>1996</v>
      </c>
      <c r="AG614" s="69">
        <v>2828.0</v>
      </c>
      <c r="AH614" s="69">
        <v>399.0</v>
      </c>
      <c r="AI614" s="69">
        <v>65.0</v>
      </c>
      <c r="AJ614" s="29">
        <f t="shared" si="20"/>
        <v>431.5</v>
      </c>
      <c r="AK614" s="76">
        <f t="shared" si="21"/>
        <v>0.1525813296</v>
      </c>
      <c r="AL614" s="29">
        <f t="shared" si="22"/>
        <v>431.5</v>
      </c>
      <c r="AM614" s="71">
        <f t="shared" si="23"/>
        <v>0.1526</v>
      </c>
      <c r="AN614" s="71">
        <f t="shared" si="24"/>
        <v>0.1908</v>
      </c>
      <c r="AO614" s="72">
        <f t="shared" si="25"/>
        <v>49.4</v>
      </c>
      <c r="AP614" s="73">
        <f t="shared" si="26"/>
        <v>282963.2</v>
      </c>
      <c r="AQ614" s="3">
        <f t="shared" si="27"/>
        <v>100.0577086</v>
      </c>
      <c r="AR614" s="18"/>
      <c r="AS614" s="18"/>
    </row>
    <row r="615" ht="14.25" customHeight="1">
      <c r="A615" s="68">
        <v>272.0</v>
      </c>
      <c r="B615" s="69">
        <v>1.0</v>
      </c>
      <c r="C615" s="18" t="s">
        <v>1140</v>
      </c>
      <c r="D615" s="68">
        <v>272.0</v>
      </c>
      <c r="E615" s="69">
        <v>1.0</v>
      </c>
      <c r="F615" s="69">
        <v>65.0</v>
      </c>
      <c r="G615" s="70" t="s">
        <v>1997</v>
      </c>
      <c r="H615" s="69">
        <v>1315.0</v>
      </c>
      <c r="I615" s="69">
        <v>232.0</v>
      </c>
      <c r="J615" s="69">
        <v>49.0</v>
      </c>
      <c r="K615" s="29">
        <f t="shared" si="13"/>
        <v>256.5</v>
      </c>
      <c r="L615" s="71">
        <f t="shared" si="14"/>
        <v>0.1951</v>
      </c>
      <c r="M615" s="71">
        <f t="shared" si="15"/>
        <v>0.2439</v>
      </c>
      <c r="N615" s="72">
        <f t="shared" si="16"/>
        <v>37.54</v>
      </c>
      <c r="O615" s="8">
        <f t="shared" si="17"/>
        <v>215029.12</v>
      </c>
      <c r="P615" s="73"/>
      <c r="Q615" s="22">
        <v>4268.0</v>
      </c>
      <c r="R615" s="49">
        <v>7.0</v>
      </c>
      <c r="S615" s="18"/>
      <c r="T615" s="49" t="s">
        <v>571</v>
      </c>
      <c r="U615" s="3">
        <f t="shared" ref="U615:W615" si="628">SUMIF($A$13:$A$2340,$Q615,H$13:H$2340)</f>
        <v>78</v>
      </c>
      <c r="V615" s="3">
        <f t="shared" si="628"/>
        <v>12</v>
      </c>
      <c r="W615" s="3">
        <f t="shared" si="628"/>
        <v>6</v>
      </c>
      <c r="X615" s="3">
        <f t="shared" si="19"/>
        <v>12372.48</v>
      </c>
      <c r="Y615" s="18"/>
      <c r="Z615" s="68">
        <v>272.0</v>
      </c>
      <c r="AA615" s="69">
        <v>1.0</v>
      </c>
      <c r="AB615" s="18" t="s">
        <v>1140</v>
      </c>
      <c r="AC615" s="68">
        <v>272.0</v>
      </c>
      <c r="AD615" s="69">
        <v>1.0</v>
      </c>
      <c r="AE615" s="69">
        <v>65.0</v>
      </c>
      <c r="AF615" s="70" t="s">
        <v>1997</v>
      </c>
      <c r="AG615" s="69">
        <v>1315.0</v>
      </c>
      <c r="AH615" s="69">
        <v>232.0</v>
      </c>
      <c r="AI615" s="69">
        <v>49.0</v>
      </c>
      <c r="AJ615" s="29">
        <f t="shared" si="20"/>
        <v>256.5</v>
      </c>
      <c r="AK615" s="76">
        <f t="shared" si="21"/>
        <v>0.1950570342</v>
      </c>
      <c r="AL615" s="29">
        <f t="shared" si="22"/>
        <v>256.5</v>
      </c>
      <c r="AM615" s="71">
        <f t="shared" si="23"/>
        <v>0.1951</v>
      </c>
      <c r="AN615" s="71">
        <f t="shared" si="24"/>
        <v>0.2439</v>
      </c>
      <c r="AO615" s="72">
        <f t="shared" si="25"/>
        <v>37.54</v>
      </c>
      <c r="AP615" s="73">
        <f t="shared" si="26"/>
        <v>215029.12</v>
      </c>
      <c r="AQ615" s="3">
        <f t="shared" si="27"/>
        <v>163.5202433</v>
      </c>
      <c r="AR615" s="18"/>
      <c r="AS615" s="18"/>
    </row>
    <row r="616" ht="14.25" customHeight="1">
      <c r="A616" s="68">
        <v>272.0</v>
      </c>
      <c r="B616" s="69">
        <v>1.0</v>
      </c>
      <c r="C616" s="18" t="s">
        <v>1140</v>
      </c>
      <c r="D616" s="68">
        <v>272.0</v>
      </c>
      <c r="E616" s="69">
        <v>1.0</v>
      </c>
      <c r="F616" s="69">
        <v>880.0</v>
      </c>
      <c r="G616" s="70" t="s">
        <v>1998</v>
      </c>
      <c r="H616" s="69">
        <v>478.0</v>
      </c>
      <c r="I616" s="69">
        <v>108.0</v>
      </c>
      <c r="J616" s="69">
        <v>12.0</v>
      </c>
      <c r="K616" s="29">
        <f t="shared" si="13"/>
        <v>114</v>
      </c>
      <c r="L616" s="71">
        <f t="shared" si="14"/>
        <v>0.2385</v>
      </c>
      <c r="M616" s="71">
        <f t="shared" si="15"/>
        <v>0.2981</v>
      </c>
      <c r="N616" s="72">
        <f t="shared" si="16"/>
        <v>20.39</v>
      </c>
      <c r="O616" s="8">
        <f t="shared" si="17"/>
        <v>116793.92</v>
      </c>
      <c r="P616" s="73"/>
      <c r="Q616" s="75">
        <v>4269.0</v>
      </c>
      <c r="R616" s="49">
        <v>7.0</v>
      </c>
      <c r="S616" s="18"/>
      <c r="T616" s="49" t="s">
        <v>572</v>
      </c>
      <c r="U616" s="3">
        <f t="shared" ref="U616:W616" si="629">SUMIF($A$13:$A$2340,$Q616,H$13:H$2340)</f>
        <v>67</v>
      </c>
      <c r="V616" s="3">
        <f t="shared" si="629"/>
        <v>57</v>
      </c>
      <c r="W616" s="3">
        <f t="shared" si="629"/>
        <v>8</v>
      </c>
      <c r="X616" s="3">
        <f t="shared" si="19"/>
        <v>209644.8</v>
      </c>
      <c r="Y616" s="18"/>
      <c r="Z616" s="68">
        <v>272.0</v>
      </c>
      <c r="AA616" s="69">
        <v>1.0</v>
      </c>
      <c r="AB616" s="18" t="s">
        <v>1140</v>
      </c>
      <c r="AC616" s="68">
        <v>272.0</v>
      </c>
      <c r="AD616" s="69">
        <v>1.0</v>
      </c>
      <c r="AE616" s="69">
        <v>880.0</v>
      </c>
      <c r="AF616" s="70" t="s">
        <v>1998</v>
      </c>
      <c r="AG616" s="69">
        <v>478.0</v>
      </c>
      <c r="AH616" s="69">
        <v>108.0</v>
      </c>
      <c r="AI616" s="69">
        <v>12.0</v>
      </c>
      <c r="AJ616" s="29">
        <f t="shared" si="20"/>
        <v>114</v>
      </c>
      <c r="AK616" s="76">
        <f t="shared" si="21"/>
        <v>0.2384937238</v>
      </c>
      <c r="AL616" s="29">
        <f t="shared" si="22"/>
        <v>114</v>
      </c>
      <c r="AM616" s="71">
        <f t="shared" si="23"/>
        <v>0.2385</v>
      </c>
      <c r="AN616" s="71">
        <f t="shared" si="24"/>
        <v>0.2981</v>
      </c>
      <c r="AO616" s="72">
        <f t="shared" si="25"/>
        <v>20.39</v>
      </c>
      <c r="AP616" s="73">
        <f t="shared" si="26"/>
        <v>116793.92</v>
      </c>
      <c r="AQ616" s="3">
        <f t="shared" si="27"/>
        <v>244.3387448</v>
      </c>
      <c r="AR616" s="18"/>
      <c r="AS616" s="18"/>
    </row>
    <row r="617" ht="14.25" customHeight="1">
      <c r="A617" s="68">
        <v>272.0</v>
      </c>
      <c r="B617" s="69">
        <v>1.0</v>
      </c>
      <c r="C617" s="18" t="s">
        <v>1140</v>
      </c>
      <c r="D617" s="68">
        <v>272.0</v>
      </c>
      <c r="E617" s="69">
        <v>1.0</v>
      </c>
      <c r="F617" s="69">
        <v>881.0</v>
      </c>
      <c r="G617" s="70" t="s">
        <v>1999</v>
      </c>
      <c r="H617" s="69">
        <v>540.0</v>
      </c>
      <c r="I617" s="69">
        <v>109.0</v>
      </c>
      <c r="J617" s="69">
        <v>19.0</v>
      </c>
      <c r="K617" s="29">
        <f t="shared" si="13"/>
        <v>118.5</v>
      </c>
      <c r="L617" s="71">
        <f t="shared" si="14"/>
        <v>0.2194</v>
      </c>
      <c r="M617" s="71">
        <f t="shared" si="15"/>
        <v>0.2743</v>
      </c>
      <c r="N617" s="72">
        <f t="shared" si="16"/>
        <v>19.5</v>
      </c>
      <c r="O617" s="8">
        <f t="shared" si="17"/>
        <v>111696</v>
      </c>
      <c r="P617" s="73"/>
      <c r="Q617" s="22">
        <v>4271.0</v>
      </c>
      <c r="R617" s="49">
        <v>7.0</v>
      </c>
      <c r="S617" s="18"/>
      <c r="T617" s="48" t="s">
        <v>573</v>
      </c>
      <c r="U617" s="3">
        <f t="shared" ref="U617:W617" si="630">SUMIF($A$13:$A$2340,$Q617,H$13:H$2340)</f>
        <v>104</v>
      </c>
      <c r="V617" s="3">
        <f t="shared" si="630"/>
        <v>35</v>
      </c>
      <c r="W617" s="3">
        <f t="shared" si="630"/>
        <v>18</v>
      </c>
      <c r="X617" s="3">
        <f t="shared" si="19"/>
        <v>79962.88</v>
      </c>
      <c r="Y617" s="18"/>
      <c r="Z617" s="68">
        <v>272.0</v>
      </c>
      <c r="AA617" s="69">
        <v>1.0</v>
      </c>
      <c r="AB617" s="18" t="s">
        <v>1140</v>
      </c>
      <c r="AC617" s="68">
        <v>272.0</v>
      </c>
      <c r="AD617" s="69">
        <v>1.0</v>
      </c>
      <c r="AE617" s="69">
        <v>881.0</v>
      </c>
      <c r="AF617" s="70" t="s">
        <v>1999</v>
      </c>
      <c r="AG617" s="69">
        <v>540.0</v>
      </c>
      <c r="AH617" s="69">
        <v>109.0</v>
      </c>
      <c r="AI617" s="69">
        <v>19.0</v>
      </c>
      <c r="AJ617" s="29">
        <f t="shared" si="20"/>
        <v>118.5</v>
      </c>
      <c r="AK617" s="76">
        <f t="shared" si="21"/>
        <v>0.2194444444</v>
      </c>
      <c r="AL617" s="29">
        <f t="shared" si="22"/>
        <v>118.5</v>
      </c>
      <c r="AM617" s="71">
        <f t="shared" si="23"/>
        <v>0.2194</v>
      </c>
      <c r="AN617" s="71">
        <f t="shared" si="24"/>
        <v>0.2743</v>
      </c>
      <c r="AO617" s="72">
        <f t="shared" si="25"/>
        <v>19.5</v>
      </c>
      <c r="AP617" s="73">
        <f t="shared" si="26"/>
        <v>111696</v>
      </c>
      <c r="AQ617" s="3">
        <f t="shared" si="27"/>
        <v>206.8444444</v>
      </c>
      <c r="AR617" s="18"/>
      <c r="AS617" s="18"/>
    </row>
    <row r="618" ht="14.25" customHeight="1">
      <c r="A618" s="68">
        <v>272.0</v>
      </c>
      <c r="B618" s="69">
        <v>1.0</v>
      </c>
      <c r="C618" s="18" t="s">
        <v>1140</v>
      </c>
      <c r="D618" s="68">
        <v>272.0</v>
      </c>
      <c r="E618" s="69">
        <v>1.0</v>
      </c>
      <c r="F618" s="69">
        <v>882.0</v>
      </c>
      <c r="G618" s="70" t="s">
        <v>2000</v>
      </c>
      <c r="H618" s="69">
        <v>382.0</v>
      </c>
      <c r="I618" s="69">
        <v>76.0</v>
      </c>
      <c r="J618" s="69">
        <v>15.0</v>
      </c>
      <c r="K618" s="29">
        <f t="shared" si="13"/>
        <v>83.5</v>
      </c>
      <c r="L618" s="71">
        <f t="shared" si="14"/>
        <v>0.2186</v>
      </c>
      <c r="M618" s="71">
        <f t="shared" si="15"/>
        <v>0.2733</v>
      </c>
      <c r="N618" s="72">
        <f t="shared" si="16"/>
        <v>13.69</v>
      </c>
      <c r="O618" s="8">
        <f t="shared" si="17"/>
        <v>78416.32</v>
      </c>
      <c r="P618" s="73"/>
      <c r="Q618" s="75">
        <v>4273.0</v>
      </c>
      <c r="R618" s="49">
        <v>7.0</v>
      </c>
      <c r="S618" s="18"/>
      <c r="T618" s="48" t="s">
        <v>574</v>
      </c>
      <c r="U618" s="3">
        <f t="shared" ref="U618:W618" si="631">SUMIF($A$13:$A$2340,$Q618,H$13:H$2340)</f>
        <v>110</v>
      </c>
      <c r="V618" s="3">
        <f t="shared" si="631"/>
        <v>11</v>
      </c>
      <c r="W618" s="3">
        <f t="shared" si="631"/>
        <v>3</v>
      </c>
      <c r="X618" s="3">
        <f t="shared" si="19"/>
        <v>6128.96</v>
      </c>
      <c r="Y618" s="18"/>
      <c r="Z618" s="68">
        <v>272.0</v>
      </c>
      <c r="AA618" s="69">
        <v>1.0</v>
      </c>
      <c r="AB618" s="18" t="s">
        <v>1140</v>
      </c>
      <c r="AC618" s="68">
        <v>272.0</v>
      </c>
      <c r="AD618" s="69">
        <v>1.0</v>
      </c>
      <c r="AE618" s="69">
        <v>882.0</v>
      </c>
      <c r="AF618" s="70" t="s">
        <v>2000</v>
      </c>
      <c r="AG618" s="69">
        <v>382.0</v>
      </c>
      <c r="AH618" s="69">
        <v>76.0</v>
      </c>
      <c r="AI618" s="69">
        <v>15.0</v>
      </c>
      <c r="AJ618" s="29">
        <f t="shared" si="20"/>
        <v>83.5</v>
      </c>
      <c r="AK618" s="76">
        <f t="shared" si="21"/>
        <v>0.2185863874</v>
      </c>
      <c r="AL618" s="29">
        <f t="shared" si="22"/>
        <v>83.5</v>
      </c>
      <c r="AM618" s="71">
        <f t="shared" si="23"/>
        <v>0.2186</v>
      </c>
      <c r="AN618" s="71">
        <f t="shared" si="24"/>
        <v>0.2733</v>
      </c>
      <c r="AO618" s="72">
        <f t="shared" si="25"/>
        <v>13.69</v>
      </c>
      <c r="AP618" s="73">
        <f t="shared" si="26"/>
        <v>78416.32</v>
      </c>
      <c r="AQ618" s="3">
        <f t="shared" si="27"/>
        <v>205.2783246</v>
      </c>
      <c r="AR618" s="18"/>
      <c r="AS618" s="18"/>
    </row>
    <row r="619" ht="14.25" customHeight="1">
      <c r="A619" s="68">
        <v>272.0</v>
      </c>
      <c r="B619" s="69">
        <v>1.0</v>
      </c>
      <c r="C619" s="18" t="s">
        <v>1140</v>
      </c>
      <c r="D619" s="68">
        <v>272.0</v>
      </c>
      <c r="E619" s="69">
        <v>1.0</v>
      </c>
      <c r="F619" s="69">
        <v>883.0</v>
      </c>
      <c r="G619" s="70" t="s">
        <v>2001</v>
      </c>
      <c r="H619" s="69">
        <v>542.0</v>
      </c>
      <c r="I619" s="69">
        <v>171.0</v>
      </c>
      <c r="J619" s="69">
        <v>10.0</v>
      </c>
      <c r="K619" s="29">
        <f t="shared" si="13"/>
        <v>176</v>
      </c>
      <c r="L619" s="71">
        <f t="shared" si="14"/>
        <v>0.3247</v>
      </c>
      <c r="M619" s="71">
        <f t="shared" si="15"/>
        <v>0.4059</v>
      </c>
      <c r="N619" s="72">
        <f t="shared" si="16"/>
        <v>42.86</v>
      </c>
      <c r="O619" s="8">
        <f t="shared" si="17"/>
        <v>245502.08</v>
      </c>
      <c r="P619" s="73"/>
      <c r="Q619" s="22">
        <v>4274.0</v>
      </c>
      <c r="R619" s="49">
        <v>7.0</v>
      </c>
      <c r="S619" s="18"/>
      <c r="T619" s="48" t="s">
        <v>2002</v>
      </c>
      <c r="U619" s="3">
        <f t="shared" ref="U619:W619" si="632">SUMIF($A$13:$A$2340,$Q619,H$13:H$2340)</f>
        <v>0</v>
      </c>
      <c r="V619" s="3">
        <f t="shared" si="632"/>
        <v>0</v>
      </c>
      <c r="W619" s="3">
        <f t="shared" si="632"/>
        <v>0</v>
      </c>
      <c r="X619" s="3">
        <f t="shared" si="19"/>
        <v>0</v>
      </c>
      <c r="Y619" s="18"/>
      <c r="Z619" s="68">
        <v>272.0</v>
      </c>
      <c r="AA619" s="69">
        <v>1.0</v>
      </c>
      <c r="AB619" s="18" t="s">
        <v>1140</v>
      </c>
      <c r="AC619" s="68">
        <v>272.0</v>
      </c>
      <c r="AD619" s="69">
        <v>1.0</v>
      </c>
      <c r="AE619" s="69">
        <v>883.0</v>
      </c>
      <c r="AF619" s="70" t="s">
        <v>2001</v>
      </c>
      <c r="AG619" s="69">
        <v>542.0</v>
      </c>
      <c r="AH619" s="69">
        <v>171.0</v>
      </c>
      <c r="AI619" s="69">
        <v>10.0</v>
      </c>
      <c r="AJ619" s="29">
        <f t="shared" si="20"/>
        <v>176</v>
      </c>
      <c r="AK619" s="76">
        <f t="shared" si="21"/>
        <v>0.3247232472</v>
      </c>
      <c r="AL619" s="29">
        <f t="shared" si="22"/>
        <v>176</v>
      </c>
      <c r="AM619" s="71">
        <f t="shared" si="23"/>
        <v>0.3247</v>
      </c>
      <c r="AN619" s="71">
        <f t="shared" si="24"/>
        <v>0.4059</v>
      </c>
      <c r="AO619" s="72">
        <f t="shared" si="25"/>
        <v>42.86</v>
      </c>
      <c r="AP619" s="73">
        <f t="shared" si="26"/>
        <v>245502.08</v>
      </c>
      <c r="AQ619" s="3">
        <f t="shared" si="27"/>
        <v>452.9558672</v>
      </c>
      <c r="AR619" s="18"/>
      <c r="AS619" s="18"/>
    </row>
    <row r="620" ht="14.25" customHeight="1">
      <c r="A620" s="68">
        <v>272.0</v>
      </c>
      <c r="B620" s="69">
        <v>1.0</v>
      </c>
      <c r="C620" s="18" t="s">
        <v>1140</v>
      </c>
      <c r="D620" s="68">
        <v>272.0</v>
      </c>
      <c r="E620" s="69">
        <v>1.0</v>
      </c>
      <c r="F620" s="69">
        <v>884.0</v>
      </c>
      <c r="G620" s="70" t="s">
        <v>2003</v>
      </c>
      <c r="H620" s="69">
        <v>123.0</v>
      </c>
      <c r="I620" s="69">
        <v>15.0</v>
      </c>
      <c r="J620" s="69">
        <v>0.0</v>
      </c>
      <c r="K620" s="29">
        <f t="shared" si="13"/>
        <v>15</v>
      </c>
      <c r="L620" s="71">
        <f t="shared" si="14"/>
        <v>0.122</v>
      </c>
      <c r="M620" s="71">
        <f t="shared" si="15"/>
        <v>0.1525</v>
      </c>
      <c r="N620" s="72">
        <f t="shared" si="16"/>
        <v>1.37</v>
      </c>
      <c r="O620" s="8">
        <f t="shared" si="17"/>
        <v>7847.36</v>
      </c>
      <c r="P620" s="73"/>
      <c r="Q620" s="22">
        <v>4275.0</v>
      </c>
      <c r="R620" s="49">
        <v>7.0</v>
      </c>
      <c r="S620" s="18"/>
      <c r="T620" s="48" t="s">
        <v>575</v>
      </c>
      <c r="U620" s="3">
        <f t="shared" ref="U620:W620" si="633">SUMIF($A$13:$A$2340,$Q620,H$13:H$2340)</f>
        <v>206</v>
      </c>
      <c r="V620" s="3">
        <f t="shared" si="633"/>
        <v>28</v>
      </c>
      <c r="W620" s="3">
        <f t="shared" si="633"/>
        <v>5</v>
      </c>
      <c r="X620" s="3">
        <f t="shared" si="19"/>
        <v>19417.92</v>
      </c>
      <c r="Y620" s="18"/>
      <c r="Z620" s="68">
        <v>272.0</v>
      </c>
      <c r="AA620" s="69">
        <v>1.0</v>
      </c>
      <c r="AB620" s="18" t="s">
        <v>1140</v>
      </c>
      <c r="AC620" s="68">
        <v>272.0</v>
      </c>
      <c r="AD620" s="69">
        <v>1.0</v>
      </c>
      <c r="AE620" s="69">
        <v>884.0</v>
      </c>
      <c r="AF620" s="70" t="s">
        <v>2003</v>
      </c>
      <c r="AG620" s="69">
        <v>123.0</v>
      </c>
      <c r="AH620" s="69">
        <v>15.0</v>
      </c>
      <c r="AI620" s="69">
        <v>0.0</v>
      </c>
      <c r="AJ620" s="29">
        <f t="shared" si="20"/>
        <v>15</v>
      </c>
      <c r="AK620" s="76">
        <f t="shared" si="21"/>
        <v>0.1219512195</v>
      </c>
      <c r="AL620" s="29">
        <f t="shared" si="22"/>
        <v>15</v>
      </c>
      <c r="AM620" s="71">
        <f t="shared" si="23"/>
        <v>0.122</v>
      </c>
      <c r="AN620" s="71">
        <f t="shared" si="24"/>
        <v>0.1525</v>
      </c>
      <c r="AO620" s="72">
        <f t="shared" si="25"/>
        <v>1.37</v>
      </c>
      <c r="AP620" s="73">
        <f t="shared" si="26"/>
        <v>7847.36</v>
      </c>
      <c r="AQ620" s="3">
        <f t="shared" si="27"/>
        <v>63.7996748</v>
      </c>
      <c r="AR620" s="18"/>
      <c r="AS620" s="18"/>
    </row>
    <row r="621" ht="14.25" customHeight="1">
      <c r="A621" s="68">
        <v>272.0</v>
      </c>
      <c r="B621" s="69">
        <v>1.0</v>
      </c>
      <c r="C621" s="18" t="s">
        <v>1140</v>
      </c>
      <c r="D621" s="68">
        <v>272.0</v>
      </c>
      <c r="E621" s="69">
        <v>1.0</v>
      </c>
      <c r="F621" s="69">
        <v>886.0</v>
      </c>
      <c r="G621" s="70" t="s">
        <v>2004</v>
      </c>
      <c r="H621" s="69">
        <v>801.0</v>
      </c>
      <c r="I621" s="69">
        <v>27.0</v>
      </c>
      <c r="J621" s="69">
        <v>8.0</v>
      </c>
      <c r="K621" s="29">
        <f t="shared" si="13"/>
        <v>31</v>
      </c>
      <c r="L621" s="71">
        <f t="shared" si="14"/>
        <v>0.0387</v>
      </c>
      <c r="M621" s="71">
        <f t="shared" si="15"/>
        <v>0.0484</v>
      </c>
      <c r="N621" s="72">
        <f t="shared" si="16"/>
        <v>0.9</v>
      </c>
      <c r="O621" s="8">
        <f t="shared" si="17"/>
        <v>5155.2</v>
      </c>
      <c r="P621" s="73"/>
      <c r="Q621" s="22">
        <v>4276.0</v>
      </c>
      <c r="R621" s="49">
        <v>7.0</v>
      </c>
      <c r="S621" s="18"/>
      <c r="T621" s="49" t="s">
        <v>576</v>
      </c>
      <c r="U621" s="3">
        <f t="shared" ref="U621:W621" si="634">SUMIF($A$13:$A$2340,$Q621,H$13:H$2340)</f>
        <v>26</v>
      </c>
      <c r="V621" s="3">
        <f t="shared" si="634"/>
        <v>3</v>
      </c>
      <c r="W621" s="3">
        <f t="shared" si="634"/>
        <v>0</v>
      </c>
      <c r="X621" s="3">
        <f t="shared" si="19"/>
        <v>1489.28</v>
      </c>
      <c r="Y621" s="18"/>
      <c r="Z621" s="68">
        <v>272.0</v>
      </c>
      <c r="AA621" s="69">
        <v>1.0</v>
      </c>
      <c r="AB621" s="18" t="s">
        <v>1140</v>
      </c>
      <c r="AC621" s="68">
        <v>272.0</v>
      </c>
      <c r="AD621" s="69">
        <v>1.0</v>
      </c>
      <c r="AE621" s="69">
        <v>886.0</v>
      </c>
      <c r="AF621" s="70" t="s">
        <v>2004</v>
      </c>
      <c r="AG621" s="69">
        <v>801.0</v>
      </c>
      <c r="AH621" s="69">
        <v>27.0</v>
      </c>
      <c r="AI621" s="69">
        <v>8.0</v>
      </c>
      <c r="AJ621" s="29">
        <f t="shared" si="20"/>
        <v>31</v>
      </c>
      <c r="AK621" s="76">
        <f t="shared" si="21"/>
        <v>0.03870162297</v>
      </c>
      <c r="AL621" s="29">
        <f t="shared" si="22"/>
        <v>31</v>
      </c>
      <c r="AM621" s="71">
        <f t="shared" si="23"/>
        <v>0.0387</v>
      </c>
      <c r="AN621" s="71">
        <f t="shared" si="24"/>
        <v>0.0484</v>
      </c>
      <c r="AO621" s="72">
        <f t="shared" si="25"/>
        <v>0.9</v>
      </c>
      <c r="AP621" s="73">
        <f t="shared" si="26"/>
        <v>5155.2</v>
      </c>
      <c r="AQ621" s="3">
        <f t="shared" si="27"/>
        <v>6.435955056</v>
      </c>
      <c r="AR621" s="18"/>
      <c r="AS621" s="18"/>
    </row>
    <row r="622" ht="14.25" customHeight="1">
      <c r="A622" s="68">
        <v>272.0</v>
      </c>
      <c r="B622" s="69">
        <v>1.0</v>
      </c>
      <c r="C622" s="18" t="s">
        <v>1140</v>
      </c>
      <c r="D622" s="68">
        <v>272.0</v>
      </c>
      <c r="E622" s="69">
        <v>1.0</v>
      </c>
      <c r="F622" s="69">
        <v>887.0</v>
      </c>
      <c r="G622" s="70" t="s">
        <v>2005</v>
      </c>
      <c r="H622" s="69">
        <v>439.0</v>
      </c>
      <c r="I622" s="69">
        <v>81.0</v>
      </c>
      <c r="J622" s="69">
        <v>16.0</v>
      </c>
      <c r="K622" s="29">
        <f t="shared" si="13"/>
        <v>89</v>
      </c>
      <c r="L622" s="71">
        <f t="shared" si="14"/>
        <v>0.2027</v>
      </c>
      <c r="M622" s="71">
        <f t="shared" si="15"/>
        <v>0.2534</v>
      </c>
      <c r="N622" s="72">
        <f t="shared" si="16"/>
        <v>13.53</v>
      </c>
      <c r="O622" s="8">
        <f t="shared" si="17"/>
        <v>77499.84</v>
      </c>
      <c r="P622" s="73"/>
      <c r="Q622" s="22">
        <v>4277.0</v>
      </c>
      <c r="R622" s="49">
        <v>7.0</v>
      </c>
      <c r="S622" s="18"/>
      <c r="T622" s="49" t="s">
        <v>577</v>
      </c>
      <c r="U622" s="3">
        <f t="shared" ref="U622:W622" si="635">SUMIF($A$13:$A$2340,$Q622,H$13:H$2340)</f>
        <v>24</v>
      </c>
      <c r="V622" s="3">
        <f t="shared" si="635"/>
        <v>22</v>
      </c>
      <c r="W622" s="3">
        <f t="shared" si="635"/>
        <v>1</v>
      </c>
      <c r="X622" s="3">
        <f t="shared" si="19"/>
        <v>77328</v>
      </c>
      <c r="Y622" s="18"/>
      <c r="Z622" s="68">
        <v>272.0</v>
      </c>
      <c r="AA622" s="69">
        <v>1.0</v>
      </c>
      <c r="AB622" s="18" t="s">
        <v>1140</v>
      </c>
      <c r="AC622" s="68">
        <v>272.0</v>
      </c>
      <c r="AD622" s="69">
        <v>1.0</v>
      </c>
      <c r="AE622" s="69">
        <v>887.0</v>
      </c>
      <c r="AF622" s="70" t="s">
        <v>2005</v>
      </c>
      <c r="AG622" s="69">
        <v>439.0</v>
      </c>
      <c r="AH622" s="69">
        <v>81.0</v>
      </c>
      <c r="AI622" s="69">
        <v>16.0</v>
      </c>
      <c r="AJ622" s="29">
        <f t="shared" si="20"/>
        <v>89</v>
      </c>
      <c r="AK622" s="76">
        <f t="shared" si="21"/>
        <v>0.2027334852</v>
      </c>
      <c r="AL622" s="29">
        <f t="shared" si="22"/>
        <v>89</v>
      </c>
      <c r="AM622" s="71">
        <f t="shared" si="23"/>
        <v>0.2027</v>
      </c>
      <c r="AN622" s="71">
        <f t="shared" si="24"/>
        <v>0.2534</v>
      </c>
      <c r="AO622" s="72">
        <f t="shared" si="25"/>
        <v>13.53</v>
      </c>
      <c r="AP622" s="73">
        <f t="shared" si="26"/>
        <v>77499.84</v>
      </c>
      <c r="AQ622" s="3">
        <f t="shared" si="27"/>
        <v>176.537221</v>
      </c>
      <c r="AR622" s="18"/>
      <c r="AS622" s="18"/>
    </row>
    <row r="623" ht="14.25" customHeight="1">
      <c r="A623" s="68">
        <v>272.0</v>
      </c>
      <c r="B623" s="69">
        <v>1.0</v>
      </c>
      <c r="C623" s="18" t="s">
        <v>1140</v>
      </c>
      <c r="D623" s="68">
        <v>272.0</v>
      </c>
      <c r="E623" s="69">
        <v>1.0</v>
      </c>
      <c r="F623" s="69">
        <v>889.0</v>
      </c>
      <c r="G623" s="70" t="s">
        <v>2006</v>
      </c>
      <c r="H623" s="69">
        <v>48.0</v>
      </c>
      <c r="I623" s="69">
        <v>9.0</v>
      </c>
      <c r="J623" s="69">
        <v>1.0</v>
      </c>
      <c r="K623" s="29">
        <f t="shared" si="13"/>
        <v>9.5</v>
      </c>
      <c r="L623" s="71">
        <f t="shared" si="14"/>
        <v>0.1979</v>
      </c>
      <c r="M623" s="71">
        <f t="shared" si="15"/>
        <v>0.2474</v>
      </c>
      <c r="N623" s="72">
        <f t="shared" si="16"/>
        <v>1.41</v>
      </c>
      <c r="O623" s="8">
        <f t="shared" si="17"/>
        <v>8076.48</v>
      </c>
      <c r="P623" s="73"/>
      <c r="Q623" s="22">
        <v>4282.0</v>
      </c>
      <c r="R623" s="49">
        <v>7.0</v>
      </c>
      <c r="S623" s="18"/>
      <c r="T623" s="49" t="s">
        <v>578</v>
      </c>
      <c r="U623" s="3">
        <f t="shared" ref="U623:W623" si="636">SUMIF($A$13:$A$2340,$Q623,H$13:H$2340)</f>
        <v>44</v>
      </c>
      <c r="V623" s="3">
        <f t="shared" si="636"/>
        <v>24</v>
      </c>
      <c r="W623" s="3">
        <f t="shared" si="636"/>
        <v>11</v>
      </c>
      <c r="X623" s="3">
        <f t="shared" si="19"/>
        <v>84946.24</v>
      </c>
      <c r="Y623" s="18"/>
      <c r="Z623" s="68">
        <v>272.0</v>
      </c>
      <c r="AA623" s="69">
        <v>1.0</v>
      </c>
      <c r="AB623" s="18" t="s">
        <v>1140</v>
      </c>
      <c r="AC623" s="68">
        <v>272.0</v>
      </c>
      <c r="AD623" s="69">
        <v>1.0</v>
      </c>
      <c r="AE623" s="69">
        <v>889.0</v>
      </c>
      <c r="AF623" s="70" t="s">
        <v>2006</v>
      </c>
      <c r="AG623" s="69">
        <v>48.0</v>
      </c>
      <c r="AH623" s="69">
        <v>9.0</v>
      </c>
      <c r="AI623" s="69">
        <v>1.0</v>
      </c>
      <c r="AJ623" s="29">
        <f t="shared" si="20"/>
        <v>9.5</v>
      </c>
      <c r="AK623" s="76">
        <f t="shared" si="21"/>
        <v>0.1979166667</v>
      </c>
      <c r="AL623" s="29">
        <f t="shared" si="22"/>
        <v>9.5</v>
      </c>
      <c r="AM623" s="71">
        <f t="shared" si="23"/>
        <v>0.1979</v>
      </c>
      <c r="AN623" s="71">
        <f t="shared" si="24"/>
        <v>0.2474</v>
      </c>
      <c r="AO623" s="72">
        <f t="shared" si="25"/>
        <v>1.41</v>
      </c>
      <c r="AP623" s="73">
        <f t="shared" si="26"/>
        <v>8076.48</v>
      </c>
      <c r="AQ623" s="3">
        <f t="shared" si="27"/>
        <v>168.26</v>
      </c>
      <c r="AR623" s="18"/>
      <c r="AS623" s="18"/>
    </row>
    <row r="624" ht="14.25" customHeight="1">
      <c r="A624" s="68">
        <v>273.0</v>
      </c>
      <c r="B624" s="69">
        <v>1.0</v>
      </c>
      <c r="C624" s="18" t="s">
        <v>1142</v>
      </c>
      <c r="D624" s="68">
        <v>273.0</v>
      </c>
      <c r="E624" s="69">
        <v>1.0</v>
      </c>
      <c r="F624" s="69">
        <v>19.0</v>
      </c>
      <c r="G624" s="70" t="s">
        <v>2007</v>
      </c>
      <c r="H624" s="69">
        <v>968.0</v>
      </c>
      <c r="I624" s="69">
        <v>89.0</v>
      </c>
      <c r="J624" s="69">
        <v>17.0</v>
      </c>
      <c r="K624" s="29">
        <f t="shared" si="13"/>
        <v>97.5</v>
      </c>
      <c r="L624" s="71">
        <f t="shared" si="14"/>
        <v>0.1007</v>
      </c>
      <c r="M624" s="71">
        <f t="shared" si="15"/>
        <v>0.1259</v>
      </c>
      <c r="N624" s="72">
        <f t="shared" si="16"/>
        <v>7.37</v>
      </c>
      <c r="O624" s="8">
        <f t="shared" si="17"/>
        <v>42215.36</v>
      </c>
      <c r="P624" s="73"/>
      <c r="Q624" s="22">
        <v>4998.0</v>
      </c>
      <c r="R624" s="49">
        <v>7.0</v>
      </c>
      <c r="S624" s="18"/>
      <c r="T624" s="49" t="s">
        <v>1507</v>
      </c>
      <c r="U624" s="3">
        <f t="shared" ref="U624:W624" si="637">SUMIF($A$13:$A$2340,$Q624,H$13:H$2340)</f>
        <v>0</v>
      </c>
      <c r="V624" s="3">
        <f t="shared" si="637"/>
        <v>0</v>
      </c>
      <c r="W624" s="3">
        <f t="shared" si="637"/>
        <v>0</v>
      </c>
      <c r="X624" s="3">
        <f t="shared" si="19"/>
        <v>0</v>
      </c>
      <c r="Y624" s="18"/>
      <c r="Z624" s="68">
        <v>273.0</v>
      </c>
      <c r="AA624" s="69">
        <v>1.0</v>
      </c>
      <c r="AB624" s="18" t="s">
        <v>1142</v>
      </c>
      <c r="AC624" s="68">
        <v>273.0</v>
      </c>
      <c r="AD624" s="69">
        <v>1.0</v>
      </c>
      <c r="AE624" s="69">
        <v>19.0</v>
      </c>
      <c r="AF624" s="70" t="s">
        <v>2007</v>
      </c>
      <c r="AG624" s="69">
        <v>968.0</v>
      </c>
      <c r="AH624" s="69">
        <v>89.0</v>
      </c>
      <c r="AI624" s="69">
        <v>17.0</v>
      </c>
      <c r="AJ624" s="29">
        <f t="shared" si="20"/>
        <v>97.5</v>
      </c>
      <c r="AK624" s="76">
        <f t="shared" si="21"/>
        <v>0.1007231405</v>
      </c>
      <c r="AL624" s="29">
        <f t="shared" si="22"/>
        <v>97.5</v>
      </c>
      <c r="AM624" s="71">
        <f t="shared" si="23"/>
        <v>0.1007</v>
      </c>
      <c r="AN624" s="71">
        <f t="shared" si="24"/>
        <v>0.1259</v>
      </c>
      <c r="AO624" s="72">
        <f t="shared" si="25"/>
        <v>7.37</v>
      </c>
      <c r="AP624" s="73">
        <f t="shared" si="26"/>
        <v>42215.36</v>
      </c>
      <c r="AQ624" s="3">
        <f t="shared" si="27"/>
        <v>43.61090909</v>
      </c>
      <c r="AR624" s="18"/>
      <c r="AS624" s="18"/>
    </row>
    <row r="625" ht="14.25" customHeight="1">
      <c r="A625" s="68">
        <v>273.0</v>
      </c>
      <c r="B625" s="69">
        <v>1.0</v>
      </c>
      <c r="C625" s="18" t="s">
        <v>1142</v>
      </c>
      <c r="D625" s="68">
        <v>273.0</v>
      </c>
      <c r="E625" s="69">
        <v>1.0</v>
      </c>
      <c r="F625" s="69">
        <v>20.0</v>
      </c>
      <c r="G625" s="70" t="s">
        <v>1973</v>
      </c>
      <c r="H625" s="69">
        <v>1010.0</v>
      </c>
      <c r="I625" s="69">
        <v>61.0</v>
      </c>
      <c r="J625" s="69">
        <v>10.0</v>
      </c>
      <c r="K625" s="29">
        <f t="shared" si="13"/>
        <v>66</v>
      </c>
      <c r="L625" s="71">
        <f t="shared" si="14"/>
        <v>0.0653</v>
      </c>
      <c r="M625" s="71">
        <f t="shared" si="15"/>
        <v>0.0816</v>
      </c>
      <c r="N625" s="72">
        <f t="shared" si="16"/>
        <v>3.23</v>
      </c>
      <c r="O625" s="8">
        <f t="shared" si="17"/>
        <v>18501.44</v>
      </c>
      <c r="P625" s="73"/>
      <c r="Q625" s="22">
        <v>4999.0</v>
      </c>
      <c r="R625" s="49">
        <v>7.0</v>
      </c>
      <c r="S625" s="18"/>
      <c r="T625" s="49" t="s">
        <v>2008</v>
      </c>
      <c r="U625" s="3">
        <f t="shared" ref="U625:W625" si="638">SUMIF($A$13:$A$2340,$Q625,H$13:H$2340)</f>
        <v>0</v>
      </c>
      <c r="V625" s="3">
        <f t="shared" si="638"/>
        <v>0</v>
      </c>
      <c r="W625" s="3">
        <f t="shared" si="638"/>
        <v>0</v>
      </c>
      <c r="X625" s="3">
        <f t="shared" si="19"/>
        <v>0</v>
      </c>
      <c r="Y625" s="18"/>
      <c r="Z625" s="68">
        <v>273.0</v>
      </c>
      <c r="AA625" s="69">
        <v>1.0</v>
      </c>
      <c r="AB625" s="18" t="s">
        <v>1142</v>
      </c>
      <c r="AC625" s="68">
        <v>273.0</v>
      </c>
      <c r="AD625" s="69">
        <v>1.0</v>
      </c>
      <c r="AE625" s="69">
        <v>20.0</v>
      </c>
      <c r="AF625" s="70" t="s">
        <v>1973</v>
      </c>
      <c r="AG625" s="69">
        <v>1010.0</v>
      </c>
      <c r="AH625" s="69">
        <v>61.0</v>
      </c>
      <c r="AI625" s="69">
        <v>10.0</v>
      </c>
      <c r="AJ625" s="29">
        <f t="shared" si="20"/>
        <v>66</v>
      </c>
      <c r="AK625" s="76">
        <f t="shared" si="21"/>
        <v>0.06534653465</v>
      </c>
      <c r="AL625" s="29">
        <f t="shared" si="22"/>
        <v>66</v>
      </c>
      <c r="AM625" s="71">
        <f t="shared" si="23"/>
        <v>0.0653</v>
      </c>
      <c r="AN625" s="71">
        <f t="shared" si="24"/>
        <v>0.0816</v>
      </c>
      <c r="AO625" s="72">
        <f t="shared" si="25"/>
        <v>3.23</v>
      </c>
      <c r="AP625" s="73">
        <f t="shared" si="26"/>
        <v>18501.44</v>
      </c>
      <c r="AQ625" s="3">
        <f t="shared" si="27"/>
        <v>18.31825743</v>
      </c>
      <c r="AR625" s="18"/>
      <c r="AS625" s="18"/>
    </row>
    <row r="626" ht="14.25" customHeight="1">
      <c r="A626" s="68">
        <v>273.0</v>
      </c>
      <c r="B626" s="69">
        <v>1.0</v>
      </c>
      <c r="C626" s="18" t="s">
        <v>1142</v>
      </c>
      <c r="D626" s="68">
        <v>273.0</v>
      </c>
      <c r="E626" s="69">
        <v>1.0</v>
      </c>
      <c r="F626" s="69">
        <v>21.0</v>
      </c>
      <c r="G626" s="70" t="s">
        <v>2009</v>
      </c>
      <c r="H626" s="69">
        <v>2683.0</v>
      </c>
      <c r="I626" s="69">
        <v>203.0</v>
      </c>
      <c r="J626" s="69">
        <v>36.0</v>
      </c>
      <c r="K626" s="29">
        <f t="shared" si="13"/>
        <v>221</v>
      </c>
      <c r="L626" s="71">
        <f t="shared" si="14"/>
        <v>0.0824</v>
      </c>
      <c r="M626" s="71">
        <f t="shared" si="15"/>
        <v>0.103</v>
      </c>
      <c r="N626" s="72">
        <f t="shared" si="16"/>
        <v>13.66</v>
      </c>
      <c r="O626" s="8">
        <f t="shared" si="17"/>
        <v>78244.48</v>
      </c>
      <c r="P626" s="73"/>
      <c r="Q626" s="22">
        <v>6000.0</v>
      </c>
      <c r="R626" s="49">
        <v>50.0</v>
      </c>
      <c r="S626" s="18"/>
      <c r="T626" s="49" t="s">
        <v>2010</v>
      </c>
      <c r="U626" s="3">
        <f t="shared" ref="U626:W626" si="639">SUMIF($A$13:$A$2340,$Q626,H$13:H$2340)</f>
        <v>0</v>
      </c>
      <c r="V626" s="3">
        <f t="shared" si="639"/>
        <v>0</v>
      </c>
      <c r="W626" s="3">
        <f t="shared" si="639"/>
        <v>0</v>
      </c>
      <c r="X626" s="3">
        <f t="shared" si="19"/>
        <v>0</v>
      </c>
      <c r="Y626" s="18"/>
      <c r="Z626" s="68">
        <v>273.0</v>
      </c>
      <c r="AA626" s="69">
        <v>1.0</v>
      </c>
      <c r="AB626" s="18" t="s">
        <v>1142</v>
      </c>
      <c r="AC626" s="68">
        <v>273.0</v>
      </c>
      <c r="AD626" s="69">
        <v>1.0</v>
      </c>
      <c r="AE626" s="69">
        <v>21.0</v>
      </c>
      <c r="AF626" s="70" t="s">
        <v>2009</v>
      </c>
      <c r="AG626" s="69">
        <v>2683.0</v>
      </c>
      <c r="AH626" s="69">
        <v>203.0</v>
      </c>
      <c r="AI626" s="69">
        <v>36.0</v>
      </c>
      <c r="AJ626" s="29">
        <f t="shared" si="20"/>
        <v>221</v>
      </c>
      <c r="AK626" s="76">
        <f t="shared" si="21"/>
        <v>0.08237048081</v>
      </c>
      <c r="AL626" s="29">
        <f t="shared" si="22"/>
        <v>221</v>
      </c>
      <c r="AM626" s="71">
        <f t="shared" si="23"/>
        <v>0.0824</v>
      </c>
      <c r="AN626" s="71">
        <f t="shared" si="24"/>
        <v>0.103</v>
      </c>
      <c r="AO626" s="72">
        <f t="shared" si="25"/>
        <v>13.66</v>
      </c>
      <c r="AP626" s="73">
        <f t="shared" si="26"/>
        <v>78244.48</v>
      </c>
      <c r="AQ626" s="3">
        <f t="shared" si="27"/>
        <v>29.16305628</v>
      </c>
      <c r="AR626" s="18"/>
      <c r="AS626" s="18"/>
    </row>
    <row r="627" ht="14.25" customHeight="1">
      <c r="A627" s="68">
        <v>273.0</v>
      </c>
      <c r="B627" s="69">
        <v>1.0</v>
      </c>
      <c r="C627" s="18" t="s">
        <v>1142</v>
      </c>
      <c r="D627" s="68">
        <v>273.0</v>
      </c>
      <c r="E627" s="69">
        <v>1.0</v>
      </c>
      <c r="F627" s="69">
        <v>515.0</v>
      </c>
      <c r="G627" s="70" t="s">
        <v>2011</v>
      </c>
      <c r="H627" s="69">
        <v>14.0</v>
      </c>
      <c r="I627" s="69">
        <v>0.0</v>
      </c>
      <c r="J627" s="69">
        <v>0.0</v>
      </c>
      <c r="K627" s="29">
        <f t="shared" si="13"/>
        <v>0</v>
      </c>
      <c r="L627" s="71">
        <f t="shared" si="14"/>
        <v>0</v>
      </c>
      <c r="M627" s="71">
        <f t="shared" si="15"/>
        <v>0</v>
      </c>
      <c r="N627" s="72">
        <f t="shared" si="16"/>
        <v>0</v>
      </c>
      <c r="O627" s="8">
        <f t="shared" si="17"/>
        <v>0</v>
      </c>
      <c r="P627" s="73"/>
      <c r="Q627" s="22">
        <v>6004.0</v>
      </c>
      <c r="R627" s="49">
        <v>50.0</v>
      </c>
      <c r="S627" s="18"/>
      <c r="T627" s="75" t="s">
        <v>579</v>
      </c>
      <c r="U627" s="3">
        <f t="shared" ref="U627:W627" si="640">SUMIF($A$13:$A$2340,$Q627,H$13:H$2340)</f>
        <v>191</v>
      </c>
      <c r="V627" s="3">
        <f t="shared" si="640"/>
        <v>94</v>
      </c>
      <c r="W627" s="3">
        <f t="shared" si="640"/>
        <v>21</v>
      </c>
      <c r="X627" s="3">
        <f t="shared" si="19"/>
        <v>264862.72</v>
      </c>
      <c r="Y627" s="18"/>
      <c r="Z627" s="68">
        <v>273.0</v>
      </c>
      <c r="AA627" s="69">
        <v>1.0</v>
      </c>
      <c r="AB627" s="18" t="s">
        <v>1142</v>
      </c>
      <c r="AC627" s="68">
        <v>273.0</v>
      </c>
      <c r="AD627" s="69">
        <v>1.0</v>
      </c>
      <c r="AE627" s="69">
        <v>515.0</v>
      </c>
      <c r="AF627" s="70" t="s">
        <v>2011</v>
      </c>
      <c r="AG627" s="69">
        <v>14.0</v>
      </c>
      <c r="AH627" s="69">
        <v>0.0</v>
      </c>
      <c r="AI627" s="69">
        <v>0.0</v>
      </c>
      <c r="AJ627" s="29">
        <f t="shared" si="20"/>
        <v>0</v>
      </c>
      <c r="AK627" s="76">
        <f t="shared" si="21"/>
        <v>0</v>
      </c>
      <c r="AL627" s="29">
        <f t="shared" si="22"/>
        <v>0</v>
      </c>
      <c r="AM627" s="71">
        <f t="shared" si="23"/>
        <v>0</v>
      </c>
      <c r="AN627" s="71">
        <f t="shared" si="24"/>
        <v>0</v>
      </c>
      <c r="AO627" s="72">
        <f t="shared" si="25"/>
        <v>0</v>
      </c>
      <c r="AP627" s="73">
        <f t="shared" si="26"/>
        <v>0</v>
      </c>
      <c r="AQ627" s="3">
        <f t="shared" si="27"/>
        <v>0</v>
      </c>
      <c r="AR627" s="18"/>
      <c r="AS627" s="18"/>
    </row>
    <row r="628" ht="14.25" customHeight="1">
      <c r="A628" s="68">
        <v>273.0</v>
      </c>
      <c r="B628" s="69">
        <v>1.0</v>
      </c>
      <c r="C628" s="18" t="s">
        <v>1142</v>
      </c>
      <c r="D628" s="68">
        <v>273.0</v>
      </c>
      <c r="E628" s="69">
        <v>1.0</v>
      </c>
      <c r="F628" s="69">
        <v>526.0</v>
      </c>
      <c r="G628" s="70" t="s">
        <v>2012</v>
      </c>
      <c r="H628" s="69">
        <v>698.0</v>
      </c>
      <c r="I628" s="69">
        <v>25.0</v>
      </c>
      <c r="J628" s="69">
        <v>13.0</v>
      </c>
      <c r="K628" s="29">
        <f t="shared" si="13"/>
        <v>31.5</v>
      </c>
      <c r="L628" s="71">
        <f t="shared" si="14"/>
        <v>0.0451</v>
      </c>
      <c r="M628" s="71">
        <f t="shared" si="15"/>
        <v>0.0564</v>
      </c>
      <c r="N628" s="72">
        <f t="shared" si="16"/>
        <v>1.07</v>
      </c>
      <c r="O628" s="8">
        <f t="shared" si="17"/>
        <v>6128.96</v>
      </c>
      <c r="P628" s="73"/>
      <c r="Q628" s="75">
        <v>6009.0</v>
      </c>
      <c r="R628" s="49">
        <v>50.0</v>
      </c>
      <c r="S628" s="18"/>
      <c r="T628" s="78" t="s">
        <v>580</v>
      </c>
      <c r="U628" s="3">
        <f t="shared" ref="U628:W628" si="641">SUMIF($A$13:$A$2340,$Q628,H$13:H$2340)</f>
        <v>87</v>
      </c>
      <c r="V628" s="3">
        <f t="shared" si="641"/>
        <v>22</v>
      </c>
      <c r="W628" s="3">
        <f t="shared" si="641"/>
        <v>7</v>
      </c>
      <c r="X628" s="3">
        <f t="shared" si="19"/>
        <v>37002.88</v>
      </c>
      <c r="Y628" s="18"/>
      <c r="Z628" s="68">
        <v>273.0</v>
      </c>
      <c r="AA628" s="69">
        <v>1.0</v>
      </c>
      <c r="AB628" s="18" t="s">
        <v>1142</v>
      </c>
      <c r="AC628" s="68">
        <v>273.0</v>
      </c>
      <c r="AD628" s="69">
        <v>1.0</v>
      </c>
      <c r="AE628" s="69">
        <v>526.0</v>
      </c>
      <c r="AF628" s="70" t="s">
        <v>2012</v>
      </c>
      <c r="AG628" s="69">
        <v>698.0</v>
      </c>
      <c r="AH628" s="69">
        <v>25.0</v>
      </c>
      <c r="AI628" s="69">
        <v>13.0</v>
      </c>
      <c r="AJ628" s="29">
        <f t="shared" si="20"/>
        <v>31.5</v>
      </c>
      <c r="AK628" s="76">
        <f t="shared" si="21"/>
        <v>0.04512893983</v>
      </c>
      <c r="AL628" s="29">
        <f t="shared" si="22"/>
        <v>31.5</v>
      </c>
      <c r="AM628" s="71">
        <f t="shared" si="23"/>
        <v>0.0451</v>
      </c>
      <c r="AN628" s="71">
        <f t="shared" si="24"/>
        <v>0.0564</v>
      </c>
      <c r="AO628" s="72">
        <f t="shared" si="25"/>
        <v>1.07</v>
      </c>
      <c r="AP628" s="73">
        <f t="shared" si="26"/>
        <v>6128.96</v>
      </c>
      <c r="AQ628" s="3">
        <f t="shared" si="27"/>
        <v>8.780744986</v>
      </c>
      <c r="AR628" s="18"/>
      <c r="AS628" s="18"/>
    </row>
    <row r="629" ht="14.25" customHeight="1">
      <c r="A629" s="68">
        <v>273.0</v>
      </c>
      <c r="B629" s="69">
        <v>1.0</v>
      </c>
      <c r="C629" s="18" t="s">
        <v>1142</v>
      </c>
      <c r="D629" s="68">
        <v>273.0</v>
      </c>
      <c r="E629" s="69">
        <v>1.0</v>
      </c>
      <c r="F629" s="69">
        <v>527.0</v>
      </c>
      <c r="G629" s="70" t="s">
        <v>2013</v>
      </c>
      <c r="H629" s="69">
        <v>550.0</v>
      </c>
      <c r="I629" s="69">
        <v>58.0</v>
      </c>
      <c r="J629" s="69">
        <v>15.0</v>
      </c>
      <c r="K629" s="29">
        <f t="shared" si="13"/>
        <v>65.5</v>
      </c>
      <c r="L629" s="71">
        <f t="shared" si="14"/>
        <v>0.1191</v>
      </c>
      <c r="M629" s="71">
        <f t="shared" si="15"/>
        <v>0.1489</v>
      </c>
      <c r="N629" s="72">
        <f t="shared" si="16"/>
        <v>5.85</v>
      </c>
      <c r="O629" s="8">
        <f t="shared" si="17"/>
        <v>33508.8</v>
      </c>
      <c r="P629" s="73"/>
      <c r="Q629" s="22">
        <v>6012.0</v>
      </c>
      <c r="R629" s="49">
        <v>50.0</v>
      </c>
      <c r="S629" s="18"/>
      <c r="T629" s="75" t="s">
        <v>581</v>
      </c>
      <c r="U629" s="3">
        <f t="shared" ref="U629:W629" si="642">SUMIF($A$13:$A$2340,$Q629,H$13:H$2340)</f>
        <v>173</v>
      </c>
      <c r="V629" s="3">
        <f t="shared" si="642"/>
        <v>73</v>
      </c>
      <c r="W629" s="3">
        <f t="shared" si="642"/>
        <v>17</v>
      </c>
      <c r="X629" s="3">
        <f t="shared" si="19"/>
        <v>180317.44</v>
      </c>
      <c r="Y629" s="18"/>
      <c r="Z629" s="68">
        <v>273.0</v>
      </c>
      <c r="AA629" s="69">
        <v>1.0</v>
      </c>
      <c r="AB629" s="18" t="s">
        <v>1142</v>
      </c>
      <c r="AC629" s="68">
        <v>273.0</v>
      </c>
      <c r="AD629" s="69">
        <v>1.0</v>
      </c>
      <c r="AE629" s="69">
        <v>527.0</v>
      </c>
      <c r="AF629" s="70" t="s">
        <v>2013</v>
      </c>
      <c r="AG629" s="69">
        <v>550.0</v>
      </c>
      <c r="AH629" s="69">
        <v>58.0</v>
      </c>
      <c r="AI629" s="69">
        <v>15.0</v>
      </c>
      <c r="AJ629" s="29">
        <f t="shared" si="20"/>
        <v>65.5</v>
      </c>
      <c r="AK629" s="76">
        <f t="shared" si="21"/>
        <v>0.1190909091</v>
      </c>
      <c r="AL629" s="29">
        <f t="shared" si="22"/>
        <v>65.5</v>
      </c>
      <c r="AM629" s="71">
        <f t="shared" si="23"/>
        <v>0.1191</v>
      </c>
      <c r="AN629" s="71">
        <f t="shared" si="24"/>
        <v>0.1489</v>
      </c>
      <c r="AO629" s="72">
        <f t="shared" si="25"/>
        <v>5.85</v>
      </c>
      <c r="AP629" s="73">
        <f t="shared" si="26"/>
        <v>33508.8</v>
      </c>
      <c r="AQ629" s="3">
        <f t="shared" si="27"/>
        <v>60.92509091</v>
      </c>
      <c r="AR629" s="18"/>
      <c r="AS629" s="18"/>
    </row>
    <row r="630" ht="14.25" customHeight="1">
      <c r="A630" s="68">
        <v>273.0</v>
      </c>
      <c r="B630" s="69">
        <v>1.0</v>
      </c>
      <c r="C630" s="18" t="s">
        <v>1142</v>
      </c>
      <c r="D630" s="68">
        <v>273.0</v>
      </c>
      <c r="E630" s="69">
        <v>1.0</v>
      </c>
      <c r="F630" s="69">
        <v>528.0</v>
      </c>
      <c r="G630" s="70" t="s">
        <v>2014</v>
      </c>
      <c r="H630" s="69">
        <v>573.0</v>
      </c>
      <c r="I630" s="69">
        <v>54.0</v>
      </c>
      <c r="J630" s="69">
        <v>14.0</v>
      </c>
      <c r="K630" s="29">
        <f t="shared" si="13"/>
        <v>61</v>
      </c>
      <c r="L630" s="71">
        <f t="shared" si="14"/>
        <v>0.1065</v>
      </c>
      <c r="M630" s="71">
        <f t="shared" si="15"/>
        <v>0.1331</v>
      </c>
      <c r="N630" s="72">
        <f t="shared" si="16"/>
        <v>4.87</v>
      </c>
      <c r="O630" s="8">
        <f t="shared" si="17"/>
        <v>27895.36</v>
      </c>
      <c r="P630" s="73"/>
      <c r="Q630" s="22">
        <v>6013.0</v>
      </c>
      <c r="R630" s="49">
        <v>50.0</v>
      </c>
      <c r="S630" s="18"/>
      <c r="T630" s="75" t="s">
        <v>582</v>
      </c>
      <c r="U630" s="3">
        <f t="shared" ref="U630:W630" si="643">SUMIF($A$13:$A$2340,$Q630,H$13:H$2340)</f>
        <v>82</v>
      </c>
      <c r="V630" s="3">
        <f t="shared" si="643"/>
        <v>43</v>
      </c>
      <c r="W630" s="3">
        <f t="shared" si="643"/>
        <v>0</v>
      </c>
      <c r="X630" s="3">
        <f t="shared" si="19"/>
        <v>116278.4</v>
      </c>
      <c r="Y630" s="18"/>
      <c r="Z630" s="68">
        <v>273.0</v>
      </c>
      <c r="AA630" s="69">
        <v>1.0</v>
      </c>
      <c r="AB630" s="18" t="s">
        <v>1142</v>
      </c>
      <c r="AC630" s="68">
        <v>273.0</v>
      </c>
      <c r="AD630" s="69">
        <v>1.0</v>
      </c>
      <c r="AE630" s="69">
        <v>528.0</v>
      </c>
      <c r="AF630" s="70" t="s">
        <v>2014</v>
      </c>
      <c r="AG630" s="69">
        <v>573.0</v>
      </c>
      <c r="AH630" s="69">
        <v>54.0</v>
      </c>
      <c r="AI630" s="69">
        <v>14.0</v>
      </c>
      <c r="AJ630" s="29">
        <f t="shared" si="20"/>
        <v>61</v>
      </c>
      <c r="AK630" s="76">
        <f t="shared" si="21"/>
        <v>0.1064572426</v>
      </c>
      <c r="AL630" s="29">
        <f t="shared" si="22"/>
        <v>61</v>
      </c>
      <c r="AM630" s="71">
        <f t="shared" si="23"/>
        <v>0.1065</v>
      </c>
      <c r="AN630" s="71">
        <f t="shared" si="24"/>
        <v>0.1331</v>
      </c>
      <c r="AO630" s="72">
        <f t="shared" si="25"/>
        <v>4.87</v>
      </c>
      <c r="AP630" s="73">
        <f t="shared" si="26"/>
        <v>27895.36</v>
      </c>
      <c r="AQ630" s="3">
        <f t="shared" si="27"/>
        <v>48.68300175</v>
      </c>
      <c r="AR630" s="18"/>
      <c r="AS630" s="18"/>
    </row>
    <row r="631" ht="14.25" customHeight="1">
      <c r="A631" s="68">
        <v>273.0</v>
      </c>
      <c r="B631" s="69">
        <v>1.0</v>
      </c>
      <c r="C631" s="18" t="s">
        <v>1142</v>
      </c>
      <c r="D631" s="68">
        <v>273.0</v>
      </c>
      <c r="E631" s="69">
        <v>1.0</v>
      </c>
      <c r="F631" s="69">
        <v>529.0</v>
      </c>
      <c r="G631" s="70" t="s">
        <v>2015</v>
      </c>
      <c r="H631" s="69">
        <v>530.0</v>
      </c>
      <c r="I631" s="69">
        <v>34.0</v>
      </c>
      <c r="J631" s="69">
        <v>1.0</v>
      </c>
      <c r="K631" s="29">
        <f t="shared" si="13"/>
        <v>34.5</v>
      </c>
      <c r="L631" s="71">
        <f t="shared" si="14"/>
        <v>0.0651</v>
      </c>
      <c r="M631" s="71">
        <f t="shared" si="15"/>
        <v>0.0814</v>
      </c>
      <c r="N631" s="72">
        <f t="shared" si="16"/>
        <v>1.68</v>
      </c>
      <c r="O631" s="8">
        <f t="shared" si="17"/>
        <v>9623.04</v>
      </c>
      <c r="P631" s="73"/>
      <c r="Q631" s="22">
        <v>6014.0</v>
      </c>
      <c r="R631" s="49">
        <v>50.0</v>
      </c>
      <c r="S631" s="18"/>
      <c r="T631" s="75" t="s">
        <v>583</v>
      </c>
      <c r="U631" s="3">
        <f t="shared" ref="U631:W631" si="644">SUMIF($A$13:$A$2340,$Q631,H$13:H$2340)</f>
        <v>95</v>
      </c>
      <c r="V631" s="3">
        <f t="shared" si="644"/>
        <v>33</v>
      </c>
      <c r="W631" s="3">
        <f t="shared" si="644"/>
        <v>6</v>
      </c>
      <c r="X631" s="3">
        <f t="shared" si="19"/>
        <v>58597.44</v>
      </c>
      <c r="Y631" s="18"/>
      <c r="Z631" s="68">
        <v>273.0</v>
      </c>
      <c r="AA631" s="69">
        <v>1.0</v>
      </c>
      <c r="AB631" s="18" t="s">
        <v>1142</v>
      </c>
      <c r="AC631" s="68">
        <v>273.0</v>
      </c>
      <c r="AD631" s="69">
        <v>1.0</v>
      </c>
      <c r="AE631" s="69">
        <v>529.0</v>
      </c>
      <c r="AF631" s="70" t="s">
        <v>2015</v>
      </c>
      <c r="AG631" s="69">
        <v>530.0</v>
      </c>
      <c r="AH631" s="69">
        <v>34.0</v>
      </c>
      <c r="AI631" s="69">
        <v>1.0</v>
      </c>
      <c r="AJ631" s="29">
        <f t="shared" si="20"/>
        <v>34.5</v>
      </c>
      <c r="AK631" s="76">
        <f t="shared" si="21"/>
        <v>0.06509433962</v>
      </c>
      <c r="AL631" s="29">
        <f t="shared" si="22"/>
        <v>34.5</v>
      </c>
      <c r="AM631" s="71">
        <f t="shared" si="23"/>
        <v>0.0651</v>
      </c>
      <c r="AN631" s="71">
        <f t="shared" si="24"/>
        <v>0.0814</v>
      </c>
      <c r="AO631" s="72">
        <f t="shared" si="25"/>
        <v>1.68</v>
      </c>
      <c r="AP631" s="73">
        <f t="shared" si="26"/>
        <v>9623.04</v>
      </c>
      <c r="AQ631" s="3">
        <f t="shared" si="27"/>
        <v>18.15667925</v>
      </c>
      <c r="AR631" s="18"/>
      <c r="AS631" s="18"/>
    </row>
    <row r="632" ht="14.25" customHeight="1">
      <c r="A632" s="68">
        <v>273.0</v>
      </c>
      <c r="B632" s="69">
        <v>1.0</v>
      </c>
      <c r="C632" s="18" t="s">
        <v>1142</v>
      </c>
      <c r="D632" s="68">
        <v>273.0</v>
      </c>
      <c r="E632" s="69">
        <v>1.0</v>
      </c>
      <c r="F632" s="69">
        <v>532.0</v>
      </c>
      <c r="G632" s="70" t="s">
        <v>2016</v>
      </c>
      <c r="H632" s="69">
        <v>576.0</v>
      </c>
      <c r="I632" s="69">
        <v>49.0</v>
      </c>
      <c r="J632" s="69">
        <v>9.0</v>
      </c>
      <c r="K632" s="29">
        <f t="shared" si="13"/>
        <v>53.5</v>
      </c>
      <c r="L632" s="71">
        <f t="shared" si="14"/>
        <v>0.0929</v>
      </c>
      <c r="M632" s="71">
        <f t="shared" si="15"/>
        <v>0.1161</v>
      </c>
      <c r="N632" s="72">
        <f t="shared" si="16"/>
        <v>3.73</v>
      </c>
      <c r="O632" s="8">
        <f t="shared" si="17"/>
        <v>21365.44</v>
      </c>
      <c r="P632" s="73"/>
      <c r="Q632" s="22">
        <v>6018.0</v>
      </c>
      <c r="R632" s="49">
        <v>50.0</v>
      </c>
      <c r="S632" s="18"/>
      <c r="T632" s="75" t="s">
        <v>584</v>
      </c>
      <c r="U632" s="3">
        <f t="shared" ref="U632:W632" si="645">SUMIF($A$13:$A$2340,$Q632,H$13:H$2340)</f>
        <v>116</v>
      </c>
      <c r="V632" s="3">
        <f t="shared" si="645"/>
        <v>46</v>
      </c>
      <c r="W632" s="3">
        <f t="shared" si="645"/>
        <v>14</v>
      </c>
      <c r="X632" s="3">
        <f t="shared" si="19"/>
        <v>104020.48</v>
      </c>
      <c r="Y632" s="18"/>
      <c r="Z632" s="68">
        <v>273.0</v>
      </c>
      <c r="AA632" s="69">
        <v>1.0</v>
      </c>
      <c r="AB632" s="18" t="s">
        <v>1142</v>
      </c>
      <c r="AC632" s="68">
        <v>273.0</v>
      </c>
      <c r="AD632" s="69">
        <v>1.0</v>
      </c>
      <c r="AE632" s="69">
        <v>532.0</v>
      </c>
      <c r="AF632" s="70" t="s">
        <v>2016</v>
      </c>
      <c r="AG632" s="69">
        <v>576.0</v>
      </c>
      <c r="AH632" s="69">
        <v>49.0</v>
      </c>
      <c r="AI632" s="69">
        <v>9.0</v>
      </c>
      <c r="AJ632" s="29">
        <f t="shared" si="20"/>
        <v>53.5</v>
      </c>
      <c r="AK632" s="76">
        <f t="shared" si="21"/>
        <v>0.09288194444</v>
      </c>
      <c r="AL632" s="29">
        <f t="shared" si="22"/>
        <v>53.5</v>
      </c>
      <c r="AM632" s="71">
        <f t="shared" si="23"/>
        <v>0.0929</v>
      </c>
      <c r="AN632" s="71">
        <f t="shared" si="24"/>
        <v>0.1161</v>
      </c>
      <c r="AO632" s="72">
        <f t="shared" si="25"/>
        <v>3.73</v>
      </c>
      <c r="AP632" s="73">
        <f t="shared" si="26"/>
        <v>21365.44</v>
      </c>
      <c r="AQ632" s="3">
        <f t="shared" si="27"/>
        <v>37.09277778</v>
      </c>
      <c r="AR632" s="18"/>
      <c r="AS632" s="18"/>
    </row>
    <row r="633" ht="14.25" customHeight="1">
      <c r="A633" s="68">
        <v>273.0</v>
      </c>
      <c r="B633" s="69">
        <v>1.0</v>
      </c>
      <c r="C633" s="18" t="s">
        <v>1142</v>
      </c>
      <c r="D633" s="68">
        <v>273.0</v>
      </c>
      <c r="E633" s="69">
        <v>1.0</v>
      </c>
      <c r="F633" s="69">
        <v>533.0</v>
      </c>
      <c r="G633" s="70" t="s">
        <v>2017</v>
      </c>
      <c r="H633" s="69">
        <v>651.0</v>
      </c>
      <c r="I633" s="69">
        <v>14.0</v>
      </c>
      <c r="J633" s="69">
        <v>5.0</v>
      </c>
      <c r="K633" s="29">
        <f t="shared" si="13"/>
        <v>16.5</v>
      </c>
      <c r="L633" s="71">
        <f t="shared" si="14"/>
        <v>0.0253</v>
      </c>
      <c r="M633" s="71">
        <f t="shared" si="15"/>
        <v>0.0316</v>
      </c>
      <c r="N633" s="72">
        <f t="shared" si="16"/>
        <v>0.31</v>
      </c>
      <c r="O633" s="8">
        <f t="shared" si="17"/>
        <v>1775.68</v>
      </c>
      <c r="P633" s="73"/>
      <c r="Q633" s="22">
        <v>6026.0</v>
      </c>
      <c r="R633" s="49">
        <v>50.0</v>
      </c>
      <c r="S633" s="18"/>
      <c r="T633" s="75" t="s">
        <v>585</v>
      </c>
      <c r="U633" s="3">
        <f t="shared" ref="U633:W633" si="646">SUMIF($A$13:$A$2340,$Q633,H$13:H$2340)</f>
        <v>72</v>
      </c>
      <c r="V633" s="3">
        <f t="shared" si="646"/>
        <v>12</v>
      </c>
      <c r="W633" s="3">
        <f t="shared" si="646"/>
        <v>9</v>
      </c>
      <c r="X633" s="3">
        <f t="shared" si="19"/>
        <v>27723.52</v>
      </c>
      <c r="Y633" s="18"/>
      <c r="Z633" s="68">
        <v>273.0</v>
      </c>
      <c r="AA633" s="69">
        <v>1.0</v>
      </c>
      <c r="AB633" s="18" t="s">
        <v>1142</v>
      </c>
      <c r="AC633" s="68">
        <v>273.0</v>
      </c>
      <c r="AD633" s="69">
        <v>1.0</v>
      </c>
      <c r="AE633" s="69">
        <v>533.0</v>
      </c>
      <c r="AF633" s="70" t="s">
        <v>2017</v>
      </c>
      <c r="AG633" s="69">
        <v>651.0</v>
      </c>
      <c r="AH633" s="69">
        <v>14.0</v>
      </c>
      <c r="AI633" s="69">
        <v>5.0</v>
      </c>
      <c r="AJ633" s="29">
        <f t="shared" si="20"/>
        <v>16.5</v>
      </c>
      <c r="AK633" s="76">
        <f t="shared" si="21"/>
        <v>0.02534562212</v>
      </c>
      <c r="AL633" s="29">
        <f t="shared" si="22"/>
        <v>16.5</v>
      </c>
      <c r="AM633" s="71">
        <f t="shared" si="23"/>
        <v>0.0253</v>
      </c>
      <c r="AN633" s="71">
        <f t="shared" si="24"/>
        <v>0.0316</v>
      </c>
      <c r="AO633" s="72">
        <f t="shared" si="25"/>
        <v>0.31</v>
      </c>
      <c r="AP633" s="73">
        <f t="shared" si="26"/>
        <v>1775.68</v>
      </c>
      <c r="AQ633" s="3">
        <f t="shared" si="27"/>
        <v>2.727619048</v>
      </c>
      <c r="AR633" s="18"/>
      <c r="AS633" s="18"/>
    </row>
    <row r="634" ht="14.25" customHeight="1">
      <c r="A634" s="68">
        <v>273.0</v>
      </c>
      <c r="B634" s="69">
        <v>1.0</v>
      </c>
      <c r="C634" s="18" t="s">
        <v>1142</v>
      </c>
      <c r="D634" s="68">
        <v>273.0</v>
      </c>
      <c r="E634" s="69">
        <v>1.0</v>
      </c>
      <c r="F634" s="69">
        <v>535.0</v>
      </c>
      <c r="G634" s="70" t="s">
        <v>2018</v>
      </c>
      <c r="H634" s="69">
        <v>95.0</v>
      </c>
      <c r="I634" s="69">
        <v>9.0</v>
      </c>
      <c r="J634" s="69">
        <v>0.0</v>
      </c>
      <c r="K634" s="29">
        <f t="shared" si="13"/>
        <v>9</v>
      </c>
      <c r="L634" s="71">
        <f t="shared" si="14"/>
        <v>0.0947</v>
      </c>
      <c r="M634" s="71">
        <f t="shared" si="15"/>
        <v>0.1184</v>
      </c>
      <c r="N634" s="72">
        <f t="shared" si="16"/>
        <v>0.64</v>
      </c>
      <c r="O634" s="8">
        <f t="shared" si="17"/>
        <v>3665.92</v>
      </c>
      <c r="P634" s="73"/>
      <c r="Q634" s="22">
        <v>6027.0</v>
      </c>
      <c r="R634" s="49">
        <v>50.0</v>
      </c>
      <c r="S634" s="18"/>
      <c r="T634" s="75" t="s">
        <v>586</v>
      </c>
      <c r="U634" s="3">
        <f t="shared" ref="U634:W634" si="647">SUMIF($A$13:$A$2340,$Q634,H$13:H$2340)</f>
        <v>74</v>
      </c>
      <c r="V634" s="3">
        <f t="shared" si="647"/>
        <v>17</v>
      </c>
      <c r="W634" s="3">
        <f t="shared" si="647"/>
        <v>0</v>
      </c>
      <c r="X634" s="3">
        <f t="shared" si="19"/>
        <v>27780.8</v>
      </c>
      <c r="Y634" s="18"/>
      <c r="Z634" s="68">
        <v>273.0</v>
      </c>
      <c r="AA634" s="69">
        <v>1.0</v>
      </c>
      <c r="AB634" s="18" t="s">
        <v>1142</v>
      </c>
      <c r="AC634" s="68">
        <v>273.0</v>
      </c>
      <c r="AD634" s="69">
        <v>1.0</v>
      </c>
      <c r="AE634" s="69">
        <v>535.0</v>
      </c>
      <c r="AF634" s="70" t="s">
        <v>2018</v>
      </c>
      <c r="AG634" s="69">
        <v>95.0</v>
      </c>
      <c r="AH634" s="69">
        <v>9.0</v>
      </c>
      <c r="AI634" s="69">
        <v>0.0</v>
      </c>
      <c r="AJ634" s="29">
        <f t="shared" si="20"/>
        <v>9</v>
      </c>
      <c r="AK634" s="76">
        <f t="shared" si="21"/>
        <v>0.09473684211</v>
      </c>
      <c r="AL634" s="29">
        <f t="shared" si="22"/>
        <v>9</v>
      </c>
      <c r="AM634" s="71">
        <f t="shared" si="23"/>
        <v>0.0947</v>
      </c>
      <c r="AN634" s="71">
        <f t="shared" si="24"/>
        <v>0.1184</v>
      </c>
      <c r="AO634" s="72">
        <f t="shared" si="25"/>
        <v>0.64</v>
      </c>
      <c r="AP634" s="73">
        <f t="shared" si="26"/>
        <v>3665.92</v>
      </c>
      <c r="AQ634" s="3">
        <f t="shared" si="27"/>
        <v>38.58863158</v>
      </c>
      <c r="AR634" s="18"/>
      <c r="AS634" s="18"/>
    </row>
    <row r="635" ht="14.25" customHeight="1">
      <c r="A635" s="68">
        <v>276.0</v>
      </c>
      <c r="B635" s="69">
        <v>1.0</v>
      </c>
      <c r="C635" s="18" t="s">
        <v>1144</v>
      </c>
      <c r="D635" s="68">
        <v>276.0</v>
      </c>
      <c r="E635" s="69">
        <v>1.0</v>
      </c>
      <c r="F635" s="69">
        <v>74.0</v>
      </c>
      <c r="G635" s="70" t="s">
        <v>2019</v>
      </c>
      <c r="H635" s="69">
        <v>3444.0</v>
      </c>
      <c r="I635" s="69">
        <v>128.0</v>
      </c>
      <c r="J635" s="69">
        <v>24.0</v>
      </c>
      <c r="K635" s="29">
        <f t="shared" si="13"/>
        <v>140</v>
      </c>
      <c r="L635" s="71">
        <f t="shared" si="14"/>
        <v>0.0407</v>
      </c>
      <c r="M635" s="71">
        <f t="shared" si="15"/>
        <v>0.0509</v>
      </c>
      <c r="N635" s="72">
        <f t="shared" si="16"/>
        <v>4.28</v>
      </c>
      <c r="O635" s="8">
        <f t="shared" si="17"/>
        <v>24515.84</v>
      </c>
      <c r="P635" s="73"/>
      <c r="Q635" s="22">
        <v>6042.0</v>
      </c>
      <c r="R635" s="49">
        <v>50.0</v>
      </c>
      <c r="S635" s="18"/>
      <c r="T635" s="75" t="s">
        <v>2020</v>
      </c>
      <c r="U635" s="3">
        <f t="shared" ref="U635:W635" si="648">SUMIF($A$13:$A$2340,$Q635,H$13:H$2340)</f>
        <v>0</v>
      </c>
      <c r="V635" s="3">
        <f t="shared" si="648"/>
        <v>0</v>
      </c>
      <c r="W635" s="3">
        <f t="shared" si="648"/>
        <v>0</v>
      </c>
      <c r="X635" s="3">
        <f t="shared" si="19"/>
        <v>0</v>
      </c>
      <c r="Y635" s="18"/>
      <c r="Z635" s="68">
        <v>276.0</v>
      </c>
      <c r="AA635" s="69">
        <v>1.0</v>
      </c>
      <c r="AB635" s="18" t="s">
        <v>1144</v>
      </c>
      <c r="AC635" s="68">
        <v>276.0</v>
      </c>
      <c r="AD635" s="69">
        <v>1.0</v>
      </c>
      <c r="AE635" s="69">
        <v>74.0</v>
      </c>
      <c r="AF635" s="70" t="s">
        <v>2019</v>
      </c>
      <c r="AG635" s="69">
        <v>3444.0</v>
      </c>
      <c r="AH635" s="69">
        <v>128.0</v>
      </c>
      <c r="AI635" s="69">
        <v>24.0</v>
      </c>
      <c r="AJ635" s="29">
        <f t="shared" si="20"/>
        <v>140</v>
      </c>
      <c r="AK635" s="76">
        <f t="shared" si="21"/>
        <v>0.0406504065</v>
      </c>
      <c r="AL635" s="29">
        <f t="shared" si="22"/>
        <v>140</v>
      </c>
      <c r="AM635" s="71">
        <f t="shared" si="23"/>
        <v>0.0407</v>
      </c>
      <c r="AN635" s="71">
        <f t="shared" si="24"/>
        <v>0.0509</v>
      </c>
      <c r="AO635" s="72">
        <f t="shared" si="25"/>
        <v>4.28</v>
      </c>
      <c r="AP635" s="73">
        <f t="shared" si="26"/>
        <v>24515.84</v>
      </c>
      <c r="AQ635" s="3">
        <f t="shared" si="27"/>
        <v>7.118420441</v>
      </c>
      <c r="AR635" s="18"/>
      <c r="AS635" s="18"/>
    </row>
    <row r="636" ht="14.25" customHeight="1">
      <c r="A636" s="68">
        <v>276.0</v>
      </c>
      <c r="B636" s="69">
        <v>1.0</v>
      </c>
      <c r="C636" s="18" t="s">
        <v>1144</v>
      </c>
      <c r="D636" s="68">
        <v>276.0</v>
      </c>
      <c r="E636" s="69">
        <v>1.0</v>
      </c>
      <c r="F636" s="69">
        <v>75.0</v>
      </c>
      <c r="G636" s="70" t="s">
        <v>2021</v>
      </c>
      <c r="H636" s="69">
        <v>1315.0</v>
      </c>
      <c r="I636" s="69">
        <v>62.0</v>
      </c>
      <c r="J636" s="69">
        <v>14.0</v>
      </c>
      <c r="K636" s="29">
        <f t="shared" si="13"/>
        <v>69</v>
      </c>
      <c r="L636" s="71">
        <f t="shared" si="14"/>
        <v>0.0525</v>
      </c>
      <c r="M636" s="71">
        <f t="shared" si="15"/>
        <v>0.0656</v>
      </c>
      <c r="N636" s="72">
        <f t="shared" si="16"/>
        <v>2.72</v>
      </c>
      <c r="O636" s="8">
        <f t="shared" si="17"/>
        <v>15580.16</v>
      </c>
      <c r="P636" s="73"/>
      <c r="Q636" s="22">
        <v>6049.0</v>
      </c>
      <c r="R636" s="49">
        <v>50.0</v>
      </c>
      <c r="S636" s="18"/>
      <c r="T636" s="75" t="s">
        <v>587</v>
      </c>
      <c r="U636" s="3">
        <f t="shared" ref="U636:W636" si="649">SUMIF($A$13:$A$2340,$Q636,H$13:H$2340)</f>
        <v>167</v>
      </c>
      <c r="V636" s="3">
        <f t="shared" si="649"/>
        <v>58</v>
      </c>
      <c r="W636" s="3">
        <f t="shared" si="649"/>
        <v>4</v>
      </c>
      <c r="X636" s="3">
        <f t="shared" si="19"/>
        <v>130369.28</v>
      </c>
      <c r="Y636" s="18"/>
      <c r="Z636" s="68">
        <v>276.0</v>
      </c>
      <c r="AA636" s="69">
        <v>1.0</v>
      </c>
      <c r="AB636" s="18" t="s">
        <v>1144</v>
      </c>
      <c r="AC636" s="68">
        <v>276.0</v>
      </c>
      <c r="AD636" s="69">
        <v>1.0</v>
      </c>
      <c r="AE636" s="69">
        <v>75.0</v>
      </c>
      <c r="AF636" s="70" t="s">
        <v>2021</v>
      </c>
      <c r="AG636" s="69">
        <v>1315.0</v>
      </c>
      <c r="AH636" s="69">
        <v>62.0</v>
      </c>
      <c r="AI636" s="69">
        <v>14.0</v>
      </c>
      <c r="AJ636" s="29">
        <f t="shared" si="20"/>
        <v>69</v>
      </c>
      <c r="AK636" s="76">
        <f t="shared" si="21"/>
        <v>0.05247148289</v>
      </c>
      <c r="AL636" s="29">
        <f t="shared" si="22"/>
        <v>69</v>
      </c>
      <c r="AM636" s="71">
        <f t="shared" si="23"/>
        <v>0.0525</v>
      </c>
      <c r="AN636" s="71">
        <f t="shared" si="24"/>
        <v>0.0656</v>
      </c>
      <c r="AO636" s="72">
        <f t="shared" si="25"/>
        <v>2.72</v>
      </c>
      <c r="AP636" s="73">
        <f t="shared" si="26"/>
        <v>15580.16</v>
      </c>
      <c r="AQ636" s="3">
        <f t="shared" si="27"/>
        <v>11.84803042</v>
      </c>
      <c r="AR636" s="18"/>
      <c r="AS636" s="18"/>
    </row>
    <row r="637" ht="14.25" customHeight="1">
      <c r="A637" s="68">
        <v>276.0</v>
      </c>
      <c r="B637" s="69">
        <v>1.0</v>
      </c>
      <c r="C637" s="18" t="s">
        <v>1144</v>
      </c>
      <c r="D637" s="68">
        <v>276.0</v>
      </c>
      <c r="E637" s="69">
        <v>1.0</v>
      </c>
      <c r="F637" s="69">
        <v>175.0</v>
      </c>
      <c r="G637" s="70" t="s">
        <v>2022</v>
      </c>
      <c r="H637" s="69">
        <v>1245.0</v>
      </c>
      <c r="I637" s="69">
        <v>45.0</v>
      </c>
      <c r="J637" s="69">
        <v>5.0</v>
      </c>
      <c r="K637" s="29">
        <f t="shared" si="13"/>
        <v>47.5</v>
      </c>
      <c r="L637" s="71">
        <f t="shared" si="14"/>
        <v>0.0382</v>
      </c>
      <c r="M637" s="71">
        <f t="shared" si="15"/>
        <v>0.0478</v>
      </c>
      <c r="N637" s="72">
        <f t="shared" si="16"/>
        <v>1.36</v>
      </c>
      <c r="O637" s="8">
        <f t="shared" si="17"/>
        <v>7790.08</v>
      </c>
      <c r="P637" s="73"/>
      <c r="Q637" s="22">
        <v>6051.0</v>
      </c>
      <c r="R637" s="49">
        <v>50.0</v>
      </c>
      <c r="S637" s="18"/>
      <c r="T637" s="75" t="s">
        <v>588</v>
      </c>
      <c r="U637" s="3">
        <f t="shared" ref="U637:W637" si="650">SUMIF($A$13:$A$2340,$Q637,H$13:H$2340)</f>
        <v>146</v>
      </c>
      <c r="V637" s="3">
        <f t="shared" si="650"/>
        <v>39</v>
      </c>
      <c r="W637" s="3">
        <f t="shared" si="650"/>
        <v>10</v>
      </c>
      <c r="X637" s="3">
        <f t="shared" si="19"/>
        <v>61003.2</v>
      </c>
      <c r="Y637" s="18"/>
      <c r="Z637" s="68">
        <v>276.0</v>
      </c>
      <c r="AA637" s="69">
        <v>1.0</v>
      </c>
      <c r="AB637" s="18" t="s">
        <v>1144</v>
      </c>
      <c r="AC637" s="68">
        <v>276.0</v>
      </c>
      <c r="AD637" s="69">
        <v>1.0</v>
      </c>
      <c r="AE637" s="69">
        <v>175.0</v>
      </c>
      <c r="AF637" s="70" t="s">
        <v>2022</v>
      </c>
      <c r="AG637" s="69">
        <v>1245.0</v>
      </c>
      <c r="AH637" s="69">
        <v>45.0</v>
      </c>
      <c r="AI637" s="69">
        <v>5.0</v>
      </c>
      <c r="AJ637" s="29">
        <f t="shared" si="20"/>
        <v>47.5</v>
      </c>
      <c r="AK637" s="76">
        <f t="shared" si="21"/>
        <v>0.03815261044</v>
      </c>
      <c r="AL637" s="29">
        <f t="shared" si="22"/>
        <v>47.5</v>
      </c>
      <c r="AM637" s="71">
        <f t="shared" si="23"/>
        <v>0.0382</v>
      </c>
      <c r="AN637" s="71">
        <f t="shared" si="24"/>
        <v>0.0478</v>
      </c>
      <c r="AO637" s="72">
        <f t="shared" si="25"/>
        <v>1.36</v>
      </c>
      <c r="AP637" s="73">
        <f t="shared" si="26"/>
        <v>7790.08</v>
      </c>
      <c r="AQ637" s="3">
        <f t="shared" si="27"/>
        <v>6.257092369</v>
      </c>
      <c r="AR637" s="18"/>
      <c r="AS637" s="18"/>
    </row>
    <row r="638" ht="14.25" customHeight="1">
      <c r="A638" s="68">
        <v>276.0</v>
      </c>
      <c r="B638" s="69">
        <v>1.0</v>
      </c>
      <c r="C638" s="18" t="s">
        <v>1144</v>
      </c>
      <c r="D638" s="68">
        <v>276.0</v>
      </c>
      <c r="E638" s="69">
        <v>1.0</v>
      </c>
      <c r="F638" s="69">
        <v>601.0</v>
      </c>
      <c r="G638" s="70" t="s">
        <v>2023</v>
      </c>
      <c r="H638" s="69">
        <v>863.0</v>
      </c>
      <c r="I638" s="69">
        <v>48.0</v>
      </c>
      <c r="J638" s="69">
        <v>5.0</v>
      </c>
      <c r="K638" s="29">
        <f t="shared" si="13"/>
        <v>50.5</v>
      </c>
      <c r="L638" s="71">
        <f t="shared" si="14"/>
        <v>0.0585</v>
      </c>
      <c r="M638" s="71">
        <f t="shared" si="15"/>
        <v>0.0731</v>
      </c>
      <c r="N638" s="72">
        <f t="shared" si="16"/>
        <v>2.21</v>
      </c>
      <c r="O638" s="8">
        <f t="shared" si="17"/>
        <v>12658.88</v>
      </c>
      <c r="P638" s="73"/>
      <c r="Q638" s="22">
        <v>6065.0</v>
      </c>
      <c r="R638" s="49">
        <v>50.0</v>
      </c>
      <c r="S638" s="18"/>
      <c r="T638" s="75" t="s">
        <v>2024</v>
      </c>
      <c r="U638" s="3">
        <f t="shared" ref="U638:W638" si="651">SUMIF($A$13:$A$2340,$Q638,H$13:H$2340)</f>
        <v>0</v>
      </c>
      <c r="V638" s="3">
        <f t="shared" si="651"/>
        <v>0</v>
      </c>
      <c r="W638" s="3">
        <f t="shared" si="651"/>
        <v>0</v>
      </c>
      <c r="X638" s="3">
        <f t="shared" si="19"/>
        <v>0</v>
      </c>
      <c r="Y638" s="18"/>
      <c r="Z638" s="68">
        <v>276.0</v>
      </c>
      <c r="AA638" s="69">
        <v>1.0</v>
      </c>
      <c r="AB638" s="18" t="s">
        <v>1144</v>
      </c>
      <c r="AC638" s="68">
        <v>276.0</v>
      </c>
      <c r="AD638" s="69">
        <v>1.0</v>
      </c>
      <c r="AE638" s="69">
        <v>601.0</v>
      </c>
      <c r="AF638" s="70" t="s">
        <v>2023</v>
      </c>
      <c r="AG638" s="69">
        <v>863.0</v>
      </c>
      <c r="AH638" s="69">
        <v>48.0</v>
      </c>
      <c r="AI638" s="69">
        <v>5.0</v>
      </c>
      <c r="AJ638" s="29">
        <f t="shared" si="20"/>
        <v>50.5</v>
      </c>
      <c r="AK638" s="76">
        <f t="shared" si="21"/>
        <v>0.05851680185</v>
      </c>
      <c r="AL638" s="29">
        <f t="shared" si="22"/>
        <v>50.5</v>
      </c>
      <c r="AM638" s="71">
        <f t="shared" si="23"/>
        <v>0.0585</v>
      </c>
      <c r="AN638" s="71">
        <f t="shared" si="24"/>
        <v>0.0731</v>
      </c>
      <c r="AO638" s="72">
        <f t="shared" si="25"/>
        <v>2.21</v>
      </c>
      <c r="AP638" s="73">
        <f t="shared" si="26"/>
        <v>12658.88</v>
      </c>
      <c r="AQ638" s="3">
        <f t="shared" si="27"/>
        <v>14.66845886</v>
      </c>
      <c r="AR638" s="18"/>
      <c r="AS638" s="18"/>
    </row>
    <row r="639" ht="14.25" customHeight="1">
      <c r="A639" s="68">
        <v>276.0</v>
      </c>
      <c r="B639" s="69">
        <v>1.0</v>
      </c>
      <c r="C639" s="18" t="s">
        <v>1144</v>
      </c>
      <c r="D639" s="68">
        <v>276.0</v>
      </c>
      <c r="E639" s="69">
        <v>1.0</v>
      </c>
      <c r="F639" s="69">
        <v>602.0</v>
      </c>
      <c r="G639" s="70" t="s">
        <v>2025</v>
      </c>
      <c r="H639" s="69">
        <v>652.0</v>
      </c>
      <c r="I639" s="69">
        <v>32.0</v>
      </c>
      <c r="J639" s="69">
        <v>4.0</v>
      </c>
      <c r="K639" s="29">
        <f t="shared" si="13"/>
        <v>34</v>
      </c>
      <c r="L639" s="71">
        <f t="shared" si="14"/>
        <v>0.0521</v>
      </c>
      <c r="M639" s="71">
        <f t="shared" si="15"/>
        <v>0.0651</v>
      </c>
      <c r="N639" s="72">
        <f t="shared" si="16"/>
        <v>1.33</v>
      </c>
      <c r="O639" s="8">
        <f t="shared" si="17"/>
        <v>7618.24</v>
      </c>
      <c r="P639" s="73"/>
      <c r="Q639" s="22">
        <v>6067.0</v>
      </c>
      <c r="R639" s="49">
        <v>50.0</v>
      </c>
      <c r="S639" s="18"/>
      <c r="T639" s="75" t="s">
        <v>2026</v>
      </c>
      <c r="U639" s="3">
        <f t="shared" ref="U639:W639" si="652">SUMIF($A$13:$A$2340,$Q639,H$13:H$2340)</f>
        <v>0</v>
      </c>
      <c r="V639" s="3">
        <f t="shared" si="652"/>
        <v>0</v>
      </c>
      <c r="W639" s="3">
        <f t="shared" si="652"/>
        <v>0</v>
      </c>
      <c r="X639" s="3">
        <f t="shared" si="19"/>
        <v>0</v>
      </c>
      <c r="Y639" s="18"/>
      <c r="Z639" s="68">
        <v>276.0</v>
      </c>
      <c r="AA639" s="69">
        <v>1.0</v>
      </c>
      <c r="AB639" s="18" t="s">
        <v>1144</v>
      </c>
      <c r="AC639" s="68">
        <v>276.0</v>
      </c>
      <c r="AD639" s="69">
        <v>1.0</v>
      </c>
      <c r="AE639" s="69">
        <v>602.0</v>
      </c>
      <c r="AF639" s="70" t="s">
        <v>2025</v>
      </c>
      <c r="AG639" s="69">
        <v>652.0</v>
      </c>
      <c r="AH639" s="69">
        <v>32.0</v>
      </c>
      <c r="AI639" s="69">
        <v>4.0</v>
      </c>
      <c r="AJ639" s="29">
        <f t="shared" si="20"/>
        <v>34</v>
      </c>
      <c r="AK639" s="76">
        <f t="shared" si="21"/>
        <v>0.05214723926</v>
      </c>
      <c r="AL639" s="29">
        <f t="shared" si="22"/>
        <v>34</v>
      </c>
      <c r="AM639" s="71">
        <f t="shared" si="23"/>
        <v>0.0521</v>
      </c>
      <c r="AN639" s="71">
        <f t="shared" si="24"/>
        <v>0.0651</v>
      </c>
      <c r="AO639" s="72">
        <f t="shared" si="25"/>
        <v>1.33</v>
      </c>
      <c r="AP639" s="73">
        <f t="shared" si="26"/>
        <v>7618.24</v>
      </c>
      <c r="AQ639" s="3">
        <f t="shared" si="27"/>
        <v>11.68441718</v>
      </c>
      <c r="AR639" s="18"/>
      <c r="AS639" s="18"/>
    </row>
    <row r="640" ht="14.25" customHeight="1">
      <c r="A640" s="68">
        <v>276.0</v>
      </c>
      <c r="B640" s="69">
        <v>1.0</v>
      </c>
      <c r="C640" s="18" t="s">
        <v>1144</v>
      </c>
      <c r="D640" s="68">
        <v>276.0</v>
      </c>
      <c r="E640" s="69">
        <v>1.0</v>
      </c>
      <c r="F640" s="69">
        <v>603.0</v>
      </c>
      <c r="G640" s="70" t="s">
        <v>2027</v>
      </c>
      <c r="H640" s="69">
        <v>800.0</v>
      </c>
      <c r="I640" s="69">
        <v>30.0</v>
      </c>
      <c r="J640" s="69">
        <v>2.0</v>
      </c>
      <c r="K640" s="29">
        <f t="shared" si="13"/>
        <v>31</v>
      </c>
      <c r="L640" s="71">
        <f t="shared" si="14"/>
        <v>0.0388</v>
      </c>
      <c r="M640" s="71">
        <f t="shared" si="15"/>
        <v>0.0485</v>
      </c>
      <c r="N640" s="72">
        <f t="shared" si="16"/>
        <v>0.9</v>
      </c>
      <c r="O640" s="8">
        <f t="shared" si="17"/>
        <v>5155.2</v>
      </c>
      <c r="P640" s="73"/>
      <c r="Q640" s="22">
        <v>6069.0</v>
      </c>
      <c r="R640" s="49">
        <v>50.0</v>
      </c>
      <c r="S640" s="18"/>
      <c r="T640" s="75" t="s">
        <v>2028</v>
      </c>
      <c r="U640" s="3">
        <f t="shared" ref="U640:W640" si="653">SUMIF($A$13:$A$2340,$Q640,H$13:H$2340)</f>
        <v>0</v>
      </c>
      <c r="V640" s="3">
        <f t="shared" si="653"/>
        <v>0</v>
      </c>
      <c r="W640" s="3">
        <f t="shared" si="653"/>
        <v>0</v>
      </c>
      <c r="X640" s="3">
        <f t="shared" si="19"/>
        <v>0</v>
      </c>
      <c r="Y640" s="18"/>
      <c r="Z640" s="68">
        <v>276.0</v>
      </c>
      <c r="AA640" s="69">
        <v>1.0</v>
      </c>
      <c r="AB640" s="18" t="s">
        <v>1144</v>
      </c>
      <c r="AC640" s="68">
        <v>276.0</v>
      </c>
      <c r="AD640" s="69">
        <v>1.0</v>
      </c>
      <c r="AE640" s="69">
        <v>603.0</v>
      </c>
      <c r="AF640" s="70" t="s">
        <v>2027</v>
      </c>
      <c r="AG640" s="69">
        <v>800.0</v>
      </c>
      <c r="AH640" s="69">
        <v>30.0</v>
      </c>
      <c r="AI640" s="69">
        <v>2.0</v>
      </c>
      <c r="AJ640" s="29">
        <f t="shared" si="20"/>
        <v>31</v>
      </c>
      <c r="AK640" s="76">
        <f t="shared" si="21"/>
        <v>0.03875</v>
      </c>
      <c r="AL640" s="29">
        <f t="shared" si="22"/>
        <v>31</v>
      </c>
      <c r="AM640" s="71">
        <f t="shared" si="23"/>
        <v>0.0388</v>
      </c>
      <c r="AN640" s="71">
        <f t="shared" si="24"/>
        <v>0.0485</v>
      </c>
      <c r="AO640" s="72">
        <f t="shared" si="25"/>
        <v>0.9</v>
      </c>
      <c r="AP640" s="73">
        <f t="shared" si="26"/>
        <v>5155.2</v>
      </c>
      <c r="AQ640" s="3">
        <f t="shared" si="27"/>
        <v>6.444</v>
      </c>
      <c r="AR640" s="18"/>
      <c r="AS640" s="18"/>
    </row>
    <row r="641" ht="14.25" customHeight="1">
      <c r="A641" s="68">
        <v>276.0</v>
      </c>
      <c r="B641" s="69">
        <v>1.0</v>
      </c>
      <c r="C641" s="18" t="s">
        <v>1144</v>
      </c>
      <c r="D641" s="68">
        <v>276.0</v>
      </c>
      <c r="E641" s="69">
        <v>1.0</v>
      </c>
      <c r="F641" s="69">
        <v>604.0</v>
      </c>
      <c r="G641" s="70" t="s">
        <v>2029</v>
      </c>
      <c r="H641" s="69">
        <v>917.0</v>
      </c>
      <c r="I641" s="69">
        <v>19.0</v>
      </c>
      <c r="J641" s="69">
        <v>7.0</v>
      </c>
      <c r="K641" s="29">
        <f t="shared" si="13"/>
        <v>22.5</v>
      </c>
      <c r="L641" s="71">
        <f t="shared" si="14"/>
        <v>0.0245</v>
      </c>
      <c r="M641" s="71">
        <f t="shared" si="15"/>
        <v>0.0306</v>
      </c>
      <c r="N641" s="72">
        <f t="shared" si="16"/>
        <v>0.41</v>
      </c>
      <c r="O641" s="8">
        <f t="shared" si="17"/>
        <v>2348.48</v>
      </c>
      <c r="P641" s="73"/>
      <c r="Q641" s="22">
        <v>6072.0</v>
      </c>
      <c r="R641" s="49">
        <v>50.0</v>
      </c>
      <c r="S641" s="18"/>
      <c r="T641" s="75" t="s">
        <v>2030</v>
      </c>
      <c r="U641" s="3">
        <f t="shared" ref="U641:W641" si="654">SUMIF($A$13:$A$2340,$Q641,H$13:H$2340)</f>
        <v>0</v>
      </c>
      <c r="V641" s="3">
        <f t="shared" si="654"/>
        <v>0</v>
      </c>
      <c r="W641" s="3">
        <f t="shared" si="654"/>
        <v>0</v>
      </c>
      <c r="X641" s="3">
        <f t="shared" si="19"/>
        <v>0</v>
      </c>
      <c r="Y641" s="18"/>
      <c r="Z641" s="68">
        <v>276.0</v>
      </c>
      <c r="AA641" s="69">
        <v>1.0</v>
      </c>
      <c r="AB641" s="18" t="s">
        <v>1144</v>
      </c>
      <c r="AC641" s="68">
        <v>276.0</v>
      </c>
      <c r="AD641" s="69">
        <v>1.0</v>
      </c>
      <c r="AE641" s="69">
        <v>604.0</v>
      </c>
      <c r="AF641" s="70" t="s">
        <v>2029</v>
      </c>
      <c r="AG641" s="69">
        <v>917.0</v>
      </c>
      <c r="AH641" s="69">
        <v>19.0</v>
      </c>
      <c r="AI641" s="69">
        <v>7.0</v>
      </c>
      <c r="AJ641" s="29">
        <f t="shared" si="20"/>
        <v>22.5</v>
      </c>
      <c r="AK641" s="76">
        <f t="shared" si="21"/>
        <v>0.02453653217</v>
      </c>
      <c r="AL641" s="29">
        <f t="shared" si="22"/>
        <v>22.5</v>
      </c>
      <c r="AM641" s="71">
        <f t="shared" si="23"/>
        <v>0.0245</v>
      </c>
      <c r="AN641" s="71">
        <f t="shared" si="24"/>
        <v>0.0306</v>
      </c>
      <c r="AO641" s="72">
        <f t="shared" si="25"/>
        <v>0.41</v>
      </c>
      <c r="AP641" s="73">
        <f t="shared" si="26"/>
        <v>2348.48</v>
      </c>
      <c r="AQ641" s="3">
        <f t="shared" si="27"/>
        <v>2.561046892</v>
      </c>
      <c r="AR641" s="18"/>
      <c r="AS641" s="18"/>
    </row>
    <row r="642" ht="14.25" customHeight="1">
      <c r="A642" s="68">
        <v>276.0</v>
      </c>
      <c r="B642" s="69">
        <v>1.0</v>
      </c>
      <c r="C642" s="18" t="s">
        <v>1144</v>
      </c>
      <c r="D642" s="68">
        <v>276.0</v>
      </c>
      <c r="E642" s="69">
        <v>1.0</v>
      </c>
      <c r="F642" s="69">
        <v>605.0</v>
      </c>
      <c r="G642" s="70" t="s">
        <v>2031</v>
      </c>
      <c r="H642" s="69">
        <v>898.0</v>
      </c>
      <c r="I642" s="69">
        <v>10.0</v>
      </c>
      <c r="J642" s="69">
        <v>3.0</v>
      </c>
      <c r="K642" s="29">
        <f t="shared" si="13"/>
        <v>11.5</v>
      </c>
      <c r="L642" s="71">
        <f t="shared" si="14"/>
        <v>0.0128</v>
      </c>
      <c r="M642" s="71">
        <f t="shared" si="15"/>
        <v>0.016</v>
      </c>
      <c r="N642" s="72">
        <f t="shared" si="16"/>
        <v>0.11</v>
      </c>
      <c r="O642" s="8">
        <f t="shared" si="17"/>
        <v>630.08</v>
      </c>
      <c r="P642" s="73"/>
      <c r="Q642" s="22">
        <v>6074.0</v>
      </c>
      <c r="R642" s="49">
        <v>50.0</v>
      </c>
      <c r="S642" s="18"/>
      <c r="T642" s="75" t="s">
        <v>589</v>
      </c>
      <c r="U642" s="3">
        <f t="shared" ref="U642:W642" si="655">SUMIF($A$13:$A$2340,$Q642,H$13:H$2340)</f>
        <v>8</v>
      </c>
      <c r="V642" s="3">
        <f t="shared" si="655"/>
        <v>3</v>
      </c>
      <c r="W642" s="3">
        <f t="shared" si="655"/>
        <v>0</v>
      </c>
      <c r="X642" s="3">
        <f t="shared" si="19"/>
        <v>5384.32</v>
      </c>
      <c r="Y642" s="18"/>
      <c r="Z642" s="68">
        <v>276.0</v>
      </c>
      <c r="AA642" s="69">
        <v>1.0</v>
      </c>
      <c r="AB642" s="18" t="s">
        <v>1144</v>
      </c>
      <c r="AC642" s="68">
        <v>276.0</v>
      </c>
      <c r="AD642" s="69">
        <v>1.0</v>
      </c>
      <c r="AE642" s="69">
        <v>605.0</v>
      </c>
      <c r="AF642" s="70" t="s">
        <v>2031</v>
      </c>
      <c r="AG642" s="69">
        <v>898.0</v>
      </c>
      <c r="AH642" s="69">
        <v>10.0</v>
      </c>
      <c r="AI642" s="69">
        <v>3.0</v>
      </c>
      <c r="AJ642" s="29">
        <f t="shared" si="20"/>
        <v>11.5</v>
      </c>
      <c r="AK642" s="76">
        <f t="shared" si="21"/>
        <v>0.01280623608</v>
      </c>
      <c r="AL642" s="29">
        <f t="shared" si="22"/>
        <v>11.5</v>
      </c>
      <c r="AM642" s="71">
        <f t="shared" si="23"/>
        <v>0.0128</v>
      </c>
      <c r="AN642" s="71">
        <f t="shared" si="24"/>
        <v>0.016</v>
      </c>
      <c r="AO642" s="72">
        <f t="shared" si="25"/>
        <v>0.11</v>
      </c>
      <c r="AP642" s="73">
        <f t="shared" si="26"/>
        <v>630.08</v>
      </c>
      <c r="AQ642" s="3">
        <f t="shared" si="27"/>
        <v>0.7016481069</v>
      </c>
      <c r="AR642" s="18"/>
      <c r="AS642" s="18"/>
    </row>
    <row r="643" ht="14.25" customHeight="1">
      <c r="A643" s="68">
        <v>276.0</v>
      </c>
      <c r="B643" s="69">
        <v>1.0</v>
      </c>
      <c r="C643" s="18" t="s">
        <v>1144</v>
      </c>
      <c r="D643" s="68">
        <v>276.0</v>
      </c>
      <c r="E643" s="69">
        <v>1.0</v>
      </c>
      <c r="F643" s="69">
        <v>606.0</v>
      </c>
      <c r="G643" s="70" t="s">
        <v>2032</v>
      </c>
      <c r="H643" s="69">
        <v>901.0</v>
      </c>
      <c r="I643" s="69">
        <v>23.0</v>
      </c>
      <c r="J643" s="69">
        <v>7.0</v>
      </c>
      <c r="K643" s="29">
        <f t="shared" si="13"/>
        <v>26.5</v>
      </c>
      <c r="L643" s="71">
        <f t="shared" si="14"/>
        <v>0.0294</v>
      </c>
      <c r="M643" s="71">
        <f t="shared" si="15"/>
        <v>0.0368</v>
      </c>
      <c r="N643" s="72">
        <f t="shared" si="16"/>
        <v>0.59</v>
      </c>
      <c r="O643" s="8">
        <f t="shared" si="17"/>
        <v>3379.52</v>
      </c>
      <c r="P643" s="73"/>
      <c r="Q643" s="22">
        <v>6076.0</v>
      </c>
      <c r="R643" s="49">
        <v>50.0</v>
      </c>
      <c r="S643" s="18"/>
      <c r="T643" s="75" t="s">
        <v>590</v>
      </c>
      <c r="U643" s="3">
        <f t="shared" ref="U643:W643" si="656">SUMIF($A$13:$A$2340,$Q643,H$13:H$2340)</f>
        <v>167</v>
      </c>
      <c r="V643" s="3">
        <f t="shared" si="656"/>
        <v>97</v>
      </c>
      <c r="W643" s="3">
        <f t="shared" si="656"/>
        <v>6</v>
      </c>
      <c r="X643" s="3">
        <f t="shared" si="19"/>
        <v>277464.32</v>
      </c>
      <c r="Y643" s="18"/>
      <c r="Z643" s="68">
        <v>276.0</v>
      </c>
      <c r="AA643" s="69">
        <v>1.0</v>
      </c>
      <c r="AB643" s="18" t="s">
        <v>1144</v>
      </c>
      <c r="AC643" s="68">
        <v>276.0</v>
      </c>
      <c r="AD643" s="69">
        <v>1.0</v>
      </c>
      <c r="AE643" s="69">
        <v>606.0</v>
      </c>
      <c r="AF643" s="70" t="s">
        <v>2032</v>
      </c>
      <c r="AG643" s="69">
        <v>901.0</v>
      </c>
      <c r="AH643" s="69">
        <v>23.0</v>
      </c>
      <c r="AI643" s="69">
        <v>7.0</v>
      </c>
      <c r="AJ643" s="29">
        <f t="shared" si="20"/>
        <v>26.5</v>
      </c>
      <c r="AK643" s="76">
        <f t="shared" si="21"/>
        <v>0.02941176471</v>
      </c>
      <c r="AL643" s="29">
        <f t="shared" si="22"/>
        <v>26.5</v>
      </c>
      <c r="AM643" s="71">
        <f t="shared" si="23"/>
        <v>0.0294</v>
      </c>
      <c r="AN643" s="71">
        <f t="shared" si="24"/>
        <v>0.0368</v>
      </c>
      <c r="AO643" s="72">
        <f t="shared" si="25"/>
        <v>0.59</v>
      </c>
      <c r="AP643" s="73">
        <f t="shared" si="26"/>
        <v>3379.52</v>
      </c>
      <c r="AQ643" s="3">
        <f t="shared" si="27"/>
        <v>3.750854606</v>
      </c>
      <c r="AR643" s="18"/>
      <c r="AS643" s="18"/>
    </row>
    <row r="644" ht="14.25" customHeight="1">
      <c r="A644" s="68">
        <v>276.0</v>
      </c>
      <c r="B644" s="69">
        <v>1.0</v>
      </c>
      <c r="C644" s="18" t="s">
        <v>1144</v>
      </c>
      <c r="D644" s="68">
        <v>276.0</v>
      </c>
      <c r="E644" s="69">
        <v>1.0</v>
      </c>
      <c r="F644" s="69">
        <v>900.0</v>
      </c>
      <c r="G644" s="70" t="s">
        <v>2033</v>
      </c>
      <c r="H644" s="69">
        <v>71.0</v>
      </c>
      <c r="I644" s="69">
        <v>1.0</v>
      </c>
      <c r="J644" s="69">
        <v>0.0</v>
      </c>
      <c r="K644" s="29">
        <f t="shared" si="13"/>
        <v>1</v>
      </c>
      <c r="L644" s="71">
        <f t="shared" si="14"/>
        <v>0.0141</v>
      </c>
      <c r="M644" s="71">
        <f t="shared" si="15"/>
        <v>0.0176</v>
      </c>
      <c r="N644" s="72">
        <f t="shared" si="16"/>
        <v>0.01</v>
      </c>
      <c r="O644" s="8">
        <f t="shared" si="17"/>
        <v>57.28</v>
      </c>
      <c r="P644" s="73"/>
      <c r="Q644" s="22">
        <v>6079.0</v>
      </c>
      <c r="R644" s="49">
        <v>50.0</v>
      </c>
      <c r="S644" s="18"/>
      <c r="T644" s="75" t="s">
        <v>591</v>
      </c>
      <c r="U644" s="3">
        <f t="shared" ref="U644:W644" si="657">SUMIF($A$13:$A$2340,$Q644,H$13:H$2340)</f>
        <v>94</v>
      </c>
      <c r="V644" s="3">
        <f t="shared" si="657"/>
        <v>47</v>
      </c>
      <c r="W644" s="3">
        <f t="shared" si="657"/>
        <v>10</v>
      </c>
      <c r="X644" s="3">
        <f t="shared" si="19"/>
        <v>123552.96</v>
      </c>
      <c r="Y644" s="18"/>
      <c r="Z644" s="68">
        <v>276.0</v>
      </c>
      <c r="AA644" s="69">
        <v>1.0</v>
      </c>
      <c r="AB644" s="18" t="s">
        <v>1144</v>
      </c>
      <c r="AC644" s="68">
        <v>276.0</v>
      </c>
      <c r="AD644" s="69">
        <v>1.0</v>
      </c>
      <c r="AE644" s="69">
        <v>900.0</v>
      </c>
      <c r="AF644" s="70" t="s">
        <v>2033</v>
      </c>
      <c r="AG644" s="69">
        <v>71.0</v>
      </c>
      <c r="AH644" s="69">
        <v>1.0</v>
      </c>
      <c r="AI644" s="69">
        <v>0.0</v>
      </c>
      <c r="AJ644" s="29">
        <f t="shared" si="20"/>
        <v>1</v>
      </c>
      <c r="AK644" s="76">
        <f t="shared" si="21"/>
        <v>0.01408450704</v>
      </c>
      <c r="AL644" s="29">
        <f t="shared" si="22"/>
        <v>1</v>
      </c>
      <c r="AM644" s="71">
        <f t="shared" si="23"/>
        <v>0.0141</v>
      </c>
      <c r="AN644" s="71">
        <f t="shared" si="24"/>
        <v>0.0176</v>
      </c>
      <c r="AO644" s="72">
        <f t="shared" si="25"/>
        <v>0.01</v>
      </c>
      <c r="AP644" s="73">
        <f t="shared" si="26"/>
        <v>57.28</v>
      </c>
      <c r="AQ644" s="3">
        <f t="shared" si="27"/>
        <v>0.8067605634</v>
      </c>
      <c r="AR644" s="18"/>
      <c r="AS644" s="18"/>
    </row>
    <row r="645" ht="14.25" customHeight="1">
      <c r="A645" s="68">
        <v>277.0</v>
      </c>
      <c r="B645" s="69">
        <v>1.0</v>
      </c>
      <c r="C645" s="18" t="s">
        <v>1146</v>
      </c>
      <c r="D645" s="68">
        <v>277.0</v>
      </c>
      <c r="E645" s="69">
        <v>1.0</v>
      </c>
      <c r="F645" s="69">
        <v>62.0</v>
      </c>
      <c r="G645" s="70" t="s">
        <v>2034</v>
      </c>
      <c r="H645" s="69">
        <v>1018.0</v>
      </c>
      <c r="I645" s="69">
        <v>98.0</v>
      </c>
      <c r="J645" s="69">
        <v>51.0</v>
      </c>
      <c r="K645" s="29">
        <f t="shared" si="13"/>
        <v>123.5</v>
      </c>
      <c r="L645" s="71">
        <f t="shared" si="14"/>
        <v>0.1213</v>
      </c>
      <c r="M645" s="71">
        <f t="shared" si="15"/>
        <v>0.1516</v>
      </c>
      <c r="N645" s="72">
        <f t="shared" si="16"/>
        <v>11.23</v>
      </c>
      <c r="O645" s="8">
        <f t="shared" si="17"/>
        <v>64325.44</v>
      </c>
      <c r="P645" s="73"/>
      <c r="Q645" s="22">
        <v>6083.0</v>
      </c>
      <c r="R645" s="49">
        <v>50.0</v>
      </c>
      <c r="S645" s="18"/>
      <c r="T645" s="75" t="s">
        <v>2035</v>
      </c>
      <c r="U645" s="3">
        <f t="shared" ref="U645:W645" si="658">SUMIF($A$13:$A$2340,$Q645,H$13:H$2340)</f>
        <v>133</v>
      </c>
      <c r="V645" s="3">
        <f t="shared" si="658"/>
        <v>40</v>
      </c>
      <c r="W645" s="3">
        <f t="shared" si="658"/>
        <v>5</v>
      </c>
      <c r="X645" s="3">
        <f t="shared" si="19"/>
        <v>85748.16</v>
      </c>
      <c r="Y645" s="18"/>
      <c r="Z645" s="68">
        <v>277.0</v>
      </c>
      <c r="AA645" s="69">
        <v>1.0</v>
      </c>
      <c r="AB645" s="18" t="s">
        <v>1146</v>
      </c>
      <c r="AC645" s="68">
        <v>277.0</v>
      </c>
      <c r="AD645" s="69">
        <v>1.0</v>
      </c>
      <c r="AE645" s="69">
        <v>62.0</v>
      </c>
      <c r="AF645" s="70" t="s">
        <v>2034</v>
      </c>
      <c r="AG645" s="69">
        <v>1018.0</v>
      </c>
      <c r="AH645" s="69">
        <v>98.0</v>
      </c>
      <c r="AI645" s="69">
        <v>51.0</v>
      </c>
      <c r="AJ645" s="29">
        <f t="shared" si="20"/>
        <v>123.5</v>
      </c>
      <c r="AK645" s="76">
        <f t="shared" si="21"/>
        <v>0.1213163065</v>
      </c>
      <c r="AL645" s="29">
        <f t="shared" si="22"/>
        <v>123.5</v>
      </c>
      <c r="AM645" s="71">
        <f t="shared" si="23"/>
        <v>0.1213</v>
      </c>
      <c r="AN645" s="71">
        <f t="shared" si="24"/>
        <v>0.1516</v>
      </c>
      <c r="AO645" s="72">
        <f t="shared" si="25"/>
        <v>11.23</v>
      </c>
      <c r="AP645" s="73">
        <f t="shared" si="26"/>
        <v>64325.44</v>
      </c>
      <c r="AQ645" s="3">
        <f t="shared" si="27"/>
        <v>63.18805501</v>
      </c>
      <c r="AR645" s="18"/>
      <c r="AS645" s="18"/>
    </row>
    <row r="646" ht="14.25" customHeight="1">
      <c r="A646" s="68">
        <v>277.0</v>
      </c>
      <c r="B646" s="69">
        <v>1.0</v>
      </c>
      <c r="C646" s="18" t="s">
        <v>1146</v>
      </c>
      <c r="D646" s="68">
        <v>277.0</v>
      </c>
      <c r="E646" s="69">
        <v>1.0</v>
      </c>
      <c r="F646" s="69">
        <v>63.0</v>
      </c>
      <c r="G646" s="70" t="s">
        <v>2036</v>
      </c>
      <c r="H646" s="69">
        <v>539.0</v>
      </c>
      <c r="I646" s="69">
        <v>64.0</v>
      </c>
      <c r="J646" s="69">
        <v>25.0</v>
      </c>
      <c r="K646" s="29">
        <f t="shared" si="13"/>
        <v>76.5</v>
      </c>
      <c r="L646" s="71">
        <f t="shared" si="14"/>
        <v>0.1419</v>
      </c>
      <c r="M646" s="71">
        <f t="shared" si="15"/>
        <v>0.1774</v>
      </c>
      <c r="N646" s="72">
        <f t="shared" si="16"/>
        <v>8.14</v>
      </c>
      <c r="O646" s="8">
        <f t="shared" si="17"/>
        <v>46625.92</v>
      </c>
      <c r="P646" s="73"/>
      <c r="Q646" s="22">
        <v>6088.0</v>
      </c>
      <c r="R646" s="49">
        <v>50.0</v>
      </c>
      <c r="S646" s="18"/>
      <c r="T646" s="75" t="s">
        <v>2037</v>
      </c>
      <c r="U646" s="3">
        <f t="shared" ref="U646:W646" si="659">SUMIF($A$13:$A$2340,$Q646,H$13:H$2340)</f>
        <v>0</v>
      </c>
      <c r="V646" s="3">
        <f t="shared" si="659"/>
        <v>0</v>
      </c>
      <c r="W646" s="3">
        <f t="shared" si="659"/>
        <v>0</v>
      </c>
      <c r="X646" s="3">
        <f t="shared" si="19"/>
        <v>0</v>
      </c>
      <c r="Y646" s="18"/>
      <c r="Z646" s="68">
        <v>277.0</v>
      </c>
      <c r="AA646" s="69">
        <v>1.0</v>
      </c>
      <c r="AB646" s="18" t="s">
        <v>1146</v>
      </c>
      <c r="AC646" s="68">
        <v>277.0</v>
      </c>
      <c r="AD646" s="69">
        <v>1.0</v>
      </c>
      <c r="AE646" s="69">
        <v>63.0</v>
      </c>
      <c r="AF646" s="70" t="s">
        <v>2036</v>
      </c>
      <c r="AG646" s="69">
        <v>539.0</v>
      </c>
      <c r="AH646" s="69">
        <v>64.0</v>
      </c>
      <c r="AI646" s="69">
        <v>25.0</v>
      </c>
      <c r="AJ646" s="29">
        <f t="shared" si="20"/>
        <v>76.5</v>
      </c>
      <c r="AK646" s="76">
        <f t="shared" si="21"/>
        <v>0.1419294991</v>
      </c>
      <c r="AL646" s="29">
        <f t="shared" si="22"/>
        <v>76.5</v>
      </c>
      <c r="AM646" s="71">
        <f t="shared" si="23"/>
        <v>0.1419</v>
      </c>
      <c r="AN646" s="71">
        <f t="shared" si="24"/>
        <v>0.1774</v>
      </c>
      <c r="AO646" s="72">
        <f t="shared" si="25"/>
        <v>8.14</v>
      </c>
      <c r="AP646" s="73">
        <f t="shared" si="26"/>
        <v>46625.92</v>
      </c>
      <c r="AQ646" s="3">
        <f t="shared" si="27"/>
        <v>86.5044898</v>
      </c>
      <c r="AR646" s="18"/>
      <c r="AS646" s="18"/>
    </row>
    <row r="647" ht="14.25" customHeight="1">
      <c r="A647" s="68">
        <v>277.0</v>
      </c>
      <c r="B647" s="69">
        <v>1.0</v>
      </c>
      <c r="C647" s="18" t="s">
        <v>1146</v>
      </c>
      <c r="D647" s="68">
        <v>277.0</v>
      </c>
      <c r="E647" s="69">
        <v>1.0</v>
      </c>
      <c r="F647" s="69">
        <v>615.0</v>
      </c>
      <c r="G647" s="70" t="s">
        <v>2038</v>
      </c>
      <c r="H647" s="69">
        <v>417.0</v>
      </c>
      <c r="I647" s="69">
        <v>53.0</v>
      </c>
      <c r="J647" s="69">
        <v>21.0</v>
      </c>
      <c r="K647" s="29">
        <f t="shared" si="13"/>
        <v>63.5</v>
      </c>
      <c r="L647" s="71">
        <f t="shared" si="14"/>
        <v>0.1523</v>
      </c>
      <c r="M647" s="71">
        <f t="shared" si="15"/>
        <v>0.1904</v>
      </c>
      <c r="N647" s="72">
        <f t="shared" si="16"/>
        <v>7.25</v>
      </c>
      <c r="O647" s="8">
        <f t="shared" si="17"/>
        <v>41528</v>
      </c>
      <c r="P647" s="73"/>
      <c r="Q647" s="22">
        <v>6090.0</v>
      </c>
      <c r="R647" s="49">
        <v>50.0</v>
      </c>
      <c r="S647" s="18"/>
      <c r="T647" s="75" t="s">
        <v>2039</v>
      </c>
      <c r="U647" s="3">
        <f t="shared" ref="U647:W647" si="660">SUMIF($A$13:$A$2340,$Q647,H$13:H$2340)</f>
        <v>231</v>
      </c>
      <c r="V647" s="3">
        <f t="shared" si="660"/>
        <v>33</v>
      </c>
      <c r="W647" s="3">
        <f t="shared" si="660"/>
        <v>5</v>
      </c>
      <c r="X647" s="3">
        <f t="shared" si="19"/>
        <v>44277.44</v>
      </c>
      <c r="Y647" s="18"/>
      <c r="Z647" s="68">
        <v>277.0</v>
      </c>
      <c r="AA647" s="69">
        <v>1.0</v>
      </c>
      <c r="AB647" s="18" t="s">
        <v>1146</v>
      </c>
      <c r="AC647" s="68">
        <v>277.0</v>
      </c>
      <c r="AD647" s="69">
        <v>1.0</v>
      </c>
      <c r="AE647" s="69">
        <v>615.0</v>
      </c>
      <c r="AF647" s="70" t="s">
        <v>2038</v>
      </c>
      <c r="AG647" s="69">
        <v>417.0</v>
      </c>
      <c r="AH647" s="69">
        <v>53.0</v>
      </c>
      <c r="AI647" s="69">
        <v>21.0</v>
      </c>
      <c r="AJ647" s="29">
        <f t="shared" si="20"/>
        <v>63.5</v>
      </c>
      <c r="AK647" s="76">
        <f t="shared" si="21"/>
        <v>0.1522781775</v>
      </c>
      <c r="AL647" s="29">
        <f t="shared" si="22"/>
        <v>63.5</v>
      </c>
      <c r="AM647" s="71">
        <f t="shared" si="23"/>
        <v>0.1523</v>
      </c>
      <c r="AN647" s="71">
        <f t="shared" si="24"/>
        <v>0.1904</v>
      </c>
      <c r="AO647" s="72">
        <f t="shared" si="25"/>
        <v>7.25</v>
      </c>
      <c r="AP647" s="73">
        <f t="shared" si="26"/>
        <v>41528</v>
      </c>
      <c r="AQ647" s="3">
        <f t="shared" si="27"/>
        <v>99.58752998</v>
      </c>
      <c r="AR647" s="18"/>
      <c r="AS647" s="18"/>
    </row>
    <row r="648" ht="14.25" customHeight="1">
      <c r="A648" s="68">
        <v>277.0</v>
      </c>
      <c r="B648" s="69">
        <v>1.0</v>
      </c>
      <c r="C648" s="18" t="s">
        <v>1146</v>
      </c>
      <c r="D648" s="68">
        <v>277.0</v>
      </c>
      <c r="E648" s="69">
        <v>1.0</v>
      </c>
      <c r="F648" s="69">
        <v>616.0</v>
      </c>
      <c r="G648" s="70" t="s">
        <v>2040</v>
      </c>
      <c r="H648" s="69">
        <v>460.0</v>
      </c>
      <c r="I648" s="69">
        <v>36.0</v>
      </c>
      <c r="J648" s="69">
        <v>6.0</v>
      </c>
      <c r="K648" s="29">
        <f t="shared" si="13"/>
        <v>39</v>
      </c>
      <c r="L648" s="71">
        <f t="shared" si="14"/>
        <v>0.0848</v>
      </c>
      <c r="M648" s="71">
        <f t="shared" si="15"/>
        <v>0.106</v>
      </c>
      <c r="N648" s="72">
        <f t="shared" si="16"/>
        <v>2.48</v>
      </c>
      <c r="O648" s="8">
        <f t="shared" si="17"/>
        <v>14205.44</v>
      </c>
      <c r="P648" s="73"/>
      <c r="Q648" s="22">
        <v>6094.0</v>
      </c>
      <c r="R648" s="49">
        <v>50.0</v>
      </c>
      <c r="S648" s="18"/>
      <c r="T648" s="75" t="s">
        <v>2041</v>
      </c>
      <c r="U648" s="3">
        <f t="shared" ref="U648:W648" si="661">SUMIF($A$13:$A$2340,$Q648,H$13:H$2340)</f>
        <v>84</v>
      </c>
      <c r="V648" s="3">
        <f t="shared" si="661"/>
        <v>36</v>
      </c>
      <c r="W648" s="3">
        <f t="shared" si="661"/>
        <v>11</v>
      </c>
      <c r="X648" s="3">
        <f t="shared" si="19"/>
        <v>108373.76</v>
      </c>
      <c r="Y648" s="18"/>
      <c r="Z648" s="68">
        <v>277.0</v>
      </c>
      <c r="AA648" s="69">
        <v>1.0</v>
      </c>
      <c r="AB648" s="18" t="s">
        <v>1146</v>
      </c>
      <c r="AC648" s="68">
        <v>277.0</v>
      </c>
      <c r="AD648" s="69">
        <v>1.0</v>
      </c>
      <c r="AE648" s="69">
        <v>616.0</v>
      </c>
      <c r="AF648" s="70" t="s">
        <v>2040</v>
      </c>
      <c r="AG648" s="69">
        <v>460.0</v>
      </c>
      <c r="AH648" s="69">
        <v>36.0</v>
      </c>
      <c r="AI648" s="69">
        <v>6.0</v>
      </c>
      <c r="AJ648" s="29">
        <f t="shared" si="20"/>
        <v>39</v>
      </c>
      <c r="AK648" s="76">
        <f t="shared" si="21"/>
        <v>0.0847826087</v>
      </c>
      <c r="AL648" s="29">
        <f t="shared" si="22"/>
        <v>39</v>
      </c>
      <c r="AM648" s="71">
        <f t="shared" si="23"/>
        <v>0.0848</v>
      </c>
      <c r="AN648" s="71">
        <f t="shared" si="24"/>
        <v>0.106</v>
      </c>
      <c r="AO648" s="72">
        <f t="shared" si="25"/>
        <v>2.48</v>
      </c>
      <c r="AP648" s="73">
        <f t="shared" si="26"/>
        <v>14205.44</v>
      </c>
      <c r="AQ648" s="3">
        <f t="shared" si="27"/>
        <v>30.8813913</v>
      </c>
      <c r="AR648" s="18"/>
      <c r="AS648" s="18"/>
    </row>
    <row r="649" ht="14.25" customHeight="1">
      <c r="A649" s="68">
        <v>277.0</v>
      </c>
      <c r="B649" s="69">
        <v>1.0</v>
      </c>
      <c r="C649" s="18" t="s">
        <v>1146</v>
      </c>
      <c r="D649" s="68">
        <v>277.0</v>
      </c>
      <c r="E649" s="69">
        <v>1.0</v>
      </c>
      <c r="F649" s="69">
        <v>618.0</v>
      </c>
      <c r="G649" s="70" t="s">
        <v>2042</v>
      </c>
      <c r="H649" s="69">
        <v>42.0</v>
      </c>
      <c r="I649" s="69">
        <v>2.0</v>
      </c>
      <c r="J649" s="69">
        <v>1.0</v>
      </c>
      <c r="K649" s="29">
        <f t="shared" si="13"/>
        <v>2.5</v>
      </c>
      <c r="L649" s="71">
        <f t="shared" si="14"/>
        <v>0.0595</v>
      </c>
      <c r="M649" s="71">
        <f t="shared" si="15"/>
        <v>0.0744</v>
      </c>
      <c r="N649" s="72">
        <f t="shared" si="16"/>
        <v>0.11</v>
      </c>
      <c r="O649" s="8">
        <f t="shared" si="17"/>
        <v>630.08</v>
      </c>
      <c r="P649" s="73"/>
      <c r="Q649" s="22">
        <v>6095.0</v>
      </c>
      <c r="R649" s="49">
        <v>50.0</v>
      </c>
      <c r="S649" s="18"/>
      <c r="T649" s="75" t="s">
        <v>2043</v>
      </c>
      <c r="U649" s="3">
        <f t="shared" ref="U649:W649" si="662">SUMIF($A$13:$A$2340,$Q649,H$13:H$2340)</f>
        <v>41</v>
      </c>
      <c r="V649" s="3">
        <f t="shared" si="662"/>
        <v>23</v>
      </c>
      <c r="W649" s="3">
        <f t="shared" si="662"/>
        <v>1</v>
      </c>
      <c r="X649" s="3">
        <f t="shared" si="19"/>
        <v>57852.8</v>
      </c>
      <c r="Y649" s="18"/>
      <c r="Z649" s="68">
        <v>277.0</v>
      </c>
      <c r="AA649" s="69">
        <v>1.0</v>
      </c>
      <c r="AB649" s="18" t="s">
        <v>1146</v>
      </c>
      <c r="AC649" s="68">
        <v>277.0</v>
      </c>
      <c r="AD649" s="69">
        <v>1.0</v>
      </c>
      <c r="AE649" s="69">
        <v>618.0</v>
      </c>
      <c r="AF649" s="70" t="s">
        <v>2042</v>
      </c>
      <c r="AG649" s="69">
        <v>42.0</v>
      </c>
      <c r="AH649" s="69">
        <v>2.0</v>
      </c>
      <c r="AI649" s="69">
        <v>1.0</v>
      </c>
      <c r="AJ649" s="29">
        <f t="shared" si="20"/>
        <v>2.5</v>
      </c>
      <c r="AK649" s="76">
        <f t="shared" si="21"/>
        <v>0.05952380952</v>
      </c>
      <c r="AL649" s="29">
        <f t="shared" si="22"/>
        <v>2.5</v>
      </c>
      <c r="AM649" s="71">
        <f t="shared" si="23"/>
        <v>0.0595</v>
      </c>
      <c r="AN649" s="71">
        <f t="shared" si="24"/>
        <v>0.0744</v>
      </c>
      <c r="AO649" s="72">
        <f t="shared" si="25"/>
        <v>0.11</v>
      </c>
      <c r="AP649" s="73">
        <f t="shared" si="26"/>
        <v>630.08</v>
      </c>
      <c r="AQ649" s="3">
        <f t="shared" si="27"/>
        <v>15.00190476</v>
      </c>
      <c r="AR649" s="18"/>
      <c r="AS649" s="18"/>
    </row>
    <row r="650" ht="14.25" customHeight="1">
      <c r="A650" s="68">
        <v>277.0</v>
      </c>
      <c r="B650" s="69">
        <v>1.0</v>
      </c>
      <c r="C650" s="18" t="s">
        <v>1146</v>
      </c>
      <c r="D650" s="68">
        <v>277.0</v>
      </c>
      <c r="E650" s="69">
        <v>1.0</v>
      </c>
      <c r="F650" s="69">
        <v>620.0</v>
      </c>
      <c r="G650" s="70" t="s">
        <v>1783</v>
      </c>
      <c r="H650" s="69">
        <v>4.0</v>
      </c>
      <c r="I650" s="69">
        <v>1.0</v>
      </c>
      <c r="J650" s="69">
        <v>0.0</v>
      </c>
      <c r="K650" s="29">
        <f t="shared" si="13"/>
        <v>1</v>
      </c>
      <c r="L650" s="71">
        <f t="shared" si="14"/>
        <v>0.25</v>
      </c>
      <c r="M650" s="71">
        <f t="shared" si="15"/>
        <v>0.3125</v>
      </c>
      <c r="N650" s="72">
        <f t="shared" si="16"/>
        <v>0.19</v>
      </c>
      <c r="O650" s="8">
        <f t="shared" si="17"/>
        <v>1088.32</v>
      </c>
      <c r="P650" s="73"/>
      <c r="Q650" s="22">
        <v>6096.0</v>
      </c>
      <c r="R650" s="49">
        <v>50.0</v>
      </c>
      <c r="S650" s="18"/>
      <c r="T650" s="79" t="s">
        <v>2044</v>
      </c>
      <c r="U650" s="3">
        <f t="shared" ref="U650:W650" si="663">SUMIF($A$13:$A$2340,$Q650,H$13:H$2340)</f>
        <v>19</v>
      </c>
      <c r="V650" s="3">
        <f t="shared" si="663"/>
        <v>13</v>
      </c>
      <c r="W650" s="3">
        <f t="shared" si="663"/>
        <v>2</v>
      </c>
      <c r="X650" s="3">
        <f t="shared" si="19"/>
        <v>44334.72</v>
      </c>
      <c r="Y650" s="18"/>
      <c r="Z650" s="68">
        <v>277.0</v>
      </c>
      <c r="AA650" s="69">
        <v>1.0</v>
      </c>
      <c r="AB650" s="18" t="s">
        <v>1146</v>
      </c>
      <c r="AC650" s="68">
        <v>277.0</v>
      </c>
      <c r="AD650" s="69">
        <v>1.0</v>
      </c>
      <c r="AE650" s="69">
        <v>620.0</v>
      </c>
      <c r="AF650" s="70" t="s">
        <v>1783</v>
      </c>
      <c r="AG650" s="69">
        <v>4.0</v>
      </c>
      <c r="AH650" s="69">
        <v>1.0</v>
      </c>
      <c r="AI650" s="69">
        <v>0.0</v>
      </c>
      <c r="AJ650" s="29">
        <f t="shared" si="20"/>
        <v>1</v>
      </c>
      <c r="AK650" s="76">
        <f t="shared" si="21"/>
        <v>0.25</v>
      </c>
      <c r="AL650" s="29">
        <f t="shared" si="22"/>
        <v>1</v>
      </c>
      <c r="AM650" s="71">
        <f t="shared" si="23"/>
        <v>0.25</v>
      </c>
      <c r="AN650" s="71">
        <f t="shared" si="24"/>
        <v>0.3125</v>
      </c>
      <c r="AO650" s="72">
        <f t="shared" si="25"/>
        <v>0.19</v>
      </c>
      <c r="AP650" s="73">
        <f t="shared" si="26"/>
        <v>1088.32</v>
      </c>
      <c r="AQ650" s="3">
        <f t="shared" si="27"/>
        <v>272.08</v>
      </c>
      <c r="AR650" s="18"/>
      <c r="AS650" s="18"/>
    </row>
    <row r="651" ht="14.25" customHeight="1">
      <c r="A651" s="68">
        <v>278.0</v>
      </c>
      <c r="B651" s="69">
        <v>1.0</v>
      </c>
      <c r="C651" s="18" t="s">
        <v>1148</v>
      </c>
      <c r="D651" s="68">
        <v>278.0</v>
      </c>
      <c r="E651" s="69">
        <v>1.0</v>
      </c>
      <c r="F651" s="69">
        <v>30.0</v>
      </c>
      <c r="G651" s="70" t="s">
        <v>2045</v>
      </c>
      <c r="H651" s="69">
        <v>970.0</v>
      </c>
      <c r="I651" s="69">
        <v>40.0</v>
      </c>
      <c r="J651" s="69">
        <v>9.0</v>
      </c>
      <c r="K651" s="29">
        <f t="shared" si="13"/>
        <v>44.5</v>
      </c>
      <c r="L651" s="71">
        <f t="shared" si="14"/>
        <v>0.0459</v>
      </c>
      <c r="M651" s="71">
        <f t="shared" si="15"/>
        <v>0.0574</v>
      </c>
      <c r="N651" s="72">
        <f t="shared" si="16"/>
        <v>1.53</v>
      </c>
      <c r="O651" s="8">
        <f t="shared" si="17"/>
        <v>8763.84</v>
      </c>
      <c r="P651" s="73"/>
      <c r="Q651" s="22">
        <v>6383.0</v>
      </c>
      <c r="R651" s="49">
        <v>50.0</v>
      </c>
      <c r="S651" s="18"/>
      <c r="T651" s="75" t="s">
        <v>2046</v>
      </c>
      <c r="U651" s="3">
        <f t="shared" ref="U651:W651" si="664">SUMIF($A$13:$A$2340,$Q651,H$13:H$2340)</f>
        <v>110</v>
      </c>
      <c r="V651" s="3">
        <f t="shared" si="664"/>
        <v>33</v>
      </c>
      <c r="W651" s="3">
        <f t="shared" si="664"/>
        <v>5</v>
      </c>
      <c r="X651" s="3">
        <f t="shared" si="19"/>
        <v>71600</v>
      </c>
      <c r="Y651" s="18"/>
      <c r="Z651" s="68">
        <v>278.0</v>
      </c>
      <c r="AA651" s="69">
        <v>1.0</v>
      </c>
      <c r="AB651" s="18" t="s">
        <v>1148</v>
      </c>
      <c r="AC651" s="68">
        <v>278.0</v>
      </c>
      <c r="AD651" s="69">
        <v>1.0</v>
      </c>
      <c r="AE651" s="69">
        <v>30.0</v>
      </c>
      <c r="AF651" s="70" t="s">
        <v>2045</v>
      </c>
      <c r="AG651" s="69">
        <v>970.0</v>
      </c>
      <c r="AH651" s="69">
        <v>40.0</v>
      </c>
      <c r="AI651" s="69">
        <v>9.0</v>
      </c>
      <c r="AJ651" s="29">
        <f t="shared" si="20"/>
        <v>44.5</v>
      </c>
      <c r="AK651" s="76">
        <f t="shared" si="21"/>
        <v>0.04587628866</v>
      </c>
      <c r="AL651" s="29">
        <f t="shared" si="22"/>
        <v>44.5</v>
      </c>
      <c r="AM651" s="71">
        <f t="shared" si="23"/>
        <v>0.0459</v>
      </c>
      <c r="AN651" s="71">
        <f t="shared" si="24"/>
        <v>0.0574</v>
      </c>
      <c r="AO651" s="72">
        <f t="shared" si="25"/>
        <v>1.53</v>
      </c>
      <c r="AP651" s="73">
        <f t="shared" si="26"/>
        <v>8763.84</v>
      </c>
      <c r="AQ651" s="3">
        <f t="shared" si="27"/>
        <v>9.034886598</v>
      </c>
      <c r="AR651" s="18"/>
      <c r="AS651" s="18"/>
    </row>
    <row r="652" ht="14.25" customHeight="1">
      <c r="A652" s="68">
        <v>278.0</v>
      </c>
      <c r="B652" s="69">
        <v>1.0</v>
      </c>
      <c r="C652" s="18" t="s">
        <v>1148</v>
      </c>
      <c r="D652" s="68">
        <v>278.0</v>
      </c>
      <c r="E652" s="69">
        <v>1.0</v>
      </c>
      <c r="F652" s="69">
        <v>31.0</v>
      </c>
      <c r="G652" s="70" t="s">
        <v>2047</v>
      </c>
      <c r="H652" s="69">
        <v>698.0</v>
      </c>
      <c r="I652" s="69">
        <v>40.0</v>
      </c>
      <c r="J652" s="69">
        <v>10.0</v>
      </c>
      <c r="K652" s="29">
        <f t="shared" si="13"/>
        <v>45</v>
      </c>
      <c r="L652" s="71">
        <f t="shared" si="14"/>
        <v>0.0645</v>
      </c>
      <c r="M652" s="71">
        <f t="shared" si="15"/>
        <v>0.0806</v>
      </c>
      <c r="N652" s="72">
        <f t="shared" si="16"/>
        <v>2.18</v>
      </c>
      <c r="O652" s="8">
        <f t="shared" si="17"/>
        <v>12487.04</v>
      </c>
      <c r="P652" s="73"/>
      <c r="Q652" s="22">
        <v>6979.0</v>
      </c>
      <c r="R652" s="49">
        <v>50.0</v>
      </c>
      <c r="S652" s="18"/>
      <c r="T652" s="75" t="s">
        <v>2048</v>
      </c>
      <c r="U652" s="3">
        <f t="shared" ref="U652:W652" si="665">SUMIF($A$13:$A$2340,$Q652,H$13:H$2340)</f>
        <v>54</v>
      </c>
      <c r="V652" s="3">
        <f t="shared" si="665"/>
        <v>40</v>
      </c>
      <c r="W652" s="3">
        <f t="shared" si="665"/>
        <v>4</v>
      </c>
      <c r="X652" s="3">
        <f t="shared" si="19"/>
        <v>132374.08</v>
      </c>
      <c r="Y652" s="18"/>
      <c r="Z652" s="68">
        <v>278.0</v>
      </c>
      <c r="AA652" s="69">
        <v>1.0</v>
      </c>
      <c r="AB652" s="18" t="s">
        <v>1148</v>
      </c>
      <c r="AC652" s="68">
        <v>278.0</v>
      </c>
      <c r="AD652" s="69">
        <v>1.0</v>
      </c>
      <c r="AE652" s="69">
        <v>31.0</v>
      </c>
      <c r="AF652" s="70" t="s">
        <v>2047</v>
      </c>
      <c r="AG652" s="69">
        <v>698.0</v>
      </c>
      <c r="AH652" s="69">
        <v>40.0</v>
      </c>
      <c r="AI652" s="69">
        <v>10.0</v>
      </c>
      <c r="AJ652" s="29">
        <f t="shared" si="20"/>
        <v>45</v>
      </c>
      <c r="AK652" s="76">
        <f t="shared" si="21"/>
        <v>0.06446991404</v>
      </c>
      <c r="AL652" s="29">
        <f t="shared" si="22"/>
        <v>45</v>
      </c>
      <c r="AM652" s="71">
        <f t="shared" si="23"/>
        <v>0.0645</v>
      </c>
      <c r="AN652" s="71">
        <f t="shared" si="24"/>
        <v>0.0806</v>
      </c>
      <c r="AO652" s="72">
        <f t="shared" si="25"/>
        <v>2.18</v>
      </c>
      <c r="AP652" s="73">
        <f t="shared" si="26"/>
        <v>12487.04</v>
      </c>
      <c r="AQ652" s="3">
        <f t="shared" si="27"/>
        <v>17.88974212</v>
      </c>
      <c r="AR652" s="18"/>
      <c r="AS652" s="18"/>
    </row>
    <row r="653" ht="14.25" customHeight="1">
      <c r="A653" s="68">
        <v>278.0</v>
      </c>
      <c r="B653" s="69">
        <v>1.0</v>
      </c>
      <c r="C653" s="18" t="s">
        <v>1148</v>
      </c>
      <c r="D653" s="68">
        <v>278.0</v>
      </c>
      <c r="E653" s="69">
        <v>1.0</v>
      </c>
      <c r="F653" s="69">
        <v>661.0</v>
      </c>
      <c r="G653" s="70" t="s">
        <v>2049</v>
      </c>
      <c r="H653" s="69">
        <v>567.0</v>
      </c>
      <c r="I653" s="69">
        <v>21.0</v>
      </c>
      <c r="J653" s="69">
        <v>7.0</v>
      </c>
      <c r="K653" s="29">
        <f t="shared" si="13"/>
        <v>24.5</v>
      </c>
      <c r="L653" s="71">
        <f t="shared" si="14"/>
        <v>0.0432</v>
      </c>
      <c r="M653" s="71">
        <f t="shared" si="15"/>
        <v>0.054</v>
      </c>
      <c r="N653" s="72">
        <f t="shared" si="16"/>
        <v>0.79</v>
      </c>
      <c r="O653" s="8">
        <f t="shared" si="17"/>
        <v>4525.12</v>
      </c>
      <c r="P653" s="73"/>
      <c r="Q653" s="22">
        <v>9053.0</v>
      </c>
      <c r="R653" s="49">
        <v>99.0</v>
      </c>
      <c r="S653" s="18"/>
      <c r="T653" s="75" t="s">
        <v>2050</v>
      </c>
      <c r="U653" s="3">
        <f t="shared" ref="U653:W653" si="666">SUMIF($A$13:$A$2340,$Q653,H$13:H$2340)</f>
        <v>0</v>
      </c>
      <c r="V653" s="3">
        <f t="shared" si="666"/>
        <v>0</v>
      </c>
      <c r="W653" s="3">
        <f t="shared" si="666"/>
        <v>0</v>
      </c>
      <c r="X653" s="3">
        <f t="shared" si="19"/>
        <v>0</v>
      </c>
      <c r="Y653" s="18"/>
      <c r="Z653" s="68">
        <v>278.0</v>
      </c>
      <c r="AA653" s="69">
        <v>1.0</v>
      </c>
      <c r="AB653" s="18" t="s">
        <v>1148</v>
      </c>
      <c r="AC653" s="68">
        <v>278.0</v>
      </c>
      <c r="AD653" s="69">
        <v>1.0</v>
      </c>
      <c r="AE653" s="69">
        <v>661.0</v>
      </c>
      <c r="AF653" s="70" t="s">
        <v>2049</v>
      </c>
      <c r="AG653" s="69">
        <v>567.0</v>
      </c>
      <c r="AH653" s="69">
        <v>21.0</v>
      </c>
      <c r="AI653" s="69">
        <v>7.0</v>
      </c>
      <c r="AJ653" s="29">
        <f t="shared" si="20"/>
        <v>24.5</v>
      </c>
      <c r="AK653" s="76">
        <f t="shared" si="21"/>
        <v>0.04320987654</v>
      </c>
      <c r="AL653" s="29">
        <f t="shared" si="22"/>
        <v>24.5</v>
      </c>
      <c r="AM653" s="71">
        <f t="shared" si="23"/>
        <v>0.0432</v>
      </c>
      <c r="AN653" s="71">
        <f t="shared" si="24"/>
        <v>0.054</v>
      </c>
      <c r="AO653" s="72">
        <f t="shared" si="25"/>
        <v>0.79</v>
      </c>
      <c r="AP653" s="73">
        <f t="shared" si="26"/>
        <v>4525.12</v>
      </c>
      <c r="AQ653" s="3">
        <f t="shared" si="27"/>
        <v>7.980811287</v>
      </c>
      <c r="AR653" s="18"/>
      <c r="AS653" s="18"/>
    </row>
    <row r="654" ht="14.25" customHeight="1">
      <c r="A654" s="68">
        <v>278.0</v>
      </c>
      <c r="B654" s="69">
        <v>1.0</v>
      </c>
      <c r="C654" s="18" t="s">
        <v>1148</v>
      </c>
      <c r="D654" s="68">
        <v>278.0</v>
      </c>
      <c r="E654" s="69">
        <v>1.0</v>
      </c>
      <c r="F654" s="69">
        <v>662.0</v>
      </c>
      <c r="G654" s="70" t="s">
        <v>2051</v>
      </c>
      <c r="H654" s="69">
        <v>609.0</v>
      </c>
      <c r="I654" s="69">
        <v>24.0</v>
      </c>
      <c r="J654" s="69">
        <v>7.0</v>
      </c>
      <c r="K654" s="29">
        <f t="shared" si="13"/>
        <v>27.5</v>
      </c>
      <c r="L654" s="71">
        <f t="shared" si="14"/>
        <v>0.0452</v>
      </c>
      <c r="M654" s="71">
        <f t="shared" si="15"/>
        <v>0.0565</v>
      </c>
      <c r="N654" s="72">
        <f t="shared" si="16"/>
        <v>0.93</v>
      </c>
      <c r="O654" s="8">
        <f t="shared" si="17"/>
        <v>5327.04</v>
      </c>
      <c r="P654" s="73"/>
      <c r="Q654" s="22">
        <v>9056.0</v>
      </c>
      <c r="R654" s="49">
        <v>99.0</v>
      </c>
      <c r="S654" s="18"/>
      <c r="T654" s="75" t="s">
        <v>2052</v>
      </c>
      <c r="U654" s="3">
        <f t="shared" ref="U654:W654" si="667">SUMIF($A$13:$A$2340,$Q654,H$13:H$2340)</f>
        <v>0</v>
      </c>
      <c r="V654" s="3">
        <f t="shared" si="667"/>
        <v>0</v>
      </c>
      <c r="W654" s="3">
        <f t="shared" si="667"/>
        <v>0</v>
      </c>
      <c r="X654" s="3">
        <f t="shared" si="19"/>
        <v>0</v>
      </c>
      <c r="Y654" s="18"/>
      <c r="Z654" s="68">
        <v>278.0</v>
      </c>
      <c r="AA654" s="69">
        <v>1.0</v>
      </c>
      <c r="AB654" s="18" t="s">
        <v>1148</v>
      </c>
      <c r="AC654" s="68">
        <v>278.0</v>
      </c>
      <c r="AD654" s="69">
        <v>1.0</v>
      </c>
      <c r="AE654" s="69">
        <v>662.0</v>
      </c>
      <c r="AF654" s="70" t="s">
        <v>2051</v>
      </c>
      <c r="AG654" s="69">
        <v>609.0</v>
      </c>
      <c r="AH654" s="69">
        <v>24.0</v>
      </c>
      <c r="AI654" s="69">
        <v>7.0</v>
      </c>
      <c r="AJ654" s="29">
        <f t="shared" si="20"/>
        <v>27.5</v>
      </c>
      <c r="AK654" s="76">
        <f t="shared" si="21"/>
        <v>0.04515599343</v>
      </c>
      <c r="AL654" s="29">
        <f t="shared" si="22"/>
        <v>27.5</v>
      </c>
      <c r="AM654" s="71">
        <f t="shared" si="23"/>
        <v>0.0452</v>
      </c>
      <c r="AN654" s="71">
        <f t="shared" si="24"/>
        <v>0.0565</v>
      </c>
      <c r="AO654" s="72">
        <f t="shared" si="25"/>
        <v>0.93</v>
      </c>
      <c r="AP654" s="73">
        <f t="shared" si="26"/>
        <v>5327.04</v>
      </c>
      <c r="AQ654" s="3">
        <f t="shared" si="27"/>
        <v>8.747192118</v>
      </c>
      <c r="AR654" s="18"/>
      <c r="AS654" s="18"/>
    </row>
    <row r="655" ht="14.25" customHeight="1">
      <c r="A655" s="68">
        <v>278.0</v>
      </c>
      <c r="B655" s="69">
        <v>1.0</v>
      </c>
      <c r="C655" s="18" t="s">
        <v>1148</v>
      </c>
      <c r="D655" s="68">
        <v>278.0</v>
      </c>
      <c r="E655" s="69">
        <v>1.0</v>
      </c>
      <c r="F655" s="69">
        <v>663.0</v>
      </c>
      <c r="G655" s="70" t="s">
        <v>2053</v>
      </c>
      <c r="H655" s="69">
        <v>23.0</v>
      </c>
      <c r="I655" s="69">
        <v>2.0</v>
      </c>
      <c r="J655" s="69">
        <v>0.0</v>
      </c>
      <c r="K655" s="29">
        <f t="shared" si="13"/>
        <v>2</v>
      </c>
      <c r="L655" s="71">
        <f t="shared" si="14"/>
        <v>0.087</v>
      </c>
      <c r="M655" s="71">
        <f t="shared" si="15"/>
        <v>0.1088</v>
      </c>
      <c r="N655" s="72">
        <f t="shared" si="16"/>
        <v>0.13</v>
      </c>
      <c r="O655" s="8">
        <f t="shared" si="17"/>
        <v>744.64</v>
      </c>
      <c r="P655" s="73"/>
      <c r="Q655" s="22">
        <v>9194.0</v>
      </c>
      <c r="R655" s="49">
        <v>99.0</v>
      </c>
      <c r="S655" s="18"/>
      <c r="T655" s="75" t="s">
        <v>2054</v>
      </c>
      <c r="U655" s="3">
        <f t="shared" ref="U655:W655" si="668">SUMIF($A$13:$A$2340,$Q655,H$13:H$2340)</f>
        <v>0</v>
      </c>
      <c r="V655" s="3">
        <f t="shared" si="668"/>
        <v>0</v>
      </c>
      <c r="W655" s="3">
        <f t="shared" si="668"/>
        <v>0</v>
      </c>
      <c r="X655" s="3">
        <f t="shared" si="19"/>
        <v>0</v>
      </c>
      <c r="Y655" s="18"/>
      <c r="Z655" s="68">
        <v>278.0</v>
      </c>
      <c r="AA655" s="69">
        <v>1.0</v>
      </c>
      <c r="AB655" s="18" t="s">
        <v>1148</v>
      </c>
      <c r="AC655" s="68">
        <v>278.0</v>
      </c>
      <c r="AD655" s="69">
        <v>1.0</v>
      </c>
      <c r="AE655" s="69">
        <v>663.0</v>
      </c>
      <c r="AF655" s="70" t="s">
        <v>2053</v>
      </c>
      <c r="AG655" s="69">
        <v>23.0</v>
      </c>
      <c r="AH655" s="69">
        <v>2.0</v>
      </c>
      <c r="AI655" s="69">
        <v>0.0</v>
      </c>
      <c r="AJ655" s="29">
        <f t="shared" si="20"/>
        <v>2</v>
      </c>
      <c r="AK655" s="76">
        <f t="shared" si="21"/>
        <v>0.08695652174</v>
      </c>
      <c r="AL655" s="29">
        <f t="shared" si="22"/>
        <v>2</v>
      </c>
      <c r="AM655" s="71">
        <f t="shared" si="23"/>
        <v>0.087</v>
      </c>
      <c r="AN655" s="71">
        <f t="shared" si="24"/>
        <v>0.1088</v>
      </c>
      <c r="AO655" s="72">
        <f t="shared" si="25"/>
        <v>0.13</v>
      </c>
      <c r="AP655" s="73">
        <f t="shared" si="26"/>
        <v>744.64</v>
      </c>
      <c r="AQ655" s="3">
        <f t="shared" si="27"/>
        <v>32.37565217</v>
      </c>
      <c r="AR655" s="18"/>
      <c r="AS655" s="18"/>
    </row>
    <row r="656" ht="14.25" customHeight="1">
      <c r="A656" s="68">
        <v>279.0</v>
      </c>
      <c r="B656" s="69">
        <v>1.0</v>
      </c>
      <c r="C656" s="18" t="s">
        <v>1150</v>
      </c>
      <c r="D656" s="68">
        <v>279.0</v>
      </c>
      <c r="E656" s="69">
        <v>1.0</v>
      </c>
      <c r="F656" s="69">
        <v>32.0</v>
      </c>
      <c r="G656" s="70" t="s">
        <v>2055</v>
      </c>
      <c r="H656" s="69">
        <v>1602.0</v>
      </c>
      <c r="I656" s="69">
        <v>430.0</v>
      </c>
      <c r="J656" s="69">
        <v>103.0</v>
      </c>
      <c r="K656" s="29">
        <f t="shared" si="13"/>
        <v>481.5</v>
      </c>
      <c r="L656" s="71">
        <f t="shared" si="14"/>
        <v>0.3006</v>
      </c>
      <c r="M656" s="71">
        <f t="shared" si="15"/>
        <v>0.3758</v>
      </c>
      <c r="N656" s="72">
        <f t="shared" si="16"/>
        <v>108.57</v>
      </c>
      <c r="O656" s="8">
        <f t="shared" si="17"/>
        <v>621888.96</v>
      </c>
      <c r="P656" s="73"/>
      <c r="Q656" s="22">
        <v>9251.0</v>
      </c>
      <c r="R656" s="49">
        <v>99.0</v>
      </c>
      <c r="S656" s="18"/>
      <c r="T656" s="75" t="s">
        <v>2056</v>
      </c>
      <c r="U656" s="3">
        <f t="shared" ref="U656:W656" si="669">SUMIF($A$13:$A$2340,$Q656,H$13:H$2340)</f>
        <v>0</v>
      </c>
      <c r="V656" s="3">
        <f t="shared" si="669"/>
        <v>0</v>
      </c>
      <c r="W656" s="3">
        <f t="shared" si="669"/>
        <v>0</v>
      </c>
      <c r="X656" s="3">
        <f t="shared" si="19"/>
        <v>0</v>
      </c>
      <c r="Y656" s="18"/>
      <c r="Z656" s="68">
        <v>279.0</v>
      </c>
      <c r="AA656" s="69">
        <v>1.0</v>
      </c>
      <c r="AB656" s="18" t="s">
        <v>1150</v>
      </c>
      <c r="AC656" s="68">
        <v>279.0</v>
      </c>
      <c r="AD656" s="69">
        <v>1.0</v>
      </c>
      <c r="AE656" s="69">
        <v>32.0</v>
      </c>
      <c r="AF656" s="70" t="s">
        <v>2055</v>
      </c>
      <c r="AG656" s="69">
        <v>1602.0</v>
      </c>
      <c r="AH656" s="69">
        <v>430.0</v>
      </c>
      <c r="AI656" s="69">
        <v>103.0</v>
      </c>
      <c r="AJ656" s="29">
        <f t="shared" si="20"/>
        <v>481.5</v>
      </c>
      <c r="AK656" s="76">
        <f t="shared" si="21"/>
        <v>0.3005617978</v>
      </c>
      <c r="AL656" s="29">
        <f t="shared" si="22"/>
        <v>481.5</v>
      </c>
      <c r="AM656" s="71">
        <f t="shared" si="23"/>
        <v>0.3006</v>
      </c>
      <c r="AN656" s="71">
        <f t="shared" si="24"/>
        <v>0.3758</v>
      </c>
      <c r="AO656" s="72">
        <f t="shared" si="25"/>
        <v>108.57</v>
      </c>
      <c r="AP656" s="73">
        <f t="shared" si="26"/>
        <v>621888.96</v>
      </c>
      <c r="AQ656" s="3">
        <f t="shared" si="27"/>
        <v>388.1953558</v>
      </c>
      <c r="AR656" s="18"/>
      <c r="AS656" s="18"/>
    </row>
    <row r="657" ht="14.25" customHeight="1">
      <c r="A657" s="68">
        <v>279.0</v>
      </c>
      <c r="B657" s="69">
        <v>1.0</v>
      </c>
      <c r="C657" s="18" t="s">
        <v>1150</v>
      </c>
      <c r="D657" s="68">
        <v>279.0</v>
      </c>
      <c r="E657" s="69">
        <v>1.0</v>
      </c>
      <c r="F657" s="69">
        <v>33.0</v>
      </c>
      <c r="G657" s="70" t="s">
        <v>2057</v>
      </c>
      <c r="H657" s="69">
        <v>718.0</v>
      </c>
      <c r="I657" s="69">
        <v>295.0</v>
      </c>
      <c r="J657" s="69">
        <v>64.0</v>
      </c>
      <c r="K657" s="29">
        <f t="shared" si="13"/>
        <v>327</v>
      </c>
      <c r="L657" s="71">
        <f t="shared" si="14"/>
        <v>0.4554</v>
      </c>
      <c r="M657" s="71">
        <f t="shared" si="15"/>
        <v>0.5693</v>
      </c>
      <c r="N657" s="72">
        <f t="shared" si="16"/>
        <v>111.7</v>
      </c>
      <c r="O657" s="8">
        <f t="shared" si="17"/>
        <v>639817.6</v>
      </c>
      <c r="P657" s="73"/>
      <c r="Q657" s="22">
        <v>9253.0</v>
      </c>
      <c r="R657" s="49">
        <v>99.0</v>
      </c>
      <c r="S657" s="18"/>
      <c r="T657" s="75" t="s">
        <v>2058</v>
      </c>
      <c r="U657" s="3">
        <f t="shared" ref="U657:W657" si="670">SUMIF($A$13:$A$2340,$Q657,H$13:H$2340)</f>
        <v>0</v>
      </c>
      <c r="V657" s="3">
        <f t="shared" si="670"/>
        <v>0</v>
      </c>
      <c r="W657" s="3">
        <f t="shared" si="670"/>
        <v>0</v>
      </c>
      <c r="X657" s="3">
        <f t="shared" si="19"/>
        <v>0</v>
      </c>
      <c r="Y657" s="18"/>
      <c r="Z657" s="68">
        <v>279.0</v>
      </c>
      <c r="AA657" s="69">
        <v>1.0</v>
      </c>
      <c r="AB657" s="18" t="s">
        <v>1150</v>
      </c>
      <c r="AC657" s="68">
        <v>279.0</v>
      </c>
      <c r="AD657" s="69">
        <v>1.0</v>
      </c>
      <c r="AE657" s="69">
        <v>33.0</v>
      </c>
      <c r="AF657" s="70" t="s">
        <v>2057</v>
      </c>
      <c r="AG657" s="69">
        <v>718.0</v>
      </c>
      <c r="AH657" s="69">
        <v>295.0</v>
      </c>
      <c r="AI657" s="69">
        <v>64.0</v>
      </c>
      <c r="AJ657" s="29">
        <f t="shared" si="20"/>
        <v>327</v>
      </c>
      <c r="AK657" s="76">
        <f t="shared" si="21"/>
        <v>0.4554317549</v>
      </c>
      <c r="AL657" s="29">
        <f t="shared" si="22"/>
        <v>327</v>
      </c>
      <c r="AM657" s="71">
        <f t="shared" si="23"/>
        <v>0.4554</v>
      </c>
      <c r="AN657" s="71">
        <f t="shared" si="24"/>
        <v>0.5693</v>
      </c>
      <c r="AO657" s="72">
        <f t="shared" si="25"/>
        <v>111.7</v>
      </c>
      <c r="AP657" s="73">
        <f t="shared" si="26"/>
        <v>639817.6</v>
      </c>
      <c r="AQ657" s="3">
        <f t="shared" si="27"/>
        <v>891.1108635</v>
      </c>
      <c r="AR657" s="18"/>
      <c r="AS657" s="18"/>
    </row>
    <row r="658" ht="14.25" customHeight="1">
      <c r="A658" s="68">
        <v>279.0</v>
      </c>
      <c r="B658" s="69">
        <v>1.0</v>
      </c>
      <c r="C658" s="18" t="s">
        <v>1150</v>
      </c>
      <c r="D658" s="68">
        <v>279.0</v>
      </c>
      <c r="E658" s="69">
        <v>1.0</v>
      </c>
      <c r="F658" s="69">
        <v>34.0</v>
      </c>
      <c r="G658" s="70" t="s">
        <v>2059</v>
      </c>
      <c r="H658" s="69">
        <v>882.0</v>
      </c>
      <c r="I658" s="69">
        <v>157.0</v>
      </c>
      <c r="J658" s="69">
        <v>40.0</v>
      </c>
      <c r="K658" s="29">
        <f t="shared" si="13"/>
        <v>177</v>
      </c>
      <c r="L658" s="71">
        <f t="shared" si="14"/>
        <v>0.2007</v>
      </c>
      <c r="M658" s="71">
        <f t="shared" si="15"/>
        <v>0.2509</v>
      </c>
      <c r="N658" s="72">
        <f t="shared" si="16"/>
        <v>26.65</v>
      </c>
      <c r="O658" s="8">
        <f t="shared" si="17"/>
        <v>152651.2</v>
      </c>
      <c r="P658" s="73"/>
      <c r="Q658" s="22">
        <v>9254.0</v>
      </c>
      <c r="R658" s="49">
        <v>99.0</v>
      </c>
      <c r="S658" s="18"/>
      <c r="T658" s="75" t="s">
        <v>2060</v>
      </c>
      <c r="U658" s="3">
        <f t="shared" ref="U658:W658" si="671">SUMIF($A$13:$A$2340,$Q658,H$13:H$2340)</f>
        <v>0</v>
      </c>
      <c r="V658" s="3">
        <f t="shared" si="671"/>
        <v>0</v>
      </c>
      <c r="W658" s="3">
        <f t="shared" si="671"/>
        <v>0</v>
      </c>
      <c r="X658" s="3">
        <f t="shared" si="19"/>
        <v>0</v>
      </c>
      <c r="Y658" s="18"/>
      <c r="Z658" s="68">
        <v>279.0</v>
      </c>
      <c r="AA658" s="69">
        <v>1.0</v>
      </c>
      <c r="AB658" s="18" t="s">
        <v>1150</v>
      </c>
      <c r="AC658" s="68">
        <v>279.0</v>
      </c>
      <c r="AD658" s="69">
        <v>1.0</v>
      </c>
      <c r="AE658" s="69">
        <v>34.0</v>
      </c>
      <c r="AF658" s="70" t="s">
        <v>2059</v>
      </c>
      <c r="AG658" s="69">
        <v>882.0</v>
      </c>
      <c r="AH658" s="69">
        <v>157.0</v>
      </c>
      <c r="AI658" s="69">
        <v>40.0</v>
      </c>
      <c r="AJ658" s="29">
        <f t="shared" si="20"/>
        <v>177</v>
      </c>
      <c r="AK658" s="76">
        <f t="shared" si="21"/>
        <v>0.2006802721</v>
      </c>
      <c r="AL658" s="29">
        <f t="shared" si="22"/>
        <v>177</v>
      </c>
      <c r="AM658" s="71">
        <f t="shared" si="23"/>
        <v>0.2007</v>
      </c>
      <c r="AN658" s="71">
        <f t="shared" si="24"/>
        <v>0.2509</v>
      </c>
      <c r="AO658" s="72">
        <f t="shared" si="25"/>
        <v>26.65</v>
      </c>
      <c r="AP658" s="73">
        <f t="shared" si="26"/>
        <v>152651.2</v>
      </c>
      <c r="AQ658" s="3">
        <f t="shared" si="27"/>
        <v>173.0739229</v>
      </c>
      <c r="AR658" s="18"/>
      <c r="AS658" s="18"/>
    </row>
    <row r="659" ht="14.25" customHeight="1">
      <c r="A659" s="68">
        <v>279.0</v>
      </c>
      <c r="B659" s="69">
        <v>1.0</v>
      </c>
      <c r="C659" s="18" t="s">
        <v>1150</v>
      </c>
      <c r="D659" s="68">
        <v>279.0</v>
      </c>
      <c r="E659" s="69">
        <v>1.0</v>
      </c>
      <c r="F659" s="69">
        <v>42.0</v>
      </c>
      <c r="G659" s="70" t="s">
        <v>2061</v>
      </c>
      <c r="H659" s="69">
        <v>68.0</v>
      </c>
      <c r="I659" s="69">
        <v>15.0</v>
      </c>
      <c r="J659" s="69">
        <v>0.0</v>
      </c>
      <c r="K659" s="29">
        <f t="shared" si="13"/>
        <v>15</v>
      </c>
      <c r="L659" s="71">
        <f t="shared" si="14"/>
        <v>0.2206</v>
      </c>
      <c r="M659" s="71">
        <f t="shared" si="15"/>
        <v>0.2758</v>
      </c>
      <c r="N659" s="72">
        <f t="shared" si="16"/>
        <v>2.48</v>
      </c>
      <c r="O659" s="8">
        <f t="shared" si="17"/>
        <v>14205.44</v>
      </c>
      <c r="P659" s="73"/>
      <c r="Q659" s="22">
        <v>9492.0</v>
      </c>
      <c r="R659" s="49">
        <v>99.0</v>
      </c>
      <c r="S659" s="18"/>
      <c r="T659" s="75" t="s">
        <v>2062</v>
      </c>
      <c r="U659" s="3">
        <f t="shared" ref="U659:W659" si="672">SUMIF($A$13:$A$2340,$Q659,H$13:H$2340)</f>
        <v>0</v>
      </c>
      <c r="V659" s="3">
        <f t="shared" si="672"/>
        <v>0</v>
      </c>
      <c r="W659" s="3">
        <f t="shared" si="672"/>
        <v>0</v>
      </c>
      <c r="X659" s="3">
        <f t="shared" si="19"/>
        <v>0</v>
      </c>
      <c r="Y659" s="18"/>
      <c r="Z659" s="68">
        <v>279.0</v>
      </c>
      <c r="AA659" s="69">
        <v>1.0</v>
      </c>
      <c r="AB659" s="18" t="s">
        <v>1150</v>
      </c>
      <c r="AC659" s="68">
        <v>279.0</v>
      </c>
      <c r="AD659" s="69">
        <v>1.0</v>
      </c>
      <c r="AE659" s="69">
        <v>42.0</v>
      </c>
      <c r="AF659" s="70" t="s">
        <v>2061</v>
      </c>
      <c r="AG659" s="69">
        <v>68.0</v>
      </c>
      <c r="AH659" s="69">
        <v>15.0</v>
      </c>
      <c r="AI659" s="69">
        <v>0.0</v>
      </c>
      <c r="AJ659" s="29">
        <f t="shared" si="20"/>
        <v>15</v>
      </c>
      <c r="AK659" s="76">
        <f t="shared" si="21"/>
        <v>0.2205882353</v>
      </c>
      <c r="AL659" s="29">
        <f t="shared" si="22"/>
        <v>15</v>
      </c>
      <c r="AM659" s="71">
        <f t="shared" si="23"/>
        <v>0.2206</v>
      </c>
      <c r="AN659" s="71">
        <f t="shared" si="24"/>
        <v>0.2758</v>
      </c>
      <c r="AO659" s="72">
        <f t="shared" si="25"/>
        <v>2.48</v>
      </c>
      <c r="AP659" s="73">
        <f t="shared" si="26"/>
        <v>14205.44</v>
      </c>
      <c r="AQ659" s="3">
        <f t="shared" si="27"/>
        <v>208.9035294</v>
      </c>
      <c r="AR659" s="18"/>
      <c r="AS659" s="18"/>
    </row>
    <row r="660" ht="14.25" customHeight="1">
      <c r="A660" s="68">
        <v>279.0</v>
      </c>
      <c r="B660" s="69">
        <v>1.0</v>
      </c>
      <c r="C660" s="18" t="s">
        <v>1150</v>
      </c>
      <c r="D660" s="68">
        <v>279.0</v>
      </c>
      <c r="E660" s="69">
        <v>1.0</v>
      </c>
      <c r="F660" s="69">
        <v>86.0</v>
      </c>
      <c r="G660" s="70" t="s">
        <v>2063</v>
      </c>
      <c r="H660" s="69">
        <v>406.0</v>
      </c>
      <c r="I660" s="69">
        <v>214.0</v>
      </c>
      <c r="J660" s="69">
        <v>34.0</v>
      </c>
      <c r="K660" s="29">
        <f t="shared" si="13"/>
        <v>231</v>
      </c>
      <c r="L660" s="71">
        <f t="shared" si="14"/>
        <v>0.569</v>
      </c>
      <c r="M660" s="71">
        <f t="shared" si="15"/>
        <v>0.7113</v>
      </c>
      <c r="N660" s="72">
        <f t="shared" si="16"/>
        <v>98.59</v>
      </c>
      <c r="O660" s="8">
        <f t="shared" si="17"/>
        <v>564723.52</v>
      </c>
      <c r="P660" s="73"/>
      <c r="Q660" s="22">
        <v>9493.0</v>
      </c>
      <c r="R660" s="49">
        <v>99.0</v>
      </c>
      <c r="S660" s="18"/>
      <c r="T660" s="75" t="s">
        <v>2064</v>
      </c>
      <c r="U660" s="3">
        <f t="shared" ref="U660:W660" si="673">SUMIF($A$13:$A$2340,$Q660,H$13:H$2340)</f>
        <v>0</v>
      </c>
      <c r="V660" s="3">
        <f t="shared" si="673"/>
        <v>0</v>
      </c>
      <c r="W660" s="3">
        <f t="shared" si="673"/>
        <v>0</v>
      </c>
      <c r="X660" s="3">
        <f t="shared" si="19"/>
        <v>0</v>
      </c>
      <c r="Y660" s="18"/>
      <c r="Z660" s="68">
        <v>279.0</v>
      </c>
      <c r="AA660" s="69">
        <v>1.0</v>
      </c>
      <c r="AB660" s="18" t="s">
        <v>1150</v>
      </c>
      <c r="AC660" s="68">
        <v>279.0</v>
      </c>
      <c r="AD660" s="69">
        <v>1.0</v>
      </c>
      <c r="AE660" s="69">
        <v>86.0</v>
      </c>
      <c r="AF660" s="70" t="s">
        <v>2063</v>
      </c>
      <c r="AG660" s="69">
        <v>406.0</v>
      </c>
      <c r="AH660" s="69">
        <v>214.0</v>
      </c>
      <c r="AI660" s="69">
        <v>34.0</v>
      </c>
      <c r="AJ660" s="29">
        <f t="shared" si="20"/>
        <v>231</v>
      </c>
      <c r="AK660" s="76">
        <f t="shared" si="21"/>
        <v>0.5689655172</v>
      </c>
      <c r="AL660" s="29">
        <f t="shared" si="22"/>
        <v>231</v>
      </c>
      <c r="AM660" s="71">
        <f t="shared" si="23"/>
        <v>0.569</v>
      </c>
      <c r="AN660" s="71">
        <f t="shared" si="24"/>
        <v>0.7113</v>
      </c>
      <c r="AO660" s="72">
        <f t="shared" si="25"/>
        <v>98.59</v>
      </c>
      <c r="AP660" s="73">
        <f t="shared" si="26"/>
        <v>564723.52</v>
      </c>
      <c r="AQ660" s="3">
        <f t="shared" si="27"/>
        <v>1390.944631</v>
      </c>
      <c r="AR660" s="18"/>
      <c r="AS660" s="18"/>
    </row>
    <row r="661" ht="14.25" customHeight="1">
      <c r="A661" s="68">
        <v>279.0</v>
      </c>
      <c r="B661" s="69">
        <v>1.0</v>
      </c>
      <c r="C661" s="18" t="s">
        <v>1150</v>
      </c>
      <c r="D661" s="68">
        <v>279.0</v>
      </c>
      <c r="E661" s="69">
        <v>1.0</v>
      </c>
      <c r="F661" s="69">
        <v>88.0</v>
      </c>
      <c r="G661" s="70" t="s">
        <v>2065</v>
      </c>
      <c r="H661" s="69">
        <v>1374.0</v>
      </c>
      <c r="I661" s="69">
        <v>537.0</v>
      </c>
      <c r="J661" s="69">
        <v>96.0</v>
      </c>
      <c r="K661" s="29">
        <f t="shared" si="13"/>
        <v>585</v>
      </c>
      <c r="L661" s="71">
        <f t="shared" si="14"/>
        <v>0.4258</v>
      </c>
      <c r="M661" s="71">
        <f t="shared" si="15"/>
        <v>0.5323</v>
      </c>
      <c r="N661" s="72">
        <f t="shared" si="16"/>
        <v>186.84</v>
      </c>
      <c r="O661" s="8">
        <f t="shared" si="17"/>
        <v>1070219.52</v>
      </c>
      <c r="P661" s="73"/>
      <c r="Q661" s="22">
        <v>9494.0</v>
      </c>
      <c r="R661" s="49">
        <v>99.0</v>
      </c>
      <c r="S661" s="18"/>
      <c r="T661" s="75" t="s">
        <v>2066</v>
      </c>
      <c r="U661" s="3">
        <f t="shared" ref="U661:W661" si="674">SUMIF($A$13:$A$2340,$Q661,H$13:H$2340)</f>
        <v>0</v>
      </c>
      <c r="V661" s="3">
        <f t="shared" si="674"/>
        <v>0</v>
      </c>
      <c r="W661" s="3">
        <f t="shared" si="674"/>
        <v>0</v>
      </c>
      <c r="X661" s="3">
        <f t="shared" si="19"/>
        <v>0</v>
      </c>
      <c r="Y661" s="18"/>
      <c r="Z661" s="68">
        <v>279.0</v>
      </c>
      <c r="AA661" s="69">
        <v>1.0</v>
      </c>
      <c r="AB661" s="18" t="s">
        <v>1150</v>
      </c>
      <c r="AC661" s="68">
        <v>279.0</v>
      </c>
      <c r="AD661" s="69">
        <v>1.0</v>
      </c>
      <c r="AE661" s="69">
        <v>88.0</v>
      </c>
      <c r="AF661" s="70" t="s">
        <v>2065</v>
      </c>
      <c r="AG661" s="69">
        <v>1374.0</v>
      </c>
      <c r="AH661" s="69">
        <v>537.0</v>
      </c>
      <c r="AI661" s="69">
        <v>96.0</v>
      </c>
      <c r="AJ661" s="29">
        <f t="shared" si="20"/>
        <v>585</v>
      </c>
      <c r="AK661" s="76">
        <f t="shared" si="21"/>
        <v>0.4257641921</v>
      </c>
      <c r="AL661" s="29">
        <f t="shared" si="22"/>
        <v>585</v>
      </c>
      <c r="AM661" s="71">
        <f t="shared" si="23"/>
        <v>0.4258</v>
      </c>
      <c r="AN661" s="71">
        <f t="shared" si="24"/>
        <v>0.5323</v>
      </c>
      <c r="AO661" s="72">
        <f t="shared" si="25"/>
        <v>186.84</v>
      </c>
      <c r="AP661" s="73">
        <f t="shared" si="26"/>
        <v>1070219.52</v>
      </c>
      <c r="AQ661" s="3">
        <f t="shared" si="27"/>
        <v>778.9079476</v>
      </c>
      <c r="AR661" s="18"/>
      <c r="AS661" s="18"/>
    </row>
    <row r="662" ht="14.25" customHeight="1">
      <c r="A662" s="68">
        <v>279.0</v>
      </c>
      <c r="B662" s="69">
        <v>1.0</v>
      </c>
      <c r="C662" s="18" t="s">
        <v>1150</v>
      </c>
      <c r="D662" s="68">
        <v>279.0</v>
      </c>
      <c r="E662" s="69">
        <v>1.0</v>
      </c>
      <c r="F662" s="69">
        <v>90.0</v>
      </c>
      <c r="G662" s="70" t="s">
        <v>2067</v>
      </c>
      <c r="H662" s="69">
        <v>2077.0</v>
      </c>
      <c r="I662" s="69">
        <v>137.0</v>
      </c>
      <c r="J662" s="69">
        <v>34.0</v>
      </c>
      <c r="K662" s="29">
        <f t="shared" si="13"/>
        <v>154</v>
      </c>
      <c r="L662" s="71">
        <f t="shared" si="14"/>
        <v>0.0741</v>
      </c>
      <c r="M662" s="71">
        <f t="shared" si="15"/>
        <v>0.0926</v>
      </c>
      <c r="N662" s="72">
        <f t="shared" si="16"/>
        <v>8.56</v>
      </c>
      <c r="O662" s="8">
        <f t="shared" si="17"/>
        <v>49031.68</v>
      </c>
      <c r="P662" s="73"/>
      <c r="Q662" s="22">
        <v>9503.0</v>
      </c>
      <c r="R662" s="49">
        <v>99.0</v>
      </c>
      <c r="S662" s="18"/>
      <c r="T662" s="75" t="s">
        <v>2068</v>
      </c>
      <c r="U662" s="3">
        <f t="shared" ref="U662:W662" si="675">SUMIF($A$13:$A$2340,$Q662,H$13:H$2340)</f>
        <v>0</v>
      </c>
      <c r="V662" s="3">
        <f t="shared" si="675"/>
        <v>0</v>
      </c>
      <c r="W662" s="3">
        <f t="shared" si="675"/>
        <v>0</v>
      </c>
      <c r="X662" s="3">
        <f t="shared" si="19"/>
        <v>0</v>
      </c>
      <c r="Y662" s="18"/>
      <c r="Z662" s="68">
        <v>279.0</v>
      </c>
      <c r="AA662" s="69">
        <v>1.0</v>
      </c>
      <c r="AB662" s="18" t="s">
        <v>1150</v>
      </c>
      <c r="AC662" s="68">
        <v>279.0</v>
      </c>
      <c r="AD662" s="69">
        <v>1.0</v>
      </c>
      <c r="AE662" s="69">
        <v>90.0</v>
      </c>
      <c r="AF662" s="70" t="s">
        <v>2067</v>
      </c>
      <c r="AG662" s="69">
        <v>2077.0</v>
      </c>
      <c r="AH662" s="69">
        <v>137.0</v>
      </c>
      <c r="AI662" s="69">
        <v>34.0</v>
      </c>
      <c r="AJ662" s="29">
        <f t="shared" si="20"/>
        <v>154</v>
      </c>
      <c r="AK662" s="76">
        <f t="shared" si="21"/>
        <v>0.07414540202</v>
      </c>
      <c r="AL662" s="29">
        <f t="shared" si="22"/>
        <v>154</v>
      </c>
      <c r="AM662" s="71">
        <f t="shared" si="23"/>
        <v>0.0741</v>
      </c>
      <c r="AN662" s="71">
        <f t="shared" si="24"/>
        <v>0.0926</v>
      </c>
      <c r="AO662" s="72">
        <f t="shared" si="25"/>
        <v>8.56</v>
      </c>
      <c r="AP662" s="73">
        <f t="shared" si="26"/>
        <v>49031.68</v>
      </c>
      <c r="AQ662" s="3">
        <f t="shared" si="27"/>
        <v>23.60697159</v>
      </c>
      <c r="AR662" s="18"/>
      <c r="AS662" s="18"/>
    </row>
    <row r="663" ht="14.25" customHeight="1">
      <c r="A663" s="68">
        <v>279.0</v>
      </c>
      <c r="B663" s="69">
        <v>1.0</v>
      </c>
      <c r="C663" s="18" t="s">
        <v>1150</v>
      </c>
      <c r="D663" s="68">
        <v>279.0</v>
      </c>
      <c r="E663" s="69">
        <v>1.0</v>
      </c>
      <c r="F663" s="69">
        <v>94.0</v>
      </c>
      <c r="G663" s="70" t="s">
        <v>2069</v>
      </c>
      <c r="H663" s="69">
        <v>1331.0</v>
      </c>
      <c r="I663" s="69">
        <v>162.0</v>
      </c>
      <c r="J663" s="69">
        <v>29.0</v>
      </c>
      <c r="K663" s="29">
        <f t="shared" si="13"/>
        <v>176.5</v>
      </c>
      <c r="L663" s="71">
        <f t="shared" si="14"/>
        <v>0.1326</v>
      </c>
      <c r="M663" s="71">
        <f t="shared" si="15"/>
        <v>0.1658</v>
      </c>
      <c r="N663" s="72">
        <f t="shared" si="16"/>
        <v>17.56</v>
      </c>
      <c r="O663" s="8">
        <f t="shared" si="17"/>
        <v>100583.68</v>
      </c>
      <c r="P663" s="73"/>
      <c r="Q663" s="22">
        <v>9542.0</v>
      </c>
      <c r="R663" s="49">
        <v>99.0</v>
      </c>
      <c r="S663" s="18"/>
      <c r="T663" s="75" t="s">
        <v>2070</v>
      </c>
      <c r="U663" s="3">
        <f t="shared" ref="U663:W663" si="676">SUMIF($A$13:$A$2340,$Q663,H$13:H$2340)</f>
        <v>0</v>
      </c>
      <c r="V663" s="3">
        <f t="shared" si="676"/>
        <v>0</v>
      </c>
      <c r="W663" s="3">
        <f t="shared" si="676"/>
        <v>0</v>
      </c>
      <c r="X663" s="3">
        <f t="shared" si="19"/>
        <v>0</v>
      </c>
      <c r="Y663" s="18"/>
      <c r="Z663" s="68">
        <v>279.0</v>
      </c>
      <c r="AA663" s="69">
        <v>1.0</v>
      </c>
      <c r="AB663" s="18" t="s">
        <v>1150</v>
      </c>
      <c r="AC663" s="68">
        <v>279.0</v>
      </c>
      <c r="AD663" s="69">
        <v>1.0</v>
      </c>
      <c r="AE663" s="69">
        <v>94.0</v>
      </c>
      <c r="AF663" s="70" t="s">
        <v>2069</v>
      </c>
      <c r="AG663" s="69">
        <v>1331.0</v>
      </c>
      <c r="AH663" s="69">
        <v>162.0</v>
      </c>
      <c r="AI663" s="69">
        <v>29.0</v>
      </c>
      <c r="AJ663" s="29">
        <f t="shared" si="20"/>
        <v>176.5</v>
      </c>
      <c r="AK663" s="76">
        <f t="shared" si="21"/>
        <v>0.1326070624</v>
      </c>
      <c r="AL663" s="29">
        <f t="shared" si="22"/>
        <v>176.5</v>
      </c>
      <c r="AM663" s="71">
        <f t="shared" si="23"/>
        <v>0.1326</v>
      </c>
      <c r="AN663" s="71">
        <f t="shared" si="24"/>
        <v>0.1658</v>
      </c>
      <c r="AO663" s="72">
        <f t="shared" si="25"/>
        <v>17.56</v>
      </c>
      <c r="AP663" s="73">
        <f t="shared" si="26"/>
        <v>100583.68</v>
      </c>
      <c r="AQ663" s="3">
        <f t="shared" si="27"/>
        <v>75.57000751</v>
      </c>
      <c r="AR663" s="18"/>
      <c r="AS663" s="18"/>
    </row>
    <row r="664" ht="14.25" customHeight="1">
      <c r="A664" s="68">
        <v>279.0</v>
      </c>
      <c r="B664" s="69">
        <v>1.0</v>
      </c>
      <c r="C664" s="18" t="s">
        <v>1150</v>
      </c>
      <c r="D664" s="68">
        <v>279.0</v>
      </c>
      <c r="E664" s="69">
        <v>1.0</v>
      </c>
      <c r="F664" s="69">
        <v>665.0</v>
      </c>
      <c r="G664" s="70" t="s">
        <v>1823</v>
      </c>
      <c r="H664" s="69">
        <v>456.0</v>
      </c>
      <c r="I664" s="69">
        <v>75.0</v>
      </c>
      <c r="J664" s="69">
        <v>18.0</v>
      </c>
      <c r="K664" s="29">
        <f t="shared" si="13"/>
        <v>84</v>
      </c>
      <c r="L664" s="71">
        <f t="shared" si="14"/>
        <v>0.1842</v>
      </c>
      <c r="M664" s="71">
        <f t="shared" si="15"/>
        <v>0.2303</v>
      </c>
      <c r="N664" s="72">
        <f t="shared" si="16"/>
        <v>11.61</v>
      </c>
      <c r="O664" s="8">
        <f t="shared" si="17"/>
        <v>66502.08</v>
      </c>
      <c r="P664" s="73"/>
      <c r="Q664" s="22">
        <v>9544.0</v>
      </c>
      <c r="R664" s="49">
        <v>99.0</v>
      </c>
      <c r="S664" s="18"/>
      <c r="T664" s="75" t="s">
        <v>2071</v>
      </c>
      <c r="U664" s="3">
        <f t="shared" ref="U664:W664" si="677">SUMIF($A$13:$A$2340,$Q664,H$13:H$2340)</f>
        <v>0</v>
      </c>
      <c r="V664" s="3">
        <f t="shared" si="677"/>
        <v>0</v>
      </c>
      <c r="W664" s="3">
        <f t="shared" si="677"/>
        <v>0</v>
      </c>
      <c r="X664" s="3">
        <f t="shared" si="19"/>
        <v>0</v>
      </c>
      <c r="Y664" s="18"/>
      <c r="Z664" s="68">
        <v>279.0</v>
      </c>
      <c r="AA664" s="69">
        <v>1.0</v>
      </c>
      <c r="AB664" s="18" t="s">
        <v>1150</v>
      </c>
      <c r="AC664" s="68">
        <v>279.0</v>
      </c>
      <c r="AD664" s="69">
        <v>1.0</v>
      </c>
      <c r="AE664" s="69">
        <v>665.0</v>
      </c>
      <c r="AF664" s="70" t="s">
        <v>1823</v>
      </c>
      <c r="AG664" s="69">
        <v>456.0</v>
      </c>
      <c r="AH664" s="69">
        <v>75.0</v>
      </c>
      <c r="AI664" s="69">
        <v>18.0</v>
      </c>
      <c r="AJ664" s="29">
        <f t="shared" si="20"/>
        <v>84</v>
      </c>
      <c r="AK664" s="76">
        <f t="shared" si="21"/>
        <v>0.1842105263</v>
      </c>
      <c r="AL664" s="29">
        <f t="shared" si="22"/>
        <v>84</v>
      </c>
      <c r="AM664" s="71">
        <f t="shared" si="23"/>
        <v>0.1842</v>
      </c>
      <c r="AN664" s="71">
        <f t="shared" si="24"/>
        <v>0.2303</v>
      </c>
      <c r="AO664" s="72">
        <f t="shared" si="25"/>
        <v>11.61</v>
      </c>
      <c r="AP664" s="73">
        <f t="shared" si="26"/>
        <v>66502.08</v>
      </c>
      <c r="AQ664" s="3">
        <f t="shared" si="27"/>
        <v>145.8378947</v>
      </c>
      <c r="AR664" s="18"/>
      <c r="AS664" s="18"/>
    </row>
    <row r="665" ht="14.25" customHeight="1">
      <c r="A665" s="68">
        <v>279.0</v>
      </c>
      <c r="B665" s="69">
        <v>1.0</v>
      </c>
      <c r="C665" s="18" t="s">
        <v>1150</v>
      </c>
      <c r="D665" s="68">
        <v>279.0</v>
      </c>
      <c r="E665" s="69">
        <v>1.0</v>
      </c>
      <c r="F665" s="69">
        <v>668.0</v>
      </c>
      <c r="G665" s="70" t="s">
        <v>2072</v>
      </c>
      <c r="H665" s="69">
        <v>488.0</v>
      </c>
      <c r="I665" s="69">
        <v>185.0</v>
      </c>
      <c r="J665" s="69">
        <v>46.0</v>
      </c>
      <c r="K665" s="29">
        <f t="shared" si="13"/>
        <v>208</v>
      </c>
      <c r="L665" s="71">
        <f t="shared" si="14"/>
        <v>0.4262</v>
      </c>
      <c r="M665" s="71">
        <f t="shared" si="15"/>
        <v>0.5328</v>
      </c>
      <c r="N665" s="72">
        <f t="shared" si="16"/>
        <v>66.49</v>
      </c>
      <c r="O665" s="8">
        <f t="shared" si="17"/>
        <v>380854.72</v>
      </c>
      <c r="P665" s="73"/>
      <c r="Q665" s="22">
        <v>9547.0</v>
      </c>
      <c r="R665" s="49">
        <v>99.0</v>
      </c>
      <c r="S665" s="18"/>
      <c r="T665" s="75" t="s">
        <v>2073</v>
      </c>
      <c r="U665" s="3">
        <f t="shared" ref="U665:W665" si="678">SUMIF($A$13:$A$2340,$Q665,H$13:H$2340)</f>
        <v>0</v>
      </c>
      <c r="V665" s="3">
        <f t="shared" si="678"/>
        <v>0</v>
      </c>
      <c r="W665" s="3">
        <f t="shared" si="678"/>
        <v>0</v>
      </c>
      <c r="X665" s="3">
        <f t="shared" si="19"/>
        <v>0</v>
      </c>
      <c r="Y665" s="18"/>
      <c r="Z665" s="68">
        <v>279.0</v>
      </c>
      <c r="AA665" s="69">
        <v>1.0</v>
      </c>
      <c r="AB665" s="18" t="s">
        <v>1150</v>
      </c>
      <c r="AC665" s="68">
        <v>279.0</v>
      </c>
      <c r="AD665" s="69">
        <v>1.0</v>
      </c>
      <c r="AE665" s="69">
        <v>668.0</v>
      </c>
      <c r="AF665" s="70" t="s">
        <v>2072</v>
      </c>
      <c r="AG665" s="69">
        <v>488.0</v>
      </c>
      <c r="AH665" s="69">
        <v>185.0</v>
      </c>
      <c r="AI665" s="69">
        <v>46.0</v>
      </c>
      <c r="AJ665" s="29">
        <f t="shared" si="20"/>
        <v>208</v>
      </c>
      <c r="AK665" s="76">
        <f t="shared" si="21"/>
        <v>0.4262295082</v>
      </c>
      <c r="AL665" s="29">
        <f t="shared" si="22"/>
        <v>208</v>
      </c>
      <c r="AM665" s="71">
        <f t="shared" si="23"/>
        <v>0.4262</v>
      </c>
      <c r="AN665" s="71">
        <f t="shared" si="24"/>
        <v>0.5328</v>
      </c>
      <c r="AO665" s="72">
        <f t="shared" si="25"/>
        <v>66.49</v>
      </c>
      <c r="AP665" s="73">
        <f t="shared" si="26"/>
        <v>380854.72</v>
      </c>
      <c r="AQ665" s="3">
        <f t="shared" si="27"/>
        <v>780.44</v>
      </c>
      <c r="AR665" s="18"/>
      <c r="AS665" s="18"/>
    </row>
    <row r="666" ht="14.25" customHeight="1">
      <c r="A666" s="68">
        <v>279.0</v>
      </c>
      <c r="B666" s="69">
        <v>1.0</v>
      </c>
      <c r="C666" s="18" t="s">
        <v>1150</v>
      </c>
      <c r="D666" s="68">
        <v>279.0</v>
      </c>
      <c r="E666" s="69">
        <v>1.0</v>
      </c>
      <c r="F666" s="69">
        <v>669.0</v>
      </c>
      <c r="G666" s="70" t="s">
        <v>2074</v>
      </c>
      <c r="H666" s="69">
        <v>630.0</v>
      </c>
      <c r="I666" s="69">
        <v>18.0</v>
      </c>
      <c r="J666" s="69">
        <v>2.0</v>
      </c>
      <c r="K666" s="29">
        <f t="shared" si="13"/>
        <v>19</v>
      </c>
      <c r="L666" s="71">
        <f t="shared" si="14"/>
        <v>0.0302</v>
      </c>
      <c r="M666" s="71">
        <f t="shared" si="15"/>
        <v>0.0378</v>
      </c>
      <c r="N666" s="72">
        <f t="shared" si="16"/>
        <v>0.43</v>
      </c>
      <c r="O666" s="8">
        <f t="shared" si="17"/>
        <v>2463.04</v>
      </c>
      <c r="P666" s="73"/>
      <c r="Q666" s="22">
        <v>9998.0</v>
      </c>
      <c r="R666" s="49">
        <v>99.0</v>
      </c>
      <c r="S666" s="18"/>
      <c r="T666" s="75" t="s">
        <v>2075</v>
      </c>
      <c r="U666" s="3">
        <f t="shared" ref="U666:W666" si="679">SUMIF($A$13:$A$2340,$Q666,H$13:H$2340)</f>
        <v>0</v>
      </c>
      <c r="V666" s="3">
        <f t="shared" si="679"/>
        <v>0</v>
      </c>
      <c r="W666" s="3">
        <f t="shared" si="679"/>
        <v>0</v>
      </c>
      <c r="X666" s="3">
        <f t="shared" si="19"/>
        <v>0</v>
      </c>
      <c r="Y666" s="18"/>
      <c r="Z666" s="68">
        <v>279.0</v>
      </c>
      <c r="AA666" s="69">
        <v>1.0</v>
      </c>
      <c r="AB666" s="18" t="s">
        <v>1150</v>
      </c>
      <c r="AC666" s="68">
        <v>279.0</v>
      </c>
      <c r="AD666" s="69">
        <v>1.0</v>
      </c>
      <c r="AE666" s="69">
        <v>669.0</v>
      </c>
      <c r="AF666" s="70" t="s">
        <v>2074</v>
      </c>
      <c r="AG666" s="69">
        <v>630.0</v>
      </c>
      <c r="AH666" s="69">
        <v>18.0</v>
      </c>
      <c r="AI666" s="69">
        <v>2.0</v>
      </c>
      <c r="AJ666" s="29">
        <f t="shared" si="20"/>
        <v>19</v>
      </c>
      <c r="AK666" s="76">
        <f t="shared" si="21"/>
        <v>0.03015873016</v>
      </c>
      <c r="AL666" s="29">
        <f t="shared" si="22"/>
        <v>19</v>
      </c>
      <c r="AM666" s="71">
        <f t="shared" si="23"/>
        <v>0.0302</v>
      </c>
      <c r="AN666" s="71">
        <f t="shared" si="24"/>
        <v>0.0378</v>
      </c>
      <c r="AO666" s="72">
        <f t="shared" si="25"/>
        <v>0.43</v>
      </c>
      <c r="AP666" s="73">
        <f t="shared" si="26"/>
        <v>2463.04</v>
      </c>
      <c r="AQ666" s="3">
        <f t="shared" si="27"/>
        <v>3.909587302</v>
      </c>
      <c r="AR666" s="18"/>
      <c r="AS666" s="18"/>
    </row>
    <row r="667" ht="14.25" customHeight="1">
      <c r="A667" s="68">
        <v>279.0</v>
      </c>
      <c r="B667" s="69">
        <v>1.0</v>
      </c>
      <c r="C667" s="18" t="s">
        <v>1150</v>
      </c>
      <c r="D667" s="68">
        <v>279.0</v>
      </c>
      <c r="E667" s="69">
        <v>1.0</v>
      </c>
      <c r="F667" s="69">
        <v>670.0</v>
      </c>
      <c r="G667" s="70" t="s">
        <v>2076</v>
      </c>
      <c r="H667" s="69">
        <v>746.0</v>
      </c>
      <c r="I667" s="69">
        <v>39.0</v>
      </c>
      <c r="J667" s="69">
        <v>11.0</v>
      </c>
      <c r="K667" s="29">
        <f t="shared" si="13"/>
        <v>44.5</v>
      </c>
      <c r="L667" s="71">
        <f t="shared" si="14"/>
        <v>0.0597</v>
      </c>
      <c r="M667" s="71">
        <f t="shared" si="15"/>
        <v>0.0746</v>
      </c>
      <c r="N667" s="72">
        <f t="shared" si="16"/>
        <v>1.99</v>
      </c>
      <c r="O667" s="8">
        <f t="shared" si="17"/>
        <v>11398.72</v>
      </c>
      <c r="P667" s="73"/>
      <c r="Q667" s="22">
        <v>9547.0</v>
      </c>
      <c r="R667" s="49">
        <v>99.0</v>
      </c>
      <c r="S667" s="18"/>
      <c r="T667" s="75" t="s">
        <v>2073</v>
      </c>
      <c r="U667" s="3">
        <f t="shared" ref="U667:W667" si="680">SUMIF($A$13:$A$2340,$Q667,H$13:H$2340)</f>
        <v>0</v>
      </c>
      <c r="V667" s="3">
        <f t="shared" si="680"/>
        <v>0</v>
      </c>
      <c r="W667" s="3">
        <f t="shared" si="680"/>
        <v>0</v>
      </c>
      <c r="X667" s="3">
        <f t="shared" si="19"/>
        <v>0</v>
      </c>
      <c r="Y667" s="18"/>
      <c r="Z667" s="68">
        <v>279.0</v>
      </c>
      <c r="AA667" s="69">
        <v>1.0</v>
      </c>
      <c r="AB667" s="18" t="s">
        <v>1150</v>
      </c>
      <c r="AC667" s="68">
        <v>279.0</v>
      </c>
      <c r="AD667" s="69">
        <v>1.0</v>
      </c>
      <c r="AE667" s="69">
        <v>670.0</v>
      </c>
      <c r="AF667" s="70" t="s">
        <v>2076</v>
      </c>
      <c r="AG667" s="69">
        <v>746.0</v>
      </c>
      <c r="AH667" s="69">
        <v>39.0</v>
      </c>
      <c r="AI667" s="69">
        <v>11.0</v>
      </c>
      <c r="AJ667" s="29">
        <f t="shared" si="20"/>
        <v>44.5</v>
      </c>
      <c r="AK667" s="76">
        <f t="shared" si="21"/>
        <v>0.05965147453</v>
      </c>
      <c r="AL667" s="29">
        <f t="shared" si="22"/>
        <v>44.5</v>
      </c>
      <c r="AM667" s="71">
        <f t="shared" si="23"/>
        <v>0.0597</v>
      </c>
      <c r="AN667" s="71">
        <f t="shared" si="24"/>
        <v>0.0746</v>
      </c>
      <c r="AO667" s="72">
        <f t="shared" si="25"/>
        <v>1.99</v>
      </c>
      <c r="AP667" s="73">
        <f t="shared" si="26"/>
        <v>11398.72</v>
      </c>
      <c r="AQ667" s="3">
        <f t="shared" si="27"/>
        <v>15.27978552</v>
      </c>
      <c r="AR667" s="18"/>
      <c r="AS667" s="18"/>
    </row>
    <row r="668" ht="14.25" customHeight="1">
      <c r="A668" s="68">
        <v>279.0</v>
      </c>
      <c r="B668" s="69">
        <v>1.0</v>
      </c>
      <c r="C668" s="18" t="s">
        <v>1150</v>
      </c>
      <c r="D668" s="68">
        <v>279.0</v>
      </c>
      <c r="E668" s="69">
        <v>1.0</v>
      </c>
      <c r="F668" s="69">
        <v>671.0</v>
      </c>
      <c r="G668" s="70" t="s">
        <v>2077</v>
      </c>
      <c r="H668" s="69">
        <v>252.0</v>
      </c>
      <c r="I668" s="69">
        <v>80.0</v>
      </c>
      <c r="J668" s="69">
        <v>17.0</v>
      </c>
      <c r="K668" s="29">
        <f t="shared" si="13"/>
        <v>88.5</v>
      </c>
      <c r="L668" s="71">
        <f t="shared" si="14"/>
        <v>0.3512</v>
      </c>
      <c r="M668" s="71">
        <f t="shared" si="15"/>
        <v>0.439</v>
      </c>
      <c r="N668" s="72">
        <f t="shared" si="16"/>
        <v>23.31</v>
      </c>
      <c r="O668" s="8">
        <f t="shared" si="17"/>
        <v>133519.68</v>
      </c>
      <c r="P668" s="73"/>
      <c r="Q668" s="22">
        <v>9998.0</v>
      </c>
      <c r="R668" s="49">
        <v>99.0</v>
      </c>
      <c r="S668" s="18"/>
      <c r="T668" s="75" t="s">
        <v>2075</v>
      </c>
      <c r="U668" s="3">
        <f t="shared" ref="U668:W668" si="681">SUMIF($A$13:$A$2340,$Q668,H$13:H$2340)</f>
        <v>0</v>
      </c>
      <c r="V668" s="3">
        <f t="shared" si="681"/>
        <v>0</v>
      </c>
      <c r="W668" s="3">
        <f t="shared" si="681"/>
        <v>0</v>
      </c>
      <c r="X668" s="3">
        <f t="shared" si="19"/>
        <v>0</v>
      </c>
      <c r="Y668" s="18"/>
      <c r="Z668" s="68">
        <v>279.0</v>
      </c>
      <c r="AA668" s="69">
        <v>1.0</v>
      </c>
      <c r="AB668" s="18" t="s">
        <v>1150</v>
      </c>
      <c r="AC668" s="68">
        <v>279.0</v>
      </c>
      <c r="AD668" s="69">
        <v>1.0</v>
      </c>
      <c r="AE668" s="69">
        <v>671.0</v>
      </c>
      <c r="AF668" s="70" t="s">
        <v>2077</v>
      </c>
      <c r="AG668" s="69">
        <v>252.0</v>
      </c>
      <c r="AH668" s="69">
        <v>80.0</v>
      </c>
      <c r="AI668" s="69">
        <v>17.0</v>
      </c>
      <c r="AJ668" s="29">
        <f t="shared" si="20"/>
        <v>88.5</v>
      </c>
      <c r="AK668" s="76">
        <f t="shared" si="21"/>
        <v>0.3511904762</v>
      </c>
      <c r="AL668" s="29">
        <f t="shared" si="22"/>
        <v>88.5</v>
      </c>
      <c r="AM668" s="71">
        <f t="shared" si="23"/>
        <v>0.3512</v>
      </c>
      <c r="AN668" s="71">
        <f t="shared" si="24"/>
        <v>0.439</v>
      </c>
      <c r="AO668" s="72">
        <f t="shared" si="25"/>
        <v>23.31</v>
      </c>
      <c r="AP668" s="73">
        <f t="shared" si="26"/>
        <v>133519.68</v>
      </c>
      <c r="AQ668" s="3">
        <f t="shared" si="27"/>
        <v>529.84</v>
      </c>
      <c r="AR668" s="18"/>
      <c r="AS668" s="18"/>
    </row>
    <row r="669" ht="14.25" customHeight="1">
      <c r="A669" s="68">
        <v>279.0</v>
      </c>
      <c r="B669" s="69">
        <v>1.0</v>
      </c>
      <c r="C669" s="18" t="s">
        <v>1150</v>
      </c>
      <c r="D669" s="68">
        <v>279.0</v>
      </c>
      <c r="E669" s="69">
        <v>1.0</v>
      </c>
      <c r="F669" s="69">
        <v>672.0</v>
      </c>
      <c r="G669" s="70" t="s">
        <v>2078</v>
      </c>
      <c r="H669" s="69">
        <v>238.0</v>
      </c>
      <c r="I669" s="69">
        <v>134.0</v>
      </c>
      <c r="J669" s="69">
        <v>16.0</v>
      </c>
      <c r="K669" s="29">
        <f t="shared" si="13"/>
        <v>142</v>
      </c>
      <c r="L669" s="71">
        <f t="shared" si="14"/>
        <v>0.5966</v>
      </c>
      <c r="M669" s="71">
        <f t="shared" si="15"/>
        <v>0.7458</v>
      </c>
      <c r="N669" s="72">
        <f t="shared" si="16"/>
        <v>63.54</v>
      </c>
      <c r="O669" s="8">
        <f t="shared" si="17"/>
        <v>363957.12</v>
      </c>
      <c r="P669" s="73"/>
      <c r="Q669" s="22">
        <v>9547.0</v>
      </c>
      <c r="R669" s="49">
        <v>99.0</v>
      </c>
      <c r="S669" s="18"/>
      <c r="T669" s="75" t="s">
        <v>2073</v>
      </c>
      <c r="U669" s="3">
        <f t="shared" ref="U669:W669" si="682">SUMIF($A$13:$A$2340,$Q669,H$13:H$2340)</f>
        <v>0</v>
      </c>
      <c r="V669" s="3">
        <f t="shared" si="682"/>
        <v>0</v>
      </c>
      <c r="W669" s="3">
        <f t="shared" si="682"/>
        <v>0</v>
      </c>
      <c r="X669" s="3">
        <f t="shared" si="19"/>
        <v>0</v>
      </c>
      <c r="Y669" s="18"/>
      <c r="Z669" s="68">
        <v>279.0</v>
      </c>
      <c r="AA669" s="69">
        <v>1.0</v>
      </c>
      <c r="AB669" s="18" t="s">
        <v>1150</v>
      </c>
      <c r="AC669" s="68">
        <v>279.0</v>
      </c>
      <c r="AD669" s="69">
        <v>1.0</v>
      </c>
      <c r="AE669" s="69">
        <v>672.0</v>
      </c>
      <c r="AF669" s="70" t="s">
        <v>2078</v>
      </c>
      <c r="AG669" s="69">
        <v>238.0</v>
      </c>
      <c r="AH669" s="69">
        <v>134.0</v>
      </c>
      <c r="AI669" s="69">
        <v>16.0</v>
      </c>
      <c r="AJ669" s="29">
        <f t="shared" si="20"/>
        <v>142</v>
      </c>
      <c r="AK669" s="76">
        <f t="shared" si="21"/>
        <v>0.5966386555</v>
      </c>
      <c r="AL669" s="29">
        <f t="shared" si="22"/>
        <v>142</v>
      </c>
      <c r="AM669" s="71">
        <f t="shared" si="23"/>
        <v>0.5966</v>
      </c>
      <c r="AN669" s="71">
        <f t="shared" si="24"/>
        <v>0.7458</v>
      </c>
      <c r="AO669" s="72">
        <f t="shared" si="25"/>
        <v>63.54</v>
      </c>
      <c r="AP669" s="73">
        <f t="shared" si="26"/>
        <v>363957.12</v>
      </c>
      <c r="AQ669" s="3">
        <f t="shared" si="27"/>
        <v>1529.231597</v>
      </c>
      <c r="AR669" s="18"/>
      <c r="AS669" s="18"/>
    </row>
    <row r="670" ht="14.25" customHeight="1">
      <c r="A670" s="68">
        <v>279.0</v>
      </c>
      <c r="B670" s="69">
        <v>1.0</v>
      </c>
      <c r="C670" s="18" t="s">
        <v>1150</v>
      </c>
      <c r="D670" s="68">
        <v>279.0</v>
      </c>
      <c r="E670" s="69">
        <v>1.0</v>
      </c>
      <c r="F670" s="69">
        <v>673.0</v>
      </c>
      <c r="G670" s="70" t="s">
        <v>2079</v>
      </c>
      <c r="H670" s="69">
        <v>417.0</v>
      </c>
      <c r="I670" s="69">
        <v>71.0</v>
      </c>
      <c r="J670" s="69">
        <v>16.0</v>
      </c>
      <c r="K670" s="29">
        <f t="shared" si="13"/>
        <v>79</v>
      </c>
      <c r="L670" s="71">
        <f t="shared" si="14"/>
        <v>0.1894</v>
      </c>
      <c r="M670" s="71">
        <f t="shared" si="15"/>
        <v>0.2368</v>
      </c>
      <c r="N670" s="72">
        <f t="shared" si="16"/>
        <v>11.22</v>
      </c>
      <c r="O670" s="8">
        <f t="shared" si="17"/>
        <v>64268.16</v>
      </c>
      <c r="P670" s="73"/>
      <c r="Q670" s="22">
        <v>9998.0</v>
      </c>
      <c r="R670" s="49">
        <v>99.0</v>
      </c>
      <c r="S670" s="18"/>
      <c r="T670" s="75" t="s">
        <v>2075</v>
      </c>
      <c r="U670" s="3">
        <f t="shared" ref="U670:W670" si="683">SUMIF($A$13:$A$2340,$Q670,H$13:H$2340)</f>
        <v>0</v>
      </c>
      <c r="V670" s="3">
        <f t="shared" si="683"/>
        <v>0</v>
      </c>
      <c r="W670" s="3">
        <f t="shared" si="683"/>
        <v>0</v>
      </c>
      <c r="X670" s="3">
        <f t="shared" si="19"/>
        <v>0</v>
      </c>
      <c r="Y670" s="18"/>
      <c r="Z670" s="68">
        <v>279.0</v>
      </c>
      <c r="AA670" s="69">
        <v>1.0</v>
      </c>
      <c r="AB670" s="18" t="s">
        <v>1150</v>
      </c>
      <c r="AC670" s="68">
        <v>279.0</v>
      </c>
      <c r="AD670" s="69">
        <v>1.0</v>
      </c>
      <c r="AE670" s="69">
        <v>673.0</v>
      </c>
      <c r="AF670" s="70" t="s">
        <v>2079</v>
      </c>
      <c r="AG670" s="69">
        <v>417.0</v>
      </c>
      <c r="AH670" s="69">
        <v>71.0</v>
      </c>
      <c r="AI670" s="69">
        <v>16.0</v>
      </c>
      <c r="AJ670" s="29">
        <f t="shared" si="20"/>
        <v>79</v>
      </c>
      <c r="AK670" s="76">
        <f t="shared" si="21"/>
        <v>0.1894484412</v>
      </c>
      <c r="AL670" s="29">
        <f t="shared" si="22"/>
        <v>79</v>
      </c>
      <c r="AM670" s="71">
        <f t="shared" si="23"/>
        <v>0.1894</v>
      </c>
      <c r="AN670" s="71">
        <f t="shared" si="24"/>
        <v>0.2368</v>
      </c>
      <c r="AO670" s="72">
        <f t="shared" si="25"/>
        <v>11.22</v>
      </c>
      <c r="AP670" s="73">
        <f t="shared" si="26"/>
        <v>64268.16</v>
      </c>
      <c r="AQ670" s="3">
        <f t="shared" si="27"/>
        <v>154.1202878</v>
      </c>
      <c r="AR670" s="18"/>
      <c r="AS670" s="18"/>
    </row>
    <row r="671" ht="14.25" customHeight="1">
      <c r="A671" s="68">
        <v>279.0</v>
      </c>
      <c r="B671" s="69">
        <v>1.0</v>
      </c>
      <c r="C671" s="18" t="s">
        <v>1150</v>
      </c>
      <c r="D671" s="68">
        <v>279.0</v>
      </c>
      <c r="E671" s="69">
        <v>1.0</v>
      </c>
      <c r="F671" s="69">
        <v>674.0</v>
      </c>
      <c r="G671" s="70" t="s">
        <v>2080</v>
      </c>
      <c r="H671" s="69">
        <v>251.0</v>
      </c>
      <c r="I671" s="69">
        <v>114.0</v>
      </c>
      <c r="J671" s="69">
        <v>27.0</v>
      </c>
      <c r="K671" s="29">
        <f t="shared" si="13"/>
        <v>127.5</v>
      </c>
      <c r="L671" s="71">
        <f t="shared" si="14"/>
        <v>0.508</v>
      </c>
      <c r="M671" s="71">
        <f t="shared" si="15"/>
        <v>0.635</v>
      </c>
      <c r="N671" s="72">
        <f t="shared" si="16"/>
        <v>48.58</v>
      </c>
      <c r="O671" s="8">
        <f t="shared" si="17"/>
        <v>278266.24</v>
      </c>
      <c r="P671" s="73"/>
      <c r="Q671" s="22">
        <v>9998.0</v>
      </c>
      <c r="R671" s="49">
        <v>99.0</v>
      </c>
      <c r="S671" s="18"/>
      <c r="T671" s="75" t="s">
        <v>2075</v>
      </c>
      <c r="U671" s="3">
        <f t="shared" ref="U671:W671" si="684">SUMIF($A$13:$A$2340,$Q671,H$13:H$2340)</f>
        <v>0</v>
      </c>
      <c r="V671" s="3">
        <f t="shared" si="684"/>
        <v>0</v>
      </c>
      <c r="W671" s="3">
        <f t="shared" si="684"/>
        <v>0</v>
      </c>
      <c r="X671" s="3">
        <f t="shared" si="19"/>
        <v>0</v>
      </c>
      <c r="Y671" s="18"/>
      <c r="Z671" s="68">
        <v>279.0</v>
      </c>
      <c r="AA671" s="69">
        <v>1.0</v>
      </c>
      <c r="AB671" s="18" t="s">
        <v>1150</v>
      </c>
      <c r="AC671" s="68">
        <v>279.0</v>
      </c>
      <c r="AD671" s="69">
        <v>1.0</v>
      </c>
      <c r="AE671" s="69">
        <v>674.0</v>
      </c>
      <c r="AF671" s="70" t="s">
        <v>2080</v>
      </c>
      <c r="AG671" s="69">
        <v>251.0</v>
      </c>
      <c r="AH671" s="69">
        <v>114.0</v>
      </c>
      <c r="AI671" s="69">
        <v>27.0</v>
      </c>
      <c r="AJ671" s="29">
        <f t="shared" si="20"/>
        <v>127.5</v>
      </c>
      <c r="AK671" s="76">
        <f t="shared" si="21"/>
        <v>0.5079681275</v>
      </c>
      <c r="AL671" s="29">
        <f t="shared" si="22"/>
        <v>127.5</v>
      </c>
      <c r="AM671" s="71">
        <f t="shared" si="23"/>
        <v>0.508</v>
      </c>
      <c r="AN671" s="71">
        <f t="shared" si="24"/>
        <v>0.635</v>
      </c>
      <c r="AO671" s="72">
        <f t="shared" si="25"/>
        <v>48.58</v>
      </c>
      <c r="AP671" s="73">
        <f t="shared" si="26"/>
        <v>278266.24</v>
      </c>
      <c r="AQ671" s="3">
        <f t="shared" si="27"/>
        <v>1108.630438</v>
      </c>
      <c r="AR671" s="18"/>
      <c r="AS671" s="18"/>
    </row>
    <row r="672" ht="14.25" customHeight="1">
      <c r="A672" s="68">
        <v>279.0</v>
      </c>
      <c r="B672" s="69">
        <v>1.0</v>
      </c>
      <c r="C672" s="18" t="s">
        <v>1150</v>
      </c>
      <c r="D672" s="68">
        <v>279.0</v>
      </c>
      <c r="E672" s="69">
        <v>1.0</v>
      </c>
      <c r="F672" s="69">
        <v>675.0</v>
      </c>
      <c r="G672" s="70" t="s">
        <v>2081</v>
      </c>
      <c r="H672" s="69">
        <v>223.0</v>
      </c>
      <c r="I672" s="69">
        <v>148.0</v>
      </c>
      <c r="J672" s="69">
        <v>24.0</v>
      </c>
      <c r="K672" s="29">
        <f t="shared" si="13"/>
        <v>160</v>
      </c>
      <c r="L672" s="71">
        <f t="shared" si="14"/>
        <v>0.7175</v>
      </c>
      <c r="M672" s="71">
        <f t="shared" si="15"/>
        <v>0.8969</v>
      </c>
      <c r="N672" s="72">
        <f t="shared" si="16"/>
        <v>86.1</v>
      </c>
      <c r="O672" s="8">
        <f t="shared" si="17"/>
        <v>493180.8</v>
      </c>
      <c r="P672" s="73"/>
      <c r="Q672" s="18"/>
      <c r="R672" s="18"/>
      <c r="S672" s="18"/>
      <c r="T672" s="18"/>
      <c r="U672" s="18"/>
      <c r="V672" s="18"/>
      <c r="W672" s="18"/>
      <c r="X672" s="18"/>
      <c r="Y672" s="18"/>
      <c r="Z672" s="68">
        <v>279.0</v>
      </c>
      <c r="AA672" s="69">
        <v>1.0</v>
      </c>
      <c r="AB672" s="18" t="s">
        <v>1150</v>
      </c>
      <c r="AC672" s="68">
        <v>279.0</v>
      </c>
      <c r="AD672" s="69">
        <v>1.0</v>
      </c>
      <c r="AE672" s="69">
        <v>675.0</v>
      </c>
      <c r="AF672" s="70" t="s">
        <v>2081</v>
      </c>
      <c r="AG672" s="69">
        <v>223.0</v>
      </c>
      <c r="AH672" s="69">
        <v>148.0</v>
      </c>
      <c r="AI672" s="69">
        <v>24.0</v>
      </c>
      <c r="AJ672" s="29">
        <f t="shared" si="20"/>
        <v>160</v>
      </c>
      <c r="AK672" s="76">
        <f t="shared" si="21"/>
        <v>0.7174887892</v>
      </c>
      <c r="AL672" s="29">
        <f t="shared" si="22"/>
        <v>160</v>
      </c>
      <c r="AM672" s="71">
        <f t="shared" si="23"/>
        <v>0.7175</v>
      </c>
      <c r="AN672" s="71">
        <f t="shared" si="24"/>
        <v>0.8969</v>
      </c>
      <c r="AO672" s="72">
        <f t="shared" si="25"/>
        <v>86.1</v>
      </c>
      <c r="AP672" s="73">
        <f t="shared" si="26"/>
        <v>493180.8</v>
      </c>
      <c r="AQ672" s="3">
        <f t="shared" si="27"/>
        <v>2211.573094</v>
      </c>
      <c r="AR672" s="18"/>
      <c r="AS672" s="18"/>
    </row>
    <row r="673" ht="14.25" customHeight="1">
      <c r="A673" s="68">
        <v>279.0</v>
      </c>
      <c r="B673" s="69">
        <v>1.0</v>
      </c>
      <c r="C673" s="18" t="s">
        <v>1150</v>
      </c>
      <c r="D673" s="68">
        <v>279.0</v>
      </c>
      <c r="E673" s="69">
        <v>1.0</v>
      </c>
      <c r="F673" s="69">
        <v>678.0</v>
      </c>
      <c r="G673" s="70" t="s">
        <v>2082</v>
      </c>
      <c r="H673" s="69">
        <v>286.0</v>
      </c>
      <c r="I673" s="69">
        <v>132.0</v>
      </c>
      <c r="J673" s="69">
        <v>23.0</v>
      </c>
      <c r="K673" s="29">
        <f t="shared" si="13"/>
        <v>143.5</v>
      </c>
      <c r="L673" s="71">
        <f t="shared" si="14"/>
        <v>0.5017</v>
      </c>
      <c r="M673" s="71">
        <f t="shared" si="15"/>
        <v>0.6271</v>
      </c>
      <c r="N673" s="72">
        <f t="shared" si="16"/>
        <v>53.99</v>
      </c>
      <c r="O673" s="8">
        <f t="shared" si="17"/>
        <v>309254.72</v>
      </c>
      <c r="P673" s="73"/>
      <c r="Q673" s="18"/>
      <c r="R673" s="18"/>
      <c r="S673" s="18"/>
      <c r="T673" s="18"/>
      <c r="U673" s="18"/>
      <c r="V673" s="18"/>
      <c r="W673" s="18"/>
      <c r="X673" s="18"/>
      <c r="Y673" s="18"/>
      <c r="Z673" s="68">
        <v>279.0</v>
      </c>
      <c r="AA673" s="69">
        <v>1.0</v>
      </c>
      <c r="AB673" s="18" t="s">
        <v>1150</v>
      </c>
      <c r="AC673" s="68">
        <v>279.0</v>
      </c>
      <c r="AD673" s="69">
        <v>1.0</v>
      </c>
      <c r="AE673" s="69">
        <v>678.0</v>
      </c>
      <c r="AF673" s="70" t="s">
        <v>2082</v>
      </c>
      <c r="AG673" s="69">
        <v>286.0</v>
      </c>
      <c r="AH673" s="69">
        <v>132.0</v>
      </c>
      <c r="AI673" s="69">
        <v>23.0</v>
      </c>
      <c r="AJ673" s="29">
        <f t="shared" si="20"/>
        <v>143.5</v>
      </c>
      <c r="AK673" s="76">
        <f t="shared" si="21"/>
        <v>0.5017482517</v>
      </c>
      <c r="AL673" s="29">
        <f t="shared" si="22"/>
        <v>143.5</v>
      </c>
      <c r="AM673" s="71">
        <f t="shared" si="23"/>
        <v>0.5017</v>
      </c>
      <c r="AN673" s="71">
        <f t="shared" si="24"/>
        <v>0.6271</v>
      </c>
      <c r="AO673" s="72">
        <f t="shared" si="25"/>
        <v>53.99</v>
      </c>
      <c r="AP673" s="73">
        <f t="shared" si="26"/>
        <v>309254.72</v>
      </c>
      <c r="AQ673" s="3">
        <f t="shared" si="27"/>
        <v>1081.31021</v>
      </c>
      <c r="AR673" s="18"/>
      <c r="AS673" s="18"/>
    </row>
    <row r="674" ht="14.25" customHeight="1">
      <c r="A674" s="68">
        <v>279.0</v>
      </c>
      <c r="B674" s="69">
        <v>1.0</v>
      </c>
      <c r="C674" s="18" t="s">
        <v>1150</v>
      </c>
      <c r="D674" s="68">
        <v>279.0</v>
      </c>
      <c r="E674" s="69">
        <v>1.0</v>
      </c>
      <c r="F674" s="69">
        <v>679.0</v>
      </c>
      <c r="G674" s="70" t="s">
        <v>2083</v>
      </c>
      <c r="H674" s="69">
        <v>199.0</v>
      </c>
      <c r="I674" s="69">
        <v>111.0</v>
      </c>
      <c r="J674" s="69">
        <v>22.0</v>
      </c>
      <c r="K674" s="29">
        <f t="shared" si="13"/>
        <v>122</v>
      </c>
      <c r="L674" s="71">
        <f t="shared" si="14"/>
        <v>0.6131</v>
      </c>
      <c r="M674" s="71">
        <f t="shared" si="15"/>
        <v>0.7664</v>
      </c>
      <c r="N674" s="72">
        <f t="shared" si="16"/>
        <v>56.1</v>
      </c>
      <c r="O674" s="8">
        <f t="shared" si="17"/>
        <v>321340.8</v>
      </c>
      <c r="P674" s="73"/>
      <c r="Q674" s="18"/>
      <c r="R674" s="18"/>
      <c r="S674" s="18"/>
      <c r="T674" s="18"/>
      <c r="U674" s="18"/>
      <c r="V674" s="18"/>
      <c r="W674" s="18"/>
      <c r="X674" s="18"/>
      <c r="Y674" s="18"/>
      <c r="Z674" s="68">
        <v>279.0</v>
      </c>
      <c r="AA674" s="69">
        <v>1.0</v>
      </c>
      <c r="AB674" s="18" t="s">
        <v>1150</v>
      </c>
      <c r="AC674" s="68">
        <v>279.0</v>
      </c>
      <c r="AD674" s="69">
        <v>1.0</v>
      </c>
      <c r="AE674" s="69">
        <v>679.0</v>
      </c>
      <c r="AF674" s="70" t="s">
        <v>2083</v>
      </c>
      <c r="AG674" s="69">
        <v>199.0</v>
      </c>
      <c r="AH674" s="69">
        <v>111.0</v>
      </c>
      <c r="AI674" s="69">
        <v>22.0</v>
      </c>
      <c r="AJ674" s="29">
        <f t="shared" si="20"/>
        <v>122</v>
      </c>
      <c r="AK674" s="76">
        <f t="shared" si="21"/>
        <v>0.6130653266</v>
      </c>
      <c r="AL674" s="29">
        <f t="shared" si="22"/>
        <v>122</v>
      </c>
      <c r="AM674" s="71">
        <f t="shared" si="23"/>
        <v>0.6131</v>
      </c>
      <c r="AN674" s="71">
        <f t="shared" si="24"/>
        <v>0.7664</v>
      </c>
      <c r="AO674" s="72">
        <f t="shared" si="25"/>
        <v>56.1</v>
      </c>
      <c r="AP674" s="73">
        <f t="shared" si="26"/>
        <v>321340.8</v>
      </c>
      <c r="AQ674" s="3">
        <f t="shared" si="27"/>
        <v>1614.777889</v>
      </c>
      <c r="AR674" s="18"/>
      <c r="AS674" s="18"/>
    </row>
    <row r="675" ht="14.25" customHeight="1">
      <c r="A675" s="68">
        <v>279.0</v>
      </c>
      <c r="B675" s="69">
        <v>1.0</v>
      </c>
      <c r="C675" s="18" t="s">
        <v>1150</v>
      </c>
      <c r="D675" s="68">
        <v>279.0</v>
      </c>
      <c r="E675" s="69">
        <v>1.0</v>
      </c>
      <c r="F675" s="69">
        <v>681.0</v>
      </c>
      <c r="G675" s="70" t="s">
        <v>2084</v>
      </c>
      <c r="H675" s="69">
        <v>271.0</v>
      </c>
      <c r="I675" s="69">
        <v>154.0</v>
      </c>
      <c r="J675" s="69">
        <v>11.0</v>
      </c>
      <c r="K675" s="29">
        <f t="shared" si="13"/>
        <v>159.5</v>
      </c>
      <c r="L675" s="71">
        <f t="shared" si="14"/>
        <v>0.5886</v>
      </c>
      <c r="M675" s="71">
        <f t="shared" si="15"/>
        <v>0.7358</v>
      </c>
      <c r="N675" s="72">
        <f t="shared" si="16"/>
        <v>70.42</v>
      </c>
      <c r="O675" s="8">
        <f t="shared" si="17"/>
        <v>403365.76</v>
      </c>
      <c r="P675" s="73"/>
      <c r="Q675" s="18"/>
      <c r="R675" s="18"/>
      <c r="S675" s="18"/>
      <c r="T675" s="18"/>
      <c r="U675" s="18"/>
      <c r="V675" s="18"/>
      <c r="W675" s="18"/>
      <c r="X675" s="18"/>
      <c r="Y675" s="18"/>
      <c r="Z675" s="68">
        <v>279.0</v>
      </c>
      <c r="AA675" s="69">
        <v>1.0</v>
      </c>
      <c r="AB675" s="18" t="s">
        <v>1150</v>
      </c>
      <c r="AC675" s="68">
        <v>279.0</v>
      </c>
      <c r="AD675" s="69">
        <v>1.0</v>
      </c>
      <c r="AE675" s="69">
        <v>681.0</v>
      </c>
      <c r="AF675" s="70" t="s">
        <v>2084</v>
      </c>
      <c r="AG675" s="69">
        <v>271.0</v>
      </c>
      <c r="AH675" s="69">
        <v>154.0</v>
      </c>
      <c r="AI675" s="69">
        <v>11.0</v>
      </c>
      <c r="AJ675" s="29">
        <f t="shared" si="20"/>
        <v>159.5</v>
      </c>
      <c r="AK675" s="76">
        <f t="shared" si="21"/>
        <v>0.5885608856</v>
      </c>
      <c r="AL675" s="29">
        <f t="shared" si="22"/>
        <v>159.5</v>
      </c>
      <c r="AM675" s="71">
        <f t="shared" si="23"/>
        <v>0.5886</v>
      </c>
      <c r="AN675" s="71">
        <f t="shared" si="24"/>
        <v>0.7358</v>
      </c>
      <c r="AO675" s="72">
        <f t="shared" si="25"/>
        <v>70.42</v>
      </c>
      <c r="AP675" s="73">
        <f t="shared" si="26"/>
        <v>403365.76</v>
      </c>
      <c r="AQ675" s="3">
        <f t="shared" si="27"/>
        <v>1488.434539</v>
      </c>
      <c r="AR675" s="18"/>
      <c r="AS675" s="18"/>
    </row>
    <row r="676" ht="14.25" customHeight="1">
      <c r="A676" s="68">
        <v>279.0</v>
      </c>
      <c r="B676" s="69">
        <v>1.0</v>
      </c>
      <c r="C676" s="18" t="s">
        <v>1150</v>
      </c>
      <c r="D676" s="68">
        <v>279.0</v>
      </c>
      <c r="E676" s="69">
        <v>1.0</v>
      </c>
      <c r="F676" s="69">
        <v>682.0</v>
      </c>
      <c r="G676" s="70" t="s">
        <v>2085</v>
      </c>
      <c r="H676" s="69">
        <v>338.0</v>
      </c>
      <c r="I676" s="69">
        <v>57.0</v>
      </c>
      <c r="J676" s="69">
        <v>2.0</v>
      </c>
      <c r="K676" s="29">
        <f t="shared" si="13"/>
        <v>58</v>
      </c>
      <c r="L676" s="71">
        <f t="shared" si="14"/>
        <v>0.1716</v>
      </c>
      <c r="M676" s="71">
        <f t="shared" si="15"/>
        <v>0.2145</v>
      </c>
      <c r="N676" s="72">
        <f t="shared" si="16"/>
        <v>7.46</v>
      </c>
      <c r="O676" s="8">
        <f t="shared" si="17"/>
        <v>42730.88</v>
      </c>
      <c r="P676" s="73"/>
      <c r="Q676" s="18"/>
      <c r="R676" s="18"/>
      <c r="S676" s="18"/>
      <c r="T676" s="18"/>
      <c r="U676" s="18"/>
      <c r="V676" s="18"/>
      <c r="W676" s="18"/>
      <c r="X676" s="18"/>
      <c r="Y676" s="18"/>
      <c r="Z676" s="68">
        <v>279.0</v>
      </c>
      <c r="AA676" s="69">
        <v>1.0</v>
      </c>
      <c r="AB676" s="18" t="s">
        <v>1150</v>
      </c>
      <c r="AC676" s="68">
        <v>279.0</v>
      </c>
      <c r="AD676" s="69">
        <v>1.0</v>
      </c>
      <c r="AE676" s="69">
        <v>682.0</v>
      </c>
      <c r="AF676" s="70" t="s">
        <v>2085</v>
      </c>
      <c r="AG676" s="69">
        <v>338.0</v>
      </c>
      <c r="AH676" s="69">
        <v>57.0</v>
      </c>
      <c r="AI676" s="69">
        <v>2.0</v>
      </c>
      <c r="AJ676" s="29">
        <f t="shared" si="20"/>
        <v>58</v>
      </c>
      <c r="AK676" s="76">
        <f t="shared" si="21"/>
        <v>0.1715976331</v>
      </c>
      <c r="AL676" s="29">
        <f t="shared" si="22"/>
        <v>58</v>
      </c>
      <c r="AM676" s="71">
        <f t="shared" si="23"/>
        <v>0.1716</v>
      </c>
      <c r="AN676" s="71">
        <f t="shared" si="24"/>
        <v>0.2145</v>
      </c>
      <c r="AO676" s="72">
        <f t="shared" si="25"/>
        <v>7.46</v>
      </c>
      <c r="AP676" s="73">
        <f t="shared" si="26"/>
        <v>42730.88</v>
      </c>
      <c r="AQ676" s="3">
        <f t="shared" si="27"/>
        <v>126.4227219</v>
      </c>
      <c r="AR676" s="18"/>
      <c r="AS676" s="18"/>
    </row>
    <row r="677" ht="14.25" customHeight="1">
      <c r="A677" s="68">
        <v>279.0</v>
      </c>
      <c r="B677" s="69">
        <v>1.0</v>
      </c>
      <c r="C677" s="18" t="s">
        <v>1150</v>
      </c>
      <c r="D677" s="68">
        <v>279.0</v>
      </c>
      <c r="E677" s="69">
        <v>1.0</v>
      </c>
      <c r="F677" s="69">
        <v>684.0</v>
      </c>
      <c r="G677" s="70" t="s">
        <v>2086</v>
      </c>
      <c r="H677" s="69">
        <v>366.0</v>
      </c>
      <c r="I677" s="69">
        <v>66.0</v>
      </c>
      <c r="J677" s="69">
        <v>15.0</v>
      </c>
      <c r="K677" s="29">
        <f t="shared" si="13"/>
        <v>73.5</v>
      </c>
      <c r="L677" s="71">
        <f t="shared" si="14"/>
        <v>0.2008</v>
      </c>
      <c r="M677" s="71">
        <f t="shared" si="15"/>
        <v>0.251</v>
      </c>
      <c r="N677" s="72">
        <f t="shared" si="16"/>
        <v>11.07</v>
      </c>
      <c r="O677" s="8">
        <f t="shared" si="17"/>
        <v>63408.96</v>
      </c>
      <c r="P677" s="73"/>
      <c r="Q677" s="18"/>
      <c r="R677" s="18"/>
      <c r="S677" s="18"/>
      <c r="T677" s="18"/>
      <c r="U677" s="18"/>
      <c r="V677" s="18"/>
      <c r="W677" s="18"/>
      <c r="X677" s="18"/>
      <c r="Y677" s="18"/>
      <c r="Z677" s="68">
        <v>279.0</v>
      </c>
      <c r="AA677" s="69">
        <v>1.0</v>
      </c>
      <c r="AB677" s="18" t="s">
        <v>1150</v>
      </c>
      <c r="AC677" s="68">
        <v>279.0</v>
      </c>
      <c r="AD677" s="69">
        <v>1.0</v>
      </c>
      <c r="AE677" s="69">
        <v>684.0</v>
      </c>
      <c r="AF677" s="70" t="s">
        <v>2086</v>
      </c>
      <c r="AG677" s="69">
        <v>366.0</v>
      </c>
      <c r="AH677" s="69">
        <v>66.0</v>
      </c>
      <c r="AI677" s="69">
        <v>15.0</v>
      </c>
      <c r="AJ677" s="29">
        <f t="shared" si="20"/>
        <v>73.5</v>
      </c>
      <c r="AK677" s="76">
        <f t="shared" si="21"/>
        <v>0.2008196721</v>
      </c>
      <c r="AL677" s="29">
        <f t="shared" si="22"/>
        <v>73.5</v>
      </c>
      <c r="AM677" s="71">
        <f t="shared" si="23"/>
        <v>0.2008</v>
      </c>
      <c r="AN677" s="71">
        <f t="shared" si="24"/>
        <v>0.251</v>
      </c>
      <c r="AO677" s="72">
        <f t="shared" si="25"/>
        <v>11.07</v>
      </c>
      <c r="AP677" s="73">
        <f t="shared" si="26"/>
        <v>63408.96</v>
      </c>
      <c r="AQ677" s="3">
        <f t="shared" si="27"/>
        <v>173.2485246</v>
      </c>
      <c r="AR677" s="18"/>
      <c r="AS677" s="18"/>
    </row>
    <row r="678" ht="14.25" customHeight="1">
      <c r="A678" s="68">
        <v>279.0</v>
      </c>
      <c r="B678" s="69">
        <v>1.0</v>
      </c>
      <c r="C678" s="18" t="s">
        <v>1150</v>
      </c>
      <c r="D678" s="68">
        <v>279.0</v>
      </c>
      <c r="E678" s="69">
        <v>1.0</v>
      </c>
      <c r="F678" s="69">
        <v>685.0</v>
      </c>
      <c r="G678" s="70" t="s">
        <v>1289</v>
      </c>
      <c r="H678" s="69">
        <v>465.0</v>
      </c>
      <c r="I678" s="69">
        <v>97.0</v>
      </c>
      <c r="J678" s="69">
        <v>12.0</v>
      </c>
      <c r="K678" s="29">
        <f t="shared" si="13"/>
        <v>103</v>
      </c>
      <c r="L678" s="71">
        <f t="shared" si="14"/>
        <v>0.2215</v>
      </c>
      <c r="M678" s="71">
        <f t="shared" si="15"/>
        <v>0.2769</v>
      </c>
      <c r="N678" s="72">
        <f t="shared" si="16"/>
        <v>17.11</v>
      </c>
      <c r="O678" s="8">
        <f t="shared" si="17"/>
        <v>98006.08</v>
      </c>
      <c r="P678" s="73"/>
      <c r="Q678" s="18"/>
      <c r="R678" s="18"/>
      <c r="S678" s="18"/>
      <c r="T678" s="18"/>
      <c r="U678" s="18"/>
      <c r="V678" s="18"/>
      <c r="W678" s="18"/>
      <c r="X678" s="18"/>
      <c r="Y678" s="18"/>
      <c r="Z678" s="68">
        <v>279.0</v>
      </c>
      <c r="AA678" s="69">
        <v>1.0</v>
      </c>
      <c r="AB678" s="18" t="s">
        <v>1150</v>
      </c>
      <c r="AC678" s="68">
        <v>279.0</v>
      </c>
      <c r="AD678" s="69">
        <v>1.0</v>
      </c>
      <c r="AE678" s="69">
        <v>685.0</v>
      </c>
      <c r="AF678" s="70" t="s">
        <v>1289</v>
      </c>
      <c r="AG678" s="69">
        <v>465.0</v>
      </c>
      <c r="AH678" s="69">
        <v>97.0</v>
      </c>
      <c r="AI678" s="69">
        <v>12.0</v>
      </c>
      <c r="AJ678" s="29">
        <f t="shared" si="20"/>
        <v>103</v>
      </c>
      <c r="AK678" s="76">
        <f t="shared" si="21"/>
        <v>0.2215053763</v>
      </c>
      <c r="AL678" s="29">
        <f t="shared" si="22"/>
        <v>103</v>
      </c>
      <c r="AM678" s="71">
        <f t="shared" si="23"/>
        <v>0.2215</v>
      </c>
      <c r="AN678" s="71">
        <f t="shared" si="24"/>
        <v>0.2769</v>
      </c>
      <c r="AO678" s="72">
        <f t="shared" si="25"/>
        <v>17.11</v>
      </c>
      <c r="AP678" s="73">
        <f t="shared" si="26"/>
        <v>98006.08</v>
      </c>
      <c r="AQ678" s="3">
        <f t="shared" si="27"/>
        <v>210.7657634</v>
      </c>
      <c r="AR678" s="18"/>
      <c r="AS678" s="18"/>
    </row>
    <row r="679" ht="14.25" customHeight="1">
      <c r="A679" s="68">
        <v>279.0</v>
      </c>
      <c r="B679" s="69">
        <v>1.0</v>
      </c>
      <c r="C679" s="18" t="s">
        <v>1150</v>
      </c>
      <c r="D679" s="68">
        <v>279.0</v>
      </c>
      <c r="E679" s="69">
        <v>1.0</v>
      </c>
      <c r="F679" s="69">
        <v>689.0</v>
      </c>
      <c r="G679" s="70" t="s">
        <v>2087</v>
      </c>
      <c r="H679" s="69">
        <v>651.0</v>
      </c>
      <c r="I679" s="69">
        <v>48.0</v>
      </c>
      <c r="J679" s="69">
        <v>11.0</v>
      </c>
      <c r="K679" s="29">
        <f t="shared" si="13"/>
        <v>53.5</v>
      </c>
      <c r="L679" s="71">
        <f t="shared" si="14"/>
        <v>0.0822</v>
      </c>
      <c r="M679" s="71">
        <f t="shared" si="15"/>
        <v>0.1028</v>
      </c>
      <c r="N679" s="72">
        <f t="shared" si="16"/>
        <v>3.3</v>
      </c>
      <c r="O679" s="8">
        <f t="shared" si="17"/>
        <v>18902.4</v>
      </c>
      <c r="P679" s="73"/>
      <c r="Q679" s="18"/>
      <c r="R679" s="18"/>
      <c r="S679" s="18"/>
      <c r="T679" s="18"/>
      <c r="U679" s="18"/>
      <c r="V679" s="18"/>
      <c r="W679" s="18"/>
      <c r="X679" s="18"/>
      <c r="Y679" s="18"/>
      <c r="Z679" s="68">
        <v>279.0</v>
      </c>
      <c r="AA679" s="69">
        <v>1.0</v>
      </c>
      <c r="AB679" s="18" t="s">
        <v>1150</v>
      </c>
      <c r="AC679" s="68">
        <v>279.0</v>
      </c>
      <c r="AD679" s="69">
        <v>1.0</v>
      </c>
      <c r="AE679" s="69">
        <v>689.0</v>
      </c>
      <c r="AF679" s="70" t="s">
        <v>2087</v>
      </c>
      <c r="AG679" s="69">
        <v>651.0</v>
      </c>
      <c r="AH679" s="69">
        <v>48.0</v>
      </c>
      <c r="AI679" s="69">
        <v>11.0</v>
      </c>
      <c r="AJ679" s="29">
        <f t="shared" si="20"/>
        <v>53.5</v>
      </c>
      <c r="AK679" s="76">
        <f t="shared" si="21"/>
        <v>0.0821812596</v>
      </c>
      <c r="AL679" s="29">
        <f t="shared" si="22"/>
        <v>53.5</v>
      </c>
      <c r="AM679" s="71">
        <f t="shared" si="23"/>
        <v>0.0822</v>
      </c>
      <c r="AN679" s="71">
        <f t="shared" si="24"/>
        <v>0.1028</v>
      </c>
      <c r="AO679" s="72">
        <f t="shared" si="25"/>
        <v>3.3</v>
      </c>
      <c r="AP679" s="73">
        <f t="shared" si="26"/>
        <v>18902.4</v>
      </c>
      <c r="AQ679" s="3">
        <f t="shared" si="27"/>
        <v>29.0359447</v>
      </c>
      <c r="AR679" s="18"/>
      <c r="AS679" s="18"/>
    </row>
    <row r="680" ht="14.25" customHeight="1">
      <c r="A680" s="68">
        <v>279.0</v>
      </c>
      <c r="B680" s="69">
        <v>1.0</v>
      </c>
      <c r="C680" s="18" t="s">
        <v>1150</v>
      </c>
      <c r="D680" s="68">
        <v>279.0</v>
      </c>
      <c r="E680" s="69">
        <v>1.0</v>
      </c>
      <c r="F680" s="69">
        <v>696.0</v>
      </c>
      <c r="G680" s="70" t="s">
        <v>2088</v>
      </c>
      <c r="H680" s="69">
        <v>338.0</v>
      </c>
      <c r="I680" s="69">
        <v>76.0</v>
      </c>
      <c r="J680" s="69">
        <v>19.0</v>
      </c>
      <c r="K680" s="29">
        <f t="shared" si="13"/>
        <v>85.5</v>
      </c>
      <c r="L680" s="71">
        <f t="shared" si="14"/>
        <v>0.253</v>
      </c>
      <c r="M680" s="71">
        <f t="shared" si="15"/>
        <v>0.3163</v>
      </c>
      <c r="N680" s="72">
        <f t="shared" si="16"/>
        <v>16.23</v>
      </c>
      <c r="O680" s="8">
        <f t="shared" si="17"/>
        <v>92965.44</v>
      </c>
      <c r="P680" s="73"/>
      <c r="Q680" s="18"/>
      <c r="R680" s="18"/>
      <c r="S680" s="18"/>
      <c r="T680" s="18"/>
      <c r="U680" s="18"/>
      <c r="V680" s="18"/>
      <c r="W680" s="18"/>
      <c r="X680" s="18"/>
      <c r="Y680" s="18"/>
      <c r="Z680" s="68">
        <v>279.0</v>
      </c>
      <c r="AA680" s="69">
        <v>1.0</v>
      </c>
      <c r="AB680" s="18" t="s">
        <v>1150</v>
      </c>
      <c r="AC680" s="68">
        <v>279.0</v>
      </c>
      <c r="AD680" s="69">
        <v>1.0</v>
      </c>
      <c r="AE680" s="69">
        <v>696.0</v>
      </c>
      <c r="AF680" s="70" t="s">
        <v>2088</v>
      </c>
      <c r="AG680" s="69">
        <v>338.0</v>
      </c>
      <c r="AH680" s="69">
        <v>76.0</v>
      </c>
      <c r="AI680" s="69">
        <v>19.0</v>
      </c>
      <c r="AJ680" s="29">
        <f t="shared" si="20"/>
        <v>85.5</v>
      </c>
      <c r="AK680" s="76">
        <f t="shared" si="21"/>
        <v>0.2529585799</v>
      </c>
      <c r="AL680" s="29">
        <f t="shared" si="22"/>
        <v>85.5</v>
      </c>
      <c r="AM680" s="71">
        <f t="shared" si="23"/>
        <v>0.253</v>
      </c>
      <c r="AN680" s="71">
        <f t="shared" si="24"/>
        <v>0.3163</v>
      </c>
      <c r="AO680" s="72">
        <f t="shared" si="25"/>
        <v>16.23</v>
      </c>
      <c r="AP680" s="73">
        <f t="shared" si="26"/>
        <v>92965.44</v>
      </c>
      <c r="AQ680" s="3">
        <f t="shared" si="27"/>
        <v>275.0456805</v>
      </c>
      <c r="AR680" s="18"/>
      <c r="AS680" s="18"/>
    </row>
    <row r="681" ht="14.25" customHeight="1">
      <c r="A681" s="68">
        <v>279.0</v>
      </c>
      <c r="B681" s="69">
        <v>1.0</v>
      </c>
      <c r="C681" s="18" t="s">
        <v>1150</v>
      </c>
      <c r="D681" s="68">
        <v>279.0</v>
      </c>
      <c r="E681" s="69">
        <v>1.0</v>
      </c>
      <c r="F681" s="69">
        <v>697.0</v>
      </c>
      <c r="G681" s="70" t="s">
        <v>1556</v>
      </c>
      <c r="H681" s="69">
        <v>325.0</v>
      </c>
      <c r="I681" s="69">
        <v>64.0</v>
      </c>
      <c r="J681" s="69">
        <v>7.0</v>
      </c>
      <c r="K681" s="29">
        <f t="shared" si="13"/>
        <v>67.5</v>
      </c>
      <c r="L681" s="71">
        <f t="shared" si="14"/>
        <v>0.2077</v>
      </c>
      <c r="M681" s="71">
        <f t="shared" si="15"/>
        <v>0.2596</v>
      </c>
      <c r="N681" s="72">
        <f t="shared" si="16"/>
        <v>10.51</v>
      </c>
      <c r="O681" s="8">
        <f t="shared" si="17"/>
        <v>60201.28</v>
      </c>
      <c r="P681" s="73"/>
      <c r="Q681" s="18"/>
      <c r="R681" s="18"/>
      <c r="S681" s="18"/>
      <c r="T681" s="18"/>
      <c r="U681" s="18"/>
      <c r="V681" s="18"/>
      <c r="W681" s="18"/>
      <c r="X681" s="18"/>
      <c r="Y681" s="18"/>
      <c r="Z681" s="68">
        <v>279.0</v>
      </c>
      <c r="AA681" s="69">
        <v>1.0</v>
      </c>
      <c r="AB681" s="18" t="s">
        <v>1150</v>
      </c>
      <c r="AC681" s="68">
        <v>279.0</v>
      </c>
      <c r="AD681" s="69">
        <v>1.0</v>
      </c>
      <c r="AE681" s="69">
        <v>697.0</v>
      </c>
      <c r="AF681" s="70" t="s">
        <v>1556</v>
      </c>
      <c r="AG681" s="69">
        <v>325.0</v>
      </c>
      <c r="AH681" s="69">
        <v>64.0</v>
      </c>
      <c r="AI681" s="69">
        <v>7.0</v>
      </c>
      <c r="AJ681" s="29">
        <f t="shared" si="20"/>
        <v>67.5</v>
      </c>
      <c r="AK681" s="76">
        <f t="shared" si="21"/>
        <v>0.2076923077</v>
      </c>
      <c r="AL681" s="29">
        <f t="shared" si="22"/>
        <v>67.5</v>
      </c>
      <c r="AM681" s="71">
        <f t="shared" si="23"/>
        <v>0.2077</v>
      </c>
      <c r="AN681" s="71">
        <f t="shared" si="24"/>
        <v>0.2596</v>
      </c>
      <c r="AO681" s="72">
        <f t="shared" si="25"/>
        <v>10.51</v>
      </c>
      <c r="AP681" s="73">
        <f t="shared" si="26"/>
        <v>60201.28</v>
      </c>
      <c r="AQ681" s="3">
        <f t="shared" si="27"/>
        <v>185.2347077</v>
      </c>
      <c r="AR681" s="18"/>
      <c r="AS681" s="18"/>
    </row>
    <row r="682" ht="14.25" customHeight="1">
      <c r="A682" s="68">
        <v>279.0</v>
      </c>
      <c r="B682" s="69">
        <v>1.0</v>
      </c>
      <c r="C682" s="18" t="s">
        <v>1150</v>
      </c>
      <c r="D682" s="68">
        <v>279.0</v>
      </c>
      <c r="E682" s="69">
        <v>1.0</v>
      </c>
      <c r="F682" s="69">
        <v>702.0</v>
      </c>
      <c r="G682" s="70" t="s">
        <v>2089</v>
      </c>
      <c r="H682" s="69">
        <v>136.0</v>
      </c>
      <c r="I682" s="69">
        <v>50.0</v>
      </c>
      <c r="J682" s="69">
        <v>2.0</v>
      </c>
      <c r="K682" s="29">
        <f t="shared" si="13"/>
        <v>51</v>
      </c>
      <c r="L682" s="71">
        <f t="shared" si="14"/>
        <v>0.375</v>
      </c>
      <c r="M682" s="71">
        <f t="shared" si="15"/>
        <v>0.4688</v>
      </c>
      <c r="N682" s="72">
        <f t="shared" si="16"/>
        <v>14.35</v>
      </c>
      <c r="O682" s="8">
        <f t="shared" si="17"/>
        <v>82196.8</v>
      </c>
      <c r="P682" s="73"/>
      <c r="Q682" s="18"/>
      <c r="R682" s="18"/>
      <c r="S682" s="18"/>
      <c r="T682" s="18"/>
      <c r="U682" s="18"/>
      <c r="V682" s="18"/>
      <c r="W682" s="18"/>
      <c r="X682" s="18"/>
      <c r="Y682" s="18"/>
      <c r="Z682" s="68">
        <v>279.0</v>
      </c>
      <c r="AA682" s="69">
        <v>1.0</v>
      </c>
      <c r="AB682" s="18" t="s">
        <v>1150</v>
      </c>
      <c r="AC682" s="68">
        <v>279.0</v>
      </c>
      <c r="AD682" s="69">
        <v>1.0</v>
      </c>
      <c r="AE682" s="69">
        <v>702.0</v>
      </c>
      <c r="AF682" s="70" t="s">
        <v>2089</v>
      </c>
      <c r="AG682" s="69">
        <v>136.0</v>
      </c>
      <c r="AH682" s="69">
        <v>50.0</v>
      </c>
      <c r="AI682" s="69">
        <v>2.0</v>
      </c>
      <c r="AJ682" s="29">
        <f t="shared" si="20"/>
        <v>51</v>
      </c>
      <c r="AK682" s="76">
        <f t="shared" si="21"/>
        <v>0.375</v>
      </c>
      <c r="AL682" s="29">
        <f t="shared" si="22"/>
        <v>51</v>
      </c>
      <c r="AM682" s="71">
        <f t="shared" si="23"/>
        <v>0.375</v>
      </c>
      <c r="AN682" s="71">
        <f t="shared" si="24"/>
        <v>0.4688</v>
      </c>
      <c r="AO682" s="72">
        <f t="shared" si="25"/>
        <v>14.35</v>
      </c>
      <c r="AP682" s="73">
        <f t="shared" si="26"/>
        <v>82196.8</v>
      </c>
      <c r="AQ682" s="3">
        <f t="shared" si="27"/>
        <v>604.3882353</v>
      </c>
      <c r="AR682" s="18"/>
      <c r="AS682" s="18"/>
    </row>
    <row r="683" ht="14.25" customHeight="1">
      <c r="A683" s="68">
        <v>279.0</v>
      </c>
      <c r="B683" s="69">
        <v>1.0</v>
      </c>
      <c r="C683" s="18" t="s">
        <v>1150</v>
      </c>
      <c r="D683" s="68">
        <v>279.0</v>
      </c>
      <c r="E683" s="69">
        <v>1.0</v>
      </c>
      <c r="F683" s="69">
        <v>703.0</v>
      </c>
      <c r="G683" s="70" t="s">
        <v>2090</v>
      </c>
      <c r="H683" s="69">
        <v>1.0</v>
      </c>
      <c r="I683" s="69">
        <v>0.0</v>
      </c>
      <c r="J683" s="69">
        <v>0.0</v>
      </c>
      <c r="K683" s="29">
        <f t="shared" si="13"/>
        <v>0</v>
      </c>
      <c r="L683" s="71">
        <f t="shared" si="14"/>
        <v>0</v>
      </c>
      <c r="M683" s="71">
        <f t="shared" si="15"/>
        <v>0</v>
      </c>
      <c r="N683" s="72">
        <f t="shared" si="16"/>
        <v>0</v>
      </c>
      <c r="O683" s="8">
        <f t="shared" si="17"/>
        <v>0</v>
      </c>
      <c r="P683" s="73"/>
      <c r="Q683" s="18"/>
      <c r="R683" s="18"/>
      <c r="S683" s="18"/>
      <c r="T683" s="18"/>
      <c r="U683" s="18"/>
      <c r="V683" s="18"/>
      <c r="W683" s="18"/>
      <c r="X683" s="18"/>
      <c r="Y683" s="18"/>
      <c r="Z683" s="68">
        <v>279.0</v>
      </c>
      <c r="AA683" s="69">
        <v>1.0</v>
      </c>
      <c r="AB683" s="18" t="s">
        <v>1150</v>
      </c>
      <c r="AC683" s="68">
        <v>279.0</v>
      </c>
      <c r="AD683" s="69">
        <v>1.0</v>
      </c>
      <c r="AE683" s="69">
        <v>703.0</v>
      </c>
      <c r="AF683" s="70" t="s">
        <v>2090</v>
      </c>
      <c r="AG683" s="69">
        <v>1.0</v>
      </c>
      <c r="AH683" s="69">
        <v>0.0</v>
      </c>
      <c r="AI683" s="69">
        <v>0.0</v>
      </c>
      <c r="AJ683" s="29">
        <f t="shared" si="20"/>
        <v>0</v>
      </c>
      <c r="AK683" s="76">
        <f t="shared" si="21"/>
        <v>0</v>
      </c>
      <c r="AL683" s="29">
        <f t="shared" si="22"/>
        <v>0</v>
      </c>
      <c r="AM683" s="71">
        <f t="shared" si="23"/>
        <v>0</v>
      </c>
      <c r="AN683" s="71">
        <f t="shared" si="24"/>
        <v>0</v>
      </c>
      <c r="AO683" s="72">
        <f t="shared" si="25"/>
        <v>0</v>
      </c>
      <c r="AP683" s="73">
        <f t="shared" si="26"/>
        <v>0</v>
      </c>
      <c r="AQ683" s="3">
        <f t="shared" si="27"/>
        <v>0</v>
      </c>
      <c r="AR683" s="18"/>
      <c r="AS683" s="18"/>
    </row>
    <row r="684" ht="14.25" customHeight="1">
      <c r="A684" s="68">
        <v>279.0</v>
      </c>
      <c r="B684" s="69">
        <v>1.0</v>
      </c>
      <c r="C684" s="18" t="s">
        <v>1150</v>
      </c>
      <c r="D684" s="68">
        <v>279.0</v>
      </c>
      <c r="E684" s="69">
        <v>1.0</v>
      </c>
      <c r="F684" s="69">
        <v>801.0</v>
      </c>
      <c r="G684" s="70" t="s">
        <v>2091</v>
      </c>
      <c r="H684" s="69">
        <v>2414.0</v>
      </c>
      <c r="I684" s="69">
        <v>651.0</v>
      </c>
      <c r="J684" s="69">
        <v>158.0</v>
      </c>
      <c r="K684" s="29">
        <f t="shared" si="13"/>
        <v>730</v>
      </c>
      <c r="L684" s="71">
        <f t="shared" si="14"/>
        <v>0.3024</v>
      </c>
      <c r="M684" s="71">
        <f t="shared" si="15"/>
        <v>0.378</v>
      </c>
      <c r="N684" s="72">
        <f t="shared" si="16"/>
        <v>165.56</v>
      </c>
      <c r="O684" s="8">
        <f t="shared" si="17"/>
        <v>948327.68</v>
      </c>
      <c r="P684" s="73"/>
      <c r="Q684" s="18"/>
      <c r="R684" s="18"/>
      <c r="S684" s="18"/>
      <c r="T684" s="18"/>
      <c r="U684" s="18"/>
      <c r="V684" s="18"/>
      <c r="W684" s="18"/>
      <c r="X684" s="18"/>
      <c r="Y684" s="18"/>
      <c r="Z684" s="68">
        <v>279.0</v>
      </c>
      <c r="AA684" s="69">
        <v>1.0</v>
      </c>
      <c r="AB684" s="18" t="s">
        <v>1150</v>
      </c>
      <c r="AC684" s="68">
        <v>279.0</v>
      </c>
      <c r="AD684" s="69">
        <v>1.0</v>
      </c>
      <c r="AE684" s="69">
        <v>801.0</v>
      </c>
      <c r="AF684" s="70" t="s">
        <v>2091</v>
      </c>
      <c r="AG684" s="69">
        <v>2414.0</v>
      </c>
      <c r="AH684" s="69">
        <v>651.0</v>
      </c>
      <c r="AI684" s="69">
        <v>158.0</v>
      </c>
      <c r="AJ684" s="29">
        <f t="shared" si="20"/>
        <v>730</v>
      </c>
      <c r="AK684" s="76">
        <f t="shared" si="21"/>
        <v>0.3024026512</v>
      </c>
      <c r="AL684" s="29">
        <f t="shared" si="22"/>
        <v>730</v>
      </c>
      <c r="AM684" s="71">
        <f t="shared" si="23"/>
        <v>0.3024</v>
      </c>
      <c r="AN684" s="71">
        <f t="shared" si="24"/>
        <v>0.378</v>
      </c>
      <c r="AO684" s="72">
        <f t="shared" si="25"/>
        <v>165.56</v>
      </c>
      <c r="AP684" s="73">
        <f t="shared" si="26"/>
        <v>948327.68</v>
      </c>
      <c r="AQ684" s="3">
        <f t="shared" si="27"/>
        <v>392.8449379</v>
      </c>
      <c r="AR684" s="18"/>
      <c r="AS684" s="18"/>
    </row>
    <row r="685" ht="14.25" customHeight="1">
      <c r="A685" s="68">
        <v>279.0</v>
      </c>
      <c r="B685" s="69">
        <v>1.0</v>
      </c>
      <c r="C685" s="18" t="s">
        <v>1150</v>
      </c>
      <c r="D685" s="68">
        <v>279.0</v>
      </c>
      <c r="E685" s="69">
        <v>1.0</v>
      </c>
      <c r="F685" s="69">
        <v>802.0</v>
      </c>
      <c r="G685" s="70" t="s">
        <v>2092</v>
      </c>
      <c r="H685" s="69">
        <v>1178.0</v>
      </c>
      <c r="I685" s="69">
        <v>339.0</v>
      </c>
      <c r="J685" s="69">
        <v>78.0</v>
      </c>
      <c r="K685" s="29">
        <f t="shared" si="13"/>
        <v>378</v>
      </c>
      <c r="L685" s="71">
        <f t="shared" si="14"/>
        <v>0.3209</v>
      </c>
      <c r="M685" s="71">
        <f t="shared" si="15"/>
        <v>0.4011</v>
      </c>
      <c r="N685" s="72">
        <f t="shared" si="16"/>
        <v>90.97</v>
      </c>
      <c r="O685" s="8">
        <f t="shared" si="17"/>
        <v>521076.16</v>
      </c>
      <c r="P685" s="73"/>
      <c r="Q685" s="18"/>
      <c r="R685" s="18"/>
      <c r="S685" s="18"/>
      <c r="T685" s="18"/>
      <c r="U685" s="18"/>
      <c r="V685" s="18"/>
      <c r="W685" s="18"/>
      <c r="X685" s="18"/>
      <c r="Y685" s="18"/>
      <c r="Z685" s="68">
        <v>279.0</v>
      </c>
      <c r="AA685" s="69">
        <v>1.0</v>
      </c>
      <c r="AB685" s="18" t="s">
        <v>1150</v>
      </c>
      <c r="AC685" s="68">
        <v>279.0</v>
      </c>
      <c r="AD685" s="69">
        <v>1.0</v>
      </c>
      <c r="AE685" s="69">
        <v>802.0</v>
      </c>
      <c r="AF685" s="70" t="s">
        <v>2092</v>
      </c>
      <c r="AG685" s="69">
        <v>1178.0</v>
      </c>
      <c r="AH685" s="69">
        <v>339.0</v>
      </c>
      <c r="AI685" s="69">
        <v>78.0</v>
      </c>
      <c r="AJ685" s="29">
        <f t="shared" si="20"/>
        <v>378</v>
      </c>
      <c r="AK685" s="76">
        <f t="shared" si="21"/>
        <v>0.3208828523</v>
      </c>
      <c r="AL685" s="29">
        <f t="shared" si="22"/>
        <v>378</v>
      </c>
      <c r="AM685" s="71">
        <f t="shared" si="23"/>
        <v>0.3209</v>
      </c>
      <c r="AN685" s="71">
        <f t="shared" si="24"/>
        <v>0.4011</v>
      </c>
      <c r="AO685" s="72">
        <f t="shared" si="25"/>
        <v>90.97</v>
      </c>
      <c r="AP685" s="73">
        <f t="shared" si="26"/>
        <v>521076.16</v>
      </c>
      <c r="AQ685" s="3">
        <f t="shared" si="27"/>
        <v>442.3396944</v>
      </c>
      <c r="AR685" s="18"/>
      <c r="AS685" s="18"/>
    </row>
    <row r="686" ht="14.25" customHeight="1">
      <c r="A686" s="68">
        <v>279.0</v>
      </c>
      <c r="B686" s="69">
        <v>1.0</v>
      </c>
      <c r="C686" s="18" t="s">
        <v>1150</v>
      </c>
      <c r="D686" s="68">
        <v>279.0</v>
      </c>
      <c r="E686" s="69">
        <v>1.0</v>
      </c>
      <c r="F686" s="69">
        <v>803.0</v>
      </c>
      <c r="G686" s="70" t="s">
        <v>2093</v>
      </c>
      <c r="H686" s="69">
        <v>1537.0</v>
      </c>
      <c r="I686" s="69">
        <v>479.0</v>
      </c>
      <c r="J686" s="69">
        <v>91.0</v>
      </c>
      <c r="K686" s="29">
        <f t="shared" si="13"/>
        <v>524.5</v>
      </c>
      <c r="L686" s="71">
        <f t="shared" si="14"/>
        <v>0.3412</v>
      </c>
      <c r="M686" s="71">
        <f t="shared" si="15"/>
        <v>0.4265</v>
      </c>
      <c r="N686" s="72">
        <f t="shared" si="16"/>
        <v>134.22</v>
      </c>
      <c r="O686" s="8">
        <f t="shared" si="17"/>
        <v>768812.16</v>
      </c>
      <c r="P686" s="73"/>
      <c r="Q686" s="18"/>
      <c r="R686" s="18"/>
      <c r="S686" s="18"/>
      <c r="T686" s="18"/>
      <c r="U686" s="18"/>
      <c r="V686" s="18"/>
      <c r="W686" s="18"/>
      <c r="X686" s="18"/>
      <c r="Y686" s="18"/>
      <c r="Z686" s="68">
        <v>279.0</v>
      </c>
      <c r="AA686" s="69">
        <v>1.0</v>
      </c>
      <c r="AB686" s="18" t="s">
        <v>1150</v>
      </c>
      <c r="AC686" s="68">
        <v>279.0</v>
      </c>
      <c r="AD686" s="69">
        <v>1.0</v>
      </c>
      <c r="AE686" s="69">
        <v>803.0</v>
      </c>
      <c r="AF686" s="70" t="s">
        <v>2093</v>
      </c>
      <c r="AG686" s="69">
        <v>1537.0</v>
      </c>
      <c r="AH686" s="69">
        <v>479.0</v>
      </c>
      <c r="AI686" s="69">
        <v>91.0</v>
      </c>
      <c r="AJ686" s="29">
        <f t="shared" si="20"/>
        <v>524.5</v>
      </c>
      <c r="AK686" s="76">
        <f t="shared" si="21"/>
        <v>0.3412491867</v>
      </c>
      <c r="AL686" s="29">
        <f t="shared" si="22"/>
        <v>524.5</v>
      </c>
      <c r="AM686" s="71">
        <f t="shared" si="23"/>
        <v>0.3412</v>
      </c>
      <c r="AN686" s="71">
        <f t="shared" si="24"/>
        <v>0.4265</v>
      </c>
      <c r="AO686" s="72">
        <f t="shared" si="25"/>
        <v>134.22</v>
      </c>
      <c r="AP686" s="73">
        <f t="shared" si="26"/>
        <v>768812.16</v>
      </c>
      <c r="AQ686" s="3">
        <f t="shared" si="27"/>
        <v>500.2030969</v>
      </c>
      <c r="AR686" s="18"/>
      <c r="AS686" s="18"/>
    </row>
    <row r="687" ht="14.25" customHeight="1">
      <c r="A687" s="68">
        <v>280.0</v>
      </c>
      <c r="B687" s="69">
        <v>1.0</v>
      </c>
      <c r="C687" s="18" t="s">
        <v>1152</v>
      </c>
      <c r="D687" s="68">
        <v>280.0</v>
      </c>
      <c r="E687" s="69">
        <v>1.0</v>
      </c>
      <c r="F687" s="69">
        <v>10.0</v>
      </c>
      <c r="G687" s="70" t="s">
        <v>2094</v>
      </c>
      <c r="H687" s="69">
        <v>11.0</v>
      </c>
      <c r="I687" s="69">
        <v>7.0</v>
      </c>
      <c r="J687" s="69">
        <v>0.0</v>
      </c>
      <c r="K687" s="29">
        <f t="shared" si="13"/>
        <v>7</v>
      </c>
      <c r="L687" s="71">
        <f t="shared" si="14"/>
        <v>0.6364</v>
      </c>
      <c r="M687" s="71">
        <f t="shared" si="15"/>
        <v>0.7955</v>
      </c>
      <c r="N687" s="72">
        <f t="shared" si="16"/>
        <v>3.34</v>
      </c>
      <c r="O687" s="8">
        <f t="shared" si="17"/>
        <v>19131.52</v>
      </c>
      <c r="P687" s="73"/>
      <c r="Q687" s="18"/>
      <c r="R687" s="18"/>
      <c r="S687" s="18"/>
      <c r="T687" s="18"/>
      <c r="U687" s="18"/>
      <c r="V687" s="18"/>
      <c r="W687" s="18"/>
      <c r="X687" s="18"/>
      <c r="Y687" s="18"/>
      <c r="Z687" s="68">
        <v>280.0</v>
      </c>
      <c r="AA687" s="69">
        <v>1.0</v>
      </c>
      <c r="AB687" s="18" t="s">
        <v>1152</v>
      </c>
      <c r="AC687" s="68">
        <v>280.0</v>
      </c>
      <c r="AD687" s="69">
        <v>1.0</v>
      </c>
      <c r="AE687" s="69">
        <v>10.0</v>
      </c>
      <c r="AF687" s="70" t="s">
        <v>2094</v>
      </c>
      <c r="AG687" s="69">
        <v>11.0</v>
      </c>
      <c r="AH687" s="69">
        <v>7.0</v>
      </c>
      <c r="AI687" s="69">
        <v>0.0</v>
      </c>
      <c r="AJ687" s="29">
        <f t="shared" si="20"/>
        <v>7</v>
      </c>
      <c r="AK687" s="76">
        <f t="shared" si="21"/>
        <v>0.6363636364</v>
      </c>
      <c r="AL687" s="29">
        <f t="shared" si="22"/>
        <v>7</v>
      </c>
      <c r="AM687" s="71">
        <f t="shared" si="23"/>
        <v>0.6364</v>
      </c>
      <c r="AN687" s="71">
        <f t="shared" si="24"/>
        <v>0.7955</v>
      </c>
      <c r="AO687" s="72">
        <f t="shared" si="25"/>
        <v>3.34</v>
      </c>
      <c r="AP687" s="73">
        <f t="shared" si="26"/>
        <v>19131.52</v>
      </c>
      <c r="AQ687" s="3">
        <f t="shared" si="27"/>
        <v>1739.229091</v>
      </c>
      <c r="AR687" s="18"/>
      <c r="AS687" s="18"/>
    </row>
    <row r="688" ht="14.25" customHeight="1">
      <c r="A688" s="68">
        <v>280.0</v>
      </c>
      <c r="B688" s="69">
        <v>1.0</v>
      </c>
      <c r="C688" s="18" t="s">
        <v>1152</v>
      </c>
      <c r="D688" s="68">
        <v>280.0</v>
      </c>
      <c r="E688" s="69">
        <v>1.0</v>
      </c>
      <c r="F688" s="69">
        <v>35.0</v>
      </c>
      <c r="G688" s="70" t="s">
        <v>2095</v>
      </c>
      <c r="H688" s="69">
        <v>1137.0</v>
      </c>
      <c r="I688" s="69">
        <v>485.0</v>
      </c>
      <c r="J688" s="69">
        <v>131.0</v>
      </c>
      <c r="K688" s="29">
        <f t="shared" si="13"/>
        <v>550.5</v>
      </c>
      <c r="L688" s="71">
        <f t="shared" si="14"/>
        <v>0.4842</v>
      </c>
      <c r="M688" s="71">
        <f t="shared" si="15"/>
        <v>0.6053</v>
      </c>
      <c r="N688" s="72">
        <f t="shared" si="16"/>
        <v>199.93</v>
      </c>
      <c r="O688" s="8">
        <f t="shared" si="17"/>
        <v>1145199.04</v>
      </c>
      <c r="P688" s="73"/>
      <c r="Q688" s="18"/>
      <c r="R688" s="18"/>
      <c r="S688" s="18"/>
      <c r="T688" s="18"/>
      <c r="U688" s="18"/>
      <c r="V688" s="18"/>
      <c r="W688" s="18"/>
      <c r="X688" s="18"/>
      <c r="Y688" s="18"/>
      <c r="Z688" s="68">
        <v>280.0</v>
      </c>
      <c r="AA688" s="69">
        <v>1.0</v>
      </c>
      <c r="AB688" s="18" t="s">
        <v>1152</v>
      </c>
      <c r="AC688" s="68">
        <v>280.0</v>
      </c>
      <c r="AD688" s="69">
        <v>1.0</v>
      </c>
      <c r="AE688" s="69">
        <v>35.0</v>
      </c>
      <c r="AF688" s="70" t="s">
        <v>2095</v>
      </c>
      <c r="AG688" s="69">
        <v>1137.0</v>
      </c>
      <c r="AH688" s="69">
        <v>485.0</v>
      </c>
      <c r="AI688" s="69">
        <v>131.0</v>
      </c>
      <c r="AJ688" s="29">
        <f t="shared" si="20"/>
        <v>550.5</v>
      </c>
      <c r="AK688" s="76">
        <f t="shared" si="21"/>
        <v>0.4841688654</v>
      </c>
      <c r="AL688" s="29">
        <f t="shared" si="22"/>
        <v>550.5</v>
      </c>
      <c r="AM688" s="71">
        <f t="shared" si="23"/>
        <v>0.4842</v>
      </c>
      <c r="AN688" s="71">
        <f t="shared" si="24"/>
        <v>0.6053</v>
      </c>
      <c r="AO688" s="72">
        <f t="shared" si="25"/>
        <v>199.93</v>
      </c>
      <c r="AP688" s="73">
        <f t="shared" si="26"/>
        <v>1145199.04</v>
      </c>
      <c r="AQ688" s="3">
        <f t="shared" si="27"/>
        <v>1007.211117</v>
      </c>
      <c r="AR688" s="18"/>
      <c r="AS688" s="18"/>
    </row>
    <row r="689" ht="14.25" customHeight="1">
      <c r="A689" s="68">
        <v>280.0</v>
      </c>
      <c r="B689" s="69">
        <v>1.0</v>
      </c>
      <c r="C689" s="18" t="s">
        <v>1152</v>
      </c>
      <c r="D689" s="68">
        <v>280.0</v>
      </c>
      <c r="E689" s="69">
        <v>1.0</v>
      </c>
      <c r="F689" s="69">
        <v>36.0</v>
      </c>
      <c r="G689" s="70" t="s">
        <v>2096</v>
      </c>
      <c r="H689" s="69">
        <v>636.0</v>
      </c>
      <c r="I689" s="69">
        <v>235.0</v>
      </c>
      <c r="J689" s="69">
        <v>50.0</v>
      </c>
      <c r="K689" s="29">
        <f t="shared" si="13"/>
        <v>260</v>
      </c>
      <c r="L689" s="71">
        <f t="shared" si="14"/>
        <v>0.4088</v>
      </c>
      <c r="M689" s="71">
        <f t="shared" si="15"/>
        <v>0.511</v>
      </c>
      <c r="N689" s="72">
        <f t="shared" si="16"/>
        <v>79.72</v>
      </c>
      <c r="O689" s="8">
        <f t="shared" si="17"/>
        <v>456636.16</v>
      </c>
      <c r="P689" s="73"/>
      <c r="Q689" s="18"/>
      <c r="R689" s="18"/>
      <c r="S689" s="18"/>
      <c r="T689" s="18"/>
      <c r="U689" s="18"/>
      <c r="V689" s="18"/>
      <c r="W689" s="18"/>
      <c r="X689" s="18"/>
      <c r="Y689" s="18"/>
      <c r="Z689" s="68">
        <v>280.0</v>
      </c>
      <c r="AA689" s="69">
        <v>1.0</v>
      </c>
      <c r="AB689" s="18" t="s">
        <v>1152</v>
      </c>
      <c r="AC689" s="68">
        <v>280.0</v>
      </c>
      <c r="AD689" s="69">
        <v>1.0</v>
      </c>
      <c r="AE689" s="69">
        <v>36.0</v>
      </c>
      <c r="AF689" s="70" t="s">
        <v>2096</v>
      </c>
      <c r="AG689" s="69">
        <v>636.0</v>
      </c>
      <c r="AH689" s="69">
        <v>235.0</v>
      </c>
      <c r="AI689" s="69">
        <v>50.0</v>
      </c>
      <c r="AJ689" s="29">
        <f t="shared" si="20"/>
        <v>260</v>
      </c>
      <c r="AK689" s="76">
        <f t="shared" si="21"/>
        <v>0.4088050314</v>
      </c>
      <c r="AL689" s="29">
        <f t="shared" si="22"/>
        <v>260</v>
      </c>
      <c r="AM689" s="71">
        <f t="shared" si="23"/>
        <v>0.4088</v>
      </c>
      <c r="AN689" s="71">
        <f t="shared" si="24"/>
        <v>0.511</v>
      </c>
      <c r="AO689" s="72">
        <f t="shared" si="25"/>
        <v>79.72</v>
      </c>
      <c r="AP689" s="73">
        <f t="shared" si="26"/>
        <v>456636.16</v>
      </c>
      <c r="AQ689" s="3">
        <f t="shared" si="27"/>
        <v>717.9813836</v>
      </c>
      <c r="AR689" s="18"/>
      <c r="AS689" s="18"/>
    </row>
    <row r="690" ht="14.25" customHeight="1">
      <c r="A690" s="68">
        <v>280.0</v>
      </c>
      <c r="B690" s="69">
        <v>1.0</v>
      </c>
      <c r="C690" s="18" t="s">
        <v>1152</v>
      </c>
      <c r="D690" s="68">
        <v>280.0</v>
      </c>
      <c r="E690" s="69">
        <v>1.0</v>
      </c>
      <c r="F690" s="69">
        <v>37.0</v>
      </c>
      <c r="G690" s="70" t="s">
        <v>2097</v>
      </c>
      <c r="H690" s="69">
        <v>920.0</v>
      </c>
      <c r="I690" s="69">
        <v>428.0</v>
      </c>
      <c r="J690" s="69">
        <v>98.0</v>
      </c>
      <c r="K690" s="29">
        <f t="shared" si="13"/>
        <v>477</v>
      </c>
      <c r="L690" s="71">
        <f t="shared" si="14"/>
        <v>0.5185</v>
      </c>
      <c r="M690" s="71">
        <f t="shared" si="15"/>
        <v>0.6481</v>
      </c>
      <c r="N690" s="72">
        <f t="shared" si="16"/>
        <v>185.49</v>
      </c>
      <c r="O690" s="8">
        <f t="shared" si="17"/>
        <v>1062486.72</v>
      </c>
      <c r="P690" s="73"/>
      <c r="Q690" s="18"/>
      <c r="R690" s="18"/>
      <c r="S690" s="18"/>
      <c r="T690" s="18"/>
      <c r="U690" s="18"/>
      <c r="V690" s="18"/>
      <c r="W690" s="18"/>
      <c r="X690" s="18"/>
      <c r="Y690" s="18"/>
      <c r="Z690" s="68">
        <v>280.0</v>
      </c>
      <c r="AA690" s="69">
        <v>1.0</v>
      </c>
      <c r="AB690" s="18" t="s">
        <v>1152</v>
      </c>
      <c r="AC690" s="68">
        <v>280.0</v>
      </c>
      <c r="AD690" s="69">
        <v>1.0</v>
      </c>
      <c r="AE690" s="69">
        <v>37.0</v>
      </c>
      <c r="AF690" s="70" t="s">
        <v>2097</v>
      </c>
      <c r="AG690" s="69">
        <v>920.0</v>
      </c>
      <c r="AH690" s="69">
        <v>428.0</v>
      </c>
      <c r="AI690" s="69">
        <v>98.0</v>
      </c>
      <c r="AJ690" s="29">
        <f t="shared" si="20"/>
        <v>477</v>
      </c>
      <c r="AK690" s="76">
        <f t="shared" si="21"/>
        <v>0.5184782609</v>
      </c>
      <c r="AL690" s="29">
        <f t="shared" si="22"/>
        <v>477</v>
      </c>
      <c r="AM690" s="71">
        <f t="shared" si="23"/>
        <v>0.5185</v>
      </c>
      <c r="AN690" s="71">
        <f t="shared" si="24"/>
        <v>0.6481</v>
      </c>
      <c r="AO690" s="72">
        <f t="shared" si="25"/>
        <v>185.49</v>
      </c>
      <c r="AP690" s="73">
        <f t="shared" si="26"/>
        <v>1062486.72</v>
      </c>
      <c r="AQ690" s="3">
        <f t="shared" si="27"/>
        <v>1154.87687</v>
      </c>
      <c r="AR690" s="18"/>
      <c r="AS690" s="18"/>
    </row>
    <row r="691" ht="14.25" customHeight="1">
      <c r="A691" s="68">
        <v>280.0</v>
      </c>
      <c r="B691" s="69">
        <v>1.0</v>
      </c>
      <c r="C691" s="18" t="s">
        <v>1152</v>
      </c>
      <c r="D691" s="68">
        <v>280.0</v>
      </c>
      <c r="E691" s="69">
        <v>1.0</v>
      </c>
      <c r="F691" s="69">
        <v>695.0</v>
      </c>
      <c r="G691" s="70" t="s">
        <v>1283</v>
      </c>
      <c r="H691" s="69">
        <v>397.0</v>
      </c>
      <c r="I691" s="69">
        <v>243.0</v>
      </c>
      <c r="J691" s="69">
        <v>46.0</v>
      </c>
      <c r="K691" s="29">
        <f t="shared" si="13"/>
        <v>266</v>
      </c>
      <c r="L691" s="71">
        <f t="shared" si="14"/>
        <v>0.67</v>
      </c>
      <c r="M691" s="71">
        <f t="shared" si="15"/>
        <v>0.8375</v>
      </c>
      <c r="N691" s="72">
        <f t="shared" si="16"/>
        <v>133.67</v>
      </c>
      <c r="O691" s="8">
        <f t="shared" si="17"/>
        <v>765661.76</v>
      </c>
      <c r="P691" s="73"/>
      <c r="Q691" s="18"/>
      <c r="R691" s="18"/>
      <c r="S691" s="18"/>
      <c r="T691" s="18"/>
      <c r="U691" s="18"/>
      <c r="V691" s="18"/>
      <c r="W691" s="18"/>
      <c r="X691" s="18"/>
      <c r="Y691" s="18"/>
      <c r="Z691" s="68">
        <v>280.0</v>
      </c>
      <c r="AA691" s="69">
        <v>1.0</v>
      </c>
      <c r="AB691" s="18" t="s">
        <v>1152</v>
      </c>
      <c r="AC691" s="68">
        <v>280.0</v>
      </c>
      <c r="AD691" s="69">
        <v>1.0</v>
      </c>
      <c r="AE691" s="69">
        <v>695.0</v>
      </c>
      <c r="AF691" s="70" t="s">
        <v>1283</v>
      </c>
      <c r="AG691" s="69">
        <v>397.0</v>
      </c>
      <c r="AH691" s="69">
        <v>243.0</v>
      </c>
      <c r="AI691" s="69">
        <v>46.0</v>
      </c>
      <c r="AJ691" s="29">
        <f t="shared" si="20"/>
        <v>266</v>
      </c>
      <c r="AK691" s="76">
        <f t="shared" si="21"/>
        <v>0.6700251889</v>
      </c>
      <c r="AL691" s="29">
        <f t="shared" si="22"/>
        <v>266</v>
      </c>
      <c r="AM691" s="71">
        <f t="shared" si="23"/>
        <v>0.67</v>
      </c>
      <c r="AN691" s="71">
        <f t="shared" si="24"/>
        <v>0.8375</v>
      </c>
      <c r="AO691" s="72">
        <f t="shared" si="25"/>
        <v>133.67</v>
      </c>
      <c r="AP691" s="73">
        <f t="shared" si="26"/>
        <v>765661.76</v>
      </c>
      <c r="AQ691" s="3">
        <f t="shared" si="27"/>
        <v>1928.619043</v>
      </c>
      <c r="AR691" s="18"/>
      <c r="AS691" s="18"/>
    </row>
    <row r="692" ht="14.25" customHeight="1">
      <c r="A692" s="68">
        <v>280.0</v>
      </c>
      <c r="B692" s="69">
        <v>1.0</v>
      </c>
      <c r="C692" s="18" t="s">
        <v>1152</v>
      </c>
      <c r="D692" s="68">
        <v>280.0</v>
      </c>
      <c r="E692" s="69">
        <v>1.0</v>
      </c>
      <c r="F692" s="69">
        <v>698.0</v>
      </c>
      <c r="G692" s="70" t="s">
        <v>2094</v>
      </c>
      <c r="H692" s="69">
        <v>83.0</v>
      </c>
      <c r="I692" s="69">
        <v>25.0</v>
      </c>
      <c r="J692" s="69">
        <v>3.0</v>
      </c>
      <c r="K692" s="29">
        <f t="shared" si="13"/>
        <v>26.5</v>
      </c>
      <c r="L692" s="71">
        <f t="shared" si="14"/>
        <v>0.3193</v>
      </c>
      <c r="M692" s="71">
        <f t="shared" si="15"/>
        <v>0.3991</v>
      </c>
      <c r="N692" s="72">
        <f t="shared" si="16"/>
        <v>6.35</v>
      </c>
      <c r="O692" s="8">
        <f t="shared" si="17"/>
        <v>36372.8</v>
      </c>
      <c r="P692" s="73"/>
      <c r="Q692" s="18"/>
      <c r="R692" s="18"/>
      <c r="S692" s="18"/>
      <c r="T692" s="18"/>
      <c r="U692" s="18"/>
      <c r="V692" s="18"/>
      <c r="W692" s="18"/>
      <c r="X692" s="18"/>
      <c r="Y692" s="18"/>
      <c r="Z692" s="68">
        <v>280.0</v>
      </c>
      <c r="AA692" s="69">
        <v>1.0</v>
      </c>
      <c r="AB692" s="18" t="s">
        <v>1152</v>
      </c>
      <c r="AC692" s="68">
        <v>280.0</v>
      </c>
      <c r="AD692" s="69">
        <v>1.0</v>
      </c>
      <c r="AE692" s="69">
        <v>698.0</v>
      </c>
      <c r="AF692" s="70" t="s">
        <v>2094</v>
      </c>
      <c r="AG692" s="69">
        <v>83.0</v>
      </c>
      <c r="AH692" s="69">
        <v>25.0</v>
      </c>
      <c r="AI692" s="69">
        <v>3.0</v>
      </c>
      <c r="AJ692" s="29">
        <f t="shared" si="20"/>
        <v>26.5</v>
      </c>
      <c r="AK692" s="76">
        <f t="shared" si="21"/>
        <v>0.3192771084</v>
      </c>
      <c r="AL692" s="29">
        <f t="shared" si="22"/>
        <v>26.5</v>
      </c>
      <c r="AM692" s="71">
        <f t="shared" si="23"/>
        <v>0.3193</v>
      </c>
      <c r="AN692" s="71">
        <f t="shared" si="24"/>
        <v>0.3991</v>
      </c>
      <c r="AO692" s="72">
        <f t="shared" si="25"/>
        <v>6.35</v>
      </c>
      <c r="AP692" s="73">
        <f t="shared" si="26"/>
        <v>36372.8</v>
      </c>
      <c r="AQ692" s="3">
        <f t="shared" si="27"/>
        <v>438.226506</v>
      </c>
      <c r="AR692" s="18"/>
      <c r="AS692" s="18"/>
    </row>
    <row r="693" ht="14.25" customHeight="1">
      <c r="A693" s="68">
        <v>280.0</v>
      </c>
      <c r="B693" s="69">
        <v>1.0</v>
      </c>
      <c r="C693" s="18" t="s">
        <v>1152</v>
      </c>
      <c r="D693" s="68">
        <v>280.0</v>
      </c>
      <c r="E693" s="69">
        <v>1.0</v>
      </c>
      <c r="F693" s="69">
        <v>699.0</v>
      </c>
      <c r="G693" s="70" t="s">
        <v>2098</v>
      </c>
      <c r="H693" s="69">
        <v>22.0</v>
      </c>
      <c r="I693" s="69">
        <v>10.0</v>
      </c>
      <c r="J693" s="69">
        <v>3.0</v>
      </c>
      <c r="K693" s="29">
        <f t="shared" si="13"/>
        <v>11.5</v>
      </c>
      <c r="L693" s="71">
        <f t="shared" si="14"/>
        <v>0.5227</v>
      </c>
      <c r="M693" s="71">
        <f t="shared" si="15"/>
        <v>0.6534</v>
      </c>
      <c r="N693" s="72">
        <f t="shared" si="16"/>
        <v>4.51</v>
      </c>
      <c r="O693" s="8">
        <f t="shared" si="17"/>
        <v>25833.28</v>
      </c>
      <c r="P693" s="73"/>
      <c r="Q693" s="18"/>
      <c r="R693" s="18"/>
      <c r="S693" s="18"/>
      <c r="T693" s="18"/>
      <c r="U693" s="18"/>
      <c r="V693" s="18"/>
      <c r="W693" s="18"/>
      <c r="X693" s="18"/>
      <c r="Y693" s="18"/>
      <c r="Z693" s="68">
        <v>280.0</v>
      </c>
      <c r="AA693" s="69">
        <v>1.0</v>
      </c>
      <c r="AB693" s="18" t="s">
        <v>1152</v>
      </c>
      <c r="AC693" s="68">
        <v>280.0</v>
      </c>
      <c r="AD693" s="69">
        <v>1.0</v>
      </c>
      <c r="AE693" s="69">
        <v>699.0</v>
      </c>
      <c r="AF693" s="70" t="s">
        <v>2098</v>
      </c>
      <c r="AG693" s="69">
        <v>22.0</v>
      </c>
      <c r="AH693" s="69">
        <v>10.0</v>
      </c>
      <c r="AI693" s="69">
        <v>3.0</v>
      </c>
      <c r="AJ693" s="29">
        <f t="shared" si="20"/>
        <v>11.5</v>
      </c>
      <c r="AK693" s="76">
        <f t="shared" si="21"/>
        <v>0.5227272727</v>
      </c>
      <c r="AL693" s="29">
        <f t="shared" si="22"/>
        <v>11.5</v>
      </c>
      <c r="AM693" s="71">
        <f t="shared" si="23"/>
        <v>0.5227</v>
      </c>
      <c r="AN693" s="71">
        <f t="shared" si="24"/>
        <v>0.6534</v>
      </c>
      <c r="AO693" s="72">
        <f t="shared" si="25"/>
        <v>4.51</v>
      </c>
      <c r="AP693" s="73">
        <f t="shared" si="26"/>
        <v>25833.28</v>
      </c>
      <c r="AQ693" s="3">
        <f t="shared" si="27"/>
        <v>1174.24</v>
      </c>
      <c r="AR693" s="18"/>
      <c r="AS693" s="18"/>
    </row>
    <row r="694" ht="14.25" customHeight="1">
      <c r="A694" s="68">
        <v>280.0</v>
      </c>
      <c r="B694" s="69">
        <v>1.0</v>
      </c>
      <c r="C694" s="18" t="s">
        <v>1152</v>
      </c>
      <c r="D694" s="68">
        <v>280.0</v>
      </c>
      <c r="E694" s="69">
        <v>1.0</v>
      </c>
      <c r="F694" s="69">
        <v>701.0</v>
      </c>
      <c r="G694" s="70" t="s">
        <v>2099</v>
      </c>
      <c r="H694" s="69">
        <v>410.0</v>
      </c>
      <c r="I694" s="69">
        <v>156.0</v>
      </c>
      <c r="J694" s="69">
        <v>32.0</v>
      </c>
      <c r="K694" s="29">
        <f t="shared" si="13"/>
        <v>172</v>
      </c>
      <c r="L694" s="71">
        <f t="shared" si="14"/>
        <v>0.4195</v>
      </c>
      <c r="M694" s="71">
        <f t="shared" si="15"/>
        <v>0.5244</v>
      </c>
      <c r="N694" s="72">
        <f t="shared" si="16"/>
        <v>54.12</v>
      </c>
      <c r="O694" s="8">
        <f t="shared" si="17"/>
        <v>309999.36</v>
      </c>
      <c r="P694" s="73"/>
      <c r="Q694" s="18"/>
      <c r="R694" s="18"/>
      <c r="S694" s="18"/>
      <c r="T694" s="18"/>
      <c r="U694" s="18"/>
      <c r="V694" s="18"/>
      <c r="W694" s="18"/>
      <c r="X694" s="18"/>
      <c r="Y694" s="18"/>
      <c r="Z694" s="68">
        <v>280.0</v>
      </c>
      <c r="AA694" s="69">
        <v>1.0</v>
      </c>
      <c r="AB694" s="18" t="s">
        <v>1152</v>
      </c>
      <c r="AC694" s="68">
        <v>280.0</v>
      </c>
      <c r="AD694" s="69">
        <v>1.0</v>
      </c>
      <c r="AE694" s="69">
        <v>701.0</v>
      </c>
      <c r="AF694" s="70" t="s">
        <v>2099</v>
      </c>
      <c r="AG694" s="69">
        <v>410.0</v>
      </c>
      <c r="AH694" s="69">
        <v>156.0</v>
      </c>
      <c r="AI694" s="69">
        <v>32.0</v>
      </c>
      <c r="AJ694" s="29">
        <f t="shared" si="20"/>
        <v>172</v>
      </c>
      <c r="AK694" s="76">
        <f t="shared" si="21"/>
        <v>0.4195121951</v>
      </c>
      <c r="AL694" s="29">
        <f t="shared" si="22"/>
        <v>172</v>
      </c>
      <c r="AM694" s="71">
        <f t="shared" si="23"/>
        <v>0.4195</v>
      </c>
      <c r="AN694" s="71">
        <f t="shared" si="24"/>
        <v>0.5244</v>
      </c>
      <c r="AO694" s="72">
        <f t="shared" si="25"/>
        <v>54.12</v>
      </c>
      <c r="AP694" s="73">
        <f t="shared" si="26"/>
        <v>309999.36</v>
      </c>
      <c r="AQ694" s="3">
        <f t="shared" si="27"/>
        <v>756.096</v>
      </c>
      <c r="AR694" s="18"/>
      <c r="AS694" s="18"/>
    </row>
    <row r="695" ht="14.25" customHeight="1">
      <c r="A695" s="68">
        <v>280.0</v>
      </c>
      <c r="B695" s="69">
        <v>1.0</v>
      </c>
      <c r="C695" s="18" t="s">
        <v>1152</v>
      </c>
      <c r="D695" s="68">
        <v>280.0</v>
      </c>
      <c r="E695" s="69">
        <v>1.0</v>
      </c>
      <c r="F695" s="69">
        <v>705.0</v>
      </c>
      <c r="G695" s="70" t="s">
        <v>2100</v>
      </c>
      <c r="H695" s="69">
        <v>488.0</v>
      </c>
      <c r="I695" s="69">
        <v>212.0</v>
      </c>
      <c r="J695" s="69">
        <v>62.0</v>
      </c>
      <c r="K695" s="29">
        <f t="shared" si="13"/>
        <v>243</v>
      </c>
      <c r="L695" s="71">
        <f t="shared" si="14"/>
        <v>0.498</v>
      </c>
      <c r="M695" s="71">
        <f t="shared" si="15"/>
        <v>0.6225</v>
      </c>
      <c r="N695" s="72">
        <f t="shared" si="16"/>
        <v>90.76</v>
      </c>
      <c r="O695" s="8">
        <f t="shared" si="17"/>
        <v>519873.28</v>
      </c>
      <c r="P695" s="73"/>
      <c r="Q695" s="18"/>
      <c r="R695" s="18"/>
      <c r="S695" s="18"/>
      <c r="T695" s="18"/>
      <c r="U695" s="18"/>
      <c r="V695" s="18"/>
      <c r="W695" s="18"/>
      <c r="X695" s="18"/>
      <c r="Y695" s="18"/>
      <c r="Z695" s="68">
        <v>280.0</v>
      </c>
      <c r="AA695" s="69">
        <v>1.0</v>
      </c>
      <c r="AB695" s="18" t="s">
        <v>1152</v>
      </c>
      <c r="AC695" s="68">
        <v>280.0</v>
      </c>
      <c r="AD695" s="69">
        <v>1.0</v>
      </c>
      <c r="AE695" s="69">
        <v>705.0</v>
      </c>
      <c r="AF695" s="70" t="s">
        <v>2100</v>
      </c>
      <c r="AG695" s="69">
        <v>488.0</v>
      </c>
      <c r="AH695" s="69">
        <v>212.0</v>
      </c>
      <c r="AI695" s="69">
        <v>62.0</v>
      </c>
      <c r="AJ695" s="29">
        <f t="shared" si="20"/>
        <v>243</v>
      </c>
      <c r="AK695" s="76">
        <f t="shared" si="21"/>
        <v>0.4979508197</v>
      </c>
      <c r="AL695" s="29">
        <f t="shared" si="22"/>
        <v>243</v>
      </c>
      <c r="AM695" s="71">
        <f t="shared" si="23"/>
        <v>0.498</v>
      </c>
      <c r="AN695" s="71">
        <f t="shared" si="24"/>
        <v>0.6225</v>
      </c>
      <c r="AO695" s="72">
        <f t="shared" si="25"/>
        <v>90.76</v>
      </c>
      <c r="AP695" s="73">
        <f t="shared" si="26"/>
        <v>519873.28</v>
      </c>
      <c r="AQ695" s="3">
        <f t="shared" si="27"/>
        <v>1065.314098</v>
      </c>
      <c r="AR695" s="18"/>
      <c r="AS695" s="18"/>
    </row>
    <row r="696" ht="14.25" customHeight="1">
      <c r="A696" s="68">
        <v>280.0</v>
      </c>
      <c r="B696" s="69">
        <v>1.0</v>
      </c>
      <c r="C696" s="18" t="s">
        <v>1152</v>
      </c>
      <c r="D696" s="68">
        <v>280.0</v>
      </c>
      <c r="E696" s="69">
        <v>1.0</v>
      </c>
      <c r="F696" s="69">
        <v>820.0</v>
      </c>
      <c r="G696" s="70" t="s">
        <v>2101</v>
      </c>
      <c r="H696" s="69">
        <v>62.0</v>
      </c>
      <c r="I696" s="69">
        <v>29.0</v>
      </c>
      <c r="J696" s="69">
        <v>5.0</v>
      </c>
      <c r="K696" s="29">
        <f t="shared" si="13"/>
        <v>31.5</v>
      </c>
      <c r="L696" s="71">
        <f t="shared" si="14"/>
        <v>0.5081</v>
      </c>
      <c r="M696" s="71">
        <f t="shared" si="15"/>
        <v>0.6351</v>
      </c>
      <c r="N696" s="72">
        <f t="shared" si="16"/>
        <v>12</v>
      </c>
      <c r="O696" s="8">
        <f t="shared" si="17"/>
        <v>68736</v>
      </c>
      <c r="P696" s="73"/>
      <c r="Q696" s="18"/>
      <c r="R696" s="18"/>
      <c r="S696" s="18"/>
      <c r="T696" s="18"/>
      <c r="U696" s="18"/>
      <c r="V696" s="18"/>
      <c r="W696" s="18"/>
      <c r="X696" s="18"/>
      <c r="Y696" s="18"/>
      <c r="Z696" s="68">
        <v>280.0</v>
      </c>
      <c r="AA696" s="69">
        <v>1.0</v>
      </c>
      <c r="AB696" s="18" t="s">
        <v>1152</v>
      </c>
      <c r="AC696" s="68">
        <v>280.0</v>
      </c>
      <c r="AD696" s="69">
        <v>1.0</v>
      </c>
      <c r="AE696" s="69">
        <v>820.0</v>
      </c>
      <c r="AF696" s="70" t="s">
        <v>2101</v>
      </c>
      <c r="AG696" s="69">
        <v>62.0</v>
      </c>
      <c r="AH696" s="69">
        <v>29.0</v>
      </c>
      <c r="AI696" s="69">
        <v>5.0</v>
      </c>
      <c r="AJ696" s="29">
        <f t="shared" si="20"/>
        <v>31.5</v>
      </c>
      <c r="AK696" s="76">
        <f t="shared" si="21"/>
        <v>0.5080645161</v>
      </c>
      <c r="AL696" s="29">
        <f t="shared" si="22"/>
        <v>31.5</v>
      </c>
      <c r="AM696" s="71">
        <f t="shared" si="23"/>
        <v>0.5081</v>
      </c>
      <c r="AN696" s="71">
        <f t="shared" si="24"/>
        <v>0.6351</v>
      </c>
      <c r="AO696" s="72">
        <f t="shared" si="25"/>
        <v>12</v>
      </c>
      <c r="AP696" s="73">
        <f t="shared" si="26"/>
        <v>68736</v>
      </c>
      <c r="AQ696" s="3">
        <f t="shared" si="27"/>
        <v>1108.645161</v>
      </c>
      <c r="AR696" s="18"/>
      <c r="AS696" s="18"/>
    </row>
    <row r="697" ht="14.25" customHeight="1">
      <c r="A697" s="68">
        <v>281.0</v>
      </c>
      <c r="B697" s="69">
        <v>1.0</v>
      </c>
      <c r="C697" s="18" t="s">
        <v>1154</v>
      </c>
      <c r="D697" s="68">
        <v>281.0</v>
      </c>
      <c r="E697" s="69">
        <v>1.0</v>
      </c>
      <c r="F697" s="69">
        <v>4.0</v>
      </c>
      <c r="G697" s="70" t="s">
        <v>2102</v>
      </c>
      <c r="H697" s="69">
        <v>535.0</v>
      </c>
      <c r="I697" s="69">
        <v>247.0</v>
      </c>
      <c r="J697" s="69">
        <v>53.0</v>
      </c>
      <c r="K697" s="29">
        <f t="shared" si="13"/>
        <v>273.5</v>
      </c>
      <c r="L697" s="71">
        <f t="shared" si="14"/>
        <v>0.5112</v>
      </c>
      <c r="M697" s="71">
        <f t="shared" si="15"/>
        <v>0.639</v>
      </c>
      <c r="N697" s="72">
        <f t="shared" si="16"/>
        <v>104.86</v>
      </c>
      <c r="O697" s="8">
        <f t="shared" si="17"/>
        <v>600638.08</v>
      </c>
      <c r="P697" s="73"/>
      <c r="Q697" s="18"/>
      <c r="R697" s="18"/>
      <c r="S697" s="18"/>
      <c r="T697" s="18"/>
      <c r="U697" s="18"/>
      <c r="V697" s="18"/>
      <c r="W697" s="18"/>
      <c r="X697" s="18"/>
      <c r="Y697" s="18"/>
      <c r="Z697" s="68">
        <v>281.0</v>
      </c>
      <c r="AA697" s="69">
        <v>1.0</v>
      </c>
      <c r="AB697" s="18" t="s">
        <v>1154</v>
      </c>
      <c r="AC697" s="68">
        <v>281.0</v>
      </c>
      <c r="AD697" s="69">
        <v>1.0</v>
      </c>
      <c r="AE697" s="69">
        <v>4.0</v>
      </c>
      <c r="AF697" s="70" t="s">
        <v>2102</v>
      </c>
      <c r="AG697" s="69">
        <v>535.0</v>
      </c>
      <c r="AH697" s="69">
        <v>247.0</v>
      </c>
      <c r="AI697" s="69">
        <v>53.0</v>
      </c>
      <c r="AJ697" s="29">
        <f t="shared" si="20"/>
        <v>273.5</v>
      </c>
      <c r="AK697" s="76">
        <f t="shared" si="21"/>
        <v>0.5112149533</v>
      </c>
      <c r="AL697" s="29">
        <f t="shared" si="22"/>
        <v>273.5</v>
      </c>
      <c r="AM697" s="71">
        <f t="shared" si="23"/>
        <v>0.5112</v>
      </c>
      <c r="AN697" s="71">
        <f t="shared" si="24"/>
        <v>0.639</v>
      </c>
      <c r="AO697" s="72">
        <f t="shared" si="25"/>
        <v>104.86</v>
      </c>
      <c r="AP697" s="73">
        <f t="shared" si="26"/>
        <v>600638.08</v>
      </c>
      <c r="AQ697" s="3">
        <f t="shared" si="27"/>
        <v>1122.688</v>
      </c>
      <c r="AR697" s="18"/>
      <c r="AS697" s="18"/>
    </row>
    <row r="698" ht="14.25" customHeight="1">
      <c r="A698" s="68">
        <v>281.0</v>
      </c>
      <c r="B698" s="69">
        <v>1.0</v>
      </c>
      <c r="C698" s="18" t="s">
        <v>1154</v>
      </c>
      <c r="D698" s="68">
        <v>281.0</v>
      </c>
      <c r="E698" s="69">
        <v>1.0</v>
      </c>
      <c r="F698" s="69">
        <v>6.0</v>
      </c>
      <c r="G698" s="70" t="s">
        <v>1777</v>
      </c>
      <c r="H698" s="69">
        <v>405.0</v>
      </c>
      <c r="I698" s="69">
        <v>212.0</v>
      </c>
      <c r="J698" s="69">
        <v>35.0</v>
      </c>
      <c r="K698" s="29">
        <f t="shared" si="13"/>
        <v>229.5</v>
      </c>
      <c r="L698" s="71">
        <f t="shared" si="14"/>
        <v>0.5667</v>
      </c>
      <c r="M698" s="71">
        <f t="shared" si="15"/>
        <v>0.7084</v>
      </c>
      <c r="N698" s="72">
        <f t="shared" si="16"/>
        <v>97.55</v>
      </c>
      <c r="O698" s="8">
        <f t="shared" si="17"/>
        <v>558766.4</v>
      </c>
      <c r="P698" s="73"/>
      <c r="Q698" s="18"/>
      <c r="R698" s="18"/>
      <c r="S698" s="18"/>
      <c r="T698" s="18"/>
      <c r="U698" s="18"/>
      <c r="V698" s="18"/>
      <c r="W698" s="18"/>
      <c r="X698" s="18"/>
      <c r="Y698" s="18"/>
      <c r="Z698" s="68">
        <v>281.0</v>
      </c>
      <c r="AA698" s="69">
        <v>1.0</v>
      </c>
      <c r="AB698" s="18" t="s">
        <v>1154</v>
      </c>
      <c r="AC698" s="68">
        <v>281.0</v>
      </c>
      <c r="AD698" s="69">
        <v>1.0</v>
      </c>
      <c r="AE698" s="69">
        <v>6.0</v>
      </c>
      <c r="AF698" s="70" t="s">
        <v>1777</v>
      </c>
      <c r="AG698" s="69">
        <v>405.0</v>
      </c>
      <c r="AH698" s="69">
        <v>212.0</v>
      </c>
      <c r="AI698" s="69">
        <v>35.0</v>
      </c>
      <c r="AJ698" s="29">
        <f t="shared" si="20"/>
        <v>229.5</v>
      </c>
      <c r="AK698" s="76">
        <f t="shared" si="21"/>
        <v>0.5666666667</v>
      </c>
      <c r="AL698" s="29">
        <f t="shared" si="22"/>
        <v>229.5</v>
      </c>
      <c r="AM698" s="71">
        <f t="shared" si="23"/>
        <v>0.5667</v>
      </c>
      <c r="AN698" s="71">
        <f t="shared" si="24"/>
        <v>0.7084</v>
      </c>
      <c r="AO698" s="72">
        <f t="shared" si="25"/>
        <v>97.55</v>
      </c>
      <c r="AP698" s="73">
        <f t="shared" si="26"/>
        <v>558766.4</v>
      </c>
      <c r="AQ698" s="3">
        <f t="shared" si="27"/>
        <v>1379.670123</v>
      </c>
      <c r="AR698" s="18"/>
      <c r="AS698" s="18"/>
    </row>
    <row r="699" ht="14.25" customHeight="1">
      <c r="A699" s="68">
        <v>281.0</v>
      </c>
      <c r="B699" s="69">
        <v>1.0</v>
      </c>
      <c r="C699" s="18" t="s">
        <v>1154</v>
      </c>
      <c r="D699" s="68">
        <v>281.0</v>
      </c>
      <c r="E699" s="69">
        <v>1.0</v>
      </c>
      <c r="F699" s="69">
        <v>8.0</v>
      </c>
      <c r="G699" s="70" t="s">
        <v>2103</v>
      </c>
      <c r="H699" s="69">
        <v>439.0</v>
      </c>
      <c r="I699" s="69">
        <v>98.0</v>
      </c>
      <c r="J699" s="69">
        <v>38.0</v>
      </c>
      <c r="K699" s="29">
        <f t="shared" si="13"/>
        <v>117</v>
      </c>
      <c r="L699" s="71">
        <f t="shared" si="14"/>
        <v>0.2665</v>
      </c>
      <c r="M699" s="71">
        <f t="shared" si="15"/>
        <v>0.3331</v>
      </c>
      <c r="N699" s="72">
        <f t="shared" si="16"/>
        <v>23.38</v>
      </c>
      <c r="O699" s="8">
        <f t="shared" si="17"/>
        <v>133920.64</v>
      </c>
      <c r="P699" s="73"/>
      <c r="Q699" s="18"/>
      <c r="R699" s="18"/>
      <c r="S699" s="18"/>
      <c r="T699" s="18"/>
      <c r="U699" s="18"/>
      <c r="V699" s="18"/>
      <c r="W699" s="18"/>
      <c r="X699" s="18"/>
      <c r="Y699" s="18"/>
      <c r="Z699" s="68">
        <v>281.0</v>
      </c>
      <c r="AA699" s="69">
        <v>1.0</v>
      </c>
      <c r="AB699" s="18" t="s">
        <v>1154</v>
      </c>
      <c r="AC699" s="68">
        <v>281.0</v>
      </c>
      <c r="AD699" s="69">
        <v>1.0</v>
      </c>
      <c r="AE699" s="69">
        <v>8.0</v>
      </c>
      <c r="AF699" s="70" t="s">
        <v>2103</v>
      </c>
      <c r="AG699" s="69">
        <v>439.0</v>
      </c>
      <c r="AH699" s="69">
        <v>98.0</v>
      </c>
      <c r="AI699" s="69">
        <v>38.0</v>
      </c>
      <c r="AJ699" s="29">
        <f t="shared" si="20"/>
        <v>117</v>
      </c>
      <c r="AK699" s="76">
        <f t="shared" si="21"/>
        <v>0.2665148064</v>
      </c>
      <c r="AL699" s="29">
        <f t="shared" si="22"/>
        <v>117</v>
      </c>
      <c r="AM699" s="71">
        <f t="shared" si="23"/>
        <v>0.2665</v>
      </c>
      <c r="AN699" s="71">
        <f t="shared" si="24"/>
        <v>0.3331</v>
      </c>
      <c r="AO699" s="72">
        <f t="shared" si="25"/>
        <v>23.38</v>
      </c>
      <c r="AP699" s="73">
        <f t="shared" si="26"/>
        <v>133920.64</v>
      </c>
      <c r="AQ699" s="3">
        <f t="shared" si="27"/>
        <v>305.0584055</v>
      </c>
      <c r="AR699" s="18"/>
      <c r="AS699" s="18"/>
    </row>
    <row r="700" ht="14.25" customHeight="1">
      <c r="A700" s="68">
        <v>281.0</v>
      </c>
      <c r="B700" s="69">
        <v>1.0</v>
      </c>
      <c r="C700" s="18" t="s">
        <v>1154</v>
      </c>
      <c r="D700" s="68">
        <v>281.0</v>
      </c>
      <c r="E700" s="69">
        <v>1.0</v>
      </c>
      <c r="F700" s="69">
        <v>10.0</v>
      </c>
      <c r="G700" s="70" t="s">
        <v>2104</v>
      </c>
      <c r="H700" s="69">
        <v>502.0</v>
      </c>
      <c r="I700" s="69">
        <v>308.0</v>
      </c>
      <c r="J700" s="69">
        <v>68.0</v>
      </c>
      <c r="K700" s="29">
        <f t="shared" si="13"/>
        <v>342</v>
      </c>
      <c r="L700" s="71">
        <f t="shared" si="14"/>
        <v>0.6813</v>
      </c>
      <c r="M700" s="71">
        <f t="shared" si="15"/>
        <v>0.8516</v>
      </c>
      <c r="N700" s="72">
        <f t="shared" si="16"/>
        <v>174.75</v>
      </c>
      <c r="O700" s="8">
        <f t="shared" si="17"/>
        <v>1000968</v>
      </c>
      <c r="P700" s="73"/>
      <c r="Q700" s="18"/>
      <c r="R700" s="18"/>
      <c r="S700" s="18"/>
      <c r="T700" s="18"/>
      <c r="U700" s="18"/>
      <c r="V700" s="18"/>
      <c r="W700" s="18"/>
      <c r="X700" s="18"/>
      <c r="Y700" s="18"/>
      <c r="Z700" s="68">
        <v>281.0</v>
      </c>
      <c r="AA700" s="69">
        <v>1.0</v>
      </c>
      <c r="AB700" s="18" t="s">
        <v>1154</v>
      </c>
      <c r="AC700" s="68">
        <v>281.0</v>
      </c>
      <c r="AD700" s="69">
        <v>1.0</v>
      </c>
      <c r="AE700" s="69">
        <v>10.0</v>
      </c>
      <c r="AF700" s="70" t="s">
        <v>2104</v>
      </c>
      <c r="AG700" s="69">
        <v>502.0</v>
      </c>
      <c r="AH700" s="69">
        <v>308.0</v>
      </c>
      <c r="AI700" s="69">
        <v>68.0</v>
      </c>
      <c r="AJ700" s="29">
        <f t="shared" si="20"/>
        <v>342</v>
      </c>
      <c r="AK700" s="76">
        <f t="shared" si="21"/>
        <v>0.6812749004</v>
      </c>
      <c r="AL700" s="29">
        <f t="shared" si="22"/>
        <v>342</v>
      </c>
      <c r="AM700" s="71">
        <f t="shared" si="23"/>
        <v>0.6813</v>
      </c>
      <c r="AN700" s="71">
        <f t="shared" si="24"/>
        <v>0.8516</v>
      </c>
      <c r="AO700" s="72">
        <f t="shared" si="25"/>
        <v>174.75</v>
      </c>
      <c r="AP700" s="73">
        <f t="shared" si="26"/>
        <v>1000968</v>
      </c>
      <c r="AQ700" s="3">
        <f t="shared" si="27"/>
        <v>1993.960159</v>
      </c>
      <c r="AR700" s="18"/>
      <c r="AS700" s="18"/>
    </row>
    <row r="701" ht="14.25" customHeight="1">
      <c r="A701" s="68">
        <v>281.0</v>
      </c>
      <c r="B701" s="69">
        <v>1.0</v>
      </c>
      <c r="C701" s="18" t="s">
        <v>1154</v>
      </c>
      <c r="D701" s="68">
        <v>281.0</v>
      </c>
      <c r="E701" s="69">
        <v>1.0</v>
      </c>
      <c r="F701" s="69">
        <v>11.0</v>
      </c>
      <c r="G701" s="70" t="s">
        <v>2105</v>
      </c>
      <c r="H701" s="69">
        <v>364.0</v>
      </c>
      <c r="I701" s="69">
        <v>184.0</v>
      </c>
      <c r="J701" s="69">
        <v>41.0</v>
      </c>
      <c r="K701" s="29">
        <f t="shared" si="13"/>
        <v>204.5</v>
      </c>
      <c r="L701" s="71">
        <f t="shared" si="14"/>
        <v>0.5618</v>
      </c>
      <c r="M701" s="71">
        <f t="shared" si="15"/>
        <v>0.7023</v>
      </c>
      <c r="N701" s="72">
        <f t="shared" si="16"/>
        <v>86.17</v>
      </c>
      <c r="O701" s="8">
        <f t="shared" si="17"/>
        <v>493581.76</v>
      </c>
      <c r="P701" s="73"/>
      <c r="Q701" s="18"/>
      <c r="R701" s="18"/>
      <c r="S701" s="18"/>
      <c r="T701" s="18"/>
      <c r="U701" s="18"/>
      <c r="V701" s="18"/>
      <c r="W701" s="18"/>
      <c r="X701" s="18"/>
      <c r="Y701" s="18"/>
      <c r="Z701" s="68">
        <v>281.0</v>
      </c>
      <c r="AA701" s="69">
        <v>1.0</v>
      </c>
      <c r="AB701" s="18" t="s">
        <v>1154</v>
      </c>
      <c r="AC701" s="68">
        <v>281.0</v>
      </c>
      <c r="AD701" s="69">
        <v>1.0</v>
      </c>
      <c r="AE701" s="69">
        <v>11.0</v>
      </c>
      <c r="AF701" s="70" t="s">
        <v>2105</v>
      </c>
      <c r="AG701" s="69">
        <v>364.0</v>
      </c>
      <c r="AH701" s="69">
        <v>184.0</v>
      </c>
      <c r="AI701" s="69">
        <v>41.0</v>
      </c>
      <c r="AJ701" s="29">
        <f t="shared" si="20"/>
        <v>204.5</v>
      </c>
      <c r="AK701" s="76">
        <f t="shared" si="21"/>
        <v>0.5618131868</v>
      </c>
      <c r="AL701" s="29">
        <f t="shared" si="22"/>
        <v>204.5</v>
      </c>
      <c r="AM701" s="71">
        <f t="shared" si="23"/>
        <v>0.5618</v>
      </c>
      <c r="AN701" s="71">
        <f t="shared" si="24"/>
        <v>0.7023</v>
      </c>
      <c r="AO701" s="72">
        <f t="shared" si="25"/>
        <v>86.17</v>
      </c>
      <c r="AP701" s="73">
        <f t="shared" si="26"/>
        <v>493581.76</v>
      </c>
      <c r="AQ701" s="3">
        <f t="shared" si="27"/>
        <v>1355.993846</v>
      </c>
      <c r="AR701" s="18"/>
      <c r="AS701" s="18"/>
    </row>
    <row r="702" ht="14.25" customHeight="1">
      <c r="A702" s="68">
        <v>281.0</v>
      </c>
      <c r="B702" s="69">
        <v>1.0</v>
      </c>
      <c r="C702" s="18" t="s">
        <v>1154</v>
      </c>
      <c r="D702" s="68">
        <v>281.0</v>
      </c>
      <c r="E702" s="69">
        <v>1.0</v>
      </c>
      <c r="F702" s="69">
        <v>12.0</v>
      </c>
      <c r="G702" s="70" t="s">
        <v>2106</v>
      </c>
      <c r="H702" s="69">
        <v>725.0</v>
      </c>
      <c r="I702" s="69">
        <v>142.0</v>
      </c>
      <c r="J702" s="69">
        <v>59.0</v>
      </c>
      <c r="K702" s="29">
        <f t="shared" si="13"/>
        <v>171.5</v>
      </c>
      <c r="L702" s="71">
        <f t="shared" si="14"/>
        <v>0.2366</v>
      </c>
      <c r="M702" s="71">
        <f t="shared" si="15"/>
        <v>0.2958</v>
      </c>
      <c r="N702" s="72">
        <f t="shared" si="16"/>
        <v>30.44</v>
      </c>
      <c r="O702" s="8">
        <f t="shared" si="17"/>
        <v>174360.32</v>
      </c>
      <c r="P702" s="73"/>
      <c r="Q702" s="18"/>
      <c r="R702" s="18"/>
      <c r="S702" s="18"/>
      <c r="T702" s="18"/>
      <c r="U702" s="18"/>
      <c r="V702" s="18"/>
      <c r="W702" s="18"/>
      <c r="X702" s="18"/>
      <c r="Y702" s="18"/>
      <c r="Z702" s="68">
        <v>281.0</v>
      </c>
      <c r="AA702" s="69">
        <v>1.0</v>
      </c>
      <c r="AB702" s="18" t="s">
        <v>1154</v>
      </c>
      <c r="AC702" s="68">
        <v>281.0</v>
      </c>
      <c r="AD702" s="69">
        <v>1.0</v>
      </c>
      <c r="AE702" s="69">
        <v>12.0</v>
      </c>
      <c r="AF702" s="70" t="s">
        <v>2106</v>
      </c>
      <c r="AG702" s="69">
        <v>725.0</v>
      </c>
      <c r="AH702" s="69">
        <v>142.0</v>
      </c>
      <c r="AI702" s="69">
        <v>59.0</v>
      </c>
      <c r="AJ702" s="29">
        <f t="shared" si="20"/>
        <v>171.5</v>
      </c>
      <c r="AK702" s="76">
        <f t="shared" si="21"/>
        <v>0.2365517241</v>
      </c>
      <c r="AL702" s="29">
        <f t="shared" si="22"/>
        <v>171.5</v>
      </c>
      <c r="AM702" s="71">
        <f t="shared" si="23"/>
        <v>0.2366</v>
      </c>
      <c r="AN702" s="71">
        <f t="shared" si="24"/>
        <v>0.2958</v>
      </c>
      <c r="AO702" s="72">
        <f t="shared" si="25"/>
        <v>30.44</v>
      </c>
      <c r="AP702" s="73">
        <f t="shared" si="26"/>
        <v>174360.32</v>
      </c>
      <c r="AQ702" s="3">
        <f t="shared" si="27"/>
        <v>240.4969931</v>
      </c>
      <c r="AR702" s="18"/>
      <c r="AS702" s="18"/>
    </row>
    <row r="703" ht="14.25" customHeight="1">
      <c r="A703" s="68">
        <v>281.0</v>
      </c>
      <c r="B703" s="69">
        <v>1.0</v>
      </c>
      <c r="C703" s="18" t="s">
        <v>1154</v>
      </c>
      <c r="D703" s="68">
        <v>281.0</v>
      </c>
      <c r="E703" s="69">
        <v>1.0</v>
      </c>
      <c r="F703" s="69">
        <v>17.0</v>
      </c>
      <c r="G703" s="70" t="s">
        <v>2107</v>
      </c>
      <c r="H703" s="69">
        <v>279.0</v>
      </c>
      <c r="I703" s="69">
        <v>162.0</v>
      </c>
      <c r="J703" s="69">
        <v>36.0</v>
      </c>
      <c r="K703" s="29">
        <f t="shared" si="13"/>
        <v>180</v>
      </c>
      <c r="L703" s="71">
        <f t="shared" si="14"/>
        <v>0.6452</v>
      </c>
      <c r="M703" s="71">
        <f t="shared" si="15"/>
        <v>0.8065</v>
      </c>
      <c r="N703" s="72">
        <f t="shared" si="16"/>
        <v>87.1</v>
      </c>
      <c r="O703" s="8">
        <f t="shared" si="17"/>
        <v>498908.8</v>
      </c>
      <c r="P703" s="73"/>
      <c r="Q703" s="18"/>
      <c r="R703" s="18"/>
      <c r="S703" s="18"/>
      <c r="T703" s="18"/>
      <c r="U703" s="18"/>
      <c r="V703" s="18"/>
      <c r="W703" s="18"/>
      <c r="X703" s="18"/>
      <c r="Y703" s="18"/>
      <c r="Z703" s="68">
        <v>281.0</v>
      </c>
      <c r="AA703" s="69">
        <v>1.0</v>
      </c>
      <c r="AB703" s="18" t="s">
        <v>1154</v>
      </c>
      <c r="AC703" s="68">
        <v>281.0</v>
      </c>
      <c r="AD703" s="69">
        <v>1.0</v>
      </c>
      <c r="AE703" s="69">
        <v>17.0</v>
      </c>
      <c r="AF703" s="70" t="s">
        <v>2107</v>
      </c>
      <c r="AG703" s="69">
        <v>279.0</v>
      </c>
      <c r="AH703" s="69">
        <v>162.0</v>
      </c>
      <c r="AI703" s="69">
        <v>36.0</v>
      </c>
      <c r="AJ703" s="29">
        <f t="shared" si="20"/>
        <v>180</v>
      </c>
      <c r="AK703" s="76">
        <f t="shared" si="21"/>
        <v>0.6451612903</v>
      </c>
      <c r="AL703" s="29">
        <f t="shared" si="22"/>
        <v>180</v>
      </c>
      <c r="AM703" s="71">
        <f t="shared" si="23"/>
        <v>0.6452</v>
      </c>
      <c r="AN703" s="71">
        <f t="shared" si="24"/>
        <v>0.8065</v>
      </c>
      <c r="AO703" s="72">
        <f t="shared" si="25"/>
        <v>87.1</v>
      </c>
      <c r="AP703" s="73">
        <f t="shared" si="26"/>
        <v>498908.8</v>
      </c>
      <c r="AQ703" s="3">
        <f t="shared" si="27"/>
        <v>1788.203584</v>
      </c>
      <c r="AR703" s="18"/>
      <c r="AS703" s="18"/>
    </row>
    <row r="704" ht="14.25" customHeight="1">
      <c r="A704" s="68">
        <v>281.0</v>
      </c>
      <c r="B704" s="69">
        <v>1.0</v>
      </c>
      <c r="C704" s="18" t="s">
        <v>1154</v>
      </c>
      <c r="D704" s="68">
        <v>281.0</v>
      </c>
      <c r="E704" s="69">
        <v>1.0</v>
      </c>
      <c r="F704" s="69">
        <v>19.0</v>
      </c>
      <c r="G704" s="70" t="s">
        <v>2108</v>
      </c>
      <c r="H704" s="69">
        <v>502.0</v>
      </c>
      <c r="I704" s="69">
        <v>297.0</v>
      </c>
      <c r="J704" s="69">
        <v>58.0</v>
      </c>
      <c r="K704" s="29">
        <f t="shared" si="13"/>
        <v>326</v>
      </c>
      <c r="L704" s="71">
        <f t="shared" si="14"/>
        <v>0.6494</v>
      </c>
      <c r="M704" s="71">
        <f t="shared" si="15"/>
        <v>0.8118</v>
      </c>
      <c r="N704" s="72">
        <f t="shared" si="16"/>
        <v>158.79</v>
      </c>
      <c r="O704" s="8">
        <f t="shared" si="17"/>
        <v>909549.12</v>
      </c>
      <c r="P704" s="73"/>
      <c r="Q704" s="18"/>
      <c r="R704" s="18"/>
      <c r="S704" s="18"/>
      <c r="T704" s="18"/>
      <c r="U704" s="18"/>
      <c r="V704" s="18"/>
      <c r="W704" s="18"/>
      <c r="X704" s="18"/>
      <c r="Y704" s="18"/>
      <c r="Z704" s="68">
        <v>281.0</v>
      </c>
      <c r="AA704" s="69">
        <v>1.0</v>
      </c>
      <c r="AB704" s="18" t="s">
        <v>1154</v>
      </c>
      <c r="AC704" s="68">
        <v>281.0</v>
      </c>
      <c r="AD704" s="69">
        <v>1.0</v>
      </c>
      <c r="AE704" s="69">
        <v>19.0</v>
      </c>
      <c r="AF704" s="70" t="s">
        <v>2108</v>
      </c>
      <c r="AG704" s="69">
        <v>502.0</v>
      </c>
      <c r="AH704" s="69">
        <v>297.0</v>
      </c>
      <c r="AI704" s="69">
        <v>58.0</v>
      </c>
      <c r="AJ704" s="29">
        <f t="shared" si="20"/>
        <v>326</v>
      </c>
      <c r="AK704" s="76">
        <f t="shared" si="21"/>
        <v>0.6494023904</v>
      </c>
      <c r="AL704" s="29">
        <f t="shared" si="22"/>
        <v>326</v>
      </c>
      <c r="AM704" s="71">
        <f t="shared" si="23"/>
        <v>0.6494</v>
      </c>
      <c r="AN704" s="71">
        <f t="shared" si="24"/>
        <v>0.8118</v>
      </c>
      <c r="AO704" s="72">
        <f t="shared" si="25"/>
        <v>158.79</v>
      </c>
      <c r="AP704" s="73">
        <f t="shared" si="26"/>
        <v>909549.12</v>
      </c>
      <c r="AQ704" s="3">
        <f t="shared" si="27"/>
        <v>1811.850837</v>
      </c>
      <c r="AR704" s="18"/>
      <c r="AS704" s="18"/>
    </row>
    <row r="705" ht="14.25" customHeight="1">
      <c r="A705" s="68">
        <v>281.0</v>
      </c>
      <c r="B705" s="69">
        <v>1.0</v>
      </c>
      <c r="C705" s="18" t="s">
        <v>1154</v>
      </c>
      <c r="D705" s="68">
        <v>281.0</v>
      </c>
      <c r="E705" s="69">
        <v>1.0</v>
      </c>
      <c r="F705" s="69">
        <v>20.0</v>
      </c>
      <c r="G705" s="70" t="s">
        <v>2109</v>
      </c>
      <c r="H705" s="69">
        <v>366.0</v>
      </c>
      <c r="I705" s="69">
        <v>112.0</v>
      </c>
      <c r="J705" s="69">
        <v>38.0</v>
      </c>
      <c r="K705" s="29">
        <f t="shared" si="13"/>
        <v>131</v>
      </c>
      <c r="L705" s="71">
        <f t="shared" si="14"/>
        <v>0.3579</v>
      </c>
      <c r="M705" s="71">
        <f t="shared" si="15"/>
        <v>0.4474</v>
      </c>
      <c r="N705" s="72">
        <f t="shared" si="16"/>
        <v>35.17</v>
      </c>
      <c r="O705" s="8">
        <f t="shared" si="17"/>
        <v>201453.76</v>
      </c>
      <c r="P705" s="73"/>
      <c r="Q705" s="18"/>
      <c r="R705" s="18"/>
      <c r="S705" s="18"/>
      <c r="T705" s="18"/>
      <c r="U705" s="18"/>
      <c r="V705" s="18"/>
      <c r="W705" s="18"/>
      <c r="X705" s="18"/>
      <c r="Y705" s="18"/>
      <c r="Z705" s="68">
        <v>281.0</v>
      </c>
      <c r="AA705" s="69">
        <v>1.0</v>
      </c>
      <c r="AB705" s="18" t="s">
        <v>1154</v>
      </c>
      <c r="AC705" s="68">
        <v>281.0</v>
      </c>
      <c r="AD705" s="69">
        <v>1.0</v>
      </c>
      <c r="AE705" s="69">
        <v>20.0</v>
      </c>
      <c r="AF705" s="70" t="s">
        <v>2109</v>
      </c>
      <c r="AG705" s="69">
        <v>366.0</v>
      </c>
      <c r="AH705" s="69">
        <v>112.0</v>
      </c>
      <c r="AI705" s="69">
        <v>38.0</v>
      </c>
      <c r="AJ705" s="29">
        <f t="shared" si="20"/>
        <v>131</v>
      </c>
      <c r="AK705" s="76">
        <f t="shared" si="21"/>
        <v>0.3579234973</v>
      </c>
      <c r="AL705" s="29">
        <f t="shared" si="22"/>
        <v>131</v>
      </c>
      <c r="AM705" s="71">
        <f t="shared" si="23"/>
        <v>0.3579</v>
      </c>
      <c r="AN705" s="71">
        <f t="shared" si="24"/>
        <v>0.4474</v>
      </c>
      <c r="AO705" s="72">
        <f t="shared" si="25"/>
        <v>35.17</v>
      </c>
      <c r="AP705" s="73">
        <f t="shared" si="26"/>
        <v>201453.76</v>
      </c>
      <c r="AQ705" s="3">
        <f t="shared" si="27"/>
        <v>550.4201093</v>
      </c>
      <c r="AR705" s="18"/>
      <c r="AS705" s="18"/>
    </row>
    <row r="706" ht="14.25" customHeight="1">
      <c r="A706" s="68">
        <v>281.0</v>
      </c>
      <c r="B706" s="69">
        <v>1.0</v>
      </c>
      <c r="C706" s="18" t="s">
        <v>1154</v>
      </c>
      <c r="D706" s="68">
        <v>281.0</v>
      </c>
      <c r="E706" s="69">
        <v>1.0</v>
      </c>
      <c r="F706" s="69">
        <v>22.0</v>
      </c>
      <c r="G706" s="70" t="s">
        <v>2110</v>
      </c>
      <c r="H706" s="69">
        <v>372.0</v>
      </c>
      <c r="I706" s="69">
        <v>153.0</v>
      </c>
      <c r="J706" s="69">
        <v>51.0</v>
      </c>
      <c r="K706" s="29">
        <f t="shared" si="13"/>
        <v>178.5</v>
      </c>
      <c r="L706" s="71">
        <f t="shared" si="14"/>
        <v>0.4798</v>
      </c>
      <c r="M706" s="71">
        <f t="shared" si="15"/>
        <v>0.5998</v>
      </c>
      <c r="N706" s="72">
        <f t="shared" si="16"/>
        <v>64.24</v>
      </c>
      <c r="O706" s="8">
        <f t="shared" si="17"/>
        <v>367966.72</v>
      </c>
      <c r="P706" s="73"/>
      <c r="Q706" s="18"/>
      <c r="R706" s="18"/>
      <c r="S706" s="18"/>
      <c r="T706" s="18"/>
      <c r="U706" s="18"/>
      <c r="V706" s="18"/>
      <c r="W706" s="18"/>
      <c r="X706" s="18"/>
      <c r="Y706" s="18"/>
      <c r="Z706" s="68">
        <v>281.0</v>
      </c>
      <c r="AA706" s="69">
        <v>1.0</v>
      </c>
      <c r="AB706" s="18" t="s">
        <v>1154</v>
      </c>
      <c r="AC706" s="68">
        <v>281.0</v>
      </c>
      <c r="AD706" s="69">
        <v>1.0</v>
      </c>
      <c r="AE706" s="69">
        <v>22.0</v>
      </c>
      <c r="AF706" s="70" t="s">
        <v>2110</v>
      </c>
      <c r="AG706" s="69">
        <v>372.0</v>
      </c>
      <c r="AH706" s="69">
        <v>153.0</v>
      </c>
      <c r="AI706" s="69">
        <v>51.0</v>
      </c>
      <c r="AJ706" s="29">
        <f t="shared" si="20"/>
        <v>178.5</v>
      </c>
      <c r="AK706" s="76">
        <f t="shared" si="21"/>
        <v>0.4798387097</v>
      </c>
      <c r="AL706" s="29">
        <f t="shared" si="22"/>
        <v>178.5</v>
      </c>
      <c r="AM706" s="71">
        <f t="shared" si="23"/>
        <v>0.4798</v>
      </c>
      <c r="AN706" s="71">
        <f t="shared" si="24"/>
        <v>0.5998</v>
      </c>
      <c r="AO706" s="72">
        <f t="shared" si="25"/>
        <v>64.24</v>
      </c>
      <c r="AP706" s="73">
        <f t="shared" si="26"/>
        <v>367966.72</v>
      </c>
      <c r="AQ706" s="3">
        <f t="shared" si="27"/>
        <v>989.1578495</v>
      </c>
      <c r="AR706" s="18"/>
      <c r="AS706" s="18"/>
    </row>
    <row r="707" ht="14.25" customHeight="1">
      <c r="A707" s="68">
        <v>281.0</v>
      </c>
      <c r="B707" s="69">
        <v>1.0</v>
      </c>
      <c r="C707" s="18" t="s">
        <v>1154</v>
      </c>
      <c r="D707" s="68">
        <v>281.0</v>
      </c>
      <c r="E707" s="69">
        <v>1.0</v>
      </c>
      <c r="F707" s="69">
        <v>30.0</v>
      </c>
      <c r="G707" s="70" t="s">
        <v>2111</v>
      </c>
      <c r="H707" s="69">
        <v>446.0</v>
      </c>
      <c r="I707" s="69">
        <v>87.0</v>
      </c>
      <c r="J707" s="69">
        <v>13.0</v>
      </c>
      <c r="K707" s="29">
        <f t="shared" si="13"/>
        <v>93.5</v>
      </c>
      <c r="L707" s="71">
        <f t="shared" si="14"/>
        <v>0.2096</v>
      </c>
      <c r="M707" s="71">
        <f t="shared" si="15"/>
        <v>0.262</v>
      </c>
      <c r="N707" s="72">
        <f t="shared" si="16"/>
        <v>14.7</v>
      </c>
      <c r="O707" s="8">
        <f t="shared" si="17"/>
        <v>84201.6</v>
      </c>
      <c r="P707" s="73"/>
      <c r="Q707" s="18"/>
      <c r="R707" s="18"/>
      <c r="S707" s="18"/>
      <c r="T707" s="18"/>
      <c r="U707" s="18"/>
      <c r="V707" s="18"/>
      <c r="W707" s="18"/>
      <c r="X707" s="18"/>
      <c r="Y707" s="18"/>
      <c r="Z707" s="68">
        <v>281.0</v>
      </c>
      <c r="AA707" s="69">
        <v>1.0</v>
      </c>
      <c r="AB707" s="18" t="s">
        <v>1154</v>
      </c>
      <c r="AC707" s="68">
        <v>281.0</v>
      </c>
      <c r="AD707" s="69">
        <v>1.0</v>
      </c>
      <c r="AE707" s="69">
        <v>30.0</v>
      </c>
      <c r="AF707" s="70" t="s">
        <v>2111</v>
      </c>
      <c r="AG707" s="69">
        <v>446.0</v>
      </c>
      <c r="AH707" s="69">
        <v>87.0</v>
      </c>
      <c r="AI707" s="69">
        <v>13.0</v>
      </c>
      <c r="AJ707" s="29">
        <f t="shared" si="20"/>
        <v>93.5</v>
      </c>
      <c r="AK707" s="76">
        <f t="shared" si="21"/>
        <v>0.2096412556</v>
      </c>
      <c r="AL707" s="29">
        <f t="shared" si="22"/>
        <v>93.5</v>
      </c>
      <c r="AM707" s="71">
        <f t="shared" si="23"/>
        <v>0.2096</v>
      </c>
      <c r="AN707" s="71">
        <f t="shared" si="24"/>
        <v>0.262</v>
      </c>
      <c r="AO707" s="72">
        <f t="shared" si="25"/>
        <v>14.7</v>
      </c>
      <c r="AP707" s="73">
        <f t="shared" si="26"/>
        <v>84201.6</v>
      </c>
      <c r="AQ707" s="3">
        <f t="shared" si="27"/>
        <v>188.7928251</v>
      </c>
      <c r="AR707" s="18"/>
      <c r="AS707" s="18"/>
    </row>
    <row r="708" ht="14.25" customHeight="1">
      <c r="A708" s="68">
        <v>281.0</v>
      </c>
      <c r="B708" s="69">
        <v>1.0</v>
      </c>
      <c r="C708" s="18" t="s">
        <v>1154</v>
      </c>
      <c r="D708" s="68">
        <v>281.0</v>
      </c>
      <c r="E708" s="69">
        <v>1.0</v>
      </c>
      <c r="F708" s="69">
        <v>40.0</v>
      </c>
      <c r="G708" s="70" t="s">
        <v>2112</v>
      </c>
      <c r="H708" s="69">
        <v>1006.0</v>
      </c>
      <c r="I708" s="69">
        <v>311.0</v>
      </c>
      <c r="J708" s="69">
        <v>75.0</v>
      </c>
      <c r="K708" s="29">
        <f t="shared" si="13"/>
        <v>348.5</v>
      </c>
      <c r="L708" s="71">
        <f t="shared" si="14"/>
        <v>0.3464</v>
      </c>
      <c r="M708" s="71">
        <f t="shared" si="15"/>
        <v>0.433</v>
      </c>
      <c r="N708" s="72">
        <f t="shared" si="16"/>
        <v>90.54</v>
      </c>
      <c r="O708" s="8">
        <f t="shared" si="17"/>
        <v>518613.12</v>
      </c>
      <c r="P708" s="73"/>
      <c r="Q708" s="18"/>
      <c r="R708" s="18"/>
      <c r="S708" s="18"/>
      <c r="T708" s="18"/>
      <c r="U708" s="18"/>
      <c r="V708" s="18"/>
      <c r="W708" s="18"/>
      <c r="X708" s="18"/>
      <c r="Y708" s="18"/>
      <c r="Z708" s="68">
        <v>281.0</v>
      </c>
      <c r="AA708" s="69">
        <v>1.0</v>
      </c>
      <c r="AB708" s="18" t="s">
        <v>1154</v>
      </c>
      <c r="AC708" s="68">
        <v>281.0</v>
      </c>
      <c r="AD708" s="69">
        <v>1.0</v>
      </c>
      <c r="AE708" s="69">
        <v>40.0</v>
      </c>
      <c r="AF708" s="70" t="s">
        <v>2112</v>
      </c>
      <c r="AG708" s="69">
        <v>1006.0</v>
      </c>
      <c r="AH708" s="69">
        <v>311.0</v>
      </c>
      <c r="AI708" s="69">
        <v>75.0</v>
      </c>
      <c r="AJ708" s="29">
        <f t="shared" si="20"/>
        <v>348.5</v>
      </c>
      <c r="AK708" s="76">
        <f t="shared" si="21"/>
        <v>0.3464214712</v>
      </c>
      <c r="AL708" s="29">
        <f t="shared" si="22"/>
        <v>348.5</v>
      </c>
      <c r="AM708" s="71">
        <f t="shared" si="23"/>
        <v>0.3464</v>
      </c>
      <c r="AN708" s="71">
        <f t="shared" si="24"/>
        <v>0.433</v>
      </c>
      <c r="AO708" s="72">
        <f t="shared" si="25"/>
        <v>90.54</v>
      </c>
      <c r="AP708" s="73">
        <f t="shared" si="26"/>
        <v>518613.12</v>
      </c>
      <c r="AQ708" s="3">
        <f t="shared" si="27"/>
        <v>515.52</v>
      </c>
      <c r="AR708" s="18"/>
      <c r="AS708" s="18"/>
    </row>
    <row r="709" ht="14.25" customHeight="1">
      <c r="A709" s="68">
        <v>281.0</v>
      </c>
      <c r="B709" s="69">
        <v>1.0</v>
      </c>
      <c r="C709" s="18" t="s">
        <v>1154</v>
      </c>
      <c r="D709" s="68">
        <v>281.0</v>
      </c>
      <c r="E709" s="69">
        <v>1.0</v>
      </c>
      <c r="F709" s="69">
        <v>43.0</v>
      </c>
      <c r="G709" s="70" t="s">
        <v>2113</v>
      </c>
      <c r="H709" s="69">
        <v>791.0</v>
      </c>
      <c r="I709" s="69">
        <v>443.0</v>
      </c>
      <c r="J709" s="69">
        <v>81.0</v>
      </c>
      <c r="K709" s="29">
        <f t="shared" si="13"/>
        <v>483.5</v>
      </c>
      <c r="L709" s="71">
        <f t="shared" si="14"/>
        <v>0.6113</v>
      </c>
      <c r="M709" s="71">
        <f t="shared" si="15"/>
        <v>0.7641</v>
      </c>
      <c r="N709" s="72">
        <f t="shared" si="16"/>
        <v>221.67</v>
      </c>
      <c r="O709" s="8">
        <f t="shared" si="17"/>
        <v>1269725.76</v>
      </c>
      <c r="P709" s="73"/>
      <c r="Q709" s="18"/>
      <c r="R709" s="18"/>
      <c r="S709" s="18"/>
      <c r="T709" s="18"/>
      <c r="U709" s="18"/>
      <c r="V709" s="18"/>
      <c r="W709" s="18"/>
      <c r="X709" s="18"/>
      <c r="Y709" s="18"/>
      <c r="Z709" s="68">
        <v>281.0</v>
      </c>
      <c r="AA709" s="69">
        <v>1.0</v>
      </c>
      <c r="AB709" s="18" t="s">
        <v>1154</v>
      </c>
      <c r="AC709" s="68">
        <v>281.0</v>
      </c>
      <c r="AD709" s="69">
        <v>1.0</v>
      </c>
      <c r="AE709" s="69">
        <v>43.0</v>
      </c>
      <c r="AF709" s="70" t="s">
        <v>2113</v>
      </c>
      <c r="AG709" s="69">
        <v>791.0</v>
      </c>
      <c r="AH709" s="69">
        <v>443.0</v>
      </c>
      <c r="AI709" s="69">
        <v>81.0</v>
      </c>
      <c r="AJ709" s="29">
        <f t="shared" si="20"/>
        <v>483.5</v>
      </c>
      <c r="AK709" s="76">
        <f t="shared" si="21"/>
        <v>0.6112515803</v>
      </c>
      <c r="AL709" s="29">
        <f t="shared" si="22"/>
        <v>483.5</v>
      </c>
      <c r="AM709" s="71">
        <f t="shared" si="23"/>
        <v>0.6113</v>
      </c>
      <c r="AN709" s="71">
        <f t="shared" si="24"/>
        <v>0.7641</v>
      </c>
      <c r="AO709" s="72">
        <f t="shared" si="25"/>
        <v>221.67</v>
      </c>
      <c r="AP709" s="73">
        <f t="shared" si="26"/>
        <v>1269725.76</v>
      </c>
      <c r="AQ709" s="3">
        <f t="shared" si="27"/>
        <v>1605.215879</v>
      </c>
      <c r="AR709" s="18"/>
      <c r="AS709" s="18"/>
    </row>
    <row r="710" ht="14.25" customHeight="1">
      <c r="A710" s="68">
        <v>281.0</v>
      </c>
      <c r="B710" s="69">
        <v>1.0</v>
      </c>
      <c r="C710" s="18" t="s">
        <v>1154</v>
      </c>
      <c r="D710" s="68">
        <v>281.0</v>
      </c>
      <c r="E710" s="69">
        <v>1.0</v>
      </c>
      <c r="F710" s="69">
        <v>45.0</v>
      </c>
      <c r="G710" s="70" t="s">
        <v>2114</v>
      </c>
      <c r="H710" s="69">
        <v>583.0</v>
      </c>
      <c r="I710" s="69">
        <v>258.0</v>
      </c>
      <c r="J710" s="69">
        <v>57.0</v>
      </c>
      <c r="K710" s="29">
        <f t="shared" si="13"/>
        <v>286.5</v>
      </c>
      <c r="L710" s="71">
        <f t="shared" si="14"/>
        <v>0.4914</v>
      </c>
      <c r="M710" s="71">
        <f t="shared" si="15"/>
        <v>0.6143</v>
      </c>
      <c r="N710" s="72">
        <f t="shared" si="16"/>
        <v>105.6</v>
      </c>
      <c r="O710" s="8">
        <f t="shared" si="17"/>
        <v>604876.8</v>
      </c>
      <c r="P710" s="73"/>
      <c r="Q710" s="18"/>
      <c r="R710" s="18"/>
      <c r="S710" s="18"/>
      <c r="T710" s="18"/>
      <c r="U710" s="18"/>
      <c r="V710" s="18"/>
      <c r="W710" s="18"/>
      <c r="X710" s="18"/>
      <c r="Y710" s="18"/>
      <c r="Z710" s="68">
        <v>281.0</v>
      </c>
      <c r="AA710" s="69">
        <v>1.0</v>
      </c>
      <c r="AB710" s="18" t="s">
        <v>1154</v>
      </c>
      <c r="AC710" s="68">
        <v>281.0</v>
      </c>
      <c r="AD710" s="69">
        <v>1.0</v>
      </c>
      <c r="AE710" s="69">
        <v>45.0</v>
      </c>
      <c r="AF710" s="70" t="s">
        <v>2114</v>
      </c>
      <c r="AG710" s="69">
        <v>583.0</v>
      </c>
      <c r="AH710" s="69">
        <v>258.0</v>
      </c>
      <c r="AI710" s="69">
        <v>57.0</v>
      </c>
      <c r="AJ710" s="29">
        <f t="shared" si="20"/>
        <v>286.5</v>
      </c>
      <c r="AK710" s="76">
        <f t="shared" si="21"/>
        <v>0.4914236707</v>
      </c>
      <c r="AL710" s="29">
        <f t="shared" si="22"/>
        <v>286.5</v>
      </c>
      <c r="AM710" s="71">
        <f t="shared" si="23"/>
        <v>0.4914</v>
      </c>
      <c r="AN710" s="71">
        <f t="shared" si="24"/>
        <v>0.6143</v>
      </c>
      <c r="AO710" s="72">
        <f t="shared" si="25"/>
        <v>105.6</v>
      </c>
      <c r="AP710" s="73">
        <f t="shared" si="26"/>
        <v>604876.8</v>
      </c>
      <c r="AQ710" s="3">
        <f t="shared" si="27"/>
        <v>1037.524528</v>
      </c>
      <c r="AR710" s="18"/>
      <c r="AS710" s="18"/>
    </row>
    <row r="711" ht="14.25" customHeight="1">
      <c r="A711" s="68">
        <v>281.0</v>
      </c>
      <c r="B711" s="69">
        <v>1.0</v>
      </c>
      <c r="C711" s="18" t="s">
        <v>1154</v>
      </c>
      <c r="D711" s="68">
        <v>281.0</v>
      </c>
      <c r="E711" s="69">
        <v>1.0</v>
      </c>
      <c r="F711" s="69">
        <v>50.0</v>
      </c>
      <c r="G711" s="70" t="s">
        <v>2115</v>
      </c>
      <c r="H711" s="69">
        <v>1694.0</v>
      </c>
      <c r="I711" s="69">
        <v>844.0</v>
      </c>
      <c r="J711" s="69">
        <v>188.0</v>
      </c>
      <c r="K711" s="29">
        <f t="shared" si="13"/>
        <v>938</v>
      </c>
      <c r="L711" s="71">
        <f t="shared" si="14"/>
        <v>0.5537</v>
      </c>
      <c r="M711" s="71">
        <f t="shared" si="15"/>
        <v>0.6921</v>
      </c>
      <c r="N711" s="72">
        <f t="shared" si="16"/>
        <v>389.51</v>
      </c>
      <c r="O711" s="8">
        <f t="shared" si="17"/>
        <v>2231113.28</v>
      </c>
      <c r="P711" s="73"/>
      <c r="Q711" s="18"/>
      <c r="R711" s="18"/>
      <c r="S711" s="18"/>
      <c r="T711" s="18"/>
      <c r="U711" s="18"/>
      <c r="V711" s="18"/>
      <c r="W711" s="18"/>
      <c r="X711" s="18"/>
      <c r="Y711" s="18"/>
      <c r="Z711" s="68">
        <v>281.0</v>
      </c>
      <c r="AA711" s="69">
        <v>1.0</v>
      </c>
      <c r="AB711" s="18" t="s">
        <v>1154</v>
      </c>
      <c r="AC711" s="68">
        <v>281.0</v>
      </c>
      <c r="AD711" s="69">
        <v>1.0</v>
      </c>
      <c r="AE711" s="69">
        <v>50.0</v>
      </c>
      <c r="AF711" s="70" t="s">
        <v>2115</v>
      </c>
      <c r="AG711" s="69">
        <v>1694.0</v>
      </c>
      <c r="AH711" s="69">
        <v>844.0</v>
      </c>
      <c r="AI711" s="69">
        <v>188.0</v>
      </c>
      <c r="AJ711" s="29">
        <f t="shared" si="20"/>
        <v>938</v>
      </c>
      <c r="AK711" s="76">
        <f t="shared" si="21"/>
        <v>0.5537190083</v>
      </c>
      <c r="AL711" s="29">
        <f t="shared" si="22"/>
        <v>938</v>
      </c>
      <c r="AM711" s="71">
        <f t="shared" si="23"/>
        <v>0.5537</v>
      </c>
      <c r="AN711" s="71">
        <f t="shared" si="24"/>
        <v>0.6921</v>
      </c>
      <c r="AO711" s="72">
        <f t="shared" si="25"/>
        <v>389.51</v>
      </c>
      <c r="AP711" s="73">
        <f t="shared" si="26"/>
        <v>2231113.28</v>
      </c>
      <c r="AQ711" s="3">
        <f t="shared" si="27"/>
        <v>1317.068052</v>
      </c>
      <c r="AR711" s="18"/>
      <c r="AS711" s="18"/>
    </row>
    <row r="712" ht="14.25" customHeight="1">
      <c r="A712" s="68">
        <v>281.0</v>
      </c>
      <c r="B712" s="69">
        <v>1.0</v>
      </c>
      <c r="C712" s="18" t="s">
        <v>1154</v>
      </c>
      <c r="D712" s="68">
        <v>281.0</v>
      </c>
      <c r="E712" s="69">
        <v>1.0</v>
      </c>
      <c r="F712" s="69">
        <v>53.0</v>
      </c>
      <c r="G712" s="70" t="s">
        <v>2116</v>
      </c>
      <c r="H712" s="69">
        <v>1926.0</v>
      </c>
      <c r="I712" s="69">
        <v>518.0</v>
      </c>
      <c r="J712" s="69">
        <v>144.0</v>
      </c>
      <c r="K712" s="29">
        <f t="shared" si="13"/>
        <v>590</v>
      </c>
      <c r="L712" s="71">
        <f t="shared" si="14"/>
        <v>0.3063</v>
      </c>
      <c r="M712" s="71">
        <f t="shared" si="15"/>
        <v>0.3829</v>
      </c>
      <c r="N712" s="72">
        <f t="shared" si="16"/>
        <v>135.55</v>
      </c>
      <c r="O712" s="8">
        <f t="shared" si="17"/>
        <v>776430.4</v>
      </c>
      <c r="P712" s="73"/>
      <c r="Q712" s="18"/>
      <c r="R712" s="18"/>
      <c r="S712" s="18"/>
      <c r="T712" s="18"/>
      <c r="U712" s="18"/>
      <c r="V712" s="18"/>
      <c r="W712" s="18"/>
      <c r="X712" s="18"/>
      <c r="Y712" s="18"/>
      <c r="Z712" s="68">
        <v>281.0</v>
      </c>
      <c r="AA712" s="69">
        <v>1.0</v>
      </c>
      <c r="AB712" s="18" t="s">
        <v>1154</v>
      </c>
      <c r="AC712" s="68">
        <v>281.0</v>
      </c>
      <c r="AD712" s="69">
        <v>1.0</v>
      </c>
      <c r="AE712" s="69">
        <v>53.0</v>
      </c>
      <c r="AF712" s="70" t="s">
        <v>2116</v>
      </c>
      <c r="AG712" s="69">
        <v>1926.0</v>
      </c>
      <c r="AH712" s="69">
        <v>518.0</v>
      </c>
      <c r="AI712" s="69">
        <v>144.0</v>
      </c>
      <c r="AJ712" s="29">
        <f t="shared" si="20"/>
        <v>590</v>
      </c>
      <c r="AK712" s="76">
        <f t="shared" si="21"/>
        <v>0.3063343718</v>
      </c>
      <c r="AL712" s="29">
        <f t="shared" si="22"/>
        <v>590</v>
      </c>
      <c r="AM712" s="71">
        <f t="shared" si="23"/>
        <v>0.3063</v>
      </c>
      <c r="AN712" s="71">
        <f t="shared" si="24"/>
        <v>0.3829</v>
      </c>
      <c r="AO712" s="72">
        <f t="shared" si="25"/>
        <v>135.55</v>
      </c>
      <c r="AP712" s="73">
        <f t="shared" si="26"/>
        <v>776430.4</v>
      </c>
      <c r="AQ712" s="3">
        <f t="shared" si="27"/>
        <v>403.1310488</v>
      </c>
      <c r="AR712" s="18"/>
      <c r="AS712" s="18"/>
    </row>
    <row r="713" ht="14.25" customHeight="1">
      <c r="A713" s="68">
        <v>281.0</v>
      </c>
      <c r="B713" s="69">
        <v>1.0</v>
      </c>
      <c r="C713" s="18" t="s">
        <v>1154</v>
      </c>
      <c r="D713" s="68">
        <v>281.0</v>
      </c>
      <c r="E713" s="69">
        <v>1.0</v>
      </c>
      <c r="F713" s="69">
        <v>101.0</v>
      </c>
      <c r="G713" s="70" t="s">
        <v>2117</v>
      </c>
      <c r="H713" s="69">
        <v>5.0</v>
      </c>
      <c r="I713" s="69">
        <v>0.0</v>
      </c>
      <c r="J713" s="69">
        <v>0.0</v>
      </c>
      <c r="K713" s="29">
        <f t="shared" si="13"/>
        <v>0</v>
      </c>
      <c r="L713" s="71">
        <f t="shared" si="14"/>
        <v>0</v>
      </c>
      <c r="M713" s="71">
        <f t="shared" si="15"/>
        <v>0</v>
      </c>
      <c r="N713" s="72">
        <f t="shared" si="16"/>
        <v>0</v>
      </c>
      <c r="O713" s="8">
        <f t="shared" si="17"/>
        <v>0</v>
      </c>
      <c r="P713" s="73"/>
      <c r="Q713" s="18"/>
      <c r="R713" s="18"/>
      <c r="S713" s="18"/>
      <c r="T713" s="18"/>
      <c r="U713" s="18"/>
      <c r="V713" s="18"/>
      <c r="W713" s="18"/>
      <c r="X713" s="18"/>
      <c r="Y713" s="18"/>
      <c r="Z713" s="68">
        <v>281.0</v>
      </c>
      <c r="AA713" s="69">
        <v>1.0</v>
      </c>
      <c r="AB713" s="18" t="s">
        <v>1154</v>
      </c>
      <c r="AC713" s="68">
        <v>281.0</v>
      </c>
      <c r="AD713" s="69">
        <v>1.0</v>
      </c>
      <c r="AE713" s="69">
        <v>101.0</v>
      </c>
      <c r="AF713" s="70" t="s">
        <v>2117</v>
      </c>
      <c r="AG713" s="69">
        <v>5.0</v>
      </c>
      <c r="AH713" s="69">
        <v>0.0</v>
      </c>
      <c r="AI713" s="69">
        <v>0.0</v>
      </c>
      <c r="AJ713" s="29">
        <f t="shared" si="20"/>
        <v>0</v>
      </c>
      <c r="AK713" s="76">
        <f t="shared" si="21"/>
        <v>0</v>
      </c>
      <c r="AL713" s="29">
        <f t="shared" si="22"/>
        <v>0</v>
      </c>
      <c r="AM713" s="71">
        <f t="shared" si="23"/>
        <v>0</v>
      </c>
      <c r="AN713" s="71">
        <f t="shared" si="24"/>
        <v>0</v>
      </c>
      <c r="AO713" s="72">
        <f t="shared" si="25"/>
        <v>0</v>
      </c>
      <c r="AP713" s="73">
        <f t="shared" si="26"/>
        <v>0</v>
      </c>
      <c r="AQ713" s="3">
        <f t="shared" si="27"/>
        <v>0</v>
      </c>
      <c r="AR713" s="18"/>
      <c r="AS713" s="18"/>
    </row>
    <row r="714" ht="14.25" customHeight="1">
      <c r="A714" s="68">
        <v>281.0</v>
      </c>
      <c r="B714" s="69">
        <v>1.0</v>
      </c>
      <c r="C714" s="18" t="s">
        <v>1154</v>
      </c>
      <c r="D714" s="68">
        <v>281.0</v>
      </c>
      <c r="E714" s="69">
        <v>1.0</v>
      </c>
      <c r="F714" s="69">
        <v>103.0</v>
      </c>
      <c r="G714" s="70" t="s">
        <v>1556</v>
      </c>
      <c r="H714" s="69">
        <v>175.0</v>
      </c>
      <c r="I714" s="69">
        <v>38.0</v>
      </c>
      <c r="J714" s="69">
        <v>8.0</v>
      </c>
      <c r="K714" s="29">
        <f t="shared" si="13"/>
        <v>42</v>
      </c>
      <c r="L714" s="71">
        <f t="shared" si="14"/>
        <v>0.24</v>
      </c>
      <c r="M714" s="71">
        <f t="shared" si="15"/>
        <v>0.3</v>
      </c>
      <c r="N714" s="72">
        <f t="shared" si="16"/>
        <v>7.56</v>
      </c>
      <c r="O714" s="8">
        <f t="shared" si="17"/>
        <v>43303.68</v>
      </c>
      <c r="P714" s="73"/>
      <c r="Q714" s="18"/>
      <c r="R714" s="18"/>
      <c r="S714" s="18"/>
      <c r="T714" s="18"/>
      <c r="U714" s="18"/>
      <c r="V714" s="18"/>
      <c r="W714" s="18"/>
      <c r="X714" s="18"/>
      <c r="Y714" s="18"/>
      <c r="Z714" s="68">
        <v>281.0</v>
      </c>
      <c r="AA714" s="69">
        <v>1.0</v>
      </c>
      <c r="AB714" s="18" t="s">
        <v>1154</v>
      </c>
      <c r="AC714" s="68">
        <v>281.0</v>
      </c>
      <c r="AD714" s="69">
        <v>1.0</v>
      </c>
      <c r="AE714" s="69">
        <v>103.0</v>
      </c>
      <c r="AF714" s="70" t="s">
        <v>1556</v>
      </c>
      <c r="AG714" s="69">
        <v>175.0</v>
      </c>
      <c r="AH714" s="69">
        <v>38.0</v>
      </c>
      <c r="AI714" s="69">
        <v>8.0</v>
      </c>
      <c r="AJ714" s="29">
        <f t="shared" si="20"/>
        <v>42</v>
      </c>
      <c r="AK714" s="76">
        <f t="shared" si="21"/>
        <v>0.24</v>
      </c>
      <c r="AL714" s="29">
        <f t="shared" si="22"/>
        <v>42</v>
      </c>
      <c r="AM714" s="71">
        <f t="shared" si="23"/>
        <v>0.24</v>
      </c>
      <c r="AN714" s="71">
        <f t="shared" si="24"/>
        <v>0.3</v>
      </c>
      <c r="AO714" s="72">
        <f t="shared" si="25"/>
        <v>7.56</v>
      </c>
      <c r="AP714" s="73">
        <f t="shared" si="26"/>
        <v>43303.68</v>
      </c>
      <c r="AQ714" s="3">
        <f t="shared" si="27"/>
        <v>247.4496</v>
      </c>
      <c r="AR714" s="18"/>
      <c r="AS714" s="18"/>
    </row>
    <row r="715" ht="14.25" customHeight="1">
      <c r="A715" s="68">
        <v>281.0</v>
      </c>
      <c r="B715" s="69">
        <v>1.0</v>
      </c>
      <c r="C715" s="18" t="s">
        <v>1154</v>
      </c>
      <c r="D715" s="68">
        <v>281.0</v>
      </c>
      <c r="E715" s="69">
        <v>1.0</v>
      </c>
      <c r="F715" s="69">
        <v>169.0</v>
      </c>
      <c r="G715" s="70" t="s">
        <v>2118</v>
      </c>
      <c r="H715" s="69">
        <v>8.0</v>
      </c>
      <c r="I715" s="69">
        <v>0.0</v>
      </c>
      <c r="J715" s="69">
        <v>0.0</v>
      </c>
      <c r="K715" s="29">
        <f t="shared" si="13"/>
        <v>0</v>
      </c>
      <c r="L715" s="71">
        <f t="shared" si="14"/>
        <v>0</v>
      </c>
      <c r="M715" s="71">
        <f t="shared" si="15"/>
        <v>0</v>
      </c>
      <c r="N715" s="72">
        <f t="shared" si="16"/>
        <v>0</v>
      </c>
      <c r="O715" s="8">
        <f t="shared" si="17"/>
        <v>0</v>
      </c>
      <c r="P715" s="73"/>
      <c r="Q715" s="18"/>
      <c r="R715" s="18"/>
      <c r="S715" s="18"/>
      <c r="T715" s="18"/>
      <c r="U715" s="18"/>
      <c r="V715" s="18"/>
      <c r="W715" s="18"/>
      <c r="X715" s="18"/>
      <c r="Y715" s="18"/>
      <c r="Z715" s="68">
        <v>281.0</v>
      </c>
      <c r="AA715" s="69">
        <v>1.0</v>
      </c>
      <c r="AB715" s="18" t="s">
        <v>1154</v>
      </c>
      <c r="AC715" s="68">
        <v>281.0</v>
      </c>
      <c r="AD715" s="69">
        <v>1.0</v>
      </c>
      <c r="AE715" s="69">
        <v>169.0</v>
      </c>
      <c r="AF715" s="70" t="s">
        <v>2118</v>
      </c>
      <c r="AG715" s="69">
        <v>8.0</v>
      </c>
      <c r="AH715" s="69">
        <v>0.0</v>
      </c>
      <c r="AI715" s="69">
        <v>0.0</v>
      </c>
      <c r="AJ715" s="29">
        <f t="shared" si="20"/>
        <v>0</v>
      </c>
      <c r="AK715" s="76">
        <f t="shared" si="21"/>
        <v>0</v>
      </c>
      <c r="AL715" s="29">
        <f t="shared" si="22"/>
        <v>0</v>
      </c>
      <c r="AM715" s="71">
        <f t="shared" si="23"/>
        <v>0</v>
      </c>
      <c r="AN715" s="71">
        <f t="shared" si="24"/>
        <v>0</v>
      </c>
      <c r="AO715" s="72">
        <f t="shared" si="25"/>
        <v>0</v>
      </c>
      <c r="AP715" s="73">
        <f t="shared" si="26"/>
        <v>0</v>
      </c>
      <c r="AQ715" s="3">
        <f t="shared" si="27"/>
        <v>0</v>
      </c>
      <c r="AR715" s="18"/>
      <c r="AS715" s="18"/>
    </row>
    <row r="716" ht="14.25" customHeight="1">
      <c r="A716" s="68">
        <v>281.0</v>
      </c>
      <c r="B716" s="69">
        <v>1.0</v>
      </c>
      <c r="C716" s="18" t="s">
        <v>1154</v>
      </c>
      <c r="D716" s="68">
        <v>281.0</v>
      </c>
      <c r="E716" s="69">
        <v>1.0</v>
      </c>
      <c r="F716" s="69">
        <v>180.0</v>
      </c>
      <c r="G716" s="70" t="s">
        <v>2119</v>
      </c>
      <c r="H716" s="69">
        <v>66.0</v>
      </c>
      <c r="I716" s="69">
        <v>27.0</v>
      </c>
      <c r="J716" s="69">
        <v>3.0</v>
      </c>
      <c r="K716" s="29">
        <f t="shared" si="13"/>
        <v>28.5</v>
      </c>
      <c r="L716" s="71">
        <f t="shared" si="14"/>
        <v>0.4318</v>
      </c>
      <c r="M716" s="71">
        <f t="shared" si="15"/>
        <v>0.5398</v>
      </c>
      <c r="N716" s="72">
        <f t="shared" si="16"/>
        <v>9.23</v>
      </c>
      <c r="O716" s="8">
        <f t="shared" si="17"/>
        <v>52869.44</v>
      </c>
      <c r="P716" s="73"/>
      <c r="Q716" s="18"/>
      <c r="R716" s="18"/>
      <c r="S716" s="18"/>
      <c r="T716" s="18"/>
      <c r="U716" s="18"/>
      <c r="V716" s="18"/>
      <c r="W716" s="18"/>
      <c r="X716" s="18"/>
      <c r="Y716" s="18"/>
      <c r="Z716" s="68">
        <v>281.0</v>
      </c>
      <c r="AA716" s="69">
        <v>1.0</v>
      </c>
      <c r="AB716" s="18" t="s">
        <v>1154</v>
      </c>
      <c r="AC716" s="68">
        <v>281.0</v>
      </c>
      <c r="AD716" s="69">
        <v>1.0</v>
      </c>
      <c r="AE716" s="69">
        <v>180.0</v>
      </c>
      <c r="AF716" s="70" t="s">
        <v>2119</v>
      </c>
      <c r="AG716" s="69">
        <v>66.0</v>
      </c>
      <c r="AH716" s="69">
        <v>27.0</v>
      </c>
      <c r="AI716" s="69">
        <v>3.0</v>
      </c>
      <c r="AJ716" s="29">
        <f t="shared" si="20"/>
        <v>28.5</v>
      </c>
      <c r="AK716" s="76">
        <f t="shared" si="21"/>
        <v>0.4318181818</v>
      </c>
      <c r="AL716" s="29">
        <f t="shared" si="22"/>
        <v>28.5</v>
      </c>
      <c r="AM716" s="71">
        <f t="shared" si="23"/>
        <v>0.4318</v>
      </c>
      <c r="AN716" s="71">
        <f t="shared" si="24"/>
        <v>0.5398</v>
      </c>
      <c r="AO716" s="72">
        <f t="shared" si="25"/>
        <v>9.23</v>
      </c>
      <c r="AP716" s="73">
        <f t="shared" si="26"/>
        <v>52869.44</v>
      </c>
      <c r="AQ716" s="3">
        <f t="shared" si="27"/>
        <v>801.0521212</v>
      </c>
      <c r="AR716" s="18"/>
      <c r="AS716" s="18"/>
    </row>
    <row r="717" ht="14.25" customHeight="1">
      <c r="A717" s="68">
        <v>281.0</v>
      </c>
      <c r="B717" s="69">
        <v>1.0</v>
      </c>
      <c r="C717" s="18" t="s">
        <v>1154</v>
      </c>
      <c r="D717" s="68">
        <v>281.0</v>
      </c>
      <c r="E717" s="69">
        <v>1.0</v>
      </c>
      <c r="F717" s="69">
        <v>200.0</v>
      </c>
      <c r="G717" s="70" t="s">
        <v>2120</v>
      </c>
      <c r="H717" s="69">
        <v>223.0</v>
      </c>
      <c r="I717" s="69">
        <v>114.0</v>
      </c>
      <c r="J717" s="69">
        <v>19.0</v>
      </c>
      <c r="K717" s="29">
        <f t="shared" si="13"/>
        <v>123.5</v>
      </c>
      <c r="L717" s="71">
        <f t="shared" si="14"/>
        <v>0.5538</v>
      </c>
      <c r="M717" s="71">
        <f t="shared" si="15"/>
        <v>0.6923</v>
      </c>
      <c r="N717" s="72">
        <f t="shared" si="16"/>
        <v>51.3</v>
      </c>
      <c r="O717" s="8">
        <f t="shared" si="17"/>
        <v>293846.4</v>
      </c>
      <c r="P717" s="73"/>
      <c r="Q717" s="18"/>
      <c r="R717" s="18"/>
      <c r="S717" s="18"/>
      <c r="T717" s="18"/>
      <c r="U717" s="18"/>
      <c r="V717" s="18"/>
      <c r="W717" s="18"/>
      <c r="X717" s="18"/>
      <c r="Y717" s="18"/>
      <c r="Z717" s="68">
        <v>281.0</v>
      </c>
      <c r="AA717" s="69">
        <v>1.0</v>
      </c>
      <c r="AB717" s="18" t="s">
        <v>1154</v>
      </c>
      <c r="AC717" s="68">
        <v>281.0</v>
      </c>
      <c r="AD717" s="69">
        <v>1.0</v>
      </c>
      <c r="AE717" s="69">
        <v>200.0</v>
      </c>
      <c r="AF717" s="70" t="s">
        <v>2120</v>
      </c>
      <c r="AG717" s="69">
        <v>223.0</v>
      </c>
      <c r="AH717" s="69">
        <v>114.0</v>
      </c>
      <c r="AI717" s="69">
        <v>19.0</v>
      </c>
      <c r="AJ717" s="29">
        <f t="shared" si="20"/>
        <v>123.5</v>
      </c>
      <c r="AK717" s="76">
        <f t="shared" si="21"/>
        <v>0.5538116592</v>
      </c>
      <c r="AL717" s="29">
        <f t="shared" si="22"/>
        <v>123.5</v>
      </c>
      <c r="AM717" s="71">
        <f t="shared" si="23"/>
        <v>0.5538</v>
      </c>
      <c r="AN717" s="71">
        <f t="shared" si="24"/>
        <v>0.6923</v>
      </c>
      <c r="AO717" s="72">
        <f t="shared" si="25"/>
        <v>51.3</v>
      </c>
      <c r="AP717" s="73">
        <f t="shared" si="26"/>
        <v>293846.4</v>
      </c>
      <c r="AQ717" s="3">
        <f t="shared" si="27"/>
        <v>1317.696861</v>
      </c>
      <c r="AR717" s="18"/>
      <c r="AS717" s="18"/>
    </row>
    <row r="718" ht="14.25" customHeight="1">
      <c r="A718" s="68">
        <v>281.0</v>
      </c>
      <c r="B718" s="69">
        <v>1.0</v>
      </c>
      <c r="C718" s="18" t="s">
        <v>1154</v>
      </c>
      <c r="D718" s="68">
        <v>281.0</v>
      </c>
      <c r="E718" s="69">
        <v>1.0</v>
      </c>
      <c r="F718" s="69">
        <v>289.0</v>
      </c>
      <c r="G718" s="70" t="s">
        <v>2121</v>
      </c>
      <c r="H718" s="69">
        <v>48.0</v>
      </c>
      <c r="I718" s="69">
        <v>10.0</v>
      </c>
      <c r="J718" s="69">
        <v>1.0</v>
      </c>
      <c r="K718" s="29">
        <f t="shared" si="13"/>
        <v>10.5</v>
      </c>
      <c r="L718" s="71">
        <f t="shared" si="14"/>
        <v>0.2188</v>
      </c>
      <c r="M718" s="71">
        <f t="shared" si="15"/>
        <v>0.2735</v>
      </c>
      <c r="N718" s="72">
        <f t="shared" si="16"/>
        <v>1.72</v>
      </c>
      <c r="O718" s="8">
        <f t="shared" si="17"/>
        <v>9852.16</v>
      </c>
      <c r="P718" s="73"/>
      <c r="Q718" s="18"/>
      <c r="R718" s="18"/>
      <c r="S718" s="18"/>
      <c r="T718" s="18"/>
      <c r="U718" s="18"/>
      <c r="V718" s="18"/>
      <c r="W718" s="18"/>
      <c r="X718" s="18"/>
      <c r="Y718" s="18"/>
      <c r="Z718" s="68">
        <v>281.0</v>
      </c>
      <c r="AA718" s="69">
        <v>1.0</v>
      </c>
      <c r="AB718" s="18" t="s">
        <v>1154</v>
      </c>
      <c r="AC718" s="68">
        <v>281.0</v>
      </c>
      <c r="AD718" s="69">
        <v>1.0</v>
      </c>
      <c r="AE718" s="69">
        <v>289.0</v>
      </c>
      <c r="AF718" s="70" t="s">
        <v>2121</v>
      </c>
      <c r="AG718" s="69">
        <v>48.0</v>
      </c>
      <c r="AH718" s="69">
        <v>10.0</v>
      </c>
      <c r="AI718" s="69">
        <v>1.0</v>
      </c>
      <c r="AJ718" s="29">
        <f t="shared" si="20"/>
        <v>10.5</v>
      </c>
      <c r="AK718" s="76">
        <f t="shared" si="21"/>
        <v>0.21875</v>
      </c>
      <c r="AL718" s="29">
        <f t="shared" si="22"/>
        <v>10.5</v>
      </c>
      <c r="AM718" s="71">
        <f t="shared" si="23"/>
        <v>0.2188</v>
      </c>
      <c r="AN718" s="71">
        <f t="shared" si="24"/>
        <v>0.2735</v>
      </c>
      <c r="AO718" s="72">
        <f t="shared" si="25"/>
        <v>1.72</v>
      </c>
      <c r="AP718" s="73">
        <f t="shared" si="26"/>
        <v>9852.16</v>
      </c>
      <c r="AQ718" s="3">
        <f t="shared" si="27"/>
        <v>205.2533333</v>
      </c>
      <c r="AR718" s="18"/>
      <c r="AS718" s="18"/>
    </row>
    <row r="719" ht="14.25" customHeight="1">
      <c r="A719" s="68">
        <v>281.0</v>
      </c>
      <c r="B719" s="69">
        <v>1.0</v>
      </c>
      <c r="C719" s="18" t="s">
        <v>1154</v>
      </c>
      <c r="D719" s="68">
        <v>281.0</v>
      </c>
      <c r="E719" s="69">
        <v>1.0</v>
      </c>
      <c r="F719" s="69">
        <v>401.0</v>
      </c>
      <c r="G719" s="70" t="s">
        <v>2122</v>
      </c>
      <c r="H719" s="69">
        <v>222.0</v>
      </c>
      <c r="I719" s="69">
        <v>105.0</v>
      </c>
      <c r="J719" s="69">
        <v>24.0</v>
      </c>
      <c r="K719" s="29">
        <f t="shared" si="13"/>
        <v>117</v>
      </c>
      <c r="L719" s="71">
        <f t="shared" si="14"/>
        <v>0.527</v>
      </c>
      <c r="M719" s="71">
        <f t="shared" si="15"/>
        <v>0.6588</v>
      </c>
      <c r="N719" s="72">
        <f t="shared" si="16"/>
        <v>46.25</v>
      </c>
      <c r="O719" s="8">
        <f t="shared" si="17"/>
        <v>264920</v>
      </c>
      <c r="P719" s="73"/>
      <c r="Q719" s="18"/>
      <c r="R719" s="18"/>
      <c r="S719" s="18"/>
      <c r="T719" s="18"/>
      <c r="U719" s="18"/>
      <c r="V719" s="18"/>
      <c r="W719" s="18"/>
      <c r="X719" s="18"/>
      <c r="Y719" s="18"/>
      <c r="Z719" s="68">
        <v>281.0</v>
      </c>
      <c r="AA719" s="69">
        <v>1.0</v>
      </c>
      <c r="AB719" s="18" t="s">
        <v>1154</v>
      </c>
      <c r="AC719" s="68">
        <v>281.0</v>
      </c>
      <c r="AD719" s="69">
        <v>1.0</v>
      </c>
      <c r="AE719" s="69">
        <v>401.0</v>
      </c>
      <c r="AF719" s="70" t="s">
        <v>2122</v>
      </c>
      <c r="AG719" s="69">
        <v>222.0</v>
      </c>
      <c r="AH719" s="69">
        <v>105.0</v>
      </c>
      <c r="AI719" s="69">
        <v>24.0</v>
      </c>
      <c r="AJ719" s="29">
        <f t="shared" si="20"/>
        <v>117</v>
      </c>
      <c r="AK719" s="76">
        <f t="shared" si="21"/>
        <v>0.527027027</v>
      </c>
      <c r="AL719" s="29">
        <f t="shared" si="22"/>
        <v>117</v>
      </c>
      <c r="AM719" s="71">
        <f t="shared" si="23"/>
        <v>0.527</v>
      </c>
      <c r="AN719" s="71">
        <f t="shared" si="24"/>
        <v>0.6588</v>
      </c>
      <c r="AO719" s="72">
        <f t="shared" si="25"/>
        <v>46.25</v>
      </c>
      <c r="AP719" s="73">
        <f t="shared" si="26"/>
        <v>264920</v>
      </c>
      <c r="AQ719" s="3">
        <f t="shared" si="27"/>
        <v>1193.333333</v>
      </c>
      <c r="AR719" s="18"/>
      <c r="AS719" s="18"/>
    </row>
    <row r="720" ht="14.25" customHeight="1">
      <c r="A720" s="68">
        <v>282.0</v>
      </c>
      <c r="B720" s="69">
        <v>1.0</v>
      </c>
      <c r="C720" s="18" t="s">
        <v>146</v>
      </c>
      <c r="D720" s="68">
        <v>282.0</v>
      </c>
      <c r="E720" s="69">
        <v>1.0</v>
      </c>
      <c r="F720" s="69">
        <v>20.0</v>
      </c>
      <c r="G720" s="70" t="s">
        <v>2123</v>
      </c>
      <c r="H720" s="69">
        <v>673.0</v>
      </c>
      <c r="I720" s="69">
        <v>101.0</v>
      </c>
      <c r="J720" s="69">
        <v>58.0</v>
      </c>
      <c r="K720" s="29">
        <f t="shared" si="13"/>
        <v>130</v>
      </c>
      <c r="L720" s="71">
        <f t="shared" si="14"/>
        <v>0.1932</v>
      </c>
      <c r="M720" s="71">
        <f t="shared" si="15"/>
        <v>0.2415</v>
      </c>
      <c r="N720" s="72">
        <f t="shared" si="16"/>
        <v>18.84</v>
      </c>
      <c r="O720" s="8">
        <f t="shared" si="17"/>
        <v>107915.52</v>
      </c>
      <c r="P720" s="73"/>
      <c r="Q720" s="18"/>
      <c r="R720" s="18"/>
      <c r="S720" s="18"/>
      <c r="T720" s="18"/>
      <c r="U720" s="18"/>
      <c r="V720" s="18"/>
      <c r="W720" s="18"/>
      <c r="X720" s="18"/>
      <c r="Y720" s="18"/>
      <c r="Z720" s="68">
        <v>282.0</v>
      </c>
      <c r="AA720" s="69">
        <v>1.0</v>
      </c>
      <c r="AB720" s="18" t="s">
        <v>146</v>
      </c>
      <c r="AC720" s="68">
        <v>282.0</v>
      </c>
      <c r="AD720" s="69">
        <v>1.0</v>
      </c>
      <c r="AE720" s="69">
        <v>20.0</v>
      </c>
      <c r="AF720" s="70" t="s">
        <v>2123</v>
      </c>
      <c r="AG720" s="69">
        <v>673.0</v>
      </c>
      <c r="AH720" s="69">
        <v>101.0</v>
      </c>
      <c r="AI720" s="69">
        <v>58.0</v>
      </c>
      <c r="AJ720" s="29">
        <f t="shared" si="20"/>
        <v>130</v>
      </c>
      <c r="AK720" s="76">
        <f t="shared" si="21"/>
        <v>0.1931649331</v>
      </c>
      <c r="AL720" s="29">
        <f t="shared" si="22"/>
        <v>130</v>
      </c>
      <c r="AM720" s="71">
        <f t="shared" si="23"/>
        <v>0.1932</v>
      </c>
      <c r="AN720" s="71">
        <f t="shared" si="24"/>
        <v>0.2415</v>
      </c>
      <c r="AO720" s="72">
        <f t="shared" si="25"/>
        <v>18.84</v>
      </c>
      <c r="AP720" s="73">
        <f t="shared" si="26"/>
        <v>107915.52</v>
      </c>
      <c r="AQ720" s="3">
        <f t="shared" si="27"/>
        <v>160.3499554</v>
      </c>
      <c r="AR720" s="18"/>
      <c r="AS720" s="18"/>
    </row>
    <row r="721" ht="14.25" customHeight="1">
      <c r="A721" s="68">
        <v>282.0</v>
      </c>
      <c r="B721" s="69">
        <v>1.0</v>
      </c>
      <c r="C721" s="18" t="s">
        <v>146</v>
      </c>
      <c r="D721" s="68">
        <v>282.0</v>
      </c>
      <c r="E721" s="69">
        <v>1.0</v>
      </c>
      <c r="F721" s="69">
        <v>40.0</v>
      </c>
      <c r="G721" s="70" t="s">
        <v>2124</v>
      </c>
      <c r="H721" s="69">
        <v>656.0</v>
      </c>
      <c r="I721" s="69">
        <v>89.0</v>
      </c>
      <c r="J721" s="69">
        <v>26.0</v>
      </c>
      <c r="K721" s="29">
        <f t="shared" si="13"/>
        <v>102</v>
      </c>
      <c r="L721" s="71">
        <f t="shared" si="14"/>
        <v>0.1555</v>
      </c>
      <c r="M721" s="71">
        <f t="shared" si="15"/>
        <v>0.1944</v>
      </c>
      <c r="N721" s="72">
        <f t="shared" si="16"/>
        <v>11.9</v>
      </c>
      <c r="O721" s="8">
        <f t="shared" si="17"/>
        <v>68163.2</v>
      </c>
      <c r="P721" s="73"/>
      <c r="Q721" s="18"/>
      <c r="R721" s="18"/>
      <c r="S721" s="18"/>
      <c r="T721" s="18"/>
      <c r="U721" s="18"/>
      <c r="V721" s="18"/>
      <c r="W721" s="18"/>
      <c r="X721" s="18"/>
      <c r="Y721" s="18"/>
      <c r="Z721" s="68">
        <v>282.0</v>
      </c>
      <c r="AA721" s="69">
        <v>1.0</v>
      </c>
      <c r="AB721" s="18" t="s">
        <v>146</v>
      </c>
      <c r="AC721" s="68">
        <v>282.0</v>
      </c>
      <c r="AD721" s="69">
        <v>1.0</v>
      </c>
      <c r="AE721" s="69">
        <v>40.0</v>
      </c>
      <c r="AF721" s="70" t="s">
        <v>2124</v>
      </c>
      <c r="AG721" s="69">
        <v>656.0</v>
      </c>
      <c r="AH721" s="69">
        <v>89.0</v>
      </c>
      <c r="AI721" s="69">
        <v>26.0</v>
      </c>
      <c r="AJ721" s="29">
        <f t="shared" si="20"/>
        <v>102</v>
      </c>
      <c r="AK721" s="76">
        <f t="shared" si="21"/>
        <v>0.1554878049</v>
      </c>
      <c r="AL721" s="29">
        <f t="shared" si="22"/>
        <v>102</v>
      </c>
      <c r="AM721" s="71">
        <f t="shared" si="23"/>
        <v>0.1555</v>
      </c>
      <c r="AN721" s="71">
        <f t="shared" si="24"/>
        <v>0.1944</v>
      </c>
      <c r="AO721" s="72">
        <f t="shared" si="25"/>
        <v>11.9</v>
      </c>
      <c r="AP721" s="73">
        <f t="shared" si="26"/>
        <v>68163.2</v>
      </c>
      <c r="AQ721" s="3">
        <f t="shared" si="27"/>
        <v>103.9073171</v>
      </c>
      <c r="AR721" s="18"/>
      <c r="AS721" s="18"/>
    </row>
    <row r="722" ht="14.25" customHeight="1">
      <c r="A722" s="68">
        <v>282.0</v>
      </c>
      <c r="B722" s="69">
        <v>1.0</v>
      </c>
      <c r="C722" s="18" t="s">
        <v>146</v>
      </c>
      <c r="D722" s="68">
        <v>282.0</v>
      </c>
      <c r="E722" s="69">
        <v>1.0</v>
      </c>
      <c r="F722" s="69">
        <v>50.0</v>
      </c>
      <c r="G722" s="70" t="s">
        <v>2125</v>
      </c>
      <c r="H722" s="69">
        <v>422.0</v>
      </c>
      <c r="I722" s="69">
        <v>74.0</v>
      </c>
      <c r="J722" s="69">
        <v>27.0</v>
      </c>
      <c r="K722" s="29">
        <f t="shared" si="13"/>
        <v>87.5</v>
      </c>
      <c r="L722" s="71">
        <f t="shared" si="14"/>
        <v>0.2073</v>
      </c>
      <c r="M722" s="71">
        <f t="shared" si="15"/>
        <v>0.2591</v>
      </c>
      <c r="N722" s="72">
        <f t="shared" si="16"/>
        <v>13.6</v>
      </c>
      <c r="O722" s="8">
        <f t="shared" si="17"/>
        <v>77900.8</v>
      </c>
      <c r="P722" s="73"/>
      <c r="Q722" s="18"/>
      <c r="R722" s="18"/>
      <c r="S722" s="18"/>
      <c r="T722" s="18"/>
      <c r="U722" s="18"/>
      <c r="V722" s="18"/>
      <c r="W722" s="18"/>
      <c r="X722" s="18"/>
      <c r="Y722" s="18"/>
      <c r="Z722" s="68">
        <v>282.0</v>
      </c>
      <c r="AA722" s="69">
        <v>1.0</v>
      </c>
      <c r="AB722" s="18" t="s">
        <v>146</v>
      </c>
      <c r="AC722" s="68">
        <v>282.0</v>
      </c>
      <c r="AD722" s="69">
        <v>1.0</v>
      </c>
      <c r="AE722" s="69">
        <v>50.0</v>
      </c>
      <c r="AF722" s="70" t="s">
        <v>2125</v>
      </c>
      <c r="AG722" s="69">
        <v>422.0</v>
      </c>
      <c r="AH722" s="69">
        <v>74.0</v>
      </c>
      <c r="AI722" s="69">
        <v>27.0</v>
      </c>
      <c r="AJ722" s="29">
        <f t="shared" si="20"/>
        <v>87.5</v>
      </c>
      <c r="AK722" s="76">
        <f t="shared" si="21"/>
        <v>0.2073459716</v>
      </c>
      <c r="AL722" s="29">
        <f t="shared" si="22"/>
        <v>87.5</v>
      </c>
      <c r="AM722" s="71">
        <f t="shared" si="23"/>
        <v>0.2073</v>
      </c>
      <c r="AN722" s="71">
        <f t="shared" si="24"/>
        <v>0.2591</v>
      </c>
      <c r="AO722" s="72">
        <f t="shared" si="25"/>
        <v>13.6</v>
      </c>
      <c r="AP722" s="73">
        <f t="shared" si="26"/>
        <v>77900.8</v>
      </c>
      <c r="AQ722" s="3">
        <f t="shared" si="27"/>
        <v>184.5990521</v>
      </c>
      <c r="AR722" s="18"/>
      <c r="AS722" s="18"/>
    </row>
    <row r="723" ht="14.25" customHeight="1">
      <c r="A723" s="68">
        <v>283.0</v>
      </c>
      <c r="B723" s="69">
        <v>1.0</v>
      </c>
      <c r="C723" s="18" t="s">
        <v>1157</v>
      </c>
      <c r="D723" s="68">
        <v>283.0</v>
      </c>
      <c r="E723" s="69">
        <v>1.0</v>
      </c>
      <c r="F723" s="69">
        <v>40.0</v>
      </c>
      <c r="G723" s="70" t="s">
        <v>2126</v>
      </c>
      <c r="H723" s="69">
        <v>1467.0</v>
      </c>
      <c r="I723" s="69">
        <v>339.0</v>
      </c>
      <c r="J723" s="69">
        <v>34.0</v>
      </c>
      <c r="K723" s="29">
        <f t="shared" si="13"/>
        <v>356</v>
      </c>
      <c r="L723" s="71">
        <f t="shared" si="14"/>
        <v>0.2427</v>
      </c>
      <c r="M723" s="71">
        <f t="shared" si="15"/>
        <v>0.3034</v>
      </c>
      <c r="N723" s="72">
        <f t="shared" si="16"/>
        <v>64.81</v>
      </c>
      <c r="O723" s="8">
        <f t="shared" si="17"/>
        <v>371231.68</v>
      </c>
      <c r="P723" s="73"/>
      <c r="Q723" s="18"/>
      <c r="R723" s="18"/>
      <c r="S723" s="18"/>
      <c r="T723" s="18"/>
      <c r="U723" s="18"/>
      <c r="V723" s="18"/>
      <c r="W723" s="18"/>
      <c r="X723" s="18"/>
      <c r="Y723" s="18"/>
      <c r="Z723" s="68">
        <v>283.0</v>
      </c>
      <c r="AA723" s="69">
        <v>1.0</v>
      </c>
      <c r="AB723" s="18" t="s">
        <v>1157</v>
      </c>
      <c r="AC723" s="68">
        <v>283.0</v>
      </c>
      <c r="AD723" s="69">
        <v>1.0</v>
      </c>
      <c r="AE723" s="69">
        <v>40.0</v>
      </c>
      <c r="AF723" s="70" t="s">
        <v>2126</v>
      </c>
      <c r="AG723" s="69">
        <v>1467.0</v>
      </c>
      <c r="AH723" s="69">
        <v>339.0</v>
      </c>
      <c r="AI723" s="69">
        <v>34.0</v>
      </c>
      <c r="AJ723" s="29">
        <f t="shared" si="20"/>
        <v>356</v>
      </c>
      <c r="AK723" s="76">
        <f t="shared" si="21"/>
        <v>0.24267212</v>
      </c>
      <c r="AL723" s="29">
        <f t="shared" si="22"/>
        <v>356</v>
      </c>
      <c r="AM723" s="71">
        <f t="shared" si="23"/>
        <v>0.2427</v>
      </c>
      <c r="AN723" s="71">
        <f t="shared" si="24"/>
        <v>0.3034</v>
      </c>
      <c r="AO723" s="72">
        <f t="shared" si="25"/>
        <v>64.81</v>
      </c>
      <c r="AP723" s="73">
        <f t="shared" si="26"/>
        <v>371231.68</v>
      </c>
      <c r="AQ723" s="3">
        <f t="shared" si="27"/>
        <v>253.0549966</v>
      </c>
      <c r="AR723" s="18"/>
      <c r="AS723" s="18"/>
    </row>
    <row r="724" ht="14.25" customHeight="1">
      <c r="A724" s="68">
        <v>283.0</v>
      </c>
      <c r="B724" s="69">
        <v>1.0</v>
      </c>
      <c r="C724" s="18" t="s">
        <v>1157</v>
      </c>
      <c r="D724" s="68">
        <v>283.0</v>
      </c>
      <c r="E724" s="69">
        <v>1.0</v>
      </c>
      <c r="F724" s="69">
        <v>42.0</v>
      </c>
      <c r="G724" s="70" t="s">
        <v>2127</v>
      </c>
      <c r="H724" s="69">
        <v>1001.0</v>
      </c>
      <c r="I724" s="69">
        <v>246.0</v>
      </c>
      <c r="J724" s="69">
        <v>29.0</v>
      </c>
      <c r="K724" s="29">
        <f t="shared" si="13"/>
        <v>260.5</v>
      </c>
      <c r="L724" s="71">
        <f t="shared" si="14"/>
        <v>0.2602</v>
      </c>
      <c r="M724" s="71">
        <f t="shared" si="15"/>
        <v>0.3253</v>
      </c>
      <c r="N724" s="72">
        <f t="shared" si="16"/>
        <v>50.84</v>
      </c>
      <c r="O724" s="8">
        <f t="shared" si="17"/>
        <v>291211.52</v>
      </c>
      <c r="P724" s="73"/>
      <c r="Q724" s="18"/>
      <c r="R724" s="18"/>
      <c r="S724" s="18"/>
      <c r="T724" s="18"/>
      <c r="U724" s="18"/>
      <c r="V724" s="18"/>
      <c r="W724" s="18"/>
      <c r="X724" s="18"/>
      <c r="Y724" s="18"/>
      <c r="Z724" s="68">
        <v>283.0</v>
      </c>
      <c r="AA724" s="69">
        <v>1.0</v>
      </c>
      <c r="AB724" s="18" t="s">
        <v>1157</v>
      </c>
      <c r="AC724" s="68">
        <v>283.0</v>
      </c>
      <c r="AD724" s="69">
        <v>1.0</v>
      </c>
      <c r="AE724" s="69">
        <v>42.0</v>
      </c>
      <c r="AF724" s="70" t="s">
        <v>2127</v>
      </c>
      <c r="AG724" s="69">
        <v>1001.0</v>
      </c>
      <c r="AH724" s="69">
        <v>246.0</v>
      </c>
      <c r="AI724" s="69">
        <v>29.0</v>
      </c>
      <c r="AJ724" s="29">
        <f t="shared" si="20"/>
        <v>260.5</v>
      </c>
      <c r="AK724" s="76">
        <f t="shared" si="21"/>
        <v>0.2602397602</v>
      </c>
      <c r="AL724" s="29">
        <f t="shared" si="22"/>
        <v>260.5</v>
      </c>
      <c r="AM724" s="71">
        <f t="shared" si="23"/>
        <v>0.2602</v>
      </c>
      <c r="AN724" s="71">
        <f t="shared" si="24"/>
        <v>0.3253</v>
      </c>
      <c r="AO724" s="72">
        <f t="shared" si="25"/>
        <v>50.84</v>
      </c>
      <c r="AP724" s="73">
        <f t="shared" si="26"/>
        <v>291211.52</v>
      </c>
      <c r="AQ724" s="3">
        <f t="shared" si="27"/>
        <v>290.9205994</v>
      </c>
      <c r="AR724" s="18"/>
      <c r="AS724" s="18"/>
    </row>
    <row r="725" ht="14.25" customHeight="1">
      <c r="A725" s="68">
        <v>283.0</v>
      </c>
      <c r="B725" s="69">
        <v>1.0</v>
      </c>
      <c r="C725" s="18" t="s">
        <v>1157</v>
      </c>
      <c r="D725" s="68">
        <v>283.0</v>
      </c>
      <c r="E725" s="69">
        <v>1.0</v>
      </c>
      <c r="F725" s="69">
        <v>745.0</v>
      </c>
      <c r="G725" s="70" t="s">
        <v>2128</v>
      </c>
      <c r="H725" s="69">
        <v>538.0</v>
      </c>
      <c r="I725" s="69">
        <v>151.0</v>
      </c>
      <c r="J725" s="69">
        <v>14.0</v>
      </c>
      <c r="K725" s="29">
        <f t="shared" si="13"/>
        <v>158</v>
      </c>
      <c r="L725" s="71">
        <f t="shared" si="14"/>
        <v>0.2937</v>
      </c>
      <c r="M725" s="71">
        <f t="shared" si="15"/>
        <v>0.3671</v>
      </c>
      <c r="N725" s="72">
        <f t="shared" si="16"/>
        <v>34.8</v>
      </c>
      <c r="O725" s="8">
        <f t="shared" si="17"/>
        <v>199334.4</v>
      </c>
      <c r="P725" s="73"/>
      <c r="Q725" s="18"/>
      <c r="R725" s="18"/>
      <c r="S725" s="18"/>
      <c r="T725" s="18"/>
      <c r="U725" s="18"/>
      <c r="V725" s="18"/>
      <c r="W725" s="18"/>
      <c r="X725" s="18"/>
      <c r="Y725" s="18"/>
      <c r="Z725" s="68">
        <v>283.0</v>
      </c>
      <c r="AA725" s="69">
        <v>1.0</v>
      </c>
      <c r="AB725" s="18" t="s">
        <v>1157</v>
      </c>
      <c r="AC725" s="68">
        <v>283.0</v>
      </c>
      <c r="AD725" s="69">
        <v>1.0</v>
      </c>
      <c r="AE725" s="69">
        <v>745.0</v>
      </c>
      <c r="AF725" s="70" t="s">
        <v>2128</v>
      </c>
      <c r="AG725" s="69">
        <v>538.0</v>
      </c>
      <c r="AH725" s="69">
        <v>151.0</v>
      </c>
      <c r="AI725" s="69">
        <v>14.0</v>
      </c>
      <c r="AJ725" s="29">
        <f t="shared" si="20"/>
        <v>158</v>
      </c>
      <c r="AK725" s="76">
        <f t="shared" si="21"/>
        <v>0.2936802974</v>
      </c>
      <c r="AL725" s="29">
        <f t="shared" si="22"/>
        <v>158</v>
      </c>
      <c r="AM725" s="71">
        <f t="shared" si="23"/>
        <v>0.2937</v>
      </c>
      <c r="AN725" s="71">
        <f t="shared" si="24"/>
        <v>0.3671</v>
      </c>
      <c r="AO725" s="72">
        <f t="shared" si="25"/>
        <v>34.8</v>
      </c>
      <c r="AP725" s="73">
        <f t="shared" si="26"/>
        <v>199334.4</v>
      </c>
      <c r="AQ725" s="3">
        <f t="shared" si="27"/>
        <v>370.5100372</v>
      </c>
      <c r="AR725" s="18"/>
      <c r="AS725" s="18"/>
    </row>
    <row r="726" ht="14.25" customHeight="1">
      <c r="A726" s="68">
        <v>283.0</v>
      </c>
      <c r="B726" s="69">
        <v>1.0</v>
      </c>
      <c r="C726" s="18" t="s">
        <v>1157</v>
      </c>
      <c r="D726" s="68">
        <v>283.0</v>
      </c>
      <c r="E726" s="69">
        <v>1.0</v>
      </c>
      <c r="F726" s="69">
        <v>754.0</v>
      </c>
      <c r="G726" s="70" t="s">
        <v>2129</v>
      </c>
      <c r="H726" s="69">
        <v>493.0</v>
      </c>
      <c r="I726" s="69">
        <v>172.0</v>
      </c>
      <c r="J726" s="69">
        <v>9.0</v>
      </c>
      <c r="K726" s="29">
        <f t="shared" si="13"/>
        <v>176.5</v>
      </c>
      <c r="L726" s="71">
        <f t="shared" si="14"/>
        <v>0.358</v>
      </c>
      <c r="M726" s="71">
        <f t="shared" si="15"/>
        <v>0.4475</v>
      </c>
      <c r="N726" s="72">
        <f t="shared" si="16"/>
        <v>47.39</v>
      </c>
      <c r="O726" s="8">
        <f t="shared" si="17"/>
        <v>271449.92</v>
      </c>
      <c r="P726" s="73"/>
      <c r="Q726" s="18"/>
      <c r="R726" s="18"/>
      <c r="S726" s="18"/>
      <c r="T726" s="18"/>
      <c r="U726" s="18"/>
      <c r="V726" s="18"/>
      <c r="W726" s="18"/>
      <c r="X726" s="18"/>
      <c r="Y726" s="18"/>
      <c r="Z726" s="68">
        <v>283.0</v>
      </c>
      <c r="AA726" s="69">
        <v>1.0</v>
      </c>
      <c r="AB726" s="18" t="s">
        <v>1157</v>
      </c>
      <c r="AC726" s="68">
        <v>283.0</v>
      </c>
      <c r="AD726" s="69">
        <v>1.0</v>
      </c>
      <c r="AE726" s="69">
        <v>754.0</v>
      </c>
      <c r="AF726" s="70" t="s">
        <v>2129</v>
      </c>
      <c r="AG726" s="69">
        <v>493.0</v>
      </c>
      <c r="AH726" s="69">
        <v>172.0</v>
      </c>
      <c r="AI726" s="69">
        <v>9.0</v>
      </c>
      <c r="AJ726" s="29">
        <f t="shared" si="20"/>
        <v>176.5</v>
      </c>
      <c r="AK726" s="76">
        <f t="shared" si="21"/>
        <v>0.3580121704</v>
      </c>
      <c r="AL726" s="29">
        <f t="shared" si="22"/>
        <v>176.5</v>
      </c>
      <c r="AM726" s="71">
        <f t="shared" si="23"/>
        <v>0.358</v>
      </c>
      <c r="AN726" s="71">
        <f t="shared" si="24"/>
        <v>0.4475</v>
      </c>
      <c r="AO726" s="72">
        <f t="shared" si="25"/>
        <v>47.39</v>
      </c>
      <c r="AP726" s="73">
        <f t="shared" si="26"/>
        <v>271449.92</v>
      </c>
      <c r="AQ726" s="3">
        <f t="shared" si="27"/>
        <v>550.608357</v>
      </c>
      <c r="AR726" s="18"/>
      <c r="AS726" s="18"/>
    </row>
    <row r="727" ht="14.25" customHeight="1">
      <c r="A727" s="68">
        <v>283.0</v>
      </c>
      <c r="B727" s="69">
        <v>1.0</v>
      </c>
      <c r="C727" s="18" t="s">
        <v>1157</v>
      </c>
      <c r="D727" s="68">
        <v>283.0</v>
      </c>
      <c r="E727" s="69">
        <v>1.0</v>
      </c>
      <c r="F727" s="69">
        <v>755.0</v>
      </c>
      <c r="G727" s="70" t="s">
        <v>2130</v>
      </c>
      <c r="H727" s="69">
        <v>444.0</v>
      </c>
      <c r="I727" s="69">
        <v>101.0</v>
      </c>
      <c r="J727" s="69">
        <v>7.0</v>
      </c>
      <c r="K727" s="29">
        <f t="shared" si="13"/>
        <v>104.5</v>
      </c>
      <c r="L727" s="71">
        <f t="shared" si="14"/>
        <v>0.2354</v>
      </c>
      <c r="M727" s="71">
        <f t="shared" si="15"/>
        <v>0.2943</v>
      </c>
      <c r="N727" s="72">
        <f t="shared" si="16"/>
        <v>18.45</v>
      </c>
      <c r="O727" s="8">
        <f t="shared" si="17"/>
        <v>105681.6</v>
      </c>
      <c r="P727" s="73"/>
      <c r="Q727" s="18"/>
      <c r="R727" s="18"/>
      <c r="S727" s="18"/>
      <c r="T727" s="18"/>
      <c r="U727" s="18"/>
      <c r="V727" s="18"/>
      <c r="W727" s="18"/>
      <c r="X727" s="18"/>
      <c r="Y727" s="18"/>
      <c r="Z727" s="68">
        <v>283.0</v>
      </c>
      <c r="AA727" s="69">
        <v>1.0</v>
      </c>
      <c r="AB727" s="18" t="s">
        <v>1157</v>
      </c>
      <c r="AC727" s="68">
        <v>283.0</v>
      </c>
      <c r="AD727" s="69">
        <v>1.0</v>
      </c>
      <c r="AE727" s="69">
        <v>755.0</v>
      </c>
      <c r="AF727" s="70" t="s">
        <v>2130</v>
      </c>
      <c r="AG727" s="69">
        <v>444.0</v>
      </c>
      <c r="AH727" s="69">
        <v>101.0</v>
      </c>
      <c r="AI727" s="69">
        <v>7.0</v>
      </c>
      <c r="AJ727" s="29">
        <f t="shared" si="20"/>
        <v>104.5</v>
      </c>
      <c r="AK727" s="76">
        <f t="shared" si="21"/>
        <v>0.2353603604</v>
      </c>
      <c r="AL727" s="29">
        <f t="shared" si="22"/>
        <v>104.5</v>
      </c>
      <c r="AM727" s="71">
        <f t="shared" si="23"/>
        <v>0.2354</v>
      </c>
      <c r="AN727" s="71">
        <f t="shared" si="24"/>
        <v>0.2943</v>
      </c>
      <c r="AO727" s="72">
        <f t="shared" si="25"/>
        <v>18.45</v>
      </c>
      <c r="AP727" s="73">
        <f t="shared" si="26"/>
        <v>105681.6</v>
      </c>
      <c r="AQ727" s="3">
        <f t="shared" si="27"/>
        <v>238.0216216</v>
      </c>
      <c r="AR727" s="18"/>
      <c r="AS727" s="18"/>
    </row>
    <row r="728" ht="14.25" customHeight="1">
      <c r="A728" s="68">
        <v>283.0</v>
      </c>
      <c r="B728" s="69">
        <v>1.0</v>
      </c>
      <c r="C728" s="18" t="s">
        <v>1157</v>
      </c>
      <c r="D728" s="68">
        <v>283.0</v>
      </c>
      <c r="E728" s="69">
        <v>1.0</v>
      </c>
      <c r="F728" s="69">
        <v>756.0</v>
      </c>
      <c r="G728" s="70" t="s">
        <v>2131</v>
      </c>
      <c r="H728" s="69">
        <v>103.0</v>
      </c>
      <c r="I728" s="69">
        <v>23.0</v>
      </c>
      <c r="J728" s="69">
        <v>1.0</v>
      </c>
      <c r="K728" s="29">
        <f t="shared" si="13"/>
        <v>23.5</v>
      </c>
      <c r="L728" s="71">
        <f t="shared" si="14"/>
        <v>0.2282</v>
      </c>
      <c r="M728" s="71">
        <f t="shared" si="15"/>
        <v>0.2853</v>
      </c>
      <c r="N728" s="72">
        <f t="shared" si="16"/>
        <v>4.02</v>
      </c>
      <c r="O728" s="8">
        <f t="shared" si="17"/>
        <v>23026.56</v>
      </c>
      <c r="P728" s="73"/>
      <c r="Q728" s="18"/>
      <c r="R728" s="18"/>
      <c r="S728" s="18"/>
      <c r="T728" s="18"/>
      <c r="U728" s="18"/>
      <c r="V728" s="18"/>
      <c r="W728" s="18"/>
      <c r="X728" s="18"/>
      <c r="Y728" s="18"/>
      <c r="Z728" s="68">
        <v>283.0</v>
      </c>
      <c r="AA728" s="69">
        <v>1.0</v>
      </c>
      <c r="AB728" s="18" t="s">
        <v>1157</v>
      </c>
      <c r="AC728" s="68">
        <v>283.0</v>
      </c>
      <c r="AD728" s="69">
        <v>1.0</v>
      </c>
      <c r="AE728" s="69">
        <v>756.0</v>
      </c>
      <c r="AF728" s="70" t="s">
        <v>2131</v>
      </c>
      <c r="AG728" s="69">
        <v>103.0</v>
      </c>
      <c r="AH728" s="69">
        <v>23.0</v>
      </c>
      <c r="AI728" s="69">
        <v>1.0</v>
      </c>
      <c r="AJ728" s="29">
        <f t="shared" si="20"/>
        <v>23.5</v>
      </c>
      <c r="AK728" s="76">
        <f t="shared" si="21"/>
        <v>0.2281553398</v>
      </c>
      <c r="AL728" s="29">
        <f t="shared" si="22"/>
        <v>23.5</v>
      </c>
      <c r="AM728" s="71">
        <f t="shared" si="23"/>
        <v>0.2282</v>
      </c>
      <c r="AN728" s="71">
        <f t="shared" si="24"/>
        <v>0.2853</v>
      </c>
      <c r="AO728" s="72">
        <f t="shared" si="25"/>
        <v>4.02</v>
      </c>
      <c r="AP728" s="73">
        <f t="shared" si="26"/>
        <v>23026.56</v>
      </c>
      <c r="AQ728" s="3">
        <f t="shared" si="27"/>
        <v>223.558835</v>
      </c>
      <c r="AR728" s="18"/>
      <c r="AS728" s="18"/>
    </row>
    <row r="729" ht="14.25" customHeight="1">
      <c r="A729" s="68">
        <v>283.0</v>
      </c>
      <c r="B729" s="69">
        <v>1.0</v>
      </c>
      <c r="C729" s="18" t="s">
        <v>1157</v>
      </c>
      <c r="D729" s="68">
        <v>283.0</v>
      </c>
      <c r="E729" s="69">
        <v>1.0</v>
      </c>
      <c r="F729" s="69">
        <v>757.0</v>
      </c>
      <c r="G729" s="70" t="s">
        <v>2132</v>
      </c>
      <c r="H729" s="69">
        <v>12.0</v>
      </c>
      <c r="I729" s="69">
        <v>0.0</v>
      </c>
      <c r="J729" s="69">
        <v>0.0</v>
      </c>
      <c r="K729" s="29">
        <f t="shared" si="13"/>
        <v>0</v>
      </c>
      <c r="L729" s="71">
        <f t="shared" si="14"/>
        <v>0</v>
      </c>
      <c r="M729" s="71">
        <f t="shared" si="15"/>
        <v>0</v>
      </c>
      <c r="N729" s="72">
        <f t="shared" si="16"/>
        <v>0</v>
      </c>
      <c r="O729" s="8">
        <f t="shared" si="17"/>
        <v>0</v>
      </c>
      <c r="P729" s="73"/>
      <c r="Q729" s="18"/>
      <c r="R729" s="18"/>
      <c r="S729" s="18"/>
      <c r="T729" s="18"/>
      <c r="U729" s="18"/>
      <c r="V729" s="18"/>
      <c r="W729" s="18"/>
      <c r="X729" s="18"/>
      <c r="Y729" s="18"/>
      <c r="Z729" s="68">
        <v>283.0</v>
      </c>
      <c r="AA729" s="69">
        <v>1.0</v>
      </c>
      <c r="AB729" s="18" t="s">
        <v>1157</v>
      </c>
      <c r="AC729" s="68">
        <v>283.0</v>
      </c>
      <c r="AD729" s="69">
        <v>1.0</v>
      </c>
      <c r="AE729" s="69">
        <v>757.0</v>
      </c>
      <c r="AF729" s="70" t="s">
        <v>2132</v>
      </c>
      <c r="AG729" s="69">
        <v>12.0</v>
      </c>
      <c r="AH729" s="69">
        <v>0.0</v>
      </c>
      <c r="AI729" s="69">
        <v>0.0</v>
      </c>
      <c r="AJ729" s="29">
        <f t="shared" si="20"/>
        <v>0</v>
      </c>
      <c r="AK729" s="76">
        <f t="shared" si="21"/>
        <v>0</v>
      </c>
      <c r="AL729" s="29">
        <f t="shared" si="22"/>
        <v>0</v>
      </c>
      <c r="AM729" s="71">
        <f t="shared" si="23"/>
        <v>0</v>
      </c>
      <c r="AN729" s="71">
        <f t="shared" si="24"/>
        <v>0</v>
      </c>
      <c r="AO729" s="72">
        <f t="shared" si="25"/>
        <v>0</v>
      </c>
      <c r="AP729" s="73">
        <f t="shared" si="26"/>
        <v>0</v>
      </c>
      <c r="AQ729" s="3">
        <f t="shared" si="27"/>
        <v>0</v>
      </c>
      <c r="AR729" s="18"/>
      <c r="AS729" s="18"/>
    </row>
    <row r="730" ht="14.25" customHeight="1">
      <c r="A730" s="68">
        <v>283.0</v>
      </c>
      <c r="B730" s="69">
        <v>1.0</v>
      </c>
      <c r="C730" s="18" t="s">
        <v>1157</v>
      </c>
      <c r="D730" s="68">
        <v>283.0</v>
      </c>
      <c r="E730" s="69">
        <v>1.0</v>
      </c>
      <c r="F730" s="69">
        <v>758.0</v>
      </c>
      <c r="G730" s="70" t="s">
        <v>2133</v>
      </c>
      <c r="H730" s="69">
        <v>518.0</v>
      </c>
      <c r="I730" s="69">
        <v>41.0</v>
      </c>
      <c r="J730" s="69">
        <v>6.0</v>
      </c>
      <c r="K730" s="29">
        <f t="shared" si="13"/>
        <v>44</v>
      </c>
      <c r="L730" s="71">
        <f t="shared" si="14"/>
        <v>0.0849</v>
      </c>
      <c r="M730" s="71">
        <f t="shared" si="15"/>
        <v>0.1061</v>
      </c>
      <c r="N730" s="72">
        <f t="shared" si="16"/>
        <v>2.8</v>
      </c>
      <c r="O730" s="8">
        <f t="shared" si="17"/>
        <v>16038.4</v>
      </c>
      <c r="P730" s="73"/>
      <c r="Q730" s="18"/>
      <c r="R730" s="18"/>
      <c r="S730" s="18"/>
      <c r="T730" s="18"/>
      <c r="U730" s="18"/>
      <c r="V730" s="18"/>
      <c r="W730" s="18"/>
      <c r="X730" s="18"/>
      <c r="Y730" s="18"/>
      <c r="Z730" s="68">
        <v>283.0</v>
      </c>
      <c r="AA730" s="69">
        <v>1.0</v>
      </c>
      <c r="AB730" s="18" t="s">
        <v>1157</v>
      </c>
      <c r="AC730" s="68">
        <v>283.0</v>
      </c>
      <c r="AD730" s="69">
        <v>1.0</v>
      </c>
      <c r="AE730" s="69">
        <v>758.0</v>
      </c>
      <c r="AF730" s="70" t="s">
        <v>2133</v>
      </c>
      <c r="AG730" s="69">
        <v>518.0</v>
      </c>
      <c r="AH730" s="69">
        <v>41.0</v>
      </c>
      <c r="AI730" s="69">
        <v>6.0</v>
      </c>
      <c r="AJ730" s="29">
        <f t="shared" si="20"/>
        <v>44</v>
      </c>
      <c r="AK730" s="76">
        <f t="shared" si="21"/>
        <v>0.08494208494</v>
      </c>
      <c r="AL730" s="29">
        <f t="shared" si="22"/>
        <v>44</v>
      </c>
      <c r="AM730" s="71">
        <f t="shared" si="23"/>
        <v>0.0849</v>
      </c>
      <c r="AN730" s="71">
        <f t="shared" si="24"/>
        <v>0.1061</v>
      </c>
      <c r="AO730" s="72">
        <f t="shared" si="25"/>
        <v>2.8</v>
      </c>
      <c r="AP730" s="73">
        <f t="shared" si="26"/>
        <v>16038.4</v>
      </c>
      <c r="AQ730" s="3">
        <f t="shared" si="27"/>
        <v>30.96216216</v>
      </c>
      <c r="AR730" s="18"/>
      <c r="AS730" s="18"/>
    </row>
    <row r="731" ht="14.25" customHeight="1">
      <c r="A731" s="68">
        <v>283.0</v>
      </c>
      <c r="B731" s="69">
        <v>1.0</v>
      </c>
      <c r="C731" s="18" t="s">
        <v>1157</v>
      </c>
      <c r="D731" s="68">
        <v>283.0</v>
      </c>
      <c r="E731" s="69">
        <v>1.0</v>
      </c>
      <c r="F731" s="69">
        <v>759.0</v>
      </c>
      <c r="G731" s="70" t="s">
        <v>1398</v>
      </c>
      <c r="H731" s="69">
        <v>4.0</v>
      </c>
      <c r="I731" s="69">
        <v>0.0</v>
      </c>
      <c r="J731" s="69">
        <v>0.0</v>
      </c>
      <c r="K731" s="29">
        <f t="shared" si="13"/>
        <v>0</v>
      </c>
      <c r="L731" s="71">
        <f t="shared" si="14"/>
        <v>0</v>
      </c>
      <c r="M731" s="71">
        <f t="shared" si="15"/>
        <v>0</v>
      </c>
      <c r="N731" s="72">
        <f t="shared" si="16"/>
        <v>0</v>
      </c>
      <c r="O731" s="8">
        <f t="shared" si="17"/>
        <v>0</v>
      </c>
      <c r="P731" s="73"/>
      <c r="Q731" s="18"/>
      <c r="R731" s="18"/>
      <c r="S731" s="18"/>
      <c r="T731" s="18"/>
      <c r="U731" s="18"/>
      <c r="V731" s="18"/>
      <c r="W731" s="18"/>
      <c r="X731" s="18"/>
      <c r="Y731" s="18"/>
      <c r="Z731" s="68">
        <v>283.0</v>
      </c>
      <c r="AA731" s="69">
        <v>1.0</v>
      </c>
      <c r="AB731" s="18" t="s">
        <v>1157</v>
      </c>
      <c r="AC731" s="68">
        <v>283.0</v>
      </c>
      <c r="AD731" s="69">
        <v>1.0</v>
      </c>
      <c r="AE731" s="69">
        <v>759.0</v>
      </c>
      <c r="AF731" s="70" t="s">
        <v>1398</v>
      </c>
      <c r="AG731" s="69">
        <v>4.0</v>
      </c>
      <c r="AH731" s="69">
        <v>0.0</v>
      </c>
      <c r="AI731" s="69">
        <v>0.0</v>
      </c>
      <c r="AJ731" s="29">
        <f t="shared" si="20"/>
        <v>0</v>
      </c>
      <c r="AK731" s="76">
        <f t="shared" si="21"/>
        <v>0</v>
      </c>
      <c r="AL731" s="29">
        <f t="shared" si="22"/>
        <v>0</v>
      </c>
      <c r="AM731" s="71">
        <f t="shared" si="23"/>
        <v>0</v>
      </c>
      <c r="AN731" s="71">
        <f t="shared" si="24"/>
        <v>0</v>
      </c>
      <c r="AO731" s="72">
        <f t="shared" si="25"/>
        <v>0</v>
      </c>
      <c r="AP731" s="73">
        <f t="shared" si="26"/>
        <v>0</v>
      </c>
      <c r="AQ731" s="3">
        <f t="shared" si="27"/>
        <v>0</v>
      </c>
      <c r="AR731" s="18"/>
      <c r="AS731" s="18"/>
    </row>
    <row r="732" ht="14.25" customHeight="1">
      <c r="A732" s="68">
        <v>284.0</v>
      </c>
      <c r="B732" s="69">
        <v>1.0</v>
      </c>
      <c r="C732" s="18" t="s">
        <v>1159</v>
      </c>
      <c r="D732" s="68">
        <v>284.0</v>
      </c>
      <c r="E732" s="69">
        <v>1.0</v>
      </c>
      <c r="F732" s="69">
        <v>47.0</v>
      </c>
      <c r="G732" s="70" t="s">
        <v>2134</v>
      </c>
      <c r="H732" s="69">
        <v>32.0</v>
      </c>
      <c r="I732" s="69">
        <v>6.0</v>
      </c>
      <c r="J732" s="69">
        <v>1.0</v>
      </c>
      <c r="K732" s="29">
        <f t="shared" si="13"/>
        <v>6.5</v>
      </c>
      <c r="L732" s="71">
        <f t="shared" si="14"/>
        <v>0.2031</v>
      </c>
      <c r="M732" s="71">
        <f t="shared" si="15"/>
        <v>0.2539</v>
      </c>
      <c r="N732" s="72">
        <f t="shared" si="16"/>
        <v>0.99</v>
      </c>
      <c r="O732" s="8">
        <f t="shared" si="17"/>
        <v>5670.72</v>
      </c>
      <c r="P732" s="73"/>
      <c r="Q732" s="18"/>
      <c r="R732" s="18"/>
      <c r="S732" s="18"/>
      <c r="T732" s="18"/>
      <c r="U732" s="18"/>
      <c r="V732" s="18"/>
      <c r="W732" s="18"/>
      <c r="X732" s="18"/>
      <c r="Y732" s="18"/>
      <c r="Z732" s="68">
        <v>284.0</v>
      </c>
      <c r="AA732" s="69">
        <v>1.0</v>
      </c>
      <c r="AB732" s="18" t="s">
        <v>1159</v>
      </c>
      <c r="AC732" s="68">
        <v>284.0</v>
      </c>
      <c r="AD732" s="69">
        <v>1.0</v>
      </c>
      <c r="AE732" s="69">
        <v>47.0</v>
      </c>
      <c r="AF732" s="70" t="s">
        <v>2134</v>
      </c>
      <c r="AG732" s="69">
        <v>32.0</v>
      </c>
      <c r="AH732" s="69">
        <v>6.0</v>
      </c>
      <c r="AI732" s="69">
        <v>1.0</v>
      </c>
      <c r="AJ732" s="29">
        <f t="shared" si="20"/>
        <v>6.5</v>
      </c>
      <c r="AK732" s="76">
        <f t="shared" si="21"/>
        <v>0.203125</v>
      </c>
      <c r="AL732" s="29">
        <f t="shared" si="22"/>
        <v>6.5</v>
      </c>
      <c r="AM732" s="71">
        <f t="shared" si="23"/>
        <v>0.2031</v>
      </c>
      <c r="AN732" s="71">
        <f t="shared" si="24"/>
        <v>0.2539</v>
      </c>
      <c r="AO732" s="72">
        <f t="shared" si="25"/>
        <v>0.99</v>
      </c>
      <c r="AP732" s="73">
        <f t="shared" si="26"/>
        <v>5670.72</v>
      </c>
      <c r="AQ732" s="3">
        <f t="shared" si="27"/>
        <v>177.21</v>
      </c>
      <c r="AR732" s="18"/>
      <c r="AS732" s="18"/>
    </row>
    <row r="733" ht="14.25" customHeight="1">
      <c r="A733" s="68">
        <v>284.0</v>
      </c>
      <c r="B733" s="69">
        <v>1.0</v>
      </c>
      <c r="C733" s="18" t="s">
        <v>1159</v>
      </c>
      <c r="D733" s="68">
        <v>284.0</v>
      </c>
      <c r="E733" s="69">
        <v>1.0</v>
      </c>
      <c r="F733" s="69">
        <v>49.0</v>
      </c>
      <c r="G733" s="70" t="s">
        <v>2135</v>
      </c>
      <c r="H733" s="69">
        <v>176.0</v>
      </c>
      <c r="I733" s="69">
        <v>58.0</v>
      </c>
      <c r="J733" s="69">
        <v>9.0</v>
      </c>
      <c r="K733" s="29">
        <f t="shared" si="13"/>
        <v>62.5</v>
      </c>
      <c r="L733" s="71">
        <f t="shared" si="14"/>
        <v>0.3551</v>
      </c>
      <c r="M733" s="71">
        <f t="shared" si="15"/>
        <v>0.4439</v>
      </c>
      <c r="N733" s="72">
        <f t="shared" si="16"/>
        <v>16.65</v>
      </c>
      <c r="O733" s="8">
        <f t="shared" si="17"/>
        <v>95371.2</v>
      </c>
      <c r="P733" s="73"/>
      <c r="Q733" s="18"/>
      <c r="R733" s="18"/>
      <c r="S733" s="18"/>
      <c r="T733" s="18"/>
      <c r="U733" s="18"/>
      <c r="V733" s="18"/>
      <c r="W733" s="18"/>
      <c r="X733" s="18"/>
      <c r="Y733" s="18"/>
      <c r="Z733" s="68">
        <v>284.0</v>
      </c>
      <c r="AA733" s="69">
        <v>1.0</v>
      </c>
      <c r="AB733" s="18" t="s">
        <v>1159</v>
      </c>
      <c r="AC733" s="68">
        <v>284.0</v>
      </c>
      <c r="AD733" s="69">
        <v>1.0</v>
      </c>
      <c r="AE733" s="69">
        <v>49.0</v>
      </c>
      <c r="AF733" s="70" t="s">
        <v>2135</v>
      </c>
      <c r="AG733" s="69">
        <v>176.0</v>
      </c>
      <c r="AH733" s="69">
        <v>58.0</v>
      </c>
      <c r="AI733" s="69">
        <v>9.0</v>
      </c>
      <c r="AJ733" s="29">
        <f t="shared" si="20"/>
        <v>62.5</v>
      </c>
      <c r="AK733" s="76">
        <f t="shared" si="21"/>
        <v>0.3551136364</v>
      </c>
      <c r="AL733" s="29">
        <f t="shared" si="22"/>
        <v>62.5</v>
      </c>
      <c r="AM733" s="71">
        <f t="shared" si="23"/>
        <v>0.3551</v>
      </c>
      <c r="AN733" s="71">
        <f t="shared" si="24"/>
        <v>0.4439</v>
      </c>
      <c r="AO733" s="72">
        <f t="shared" si="25"/>
        <v>16.65</v>
      </c>
      <c r="AP733" s="73">
        <f t="shared" si="26"/>
        <v>95371.2</v>
      </c>
      <c r="AQ733" s="3">
        <f t="shared" si="27"/>
        <v>541.8818182</v>
      </c>
      <c r="AR733" s="18"/>
      <c r="AS733" s="18"/>
    </row>
    <row r="734" ht="14.25" customHeight="1">
      <c r="A734" s="68">
        <v>284.0</v>
      </c>
      <c r="B734" s="69">
        <v>1.0</v>
      </c>
      <c r="C734" s="18" t="s">
        <v>1159</v>
      </c>
      <c r="D734" s="68">
        <v>284.0</v>
      </c>
      <c r="E734" s="69">
        <v>1.0</v>
      </c>
      <c r="F734" s="69">
        <v>50.0</v>
      </c>
      <c r="G734" s="70" t="s">
        <v>2136</v>
      </c>
      <c r="H734" s="69">
        <v>3502.0</v>
      </c>
      <c r="I734" s="69">
        <v>203.0</v>
      </c>
      <c r="J734" s="69">
        <v>62.0</v>
      </c>
      <c r="K734" s="29">
        <f t="shared" si="13"/>
        <v>234</v>
      </c>
      <c r="L734" s="71">
        <f t="shared" si="14"/>
        <v>0.0668</v>
      </c>
      <c r="M734" s="71">
        <f t="shared" si="15"/>
        <v>0.0835</v>
      </c>
      <c r="N734" s="72">
        <f t="shared" si="16"/>
        <v>11.72</v>
      </c>
      <c r="O734" s="8">
        <f t="shared" si="17"/>
        <v>67132.16</v>
      </c>
      <c r="P734" s="73"/>
      <c r="Q734" s="18"/>
      <c r="R734" s="18"/>
      <c r="S734" s="18"/>
      <c r="T734" s="18"/>
      <c r="U734" s="18"/>
      <c r="V734" s="18"/>
      <c r="W734" s="18"/>
      <c r="X734" s="18"/>
      <c r="Y734" s="18"/>
      <c r="Z734" s="68">
        <v>284.0</v>
      </c>
      <c r="AA734" s="69">
        <v>1.0</v>
      </c>
      <c r="AB734" s="18" t="s">
        <v>1159</v>
      </c>
      <c r="AC734" s="68">
        <v>284.0</v>
      </c>
      <c r="AD734" s="69">
        <v>1.0</v>
      </c>
      <c r="AE734" s="69">
        <v>50.0</v>
      </c>
      <c r="AF734" s="70" t="s">
        <v>2136</v>
      </c>
      <c r="AG734" s="69">
        <v>3502.0</v>
      </c>
      <c r="AH734" s="69">
        <v>203.0</v>
      </c>
      <c r="AI734" s="69">
        <v>62.0</v>
      </c>
      <c r="AJ734" s="29">
        <f t="shared" si="20"/>
        <v>234</v>
      </c>
      <c r="AK734" s="76">
        <f t="shared" si="21"/>
        <v>0.06681896059</v>
      </c>
      <c r="AL734" s="29">
        <f t="shared" si="22"/>
        <v>234</v>
      </c>
      <c r="AM734" s="71">
        <f t="shared" si="23"/>
        <v>0.0668</v>
      </c>
      <c r="AN734" s="71">
        <f t="shared" si="24"/>
        <v>0.0835</v>
      </c>
      <c r="AO734" s="72">
        <f t="shared" si="25"/>
        <v>11.72</v>
      </c>
      <c r="AP734" s="73">
        <f t="shared" si="26"/>
        <v>67132.16</v>
      </c>
      <c r="AQ734" s="3">
        <f t="shared" si="27"/>
        <v>19.16966305</v>
      </c>
      <c r="AR734" s="18"/>
      <c r="AS734" s="18"/>
    </row>
    <row r="735" ht="14.25" customHeight="1">
      <c r="A735" s="68">
        <v>284.0</v>
      </c>
      <c r="B735" s="69">
        <v>1.0</v>
      </c>
      <c r="C735" s="18" t="s">
        <v>1159</v>
      </c>
      <c r="D735" s="68">
        <v>284.0</v>
      </c>
      <c r="E735" s="69">
        <v>1.0</v>
      </c>
      <c r="F735" s="69">
        <v>51.0</v>
      </c>
      <c r="G735" s="70" t="s">
        <v>2137</v>
      </c>
      <c r="H735" s="69">
        <v>720.0</v>
      </c>
      <c r="I735" s="69">
        <v>43.0</v>
      </c>
      <c r="J735" s="69">
        <v>17.0</v>
      </c>
      <c r="K735" s="29">
        <f t="shared" si="13"/>
        <v>51.5</v>
      </c>
      <c r="L735" s="71">
        <f t="shared" si="14"/>
        <v>0.0715</v>
      </c>
      <c r="M735" s="71">
        <f t="shared" si="15"/>
        <v>0.0894</v>
      </c>
      <c r="N735" s="72">
        <f t="shared" si="16"/>
        <v>2.76</v>
      </c>
      <c r="O735" s="8">
        <f t="shared" si="17"/>
        <v>15809.28</v>
      </c>
      <c r="P735" s="73"/>
      <c r="Q735" s="18"/>
      <c r="R735" s="18"/>
      <c r="S735" s="18"/>
      <c r="T735" s="18"/>
      <c r="U735" s="18"/>
      <c r="V735" s="18"/>
      <c r="W735" s="18"/>
      <c r="X735" s="18"/>
      <c r="Y735" s="18"/>
      <c r="Z735" s="68">
        <v>284.0</v>
      </c>
      <c r="AA735" s="69">
        <v>1.0</v>
      </c>
      <c r="AB735" s="18" t="s">
        <v>1159</v>
      </c>
      <c r="AC735" s="68">
        <v>284.0</v>
      </c>
      <c r="AD735" s="69">
        <v>1.0</v>
      </c>
      <c r="AE735" s="69">
        <v>51.0</v>
      </c>
      <c r="AF735" s="70" t="s">
        <v>2137</v>
      </c>
      <c r="AG735" s="69">
        <v>720.0</v>
      </c>
      <c r="AH735" s="69">
        <v>43.0</v>
      </c>
      <c r="AI735" s="69">
        <v>17.0</v>
      </c>
      <c r="AJ735" s="29">
        <f t="shared" si="20"/>
        <v>51.5</v>
      </c>
      <c r="AK735" s="76">
        <f t="shared" si="21"/>
        <v>0.07152777778</v>
      </c>
      <c r="AL735" s="29">
        <f t="shared" si="22"/>
        <v>51.5</v>
      </c>
      <c r="AM735" s="71">
        <f t="shared" si="23"/>
        <v>0.0715</v>
      </c>
      <c r="AN735" s="71">
        <f t="shared" si="24"/>
        <v>0.0894</v>
      </c>
      <c r="AO735" s="72">
        <f t="shared" si="25"/>
        <v>2.76</v>
      </c>
      <c r="AP735" s="73">
        <f t="shared" si="26"/>
        <v>15809.28</v>
      </c>
      <c r="AQ735" s="3">
        <f t="shared" si="27"/>
        <v>21.95733333</v>
      </c>
      <c r="AR735" s="18"/>
      <c r="AS735" s="18"/>
    </row>
    <row r="736" ht="14.25" customHeight="1">
      <c r="A736" s="68">
        <v>284.0</v>
      </c>
      <c r="B736" s="69">
        <v>1.0</v>
      </c>
      <c r="C736" s="18" t="s">
        <v>1159</v>
      </c>
      <c r="D736" s="68">
        <v>284.0</v>
      </c>
      <c r="E736" s="69">
        <v>1.0</v>
      </c>
      <c r="F736" s="69">
        <v>52.0</v>
      </c>
      <c r="G736" s="70" t="s">
        <v>2138</v>
      </c>
      <c r="H736" s="69">
        <v>651.0</v>
      </c>
      <c r="I736" s="69">
        <v>44.0</v>
      </c>
      <c r="J736" s="69">
        <v>16.0</v>
      </c>
      <c r="K736" s="29">
        <f t="shared" si="13"/>
        <v>52</v>
      </c>
      <c r="L736" s="71">
        <f t="shared" si="14"/>
        <v>0.0799</v>
      </c>
      <c r="M736" s="71">
        <f t="shared" si="15"/>
        <v>0.0999</v>
      </c>
      <c r="N736" s="72">
        <f t="shared" si="16"/>
        <v>3.12</v>
      </c>
      <c r="O736" s="8">
        <f t="shared" si="17"/>
        <v>17871.36</v>
      </c>
      <c r="P736" s="73"/>
      <c r="Q736" s="18"/>
      <c r="R736" s="18"/>
      <c r="S736" s="18"/>
      <c r="T736" s="18"/>
      <c r="U736" s="18"/>
      <c r="V736" s="18"/>
      <c r="W736" s="18"/>
      <c r="X736" s="18"/>
      <c r="Y736" s="18"/>
      <c r="Z736" s="68">
        <v>284.0</v>
      </c>
      <c r="AA736" s="69">
        <v>1.0</v>
      </c>
      <c r="AB736" s="18" t="s">
        <v>1159</v>
      </c>
      <c r="AC736" s="68">
        <v>284.0</v>
      </c>
      <c r="AD736" s="69">
        <v>1.0</v>
      </c>
      <c r="AE736" s="69">
        <v>52.0</v>
      </c>
      <c r="AF736" s="70" t="s">
        <v>2138</v>
      </c>
      <c r="AG736" s="69">
        <v>651.0</v>
      </c>
      <c r="AH736" s="69">
        <v>44.0</v>
      </c>
      <c r="AI736" s="69">
        <v>16.0</v>
      </c>
      <c r="AJ736" s="29">
        <f t="shared" si="20"/>
        <v>52</v>
      </c>
      <c r="AK736" s="76">
        <f t="shared" si="21"/>
        <v>0.07987711214</v>
      </c>
      <c r="AL736" s="29">
        <f t="shared" si="22"/>
        <v>52</v>
      </c>
      <c r="AM736" s="71">
        <f t="shared" si="23"/>
        <v>0.0799</v>
      </c>
      <c r="AN736" s="71">
        <f t="shared" si="24"/>
        <v>0.0999</v>
      </c>
      <c r="AO736" s="72">
        <f t="shared" si="25"/>
        <v>3.12</v>
      </c>
      <c r="AP736" s="73">
        <f t="shared" si="26"/>
        <v>17871.36</v>
      </c>
      <c r="AQ736" s="3">
        <f t="shared" si="27"/>
        <v>27.4521659</v>
      </c>
      <c r="AR736" s="18"/>
      <c r="AS736" s="18"/>
    </row>
    <row r="737" ht="14.25" customHeight="1">
      <c r="A737" s="68">
        <v>284.0</v>
      </c>
      <c r="B737" s="69">
        <v>1.0</v>
      </c>
      <c r="C737" s="18" t="s">
        <v>1159</v>
      </c>
      <c r="D737" s="68">
        <v>284.0</v>
      </c>
      <c r="E737" s="69">
        <v>1.0</v>
      </c>
      <c r="F737" s="69">
        <v>53.0</v>
      </c>
      <c r="G737" s="70" t="s">
        <v>2139</v>
      </c>
      <c r="H737" s="69">
        <v>1363.0</v>
      </c>
      <c r="I737" s="69">
        <v>93.0</v>
      </c>
      <c r="J737" s="69">
        <v>26.0</v>
      </c>
      <c r="K737" s="29">
        <f t="shared" si="13"/>
        <v>106</v>
      </c>
      <c r="L737" s="71">
        <f t="shared" si="14"/>
        <v>0.0778</v>
      </c>
      <c r="M737" s="71">
        <f t="shared" si="15"/>
        <v>0.0973</v>
      </c>
      <c r="N737" s="72">
        <f t="shared" si="16"/>
        <v>6.19</v>
      </c>
      <c r="O737" s="8">
        <f t="shared" si="17"/>
        <v>35456.32</v>
      </c>
      <c r="P737" s="73"/>
      <c r="Q737" s="18"/>
      <c r="R737" s="18"/>
      <c r="S737" s="18"/>
      <c r="T737" s="18"/>
      <c r="U737" s="18"/>
      <c r="V737" s="18"/>
      <c r="W737" s="18"/>
      <c r="X737" s="18"/>
      <c r="Y737" s="18"/>
      <c r="Z737" s="68">
        <v>284.0</v>
      </c>
      <c r="AA737" s="69">
        <v>1.0</v>
      </c>
      <c r="AB737" s="18" t="s">
        <v>1159</v>
      </c>
      <c r="AC737" s="68">
        <v>284.0</v>
      </c>
      <c r="AD737" s="69">
        <v>1.0</v>
      </c>
      <c r="AE737" s="69">
        <v>53.0</v>
      </c>
      <c r="AF737" s="70" t="s">
        <v>2139</v>
      </c>
      <c r="AG737" s="69">
        <v>1363.0</v>
      </c>
      <c r="AH737" s="69">
        <v>93.0</v>
      </c>
      <c r="AI737" s="69">
        <v>26.0</v>
      </c>
      <c r="AJ737" s="29">
        <f t="shared" si="20"/>
        <v>106</v>
      </c>
      <c r="AK737" s="76">
        <f t="shared" si="21"/>
        <v>0.07776962583</v>
      </c>
      <c r="AL737" s="29">
        <f t="shared" si="22"/>
        <v>106</v>
      </c>
      <c r="AM737" s="71">
        <f t="shared" si="23"/>
        <v>0.0778</v>
      </c>
      <c r="AN737" s="71">
        <f t="shared" si="24"/>
        <v>0.0973</v>
      </c>
      <c r="AO737" s="72">
        <f t="shared" si="25"/>
        <v>6.19</v>
      </c>
      <c r="AP737" s="73">
        <f t="shared" si="26"/>
        <v>35456.32</v>
      </c>
      <c r="AQ737" s="3">
        <f t="shared" si="27"/>
        <v>26.01344094</v>
      </c>
      <c r="AR737" s="18"/>
      <c r="AS737" s="18"/>
    </row>
    <row r="738" ht="14.25" customHeight="1">
      <c r="A738" s="68">
        <v>284.0</v>
      </c>
      <c r="B738" s="69">
        <v>1.0</v>
      </c>
      <c r="C738" s="18" t="s">
        <v>1159</v>
      </c>
      <c r="D738" s="68">
        <v>284.0</v>
      </c>
      <c r="E738" s="69">
        <v>1.0</v>
      </c>
      <c r="F738" s="69">
        <v>802.0</v>
      </c>
      <c r="G738" s="70" t="s">
        <v>2140</v>
      </c>
      <c r="H738" s="69">
        <v>600.0</v>
      </c>
      <c r="I738" s="69">
        <v>6.0</v>
      </c>
      <c r="J738" s="69">
        <v>6.0</v>
      </c>
      <c r="K738" s="29">
        <f t="shared" si="13"/>
        <v>9</v>
      </c>
      <c r="L738" s="71">
        <f t="shared" si="14"/>
        <v>0.015</v>
      </c>
      <c r="M738" s="71">
        <f t="shared" si="15"/>
        <v>0.0188</v>
      </c>
      <c r="N738" s="72">
        <f t="shared" si="16"/>
        <v>0.1</v>
      </c>
      <c r="O738" s="8">
        <f t="shared" si="17"/>
        <v>572.8</v>
      </c>
      <c r="P738" s="73"/>
      <c r="Q738" s="18"/>
      <c r="R738" s="18"/>
      <c r="S738" s="18"/>
      <c r="T738" s="18"/>
      <c r="U738" s="18"/>
      <c r="V738" s="18"/>
      <c r="W738" s="18"/>
      <c r="X738" s="18"/>
      <c r="Y738" s="18"/>
      <c r="Z738" s="68">
        <v>284.0</v>
      </c>
      <c r="AA738" s="69">
        <v>1.0</v>
      </c>
      <c r="AB738" s="18" t="s">
        <v>1159</v>
      </c>
      <c r="AC738" s="68">
        <v>284.0</v>
      </c>
      <c r="AD738" s="69">
        <v>1.0</v>
      </c>
      <c r="AE738" s="69">
        <v>802.0</v>
      </c>
      <c r="AF738" s="70" t="s">
        <v>2140</v>
      </c>
      <c r="AG738" s="69">
        <v>600.0</v>
      </c>
      <c r="AH738" s="69">
        <v>6.0</v>
      </c>
      <c r="AI738" s="69">
        <v>6.0</v>
      </c>
      <c r="AJ738" s="29">
        <f t="shared" si="20"/>
        <v>9</v>
      </c>
      <c r="AK738" s="76">
        <f t="shared" si="21"/>
        <v>0.015</v>
      </c>
      <c r="AL738" s="29">
        <f t="shared" si="22"/>
        <v>9</v>
      </c>
      <c r="AM738" s="71">
        <f t="shared" si="23"/>
        <v>0.015</v>
      </c>
      <c r="AN738" s="71">
        <f t="shared" si="24"/>
        <v>0.0188</v>
      </c>
      <c r="AO738" s="72">
        <f t="shared" si="25"/>
        <v>0.1</v>
      </c>
      <c r="AP738" s="73">
        <f t="shared" si="26"/>
        <v>572.8</v>
      </c>
      <c r="AQ738" s="3">
        <f t="shared" si="27"/>
        <v>0.9546666667</v>
      </c>
      <c r="AR738" s="18"/>
      <c r="AS738" s="18"/>
    </row>
    <row r="739" ht="14.25" customHeight="1">
      <c r="A739" s="68">
        <v>284.0</v>
      </c>
      <c r="B739" s="69">
        <v>1.0</v>
      </c>
      <c r="C739" s="18" t="s">
        <v>1159</v>
      </c>
      <c r="D739" s="68">
        <v>284.0</v>
      </c>
      <c r="E739" s="69">
        <v>1.0</v>
      </c>
      <c r="F739" s="69">
        <v>803.0</v>
      </c>
      <c r="G739" s="70" t="s">
        <v>2141</v>
      </c>
      <c r="H739" s="69">
        <v>765.0</v>
      </c>
      <c r="I739" s="69">
        <v>48.0</v>
      </c>
      <c r="J739" s="69">
        <v>13.0</v>
      </c>
      <c r="K739" s="29">
        <f t="shared" si="13"/>
        <v>54.5</v>
      </c>
      <c r="L739" s="71">
        <f t="shared" si="14"/>
        <v>0.0712</v>
      </c>
      <c r="M739" s="71">
        <f t="shared" si="15"/>
        <v>0.089</v>
      </c>
      <c r="N739" s="72">
        <f t="shared" si="16"/>
        <v>2.91</v>
      </c>
      <c r="O739" s="8">
        <f t="shared" si="17"/>
        <v>16668.48</v>
      </c>
      <c r="P739" s="73"/>
      <c r="Q739" s="18"/>
      <c r="R739" s="18"/>
      <c r="S739" s="18"/>
      <c r="T739" s="18"/>
      <c r="U739" s="18"/>
      <c r="V739" s="18"/>
      <c r="W739" s="18"/>
      <c r="X739" s="18"/>
      <c r="Y739" s="18"/>
      <c r="Z739" s="68">
        <v>284.0</v>
      </c>
      <c r="AA739" s="69">
        <v>1.0</v>
      </c>
      <c r="AB739" s="18" t="s">
        <v>1159</v>
      </c>
      <c r="AC739" s="68">
        <v>284.0</v>
      </c>
      <c r="AD739" s="69">
        <v>1.0</v>
      </c>
      <c r="AE739" s="69">
        <v>803.0</v>
      </c>
      <c r="AF739" s="70" t="s">
        <v>2141</v>
      </c>
      <c r="AG739" s="69">
        <v>765.0</v>
      </c>
      <c r="AH739" s="69">
        <v>48.0</v>
      </c>
      <c r="AI739" s="69">
        <v>13.0</v>
      </c>
      <c r="AJ739" s="29">
        <f t="shared" si="20"/>
        <v>54.5</v>
      </c>
      <c r="AK739" s="76">
        <f t="shared" si="21"/>
        <v>0.07124183007</v>
      </c>
      <c r="AL739" s="29">
        <f t="shared" si="22"/>
        <v>54.5</v>
      </c>
      <c r="AM739" s="71">
        <f t="shared" si="23"/>
        <v>0.0712</v>
      </c>
      <c r="AN739" s="71">
        <f t="shared" si="24"/>
        <v>0.089</v>
      </c>
      <c r="AO739" s="72">
        <f t="shared" si="25"/>
        <v>2.91</v>
      </c>
      <c r="AP739" s="73">
        <f t="shared" si="26"/>
        <v>16668.48</v>
      </c>
      <c r="AQ739" s="3">
        <f t="shared" si="27"/>
        <v>21.78886275</v>
      </c>
      <c r="AR739" s="18"/>
      <c r="AS739" s="18"/>
    </row>
    <row r="740" ht="14.25" customHeight="1">
      <c r="A740" s="68">
        <v>284.0</v>
      </c>
      <c r="B740" s="69">
        <v>1.0</v>
      </c>
      <c r="C740" s="18" t="s">
        <v>1159</v>
      </c>
      <c r="D740" s="68">
        <v>284.0</v>
      </c>
      <c r="E740" s="69">
        <v>1.0</v>
      </c>
      <c r="F740" s="69">
        <v>804.0</v>
      </c>
      <c r="G740" s="70" t="s">
        <v>2142</v>
      </c>
      <c r="H740" s="69">
        <v>413.0</v>
      </c>
      <c r="I740" s="69">
        <v>70.0</v>
      </c>
      <c r="J740" s="69">
        <v>16.0</v>
      </c>
      <c r="K740" s="29">
        <f t="shared" si="13"/>
        <v>78</v>
      </c>
      <c r="L740" s="71">
        <f t="shared" si="14"/>
        <v>0.1889</v>
      </c>
      <c r="M740" s="71">
        <f t="shared" si="15"/>
        <v>0.2361</v>
      </c>
      <c r="N740" s="72">
        <f t="shared" si="16"/>
        <v>11.05</v>
      </c>
      <c r="O740" s="8">
        <f t="shared" si="17"/>
        <v>63294.4</v>
      </c>
      <c r="P740" s="73"/>
      <c r="Q740" s="18"/>
      <c r="R740" s="18"/>
      <c r="S740" s="18"/>
      <c r="T740" s="18"/>
      <c r="U740" s="18"/>
      <c r="V740" s="18"/>
      <c r="W740" s="18"/>
      <c r="X740" s="18"/>
      <c r="Y740" s="18"/>
      <c r="Z740" s="68">
        <v>284.0</v>
      </c>
      <c r="AA740" s="69">
        <v>1.0</v>
      </c>
      <c r="AB740" s="18" t="s">
        <v>1159</v>
      </c>
      <c r="AC740" s="68">
        <v>284.0</v>
      </c>
      <c r="AD740" s="69">
        <v>1.0</v>
      </c>
      <c r="AE740" s="69">
        <v>804.0</v>
      </c>
      <c r="AF740" s="70" t="s">
        <v>2142</v>
      </c>
      <c r="AG740" s="69">
        <v>413.0</v>
      </c>
      <c r="AH740" s="69">
        <v>70.0</v>
      </c>
      <c r="AI740" s="69">
        <v>16.0</v>
      </c>
      <c r="AJ740" s="29">
        <f t="shared" si="20"/>
        <v>78</v>
      </c>
      <c r="AK740" s="76">
        <f t="shared" si="21"/>
        <v>0.1888619855</v>
      </c>
      <c r="AL740" s="29">
        <f t="shared" si="22"/>
        <v>78</v>
      </c>
      <c r="AM740" s="71">
        <f t="shared" si="23"/>
        <v>0.1889</v>
      </c>
      <c r="AN740" s="71">
        <f t="shared" si="24"/>
        <v>0.2361</v>
      </c>
      <c r="AO740" s="72">
        <f t="shared" si="25"/>
        <v>11.05</v>
      </c>
      <c r="AP740" s="73">
        <f t="shared" si="26"/>
        <v>63294.4</v>
      </c>
      <c r="AQ740" s="3">
        <f t="shared" si="27"/>
        <v>153.2552058</v>
      </c>
      <c r="AR740" s="18"/>
      <c r="AS740" s="18"/>
    </row>
    <row r="741" ht="14.25" customHeight="1">
      <c r="A741" s="68">
        <v>284.0</v>
      </c>
      <c r="B741" s="69">
        <v>1.0</v>
      </c>
      <c r="C741" s="18" t="s">
        <v>1159</v>
      </c>
      <c r="D741" s="68">
        <v>284.0</v>
      </c>
      <c r="E741" s="69">
        <v>1.0</v>
      </c>
      <c r="F741" s="69">
        <v>806.0</v>
      </c>
      <c r="G741" s="70" t="s">
        <v>2143</v>
      </c>
      <c r="H741" s="69">
        <v>721.0</v>
      </c>
      <c r="I741" s="69">
        <v>13.0</v>
      </c>
      <c r="J741" s="69">
        <v>5.0</v>
      </c>
      <c r="K741" s="29">
        <f t="shared" si="13"/>
        <v>15.5</v>
      </c>
      <c r="L741" s="71">
        <f t="shared" si="14"/>
        <v>0.0215</v>
      </c>
      <c r="M741" s="71">
        <f t="shared" si="15"/>
        <v>0.0269</v>
      </c>
      <c r="N741" s="72">
        <f t="shared" si="16"/>
        <v>0.25</v>
      </c>
      <c r="O741" s="8">
        <f t="shared" si="17"/>
        <v>1432</v>
      </c>
      <c r="P741" s="73"/>
      <c r="Q741" s="18"/>
      <c r="R741" s="18"/>
      <c r="S741" s="18"/>
      <c r="T741" s="18"/>
      <c r="U741" s="18"/>
      <c r="V741" s="18"/>
      <c r="W741" s="18"/>
      <c r="X741" s="18"/>
      <c r="Y741" s="18"/>
      <c r="Z741" s="68">
        <v>284.0</v>
      </c>
      <c r="AA741" s="69">
        <v>1.0</v>
      </c>
      <c r="AB741" s="18" t="s">
        <v>1159</v>
      </c>
      <c r="AC741" s="68">
        <v>284.0</v>
      </c>
      <c r="AD741" s="69">
        <v>1.0</v>
      </c>
      <c r="AE741" s="69">
        <v>806.0</v>
      </c>
      <c r="AF741" s="70" t="s">
        <v>2143</v>
      </c>
      <c r="AG741" s="69">
        <v>721.0</v>
      </c>
      <c r="AH741" s="69">
        <v>13.0</v>
      </c>
      <c r="AI741" s="69">
        <v>5.0</v>
      </c>
      <c r="AJ741" s="29">
        <f t="shared" si="20"/>
        <v>15.5</v>
      </c>
      <c r="AK741" s="76">
        <f t="shared" si="21"/>
        <v>0.02149791956</v>
      </c>
      <c r="AL741" s="29">
        <f t="shared" si="22"/>
        <v>15.5</v>
      </c>
      <c r="AM741" s="71">
        <f t="shared" si="23"/>
        <v>0.0215</v>
      </c>
      <c r="AN741" s="71">
        <f t="shared" si="24"/>
        <v>0.0269</v>
      </c>
      <c r="AO741" s="72">
        <f t="shared" si="25"/>
        <v>0.25</v>
      </c>
      <c r="AP741" s="73">
        <f t="shared" si="26"/>
        <v>1432</v>
      </c>
      <c r="AQ741" s="3">
        <f t="shared" si="27"/>
        <v>1.986130374</v>
      </c>
      <c r="AR741" s="18"/>
      <c r="AS741" s="18"/>
    </row>
    <row r="742" ht="14.25" customHeight="1">
      <c r="A742" s="68">
        <v>284.0</v>
      </c>
      <c r="B742" s="69">
        <v>1.0</v>
      </c>
      <c r="C742" s="18" t="s">
        <v>1159</v>
      </c>
      <c r="D742" s="68">
        <v>284.0</v>
      </c>
      <c r="E742" s="69">
        <v>1.0</v>
      </c>
      <c r="F742" s="69">
        <v>807.0</v>
      </c>
      <c r="G742" s="70" t="s">
        <v>2144</v>
      </c>
      <c r="H742" s="69">
        <v>458.0</v>
      </c>
      <c r="I742" s="69">
        <v>89.0</v>
      </c>
      <c r="J742" s="69">
        <v>7.0</v>
      </c>
      <c r="K742" s="29">
        <f t="shared" si="13"/>
        <v>92.5</v>
      </c>
      <c r="L742" s="71">
        <f t="shared" si="14"/>
        <v>0.202</v>
      </c>
      <c r="M742" s="71">
        <f t="shared" si="15"/>
        <v>0.2525</v>
      </c>
      <c r="N742" s="72">
        <f t="shared" si="16"/>
        <v>14.01</v>
      </c>
      <c r="O742" s="8">
        <f t="shared" si="17"/>
        <v>80249.28</v>
      </c>
      <c r="P742" s="73"/>
      <c r="Q742" s="18"/>
      <c r="R742" s="18"/>
      <c r="S742" s="18"/>
      <c r="T742" s="18"/>
      <c r="U742" s="18"/>
      <c r="V742" s="18"/>
      <c r="W742" s="18"/>
      <c r="X742" s="18"/>
      <c r="Y742" s="18"/>
      <c r="Z742" s="68">
        <v>284.0</v>
      </c>
      <c r="AA742" s="69">
        <v>1.0</v>
      </c>
      <c r="AB742" s="18" t="s">
        <v>1159</v>
      </c>
      <c r="AC742" s="68">
        <v>284.0</v>
      </c>
      <c r="AD742" s="69">
        <v>1.0</v>
      </c>
      <c r="AE742" s="69">
        <v>807.0</v>
      </c>
      <c r="AF742" s="70" t="s">
        <v>2144</v>
      </c>
      <c r="AG742" s="69">
        <v>458.0</v>
      </c>
      <c r="AH742" s="69">
        <v>89.0</v>
      </c>
      <c r="AI742" s="69">
        <v>7.0</v>
      </c>
      <c r="AJ742" s="29">
        <f t="shared" si="20"/>
        <v>92.5</v>
      </c>
      <c r="AK742" s="76">
        <f t="shared" si="21"/>
        <v>0.2019650655</v>
      </c>
      <c r="AL742" s="29">
        <f t="shared" si="22"/>
        <v>92.5</v>
      </c>
      <c r="AM742" s="71">
        <f t="shared" si="23"/>
        <v>0.202</v>
      </c>
      <c r="AN742" s="71">
        <f t="shared" si="24"/>
        <v>0.2525</v>
      </c>
      <c r="AO742" s="72">
        <f t="shared" si="25"/>
        <v>14.01</v>
      </c>
      <c r="AP742" s="73">
        <f t="shared" si="26"/>
        <v>80249.28</v>
      </c>
      <c r="AQ742" s="3">
        <f t="shared" si="27"/>
        <v>175.2167686</v>
      </c>
      <c r="AR742" s="18"/>
      <c r="AS742" s="18"/>
    </row>
    <row r="743" ht="14.25" customHeight="1">
      <c r="A743" s="68">
        <v>284.0</v>
      </c>
      <c r="B743" s="69">
        <v>1.0</v>
      </c>
      <c r="C743" s="18" t="s">
        <v>1159</v>
      </c>
      <c r="D743" s="68">
        <v>284.0</v>
      </c>
      <c r="E743" s="69">
        <v>1.0</v>
      </c>
      <c r="F743" s="69">
        <v>808.0</v>
      </c>
      <c r="G743" s="70" t="s">
        <v>2145</v>
      </c>
      <c r="H743" s="69">
        <v>618.0</v>
      </c>
      <c r="I743" s="69">
        <v>75.0</v>
      </c>
      <c r="J743" s="69">
        <v>15.0</v>
      </c>
      <c r="K743" s="29">
        <f t="shared" si="13"/>
        <v>82.5</v>
      </c>
      <c r="L743" s="71">
        <f t="shared" si="14"/>
        <v>0.1335</v>
      </c>
      <c r="M743" s="71">
        <f t="shared" si="15"/>
        <v>0.1669</v>
      </c>
      <c r="N743" s="72">
        <f t="shared" si="16"/>
        <v>8.26</v>
      </c>
      <c r="O743" s="8">
        <f t="shared" si="17"/>
        <v>47313.28</v>
      </c>
      <c r="P743" s="73"/>
      <c r="Q743" s="18"/>
      <c r="R743" s="18"/>
      <c r="S743" s="18"/>
      <c r="T743" s="18"/>
      <c r="U743" s="18"/>
      <c r="V743" s="18"/>
      <c r="W743" s="18"/>
      <c r="X743" s="18"/>
      <c r="Y743" s="18"/>
      <c r="Z743" s="68">
        <v>284.0</v>
      </c>
      <c r="AA743" s="69">
        <v>1.0</v>
      </c>
      <c r="AB743" s="18" t="s">
        <v>1159</v>
      </c>
      <c r="AC743" s="68">
        <v>284.0</v>
      </c>
      <c r="AD743" s="69">
        <v>1.0</v>
      </c>
      <c r="AE743" s="69">
        <v>808.0</v>
      </c>
      <c r="AF743" s="70" t="s">
        <v>2145</v>
      </c>
      <c r="AG743" s="69">
        <v>618.0</v>
      </c>
      <c r="AH743" s="69">
        <v>75.0</v>
      </c>
      <c r="AI743" s="69">
        <v>15.0</v>
      </c>
      <c r="AJ743" s="29">
        <f t="shared" si="20"/>
        <v>82.5</v>
      </c>
      <c r="AK743" s="76">
        <f t="shared" si="21"/>
        <v>0.1334951456</v>
      </c>
      <c r="AL743" s="29">
        <f t="shared" si="22"/>
        <v>82.5</v>
      </c>
      <c r="AM743" s="71">
        <f t="shared" si="23"/>
        <v>0.1335</v>
      </c>
      <c r="AN743" s="71">
        <f t="shared" si="24"/>
        <v>0.1669</v>
      </c>
      <c r="AO743" s="72">
        <f t="shared" si="25"/>
        <v>8.26</v>
      </c>
      <c r="AP743" s="73">
        <f t="shared" si="26"/>
        <v>47313.28</v>
      </c>
      <c r="AQ743" s="3">
        <f t="shared" si="27"/>
        <v>76.5587055</v>
      </c>
      <c r="AR743" s="18"/>
      <c r="AS743" s="18"/>
    </row>
    <row r="744" ht="14.25" customHeight="1">
      <c r="A744" s="68">
        <v>284.0</v>
      </c>
      <c r="B744" s="69">
        <v>1.0</v>
      </c>
      <c r="C744" s="18" t="s">
        <v>1159</v>
      </c>
      <c r="D744" s="68">
        <v>284.0</v>
      </c>
      <c r="E744" s="69">
        <v>1.0</v>
      </c>
      <c r="F744" s="69">
        <v>809.0</v>
      </c>
      <c r="G744" s="70" t="s">
        <v>1556</v>
      </c>
      <c r="H744" s="69">
        <v>143.0</v>
      </c>
      <c r="I744" s="69">
        <v>11.0</v>
      </c>
      <c r="J744" s="69">
        <v>4.0</v>
      </c>
      <c r="K744" s="29">
        <f t="shared" si="13"/>
        <v>13</v>
      </c>
      <c r="L744" s="71">
        <f t="shared" si="14"/>
        <v>0.0909</v>
      </c>
      <c r="M744" s="71">
        <f t="shared" si="15"/>
        <v>0.1136</v>
      </c>
      <c r="N744" s="72">
        <f t="shared" si="16"/>
        <v>0.89</v>
      </c>
      <c r="O744" s="8">
        <f t="shared" si="17"/>
        <v>5097.92</v>
      </c>
      <c r="P744" s="73"/>
      <c r="Q744" s="18"/>
      <c r="R744" s="18"/>
      <c r="S744" s="18"/>
      <c r="T744" s="18"/>
      <c r="U744" s="18"/>
      <c r="V744" s="18"/>
      <c r="W744" s="18"/>
      <c r="X744" s="18"/>
      <c r="Y744" s="18"/>
      <c r="Z744" s="68">
        <v>284.0</v>
      </c>
      <c r="AA744" s="69">
        <v>1.0</v>
      </c>
      <c r="AB744" s="18" t="s">
        <v>1159</v>
      </c>
      <c r="AC744" s="68">
        <v>284.0</v>
      </c>
      <c r="AD744" s="69">
        <v>1.0</v>
      </c>
      <c r="AE744" s="69">
        <v>809.0</v>
      </c>
      <c r="AF744" s="70" t="s">
        <v>1556</v>
      </c>
      <c r="AG744" s="69">
        <v>143.0</v>
      </c>
      <c r="AH744" s="69">
        <v>11.0</v>
      </c>
      <c r="AI744" s="69">
        <v>4.0</v>
      </c>
      <c r="AJ744" s="29">
        <f t="shared" si="20"/>
        <v>13</v>
      </c>
      <c r="AK744" s="76">
        <f t="shared" si="21"/>
        <v>0.09090909091</v>
      </c>
      <c r="AL744" s="29">
        <f t="shared" si="22"/>
        <v>13</v>
      </c>
      <c r="AM744" s="71">
        <f t="shared" si="23"/>
        <v>0.0909</v>
      </c>
      <c r="AN744" s="71">
        <f t="shared" si="24"/>
        <v>0.1136</v>
      </c>
      <c r="AO744" s="72">
        <f t="shared" si="25"/>
        <v>0.89</v>
      </c>
      <c r="AP744" s="73">
        <f t="shared" si="26"/>
        <v>5097.92</v>
      </c>
      <c r="AQ744" s="3">
        <f t="shared" si="27"/>
        <v>35.64979021</v>
      </c>
      <c r="AR744" s="18"/>
      <c r="AS744" s="18"/>
    </row>
    <row r="745" ht="14.25" customHeight="1">
      <c r="A745" s="68">
        <v>284.0</v>
      </c>
      <c r="B745" s="69">
        <v>1.0</v>
      </c>
      <c r="C745" s="18" t="s">
        <v>1159</v>
      </c>
      <c r="D745" s="68">
        <v>284.0</v>
      </c>
      <c r="E745" s="69">
        <v>1.0</v>
      </c>
      <c r="F745" s="69">
        <v>810.0</v>
      </c>
      <c r="G745" s="70" t="s">
        <v>2146</v>
      </c>
      <c r="H745" s="69">
        <v>624.0</v>
      </c>
      <c r="I745" s="69">
        <v>10.0</v>
      </c>
      <c r="J745" s="69">
        <v>13.0</v>
      </c>
      <c r="K745" s="29">
        <f t="shared" si="13"/>
        <v>16.5</v>
      </c>
      <c r="L745" s="71">
        <f t="shared" si="14"/>
        <v>0.0264</v>
      </c>
      <c r="M745" s="71">
        <f t="shared" si="15"/>
        <v>0.033</v>
      </c>
      <c r="N745" s="72">
        <f t="shared" si="16"/>
        <v>0.33</v>
      </c>
      <c r="O745" s="8">
        <f t="shared" si="17"/>
        <v>1890.24</v>
      </c>
      <c r="P745" s="73"/>
      <c r="Q745" s="18"/>
      <c r="R745" s="18"/>
      <c r="S745" s="18"/>
      <c r="T745" s="18"/>
      <c r="U745" s="18"/>
      <c r="V745" s="18"/>
      <c r="W745" s="18"/>
      <c r="X745" s="18"/>
      <c r="Y745" s="18"/>
      <c r="Z745" s="68">
        <v>284.0</v>
      </c>
      <c r="AA745" s="69">
        <v>1.0</v>
      </c>
      <c r="AB745" s="18" t="s">
        <v>1159</v>
      </c>
      <c r="AC745" s="68">
        <v>284.0</v>
      </c>
      <c r="AD745" s="69">
        <v>1.0</v>
      </c>
      <c r="AE745" s="69">
        <v>810.0</v>
      </c>
      <c r="AF745" s="70" t="s">
        <v>2146</v>
      </c>
      <c r="AG745" s="69">
        <v>624.0</v>
      </c>
      <c r="AH745" s="69">
        <v>10.0</v>
      </c>
      <c r="AI745" s="69">
        <v>13.0</v>
      </c>
      <c r="AJ745" s="29">
        <f t="shared" si="20"/>
        <v>16.5</v>
      </c>
      <c r="AK745" s="76">
        <f t="shared" si="21"/>
        <v>0.02644230769</v>
      </c>
      <c r="AL745" s="29">
        <f t="shared" si="22"/>
        <v>16.5</v>
      </c>
      <c r="AM745" s="71">
        <f t="shared" si="23"/>
        <v>0.0264</v>
      </c>
      <c r="AN745" s="71">
        <f t="shared" si="24"/>
        <v>0.033</v>
      </c>
      <c r="AO745" s="72">
        <f t="shared" si="25"/>
        <v>0.33</v>
      </c>
      <c r="AP745" s="73">
        <f t="shared" si="26"/>
        <v>1890.24</v>
      </c>
      <c r="AQ745" s="3">
        <f t="shared" si="27"/>
        <v>3.029230769</v>
      </c>
      <c r="AR745" s="18"/>
      <c r="AS745" s="18"/>
    </row>
    <row r="746" ht="14.25" customHeight="1">
      <c r="A746" s="68">
        <v>284.0</v>
      </c>
      <c r="B746" s="69">
        <v>1.0</v>
      </c>
      <c r="C746" s="18" t="s">
        <v>1159</v>
      </c>
      <c r="D746" s="68">
        <v>284.0</v>
      </c>
      <c r="E746" s="69">
        <v>1.0</v>
      </c>
      <c r="F746" s="69">
        <v>811.0</v>
      </c>
      <c r="G746" s="70" t="s">
        <v>2147</v>
      </c>
      <c r="H746" s="69">
        <v>600.0</v>
      </c>
      <c r="I746" s="69">
        <v>51.0</v>
      </c>
      <c r="J746" s="69">
        <v>27.0</v>
      </c>
      <c r="K746" s="29">
        <f t="shared" si="13"/>
        <v>64.5</v>
      </c>
      <c r="L746" s="71">
        <f t="shared" si="14"/>
        <v>0.1075</v>
      </c>
      <c r="M746" s="71">
        <f t="shared" si="15"/>
        <v>0.1344</v>
      </c>
      <c r="N746" s="72">
        <f t="shared" si="16"/>
        <v>5.2</v>
      </c>
      <c r="O746" s="8">
        <f t="shared" si="17"/>
        <v>29785.6</v>
      </c>
      <c r="P746" s="73"/>
      <c r="Q746" s="18"/>
      <c r="R746" s="18"/>
      <c r="S746" s="18"/>
      <c r="T746" s="18"/>
      <c r="U746" s="18"/>
      <c r="V746" s="18"/>
      <c r="W746" s="18"/>
      <c r="X746" s="18"/>
      <c r="Y746" s="18"/>
      <c r="Z746" s="68">
        <v>284.0</v>
      </c>
      <c r="AA746" s="69">
        <v>1.0</v>
      </c>
      <c r="AB746" s="18" t="s">
        <v>1159</v>
      </c>
      <c r="AC746" s="68">
        <v>284.0</v>
      </c>
      <c r="AD746" s="69">
        <v>1.0</v>
      </c>
      <c r="AE746" s="69">
        <v>811.0</v>
      </c>
      <c r="AF746" s="70" t="s">
        <v>2147</v>
      </c>
      <c r="AG746" s="69">
        <v>600.0</v>
      </c>
      <c r="AH746" s="69">
        <v>51.0</v>
      </c>
      <c r="AI746" s="69">
        <v>27.0</v>
      </c>
      <c r="AJ746" s="29">
        <f t="shared" si="20"/>
        <v>64.5</v>
      </c>
      <c r="AK746" s="76">
        <f t="shared" si="21"/>
        <v>0.1075</v>
      </c>
      <c r="AL746" s="29">
        <f t="shared" si="22"/>
        <v>64.5</v>
      </c>
      <c r="AM746" s="71">
        <f t="shared" si="23"/>
        <v>0.1075</v>
      </c>
      <c r="AN746" s="71">
        <f t="shared" si="24"/>
        <v>0.1344</v>
      </c>
      <c r="AO746" s="72">
        <f t="shared" si="25"/>
        <v>5.2</v>
      </c>
      <c r="AP746" s="73">
        <f t="shared" si="26"/>
        <v>29785.6</v>
      </c>
      <c r="AQ746" s="3">
        <f t="shared" si="27"/>
        <v>49.64266667</v>
      </c>
      <c r="AR746" s="18"/>
      <c r="AS746" s="18"/>
    </row>
    <row r="747" ht="14.25" customHeight="1">
      <c r="A747" s="68">
        <v>284.0</v>
      </c>
      <c r="B747" s="69">
        <v>1.0</v>
      </c>
      <c r="C747" s="18" t="s">
        <v>1159</v>
      </c>
      <c r="D747" s="68">
        <v>284.0</v>
      </c>
      <c r="E747" s="69">
        <v>1.0</v>
      </c>
      <c r="F747" s="69">
        <v>812.0</v>
      </c>
      <c r="G747" s="70" t="s">
        <v>2148</v>
      </c>
      <c r="H747" s="69">
        <v>571.0</v>
      </c>
      <c r="I747" s="69">
        <v>24.0</v>
      </c>
      <c r="J747" s="69">
        <v>3.0</v>
      </c>
      <c r="K747" s="29">
        <f t="shared" si="13"/>
        <v>25.5</v>
      </c>
      <c r="L747" s="71">
        <f t="shared" si="14"/>
        <v>0.0447</v>
      </c>
      <c r="M747" s="71">
        <f t="shared" si="15"/>
        <v>0.0559</v>
      </c>
      <c r="N747" s="72">
        <f t="shared" si="16"/>
        <v>0.86</v>
      </c>
      <c r="O747" s="8">
        <f t="shared" si="17"/>
        <v>4926.08</v>
      </c>
      <c r="P747" s="73"/>
      <c r="Q747" s="18"/>
      <c r="R747" s="18"/>
      <c r="S747" s="18"/>
      <c r="T747" s="18"/>
      <c r="U747" s="18"/>
      <c r="V747" s="18"/>
      <c r="W747" s="18"/>
      <c r="X747" s="18"/>
      <c r="Y747" s="18"/>
      <c r="Z747" s="68">
        <v>284.0</v>
      </c>
      <c r="AA747" s="69">
        <v>1.0</v>
      </c>
      <c r="AB747" s="18" t="s">
        <v>1159</v>
      </c>
      <c r="AC747" s="68">
        <v>284.0</v>
      </c>
      <c r="AD747" s="69">
        <v>1.0</v>
      </c>
      <c r="AE747" s="69">
        <v>812.0</v>
      </c>
      <c r="AF747" s="70" t="s">
        <v>2148</v>
      </c>
      <c r="AG747" s="69">
        <v>571.0</v>
      </c>
      <c r="AH747" s="69">
        <v>24.0</v>
      </c>
      <c r="AI747" s="69">
        <v>3.0</v>
      </c>
      <c r="AJ747" s="29">
        <f t="shared" si="20"/>
        <v>25.5</v>
      </c>
      <c r="AK747" s="76">
        <f t="shared" si="21"/>
        <v>0.04465849387</v>
      </c>
      <c r="AL747" s="29">
        <f t="shared" si="22"/>
        <v>25.5</v>
      </c>
      <c r="AM747" s="71">
        <f t="shared" si="23"/>
        <v>0.0447</v>
      </c>
      <c r="AN747" s="71">
        <f t="shared" si="24"/>
        <v>0.0559</v>
      </c>
      <c r="AO747" s="72">
        <f t="shared" si="25"/>
        <v>0.86</v>
      </c>
      <c r="AP747" s="73">
        <f t="shared" si="26"/>
        <v>4926.08</v>
      </c>
      <c r="AQ747" s="3">
        <f t="shared" si="27"/>
        <v>8.627110333</v>
      </c>
      <c r="AR747" s="18"/>
      <c r="AS747" s="18"/>
    </row>
    <row r="748" ht="14.25" customHeight="1">
      <c r="A748" s="68">
        <v>284.0</v>
      </c>
      <c r="B748" s="69">
        <v>1.0</v>
      </c>
      <c r="C748" s="18" t="s">
        <v>1159</v>
      </c>
      <c r="D748" s="68">
        <v>284.0</v>
      </c>
      <c r="E748" s="69">
        <v>1.0</v>
      </c>
      <c r="F748" s="69">
        <v>952.0</v>
      </c>
      <c r="G748" s="70" t="s">
        <v>2149</v>
      </c>
      <c r="H748" s="69">
        <v>25.0</v>
      </c>
      <c r="I748" s="69">
        <v>11.0</v>
      </c>
      <c r="J748" s="69">
        <v>2.0</v>
      </c>
      <c r="K748" s="29">
        <f t="shared" si="13"/>
        <v>12</v>
      </c>
      <c r="L748" s="71">
        <f t="shared" si="14"/>
        <v>0.48</v>
      </c>
      <c r="M748" s="71">
        <f t="shared" si="15"/>
        <v>0.6</v>
      </c>
      <c r="N748" s="72">
        <f t="shared" si="16"/>
        <v>4.32</v>
      </c>
      <c r="O748" s="8">
        <f t="shared" si="17"/>
        <v>24744.96</v>
      </c>
      <c r="P748" s="73"/>
      <c r="Q748" s="18"/>
      <c r="R748" s="18"/>
      <c r="S748" s="18"/>
      <c r="T748" s="18"/>
      <c r="U748" s="18"/>
      <c r="V748" s="18"/>
      <c r="W748" s="18"/>
      <c r="X748" s="18"/>
      <c r="Y748" s="18"/>
      <c r="Z748" s="68">
        <v>284.0</v>
      </c>
      <c r="AA748" s="69">
        <v>1.0</v>
      </c>
      <c r="AB748" s="18" t="s">
        <v>1159</v>
      </c>
      <c r="AC748" s="68">
        <v>284.0</v>
      </c>
      <c r="AD748" s="69">
        <v>1.0</v>
      </c>
      <c r="AE748" s="69">
        <v>952.0</v>
      </c>
      <c r="AF748" s="70" t="s">
        <v>2149</v>
      </c>
      <c r="AG748" s="69">
        <v>25.0</v>
      </c>
      <c r="AH748" s="69">
        <v>11.0</v>
      </c>
      <c r="AI748" s="69">
        <v>2.0</v>
      </c>
      <c r="AJ748" s="29">
        <f t="shared" si="20"/>
        <v>12</v>
      </c>
      <c r="AK748" s="76">
        <f t="shared" si="21"/>
        <v>0.48</v>
      </c>
      <c r="AL748" s="29">
        <f t="shared" si="22"/>
        <v>12</v>
      </c>
      <c r="AM748" s="71">
        <f t="shared" si="23"/>
        <v>0.48</v>
      </c>
      <c r="AN748" s="71">
        <f t="shared" si="24"/>
        <v>0.6</v>
      </c>
      <c r="AO748" s="72">
        <f t="shared" si="25"/>
        <v>4.32</v>
      </c>
      <c r="AP748" s="73">
        <f t="shared" si="26"/>
        <v>24744.96</v>
      </c>
      <c r="AQ748" s="3">
        <f t="shared" si="27"/>
        <v>989.7984</v>
      </c>
      <c r="AR748" s="18"/>
      <c r="AS748" s="18"/>
    </row>
    <row r="749" ht="14.25" customHeight="1">
      <c r="A749" s="68">
        <v>284.0</v>
      </c>
      <c r="B749" s="69">
        <v>1.0</v>
      </c>
      <c r="C749" s="18" t="s">
        <v>1159</v>
      </c>
      <c r="D749" s="68">
        <v>284.0</v>
      </c>
      <c r="E749" s="69">
        <v>1.0</v>
      </c>
      <c r="F749" s="69">
        <v>953.0</v>
      </c>
      <c r="G749" s="70" t="s">
        <v>2150</v>
      </c>
      <c r="H749" s="69">
        <v>31.0</v>
      </c>
      <c r="I749" s="69">
        <v>12.0</v>
      </c>
      <c r="J749" s="69">
        <v>3.0</v>
      </c>
      <c r="K749" s="29">
        <f t="shared" si="13"/>
        <v>13.5</v>
      </c>
      <c r="L749" s="71">
        <f t="shared" si="14"/>
        <v>0.4355</v>
      </c>
      <c r="M749" s="71">
        <f t="shared" si="15"/>
        <v>0.5444</v>
      </c>
      <c r="N749" s="72">
        <f t="shared" si="16"/>
        <v>4.41</v>
      </c>
      <c r="O749" s="8">
        <f t="shared" si="17"/>
        <v>25260.48</v>
      </c>
      <c r="P749" s="73"/>
      <c r="Q749" s="18"/>
      <c r="R749" s="18"/>
      <c r="S749" s="18"/>
      <c r="T749" s="18"/>
      <c r="U749" s="18"/>
      <c r="V749" s="18"/>
      <c r="W749" s="18"/>
      <c r="X749" s="18"/>
      <c r="Y749" s="18"/>
      <c r="Z749" s="68">
        <v>284.0</v>
      </c>
      <c r="AA749" s="69">
        <v>1.0</v>
      </c>
      <c r="AB749" s="18" t="s">
        <v>1159</v>
      </c>
      <c r="AC749" s="68">
        <v>284.0</v>
      </c>
      <c r="AD749" s="69">
        <v>1.0</v>
      </c>
      <c r="AE749" s="69">
        <v>953.0</v>
      </c>
      <c r="AF749" s="70" t="s">
        <v>2150</v>
      </c>
      <c r="AG749" s="69">
        <v>31.0</v>
      </c>
      <c r="AH749" s="69">
        <v>12.0</v>
      </c>
      <c r="AI749" s="69">
        <v>3.0</v>
      </c>
      <c r="AJ749" s="29">
        <f t="shared" si="20"/>
        <v>13.5</v>
      </c>
      <c r="AK749" s="76">
        <f t="shared" si="21"/>
        <v>0.435483871</v>
      </c>
      <c r="AL749" s="29">
        <f t="shared" si="22"/>
        <v>13.5</v>
      </c>
      <c r="AM749" s="71">
        <f t="shared" si="23"/>
        <v>0.4355</v>
      </c>
      <c r="AN749" s="71">
        <f t="shared" si="24"/>
        <v>0.5444</v>
      </c>
      <c r="AO749" s="72">
        <f t="shared" si="25"/>
        <v>4.41</v>
      </c>
      <c r="AP749" s="73">
        <f t="shared" si="26"/>
        <v>25260.48</v>
      </c>
      <c r="AQ749" s="3">
        <f t="shared" si="27"/>
        <v>814.8541935</v>
      </c>
      <c r="AR749" s="18"/>
      <c r="AS749" s="18"/>
    </row>
    <row r="750" ht="14.25" customHeight="1">
      <c r="A750" s="68">
        <v>286.0</v>
      </c>
      <c r="B750" s="69">
        <v>1.0</v>
      </c>
      <c r="C750" s="18" t="s">
        <v>1161</v>
      </c>
      <c r="D750" s="68">
        <v>286.0</v>
      </c>
      <c r="E750" s="69">
        <v>1.0</v>
      </c>
      <c r="F750" s="69">
        <v>3.0</v>
      </c>
      <c r="G750" s="70" t="s">
        <v>2151</v>
      </c>
      <c r="H750" s="69">
        <v>18.0</v>
      </c>
      <c r="I750" s="69">
        <v>10.0</v>
      </c>
      <c r="J750" s="69">
        <v>1.0</v>
      </c>
      <c r="K750" s="29">
        <f t="shared" si="13"/>
        <v>10.5</v>
      </c>
      <c r="L750" s="71">
        <f t="shared" si="14"/>
        <v>0.5833</v>
      </c>
      <c r="M750" s="71">
        <f t="shared" si="15"/>
        <v>0.7291</v>
      </c>
      <c r="N750" s="72">
        <f t="shared" si="16"/>
        <v>4.59</v>
      </c>
      <c r="O750" s="8">
        <f t="shared" si="17"/>
        <v>26291.52</v>
      </c>
      <c r="P750" s="73"/>
      <c r="Q750" s="18"/>
      <c r="R750" s="18"/>
      <c r="S750" s="18"/>
      <c r="T750" s="18"/>
      <c r="U750" s="18"/>
      <c r="V750" s="18"/>
      <c r="W750" s="18"/>
      <c r="X750" s="18"/>
      <c r="Y750" s="18"/>
      <c r="Z750" s="68">
        <v>286.0</v>
      </c>
      <c r="AA750" s="69">
        <v>1.0</v>
      </c>
      <c r="AB750" s="18" t="s">
        <v>1161</v>
      </c>
      <c r="AC750" s="68">
        <v>286.0</v>
      </c>
      <c r="AD750" s="69">
        <v>1.0</v>
      </c>
      <c r="AE750" s="69">
        <v>3.0</v>
      </c>
      <c r="AF750" s="70" t="s">
        <v>2151</v>
      </c>
      <c r="AG750" s="69">
        <v>18.0</v>
      </c>
      <c r="AH750" s="69">
        <v>10.0</v>
      </c>
      <c r="AI750" s="69">
        <v>1.0</v>
      </c>
      <c r="AJ750" s="29">
        <f t="shared" si="20"/>
        <v>10.5</v>
      </c>
      <c r="AK750" s="76">
        <f t="shared" si="21"/>
        <v>0.5833333333</v>
      </c>
      <c r="AL750" s="29">
        <f t="shared" si="22"/>
        <v>10.5</v>
      </c>
      <c r="AM750" s="71">
        <f t="shared" si="23"/>
        <v>0.5833</v>
      </c>
      <c r="AN750" s="71">
        <f t="shared" si="24"/>
        <v>0.7291</v>
      </c>
      <c r="AO750" s="72">
        <f t="shared" si="25"/>
        <v>4.59</v>
      </c>
      <c r="AP750" s="73">
        <f t="shared" si="26"/>
        <v>26291.52</v>
      </c>
      <c r="AQ750" s="3">
        <f t="shared" si="27"/>
        <v>1460.64</v>
      </c>
      <c r="AR750" s="18"/>
      <c r="AS750" s="18"/>
    </row>
    <row r="751" ht="14.25" customHeight="1">
      <c r="A751" s="68">
        <v>286.0</v>
      </c>
      <c r="B751" s="69">
        <v>1.0</v>
      </c>
      <c r="C751" s="18" t="s">
        <v>1161</v>
      </c>
      <c r="D751" s="68">
        <v>286.0</v>
      </c>
      <c r="E751" s="69">
        <v>1.0</v>
      </c>
      <c r="F751" s="69">
        <v>11.0</v>
      </c>
      <c r="G751" s="70" t="s">
        <v>2152</v>
      </c>
      <c r="H751" s="69">
        <v>368.0</v>
      </c>
      <c r="I751" s="69">
        <v>243.0</v>
      </c>
      <c r="J751" s="69">
        <v>67.0</v>
      </c>
      <c r="K751" s="29">
        <f t="shared" si="13"/>
        <v>276.5</v>
      </c>
      <c r="L751" s="71">
        <f t="shared" si="14"/>
        <v>0.7514</v>
      </c>
      <c r="M751" s="71">
        <f t="shared" si="15"/>
        <v>0.9393</v>
      </c>
      <c r="N751" s="72">
        <f t="shared" si="16"/>
        <v>155.83</v>
      </c>
      <c r="O751" s="8">
        <f t="shared" si="17"/>
        <v>892594.24</v>
      </c>
      <c r="P751" s="73"/>
      <c r="Q751" s="18"/>
      <c r="R751" s="18"/>
      <c r="S751" s="18"/>
      <c r="T751" s="18"/>
      <c r="U751" s="18"/>
      <c r="V751" s="18"/>
      <c r="W751" s="18"/>
      <c r="X751" s="18"/>
      <c r="Y751" s="18"/>
      <c r="Z751" s="68">
        <v>286.0</v>
      </c>
      <c r="AA751" s="69">
        <v>1.0</v>
      </c>
      <c r="AB751" s="18" t="s">
        <v>1161</v>
      </c>
      <c r="AC751" s="68">
        <v>286.0</v>
      </c>
      <c r="AD751" s="69">
        <v>1.0</v>
      </c>
      <c r="AE751" s="69">
        <v>11.0</v>
      </c>
      <c r="AF751" s="70" t="s">
        <v>2152</v>
      </c>
      <c r="AG751" s="69">
        <v>368.0</v>
      </c>
      <c r="AH751" s="69">
        <v>243.0</v>
      </c>
      <c r="AI751" s="69">
        <v>67.0</v>
      </c>
      <c r="AJ751" s="29">
        <f t="shared" si="20"/>
        <v>276.5</v>
      </c>
      <c r="AK751" s="76">
        <f t="shared" si="21"/>
        <v>0.7513586957</v>
      </c>
      <c r="AL751" s="29">
        <f t="shared" si="22"/>
        <v>276.5</v>
      </c>
      <c r="AM751" s="71">
        <f t="shared" si="23"/>
        <v>0.7514</v>
      </c>
      <c r="AN751" s="71">
        <f t="shared" si="24"/>
        <v>0.9393</v>
      </c>
      <c r="AO751" s="72">
        <f t="shared" si="25"/>
        <v>155.83</v>
      </c>
      <c r="AP751" s="73">
        <f t="shared" si="26"/>
        <v>892594.24</v>
      </c>
      <c r="AQ751" s="3">
        <f t="shared" si="27"/>
        <v>2425.527826</v>
      </c>
      <c r="AR751" s="18"/>
      <c r="AS751" s="18"/>
    </row>
    <row r="752" ht="14.25" customHeight="1">
      <c r="A752" s="68">
        <v>286.0</v>
      </c>
      <c r="B752" s="69">
        <v>1.0</v>
      </c>
      <c r="C752" s="18" t="s">
        <v>1161</v>
      </c>
      <c r="D752" s="68">
        <v>286.0</v>
      </c>
      <c r="E752" s="69">
        <v>1.0</v>
      </c>
      <c r="F752" s="69">
        <v>12.0</v>
      </c>
      <c r="G752" s="70" t="s">
        <v>2153</v>
      </c>
      <c r="H752" s="69">
        <v>528.0</v>
      </c>
      <c r="I752" s="69">
        <v>337.0</v>
      </c>
      <c r="J752" s="69">
        <v>95.0</v>
      </c>
      <c r="K752" s="29">
        <f t="shared" si="13"/>
        <v>384.5</v>
      </c>
      <c r="L752" s="71">
        <f t="shared" si="14"/>
        <v>0.7282</v>
      </c>
      <c r="M752" s="71">
        <f t="shared" si="15"/>
        <v>0.9103</v>
      </c>
      <c r="N752" s="72">
        <f t="shared" si="16"/>
        <v>210.01</v>
      </c>
      <c r="O752" s="8">
        <f t="shared" si="17"/>
        <v>1202937.28</v>
      </c>
      <c r="P752" s="73"/>
      <c r="Q752" s="18"/>
      <c r="R752" s="18"/>
      <c r="S752" s="18"/>
      <c r="T752" s="18"/>
      <c r="U752" s="18"/>
      <c r="V752" s="18"/>
      <c r="W752" s="18"/>
      <c r="X752" s="18"/>
      <c r="Y752" s="18"/>
      <c r="Z752" s="68">
        <v>286.0</v>
      </c>
      <c r="AA752" s="69">
        <v>1.0</v>
      </c>
      <c r="AB752" s="18" t="s">
        <v>1161</v>
      </c>
      <c r="AC752" s="68">
        <v>286.0</v>
      </c>
      <c r="AD752" s="69">
        <v>1.0</v>
      </c>
      <c r="AE752" s="69">
        <v>12.0</v>
      </c>
      <c r="AF752" s="70" t="s">
        <v>2153</v>
      </c>
      <c r="AG752" s="69">
        <v>528.0</v>
      </c>
      <c r="AH752" s="69">
        <v>337.0</v>
      </c>
      <c r="AI752" s="69">
        <v>95.0</v>
      </c>
      <c r="AJ752" s="29">
        <f t="shared" si="20"/>
        <v>384.5</v>
      </c>
      <c r="AK752" s="76">
        <f t="shared" si="21"/>
        <v>0.728219697</v>
      </c>
      <c r="AL752" s="29">
        <f t="shared" si="22"/>
        <v>384.5</v>
      </c>
      <c r="AM752" s="71">
        <f t="shared" si="23"/>
        <v>0.7282</v>
      </c>
      <c r="AN752" s="71">
        <f t="shared" si="24"/>
        <v>0.9103</v>
      </c>
      <c r="AO752" s="72">
        <f t="shared" si="25"/>
        <v>210.01</v>
      </c>
      <c r="AP752" s="73">
        <f t="shared" si="26"/>
        <v>1202937.28</v>
      </c>
      <c r="AQ752" s="3">
        <f t="shared" si="27"/>
        <v>2278.290303</v>
      </c>
      <c r="AR752" s="18"/>
      <c r="AS752" s="18"/>
    </row>
    <row r="753" ht="14.25" customHeight="1">
      <c r="A753" s="68">
        <v>286.0</v>
      </c>
      <c r="B753" s="69">
        <v>1.0</v>
      </c>
      <c r="C753" s="18" t="s">
        <v>1161</v>
      </c>
      <c r="D753" s="68">
        <v>286.0</v>
      </c>
      <c r="E753" s="69">
        <v>1.0</v>
      </c>
      <c r="F753" s="69">
        <v>35.0</v>
      </c>
      <c r="G753" s="70" t="s">
        <v>2154</v>
      </c>
      <c r="H753" s="69">
        <v>12.0</v>
      </c>
      <c r="I753" s="69">
        <v>8.0</v>
      </c>
      <c r="J753" s="69">
        <v>0.0</v>
      </c>
      <c r="K753" s="29">
        <f t="shared" si="13"/>
        <v>8</v>
      </c>
      <c r="L753" s="71">
        <f t="shared" si="14"/>
        <v>0.6667</v>
      </c>
      <c r="M753" s="71">
        <f t="shared" si="15"/>
        <v>0.8334</v>
      </c>
      <c r="N753" s="72">
        <f t="shared" si="16"/>
        <v>4</v>
      </c>
      <c r="O753" s="8">
        <f t="shared" si="17"/>
        <v>22912</v>
      </c>
      <c r="P753" s="73"/>
      <c r="Q753" s="18"/>
      <c r="R753" s="18"/>
      <c r="S753" s="18"/>
      <c r="T753" s="18"/>
      <c r="U753" s="18"/>
      <c r="V753" s="18"/>
      <c r="W753" s="18"/>
      <c r="X753" s="18"/>
      <c r="Y753" s="18"/>
      <c r="Z753" s="68">
        <v>286.0</v>
      </c>
      <c r="AA753" s="69">
        <v>1.0</v>
      </c>
      <c r="AB753" s="18" t="s">
        <v>1161</v>
      </c>
      <c r="AC753" s="68">
        <v>286.0</v>
      </c>
      <c r="AD753" s="69">
        <v>1.0</v>
      </c>
      <c r="AE753" s="69">
        <v>35.0</v>
      </c>
      <c r="AF753" s="70" t="s">
        <v>2154</v>
      </c>
      <c r="AG753" s="69">
        <v>12.0</v>
      </c>
      <c r="AH753" s="69">
        <v>8.0</v>
      </c>
      <c r="AI753" s="69">
        <v>0.0</v>
      </c>
      <c r="AJ753" s="29">
        <f t="shared" si="20"/>
        <v>8</v>
      </c>
      <c r="AK753" s="76">
        <f t="shared" si="21"/>
        <v>0.6666666667</v>
      </c>
      <c r="AL753" s="29">
        <f t="shared" si="22"/>
        <v>8</v>
      </c>
      <c r="AM753" s="71">
        <f t="shared" si="23"/>
        <v>0.6667</v>
      </c>
      <c r="AN753" s="71">
        <f t="shared" si="24"/>
        <v>0.8334</v>
      </c>
      <c r="AO753" s="72">
        <f t="shared" si="25"/>
        <v>4</v>
      </c>
      <c r="AP753" s="73">
        <f t="shared" si="26"/>
        <v>22912</v>
      </c>
      <c r="AQ753" s="3">
        <f t="shared" si="27"/>
        <v>1909.333333</v>
      </c>
      <c r="AR753" s="18"/>
      <c r="AS753" s="18"/>
    </row>
    <row r="754" ht="14.25" customHeight="1">
      <c r="A754" s="68">
        <v>286.0</v>
      </c>
      <c r="B754" s="69">
        <v>1.0</v>
      </c>
      <c r="C754" s="18" t="s">
        <v>1161</v>
      </c>
      <c r="D754" s="68">
        <v>286.0</v>
      </c>
      <c r="E754" s="69">
        <v>1.0</v>
      </c>
      <c r="F754" s="69">
        <v>221.0</v>
      </c>
      <c r="G754" s="70" t="s">
        <v>2155</v>
      </c>
      <c r="H754" s="69">
        <v>496.0</v>
      </c>
      <c r="I754" s="69">
        <v>191.0</v>
      </c>
      <c r="J754" s="69">
        <v>35.0</v>
      </c>
      <c r="K754" s="29">
        <f t="shared" si="13"/>
        <v>208.5</v>
      </c>
      <c r="L754" s="71">
        <f t="shared" si="14"/>
        <v>0.4204</v>
      </c>
      <c r="M754" s="71">
        <f t="shared" si="15"/>
        <v>0.5255</v>
      </c>
      <c r="N754" s="72">
        <f t="shared" si="16"/>
        <v>65.74</v>
      </c>
      <c r="O754" s="8">
        <f t="shared" si="17"/>
        <v>376558.72</v>
      </c>
      <c r="P754" s="73"/>
      <c r="Q754" s="18"/>
      <c r="R754" s="18"/>
      <c r="S754" s="18"/>
      <c r="T754" s="18"/>
      <c r="U754" s="18"/>
      <c r="V754" s="18"/>
      <c r="W754" s="18"/>
      <c r="X754" s="18"/>
      <c r="Y754" s="18"/>
      <c r="Z754" s="68">
        <v>286.0</v>
      </c>
      <c r="AA754" s="69">
        <v>1.0</v>
      </c>
      <c r="AB754" s="18" t="s">
        <v>1161</v>
      </c>
      <c r="AC754" s="68">
        <v>286.0</v>
      </c>
      <c r="AD754" s="69">
        <v>1.0</v>
      </c>
      <c r="AE754" s="69">
        <v>221.0</v>
      </c>
      <c r="AF754" s="70" t="s">
        <v>2155</v>
      </c>
      <c r="AG754" s="69">
        <v>496.0</v>
      </c>
      <c r="AH754" s="69">
        <v>191.0</v>
      </c>
      <c r="AI754" s="69">
        <v>35.0</v>
      </c>
      <c r="AJ754" s="29">
        <f t="shared" si="20"/>
        <v>208.5</v>
      </c>
      <c r="AK754" s="76">
        <f t="shared" si="21"/>
        <v>0.4203629032</v>
      </c>
      <c r="AL754" s="29">
        <f t="shared" si="22"/>
        <v>208.5</v>
      </c>
      <c r="AM754" s="71">
        <f t="shared" si="23"/>
        <v>0.4204</v>
      </c>
      <c r="AN754" s="71">
        <f t="shared" si="24"/>
        <v>0.5255</v>
      </c>
      <c r="AO754" s="72">
        <f t="shared" si="25"/>
        <v>65.74</v>
      </c>
      <c r="AP754" s="73">
        <f t="shared" si="26"/>
        <v>376558.72</v>
      </c>
      <c r="AQ754" s="3">
        <f t="shared" si="27"/>
        <v>759.1909677</v>
      </c>
      <c r="AR754" s="18"/>
      <c r="AS754" s="18"/>
    </row>
    <row r="755" ht="14.25" customHeight="1">
      <c r="A755" s="68">
        <v>286.0</v>
      </c>
      <c r="B755" s="69">
        <v>1.0</v>
      </c>
      <c r="C755" s="18" t="s">
        <v>1161</v>
      </c>
      <c r="D755" s="68">
        <v>286.0</v>
      </c>
      <c r="E755" s="69">
        <v>1.0</v>
      </c>
      <c r="F755" s="69">
        <v>480.0</v>
      </c>
      <c r="G755" s="70" t="s">
        <v>2156</v>
      </c>
      <c r="H755" s="69">
        <v>848.0</v>
      </c>
      <c r="I755" s="69">
        <v>517.0</v>
      </c>
      <c r="J755" s="69">
        <v>145.0</v>
      </c>
      <c r="K755" s="29">
        <f t="shared" si="13"/>
        <v>589.5</v>
      </c>
      <c r="L755" s="71">
        <f t="shared" si="14"/>
        <v>0.6952</v>
      </c>
      <c r="M755" s="71">
        <f t="shared" si="15"/>
        <v>0.869</v>
      </c>
      <c r="N755" s="72">
        <f t="shared" si="16"/>
        <v>307.37</v>
      </c>
      <c r="O755" s="8">
        <f t="shared" si="17"/>
        <v>1760615.36</v>
      </c>
      <c r="P755" s="73"/>
      <c r="Q755" s="18"/>
      <c r="R755" s="18"/>
      <c r="S755" s="18"/>
      <c r="T755" s="18"/>
      <c r="U755" s="18"/>
      <c r="V755" s="18"/>
      <c r="W755" s="18"/>
      <c r="X755" s="18"/>
      <c r="Y755" s="18"/>
      <c r="Z755" s="68">
        <v>286.0</v>
      </c>
      <c r="AA755" s="69">
        <v>1.0</v>
      </c>
      <c r="AB755" s="18" t="s">
        <v>1161</v>
      </c>
      <c r="AC755" s="68">
        <v>286.0</v>
      </c>
      <c r="AD755" s="69">
        <v>1.0</v>
      </c>
      <c r="AE755" s="69">
        <v>480.0</v>
      </c>
      <c r="AF755" s="70" t="s">
        <v>2156</v>
      </c>
      <c r="AG755" s="69">
        <v>848.0</v>
      </c>
      <c r="AH755" s="69">
        <v>517.0</v>
      </c>
      <c r="AI755" s="69">
        <v>145.0</v>
      </c>
      <c r="AJ755" s="29">
        <f t="shared" si="20"/>
        <v>589.5</v>
      </c>
      <c r="AK755" s="76">
        <f t="shared" si="21"/>
        <v>0.6951650943</v>
      </c>
      <c r="AL755" s="29">
        <f t="shared" si="22"/>
        <v>589.5</v>
      </c>
      <c r="AM755" s="71">
        <f t="shared" si="23"/>
        <v>0.6952</v>
      </c>
      <c r="AN755" s="71">
        <f t="shared" si="24"/>
        <v>0.869</v>
      </c>
      <c r="AO755" s="72">
        <f t="shared" si="25"/>
        <v>307.37</v>
      </c>
      <c r="AP755" s="73">
        <f t="shared" si="26"/>
        <v>1760615.36</v>
      </c>
      <c r="AQ755" s="3">
        <f t="shared" si="27"/>
        <v>2076.197358</v>
      </c>
      <c r="AR755" s="18"/>
      <c r="AS755" s="18"/>
    </row>
    <row r="756" ht="14.25" customHeight="1">
      <c r="A756" s="68">
        <v>286.0</v>
      </c>
      <c r="B756" s="69">
        <v>1.0</v>
      </c>
      <c r="C756" s="18" t="s">
        <v>1161</v>
      </c>
      <c r="D756" s="68">
        <v>286.0</v>
      </c>
      <c r="E756" s="69">
        <v>1.0</v>
      </c>
      <c r="F756" s="69">
        <v>763.0</v>
      </c>
      <c r="G756" s="70" t="s">
        <v>2157</v>
      </c>
      <c r="H756" s="69">
        <v>63.0</v>
      </c>
      <c r="I756" s="69">
        <v>55.0</v>
      </c>
      <c r="J756" s="69">
        <v>4.0</v>
      </c>
      <c r="K756" s="29">
        <f t="shared" si="13"/>
        <v>57</v>
      </c>
      <c r="L756" s="71">
        <f t="shared" si="14"/>
        <v>0.9048</v>
      </c>
      <c r="M756" s="71">
        <f t="shared" si="15"/>
        <v>1</v>
      </c>
      <c r="N756" s="72">
        <f t="shared" si="16"/>
        <v>34.2</v>
      </c>
      <c r="O756" s="8">
        <f t="shared" si="17"/>
        <v>195897.6</v>
      </c>
      <c r="P756" s="73"/>
      <c r="Q756" s="18"/>
      <c r="R756" s="18"/>
      <c r="S756" s="18"/>
      <c r="T756" s="18"/>
      <c r="U756" s="18"/>
      <c r="V756" s="18"/>
      <c r="W756" s="18"/>
      <c r="X756" s="18"/>
      <c r="Y756" s="18"/>
      <c r="Z756" s="68">
        <v>286.0</v>
      </c>
      <c r="AA756" s="69">
        <v>1.0</v>
      </c>
      <c r="AB756" s="18" t="s">
        <v>1161</v>
      </c>
      <c r="AC756" s="68">
        <v>286.0</v>
      </c>
      <c r="AD756" s="69">
        <v>1.0</v>
      </c>
      <c r="AE756" s="69">
        <v>763.0</v>
      </c>
      <c r="AF756" s="70" t="s">
        <v>2157</v>
      </c>
      <c r="AG756" s="69">
        <v>63.0</v>
      </c>
      <c r="AH756" s="69">
        <v>55.0</v>
      </c>
      <c r="AI756" s="69">
        <v>4.0</v>
      </c>
      <c r="AJ756" s="29">
        <f t="shared" si="20"/>
        <v>57</v>
      </c>
      <c r="AK756" s="76">
        <f t="shared" si="21"/>
        <v>0.9047619048</v>
      </c>
      <c r="AL756" s="29">
        <f t="shared" si="22"/>
        <v>57</v>
      </c>
      <c r="AM756" s="71">
        <f t="shared" si="23"/>
        <v>0.9048</v>
      </c>
      <c r="AN756" s="71">
        <f t="shared" si="24"/>
        <v>1</v>
      </c>
      <c r="AO756" s="72">
        <f t="shared" si="25"/>
        <v>34.2</v>
      </c>
      <c r="AP756" s="73">
        <f t="shared" si="26"/>
        <v>195897.6</v>
      </c>
      <c r="AQ756" s="3">
        <f t="shared" si="27"/>
        <v>3109.485714</v>
      </c>
      <c r="AR756" s="18"/>
      <c r="AS756" s="18"/>
    </row>
    <row r="757" ht="14.25" customHeight="1">
      <c r="A757" s="68">
        <v>287.0</v>
      </c>
      <c r="B757" s="69">
        <v>6.0</v>
      </c>
      <c r="C757" s="18" t="s">
        <v>150</v>
      </c>
      <c r="D757" s="68">
        <v>287.0</v>
      </c>
      <c r="E757" s="69">
        <v>6.0</v>
      </c>
      <c r="F757" s="69">
        <v>301.0</v>
      </c>
      <c r="G757" s="70" t="s">
        <v>2158</v>
      </c>
      <c r="H757" s="69">
        <v>21.0</v>
      </c>
      <c r="I757" s="69">
        <v>4.0</v>
      </c>
      <c r="J757" s="69">
        <v>0.0</v>
      </c>
      <c r="K757" s="29">
        <f t="shared" si="13"/>
        <v>4</v>
      </c>
      <c r="L757" s="71">
        <f t="shared" si="14"/>
        <v>0.1905</v>
      </c>
      <c r="M757" s="71">
        <f t="shared" si="15"/>
        <v>0.2381</v>
      </c>
      <c r="N757" s="72">
        <f t="shared" si="16"/>
        <v>0.57</v>
      </c>
      <c r="O757" s="8">
        <f t="shared" si="17"/>
        <v>3264.96</v>
      </c>
      <c r="P757" s="73"/>
      <c r="Q757" s="18"/>
      <c r="R757" s="18"/>
      <c r="S757" s="18"/>
      <c r="T757" s="18"/>
      <c r="U757" s="18"/>
      <c r="V757" s="18"/>
      <c r="W757" s="18"/>
      <c r="X757" s="18"/>
      <c r="Y757" s="18"/>
      <c r="Z757" s="68">
        <v>287.0</v>
      </c>
      <c r="AA757" s="69">
        <v>6.0</v>
      </c>
      <c r="AB757" s="18" t="s">
        <v>150</v>
      </c>
      <c r="AC757" s="68">
        <v>287.0</v>
      </c>
      <c r="AD757" s="69">
        <v>6.0</v>
      </c>
      <c r="AE757" s="69">
        <v>301.0</v>
      </c>
      <c r="AF757" s="70" t="s">
        <v>2158</v>
      </c>
      <c r="AG757" s="69">
        <v>21.0</v>
      </c>
      <c r="AH757" s="69">
        <v>4.0</v>
      </c>
      <c r="AI757" s="69">
        <v>0.0</v>
      </c>
      <c r="AJ757" s="29">
        <f t="shared" si="20"/>
        <v>4</v>
      </c>
      <c r="AK757" s="76">
        <f t="shared" si="21"/>
        <v>0.1904761905</v>
      </c>
      <c r="AL757" s="29">
        <f t="shared" si="22"/>
        <v>4</v>
      </c>
      <c r="AM757" s="71">
        <f t="shared" si="23"/>
        <v>0.1905</v>
      </c>
      <c r="AN757" s="71">
        <f t="shared" si="24"/>
        <v>0.2381</v>
      </c>
      <c r="AO757" s="72">
        <f t="shared" si="25"/>
        <v>0.57</v>
      </c>
      <c r="AP757" s="73">
        <f t="shared" si="26"/>
        <v>3264.96</v>
      </c>
      <c r="AQ757" s="3">
        <f t="shared" si="27"/>
        <v>155.4742857</v>
      </c>
      <c r="AR757" s="18"/>
      <c r="AS757" s="18"/>
    </row>
    <row r="758" ht="14.25" customHeight="1">
      <c r="A758" s="68">
        <v>287.0</v>
      </c>
      <c r="B758" s="69">
        <v>6.0</v>
      </c>
      <c r="C758" s="18" t="s">
        <v>150</v>
      </c>
      <c r="D758" s="68">
        <v>287.0</v>
      </c>
      <c r="E758" s="69">
        <v>6.0</v>
      </c>
      <c r="F758" s="69">
        <v>302.0</v>
      </c>
      <c r="G758" s="70" t="s">
        <v>2159</v>
      </c>
      <c r="H758" s="69">
        <v>278.0</v>
      </c>
      <c r="I758" s="69">
        <v>144.0</v>
      </c>
      <c r="J758" s="69">
        <v>21.0</v>
      </c>
      <c r="K758" s="29">
        <f t="shared" si="13"/>
        <v>154.5</v>
      </c>
      <c r="L758" s="71">
        <f t="shared" si="14"/>
        <v>0.5558</v>
      </c>
      <c r="M758" s="71">
        <f t="shared" si="15"/>
        <v>0.6948</v>
      </c>
      <c r="N758" s="72">
        <f t="shared" si="16"/>
        <v>64.41</v>
      </c>
      <c r="O758" s="8">
        <f t="shared" si="17"/>
        <v>368940.48</v>
      </c>
      <c r="P758" s="73"/>
      <c r="Q758" s="18"/>
      <c r="R758" s="18"/>
      <c r="S758" s="18"/>
      <c r="T758" s="18"/>
      <c r="U758" s="18"/>
      <c r="V758" s="18"/>
      <c r="W758" s="18"/>
      <c r="X758" s="18"/>
      <c r="Y758" s="18"/>
      <c r="Z758" s="68">
        <v>287.0</v>
      </c>
      <c r="AA758" s="69">
        <v>6.0</v>
      </c>
      <c r="AB758" s="18" t="s">
        <v>150</v>
      </c>
      <c r="AC758" s="68">
        <v>287.0</v>
      </c>
      <c r="AD758" s="69">
        <v>6.0</v>
      </c>
      <c r="AE758" s="69">
        <v>302.0</v>
      </c>
      <c r="AF758" s="70" t="s">
        <v>2159</v>
      </c>
      <c r="AG758" s="69">
        <v>278.0</v>
      </c>
      <c r="AH758" s="69">
        <v>144.0</v>
      </c>
      <c r="AI758" s="69">
        <v>21.0</v>
      </c>
      <c r="AJ758" s="29">
        <f t="shared" si="20"/>
        <v>154.5</v>
      </c>
      <c r="AK758" s="76">
        <f t="shared" si="21"/>
        <v>0.5557553957</v>
      </c>
      <c r="AL758" s="29">
        <f t="shared" si="22"/>
        <v>154.5</v>
      </c>
      <c r="AM758" s="71">
        <f t="shared" si="23"/>
        <v>0.5558</v>
      </c>
      <c r="AN758" s="71">
        <f t="shared" si="24"/>
        <v>0.6948</v>
      </c>
      <c r="AO758" s="72">
        <f t="shared" si="25"/>
        <v>64.41</v>
      </c>
      <c r="AP758" s="73">
        <f t="shared" si="26"/>
        <v>368940.48</v>
      </c>
      <c r="AQ758" s="3">
        <f t="shared" si="27"/>
        <v>1327.124029</v>
      </c>
      <c r="AR758" s="18"/>
      <c r="AS758" s="18"/>
    </row>
    <row r="759" ht="14.25" customHeight="1">
      <c r="A759" s="68">
        <v>287.0</v>
      </c>
      <c r="B759" s="69">
        <v>6.0</v>
      </c>
      <c r="C759" s="18" t="s">
        <v>150</v>
      </c>
      <c r="D759" s="68">
        <v>287.0</v>
      </c>
      <c r="E759" s="69">
        <v>6.0</v>
      </c>
      <c r="F759" s="69">
        <v>303.0</v>
      </c>
      <c r="G759" s="70" t="s">
        <v>2160</v>
      </c>
      <c r="H759" s="69">
        <v>194.0</v>
      </c>
      <c r="I759" s="69">
        <v>88.0</v>
      </c>
      <c r="J759" s="69">
        <v>16.0</v>
      </c>
      <c r="K759" s="29">
        <f t="shared" si="13"/>
        <v>96</v>
      </c>
      <c r="L759" s="71">
        <f t="shared" si="14"/>
        <v>0.4948</v>
      </c>
      <c r="M759" s="71">
        <f t="shared" si="15"/>
        <v>0.6185</v>
      </c>
      <c r="N759" s="72">
        <f t="shared" si="16"/>
        <v>35.63</v>
      </c>
      <c r="O759" s="8">
        <f t="shared" si="17"/>
        <v>204088.64</v>
      </c>
      <c r="P759" s="73"/>
      <c r="Q759" s="18"/>
      <c r="R759" s="18"/>
      <c r="S759" s="18"/>
      <c r="T759" s="18"/>
      <c r="U759" s="18"/>
      <c r="V759" s="18"/>
      <c r="W759" s="18"/>
      <c r="X759" s="18"/>
      <c r="Y759" s="18"/>
      <c r="Z759" s="68">
        <v>287.0</v>
      </c>
      <c r="AA759" s="69">
        <v>6.0</v>
      </c>
      <c r="AB759" s="18" t="s">
        <v>150</v>
      </c>
      <c r="AC759" s="68">
        <v>287.0</v>
      </c>
      <c r="AD759" s="69">
        <v>6.0</v>
      </c>
      <c r="AE759" s="69">
        <v>303.0</v>
      </c>
      <c r="AF759" s="70" t="s">
        <v>2160</v>
      </c>
      <c r="AG759" s="69">
        <v>194.0</v>
      </c>
      <c r="AH759" s="69">
        <v>88.0</v>
      </c>
      <c r="AI759" s="69">
        <v>16.0</v>
      </c>
      <c r="AJ759" s="29">
        <f t="shared" si="20"/>
        <v>96</v>
      </c>
      <c r="AK759" s="76">
        <f t="shared" si="21"/>
        <v>0.4948453608</v>
      </c>
      <c r="AL759" s="29">
        <f t="shared" si="22"/>
        <v>96</v>
      </c>
      <c r="AM759" s="71">
        <f t="shared" si="23"/>
        <v>0.4948</v>
      </c>
      <c r="AN759" s="71">
        <f t="shared" si="24"/>
        <v>0.6185</v>
      </c>
      <c r="AO759" s="72">
        <f t="shared" si="25"/>
        <v>35.63</v>
      </c>
      <c r="AP759" s="73">
        <f t="shared" si="26"/>
        <v>204088.64</v>
      </c>
      <c r="AQ759" s="3">
        <f t="shared" si="27"/>
        <v>1052.003299</v>
      </c>
      <c r="AR759" s="18"/>
      <c r="AS759" s="18"/>
    </row>
    <row r="760" ht="14.25" customHeight="1">
      <c r="A760" s="68">
        <v>287.0</v>
      </c>
      <c r="B760" s="69">
        <v>6.0</v>
      </c>
      <c r="C760" s="18" t="s">
        <v>150</v>
      </c>
      <c r="D760" s="68">
        <v>287.0</v>
      </c>
      <c r="E760" s="69">
        <v>6.0</v>
      </c>
      <c r="F760" s="69">
        <v>521.0</v>
      </c>
      <c r="G760" s="70" t="s">
        <v>2161</v>
      </c>
      <c r="H760" s="69">
        <v>19.0</v>
      </c>
      <c r="I760" s="69">
        <v>19.0</v>
      </c>
      <c r="J760" s="69">
        <v>0.0</v>
      </c>
      <c r="K760" s="29">
        <f t="shared" si="13"/>
        <v>19</v>
      </c>
      <c r="L760" s="71">
        <f t="shared" si="14"/>
        <v>1</v>
      </c>
      <c r="M760" s="71">
        <f t="shared" si="15"/>
        <v>1</v>
      </c>
      <c r="N760" s="72">
        <f t="shared" si="16"/>
        <v>11.4</v>
      </c>
      <c r="O760" s="8">
        <f t="shared" si="17"/>
        <v>65299.2</v>
      </c>
      <c r="P760" s="73"/>
      <c r="Q760" s="18"/>
      <c r="R760" s="18"/>
      <c r="S760" s="18"/>
      <c r="T760" s="18"/>
      <c r="U760" s="18"/>
      <c r="V760" s="18"/>
      <c r="W760" s="18"/>
      <c r="X760" s="18"/>
      <c r="Y760" s="18"/>
      <c r="Z760" s="68">
        <v>287.0</v>
      </c>
      <c r="AA760" s="69">
        <v>6.0</v>
      </c>
      <c r="AB760" s="18" t="s">
        <v>150</v>
      </c>
      <c r="AC760" s="68">
        <v>287.0</v>
      </c>
      <c r="AD760" s="69">
        <v>6.0</v>
      </c>
      <c r="AE760" s="69">
        <v>521.0</v>
      </c>
      <c r="AF760" s="70" t="s">
        <v>2161</v>
      </c>
      <c r="AG760" s="69">
        <v>19.0</v>
      </c>
      <c r="AH760" s="69">
        <v>19.0</v>
      </c>
      <c r="AI760" s="69">
        <v>0.0</v>
      </c>
      <c r="AJ760" s="29">
        <f t="shared" si="20"/>
        <v>19</v>
      </c>
      <c r="AK760" s="76">
        <f t="shared" si="21"/>
        <v>1</v>
      </c>
      <c r="AL760" s="29">
        <f t="shared" si="22"/>
        <v>19</v>
      </c>
      <c r="AM760" s="71">
        <f t="shared" si="23"/>
        <v>1</v>
      </c>
      <c r="AN760" s="71">
        <f t="shared" si="24"/>
        <v>1</v>
      </c>
      <c r="AO760" s="72">
        <f t="shared" si="25"/>
        <v>11.4</v>
      </c>
      <c r="AP760" s="73">
        <f t="shared" si="26"/>
        <v>65299.2</v>
      </c>
      <c r="AQ760" s="3">
        <f t="shared" si="27"/>
        <v>3436.8</v>
      </c>
      <c r="AR760" s="18"/>
      <c r="AS760" s="18"/>
    </row>
    <row r="761" ht="14.25" customHeight="1">
      <c r="A761" s="68">
        <v>287.0</v>
      </c>
      <c r="B761" s="69">
        <v>6.0</v>
      </c>
      <c r="C761" s="18" t="s">
        <v>150</v>
      </c>
      <c r="D761" s="68">
        <v>287.0</v>
      </c>
      <c r="E761" s="69">
        <v>6.0</v>
      </c>
      <c r="F761" s="69">
        <v>522.0</v>
      </c>
      <c r="G761" s="70" t="s">
        <v>2162</v>
      </c>
      <c r="H761" s="69">
        <v>31.0</v>
      </c>
      <c r="I761" s="69">
        <v>31.0</v>
      </c>
      <c r="J761" s="69">
        <v>0.0</v>
      </c>
      <c r="K761" s="29">
        <f t="shared" si="13"/>
        <v>31</v>
      </c>
      <c r="L761" s="71">
        <f t="shared" si="14"/>
        <v>1</v>
      </c>
      <c r="M761" s="71">
        <f t="shared" si="15"/>
        <v>1</v>
      </c>
      <c r="N761" s="72">
        <f t="shared" si="16"/>
        <v>18.6</v>
      </c>
      <c r="O761" s="8">
        <f t="shared" si="17"/>
        <v>106540.8</v>
      </c>
      <c r="P761" s="73"/>
      <c r="Q761" s="18"/>
      <c r="R761" s="18"/>
      <c r="S761" s="18"/>
      <c r="T761" s="18"/>
      <c r="U761" s="18"/>
      <c r="V761" s="18"/>
      <c r="W761" s="18"/>
      <c r="X761" s="18"/>
      <c r="Y761" s="18"/>
      <c r="Z761" s="68">
        <v>287.0</v>
      </c>
      <c r="AA761" s="69">
        <v>6.0</v>
      </c>
      <c r="AB761" s="18" t="s">
        <v>150</v>
      </c>
      <c r="AC761" s="68">
        <v>287.0</v>
      </c>
      <c r="AD761" s="69">
        <v>6.0</v>
      </c>
      <c r="AE761" s="69">
        <v>522.0</v>
      </c>
      <c r="AF761" s="70" t="s">
        <v>2162</v>
      </c>
      <c r="AG761" s="69">
        <v>31.0</v>
      </c>
      <c r="AH761" s="69">
        <v>31.0</v>
      </c>
      <c r="AI761" s="69">
        <v>0.0</v>
      </c>
      <c r="AJ761" s="29">
        <f t="shared" si="20"/>
        <v>31</v>
      </c>
      <c r="AK761" s="76">
        <f t="shared" si="21"/>
        <v>1</v>
      </c>
      <c r="AL761" s="29">
        <f t="shared" si="22"/>
        <v>31</v>
      </c>
      <c r="AM761" s="71">
        <f t="shared" si="23"/>
        <v>1</v>
      </c>
      <c r="AN761" s="71">
        <f t="shared" si="24"/>
        <v>1</v>
      </c>
      <c r="AO761" s="72">
        <f t="shared" si="25"/>
        <v>18.6</v>
      </c>
      <c r="AP761" s="73">
        <f t="shared" si="26"/>
        <v>106540.8</v>
      </c>
      <c r="AQ761" s="3">
        <f t="shared" si="27"/>
        <v>3436.8</v>
      </c>
      <c r="AR761" s="18"/>
      <c r="AS761" s="18"/>
    </row>
    <row r="762" ht="14.25" customHeight="1">
      <c r="A762" s="68">
        <v>287.0</v>
      </c>
      <c r="B762" s="69">
        <v>6.0</v>
      </c>
      <c r="C762" s="18" t="s">
        <v>150</v>
      </c>
      <c r="D762" s="68">
        <v>287.0</v>
      </c>
      <c r="E762" s="69">
        <v>6.0</v>
      </c>
      <c r="F762" s="69">
        <v>527.0</v>
      </c>
      <c r="G762" s="70" t="s">
        <v>2163</v>
      </c>
      <c r="H762" s="69">
        <v>31.0</v>
      </c>
      <c r="I762" s="69">
        <v>17.0</v>
      </c>
      <c r="J762" s="69">
        <v>0.0</v>
      </c>
      <c r="K762" s="29">
        <f t="shared" si="13"/>
        <v>17</v>
      </c>
      <c r="L762" s="71">
        <f t="shared" si="14"/>
        <v>0.5484</v>
      </c>
      <c r="M762" s="71">
        <f t="shared" si="15"/>
        <v>0.6855</v>
      </c>
      <c r="N762" s="72">
        <f t="shared" si="16"/>
        <v>6.99</v>
      </c>
      <c r="O762" s="8">
        <f t="shared" si="17"/>
        <v>40038.72</v>
      </c>
      <c r="P762" s="73"/>
      <c r="Q762" s="18"/>
      <c r="R762" s="18"/>
      <c r="S762" s="18"/>
      <c r="T762" s="18"/>
      <c r="U762" s="18"/>
      <c r="V762" s="18"/>
      <c r="W762" s="18"/>
      <c r="X762" s="18"/>
      <c r="Y762" s="18"/>
      <c r="Z762" s="68">
        <v>287.0</v>
      </c>
      <c r="AA762" s="69">
        <v>6.0</v>
      </c>
      <c r="AB762" s="18" t="s">
        <v>150</v>
      </c>
      <c r="AC762" s="68">
        <v>287.0</v>
      </c>
      <c r="AD762" s="69">
        <v>6.0</v>
      </c>
      <c r="AE762" s="69">
        <v>527.0</v>
      </c>
      <c r="AF762" s="70" t="s">
        <v>2163</v>
      </c>
      <c r="AG762" s="69">
        <v>31.0</v>
      </c>
      <c r="AH762" s="69">
        <v>17.0</v>
      </c>
      <c r="AI762" s="69">
        <v>0.0</v>
      </c>
      <c r="AJ762" s="29">
        <f t="shared" si="20"/>
        <v>17</v>
      </c>
      <c r="AK762" s="76">
        <f t="shared" si="21"/>
        <v>0.5483870968</v>
      </c>
      <c r="AL762" s="29">
        <f t="shared" si="22"/>
        <v>17</v>
      </c>
      <c r="AM762" s="71">
        <f t="shared" si="23"/>
        <v>0.5484</v>
      </c>
      <c r="AN762" s="71">
        <f t="shared" si="24"/>
        <v>0.6855</v>
      </c>
      <c r="AO762" s="72">
        <f t="shared" si="25"/>
        <v>6.99</v>
      </c>
      <c r="AP762" s="73">
        <f t="shared" si="26"/>
        <v>40038.72</v>
      </c>
      <c r="AQ762" s="3">
        <f t="shared" si="27"/>
        <v>1291.571613</v>
      </c>
      <c r="AR762" s="18"/>
      <c r="AS762" s="18"/>
    </row>
    <row r="763" ht="14.25" customHeight="1">
      <c r="A763" s="68">
        <v>287.0</v>
      </c>
      <c r="B763" s="69">
        <v>6.0</v>
      </c>
      <c r="C763" s="18" t="s">
        <v>150</v>
      </c>
      <c r="D763" s="68">
        <v>287.0</v>
      </c>
      <c r="E763" s="69">
        <v>6.0</v>
      </c>
      <c r="F763" s="69">
        <v>528.0</v>
      </c>
      <c r="G763" s="70" t="s">
        <v>2164</v>
      </c>
      <c r="H763" s="69">
        <v>4.0</v>
      </c>
      <c r="I763" s="69">
        <v>1.0</v>
      </c>
      <c r="J763" s="69">
        <v>0.0</v>
      </c>
      <c r="K763" s="29">
        <f t="shared" si="13"/>
        <v>1</v>
      </c>
      <c r="L763" s="71">
        <f t="shared" si="14"/>
        <v>0.25</v>
      </c>
      <c r="M763" s="71">
        <f t="shared" si="15"/>
        <v>0.3125</v>
      </c>
      <c r="N763" s="72">
        <f t="shared" si="16"/>
        <v>0.19</v>
      </c>
      <c r="O763" s="8">
        <f t="shared" si="17"/>
        <v>1088.32</v>
      </c>
      <c r="P763" s="73"/>
      <c r="Q763" s="18"/>
      <c r="R763" s="18"/>
      <c r="S763" s="18"/>
      <c r="T763" s="18"/>
      <c r="U763" s="18"/>
      <c r="V763" s="18"/>
      <c r="W763" s="18"/>
      <c r="X763" s="18"/>
      <c r="Y763" s="18"/>
      <c r="Z763" s="68">
        <v>287.0</v>
      </c>
      <c r="AA763" s="69">
        <v>6.0</v>
      </c>
      <c r="AB763" s="18" t="s">
        <v>150</v>
      </c>
      <c r="AC763" s="68">
        <v>287.0</v>
      </c>
      <c r="AD763" s="69">
        <v>6.0</v>
      </c>
      <c r="AE763" s="69">
        <v>528.0</v>
      </c>
      <c r="AF763" s="70" t="s">
        <v>2164</v>
      </c>
      <c r="AG763" s="69">
        <v>4.0</v>
      </c>
      <c r="AH763" s="69">
        <v>1.0</v>
      </c>
      <c r="AI763" s="69">
        <v>0.0</v>
      </c>
      <c r="AJ763" s="29">
        <f t="shared" si="20"/>
        <v>1</v>
      </c>
      <c r="AK763" s="76">
        <f t="shared" si="21"/>
        <v>0.25</v>
      </c>
      <c r="AL763" s="29">
        <f t="shared" si="22"/>
        <v>1</v>
      </c>
      <c r="AM763" s="71">
        <f t="shared" si="23"/>
        <v>0.25</v>
      </c>
      <c r="AN763" s="71">
        <f t="shared" si="24"/>
        <v>0.3125</v>
      </c>
      <c r="AO763" s="72">
        <f t="shared" si="25"/>
        <v>0.19</v>
      </c>
      <c r="AP763" s="73">
        <f t="shared" si="26"/>
        <v>1088.32</v>
      </c>
      <c r="AQ763" s="3">
        <f t="shared" si="27"/>
        <v>272.08</v>
      </c>
      <c r="AR763" s="18"/>
      <c r="AS763" s="18"/>
    </row>
    <row r="764" ht="14.25" customHeight="1">
      <c r="A764" s="68">
        <v>287.0</v>
      </c>
      <c r="B764" s="69">
        <v>6.0</v>
      </c>
      <c r="C764" s="18" t="s">
        <v>150</v>
      </c>
      <c r="D764" s="68">
        <v>287.0</v>
      </c>
      <c r="E764" s="69">
        <v>6.0</v>
      </c>
      <c r="F764" s="69">
        <v>530.0</v>
      </c>
      <c r="G764" s="70" t="s">
        <v>2165</v>
      </c>
      <c r="H764" s="69">
        <v>22.0</v>
      </c>
      <c r="I764" s="69">
        <v>7.0</v>
      </c>
      <c r="J764" s="69">
        <v>0.0</v>
      </c>
      <c r="K764" s="29">
        <f t="shared" si="13"/>
        <v>7</v>
      </c>
      <c r="L764" s="71">
        <f t="shared" si="14"/>
        <v>0.3182</v>
      </c>
      <c r="M764" s="71">
        <f t="shared" si="15"/>
        <v>0.3978</v>
      </c>
      <c r="N764" s="72">
        <f t="shared" si="16"/>
        <v>1.67</v>
      </c>
      <c r="O764" s="8">
        <f t="shared" si="17"/>
        <v>9565.76</v>
      </c>
      <c r="P764" s="73"/>
      <c r="Q764" s="18"/>
      <c r="R764" s="18"/>
      <c r="S764" s="18"/>
      <c r="T764" s="18"/>
      <c r="U764" s="18"/>
      <c r="V764" s="18"/>
      <c r="W764" s="18"/>
      <c r="X764" s="18"/>
      <c r="Y764" s="18"/>
      <c r="Z764" s="68">
        <v>287.0</v>
      </c>
      <c r="AA764" s="69">
        <v>6.0</v>
      </c>
      <c r="AB764" s="18" t="s">
        <v>150</v>
      </c>
      <c r="AC764" s="68">
        <v>287.0</v>
      </c>
      <c r="AD764" s="69">
        <v>6.0</v>
      </c>
      <c r="AE764" s="69">
        <v>530.0</v>
      </c>
      <c r="AF764" s="70" t="s">
        <v>2165</v>
      </c>
      <c r="AG764" s="69">
        <v>22.0</v>
      </c>
      <c r="AH764" s="69">
        <v>7.0</v>
      </c>
      <c r="AI764" s="69">
        <v>0.0</v>
      </c>
      <c r="AJ764" s="29">
        <f t="shared" si="20"/>
        <v>7</v>
      </c>
      <c r="AK764" s="76">
        <f t="shared" si="21"/>
        <v>0.3181818182</v>
      </c>
      <c r="AL764" s="29">
        <f t="shared" si="22"/>
        <v>7</v>
      </c>
      <c r="AM764" s="71">
        <f t="shared" si="23"/>
        <v>0.3182</v>
      </c>
      <c r="AN764" s="71">
        <f t="shared" si="24"/>
        <v>0.3978</v>
      </c>
      <c r="AO764" s="72">
        <f t="shared" si="25"/>
        <v>1.67</v>
      </c>
      <c r="AP764" s="73">
        <f t="shared" si="26"/>
        <v>9565.76</v>
      </c>
      <c r="AQ764" s="3">
        <f t="shared" si="27"/>
        <v>434.8072727</v>
      </c>
      <c r="AR764" s="18"/>
      <c r="AS764" s="18"/>
    </row>
    <row r="765" ht="14.25" customHeight="1">
      <c r="A765" s="68">
        <v>287.0</v>
      </c>
      <c r="B765" s="69">
        <v>6.0</v>
      </c>
      <c r="C765" s="18" t="s">
        <v>150</v>
      </c>
      <c r="D765" s="68">
        <v>287.0</v>
      </c>
      <c r="E765" s="69">
        <v>6.0</v>
      </c>
      <c r="F765" s="69">
        <v>531.0</v>
      </c>
      <c r="G765" s="70" t="s">
        <v>2166</v>
      </c>
      <c r="H765" s="69">
        <v>44.0</v>
      </c>
      <c r="I765" s="69">
        <v>44.0</v>
      </c>
      <c r="J765" s="69">
        <v>0.0</v>
      </c>
      <c r="K765" s="29">
        <f t="shared" si="13"/>
        <v>44</v>
      </c>
      <c r="L765" s="71">
        <f t="shared" si="14"/>
        <v>1</v>
      </c>
      <c r="M765" s="71">
        <f t="shared" si="15"/>
        <v>1</v>
      </c>
      <c r="N765" s="72">
        <f t="shared" si="16"/>
        <v>26.4</v>
      </c>
      <c r="O765" s="8">
        <f t="shared" si="17"/>
        <v>151219.2</v>
      </c>
      <c r="P765" s="73"/>
      <c r="Q765" s="18"/>
      <c r="R765" s="18"/>
      <c r="S765" s="18"/>
      <c r="T765" s="18"/>
      <c r="U765" s="18"/>
      <c r="V765" s="18"/>
      <c r="W765" s="18"/>
      <c r="X765" s="18"/>
      <c r="Y765" s="18"/>
      <c r="Z765" s="68">
        <v>287.0</v>
      </c>
      <c r="AA765" s="69">
        <v>6.0</v>
      </c>
      <c r="AB765" s="18" t="s">
        <v>150</v>
      </c>
      <c r="AC765" s="68">
        <v>287.0</v>
      </c>
      <c r="AD765" s="69">
        <v>6.0</v>
      </c>
      <c r="AE765" s="69">
        <v>531.0</v>
      </c>
      <c r="AF765" s="70" t="s">
        <v>2166</v>
      </c>
      <c r="AG765" s="69">
        <v>44.0</v>
      </c>
      <c r="AH765" s="69">
        <v>44.0</v>
      </c>
      <c r="AI765" s="69">
        <v>0.0</v>
      </c>
      <c r="AJ765" s="29">
        <f t="shared" si="20"/>
        <v>44</v>
      </c>
      <c r="AK765" s="76">
        <f t="shared" si="21"/>
        <v>1</v>
      </c>
      <c r="AL765" s="29">
        <f t="shared" si="22"/>
        <v>44</v>
      </c>
      <c r="AM765" s="71">
        <f t="shared" si="23"/>
        <v>1</v>
      </c>
      <c r="AN765" s="71">
        <f t="shared" si="24"/>
        <v>1</v>
      </c>
      <c r="AO765" s="72">
        <f t="shared" si="25"/>
        <v>26.4</v>
      </c>
      <c r="AP765" s="73">
        <f t="shared" si="26"/>
        <v>151219.2</v>
      </c>
      <c r="AQ765" s="3">
        <f t="shared" si="27"/>
        <v>3436.8</v>
      </c>
      <c r="AR765" s="18"/>
      <c r="AS765" s="18"/>
    </row>
    <row r="766" ht="14.25" customHeight="1">
      <c r="A766" s="68">
        <v>287.0</v>
      </c>
      <c r="B766" s="69">
        <v>6.0</v>
      </c>
      <c r="C766" s="18" t="s">
        <v>150</v>
      </c>
      <c r="D766" s="68">
        <v>287.0</v>
      </c>
      <c r="E766" s="69">
        <v>6.0</v>
      </c>
      <c r="F766" s="69">
        <v>532.0</v>
      </c>
      <c r="G766" s="70" t="s">
        <v>2167</v>
      </c>
      <c r="H766" s="69">
        <v>26.0</v>
      </c>
      <c r="I766" s="69">
        <v>8.0</v>
      </c>
      <c r="J766" s="69">
        <v>0.0</v>
      </c>
      <c r="K766" s="29">
        <f t="shared" si="13"/>
        <v>8</v>
      </c>
      <c r="L766" s="71">
        <f t="shared" si="14"/>
        <v>0.3077</v>
      </c>
      <c r="M766" s="71">
        <f t="shared" si="15"/>
        <v>0.3846</v>
      </c>
      <c r="N766" s="72">
        <f t="shared" si="16"/>
        <v>1.85</v>
      </c>
      <c r="O766" s="8">
        <f t="shared" si="17"/>
        <v>10596.8</v>
      </c>
      <c r="P766" s="73"/>
      <c r="Q766" s="18"/>
      <c r="R766" s="18"/>
      <c r="S766" s="18"/>
      <c r="T766" s="18"/>
      <c r="U766" s="18"/>
      <c r="V766" s="18"/>
      <c r="W766" s="18"/>
      <c r="X766" s="18"/>
      <c r="Y766" s="18"/>
      <c r="Z766" s="68">
        <v>287.0</v>
      </c>
      <c r="AA766" s="69">
        <v>6.0</v>
      </c>
      <c r="AB766" s="18" t="s">
        <v>150</v>
      </c>
      <c r="AC766" s="68">
        <v>287.0</v>
      </c>
      <c r="AD766" s="69">
        <v>6.0</v>
      </c>
      <c r="AE766" s="69">
        <v>532.0</v>
      </c>
      <c r="AF766" s="70" t="s">
        <v>2167</v>
      </c>
      <c r="AG766" s="69">
        <v>26.0</v>
      </c>
      <c r="AH766" s="69">
        <v>8.0</v>
      </c>
      <c r="AI766" s="69">
        <v>0.0</v>
      </c>
      <c r="AJ766" s="29">
        <f t="shared" si="20"/>
        <v>8</v>
      </c>
      <c r="AK766" s="76">
        <f t="shared" si="21"/>
        <v>0.3076923077</v>
      </c>
      <c r="AL766" s="29">
        <f t="shared" si="22"/>
        <v>8</v>
      </c>
      <c r="AM766" s="71">
        <f t="shared" si="23"/>
        <v>0.3077</v>
      </c>
      <c r="AN766" s="71">
        <f t="shared" si="24"/>
        <v>0.3846</v>
      </c>
      <c r="AO766" s="72">
        <f t="shared" si="25"/>
        <v>1.85</v>
      </c>
      <c r="AP766" s="73">
        <f t="shared" si="26"/>
        <v>10596.8</v>
      </c>
      <c r="AQ766" s="3">
        <f t="shared" si="27"/>
        <v>407.5692308</v>
      </c>
      <c r="AR766" s="18"/>
      <c r="AS766" s="18"/>
    </row>
    <row r="767" ht="14.25" customHeight="1">
      <c r="A767" s="68">
        <v>287.0</v>
      </c>
      <c r="B767" s="69">
        <v>6.0</v>
      </c>
      <c r="C767" s="18" t="s">
        <v>150</v>
      </c>
      <c r="D767" s="68">
        <v>287.0</v>
      </c>
      <c r="E767" s="69">
        <v>6.0</v>
      </c>
      <c r="F767" s="69">
        <v>533.0</v>
      </c>
      <c r="G767" s="70" t="s">
        <v>2168</v>
      </c>
      <c r="H767" s="69">
        <v>5.0</v>
      </c>
      <c r="I767" s="69">
        <v>5.0</v>
      </c>
      <c r="J767" s="69">
        <v>0.0</v>
      </c>
      <c r="K767" s="29">
        <f t="shared" si="13"/>
        <v>5</v>
      </c>
      <c r="L767" s="71">
        <f t="shared" si="14"/>
        <v>1</v>
      </c>
      <c r="M767" s="71">
        <f t="shared" si="15"/>
        <v>1</v>
      </c>
      <c r="N767" s="72">
        <f t="shared" si="16"/>
        <v>3</v>
      </c>
      <c r="O767" s="8">
        <f t="shared" si="17"/>
        <v>17184</v>
      </c>
      <c r="P767" s="73"/>
      <c r="Q767" s="18"/>
      <c r="R767" s="18"/>
      <c r="S767" s="18"/>
      <c r="T767" s="18"/>
      <c r="U767" s="18"/>
      <c r="V767" s="18"/>
      <c r="W767" s="18"/>
      <c r="X767" s="18"/>
      <c r="Y767" s="18"/>
      <c r="Z767" s="68">
        <v>287.0</v>
      </c>
      <c r="AA767" s="69">
        <v>6.0</v>
      </c>
      <c r="AB767" s="18" t="s">
        <v>150</v>
      </c>
      <c r="AC767" s="68">
        <v>287.0</v>
      </c>
      <c r="AD767" s="69">
        <v>6.0</v>
      </c>
      <c r="AE767" s="69">
        <v>533.0</v>
      </c>
      <c r="AF767" s="70" t="s">
        <v>2168</v>
      </c>
      <c r="AG767" s="69">
        <v>5.0</v>
      </c>
      <c r="AH767" s="69">
        <v>5.0</v>
      </c>
      <c r="AI767" s="69">
        <v>0.0</v>
      </c>
      <c r="AJ767" s="29">
        <f t="shared" si="20"/>
        <v>5</v>
      </c>
      <c r="AK767" s="76">
        <f t="shared" si="21"/>
        <v>1</v>
      </c>
      <c r="AL767" s="29">
        <f t="shared" si="22"/>
        <v>5</v>
      </c>
      <c r="AM767" s="71">
        <f t="shared" si="23"/>
        <v>1</v>
      </c>
      <c r="AN767" s="71">
        <f t="shared" si="24"/>
        <v>1</v>
      </c>
      <c r="AO767" s="72">
        <f t="shared" si="25"/>
        <v>3</v>
      </c>
      <c r="AP767" s="73">
        <f t="shared" si="26"/>
        <v>17184</v>
      </c>
      <c r="AQ767" s="3">
        <f t="shared" si="27"/>
        <v>3436.8</v>
      </c>
      <c r="AR767" s="18"/>
      <c r="AS767" s="18"/>
    </row>
    <row r="768" ht="14.25" customHeight="1">
      <c r="A768" s="68">
        <v>287.0</v>
      </c>
      <c r="B768" s="69">
        <v>6.0</v>
      </c>
      <c r="C768" s="18" t="s">
        <v>150</v>
      </c>
      <c r="D768" s="68">
        <v>287.0</v>
      </c>
      <c r="E768" s="69">
        <v>6.0</v>
      </c>
      <c r="F768" s="69">
        <v>535.0</v>
      </c>
      <c r="G768" s="70" t="s">
        <v>2169</v>
      </c>
      <c r="H768" s="69">
        <v>11.0</v>
      </c>
      <c r="I768" s="69">
        <v>11.0</v>
      </c>
      <c r="J768" s="69">
        <v>0.0</v>
      </c>
      <c r="K768" s="29">
        <f t="shared" si="13"/>
        <v>11</v>
      </c>
      <c r="L768" s="71">
        <f t="shared" si="14"/>
        <v>1</v>
      </c>
      <c r="M768" s="71">
        <f t="shared" si="15"/>
        <v>1</v>
      </c>
      <c r="N768" s="72">
        <f t="shared" si="16"/>
        <v>6.6</v>
      </c>
      <c r="O768" s="8">
        <f t="shared" si="17"/>
        <v>37804.8</v>
      </c>
      <c r="P768" s="73"/>
      <c r="Q768" s="18"/>
      <c r="R768" s="18"/>
      <c r="S768" s="18"/>
      <c r="T768" s="18"/>
      <c r="U768" s="18"/>
      <c r="V768" s="18"/>
      <c r="W768" s="18"/>
      <c r="X768" s="18"/>
      <c r="Y768" s="18"/>
      <c r="Z768" s="68">
        <v>287.0</v>
      </c>
      <c r="AA768" s="69">
        <v>6.0</v>
      </c>
      <c r="AB768" s="18" t="s">
        <v>150</v>
      </c>
      <c r="AC768" s="68">
        <v>287.0</v>
      </c>
      <c r="AD768" s="69">
        <v>6.0</v>
      </c>
      <c r="AE768" s="69">
        <v>535.0</v>
      </c>
      <c r="AF768" s="70" t="s">
        <v>2169</v>
      </c>
      <c r="AG768" s="69">
        <v>11.0</v>
      </c>
      <c r="AH768" s="69">
        <v>11.0</v>
      </c>
      <c r="AI768" s="69">
        <v>0.0</v>
      </c>
      <c r="AJ768" s="29">
        <f t="shared" si="20"/>
        <v>11</v>
      </c>
      <c r="AK768" s="76">
        <f t="shared" si="21"/>
        <v>1</v>
      </c>
      <c r="AL768" s="29">
        <f t="shared" si="22"/>
        <v>11</v>
      </c>
      <c r="AM768" s="71">
        <f t="shared" si="23"/>
        <v>1</v>
      </c>
      <c r="AN768" s="71">
        <f t="shared" si="24"/>
        <v>1</v>
      </c>
      <c r="AO768" s="72">
        <f t="shared" si="25"/>
        <v>6.6</v>
      </c>
      <c r="AP768" s="73">
        <f t="shared" si="26"/>
        <v>37804.8</v>
      </c>
      <c r="AQ768" s="3">
        <f t="shared" si="27"/>
        <v>3436.8</v>
      </c>
      <c r="AR768" s="18"/>
      <c r="AS768" s="18"/>
    </row>
    <row r="769" ht="14.25" customHeight="1">
      <c r="A769" s="68">
        <v>287.0</v>
      </c>
      <c r="B769" s="69">
        <v>6.0</v>
      </c>
      <c r="C769" s="18" t="s">
        <v>150</v>
      </c>
      <c r="D769" s="68">
        <v>287.0</v>
      </c>
      <c r="E769" s="69">
        <v>6.0</v>
      </c>
      <c r="F769" s="69">
        <v>538.0</v>
      </c>
      <c r="G769" s="70" t="s">
        <v>2170</v>
      </c>
      <c r="H769" s="69">
        <v>26.0</v>
      </c>
      <c r="I769" s="69">
        <v>9.0</v>
      </c>
      <c r="J769" s="69">
        <v>1.0</v>
      </c>
      <c r="K769" s="29">
        <f t="shared" si="13"/>
        <v>9.5</v>
      </c>
      <c r="L769" s="71">
        <f t="shared" si="14"/>
        <v>0.3654</v>
      </c>
      <c r="M769" s="71">
        <f t="shared" si="15"/>
        <v>0.4568</v>
      </c>
      <c r="N769" s="72">
        <f t="shared" si="16"/>
        <v>2.6</v>
      </c>
      <c r="O769" s="8">
        <f t="shared" si="17"/>
        <v>14892.8</v>
      </c>
      <c r="P769" s="73"/>
      <c r="Q769" s="18"/>
      <c r="R769" s="18"/>
      <c r="S769" s="18"/>
      <c r="T769" s="18"/>
      <c r="U769" s="18"/>
      <c r="V769" s="18"/>
      <c r="W769" s="18"/>
      <c r="X769" s="18"/>
      <c r="Y769" s="18"/>
      <c r="Z769" s="68">
        <v>287.0</v>
      </c>
      <c r="AA769" s="69">
        <v>6.0</v>
      </c>
      <c r="AB769" s="18" t="s">
        <v>150</v>
      </c>
      <c r="AC769" s="68">
        <v>287.0</v>
      </c>
      <c r="AD769" s="69">
        <v>6.0</v>
      </c>
      <c r="AE769" s="69">
        <v>538.0</v>
      </c>
      <c r="AF769" s="70" t="s">
        <v>2170</v>
      </c>
      <c r="AG769" s="69">
        <v>26.0</v>
      </c>
      <c r="AH769" s="69">
        <v>9.0</v>
      </c>
      <c r="AI769" s="69">
        <v>1.0</v>
      </c>
      <c r="AJ769" s="29">
        <f t="shared" si="20"/>
        <v>9.5</v>
      </c>
      <c r="AK769" s="76">
        <f t="shared" si="21"/>
        <v>0.3653846154</v>
      </c>
      <c r="AL769" s="29">
        <f t="shared" si="22"/>
        <v>9.5</v>
      </c>
      <c r="AM769" s="71">
        <f t="shared" si="23"/>
        <v>0.3654</v>
      </c>
      <c r="AN769" s="71">
        <f t="shared" si="24"/>
        <v>0.4568</v>
      </c>
      <c r="AO769" s="72">
        <f t="shared" si="25"/>
        <v>2.6</v>
      </c>
      <c r="AP769" s="73">
        <f t="shared" si="26"/>
        <v>14892.8</v>
      </c>
      <c r="AQ769" s="3">
        <f t="shared" si="27"/>
        <v>572.8</v>
      </c>
      <c r="AR769" s="18"/>
      <c r="AS769" s="18"/>
    </row>
    <row r="770" ht="14.25" customHeight="1">
      <c r="A770" s="68">
        <v>287.0</v>
      </c>
      <c r="B770" s="69">
        <v>6.0</v>
      </c>
      <c r="C770" s="18" t="s">
        <v>150</v>
      </c>
      <c r="D770" s="68">
        <v>287.0</v>
      </c>
      <c r="E770" s="69">
        <v>6.0</v>
      </c>
      <c r="F770" s="69">
        <v>622.0</v>
      </c>
      <c r="G770" s="70" t="s">
        <v>2171</v>
      </c>
      <c r="H770" s="69">
        <v>71.0</v>
      </c>
      <c r="I770" s="69">
        <v>40.0</v>
      </c>
      <c r="J770" s="69">
        <v>7.0</v>
      </c>
      <c r="K770" s="29">
        <f t="shared" si="13"/>
        <v>43.5</v>
      </c>
      <c r="L770" s="71">
        <f t="shared" si="14"/>
        <v>0.6127</v>
      </c>
      <c r="M770" s="71">
        <f t="shared" si="15"/>
        <v>0.7659</v>
      </c>
      <c r="N770" s="72">
        <f t="shared" si="16"/>
        <v>19.99</v>
      </c>
      <c r="O770" s="8">
        <f t="shared" si="17"/>
        <v>114502.72</v>
      </c>
      <c r="P770" s="73"/>
      <c r="Q770" s="18"/>
      <c r="R770" s="18"/>
      <c r="S770" s="18"/>
      <c r="T770" s="18"/>
      <c r="U770" s="18"/>
      <c r="V770" s="18"/>
      <c r="W770" s="18"/>
      <c r="X770" s="18"/>
      <c r="Y770" s="18"/>
      <c r="Z770" s="68">
        <v>287.0</v>
      </c>
      <c r="AA770" s="69">
        <v>6.0</v>
      </c>
      <c r="AB770" s="18" t="s">
        <v>150</v>
      </c>
      <c r="AC770" s="68">
        <v>287.0</v>
      </c>
      <c r="AD770" s="69">
        <v>6.0</v>
      </c>
      <c r="AE770" s="69">
        <v>622.0</v>
      </c>
      <c r="AF770" s="70" t="s">
        <v>2171</v>
      </c>
      <c r="AG770" s="69">
        <v>71.0</v>
      </c>
      <c r="AH770" s="69">
        <v>40.0</v>
      </c>
      <c r="AI770" s="69">
        <v>7.0</v>
      </c>
      <c r="AJ770" s="29">
        <f t="shared" si="20"/>
        <v>43.5</v>
      </c>
      <c r="AK770" s="76">
        <f t="shared" si="21"/>
        <v>0.6126760563</v>
      </c>
      <c r="AL770" s="29">
        <f t="shared" si="22"/>
        <v>43.5</v>
      </c>
      <c r="AM770" s="71">
        <f t="shared" si="23"/>
        <v>0.6127</v>
      </c>
      <c r="AN770" s="71">
        <f t="shared" si="24"/>
        <v>0.7659</v>
      </c>
      <c r="AO770" s="72">
        <f t="shared" si="25"/>
        <v>19.99</v>
      </c>
      <c r="AP770" s="73">
        <f t="shared" si="26"/>
        <v>114502.72</v>
      </c>
      <c r="AQ770" s="3">
        <f t="shared" si="27"/>
        <v>1612.714366</v>
      </c>
      <c r="AR770" s="18"/>
      <c r="AS770" s="18"/>
    </row>
    <row r="771" ht="14.25" customHeight="1">
      <c r="A771" s="68">
        <v>287.0</v>
      </c>
      <c r="B771" s="69">
        <v>6.0</v>
      </c>
      <c r="C771" s="18" t="s">
        <v>150</v>
      </c>
      <c r="D771" s="68">
        <v>287.0</v>
      </c>
      <c r="E771" s="69">
        <v>6.0</v>
      </c>
      <c r="F771" s="69">
        <v>772.0</v>
      </c>
      <c r="G771" s="70" t="s">
        <v>2172</v>
      </c>
      <c r="H771" s="69">
        <v>52.0</v>
      </c>
      <c r="I771" s="69">
        <v>36.0</v>
      </c>
      <c r="J771" s="69">
        <v>1.0</v>
      </c>
      <c r="K771" s="29">
        <f t="shared" si="13"/>
        <v>36.5</v>
      </c>
      <c r="L771" s="71">
        <f t="shared" si="14"/>
        <v>0.7019</v>
      </c>
      <c r="M771" s="71">
        <f t="shared" si="15"/>
        <v>0.8774</v>
      </c>
      <c r="N771" s="72">
        <f t="shared" si="16"/>
        <v>19.22</v>
      </c>
      <c r="O771" s="8">
        <f t="shared" si="17"/>
        <v>110092.16</v>
      </c>
      <c r="P771" s="73"/>
      <c r="Q771" s="18"/>
      <c r="R771" s="18"/>
      <c r="S771" s="18"/>
      <c r="T771" s="18"/>
      <c r="U771" s="18"/>
      <c r="V771" s="18"/>
      <c r="W771" s="18"/>
      <c r="X771" s="18"/>
      <c r="Y771" s="18"/>
      <c r="Z771" s="68">
        <v>287.0</v>
      </c>
      <c r="AA771" s="69">
        <v>6.0</v>
      </c>
      <c r="AB771" s="18" t="s">
        <v>150</v>
      </c>
      <c r="AC771" s="68">
        <v>287.0</v>
      </c>
      <c r="AD771" s="69">
        <v>6.0</v>
      </c>
      <c r="AE771" s="69">
        <v>772.0</v>
      </c>
      <c r="AF771" s="70" t="s">
        <v>2172</v>
      </c>
      <c r="AG771" s="69">
        <v>52.0</v>
      </c>
      <c r="AH771" s="69">
        <v>36.0</v>
      </c>
      <c r="AI771" s="69">
        <v>1.0</v>
      </c>
      <c r="AJ771" s="29">
        <f t="shared" si="20"/>
        <v>36.5</v>
      </c>
      <c r="AK771" s="76">
        <f t="shared" si="21"/>
        <v>0.7019230769</v>
      </c>
      <c r="AL771" s="29">
        <f t="shared" si="22"/>
        <v>36.5</v>
      </c>
      <c r="AM771" s="71">
        <f t="shared" si="23"/>
        <v>0.7019</v>
      </c>
      <c r="AN771" s="71">
        <f t="shared" si="24"/>
        <v>0.8774</v>
      </c>
      <c r="AO771" s="72">
        <f t="shared" si="25"/>
        <v>19.22</v>
      </c>
      <c r="AP771" s="73">
        <f t="shared" si="26"/>
        <v>110092.16</v>
      </c>
      <c r="AQ771" s="3">
        <f t="shared" si="27"/>
        <v>2117.156923</v>
      </c>
      <c r="AR771" s="18"/>
      <c r="AS771" s="18"/>
    </row>
    <row r="772" ht="14.25" customHeight="1">
      <c r="A772" s="68">
        <v>287.0</v>
      </c>
      <c r="B772" s="69">
        <v>6.0</v>
      </c>
      <c r="C772" s="18" t="s">
        <v>150</v>
      </c>
      <c r="D772" s="68">
        <v>287.0</v>
      </c>
      <c r="E772" s="69">
        <v>6.0</v>
      </c>
      <c r="F772" s="69">
        <v>800.0</v>
      </c>
      <c r="G772" s="70" t="s">
        <v>2173</v>
      </c>
      <c r="H772" s="69">
        <v>82.0</v>
      </c>
      <c r="I772" s="69">
        <v>43.0</v>
      </c>
      <c r="J772" s="69">
        <v>8.0</v>
      </c>
      <c r="K772" s="29">
        <f t="shared" si="13"/>
        <v>47</v>
      </c>
      <c r="L772" s="71">
        <f t="shared" si="14"/>
        <v>0.5732</v>
      </c>
      <c r="M772" s="71">
        <f t="shared" si="15"/>
        <v>0.7165</v>
      </c>
      <c r="N772" s="72">
        <f t="shared" si="16"/>
        <v>20.21</v>
      </c>
      <c r="O772" s="8">
        <f t="shared" si="17"/>
        <v>115762.88</v>
      </c>
      <c r="P772" s="73"/>
      <c r="Q772" s="18"/>
      <c r="R772" s="18"/>
      <c r="S772" s="18"/>
      <c r="T772" s="18"/>
      <c r="U772" s="18"/>
      <c r="V772" s="18"/>
      <c r="W772" s="18"/>
      <c r="X772" s="18"/>
      <c r="Y772" s="18"/>
      <c r="Z772" s="68">
        <v>287.0</v>
      </c>
      <c r="AA772" s="69">
        <v>6.0</v>
      </c>
      <c r="AB772" s="18" t="s">
        <v>150</v>
      </c>
      <c r="AC772" s="68">
        <v>287.0</v>
      </c>
      <c r="AD772" s="69">
        <v>6.0</v>
      </c>
      <c r="AE772" s="69">
        <v>800.0</v>
      </c>
      <c r="AF772" s="70" t="s">
        <v>2173</v>
      </c>
      <c r="AG772" s="69">
        <v>82.0</v>
      </c>
      <c r="AH772" s="69">
        <v>43.0</v>
      </c>
      <c r="AI772" s="69">
        <v>8.0</v>
      </c>
      <c r="AJ772" s="29">
        <f t="shared" si="20"/>
        <v>47</v>
      </c>
      <c r="AK772" s="76">
        <f t="shared" si="21"/>
        <v>0.5731707317</v>
      </c>
      <c r="AL772" s="29">
        <f t="shared" si="22"/>
        <v>47</v>
      </c>
      <c r="AM772" s="71">
        <f t="shared" si="23"/>
        <v>0.5732</v>
      </c>
      <c r="AN772" s="71">
        <f t="shared" si="24"/>
        <v>0.7165</v>
      </c>
      <c r="AO772" s="72">
        <f t="shared" si="25"/>
        <v>20.21</v>
      </c>
      <c r="AP772" s="73">
        <f t="shared" si="26"/>
        <v>115762.88</v>
      </c>
      <c r="AQ772" s="3">
        <f t="shared" si="27"/>
        <v>1411.742439</v>
      </c>
      <c r="AR772" s="18"/>
      <c r="AS772" s="18"/>
    </row>
    <row r="773" ht="14.25" customHeight="1">
      <c r="A773" s="68">
        <v>287.0</v>
      </c>
      <c r="B773" s="69">
        <v>6.0</v>
      </c>
      <c r="C773" s="18" t="s">
        <v>150</v>
      </c>
      <c r="D773" s="68">
        <v>287.0</v>
      </c>
      <c r="E773" s="69">
        <v>6.0</v>
      </c>
      <c r="F773" s="69">
        <v>801.0</v>
      </c>
      <c r="G773" s="70" t="s">
        <v>2174</v>
      </c>
      <c r="H773" s="69">
        <v>64.0</v>
      </c>
      <c r="I773" s="69">
        <v>21.0</v>
      </c>
      <c r="J773" s="69">
        <v>3.0</v>
      </c>
      <c r="K773" s="29">
        <f t="shared" si="13"/>
        <v>22.5</v>
      </c>
      <c r="L773" s="71">
        <f t="shared" si="14"/>
        <v>0.3516</v>
      </c>
      <c r="M773" s="71">
        <f t="shared" si="15"/>
        <v>0.4395</v>
      </c>
      <c r="N773" s="72">
        <f t="shared" si="16"/>
        <v>5.93</v>
      </c>
      <c r="O773" s="8">
        <f t="shared" si="17"/>
        <v>33967.04</v>
      </c>
      <c r="P773" s="73"/>
      <c r="Q773" s="18"/>
      <c r="R773" s="18"/>
      <c r="S773" s="18"/>
      <c r="T773" s="18"/>
      <c r="U773" s="18"/>
      <c r="V773" s="18"/>
      <c r="W773" s="18"/>
      <c r="X773" s="18"/>
      <c r="Y773" s="18"/>
      <c r="Z773" s="68">
        <v>287.0</v>
      </c>
      <c r="AA773" s="69">
        <v>6.0</v>
      </c>
      <c r="AB773" s="18" t="s">
        <v>150</v>
      </c>
      <c r="AC773" s="68">
        <v>287.0</v>
      </c>
      <c r="AD773" s="69">
        <v>6.0</v>
      </c>
      <c r="AE773" s="69">
        <v>801.0</v>
      </c>
      <c r="AF773" s="70" t="s">
        <v>2174</v>
      </c>
      <c r="AG773" s="69">
        <v>64.0</v>
      </c>
      <c r="AH773" s="69">
        <v>21.0</v>
      </c>
      <c r="AI773" s="69">
        <v>3.0</v>
      </c>
      <c r="AJ773" s="29">
        <f t="shared" si="20"/>
        <v>22.5</v>
      </c>
      <c r="AK773" s="76">
        <f t="shared" si="21"/>
        <v>0.3515625</v>
      </c>
      <c r="AL773" s="29">
        <f t="shared" si="22"/>
        <v>22.5</v>
      </c>
      <c r="AM773" s="71">
        <f t="shared" si="23"/>
        <v>0.3516</v>
      </c>
      <c r="AN773" s="71">
        <f t="shared" si="24"/>
        <v>0.4395</v>
      </c>
      <c r="AO773" s="72">
        <f t="shared" si="25"/>
        <v>5.93</v>
      </c>
      <c r="AP773" s="73">
        <f t="shared" si="26"/>
        <v>33967.04</v>
      </c>
      <c r="AQ773" s="3">
        <f t="shared" si="27"/>
        <v>530.735</v>
      </c>
      <c r="AR773" s="18"/>
      <c r="AS773" s="18"/>
    </row>
    <row r="774" ht="14.25" customHeight="1">
      <c r="A774" s="68">
        <v>288.0</v>
      </c>
      <c r="B774" s="69">
        <v>6.0</v>
      </c>
      <c r="C774" s="18" t="s">
        <v>1164</v>
      </c>
      <c r="D774" s="68">
        <v>288.0</v>
      </c>
      <c r="E774" s="69">
        <v>6.0</v>
      </c>
      <c r="F774" s="69">
        <v>11.0</v>
      </c>
      <c r="G774" s="70" t="s">
        <v>2175</v>
      </c>
      <c r="H774" s="69">
        <v>42.0</v>
      </c>
      <c r="I774" s="69">
        <v>3.0</v>
      </c>
      <c r="J774" s="69">
        <v>0.0</v>
      </c>
      <c r="K774" s="29">
        <f t="shared" si="13"/>
        <v>3</v>
      </c>
      <c r="L774" s="71">
        <f t="shared" si="14"/>
        <v>0.0714</v>
      </c>
      <c r="M774" s="71">
        <f t="shared" si="15"/>
        <v>0.0893</v>
      </c>
      <c r="N774" s="72">
        <f t="shared" si="16"/>
        <v>0.16</v>
      </c>
      <c r="O774" s="8">
        <f t="shared" si="17"/>
        <v>916.48</v>
      </c>
      <c r="P774" s="73"/>
      <c r="Q774" s="18"/>
      <c r="R774" s="18"/>
      <c r="S774" s="18"/>
      <c r="T774" s="18"/>
      <c r="U774" s="18"/>
      <c r="V774" s="18"/>
      <c r="W774" s="18"/>
      <c r="X774" s="18"/>
      <c r="Y774" s="18"/>
      <c r="Z774" s="68">
        <v>288.0</v>
      </c>
      <c r="AA774" s="69">
        <v>6.0</v>
      </c>
      <c r="AB774" s="18" t="s">
        <v>1164</v>
      </c>
      <c r="AC774" s="68">
        <v>288.0</v>
      </c>
      <c r="AD774" s="69">
        <v>6.0</v>
      </c>
      <c r="AE774" s="69">
        <v>11.0</v>
      </c>
      <c r="AF774" s="70" t="s">
        <v>2175</v>
      </c>
      <c r="AG774" s="69">
        <v>42.0</v>
      </c>
      <c r="AH774" s="69">
        <v>3.0</v>
      </c>
      <c r="AI774" s="69">
        <v>0.0</v>
      </c>
      <c r="AJ774" s="29">
        <f t="shared" si="20"/>
        <v>3</v>
      </c>
      <c r="AK774" s="76">
        <f t="shared" si="21"/>
        <v>0.07142857143</v>
      </c>
      <c r="AL774" s="29">
        <f t="shared" si="22"/>
        <v>3</v>
      </c>
      <c r="AM774" s="71">
        <f t="shared" si="23"/>
        <v>0.0714</v>
      </c>
      <c r="AN774" s="71">
        <f t="shared" si="24"/>
        <v>0.0893</v>
      </c>
      <c r="AO774" s="72">
        <f t="shared" si="25"/>
        <v>0.16</v>
      </c>
      <c r="AP774" s="73">
        <f t="shared" si="26"/>
        <v>916.48</v>
      </c>
      <c r="AQ774" s="3">
        <f t="shared" si="27"/>
        <v>21.82095238</v>
      </c>
      <c r="AR774" s="18"/>
      <c r="AS774" s="18"/>
    </row>
    <row r="775" ht="14.25" customHeight="1">
      <c r="A775" s="68">
        <v>288.0</v>
      </c>
      <c r="B775" s="69">
        <v>6.0</v>
      </c>
      <c r="C775" s="18" t="s">
        <v>1164</v>
      </c>
      <c r="D775" s="68">
        <v>288.0</v>
      </c>
      <c r="E775" s="69">
        <v>6.0</v>
      </c>
      <c r="F775" s="69">
        <v>12.0</v>
      </c>
      <c r="G775" s="70" t="s">
        <v>2176</v>
      </c>
      <c r="H775" s="69">
        <v>164.0</v>
      </c>
      <c r="I775" s="69">
        <v>65.0</v>
      </c>
      <c r="J775" s="69">
        <v>5.0</v>
      </c>
      <c r="K775" s="29">
        <f t="shared" si="13"/>
        <v>67.5</v>
      </c>
      <c r="L775" s="71">
        <f t="shared" si="14"/>
        <v>0.4116</v>
      </c>
      <c r="M775" s="71">
        <f t="shared" si="15"/>
        <v>0.5145</v>
      </c>
      <c r="N775" s="72">
        <f t="shared" si="16"/>
        <v>20.84</v>
      </c>
      <c r="O775" s="8">
        <f t="shared" si="17"/>
        <v>119371.52</v>
      </c>
      <c r="P775" s="73"/>
      <c r="Q775" s="18"/>
      <c r="R775" s="18"/>
      <c r="S775" s="18"/>
      <c r="T775" s="18"/>
      <c r="U775" s="18"/>
      <c r="V775" s="18"/>
      <c r="W775" s="18"/>
      <c r="X775" s="18"/>
      <c r="Y775" s="18"/>
      <c r="Z775" s="68">
        <v>288.0</v>
      </c>
      <c r="AA775" s="69">
        <v>6.0</v>
      </c>
      <c r="AB775" s="18" t="s">
        <v>1164</v>
      </c>
      <c r="AC775" s="68">
        <v>288.0</v>
      </c>
      <c r="AD775" s="69">
        <v>6.0</v>
      </c>
      <c r="AE775" s="69">
        <v>12.0</v>
      </c>
      <c r="AF775" s="70" t="s">
        <v>2176</v>
      </c>
      <c r="AG775" s="69">
        <v>164.0</v>
      </c>
      <c r="AH775" s="69">
        <v>65.0</v>
      </c>
      <c r="AI775" s="69">
        <v>5.0</v>
      </c>
      <c r="AJ775" s="29">
        <f t="shared" si="20"/>
        <v>67.5</v>
      </c>
      <c r="AK775" s="76">
        <f t="shared" si="21"/>
        <v>0.4115853659</v>
      </c>
      <c r="AL775" s="29">
        <f t="shared" si="22"/>
        <v>67.5</v>
      </c>
      <c r="AM775" s="71">
        <f t="shared" si="23"/>
        <v>0.4116</v>
      </c>
      <c r="AN775" s="71">
        <f t="shared" si="24"/>
        <v>0.5145</v>
      </c>
      <c r="AO775" s="72">
        <f t="shared" si="25"/>
        <v>20.84</v>
      </c>
      <c r="AP775" s="73">
        <f t="shared" si="26"/>
        <v>119371.52</v>
      </c>
      <c r="AQ775" s="3">
        <f t="shared" si="27"/>
        <v>727.875122</v>
      </c>
      <c r="AR775" s="18"/>
      <c r="AS775" s="18"/>
    </row>
    <row r="776" ht="14.25" customHeight="1">
      <c r="A776" s="68">
        <v>288.0</v>
      </c>
      <c r="B776" s="69">
        <v>6.0</v>
      </c>
      <c r="C776" s="18" t="s">
        <v>1164</v>
      </c>
      <c r="D776" s="68">
        <v>288.0</v>
      </c>
      <c r="E776" s="69">
        <v>6.0</v>
      </c>
      <c r="F776" s="69">
        <v>20.0</v>
      </c>
      <c r="G776" s="70" t="s">
        <v>2177</v>
      </c>
      <c r="H776" s="69">
        <v>87.0</v>
      </c>
      <c r="I776" s="69">
        <v>19.0</v>
      </c>
      <c r="J776" s="69">
        <v>1.0</v>
      </c>
      <c r="K776" s="29">
        <f t="shared" si="13"/>
        <v>19.5</v>
      </c>
      <c r="L776" s="71">
        <f t="shared" si="14"/>
        <v>0.2241</v>
      </c>
      <c r="M776" s="71">
        <f t="shared" si="15"/>
        <v>0.2801</v>
      </c>
      <c r="N776" s="72">
        <f t="shared" si="16"/>
        <v>3.28</v>
      </c>
      <c r="O776" s="8">
        <f t="shared" si="17"/>
        <v>18787.84</v>
      </c>
      <c r="P776" s="73"/>
      <c r="Q776" s="18"/>
      <c r="R776" s="18"/>
      <c r="S776" s="18"/>
      <c r="T776" s="18"/>
      <c r="U776" s="18"/>
      <c r="V776" s="18"/>
      <c r="W776" s="18"/>
      <c r="X776" s="18"/>
      <c r="Y776" s="18"/>
      <c r="Z776" s="68">
        <v>288.0</v>
      </c>
      <c r="AA776" s="69">
        <v>6.0</v>
      </c>
      <c r="AB776" s="18" t="s">
        <v>1164</v>
      </c>
      <c r="AC776" s="68">
        <v>288.0</v>
      </c>
      <c r="AD776" s="69">
        <v>6.0</v>
      </c>
      <c r="AE776" s="69">
        <v>20.0</v>
      </c>
      <c r="AF776" s="70" t="s">
        <v>2177</v>
      </c>
      <c r="AG776" s="69">
        <v>87.0</v>
      </c>
      <c r="AH776" s="69">
        <v>19.0</v>
      </c>
      <c r="AI776" s="69">
        <v>1.0</v>
      </c>
      <c r="AJ776" s="29">
        <f t="shared" si="20"/>
        <v>19.5</v>
      </c>
      <c r="AK776" s="76">
        <f t="shared" si="21"/>
        <v>0.224137931</v>
      </c>
      <c r="AL776" s="29">
        <f t="shared" si="22"/>
        <v>19.5</v>
      </c>
      <c r="AM776" s="71">
        <f t="shared" si="23"/>
        <v>0.2241</v>
      </c>
      <c r="AN776" s="71">
        <f t="shared" si="24"/>
        <v>0.2801</v>
      </c>
      <c r="AO776" s="72">
        <f t="shared" si="25"/>
        <v>3.28</v>
      </c>
      <c r="AP776" s="73">
        <f t="shared" si="26"/>
        <v>18787.84</v>
      </c>
      <c r="AQ776" s="3">
        <f t="shared" si="27"/>
        <v>215.9521839</v>
      </c>
      <c r="AR776" s="18"/>
      <c r="AS776" s="18"/>
    </row>
    <row r="777" ht="14.25" customHeight="1">
      <c r="A777" s="68">
        <v>288.0</v>
      </c>
      <c r="B777" s="69">
        <v>6.0</v>
      </c>
      <c r="C777" s="18" t="s">
        <v>1164</v>
      </c>
      <c r="D777" s="68">
        <v>288.0</v>
      </c>
      <c r="E777" s="69">
        <v>6.0</v>
      </c>
      <c r="F777" s="69">
        <v>24.0</v>
      </c>
      <c r="G777" s="70" t="s">
        <v>2178</v>
      </c>
      <c r="H777" s="69">
        <v>2.0</v>
      </c>
      <c r="I777" s="69">
        <v>2.0</v>
      </c>
      <c r="J777" s="69">
        <v>0.0</v>
      </c>
      <c r="K777" s="29">
        <f t="shared" si="13"/>
        <v>2</v>
      </c>
      <c r="L777" s="71">
        <f t="shared" si="14"/>
        <v>1</v>
      </c>
      <c r="M777" s="71">
        <f t="shared" si="15"/>
        <v>1</v>
      </c>
      <c r="N777" s="72">
        <f t="shared" si="16"/>
        <v>1.2</v>
      </c>
      <c r="O777" s="8">
        <f t="shared" si="17"/>
        <v>6873.6</v>
      </c>
      <c r="P777" s="73"/>
      <c r="Q777" s="18"/>
      <c r="R777" s="18"/>
      <c r="S777" s="18"/>
      <c r="T777" s="18"/>
      <c r="U777" s="18"/>
      <c r="V777" s="18"/>
      <c r="W777" s="18"/>
      <c r="X777" s="18"/>
      <c r="Y777" s="18"/>
      <c r="Z777" s="68">
        <v>288.0</v>
      </c>
      <c r="AA777" s="69">
        <v>6.0</v>
      </c>
      <c r="AB777" s="18" t="s">
        <v>1164</v>
      </c>
      <c r="AC777" s="68">
        <v>288.0</v>
      </c>
      <c r="AD777" s="69">
        <v>6.0</v>
      </c>
      <c r="AE777" s="69">
        <v>24.0</v>
      </c>
      <c r="AF777" s="70" t="s">
        <v>2178</v>
      </c>
      <c r="AG777" s="69">
        <v>2.0</v>
      </c>
      <c r="AH777" s="69">
        <v>2.0</v>
      </c>
      <c r="AI777" s="69">
        <v>0.0</v>
      </c>
      <c r="AJ777" s="29">
        <f t="shared" si="20"/>
        <v>2</v>
      </c>
      <c r="AK777" s="76">
        <f t="shared" si="21"/>
        <v>1</v>
      </c>
      <c r="AL777" s="29">
        <f t="shared" si="22"/>
        <v>2</v>
      </c>
      <c r="AM777" s="71">
        <f t="shared" si="23"/>
        <v>1</v>
      </c>
      <c r="AN777" s="71">
        <f t="shared" si="24"/>
        <v>1</v>
      </c>
      <c r="AO777" s="72">
        <f t="shared" si="25"/>
        <v>1.2</v>
      </c>
      <c r="AP777" s="73">
        <f t="shared" si="26"/>
        <v>6873.6</v>
      </c>
      <c r="AQ777" s="3">
        <f t="shared" si="27"/>
        <v>3436.8</v>
      </c>
      <c r="AR777" s="18"/>
      <c r="AS777" s="18"/>
    </row>
    <row r="778" ht="14.25" customHeight="1">
      <c r="A778" s="68">
        <v>288.0</v>
      </c>
      <c r="B778" s="69">
        <v>6.0</v>
      </c>
      <c r="C778" s="18" t="s">
        <v>1164</v>
      </c>
      <c r="D778" s="68">
        <v>288.0</v>
      </c>
      <c r="E778" s="69">
        <v>6.0</v>
      </c>
      <c r="F778" s="69">
        <v>26.0</v>
      </c>
      <c r="G778" s="70" t="s">
        <v>2179</v>
      </c>
      <c r="H778" s="69">
        <v>3.0</v>
      </c>
      <c r="I778" s="69">
        <v>0.0</v>
      </c>
      <c r="J778" s="69">
        <v>0.0</v>
      </c>
      <c r="K778" s="29">
        <f t="shared" si="13"/>
        <v>0</v>
      </c>
      <c r="L778" s="71">
        <f t="shared" si="14"/>
        <v>0</v>
      </c>
      <c r="M778" s="71">
        <f t="shared" si="15"/>
        <v>0</v>
      </c>
      <c r="N778" s="72">
        <f t="shared" si="16"/>
        <v>0</v>
      </c>
      <c r="O778" s="8">
        <f t="shared" si="17"/>
        <v>0</v>
      </c>
      <c r="P778" s="73"/>
      <c r="Q778" s="18"/>
      <c r="R778" s="18"/>
      <c r="S778" s="18"/>
      <c r="T778" s="18"/>
      <c r="U778" s="18"/>
      <c r="V778" s="18"/>
      <c r="W778" s="18"/>
      <c r="X778" s="18"/>
      <c r="Y778" s="18"/>
      <c r="Z778" s="68">
        <v>288.0</v>
      </c>
      <c r="AA778" s="69">
        <v>6.0</v>
      </c>
      <c r="AB778" s="18" t="s">
        <v>1164</v>
      </c>
      <c r="AC778" s="68">
        <v>288.0</v>
      </c>
      <c r="AD778" s="69">
        <v>6.0</v>
      </c>
      <c r="AE778" s="69">
        <v>26.0</v>
      </c>
      <c r="AF778" s="70" t="s">
        <v>2179</v>
      </c>
      <c r="AG778" s="69">
        <v>3.0</v>
      </c>
      <c r="AH778" s="69">
        <v>0.0</v>
      </c>
      <c r="AI778" s="69">
        <v>0.0</v>
      </c>
      <c r="AJ778" s="29">
        <f t="shared" si="20"/>
        <v>0</v>
      </c>
      <c r="AK778" s="76">
        <f t="shared" si="21"/>
        <v>0</v>
      </c>
      <c r="AL778" s="29">
        <f t="shared" si="22"/>
        <v>0</v>
      </c>
      <c r="AM778" s="71">
        <f t="shared" si="23"/>
        <v>0</v>
      </c>
      <c r="AN778" s="71">
        <f t="shared" si="24"/>
        <v>0</v>
      </c>
      <c r="AO778" s="72">
        <f t="shared" si="25"/>
        <v>0</v>
      </c>
      <c r="AP778" s="73">
        <f t="shared" si="26"/>
        <v>0</v>
      </c>
      <c r="AQ778" s="3">
        <f t="shared" si="27"/>
        <v>0</v>
      </c>
      <c r="AR778" s="18"/>
      <c r="AS778" s="18"/>
    </row>
    <row r="779" ht="14.25" customHeight="1">
      <c r="A779" s="68">
        <v>288.0</v>
      </c>
      <c r="B779" s="69">
        <v>6.0</v>
      </c>
      <c r="C779" s="18" t="s">
        <v>1164</v>
      </c>
      <c r="D779" s="68">
        <v>288.0</v>
      </c>
      <c r="E779" s="69">
        <v>6.0</v>
      </c>
      <c r="F779" s="69">
        <v>27.0</v>
      </c>
      <c r="G779" s="70" t="s">
        <v>2180</v>
      </c>
      <c r="H779" s="69">
        <v>10.0</v>
      </c>
      <c r="I779" s="69">
        <v>2.0</v>
      </c>
      <c r="J779" s="69">
        <v>0.0</v>
      </c>
      <c r="K779" s="29">
        <f t="shared" si="13"/>
        <v>2</v>
      </c>
      <c r="L779" s="71">
        <f t="shared" si="14"/>
        <v>0.2</v>
      </c>
      <c r="M779" s="71">
        <f t="shared" si="15"/>
        <v>0.25</v>
      </c>
      <c r="N779" s="72">
        <f t="shared" si="16"/>
        <v>0.3</v>
      </c>
      <c r="O779" s="8">
        <f t="shared" si="17"/>
        <v>1718.4</v>
      </c>
      <c r="P779" s="73"/>
      <c r="Q779" s="18"/>
      <c r="R779" s="18"/>
      <c r="S779" s="18"/>
      <c r="T779" s="18"/>
      <c r="U779" s="18"/>
      <c r="V779" s="18"/>
      <c r="W779" s="18"/>
      <c r="X779" s="18"/>
      <c r="Y779" s="18"/>
      <c r="Z779" s="68">
        <v>288.0</v>
      </c>
      <c r="AA779" s="69">
        <v>6.0</v>
      </c>
      <c r="AB779" s="18" t="s">
        <v>1164</v>
      </c>
      <c r="AC779" s="68">
        <v>288.0</v>
      </c>
      <c r="AD779" s="69">
        <v>6.0</v>
      </c>
      <c r="AE779" s="69">
        <v>27.0</v>
      </c>
      <c r="AF779" s="70" t="s">
        <v>2180</v>
      </c>
      <c r="AG779" s="69">
        <v>10.0</v>
      </c>
      <c r="AH779" s="69">
        <v>2.0</v>
      </c>
      <c r="AI779" s="69">
        <v>0.0</v>
      </c>
      <c r="AJ779" s="29">
        <f t="shared" si="20"/>
        <v>2</v>
      </c>
      <c r="AK779" s="76">
        <f t="shared" si="21"/>
        <v>0.2</v>
      </c>
      <c r="AL779" s="29">
        <f t="shared" si="22"/>
        <v>2</v>
      </c>
      <c r="AM779" s="71">
        <f t="shared" si="23"/>
        <v>0.2</v>
      </c>
      <c r="AN779" s="71">
        <f t="shared" si="24"/>
        <v>0.25</v>
      </c>
      <c r="AO779" s="72">
        <f t="shared" si="25"/>
        <v>0.3</v>
      </c>
      <c r="AP779" s="73">
        <f t="shared" si="26"/>
        <v>1718.4</v>
      </c>
      <c r="AQ779" s="3">
        <f t="shared" si="27"/>
        <v>171.84</v>
      </c>
      <c r="AR779" s="18"/>
      <c r="AS779" s="18"/>
    </row>
    <row r="780" ht="14.25" customHeight="1">
      <c r="A780" s="68">
        <v>288.0</v>
      </c>
      <c r="B780" s="69">
        <v>6.0</v>
      </c>
      <c r="C780" s="18" t="s">
        <v>1164</v>
      </c>
      <c r="D780" s="68">
        <v>288.0</v>
      </c>
      <c r="E780" s="69">
        <v>6.0</v>
      </c>
      <c r="F780" s="69">
        <v>34.0</v>
      </c>
      <c r="G780" s="70" t="s">
        <v>2181</v>
      </c>
      <c r="H780" s="69">
        <v>19.0</v>
      </c>
      <c r="I780" s="69">
        <v>4.0</v>
      </c>
      <c r="J780" s="69">
        <v>0.0</v>
      </c>
      <c r="K780" s="29">
        <f t="shared" si="13"/>
        <v>4</v>
      </c>
      <c r="L780" s="71">
        <f t="shared" si="14"/>
        <v>0.2105</v>
      </c>
      <c r="M780" s="71">
        <f t="shared" si="15"/>
        <v>0.2631</v>
      </c>
      <c r="N780" s="72">
        <f t="shared" si="16"/>
        <v>0.63</v>
      </c>
      <c r="O780" s="8">
        <f t="shared" si="17"/>
        <v>3608.64</v>
      </c>
      <c r="P780" s="73"/>
      <c r="Q780" s="18"/>
      <c r="R780" s="18"/>
      <c r="S780" s="18"/>
      <c r="T780" s="18"/>
      <c r="U780" s="18"/>
      <c r="V780" s="18"/>
      <c r="W780" s="18"/>
      <c r="X780" s="18"/>
      <c r="Y780" s="18"/>
      <c r="Z780" s="68">
        <v>288.0</v>
      </c>
      <c r="AA780" s="69">
        <v>6.0</v>
      </c>
      <c r="AB780" s="18" t="s">
        <v>1164</v>
      </c>
      <c r="AC780" s="68">
        <v>288.0</v>
      </c>
      <c r="AD780" s="69">
        <v>6.0</v>
      </c>
      <c r="AE780" s="69">
        <v>34.0</v>
      </c>
      <c r="AF780" s="70" t="s">
        <v>2181</v>
      </c>
      <c r="AG780" s="69">
        <v>19.0</v>
      </c>
      <c r="AH780" s="69">
        <v>4.0</v>
      </c>
      <c r="AI780" s="69">
        <v>0.0</v>
      </c>
      <c r="AJ780" s="29">
        <f t="shared" si="20"/>
        <v>4</v>
      </c>
      <c r="AK780" s="76">
        <f t="shared" si="21"/>
        <v>0.2105263158</v>
      </c>
      <c r="AL780" s="29">
        <f t="shared" si="22"/>
        <v>4</v>
      </c>
      <c r="AM780" s="71">
        <f t="shared" si="23"/>
        <v>0.2105</v>
      </c>
      <c r="AN780" s="71">
        <f t="shared" si="24"/>
        <v>0.2631</v>
      </c>
      <c r="AO780" s="72">
        <f t="shared" si="25"/>
        <v>0.63</v>
      </c>
      <c r="AP780" s="73">
        <f t="shared" si="26"/>
        <v>3608.64</v>
      </c>
      <c r="AQ780" s="3">
        <f t="shared" si="27"/>
        <v>189.9284211</v>
      </c>
      <c r="AR780" s="18"/>
      <c r="AS780" s="18"/>
    </row>
    <row r="781" ht="14.25" customHeight="1">
      <c r="A781" s="68">
        <v>288.0</v>
      </c>
      <c r="B781" s="69">
        <v>6.0</v>
      </c>
      <c r="C781" s="18" t="s">
        <v>1164</v>
      </c>
      <c r="D781" s="68">
        <v>288.0</v>
      </c>
      <c r="E781" s="69">
        <v>6.0</v>
      </c>
      <c r="F781" s="69">
        <v>35.0</v>
      </c>
      <c r="G781" s="70" t="s">
        <v>2182</v>
      </c>
      <c r="H781" s="69">
        <v>2.0</v>
      </c>
      <c r="I781" s="69">
        <v>1.0</v>
      </c>
      <c r="J781" s="69">
        <v>0.0</v>
      </c>
      <c r="K781" s="29">
        <f t="shared" si="13"/>
        <v>1</v>
      </c>
      <c r="L781" s="71">
        <f t="shared" si="14"/>
        <v>0.5</v>
      </c>
      <c r="M781" s="71">
        <f t="shared" si="15"/>
        <v>0.625</v>
      </c>
      <c r="N781" s="72">
        <f t="shared" si="16"/>
        <v>0.38</v>
      </c>
      <c r="O781" s="8">
        <f t="shared" si="17"/>
        <v>2176.64</v>
      </c>
      <c r="P781" s="73"/>
      <c r="Q781" s="18"/>
      <c r="R781" s="18"/>
      <c r="S781" s="18"/>
      <c r="T781" s="18"/>
      <c r="U781" s="18"/>
      <c r="V781" s="18"/>
      <c r="W781" s="18"/>
      <c r="X781" s="18"/>
      <c r="Y781" s="18"/>
      <c r="Z781" s="68">
        <v>288.0</v>
      </c>
      <c r="AA781" s="69">
        <v>6.0</v>
      </c>
      <c r="AB781" s="18" t="s">
        <v>1164</v>
      </c>
      <c r="AC781" s="68">
        <v>288.0</v>
      </c>
      <c r="AD781" s="69">
        <v>6.0</v>
      </c>
      <c r="AE781" s="69">
        <v>35.0</v>
      </c>
      <c r="AF781" s="70" t="s">
        <v>2182</v>
      </c>
      <c r="AG781" s="69">
        <v>2.0</v>
      </c>
      <c r="AH781" s="69">
        <v>1.0</v>
      </c>
      <c r="AI781" s="69">
        <v>0.0</v>
      </c>
      <c r="AJ781" s="29">
        <f t="shared" si="20"/>
        <v>1</v>
      </c>
      <c r="AK781" s="76">
        <f t="shared" si="21"/>
        <v>0.5</v>
      </c>
      <c r="AL781" s="29">
        <f t="shared" si="22"/>
        <v>1</v>
      </c>
      <c r="AM781" s="71">
        <f t="shared" si="23"/>
        <v>0.5</v>
      </c>
      <c r="AN781" s="71">
        <f t="shared" si="24"/>
        <v>0.625</v>
      </c>
      <c r="AO781" s="72">
        <f t="shared" si="25"/>
        <v>0.38</v>
      </c>
      <c r="AP781" s="73">
        <f t="shared" si="26"/>
        <v>2176.64</v>
      </c>
      <c r="AQ781" s="3">
        <f t="shared" si="27"/>
        <v>1088.32</v>
      </c>
      <c r="AR781" s="18"/>
      <c r="AS781" s="18"/>
    </row>
    <row r="782" ht="14.25" customHeight="1">
      <c r="A782" s="68">
        <v>288.0</v>
      </c>
      <c r="B782" s="69">
        <v>6.0</v>
      </c>
      <c r="C782" s="18" t="s">
        <v>1164</v>
      </c>
      <c r="D782" s="68">
        <v>288.0</v>
      </c>
      <c r="E782" s="69">
        <v>6.0</v>
      </c>
      <c r="F782" s="69">
        <v>36.0</v>
      </c>
      <c r="G782" s="70" t="s">
        <v>2183</v>
      </c>
      <c r="H782" s="69">
        <v>12.0</v>
      </c>
      <c r="I782" s="69">
        <v>3.0</v>
      </c>
      <c r="J782" s="69">
        <v>0.0</v>
      </c>
      <c r="K782" s="29">
        <f t="shared" si="13"/>
        <v>3</v>
      </c>
      <c r="L782" s="71">
        <f t="shared" si="14"/>
        <v>0.25</v>
      </c>
      <c r="M782" s="71">
        <f t="shared" si="15"/>
        <v>0.3125</v>
      </c>
      <c r="N782" s="72">
        <f t="shared" si="16"/>
        <v>0.56</v>
      </c>
      <c r="O782" s="8">
        <f t="shared" si="17"/>
        <v>3207.68</v>
      </c>
      <c r="P782" s="73"/>
      <c r="Q782" s="18"/>
      <c r="R782" s="18"/>
      <c r="S782" s="18"/>
      <c r="T782" s="18"/>
      <c r="U782" s="18"/>
      <c r="V782" s="18"/>
      <c r="W782" s="18"/>
      <c r="X782" s="18"/>
      <c r="Y782" s="18"/>
      <c r="Z782" s="68">
        <v>288.0</v>
      </c>
      <c r="AA782" s="69">
        <v>6.0</v>
      </c>
      <c r="AB782" s="18" t="s">
        <v>1164</v>
      </c>
      <c r="AC782" s="68">
        <v>288.0</v>
      </c>
      <c r="AD782" s="69">
        <v>6.0</v>
      </c>
      <c r="AE782" s="69">
        <v>36.0</v>
      </c>
      <c r="AF782" s="70" t="s">
        <v>2183</v>
      </c>
      <c r="AG782" s="69">
        <v>12.0</v>
      </c>
      <c r="AH782" s="69">
        <v>3.0</v>
      </c>
      <c r="AI782" s="69">
        <v>0.0</v>
      </c>
      <c r="AJ782" s="29">
        <f t="shared" si="20"/>
        <v>3</v>
      </c>
      <c r="AK782" s="76">
        <f t="shared" si="21"/>
        <v>0.25</v>
      </c>
      <c r="AL782" s="29">
        <f t="shared" si="22"/>
        <v>3</v>
      </c>
      <c r="AM782" s="71">
        <f t="shared" si="23"/>
        <v>0.25</v>
      </c>
      <c r="AN782" s="71">
        <f t="shared" si="24"/>
        <v>0.3125</v>
      </c>
      <c r="AO782" s="72">
        <f t="shared" si="25"/>
        <v>0.56</v>
      </c>
      <c r="AP782" s="73">
        <f t="shared" si="26"/>
        <v>3207.68</v>
      </c>
      <c r="AQ782" s="3">
        <f t="shared" si="27"/>
        <v>267.3066667</v>
      </c>
      <c r="AR782" s="18"/>
      <c r="AS782" s="18"/>
    </row>
    <row r="783" ht="14.25" customHeight="1">
      <c r="A783" s="68">
        <v>288.0</v>
      </c>
      <c r="B783" s="69">
        <v>6.0</v>
      </c>
      <c r="C783" s="18" t="s">
        <v>1164</v>
      </c>
      <c r="D783" s="68">
        <v>288.0</v>
      </c>
      <c r="E783" s="69">
        <v>6.0</v>
      </c>
      <c r="F783" s="69">
        <v>37.0</v>
      </c>
      <c r="G783" s="70" t="s">
        <v>2184</v>
      </c>
      <c r="H783" s="69">
        <v>4.0</v>
      </c>
      <c r="I783" s="69">
        <v>0.0</v>
      </c>
      <c r="J783" s="69">
        <v>0.0</v>
      </c>
      <c r="K783" s="29">
        <f t="shared" si="13"/>
        <v>0</v>
      </c>
      <c r="L783" s="71">
        <f t="shared" si="14"/>
        <v>0</v>
      </c>
      <c r="M783" s="71">
        <f t="shared" si="15"/>
        <v>0</v>
      </c>
      <c r="N783" s="72">
        <f t="shared" si="16"/>
        <v>0</v>
      </c>
      <c r="O783" s="8">
        <f t="shared" si="17"/>
        <v>0</v>
      </c>
      <c r="P783" s="73"/>
      <c r="Q783" s="18"/>
      <c r="R783" s="18"/>
      <c r="S783" s="18"/>
      <c r="T783" s="18"/>
      <c r="U783" s="18"/>
      <c r="V783" s="18"/>
      <c r="W783" s="18"/>
      <c r="X783" s="18"/>
      <c r="Y783" s="18"/>
      <c r="Z783" s="68">
        <v>288.0</v>
      </c>
      <c r="AA783" s="69">
        <v>6.0</v>
      </c>
      <c r="AB783" s="18" t="s">
        <v>1164</v>
      </c>
      <c r="AC783" s="68">
        <v>288.0</v>
      </c>
      <c r="AD783" s="69">
        <v>6.0</v>
      </c>
      <c r="AE783" s="69">
        <v>37.0</v>
      </c>
      <c r="AF783" s="70" t="s">
        <v>2184</v>
      </c>
      <c r="AG783" s="69">
        <v>4.0</v>
      </c>
      <c r="AH783" s="69">
        <v>0.0</v>
      </c>
      <c r="AI783" s="69">
        <v>0.0</v>
      </c>
      <c r="AJ783" s="29">
        <f t="shared" si="20"/>
        <v>0</v>
      </c>
      <c r="AK783" s="76">
        <f t="shared" si="21"/>
        <v>0</v>
      </c>
      <c r="AL783" s="29">
        <f t="shared" si="22"/>
        <v>0</v>
      </c>
      <c r="AM783" s="71">
        <f t="shared" si="23"/>
        <v>0</v>
      </c>
      <c r="AN783" s="71">
        <f t="shared" si="24"/>
        <v>0</v>
      </c>
      <c r="AO783" s="72">
        <f t="shared" si="25"/>
        <v>0</v>
      </c>
      <c r="AP783" s="73">
        <f t="shared" si="26"/>
        <v>0</v>
      </c>
      <c r="AQ783" s="3">
        <f t="shared" si="27"/>
        <v>0</v>
      </c>
      <c r="AR783" s="18"/>
      <c r="AS783" s="18"/>
    </row>
    <row r="784" ht="14.25" customHeight="1">
      <c r="A784" s="68">
        <v>288.0</v>
      </c>
      <c r="B784" s="69">
        <v>6.0</v>
      </c>
      <c r="C784" s="18" t="s">
        <v>1164</v>
      </c>
      <c r="D784" s="68">
        <v>288.0</v>
      </c>
      <c r="E784" s="69">
        <v>6.0</v>
      </c>
      <c r="F784" s="69">
        <v>829.0</v>
      </c>
      <c r="G784" s="70" t="s">
        <v>2185</v>
      </c>
      <c r="H784" s="69">
        <v>14.0</v>
      </c>
      <c r="I784" s="69">
        <v>6.0</v>
      </c>
      <c r="J784" s="69">
        <v>0.0</v>
      </c>
      <c r="K784" s="29">
        <f t="shared" si="13"/>
        <v>6</v>
      </c>
      <c r="L784" s="71">
        <f t="shared" si="14"/>
        <v>0.4286</v>
      </c>
      <c r="M784" s="71">
        <f t="shared" si="15"/>
        <v>0.5358</v>
      </c>
      <c r="N784" s="72">
        <f t="shared" si="16"/>
        <v>1.93</v>
      </c>
      <c r="O784" s="8">
        <f t="shared" si="17"/>
        <v>11055.04</v>
      </c>
      <c r="P784" s="73"/>
      <c r="Q784" s="18"/>
      <c r="R784" s="18"/>
      <c r="S784" s="18"/>
      <c r="T784" s="18"/>
      <c r="U784" s="18"/>
      <c r="V784" s="18"/>
      <c r="W784" s="18"/>
      <c r="X784" s="18"/>
      <c r="Y784" s="18"/>
      <c r="Z784" s="68">
        <v>288.0</v>
      </c>
      <c r="AA784" s="69">
        <v>6.0</v>
      </c>
      <c r="AB784" s="18" t="s">
        <v>1164</v>
      </c>
      <c r="AC784" s="68">
        <v>288.0</v>
      </c>
      <c r="AD784" s="69">
        <v>6.0</v>
      </c>
      <c r="AE784" s="69">
        <v>829.0</v>
      </c>
      <c r="AF784" s="70" t="s">
        <v>2185</v>
      </c>
      <c r="AG784" s="69">
        <v>14.0</v>
      </c>
      <c r="AH784" s="69">
        <v>6.0</v>
      </c>
      <c r="AI784" s="69">
        <v>0.0</v>
      </c>
      <c r="AJ784" s="29">
        <f t="shared" si="20"/>
        <v>6</v>
      </c>
      <c r="AK784" s="76">
        <f t="shared" si="21"/>
        <v>0.4285714286</v>
      </c>
      <c r="AL784" s="29">
        <f t="shared" si="22"/>
        <v>6</v>
      </c>
      <c r="AM784" s="71">
        <f t="shared" si="23"/>
        <v>0.4286</v>
      </c>
      <c r="AN784" s="71">
        <f t="shared" si="24"/>
        <v>0.5358</v>
      </c>
      <c r="AO784" s="72">
        <f t="shared" si="25"/>
        <v>1.93</v>
      </c>
      <c r="AP784" s="73">
        <f t="shared" si="26"/>
        <v>11055.04</v>
      </c>
      <c r="AQ784" s="3">
        <f t="shared" si="27"/>
        <v>789.6457143</v>
      </c>
      <c r="AR784" s="18"/>
      <c r="AS784" s="18"/>
    </row>
    <row r="785" ht="14.25" customHeight="1">
      <c r="A785" s="68">
        <v>288.0</v>
      </c>
      <c r="B785" s="69">
        <v>6.0</v>
      </c>
      <c r="C785" s="18" t="s">
        <v>1164</v>
      </c>
      <c r="D785" s="68">
        <v>288.0</v>
      </c>
      <c r="E785" s="69">
        <v>6.0</v>
      </c>
      <c r="F785" s="69">
        <v>864.0</v>
      </c>
      <c r="G785" s="70" t="s">
        <v>2186</v>
      </c>
      <c r="H785" s="69">
        <v>17.0</v>
      </c>
      <c r="I785" s="69">
        <v>4.0</v>
      </c>
      <c r="J785" s="69">
        <v>0.0</v>
      </c>
      <c r="K785" s="29">
        <f t="shared" si="13"/>
        <v>4</v>
      </c>
      <c r="L785" s="71">
        <f t="shared" si="14"/>
        <v>0.2353</v>
      </c>
      <c r="M785" s="71">
        <f t="shared" si="15"/>
        <v>0.2941</v>
      </c>
      <c r="N785" s="72">
        <f t="shared" si="16"/>
        <v>0.71</v>
      </c>
      <c r="O785" s="8">
        <f t="shared" si="17"/>
        <v>4066.88</v>
      </c>
      <c r="P785" s="73"/>
      <c r="Q785" s="18"/>
      <c r="R785" s="18"/>
      <c r="S785" s="18"/>
      <c r="T785" s="18"/>
      <c r="U785" s="18"/>
      <c r="V785" s="18"/>
      <c r="W785" s="18"/>
      <c r="X785" s="18"/>
      <c r="Y785" s="18"/>
      <c r="Z785" s="68">
        <v>288.0</v>
      </c>
      <c r="AA785" s="69">
        <v>6.0</v>
      </c>
      <c r="AB785" s="18" t="s">
        <v>1164</v>
      </c>
      <c r="AC785" s="68">
        <v>288.0</v>
      </c>
      <c r="AD785" s="69">
        <v>6.0</v>
      </c>
      <c r="AE785" s="69">
        <v>864.0</v>
      </c>
      <c r="AF785" s="70" t="s">
        <v>2186</v>
      </c>
      <c r="AG785" s="69">
        <v>17.0</v>
      </c>
      <c r="AH785" s="69">
        <v>4.0</v>
      </c>
      <c r="AI785" s="69">
        <v>0.0</v>
      </c>
      <c r="AJ785" s="29">
        <f t="shared" si="20"/>
        <v>4</v>
      </c>
      <c r="AK785" s="76">
        <f t="shared" si="21"/>
        <v>0.2352941176</v>
      </c>
      <c r="AL785" s="29">
        <f t="shared" si="22"/>
        <v>4</v>
      </c>
      <c r="AM785" s="71">
        <f t="shared" si="23"/>
        <v>0.2353</v>
      </c>
      <c r="AN785" s="71">
        <f t="shared" si="24"/>
        <v>0.2941</v>
      </c>
      <c r="AO785" s="72">
        <f t="shared" si="25"/>
        <v>0.71</v>
      </c>
      <c r="AP785" s="73">
        <f t="shared" si="26"/>
        <v>4066.88</v>
      </c>
      <c r="AQ785" s="3">
        <f t="shared" si="27"/>
        <v>239.2282353</v>
      </c>
      <c r="AR785" s="18"/>
      <c r="AS785" s="18"/>
    </row>
    <row r="786" ht="14.25" customHeight="1">
      <c r="A786" s="68">
        <v>288.0</v>
      </c>
      <c r="B786" s="69">
        <v>6.0</v>
      </c>
      <c r="C786" s="18" t="s">
        <v>1164</v>
      </c>
      <c r="D786" s="68">
        <v>288.0</v>
      </c>
      <c r="E786" s="69">
        <v>6.0</v>
      </c>
      <c r="F786" s="69">
        <v>865.0</v>
      </c>
      <c r="G786" s="70" t="s">
        <v>2187</v>
      </c>
      <c r="H786" s="69">
        <v>8.0</v>
      </c>
      <c r="I786" s="69">
        <v>7.0</v>
      </c>
      <c r="J786" s="69">
        <v>0.0</v>
      </c>
      <c r="K786" s="29">
        <f t="shared" si="13"/>
        <v>7</v>
      </c>
      <c r="L786" s="71">
        <f t="shared" si="14"/>
        <v>0.875</v>
      </c>
      <c r="M786" s="71">
        <f t="shared" si="15"/>
        <v>1</v>
      </c>
      <c r="N786" s="72">
        <f t="shared" si="16"/>
        <v>4.2</v>
      </c>
      <c r="O786" s="8">
        <f t="shared" si="17"/>
        <v>24057.6</v>
      </c>
      <c r="P786" s="73"/>
      <c r="Q786" s="18"/>
      <c r="R786" s="18"/>
      <c r="S786" s="18"/>
      <c r="T786" s="18"/>
      <c r="U786" s="18"/>
      <c r="V786" s="18"/>
      <c r="W786" s="18"/>
      <c r="X786" s="18"/>
      <c r="Y786" s="18"/>
      <c r="Z786" s="68">
        <v>288.0</v>
      </c>
      <c r="AA786" s="69">
        <v>6.0</v>
      </c>
      <c r="AB786" s="18" t="s">
        <v>1164</v>
      </c>
      <c r="AC786" s="68">
        <v>288.0</v>
      </c>
      <c r="AD786" s="69">
        <v>6.0</v>
      </c>
      <c r="AE786" s="69">
        <v>865.0</v>
      </c>
      <c r="AF786" s="70" t="s">
        <v>2187</v>
      </c>
      <c r="AG786" s="69">
        <v>8.0</v>
      </c>
      <c r="AH786" s="69">
        <v>7.0</v>
      </c>
      <c r="AI786" s="69">
        <v>0.0</v>
      </c>
      <c r="AJ786" s="29">
        <f t="shared" si="20"/>
        <v>7</v>
      </c>
      <c r="AK786" s="76">
        <f t="shared" si="21"/>
        <v>0.875</v>
      </c>
      <c r="AL786" s="29">
        <f t="shared" si="22"/>
        <v>7</v>
      </c>
      <c r="AM786" s="71">
        <f t="shared" si="23"/>
        <v>0.875</v>
      </c>
      <c r="AN786" s="71">
        <f t="shared" si="24"/>
        <v>1</v>
      </c>
      <c r="AO786" s="72">
        <f t="shared" si="25"/>
        <v>4.2</v>
      </c>
      <c r="AP786" s="73">
        <f t="shared" si="26"/>
        <v>24057.6</v>
      </c>
      <c r="AQ786" s="3">
        <f t="shared" si="27"/>
        <v>3007.2</v>
      </c>
      <c r="AR786" s="18"/>
      <c r="AS786" s="18"/>
    </row>
    <row r="787" ht="14.25" customHeight="1">
      <c r="A787" s="68">
        <v>294.0</v>
      </c>
      <c r="B787" s="69">
        <v>1.0</v>
      </c>
      <c r="C787" s="18" t="s">
        <v>1166</v>
      </c>
      <c r="D787" s="68">
        <v>294.0</v>
      </c>
      <c r="E787" s="69">
        <v>1.0</v>
      </c>
      <c r="F787" s="69">
        <v>7.0</v>
      </c>
      <c r="G787" s="70" t="s">
        <v>2188</v>
      </c>
      <c r="H787" s="69">
        <v>25.0</v>
      </c>
      <c r="I787" s="69">
        <v>15.0</v>
      </c>
      <c r="J787" s="69">
        <v>1.0</v>
      </c>
      <c r="K787" s="29">
        <f t="shared" si="13"/>
        <v>15.5</v>
      </c>
      <c r="L787" s="71">
        <f t="shared" si="14"/>
        <v>0.62</v>
      </c>
      <c r="M787" s="71">
        <f t="shared" si="15"/>
        <v>0.775</v>
      </c>
      <c r="N787" s="72">
        <f t="shared" si="16"/>
        <v>7.21</v>
      </c>
      <c r="O787" s="8">
        <f t="shared" si="17"/>
        <v>41298.88</v>
      </c>
      <c r="P787" s="73"/>
      <c r="Q787" s="18"/>
      <c r="R787" s="18"/>
      <c r="S787" s="18"/>
      <c r="T787" s="18"/>
      <c r="U787" s="18"/>
      <c r="V787" s="18"/>
      <c r="W787" s="18"/>
      <c r="X787" s="18"/>
      <c r="Y787" s="18"/>
      <c r="Z787" s="68">
        <v>294.0</v>
      </c>
      <c r="AA787" s="69">
        <v>1.0</v>
      </c>
      <c r="AB787" s="18" t="s">
        <v>1166</v>
      </c>
      <c r="AC787" s="68">
        <v>294.0</v>
      </c>
      <c r="AD787" s="69">
        <v>1.0</v>
      </c>
      <c r="AE787" s="69">
        <v>7.0</v>
      </c>
      <c r="AF787" s="70" t="s">
        <v>2188</v>
      </c>
      <c r="AG787" s="69">
        <v>25.0</v>
      </c>
      <c r="AH787" s="69">
        <v>15.0</v>
      </c>
      <c r="AI787" s="69">
        <v>1.0</v>
      </c>
      <c r="AJ787" s="29">
        <f t="shared" si="20"/>
        <v>15.5</v>
      </c>
      <c r="AK787" s="76">
        <f t="shared" si="21"/>
        <v>0.62</v>
      </c>
      <c r="AL787" s="29">
        <f t="shared" si="22"/>
        <v>15.5</v>
      </c>
      <c r="AM787" s="71">
        <f t="shared" si="23"/>
        <v>0.62</v>
      </c>
      <c r="AN787" s="71">
        <f t="shared" si="24"/>
        <v>0.775</v>
      </c>
      <c r="AO787" s="72">
        <f t="shared" si="25"/>
        <v>7.21</v>
      </c>
      <c r="AP787" s="73">
        <f t="shared" si="26"/>
        <v>41298.88</v>
      </c>
      <c r="AQ787" s="3">
        <f t="shared" si="27"/>
        <v>1651.9552</v>
      </c>
      <c r="AR787" s="18"/>
      <c r="AS787" s="18"/>
    </row>
    <row r="788" ht="14.25" customHeight="1">
      <c r="A788" s="68">
        <v>294.0</v>
      </c>
      <c r="B788" s="69">
        <v>1.0</v>
      </c>
      <c r="C788" s="18" t="s">
        <v>1166</v>
      </c>
      <c r="D788" s="68">
        <v>294.0</v>
      </c>
      <c r="E788" s="69">
        <v>1.0</v>
      </c>
      <c r="F788" s="69">
        <v>10.0</v>
      </c>
      <c r="G788" s="70" t="s">
        <v>2189</v>
      </c>
      <c r="H788" s="69">
        <v>216.0</v>
      </c>
      <c r="I788" s="69">
        <v>64.0</v>
      </c>
      <c r="J788" s="69">
        <v>18.0</v>
      </c>
      <c r="K788" s="29">
        <f t="shared" si="13"/>
        <v>73</v>
      </c>
      <c r="L788" s="71">
        <f t="shared" si="14"/>
        <v>0.338</v>
      </c>
      <c r="M788" s="71">
        <f t="shared" si="15"/>
        <v>0.4225</v>
      </c>
      <c r="N788" s="72">
        <f t="shared" si="16"/>
        <v>18.51</v>
      </c>
      <c r="O788" s="8">
        <f t="shared" si="17"/>
        <v>106025.28</v>
      </c>
      <c r="P788" s="73"/>
      <c r="Q788" s="18"/>
      <c r="R788" s="18"/>
      <c r="S788" s="18"/>
      <c r="T788" s="18"/>
      <c r="U788" s="18"/>
      <c r="V788" s="18"/>
      <c r="W788" s="18"/>
      <c r="X788" s="18"/>
      <c r="Y788" s="18"/>
      <c r="Z788" s="68">
        <v>294.0</v>
      </c>
      <c r="AA788" s="69">
        <v>1.0</v>
      </c>
      <c r="AB788" s="18" t="s">
        <v>1166</v>
      </c>
      <c r="AC788" s="68">
        <v>294.0</v>
      </c>
      <c r="AD788" s="69">
        <v>1.0</v>
      </c>
      <c r="AE788" s="69">
        <v>10.0</v>
      </c>
      <c r="AF788" s="70" t="s">
        <v>2189</v>
      </c>
      <c r="AG788" s="69">
        <v>216.0</v>
      </c>
      <c r="AH788" s="69">
        <v>64.0</v>
      </c>
      <c r="AI788" s="69">
        <v>18.0</v>
      </c>
      <c r="AJ788" s="29">
        <f t="shared" si="20"/>
        <v>73</v>
      </c>
      <c r="AK788" s="76">
        <f t="shared" si="21"/>
        <v>0.337962963</v>
      </c>
      <c r="AL788" s="29">
        <f t="shared" si="22"/>
        <v>73</v>
      </c>
      <c r="AM788" s="71">
        <f t="shared" si="23"/>
        <v>0.338</v>
      </c>
      <c r="AN788" s="71">
        <f t="shared" si="24"/>
        <v>0.4225</v>
      </c>
      <c r="AO788" s="72">
        <f t="shared" si="25"/>
        <v>18.51</v>
      </c>
      <c r="AP788" s="73">
        <f t="shared" si="26"/>
        <v>106025.28</v>
      </c>
      <c r="AQ788" s="3">
        <f t="shared" si="27"/>
        <v>490.8577778</v>
      </c>
      <c r="AR788" s="18"/>
      <c r="AS788" s="18"/>
    </row>
    <row r="789" ht="14.25" customHeight="1">
      <c r="A789" s="68">
        <v>294.0</v>
      </c>
      <c r="B789" s="69">
        <v>1.0</v>
      </c>
      <c r="C789" s="18" t="s">
        <v>1166</v>
      </c>
      <c r="D789" s="68">
        <v>294.0</v>
      </c>
      <c r="E789" s="69">
        <v>1.0</v>
      </c>
      <c r="F789" s="69">
        <v>12.0</v>
      </c>
      <c r="G789" s="70" t="s">
        <v>2190</v>
      </c>
      <c r="H789" s="69">
        <v>2231.0</v>
      </c>
      <c r="I789" s="69">
        <v>626.0</v>
      </c>
      <c r="J789" s="69">
        <v>198.0</v>
      </c>
      <c r="K789" s="29">
        <f t="shared" si="13"/>
        <v>725</v>
      </c>
      <c r="L789" s="71">
        <f t="shared" si="14"/>
        <v>0.325</v>
      </c>
      <c r="M789" s="71">
        <f t="shared" si="15"/>
        <v>0.4063</v>
      </c>
      <c r="N789" s="72">
        <f t="shared" si="16"/>
        <v>176.74</v>
      </c>
      <c r="O789" s="8">
        <f t="shared" si="17"/>
        <v>1012366.72</v>
      </c>
      <c r="P789" s="73"/>
      <c r="Q789" s="18"/>
      <c r="R789" s="18"/>
      <c r="S789" s="18"/>
      <c r="T789" s="18"/>
      <c r="U789" s="18"/>
      <c r="V789" s="18"/>
      <c r="W789" s="18"/>
      <c r="X789" s="18"/>
      <c r="Y789" s="18"/>
      <c r="Z789" s="68">
        <v>294.0</v>
      </c>
      <c r="AA789" s="69">
        <v>1.0</v>
      </c>
      <c r="AB789" s="18" t="s">
        <v>1166</v>
      </c>
      <c r="AC789" s="68">
        <v>294.0</v>
      </c>
      <c r="AD789" s="69">
        <v>1.0</v>
      </c>
      <c r="AE789" s="69">
        <v>12.0</v>
      </c>
      <c r="AF789" s="70" t="s">
        <v>2190</v>
      </c>
      <c r="AG789" s="69">
        <v>2231.0</v>
      </c>
      <c r="AH789" s="69">
        <v>626.0</v>
      </c>
      <c r="AI789" s="69">
        <v>198.0</v>
      </c>
      <c r="AJ789" s="29">
        <f t="shared" si="20"/>
        <v>725</v>
      </c>
      <c r="AK789" s="76">
        <f t="shared" si="21"/>
        <v>0.3249663828</v>
      </c>
      <c r="AL789" s="29">
        <f t="shared" si="22"/>
        <v>725</v>
      </c>
      <c r="AM789" s="71">
        <f t="shared" si="23"/>
        <v>0.325</v>
      </c>
      <c r="AN789" s="71">
        <f t="shared" si="24"/>
        <v>0.4063</v>
      </c>
      <c r="AO789" s="72">
        <f t="shared" si="25"/>
        <v>176.74</v>
      </c>
      <c r="AP789" s="73">
        <f t="shared" si="26"/>
        <v>1012366.72</v>
      </c>
      <c r="AQ789" s="3">
        <f t="shared" si="27"/>
        <v>453.7726221</v>
      </c>
      <c r="AR789" s="18"/>
      <c r="AS789" s="18"/>
    </row>
    <row r="790" ht="14.25" customHeight="1">
      <c r="A790" s="68">
        <v>294.0</v>
      </c>
      <c r="B790" s="69">
        <v>1.0</v>
      </c>
      <c r="C790" s="18" t="s">
        <v>1166</v>
      </c>
      <c r="D790" s="68">
        <v>294.0</v>
      </c>
      <c r="E790" s="69">
        <v>1.0</v>
      </c>
      <c r="F790" s="69">
        <v>20.0</v>
      </c>
      <c r="G790" s="70" t="s">
        <v>2191</v>
      </c>
      <c r="H790" s="69">
        <v>212.0</v>
      </c>
      <c r="I790" s="69">
        <v>37.0</v>
      </c>
      <c r="J790" s="69">
        <v>21.0</v>
      </c>
      <c r="K790" s="29">
        <f t="shared" si="13"/>
        <v>47.5</v>
      </c>
      <c r="L790" s="71">
        <f t="shared" si="14"/>
        <v>0.2241</v>
      </c>
      <c r="M790" s="71">
        <f t="shared" si="15"/>
        <v>0.2801</v>
      </c>
      <c r="N790" s="72">
        <f t="shared" si="16"/>
        <v>7.98</v>
      </c>
      <c r="O790" s="8">
        <f t="shared" si="17"/>
        <v>45709.44</v>
      </c>
      <c r="P790" s="73"/>
      <c r="Q790" s="18"/>
      <c r="R790" s="18"/>
      <c r="S790" s="18"/>
      <c r="T790" s="18"/>
      <c r="U790" s="18"/>
      <c r="V790" s="18"/>
      <c r="W790" s="18"/>
      <c r="X790" s="18"/>
      <c r="Y790" s="18"/>
      <c r="Z790" s="68">
        <v>294.0</v>
      </c>
      <c r="AA790" s="69">
        <v>1.0</v>
      </c>
      <c r="AB790" s="18" t="s">
        <v>1166</v>
      </c>
      <c r="AC790" s="68">
        <v>294.0</v>
      </c>
      <c r="AD790" s="69">
        <v>1.0</v>
      </c>
      <c r="AE790" s="69">
        <v>20.0</v>
      </c>
      <c r="AF790" s="70" t="s">
        <v>2191</v>
      </c>
      <c r="AG790" s="69">
        <v>212.0</v>
      </c>
      <c r="AH790" s="69">
        <v>37.0</v>
      </c>
      <c r="AI790" s="69">
        <v>21.0</v>
      </c>
      <c r="AJ790" s="29">
        <f t="shared" si="20"/>
        <v>47.5</v>
      </c>
      <c r="AK790" s="76">
        <f t="shared" si="21"/>
        <v>0.2240566038</v>
      </c>
      <c r="AL790" s="29">
        <f t="shared" si="22"/>
        <v>47.5</v>
      </c>
      <c r="AM790" s="71">
        <f t="shared" si="23"/>
        <v>0.2241</v>
      </c>
      <c r="AN790" s="71">
        <f t="shared" si="24"/>
        <v>0.2801</v>
      </c>
      <c r="AO790" s="72">
        <f t="shared" si="25"/>
        <v>7.98</v>
      </c>
      <c r="AP790" s="73">
        <f t="shared" si="26"/>
        <v>45709.44</v>
      </c>
      <c r="AQ790" s="3">
        <f t="shared" si="27"/>
        <v>215.610566</v>
      </c>
      <c r="AR790" s="18"/>
      <c r="AS790" s="18"/>
    </row>
    <row r="791" ht="14.25" customHeight="1">
      <c r="A791" s="68">
        <v>297.0</v>
      </c>
      <c r="B791" s="69">
        <v>1.0</v>
      </c>
      <c r="C791" s="18" t="s">
        <v>1168</v>
      </c>
      <c r="D791" s="68">
        <v>297.0</v>
      </c>
      <c r="E791" s="69">
        <v>1.0</v>
      </c>
      <c r="F791" s="69">
        <v>10.0</v>
      </c>
      <c r="G791" s="70" t="s">
        <v>2192</v>
      </c>
      <c r="H791" s="69">
        <v>183.0</v>
      </c>
      <c r="I791" s="69">
        <v>34.0</v>
      </c>
      <c r="J791" s="69">
        <v>6.0</v>
      </c>
      <c r="K791" s="29">
        <f t="shared" si="13"/>
        <v>37</v>
      </c>
      <c r="L791" s="71">
        <f t="shared" si="14"/>
        <v>0.2022</v>
      </c>
      <c r="M791" s="71">
        <f t="shared" si="15"/>
        <v>0.2528</v>
      </c>
      <c r="N791" s="72">
        <f t="shared" si="16"/>
        <v>5.61</v>
      </c>
      <c r="O791" s="8">
        <f t="shared" si="17"/>
        <v>32134.08</v>
      </c>
      <c r="P791" s="73"/>
      <c r="Q791" s="18"/>
      <c r="R791" s="18"/>
      <c r="S791" s="18"/>
      <c r="T791" s="18"/>
      <c r="U791" s="18"/>
      <c r="V791" s="18"/>
      <c r="W791" s="18"/>
      <c r="X791" s="18"/>
      <c r="Y791" s="18"/>
      <c r="Z791" s="68">
        <v>297.0</v>
      </c>
      <c r="AA791" s="69">
        <v>1.0</v>
      </c>
      <c r="AB791" s="18" t="s">
        <v>1168</v>
      </c>
      <c r="AC791" s="68">
        <v>297.0</v>
      </c>
      <c r="AD791" s="69">
        <v>1.0</v>
      </c>
      <c r="AE791" s="69">
        <v>10.0</v>
      </c>
      <c r="AF791" s="70" t="s">
        <v>2192</v>
      </c>
      <c r="AG791" s="69">
        <v>183.0</v>
      </c>
      <c r="AH791" s="69">
        <v>34.0</v>
      </c>
      <c r="AI791" s="69">
        <v>6.0</v>
      </c>
      <c r="AJ791" s="29">
        <f t="shared" si="20"/>
        <v>37</v>
      </c>
      <c r="AK791" s="76">
        <f t="shared" si="21"/>
        <v>0.2021857923</v>
      </c>
      <c r="AL791" s="29">
        <f t="shared" si="22"/>
        <v>37</v>
      </c>
      <c r="AM791" s="71">
        <f t="shared" si="23"/>
        <v>0.2022</v>
      </c>
      <c r="AN791" s="71">
        <f t="shared" si="24"/>
        <v>0.2528</v>
      </c>
      <c r="AO791" s="72">
        <f t="shared" si="25"/>
        <v>5.61</v>
      </c>
      <c r="AP791" s="73">
        <f t="shared" si="26"/>
        <v>32134.08</v>
      </c>
      <c r="AQ791" s="3">
        <f t="shared" si="27"/>
        <v>175.5960656</v>
      </c>
      <c r="AR791" s="18"/>
      <c r="AS791" s="18"/>
    </row>
    <row r="792" ht="14.25" customHeight="1">
      <c r="A792" s="68">
        <v>297.0</v>
      </c>
      <c r="B792" s="69">
        <v>1.0</v>
      </c>
      <c r="C792" s="18" t="s">
        <v>1168</v>
      </c>
      <c r="D792" s="68">
        <v>297.0</v>
      </c>
      <c r="E792" s="69">
        <v>1.0</v>
      </c>
      <c r="F792" s="69">
        <v>20.0</v>
      </c>
      <c r="G792" s="70" t="s">
        <v>2193</v>
      </c>
      <c r="H792" s="69">
        <v>175.0</v>
      </c>
      <c r="I792" s="69">
        <v>23.0</v>
      </c>
      <c r="J792" s="69">
        <v>7.0</v>
      </c>
      <c r="K792" s="29">
        <f t="shared" si="13"/>
        <v>26.5</v>
      </c>
      <c r="L792" s="71">
        <f t="shared" si="14"/>
        <v>0.1514</v>
      </c>
      <c r="M792" s="71">
        <f t="shared" si="15"/>
        <v>0.1893</v>
      </c>
      <c r="N792" s="72">
        <f t="shared" si="16"/>
        <v>3.01</v>
      </c>
      <c r="O792" s="8">
        <f t="shared" si="17"/>
        <v>17241.28</v>
      </c>
      <c r="P792" s="73"/>
      <c r="Q792" s="18"/>
      <c r="R792" s="18"/>
      <c r="S792" s="18"/>
      <c r="T792" s="18"/>
      <c r="U792" s="18"/>
      <c r="V792" s="18"/>
      <c r="W792" s="18"/>
      <c r="X792" s="18"/>
      <c r="Y792" s="18"/>
      <c r="Z792" s="68">
        <v>297.0</v>
      </c>
      <c r="AA792" s="69">
        <v>1.0</v>
      </c>
      <c r="AB792" s="18" t="s">
        <v>1168</v>
      </c>
      <c r="AC792" s="68">
        <v>297.0</v>
      </c>
      <c r="AD792" s="69">
        <v>1.0</v>
      </c>
      <c r="AE792" s="69">
        <v>20.0</v>
      </c>
      <c r="AF792" s="70" t="s">
        <v>2193</v>
      </c>
      <c r="AG792" s="69">
        <v>175.0</v>
      </c>
      <c r="AH792" s="69">
        <v>23.0</v>
      </c>
      <c r="AI792" s="69">
        <v>7.0</v>
      </c>
      <c r="AJ792" s="29">
        <f t="shared" si="20"/>
        <v>26.5</v>
      </c>
      <c r="AK792" s="76">
        <f t="shared" si="21"/>
        <v>0.1514285714</v>
      </c>
      <c r="AL792" s="29">
        <f t="shared" si="22"/>
        <v>26.5</v>
      </c>
      <c r="AM792" s="71">
        <f t="shared" si="23"/>
        <v>0.1514</v>
      </c>
      <c r="AN792" s="71">
        <f t="shared" si="24"/>
        <v>0.1893</v>
      </c>
      <c r="AO792" s="72">
        <f t="shared" si="25"/>
        <v>3.01</v>
      </c>
      <c r="AP792" s="73">
        <f t="shared" si="26"/>
        <v>17241.28</v>
      </c>
      <c r="AQ792" s="3">
        <f t="shared" si="27"/>
        <v>98.5216</v>
      </c>
      <c r="AR792" s="18"/>
      <c r="AS792" s="18"/>
    </row>
    <row r="793" ht="14.25" customHeight="1">
      <c r="A793" s="68">
        <v>299.0</v>
      </c>
      <c r="B793" s="69">
        <v>1.0</v>
      </c>
      <c r="C793" s="18" t="s">
        <v>1170</v>
      </c>
      <c r="D793" s="68">
        <v>299.0</v>
      </c>
      <c r="E793" s="69">
        <v>1.0</v>
      </c>
      <c r="F793" s="69">
        <v>10.0</v>
      </c>
      <c r="G793" s="70" t="s">
        <v>2194</v>
      </c>
      <c r="H793" s="69">
        <v>266.0</v>
      </c>
      <c r="I793" s="69">
        <v>62.0</v>
      </c>
      <c r="J793" s="69">
        <v>11.0</v>
      </c>
      <c r="K793" s="29">
        <f t="shared" si="13"/>
        <v>67.5</v>
      </c>
      <c r="L793" s="71">
        <f t="shared" si="14"/>
        <v>0.2538</v>
      </c>
      <c r="M793" s="71">
        <f t="shared" si="15"/>
        <v>0.3173</v>
      </c>
      <c r="N793" s="72">
        <f t="shared" si="16"/>
        <v>12.85</v>
      </c>
      <c r="O793" s="8">
        <f t="shared" si="17"/>
        <v>73604.8</v>
      </c>
      <c r="P793" s="73"/>
      <c r="Q793" s="18"/>
      <c r="R793" s="18"/>
      <c r="S793" s="18"/>
      <c r="T793" s="18"/>
      <c r="U793" s="18"/>
      <c r="V793" s="18"/>
      <c r="W793" s="18"/>
      <c r="X793" s="18"/>
      <c r="Y793" s="18"/>
      <c r="Z793" s="68">
        <v>299.0</v>
      </c>
      <c r="AA793" s="69">
        <v>1.0</v>
      </c>
      <c r="AB793" s="18" t="s">
        <v>1170</v>
      </c>
      <c r="AC793" s="68">
        <v>299.0</v>
      </c>
      <c r="AD793" s="69">
        <v>1.0</v>
      </c>
      <c r="AE793" s="69">
        <v>10.0</v>
      </c>
      <c r="AF793" s="70" t="s">
        <v>2194</v>
      </c>
      <c r="AG793" s="69">
        <v>266.0</v>
      </c>
      <c r="AH793" s="69">
        <v>62.0</v>
      </c>
      <c r="AI793" s="69">
        <v>11.0</v>
      </c>
      <c r="AJ793" s="29">
        <f t="shared" si="20"/>
        <v>67.5</v>
      </c>
      <c r="AK793" s="76">
        <f t="shared" si="21"/>
        <v>0.2537593985</v>
      </c>
      <c r="AL793" s="29">
        <f t="shared" si="22"/>
        <v>67.5</v>
      </c>
      <c r="AM793" s="71">
        <f t="shared" si="23"/>
        <v>0.2538</v>
      </c>
      <c r="AN793" s="71">
        <f t="shared" si="24"/>
        <v>0.3173</v>
      </c>
      <c r="AO793" s="72">
        <f t="shared" si="25"/>
        <v>12.85</v>
      </c>
      <c r="AP793" s="73">
        <f t="shared" si="26"/>
        <v>73604.8</v>
      </c>
      <c r="AQ793" s="3">
        <f t="shared" si="27"/>
        <v>276.7097744</v>
      </c>
      <c r="AR793" s="18"/>
      <c r="AS793" s="18"/>
    </row>
    <row r="794" ht="14.25" customHeight="1">
      <c r="A794" s="68">
        <v>299.0</v>
      </c>
      <c r="B794" s="69">
        <v>1.0</v>
      </c>
      <c r="C794" s="18" t="s">
        <v>1170</v>
      </c>
      <c r="D794" s="68">
        <v>299.0</v>
      </c>
      <c r="E794" s="69">
        <v>1.0</v>
      </c>
      <c r="F794" s="69">
        <v>20.0</v>
      </c>
      <c r="G794" s="70" t="s">
        <v>2195</v>
      </c>
      <c r="H794" s="69">
        <v>179.0</v>
      </c>
      <c r="I794" s="69">
        <v>34.0</v>
      </c>
      <c r="J794" s="69">
        <v>16.0</v>
      </c>
      <c r="K794" s="29">
        <f t="shared" si="13"/>
        <v>42</v>
      </c>
      <c r="L794" s="71">
        <f t="shared" si="14"/>
        <v>0.2346</v>
      </c>
      <c r="M794" s="71">
        <f t="shared" si="15"/>
        <v>0.2933</v>
      </c>
      <c r="N794" s="72">
        <f t="shared" si="16"/>
        <v>7.39</v>
      </c>
      <c r="O794" s="8">
        <f t="shared" si="17"/>
        <v>42329.92</v>
      </c>
      <c r="P794" s="73"/>
      <c r="Q794" s="18"/>
      <c r="R794" s="18"/>
      <c r="S794" s="18"/>
      <c r="T794" s="18"/>
      <c r="U794" s="18"/>
      <c r="V794" s="18"/>
      <c r="W794" s="18"/>
      <c r="X794" s="18"/>
      <c r="Y794" s="18"/>
      <c r="Z794" s="68">
        <v>299.0</v>
      </c>
      <c r="AA794" s="69">
        <v>1.0</v>
      </c>
      <c r="AB794" s="18" t="s">
        <v>1170</v>
      </c>
      <c r="AC794" s="68">
        <v>299.0</v>
      </c>
      <c r="AD794" s="69">
        <v>1.0</v>
      </c>
      <c r="AE794" s="69">
        <v>20.0</v>
      </c>
      <c r="AF794" s="70" t="s">
        <v>2195</v>
      </c>
      <c r="AG794" s="69">
        <v>179.0</v>
      </c>
      <c r="AH794" s="69">
        <v>34.0</v>
      </c>
      <c r="AI794" s="69">
        <v>16.0</v>
      </c>
      <c r="AJ794" s="29">
        <f t="shared" si="20"/>
        <v>42</v>
      </c>
      <c r="AK794" s="76">
        <f t="shared" si="21"/>
        <v>0.2346368715</v>
      </c>
      <c r="AL794" s="29">
        <f t="shared" si="22"/>
        <v>42</v>
      </c>
      <c r="AM794" s="71">
        <f t="shared" si="23"/>
        <v>0.2346</v>
      </c>
      <c r="AN794" s="71">
        <f t="shared" si="24"/>
        <v>0.2933</v>
      </c>
      <c r="AO794" s="72">
        <f t="shared" si="25"/>
        <v>7.39</v>
      </c>
      <c r="AP794" s="73">
        <f t="shared" si="26"/>
        <v>42329.92</v>
      </c>
      <c r="AQ794" s="3">
        <f t="shared" si="27"/>
        <v>236.48</v>
      </c>
      <c r="AR794" s="18"/>
      <c r="AS794" s="18"/>
    </row>
    <row r="795" ht="14.25" customHeight="1">
      <c r="A795" s="68">
        <v>299.0</v>
      </c>
      <c r="B795" s="69">
        <v>1.0</v>
      </c>
      <c r="C795" s="18" t="s">
        <v>1170</v>
      </c>
      <c r="D795" s="68">
        <v>299.0</v>
      </c>
      <c r="E795" s="69">
        <v>1.0</v>
      </c>
      <c r="F795" s="69">
        <v>32.0</v>
      </c>
      <c r="G795" s="70" t="s">
        <v>2196</v>
      </c>
      <c r="H795" s="69">
        <v>282.0</v>
      </c>
      <c r="I795" s="69">
        <v>36.0</v>
      </c>
      <c r="J795" s="69">
        <v>25.0</v>
      </c>
      <c r="K795" s="29">
        <f t="shared" si="13"/>
        <v>48.5</v>
      </c>
      <c r="L795" s="71">
        <f t="shared" si="14"/>
        <v>0.172</v>
      </c>
      <c r="M795" s="71">
        <f t="shared" si="15"/>
        <v>0.215</v>
      </c>
      <c r="N795" s="72">
        <f t="shared" si="16"/>
        <v>6.26</v>
      </c>
      <c r="O795" s="8">
        <f t="shared" si="17"/>
        <v>35857.28</v>
      </c>
      <c r="P795" s="73"/>
      <c r="Q795" s="18"/>
      <c r="R795" s="18"/>
      <c r="S795" s="18"/>
      <c r="T795" s="18"/>
      <c r="U795" s="18"/>
      <c r="V795" s="18"/>
      <c r="W795" s="18"/>
      <c r="X795" s="18"/>
      <c r="Y795" s="18"/>
      <c r="Z795" s="68">
        <v>299.0</v>
      </c>
      <c r="AA795" s="69">
        <v>1.0</v>
      </c>
      <c r="AB795" s="18" t="s">
        <v>1170</v>
      </c>
      <c r="AC795" s="68">
        <v>299.0</v>
      </c>
      <c r="AD795" s="69">
        <v>1.0</v>
      </c>
      <c r="AE795" s="69">
        <v>32.0</v>
      </c>
      <c r="AF795" s="70" t="s">
        <v>2196</v>
      </c>
      <c r="AG795" s="69">
        <v>282.0</v>
      </c>
      <c r="AH795" s="69">
        <v>36.0</v>
      </c>
      <c r="AI795" s="69">
        <v>25.0</v>
      </c>
      <c r="AJ795" s="29">
        <f t="shared" si="20"/>
        <v>48.5</v>
      </c>
      <c r="AK795" s="76">
        <f t="shared" si="21"/>
        <v>0.1719858156</v>
      </c>
      <c r="AL795" s="29">
        <f t="shared" si="22"/>
        <v>48.5</v>
      </c>
      <c r="AM795" s="71">
        <f t="shared" si="23"/>
        <v>0.172</v>
      </c>
      <c r="AN795" s="71">
        <f t="shared" si="24"/>
        <v>0.215</v>
      </c>
      <c r="AO795" s="72">
        <f t="shared" si="25"/>
        <v>6.26</v>
      </c>
      <c r="AP795" s="73">
        <f t="shared" si="26"/>
        <v>35857.28</v>
      </c>
      <c r="AQ795" s="3">
        <f t="shared" si="27"/>
        <v>127.1534752</v>
      </c>
      <c r="AR795" s="18"/>
      <c r="AS795" s="18"/>
    </row>
    <row r="796" ht="14.25" customHeight="1">
      <c r="A796" s="68">
        <v>300.0</v>
      </c>
      <c r="B796" s="69">
        <v>1.0</v>
      </c>
      <c r="C796" s="18" t="s">
        <v>1172</v>
      </c>
      <c r="D796" s="68">
        <v>300.0</v>
      </c>
      <c r="E796" s="69">
        <v>1.0</v>
      </c>
      <c r="F796" s="69">
        <v>10.0</v>
      </c>
      <c r="G796" s="70" t="s">
        <v>2197</v>
      </c>
      <c r="H796" s="69">
        <v>361.0</v>
      </c>
      <c r="I796" s="69">
        <v>67.0</v>
      </c>
      <c r="J796" s="69">
        <v>15.0</v>
      </c>
      <c r="K796" s="29">
        <f t="shared" si="13"/>
        <v>74.5</v>
      </c>
      <c r="L796" s="71">
        <f t="shared" si="14"/>
        <v>0.2064</v>
      </c>
      <c r="M796" s="71">
        <f t="shared" si="15"/>
        <v>0.258</v>
      </c>
      <c r="N796" s="72">
        <f t="shared" si="16"/>
        <v>11.53</v>
      </c>
      <c r="O796" s="8">
        <f t="shared" si="17"/>
        <v>66043.84</v>
      </c>
      <c r="P796" s="73"/>
      <c r="Q796" s="18"/>
      <c r="R796" s="18"/>
      <c r="S796" s="18"/>
      <c r="T796" s="18"/>
      <c r="U796" s="18"/>
      <c r="V796" s="18"/>
      <c r="W796" s="18"/>
      <c r="X796" s="18"/>
      <c r="Y796" s="18"/>
      <c r="Z796" s="68">
        <v>300.0</v>
      </c>
      <c r="AA796" s="69">
        <v>1.0</v>
      </c>
      <c r="AB796" s="18" t="s">
        <v>1172</v>
      </c>
      <c r="AC796" s="68">
        <v>300.0</v>
      </c>
      <c r="AD796" s="69">
        <v>1.0</v>
      </c>
      <c r="AE796" s="69">
        <v>10.0</v>
      </c>
      <c r="AF796" s="70" t="s">
        <v>2197</v>
      </c>
      <c r="AG796" s="69">
        <v>361.0</v>
      </c>
      <c r="AH796" s="69">
        <v>67.0</v>
      </c>
      <c r="AI796" s="69">
        <v>15.0</v>
      </c>
      <c r="AJ796" s="29">
        <f t="shared" si="20"/>
        <v>74.5</v>
      </c>
      <c r="AK796" s="76">
        <f t="shared" si="21"/>
        <v>0.2063711911</v>
      </c>
      <c r="AL796" s="29">
        <f t="shared" si="22"/>
        <v>74.5</v>
      </c>
      <c r="AM796" s="71">
        <f t="shared" si="23"/>
        <v>0.2064</v>
      </c>
      <c r="AN796" s="71">
        <f t="shared" si="24"/>
        <v>0.258</v>
      </c>
      <c r="AO796" s="72">
        <f t="shared" si="25"/>
        <v>11.53</v>
      </c>
      <c r="AP796" s="73">
        <f t="shared" si="26"/>
        <v>66043.84</v>
      </c>
      <c r="AQ796" s="3">
        <f t="shared" si="27"/>
        <v>182.9469252</v>
      </c>
      <c r="AR796" s="18"/>
      <c r="AS796" s="18"/>
    </row>
    <row r="797" ht="14.25" customHeight="1">
      <c r="A797" s="68">
        <v>300.0</v>
      </c>
      <c r="B797" s="69">
        <v>1.0</v>
      </c>
      <c r="C797" s="18" t="s">
        <v>1172</v>
      </c>
      <c r="D797" s="68">
        <v>300.0</v>
      </c>
      <c r="E797" s="69">
        <v>1.0</v>
      </c>
      <c r="F797" s="69">
        <v>20.0</v>
      </c>
      <c r="G797" s="70" t="s">
        <v>2198</v>
      </c>
      <c r="H797" s="69">
        <v>393.0</v>
      </c>
      <c r="I797" s="69">
        <v>43.0</v>
      </c>
      <c r="J797" s="69">
        <v>4.0</v>
      </c>
      <c r="K797" s="29">
        <f t="shared" si="13"/>
        <v>45</v>
      </c>
      <c r="L797" s="71">
        <f t="shared" si="14"/>
        <v>0.1145</v>
      </c>
      <c r="M797" s="71">
        <f t="shared" si="15"/>
        <v>0.1431</v>
      </c>
      <c r="N797" s="72">
        <f t="shared" si="16"/>
        <v>3.86</v>
      </c>
      <c r="O797" s="8">
        <f t="shared" si="17"/>
        <v>22110.08</v>
      </c>
      <c r="P797" s="73"/>
      <c r="Q797" s="18"/>
      <c r="R797" s="18"/>
      <c r="S797" s="18"/>
      <c r="T797" s="18"/>
      <c r="U797" s="18"/>
      <c r="V797" s="18"/>
      <c r="W797" s="18"/>
      <c r="X797" s="18"/>
      <c r="Y797" s="18"/>
      <c r="Z797" s="68">
        <v>300.0</v>
      </c>
      <c r="AA797" s="69">
        <v>1.0</v>
      </c>
      <c r="AB797" s="18" t="s">
        <v>1172</v>
      </c>
      <c r="AC797" s="68">
        <v>300.0</v>
      </c>
      <c r="AD797" s="69">
        <v>1.0</v>
      </c>
      <c r="AE797" s="69">
        <v>20.0</v>
      </c>
      <c r="AF797" s="70" t="s">
        <v>2198</v>
      </c>
      <c r="AG797" s="69">
        <v>393.0</v>
      </c>
      <c r="AH797" s="69">
        <v>43.0</v>
      </c>
      <c r="AI797" s="69">
        <v>4.0</v>
      </c>
      <c r="AJ797" s="29">
        <f t="shared" si="20"/>
        <v>45</v>
      </c>
      <c r="AK797" s="76">
        <f t="shared" si="21"/>
        <v>0.1145038168</v>
      </c>
      <c r="AL797" s="29">
        <f t="shared" si="22"/>
        <v>45</v>
      </c>
      <c r="AM797" s="71">
        <f t="shared" si="23"/>
        <v>0.1145</v>
      </c>
      <c r="AN797" s="71">
        <f t="shared" si="24"/>
        <v>0.1431</v>
      </c>
      <c r="AO797" s="72">
        <f t="shared" si="25"/>
        <v>3.86</v>
      </c>
      <c r="AP797" s="73">
        <f t="shared" si="26"/>
        <v>22110.08</v>
      </c>
      <c r="AQ797" s="3">
        <f t="shared" si="27"/>
        <v>56.25974555</v>
      </c>
      <c r="AR797" s="18"/>
      <c r="AS797" s="18"/>
    </row>
    <row r="798" ht="14.25" customHeight="1">
      <c r="A798" s="68">
        <v>300.0</v>
      </c>
      <c r="B798" s="69">
        <v>1.0</v>
      </c>
      <c r="C798" s="18" t="s">
        <v>1172</v>
      </c>
      <c r="D798" s="68">
        <v>300.0</v>
      </c>
      <c r="E798" s="69">
        <v>1.0</v>
      </c>
      <c r="F798" s="69">
        <v>50.0</v>
      </c>
      <c r="G798" s="70" t="s">
        <v>2199</v>
      </c>
      <c r="H798" s="69">
        <v>326.0</v>
      </c>
      <c r="I798" s="69">
        <v>44.0</v>
      </c>
      <c r="J798" s="69">
        <v>16.0</v>
      </c>
      <c r="K798" s="29">
        <f t="shared" si="13"/>
        <v>52</v>
      </c>
      <c r="L798" s="71">
        <f t="shared" si="14"/>
        <v>0.1595</v>
      </c>
      <c r="M798" s="71">
        <f t="shared" si="15"/>
        <v>0.1994</v>
      </c>
      <c r="N798" s="72">
        <f t="shared" si="16"/>
        <v>6.22</v>
      </c>
      <c r="O798" s="8">
        <f t="shared" si="17"/>
        <v>35628.16</v>
      </c>
      <c r="P798" s="73"/>
      <c r="Q798" s="18"/>
      <c r="R798" s="18"/>
      <c r="S798" s="18"/>
      <c r="T798" s="18"/>
      <c r="U798" s="18"/>
      <c r="V798" s="18"/>
      <c r="W798" s="18"/>
      <c r="X798" s="18"/>
      <c r="Y798" s="18"/>
      <c r="Z798" s="68">
        <v>300.0</v>
      </c>
      <c r="AA798" s="69">
        <v>1.0</v>
      </c>
      <c r="AB798" s="18" t="s">
        <v>1172</v>
      </c>
      <c r="AC798" s="68">
        <v>300.0</v>
      </c>
      <c r="AD798" s="69">
        <v>1.0</v>
      </c>
      <c r="AE798" s="69">
        <v>50.0</v>
      </c>
      <c r="AF798" s="70" t="s">
        <v>2199</v>
      </c>
      <c r="AG798" s="69">
        <v>326.0</v>
      </c>
      <c r="AH798" s="69">
        <v>44.0</v>
      </c>
      <c r="AI798" s="69">
        <v>16.0</v>
      </c>
      <c r="AJ798" s="29">
        <f t="shared" si="20"/>
        <v>52</v>
      </c>
      <c r="AK798" s="76">
        <f t="shared" si="21"/>
        <v>0.1595092025</v>
      </c>
      <c r="AL798" s="29">
        <f t="shared" si="22"/>
        <v>52</v>
      </c>
      <c r="AM798" s="71">
        <f t="shared" si="23"/>
        <v>0.1595</v>
      </c>
      <c r="AN798" s="71">
        <f t="shared" si="24"/>
        <v>0.1994</v>
      </c>
      <c r="AO798" s="72">
        <f t="shared" si="25"/>
        <v>6.22</v>
      </c>
      <c r="AP798" s="73">
        <f t="shared" si="26"/>
        <v>35628.16</v>
      </c>
      <c r="AQ798" s="3">
        <f t="shared" si="27"/>
        <v>109.2888344</v>
      </c>
      <c r="AR798" s="18"/>
      <c r="AS798" s="18"/>
    </row>
    <row r="799" ht="14.25" customHeight="1">
      <c r="A799" s="68">
        <v>306.0</v>
      </c>
      <c r="B799" s="69">
        <v>1.0</v>
      </c>
      <c r="C799" s="18" t="s">
        <v>1174</v>
      </c>
      <c r="D799" s="68">
        <v>306.0</v>
      </c>
      <c r="E799" s="69">
        <v>1.0</v>
      </c>
      <c r="F799" s="69">
        <v>10.0</v>
      </c>
      <c r="G799" s="70" t="s">
        <v>2200</v>
      </c>
      <c r="H799" s="69">
        <v>175.0</v>
      </c>
      <c r="I799" s="69">
        <v>91.0</v>
      </c>
      <c r="J799" s="69">
        <v>13.0</v>
      </c>
      <c r="K799" s="29">
        <f t="shared" si="13"/>
        <v>97.5</v>
      </c>
      <c r="L799" s="71">
        <f t="shared" si="14"/>
        <v>0.5571</v>
      </c>
      <c r="M799" s="71">
        <f t="shared" si="15"/>
        <v>0.6964</v>
      </c>
      <c r="N799" s="72">
        <f t="shared" si="16"/>
        <v>40.74</v>
      </c>
      <c r="O799" s="8">
        <f t="shared" si="17"/>
        <v>233358.72</v>
      </c>
      <c r="P799" s="73"/>
      <c r="Q799" s="18"/>
      <c r="R799" s="18"/>
      <c r="S799" s="18"/>
      <c r="T799" s="18"/>
      <c r="U799" s="18"/>
      <c r="V799" s="18"/>
      <c r="W799" s="18"/>
      <c r="X799" s="18"/>
      <c r="Y799" s="18"/>
      <c r="Z799" s="68">
        <v>306.0</v>
      </c>
      <c r="AA799" s="69">
        <v>1.0</v>
      </c>
      <c r="AB799" s="18" t="s">
        <v>1174</v>
      </c>
      <c r="AC799" s="68">
        <v>306.0</v>
      </c>
      <c r="AD799" s="69">
        <v>1.0</v>
      </c>
      <c r="AE799" s="69">
        <v>10.0</v>
      </c>
      <c r="AF799" s="70" t="s">
        <v>2200</v>
      </c>
      <c r="AG799" s="69">
        <v>175.0</v>
      </c>
      <c r="AH799" s="69">
        <v>91.0</v>
      </c>
      <c r="AI799" s="69">
        <v>13.0</v>
      </c>
      <c r="AJ799" s="29">
        <f t="shared" si="20"/>
        <v>97.5</v>
      </c>
      <c r="AK799" s="76">
        <f t="shared" si="21"/>
        <v>0.5571428571</v>
      </c>
      <c r="AL799" s="29">
        <f t="shared" si="22"/>
        <v>97.5</v>
      </c>
      <c r="AM799" s="71">
        <f t="shared" si="23"/>
        <v>0.5571</v>
      </c>
      <c r="AN799" s="71">
        <f t="shared" si="24"/>
        <v>0.6964</v>
      </c>
      <c r="AO799" s="72">
        <f t="shared" si="25"/>
        <v>40.74</v>
      </c>
      <c r="AP799" s="73">
        <f t="shared" si="26"/>
        <v>233358.72</v>
      </c>
      <c r="AQ799" s="3">
        <f t="shared" si="27"/>
        <v>1333.4784</v>
      </c>
      <c r="AR799" s="18"/>
      <c r="AS799" s="18"/>
    </row>
    <row r="800" ht="14.25" customHeight="1">
      <c r="A800" s="68">
        <v>306.0</v>
      </c>
      <c r="B800" s="69">
        <v>1.0</v>
      </c>
      <c r="C800" s="18" t="s">
        <v>1174</v>
      </c>
      <c r="D800" s="68">
        <v>306.0</v>
      </c>
      <c r="E800" s="69">
        <v>1.0</v>
      </c>
      <c r="F800" s="69">
        <v>20.0</v>
      </c>
      <c r="G800" s="70" t="s">
        <v>2201</v>
      </c>
      <c r="H800" s="69">
        <v>89.0</v>
      </c>
      <c r="I800" s="69">
        <v>31.0</v>
      </c>
      <c r="J800" s="69">
        <v>10.0</v>
      </c>
      <c r="K800" s="29">
        <f t="shared" si="13"/>
        <v>36</v>
      </c>
      <c r="L800" s="71">
        <f t="shared" si="14"/>
        <v>0.4045</v>
      </c>
      <c r="M800" s="71">
        <f t="shared" si="15"/>
        <v>0.5056</v>
      </c>
      <c r="N800" s="72">
        <f t="shared" si="16"/>
        <v>10.92</v>
      </c>
      <c r="O800" s="8">
        <f t="shared" si="17"/>
        <v>62549.76</v>
      </c>
      <c r="P800" s="73"/>
      <c r="Q800" s="18"/>
      <c r="R800" s="18"/>
      <c r="S800" s="18"/>
      <c r="T800" s="18"/>
      <c r="U800" s="18"/>
      <c r="V800" s="18"/>
      <c r="W800" s="18"/>
      <c r="X800" s="18"/>
      <c r="Y800" s="18"/>
      <c r="Z800" s="68">
        <v>306.0</v>
      </c>
      <c r="AA800" s="69">
        <v>1.0</v>
      </c>
      <c r="AB800" s="18" t="s">
        <v>1174</v>
      </c>
      <c r="AC800" s="68">
        <v>306.0</v>
      </c>
      <c r="AD800" s="69">
        <v>1.0</v>
      </c>
      <c r="AE800" s="69">
        <v>20.0</v>
      </c>
      <c r="AF800" s="70" t="s">
        <v>2201</v>
      </c>
      <c r="AG800" s="69">
        <v>89.0</v>
      </c>
      <c r="AH800" s="69">
        <v>31.0</v>
      </c>
      <c r="AI800" s="69">
        <v>10.0</v>
      </c>
      <c r="AJ800" s="29">
        <f t="shared" si="20"/>
        <v>36</v>
      </c>
      <c r="AK800" s="76">
        <f t="shared" si="21"/>
        <v>0.404494382</v>
      </c>
      <c r="AL800" s="29">
        <f t="shared" si="22"/>
        <v>36</v>
      </c>
      <c r="AM800" s="71">
        <f t="shared" si="23"/>
        <v>0.4045</v>
      </c>
      <c r="AN800" s="71">
        <f t="shared" si="24"/>
        <v>0.5056</v>
      </c>
      <c r="AO800" s="72">
        <f t="shared" si="25"/>
        <v>10.92</v>
      </c>
      <c r="AP800" s="73">
        <f t="shared" si="26"/>
        <v>62549.76</v>
      </c>
      <c r="AQ800" s="3">
        <f t="shared" si="27"/>
        <v>702.8062921</v>
      </c>
      <c r="AR800" s="18"/>
      <c r="AS800" s="18"/>
    </row>
    <row r="801" ht="14.25" customHeight="1">
      <c r="A801" s="68">
        <v>306.0</v>
      </c>
      <c r="B801" s="69">
        <v>1.0</v>
      </c>
      <c r="C801" s="18" t="s">
        <v>1174</v>
      </c>
      <c r="D801" s="68">
        <v>306.0</v>
      </c>
      <c r="E801" s="69">
        <v>1.0</v>
      </c>
      <c r="F801" s="69">
        <v>50.0</v>
      </c>
      <c r="G801" s="70" t="s">
        <v>2202</v>
      </c>
      <c r="H801" s="69">
        <v>88.0</v>
      </c>
      <c r="I801" s="69">
        <v>38.0</v>
      </c>
      <c r="J801" s="69">
        <v>7.0</v>
      </c>
      <c r="K801" s="29">
        <f t="shared" si="13"/>
        <v>41.5</v>
      </c>
      <c r="L801" s="71">
        <f t="shared" si="14"/>
        <v>0.4716</v>
      </c>
      <c r="M801" s="71">
        <f t="shared" si="15"/>
        <v>0.5895</v>
      </c>
      <c r="N801" s="72">
        <f t="shared" si="16"/>
        <v>14.68</v>
      </c>
      <c r="O801" s="8">
        <f t="shared" si="17"/>
        <v>84087.04</v>
      </c>
      <c r="P801" s="73"/>
      <c r="Q801" s="18"/>
      <c r="R801" s="18"/>
      <c r="S801" s="18"/>
      <c r="T801" s="18"/>
      <c r="U801" s="18"/>
      <c r="V801" s="18"/>
      <c r="W801" s="18"/>
      <c r="X801" s="18"/>
      <c r="Y801" s="18"/>
      <c r="Z801" s="68">
        <v>306.0</v>
      </c>
      <c r="AA801" s="69">
        <v>1.0</v>
      </c>
      <c r="AB801" s="18" t="s">
        <v>1174</v>
      </c>
      <c r="AC801" s="68">
        <v>306.0</v>
      </c>
      <c r="AD801" s="69">
        <v>1.0</v>
      </c>
      <c r="AE801" s="69">
        <v>50.0</v>
      </c>
      <c r="AF801" s="70" t="s">
        <v>2202</v>
      </c>
      <c r="AG801" s="69">
        <v>88.0</v>
      </c>
      <c r="AH801" s="69">
        <v>38.0</v>
      </c>
      <c r="AI801" s="69">
        <v>7.0</v>
      </c>
      <c r="AJ801" s="29">
        <f t="shared" si="20"/>
        <v>41.5</v>
      </c>
      <c r="AK801" s="76">
        <f t="shared" si="21"/>
        <v>0.4715909091</v>
      </c>
      <c r="AL801" s="29">
        <f t="shared" si="22"/>
        <v>41.5</v>
      </c>
      <c r="AM801" s="71">
        <f t="shared" si="23"/>
        <v>0.4716</v>
      </c>
      <c r="AN801" s="71">
        <f t="shared" si="24"/>
        <v>0.5895</v>
      </c>
      <c r="AO801" s="72">
        <f t="shared" si="25"/>
        <v>14.68</v>
      </c>
      <c r="AP801" s="73">
        <f t="shared" si="26"/>
        <v>84087.04</v>
      </c>
      <c r="AQ801" s="3">
        <f t="shared" si="27"/>
        <v>955.5345455</v>
      </c>
      <c r="AR801" s="18"/>
      <c r="AS801" s="18"/>
    </row>
    <row r="802" ht="14.25" customHeight="1">
      <c r="A802" s="68">
        <v>308.0</v>
      </c>
      <c r="B802" s="69">
        <v>1.0</v>
      </c>
      <c r="C802" s="18" t="s">
        <v>1176</v>
      </c>
      <c r="D802" s="68">
        <v>308.0</v>
      </c>
      <c r="E802" s="69">
        <v>1.0</v>
      </c>
      <c r="F802" s="69">
        <v>10.0</v>
      </c>
      <c r="G802" s="70" t="s">
        <v>2203</v>
      </c>
      <c r="H802" s="69">
        <v>322.0</v>
      </c>
      <c r="I802" s="69">
        <v>104.0</v>
      </c>
      <c r="J802" s="69">
        <v>40.0</v>
      </c>
      <c r="K802" s="29">
        <f t="shared" si="13"/>
        <v>124</v>
      </c>
      <c r="L802" s="71">
        <f t="shared" si="14"/>
        <v>0.3851</v>
      </c>
      <c r="M802" s="71">
        <f t="shared" si="15"/>
        <v>0.4814</v>
      </c>
      <c r="N802" s="72">
        <f t="shared" si="16"/>
        <v>35.82</v>
      </c>
      <c r="O802" s="8">
        <f t="shared" si="17"/>
        <v>205176.96</v>
      </c>
      <c r="P802" s="73"/>
      <c r="Q802" s="18"/>
      <c r="R802" s="18"/>
      <c r="S802" s="18"/>
      <c r="T802" s="18"/>
      <c r="U802" s="18"/>
      <c r="V802" s="18"/>
      <c r="W802" s="18"/>
      <c r="X802" s="18"/>
      <c r="Y802" s="18"/>
      <c r="Z802" s="68">
        <v>308.0</v>
      </c>
      <c r="AA802" s="69">
        <v>1.0</v>
      </c>
      <c r="AB802" s="18" t="s">
        <v>1176</v>
      </c>
      <c r="AC802" s="68">
        <v>308.0</v>
      </c>
      <c r="AD802" s="69">
        <v>1.0</v>
      </c>
      <c r="AE802" s="69">
        <v>10.0</v>
      </c>
      <c r="AF802" s="70" t="s">
        <v>2203</v>
      </c>
      <c r="AG802" s="69">
        <v>322.0</v>
      </c>
      <c r="AH802" s="69">
        <v>104.0</v>
      </c>
      <c r="AI802" s="69">
        <v>40.0</v>
      </c>
      <c r="AJ802" s="29">
        <f t="shared" si="20"/>
        <v>124</v>
      </c>
      <c r="AK802" s="76">
        <f t="shared" si="21"/>
        <v>0.3850931677</v>
      </c>
      <c r="AL802" s="29">
        <f t="shared" si="22"/>
        <v>124</v>
      </c>
      <c r="AM802" s="71">
        <f t="shared" si="23"/>
        <v>0.3851</v>
      </c>
      <c r="AN802" s="71">
        <f t="shared" si="24"/>
        <v>0.4814</v>
      </c>
      <c r="AO802" s="72">
        <f t="shared" si="25"/>
        <v>35.82</v>
      </c>
      <c r="AP802" s="73">
        <f t="shared" si="26"/>
        <v>205176.96</v>
      </c>
      <c r="AQ802" s="3">
        <f t="shared" si="27"/>
        <v>637.195528</v>
      </c>
      <c r="AR802" s="18"/>
      <c r="AS802" s="18"/>
    </row>
    <row r="803" ht="14.25" customHeight="1">
      <c r="A803" s="68">
        <v>308.0</v>
      </c>
      <c r="B803" s="69">
        <v>1.0</v>
      </c>
      <c r="C803" s="18" t="s">
        <v>1176</v>
      </c>
      <c r="D803" s="68">
        <v>308.0</v>
      </c>
      <c r="E803" s="69">
        <v>1.0</v>
      </c>
      <c r="F803" s="69">
        <v>20.0</v>
      </c>
      <c r="G803" s="70" t="s">
        <v>2204</v>
      </c>
      <c r="H803" s="69">
        <v>274.0</v>
      </c>
      <c r="I803" s="69">
        <v>96.0</v>
      </c>
      <c r="J803" s="69">
        <v>35.0</v>
      </c>
      <c r="K803" s="29">
        <f t="shared" si="13"/>
        <v>113.5</v>
      </c>
      <c r="L803" s="71">
        <f t="shared" si="14"/>
        <v>0.4142</v>
      </c>
      <c r="M803" s="71">
        <f t="shared" si="15"/>
        <v>0.5178</v>
      </c>
      <c r="N803" s="72">
        <f t="shared" si="16"/>
        <v>35.26</v>
      </c>
      <c r="O803" s="8">
        <f t="shared" si="17"/>
        <v>201969.28</v>
      </c>
      <c r="P803" s="73"/>
      <c r="Q803" s="18"/>
      <c r="R803" s="18"/>
      <c r="S803" s="18"/>
      <c r="T803" s="18"/>
      <c r="U803" s="18"/>
      <c r="V803" s="18"/>
      <c r="W803" s="18"/>
      <c r="X803" s="18"/>
      <c r="Y803" s="18"/>
      <c r="Z803" s="68">
        <v>308.0</v>
      </c>
      <c r="AA803" s="69">
        <v>1.0</v>
      </c>
      <c r="AB803" s="18" t="s">
        <v>1176</v>
      </c>
      <c r="AC803" s="68">
        <v>308.0</v>
      </c>
      <c r="AD803" s="69">
        <v>1.0</v>
      </c>
      <c r="AE803" s="69">
        <v>20.0</v>
      </c>
      <c r="AF803" s="70" t="s">
        <v>2204</v>
      </c>
      <c r="AG803" s="69">
        <v>274.0</v>
      </c>
      <c r="AH803" s="69">
        <v>96.0</v>
      </c>
      <c r="AI803" s="69">
        <v>35.0</v>
      </c>
      <c r="AJ803" s="29">
        <f t="shared" si="20"/>
        <v>113.5</v>
      </c>
      <c r="AK803" s="76">
        <f t="shared" si="21"/>
        <v>0.4142335766</v>
      </c>
      <c r="AL803" s="29">
        <f t="shared" si="22"/>
        <v>113.5</v>
      </c>
      <c r="AM803" s="71">
        <f t="shared" si="23"/>
        <v>0.4142</v>
      </c>
      <c r="AN803" s="71">
        <f t="shared" si="24"/>
        <v>0.5178</v>
      </c>
      <c r="AO803" s="72">
        <f t="shared" si="25"/>
        <v>35.26</v>
      </c>
      <c r="AP803" s="73">
        <f t="shared" si="26"/>
        <v>201969.28</v>
      </c>
      <c r="AQ803" s="3">
        <f t="shared" si="27"/>
        <v>737.1141606</v>
      </c>
      <c r="AR803" s="18"/>
      <c r="AS803" s="18"/>
    </row>
    <row r="804" ht="14.25" customHeight="1">
      <c r="A804" s="68">
        <v>309.0</v>
      </c>
      <c r="B804" s="69">
        <v>1.0</v>
      </c>
      <c r="C804" s="18" t="s">
        <v>1178</v>
      </c>
      <c r="D804" s="68">
        <v>309.0</v>
      </c>
      <c r="E804" s="69">
        <v>1.0</v>
      </c>
      <c r="F804" s="69">
        <v>20.0</v>
      </c>
      <c r="G804" s="70" t="s">
        <v>2205</v>
      </c>
      <c r="H804" s="69">
        <v>62.0</v>
      </c>
      <c r="I804" s="69">
        <v>16.0</v>
      </c>
      <c r="J804" s="69">
        <v>11.0</v>
      </c>
      <c r="K804" s="29">
        <f t="shared" si="13"/>
        <v>21.5</v>
      </c>
      <c r="L804" s="71">
        <f t="shared" si="14"/>
        <v>0.3468</v>
      </c>
      <c r="M804" s="71">
        <f t="shared" si="15"/>
        <v>0.4335</v>
      </c>
      <c r="N804" s="72">
        <f t="shared" si="16"/>
        <v>5.59</v>
      </c>
      <c r="O804" s="8">
        <f t="shared" si="17"/>
        <v>32019.52</v>
      </c>
      <c r="P804" s="73"/>
      <c r="Q804" s="18"/>
      <c r="R804" s="18"/>
      <c r="S804" s="18"/>
      <c r="T804" s="18"/>
      <c r="U804" s="18"/>
      <c r="V804" s="18"/>
      <c r="W804" s="18"/>
      <c r="X804" s="18"/>
      <c r="Y804" s="18"/>
      <c r="Z804" s="68">
        <v>309.0</v>
      </c>
      <c r="AA804" s="69">
        <v>1.0</v>
      </c>
      <c r="AB804" s="18" t="s">
        <v>1178</v>
      </c>
      <c r="AC804" s="68">
        <v>309.0</v>
      </c>
      <c r="AD804" s="69">
        <v>1.0</v>
      </c>
      <c r="AE804" s="69">
        <v>20.0</v>
      </c>
      <c r="AF804" s="70" t="s">
        <v>2205</v>
      </c>
      <c r="AG804" s="69">
        <v>62.0</v>
      </c>
      <c r="AH804" s="69">
        <v>16.0</v>
      </c>
      <c r="AI804" s="69">
        <v>11.0</v>
      </c>
      <c r="AJ804" s="29">
        <f t="shared" si="20"/>
        <v>21.5</v>
      </c>
      <c r="AK804" s="76">
        <f t="shared" si="21"/>
        <v>0.3467741935</v>
      </c>
      <c r="AL804" s="29">
        <f t="shared" si="22"/>
        <v>21.5</v>
      </c>
      <c r="AM804" s="71">
        <f t="shared" si="23"/>
        <v>0.3468</v>
      </c>
      <c r="AN804" s="71">
        <f t="shared" si="24"/>
        <v>0.4335</v>
      </c>
      <c r="AO804" s="72">
        <f t="shared" si="25"/>
        <v>5.59</v>
      </c>
      <c r="AP804" s="73">
        <f t="shared" si="26"/>
        <v>32019.52</v>
      </c>
      <c r="AQ804" s="3">
        <f t="shared" si="27"/>
        <v>516.443871</v>
      </c>
      <c r="AR804" s="18"/>
      <c r="AS804" s="18"/>
    </row>
    <row r="805" ht="14.25" customHeight="1">
      <c r="A805" s="68">
        <v>309.0</v>
      </c>
      <c r="B805" s="69">
        <v>1.0</v>
      </c>
      <c r="C805" s="18" t="s">
        <v>1178</v>
      </c>
      <c r="D805" s="68">
        <v>309.0</v>
      </c>
      <c r="E805" s="69">
        <v>1.0</v>
      </c>
      <c r="F805" s="69">
        <v>30.0</v>
      </c>
      <c r="G805" s="70" t="s">
        <v>2206</v>
      </c>
      <c r="H805" s="69">
        <v>620.0</v>
      </c>
      <c r="I805" s="69">
        <v>233.0</v>
      </c>
      <c r="J805" s="69">
        <v>52.0</v>
      </c>
      <c r="K805" s="29">
        <f t="shared" si="13"/>
        <v>259</v>
      </c>
      <c r="L805" s="71">
        <f t="shared" si="14"/>
        <v>0.4177</v>
      </c>
      <c r="M805" s="71">
        <f t="shared" si="15"/>
        <v>0.5221</v>
      </c>
      <c r="N805" s="72">
        <f t="shared" si="16"/>
        <v>81.13</v>
      </c>
      <c r="O805" s="8">
        <f t="shared" si="17"/>
        <v>464712.64</v>
      </c>
      <c r="P805" s="73"/>
      <c r="Q805" s="18"/>
      <c r="R805" s="18"/>
      <c r="S805" s="18"/>
      <c r="T805" s="18"/>
      <c r="U805" s="18"/>
      <c r="V805" s="18"/>
      <c r="W805" s="18"/>
      <c r="X805" s="18"/>
      <c r="Y805" s="18"/>
      <c r="Z805" s="68">
        <v>309.0</v>
      </c>
      <c r="AA805" s="69">
        <v>1.0</v>
      </c>
      <c r="AB805" s="18" t="s">
        <v>1178</v>
      </c>
      <c r="AC805" s="68">
        <v>309.0</v>
      </c>
      <c r="AD805" s="69">
        <v>1.0</v>
      </c>
      <c r="AE805" s="69">
        <v>30.0</v>
      </c>
      <c r="AF805" s="70" t="s">
        <v>2206</v>
      </c>
      <c r="AG805" s="69">
        <v>620.0</v>
      </c>
      <c r="AH805" s="69">
        <v>233.0</v>
      </c>
      <c r="AI805" s="69">
        <v>52.0</v>
      </c>
      <c r="AJ805" s="29">
        <f t="shared" si="20"/>
        <v>259</v>
      </c>
      <c r="AK805" s="76">
        <f t="shared" si="21"/>
        <v>0.4177419355</v>
      </c>
      <c r="AL805" s="29">
        <f t="shared" si="22"/>
        <v>259</v>
      </c>
      <c r="AM805" s="71">
        <f t="shared" si="23"/>
        <v>0.4177</v>
      </c>
      <c r="AN805" s="71">
        <f t="shared" si="24"/>
        <v>0.5221</v>
      </c>
      <c r="AO805" s="72">
        <f t="shared" si="25"/>
        <v>81.13</v>
      </c>
      <c r="AP805" s="73">
        <f t="shared" si="26"/>
        <v>464712.64</v>
      </c>
      <c r="AQ805" s="3">
        <f t="shared" si="27"/>
        <v>749.5365161</v>
      </c>
      <c r="AR805" s="18"/>
      <c r="AS805" s="18"/>
    </row>
    <row r="806" ht="14.25" customHeight="1">
      <c r="A806" s="68">
        <v>309.0</v>
      </c>
      <c r="B806" s="69">
        <v>1.0</v>
      </c>
      <c r="C806" s="18" t="s">
        <v>1178</v>
      </c>
      <c r="D806" s="68">
        <v>309.0</v>
      </c>
      <c r="E806" s="69">
        <v>1.0</v>
      </c>
      <c r="F806" s="69">
        <v>60.0</v>
      </c>
      <c r="G806" s="70" t="s">
        <v>2207</v>
      </c>
      <c r="H806" s="69">
        <v>458.0</v>
      </c>
      <c r="I806" s="69">
        <v>133.0</v>
      </c>
      <c r="J806" s="69">
        <v>31.0</v>
      </c>
      <c r="K806" s="29">
        <f t="shared" si="13"/>
        <v>148.5</v>
      </c>
      <c r="L806" s="71">
        <f t="shared" si="14"/>
        <v>0.3242</v>
      </c>
      <c r="M806" s="71">
        <f t="shared" si="15"/>
        <v>0.4053</v>
      </c>
      <c r="N806" s="72">
        <f t="shared" si="16"/>
        <v>36.11</v>
      </c>
      <c r="O806" s="8">
        <f t="shared" si="17"/>
        <v>206838.08</v>
      </c>
      <c r="P806" s="73"/>
      <c r="Q806" s="18"/>
      <c r="R806" s="18"/>
      <c r="S806" s="18"/>
      <c r="T806" s="18"/>
      <c r="U806" s="18"/>
      <c r="V806" s="18"/>
      <c r="W806" s="18"/>
      <c r="X806" s="18"/>
      <c r="Y806" s="18"/>
      <c r="Z806" s="68">
        <v>309.0</v>
      </c>
      <c r="AA806" s="69">
        <v>1.0</v>
      </c>
      <c r="AB806" s="18" t="s">
        <v>1178</v>
      </c>
      <c r="AC806" s="68">
        <v>309.0</v>
      </c>
      <c r="AD806" s="69">
        <v>1.0</v>
      </c>
      <c r="AE806" s="69">
        <v>60.0</v>
      </c>
      <c r="AF806" s="70" t="s">
        <v>2207</v>
      </c>
      <c r="AG806" s="69">
        <v>458.0</v>
      </c>
      <c r="AH806" s="69">
        <v>133.0</v>
      </c>
      <c r="AI806" s="69">
        <v>31.0</v>
      </c>
      <c r="AJ806" s="29">
        <f t="shared" si="20"/>
        <v>148.5</v>
      </c>
      <c r="AK806" s="76">
        <f t="shared" si="21"/>
        <v>0.3242358079</v>
      </c>
      <c r="AL806" s="29">
        <f t="shared" si="22"/>
        <v>148.5</v>
      </c>
      <c r="AM806" s="71">
        <f t="shared" si="23"/>
        <v>0.3242</v>
      </c>
      <c r="AN806" s="71">
        <f t="shared" si="24"/>
        <v>0.4053</v>
      </c>
      <c r="AO806" s="72">
        <f t="shared" si="25"/>
        <v>36.11</v>
      </c>
      <c r="AP806" s="73">
        <f t="shared" si="26"/>
        <v>206838.08</v>
      </c>
      <c r="AQ806" s="3">
        <f t="shared" si="27"/>
        <v>451.6115284</v>
      </c>
      <c r="AR806" s="18"/>
      <c r="AS806" s="18"/>
    </row>
    <row r="807" ht="14.25" customHeight="1">
      <c r="A807" s="68">
        <v>309.0</v>
      </c>
      <c r="B807" s="69">
        <v>1.0</v>
      </c>
      <c r="C807" s="18" t="s">
        <v>1178</v>
      </c>
      <c r="D807" s="68">
        <v>309.0</v>
      </c>
      <c r="E807" s="69">
        <v>1.0</v>
      </c>
      <c r="F807" s="69">
        <v>80.0</v>
      </c>
      <c r="G807" s="70" t="s">
        <v>2208</v>
      </c>
      <c r="H807" s="69">
        <v>504.0</v>
      </c>
      <c r="I807" s="69">
        <v>178.0</v>
      </c>
      <c r="J807" s="69">
        <v>53.0</v>
      </c>
      <c r="K807" s="29">
        <f t="shared" si="13"/>
        <v>204.5</v>
      </c>
      <c r="L807" s="71">
        <f t="shared" si="14"/>
        <v>0.4058</v>
      </c>
      <c r="M807" s="71">
        <f t="shared" si="15"/>
        <v>0.5073</v>
      </c>
      <c r="N807" s="72">
        <f t="shared" si="16"/>
        <v>62.25</v>
      </c>
      <c r="O807" s="8">
        <f t="shared" si="17"/>
        <v>356568</v>
      </c>
      <c r="P807" s="73"/>
      <c r="Q807" s="18"/>
      <c r="R807" s="18"/>
      <c r="S807" s="18"/>
      <c r="T807" s="18"/>
      <c r="U807" s="18"/>
      <c r="V807" s="18"/>
      <c r="W807" s="18"/>
      <c r="X807" s="18"/>
      <c r="Y807" s="18"/>
      <c r="Z807" s="68">
        <v>309.0</v>
      </c>
      <c r="AA807" s="69">
        <v>1.0</v>
      </c>
      <c r="AB807" s="18" t="s">
        <v>1178</v>
      </c>
      <c r="AC807" s="68">
        <v>309.0</v>
      </c>
      <c r="AD807" s="69">
        <v>1.0</v>
      </c>
      <c r="AE807" s="69">
        <v>80.0</v>
      </c>
      <c r="AF807" s="70" t="s">
        <v>2208</v>
      </c>
      <c r="AG807" s="69">
        <v>504.0</v>
      </c>
      <c r="AH807" s="69">
        <v>178.0</v>
      </c>
      <c r="AI807" s="69">
        <v>53.0</v>
      </c>
      <c r="AJ807" s="29">
        <f t="shared" si="20"/>
        <v>204.5</v>
      </c>
      <c r="AK807" s="76">
        <f t="shared" si="21"/>
        <v>0.4057539683</v>
      </c>
      <c r="AL807" s="29">
        <f t="shared" si="22"/>
        <v>204.5</v>
      </c>
      <c r="AM807" s="71">
        <f t="shared" si="23"/>
        <v>0.4058</v>
      </c>
      <c r="AN807" s="71">
        <f t="shared" si="24"/>
        <v>0.5073</v>
      </c>
      <c r="AO807" s="72">
        <f t="shared" si="25"/>
        <v>62.25</v>
      </c>
      <c r="AP807" s="73">
        <f t="shared" si="26"/>
        <v>356568</v>
      </c>
      <c r="AQ807" s="3">
        <f t="shared" si="27"/>
        <v>707.4761905</v>
      </c>
      <c r="AR807" s="18"/>
      <c r="AS807" s="18"/>
    </row>
    <row r="808" ht="14.25" customHeight="1">
      <c r="A808" s="68">
        <v>309.0</v>
      </c>
      <c r="B808" s="69">
        <v>1.0</v>
      </c>
      <c r="C808" s="18" t="s">
        <v>1178</v>
      </c>
      <c r="D808" s="68">
        <v>309.0</v>
      </c>
      <c r="E808" s="69">
        <v>1.0</v>
      </c>
      <c r="F808" s="69">
        <v>81.0</v>
      </c>
      <c r="G808" s="70" t="s">
        <v>2209</v>
      </c>
      <c r="H808" s="69">
        <v>2.0</v>
      </c>
      <c r="I808" s="69">
        <v>1.0</v>
      </c>
      <c r="J808" s="69">
        <v>0.0</v>
      </c>
      <c r="K808" s="29">
        <f t="shared" si="13"/>
        <v>1</v>
      </c>
      <c r="L808" s="71">
        <f t="shared" si="14"/>
        <v>0.5</v>
      </c>
      <c r="M808" s="71">
        <f t="shared" si="15"/>
        <v>0.625</v>
      </c>
      <c r="N808" s="72">
        <f t="shared" si="16"/>
        <v>0.38</v>
      </c>
      <c r="O808" s="8">
        <f t="shared" si="17"/>
        <v>2176.64</v>
      </c>
      <c r="P808" s="73"/>
      <c r="Q808" s="18"/>
      <c r="R808" s="18"/>
      <c r="S808" s="18"/>
      <c r="T808" s="18"/>
      <c r="U808" s="18"/>
      <c r="V808" s="18"/>
      <c r="W808" s="18"/>
      <c r="X808" s="18"/>
      <c r="Y808" s="18"/>
      <c r="Z808" s="68">
        <v>309.0</v>
      </c>
      <c r="AA808" s="69">
        <v>1.0</v>
      </c>
      <c r="AB808" s="18" t="s">
        <v>1178</v>
      </c>
      <c r="AC808" s="68">
        <v>309.0</v>
      </c>
      <c r="AD808" s="69">
        <v>1.0</v>
      </c>
      <c r="AE808" s="69">
        <v>81.0</v>
      </c>
      <c r="AF808" s="70" t="s">
        <v>2209</v>
      </c>
      <c r="AG808" s="69">
        <v>2.0</v>
      </c>
      <c r="AH808" s="69">
        <v>1.0</v>
      </c>
      <c r="AI808" s="69">
        <v>0.0</v>
      </c>
      <c r="AJ808" s="29">
        <f t="shared" si="20"/>
        <v>1</v>
      </c>
      <c r="AK808" s="76">
        <f t="shared" si="21"/>
        <v>0.5</v>
      </c>
      <c r="AL808" s="29">
        <f t="shared" si="22"/>
        <v>1</v>
      </c>
      <c r="AM808" s="71">
        <f t="shared" si="23"/>
        <v>0.5</v>
      </c>
      <c r="AN808" s="71">
        <f t="shared" si="24"/>
        <v>0.625</v>
      </c>
      <c r="AO808" s="72">
        <f t="shared" si="25"/>
        <v>0.38</v>
      </c>
      <c r="AP808" s="73">
        <f t="shared" si="26"/>
        <v>2176.64</v>
      </c>
      <c r="AQ808" s="3">
        <f t="shared" si="27"/>
        <v>1088.32</v>
      </c>
      <c r="AR808" s="18"/>
      <c r="AS808" s="18"/>
    </row>
    <row r="809" ht="14.25" customHeight="1">
      <c r="A809" s="68">
        <v>309.0</v>
      </c>
      <c r="B809" s="69">
        <v>1.0</v>
      </c>
      <c r="C809" s="18" t="s">
        <v>1178</v>
      </c>
      <c r="D809" s="68">
        <v>309.0</v>
      </c>
      <c r="E809" s="69">
        <v>1.0</v>
      </c>
      <c r="F809" s="69">
        <v>90.0</v>
      </c>
      <c r="G809" s="70" t="s">
        <v>2210</v>
      </c>
      <c r="H809" s="69">
        <v>28.0</v>
      </c>
      <c r="I809" s="69">
        <v>16.0</v>
      </c>
      <c r="J809" s="69">
        <v>2.0</v>
      </c>
      <c r="K809" s="29">
        <f t="shared" si="13"/>
        <v>17</v>
      </c>
      <c r="L809" s="71">
        <f t="shared" si="14"/>
        <v>0.6071</v>
      </c>
      <c r="M809" s="71">
        <f t="shared" si="15"/>
        <v>0.7589</v>
      </c>
      <c r="N809" s="72">
        <f t="shared" si="16"/>
        <v>7.74</v>
      </c>
      <c r="O809" s="8">
        <f t="shared" si="17"/>
        <v>44334.72</v>
      </c>
      <c r="P809" s="73"/>
      <c r="Q809" s="18"/>
      <c r="R809" s="18"/>
      <c r="S809" s="18"/>
      <c r="T809" s="18"/>
      <c r="U809" s="18"/>
      <c r="V809" s="18"/>
      <c r="W809" s="18"/>
      <c r="X809" s="18"/>
      <c r="Y809" s="18"/>
      <c r="Z809" s="68">
        <v>309.0</v>
      </c>
      <c r="AA809" s="69">
        <v>1.0</v>
      </c>
      <c r="AB809" s="18" t="s">
        <v>1178</v>
      </c>
      <c r="AC809" s="68">
        <v>309.0</v>
      </c>
      <c r="AD809" s="69">
        <v>1.0</v>
      </c>
      <c r="AE809" s="69">
        <v>90.0</v>
      </c>
      <c r="AF809" s="70" t="s">
        <v>2210</v>
      </c>
      <c r="AG809" s="69">
        <v>28.0</v>
      </c>
      <c r="AH809" s="69">
        <v>16.0</v>
      </c>
      <c r="AI809" s="69">
        <v>2.0</v>
      </c>
      <c r="AJ809" s="29">
        <f t="shared" si="20"/>
        <v>17</v>
      </c>
      <c r="AK809" s="76">
        <f t="shared" si="21"/>
        <v>0.6071428571</v>
      </c>
      <c r="AL809" s="29">
        <f t="shared" si="22"/>
        <v>17</v>
      </c>
      <c r="AM809" s="71">
        <f t="shared" si="23"/>
        <v>0.6071</v>
      </c>
      <c r="AN809" s="71">
        <f t="shared" si="24"/>
        <v>0.7589</v>
      </c>
      <c r="AO809" s="72">
        <f t="shared" si="25"/>
        <v>7.74</v>
      </c>
      <c r="AP809" s="73">
        <f t="shared" si="26"/>
        <v>44334.72</v>
      </c>
      <c r="AQ809" s="3">
        <f t="shared" si="27"/>
        <v>1583.382857</v>
      </c>
      <c r="AR809" s="18"/>
      <c r="AS809" s="18"/>
    </row>
    <row r="810" ht="14.25" customHeight="1">
      <c r="A810" s="68">
        <v>314.0</v>
      </c>
      <c r="B810" s="69">
        <v>1.0</v>
      </c>
      <c r="C810" s="18" t="s">
        <v>1180</v>
      </c>
      <c r="D810" s="68">
        <v>314.0</v>
      </c>
      <c r="E810" s="69">
        <v>1.0</v>
      </c>
      <c r="F810" s="69">
        <v>1.0</v>
      </c>
      <c r="G810" s="70" t="s">
        <v>2211</v>
      </c>
      <c r="H810" s="69">
        <v>338.0</v>
      </c>
      <c r="I810" s="69">
        <v>73.0</v>
      </c>
      <c r="J810" s="69">
        <v>22.0</v>
      </c>
      <c r="K810" s="29">
        <f t="shared" si="13"/>
        <v>84</v>
      </c>
      <c r="L810" s="71">
        <f t="shared" si="14"/>
        <v>0.2485</v>
      </c>
      <c r="M810" s="71">
        <f t="shared" si="15"/>
        <v>0.3106</v>
      </c>
      <c r="N810" s="72">
        <f t="shared" si="16"/>
        <v>15.65</v>
      </c>
      <c r="O810" s="8">
        <f t="shared" si="17"/>
        <v>89643.2</v>
      </c>
      <c r="P810" s="73"/>
      <c r="Q810" s="18"/>
      <c r="R810" s="18"/>
      <c r="S810" s="18"/>
      <c r="T810" s="18"/>
      <c r="U810" s="18"/>
      <c r="V810" s="18"/>
      <c r="W810" s="18"/>
      <c r="X810" s="18"/>
      <c r="Y810" s="18"/>
      <c r="Z810" s="68">
        <v>314.0</v>
      </c>
      <c r="AA810" s="69">
        <v>1.0</v>
      </c>
      <c r="AB810" s="18" t="s">
        <v>1180</v>
      </c>
      <c r="AC810" s="68">
        <v>314.0</v>
      </c>
      <c r="AD810" s="69">
        <v>1.0</v>
      </c>
      <c r="AE810" s="69">
        <v>1.0</v>
      </c>
      <c r="AF810" s="70" t="s">
        <v>2211</v>
      </c>
      <c r="AG810" s="69">
        <v>338.0</v>
      </c>
      <c r="AH810" s="69">
        <v>73.0</v>
      </c>
      <c r="AI810" s="69">
        <v>22.0</v>
      </c>
      <c r="AJ810" s="29">
        <f t="shared" si="20"/>
        <v>84</v>
      </c>
      <c r="AK810" s="76">
        <f t="shared" si="21"/>
        <v>0.2485207101</v>
      </c>
      <c r="AL810" s="29">
        <f t="shared" si="22"/>
        <v>84</v>
      </c>
      <c r="AM810" s="71">
        <f t="shared" si="23"/>
        <v>0.2485</v>
      </c>
      <c r="AN810" s="71">
        <f t="shared" si="24"/>
        <v>0.3106</v>
      </c>
      <c r="AO810" s="72">
        <f t="shared" si="25"/>
        <v>15.65</v>
      </c>
      <c r="AP810" s="73">
        <f t="shared" si="26"/>
        <v>89643.2</v>
      </c>
      <c r="AQ810" s="3">
        <f t="shared" si="27"/>
        <v>265.216568</v>
      </c>
      <c r="AR810" s="18"/>
      <c r="AS810" s="18"/>
    </row>
    <row r="811" ht="14.25" customHeight="1">
      <c r="A811" s="68">
        <v>314.0</v>
      </c>
      <c r="B811" s="69">
        <v>1.0</v>
      </c>
      <c r="C811" s="18" t="s">
        <v>1180</v>
      </c>
      <c r="D811" s="68">
        <v>314.0</v>
      </c>
      <c r="E811" s="69">
        <v>1.0</v>
      </c>
      <c r="F811" s="69">
        <v>2.0</v>
      </c>
      <c r="G811" s="70" t="s">
        <v>2212</v>
      </c>
      <c r="H811" s="69">
        <v>409.0</v>
      </c>
      <c r="I811" s="69">
        <v>106.0</v>
      </c>
      <c r="J811" s="69">
        <v>54.0</v>
      </c>
      <c r="K811" s="29">
        <f t="shared" si="13"/>
        <v>133</v>
      </c>
      <c r="L811" s="71">
        <f t="shared" si="14"/>
        <v>0.3252</v>
      </c>
      <c r="M811" s="71">
        <f t="shared" si="15"/>
        <v>0.4065</v>
      </c>
      <c r="N811" s="72">
        <f t="shared" si="16"/>
        <v>32.44</v>
      </c>
      <c r="O811" s="8">
        <f t="shared" si="17"/>
        <v>185816.32</v>
      </c>
      <c r="P811" s="73"/>
      <c r="Q811" s="18"/>
      <c r="R811" s="18"/>
      <c r="S811" s="18"/>
      <c r="T811" s="18"/>
      <c r="U811" s="18"/>
      <c r="V811" s="18"/>
      <c r="W811" s="18"/>
      <c r="X811" s="18"/>
      <c r="Y811" s="18"/>
      <c r="Z811" s="68">
        <v>314.0</v>
      </c>
      <c r="AA811" s="69">
        <v>1.0</v>
      </c>
      <c r="AB811" s="18" t="s">
        <v>1180</v>
      </c>
      <c r="AC811" s="68">
        <v>314.0</v>
      </c>
      <c r="AD811" s="69">
        <v>1.0</v>
      </c>
      <c r="AE811" s="69">
        <v>2.0</v>
      </c>
      <c r="AF811" s="70" t="s">
        <v>2212</v>
      </c>
      <c r="AG811" s="69">
        <v>409.0</v>
      </c>
      <c r="AH811" s="69">
        <v>106.0</v>
      </c>
      <c r="AI811" s="69">
        <v>54.0</v>
      </c>
      <c r="AJ811" s="29">
        <f t="shared" si="20"/>
        <v>133</v>
      </c>
      <c r="AK811" s="76">
        <f t="shared" si="21"/>
        <v>0.3251833741</v>
      </c>
      <c r="AL811" s="29">
        <f t="shared" si="22"/>
        <v>133</v>
      </c>
      <c r="AM811" s="71">
        <f t="shared" si="23"/>
        <v>0.3252</v>
      </c>
      <c r="AN811" s="71">
        <f t="shared" si="24"/>
        <v>0.4065</v>
      </c>
      <c r="AO811" s="72">
        <f t="shared" si="25"/>
        <v>32.44</v>
      </c>
      <c r="AP811" s="73">
        <f t="shared" si="26"/>
        <v>185816.32</v>
      </c>
      <c r="AQ811" s="3">
        <f t="shared" si="27"/>
        <v>454.3186308</v>
      </c>
      <c r="AR811" s="18"/>
      <c r="AS811" s="18"/>
    </row>
    <row r="812" ht="14.25" customHeight="1">
      <c r="A812" s="68">
        <v>316.0</v>
      </c>
      <c r="B812" s="69">
        <v>1.0</v>
      </c>
      <c r="C812" s="18" t="s">
        <v>1182</v>
      </c>
      <c r="D812" s="68">
        <v>316.0</v>
      </c>
      <c r="E812" s="69">
        <v>1.0</v>
      </c>
      <c r="F812" s="69">
        <v>110.0</v>
      </c>
      <c r="G812" s="70" t="s">
        <v>2213</v>
      </c>
      <c r="H812" s="69">
        <v>415.0</v>
      </c>
      <c r="I812" s="69">
        <v>152.0</v>
      </c>
      <c r="J812" s="69">
        <v>29.0</v>
      </c>
      <c r="K812" s="29">
        <f t="shared" si="13"/>
        <v>166.5</v>
      </c>
      <c r="L812" s="71">
        <f t="shared" si="14"/>
        <v>0.4012</v>
      </c>
      <c r="M812" s="71">
        <f t="shared" si="15"/>
        <v>0.5015</v>
      </c>
      <c r="N812" s="72">
        <f t="shared" si="16"/>
        <v>50.1</v>
      </c>
      <c r="O812" s="8">
        <f t="shared" si="17"/>
        <v>286972.8</v>
      </c>
      <c r="P812" s="73"/>
      <c r="Q812" s="18"/>
      <c r="R812" s="18"/>
      <c r="S812" s="18"/>
      <c r="T812" s="18"/>
      <c r="U812" s="18"/>
      <c r="V812" s="18"/>
      <c r="W812" s="18"/>
      <c r="X812" s="18"/>
      <c r="Y812" s="18"/>
      <c r="Z812" s="68">
        <v>316.0</v>
      </c>
      <c r="AA812" s="69">
        <v>1.0</v>
      </c>
      <c r="AB812" s="18" t="s">
        <v>1182</v>
      </c>
      <c r="AC812" s="68">
        <v>316.0</v>
      </c>
      <c r="AD812" s="69">
        <v>1.0</v>
      </c>
      <c r="AE812" s="69">
        <v>110.0</v>
      </c>
      <c r="AF812" s="70" t="s">
        <v>2213</v>
      </c>
      <c r="AG812" s="69">
        <v>415.0</v>
      </c>
      <c r="AH812" s="69">
        <v>152.0</v>
      </c>
      <c r="AI812" s="69">
        <v>29.0</v>
      </c>
      <c r="AJ812" s="29">
        <f t="shared" si="20"/>
        <v>166.5</v>
      </c>
      <c r="AK812" s="76">
        <f t="shared" si="21"/>
        <v>0.4012048193</v>
      </c>
      <c r="AL812" s="29">
        <f t="shared" si="22"/>
        <v>166.5</v>
      </c>
      <c r="AM812" s="71">
        <f t="shared" si="23"/>
        <v>0.4012</v>
      </c>
      <c r="AN812" s="71">
        <f t="shared" si="24"/>
        <v>0.5015</v>
      </c>
      <c r="AO812" s="72">
        <f t="shared" si="25"/>
        <v>50.1</v>
      </c>
      <c r="AP812" s="73">
        <f t="shared" si="26"/>
        <v>286972.8</v>
      </c>
      <c r="AQ812" s="3">
        <f t="shared" si="27"/>
        <v>691.5007229</v>
      </c>
      <c r="AR812" s="18"/>
      <c r="AS812" s="18"/>
    </row>
    <row r="813" ht="14.25" customHeight="1">
      <c r="A813" s="68">
        <v>316.0</v>
      </c>
      <c r="B813" s="69">
        <v>1.0</v>
      </c>
      <c r="C813" s="18" t="s">
        <v>1182</v>
      </c>
      <c r="D813" s="68">
        <v>316.0</v>
      </c>
      <c r="E813" s="69">
        <v>1.0</v>
      </c>
      <c r="F813" s="69">
        <v>120.0</v>
      </c>
      <c r="G813" s="70" t="s">
        <v>2214</v>
      </c>
      <c r="H813" s="69">
        <v>30.0</v>
      </c>
      <c r="I813" s="69">
        <v>15.0</v>
      </c>
      <c r="J813" s="69">
        <v>2.0</v>
      </c>
      <c r="K813" s="29">
        <f t="shared" si="13"/>
        <v>16</v>
      </c>
      <c r="L813" s="71">
        <f t="shared" si="14"/>
        <v>0.5333</v>
      </c>
      <c r="M813" s="71">
        <f t="shared" si="15"/>
        <v>0.6666</v>
      </c>
      <c r="N813" s="72">
        <f t="shared" si="16"/>
        <v>6.4</v>
      </c>
      <c r="O813" s="8">
        <f t="shared" si="17"/>
        <v>36659.2</v>
      </c>
      <c r="P813" s="73"/>
      <c r="Q813" s="18"/>
      <c r="R813" s="18"/>
      <c r="S813" s="18"/>
      <c r="T813" s="18"/>
      <c r="U813" s="18"/>
      <c r="V813" s="18"/>
      <c r="W813" s="18"/>
      <c r="X813" s="18"/>
      <c r="Y813" s="18"/>
      <c r="Z813" s="68">
        <v>316.0</v>
      </c>
      <c r="AA813" s="69">
        <v>1.0</v>
      </c>
      <c r="AB813" s="18" t="s">
        <v>1182</v>
      </c>
      <c r="AC813" s="68">
        <v>316.0</v>
      </c>
      <c r="AD813" s="69">
        <v>1.0</v>
      </c>
      <c r="AE813" s="69">
        <v>120.0</v>
      </c>
      <c r="AF813" s="70" t="s">
        <v>2214</v>
      </c>
      <c r="AG813" s="69">
        <v>30.0</v>
      </c>
      <c r="AH813" s="69">
        <v>15.0</v>
      </c>
      <c r="AI813" s="69">
        <v>2.0</v>
      </c>
      <c r="AJ813" s="29">
        <f t="shared" si="20"/>
        <v>16</v>
      </c>
      <c r="AK813" s="76">
        <f t="shared" si="21"/>
        <v>0.5333333333</v>
      </c>
      <c r="AL813" s="29">
        <f t="shared" si="22"/>
        <v>16</v>
      </c>
      <c r="AM813" s="71">
        <f t="shared" si="23"/>
        <v>0.5333</v>
      </c>
      <c r="AN813" s="71">
        <f t="shared" si="24"/>
        <v>0.6666</v>
      </c>
      <c r="AO813" s="72">
        <f t="shared" si="25"/>
        <v>6.4</v>
      </c>
      <c r="AP813" s="73">
        <f t="shared" si="26"/>
        <v>36659.2</v>
      </c>
      <c r="AQ813" s="3">
        <f t="shared" si="27"/>
        <v>1221.973333</v>
      </c>
      <c r="AR813" s="18"/>
      <c r="AS813" s="18"/>
    </row>
    <row r="814" ht="14.25" customHeight="1">
      <c r="A814" s="68">
        <v>316.0</v>
      </c>
      <c r="B814" s="69">
        <v>1.0</v>
      </c>
      <c r="C814" s="18" t="s">
        <v>1182</v>
      </c>
      <c r="D814" s="68">
        <v>316.0</v>
      </c>
      <c r="E814" s="69">
        <v>1.0</v>
      </c>
      <c r="F814" s="69">
        <v>210.0</v>
      </c>
      <c r="G814" s="70" t="s">
        <v>2215</v>
      </c>
      <c r="H814" s="69">
        <v>320.0</v>
      </c>
      <c r="I814" s="69">
        <v>126.0</v>
      </c>
      <c r="J814" s="69">
        <v>27.0</v>
      </c>
      <c r="K814" s="29">
        <f t="shared" si="13"/>
        <v>139.5</v>
      </c>
      <c r="L814" s="71">
        <f t="shared" si="14"/>
        <v>0.4359</v>
      </c>
      <c r="M814" s="71">
        <f t="shared" si="15"/>
        <v>0.5449</v>
      </c>
      <c r="N814" s="72">
        <f t="shared" si="16"/>
        <v>45.61</v>
      </c>
      <c r="O814" s="8">
        <f t="shared" si="17"/>
        <v>261254.08</v>
      </c>
      <c r="P814" s="73"/>
      <c r="Q814" s="18"/>
      <c r="R814" s="18"/>
      <c r="S814" s="18"/>
      <c r="T814" s="18"/>
      <c r="U814" s="18"/>
      <c r="V814" s="18"/>
      <c r="W814" s="18"/>
      <c r="X814" s="18"/>
      <c r="Y814" s="18"/>
      <c r="Z814" s="68">
        <v>316.0</v>
      </c>
      <c r="AA814" s="69">
        <v>1.0</v>
      </c>
      <c r="AB814" s="18" t="s">
        <v>1182</v>
      </c>
      <c r="AC814" s="68">
        <v>316.0</v>
      </c>
      <c r="AD814" s="69">
        <v>1.0</v>
      </c>
      <c r="AE814" s="69">
        <v>210.0</v>
      </c>
      <c r="AF814" s="70" t="s">
        <v>2215</v>
      </c>
      <c r="AG814" s="69">
        <v>320.0</v>
      </c>
      <c r="AH814" s="69">
        <v>126.0</v>
      </c>
      <c r="AI814" s="69">
        <v>27.0</v>
      </c>
      <c r="AJ814" s="29">
        <f t="shared" si="20"/>
        <v>139.5</v>
      </c>
      <c r="AK814" s="76">
        <f t="shared" si="21"/>
        <v>0.4359375</v>
      </c>
      <c r="AL814" s="29">
        <f t="shared" si="22"/>
        <v>139.5</v>
      </c>
      <c r="AM814" s="71">
        <f t="shared" si="23"/>
        <v>0.4359</v>
      </c>
      <c r="AN814" s="71">
        <f t="shared" si="24"/>
        <v>0.5449</v>
      </c>
      <c r="AO814" s="72">
        <f t="shared" si="25"/>
        <v>45.61</v>
      </c>
      <c r="AP814" s="73">
        <f t="shared" si="26"/>
        <v>261254.08</v>
      </c>
      <c r="AQ814" s="3">
        <f t="shared" si="27"/>
        <v>816.419</v>
      </c>
      <c r="AR814" s="18"/>
      <c r="AS814" s="18"/>
    </row>
    <row r="815" ht="14.25" customHeight="1">
      <c r="A815" s="68">
        <v>316.0</v>
      </c>
      <c r="B815" s="69">
        <v>1.0</v>
      </c>
      <c r="C815" s="18" t="s">
        <v>1182</v>
      </c>
      <c r="D815" s="68">
        <v>316.0</v>
      </c>
      <c r="E815" s="69">
        <v>1.0</v>
      </c>
      <c r="F815" s="69">
        <v>310.0</v>
      </c>
      <c r="G815" s="70" t="s">
        <v>2216</v>
      </c>
      <c r="H815" s="69">
        <v>292.0</v>
      </c>
      <c r="I815" s="69">
        <v>69.0</v>
      </c>
      <c r="J815" s="69">
        <v>26.0</v>
      </c>
      <c r="K815" s="29">
        <f t="shared" si="13"/>
        <v>82</v>
      </c>
      <c r="L815" s="71">
        <f t="shared" si="14"/>
        <v>0.2808</v>
      </c>
      <c r="M815" s="71">
        <f t="shared" si="15"/>
        <v>0.351</v>
      </c>
      <c r="N815" s="72">
        <f t="shared" si="16"/>
        <v>17.27</v>
      </c>
      <c r="O815" s="8">
        <f t="shared" si="17"/>
        <v>98922.56</v>
      </c>
      <c r="P815" s="73"/>
      <c r="Q815" s="18"/>
      <c r="R815" s="18"/>
      <c r="S815" s="18"/>
      <c r="T815" s="18"/>
      <c r="U815" s="18"/>
      <c r="V815" s="18"/>
      <c r="W815" s="18"/>
      <c r="X815" s="18"/>
      <c r="Y815" s="18"/>
      <c r="Z815" s="68">
        <v>316.0</v>
      </c>
      <c r="AA815" s="69">
        <v>1.0</v>
      </c>
      <c r="AB815" s="18" t="s">
        <v>1182</v>
      </c>
      <c r="AC815" s="68">
        <v>316.0</v>
      </c>
      <c r="AD815" s="69">
        <v>1.0</v>
      </c>
      <c r="AE815" s="69">
        <v>310.0</v>
      </c>
      <c r="AF815" s="70" t="s">
        <v>2216</v>
      </c>
      <c r="AG815" s="69">
        <v>292.0</v>
      </c>
      <c r="AH815" s="69">
        <v>69.0</v>
      </c>
      <c r="AI815" s="69">
        <v>26.0</v>
      </c>
      <c r="AJ815" s="29">
        <f t="shared" si="20"/>
        <v>82</v>
      </c>
      <c r="AK815" s="76">
        <f t="shared" si="21"/>
        <v>0.2808219178</v>
      </c>
      <c r="AL815" s="29">
        <f t="shared" si="22"/>
        <v>82</v>
      </c>
      <c r="AM815" s="71">
        <f t="shared" si="23"/>
        <v>0.2808</v>
      </c>
      <c r="AN815" s="71">
        <f t="shared" si="24"/>
        <v>0.351</v>
      </c>
      <c r="AO815" s="72">
        <f t="shared" si="25"/>
        <v>17.27</v>
      </c>
      <c r="AP815" s="73">
        <f t="shared" si="26"/>
        <v>98922.56</v>
      </c>
      <c r="AQ815" s="3">
        <f t="shared" si="27"/>
        <v>338.7758904</v>
      </c>
      <c r="AR815" s="18"/>
      <c r="AS815" s="18"/>
    </row>
    <row r="816" ht="14.25" customHeight="1">
      <c r="A816" s="68">
        <v>317.0</v>
      </c>
      <c r="B816" s="69">
        <v>1.0</v>
      </c>
      <c r="C816" s="18" t="s">
        <v>1184</v>
      </c>
      <c r="D816" s="68">
        <v>317.0</v>
      </c>
      <c r="E816" s="69">
        <v>1.0</v>
      </c>
      <c r="F816" s="69">
        <v>1.0</v>
      </c>
      <c r="G816" s="70" t="s">
        <v>2217</v>
      </c>
      <c r="H816" s="69">
        <v>448.0</v>
      </c>
      <c r="I816" s="69">
        <v>249.0</v>
      </c>
      <c r="J816" s="69">
        <v>41.0</v>
      </c>
      <c r="K816" s="29">
        <f t="shared" si="13"/>
        <v>269.5</v>
      </c>
      <c r="L816" s="71">
        <f t="shared" si="14"/>
        <v>0.6016</v>
      </c>
      <c r="M816" s="71">
        <f t="shared" si="15"/>
        <v>0.752</v>
      </c>
      <c r="N816" s="72">
        <f t="shared" si="16"/>
        <v>121.6</v>
      </c>
      <c r="O816" s="8">
        <f t="shared" si="17"/>
        <v>696524.8</v>
      </c>
      <c r="P816" s="73"/>
      <c r="Q816" s="18"/>
      <c r="R816" s="18"/>
      <c r="S816" s="18"/>
      <c r="T816" s="18"/>
      <c r="U816" s="18"/>
      <c r="V816" s="18"/>
      <c r="W816" s="18"/>
      <c r="X816" s="18"/>
      <c r="Y816" s="18"/>
      <c r="Z816" s="68">
        <v>317.0</v>
      </c>
      <c r="AA816" s="69">
        <v>1.0</v>
      </c>
      <c r="AB816" s="18" t="s">
        <v>1184</v>
      </c>
      <c r="AC816" s="68">
        <v>317.0</v>
      </c>
      <c r="AD816" s="69">
        <v>1.0</v>
      </c>
      <c r="AE816" s="69">
        <v>1.0</v>
      </c>
      <c r="AF816" s="70" t="s">
        <v>2217</v>
      </c>
      <c r="AG816" s="69">
        <v>448.0</v>
      </c>
      <c r="AH816" s="69">
        <v>249.0</v>
      </c>
      <c r="AI816" s="69">
        <v>41.0</v>
      </c>
      <c r="AJ816" s="29">
        <f t="shared" si="20"/>
        <v>269.5</v>
      </c>
      <c r="AK816" s="76">
        <f t="shared" si="21"/>
        <v>0.6015625</v>
      </c>
      <c r="AL816" s="29">
        <f t="shared" si="22"/>
        <v>269.5</v>
      </c>
      <c r="AM816" s="71">
        <f t="shared" si="23"/>
        <v>0.6016</v>
      </c>
      <c r="AN816" s="71">
        <f t="shared" si="24"/>
        <v>0.752</v>
      </c>
      <c r="AO816" s="72">
        <f t="shared" si="25"/>
        <v>121.6</v>
      </c>
      <c r="AP816" s="73">
        <f t="shared" si="26"/>
        <v>696524.8</v>
      </c>
      <c r="AQ816" s="3">
        <f t="shared" si="27"/>
        <v>1554.742857</v>
      </c>
      <c r="AR816" s="18"/>
      <c r="AS816" s="18"/>
    </row>
    <row r="817" ht="14.25" customHeight="1">
      <c r="A817" s="68">
        <v>317.0</v>
      </c>
      <c r="B817" s="69">
        <v>1.0</v>
      </c>
      <c r="C817" s="18" t="s">
        <v>1184</v>
      </c>
      <c r="D817" s="68">
        <v>317.0</v>
      </c>
      <c r="E817" s="69">
        <v>1.0</v>
      </c>
      <c r="F817" s="69">
        <v>4.0</v>
      </c>
      <c r="G817" s="70" t="s">
        <v>2218</v>
      </c>
      <c r="H817" s="69">
        <v>453.0</v>
      </c>
      <c r="I817" s="69">
        <v>262.0</v>
      </c>
      <c r="J817" s="69">
        <v>45.0</v>
      </c>
      <c r="K817" s="29">
        <f t="shared" si="13"/>
        <v>284.5</v>
      </c>
      <c r="L817" s="71">
        <f t="shared" si="14"/>
        <v>0.628</v>
      </c>
      <c r="M817" s="71">
        <f t="shared" si="15"/>
        <v>0.785</v>
      </c>
      <c r="N817" s="72">
        <f t="shared" si="16"/>
        <v>134</v>
      </c>
      <c r="O817" s="8">
        <f t="shared" si="17"/>
        <v>767552</v>
      </c>
      <c r="P817" s="73"/>
      <c r="Q817" s="18"/>
      <c r="R817" s="18"/>
      <c r="S817" s="18"/>
      <c r="T817" s="18"/>
      <c r="U817" s="18"/>
      <c r="V817" s="18"/>
      <c r="W817" s="18"/>
      <c r="X817" s="18"/>
      <c r="Y817" s="18"/>
      <c r="Z817" s="68">
        <v>317.0</v>
      </c>
      <c r="AA817" s="69">
        <v>1.0</v>
      </c>
      <c r="AB817" s="18" t="s">
        <v>1184</v>
      </c>
      <c r="AC817" s="68">
        <v>317.0</v>
      </c>
      <c r="AD817" s="69">
        <v>1.0</v>
      </c>
      <c r="AE817" s="69">
        <v>4.0</v>
      </c>
      <c r="AF817" s="70" t="s">
        <v>2218</v>
      </c>
      <c r="AG817" s="69">
        <v>453.0</v>
      </c>
      <c r="AH817" s="69">
        <v>262.0</v>
      </c>
      <c r="AI817" s="69">
        <v>45.0</v>
      </c>
      <c r="AJ817" s="29">
        <f t="shared" si="20"/>
        <v>284.5</v>
      </c>
      <c r="AK817" s="76">
        <f t="shared" si="21"/>
        <v>0.6280353201</v>
      </c>
      <c r="AL817" s="29">
        <f t="shared" si="22"/>
        <v>284.5</v>
      </c>
      <c r="AM817" s="71">
        <f t="shared" si="23"/>
        <v>0.628</v>
      </c>
      <c r="AN817" s="71">
        <f t="shared" si="24"/>
        <v>0.785</v>
      </c>
      <c r="AO817" s="72">
        <f t="shared" si="25"/>
        <v>134</v>
      </c>
      <c r="AP817" s="73">
        <f t="shared" si="26"/>
        <v>767552</v>
      </c>
      <c r="AQ817" s="3">
        <f t="shared" si="27"/>
        <v>1694.375276</v>
      </c>
      <c r="AR817" s="18"/>
      <c r="AS817" s="18"/>
    </row>
    <row r="818" ht="14.25" customHeight="1">
      <c r="A818" s="68">
        <v>317.0</v>
      </c>
      <c r="B818" s="69">
        <v>1.0</v>
      </c>
      <c r="C818" s="18" t="s">
        <v>1184</v>
      </c>
      <c r="D818" s="68">
        <v>317.0</v>
      </c>
      <c r="E818" s="69">
        <v>1.0</v>
      </c>
      <c r="F818" s="69">
        <v>6.0</v>
      </c>
      <c r="G818" s="70" t="s">
        <v>2219</v>
      </c>
      <c r="H818" s="69">
        <v>5.0</v>
      </c>
      <c r="I818" s="69">
        <v>5.0</v>
      </c>
      <c r="J818" s="69">
        <v>0.0</v>
      </c>
      <c r="K818" s="29">
        <f t="shared" si="13"/>
        <v>5</v>
      </c>
      <c r="L818" s="71">
        <f t="shared" si="14"/>
        <v>1</v>
      </c>
      <c r="M818" s="71">
        <f t="shared" si="15"/>
        <v>1</v>
      </c>
      <c r="N818" s="72">
        <f t="shared" si="16"/>
        <v>3</v>
      </c>
      <c r="O818" s="8">
        <f t="shared" si="17"/>
        <v>17184</v>
      </c>
      <c r="P818" s="73"/>
      <c r="Q818" s="18"/>
      <c r="R818" s="18"/>
      <c r="S818" s="18"/>
      <c r="T818" s="18"/>
      <c r="U818" s="18"/>
      <c r="V818" s="18"/>
      <c r="W818" s="18"/>
      <c r="X818" s="18"/>
      <c r="Y818" s="18"/>
      <c r="Z818" s="68">
        <v>317.0</v>
      </c>
      <c r="AA818" s="69">
        <v>1.0</v>
      </c>
      <c r="AB818" s="18" t="s">
        <v>1184</v>
      </c>
      <c r="AC818" s="68">
        <v>317.0</v>
      </c>
      <c r="AD818" s="69">
        <v>1.0</v>
      </c>
      <c r="AE818" s="69">
        <v>6.0</v>
      </c>
      <c r="AF818" s="70" t="s">
        <v>2219</v>
      </c>
      <c r="AG818" s="69">
        <v>5.0</v>
      </c>
      <c r="AH818" s="69">
        <v>5.0</v>
      </c>
      <c r="AI818" s="69">
        <v>0.0</v>
      </c>
      <c r="AJ818" s="29">
        <f t="shared" si="20"/>
        <v>5</v>
      </c>
      <c r="AK818" s="76">
        <f t="shared" si="21"/>
        <v>1</v>
      </c>
      <c r="AL818" s="29">
        <f t="shared" si="22"/>
        <v>5</v>
      </c>
      <c r="AM818" s="71">
        <f t="shared" si="23"/>
        <v>1</v>
      </c>
      <c r="AN818" s="71">
        <f t="shared" si="24"/>
        <v>1</v>
      </c>
      <c r="AO818" s="72">
        <f t="shared" si="25"/>
        <v>3</v>
      </c>
      <c r="AP818" s="73">
        <f t="shared" si="26"/>
        <v>17184</v>
      </c>
      <c r="AQ818" s="3">
        <f t="shared" si="27"/>
        <v>3436.8</v>
      </c>
      <c r="AR818" s="18"/>
      <c r="AS818" s="18"/>
    </row>
    <row r="819" ht="14.25" customHeight="1">
      <c r="A819" s="68">
        <v>317.0</v>
      </c>
      <c r="B819" s="69">
        <v>1.0</v>
      </c>
      <c r="C819" s="18" t="s">
        <v>1184</v>
      </c>
      <c r="D819" s="68">
        <v>317.0</v>
      </c>
      <c r="E819" s="69">
        <v>1.0</v>
      </c>
      <c r="F819" s="69">
        <v>10.0</v>
      </c>
      <c r="G819" s="70" t="s">
        <v>2220</v>
      </c>
      <c r="H819" s="69">
        <v>8.0</v>
      </c>
      <c r="I819" s="69">
        <v>7.0</v>
      </c>
      <c r="J819" s="69">
        <v>1.0</v>
      </c>
      <c r="K819" s="29">
        <f t="shared" si="13"/>
        <v>7.5</v>
      </c>
      <c r="L819" s="71">
        <f t="shared" si="14"/>
        <v>0.9375</v>
      </c>
      <c r="M819" s="71">
        <f t="shared" si="15"/>
        <v>1</v>
      </c>
      <c r="N819" s="72">
        <f t="shared" si="16"/>
        <v>4.5</v>
      </c>
      <c r="O819" s="8">
        <f t="shared" si="17"/>
        <v>25776</v>
      </c>
      <c r="P819" s="73"/>
      <c r="Q819" s="18"/>
      <c r="R819" s="18"/>
      <c r="S819" s="18"/>
      <c r="T819" s="18"/>
      <c r="U819" s="18"/>
      <c r="V819" s="18"/>
      <c r="W819" s="18"/>
      <c r="X819" s="18"/>
      <c r="Y819" s="18"/>
      <c r="Z819" s="68">
        <v>317.0</v>
      </c>
      <c r="AA819" s="69">
        <v>1.0</v>
      </c>
      <c r="AB819" s="18" t="s">
        <v>1184</v>
      </c>
      <c r="AC819" s="68">
        <v>317.0</v>
      </c>
      <c r="AD819" s="69">
        <v>1.0</v>
      </c>
      <c r="AE819" s="69">
        <v>10.0</v>
      </c>
      <c r="AF819" s="70" t="s">
        <v>2220</v>
      </c>
      <c r="AG819" s="69">
        <v>8.0</v>
      </c>
      <c r="AH819" s="69">
        <v>7.0</v>
      </c>
      <c r="AI819" s="69">
        <v>1.0</v>
      </c>
      <c r="AJ819" s="29">
        <f t="shared" si="20"/>
        <v>7.5</v>
      </c>
      <c r="AK819" s="76">
        <f t="shared" si="21"/>
        <v>0.9375</v>
      </c>
      <c r="AL819" s="29">
        <f t="shared" si="22"/>
        <v>7.5</v>
      </c>
      <c r="AM819" s="71">
        <f t="shared" si="23"/>
        <v>0.9375</v>
      </c>
      <c r="AN819" s="71">
        <f t="shared" si="24"/>
        <v>1</v>
      </c>
      <c r="AO819" s="72">
        <f t="shared" si="25"/>
        <v>4.5</v>
      </c>
      <c r="AP819" s="73">
        <f t="shared" si="26"/>
        <v>25776</v>
      </c>
      <c r="AQ819" s="3">
        <f t="shared" si="27"/>
        <v>3222</v>
      </c>
      <c r="AR819" s="18"/>
      <c r="AS819" s="18"/>
    </row>
    <row r="820" ht="14.25" customHeight="1">
      <c r="A820" s="68">
        <v>318.0</v>
      </c>
      <c r="B820" s="69">
        <v>1.0</v>
      </c>
      <c r="C820" s="18" t="s">
        <v>1186</v>
      </c>
      <c r="D820" s="68">
        <v>318.0</v>
      </c>
      <c r="E820" s="69">
        <v>1.0</v>
      </c>
      <c r="F820" s="69">
        <v>101.0</v>
      </c>
      <c r="G820" s="70" t="s">
        <v>2221</v>
      </c>
      <c r="H820" s="69">
        <v>95.0</v>
      </c>
      <c r="I820" s="69">
        <v>47.0</v>
      </c>
      <c r="J820" s="69">
        <v>4.0</v>
      </c>
      <c r="K820" s="29">
        <f t="shared" si="13"/>
        <v>49</v>
      </c>
      <c r="L820" s="71">
        <f t="shared" si="14"/>
        <v>0.5158</v>
      </c>
      <c r="M820" s="71">
        <f t="shared" si="15"/>
        <v>0.6448</v>
      </c>
      <c r="N820" s="72">
        <f t="shared" si="16"/>
        <v>18.96</v>
      </c>
      <c r="O820" s="8">
        <f t="shared" si="17"/>
        <v>108602.88</v>
      </c>
      <c r="P820" s="73"/>
      <c r="Q820" s="18"/>
      <c r="R820" s="18"/>
      <c r="S820" s="18"/>
      <c r="T820" s="18"/>
      <c r="U820" s="18"/>
      <c r="V820" s="18"/>
      <c r="W820" s="18"/>
      <c r="X820" s="18"/>
      <c r="Y820" s="18"/>
      <c r="Z820" s="68">
        <v>318.0</v>
      </c>
      <c r="AA820" s="69">
        <v>1.0</v>
      </c>
      <c r="AB820" s="18" t="s">
        <v>1186</v>
      </c>
      <c r="AC820" s="68">
        <v>318.0</v>
      </c>
      <c r="AD820" s="69">
        <v>1.0</v>
      </c>
      <c r="AE820" s="69">
        <v>101.0</v>
      </c>
      <c r="AF820" s="70" t="s">
        <v>2221</v>
      </c>
      <c r="AG820" s="69">
        <v>95.0</v>
      </c>
      <c r="AH820" s="69">
        <v>47.0</v>
      </c>
      <c r="AI820" s="69">
        <v>4.0</v>
      </c>
      <c r="AJ820" s="29">
        <f t="shared" si="20"/>
        <v>49</v>
      </c>
      <c r="AK820" s="76">
        <f t="shared" si="21"/>
        <v>0.5157894737</v>
      </c>
      <c r="AL820" s="29">
        <f t="shared" si="22"/>
        <v>49</v>
      </c>
      <c r="AM820" s="71">
        <f t="shared" si="23"/>
        <v>0.5158</v>
      </c>
      <c r="AN820" s="71">
        <f t="shared" si="24"/>
        <v>0.6448</v>
      </c>
      <c r="AO820" s="72">
        <f t="shared" si="25"/>
        <v>18.96</v>
      </c>
      <c r="AP820" s="73">
        <f t="shared" si="26"/>
        <v>108602.88</v>
      </c>
      <c r="AQ820" s="3">
        <f t="shared" si="27"/>
        <v>1143.188211</v>
      </c>
      <c r="AR820" s="18"/>
      <c r="AS820" s="18"/>
    </row>
    <row r="821" ht="14.25" customHeight="1">
      <c r="A821" s="68">
        <v>318.0</v>
      </c>
      <c r="B821" s="69">
        <v>1.0</v>
      </c>
      <c r="C821" s="18" t="s">
        <v>1186</v>
      </c>
      <c r="D821" s="68">
        <v>318.0</v>
      </c>
      <c r="E821" s="69">
        <v>1.0</v>
      </c>
      <c r="F821" s="69">
        <v>110.0</v>
      </c>
      <c r="G821" s="70" t="s">
        <v>2222</v>
      </c>
      <c r="H821" s="69">
        <v>261.0</v>
      </c>
      <c r="I821" s="69">
        <v>53.0</v>
      </c>
      <c r="J821" s="69">
        <v>23.0</v>
      </c>
      <c r="K821" s="29">
        <f t="shared" si="13"/>
        <v>64.5</v>
      </c>
      <c r="L821" s="71">
        <f t="shared" si="14"/>
        <v>0.2471</v>
      </c>
      <c r="M821" s="71">
        <f t="shared" si="15"/>
        <v>0.3089</v>
      </c>
      <c r="N821" s="72">
        <f t="shared" si="16"/>
        <v>11.95</v>
      </c>
      <c r="O821" s="8">
        <f t="shared" si="17"/>
        <v>68449.6</v>
      </c>
      <c r="P821" s="73"/>
      <c r="Q821" s="18"/>
      <c r="R821" s="18"/>
      <c r="S821" s="18"/>
      <c r="T821" s="18"/>
      <c r="U821" s="18"/>
      <c r="V821" s="18"/>
      <c r="W821" s="18"/>
      <c r="X821" s="18"/>
      <c r="Y821" s="18"/>
      <c r="Z821" s="68">
        <v>318.0</v>
      </c>
      <c r="AA821" s="69">
        <v>1.0</v>
      </c>
      <c r="AB821" s="18" t="s">
        <v>1186</v>
      </c>
      <c r="AC821" s="68">
        <v>318.0</v>
      </c>
      <c r="AD821" s="69">
        <v>1.0</v>
      </c>
      <c r="AE821" s="69">
        <v>110.0</v>
      </c>
      <c r="AF821" s="70" t="s">
        <v>2222</v>
      </c>
      <c r="AG821" s="69">
        <v>261.0</v>
      </c>
      <c r="AH821" s="69">
        <v>53.0</v>
      </c>
      <c r="AI821" s="69">
        <v>23.0</v>
      </c>
      <c r="AJ821" s="29">
        <f t="shared" si="20"/>
        <v>64.5</v>
      </c>
      <c r="AK821" s="76">
        <f t="shared" si="21"/>
        <v>0.2471264368</v>
      </c>
      <c r="AL821" s="29">
        <f t="shared" si="22"/>
        <v>64.5</v>
      </c>
      <c r="AM821" s="71">
        <f t="shared" si="23"/>
        <v>0.2471</v>
      </c>
      <c r="AN821" s="71">
        <f t="shared" si="24"/>
        <v>0.3089</v>
      </c>
      <c r="AO821" s="72">
        <f t="shared" si="25"/>
        <v>11.95</v>
      </c>
      <c r="AP821" s="73">
        <f t="shared" si="26"/>
        <v>68449.6</v>
      </c>
      <c r="AQ821" s="3">
        <f t="shared" si="27"/>
        <v>262.2590038</v>
      </c>
      <c r="AR821" s="18"/>
      <c r="AS821" s="18"/>
    </row>
    <row r="822" ht="14.25" customHeight="1">
      <c r="A822" s="68">
        <v>318.0</v>
      </c>
      <c r="B822" s="69">
        <v>1.0</v>
      </c>
      <c r="C822" s="18" t="s">
        <v>1186</v>
      </c>
      <c r="D822" s="68">
        <v>318.0</v>
      </c>
      <c r="E822" s="69">
        <v>1.0</v>
      </c>
      <c r="F822" s="69">
        <v>115.0</v>
      </c>
      <c r="G822" s="70" t="s">
        <v>2223</v>
      </c>
      <c r="H822" s="69">
        <v>149.0</v>
      </c>
      <c r="I822" s="69">
        <v>50.0</v>
      </c>
      <c r="J822" s="69">
        <v>18.0</v>
      </c>
      <c r="K822" s="29">
        <f t="shared" si="13"/>
        <v>59</v>
      </c>
      <c r="L822" s="71">
        <f t="shared" si="14"/>
        <v>0.396</v>
      </c>
      <c r="M822" s="71">
        <f t="shared" si="15"/>
        <v>0.495</v>
      </c>
      <c r="N822" s="72">
        <f t="shared" si="16"/>
        <v>17.52</v>
      </c>
      <c r="O822" s="8">
        <f t="shared" si="17"/>
        <v>100354.56</v>
      </c>
      <c r="P822" s="73"/>
      <c r="Q822" s="18"/>
      <c r="R822" s="18"/>
      <c r="S822" s="18"/>
      <c r="T822" s="18"/>
      <c r="U822" s="18"/>
      <c r="V822" s="18"/>
      <c r="W822" s="18"/>
      <c r="X822" s="18"/>
      <c r="Y822" s="18"/>
      <c r="Z822" s="68">
        <v>318.0</v>
      </c>
      <c r="AA822" s="69">
        <v>1.0</v>
      </c>
      <c r="AB822" s="18" t="s">
        <v>1186</v>
      </c>
      <c r="AC822" s="68">
        <v>318.0</v>
      </c>
      <c r="AD822" s="69">
        <v>1.0</v>
      </c>
      <c r="AE822" s="69">
        <v>115.0</v>
      </c>
      <c r="AF822" s="70" t="s">
        <v>2223</v>
      </c>
      <c r="AG822" s="69">
        <v>149.0</v>
      </c>
      <c r="AH822" s="69">
        <v>50.0</v>
      </c>
      <c r="AI822" s="69">
        <v>18.0</v>
      </c>
      <c r="AJ822" s="29">
        <f t="shared" si="20"/>
        <v>59</v>
      </c>
      <c r="AK822" s="76">
        <f t="shared" si="21"/>
        <v>0.3959731544</v>
      </c>
      <c r="AL822" s="29">
        <f t="shared" si="22"/>
        <v>59</v>
      </c>
      <c r="AM822" s="71">
        <f t="shared" si="23"/>
        <v>0.396</v>
      </c>
      <c r="AN822" s="71">
        <f t="shared" si="24"/>
        <v>0.495</v>
      </c>
      <c r="AO822" s="72">
        <f t="shared" si="25"/>
        <v>17.52</v>
      </c>
      <c r="AP822" s="73">
        <f t="shared" si="26"/>
        <v>100354.56</v>
      </c>
      <c r="AQ822" s="3">
        <f t="shared" si="27"/>
        <v>673.5205369</v>
      </c>
      <c r="AR822" s="18"/>
      <c r="AS822" s="18"/>
    </row>
    <row r="823" ht="14.25" customHeight="1">
      <c r="A823" s="68">
        <v>318.0</v>
      </c>
      <c r="B823" s="69">
        <v>1.0</v>
      </c>
      <c r="C823" s="18" t="s">
        <v>1186</v>
      </c>
      <c r="D823" s="68">
        <v>318.0</v>
      </c>
      <c r="E823" s="69">
        <v>1.0</v>
      </c>
      <c r="F823" s="69">
        <v>140.0</v>
      </c>
      <c r="G823" s="70" t="s">
        <v>2224</v>
      </c>
      <c r="H823" s="69">
        <v>591.0</v>
      </c>
      <c r="I823" s="69">
        <v>194.0</v>
      </c>
      <c r="J823" s="69">
        <v>65.0</v>
      </c>
      <c r="K823" s="29">
        <f t="shared" si="13"/>
        <v>226.5</v>
      </c>
      <c r="L823" s="71">
        <f t="shared" si="14"/>
        <v>0.3832</v>
      </c>
      <c r="M823" s="71">
        <f t="shared" si="15"/>
        <v>0.479</v>
      </c>
      <c r="N823" s="72">
        <f t="shared" si="16"/>
        <v>65.1</v>
      </c>
      <c r="O823" s="8">
        <f t="shared" si="17"/>
        <v>372892.8</v>
      </c>
      <c r="P823" s="73"/>
      <c r="Q823" s="18"/>
      <c r="R823" s="18"/>
      <c r="S823" s="18"/>
      <c r="T823" s="18"/>
      <c r="U823" s="18"/>
      <c r="V823" s="18"/>
      <c r="W823" s="18"/>
      <c r="X823" s="18"/>
      <c r="Y823" s="18"/>
      <c r="Z823" s="68">
        <v>318.0</v>
      </c>
      <c r="AA823" s="69">
        <v>1.0</v>
      </c>
      <c r="AB823" s="18" t="s">
        <v>1186</v>
      </c>
      <c r="AC823" s="68">
        <v>318.0</v>
      </c>
      <c r="AD823" s="69">
        <v>1.0</v>
      </c>
      <c r="AE823" s="69">
        <v>140.0</v>
      </c>
      <c r="AF823" s="70" t="s">
        <v>2224</v>
      </c>
      <c r="AG823" s="69">
        <v>591.0</v>
      </c>
      <c r="AH823" s="69">
        <v>194.0</v>
      </c>
      <c r="AI823" s="69">
        <v>65.0</v>
      </c>
      <c r="AJ823" s="29">
        <f t="shared" si="20"/>
        <v>226.5</v>
      </c>
      <c r="AK823" s="76">
        <f t="shared" si="21"/>
        <v>0.383248731</v>
      </c>
      <c r="AL823" s="29">
        <f t="shared" si="22"/>
        <v>226.5</v>
      </c>
      <c r="AM823" s="71">
        <f t="shared" si="23"/>
        <v>0.3832</v>
      </c>
      <c r="AN823" s="71">
        <f t="shared" si="24"/>
        <v>0.479</v>
      </c>
      <c r="AO823" s="72">
        <f t="shared" si="25"/>
        <v>65.1</v>
      </c>
      <c r="AP823" s="73">
        <f t="shared" si="26"/>
        <v>372892.8</v>
      </c>
      <c r="AQ823" s="3">
        <f t="shared" si="27"/>
        <v>630.9522843</v>
      </c>
      <c r="AR823" s="18"/>
      <c r="AS823" s="18"/>
    </row>
    <row r="824" ht="14.25" customHeight="1">
      <c r="A824" s="68">
        <v>318.0</v>
      </c>
      <c r="B824" s="69">
        <v>1.0</v>
      </c>
      <c r="C824" s="18" t="s">
        <v>1186</v>
      </c>
      <c r="D824" s="68">
        <v>318.0</v>
      </c>
      <c r="E824" s="69">
        <v>1.0</v>
      </c>
      <c r="F824" s="69">
        <v>155.0</v>
      </c>
      <c r="G824" s="70" t="s">
        <v>2225</v>
      </c>
      <c r="H824" s="69">
        <v>562.0</v>
      </c>
      <c r="I824" s="69">
        <v>146.0</v>
      </c>
      <c r="J824" s="69">
        <v>27.0</v>
      </c>
      <c r="K824" s="29">
        <f t="shared" si="13"/>
        <v>159.5</v>
      </c>
      <c r="L824" s="71">
        <f t="shared" si="14"/>
        <v>0.2838</v>
      </c>
      <c r="M824" s="71">
        <f t="shared" si="15"/>
        <v>0.3548</v>
      </c>
      <c r="N824" s="72">
        <f t="shared" si="16"/>
        <v>33.95</v>
      </c>
      <c r="O824" s="8">
        <f t="shared" si="17"/>
        <v>194465.6</v>
      </c>
      <c r="P824" s="73"/>
      <c r="Q824" s="18"/>
      <c r="R824" s="18"/>
      <c r="S824" s="18"/>
      <c r="T824" s="18"/>
      <c r="U824" s="18"/>
      <c r="V824" s="18"/>
      <c r="W824" s="18"/>
      <c r="X824" s="18"/>
      <c r="Y824" s="18"/>
      <c r="Z824" s="68">
        <v>318.0</v>
      </c>
      <c r="AA824" s="69">
        <v>1.0</v>
      </c>
      <c r="AB824" s="18" t="s">
        <v>1186</v>
      </c>
      <c r="AC824" s="68">
        <v>318.0</v>
      </c>
      <c r="AD824" s="69">
        <v>1.0</v>
      </c>
      <c r="AE824" s="69">
        <v>155.0</v>
      </c>
      <c r="AF824" s="70" t="s">
        <v>2225</v>
      </c>
      <c r="AG824" s="69">
        <v>562.0</v>
      </c>
      <c r="AH824" s="69">
        <v>146.0</v>
      </c>
      <c r="AI824" s="69">
        <v>27.0</v>
      </c>
      <c r="AJ824" s="29">
        <f t="shared" si="20"/>
        <v>159.5</v>
      </c>
      <c r="AK824" s="76">
        <f t="shared" si="21"/>
        <v>0.2838078292</v>
      </c>
      <c r="AL824" s="29">
        <f t="shared" si="22"/>
        <v>159.5</v>
      </c>
      <c r="AM824" s="71">
        <f t="shared" si="23"/>
        <v>0.2838</v>
      </c>
      <c r="AN824" s="71">
        <f t="shared" si="24"/>
        <v>0.3548</v>
      </c>
      <c r="AO824" s="72">
        <f t="shared" si="25"/>
        <v>33.95</v>
      </c>
      <c r="AP824" s="73">
        <f t="shared" si="26"/>
        <v>194465.6</v>
      </c>
      <c r="AQ824" s="3">
        <f t="shared" si="27"/>
        <v>346.0241993</v>
      </c>
      <c r="AR824" s="18"/>
      <c r="AS824" s="18"/>
    </row>
    <row r="825" ht="14.25" customHeight="1">
      <c r="A825" s="68">
        <v>318.0</v>
      </c>
      <c r="B825" s="69">
        <v>1.0</v>
      </c>
      <c r="C825" s="18" t="s">
        <v>1186</v>
      </c>
      <c r="D825" s="68">
        <v>318.0</v>
      </c>
      <c r="E825" s="69">
        <v>1.0</v>
      </c>
      <c r="F825" s="69">
        <v>227.0</v>
      </c>
      <c r="G825" s="70" t="s">
        <v>2226</v>
      </c>
      <c r="H825" s="69">
        <v>39.0</v>
      </c>
      <c r="I825" s="69">
        <v>39.0</v>
      </c>
      <c r="J825" s="69">
        <v>0.0</v>
      </c>
      <c r="K825" s="29">
        <f t="shared" si="13"/>
        <v>39</v>
      </c>
      <c r="L825" s="71">
        <f t="shared" si="14"/>
        <v>1</v>
      </c>
      <c r="M825" s="71">
        <f t="shared" si="15"/>
        <v>1</v>
      </c>
      <c r="N825" s="72">
        <f t="shared" si="16"/>
        <v>23.4</v>
      </c>
      <c r="O825" s="8">
        <f t="shared" si="17"/>
        <v>134035.2</v>
      </c>
      <c r="P825" s="73"/>
      <c r="Q825" s="18"/>
      <c r="R825" s="18"/>
      <c r="S825" s="18"/>
      <c r="T825" s="18"/>
      <c r="U825" s="18"/>
      <c r="V825" s="18"/>
      <c r="W825" s="18"/>
      <c r="X825" s="18"/>
      <c r="Y825" s="18"/>
      <c r="Z825" s="68">
        <v>318.0</v>
      </c>
      <c r="AA825" s="69">
        <v>1.0</v>
      </c>
      <c r="AB825" s="18" t="s">
        <v>1186</v>
      </c>
      <c r="AC825" s="68">
        <v>318.0</v>
      </c>
      <c r="AD825" s="69">
        <v>1.0</v>
      </c>
      <c r="AE825" s="69">
        <v>227.0</v>
      </c>
      <c r="AF825" s="70" t="s">
        <v>2226</v>
      </c>
      <c r="AG825" s="69">
        <v>39.0</v>
      </c>
      <c r="AH825" s="69">
        <v>39.0</v>
      </c>
      <c r="AI825" s="69">
        <v>0.0</v>
      </c>
      <c r="AJ825" s="29">
        <f t="shared" si="20"/>
        <v>39</v>
      </c>
      <c r="AK825" s="76">
        <f t="shared" si="21"/>
        <v>1</v>
      </c>
      <c r="AL825" s="29">
        <f t="shared" si="22"/>
        <v>39</v>
      </c>
      <c r="AM825" s="71">
        <f t="shared" si="23"/>
        <v>1</v>
      </c>
      <c r="AN825" s="71">
        <f t="shared" si="24"/>
        <v>1</v>
      </c>
      <c r="AO825" s="72">
        <f t="shared" si="25"/>
        <v>23.4</v>
      </c>
      <c r="AP825" s="73">
        <f t="shared" si="26"/>
        <v>134035.2</v>
      </c>
      <c r="AQ825" s="3">
        <f t="shared" si="27"/>
        <v>3436.8</v>
      </c>
      <c r="AR825" s="18"/>
      <c r="AS825" s="18"/>
    </row>
    <row r="826" ht="14.25" customHeight="1">
      <c r="A826" s="68">
        <v>318.0</v>
      </c>
      <c r="B826" s="69">
        <v>1.0</v>
      </c>
      <c r="C826" s="18" t="s">
        <v>1186</v>
      </c>
      <c r="D826" s="68">
        <v>318.0</v>
      </c>
      <c r="E826" s="69">
        <v>1.0</v>
      </c>
      <c r="F826" s="69">
        <v>350.0</v>
      </c>
      <c r="G826" s="70" t="s">
        <v>2227</v>
      </c>
      <c r="H826" s="69">
        <v>128.0</v>
      </c>
      <c r="I826" s="69">
        <v>39.0</v>
      </c>
      <c r="J826" s="69">
        <v>14.0</v>
      </c>
      <c r="K826" s="29">
        <f t="shared" si="13"/>
        <v>46</v>
      </c>
      <c r="L826" s="71">
        <f t="shared" si="14"/>
        <v>0.3594</v>
      </c>
      <c r="M826" s="71">
        <f t="shared" si="15"/>
        <v>0.4493</v>
      </c>
      <c r="N826" s="72">
        <f t="shared" si="16"/>
        <v>12.4</v>
      </c>
      <c r="O826" s="8">
        <f t="shared" si="17"/>
        <v>71027.2</v>
      </c>
      <c r="P826" s="73"/>
      <c r="Q826" s="18"/>
      <c r="R826" s="18"/>
      <c r="S826" s="18"/>
      <c r="T826" s="18"/>
      <c r="U826" s="18"/>
      <c r="V826" s="18"/>
      <c r="W826" s="18"/>
      <c r="X826" s="18"/>
      <c r="Y826" s="18"/>
      <c r="Z826" s="68">
        <v>318.0</v>
      </c>
      <c r="AA826" s="69">
        <v>1.0</v>
      </c>
      <c r="AB826" s="18" t="s">
        <v>1186</v>
      </c>
      <c r="AC826" s="68">
        <v>318.0</v>
      </c>
      <c r="AD826" s="69">
        <v>1.0</v>
      </c>
      <c r="AE826" s="69">
        <v>350.0</v>
      </c>
      <c r="AF826" s="70" t="s">
        <v>2227</v>
      </c>
      <c r="AG826" s="69">
        <v>128.0</v>
      </c>
      <c r="AH826" s="69">
        <v>39.0</v>
      </c>
      <c r="AI826" s="69">
        <v>14.0</v>
      </c>
      <c r="AJ826" s="29">
        <f t="shared" si="20"/>
        <v>46</v>
      </c>
      <c r="AK826" s="76">
        <f t="shared" si="21"/>
        <v>0.359375</v>
      </c>
      <c r="AL826" s="29">
        <f t="shared" si="22"/>
        <v>46</v>
      </c>
      <c r="AM826" s="71">
        <f t="shared" si="23"/>
        <v>0.3594</v>
      </c>
      <c r="AN826" s="71">
        <f t="shared" si="24"/>
        <v>0.4493</v>
      </c>
      <c r="AO826" s="72">
        <f t="shared" si="25"/>
        <v>12.4</v>
      </c>
      <c r="AP826" s="73">
        <f t="shared" si="26"/>
        <v>71027.2</v>
      </c>
      <c r="AQ826" s="3">
        <f t="shared" si="27"/>
        <v>554.9</v>
      </c>
      <c r="AR826" s="18"/>
      <c r="AS826" s="18"/>
    </row>
    <row r="827" ht="14.25" customHeight="1">
      <c r="A827" s="68">
        <v>318.0</v>
      </c>
      <c r="B827" s="69">
        <v>1.0</v>
      </c>
      <c r="C827" s="18" t="s">
        <v>1186</v>
      </c>
      <c r="D827" s="68">
        <v>318.0</v>
      </c>
      <c r="E827" s="69">
        <v>1.0</v>
      </c>
      <c r="F827" s="69">
        <v>360.0</v>
      </c>
      <c r="G827" s="70" t="s">
        <v>2228</v>
      </c>
      <c r="H827" s="69">
        <v>1142.0</v>
      </c>
      <c r="I827" s="69">
        <v>196.0</v>
      </c>
      <c r="J827" s="69">
        <v>74.0</v>
      </c>
      <c r="K827" s="29">
        <f t="shared" si="13"/>
        <v>233</v>
      </c>
      <c r="L827" s="71">
        <f t="shared" si="14"/>
        <v>0.204</v>
      </c>
      <c r="M827" s="71">
        <f t="shared" si="15"/>
        <v>0.255</v>
      </c>
      <c r="N827" s="72">
        <f t="shared" si="16"/>
        <v>35.65</v>
      </c>
      <c r="O827" s="8">
        <f t="shared" si="17"/>
        <v>204203.2</v>
      </c>
      <c r="P827" s="73"/>
      <c r="Q827" s="18"/>
      <c r="R827" s="18"/>
      <c r="S827" s="18"/>
      <c r="T827" s="18"/>
      <c r="U827" s="18"/>
      <c r="V827" s="18"/>
      <c r="W827" s="18"/>
      <c r="X827" s="18"/>
      <c r="Y827" s="18"/>
      <c r="Z827" s="68">
        <v>318.0</v>
      </c>
      <c r="AA827" s="69">
        <v>1.0</v>
      </c>
      <c r="AB827" s="18" t="s">
        <v>1186</v>
      </c>
      <c r="AC827" s="68">
        <v>318.0</v>
      </c>
      <c r="AD827" s="69">
        <v>1.0</v>
      </c>
      <c r="AE827" s="69">
        <v>360.0</v>
      </c>
      <c r="AF827" s="70" t="s">
        <v>2228</v>
      </c>
      <c r="AG827" s="69">
        <v>1142.0</v>
      </c>
      <c r="AH827" s="69">
        <v>196.0</v>
      </c>
      <c r="AI827" s="69">
        <v>74.0</v>
      </c>
      <c r="AJ827" s="29">
        <f t="shared" si="20"/>
        <v>233</v>
      </c>
      <c r="AK827" s="76">
        <f t="shared" si="21"/>
        <v>0.204028021</v>
      </c>
      <c r="AL827" s="29">
        <f t="shared" si="22"/>
        <v>233</v>
      </c>
      <c r="AM827" s="71">
        <f t="shared" si="23"/>
        <v>0.204</v>
      </c>
      <c r="AN827" s="71">
        <f t="shared" si="24"/>
        <v>0.255</v>
      </c>
      <c r="AO827" s="72">
        <f t="shared" si="25"/>
        <v>35.65</v>
      </c>
      <c r="AP827" s="73">
        <f t="shared" si="26"/>
        <v>204203.2</v>
      </c>
      <c r="AQ827" s="3">
        <f t="shared" si="27"/>
        <v>178.8119089</v>
      </c>
      <c r="AR827" s="18"/>
      <c r="AS827" s="18"/>
    </row>
    <row r="828" ht="14.25" customHeight="1">
      <c r="A828" s="68">
        <v>318.0</v>
      </c>
      <c r="B828" s="69">
        <v>1.0</v>
      </c>
      <c r="C828" s="18" t="s">
        <v>1186</v>
      </c>
      <c r="D828" s="68">
        <v>318.0</v>
      </c>
      <c r="E828" s="69">
        <v>1.0</v>
      </c>
      <c r="F828" s="69">
        <v>365.0</v>
      </c>
      <c r="G828" s="70" t="s">
        <v>2229</v>
      </c>
      <c r="H828" s="69">
        <v>106.0</v>
      </c>
      <c r="I828" s="69">
        <v>46.0</v>
      </c>
      <c r="J828" s="69">
        <v>8.0</v>
      </c>
      <c r="K828" s="29">
        <f t="shared" si="13"/>
        <v>50</v>
      </c>
      <c r="L828" s="71">
        <f t="shared" si="14"/>
        <v>0.4717</v>
      </c>
      <c r="M828" s="71">
        <f t="shared" si="15"/>
        <v>0.5896</v>
      </c>
      <c r="N828" s="72">
        <f t="shared" si="16"/>
        <v>17.69</v>
      </c>
      <c r="O828" s="8">
        <f t="shared" si="17"/>
        <v>101328.32</v>
      </c>
      <c r="P828" s="73"/>
      <c r="Q828" s="18"/>
      <c r="R828" s="18"/>
      <c r="S828" s="18"/>
      <c r="T828" s="18"/>
      <c r="U828" s="18"/>
      <c r="V828" s="18"/>
      <c r="W828" s="18"/>
      <c r="X828" s="18"/>
      <c r="Y828" s="18"/>
      <c r="Z828" s="68">
        <v>318.0</v>
      </c>
      <c r="AA828" s="69">
        <v>1.0</v>
      </c>
      <c r="AB828" s="18" t="s">
        <v>1186</v>
      </c>
      <c r="AC828" s="68">
        <v>318.0</v>
      </c>
      <c r="AD828" s="69">
        <v>1.0</v>
      </c>
      <c r="AE828" s="69">
        <v>365.0</v>
      </c>
      <c r="AF828" s="70" t="s">
        <v>2229</v>
      </c>
      <c r="AG828" s="69">
        <v>106.0</v>
      </c>
      <c r="AH828" s="69">
        <v>46.0</v>
      </c>
      <c r="AI828" s="69">
        <v>8.0</v>
      </c>
      <c r="AJ828" s="29">
        <f t="shared" si="20"/>
        <v>50</v>
      </c>
      <c r="AK828" s="76">
        <f t="shared" si="21"/>
        <v>0.4716981132</v>
      </c>
      <c r="AL828" s="29">
        <f t="shared" si="22"/>
        <v>50</v>
      </c>
      <c r="AM828" s="71">
        <f t="shared" si="23"/>
        <v>0.4717</v>
      </c>
      <c r="AN828" s="71">
        <f t="shared" si="24"/>
        <v>0.5896</v>
      </c>
      <c r="AO828" s="72">
        <f t="shared" si="25"/>
        <v>17.69</v>
      </c>
      <c r="AP828" s="73">
        <f t="shared" si="26"/>
        <v>101328.32</v>
      </c>
      <c r="AQ828" s="3">
        <f t="shared" si="27"/>
        <v>955.9275472</v>
      </c>
      <c r="AR828" s="18"/>
      <c r="AS828" s="18"/>
    </row>
    <row r="829" ht="14.25" customHeight="1">
      <c r="A829" s="68">
        <v>318.0</v>
      </c>
      <c r="B829" s="69">
        <v>1.0</v>
      </c>
      <c r="C829" s="18" t="s">
        <v>1186</v>
      </c>
      <c r="D829" s="68">
        <v>318.0</v>
      </c>
      <c r="E829" s="69">
        <v>1.0</v>
      </c>
      <c r="F829" s="69">
        <v>370.0</v>
      </c>
      <c r="G829" s="70" t="s">
        <v>2230</v>
      </c>
      <c r="H829" s="69">
        <v>788.0</v>
      </c>
      <c r="I829" s="69">
        <v>186.0</v>
      </c>
      <c r="J829" s="69">
        <v>67.0</v>
      </c>
      <c r="K829" s="29">
        <f t="shared" si="13"/>
        <v>219.5</v>
      </c>
      <c r="L829" s="71">
        <f t="shared" si="14"/>
        <v>0.2786</v>
      </c>
      <c r="M829" s="71">
        <f t="shared" si="15"/>
        <v>0.3483</v>
      </c>
      <c r="N829" s="72">
        <f t="shared" si="16"/>
        <v>45.87</v>
      </c>
      <c r="O829" s="8">
        <f t="shared" si="17"/>
        <v>262743.36</v>
      </c>
      <c r="P829" s="73"/>
      <c r="Q829" s="18"/>
      <c r="R829" s="18"/>
      <c r="S829" s="18"/>
      <c r="T829" s="18"/>
      <c r="U829" s="18"/>
      <c r="V829" s="18"/>
      <c r="W829" s="18"/>
      <c r="X829" s="18"/>
      <c r="Y829" s="18"/>
      <c r="Z829" s="68">
        <v>318.0</v>
      </c>
      <c r="AA829" s="69">
        <v>1.0</v>
      </c>
      <c r="AB829" s="18" t="s">
        <v>1186</v>
      </c>
      <c r="AC829" s="68">
        <v>318.0</v>
      </c>
      <c r="AD829" s="69">
        <v>1.0</v>
      </c>
      <c r="AE829" s="69">
        <v>370.0</v>
      </c>
      <c r="AF829" s="70" t="s">
        <v>2230</v>
      </c>
      <c r="AG829" s="69">
        <v>788.0</v>
      </c>
      <c r="AH829" s="69">
        <v>186.0</v>
      </c>
      <c r="AI829" s="69">
        <v>67.0</v>
      </c>
      <c r="AJ829" s="29">
        <f t="shared" si="20"/>
        <v>219.5</v>
      </c>
      <c r="AK829" s="76">
        <f t="shared" si="21"/>
        <v>0.2785532995</v>
      </c>
      <c r="AL829" s="29">
        <f t="shared" si="22"/>
        <v>219.5</v>
      </c>
      <c r="AM829" s="71">
        <f t="shared" si="23"/>
        <v>0.2786</v>
      </c>
      <c r="AN829" s="71">
        <f t="shared" si="24"/>
        <v>0.3483</v>
      </c>
      <c r="AO829" s="72">
        <f t="shared" si="25"/>
        <v>45.87</v>
      </c>
      <c r="AP829" s="73">
        <f t="shared" si="26"/>
        <v>262743.36</v>
      </c>
      <c r="AQ829" s="3">
        <f t="shared" si="27"/>
        <v>333.4306599</v>
      </c>
      <c r="AR829" s="18"/>
      <c r="AS829" s="18"/>
    </row>
    <row r="830" ht="14.25" customHeight="1">
      <c r="A830" s="68">
        <v>318.0</v>
      </c>
      <c r="B830" s="69">
        <v>1.0</v>
      </c>
      <c r="C830" s="18" t="s">
        <v>1186</v>
      </c>
      <c r="D830" s="68">
        <v>318.0</v>
      </c>
      <c r="E830" s="69">
        <v>1.0</v>
      </c>
      <c r="F830" s="69">
        <v>375.0</v>
      </c>
      <c r="G830" s="70" t="s">
        <v>2231</v>
      </c>
      <c r="H830" s="69">
        <v>101.0</v>
      </c>
      <c r="I830" s="69">
        <v>32.0</v>
      </c>
      <c r="J830" s="69">
        <v>12.0</v>
      </c>
      <c r="K830" s="29">
        <f t="shared" si="13"/>
        <v>38</v>
      </c>
      <c r="L830" s="71">
        <f t="shared" si="14"/>
        <v>0.3762</v>
      </c>
      <c r="M830" s="71">
        <f t="shared" si="15"/>
        <v>0.4703</v>
      </c>
      <c r="N830" s="72">
        <f t="shared" si="16"/>
        <v>10.72</v>
      </c>
      <c r="O830" s="8">
        <f t="shared" si="17"/>
        <v>61404.16</v>
      </c>
      <c r="P830" s="73"/>
      <c r="Q830" s="18"/>
      <c r="R830" s="18"/>
      <c r="S830" s="18"/>
      <c r="T830" s="18"/>
      <c r="U830" s="18"/>
      <c r="V830" s="18"/>
      <c r="W830" s="18"/>
      <c r="X830" s="18"/>
      <c r="Y830" s="18"/>
      <c r="Z830" s="68">
        <v>318.0</v>
      </c>
      <c r="AA830" s="69">
        <v>1.0</v>
      </c>
      <c r="AB830" s="18" t="s">
        <v>1186</v>
      </c>
      <c r="AC830" s="68">
        <v>318.0</v>
      </c>
      <c r="AD830" s="69">
        <v>1.0</v>
      </c>
      <c r="AE830" s="69">
        <v>375.0</v>
      </c>
      <c r="AF830" s="70" t="s">
        <v>2231</v>
      </c>
      <c r="AG830" s="69">
        <v>101.0</v>
      </c>
      <c r="AH830" s="69">
        <v>32.0</v>
      </c>
      <c r="AI830" s="69">
        <v>12.0</v>
      </c>
      <c r="AJ830" s="29">
        <f t="shared" si="20"/>
        <v>38</v>
      </c>
      <c r="AK830" s="76">
        <f t="shared" si="21"/>
        <v>0.3762376238</v>
      </c>
      <c r="AL830" s="29">
        <f t="shared" si="22"/>
        <v>38</v>
      </c>
      <c r="AM830" s="71">
        <f t="shared" si="23"/>
        <v>0.3762</v>
      </c>
      <c r="AN830" s="71">
        <f t="shared" si="24"/>
        <v>0.4703</v>
      </c>
      <c r="AO830" s="72">
        <f t="shared" si="25"/>
        <v>10.72</v>
      </c>
      <c r="AP830" s="73">
        <f t="shared" si="26"/>
        <v>61404.16</v>
      </c>
      <c r="AQ830" s="3">
        <f t="shared" si="27"/>
        <v>607.9619802</v>
      </c>
      <c r="AR830" s="18"/>
      <c r="AS830" s="18"/>
    </row>
    <row r="831" ht="14.25" customHeight="1">
      <c r="A831" s="68">
        <v>319.0</v>
      </c>
      <c r="B831" s="69">
        <v>1.0</v>
      </c>
      <c r="C831" s="18" t="s">
        <v>1188</v>
      </c>
      <c r="D831" s="68">
        <v>319.0</v>
      </c>
      <c r="E831" s="69">
        <v>1.0</v>
      </c>
      <c r="F831" s="69">
        <v>20.0</v>
      </c>
      <c r="G831" s="70" t="s">
        <v>2232</v>
      </c>
      <c r="H831" s="69">
        <v>303.0</v>
      </c>
      <c r="I831" s="69">
        <v>125.0</v>
      </c>
      <c r="J831" s="69">
        <v>30.0</v>
      </c>
      <c r="K831" s="29">
        <f t="shared" si="13"/>
        <v>140</v>
      </c>
      <c r="L831" s="71">
        <f t="shared" si="14"/>
        <v>0.462</v>
      </c>
      <c r="M831" s="71">
        <f t="shared" si="15"/>
        <v>0.5775</v>
      </c>
      <c r="N831" s="72">
        <f t="shared" si="16"/>
        <v>48.51</v>
      </c>
      <c r="O831" s="8">
        <f t="shared" si="17"/>
        <v>277865.28</v>
      </c>
      <c r="P831" s="73"/>
      <c r="Q831" s="18"/>
      <c r="R831" s="18"/>
      <c r="S831" s="18"/>
      <c r="T831" s="18"/>
      <c r="U831" s="18"/>
      <c r="V831" s="18"/>
      <c r="W831" s="18"/>
      <c r="X831" s="18"/>
      <c r="Y831" s="18"/>
      <c r="Z831" s="68">
        <v>319.0</v>
      </c>
      <c r="AA831" s="69">
        <v>1.0</v>
      </c>
      <c r="AB831" s="18" t="s">
        <v>1188</v>
      </c>
      <c r="AC831" s="68">
        <v>319.0</v>
      </c>
      <c r="AD831" s="69">
        <v>1.0</v>
      </c>
      <c r="AE831" s="69">
        <v>20.0</v>
      </c>
      <c r="AF831" s="70" t="s">
        <v>2232</v>
      </c>
      <c r="AG831" s="69">
        <v>303.0</v>
      </c>
      <c r="AH831" s="69">
        <v>125.0</v>
      </c>
      <c r="AI831" s="69">
        <v>30.0</v>
      </c>
      <c r="AJ831" s="29">
        <f t="shared" si="20"/>
        <v>140</v>
      </c>
      <c r="AK831" s="76">
        <f t="shared" si="21"/>
        <v>0.4620462046</v>
      </c>
      <c r="AL831" s="29">
        <f t="shared" si="22"/>
        <v>140</v>
      </c>
      <c r="AM831" s="71">
        <f t="shared" si="23"/>
        <v>0.462</v>
      </c>
      <c r="AN831" s="71">
        <f t="shared" si="24"/>
        <v>0.5775</v>
      </c>
      <c r="AO831" s="72">
        <f t="shared" si="25"/>
        <v>48.51</v>
      </c>
      <c r="AP831" s="73">
        <f t="shared" si="26"/>
        <v>277865.28</v>
      </c>
      <c r="AQ831" s="3">
        <f t="shared" si="27"/>
        <v>917.0471287</v>
      </c>
      <c r="AR831" s="18"/>
      <c r="AS831" s="18"/>
    </row>
    <row r="832" ht="14.25" customHeight="1">
      <c r="A832" s="68">
        <v>319.0</v>
      </c>
      <c r="B832" s="69">
        <v>1.0</v>
      </c>
      <c r="C832" s="18" t="s">
        <v>1188</v>
      </c>
      <c r="D832" s="68">
        <v>319.0</v>
      </c>
      <c r="E832" s="69">
        <v>1.0</v>
      </c>
      <c r="F832" s="69">
        <v>50.0</v>
      </c>
      <c r="G832" s="70" t="s">
        <v>2233</v>
      </c>
      <c r="H832" s="69">
        <v>277.0</v>
      </c>
      <c r="I832" s="69">
        <v>94.0</v>
      </c>
      <c r="J832" s="69">
        <v>19.0</v>
      </c>
      <c r="K832" s="29">
        <f t="shared" si="13"/>
        <v>103.5</v>
      </c>
      <c r="L832" s="71">
        <f t="shared" si="14"/>
        <v>0.3736</v>
      </c>
      <c r="M832" s="71">
        <f t="shared" si="15"/>
        <v>0.467</v>
      </c>
      <c r="N832" s="72">
        <f t="shared" si="16"/>
        <v>29</v>
      </c>
      <c r="O832" s="8">
        <f t="shared" si="17"/>
        <v>166112</v>
      </c>
      <c r="P832" s="73"/>
      <c r="Q832" s="18"/>
      <c r="R832" s="18"/>
      <c r="S832" s="18"/>
      <c r="T832" s="18"/>
      <c r="U832" s="18"/>
      <c r="V832" s="18"/>
      <c r="W832" s="18"/>
      <c r="X832" s="18"/>
      <c r="Y832" s="18"/>
      <c r="Z832" s="68">
        <v>319.0</v>
      </c>
      <c r="AA832" s="69">
        <v>1.0</v>
      </c>
      <c r="AB832" s="18" t="s">
        <v>1188</v>
      </c>
      <c r="AC832" s="68">
        <v>319.0</v>
      </c>
      <c r="AD832" s="69">
        <v>1.0</v>
      </c>
      <c r="AE832" s="69">
        <v>50.0</v>
      </c>
      <c r="AF832" s="70" t="s">
        <v>2233</v>
      </c>
      <c r="AG832" s="69">
        <v>277.0</v>
      </c>
      <c r="AH832" s="69">
        <v>94.0</v>
      </c>
      <c r="AI832" s="69">
        <v>19.0</v>
      </c>
      <c r="AJ832" s="29">
        <f t="shared" si="20"/>
        <v>103.5</v>
      </c>
      <c r="AK832" s="76">
        <f t="shared" si="21"/>
        <v>0.3736462094</v>
      </c>
      <c r="AL832" s="29">
        <f t="shared" si="22"/>
        <v>103.5</v>
      </c>
      <c r="AM832" s="71">
        <f t="shared" si="23"/>
        <v>0.3736</v>
      </c>
      <c r="AN832" s="71">
        <f t="shared" si="24"/>
        <v>0.467</v>
      </c>
      <c r="AO832" s="72">
        <f t="shared" si="25"/>
        <v>29</v>
      </c>
      <c r="AP832" s="73">
        <f t="shared" si="26"/>
        <v>166112</v>
      </c>
      <c r="AQ832" s="3">
        <f t="shared" si="27"/>
        <v>599.6823105</v>
      </c>
      <c r="AR832" s="18"/>
      <c r="AS832" s="18"/>
    </row>
    <row r="833" ht="14.25" customHeight="1">
      <c r="A833" s="68">
        <v>319.0</v>
      </c>
      <c r="B833" s="69">
        <v>1.0</v>
      </c>
      <c r="C833" s="18" t="s">
        <v>1188</v>
      </c>
      <c r="D833" s="68">
        <v>319.0</v>
      </c>
      <c r="E833" s="69">
        <v>1.0</v>
      </c>
      <c r="F833" s="69">
        <v>70.0</v>
      </c>
      <c r="G833" s="70" t="s">
        <v>2234</v>
      </c>
      <c r="H833" s="69">
        <v>4.0</v>
      </c>
      <c r="I833" s="69">
        <v>1.0</v>
      </c>
      <c r="J833" s="69">
        <v>0.0</v>
      </c>
      <c r="K833" s="29">
        <f t="shared" si="13"/>
        <v>1</v>
      </c>
      <c r="L833" s="71">
        <f t="shared" si="14"/>
        <v>0.25</v>
      </c>
      <c r="M833" s="71">
        <f t="shared" si="15"/>
        <v>0.3125</v>
      </c>
      <c r="N833" s="72">
        <f t="shared" si="16"/>
        <v>0.19</v>
      </c>
      <c r="O833" s="8">
        <f t="shared" si="17"/>
        <v>1088.32</v>
      </c>
      <c r="P833" s="73"/>
      <c r="Q833" s="18"/>
      <c r="R833" s="18"/>
      <c r="S833" s="18"/>
      <c r="T833" s="18"/>
      <c r="U833" s="18"/>
      <c r="V833" s="18"/>
      <c r="W833" s="18"/>
      <c r="X833" s="18"/>
      <c r="Y833" s="18"/>
      <c r="Z833" s="68">
        <v>319.0</v>
      </c>
      <c r="AA833" s="69">
        <v>1.0</v>
      </c>
      <c r="AB833" s="18" t="s">
        <v>1188</v>
      </c>
      <c r="AC833" s="68">
        <v>319.0</v>
      </c>
      <c r="AD833" s="69">
        <v>1.0</v>
      </c>
      <c r="AE833" s="69">
        <v>70.0</v>
      </c>
      <c r="AF833" s="70" t="s">
        <v>2234</v>
      </c>
      <c r="AG833" s="69">
        <v>4.0</v>
      </c>
      <c r="AH833" s="69">
        <v>1.0</v>
      </c>
      <c r="AI833" s="69">
        <v>0.0</v>
      </c>
      <c r="AJ833" s="29">
        <f t="shared" si="20"/>
        <v>1</v>
      </c>
      <c r="AK833" s="76">
        <f t="shared" si="21"/>
        <v>0.25</v>
      </c>
      <c r="AL833" s="29">
        <f t="shared" si="22"/>
        <v>1</v>
      </c>
      <c r="AM833" s="71">
        <f t="shared" si="23"/>
        <v>0.25</v>
      </c>
      <c r="AN833" s="71">
        <f t="shared" si="24"/>
        <v>0.3125</v>
      </c>
      <c r="AO833" s="72">
        <f t="shared" si="25"/>
        <v>0.19</v>
      </c>
      <c r="AP833" s="73">
        <f t="shared" si="26"/>
        <v>1088.32</v>
      </c>
      <c r="AQ833" s="3">
        <f t="shared" si="27"/>
        <v>272.08</v>
      </c>
      <c r="AR833" s="18"/>
      <c r="AS833" s="18"/>
    </row>
    <row r="834" ht="14.25" customHeight="1">
      <c r="A834" s="68">
        <v>330.0</v>
      </c>
      <c r="B834" s="69">
        <v>1.0</v>
      </c>
      <c r="C834" s="18" t="s">
        <v>1192</v>
      </c>
      <c r="D834" s="68">
        <v>330.0</v>
      </c>
      <c r="E834" s="69">
        <v>1.0</v>
      </c>
      <c r="F834" s="69">
        <v>10.0</v>
      </c>
      <c r="G834" s="70" t="s">
        <v>2235</v>
      </c>
      <c r="H834" s="69">
        <v>136.0</v>
      </c>
      <c r="I834" s="69">
        <v>41.0</v>
      </c>
      <c r="J834" s="69">
        <v>19.0</v>
      </c>
      <c r="K834" s="29">
        <f t="shared" si="13"/>
        <v>50.5</v>
      </c>
      <c r="L834" s="71">
        <f t="shared" si="14"/>
        <v>0.3713</v>
      </c>
      <c r="M834" s="71">
        <f t="shared" si="15"/>
        <v>0.4641</v>
      </c>
      <c r="N834" s="72">
        <f t="shared" si="16"/>
        <v>14.06</v>
      </c>
      <c r="O834" s="8">
        <f t="shared" si="17"/>
        <v>80535.68</v>
      </c>
      <c r="P834" s="73"/>
      <c r="Q834" s="18"/>
      <c r="R834" s="18"/>
      <c r="S834" s="18"/>
      <c r="T834" s="18"/>
      <c r="U834" s="18"/>
      <c r="V834" s="18"/>
      <c r="W834" s="18"/>
      <c r="X834" s="18"/>
      <c r="Y834" s="18"/>
      <c r="Z834" s="68">
        <v>330.0</v>
      </c>
      <c r="AA834" s="69">
        <v>1.0</v>
      </c>
      <c r="AB834" s="18" t="s">
        <v>1192</v>
      </c>
      <c r="AC834" s="68">
        <v>330.0</v>
      </c>
      <c r="AD834" s="69">
        <v>1.0</v>
      </c>
      <c r="AE834" s="69">
        <v>10.0</v>
      </c>
      <c r="AF834" s="70" t="s">
        <v>2235</v>
      </c>
      <c r="AG834" s="69">
        <v>136.0</v>
      </c>
      <c r="AH834" s="69">
        <v>41.0</v>
      </c>
      <c r="AI834" s="69">
        <v>19.0</v>
      </c>
      <c r="AJ834" s="29">
        <f t="shared" si="20"/>
        <v>50.5</v>
      </c>
      <c r="AK834" s="76">
        <f t="shared" si="21"/>
        <v>0.3713235294</v>
      </c>
      <c r="AL834" s="29">
        <f t="shared" si="22"/>
        <v>50.5</v>
      </c>
      <c r="AM834" s="71">
        <f t="shared" si="23"/>
        <v>0.3713</v>
      </c>
      <c r="AN834" s="71">
        <f t="shared" si="24"/>
        <v>0.4641</v>
      </c>
      <c r="AO834" s="72">
        <f t="shared" si="25"/>
        <v>14.06</v>
      </c>
      <c r="AP834" s="73">
        <f t="shared" si="26"/>
        <v>80535.68</v>
      </c>
      <c r="AQ834" s="3">
        <f t="shared" si="27"/>
        <v>592.1741176</v>
      </c>
      <c r="AR834" s="18"/>
      <c r="AS834" s="18"/>
    </row>
    <row r="835" ht="14.25" customHeight="1">
      <c r="A835" s="68">
        <v>330.0</v>
      </c>
      <c r="B835" s="69">
        <v>1.0</v>
      </c>
      <c r="C835" s="18" t="s">
        <v>1192</v>
      </c>
      <c r="D835" s="68">
        <v>330.0</v>
      </c>
      <c r="E835" s="69">
        <v>1.0</v>
      </c>
      <c r="F835" s="69">
        <v>30.0</v>
      </c>
      <c r="G835" s="70" t="s">
        <v>2236</v>
      </c>
      <c r="H835" s="69">
        <v>184.0</v>
      </c>
      <c r="I835" s="69">
        <v>52.0</v>
      </c>
      <c r="J835" s="69">
        <v>23.0</v>
      </c>
      <c r="K835" s="29">
        <f t="shared" si="13"/>
        <v>63.5</v>
      </c>
      <c r="L835" s="71">
        <f t="shared" si="14"/>
        <v>0.3451</v>
      </c>
      <c r="M835" s="71">
        <f t="shared" si="15"/>
        <v>0.4314</v>
      </c>
      <c r="N835" s="72">
        <f t="shared" si="16"/>
        <v>16.44</v>
      </c>
      <c r="O835" s="8">
        <f t="shared" si="17"/>
        <v>94168.32</v>
      </c>
      <c r="P835" s="73"/>
      <c r="Q835" s="18"/>
      <c r="R835" s="18"/>
      <c r="S835" s="18"/>
      <c r="T835" s="18"/>
      <c r="U835" s="18"/>
      <c r="V835" s="18"/>
      <c r="W835" s="18"/>
      <c r="X835" s="18"/>
      <c r="Y835" s="18"/>
      <c r="Z835" s="68">
        <v>330.0</v>
      </c>
      <c r="AA835" s="69">
        <v>1.0</v>
      </c>
      <c r="AB835" s="18" t="s">
        <v>1192</v>
      </c>
      <c r="AC835" s="68">
        <v>330.0</v>
      </c>
      <c r="AD835" s="69">
        <v>1.0</v>
      </c>
      <c r="AE835" s="69">
        <v>30.0</v>
      </c>
      <c r="AF835" s="70" t="s">
        <v>2236</v>
      </c>
      <c r="AG835" s="69">
        <v>184.0</v>
      </c>
      <c r="AH835" s="69">
        <v>52.0</v>
      </c>
      <c r="AI835" s="69">
        <v>23.0</v>
      </c>
      <c r="AJ835" s="29">
        <f t="shared" si="20"/>
        <v>63.5</v>
      </c>
      <c r="AK835" s="76">
        <f t="shared" si="21"/>
        <v>0.3451086957</v>
      </c>
      <c r="AL835" s="29">
        <f t="shared" si="22"/>
        <v>63.5</v>
      </c>
      <c r="AM835" s="71">
        <f t="shared" si="23"/>
        <v>0.3451</v>
      </c>
      <c r="AN835" s="71">
        <f t="shared" si="24"/>
        <v>0.4314</v>
      </c>
      <c r="AO835" s="72">
        <f t="shared" si="25"/>
        <v>16.44</v>
      </c>
      <c r="AP835" s="73">
        <f t="shared" si="26"/>
        <v>94168.32</v>
      </c>
      <c r="AQ835" s="3">
        <f t="shared" si="27"/>
        <v>511.7843478</v>
      </c>
      <c r="AR835" s="18"/>
      <c r="AS835" s="18"/>
    </row>
    <row r="836" ht="14.25" customHeight="1">
      <c r="A836" s="68">
        <v>332.0</v>
      </c>
      <c r="B836" s="69">
        <v>1.0</v>
      </c>
      <c r="C836" s="18" t="s">
        <v>1194</v>
      </c>
      <c r="D836" s="68">
        <v>332.0</v>
      </c>
      <c r="E836" s="69">
        <v>1.0</v>
      </c>
      <c r="F836" s="69">
        <v>30.0</v>
      </c>
      <c r="G836" s="70" t="s">
        <v>2237</v>
      </c>
      <c r="H836" s="69">
        <v>799.0</v>
      </c>
      <c r="I836" s="69">
        <v>228.0</v>
      </c>
      <c r="J836" s="69">
        <v>66.0</v>
      </c>
      <c r="K836" s="29">
        <f t="shared" si="13"/>
        <v>261</v>
      </c>
      <c r="L836" s="71">
        <f t="shared" si="14"/>
        <v>0.3267</v>
      </c>
      <c r="M836" s="71">
        <f t="shared" si="15"/>
        <v>0.4084</v>
      </c>
      <c r="N836" s="72">
        <f t="shared" si="16"/>
        <v>63.96</v>
      </c>
      <c r="O836" s="8">
        <f t="shared" si="17"/>
        <v>366362.88</v>
      </c>
      <c r="P836" s="73"/>
      <c r="Q836" s="18"/>
      <c r="R836" s="18"/>
      <c r="S836" s="18"/>
      <c r="T836" s="18"/>
      <c r="U836" s="18"/>
      <c r="V836" s="18"/>
      <c r="W836" s="18"/>
      <c r="X836" s="18"/>
      <c r="Y836" s="18"/>
      <c r="Z836" s="68">
        <v>332.0</v>
      </c>
      <c r="AA836" s="69">
        <v>1.0</v>
      </c>
      <c r="AB836" s="18" t="s">
        <v>1194</v>
      </c>
      <c r="AC836" s="68">
        <v>332.0</v>
      </c>
      <c r="AD836" s="69">
        <v>1.0</v>
      </c>
      <c r="AE836" s="69">
        <v>30.0</v>
      </c>
      <c r="AF836" s="70" t="s">
        <v>2237</v>
      </c>
      <c r="AG836" s="69">
        <v>799.0</v>
      </c>
      <c r="AH836" s="69">
        <v>228.0</v>
      </c>
      <c r="AI836" s="69">
        <v>66.0</v>
      </c>
      <c r="AJ836" s="29">
        <f t="shared" si="20"/>
        <v>261</v>
      </c>
      <c r="AK836" s="76">
        <f t="shared" si="21"/>
        <v>0.3266583229</v>
      </c>
      <c r="AL836" s="29">
        <f t="shared" si="22"/>
        <v>261</v>
      </c>
      <c r="AM836" s="71">
        <f t="shared" si="23"/>
        <v>0.3267</v>
      </c>
      <c r="AN836" s="71">
        <f t="shared" si="24"/>
        <v>0.4084</v>
      </c>
      <c r="AO836" s="72">
        <f t="shared" si="25"/>
        <v>63.96</v>
      </c>
      <c r="AP836" s="73">
        <f t="shared" si="26"/>
        <v>366362.88</v>
      </c>
      <c r="AQ836" s="3">
        <f t="shared" si="27"/>
        <v>458.5267584</v>
      </c>
      <c r="AR836" s="18"/>
      <c r="AS836" s="18"/>
    </row>
    <row r="837" ht="14.25" customHeight="1">
      <c r="A837" s="68">
        <v>332.0</v>
      </c>
      <c r="B837" s="69">
        <v>1.0</v>
      </c>
      <c r="C837" s="18" t="s">
        <v>1194</v>
      </c>
      <c r="D837" s="68">
        <v>332.0</v>
      </c>
      <c r="E837" s="69">
        <v>1.0</v>
      </c>
      <c r="F837" s="69">
        <v>40.0</v>
      </c>
      <c r="G837" s="70" t="s">
        <v>2238</v>
      </c>
      <c r="H837" s="69">
        <v>712.0</v>
      </c>
      <c r="I837" s="69">
        <v>154.0</v>
      </c>
      <c r="J837" s="69">
        <v>40.0</v>
      </c>
      <c r="K837" s="29">
        <f t="shared" si="13"/>
        <v>174</v>
      </c>
      <c r="L837" s="71">
        <f t="shared" si="14"/>
        <v>0.2444</v>
      </c>
      <c r="M837" s="71">
        <f t="shared" si="15"/>
        <v>0.3055</v>
      </c>
      <c r="N837" s="72">
        <f t="shared" si="16"/>
        <v>31.89</v>
      </c>
      <c r="O837" s="8">
        <f t="shared" si="17"/>
        <v>182665.92</v>
      </c>
      <c r="P837" s="73"/>
      <c r="Q837" s="18"/>
      <c r="R837" s="18"/>
      <c r="S837" s="18"/>
      <c r="T837" s="18"/>
      <c r="U837" s="18"/>
      <c r="V837" s="18"/>
      <c r="W837" s="18"/>
      <c r="X837" s="18"/>
      <c r="Y837" s="18"/>
      <c r="Z837" s="68">
        <v>332.0</v>
      </c>
      <c r="AA837" s="69">
        <v>1.0</v>
      </c>
      <c r="AB837" s="18" t="s">
        <v>1194</v>
      </c>
      <c r="AC837" s="68">
        <v>332.0</v>
      </c>
      <c r="AD837" s="69">
        <v>1.0</v>
      </c>
      <c r="AE837" s="69">
        <v>40.0</v>
      </c>
      <c r="AF837" s="70" t="s">
        <v>2238</v>
      </c>
      <c r="AG837" s="69">
        <v>712.0</v>
      </c>
      <c r="AH837" s="69">
        <v>154.0</v>
      </c>
      <c r="AI837" s="69">
        <v>40.0</v>
      </c>
      <c r="AJ837" s="29">
        <f t="shared" si="20"/>
        <v>174</v>
      </c>
      <c r="AK837" s="76">
        <f t="shared" si="21"/>
        <v>0.2443820225</v>
      </c>
      <c r="AL837" s="29">
        <f t="shared" si="22"/>
        <v>174</v>
      </c>
      <c r="AM837" s="71">
        <f t="shared" si="23"/>
        <v>0.2444</v>
      </c>
      <c r="AN837" s="71">
        <f t="shared" si="24"/>
        <v>0.3055</v>
      </c>
      <c r="AO837" s="72">
        <f t="shared" si="25"/>
        <v>31.89</v>
      </c>
      <c r="AP837" s="73">
        <f t="shared" si="26"/>
        <v>182665.92</v>
      </c>
      <c r="AQ837" s="3">
        <f t="shared" si="27"/>
        <v>256.5532584</v>
      </c>
      <c r="AR837" s="18"/>
      <c r="AS837" s="18"/>
    </row>
    <row r="838" ht="14.25" customHeight="1">
      <c r="A838" s="68">
        <v>332.0</v>
      </c>
      <c r="B838" s="69">
        <v>1.0</v>
      </c>
      <c r="C838" s="18" t="s">
        <v>1194</v>
      </c>
      <c r="D838" s="68">
        <v>332.0</v>
      </c>
      <c r="E838" s="69">
        <v>1.0</v>
      </c>
      <c r="F838" s="69">
        <v>50.0</v>
      </c>
      <c r="G838" s="70" t="s">
        <v>2239</v>
      </c>
      <c r="H838" s="69">
        <v>53.0</v>
      </c>
      <c r="I838" s="69">
        <v>15.0</v>
      </c>
      <c r="J838" s="69">
        <v>2.0</v>
      </c>
      <c r="K838" s="29">
        <f t="shared" si="13"/>
        <v>16</v>
      </c>
      <c r="L838" s="71">
        <f t="shared" si="14"/>
        <v>0.3019</v>
      </c>
      <c r="M838" s="71">
        <f t="shared" si="15"/>
        <v>0.3774</v>
      </c>
      <c r="N838" s="72">
        <f t="shared" si="16"/>
        <v>3.62</v>
      </c>
      <c r="O838" s="8">
        <f t="shared" si="17"/>
        <v>20735.36</v>
      </c>
      <c r="P838" s="73"/>
      <c r="Q838" s="18"/>
      <c r="R838" s="18"/>
      <c r="S838" s="18"/>
      <c r="T838" s="18"/>
      <c r="U838" s="18"/>
      <c r="V838" s="18"/>
      <c r="W838" s="18"/>
      <c r="X838" s="18"/>
      <c r="Y838" s="18"/>
      <c r="Z838" s="68">
        <v>332.0</v>
      </c>
      <c r="AA838" s="69">
        <v>1.0</v>
      </c>
      <c r="AB838" s="18" t="s">
        <v>1194</v>
      </c>
      <c r="AC838" s="68">
        <v>332.0</v>
      </c>
      <c r="AD838" s="69">
        <v>1.0</v>
      </c>
      <c r="AE838" s="69">
        <v>50.0</v>
      </c>
      <c r="AF838" s="70" t="s">
        <v>2239</v>
      </c>
      <c r="AG838" s="69">
        <v>53.0</v>
      </c>
      <c r="AH838" s="69">
        <v>15.0</v>
      </c>
      <c r="AI838" s="69">
        <v>2.0</v>
      </c>
      <c r="AJ838" s="29">
        <f t="shared" si="20"/>
        <v>16</v>
      </c>
      <c r="AK838" s="76">
        <f t="shared" si="21"/>
        <v>0.3018867925</v>
      </c>
      <c r="AL838" s="29">
        <f t="shared" si="22"/>
        <v>16</v>
      </c>
      <c r="AM838" s="71">
        <f t="shared" si="23"/>
        <v>0.3019</v>
      </c>
      <c r="AN838" s="71">
        <f t="shared" si="24"/>
        <v>0.3774</v>
      </c>
      <c r="AO838" s="72">
        <f t="shared" si="25"/>
        <v>3.62</v>
      </c>
      <c r="AP838" s="73">
        <f t="shared" si="26"/>
        <v>20735.36</v>
      </c>
      <c r="AQ838" s="3">
        <f t="shared" si="27"/>
        <v>391.2332075</v>
      </c>
      <c r="AR838" s="18"/>
      <c r="AS838" s="18"/>
    </row>
    <row r="839" ht="14.25" customHeight="1">
      <c r="A839" s="68">
        <v>332.0</v>
      </c>
      <c r="B839" s="69">
        <v>1.0</v>
      </c>
      <c r="C839" s="18" t="s">
        <v>1194</v>
      </c>
      <c r="D839" s="68">
        <v>332.0</v>
      </c>
      <c r="E839" s="69">
        <v>1.0</v>
      </c>
      <c r="F839" s="69">
        <v>51.0</v>
      </c>
      <c r="G839" s="70" t="s">
        <v>2240</v>
      </c>
      <c r="H839" s="69">
        <v>10.0</v>
      </c>
      <c r="I839" s="69">
        <v>1.0</v>
      </c>
      <c r="J839" s="69">
        <v>0.0</v>
      </c>
      <c r="K839" s="29">
        <f t="shared" si="13"/>
        <v>1</v>
      </c>
      <c r="L839" s="71">
        <f t="shared" si="14"/>
        <v>0.1</v>
      </c>
      <c r="M839" s="71">
        <f t="shared" si="15"/>
        <v>0.125</v>
      </c>
      <c r="N839" s="72">
        <f t="shared" si="16"/>
        <v>0.08</v>
      </c>
      <c r="O839" s="8">
        <f t="shared" si="17"/>
        <v>458.24</v>
      </c>
      <c r="P839" s="73"/>
      <c r="Q839" s="18"/>
      <c r="R839" s="18"/>
      <c r="S839" s="18"/>
      <c r="T839" s="18"/>
      <c r="U839" s="18"/>
      <c r="V839" s="18"/>
      <c r="W839" s="18"/>
      <c r="X839" s="18"/>
      <c r="Y839" s="18"/>
      <c r="Z839" s="68">
        <v>332.0</v>
      </c>
      <c r="AA839" s="69">
        <v>1.0</v>
      </c>
      <c r="AB839" s="18" t="s">
        <v>1194</v>
      </c>
      <c r="AC839" s="68">
        <v>332.0</v>
      </c>
      <c r="AD839" s="69">
        <v>1.0</v>
      </c>
      <c r="AE839" s="69">
        <v>51.0</v>
      </c>
      <c r="AF839" s="70" t="s">
        <v>2240</v>
      </c>
      <c r="AG839" s="69">
        <v>10.0</v>
      </c>
      <c r="AH839" s="69">
        <v>1.0</v>
      </c>
      <c r="AI839" s="69">
        <v>0.0</v>
      </c>
      <c r="AJ839" s="29">
        <f t="shared" si="20"/>
        <v>1</v>
      </c>
      <c r="AK839" s="76">
        <f t="shared" si="21"/>
        <v>0.1</v>
      </c>
      <c r="AL839" s="29">
        <f t="shared" si="22"/>
        <v>1</v>
      </c>
      <c r="AM839" s="71">
        <f t="shared" si="23"/>
        <v>0.1</v>
      </c>
      <c r="AN839" s="71">
        <f t="shared" si="24"/>
        <v>0.125</v>
      </c>
      <c r="AO839" s="72">
        <f t="shared" si="25"/>
        <v>0.08</v>
      </c>
      <c r="AP839" s="73">
        <f t="shared" si="26"/>
        <v>458.24</v>
      </c>
      <c r="AQ839" s="3">
        <f t="shared" si="27"/>
        <v>45.824</v>
      </c>
      <c r="AR839" s="18"/>
      <c r="AS839" s="18"/>
    </row>
    <row r="840" ht="14.25" customHeight="1">
      <c r="A840" s="68">
        <v>333.0</v>
      </c>
      <c r="B840" s="69">
        <v>1.0</v>
      </c>
      <c r="C840" s="18" t="s">
        <v>1196</v>
      </c>
      <c r="D840" s="68">
        <v>333.0</v>
      </c>
      <c r="E840" s="69">
        <v>1.0</v>
      </c>
      <c r="F840" s="69">
        <v>10.0</v>
      </c>
      <c r="G840" s="70" t="s">
        <v>2241</v>
      </c>
      <c r="H840" s="69">
        <v>216.0</v>
      </c>
      <c r="I840" s="69">
        <v>74.0</v>
      </c>
      <c r="J840" s="69">
        <v>27.0</v>
      </c>
      <c r="K840" s="29">
        <f t="shared" si="13"/>
        <v>87.5</v>
      </c>
      <c r="L840" s="71">
        <f t="shared" si="14"/>
        <v>0.4051</v>
      </c>
      <c r="M840" s="71">
        <f t="shared" si="15"/>
        <v>0.5064</v>
      </c>
      <c r="N840" s="72">
        <f t="shared" si="16"/>
        <v>26.59</v>
      </c>
      <c r="O840" s="8">
        <f t="shared" si="17"/>
        <v>152307.52</v>
      </c>
      <c r="P840" s="73"/>
      <c r="Q840" s="18"/>
      <c r="R840" s="18"/>
      <c r="S840" s="18"/>
      <c r="T840" s="18"/>
      <c r="U840" s="18"/>
      <c r="V840" s="18"/>
      <c r="W840" s="18"/>
      <c r="X840" s="18"/>
      <c r="Y840" s="18"/>
      <c r="Z840" s="68">
        <v>333.0</v>
      </c>
      <c r="AA840" s="69">
        <v>1.0</v>
      </c>
      <c r="AB840" s="18" t="s">
        <v>1196</v>
      </c>
      <c r="AC840" s="68">
        <v>333.0</v>
      </c>
      <c r="AD840" s="69">
        <v>1.0</v>
      </c>
      <c r="AE840" s="69">
        <v>10.0</v>
      </c>
      <c r="AF840" s="70" t="s">
        <v>2241</v>
      </c>
      <c r="AG840" s="69">
        <v>216.0</v>
      </c>
      <c r="AH840" s="69">
        <v>74.0</v>
      </c>
      <c r="AI840" s="69">
        <v>27.0</v>
      </c>
      <c r="AJ840" s="29">
        <f t="shared" si="20"/>
        <v>87.5</v>
      </c>
      <c r="AK840" s="76">
        <f t="shared" si="21"/>
        <v>0.4050925926</v>
      </c>
      <c r="AL840" s="29">
        <f t="shared" si="22"/>
        <v>87.5</v>
      </c>
      <c r="AM840" s="71">
        <f t="shared" si="23"/>
        <v>0.4051</v>
      </c>
      <c r="AN840" s="71">
        <f t="shared" si="24"/>
        <v>0.5064</v>
      </c>
      <c r="AO840" s="72">
        <f t="shared" si="25"/>
        <v>26.59</v>
      </c>
      <c r="AP840" s="73">
        <f t="shared" si="26"/>
        <v>152307.52</v>
      </c>
      <c r="AQ840" s="3">
        <f t="shared" si="27"/>
        <v>705.1274074</v>
      </c>
      <c r="AR840" s="18"/>
      <c r="AS840" s="18"/>
    </row>
    <row r="841" ht="14.25" customHeight="1">
      <c r="A841" s="68">
        <v>333.0</v>
      </c>
      <c r="B841" s="69">
        <v>1.0</v>
      </c>
      <c r="C841" s="18" t="s">
        <v>1196</v>
      </c>
      <c r="D841" s="68">
        <v>333.0</v>
      </c>
      <c r="E841" s="69">
        <v>1.0</v>
      </c>
      <c r="F841" s="69">
        <v>20.0</v>
      </c>
      <c r="G841" s="70" t="s">
        <v>2242</v>
      </c>
      <c r="H841" s="69">
        <v>268.0</v>
      </c>
      <c r="I841" s="69">
        <v>41.0</v>
      </c>
      <c r="J841" s="69">
        <v>16.0</v>
      </c>
      <c r="K841" s="29">
        <f t="shared" si="13"/>
        <v>49</v>
      </c>
      <c r="L841" s="71">
        <f t="shared" si="14"/>
        <v>0.1828</v>
      </c>
      <c r="M841" s="71">
        <f t="shared" si="15"/>
        <v>0.2285</v>
      </c>
      <c r="N841" s="72">
        <f t="shared" si="16"/>
        <v>6.72</v>
      </c>
      <c r="O841" s="8">
        <f t="shared" si="17"/>
        <v>38492.16</v>
      </c>
      <c r="P841" s="73"/>
      <c r="Q841" s="18"/>
      <c r="R841" s="18"/>
      <c r="S841" s="18"/>
      <c r="T841" s="18"/>
      <c r="U841" s="18"/>
      <c r="V841" s="18"/>
      <c r="W841" s="18"/>
      <c r="X841" s="18"/>
      <c r="Y841" s="18"/>
      <c r="Z841" s="68">
        <v>333.0</v>
      </c>
      <c r="AA841" s="69">
        <v>1.0</v>
      </c>
      <c r="AB841" s="18" t="s">
        <v>1196</v>
      </c>
      <c r="AC841" s="68">
        <v>333.0</v>
      </c>
      <c r="AD841" s="69">
        <v>1.0</v>
      </c>
      <c r="AE841" s="69">
        <v>20.0</v>
      </c>
      <c r="AF841" s="70" t="s">
        <v>2242</v>
      </c>
      <c r="AG841" s="69">
        <v>268.0</v>
      </c>
      <c r="AH841" s="69">
        <v>41.0</v>
      </c>
      <c r="AI841" s="69">
        <v>16.0</v>
      </c>
      <c r="AJ841" s="29">
        <f t="shared" si="20"/>
        <v>49</v>
      </c>
      <c r="AK841" s="76">
        <f t="shared" si="21"/>
        <v>0.1828358209</v>
      </c>
      <c r="AL841" s="29">
        <f t="shared" si="22"/>
        <v>49</v>
      </c>
      <c r="AM841" s="71">
        <f t="shared" si="23"/>
        <v>0.1828</v>
      </c>
      <c r="AN841" s="71">
        <f t="shared" si="24"/>
        <v>0.2285</v>
      </c>
      <c r="AO841" s="72">
        <f t="shared" si="25"/>
        <v>6.72</v>
      </c>
      <c r="AP841" s="73">
        <f t="shared" si="26"/>
        <v>38492.16</v>
      </c>
      <c r="AQ841" s="3">
        <f t="shared" si="27"/>
        <v>143.6274627</v>
      </c>
      <c r="AR841" s="18"/>
      <c r="AS841" s="18"/>
    </row>
    <row r="842" ht="14.25" customHeight="1">
      <c r="A842" s="68">
        <v>333.0</v>
      </c>
      <c r="B842" s="69">
        <v>1.0</v>
      </c>
      <c r="C842" s="18" t="s">
        <v>1196</v>
      </c>
      <c r="D842" s="68">
        <v>333.0</v>
      </c>
      <c r="E842" s="69">
        <v>1.0</v>
      </c>
      <c r="F842" s="69">
        <v>60.0</v>
      </c>
      <c r="G842" s="70" t="s">
        <v>2243</v>
      </c>
      <c r="H842" s="69">
        <v>1.0</v>
      </c>
      <c r="I842" s="69">
        <v>0.0</v>
      </c>
      <c r="J842" s="69">
        <v>0.0</v>
      </c>
      <c r="K842" s="29">
        <f t="shared" si="13"/>
        <v>0</v>
      </c>
      <c r="L842" s="71">
        <f t="shared" si="14"/>
        <v>0</v>
      </c>
      <c r="M842" s="71">
        <f t="shared" si="15"/>
        <v>0</v>
      </c>
      <c r="N842" s="72">
        <f t="shared" si="16"/>
        <v>0</v>
      </c>
      <c r="O842" s="8">
        <f t="shared" si="17"/>
        <v>0</v>
      </c>
      <c r="P842" s="73"/>
      <c r="Q842" s="18"/>
      <c r="R842" s="18"/>
      <c r="S842" s="18"/>
      <c r="T842" s="18"/>
      <c r="U842" s="18"/>
      <c r="V842" s="18"/>
      <c r="W842" s="18"/>
      <c r="X842" s="18"/>
      <c r="Y842" s="18"/>
      <c r="Z842" s="68">
        <v>333.0</v>
      </c>
      <c r="AA842" s="69">
        <v>1.0</v>
      </c>
      <c r="AB842" s="18" t="s">
        <v>1196</v>
      </c>
      <c r="AC842" s="68">
        <v>333.0</v>
      </c>
      <c r="AD842" s="69">
        <v>1.0</v>
      </c>
      <c r="AE842" s="69">
        <v>60.0</v>
      </c>
      <c r="AF842" s="70" t="s">
        <v>2243</v>
      </c>
      <c r="AG842" s="69">
        <v>1.0</v>
      </c>
      <c r="AH842" s="69">
        <v>0.0</v>
      </c>
      <c r="AI842" s="69">
        <v>0.0</v>
      </c>
      <c r="AJ842" s="29">
        <f t="shared" si="20"/>
        <v>0</v>
      </c>
      <c r="AK842" s="76">
        <f t="shared" si="21"/>
        <v>0</v>
      </c>
      <c r="AL842" s="29">
        <f t="shared" si="22"/>
        <v>0</v>
      </c>
      <c r="AM842" s="71">
        <f t="shared" si="23"/>
        <v>0</v>
      </c>
      <c r="AN842" s="71">
        <f t="shared" si="24"/>
        <v>0</v>
      </c>
      <c r="AO842" s="72">
        <f t="shared" si="25"/>
        <v>0</v>
      </c>
      <c r="AP842" s="73">
        <f t="shared" si="26"/>
        <v>0</v>
      </c>
      <c r="AQ842" s="3">
        <f t="shared" si="27"/>
        <v>0</v>
      </c>
      <c r="AR842" s="18"/>
      <c r="AS842" s="18"/>
    </row>
    <row r="843" ht="14.25" customHeight="1">
      <c r="A843" s="68">
        <v>345.0</v>
      </c>
      <c r="B843" s="69">
        <v>1.0</v>
      </c>
      <c r="C843" s="18" t="s">
        <v>1198</v>
      </c>
      <c r="D843" s="68">
        <v>345.0</v>
      </c>
      <c r="E843" s="69">
        <v>1.0</v>
      </c>
      <c r="F843" s="69">
        <v>10.0</v>
      </c>
      <c r="G843" s="70" t="s">
        <v>2244</v>
      </c>
      <c r="H843" s="69">
        <v>553.0</v>
      </c>
      <c r="I843" s="69">
        <v>90.0</v>
      </c>
      <c r="J843" s="69">
        <v>24.0</v>
      </c>
      <c r="K843" s="29">
        <f t="shared" si="13"/>
        <v>102</v>
      </c>
      <c r="L843" s="71">
        <f t="shared" si="14"/>
        <v>0.1844</v>
      </c>
      <c r="M843" s="71">
        <f t="shared" si="15"/>
        <v>0.2305</v>
      </c>
      <c r="N843" s="72">
        <f t="shared" si="16"/>
        <v>14.11</v>
      </c>
      <c r="O843" s="8">
        <f t="shared" si="17"/>
        <v>80822.08</v>
      </c>
      <c r="P843" s="73"/>
      <c r="Q843" s="18"/>
      <c r="R843" s="18"/>
      <c r="S843" s="18"/>
      <c r="T843" s="18"/>
      <c r="U843" s="18"/>
      <c r="V843" s="18"/>
      <c r="W843" s="18"/>
      <c r="X843" s="18"/>
      <c r="Y843" s="18"/>
      <c r="Z843" s="68">
        <v>345.0</v>
      </c>
      <c r="AA843" s="69">
        <v>1.0</v>
      </c>
      <c r="AB843" s="18" t="s">
        <v>1198</v>
      </c>
      <c r="AC843" s="68">
        <v>345.0</v>
      </c>
      <c r="AD843" s="69">
        <v>1.0</v>
      </c>
      <c r="AE843" s="69">
        <v>10.0</v>
      </c>
      <c r="AF843" s="70" t="s">
        <v>2244</v>
      </c>
      <c r="AG843" s="69">
        <v>553.0</v>
      </c>
      <c r="AH843" s="69">
        <v>90.0</v>
      </c>
      <c r="AI843" s="69">
        <v>24.0</v>
      </c>
      <c r="AJ843" s="29">
        <f t="shared" si="20"/>
        <v>102</v>
      </c>
      <c r="AK843" s="76">
        <f t="shared" si="21"/>
        <v>0.1844484629</v>
      </c>
      <c r="AL843" s="29">
        <f t="shared" si="22"/>
        <v>102</v>
      </c>
      <c r="AM843" s="71">
        <f t="shared" si="23"/>
        <v>0.1844</v>
      </c>
      <c r="AN843" s="71">
        <f t="shared" si="24"/>
        <v>0.2305</v>
      </c>
      <c r="AO843" s="72">
        <f t="shared" si="25"/>
        <v>14.11</v>
      </c>
      <c r="AP843" s="73">
        <f t="shared" si="26"/>
        <v>80822.08</v>
      </c>
      <c r="AQ843" s="3">
        <f t="shared" si="27"/>
        <v>146.1520434</v>
      </c>
      <c r="AR843" s="18"/>
      <c r="AS843" s="18"/>
    </row>
    <row r="844" ht="14.25" customHeight="1">
      <c r="A844" s="68">
        <v>345.0</v>
      </c>
      <c r="B844" s="69">
        <v>1.0</v>
      </c>
      <c r="C844" s="18" t="s">
        <v>1198</v>
      </c>
      <c r="D844" s="68">
        <v>345.0</v>
      </c>
      <c r="E844" s="69">
        <v>1.0</v>
      </c>
      <c r="F844" s="69">
        <v>11.0</v>
      </c>
      <c r="G844" s="70" t="s">
        <v>2245</v>
      </c>
      <c r="H844" s="69">
        <v>12.0</v>
      </c>
      <c r="I844" s="69">
        <v>4.0</v>
      </c>
      <c r="J844" s="69">
        <v>0.0</v>
      </c>
      <c r="K844" s="29">
        <f t="shared" si="13"/>
        <v>4</v>
      </c>
      <c r="L844" s="71">
        <f t="shared" si="14"/>
        <v>0.3333</v>
      </c>
      <c r="M844" s="71">
        <f t="shared" si="15"/>
        <v>0.4166</v>
      </c>
      <c r="N844" s="72">
        <f t="shared" si="16"/>
        <v>1</v>
      </c>
      <c r="O844" s="8">
        <f t="shared" si="17"/>
        <v>5728</v>
      </c>
      <c r="P844" s="73"/>
      <c r="Q844" s="18"/>
      <c r="R844" s="18"/>
      <c r="S844" s="18"/>
      <c r="T844" s="18"/>
      <c r="U844" s="18"/>
      <c r="V844" s="18"/>
      <c r="W844" s="18"/>
      <c r="X844" s="18"/>
      <c r="Y844" s="18"/>
      <c r="Z844" s="68">
        <v>345.0</v>
      </c>
      <c r="AA844" s="69">
        <v>1.0</v>
      </c>
      <c r="AB844" s="18" t="s">
        <v>1198</v>
      </c>
      <c r="AC844" s="68">
        <v>345.0</v>
      </c>
      <c r="AD844" s="69">
        <v>1.0</v>
      </c>
      <c r="AE844" s="69">
        <v>11.0</v>
      </c>
      <c r="AF844" s="70" t="s">
        <v>2245</v>
      </c>
      <c r="AG844" s="69">
        <v>12.0</v>
      </c>
      <c r="AH844" s="69">
        <v>4.0</v>
      </c>
      <c r="AI844" s="69">
        <v>0.0</v>
      </c>
      <c r="AJ844" s="29">
        <f t="shared" si="20"/>
        <v>4</v>
      </c>
      <c r="AK844" s="76">
        <f t="shared" si="21"/>
        <v>0.3333333333</v>
      </c>
      <c r="AL844" s="29">
        <f t="shared" si="22"/>
        <v>4</v>
      </c>
      <c r="AM844" s="71">
        <f t="shared" si="23"/>
        <v>0.3333</v>
      </c>
      <c r="AN844" s="71">
        <f t="shared" si="24"/>
        <v>0.4166</v>
      </c>
      <c r="AO844" s="72">
        <f t="shared" si="25"/>
        <v>1</v>
      </c>
      <c r="AP844" s="73">
        <f t="shared" si="26"/>
        <v>5728</v>
      </c>
      <c r="AQ844" s="3">
        <f t="shared" si="27"/>
        <v>477.3333333</v>
      </c>
      <c r="AR844" s="18"/>
      <c r="AS844" s="18"/>
    </row>
    <row r="845" ht="14.25" customHeight="1">
      <c r="A845" s="68">
        <v>345.0</v>
      </c>
      <c r="B845" s="69">
        <v>1.0</v>
      </c>
      <c r="C845" s="18" t="s">
        <v>1198</v>
      </c>
      <c r="D845" s="68">
        <v>345.0</v>
      </c>
      <c r="E845" s="69">
        <v>1.0</v>
      </c>
      <c r="F845" s="69">
        <v>20.0</v>
      </c>
      <c r="G845" s="70" t="s">
        <v>2246</v>
      </c>
      <c r="H845" s="69">
        <v>485.0</v>
      </c>
      <c r="I845" s="69">
        <v>82.0</v>
      </c>
      <c r="J845" s="69">
        <v>25.0</v>
      </c>
      <c r="K845" s="29">
        <f t="shared" si="13"/>
        <v>94.5</v>
      </c>
      <c r="L845" s="71">
        <f t="shared" si="14"/>
        <v>0.1948</v>
      </c>
      <c r="M845" s="71">
        <f t="shared" si="15"/>
        <v>0.2435</v>
      </c>
      <c r="N845" s="72">
        <f t="shared" si="16"/>
        <v>13.81</v>
      </c>
      <c r="O845" s="8">
        <f t="shared" si="17"/>
        <v>79103.68</v>
      </c>
      <c r="P845" s="73"/>
      <c r="Q845" s="18"/>
      <c r="R845" s="18"/>
      <c r="S845" s="18"/>
      <c r="T845" s="18"/>
      <c r="U845" s="18"/>
      <c r="V845" s="18"/>
      <c r="W845" s="18"/>
      <c r="X845" s="18"/>
      <c r="Y845" s="18"/>
      <c r="Z845" s="68">
        <v>345.0</v>
      </c>
      <c r="AA845" s="69">
        <v>1.0</v>
      </c>
      <c r="AB845" s="18" t="s">
        <v>1198</v>
      </c>
      <c r="AC845" s="68">
        <v>345.0</v>
      </c>
      <c r="AD845" s="69">
        <v>1.0</v>
      </c>
      <c r="AE845" s="69">
        <v>20.0</v>
      </c>
      <c r="AF845" s="70" t="s">
        <v>2246</v>
      </c>
      <c r="AG845" s="69">
        <v>485.0</v>
      </c>
      <c r="AH845" s="69">
        <v>82.0</v>
      </c>
      <c r="AI845" s="69">
        <v>25.0</v>
      </c>
      <c r="AJ845" s="29">
        <f t="shared" si="20"/>
        <v>94.5</v>
      </c>
      <c r="AK845" s="76">
        <f t="shared" si="21"/>
        <v>0.1948453608</v>
      </c>
      <c r="AL845" s="29">
        <f t="shared" si="22"/>
        <v>94.5</v>
      </c>
      <c r="AM845" s="71">
        <f t="shared" si="23"/>
        <v>0.1948</v>
      </c>
      <c r="AN845" s="71">
        <f t="shared" si="24"/>
        <v>0.2435</v>
      </c>
      <c r="AO845" s="72">
        <f t="shared" si="25"/>
        <v>13.81</v>
      </c>
      <c r="AP845" s="73">
        <f t="shared" si="26"/>
        <v>79103.68</v>
      </c>
      <c r="AQ845" s="3">
        <f t="shared" si="27"/>
        <v>163.1003711</v>
      </c>
      <c r="AR845" s="18"/>
      <c r="AS845" s="18"/>
    </row>
    <row r="846" ht="14.25" customHeight="1">
      <c r="A846" s="68">
        <v>345.0</v>
      </c>
      <c r="B846" s="69">
        <v>1.0</v>
      </c>
      <c r="C846" s="18" t="s">
        <v>1198</v>
      </c>
      <c r="D846" s="68">
        <v>345.0</v>
      </c>
      <c r="E846" s="69">
        <v>1.0</v>
      </c>
      <c r="F846" s="69">
        <v>30.0</v>
      </c>
      <c r="G846" s="70" t="s">
        <v>2247</v>
      </c>
      <c r="H846" s="69">
        <v>448.0</v>
      </c>
      <c r="I846" s="69">
        <v>49.0</v>
      </c>
      <c r="J846" s="69">
        <v>31.0</v>
      </c>
      <c r="K846" s="29">
        <f t="shared" si="13"/>
        <v>64.5</v>
      </c>
      <c r="L846" s="71">
        <f t="shared" si="14"/>
        <v>0.144</v>
      </c>
      <c r="M846" s="71">
        <f t="shared" si="15"/>
        <v>0.18</v>
      </c>
      <c r="N846" s="72">
        <f t="shared" si="16"/>
        <v>6.97</v>
      </c>
      <c r="O846" s="8">
        <f t="shared" si="17"/>
        <v>39924.16</v>
      </c>
      <c r="P846" s="73"/>
      <c r="Q846" s="18"/>
      <c r="R846" s="18"/>
      <c r="S846" s="18"/>
      <c r="T846" s="18"/>
      <c r="U846" s="18"/>
      <c r="V846" s="18"/>
      <c r="W846" s="18"/>
      <c r="X846" s="18"/>
      <c r="Y846" s="18"/>
      <c r="Z846" s="68">
        <v>345.0</v>
      </c>
      <c r="AA846" s="69">
        <v>1.0</v>
      </c>
      <c r="AB846" s="18" t="s">
        <v>1198</v>
      </c>
      <c r="AC846" s="68">
        <v>345.0</v>
      </c>
      <c r="AD846" s="69">
        <v>1.0</v>
      </c>
      <c r="AE846" s="69">
        <v>30.0</v>
      </c>
      <c r="AF846" s="70" t="s">
        <v>2247</v>
      </c>
      <c r="AG846" s="69">
        <v>448.0</v>
      </c>
      <c r="AH846" s="69">
        <v>49.0</v>
      </c>
      <c r="AI846" s="69">
        <v>31.0</v>
      </c>
      <c r="AJ846" s="29">
        <f t="shared" si="20"/>
        <v>64.5</v>
      </c>
      <c r="AK846" s="76">
        <f t="shared" si="21"/>
        <v>0.1439732143</v>
      </c>
      <c r="AL846" s="29">
        <f t="shared" si="22"/>
        <v>64.5</v>
      </c>
      <c r="AM846" s="71">
        <f t="shared" si="23"/>
        <v>0.144</v>
      </c>
      <c r="AN846" s="71">
        <f t="shared" si="24"/>
        <v>0.18</v>
      </c>
      <c r="AO846" s="72">
        <f t="shared" si="25"/>
        <v>6.97</v>
      </c>
      <c r="AP846" s="73">
        <f t="shared" si="26"/>
        <v>39924.16</v>
      </c>
      <c r="AQ846" s="3">
        <f t="shared" si="27"/>
        <v>89.11642857</v>
      </c>
      <c r="AR846" s="18"/>
      <c r="AS846" s="18"/>
    </row>
    <row r="847" ht="14.25" customHeight="1">
      <c r="A847" s="68">
        <v>345.0</v>
      </c>
      <c r="B847" s="69">
        <v>1.0</v>
      </c>
      <c r="C847" s="18" t="s">
        <v>1198</v>
      </c>
      <c r="D847" s="68">
        <v>345.0</v>
      </c>
      <c r="E847" s="69">
        <v>1.0</v>
      </c>
      <c r="F847" s="69">
        <v>31.0</v>
      </c>
      <c r="G847" s="70" t="s">
        <v>2248</v>
      </c>
      <c r="H847" s="69">
        <v>17.0</v>
      </c>
      <c r="I847" s="69">
        <v>3.0</v>
      </c>
      <c r="J847" s="69">
        <v>3.0</v>
      </c>
      <c r="K847" s="29">
        <f t="shared" si="13"/>
        <v>4.5</v>
      </c>
      <c r="L847" s="71">
        <f t="shared" si="14"/>
        <v>0.2647</v>
      </c>
      <c r="M847" s="71">
        <f t="shared" si="15"/>
        <v>0.3309</v>
      </c>
      <c r="N847" s="72">
        <f t="shared" si="16"/>
        <v>0.89</v>
      </c>
      <c r="O847" s="8">
        <f t="shared" si="17"/>
        <v>5097.92</v>
      </c>
      <c r="P847" s="73"/>
      <c r="Q847" s="18"/>
      <c r="R847" s="18"/>
      <c r="S847" s="18"/>
      <c r="T847" s="18"/>
      <c r="U847" s="18"/>
      <c r="V847" s="18"/>
      <c r="W847" s="18"/>
      <c r="X847" s="18"/>
      <c r="Y847" s="18"/>
      <c r="Z847" s="68">
        <v>345.0</v>
      </c>
      <c r="AA847" s="69">
        <v>1.0</v>
      </c>
      <c r="AB847" s="18" t="s">
        <v>1198</v>
      </c>
      <c r="AC847" s="68">
        <v>345.0</v>
      </c>
      <c r="AD847" s="69">
        <v>1.0</v>
      </c>
      <c r="AE847" s="69">
        <v>31.0</v>
      </c>
      <c r="AF847" s="70" t="s">
        <v>2248</v>
      </c>
      <c r="AG847" s="69">
        <v>17.0</v>
      </c>
      <c r="AH847" s="69">
        <v>3.0</v>
      </c>
      <c r="AI847" s="69">
        <v>3.0</v>
      </c>
      <c r="AJ847" s="29">
        <f t="shared" si="20"/>
        <v>4.5</v>
      </c>
      <c r="AK847" s="76">
        <f t="shared" si="21"/>
        <v>0.2647058824</v>
      </c>
      <c r="AL847" s="29">
        <f t="shared" si="22"/>
        <v>4.5</v>
      </c>
      <c r="AM847" s="71">
        <f t="shared" si="23"/>
        <v>0.2647</v>
      </c>
      <c r="AN847" s="71">
        <f t="shared" si="24"/>
        <v>0.3309</v>
      </c>
      <c r="AO847" s="72">
        <f t="shared" si="25"/>
        <v>0.89</v>
      </c>
      <c r="AP847" s="73">
        <f t="shared" si="26"/>
        <v>5097.92</v>
      </c>
      <c r="AQ847" s="3">
        <f t="shared" si="27"/>
        <v>299.8776471</v>
      </c>
      <c r="AR847" s="18"/>
      <c r="AS847" s="18"/>
    </row>
    <row r="848" ht="14.25" customHeight="1">
      <c r="A848" s="68">
        <v>347.0</v>
      </c>
      <c r="B848" s="69">
        <v>1.0</v>
      </c>
      <c r="C848" s="18" t="s">
        <v>1200</v>
      </c>
      <c r="D848" s="68">
        <v>347.0</v>
      </c>
      <c r="E848" s="69">
        <v>1.0</v>
      </c>
      <c r="F848" s="69">
        <v>108.0</v>
      </c>
      <c r="G848" s="70" t="s">
        <v>1384</v>
      </c>
      <c r="H848" s="69">
        <v>592.0</v>
      </c>
      <c r="I848" s="69">
        <v>293.0</v>
      </c>
      <c r="J848" s="69">
        <v>57.0</v>
      </c>
      <c r="K848" s="29">
        <f t="shared" si="13"/>
        <v>321.5</v>
      </c>
      <c r="L848" s="71">
        <f t="shared" si="14"/>
        <v>0.5431</v>
      </c>
      <c r="M848" s="71">
        <f t="shared" si="15"/>
        <v>0.6789</v>
      </c>
      <c r="N848" s="72">
        <f t="shared" si="16"/>
        <v>130.96</v>
      </c>
      <c r="O848" s="8">
        <f t="shared" si="17"/>
        <v>750138.88</v>
      </c>
      <c r="P848" s="73"/>
      <c r="Q848" s="18"/>
      <c r="R848" s="18"/>
      <c r="S848" s="18"/>
      <c r="T848" s="18"/>
      <c r="U848" s="18"/>
      <c r="V848" s="18"/>
      <c r="W848" s="18"/>
      <c r="X848" s="18"/>
      <c r="Y848" s="18"/>
      <c r="Z848" s="68">
        <v>347.0</v>
      </c>
      <c r="AA848" s="69">
        <v>1.0</v>
      </c>
      <c r="AB848" s="18" t="s">
        <v>1200</v>
      </c>
      <c r="AC848" s="68">
        <v>347.0</v>
      </c>
      <c r="AD848" s="69">
        <v>1.0</v>
      </c>
      <c r="AE848" s="69">
        <v>108.0</v>
      </c>
      <c r="AF848" s="70" t="s">
        <v>1384</v>
      </c>
      <c r="AG848" s="69">
        <v>592.0</v>
      </c>
      <c r="AH848" s="69">
        <v>293.0</v>
      </c>
      <c r="AI848" s="69">
        <v>57.0</v>
      </c>
      <c r="AJ848" s="29">
        <f t="shared" si="20"/>
        <v>321.5</v>
      </c>
      <c r="AK848" s="76">
        <f t="shared" si="21"/>
        <v>0.5430743243</v>
      </c>
      <c r="AL848" s="29">
        <f t="shared" si="22"/>
        <v>321.5</v>
      </c>
      <c r="AM848" s="71">
        <f t="shared" si="23"/>
        <v>0.5431</v>
      </c>
      <c r="AN848" s="71">
        <f t="shared" si="24"/>
        <v>0.6789</v>
      </c>
      <c r="AO848" s="72">
        <f t="shared" si="25"/>
        <v>130.96</v>
      </c>
      <c r="AP848" s="73">
        <f t="shared" si="26"/>
        <v>750138.88</v>
      </c>
      <c r="AQ848" s="3">
        <f t="shared" si="27"/>
        <v>1267.126486</v>
      </c>
      <c r="AR848" s="18"/>
      <c r="AS848" s="18"/>
    </row>
    <row r="849" ht="14.25" customHeight="1">
      <c r="A849" s="68">
        <v>347.0</v>
      </c>
      <c r="B849" s="69">
        <v>1.0</v>
      </c>
      <c r="C849" s="18" t="s">
        <v>1200</v>
      </c>
      <c r="D849" s="68">
        <v>347.0</v>
      </c>
      <c r="E849" s="69">
        <v>1.0</v>
      </c>
      <c r="F849" s="69">
        <v>109.0</v>
      </c>
      <c r="G849" s="70" t="s">
        <v>1465</v>
      </c>
      <c r="H849" s="69">
        <v>730.0</v>
      </c>
      <c r="I849" s="69">
        <v>403.0</v>
      </c>
      <c r="J849" s="69">
        <v>56.0</v>
      </c>
      <c r="K849" s="29">
        <f t="shared" si="13"/>
        <v>431</v>
      </c>
      <c r="L849" s="71">
        <f t="shared" si="14"/>
        <v>0.5904</v>
      </c>
      <c r="M849" s="71">
        <f t="shared" si="15"/>
        <v>0.738</v>
      </c>
      <c r="N849" s="72">
        <f t="shared" si="16"/>
        <v>190.85</v>
      </c>
      <c r="O849" s="8">
        <f t="shared" si="17"/>
        <v>1093188.8</v>
      </c>
      <c r="P849" s="73"/>
      <c r="Q849" s="18"/>
      <c r="R849" s="18"/>
      <c r="S849" s="18"/>
      <c r="T849" s="18"/>
      <c r="U849" s="18"/>
      <c r="V849" s="18"/>
      <c r="W849" s="18"/>
      <c r="X849" s="18"/>
      <c r="Y849" s="18"/>
      <c r="Z849" s="68">
        <v>347.0</v>
      </c>
      <c r="AA849" s="69">
        <v>1.0</v>
      </c>
      <c r="AB849" s="18" t="s">
        <v>1200</v>
      </c>
      <c r="AC849" s="68">
        <v>347.0</v>
      </c>
      <c r="AD849" s="69">
        <v>1.0</v>
      </c>
      <c r="AE849" s="69">
        <v>109.0</v>
      </c>
      <c r="AF849" s="70" t="s">
        <v>1465</v>
      </c>
      <c r="AG849" s="69">
        <v>730.0</v>
      </c>
      <c r="AH849" s="69">
        <v>403.0</v>
      </c>
      <c r="AI849" s="69">
        <v>56.0</v>
      </c>
      <c r="AJ849" s="29">
        <f t="shared" si="20"/>
        <v>431</v>
      </c>
      <c r="AK849" s="76">
        <f t="shared" si="21"/>
        <v>0.5904109589</v>
      </c>
      <c r="AL849" s="29">
        <f t="shared" si="22"/>
        <v>431</v>
      </c>
      <c r="AM849" s="71">
        <f t="shared" si="23"/>
        <v>0.5904</v>
      </c>
      <c r="AN849" s="71">
        <f t="shared" si="24"/>
        <v>0.738</v>
      </c>
      <c r="AO849" s="72">
        <f t="shared" si="25"/>
        <v>190.85</v>
      </c>
      <c r="AP849" s="73">
        <f t="shared" si="26"/>
        <v>1093188.8</v>
      </c>
      <c r="AQ849" s="3">
        <f t="shared" si="27"/>
        <v>1497.518904</v>
      </c>
      <c r="AR849" s="18"/>
      <c r="AS849" s="18"/>
    </row>
    <row r="850" ht="14.25" customHeight="1">
      <c r="A850" s="68">
        <v>347.0</v>
      </c>
      <c r="B850" s="69">
        <v>1.0</v>
      </c>
      <c r="C850" s="18" t="s">
        <v>1200</v>
      </c>
      <c r="D850" s="68">
        <v>347.0</v>
      </c>
      <c r="E850" s="69">
        <v>1.0</v>
      </c>
      <c r="F850" s="69">
        <v>110.0</v>
      </c>
      <c r="G850" s="70" t="s">
        <v>2249</v>
      </c>
      <c r="H850" s="69">
        <v>558.0</v>
      </c>
      <c r="I850" s="69">
        <v>298.0</v>
      </c>
      <c r="J850" s="69">
        <v>52.0</v>
      </c>
      <c r="K850" s="29">
        <f t="shared" si="13"/>
        <v>324</v>
      </c>
      <c r="L850" s="71">
        <f t="shared" si="14"/>
        <v>0.5806</v>
      </c>
      <c r="M850" s="71">
        <f t="shared" si="15"/>
        <v>0.7258</v>
      </c>
      <c r="N850" s="72">
        <f t="shared" si="16"/>
        <v>141.1</v>
      </c>
      <c r="O850" s="8">
        <f t="shared" si="17"/>
        <v>808220.8</v>
      </c>
      <c r="P850" s="73"/>
      <c r="Q850" s="18"/>
      <c r="R850" s="18"/>
      <c r="S850" s="18"/>
      <c r="T850" s="18"/>
      <c r="U850" s="18"/>
      <c r="V850" s="18"/>
      <c r="W850" s="18"/>
      <c r="X850" s="18"/>
      <c r="Y850" s="18"/>
      <c r="Z850" s="68">
        <v>347.0</v>
      </c>
      <c r="AA850" s="69">
        <v>1.0</v>
      </c>
      <c r="AB850" s="18" t="s">
        <v>1200</v>
      </c>
      <c r="AC850" s="68">
        <v>347.0</v>
      </c>
      <c r="AD850" s="69">
        <v>1.0</v>
      </c>
      <c r="AE850" s="69">
        <v>110.0</v>
      </c>
      <c r="AF850" s="70" t="s">
        <v>2249</v>
      </c>
      <c r="AG850" s="69">
        <v>558.0</v>
      </c>
      <c r="AH850" s="69">
        <v>298.0</v>
      </c>
      <c r="AI850" s="69">
        <v>52.0</v>
      </c>
      <c r="AJ850" s="29">
        <f t="shared" si="20"/>
        <v>324</v>
      </c>
      <c r="AK850" s="76">
        <f t="shared" si="21"/>
        <v>0.5806451613</v>
      </c>
      <c r="AL850" s="29">
        <f t="shared" si="22"/>
        <v>324</v>
      </c>
      <c r="AM850" s="71">
        <f t="shared" si="23"/>
        <v>0.5806</v>
      </c>
      <c r="AN850" s="71">
        <f t="shared" si="24"/>
        <v>0.7258</v>
      </c>
      <c r="AO850" s="72">
        <f t="shared" si="25"/>
        <v>141.1</v>
      </c>
      <c r="AP850" s="73">
        <f t="shared" si="26"/>
        <v>808220.8</v>
      </c>
      <c r="AQ850" s="3">
        <f t="shared" si="27"/>
        <v>1448.424373</v>
      </c>
      <c r="AR850" s="18"/>
      <c r="AS850" s="18"/>
    </row>
    <row r="851" ht="14.25" customHeight="1">
      <c r="A851" s="68">
        <v>347.0</v>
      </c>
      <c r="B851" s="69">
        <v>1.0</v>
      </c>
      <c r="C851" s="18" t="s">
        <v>1200</v>
      </c>
      <c r="D851" s="68">
        <v>347.0</v>
      </c>
      <c r="E851" s="69">
        <v>1.0</v>
      </c>
      <c r="F851" s="69">
        <v>300.0</v>
      </c>
      <c r="G851" s="70" t="s">
        <v>2250</v>
      </c>
      <c r="H851" s="69">
        <v>1296.0</v>
      </c>
      <c r="I851" s="69">
        <v>529.0</v>
      </c>
      <c r="J851" s="69">
        <v>93.0</v>
      </c>
      <c r="K851" s="29">
        <f t="shared" si="13"/>
        <v>575.5</v>
      </c>
      <c r="L851" s="71">
        <f t="shared" si="14"/>
        <v>0.4441</v>
      </c>
      <c r="M851" s="71">
        <f t="shared" si="15"/>
        <v>0.5551</v>
      </c>
      <c r="N851" s="72">
        <f t="shared" si="16"/>
        <v>191.68</v>
      </c>
      <c r="O851" s="8">
        <f t="shared" si="17"/>
        <v>1097943.04</v>
      </c>
      <c r="P851" s="73"/>
      <c r="Q851" s="18"/>
      <c r="R851" s="18"/>
      <c r="S851" s="18"/>
      <c r="T851" s="18"/>
      <c r="U851" s="18"/>
      <c r="V851" s="18"/>
      <c r="W851" s="18"/>
      <c r="X851" s="18"/>
      <c r="Y851" s="18"/>
      <c r="Z851" s="68">
        <v>347.0</v>
      </c>
      <c r="AA851" s="69">
        <v>1.0</v>
      </c>
      <c r="AB851" s="18" t="s">
        <v>1200</v>
      </c>
      <c r="AC851" s="68">
        <v>347.0</v>
      </c>
      <c r="AD851" s="69">
        <v>1.0</v>
      </c>
      <c r="AE851" s="69">
        <v>300.0</v>
      </c>
      <c r="AF851" s="70" t="s">
        <v>2250</v>
      </c>
      <c r="AG851" s="69">
        <v>1296.0</v>
      </c>
      <c r="AH851" s="69">
        <v>529.0</v>
      </c>
      <c r="AI851" s="69">
        <v>93.0</v>
      </c>
      <c r="AJ851" s="29">
        <f t="shared" si="20"/>
        <v>575.5</v>
      </c>
      <c r="AK851" s="76">
        <f t="shared" si="21"/>
        <v>0.444058642</v>
      </c>
      <c r="AL851" s="29">
        <f t="shared" si="22"/>
        <v>575.5</v>
      </c>
      <c r="AM851" s="71">
        <f t="shared" si="23"/>
        <v>0.4441</v>
      </c>
      <c r="AN851" s="71">
        <f t="shared" si="24"/>
        <v>0.5551</v>
      </c>
      <c r="AO851" s="72">
        <f t="shared" si="25"/>
        <v>191.68</v>
      </c>
      <c r="AP851" s="73">
        <f t="shared" si="26"/>
        <v>1097943.04</v>
      </c>
      <c r="AQ851" s="3">
        <f t="shared" si="27"/>
        <v>847.1782716</v>
      </c>
      <c r="AR851" s="18"/>
      <c r="AS851" s="18"/>
    </row>
    <row r="852" ht="14.25" customHeight="1">
      <c r="A852" s="68">
        <v>347.0</v>
      </c>
      <c r="B852" s="69">
        <v>1.0</v>
      </c>
      <c r="C852" s="18" t="s">
        <v>1200</v>
      </c>
      <c r="D852" s="68">
        <v>347.0</v>
      </c>
      <c r="E852" s="69">
        <v>1.0</v>
      </c>
      <c r="F852" s="69">
        <v>301.0</v>
      </c>
      <c r="G852" s="70" t="s">
        <v>2251</v>
      </c>
      <c r="H852" s="69">
        <v>904.0</v>
      </c>
      <c r="I852" s="69">
        <v>403.0</v>
      </c>
      <c r="J852" s="69">
        <v>81.0</v>
      </c>
      <c r="K852" s="29">
        <f t="shared" si="13"/>
        <v>443.5</v>
      </c>
      <c r="L852" s="71">
        <f t="shared" si="14"/>
        <v>0.4906</v>
      </c>
      <c r="M852" s="71">
        <f t="shared" si="15"/>
        <v>0.6133</v>
      </c>
      <c r="N852" s="72">
        <f t="shared" si="16"/>
        <v>163.2</v>
      </c>
      <c r="O852" s="8">
        <f t="shared" si="17"/>
        <v>934809.6</v>
      </c>
      <c r="P852" s="73"/>
      <c r="Q852" s="18"/>
      <c r="R852" s="18"/>
      <c r="S852" s="18"/>
      <c r="T852" s="18"/>
      <c r="U852" s="18"/>
      <c r="V852" s="18"/>
      <c r="W852" s="18"/>
      <c r="X852" s="18"/>
      <c r="Y852" s="18"/>
      <c r="Z852" s="68">
        <v>347.0</v>
      </c>
      <c r="AA852" s="69">
        <v>1.0</v>
      </c>
      <c r="AB852" s="18" t="s">
        <v>1200</v>
      </c>
      <c r="AC852" s="68">
        <v>347.0</v>
      </c>
      <c r="AD852" s="69">
        <v>1.0</v>
      </c>
      <c r="AE852" s="69">
        <v>301.0</v>
      </c>
      <c r="AF852" s="70" t="s">
        <v>2251</v>
      </c>
      <c r="AG852" s="69">
        <v>904.0</v>
      </c>
      <c r="AH852" s="69">
        <v>403.0</v>
      </c>
      <c r="AI852" s="69">
        <v>81.0</v>
      </c>
      <c r="AJ852" s="29">
        <f t="shared" si="20"/>
        <v>443.5</v>
      </c>
      <c r="AK852" s="76">
        <f t="shared" si="21"/>
        <v>0.4905973451</v>
      </c>
      <c r="AL852" s="29">
        <f t="shared" si="22"/>
        <v>443.5</v>
      </c>
      <c r="AM852" s="71">
        <f t="shared" si="23"/>
        <v>0.4906</v>
      </c>
      <c r="AN852" s="71">
        <f t="shared" si="24"/>
        <v>0.6133</v>
      </c>
      <c r="AO852" s="72">
        <f t="shared" si="25"/>
        <v>163.2</v>
      </c>
      <c r="AP852" s="73">
        <f t="shared" si="26"/>
        <v>934809.6</v>
      </c>
      <c r="AQ852" s="3">
        <f t="shared" si="27"/>
        <v>1034.081416</v>
      </c>
      <c r="AR852" s="18"/>
      <c r="AS852" s="18"/>
    </row>
    <row r="853" ht="14.25" customHeight="1">
      <c r="A853" s="68">
        <v>347.0</v>
      </c>
      <c r="B853" s="69">
        <v>1.0</v>
      </c>
      <c r="C853" s="18" t="s">
        <v>1200</v>
      </c>
      <c r="D853" s="68">
        <v>347.0</v>
      </c>
      <c r="E853" s="69">
        <v>1.0</v>
      </c>
      <c r="F853" s="69">
        <v>899.0</v>
      </c>
      <c r="G853" s="70" t="s">
        <v>2252</v>
      </c>
      <c r="H853" s="69">
        <v>5.0</v>
      </c>
      <c r="I853" s="69">
        <v>5.0</v>
      </c>
      <c r="J853" s="69">
        <v>0.0</v>
      </c>
      <c r="K853" s="29">
        <f t="shared" si="13"/>
        <v>5</v>
      </c>
      <c r="L853" s="71">
        <f t="shared" si="14"/>
        <v>1</v>
      </c>
      <c r="M853" s="71">
        <f t="shared" si="15"/>
        <v>1</v>
      </c>
      <c r="N853" s="72">
        <f t="shared" si="16"/>
        <v>3</v>
      </c>
      <c r="O853" s="8">
        <f t="shared" si="17"/>
        <v>17184</v>
      </c>
      <c r="P853" s="73"/>
      <c r="Q853" s="18"/>
      <c r="R853" s="18"/>
      <c r="S853" s="18"/>
      <c r="T853" s="18"/>
      <c r="U853" s="18"/>
      <c r="V853" s="18"/>
      <c r="W853" s="18"/>
      <c r="X853" s="18"/>
      <c r="Y853" s="18"/>
      <c r="Z853" s="68">
        <v>347.0</v>
      </c>
      <c r="AA853" s="69">
        <v>1.0</v>
      </c>
      <c r="AB853" s="18" t="s">
        <v>1200</v>
      </c>
      <c r="AC853" s="68">
        <v>347.0</v>
      </c>
      <c r="AD853" s="69">
        <v>1.0</v>
      </c>
      <c r="AE853" s="69">
        <v>899.0</v>
      </c>
      <c r="AF853" s="70" t="s">
        <v>2252</v>
      </c>
      <c r="AG853" s="69">
        <v>5.0</v>
      </c>
      <c r="AH853" s="69">
        <v>5.0</v>
      </c>
      <c r="AI853" s="69">
        <v>0.0</v>
      </c>
      <c r="AJ853" s="29">
        <f t="shared" si="20"/>
        <v>5</v>
      </c>
      <c r="AK853" s="76">
        <f t="shared" si="21"/>
        <v>1</v>
      </c>
      <c r="AL853" s="29">
        <f t="shared" si="22"/>
        <v>5</v>
      </c>
      <c r="AM853" s="71">
        <f t="shared" si="23"/>
        <v>1</v>
      </c>
      <c r="AN853" s="71">
        <f t="shared" si="24"/>
        <v>1</v>
      </c>
      <c r="AO853" s="72">
        <f t="shared" si="25"/>
        <v>3</v>
      </c>
      <c r="AP853" s="73">
        <f t="shared" si="26"/>
        <v>17184</v>
      </c>
      <c r="AQ853" s="3">
        <f t="shared" si="27"/>
        <v>3436.8</v>
      </c>
      <c r="AR853" s="18"/>
      <c r="AS853" s="18"/>
    </row>
    <row r="854" ht="14.25" customHeight="1">
      <c r="A854" s="68">
        <v>347.0</v>
      </c>
      <c r="B854" s="69">
        <v>1.0</v>
      </c>
      <c r="C854" s="18" t="s">
        <v>1200</v>
      </c>
      <c r="D854" s="68">
        <v>347.0</v>
      </c>
      <c r="E854" s="69">
        <v>1.0</v>
      </c>
      <c r="F854" s="69">
        <v>931.0</v>
      </c>
      <c r="G854" s="70" t="s">
        <v>2253</v>
      </c>
      <c r="H854" s="69">
        <v>32.0</v>
      </c>
      <c r="I854" s="69">
        <v>32.0</v>
      </c>
      <c r="J854" s="69">
        <v>0.0</v>
      </c>
      <c r="K854" s="29">
        <f t="shared" si="13"/>
        <v>32</v>
      </c>
      <c r="L854" s="71">
        <f t="shared" si="14"/>
        <v>1</v>
      </c>
      <c r="M854" s="71">
        <f t="shared" si="15"/>
        <v>1</v>
      </c>
      <c r="N854" s="72">
        <f t="shared" si="16"/>
        <v>19.2</v>
      </c>
      <c r="O854" s="8">
        <f t="shared" si="17"/>
        <v>109977.6</v>
      </c>
      <c r="P854" s="73"/>
      <c r="Q854" s="18"/>
      <c r="R854" s="18"/>
      <c r="S854" s="18"/>
      <c r="T854" s="18"/>
      <c r="U854" s="18"/>
      <c r="V854" s="18"/>
      <c r="W854" s="18"/>
      <c r="X854" s="18"/>
      <c r="Y854" s="18"/>
      <c r="Z854" s="68">
        <v>347.0</v>
      </c>
      <c r="AA854" s="69">
        <v>1.0</v>
      </c>
      <c r="AB854" s="18" t="s">
        <v>1200</v>
      </c>
      <c r="AC854" s="68">
        <v>347.0</v>
      </c>
      <c r="AD854" s="69">
        <v>1.0</v>
      </c>
      <c r="AE854" s="69">
        <v>931.0</v>
      </c>
      <c r="AF854" s="70" t="s">
        <v>2253</v>
      </c>
      <c r="AG854" s="69">
        <v>32.0</v>
      </c>
      <c r="AH854" s="69">
        <v>32.0</v>
      </c>
      <c r="AI854" s="69">
        <v>0.0</v>
      </c>
      <c r="AJ854" s="29">
        <f t="shared" si="20"/>
        <v>32</v>
      </c>
      <c r="AK854" s="76">
        <f t="shared" si="21"/>
        <v>1</v>
      </c>
      <c r="AL854" s="29">
        <f t="shared" si="22"/>
        <v>32</v>
      </c>
      <c r="AM854" s="71">
        <f t="shared" si="23"/>
        <v>1</v>
      </c>
      <c r="AN854" s="71">
        <f t="shared" si="24"/>
        <v>1</v>
      </c>
      <c r="AO854" s="72">
        <f t="shared" si="25"/>
        <v>19.2</v>
      </c>
      <c r="AP854" s="73">
        <f t="shared" si="26"/>
        <v>109977.6</v>
      </c>
      <c r="AQ854" s="3">
        <f t="shared" si="27"/>
        <v>3436.8</v>
      </c>
      <c r="AR854" s="18"/>
      <c r="AS854" s="18"/>
    </row>
    <row r="855" ht="14.25" customHeight="1">
      <c r="A855" s="68">
        <v>347.0</v>
      </c>
      <c r="B855" s="69">
        <v>1.0</v>
      </c>
      <c r="C855" s="18" t="s">
        <v>1200</v>
      </c>
      <c r="D855" s="68">
        <v>347.0</v>
      </c>
      <c r="E855" s="69">
        <v>1.0</v>
      </c>
      <c r="F855" s="69">
        <v>941.0</v>
      </c>
      <c r="G855" s="70" t="s">
        <v>2254</v>
      </c>
      <c r="H855" s="69">
        <v>21.0</v>
      </c>
      <c r="I855" s="69">
        <v>21.0</v>
      </c>
      <c r="J855" s="69">
        <v>0.0</v>
      </c>
      <c r="K855" s="29">
        <f t="shared" si="13"/>
        <v>21</v>
      </c>
      <c r="L855" s="71">
        <f t="shared" si="14"/>
        <v>1</v>
      </c>
      <c r="M855" s="71">
        <f t="shared" si="15"/>
        <v>1</v>
      </c>
      <c r="N855" s="72">
        <f t="shared" si="16"/>
        <v>12.6</v>
      </c>
      <c r="O855" s="8">
        <f t="shared" si="17"/>
        <v>72172.8</v>
      </c>
      <c r="P855" s="73"/>
      <c r="Q855" s="18"/>
      <c r="R855" s="18"/>
      <c r="S855" s="18"/>
      <c r="T855" s="18"/>
      <c r="U855" s="18"/>
      <c r="V855" s="18"/>
      <c r="W855" s="18"/>
      <c r="X855" s="18"/>
      <c r="Y855" s="18"/>
      <c r="Z855" s="68">
        <v>347.0</v>
      </c>
      <c r="AA855" s="69">
        <v>1.0</v>
      </c>
      <c r="AB855" s="18" t="s">
        <v>1200</v>
      </c>
      <c r="AC855" s="68">
        <v>347.0</v>
      </c>
      <c r="AD855" s="69">
        <v>1.0</v>
      </c>
      <c r="AE855" s="69">
        <v>941.0</v>
      </c>
      <c r="AF855" s="70" t="s">
        <v>2254</v>
      </c>
      <c r="AG855" s="69">
        <v>21.0</v>
      </c>
      <c r="AH855" s="69">
        <v>21.0</v>
      </c>
      <c r="AI855" s="69">
        <v>0.0</v>
      </c>
      <c r="AJ855" s="29">
        <f t="shared" si="20"/>
        <v>21</v>
      </c>
      <c r="AK855" s="76">
        <f t="shared" si="21"/>
        <v>1</v>
      </c>
      <c r="AL855" s="29">
        <f t="shared" si="22"/>
        <v>21</v>
      </c>
      <c r="AM855" s="71">
        <f t="shared" si="23"/>
        <v>1</v>
      </c>
      <c r="AN855" s="71">
        <f t="shared" si="24"/>
        <v>1</v>
      </c>
      <c r="AO855" s="72">
        <f t="shared" si="25"/>
        <v>12.6</v>
      </c>
      <c r="AP855" s="73">
        <f t="shared" si="26"/>
        <v>72172.8</v>
      </c>
      <c r="AQ855" s="3">
        <f t="shared" si="27"/>
        <v>3436.8</v>
      </c>
      <c r="AR855" s="18"/>
      <c r="AS855" s="18"/>
    </row>
    <row r="856" ht="14.25" customHeight="1">
      <c r="A856" s="68">
        <v>347.0</v>
      </c>
      <c r="B856" s="69">
        <v>1.0</v>
      </c>
      <c r="C856" s="18" t="s">
        <v>1200</v>
      </c>
      <c r="D856" s="68">
        <v>347.0</v>
      </c>
      <c r="E856" s="69">
        <v>1.0</v>
      </c>
      <c r="F856" s="69">
        <v>948.0</v>
      </c>
      <c r="G856" s="70" t="s">
        <v>2255</v>
      </c>
      <c r="H856" s="69">
        <v>3.0</v>
      </c>
      <c r="I856" s="69">
        <v>2.0</v>
      </c>
      <c r="J856" s="69">
        <v>0.0</v>
      </c>
      <c r="K856" s="29">
        <f t="shared" si="13"/>
        <v>2</v>
      </c>
      <c r="L856" s="71">
        <f t="shared" si="14"/>
        <v>0.6667</v>
      </c>
      <c r="M856" s="71">
        <f t="shared" si="15"/>
        <v>0.8334</v>
      </c>
      <c r="N856" s="72">
        <f t="shared" si="16"/>
        <v>1</v>
      </c>
      <c r="O856" s="8">
        <f t="shared" si="17"/>
        <v>5728</v>
      </c>
      <c r="P856" s="73"/>
      <c r="Q856" s="18"/>
      <c r="R856" s="18"/>
      <c r="S856" s="18"/>
      <c r="T856" s="18"/>
      <c r="U856" s="18"/>
      <c r="V856" s="18"/>
      <c r="W856" s="18"/>
      <c r="X856" s="18"/>
      <c r="Y856" s="18"/>
      <c r="Z856" s="68">
        <v>347.0</v>
      </c>
      <c r="AA856" s="69">
        <v>1.0</v>
      </c>
      <c r="AB856" s="18" t="s">
        <v>1200</v>
      </c>
      <c r="AC856" s="68">
        <v>347.0</v>
      </c>
      <c r="AD856" s="69">
        <v>1.0</v>
      </c>
      <c r="AE856" s="69">
        <v>948.0</v>
      </c>
      <c r="AF856" s="70" t="s">
        <v>2255</v>
      </c>
      <c r="AG856" s="69">
        <v>3.0</v>
      </c>
      <c r="AH856" s="69">
        <v>2.0</v>
      </c>
      <c r="AI856" s="69">
        <v>0.0</v>
      </c>
      <c r="AJ856" s="29">
        <f t="shared" si="20"/>
        <v>2</v>
      </c>
      <c r="AK856" s="76">
        <f t="shared" si="21"/>
        <v>0.6666666667</v>
      </c>
      <c r="AL856" s="29">
        <f t="shared" si="22"/>
        <v>2</v>
      </c>
      <c r="AM856" s="71">
        <f t="shared" si="23"/>
        <v>0.6667</v>
      </c>
      <c r="AN856" s="71">
        <f t="shared" si="24"/>
        <v>0.8334</v>
      </c>
      <c r="AO856" s="72">
        <f t="shared" si="25"/>
        <v>1</v>
      </c>
      <c r="AP856" s="73">
        <f t="shared" si="26"/>
        <v>5728</v>
      </c>
      <c r="AQ856" s="3">
        <f t="shared" si="27"/>
        <v>1909.333333</v>
      </c>
      <c r="AR856" s="18"/>
      <c r="AS856" s="18"/>
    </row>
    <row r="857" ht="14.25" customHeight="1">
      <c r="A857" s="68">
        <v>347.0</v>
      </c>
      <c r="B857" s="69">
        <v>1.0</v>
      </c>
      <c r="C857" s="18" t="s">
        <v>1200</v>
      </c>
      <c r="D857" s="68">
        <v>347.0</v>
      </c>
      <c r="E857" s="69">
        <v>1.0</v>
      </c>
      <c r="F857" s="69">
        <v>949.0</v>
      </c>
      <c r="G857" s="70" t="s">
        <v>2256</v>
      </c>
      <c r="H857" s="69">
        <v>96.0</v>
      </c>
      <c r="I857" s="69">
        <v>54.0</v>
      </c>
      <c r="J857" s="69">
        <v>4.0</v>
      </c>
      <c r="K857" s="29">
        <f t="shared" si="13"/>
        <v>56</v>
      </c>
      <c r="L857" s="71">
        <f t="shared" si="14"/>
        <v>0.5833</v>
      </c>
      <c r="M857" s="71">
        <f t="shared" si="15"/>
        <v>0.7291</v>
      </c>
      <c r="N857" s="72">
        <f t="shared" si="16"/>
        <v>24.5</v>
      </c>
      <c r="O857" s="8">
        <f t="shared" si="17"/>
        <v>140336</v>
      </c>
      <c r="P857" s="73"/>
      <c r="Q857" s="18"/>
      <c r="R857" s="18"/>
      <c r="S857" s="18"/>
      <c r="T857" s="18"/>
      <c r="U857" s="18"/>
      <c r="V857" s="18"/>
      <c r="W857" s="18"/>
      <c r="X857" s="18"/>
      <c r="Y857" s="18"/>
      <c r="Z857" s="68">
        <v>347.0</v>
      </c>
      <c r="AA857" s="69">
        <v>1.0</v>
      </c>
      <c r="AB857" s="18" t="s">
        <v>1200</v>
      </c>
      <c r="AC857" s="68">
        <v>347.0</v>
      </c>
      <c r="AD857" s="69">
        <v>1.0</v>
      </c>
      <c r="AE857" s="69">
        <v>949.0</v>
      </c>
      <c r="AF857" s="70" t="s">
        <v>2256</v>
      </c>
      <c r="AG857" s="69">
        <v>96.0</v>
      </c>
      <c r="AH857" s="69">
        <v>54.0</v>
      </c>
      <c r="AI857" s="69">
        <v>4.0</v>
      </c>
      <c r="AJ857" s="29">
        <f t="shared" si="20"/>
        <v>56</v>
      </c>
      <c r="AK857" s="76">
        <f t="shared" si="21"/>
        <v>0.5833333333</v>
      </c>
      <c r="AL857" s="29">
        <f t="shared" si="22"/>
        <v>56</v>
      </c>
      <c r="AM857" s="71">
        <f t="shared" si="23"/>
        <v>0.5833</v>
      </c>
      <c r="AN857" s="71">
        <f t="shared" si="24"/>
        <v>0.7291</v>
      </c>
      <c r="AO857" s="72">
        <f t="shared" si="25"/>
        <v>24.5</v>
      </c>
      <c r="AP857" s="73">
        <f t="shared" si="26"/>
        <v>140336</v>
      </c>
      <c r="AQ857" s="3">
        <f t="shared" si="27"/>
        <v>1461.833333</v>
      </c>
      <c r="AR857" s="18"/>
      <c r="AS857" s="18"/>
    </row>
    <row r="858" ht="14.25" customHeight="1">
      <c r="A858" s="68">
        <v>356.0</v>
      </c>
      <c r="B858" s="69">
        <v>1.0</v>
      </c>
      <c r="C858" s="18" t="s">
        <v>1202</v>
      </c>
      <c r="D858" s="68">
        <v>356.0</v>
      </c>
      <c r="E858" s="69">
        <v>1.0</v>
      </c>
      <c r="F858" s="69">
        <v>10.0</v>
      </c>
      <c r="G858" s="70" t="s">
        <v>2257</v>
      </c>
      <c r="H858" s="69">
        <v>115.0</v>
      </c>
      <c r="I858" s="69">
        <v>24.0</v>
      </c>
      <c r="J858" s="69">
        <v>8.0</v>
      </c>
      <c r="K858" s="29">
        <f t="shared" si="13"/>
        <v>28</v>
      </c>
      <c r="L858" s="71">
        <f t="shared" si="14"/>
        <v>0.2435</v>
      </c>
      <c r="M858" s="71">
        <f t="shared" si="15"/>
        <v>0.3044</v>
      </c>
      <c r="N858" s="72">
        <f t="shared" si="16"/>
        <v>5.11</v>
      </c>
      <c r="O858" s="8">
        <f t="shared" si="17"/>
        <v>29270.08</v>
      </c>
      <c r="P858" s="73"/>
      <c r="Q858" s="18"/>
      <c r="R858" s="18"/>
      <c r="S858" s="18"/>
      <c r="T858" s="18"/>
      <c r="U858" s="18"/>
      <c r="V858" s="18"/>
      <c r="W858" s="18"/>
      <c r="X858" s="18"/>
      <c r="Y858" s="18"/>
      <c r="Z858" s="68">
        <v>356.0</v>
      </c>
      <c r="AA858" s="69">
        <v>1.0</v>
      </c>
      <c r="AB858" s="18" t="s">
        <v>1202</v>
      </c>
      <c r="AC858" s="68">
        <v>356.0</v>
      </c>
      <c r="AD858" s="69">
        <v>1.0</v>
      </c>
      <c r="AE858" s="69">
        <v>10.0</v>
      </c>
      <c r="AF858" s="70" t="s">
        <v>2257</v>
      </c>
      <c r="AG858" s="69">
        <v>115.0</v>
      </c>
      <c r="AH858" s="69">
        <v>24.0</v>
      </c>
      <c r="AI858" s="69">
        <v>8.0</v>
      </c>
      <c r="AJ858" s="29">
        <f t="shared" si="20"/>
        <v>28</v>
      </c>
      <c r="AK858" s="76">
        <f t="shared" si="21"/>
        <v>0.2434782609</v>
      </c>
      <c r="AL858" s="29">
        <f t="shared" si="22"/>
        <v>28</v>
      </c>
      <c r="AM858" s="71">
        <f t="shared" si="23"/>
        <v>0.2435</v>
      </c>
      <c r="AN858" s="71">
        <f t="shared" si="24"/>
        <v>0.3044</v>
      </c>
      <c r="AO858" s="72">
        <f t="shared" si="25"/>
        <v>5.11</v>
      </c>
      <c r="AP858" s="73">
        <f t="shared" si="26"/>
        <v>29270.08</v>
      </c>
      <c r="AQ858" s="3">
        <f t="shared" si="27"/>
        <v>254.5224348</v>
      </c>
      <c r="AR858" s="18"/>
      <c r="AS858" s="18"/>
    </row>
    <row r="859" ht="14.25" customHeight="1">
      <c r="A859" s="68">
        <v>356.0</v>
      </c>
      <c r="B859" s="69">
        <v>1.0</v>
      </c>
      <c r="C859" s="18" t="s">
        <v>1202</v>
      </c>
      <c r="D859" s="68">
        <v>356.0</v>
      </c>
      <c r="E859" s="69">
        <v>1.0</v>
      </c>
      <c r="F859" s="69">
        <v>20.0</v>
      </c>
      <c r="G859" s="70" t="s">
        <v>2258</v>
      </c>
      <c r="H859" s="69">
        <v>77.0</v>
      </c>
      <c r="I859" s="69">
        <v>14.0</v>
      </c>
      <c r="J859" s="69">
        <v>5.0</v>
      </c>
      <c r="K859" s="29">
        <f t="shared" si="13"/>
        <v>16.5</v>
      </c>
      <c r="L859" s="71">
        <f t="shared" si="14"/>
        <v>0.2143</v>
      </c>
      <c r="M859" s="71">
        <f t="shared" si="15"/>
        <v>0.2679</v>
      </c>
      <c r="N859" s="72">
        <f t="shared" si="16"/>
        <v>2.65</v>
      </c>
      <c r="O859" s="8">
        <f t="shared" si="17"/>
        <v>15179.2</v>
      </c>
      <c r="P859" s="73"/>
      <c r="Q859" s="18"/>
      <c r="R859" s="18"/>
      <c r="S859" s="18"/>
      <c r="T859" s="18"/>
      <c r="U859" s="18"/>
      <c r="V859" s="18"/>
      <c r="W859" s="18"/>
      <c r="X859" s="18"/>
      <c r="Y859" s="18"/>
      <c r="Z859" s="68">
        <v>356.0</v>
      </c>
      <c r="AA859" s="69">
        <v>1.0</v>
      </c>
      <c r="AB859" s="18" t="s">
        <v>1202</v>
      </c>
      <c r="AC859" s="68">
        <v>356.0</v>
      </c>
      <c r="AD859" s="69">
        <v>1.0</v>
      </c>
      <c r="AE859" s="69">
        <v>20.0</v>
      </c>
      <c r="AF859" s="70" t="s">
        <v>2258</v>
      </c>
      <c r="AG859" s="69">
        <v>77.0</v>
      </c>
      <c r="AH859" s="69">
        <v>14.0</v>
      </c>
      <c r="AI859" s="69">
        <v>5.0</v>
      </c>
      <c r="AJ859" s="29">
        <f t="shared" si="20"/>
        <v>16.5</v>
      </c>
      <c r="AK859" s="76">
        <f t="shared" si="21"/>
        <v>0.2142857143</v>
      </c>
      <c r="AL859" s="29">
        <f t="shared" si="22"/>
        <v>16.5</v>
      </c>
      <c r="AM859" s="71">
        <f t="shared" si="23"/>
        <v>0.2143</v>
      </c>
      <c r="AN859" s="71">
        <f t="shared" si="24"/>
        <v>0.2679</v>
      </c>
      <c r="AO859" s="72">
        <f t="shared" si="25"/>
        <v>2.65</v>
      </c>
      <c r="AP859" s="73">
        <f t="shared" si="26"/>
        <v>15179.2</v>
      </c>
      <c r="AQ859" s="3">
        <f t="shared" si="27"/>
        <v>197.1324675</v>
      </c>
      <c r="AR859" s="18"/>
      <c r="AS859" s="18"/>
    </row>
    <row r="860" ht="14.25" customHeight="1">
      <c r="A860" s="68">
        <v>361.0</v>
      </c>
      <c r="B860" s="69">
        <v>1.0</v>
      </c>
      <c r="C860" s="18" t="s">
        <v>1204</v>
      </c>
      <c r="D860" s="68">
        <v>361.0</v>
      </c>
      <c r="E860" s="69">
        <v>1.0</v>
      </c>
      <c r="F860" s="69">
        <v>1.0</v>
      </c>
      <c r="G860" s="70" t="s">
        <v>2259</v>
      </c>
      <c r="H860" s="69">
        <v>526.0</v>
      </c>
      <c r="I860" s="69">
        <v>100.0</v>
      </c>
      <c r="J860" s="69">
        <v>44.0</v>
      </c>
      <c r="K860" s="29">
        <f t="shared" si="13"/>
        <v>122</v>
      </c>
      <c r="L860" s="71">
        <f t="shared" si="14"/>
        <v>0.2319</v>
      </c>
      <c r="M860" s="71">
        <f t="shared" si="15"/>
        <v>0.2899</v>
      </c>
      <c r="N860" s="72">
        <f t="shared" si="16"/>
        <v>21.22</v>
      </c>
      <c r="O860" s="8">
        <f t="shared" si="17"/>
        <v>121548.16</v>
      </c>
      <c r="P860" s="73"/>
      <c r="Q860" s="18"/>
      <c r="R860" s="18"/>
      <c r="S860" s="18"/>
      <c r="T860" s="18"/>
      <c r="U860" s="18"/>
      <c r="V860" s="18"/>
      <c r="W860" s="18"/>
      <c r="X860" s="18"/>
      <c r="Y860" s="18"/>
      <c r="Z860" s="68">
        <v>361.0</v>
      </c>
      <c r="AA860" s="69">
        <v>1.0</v>
      </c>
      <c r="AB860" s="18" t="s">
        <v>1204</v>
      </c>
      <c r="AC860" s="68">
        <v>361.0</v>
      </c>
      <c r="AD860" s="69">
        <v>1.0</v>
      </c>
      <c r="AE860" s="69">
        <v>1.0</v>
      </c>
      <c r="AF860" s="70" t="s">
        <v>2259</v>
      </c>
      <c r="AG860" s="69">
        <v>526.0</v>
      </c>
      <c r="AH860" s="69">
        <v>100.0</v>
      </c>
      <c r="AI860" s="69">
        <v>44.0</v>
      </c>
      <c r="AJ860" s="29">
        <f t="shared" si="20"/>
        <v>122</v>
      </c>
      <c r="AK860" s="76">
        <f t="shared" si="21"/>
        <v>0.2319391635</v>
      </c>
      <c r="AL860" s="29">
        <f t="shared" si="22"/>
        <v>122</v>
      </c>
      <c r="AM860" s="71">
        <f t="shared" si="23"/>
        <v>0.2319</v>
      </c>
      <c r="AN860" s="71">
        <f t="shared" si="24"/>
        <v>0.2899</v>
      </c>
      <c r="AO860" s="72">
        <f t="shared" si="25"/>
        <v>21.22</v>
      </c>
      <c r="AP860" s="73">
        <f t="shared" si="26"/>
        <v>121548.16</v>
      </c>
      <c r="AQ860" s="3">
        <f t="shared" si="27"/>
        <v>231.0801521</v>
      </c>
      <c r="AR860" s="18"/>
      <c r="AS860" s="18"/>
    </row>
    <row r="861" ht="14.25" customHeight="1">
      <c r="A861" s="68">
        <v>361.0</v>
      </c>
      <c r="B861" s="69">
        <v>1.0</v>
      </c>
      <c r="C861" s="18" t="s">
        <v>1204</v>
      </c>
      <c r="D861" s="68">
        <v>361.0</v>
      </c>
      <c r="E861" s="69">
        <v>1.0</v>
      </c>
      <c r="F861" s="69">
        <v>7.0</v>
      </c>
      <c r="G861" s="70" t="s">
        <v>2260</v>
      </c>
      <c r="H861" s="69">
        <v>407.0</v>
      </c>
      <c r="I861" s="69">
        <v>124.0</v>
      </c>
      <c r="J861" s="69">
        <v>53.0</v>
      </c>
      <c r="K861" s="29">
        <f t="shared" si="13"/>
        <v>150.5</v>
      </c>
      <c r="L861" s="71">
        <f t="shared" si="14"/>
        <v>0.3698</v>
      </c>
      <c r="M861" s="71">
        <f t="shared" si="15"/>
        <v>0.4623</v>
      </c>
      <c r="N861" s="72">
        <f t="shared" si="16"/>
        <v>41.75</v>
      </c>
      <c r="O861" s="8">
        <f t="shared" si="17"/>
        <v>239144</v>
      </c>
      <c r="P861" s="73"/>
      <c r="Q861" s="18"/>
      <c r="R861" s="18"/>
      <c r="S861" s="18"/>
      <c r="T861" s="18"/>
      <c r="U861" s="18"/>
      <c r="V861" s="18"/>
      <c r="W861" s="18"/>
      <c r="X861" s="18"/>
      <c r="Y861" s="18"/>
      <c r="Z861" s="68">
        <v>361.0</v>
      </c>
      <c r="AA861" s="69">
        <v>1.0</v>
      </c>
      <c r="AB861" s="18" t="s">
        <v>1204</v>
      </c>
      <c r="AC861" s="68">
        <v>361.0</v>
      </c>
      <c r="AD861" s="69">
        <v>1.0</v>
      </c>
      <c r="AE861" s="69">
        <v>7.0</v>
      </c>
      <c r="AF861" s="70" t="s">
        <v>2260</v>
      </c>
      <c r="AG861" s="69">
        <v>407.0</v>
      </c>
      <c r="AH861" s="69">
        <v>124.0</v>
      </c>
      <c r="AI861" s="69">
        <v>53.0</v>
      </c>
      <c r="AJ861" s="29">
        <f t="shared" si="20"/>
        <v>150.5</v>
      </c>
      <c r="AK861" s="76">
        <f t="shared" si="21"/>
        <v>0.3697788698</v>
      </c>
      <c r="AL861" s="29">
        <f t="shared" si="22"/>
        <v>150.5</v>
      </c>
      <c r="AM861" s="71">
        <f t="shared" si="23"/>
        <v>0.3698</v>
      </c>
      <c r="AN861" s="71">
        <f t="shared" si="24"/>
        <v>0.4623</v>
      </c>
      <c r="AO861" s="72">
        <f t="shared" si="25"/>
        <v>41.75</v>
      </c>
      <c r="AP861" s="73">
        <f t="shared" si="26"/>
        <v>239144</v>
      </c>
      <c r="AQ861" s="3">
        <f t="shared" si="27"/>
        <v>587.5773956</v>
      </c>
      <c r="AR861" s="18"/>
      <c r="AS861" s="18"/>
    </row>
    <row r="862" ht="14.25" customHeight="1">
      <c r="A862" s="68">
        <v>362.0</v>
      </c>
      <c r="B862" s="69">
        <v>1.0</v>
      </c>
      <c r="C862" s="18" t="s">
        <v>1206</v>
      </c>
      <c r="D862" s="68">
        <v>362.0</v>
      </c>
      <c r="E862" s="69">
        <v>1.0</v>
      </c>
      <c r="F862" s="69">
        <v>20.0</v>
      </c>
      <c r="G862" s="70" t="s">
        <v>2261</v>
      </c>
      <c r="H862" s="69">
        <v>151.0</v>
      </c>
      <c r="I862" s="69">
        <v>45.0</v>
      </c>
      <c r="J862" s="69">
        <v>6.0</v>
      </c>
      <c r="K862" s="29">
        <f t="shared" si="13"/>
        <v>48</v>
      </c>
      <c r="L862" s="71">
        <f t="shared" si="14"/>
        <v>0.3179</v>
      </c>
      <c r="M862" s="71">
        <f t="shared" si="15"/>
        <v>0.3974</v>
      </c>
      <c r="N862" s="72">
        <f t="shared" si="16"/>
        <v>11.45</v>
      </c>
      <c r="O862" s="8">
        <f t="shared" si="17"/>
        <v>65585.6</v>
      </c>
      <c r="P862" s="73"/>
      <c r="Q862" s="18"/>
      <c r="R862" s="18"/>
      <c r="S862" s="18"/>
      <c r="T862" s="18"/>
      <c r="U862" s="18"/>
      <c r="V862" s="18"/>
      <c r="W862" s="18"/>
      <c r="X862" s="18"/>
      <c r="Y862" s="18"/>
      <c r="Z862" s="68">
        <v>362.0</v>
      </c>
      <c r="AA862" s="69">
        <v>1.0</v>
      </c>
      <c r="AB862" s="18" t="s">
        <v>1206</v>
      </c>
      <c r="AC862" s="68">
        <v>362.0</v>
      </c>
      <c r="AD862" s="69">
        <v>1.0</v>
      </c>
      <c r="AE862" s="69">
        <v>20.0</v>
      </c>
      <c r="AF862" s="70" t="s">
        <v>2261</v>
      </c>
      <c r="AG862" s="69">
        <v>151.0</v>
      </c>
      <c r="AH862" s="69">
        <v>45.0</v>
      </c>
      <c r="AI862" s="69">
        <v>6.0</v>
      </c>
      <c r="AJ862" s="29">
        <f t="shared" si="20"/>
        <v>48</v>
      </c>
      <c r="AK862" s="76">
        <f t="shared" si="21"/>
        <v>0.3178807947</v>
      </c>
      <c r="AL862" s="29">
        <f t="shared" si="22"/>
        <v>48</v>
      </c>
      <c r="AM862" s="71">
        <f t="shared" si="23"/>
        <v>0.3179</v>
      </c>
      <c r="AN862" s="71">
        <f t="shared" si="24"/>
        <v>0.3974</v>
      </c>
      <c r="AO862" s="72">
        <f t="shared" si="25"/>
        <v>11.45</v>
      </c>
      <c r="AP862" s="73">
        <f t="shared" si="26"/>
        <v>65585.6</v>
      </c>
      <c r="AQ862" s="3">
        <f t="shared" si="27"/>
        <v>434.3417219</v>
      </c>
      <c r="AR862" s="18"/>
      <c r="AS862" s="18"/>
    </row>
    <row r="863" ht="14.25" customHeight="1">
      <c r="A863" s="68">
        <v>362.0</v>
      </c>
      <c r="B863" s="69">
        <v>1.0</v>
      </c>
      <c r="C863" s="18" t="s">
        <v>1206</v>
      </c>
      <c r="D863" s="68">
        <v>362.0</v>
      </c>
      <c r="E863" s="69">
        <v>1.0</v>
      </c>
      <c r="F863" s="69">
        <v>30.0</v>
      </c>
      <c r="G863" s="70" t="s">
        <v>2262</v>
      </c>
      <c r="H863" s="69">
        <v>148.0</v>
      </c>
      <c r="I863" s="69">
        <v>39.0</v>
      </c>
      <c r="J863" s="69">
        <v>8.0</v>
      </c>
      <c r="K863" s="29">
        <f t="shared" si="13"/>
        <v>43</v>
      </c>
      <c r="L863" s="71">
        <f t="shared" si="14"/>
        <v>0.2905</v>
      </c>
      <c r="M863" s="71">
        <f t="shared" si="15"/>
        <v>0.3631</v>
      </c>
      <c r="N863" s="72">
        <f t="shared" si="16"/>
        <v>9.37</v>
      </c>
      <c r="O863" s="8">
        <f t="shared" si="17"/>
        <v>53671.36</v>
      </c>
      <c r="P863" s="73"/>
      <c r="Q863" s="18"/>
      <c r="R863" s="18"/>
      <c r="S863" s="18"/>
      <c r="T863" s="18"/>
      <c r="U863" s="18"/>
      <c r="V863" s="18"/>
      <c r="W863" s="18"/>
      <c r="X863" s="18"/>
      <c r="Y863" s="18"/>
      <c r="Z863" s="68">
        <v>362.0</v>
      </c>
      <c r="AA863" s="69">
        <v>1.0</v>
      </c>
      <c r="AB863" s="18" t="s">
        <v>1206</v>
      </c>
      <c r="AC863" s="68">
        <v>362.0</v>
      </c>
      <c r="AD863" s="69">
        <v>1.0</v>
      </c>
      <c r="AE863" s="69">
        <v>30.0</v>
      </c>
      <c r="AF863" s="70" t="s">
        <v>2262</v>
      </c>
      <c r="AG863" s="69">
        <v>148.0</v>
      </c>
      <c r="AH863" s="69">
        <v>39.0</v>
      </c>
      <c r="AI863" s="69">
        <v>8.0</v>
      </c>
      <c r="AJ863" s="29">
        <f t="shared" si="20"/>
        <v>43</v>
      </c>
      <c r="AK863" s="76">
        <f t="shared" si="21"/>
        <v>0.2905405405</v>
      </c>
      <c r="AL863" s="29">
        <f t="shared" si="22"/>
        <v>43</v>
      </c>
      <c r="AM863" s="71">
        <f t="shared" si="23"/>
        <v>0.2905</v>
      </c>
      <c r="AN863" s="71">
        <f t="shared" si="24"/>
        <v>0.3631</v>
      </c>
      <c r="AO863" s="72">
        <f t="shared" si="25"/>
        <v>9.37</v>
      </c>
      <c r="AP863" s="73">
        <f t="shared" si="26"/>
        <v>53671.36</v>
      </c>
      <c r="AQ863" s="3">
        <f t="shared" si="27"/>
        <v>362.6443243</v>
      </c>
      <c r="AR863" s="18"/>
      <c r="AS863" s="18"/>
    </row>
    <row r="864" ht="14.25" customHeight="1">
      <c r="A864" s="68">
        <v>363.0</v>
      </c>
      <c r="B864" s="69">
        <v>1.0</v>
      </c>
      <c r="C864" s="18" t="s">
        <v>1208</v>
      </c>
      <c r="D864" s="68">
        <v>363.0</v>
      </c>
      <c r="E864" s="69">
        <v>1.0</v>
      </c>
      <c r="F864" s="69">
        <v>60.0</v>
      </c>
      <c r="G864" s="70" t="s">
        <v>2263</v>
      </c>
      <c r="H864" s="69">
        <v>51.0</v>
      </c>
      <c r="I864" s="69">
        <v>19.0</v>
      </c>
      <c r="J864" s="69">
        <v>2.0</v>
      </c>
      <c r="K864" s="29">
        <f t="shared" si="13"/>
        <v>20</v>
      </c>
      <c r="L864" s="71">
        <f t="shared" si="14"/>
        <v>0.3922</v>
      </c>
      <c r="M864" s="71">
        <f t="shared" si="15"/>
        <v>0.4903</v>
      </c>
      <c r="N864" s="72">
        <f t="shared" si="16"/>
        <v>5.88</v>
      </c>
      <c r="O864" s="8">
        <f t="shared" si="17"/>
        <v>33680.64</v>
      </c>
      <c r="P864" s="73"/>
      <c r="Q864" s="18"/>
      <c r="R864" s="18"/>
      <c r="S864" s="18"/>
      <c r="T864" s="18"/>
      <c r="U864" s="18"/>
      <c r="V864" s="18"/>
      <c r="W864" s="18"/>
      <c r="X864" s="18"/>
      <c r="Y864" s="18"/>
      <c r="Z864" s="68">
        <v>363.0</v>
      </c>
      <c r="AA864" s="69">
        <v>1.0</v>
      </c>
      <c r="AB864" s="18" t="s">
        <v>1208</v>
      </c>
      <c r="AC864" s="68">
        <v>363.0</v>
      </c>
      <c r="AD864" s="69">
        <v>1.0</v>
      </c>
      <c r="AE864" s="69">
        <v>60.0</v>
      </c>
      <c r="AF864" s="70" t="s">
        <v>2263</v>
      </c>
      <c r="AG864" s="69">
        <v>51.0</v>
      </c>
      <c r="AH864" s="69">
        <v>19.0</v>
      </c>
      <c r="AI864" s="69">
        <v>2.0</v>
      </c>
      <c r="AJ864" s="29">
        <f t="shared" si="20"/>
        <v>20</v>
      </c>
      <c r="AK864" s="76">
        <f t="shared" si="21"/>
        <v>0.3921568627</v>
      </c>
      <c r="AL864" s="29">
        <f t="shared" si="22"/>
        <v>20</v>
      </c>
      <c r="AM864" s="71">
        <f t="shared" si="23"/>
        <v>0.3922</v>
      </c>
      <c r="AN864" s="71">
        <f t="shared" si="24"/>
        <v>0.4903</v>
      </c>
      <c r="AO864" s="72">
        <f t="shared" si="25"/>
        <v>5.88</v>
      </c>
      <c r="AP864" s="73">
        <f t="shared" si="26"/>
        <v>33680.64</v>
      </c>
      <c r="AQ864" s="3">
        <f t="shared" si="27"/>
        <v>660.4047059</v>
      </c>
      <c r="AR864" s="18"/>
      <c r="AS864" s="18"/>
    </row>
    <row r="865" ht="14.25" customHeight="1">
      <c r="A865" s="68">
        <v>363.0</v>
      </c>
      <c r="B865" s="69">
        <v>1.0</v>
      </c>
      <c r="C865" s="18" t="s">
        <v>1208</v>
      </c>
      <c r="D865" s="68">
        <v>363.0</v>
      </c>
      <c r="E865" s="69">
        <v>1.0</v>
      </c>
      <c r="F865" s="69">
        <v>70.0</v>
      </c>
      <c r="G865" s="70" t="s">
        <v>2264</v>
      </c>
      <c r="H865" s="69">
        <v>78.0</v>
      </c>
      <c r="I865" s="69">
        <v>19.0</v>
      </c>
      <c r="J865" s="69">
        <v>14.0</v>
      </c>
      <c r="K865" s="29">
        <f t="shared" si="13"/>
        <v>26</v>
      </c>
      <c r="L865" s="71">
        <f t="shared" si="14"/>
        <v>0.3333</v>
      </c>
      <c r="M865" s="71">
        <f t="shared" si="15"/>
        <v>0.4166</v>
      </c>
      <c r="N865" s="72">
        <f t="shared" si="16"/>
        <v>6.5</v>
      </c>
      <c r="O865" s="8">
        <f t="shared" si="17"/>
        <v>37232</v>
      </c>
      <c r="P865" s="73"/>
      <c r="Q865" s="18"/>
      <c r="R865" s="18"/>
      <c r="S865" s="18"/>
      <c r="T865" s="18"/>
      <c r="U865" s="18"/>
      <c r="V865" s="18"/>
      <c r="W865" s="18"/>
      <c r="X865" s="18"/>
      <c r="Y865" s="18"/>
      <c r="Z865" s="68">
        <v>363.0</v>
      </c>
      <c r="AA865" s="69">
        <v>1.0</v>
      </c>
      <c r="AB865" s="18" t="s">
        <v>1208</v>
      </c>
      <c r="AC865" s="68">
        <v>363.0</v>
      </c>
      <c r="AD865" s="69">
        <v>1.0</v>
      </c>
      <c r="AE865" s="69">
        <v>70.0</v>
      </c>
      <c r="AF865" s="70" t="s">
        <v>2264</v>
      </c>
      <c r="AG865" s="69">
        <v>78.0</v>
      </c>
      <c r="AH865" s="69">
        <v>19.0</v>
      </c>
      <c r="AI865" s="69">
        <v>14.0</v>
      </c>
      <c r="AJ865" s="29">
        <f t="shared" si="20"/>
        <v>26</v>
      </c>
      <c r="AK865" s="76">
        <f t="shared" si="21"/>
        <v>0.3333333333</v>
      </c>
      <c r="AL865" s="29">
        <f t="shared" si="22"/>
        <v>26</v>
      </c>
      <c r="AM865" s="71">
        <f t="shared" si="23"/>
        <v>0.3333</v>
      </c>
      <c r="AN865" s="71">
        <f t="shared" si="24"/>
        <v>0.4166</v>
      </c>
      <c r="AO865" s="72">
        <f t="shared" si="25"/>
        <v>6.5</v>
      </c>
      <c r="AP865" s="73">
        <f t="shared" si="26"/>
        <v>37232</v>
      </c>
      <c r="AQ865" s="3">
        <f t="shared" si="27"/>
        <v>477.3333333</v>
      </c>
      <c r="AR865" s="18"/>
      <c r="AS865" s="18"/>
    </row>
    <row r="866" ht="14.25" customHeight="1">
      <c r="A866" s="68">
        <v>363.0</v>
      </c>
      <c r="B866" s="69">
        <v>1.0</v>
      </c>
      <c r="C866" s="18" t="s">
        <v>1208</v>
      </c>
      <c r="D866" s="68">
        <v>363.0</v>
      </c>
      <c r="E866" s="69">
        <v>1.0</v>
      </c>
      <c r="F866" s="69">
        <v>80.0</v>
      </c>
      <c r="G866" s="70" t="s">
        <v>2265</v>
      </c>
      <c r="H866" s="69">
        <v>115.0</v>
      </c>
      <c r="I866" s="69">
        <v>41.0</v>
      </c>
      <c r="J866" s="69">
        <v>13.0</v>
      </c>
      <c r="K866" s="29">
        <f t="shared" si="13"/>
        <v>47.5</v>
      </c>
      <c r="L866" s="71">
        <f t="shared" si="14"/>
        <v>0.413</v>
      </c>
      <c r="M866" s="71">
        <f t="shared" si="15"/>
        <v>0.5163</v>
      </c>
      <c r="N866" s="72">
        <f t="shared" si="16"/>
        <v>14.71</v>
      </c>
      <c r="O866" s="8">
        <f t="shared" si="17"/>
        <v>84258.88</v>
      </c>
      <c r="P866" s="73"/>
      <c r="Q866" s="18"/>
      <c r="R866" s="18"/>
      <c r="S866" s="18"/>
      <c r="T866" s="18"/>
      <c r="U866" s="18"/>
      <c r="V866" s="18"/>
      <c r="W866" s="18"/>
      <c r="X866" s="18"/>
      <c r="Y866" s="18"/>
      <c r="Z866" s="68">
        <v>363.0</v>
      </c>
      <c r="AA866" s="69">
        <v>1.0</v>
      </c>
      <c r="AB866" s="18" t="s">
        <v>1208</v>
      </c>
      <c r="AC866" s="68">
        <v>363.0</v>
      </c>
      <c r="AD866" s="69">
        <v>1.0</v>
      </c>
      <c r="AE866" s="69">
        <v>80.0</v>
      </c>
      <c r="AF866" s="70" t="s">
        <v>2265</v>
      </c>
      <c r="AG866" s="69">
        <v>115.0</v>
      </c>
      <c r="AH866" s="69">
        <v>41.0</v>
      </c>
      <c r="AI866" s="69">
        <v>13.0</v>
      </c>
      <c r="AJ866" s="29">
        <f t="shared" si="20"/>
        <v>47.5</v>
      </c>
      <c r="AK866" s="76">
        <f t="shared" si="21"/>
        <v>0.4130434783</v>
      </c>
      <c r="AL866" s="29">
        <f t="shared" si="22"/>
        <v>47.5</v>
      </c>
      <c r="AM866" s="71">
        <f t="shared" si="23"/>
        <v>0.413</v>
      </c>
      <c r="AN866" s="71">
        <f t="shared" si="24"/>
        <v>0.5163</v>
      </c>
      <c r="AO866" s="72">
        <f t="shared" si="25"/>
        <v>14.71</v>
      </c>
      <c r="AP866" s="73">
        <f t="shared" si="26"/>
        <v>84258.88</v>
      </c>
      <c r="AQ866" s="3">
        <f t="shared" si="27"/>
        <v>732.685913</v>
      </c>
      <c r="AR866" s="18"/>
      <c r="AS866" s="18"/>
    </row>
    <row r="867" ht="14.25" customHeight="1">
      <c r="A867" s="68">
        <v>363.0</v>
      </c>
      <c r="B867" s="69">
        <v>1.0</v>
      </c>
      <c r="C867" s="18" t="s">
        <v>1208</v>
      </c>
      <c r="D867" s="68">
        <v>363.0</v>
      </c>
      <c r="E867" s="69">
        <v>1.0</v>
      </c>
      <c r="F867" s="69">
        <v>90.0</v>
      </c>
      <c r="G867" s="70" t="s">
        <v>2266</v>
      </c>
      <c r="H867" s="69">
        <v>50.0</v>
      </c>
      <c r="I867" s="69">
        <v>26.0</v>
      </c>
      <c r="J867" s="69">
        <v>0.0</v>
      </c>
      <c r="K867" s="29">
        <f t="shared" si="13"/>
        <v>26</v>
      </c>
      <c r="L867" s="71">
        <f t="shared" si="14"/>
        <v>0.52</v>
      </c>
      <c r="M867" s="71">
        <f t="shared" si="15"/>
        <v>0.65</v>
      </c>
      <c r="N867" s="72">
        <f t="shared" si="16"/>
        <v>10.14</v>
      </c>
      <c r="O867" s="8">
        <f t="shared" si="17"/>
        <v>58081.92</v>
      </c>
      <c r="P867" s="73"/>
      <c r="Q867" s="18"/>
      <c r="R867" s="18"/>
      <c r="S867" s="18"/>
      <c r="T867" s="18"/>
      <c r="U867" s="18"/>
      <c r="V867" s="18"/>
      <c r="W867" s="18"/>
      <c r="X867" s="18"/>
      <c r="Y867" s="18"/>
      <c r="Z867" s="68">
        <v>363.0</v>
      </c>
      <c r="AA867" s="69">
        <v>1.0</v>
      </c>
      <c r="AB867" s="18" t="s">
        <v>1208</v>
      </c>
      <c r="AC867" s="68">
        <v>363.0</v>
      </c>
      <c r="AD867" s="69">
        <v>1.0</v>
      </c>
      <c r="AE867" s="69">
        <v>90.0</v>
      </c>
      <c r="AF867" s="70" t="s">
        <v>2266</v>
      </c>
      <c r="AG867" s="69">
        <v>50.0</v>
      </c>
      <c r="AH867" s="69">
        <v>26.0</v>
      </c>
      <c r="AI867" s="69">
        <v>0.0</v>
      </c>
      <c r="AJ867" s="29">
        <f t="shared" si="20"/>
        <v>26</v>
      </c>
      <c r="AK867" s="76">
        <f t="shared" si="21"/>
        <v>0.52</v>
      </c>
      <c r="AL867" s="29">
        <f t="shared" si="22"/>
        <v>26</v>
      </c>
      <c r="AM867" s="71">
        <f t="shared" si="23"/>
        <v>0.52</v>
      </c>
      <c r="AN867" s="71">
        <f t="shared" si="24"/>
        <v>0.65</v>
      </c>
      <c r="AO867" s="72">
        <f t="shared" si="25"/>
        <v>10.14</v>
      </c>
      <c r="AP867" s="73">
        <f t="shared" si="26"/>
        <v>58081.92</v>
      </c>
      <c r="AQ867" s="3">
        <f t="shared" si="27"/>
        <v>1161.6384</v>
      </c>
      <c r="AR867" s="18"/>
      <c r="AS867" s="18"/>
    </row>
    <row r="868" ht="14.25" customHeight="1">
      <c r="A868" s="68">
        <v>378.0</v>
      </c>
      <c r="B868" s="69">
        <v>1.0</v>
      </c>
      <c r="C868" s="18" t="s">
        <v>1209</v>
      </c>
      <c r="D868" s="68">
        <v>378.0</v>
      </c>
      <c r="E868" s="69">
        <v>1.0</v>
      </c>
      <c r="F868" s="69">
        <v>10.0</v>
      </c>
      <c r="G868" s="70" t="s">
        <v>2267</v>
      </c>
      <c r="H868" s="69">
        <v>287.0</v>
      </c>
      <c r="I868" s="69">
        <v>74.0</v>
      </c>
      <c r="J868" s="69">
        <v>33.0</v>
      </c>
      <c r="K868" s="29">
        <f t="shared" si="13"/>
        <v>90.5</v>
      </c>
      <c r="L868" s="71">
        <f t="shared" si="14"/>
        <v>0.3153</v>
      </c>
      <c r="M868" s="71">
        <f t="shared" si="15"/>
        <v>0.3941</v>
      </c>
      <c r="N868" s="72">
        <f t="shared" si="16"/>
        <v>21.4</v>
      </c>
      <c r="O868" s="8">
        <f t="shared" si="17"/>
        <v>122579.2</v>
      </c>
      <c r="P868" s="73"/>
      <c r="Q868" s="18"/>
      <c r="R868" s="18"/>
      <c r="S868" s="18"/>
      <c r="T868" s="18"/>
      <c r="U868" s="18"/>
      <c r="V868" s="18"/>
      <c r="W868" s="18"/>
      <c r="X868" s="18"/>
      <c r="Y868" s="18"/>
      <c r="Z868" s="68">
        <v>378.0</v>
      </c>
      <c r="AA868" s="69">
        <v>1.0</v>
      </c>
      <c r="AB868" s="18" t="s">
        <v>1209</v>
      </c>
      <c r="AC868" s="68">
        <v>378.0</v>
      </c>
      <c r="AD868" s="69">
        <v>1.0</v>
      </c>
      <c r="AE868" s="69">
        <v>10.0</v>
      </c>
      <c r="AF868" s="70" t="s">
        <v>2267</v>
      </c>
      <c r="AG868" s="69">
        <v>287.0</v>
      </c>
      <c r="AH868" s="69">
        <v>74.0</v>
      </c>
      <c r="AI868" s="69">
        <v>33.0</v>
      </c>
      <c r="AJ868" s="29">
        <f t="shared" si="20"/>
        <v>90.5</v>
      </c>
      <c r="AK868" s="76">
        <f t="shared" si="21"/>
        <v>0.3153310105</v>
      </c>
      <c r="AL868" s="29">
        <f t="shared" si="22"/>
        <v>90.5</v>
      </c>
      <c r="AM868" s="71">
        <f t="shared" si="23"/>
        <v>0.3153</v>
      </c>
      <c r="AN868" s="71">
        <f t="shared" si="24"/>
        <v>0.3941</v>
      </c>
      <c r="AO868" s="72">
        <f t="shared" si="25"/>
        <v>21.4</v>
      </c>
      <c r="AP868" s="73">
        <f t="shared" si="26"/>
        <v>122579.2</v>
      </c>
      <c r="AQ868" s="3">
        <f t="shared" si="27"/>
        <v>427.1052265</v>
      </c>
      <c r="AR868" s="18"/>
      <c r="AS868" s="18"/>
    </row>
    <row r="869" ht="14.25" customHeight="1">
      <c r="A869" s="68">
        <v>378.0</v>
      </c>
      <c r="B869" s="69">
        <v>1.0</v>
      </c>
      <c r="C869" s="18" t="s">
        <v>1209</v>
      </c>
      <c r="D869" s="68">
        <v>378.0</v>
      </c>
      <c r="E869" s="69">
        <v>1.0</v>
      </c>
      <c r="F869" s="69">
        <v>20.0</v>
      </c>
      <c r="G869" s="70" t="s">
        <v>2268</v>
      </c>
      <c r="H869" s="69">
        <v>273.0</v>
      </c>
      <c r="I869" s="69">
        <v>40.0</v>
      </c>
      <c r="J869" s="69">
        <v>37.0</v>
      </c>
      <c r="K869" s="29">
        <f t="shared" si="13"/>
        <v>58.5</v>
      </c>
      <c r="L869" s="71">
        <f t="shared" si="14"/>
        <v>0.2143</v>
      </c>
      <c r="M869" s="71">
        <f t="shared" si="15"/>
        <v>0.2679</v>
      </c>
      <c r="N869" s="72">
        <f t="shared" si="16"/>
        <v>9.4</v>
      </c>
      <c r="O869" s="8">
        <f t="shared" si="17"/>
        <v>53843.2</v>
      </c>
      <c r="P869" s="73"/>
      <c r="Q869" s="18"/>
      <c r="R869" s="18"/>
      <c r="S869" s="18"/>
      <c r="T869" s="18"/>
      <c r="U869" s="18"/>
      <c r="V869" s="18"/>
      <c r="W869" s="18"/>
      <c r="X869" s="18"/>
      <c r="Y869" s="18"/>
      <c r="Z869" s="68">
        <v>378.0</v>
      </c>
      <c r="AA869" s="69">
        <v>1.0</v>
      </c>
      <c r="AB869" s="18" t="s">
        <v>1209</v>
      </c>
      <c r="AC869" s="68">
        <v>378.0</v>
      </c>
      <c r="AD869" s="69">
        <v>1.0</v>
      </c>
      <c r="AE869" s="69">
        <v>20.0</v>
      </c>
      <c r="AF869" s="70" t="s">
        <v>2268</v>
      </c>
      <c r="AG869" s="69">
        <v>273.0</v>
      </c>
      <c r="AH869" s="69">
        <v>40.0</v>
      </c>
      <c r="AI869" s="69">
        <v>37.0</v>
      </c>
      <c r="AJ869" s="29">
        <f t="shared" si="20"/>
        <v>58.5</v>
      </c>
      <c r="AK869" s="76">
        <f t="shared" si="21"/>
        <v>0.2142857143</v>
      </c>
      <c r="AL869" s="29">
        <f t="shared" si="22"/>
        <v>58.5</v>
      </c>
      <c r="AM869" s="71">
        <f t="shared" si="23"/>
        <v>0.2143</v>
      </c>
      <c r="AN869" s="71">
        <f t="shared" si="24"/>
        <v>0.2679</v>
      </c>
      <c r="AO869" s="72">
        <f t="shared" si="25"/>
        <v>9.4</v>
      </c>
      <c r="AP869" s="73">
        <f t="shared" si="26"/>
        <v>53843.2</v>
      </c>
      <c r="AQ869" s="3">
        <f t="shared" si="27"/>
        <v>197.2278388</v>
      </c>
      <c r="AR869" s="18"/>
      <c r="AS869" s="18"/>
    </row>
    <row r="870" ht="14.25" customHeight="1">
      <c r="A870" s="68">
        <v>381.0</v>
      </c>
      <c r="B870" s="69">
        <v>1.0</v>
      </c>
      <c r="C870" s="18" t="s">
        <v>1211</v>
      </c>
      <c r="D870" s="68">
        <v>381.0</v>
      </c>
      <c r="E870" s="69">
        <v>1.0</v>
      </c>
      <c r="F870" s="69">
        <v>30.0</v>
      </c>
      <c r="G870" s="70" t="s">
        <v>2269</v>
      </c>
      <c r="H870" s="69">
        <v>162.0</v>
      </c>
      <c r="I870" s="69">
        <v>27.0</v>
      </c>
      <c r="J870" s="69">
        <v>6.0</v>
      </c>
      <c r="K870" s="29">
        <f t="shared" si="13"/>
        <v>30</v>
      </c>
      <c r="L870" s="71">
        <f t="shared" si="14"/>
        <v>0.1852</v>
      </c>
      <c r="M870" s="71">
        <f t="shared" si="15"/>
        <v>0.2315</v>
      </c>
      <c r="N870" s="72">
        <f t="shared" si="16"/>
        <v>4.17</v>
      </c>
      <c r="O870" s="8">
        <f t="shared" si="17"/>
        <v>23885.76</v>
      </c>
      <c r="P870" s="73"/>
      <c r="Q870" s="18"/>
      <c r="R870" s="18"/>
      <c r="S870" s="18"/>
      <c r="T870" s="18"/>
      <c r="U870" s="18"/>
      <c r="V870" s="18"/>
      <c r="W870" s="18"/>
      <c r="X870" s="18"/>
      <c r="Y870" s="18"/>
      <c r="Z870" s="68">
        <v>381.0</v>
      </c>
      <c r="AA870" s="69">
        <v>1.0</v>
      </c>
      <c r="AB870" s="18" t="s">
        <v>1211</v>
      </c>
      <c r="AC870" s="68">
        <v>381.0</v>
      </c>
      <c r="AD870" s="69">
        <v>1.0</v>
      </c>
      <c r="AE870" s="69">
        <v>30.0</v>
      </c>
      <c r="AF870" s="70" t="s">
        <v>2269</v>
      </c>
      <c r="AG870" s="69">
        <v>162.0</v>
      </c>
      <c r="AH870" s="69">
        <v>27.0</v>
      </c>
      <c r="AI870" s="69">
        <v>6.0</v>
      </c>
      <c r="AJ870" s="29">
        <f t="shared" si="20"/>
        <v>30</v>
      </c>
      <c r="AK870" s="76">
        <f t="shared" si="21"/>
        <v>0.1851851852</v>
      </c>
      <c r="AL870" s="29">
        <f t="shared" si="22"/>
        <v>30</v>
      </c>
      <c r="AM870" s="71">
        <f t="shared" si="23"/>
        <v>0.1852</v>
      </c>
      <c r="AN870" s="71">
        <f t="shared" si="24"/>
        <v>0.2315</v>
      </c>
      <c r="AO870" s="72">
        <f t="shared" si="25"/>
        <v>4.17</v>
      </c>
      <c r="AP870" s="73">
        <f t="shared" si="26"/>
        <v>23885.76</v>
      </c>
      <c r="AQ870" s="3">
        <f t="shared" si="27"/>
        <v>147.442963</v>
      </c>
      <c r="AR870" s="18"/>
      <c r="AS870" s="18"/>
    </row>
    <row r="871" ht="14.25" customHeight="1">
      <c r="A871" s="68">
        <v>381.0</v>
      </c>
      <c r="B871" s="69">
        <v>1.0</v>
      </c>
      <c r="C871" s="18" t="s">
        <v>1211</v>
      </c>
      <c r="D871" s="68">
        <v>381.0</v>
      </c>
      <c r="E871" s="69">
        <v>1.0</v>
      </c>
      <c r="F871" s="69">
        <v>40.0</v>
      </c>
      <c r="G871" s="70" t="s">
        <v>2270</v>
      </c>
      <c r="H871" s="69">
        <v>399.0</v>
      </c>
      <c r="I871" s="69">
        <v>73.0</v>
      </c>
      <c r="J871" s="69">
        <v>18.0</v>
      </c>
      <c r="K871" s="29">
        <f t="shared" si="13"/>
        <v>82</v>
      </c>
      <c r="L871" s="71">
        <f t="shared" si="14"/>
        <v>0.2055</v>
      </c>
      <c r="M871" s="71">
        <f t="shared" si="15"/>
        <v>0.2569</v>
      </c>
      <c r="N871" s="72">
        <f t="shared" si="16"/>
        <v>12.64</v>
      </c>
      <c r="O871" s="8">
        <f t="shared" si="17"/>
        <v>72401.92</v>
      </c>
      <c r="P871" s="73"/>
      <c r="Q871" s="18"/>
      <c r="R871" s="18"/>
      <c r="S871" s="18"/>
      <c r="T871" s="18"/>
      <c r="U871" s="18"/>
      <c r="V871" s="18"/>
      <c r="W871" s="18"/>
      <c r="X871" s="18"/>
      <c r="Y871" s="18"/>
      <c r="Z871" s="68">
        <v>381.0</v>
      </c>
      <c r="AA871" s="69">
        <v>1.0</v>
      </c>
      <c r="AB871" s="18" t="s">
        <v>1211</v>
      </c>
      <c r="AC871" s="68">
        <v>381.0</v>
      </c>
      <c r="AD871" s="69">
        <v>1.0</v>
      </c>
      <c r="AE871" s="69">
        <v>40.0</v>
      </c>
      <c r="AF871" s="70" t="s">
        <v>2270</v>
      </c>
      <c r="AG871" s="69">
        <v>399.0</v>
      </c>
      <c r="AH871" s="69">
        <v>73.0</v>
      </c>
      <c r="AI871" s="69">
        <v>18.0</v>
      </c>
      <c r="AJ871" s="29">
        <f t="shared" si="20"/>
        <v>82</v>
      </c>
      <c r="AK871" s="76">
        <f t="shared" si="21"/>
        <v>0.2055137845</v>
      </c>
      <c r="AL871" s="29">
        <f t="shared" si="22"/>
        <v>82</v>
      </c>
      <c r="AM871" s="71">
        <f t="shared" si="23"/>
        <v>0.2055</v>
      </c>
      <c r="AN871" s="71">
        <f t="shared" si="24"/>
        <v>0.2569</v>
      </c>
      <c r="AO871" s="72">
        <f t="shared" si="25"/>
        <v>12.64</v>
      </c>
      <c r="AP871" s="73">
        <f t="shared" si="26"/>
        <v>72401.92</v>
      </c>
      <c r="AQ871" s="3">
        <f t="shared" si="27"/>
        <v>181.4584461</v>
      </c>
      <c r="AR871" s="18"/>
      <c r="AS871" s="18"/>
    </row>
    <row r="872" ht="14.25" customHeight="1">
      <c r="A872" s="68">
        <v>381.0</v>
      </c>
      <c r="B872" s="69">
        <v>1.0</v>
      </c>
      <c r="C872" s="18" t="s">
        <v>1211</v>
      </c>
      <c r="D872" s="68">
        <v>381.0</v>
      </c>
      <c r="E872" s="69">
        <v>1.0</v>
      </c>
      <c r="F872" s="69">
        <v>90.0</v>
      </c>
      <c r="G872" s="70" t="s">
        <v>2271</v>
      </c>
      <c r="H872" s="69">
        <v>150.0</v>
      </c>
      <c r="I872" s="69">
        <v>26.0</v>
      </c>
      <c r="J872" s="69">
        <v>7.0</v>
      </c>
      <c r="K872" s="29">
        <f t="shared" si="13"/>
        <v>29.5</v>
      </c>
      <c r="L872" s="71">
        <f t="shared" si="14"/>
        <v>0.1967</v>
      </c>
      <c r="M872" s="71">
        <f t="shared" si="15"/>
        <v>0.2459</v>
      </c>
      <c r="N872" s="72">
        <f t="shared" si="16"/>
        <v>4.35</v>
      </c>
      <c r="O872" s="8">
        <f t="shared" si="17"/>
        <v>24916.8</v>
      </c>
      <c r="P872" s="73"/>
      <c r="Q872" s="18"/>
      <c r="R872" s="18"/>
      <c r="S872" s="18"/>
      <c r="T872" s="18"/>
      <c r="U872" s="18"/>
      <c r="V872" s="18"/>
      <c r="W872" s="18"/>
      <c r="X872" s="18"/>
      <c r="Y872" s="18"/>
      <c r="Z872" s="68">
        <v>381.0</v>
      </c>
      <c r="AA872" s="69">
        <v>1.0</v>
      </c>
      <c r="AB872" s="18" t="s">
        <v>1211</v>
      </c>
      <c r="AC872" s="68">
        <v>381.0</v>
      </c>
      <c r="AD872" s="69">
        <v>1.0</v>
      </c>
      <c r="AE872" s="69">
        <v>90.0</v>
      </c>
      <c r="AF872" s="70" t="s">
        <v>2271</v>
      </c>
      <c r="AG872" s="69">
        <v>150.0</v>
      </c>
      <c r="AH872" s="69">
        <v>26.0</v>
      </c>
      <c r="AI872" s="69">
        <v>7.0</v>
      </c>
      <c r="AJ872" s="29">
        <f t="shared" si="20"/>
        <v>29.5</v>
      </c>
      <c r="AK872" s="76">
        <f t="shared" si="21"/>
        <v>0.1966666667</v>
      </c>
      <c r="AL872" s="29">
        <f t="shared" si="22"/>
        <v>29.5</v>
      </c>
      <c r="AM872" s="71">
        <f t="shared" si="23"/>
        <v>0.1967</v>
      </c>
      <c r="AN872" s="71">
        <f t="shared" si="24"/>
        <v>0.2459</v>
      </c>
      <c r="AO872" s="72">
        <f t="shared" si="25"/>
        <v>4.35</v>
      </c>
      <c r="AP872" s="73">
        <f t="shared" si="26"/>
        <v>24916.8</v>
      </c>
      <c r="AQ872" s="3">
        <f t="shared" si="27"/>
        <v>166.112</v>
      </c>
      <c r="AR872" s="18"/>
      <c r="AS872" s="18"/>
    </row>
    <row r="873" ht="14.25" customHeight="1">
      <c r="A873" s="68">
        <v>381.0</v>
      </c>
      <c r="B873" s="69">
        <v>1.0</v>
      </c>
      <c r="C873" s="18" t="s">
        <v>1211</v>
      </c>
      <c r="D873" s="68">
        <v>381.0</v>
      </c>
      <c r="E873" s="69">
        <v>1.0</v>
      </c>
      <c r="F873" s="69">
        <v>200.0</v>
      </c>
      <c r="G873" s="70" t="s">
        <v>2272</v>
      </c>
      <c r="H873" s="69">
        <v>634.0</v>
      </c>
      <c r="I873" s="69">
        <v>66.0</v>
      </c>
      <c r="J873" s="69">
        <v>19.0</v>
      </c>
      <c r="K873" s="29">
        <f t="shared" si="13"/>
        <v>75.5</v>
      </c>
      <c r="L873" s="71">
        <f t="shared" si="14"/>
        <v>0.1191</v>
      </c>
      <c r="M873" s="71">
        <f t="shared" si="15"/>
        <v>0.1489</v>
      </c>
      <c r="N873" s="72">
        <f t="shared" si="16"/>
        <v>6.75</v>
      </c>
      <c r="O873" s="8">
        <f t="shared" si="17"/>
        <v>38664</v>
      </c>
      <c r="P873" s="73"/>
      <c r="Q873" s="18"/>
      <c r="R873" s="18"/>
      <c r="S873" s="18"/>
      <c r="T873" s="18"/>
      <c r="U873" s="18"/>
      <c r="V873" s="18"/>
      <c r="W873" s="18"/>
      <c r="X873" s="18"/>
      <c r="Y873" s="18"/>
      <c r="Z873" s="68">
        <v>381.0</v>
      </c>
      <c r="AA873" s="69">
        <v>1.0</v>
      </c>
      <c r="AB873" s="18" t="s">
        <v>1211</v>
      </c>
      <c r="AC873" s="68">
        <v>381.0</v>
      </c>
      <c r="AD873" s="69">
        <v>1.0</v>
      </c>
      <c r="AE873" s="69">
        <v>200.0</v>
      </c>
      <c r="AF873" s="70" t="s">
        <v>2272</v>
      </c>
      <c r="AG873" s="69">
        <v>634.0</v>
      </c>
      <c r="AH873" s="69">
        <v>66.0</v>
      </c>
      <c r="AI873" s="69">
        <v>19.0</v>
      </c>
      <c r="AJ873" s="29">
        <f t="shared" si="20"/>
        <v>75.5</v>
      </c>
      <c r="AK873" s="76">
        <f t="shared" si="21"/>
        <v>0.1190851735</v>
      </c>
      <c r="AL873" s="29">
        <f t="shared" si="22"/>
        <v>75.5</v>
      </c>
      <c r="AM873" s="71">
        <f t="shared" si="23"/>
        <v>0.1191</v>
      </c>
      <c r="AN873" s="71">
        <f t="shared" si="24"/>
        <v>0.1489</v>
      </c>
      <c r="AO873" s="72">
        <f t="shared" si="25"/>
        <v>6.75</v>
      </c>
      <c r="AP873" s="73">
        <f t="shared" si="26"/>
        <v>38664</v>
      </c>
      <c r="AQ873" s="3">
        <f t="shared" si="27"/>
        <v>60.98422713</v>
      </c>
      <c r="AR873" s="18"/>
      <c r="AS873" s="18"/>
    </row>
    <row r="874" ht="14.25" customHeight="1">
      <c r="A874" s="68">
        <v>390.0</v>
      </c>
      <c r="B874" s="69">
        <v>1.0</v>
      </c>
      <c r="C874" s="18" t="s">
        <v>1213</v>
      </c>
      <c r="D874" s="68">
        <v>390.0</v>
      </c>
      <c r="E874" s="69">
        <v>1.0</v>
      </c>
      <c r="F874" s="69">
        <v>222.0</v>
      </c>
      <c r="G874" s="70" t="s">
        <v>2273</v>
      </c>
      <c r="H874" s="69">
        <v>211.0</v>
      </c>
      <c r="I874" s="69">
        <v>38.0</v>
      </c>
      <c r="J874" s="69">
        <v>18.0</v>
      </c>
      <c r="K874" s="29">
        <f t="shared" si="13"/>
        <v>47</v>
      </c>
      <c r="L874" s="71">
        <f t="shared" si="14"/>
        <v>0.2227</v>
      </c>
      <c r="M874" s="71">
        <f t="shared" si="15"/>
        <v>0.2784</v>
      </c>
      <c r="N874" s="72">
        <f t="shared" si="16"/>
        <v>7.85</v>
      </c>
      <c r="O874" s="8">
        <f t="shared" si="17"/>
        <v>44964.8</v>
      </c>
      <c r="P874" s="73"/>
      <c r="Q874" s="18"/>
      <c r="R874" s="18"/>
      <c r="S874" s="18"/>
      <c r="T874" s="18"/>
      <c r="U874" s="18"/>
      <c r="V874" s="18"/>
      <c r="W874" s="18"/>
      <c r="X874" s="18"/>
      <c r="Y874" s="18"/>
      <c r="Z874" s="68">
        <v>390.0</v>
      </c>
      <c r="AA874" s="69">
        <v>1.0</v>
      </c>
      <c r="AB874" s="18" t="s">
        <v>1213</v>
      </c>
      <c r="AC874" s="68">
        <v>390.0</v>
      </c>
      <c r="AD874" s="69">
        <v>1.0</v>
      </c>
      <c r="AE874" s="69">
        <v>222.0</v>
      </c>
      <c r="AF874" s="70" t="s">
        <v>2273</v>
      </c>
      <c r="AG874" s="69">
        <v>211.0</v>
      </c>
      <c r="AH874" s="69">
        <v>38.0</v>
      </c>
      <c r="AI874" s="69">
        <v>18.0</v>
      </c>
      <c r="AJ874" s="29">
        <f t="shared" si="20"/>
        <v>47</v>
      </c>
      <c r="AK874" s="76">
        <f t="shared" si="21"/>
        <v>0.2227488152</v>
      </c>
      <c r="AL874" s="29">
        <f t="shared" si="22"/>
        <v>47</v>
      </c>
      <c r="AM874" s="71">
        <f t="shared" si="23"/>
        <v>0.2227</v>
      </c>
      <c r="AN874" s="71">
        <f t="shared" si="24"/>
        <v>0.2784</v>
      </c>
      <c r="AO874" s="72">
        <f t="shared" si="25"/>
        <v>7.85</v>
      </c>
      <c r="AP874" s="73">
        <f t="shared" si="26"/>
        <v>44964.8</v>
      </c>
      <c r="AQ874" s="3">
        <f t="shared" si="27"/>
        <v>213.1033175</v>
      </c>
      <c r="AR874" s="18"/>
      <c r="AS874" s="18"/>
    </row>
    <row r="875" ht="14.25" customHeight="1">
      <c r="A875" s="68">
        <v>390.0</v>
      </c>
      <c r="B875" s="69">
        <v>1.0</v>
      </c>
      <c r="C875" s="18" t="s">
        <v>1213</v>
      </c>
      <c r="D875" s="68">
        <v>390.0</v>
      </c>
      <c r="E875" s="69">
        <v>1.0</v>
      </c>
      <c r="F875" s="69">
        <v>224.0</v>
      </c>
      <c r="G875" s="70" t="s">
        <v>2274</v>
      </c>
      <c r="H875" s="69">
        <v>231.0</v>
      </c>
      <c r="I875" s="69">
        <v>49.0</v>
      </c>
      <c r="J875" s="69">
        <v>15.0</v>
      </c>
      <c r="K875" s="29">
        <f t="shared" si="13"/>
        <v>56.5</v>
      </c>
      <c r="L875" s="71">
        <f t="shared" si="14"/>
        <v>0.2446</v>
      </c>
      <c r="M875" s="71">
        <f t="shared" si="15"/>
        <v>0.3058</v>
      </c>
      <c r="N875" s="72">
        <f t="shared" si="16"/>
        <v>10.37</v>
      </c>
      <c r="O875" s="8">
        <f t="shared" si="17"/>
        <v>59399.36</v>
      </c>
      <c r="P875" s="73"/>
      <c r="Q875" s="18"/>
      <c r="R875" s="18"/>
      <c r="S875" s="18"/>
      <c r="T875" s="18"/>
      <c r="U875" s="18"/>
      <c r="V875" s="18"/>
      <c r="W875" s="18"/>
      <c r="X875" s="18"/>
      <c r="Y875" s="18"/>
      <c r="Z875" s="68">
        <v>390.0</v>
      </c>
      <c r="AA875" s="69">
        <v>1.0</v>
      </c>
      <c r="AB875" s="18" t="s">
        <v>1213</v>
      </c>
      <c r="AC875" s="68">
        <v>390.0</v>
      </c>
      <c r="AD875" s="69">
        <v>1.0</v>
      </c>
      <c r="AE875" s="69">
        <v>224.0</v>
      </c>
      <c r="AF875" s="70" t="s">
        <v>2274</v>
      </c>
      <c r="AG875" s="69">
        <v>231.0</v>
      </c>
      <c r="AH875" s="69">
        <v>49.0</v>
      </c>
      <c r="AI875" s="69">
        <v>15.0</v>
      </c>
      <c r="AJ875" s="29">
        <f t="shared" si="20"/>
        <v>56.5</v>
      </c>
      <c r="AK875" s="76">
        <f t="shared" si="21"/>
        <v>0.2445887446</v>
      </c>
      <c r="AL875" s="29">
        <f t="shared" si="22"/>
        <v>56.5</v>
      </c>
      <c r="AM875" s="71">
        <f t="shared" si="23"/>
        <v>0.2446</v>
      </c>
      <c r="AN875" s="71">
        <f t="shared" si="24"/>
        <v>0.3058</v>
      </c>
      <c r="AO875" s="72">
        <f t="shared" si="25"/>
        <v>10.37</v>
      </c>
      <c r="AP875" s="73">
        <f t="shared" si="26"/>
        <v>59399.36</v>
      </c>
      <c r="AQ875" s="3">
        <f t="shared" si="27"/>
        <v>257.1400866</v>
      </c>
      <c r="AR875" s="18"/>
      <c r="AS875" s="18"/>
    </row>
    <row r="876" ht="14.25" customHeight="1">
      <c r="A876" s="68">
        <v>391.0</v>
      </c>
      <c r="B876" s="69">
        <v>1.0</v>
      </c>
      <c r="C876" s="18" t="s">
        <v>1215</v>
      </c>
      <c r="D876" s="68">
        <v>391.0</v>
      </c>
      <c r="E876" s="69">
        <v>1.0</v>
      </c>
      <c r="F876" s="69">
        <v>10.0</v>
      </c>
      <c r="G876" s="70" t="s">
        <v>2275</v>
      </c>
      <c r="H876" s="69">
        <v>272.0</v>
      </c>
      <c r="I876" s="69">
        <v>24.0</v>
      </c>
      <c r="J876" s="69">
        <v>13.0</v>
      </c>
      <c r="K876" s="29">
        <f t="shared" si="13"/>
        <v>30.5</v>
      </c>
      <c r="L876" s="71">
        <f t="shared" si="14"/>
        <v>0.1121</v>
      </c>
      <c r="M876" s="71">
        <f t="shared" si="15"/>
        <v>0.1401</v>
      </c>
      <c r="N876" s="72">
        <f t="shared" si="16"/>
        <v>2.56</v>
      </c>
      <c r="O876" s="8">
        <f t="shared" si="17"/>
        <v>14663.68</v>
      </c>
      <c r="P876" s="73"/>
      <c r="Q876" s="18"/>
      <c r="R876" s="18"/>
      <c r="S876" s="18"/>
      <c r="T876" s="18"/>
      <c r="U876" s="18"/>
      <c r="V876" s="18"/>
      <c r="W876" s="18"/>
      <c r="X876" s="18"/>
      <c r="Y876" s="18"/>
      <c r="Z876" s="68">
        <v>391.0</v>
      </c>
      <c r="AA876" s="69">
        <v>1.0</v>
      </c>
      <c r="AB876" s="18" t="s">
        <v>1215</v>
      </c>
      <c r="AC876" s="68">
        <v>391.0</v>
      </c>
      <c r="AD876" s="69">
        <v>1.0</v>
      </c>
      <c r="AE876" s="69">
        <v>10.0</v>
      </c>
      <c r="AF876" s="70" t="s">
        <v>2275</v>
      </c>
      <c r="AG876" s="69">
        <v>272.0</v>
      </c>
      <c r="AH876" s="69">
        <v>24.0</v>
      </c>
      <c r="AI876" s="69">
        <v>13.0</v>
      </c>
      <c r="AJ876" s="29">
        <f t="shared" si="20"/>
        <v>30.5</v>
      </c>
      <c r="AK876" s="76">
        <f t="shared" si="21"/>
        <v>0.1121323529</v>
      </c>
      <c r="AL876" s="29">
        <f t="shared" si="22"/>
        <v>30.5</v>
      </c>
      <c r="AM876" s="71">
        <f t="shared" si="23"/>
        <v>0.1121</v>
      </c>
      <c r="AN876" s="71">
        <f t="shared" si="24"/>
        <v>0.1401</v>
      </c>
      <c r="AO876" s="72">
        <f t="shared" si="25"/>
        <v>2.56</v>
      </c>
      <c r="AP876" s="73">
        <f t="shared" si="26"/>
        <v>14663.68</v>
      </c>
      <c r="AQ876" s="3">
        <f t="shared" si="27"/>
        <v>53.91058824</v>
      </c>
      <c r="AR876" s="18"/>
      <c r="AS876" s="18"/>
    </row>
    <row r="877" ht="14.25" customHeight="1">
      <c r="A877" s="68">
        <v>391.0</v>
      </c>
      <c r="B877" s="69">
        <v>1.0</v>
      </c>
      <c r="C877" s="18" t="s">
        <v>1215</v>
      </c>
      <c r="D877" s="68">
        <v>391.0</v>
      </c>
      <c r="E877" s="69">
        <v>1.0</v>
      </c>
      <c r="F877" s="69">
        <v>20.0</v>
      </c>
      <c r="G877" s="70" t="s">
        <v>2276</v>
      </c>
      <c r="H877" s="69">
        <v>246.0</v>
      </c>
      <c r="I877" s="69">
        <v>33.0</v>
      </c>
      <c r="J877" s="69">
        <v>11.0</v>
      </c>
      <c r="K877" s="29">
        <f t="shared" si="13"/>
        <v>38.5</v>
      </c>
      <c r="L877" s="71">
        <f t="shared" si="14"/>
        <v>0.1565</v>
      </c>
      <c r="M877" s="71">
        <f t="shared" si="15"/>
        <v>0.1956</v>
      </c>
      <c r="N877" s="72">
        <f t="shared" si="16"/>
        <v>4.52</v>
      </c>
      <c r="O877" s="8">
        <f t="shared" si="17"/>
        <v>25890.56</v>
      </c>
      <c r="P877" s="73"/>
      <c r="Q877" s="18"/>
      <c r="R877" s="18"/>
      <c r="S877" s="18"/>
      <c r="T877" s="18"/>
      <c r="U877" s="18"/>
      <c r="V877" s="18"/>
      <c r="W877" s="18"/>
      <c r="X877" s="18"/>
      <c r="Y877" s="18"/>
      <c r="Z877" s="68">
        <v>391.0</v>
      </c>
      <c r="AA877" s="69">
        <v>1.0</v>
      </c>
      <c r="AB877" s="18" t="s">
        <v>1215</v>
      </c>
      <c r="AC877" s="68">
        <v>391.0</v>
      </c>
      <c r="AD877" s="69">
        <v>1.0</v>
      </c>
      <c r="AE877" s="69">
        <v>20.0</v>
      </c>
      <c r="AF877" s="70" t="s">
        <v>2276</v>
      </c>
      <c r="AG877" s="69">
        <v>246.0</v>
      </c>
      <c r="AH877" s="69">
        <v>33.0</v>
      </c>
      <c r="AI877" s="69">
        <v>11.0</v>
      </c>
      <c r="AJ877" s="29">
        <f t="shared" si="20"/>
        <v>38.5</v>
      </c>
      <c r="AK877" s="76">
        <f t="shared" si="21"/>
        <v>0.156504065</v>
      </c>
      <c r="AL877" s="29">
        <f t="shared" si="22"/>
        <v>38.5</v>
      </c>
      <c r="AM877" s="71">
        <f t="shared" si="23"/>
        <v>0.1565</v>
      </c>
      <c r="AN877" s="71">
        <f t="shared" si="24"/>
        <v>0.1956</v>
      </c>
      <c r="AO877" s="72">
        <f t="shared" si="25"/>
        <v>4.52</v>
      </c>
      <c r="AP877" s="73">
        <f t="shared" si="26"/>
        <v>25890.56</v>
      </c>
      <c r="AQ877" s="3">
        <f t="shared" si="27"/>
        <v>105.2461789</v>
      </c>
      <c r="AR877" s="18"/>
      <c r="AS877" s="18"/>
    </row>
    <row r="878" ht="14.25" customHeight="1">
      <c r="A878" s="68">
        <v>397.0</v>
      </c>
      <c r="B878" s="69">
        <v>52.0</v>
      </c>
      <c r="C878" s="18" t="s">
        <v>177</v>
      </c>
      <c r="D878" s="68">
        <v>397.0</v>
      </c>
      <c r="E878" s="69">
        <v>52.0</v>
      </c>
      <c r="F878" s="69">
        <v>10.0</v>
      </c>
      <c r="G878" s="70" t="s">
        <v>2277</v>
      </c>
      <c r="H878" s="69">
        <v>41.0</v>
      </c>
      <c r="I878" s="69">
        <v>7.0</v>
      </c>
      <c r="J878" s="69">
        <v>2.0</v>
      </c>
      <c r="K878" s="29">
        <f t="shared" si="13"/>
        <v>8</v>
      </c>
      <c r="L878" s="71">
        <f t="shared" si="14"/>
        <v>0.1951</v>
      </c>
      <c r="M878" s="71">
        <f t="shared" si="15"/>
        <v>0.2439</v>
      </c>
      <c r="N878" s="72">
        <f t="shared" si="16"/>
        <v>1.17</v>
      </c>
      <c r="O878" s="8">
        <f t="shared" si="17"/>
        <v>6701.76</v>
      </c>
      <c r="P878" s="73"/>
      <c r="Q878" s="18"/>
      <c r="R878" s="18"/>
      <c r="S878" s="18"/>
      <c r="T878" s="18"/>
      <c r="U878" s="18"/>
      <c r="V878" s="18"/>
      <c r="W878" s="18"/>
      <c r="X878" s="18"/>
      <c r="Y878" s="18"/>
      <c r="Z878" s="68">
        <v>397.0</v>
      </c>
      <c r="AA878" s="69">
        <v>52.0</v>
      </c>
      <c r="AB878" s="18" t="s">
        <v>177</v>
      </c>
      <c r="AC878" s="68">
        <v>397.0</v>
      </c>
      <c r="AD878" s="69">
        <v>52.0</v>
      </c>
      <c r="AE878" s="69">
        <v>10.0</v>
      </c>
      <c r="AF878" s="70" t="s">
        <v>2277</v>
      </c>
      <c r="AG878" s="69">
        <v>41.0</v>
      </c>
      <c r="AH878" s="69">
        <v>7.0</v>
      </c>
      <c r="AI878" s="69">
        <v>2.0</v>
      </c>
      <c r="AJ878" s="29">
        <f t="shared" si="20"/>
        <v>8</v>
      </c>
      <c r="AK878" s="76">
        <f t="shared" si="21"/>
        <v>0.1951219512</v>
      </c>
      <c r="AL878" s="29">
        <f t="shared" si="22"/>
        <v>8</v>
      </c>
      <c r="AM878" s="71">
        <f t="shared" si="23"/>
        <v>0.1951</v>
      </c>
      <c r="AN878" s="71">
        <f t="shared" si="24"/>
        <v>0.2439</v>
      </c>
      <c r="AO878" s="72">
        <f t="shared" si="25"/>
        <v>1.17</v>
      </c>
      <c r="AP878" s="73">
        <f t="shared" si="26"/>
        <v>6701.76</v>
      </c>
      <c r="AQ878" s="3">
        <f t="shared" si="27"/>
        <v>163.457561</v>
      </c>
      <c r="AR878" s="18"/>
      <c r="AS878" s="18"/>
    </row>
    <row r="879" ht="14.25" customHeight="1">
      <c r="A879" s="68">
        <v>397.0</v>
      </c>
      <c r="B879" s="69">
        <v>52.0</v>
      </c>
      <c r="C879" s="18" t="s">
        <v>177</v>
      </c>
      <c r="D879" s="68">
        <v>397.0</v>
      </c>
      <c r="E879" s="69">
        <v>52.0</v>
      </c>
      <c r="F879" s="69">
        <v>11.0</v>
      </c>
      <c r="G879" s="70" t="s">
        <v>2278</v>
      </c>
      <c r="H879" s="69">
        <v>8.0</v>
      </c>
      <c r="I879" s="69">
        <v>4.0</v>
      </c>
      <c r="J879" s="69">
        <v>1.0</v>
      </c>
      <c r="K879" s="29">
        <f t="shared" si="13"/>
        <v>4.5</v>
      </c>
      <c r="L879" s="71">
        <f t="shared" si="14"/>
        <v>0.5625</v>
      </c>
      <c r="M879" s="71">
        <f t="shared" si="15"/>
        <v>0.7031</v>
      </c>
      <c r="N879" s="72">
        <f t="shared" si="16"/>
        <v>1.9</v>
      </c>
      <c r="O879" s="8">
        <f t="shared" si="17"/>
        <v>10883.2</v>
      </c>
      <c r="P879" s="73"/>
      <c r="Q879" s="18"/>
      <c r="R879" s="18"/>
      <c r="S879" s="18"/>
      <c r="T879" s="18"/>
      <c r="U879" s="18"/>
      <c r="V879" s="18"/>
      <c r="W879" s="18"/>
      <c r="X879" s="18"/>
      <c r="Y879" s="18"/>
      <c r="Z879" s="68">
        <v>397.0</v>
      </c>
      <c r="AA879" s="69">
        <v>52.0</v>
      </c>
      <c r="AB879" s="18" t="s">
        <v>177</v>
      </c>
      <c r="AC879" s="68">
        <v>397.0</v>
      </c>
      <c r="AD879" s="69">
        <v>52.0</v>
      </c>
      <c r="AE879" s="69">
        <v>11.0</v>
      </c>
      <c r="AF879" s="70" t="s">
        <v>2278</v>
      </c>
      <c r="AG879" s="69">
        <v>8.0</v>
      </c>
      <c r="AH879" s="69">
        <v>4.0</v>
      </c>
      <c r="AI879" s="69">
        <v>1.0</v>
      </c>
      <c r="AJ879" s="29">
        <f t="shared" si="20"/>
        <v>4.5</v>
      </c>
      <c r="AK879" s="76">
        <f t="shared" si="21"/>
        <v>0.5625</v>
      </c>
      <c r="AL879" s="29">
        <f t="shared" si="22"/>
        <v>4.5</v>
      </c>
      <c r="AM879" s="71">
        <f t="shared" si="23"/>
        <v>0.5625</v>
      </c>
      <c r="AN879" s="71">
        <f t="shared" si="24"/>
        <v>0.7031</v>
      </c>
      <c r="AO879" s="72">
        <f t="shared" si="25"/>
        <v>1.9</v>
      </c>
      <c r="AP879" s="73">
        <f t="shared" si="26"/>
        <v>10883.2</v>
      </c>
      <c r="AQ879" s="3">
        <f t="shared" si="27"/>
        <v>1360.4</v>
      </c>
      <c r="AR879" s="18"/>
      <c r="AS879" s="18"/>
    </row>
    <row r="880" ht="14.25" customHeight="1">
      <c r="A880" s="68">
        <v>397.0</v>
      </c>
      <c r="B880" s="69">
        <v>52.0</v>
      </c>
      <c r="C880" s="18" t="s">
        <v>177</v>
      </c>
      <c r="D880" s="68">
        <v>397.0</v>
      </c>
      <c r="E880" s="69">
        <v>52.0</v>
      </c>
      <c r="F880" s="69">
        <v>12.0</v>
      </c>
      <c r="G880" s="70" t="s">
        <v>2279</v>
      </c>
      <c r="H880" s="69">
        <v>12.0</v>
      </c>
      <c r="I880" s="69">
        <v>5.0</v>
      </c>
      <c r="J880" s="69">
        <v>1.0</v>
      </c>
      <c r="K880" s="29">
        <f t="shared" si="13"/>
        <v>5.5</v>
      </c>
      <c r="L880" s="71">
        <f t="shared" si="14"/>
        <v>0.4583</v>
      </c>
      <c r="M880" s="71">
        <f t="shared" si="15"/>
        <v>0.5729</v>
      </c>
      <c r="N880" s="72">
        <f t="shared" si="16"/>
        <v>1.89</v>
      </c>
      <c r="O880" s="8">
        <f t="shared" si="17"/>
        <v>10825.92</v>
      </c>
      <c r="P880" s="73"/>
      <c r="Q880" s="18"/>
      <c r="R880" s="18"/>
      <c r="S880" s="18"/>
      <c r="T880" s="18"/>
      <c r="U880" s="18"/>
      <c r="V880" s="18"/>
      <c r="W880" s="18"/>
      <c r="X880" s="18"/>
      <c r="Y880" s="18"/>
      <c r="Z880" s="68">
        <v>397.0</v>
      </c>
      <c r="AA880" s="69">
        <v>52.0</v>
      </c>
      <c r="AB880" s="18" t="s">
        <v>177</v>
      </c>
      <c r="AC880" s="68">
        <v>397.0</v>
      </c>
      <c r="AD880" s="69">
        <v>52.0</v>
      </c>
      <c r="AE880" s="69">
        <v>12.0</v>
      </c>
      <c r="AF880" s="70" t="s">
        <v>2279</v>
      </c>
      <c r="AG880" s="69">
        <v>12.0</v>
      </c>
      <c r="AH880" s="69">
        <v>5.0</v>
      </c>
      <c r="AI880" s="69">
        <v>1.0</v>
      </c>
      <c r="AJ880" s="29">
        <f t="shared" si="20"/>
        <v>5.5</v>
      </c>
      <c r="AK880" s="76">
        <f t="shared" si="21"/>
        <v>0.4583333333</v>
      </c>
      <c r="AL880" s="29">
        <f t="shared" si="22"/>
        <v>5.5</v>
      </c>
      <c r="AM880" s="71">
        <f t="shared" si="23"/>
        <v>0.4583</v>
      </c>
      <c r="AN880" s="71">
        <f t="shared" si="24"/>
        <v>0.5729</v>
      </c>
      <c r="AO880" s="72">
        <f t="shared" si="25"/>
        <v>1.89</v>
      </c>
      <c r="AP880" s="73">
        <f t="shared" si="26"/>
        <v>10825.92</v>
      </c>
      <c r="AQ880" s="3">
        <f t="shared" si="27"/>
        <v>902.16</v>
      </c>
      <c r="AR880" s="18"/>
      <c r="AS880" s="18"/>
    </row>
    <row r="881" ht="14.25" customHeight="1">
      <c r="A881" s="68">
        <v>398.0</v>
      </c>
      <c r="B881" s="69">
        <v>52.0</v>
      </c>
      <c r="C881" s="18" t="s">
        <v>178</v>
      </c>
      <c r="D881" s="68">
        <v>398.0</v>
      </c>
      <c r="E881" s="69">
        <v>52.0</v>
      </c>
      <c r="F881" s="69">
        <v>10.0</v>
      </c>
      <c r="G881" s="70" t="s">
        <v>178</v>
      </c>
      <c r="H881" s="69">
        <v>18.0</v>
      </c>
      <c r="I881" s="69">
        <v>8.0</v>
      </c>
      <c r="J881" s="69">
        <v>1.0</v>
      </c>
      <c r="K881" s="29">
        <f t="shared" si="13"/>
        <v>8.5</v>
      </c>
      <c r="L881" s="71">
        <f t="shared" si="14"/>
        <v>0.4722</v>
      </c>
      <c r="M881" s="71">
        <f t="shared" si="15"/>
        <v>0.5903</v>
      </c>
      <c r="N881" s="72">
        <f t="shared" si="16"/>
        <v>3.01</v>
      </c>
      <c r="O881" s="8">
        <f t="shared" si="17"/>
        <v>17241.28</v>
      </c>
      <c r="P881" s="73"/>
      <c r="Q881" s="18"/>
      <c r="R881" s="18"/>
      <c r="S881" s="18"/>
      <c r="T881" s="18"/>
      <c r="U881" s="18"/>
      <c r="V881" s="18"/>
      <c r="W881" s="18"/>
      <c r="X881" s="18"/>
      <c r="Y881" s="18"/>
      <c r="Z881" s="68">
        <v>398.0</v>
      </c>
      <c r="AA881" s="69">
        <v>52.0</v>
      </c>
      <c r="AB881" s="18" t="s">
        <v>178</v>
      </c>
      <c r="AC881" s="68">
        <v>398.0</v>
      </c>
      <c r="AD881" s="69">
        <v>52.0</v>
      </c>
      <c r="AE881" s="69">
        <v>10.0</v>
      </c>
      <c r="AF881" s="70" t="s">
        <v>178</v>
      </c>
      <c r="AG881" s="69">
        <v>18.0</v>
      </c>
      <c r="AH881" s="69">
        <v>8.0</v>
      </c>
      <c r="AI881" s="69">
        <v>1.0</v>
      </c>
      <c r="AJ881" s="29">
        <f t="shared" si="20"/>
        <v>8.5</v>
      </c>
      <c r="AK881" s="76">
        <f t="shared" si="21"/>
        <v>0.4722222222</v>
      </c>
      <c r="AL881" s="29">
        <f t="shared" si="22"/>
        <v>8.5</v>
      </c>
      <c r="AM881" s="71">
        <f t="shared" si="23"/>
        <v>0.4722</v>
      </c>
      <c r="AN881" s="71">
        <f t="shared" si="24"/>
        <v>0.5903</v>
      </c>
      <c r="AO881" s="72">
        <f t="shared" si="25"/>
        <v>3.01</v>
      </c>
      <c r="AP881" s="73">
        <f t="shared" si="26"/>
        <v>17241.28</v>
      </c>
      <c r="AQ881" s="3">
        <f t="shared" si="27"/>
        <v>957.8488889</v>
      </c>
      <c r="AR881" s="18"/>
      <c r="AS881" s="18"/>
    </row>
    <row r="882" ht="14.25" customHeight="1">
      <c r="A882" s="68">
        <v>402.0</v>
      </c>
      <c r="B882" s="69">
        <v>1.0</v>
      </c>
      <c r="C882" s="18" t="s">
        <v>1219</v>
      </c>
      <c r="D882" s="68">
        <v>402.0</v>
      </c>
      <c r="E882" s="69">
        <v>1.0</v>
      </c>
      <c r="F882" s="69">
        <v>10.0</v>
      </c>
      <c r="G882" s="70" t="s">
        <v>2280</v>
      </c>
      <c r="H882" s="69">
        <v>78.0</v>
      </c>
      <c r="I882" s="69">
        <v>17.0</v>
      </c>
      <c r="J882" s="69">
        <v>12.0</v>
      </c>
      <c r="K882" s="29">
        <f t="shared" si="13"/>
        <v>23</v>
      </c>
      <c r="L882" s="71">
        <f t="shared" si="14"/>
        <v>0.2949</v>
      </c>
      <c r="M882" s="71">
        <f t="shared" si="15"/>
        <v>0.3686</v>
      </c>
      <c r="N882" s="72">
        <f t="shared" si="16"/>
        <v>5.09</v>
      </c>
      <c r="O882" s="8">
        <f t="shared" si="17"/>
        <v>29155.52</v>
      </c>
      <c r="P882" s="73"/>
      <c r="Q882" s="18"/>
      <c r="R882" s="18"/>
      <c r="S882" s="18"/>
      <c r="T882" s="18"/>
      <c r="U882" s="18"/>
      <c r="V882" s="18"/>
      <c r="W882" s="18"/>
      <c r="X882" s="18"/>
      <c r="Y882" s="18"/>
      <c r="Z882" s="68">
        <v>402.0</v>
      </c>
      <c r="AA882" s="69">
        <v>1.0</v>
      </c>
      <c r="AB882" s="18" t="s">
        <v>1219</v>
      </c>
      <c r="AC882" s="68">
        <v>402.0</v>
      </c>
      <c r="AD882" s="69">
        <v>1.0</v>
      </c>
      <c r="AE882" s="69">
        <v>10.0</v>
      </c>
      <c r="AF882" s="70" t="s">
        <v>2280</v>
      </c>
      <c r="AG882" s="69">
        <v>78.0</v>
      </c>
      <c r="AH882" s="69">
        <v>17.0</v>
      </c>
      <c r="AI882" s="69">
        <v>12.0</v>
      </c>
      <c r="AJ882" s="29">
        <f t="shared" si="20"/>
        <v>23</v>
      </c>
      <c r="AK882" s="76">
        <f t="shared" si="21"/>
        <v>0.2948717949</v>
      </c>
      <c r="AL882" s="29">
        <f t="shared" si="22"/>
        <v>23</v>
      </c>
      <c r="AM882" s="71">
        <f t="shared" si="23"/>
        <v>0.2949</v>
      </c>
      <c r="AN882" s="71">
        <f t="shared" si="24"/>
        <v>0.3686</v>
      </c>
      <c r="AO882" s="72">
        <f t="shared" si="25"/>
        <v>5.09</v>
      </c>
      <c r="AP882" s="73">
        <f t="shared" si="26"/>
        <v>29155.52</v>
      </c>
      <c r="AQ882" s="3">
        <f t="shared" si="27"/>
        <v>373.7887179</v>
      </c>
      <c r="AR882" s="18"/>
      <c r="AS882" s="18"/>
    </row>
    <row r="883" ht="14.25" customHeight="1">
      <c r="A883" s="68">
        <v>402.0</v>
      </c>
      <c r="B883" s="69">
        <v>1.0</v>
      </c>
      <c r="C883" s="18" t="s">
        <v>1219</v>
      </c>
      <c r="D883" s="68">
        <v>402.0</v>
      </c>
      <c r="E883" s="69">
        <v>1.0</v>
      </c>
      <c r="F883" s="69">
        <v>20.0</v>
      </c>
      <c r="G883" s="70" t="s">
        <v>2281</v>
      </c>
      <c r="H883" s="69">
        <v>41.0</v>
      </c>
      <c r="I883" s="69">
        <v>7.0</v>
      </c>
      <c r="J883" s="69">
        <v>3.0</v>
      </c>
      <c r="K883" s="29">
        <f t="shared" si="13"/>
        <v>8.5</v>
      </c>
      <c r="L883" s="71">
        <f t="shared" si="14"/>
        <v>0.2073</v>
      </c>
      <c r="M883" s="71">
        <f t="shared" si="15"/>
        <v>0.2591</v>
      </c>
      <c r="N883" s="72">
        <f t="shared" si="16"/>
        <v>1.32</v>
      </c>
      <c r="O883" s="8">
        <f t="shared" si="17"/>
        <v>7560.96</v>
      </c>
      <c r="P883" s="73"/>
      <c r="Q883" s="18"/>
      <c r="R883" s="18"/>
      <c r="S883" s="18"/>
      <c r="T883" s="18"/>
      <c r="U883" s="18"/>
      <c r="V883" s="18"/>
      <c r="W883" s="18"/>
      <c r="X883" s="18"/>
      <c r="Y883" s="18"/>
      <c r="Z883" s="68">
        <v>402.0</v>
      </c>
      <c r="AA883" s="69">
        <v>1.0</v>
      </c>
      <c r="AB883" s="18" t="s">
        <v>1219</v>
      </c>
      <c r="AC883" s="68">
        <v>402.0</v>
      </c>
      <c r="AD883" s="69">
        <v>1.0</v>
      </c>
      <c r="AE883" s="69">
        <v>20.0</v>
      </c>
      <c r="AF883" s="70" t="s">
        <v>2281</v>
      </c>
      <c r="AG883" s="69">
        <v>41.0</v>
      </c>
      <c r="AH883" s="69">
        <v>7.0</v>
      </c>
      <c r="AI883" s="69">
        <v>3.0</v>
      </c>
      <c r="AJ883" s="29">
        <f t="shared" si="20"/>
        <v>8.5</v>
      </c>
      <c r="AK883" s="76">
        <f t="shared" si="21"/>
        <v>0.2073170732</v>
      </c>
      <c r="AL883" s="29">
        <f t="shared" si="22"/>
        <v>8.5</v>
      </c>
      <c r="AM883" s="71">
        <f t="shared" si="23"/>
        <v>0.2073</v>
      </c>
      <c r="AN883" s="71">
        <f t="shared" si="24"/>
        <v>0.2591</v>
      </c>
      <c r="AO883" s="72">
        <f t="shared" si="25"/>
        <v>1.32</v>
      </c>
      <c r="AP883" s="73">
        <f t="shared" si="26"/>
        <v>7560.96</v>
      </c>
      <c r="AQ883" s="3">
        <f t="shared" si="27"/>
        <v>184.4136585</v>
      </c>
      <c r="AR883" s="18"/>
      <c r="AS883" s="18"/>
    </row>
    <row r="884" ht="14.25" customHeight="1">
      <c r="A884" s="68">
        <v>402.0</v>
      </c>
      <c r="B884" s="69">
        <v>1.0</v>
      </c>
      <c r="C884" s="18" t="s">
        <v>1219</v>
      </c>
      <c r="D884" s="68">
        <v>402.0</v>
      </c>
      <c r="E884" s="69">
        <v>1.0</v>
      </c>
      <c r="F884" s="69">
        <v>90.0</v>
      </c>
      <c r="G884" s="70" t="s">
        <v>2282</v>
      </c>
      <c r="H884" s="69">
        <v>25.0</v>
      </c>
      <c r="I884" s="69">
        <v>2.0</v>
      </c>
      <c r="J884" s="69">
        <v>0.0</v>
      </c>
      <c r="K884" s="29">
        <f t="shared" si="13"/>
        <v>2</v>
      </c>
      <c r="L884" s="71">
        <f t="shared" si="14"/>
        <v>0.08</v>
      </c>
      <c r="M884" s="71">
        <f t="shared" si="15"/>
        <v>0.1</v>
      </c>
      <c r="N884" s="72">
        <f t="shared" si="16"/>
        <v>0.12</v>
      </c>
      <c r="O884" s="8">
        <f t="shared" si="17"/>
        <v>687.36</v>
      </c>
      <c r="P884" s="73"/>
      <c r="Q884" s="18"/>
      <c r="R884" s="18"/>
      <c r="S884" s="18"/>
      <c r="T884" s="18"/>
      <c r="U884" s="18"/>
      <c r="V884" s="18"/>
      <c r="W884" s="18"/>
      <c r="X884" s="18"/>
      <c r="Y884" s="18"/>
      <c r="Z884" s="68">
        <v>402.0</v>
      </c>
      <c r="AA884" s="69">
        <v>1.0</v>
      </c>
      <c r="AB884" s="18" t="s">
        <v>1219</v>
      </c>
      <c r="AC884" s="68">
        <v>402.0</v>
      </c>
      <c r="AD884" s="69">
        <v>1.0</v>
      </c>
      <c r="AE884" s="69">
        <v>90.0</v>
      </c>
      <c r="AF884" s="70" t="s">
        <v>2282</v>
      </c>
      <c r="AG884" s="69">
        <v>25.0</v>
      </c>
      <c r="AH884" s="69">
        <v>2.0</v>
      </c>
      <c r="AI884" s="69">
        <v>0.0</v>
      </c>
      <c r="AJ884" s="29">
        <f t="shared" si="20"/>
        <v>2</v>
      </c>
      <c r="AK884" s="76">
        <f t="shared" si="21"/>
        <v>0.08</v>
      </c>
      <c r="AL884" s="29">
        <f t="shared" si="22"/>
        <v>2</v>
      </c>
      <c r="AM884" s="71">
        <f t="shared" si="23"/>
        <v>0.08</v>
      </c>
      <c r="AN884" s="71">
        <f t="shared" si="24"/>
        <v>0.1</v>
      </c>
      <c r="AO884" s="72">
        <f t="shared" si="25"/>
        <v>0.12</v>
      </c>
      <c r="AP884" s="73">
        <f t="shared" si="26"/>
        <v>687.36</v>
      </c>
      <c r="AQ884" s="3">
        <f t="shared" si="27"/>
        <v>27.4944</v>
      </c>
      <c r="AR884" s="18"/>
      <c r="AS884" s="18"/>
    </row>
    <row r="885" ht="14.25" customHeight="1">
      <c r="A885" s="68">
        <v>403.0</v>
      </c>
      <c r="B885" s="69">
        <v>1.0</v>
      </c>
      <c r="C885" s="18" t="s">
        <v>1221</v>
      </c>
      <c r="D885" s="68">
        <v>403.0</v>
      </c>
      <c r="E885" s="69">
        <v>1.0</v>
      </c>
      <c r="F885" s="69">
        <v>10.0</v>
      </c>
      <c r="G885" s="70" t="s">
        <v>2283</v>
      </c>
      <c r="H885" s="69">
        <v>89.0</v>
      </c>
      <c r="I885" s="69">
        <v>7.0</v>
      </c>
      <c r="J885" s="69">
        <v>10.0</v>
      </c>
      <c r="K885" s="29">
        <f t="shared" si="13"/>
        <v>12</v>
      </c>
      <c r="L885" s="71">
        <f t="shared" si="14"/>
        <v>0.1348</v>
      </c>
      <c r="M885" s="71">
        <f t="shared" si="15"/>
        <v>0.1685</v>
      </c>
      <c r="N885" s="72">
        <f t="shared" si="16"/>
        <v>1.21</v>
      </c>
      <c r="O885" s="8">
        <f t="shared" si="17"/>
        <v>6930.88</v>
      </c>
      <c r="P885" s="73"/>
      <c r="Q885" s="18"/>
      <c r="R885" s="18"/>
      <c r="S885" s="18"/>
      <c r="T885" s="18"/>
      <c r="U885" s="18"/>
      <c r="V885" s="18"/>
      <c r="W885" s="18"/>
      <c r="X885" s="18"/>
      <c r="Y885" s="18"/>
      <c r="Z885" s="68">
        <v>403.0</v>
      </c>
      <c r="AA885" s="69">
        <v>1.0</v>
      </c>
      <c r="AB885" s="18" t="s">
        <v>1221</v>
      </c>
      <c r="AC885" s="68">
        <v>403.0</v>
      </c>
      <c r="AD885" s="69">
        <v>1.0</v>
      </c>
      <c r="AE885" s="69">
        <v>10.0</v>
      </c>
      <c r="AF885" s="70" t="s">
        <v>2283</v>
      </c>
      <c r="AG885" s="69">
        <v>89.0</v>
      </c>
      <c r="AH885" s="69">
        <v>7.0</v>
      </c>
      <c r="AI885" s="69">
        <v>10.0</v>
      </c>
      <c r="AJ885" s="29">
        <f t="shared" si="20"/>
        <v>12</v>
      </c>
      <c r="AK885" s="76">
        <f t="shared" si="21"/>
        <v>0.1348314607</v>
      </c>
      <c r="AL885" s="29">
        <f t="shared" si="22"/>
        <v>12</v>
      </c>
      <c r="AM885" s="71">
        <f t="shared" si="23"/>
        <v>0.1348</v>
      </c>
      <c r="AN885" s="71">
        <f t="shared" si="24"/>
        <v>0.1685</v>
      </c>
      <c r="AO885" s="72">
        <f t="shared" si="25"/>
        <v>1.21</v>
      </c>
      <c r="AP885" s="73">
        <f t="shared" si="26"/>
        <v>6930.88</v>
      </c>
      <c r="AQ885" s="3">
        <f t="shared" si="27"/>
        <v>77.87505618</v>
      </c>
      <c r="AR885" s="18"/>
      <c r="AS885" s="18"/>
    </row>
    <row r="886" ht="14.25" customHeight="1">
      <c r="A886" s="68">
        <v>404.0</v>
      </c>
      <c r="B886" s="69">
        <v>1.0</v>
      </c>
      <c r="C886" s="18" t="s">
        <v>1223</v>
      </c>
      <c r="D886" s="68">
        <v>404.0</v>
      </c>
      <c r="E886" s="69">
        <v>1.0</v>
      </c>
      <c r="F886" s="69">
        <v>10.0</v>
      </c>
      <c r="G886" s="70" t="s">
        <v>2284</v>
      </c>
      <c r="H886" s="69">
        <v>137.0</v>
      </c>
      <c r="I886" s="69">
        <v>22.0</v>
      </c>
      <c r="J886" s="69">
        <v>23.0</v>
      </c>
      <c r="K886" s="29">
        <f t="shared" si="13"/>
        <v>33.5</v>
      </c>
      <c r="L886" s="71">
        <f t="shared" si="14"/>
        <v>0.2445</v>
      </c>
      <c r="M886" s="71">
        <f t="shared" si="15"/>
        <v>0.3056</v>
      </c>
      <c r="N886" s="72">
        <f t="shared" si="16"/>
        <v>6.14</v>
      </c>
      <c r="O886" s="8">
        <f t="shared" si="17"/>
        <v>35169.92</v>
      </c>
      <c r="P886" s="73"/>
      <c r="Q886" s="18"/>
      <c r="R886" s="18"/>
      <c r="S886" s="18"/>
      <c r="T886" s="18"/>
      <c r="U886" s="18"/>
      <c r="V886" s="18"/>
      <c r="W886" s="18"/>
      <c r="X886" s="18"/>
      <c r="Y886" s="18"/>
      <c r="Z886" s="68">
        <v>404.0</v>
      </c>
      <c r="AA886" s="69">
        <v>1.0</v>
      </c>
      <c r="AB886" s="18" t="s">
        <v>1223</v>
      </c>
      <c r="AC886" s="68">
        <v>404.0</v>
      </c>
      <c r="AD886" s="69">
        <v>1.0</v>
      </c>
      <c r="AE886" s="69">
        <v>10.0</v>
      </c>
      <c r="AF886" s="70" t="s">
        <v>2284</v>
      </c>
      <c r="AG886" s="69">
        <v>137.0</v>
      </c>
      <c r="AH886" s="69">
        <v>22.0</v>
      </c>
      <c r="AI886" s="69">
        <v>23.0</v>
      </c>
      <c r="AJ886" s="29">
        <f t="shared" si="20"/>
        <v>33.5</v>
      </c>
      <c r="AK886" s="76">
        <f t="shared" si="21"/>
        <v>0.2445255474</v>
      </c>
      <c r="AL886" s="29">
        <f t="shared" si="22"/>
        <v>33.5</v>
      </c>
      <c r="AM886" s="71">
        <f t="shared" si="23"/>
        <v>0.2445</v>
      </c>
      <c r="AN886" s="71">
        <f t="shared" si="24"/>
        <v>0.3056</v>
      </c>
      <c r="AO886" s="72">
        <f t="shared" si="25"/>
        <v>6.14</v>
      </c>
      <c r="AP886" s="73">
        <f t="shared" si="26"/>
        <v>35169.92</v>
      </c>
      <c r="AQ886" s="3">
        <f t="shared" si="27"/>
        <v>256.7147445</v>
      </c>
      <c r="AR886" s="18"/>
      <c r="AS886" s="18"/>
    </row>
    <row r="887" ht="14.25" customHeight="1">
      <c r="A887" s="68">
        <v>404.0</v>
      </c>
      <c r="B887" s="69">
        <v>1.0</v>
      </c>
      <c r="C887" s="18" t="s">
        <v>1223</v>
      </c>
      <c r="D887" s="68">
        <v>404.0</v>
      </c>
      <c r="E887" s="69">
        <v>1.0</v>
      </c>
      <c r="F887" s="69">
        <v>20.0</v>
      </c>
      <c r="G887" s="70" t="s">
        <v>2285</v>
      </c>
      <c r="H887" s="69">
        <v>1.0</v>
      </c>
      <c r="I887" s="69">
        <v>0.0</v>
      </c>
      <c r="J887" s="69">
        <v>0.0</v>
      </c>
      <c r="K887" s="29">
        <f t="shared" si="13"/>
        <v>0</v>
      </c>
      <c r="L887" s="71">
        <f t="shared" si="14"/>
        <v>0</v>
      </c>
      <c r="M887" s="71">
        <f t="shared" si="15"/>
        <v>0</v>
      </c>
      <c r="N887" s="72">
        <f t="shared" si="16"/>
        <v>0</v>
      </c>
      <c r="O887" s="8">
        <f t="shared" si="17"/>
        <v>0</v>
      </c>
      <c r="P887" s="73"/>
      <c r="Q887" s="18"/>
      <c r="R887" s="18"/>
      <c r="S887" s="18"/>
      <c r="T887" s="18"/>
      <c r="U887" s="18"/>
      <c r="V887" s="18"/>
      <c r="W887" s="18"/>
      <c r="X887" s="18"/>
      <c r="Y887" s="18"/>
      <c r="Z887" s="68">
        <v>404.0</v>
      </c>
      <c r="AA887" s="69">
        <v>1.0</v>
      </c>
      <c r="AB887" s="18" t="s">
        <v>1223</v>
      </c>
      <c r="AC887" s="68">
        <v>404.0</v>
      </c>
      <c r="AD887" s="69">
        <v>1.0</v>
      </c>
      <c r="AE887" s="69">
        <v>20.0</v>
      </c>
      <c r="AF887" s="70" t="s">
        <v>2285</v>
      </c>
      <c r="AG887" s="69">
        <v>1.0</v>
      </c>
      <c r="AH887" s="69">
        <v>0.0</v>
      </c>
      <c r="AI887" s="69">
        <v>0.0</v>
      </c>
      <c r="AJ887" s="29">
        <f t="shared" si="20"/>
        <v>0</v>
      </c>
      <c r="AK887" s="76">
        <f t="shared" si="21"/>
        <v>0</v>
      </c>
      <c r="AL887" s="29">
        <f t="shared" si="22"/>
        <v>0</v>
      </c>
      <c r="AM887" s="71">
        <f t="shared" si="23"/>
        <v>0</v>
      </c>
      <c r="AN887" s="71">
        <f t="shared" si="24"/>
        <v>0</v>
      </c>
      <c r="AO887" s="72">
        <f t="shared" si="25"/>
        <v>0</v>
      </c>
      <c r="AP887" s="73">
        <f t="shared" si="26"/>
        <v>0</v>
      </c>
      <c r="AQ887" s="3">
        <f t="shared" si="27"/>
        <v>0</v>
      </c>
      <c r="AR887" s="18"/>
      <c r="AS887" s="18"/>
    </row>
    <row r="888" ht="14.25" customHeight="1">
      <c r="A888" s="68">
        <v>413.0</v>
      </c>
      <c r="B888" s="69">
        <v>1.0</v>
      </c>
      <c r="C888" s="18" t="s">
        <v>1225</v>
      </c>
      <c r="D888" s="68">
        <v>413.0</v>
      </c>
      <c r="E888" s="69">
        <v>1.0</v>
      </c>
      <c r="F888" s="69">
        <v>1.0</v>
      </c>
      <c r="G888" s="70" t="s">
        <v>2286</v>
      </c>
      <c r="H888" s="69">
        <v>837.0</v>
      </c>
      <c r="I888" s="69">
        <v>193.0</v>
      </c>
      <c r="J888" s="69">
        <v>44.0</v>
      </c>
      <c r="K888" s="29">
        <f t="shared" si="13"/>
        <v>215</v>
      </c>
      <c r="L888" s="71">
        <f t="shared" si="14"/>
        <v>0.2569</v>
      </c>
      <c r="M888" s="71">
        <f t="shared" si="15"/>
        <v>0.3211</v>
      </c>
      <c r="N888" s="72">
        <f t="shared" si="16"/>
        <v>41.42</v>
      </c>
      <c r="O888" s="8">
        <f t="shared" si="17"/>
        <v>237253.76</v>
      </c>
      <c r="P888" s="73"/>
      <c r="Q888" s="18"/>
      <c r="R888" s="18"/>
      <c r="S888" s="18"/>
      <c r="T888" s="18"/>
      <c r="U888" s="18"/>
      <c r="V888" s="18"/>
      <c r="W888" s="18"/>
      <c r="X888" s="18"/>
      <c r="Y888" s="18"/>
      <c r="Z888" s="68">
        <v>413.0</v>
      </c>
      <c r="AA888" s="69">
        <v>1.0</v>
      </c>
      <c r="AB888" s="18" t="s">
        <v>1225</v>
      </c>
      <c r="AC888" s="68">
        <v>413.0</v>
      </c>
      <c r="AD888" s="69">
        <v>1.0</v>
      </c>
      <c r="AE888" s="69">
        <v>1.0</v>
      </c>
      <c r="AF888" s="70" t="s">
        <v>2286</v>
      </c>
      <c r="AG888" s="69">
        <v>837.0</v>
      </c>
      <c r="AH888" s="69">
        <v>193.0</v>
      </c>
      <c r="AI888" s="69">
        <v>44.0</v>
      </c>
      <c r="AJ888" s="29">
        <f t="shared" si="20"/>
        <v>215</v>
      </c>
      <c r="AK888" s="76">
        <f t="shared" si="21"/>
        <v>0.256869773</v>
      </c>
      <c r="AL888" s="29">
        <f t="shared" si="22"/>
        <v>215</v>
      </c>
      <c r="AM888" s="71">
        <f t="shared" si="23"/>
        <v>0.2569</v>
      </c>
      <c r="AN888" s="71">
        <f t="shared" si="24"/>
        <v>0.3211</v>
      </c>
      <c r="AO888" s="72">
        <f t="shared" si="25"/>
        <v>41.42</v>
      </c>
      <c r="AP888" s="73">
        <f t="shared" si="26"/>
        <v>237253.76</v>
      </c>
      <c r="AQ888" s="3">
        <f t="shared" si="27"/>
        <v>283.4572999</v>
      </c>
      <c r="AR888" s="18"/>
      <c r="AS888" s="18"/>
    </row>
    <row r="889" ht="14.25" customHeight="1">
      <c r="A889" s="68">
        <v>413.0</v>
      </c>
      <c r="B889" s="69">
        <v>1.0</v>
      </c>
      <c r="C889" s="18" t="s">
        <v>1225</v>
      </c>
      <c r="D889" s="68">
        <v>413.0</v>
      </c>
      <c r="E889" s="69">
        <v>1.0</v>
      </c>
      <c r="F889" s="69">
        <v>2.0</v>
      </c>
      <c r="G889" s="70" t="s">
        <v>2287</v>
      </c>
      <c r="H889" s="69">
        <v>535.0</v>
      </c>
      <c r="I889" s="69">
        <v>215.0</v>
      </c>
      <c r="J889" s="69">
        <v>35.0</v>
      </c>
      <c r="K889" s="29">
        <f t="shared" si="13"/>
        <v>232.5</v>
      </c>
      <c r="L889" s="71">
        <f t="shared" si="14"/>
        <v>0.4346</v>
      </c>
      <c r="M889" s="71">
        <f t="shared" si="15"/>
        <v>0.5433</v>
      </c>
      <c r="N889" s="72">
        <f t="shared" si="16"/>
        <v>75.79</v>
      </c>
      <c r="O889" s="8">
        <f t="shared" si="17"/>
        <v>434125.12</v>
      </c>
      <c r="P889" s="73"/>
      <c r="Q889" s="18"/>
      <c r="R889" s="18"/>
      <c r="S889" s="18"/>
      <c r="T889" s="18"/>
      <c r="U889" s="18"/>
      <c r="V889" s="18"/>
      <c r="W889" s="18"/>
      <c r="X889" s="18"/>
      <c r="Y889" s="18"/>
      <c r="Z889" s="68">
        <v>413.0</v>
      </c>
      <c r="AA889" s="69">
        <v>1.0</v>
      </c>
      <c r="AB889" s="18" t="s">
        <v>1225</v>
      </c>
      <c r="AC889" s="68">
        <v>413.0</v>
      </c>
      <c r="AD889" s="69">
        <v>1.0</v>
      </c>
      <c r="AE889" s="69">
        <v>2.0</v>
      </c>
      <c r="AF889" s="70" t="s">
        <v>2287</v>
      </c>
      <c r="AG889" s="69">
        <v>535.0</v>
      </c>
      <c r="AH889" s="69">
        <v>215.0</v>
      </c>
      <c r="AI889" s="69">
        <v>35.0</v>
      </c>
      <c r="AJ889" s="29">
        <f t="shared" si="20"/>
        <v>232.5</v>
      </c>
      <c r="AK889" s="76">
        <f t="shared" si="21"/>
        <v>0.4345794393</v>
      </c>
      <c r="AL889" s="29">
        <f t="shared" si="22"/>
        <v>232.5</v>
      </c>
      <c r="AM889" s="71">
        <f t="shared" si="23"/>
        <v>0.4346</v>
      </c>
      <c r="AN889" s="71">
        <f t="shared" si="24"/>
        <v>0.5433</v>
      </c>
      <c r="AO889" s="72">
        <f t="shared" si="25"/>
        <v>75.79</v>
      </c>
      <c r="AP889" s="73">
        <f t="shared" si="26"/>
        <v>434125.12</v>
      </c>
      <c r="AQ889" s="3">
        <f t="shared" si="27"/>
        <v>811.4488224</v>
      </c>
      <c r="AR889" s="18"/>
      <c r="AS889" s="18"/>
    </row>
    <row r="890" ht="14.25" customHeight="1">
      <c r="A890" s="68">
        <v>413.0</v>
      </c>
      <c r="B890" s="69">
        <v>1.0</v>
      </c>
      <c r="C890" s="18" t="s">
        <v>1225</v>
      </c>
      <c r="D890" s="68">
        <v>413.0</v>
      </c>
      <c r="E890" s="69">
        <v>1.0</v>
      </c>
      <c r="F890" s="69">
        <v>3.0</v>
      </c>
      <c r="G890" s="70" t="s">
        <v>2288</v>
      </c>
      <c r="H890" s="69">
        <v>348.0</v>
      </c>
      <c r="I890" s="69">
        <v>125.0</v>
      </c>
      <c r="J890" s="69">
        <v>21.0</v>
      </c>
      <c r="K890" s="29">
        <f t="shared" si="13"/>
        <v>135.5</v>
      </c>
      <c r="L890" s="71">
        <f t="shared" si="14"/>
        <v>0.3894</v>
      </c>
      <c r="M890" s="71">
        <f t="shared" si="15"/>
        <v>0.4868</v>
      </c>
      <c r="N890" s="72">
        <f t="shared" si="16"/>
        <v>39.58</v>
      </c>
      <c r="O890" s="8">
        <f t="shared" si="17"/>
        <v>226714.24</v>
      </c>
      <c r="P890" s="73"/>
      <c r="Q890" s="18"/>
      <c r="R890" s="18"/>
      <c r="S890" s="18"/>
      <c r="T890" s="18"/>
      <c r="U890" s="18"/>
      <c r="V890" s="18"/>
      <c r="W890" s="18"/>
      <c r="X890" s="18"/>
      <c r="Y890" s="18"/>
      <c r="Z890" s="68">
        <v>413.0</v>
      </c>
      <c r="AA890" s="69">
        <v>1.0</v>
      </c>
      <c r="AB890" s="18" t="s">
        <v>1225</v>
      </c>
      <c r="AC890" s="68">
        <v>413.0</v>
      </c>
      <c r="AD890" s="69">
        <v>1.0</v>
      </c>
      <c r="AE890" s="69">
        <v>3.0</v>
      </c>
      <c r="AF890" s="70" t="s">
        <v>2288</v>
      </c>
      <c r="AG890" s="69">
        <v>348.0</v>
      </c>
      <c r="AH890" s="69">
        <v>125.0</v>
      </c>
      <c r="AI890" s="69">
        <v>21.0</v>
      </c>
      <c r="AJ890" s="29">
        <f t="shared" si="20"/>
        <v>135.5</v>
      </c>
      <c r="AK890" s="76">
        <f t="shared" si="21"/>
        <v>0.3893678161</v>
      </c>
      <c r="AL890" s="29">
        <f t="shared" si="22"/>
        <v>135.5</v>
      </c>
      <c r="AM890" s="71">
        <f t="shared" si="23"/>
        <v>0.3894</v>
      </c>
      <c r="AN890" s="71">
        <f t="shared" si="24"/>
        <v>0.4868</v>
      </c>
      <c r="AO890" s="72">
        <f t="shared" si="25"/>
        <v>39.58</v>
      </c>
      <c r="AP890" s="73">
        <f t="shared" si="26"/>
        <v>226714.24</v>
      </c>
      <c r="AQ890" s="3">
        <f t="shared" si="27"/>
        <v>651.4777011</v>
      </c>
      <c r="AR890" s="18"/>
      <c r="AS890" s="18"/>
    </row>
    <row r="891" ht="14.25" customHeight="1">
      <c r="A891" s="68">
        <v>413.0</v>
      </c>
      <c r="B891" s="69">
        <v>1.0</v>
      </c>
      <c r="C891" s="18" t="s">
        <v>1225</v>
      </c>
      <c r="D891" s="68">
        <v>413.0</v>
      </c>
      <c r="E891" s="69">
        <v>1.0</v>
      </c>
      <c r="F891" s="69">
        <v>6.0</v>
      </c>
      <c r="G891" s="70" t="s">
        <v>2289</v>
      </c>
      <c r="H891" s="69">
        <v>726.0</v>
      </c>
      <c r="I891" s="69">
        <v>265.0</v>
      </c>
      <c r="J891" s="69">
        <v>36.0</v>
      </c>
      <c r="K891" s="29">
        <f t="shared" si="13"/>
        <v>283</v>
      </c>
      <c r="L891" s="71">
        <f t="shared" si="14"/>
        <v>0.3898</v>
      </c>
      <c r="M891" s="71">
        <f t="shared" si="15"/>
        <v>0.4873</v>
      </c>
      <c r="N891" s="72">
        <f t="shared" si="16"/>
        <v>82.74</v>
      </c>
      <c r="O891" s="8">
        <f t="shared" si="17"/>
        <v>473934.72</v>
      </c>
      <c r="P891" s="73"/>
      <c r="Q891" s="18"/>
      <c r="R891" s="18"/>
      <c r="S891" s="18"/>
      <c r="T891" s="18"/>
      <c r="U891" s="18"/>
      <c r="V891" s="18"/>
      <c r="W891" s="18"/>
      <c r="X891" s="18"/>
      <c r="Y891" s="18"/>
      <c r="Z891" s="68">
        <v>413.0</v>
      </c>
      <c r="AA891" s="69">
        <v>1.0</v>
      </c>
      <c r="AB891" s="18" t="s">
        <v>1225</v>
      </c>
      <c r="AC891" s="68">
        <v>413.0</v>
      </c>
      <c r="AD891" s="69">
        <v>1.0</v>
      </c>
      <c r="AE891" s="69">
        <v>6.0</v>
      </c>
      <c r="AF891" s="70" t="s">
        <v>2289</v>
      </c>
      <c r="AG891" s="69">
        <v>726.0</v>
      </c>
      <c r="AH891" s="69">
        <v>265.0</v>
      </c>
      <c r="AI891" s="69">
        <v>36.0</v>
      </c>
      <c r="AJ891" s="29">
        <f t="shared" si="20"/>
        <v>283</v>
      </c>
      <c r="AK891" s="76">
        <f t="shared" si="21"/>
        <v>0.3898071625</v>
      </c>
      <c r="AL891" s="29">
        <f t="shared" si="22"/>
        <v>283</v>
      </c>
      <c r="AM891" s="71">
        <f t="shared" si="23"/>
        <v>0.3898</v>
      </c>
      <c r="AN891" s="71">
        <f t="shared" si="24"/>
        <v>0.4873</v>
      </c>
      <c r="AO891" s="72">
        <f t="shared" si="25"/>
        <v>82.74</v>
      </c>
      <c r="AP891" s="73">
        <f t="shared" si="26"/>
        <v>473934.72</v>
      </c>
      <c r="AQ891" s="3">
        <f t="shared" si="27"/>
        <v>652.8026446</v>
      </c>
      <c r="AR891" s="18"/>
      <c r="AS891" s="18"/>
    </row>
    <row r="892" ht="14.25" customHeight="1">
      <c r="A892" s="68">
        <v>413.0</v>
      </c>
      <c r="B892" s="69">
        <v>1.0</v>
      </c>
      <c r="C892" s="18" t="s">
        <v>1225</v>
      </c>
      <c r="D892" s="68">
        <v>413.0</v>
      </c>
      <c r="E892" s="69">
        <v>1.0</v>
      </c>
      <c r="F892" s="69">
        <v>8.0</v>
      </c>
      <c r="G892" s="70" t="s">
        <v>2290</v>
      </c>
      <c r="H892" s="69">
        <v>51.0</v>
      </c>
      <c r="I892" s="69">
        <v>24.0</v>
      </c>
      <c r="J892" s="69">
        <v>3.0</v>
      </c>
      <c r="K892" s="29">
        <f t="shared" si="13"/>
        <v>25.5</v>
      </c>
      <c r="L892" s="71">
        <f t="shared" si="14"/>
        <v>0.5</v>
      </c>
      <c r="M892" s="71">
        <f t="shared" si="15"/>
        <v>0.625</v>
      </c>
      <c r="N892" s="72">
        <f t="shared" si="16"/>
        <v>9.56</v>
      </c>
      <c r="O892" s="8">
        <f t="shared" si="17"/>
        <v>54759.68</v>
      </c>
      <c r="P892" s="73"/>
      <c r="Q892" s="18"/>
      <c r="R892" s="18"/>
      <c r="S892" s="18"/>
      <c r="T892" s="18"/>
      <c r="U892" s="18"/>
      <c r="V892" s="18"/>
      <c r="W892" s="18"/>
      <c r="X892" s="18"/>
      <c r="Y892" s="18"/>
      <c r="Z892" s="68">
        <v>413.0</v>
      </c>
      <c r="AA892" s="69">
        <v>1.0</v>
      </c>
      <c r="AB892" s="18" t="s">
        <v>1225</v>
      </c>
      <c r="AC892" s="68">
        <v>413.0</v>
      </c>
      <c r="AD892" s="69">
        <v>1.0</v>
      </c>
      <c r="AE892" s="69">
        <v>8.0</v>
      </c>
      <c r="AF892" s="70" t="s">
        <v>2290</v>
      </c>
      <c r="AG892" s="69">
        <v>51.0</v>
      </c>
      <c r="AH892" s="69">
        <v>24.0</v>
      </c>
      <c r="AI892" s="69">
        <v>3.0</v>
      </c>
      <c r="AJ892" s="29">
        <f t="shared" si="20"/>
        <v>25.5</v>
      </c>
      <c r="AK892" s="76">
        <f t="shared" si="21"/>
        <v>0.5</v>
      </c>
      <c r="AL892" s="29">
        <f t="shared" si="22"/>
        <v>25.5</v>
      </c>
      <c r="AM892" s="71">
        <f t="shared" si="23"/>
        <v>0.5</v>
      </c>
      <c r="AN892" s="71">
        <f t="shared" si="24"/>
        <v>0.625</v>
      </c>
      <c r="AO892" s="72">
        <f t="shared" si="25"/>
        <v>9.56</v>
      </c>
      <c r="AP892" s="73">
        <f t="shared" si="26"/>
        <v>54759.68</v>
      </c>
      <c r="AQ892" s="3">
        <f t="shared" si="27"/>
        <v>1073.719216</v>
      </c>
      <c r="AR892" s="18"/>
      <c r="AS892" s="18"/>
    </row>
    <row r="893" ht="14.25" customHeight="1">
      <c r="A893" s="68">
        <v>413.0</v>
      </c>
      <c r="B893" s="69">
        <v>1.0</v>
      </c>
      <c r="C893" s="18" t="s">
        <v>1225</v>
      </c>
      <c r="D893" s="68">
        <v>413.0</v>
      </c>
      <c r="E893" s="69">
        <v>1.0</v>
      </c>
      <c r="F893" s="69">
        <v>9.0</v>
      </c>
      <c r="G893" s="70" t="s">
        <v>2291</v>
      </c>
      <c r="H893" s="69">
        <v>1.0</v>
      </c>
      <c r="I893" s="69">
        <v>1.0</v>
      </c>
      <c r="J893" s="69">
        <v>0.0</v>
      </c>
      <c r="K893" s="29">
        <f t="shared" si="13"/>
        <v>1</v>
      </c>
      <c r="L893" s="71">
        <f t="shared" si="14"/>
        <v>1</v>
      </c>
      <c r="M893" s="71">
        <f t="shared" si="15"/>
        <v>1</v>
      </c>
      <c r="N893" s="72">
        <f t="shared" si="16"/>
        <v>0.6</v>
      </c>
      <c r="O893" s="8">
        <f t="shared" si="17"/>
        <v>3436.8</v>
      </c>
      <c r="P893" s="73"/>
      <c r="Q893" s="18"/>
      <c r="R893" s="18"/>
      <c r="S893" s="18"/>
      <c r="T893" s="18"/>
      <c r="U893" s="18"/>
      <c r="V893" s="18"/>
      <c r="W893" s="18"/>
      <c r="X893" s="18"/>
      <c r="Y893" s="18"/>
      <c r="Z893" s="68">
        <v>413.0</v>
      </c>
      <c r="AA893" s="69">
        <v>1.0</v>
      </c>
      <c r="AB893" s="18" t="s">
        <v>1225</v>
      </c>
      <c r="AC893" s="68">
        <v>413.0</v>
      </c>
      <c r="AD893" s="69">
        <v>1.0</v>
      </c>
      <c r="AE893" s="69">
        <v>9.0</v>
      </c>
      <c r="AF893" s="70" t="s">
        <v>2291</v>
      </c>
      <c r="AG893" s="69">
        <v>1.0</v>
      </c>
      <c r="AH893" s="69">
        <v>1.0</v>
      </c>
      <c r="AI893" s="69">
        <v>0.0</v>
      </c>
      <c r="AJ893" s="29">
        <f t="shared" si="20"/>
        <v>1</v>
      </c>
      <c r="AK893" s="76">
        <f t="shared" si="21"/>
        <v>1</v>
      </c>
      <c r="AL893" s="29">
        <f t="shared" si="22"/>
        <v>1</v>
      </c>
      <c r="AM893" s="71">
        <f t="shared" si="23"/>
        <v>1</v>
      </c>
      <c r="AN893" s="71">
        <f t="shared" si="24"/>
        <v>1</v>
      </c>
      <c r="AO893" s="72">
        <f t="shared" si="25"/>
        <v>0.6</v>
      </c>
      <c r="AP893" s="73">
        <f t="shared" si="26"/>
        <v>3436.8</v>
      </c>
      <c r="AQ893" s="3">
        <f t="shared" si="27"/>
        <v>3436.8</v>
      </c>
      <c r="AR893" s="18"/>
      <c r="AS893" s="18"/>
    </row>
    <row r="894" ht="14.25" customHeight="1">
      <c r="A894" s="68">
        <v>413.0</v>
      </c>
      <c r="B894" s="69">
        <v>1.0</v>
      </c>
      <c r="C894" s="18" t="s">
        <v>1225</v>
      </c>
      <c r="D894" s="68">
        <v>413.0</v>
      </c>
      <c r="E894" s="69">
        <v>1.0</v>
      </c>
      <c r="F894" s="69">
        <v>16.0</v>
      </c>
      <c r="G894" s="70" t="s">
        <v>2292</v>
      </c>
      <c r="H894" s="69">
        <v>95.0</v>
      </c>
      <c r="I894" s="69">
        <v>26.0</v>
      </c>
      <c r="J894" s="69">
        <v>8.0</v>
      </c>
      <c r="K894" s="29">
        <f t="shared" si="13"/>
        <v>30</v>
      </c>
      <c r="L894" s="71">
        <f t="shared" si="14"/>
        <v>0.3158</v>
      </c>
      <c r="M894" s="71">
        <f t="shared" si="15"/>
        <v>0.3948</v>
      </c>
      <c r="N894" s="72">
        <f t="shared" si="16"/>
        <v>7.11</v>
      </c>
      <c r="O894" s="8">
        <f t="shared" si="17"/>
        <v>40726.08</v>
      </c>
      <c r="P894" s="73"/>
      <c r="Q894" s="18"/>
      <c r="R894" s="18"/>
      <c r="S894" s="18"/>
      <c r="T894" s="18"/>
      <c r="U894" s="18"/>
      <c r="V894" s="18"/>
      <c r="W894" s="18"/>
      <c r="X894" s="18"/>
      <c r="Y894" s="18"/>
      <c r="Z894" s="68">
        <v>413.0</v>
      </c>
      <c r="AA894" s="69">
        <v>1.0</v>
      </c>
      <c r="AB894" s="18" t="s">
        <v>1225</v>
      </c>
      <c r="AC894" s="68">
        <v>413.0</v>
      </c>
      <c r="AD894" s="69">
        <v>1.0</v>
      </c>
      <c r="AE894" s="69">
        <v>16.0</v>
      </c>
      <c r="AF894" s="70" t="s">
        <v>2292</v>
      </c>
      <c r="AG894" s="69">
        <v>95.0</v>
      </c>
      <c r="AH894" s="69">
        <v>26.0</v>
      </c>
      <c r="AI894" s="69">
        <v>8.0</v>
      </c>
      <c r="AJ894" s="29">
        <f t="shared" si="20"/>
        <v>30</v>
      </c>
      <c r="AK894" s="76">
        <f t="shared" si="21"/>
        <v>0.3157894737</v>
      </c>
      <c r="AL894" s="29">
        <f t="shared" si="22"/>
        <v>30</v>
      </c>
      <c r="AM894" s="71">
        <f t="shared" si="23"/>
        <v>0.3158</v>
      </c>
      <c r="AN894" s="71">
        <f t="shared" si="24"/>
        <v>0.3948</v>
      </c>
      <c r="AO894" s="72">
        <f t="shared" si="25"/>
        <v>7.11</v>
      </c>
      <c r="AP894" s="73">
        <f t="shared" si="26"/>
        <v>40726.08</v>
      </c>
      <c r="AQ894" s="3">
        <f t="shared" si="27"/>
        <v>428.6955789</v>
      </c>
      <c r="AR894" s="18"/>
      <c r="AS894" s="18"/>
    </row>
    <row r="895" ht="14.25" customHeight="1">
      <c r="A895" s="68">
        <v>414.0</v>
      </c>
      <c r="B895" s="69">
        <v>1.0</v>
      </c>
      <c r="C895" s="18" t="s">
        <v>1227</v>
      </c>
      <c r="D895" s="68">
        <v>414.0</v>
      </c>
      <c r="E895" s="69">
        <v>1.0</v>
      </c>
      <c r="F895" s="69">
        <v>1.0</v>
      </c>
      <c r="G895" s="70" t="s">
        <v>2293</v>
      </c>
      <c r="H895" s="69">
        <v>238.0</v>
      </c>
      <c r="I895" s="69">
        <v>49.0</v>
      </c>
      <c r="J895" s="69">
        <v>4.0</v>
      </c>
      <c r="K895" s="29">
        <f t="shared" si="13"/>
        <v>51</v>
      </c>
      <c r="L895" s="71">
        <f t="shared" si="14"/>
        <v>0.2143</v>
      </c>
      <c r="M895" s="71">
        <f t="shared" si="15"/>
        <v>0.2679</v>
      </c>
      <c r="N895" s="72">
        <f t="shared" si="16"/>
        <v>8.2</v>
      </c>
      <c r="O895" s="8">
        <f t="shared" si="17"/>
        <v>46969.6</v>
      </c>
      <c r="P895" s="73"/>
      <c r="Q895" s="18"/>
      <c r="R895" s="18"/>
      <c r="S895" s="18"/>
      <c r="T895" s="18"/>
      <c r="U895" s="18"/>
      <c r="V895" s="18"/>
      <c r="W895" s="18"/>
      <c r="X895" s="18"/>
      <c r="Y895" s="18"/>
      <c r="Z895" s="68">
        <v>414.0</v>
      </c>
      <c r="AA895" s="69">
        <v>1.0</v>
      </c>
      <c r="AB895" s="18" t="s">
        <v>1227</v>
      </c>
      <c r="AC895" s="68">
        <v>414.0</v>
      </c>
      <c r="AD895" s="69">
        <v>1.0</v>
      </c>
      <c r="AE895" s="69">
        <v>1.0</v>
      </c>
      <c r="AF895" s="70" t="s">
        <v>2293</v>
      </c>
      <c r="AG895" s="69">
        <v>238.0</v>
      </c>
      <c r="AH895" s="69">
        <v>49.0</v>
      </c>
      <c r="AI895" s="69">
        <v>4.0</v>
      </c>
      <c r="AJ895" s="29">
        <f t="shared" si="20"/>
        <v>51</v>
      </c>
      <c r="AK895" s="76">
        <f t="shared" si="21"/>
        <v>0.2142857143</v>
      </c>
      <c r="AL895" s="29">
        <f t="shared" si="22"/>
        <v>51</v>
      </c>
      <c r="AM895" s="71">
        <f t="shared" si="23"/>
        <v>0.2143</v>
      </c>
      <c r="AN895" s="71">
        <f t="shared" si="24"/>
        <v>0.2679</v>
      </c>
      <c r="AO895" s="72">
        <f t="shared" si="25"/>
        <v>8.2</v>
      </c>
      <c r="AP895" s="73">
        <f t="shared" si="26"/>
        <v>46969.6</v>
      </c>
      <c r="AQ895" s="3">
        <f t="shared" si="27"/>
        <v>197.3512605</v>
      </c>
      <c r="AR895" s="18"/>
      <c r="AS895" s="18"/>
    </row>
    <row r="896" ht="14.25" customHeight="1">
      <c r="A896" s="68">
        <v>414.0</v>
      </c>
      <c r="B896" s="69">
        <v>1.0</v>
      </c>
      <c r="C896" s="18" t="s">
        <v>1227</v>
      </c>
      <c r="D896" s="68">
        <v>414.0</v>
      </c>
      <c r="E896" s="69">
        <v>1.0</v>
      </c>
      <c r="F896" s="69">
        <v>2.0</v>
      </c>
      <c r="G896" s="70" t="s">
        <v>2294</v>
      </c>
      <c r="H896" s="69">
        <v>285.0</v>
      </c>
      <c r="I896" s="69">
        <v>42.0</v>
      </c>
      <c r="J896" s="69">
        <v>14.0</v>
      </c>
      <c r="K896" s="29">
        <f t="shared" si="13"/>
        <v>49</v>
      </c>
      <c r="L896" s="71">
        <f t="shared" si="14"/>
        <v>0.1719</v>
      </c>
      <c r="M896" s="71">
        <f t="shared" si="15"/>
        <v>0.2149</v>
      </c>
      <c r="N896" s="72">
        <f t="shared" si="16"/>
        <v>6.32</v>
      </c>
      <c r="O896" s="8">
        <f t="shared" si="17"/>
        <v>36200.96</v>
      </c>
      <c r="P896" s="73"/>
      <c r="Q896" s="18"/>
      <c r="R896" s="18"/>
      <c r="S896" s="18"/>
      <c r="T896" s="18"/>
      <c r="U896" s="18"/>
      <c r="V896" s="18"/>
      <c r="W896" s="18"/>
      <c r="X896" s="18"/>
      <c r="Y896" s="18"/>
      <c r="Z896" s="68">
        <v>414.0</v>
      </c>
      <c r="AA896" s="69">
        <v>1.0</v>
      </c>
      <c r="AB896" s="18" t="s">
        <v>1227</v>
      </c>
      <c r="AC896" s="68">
        <v>414.0</v>
      </c>
      <c r="AD896" s="69">
        <v>1.0</v>
      </c>
      <c r="AE896" s="69">
        <v>2.0</v>
      </c>
      <c r="AF896" s="70" t="s">
        <v>2294</v>
      </c>
      <c r="AG896" s="69">
        <v>285.0</v>
      </c>
      <c r="AH896" s="69">
        <v>42.0</v>
      </c>
      <c r="AI896" s="69">
        <v>14.0</v>
      </c>
      <c r="AJ896" s="29">
        <f t="shared" si="20"/>
        <v>49</v>
      </c>
      <c r="AK896" s="76">
        <f t="shared" si="21"/>
        <v>0.1719298246</v>
      </c>
      <c r="AL896" s="29">
        <f t="shared" si="22"/>
        <v>49</v>
      </c>
      <c r="AM896" s="71">
        <f t="shared" si="23"/>
        <v>0.1719</v>
      </c>
      <c r="AN896" s="71">
        <f t="shared" si="24"/>
        <v>0.2149</v>
      </c>
      <c r="AO896" s="72">
        <f t="shared" si="25"/>
        <v>6.32</v>
      </c>
      <c r="AP896" s="73">
        <f t="shared" si="26"/>
        <v>36200.96</v>
      </c>
      <c r="AQ896" s="3">
        <f t="shared" si="27"/>
        <v>127.0209123</v>
      </c>
      <c r="AR896" s="18"/>
      <c r="AS896" s="18"/>
    </row>
    <row r="897" ht="14.25" customHeight="1">
      <c r="A897" s="68">
        <v>415.0</v>
      </c>
      <c r="B897" s="69">
        <v>1.0</v>
      </c>
      <c r="C897" s="18" t="s">
        <v>1229</v>
      </c>
      <c r="D897" s="68">
        <v>415.0</v>
      </c>
      <c r="E897" s="69">
        <v>1.0</v>
      </c>
      <c r="F897" s="69">
        <v>10.0</v>
      </c>
      <c r="G897" s="70" t="s">
        <v>2295</v>
      </c>
      <c r="H897" s="69">
        <v>117.0</v>
      </c>
      <c r="I897" s="69">
        <v>39.0</v>
      </c>
      <c r="J897" s="69">
        <v>15.0</v>
      </c>
      <c r="K897" s="29">
        <f t="shared" si="13"/>
        <v>46.5</v>
      </c>
      <c r="L897" s="71">
        <f t="shared" si="14"/>
        <v>0.3974</v>
      </c>
      <c r="M897" s="71">
        <f t="shared" si="15"/>
        <v>0.4968</v>
      </c>
      <c r="N897" s="72">
        <f t="shared" si="16"/>
        <v>13.86</v>
      </c>
      <c r="O897" s="8">
        <f t="shared" si="17"/>
        <v>79390.08</v>
      </c>
      <c r="P897" s="73"/>
      <c r="Q897" s="18"/>
      <c r="R897" s="18"/>
      <c r="S897" s="18"/>
      <c r="T897" s="18"/>
      <c r="U897" s="18"/>
      <c r="V897" s="18"/>
      <c r="W897" s="18"/>
      <c r="X897" s="18"/>
      <c r="Y897" s="18"/>
      <c r="Z897" s="68">
        <v>415.0</v>
      </c>
      <c r="AA897" s="69">
        <v>1.0</v>
      </c>
      <c r="AB897" s="18" t="s">
        <v>1229</v>
      </c>
      <c r="AC897" s="68">
        <v>415.0</v>
      </c>
      <c r="AD897" s="69">
        <v>1.0</v>
      </c>
      <c r="AE897" s="69">
        <v>10.0</v>
      </c>
      <c r="AF897" s="70" t="s">
        <v>2295</v>
      </c>
      <c r="AG897" s="69">
        <v>117.0</v>
      </c>
      <c r="AH897" s="69">
        <v>39.0</v>
      </c>
      <c r="AI897" s="69">
        <v>15.0</v>
      </c>
      <c r="AJ897" s="29">
        <f t="shared" si="20"/>
        <v>46.5</v>
      </c>
      <c r="AK897" s="76">
        <f t="shared" si="21"/>
        <v>0.3974358974</v>
      </c>
      <c r="AL897" s="29">
        <f t="shared" si="22"/>
        <v>46.5</v>
      </c>
      <c r="AM897" s="71">
        <f t="shared" si="23"/>
        <v>0.3974</v>
      </c>
      <c r="AN897" s="71">
        <f t="shared" si="24"/>
        <v>0.4968</v>
      </c>
      <c r="AO897" s="72">
        <f t="shared" si="25"/>
        <v>13.86</v>
      </c>
      <c r="AP897" s="73">
        <f t="shared" si="26"/>
        <v>79390.08</v>
      </c>
      <c r="AQ897" s="3">
        <f t="shared" si="27"/>
        <v>678.5476923</v>
      </c>
      <c r="AR897" s="18"/>
      <c r="AS897" s="18"/>
    </row>
    <row r="898" ht="14.25" customHeight="1">
      <c r="A898" s="68">
        <v>415.0</v>
      </c>
      <c r="B898" s="69">
        <v>1.0</v>
      </c>
      <c r="C898" s="18" t="s">
        <v>1229</v>
      </c>
      <c r="D898" s="68">
        <v>415.0</v>
      </c>
      <c r="E898" s="69">
        <v>1.0</v>
      </c>
      <c r="F898" s="69">
        <v>40.0</v>
      </c>
      <c r="G898" s="70" t="s">
        <v>2296</v>
      </c>
      <c r="H898" s="69">
        <v>46.0</v>
      </c>
      <c r="I898" s="69">
        <v>23.0</v>
      </c>
      <c r="J898" s="69">
        <v>8.0</v>
      </c>
      <c r="K898" s="29">
        <f t="shared" si="13"/>
        <v>27</v>
      </c>
      <c r="L898" s="71">
        <f t="shared" si="14"/>
        <v>0.587</v>
      </c>
      <c r="M898" s="71">
        <f t="shared" si="15"/>
        <v>0.7338</v>
      </c>
      <c r="N898" s="72">
        <f t="shared" si="16"/>
        <v>11.89</v>
      </c>
      <c r="O898" s="8">
        <f t="shared" si="17"/>
        <v>68105.92</v>
      </c>
      <c r="P898" s="73"/>
      <c r="Q898" s="18"/>
      <c r="R898" s="18"/>
      <c r="S898" s="18"/>
      <c r="T898" s="18"/>
      <c r="U898" s="18"/>
      <c r="V898" s="18"/>
      <c r="W898" s="18"/>
      <c r="X898" s="18"/>
      <c r="Y898" s="18"/>
      <c r="Z898" s="68">
        <v>415.0</v>
      </c>
      <c r="AA898" s="69">
        <v>1.0</v>
      </c>
      <c r="AB898" s="18" t="s">
        <v>1229</v>
      </c>
      <c r="AC898" s="68">
        <v>415.0</v>
      </c>
      <c r="AD898" s="69">
        <v>1.0</v>
      </c>
      <c r="AE898" s="69">
        <v>40.0</v>
      </c>
      <c r="AF898" s="70" t="s">
        <v>2296</v>
      </c>
      <c r="AG898" s="69">
        <v>46.0</v>
      </c>
      <c r="AH898" s="69">
        <v>23.0</v>
      </c>
      <c r="AI898" s="69">
        <v>8.0</v>
      </c>
      <c r="AJ898" s="29">
        <f t="shared" si="20"/>
        <v>27</v>
      </c>
      <c r="AK898" s="76">
        <f t="shared" si="21"/>
        <v>0.5869565217</v>
      </c>
      <c r="AL898" s="29">
        <f t="shared" si="22"/>
        <v>27</v>
      </c>
      <c r="AM898" s="71">
        <f t="shared" si="23"/>
        <v>0.587</v>
      </c>
      <c r="AN898" s="71">
        <f t="shared" si="24"/>
        <v>0.7338</v>
      </c>
      <c r="AO898" s="72">
        <f t="shared" si="25"/>
        <v>11.89</v>
      </c>
      <c r="AP898" s="73">
        <f t="shared" si="26"/>
        <v>68105.92</v>
      </c>
      <c r="AQ898" s="3">
        <f t="shared" si="27"/>
        <v>1480.563478</v>
      </c>
      <c r="AR898" s="18"/>
      <c r="AS898" s="18"/>
    </row>
    <row r="899" ht="14.25" customHeight="1">
      <c r="A899" s="68">
        <v>423.0</v>
      </c>
      <c r="B899" s="69">
        <v>1.0</v>
      </c>
      <c r="C899" s="18" t="s">
        <v>1231</v>
      </c>
      <c r="D899" s="68">
        <v>423.0</v>
      </c>
      <c r="E899" s="69">
        <v>1.0</v>
      </c>
      <c r="F899" s="69">
        <v>10.0</v>
      </c>
      <c r="G899" s="70" t="s">
        <v>2297</v>
      </c>
      <c r="H899" s="69">
        <v>762.0</v>
      </c>
      <c r="I899" s="69">
        <v>164.0</v>
      </c>
      <c r="J899" s="69">
        <v>65.0</v>
      </c>
      <c r="K899" s="29">
        <f t="shared" si="13"/>
        <v>196.5</v>
      </c>
      <c r="L899" s="71">
        <f t="shared" si="14"/>
        <v>0.2579</v>
      </c>
      <c r="M899" s="71">
        <f t="shared" si="15"/>
        <v>0.3224</v>
      </c>
      <c r="N899" s="72">
        <f t="shared" si="16"/>
        <v>38.01</v>
      </c>
      <c r="O899" s="8">
        <f t="shared" si="17"/>
        <v>217721.28</v>
      </c>
      <c r="P899" s="73"/>
      <c r="Q899" s="18"/>
      <c r="R899" s="18"/>
      <c r="S899" s="18"/>
      <c r="T899" s="18"/>
      <c r="U899" s="18"/>
      <c r="V899" s="18"/>
      <c r="W899" s="18"/>
      <c r="X899" s="18"/>
      <c r="Y899" s="18"/>
      <c r="Z899" s="68">
        <v>423.0</v>
      </c>
      <c r="AA899" s="69">
        <v>1.0</v>
      </c>
      <c r="AB899" s="18" t="s">
        <v>1231</v>
      </c>
      <c r="AC899" s="68">
        <v>423.0</v>
      </c>
      <c r="AD899" s="69">
        <v>1.0</v>
      </c>
      <c r="AE899" s="69">
        <v>10.0</v>
      </c>
      <c r="AF899" s="70" t="s">
        <v>2297</v>
      </c>
      <c r="AG899" s="69">
        <v>762.0</v>
      </c>
      <c r="AH899" s="69">
        <v>164.0</v>
      </c>
      <c r="AI899" s="69">
        <v>65.0</v>
      </c>
      <c r="AJ899" s="29">
        <f t="shared" si="20"/>
        <v>196.5</v>
      </c>
      <c r="AK899" s="76">
        <f t="shared" si="21"/>
        <v>0.2578740157</v>
      </c>
      <c r="AL899" s="29">
        <f t="shared" si="22"/>
        <v>196.5</v>
      </c>
      <c r="AM899" s="71">
        <f t="shared" si="23"/>
        <v>0.2579</v>
      </c>
      <c r="AN899" s="71">
        <f t="shared" si="24"/>
        <v>0.3224</v>
      </c>
      <c r="AO899" s="72">
        <f t="shared" si="25"/>
        <v>38.01</v>
      </c>
      <c r="AP899" s="73">
        <f t="shared" si="26"/>
        <v>217721.28</v>
      </c>
      <c r="AQ899" s="3">
        <f t="shared" si="27"/>
        <v>285.7234646</v>
      </c>
      <c r="AR899" s="18"/>
      <c r="AS899" s="18"/>
    </row>
    <row r="900" ht="14.25" customHeight="1">
      <c r="A900" s="68">
        <v>423.0</v>
      </c>
      <c r="B900" s="69">
        <v>1.0</v>
      </c>
      <c r="C900" s="18" t="s">
        <v>1231</v>
      </c>
      <c r="D900" s="68">
        <v>423.0</v>
      </c>
      <c r="E900" s="69">
        <v>1.0</v>
      </c>
      <c r="F900" s="69">
        <v>20.0</v>
      </c>
      <c r="G900" s="70" t="s">
        <v>2298</v>
      </c>
      <c r="H900" s="69">
        <v>596.0</v>
      </c>
      <c r="I900" s="69">
        <v>94.0</v>
      </c>
      <c r="J900" s="69">
        <v>41.0</v>
      </c>
      <c r="K900" s="29">
        <f t="shared" si="13"/>
        <v>114.5</v>
      </c>
      <c r="L900" s="71">
        <f t="shared" si="14"/>
        <v>0.1921</v>
      </c>
      <c r="M900" s="71">
        <f t="shared" si="15"/>
        <v>0.2401</v>
      </c>
      <c r="N900" s="72">
        <f t="shared" si="16"/>
        <v>16.49</v>
      </c>
      <c r="O900" s="8">
        <f t="shared" si="17"/>
        <v>94454.72</v>
      </c>
      <c r="P900" s="73"/>
      <c r="Q900" s="18"/>
      <c r="R900" s="18"/>
      <c r="S900" s="18"/>
      <c r="T900" s="18"/>
      <c r="U900" s="18"/>
      <c r="V900" s="18"/>
      <c r="W900" s="18"/>
      <c r="X900" s="18"/>
      <c r="Y900" s="18"/>
      <c r="Z900" s="68">
        <v>423.0</v>
      </c>
      <c r="AA900" s="69">
        <v>1.0</v>
      </c>
      <c r="AB900" s="18" t="s">
        <v>1231</v>
      </c>
      <c r="AC900" s="68">
        <v>423.0</v>
      </c>
      <c r="AD900" s="69">
        <v>1.0</v>
      </c>
      <c r="AE900" s="69">
        <v>20.0</v>
      </c>
      <c r="AF900" s="70" t="s">
        <v>2298</v>
      </c>
      <c r="AG900" s="69">
        <v>596.0</v>
      </c>
      <c r="AH900" s="69">
        <v>94.0</v>
      </c>
      <c r="AI900" s="69">
        <v>41.0</v>
      </c>
      <c r="AJ900" s="29">
        <f t="shared" si="20"/>
        <v>114.5</v>
      </c>
      <c r="AK900" s="76">
        <f t="shared" si="21"/>
        <v>0.192114094</v>
      </c>
      <c r="AL900" s="29">
        <f t="shared" si="22"/>
        <v>114.5</v>
      </c>
      <c r="AM900" s="71">
        <f t="shared" si="23"/>
        <v>0.1921</v>
      </c>
      <c r="AN900" s="71">
        <f t="shared" si="24"/>
        <v>0.2401</v>
      </c>
      <c r="AO900" s="72">
        <f t="shared" si="25"/>
        <v>16.49</v>
      </c>
      <c r="AP900" s="73">
        <f t="shared" si="26"/>
        <v>94454.72</v>
      </c>
      <c r="AQ900" s="3">
        <f t="shared" si="27"/>
        <v>158.4810738</v>
      </c>
      <c r="AR900" s="18"/>
      <c r="AS900" s="18"/>
    </row>
    <row r="901" ht="14.25" customHeight="1">
      <c r="A901" s="68">
        <v>423.0</v>
      </c>
      <c r="B901" s="69">
        <v>1.0</v>
      </c>
      <c r="C901" s="18" t="s">
        <v>1231</v>
      </c>
      <c r="D901" s="68">
        <v>423.0</v>
      </c>
      <c r="E901" s="69">
        <v>1.0</v>
      </c>
      <c r="F901" s="69">
        <v>30.0</v>
      </c>
      <c r="G901" s="70" t="s">
        <v>2299</v>
      </c>
      <c r="H901" s="69">
        <v>927.0</v>
      </c>
      <c r="I901" s="69">
        <v>105.0</v>
      </c>
      <c r="J901" s="69">
        <v>59.0</v>
      </c>
      <c r="K901" s="29">
        <f t="shared" si="13"/>
        <v>134.5</v>
      </c>
      <c r="L901" s="71">
        <f t="shared" si="14"/>
        <v>0.1451</v>
      </c>
      <c r="M901" s="71">
        <f t="shared" si="15"/>
        <v>0.1814</v>
      </c>
      <c r="N901" s="72">
        <f t="shared" si="16"/>
        <v>14.64</v>
      </c>
      <c r="O901" s="8">
        <f t="shared" si="17"/>
        <v>83857.92</v>
      </c>
      <c r="P901" s="73"/>
      <c r="Q901" s="18"/>
      <c r="R901" s="18"/>
      <c r="S901" s="18"/>
      <c r="T901" s="18"/>
      <c r="U901" s="18"/>
      <c r="V901" s="18"/>
      <c r="W901" s="18"/>
      <c r="X901" s="18"/>
      <c r="Y901" s="18"/>
      <c r="Z901" s="68">
        <v>423.0</v>
      </c>
      <c r="AA901" s="69">
        <v>1.0</v>
      </c>
      <c r="AB901" s="18" t="s">
        <v>1231</v>
      </c>
      <c r="AC901" s="68">
        <v>423.0</v>
      </c>
      <c r="AD901" s="69">
        <v>1.0</v>
      </c>
      <c r="AE901" s="69">
        <v>30.0</v>
      </c>
      <c r="AF901" s="70" t="s">
        <v>2299</v>
      </c>
      <c r="AG901" s="69">
        <v>927.0</v>
      </c>
      <c r="AH901" s="69">
        <v>105.0</v>
      </c>
      <c r="AI901" s="69">
        <v>59.0</v>
      </c>
      <c r="AJ901" s="29">
        <f t="shared" si="20"/>
        <v>134.5</v>
      </c>
      <c r="AK901" s="76">
        <f t="shared" si="21"/>
        <v>0.1450916936</v>
      </c>
      <c r="AL901" s="29">
        <f t="shared" si="22"/>
        <v>134.5</v>
      </c>
      <c r="AM901" s="71">
        <f t="shared" si="23"/>
        <v>0.1451</v>
      </c>
      <c r="AN901" s="71">
        <f t="shared" si="24"/>
        <v>0.1814</v>
      </c>
      <c r="AO901" s="72">
        <f t="shared" si="25"/>
        <v>14.64</v>
      </c>
      <c r="AP901" s="73">
        <f t="shared" si="26"/>
        <v>83857.92</v>
      </c>
      <c r="AQ901" s="3">
        <f t="shared" si="27"/>
        <v>90.46161812</v>
      </c>
      <c r="AR901" s="18"/>
      <c r="AS901" s="18"/>
    </row>
    <row r="902" ht="14.25" customHeight="1">
      <c r="A902" s="68">
        <v>423.0</v>
      </c>
      <c r="B902" s="69">
        <v>1.0</v>
      </c>
      <c r="C902" s="18" t="s">
        <v>1231</v>
      </c>
      <c r="D902" s="68">
        <v>423.0</v>
      </c>
      <c r="E902" s="69">
        <v>1.0</v>
      </c>
      <c r="F902" s="69">
        <v>35.0</v>
      </c>
      <c r="G902" s="70" t="s">
        <v>2300</v>
      </c>
      <c r="H902" s="69">
        <v>12.0</v>
      </c>
      <c r="I902" s="69">
        <v>12.0</v>
      </c>
      <c r="J902" s="69">
        <v>0.0</v>
      </c>
      <c r="K902" s="29">
        <f t="shared" si="13"/>
        <v>12</v>
      </c>
      <c r="L902" s="71">
        <f t="shared" si="14"/>
        <v>1</v>
      </c>
      <c r="M902" s="71">
        <f t="shared" si="15"/>
        <v>1</v>
      </c>
      <c r="N902" s="72">
        <f t="shared" si="16"/>
        <v>7.2</v>
      </c>
      <c r="O902" s="8">
        <f t="shared" si="17"/>
        <v>41241.6</v>
      </c>
      <c r="P902" s="73"/>
      <c r="Q902" s="18"/>
      <c r="R902" s="18"/>
      <c r="S902" s="18"/>
      <c r="T902" s="18"/>
      <c r="U902" s="18"/>
      <c r="V902" s="18"/>
      <c r="W902" s="18"/>
      <c r="X902" s="18"/>
      <c r="Y902" s="18"/>
      <c r="Z902" s="68">
        <v>423.0</v>
      </c>
      <c r="AA902" s="69">
        <v>1.0</v>
      </c>
      <c r="AB902" s="18" t="s">
        <v>1231</v>
      </c>
      <c r="AC902" s="68">
        <v>423.0</v>
      </c>
      <c r="AD902" s="69">
        <v>1.0</v>
      </c>
      <c r="AE902" s="69">
        <v>35.0</v>
      </c>
      <c r="AF902" s="70" t="s">
        <v>2300</v>
      </c>
      <c r="AG902" s="69">
        <v>12.0</v>
      </c>
      <c r="AH902" s="69">
        <v>12.0</v>
      </c>
      <c r="AI902" s="69">
        <v>0.0</v>
      </c>
      <c r="AJ902" s="29">
        <f t="shared" si="20"/>
        <v>12</v>
      </c>
      <c r="AK902" s="76">
        <f t="shared" si="21"/>
        <v>1</v>
      </c>
      <c r="AL902" s="29">
        <f t="shared" si="22"/>
        <v>12</v>
      </c>
      <c r="AM902" s="71">
        <f t="shared" si="23"/>
        <v>1</v>
      </c>
      <c r="AN902" s="71">
        <f t="shared" si="24"/>
        <v>1</v>
      </c>
      <c r="AO902" s="72">
        <f t="shared" si="25"/>
        <v>7.2</v>
      </c>
      <c r="AP902" s="73">
        <f t="shared" si="26"/>
        <v>41241.6</v>
      </c>
      <c r="AQ902" s="3">
        <f t="shared" si="27"/>
        <v>3436.8</v>
      </c>
      <c r="AR902" s="18"/>
      <c r="AS902" s="18"/>
    </row>
    <row r="903" ht="14.25" customHeight="1">
      <c r="A903" s="68">
        <v>423.0</v>
      </c>
      <c r="B903" s="69">
        <v>1.0</v>
      </c>
      <c r="C903" s="18" t="s">
        <v>1231</v>
      </c>
      <c r="D903" s="68">
        <v>423.0</v>
      </c>
      <c r="E903" s="69">
        <v>1.0</v>
      </c>
      <c r="F903" s="69">
        <v>60.0</v>
      </c>
      <c r="G903" s="70" t="s">
        <v>2301</v>
      </c>
      <c r="H903" s="69">
        <v>402.0</v>
      </c>
      <c r="I903" s="69">
        <v>96.0</v>
      </c>
      <c r="J903" s="69">
        <v>25.0</v>
      </c>
      <c r="K903" s="29">
        <f t="shared" si="13"/>
        <v>108.5</v>
      </c>
      <c r="L903" s="71">
        <f t="shared" si="14"/>
        <v>0.2699</v>
      </c>
      <c r="M903" s="71">
        <f t="shared" si="15"/>
        <v>0.3374</v>
      </c>
      <c r="N903" s="72">
        <f t="shared" si="16"/>
        <v>21.96</v>
      </c>
      <c r="O903" s="8">
        <f t="shared" si="17"/>
        <v>125786.88</v>
      </c>
      <c r="P903" s="73"/>
      <c r="Q903" s="18"/>
      <c r="R903" s="18"/>
      <c r="S903" s="18"/>
      <c r="T903" s="18"/>
      <c r="U903" s="18"/>
      <c r="V903" s="18"/>
      <c r="W903" s="18"/>
      <c r="X903" s="18"/>
      <c r="Y903" s="18"/>
      <c r="Z903" s="68">
        <v>423.0</v>
      </c>
      <c r="AA903" s="69">
        <v>1.0</v>
      </c>
      <c r="AB903" s="18" t="s">
        <v>1231</v>
      </c>
      <c r="AC903" s="68">
        <v>423.0</v>
      </c>
      <c r="AD903" s="69">
        <v>1.0</v>
      </c>
      <c r="AE903" s="69">
        <v>60.0</v>
      </c>
      <c r="AF903" s="70" t="s">
        <v>2301</v>
      </c>
      <c r="AG903" s="69">
        <v>402.0</v>
      </c>
      <c r="AH903" s="69">
        <v>96.0</v>
      </c>
      <c r="AI903" s="69">
        <v>25.0</v>
      </c>
      <c r="AJ903" s="29">
        <f t="shared" si="20"/>
        <v>108.5</v>
      </c>
      <c r="AK903" s="76">
        <f t="shared" si="21"/>
        <v>0.2699004975</v>
      </c>
      <c r="AL903" s="29">
        <f t="shared" si="22"/>
        <v>108.5</v>
      </c>
      <c r="AM903" s="71">
        <f t="shared" si="23"/>
        <v>0.2699</v>
      </c>
      <c r="AN903" s="71">
        <f t="shared" si="24"/>
        <v>0.3374</v>
      </c>
      <c r="AO903" s="72">
        <f t="shared" si="25"/>
        <v>21.96</v>
      </c>
      <c r="AP903" s="73">
        <f t="shared" si="26"/>
        <v>125786.88</v>
      </c>
      <c r="AQ903" s="3">
        <f t="shared" si="27"/>
        <v>312.9026866</v>
      </c>
      <c r="AR903" s="18"/>
      <c r="AS903" s="18"/>
    </row>
    <row r="904" ht="14.25" customHeight="1">
      <c r="A904" s="68">
        <v>423.0</v>
      </c>
      <c r="B904" s="69">
        <v>1.0</v>
      </c>
      <c r="C904" s="18" t="s">
        <v>1231</v>
      </c>
      <c r="D904" s="68">
        <v>423.0</v>
      </c>
      <c r="E904" s="69">
        <v>1.0</v>
      </c>
      <c r="F904" s="69">
        <v>70.0</v>
      </c>
      <c r="G904" s="70" t="s">
        <v>2302</v>
      </c>
      <c r="H904" s="69">
        <v>4.0</v>
      </c>
      <c r="I904" s="69">
        <v>3.0</v>
      </c>
      <c r="J904" s="69">
        <v>1.0</v>
      </c>
      <c r="K904" s="29">
        <f t="shared" si="13"/>
        <v>3.5</v>
      </c>
      <c r="L904" s="71">
        <f t="shared" si="14"/>
        <v>0.875</v>
      </c>
      <c r="M904" s="71">
        <f t="shared" si="15"/>
        <v>1</v>
      </c>
      <c r="N904" s="72">
        <f t="shared" si="16"/>
        <v>2.1</v>
      </c>
      <c r="O904" s="8">
        <f t="shared" si="17"/>
        <v>12028.8</v>
      </c>
      <c r="P904" s="73"/>
      <c r="Q904" s="18"/>
      <c r="R904" s="18"/>
      <c r="S904" s="18"/>
      <c r="T904" s="18"/>
      <c r="U904" s="18"/>
      <c r="V904" s="18"/>
      <c r="W904" s="18"/>
      <c r="X904" s="18"/>
      <c r="Y904" s="18"/>
      <c r="Z904" s="68">
        <v>423.0</v>
      </c>
      <c r="AA904" s="69">
        <v>1.0</v>
      </c>
      <c r="AB904" s="18" t="s">
        <v>1231</v>
      </c>
      <c r="AC904" s="68">
        <v>423.0</v>
      </c>
      <c r="AD904" s="69">
        <v>1.0</v>
      </c>
      <c r="AE904" s="69">
        <v>70.0</v>
      </c>
      <c r="AF904" s="70" t="s">
        <v>2302</v>
      </c>
      <c r="AG904" s="69">
        <v>4.0</v>
      </c>
      <c r="AH904" s="69">
        <v>3.0</v>
      </c>
      <c r="AI904" s="69">
        <v>1.0</v>
      </c>
      <c r="AJ904" s="29">
        <f t="shared" si="20"/>
        <v>3.5</v>
      </c>
      <c r="AK904" s="76">
        <f t="shared" si="21"/>
        <v>0.875</v>
      </c>
      <c r="AL904" s="29">
        <f t="shared" si="22"/>
        <v>3.5</v>
      </c>
      <c r="AM904" s="71">
        <f t="shared" si="23"/>
        <v>0.875</v>
      </c>
      <c r="AN904" s="71">
        <f t="shared" si="24"/>
        <v>1</v>
      </c>
      <c r="AO904" s="72">
        <f t="shared" si="25"/>
        <v>2.1</v>
      </c>
      <c r="AP904" s="73">
        <f t="shared" si="26"/>
        <v>12028.8</v>
      </c>
      <c r="AQ904" s="3">
        <f t="shared" si="27"/>
        <v>3007.2</v>
      </c>
      <c r="AR904" s="18"/>
      <c r="AS904" s="18"/>
    </row>
    <row r="905" ht="14.25" customHeight="1">
      <c r="A905" s="68">
        <v>423.0</v>
      </c>
      <c r="B905" s="69">
        <v>1.0</v>
      </c>
      <c r="C905" s="18" t="s">
        <v>1231</v>
      </c>
      <c r="D905" s="68">
        <v>423.0</v>
      </c>
      <c r="E905" s="69">
        <v>1.0</v>
      </c>
      <c r="F905" s="69">
        <v>72.0</v>
      </c>
      <c r="G905" s="70" t="s">
        <v>2303</v>
      </c>
      <c r="H905" s="69">
        <v>5.0</v>
      </c>
      <c r="I905" s="69">
        <v>1.0</v>
      </c>
      <c r="J905" s="69">
        <v>0.0</v>
      </c>
      <c r="K905" s="29">
        <f t="shared" si="13"/>
        <v>1</v>
      </c>
      <c r="L905" s="71">
        <f t="shared" si="14"/>
        <v>0.2</v>
      </c>
      <c r="M905" s="71">
        <f t="shared" si="15"/>
        <v>0.25</v>
      </c>
      <c r="N905" s="72">
        <f t="shared" si="16"/>
        <v>0.15</v>
      </c>
      <c r="O905" s="8">
        <f t="shared" si="17"/>
        <v>859.2</v>
      </c>
      <c r="P905" s="73"/>
      <c r="Q905" s="18"/>
      <c r="R905" s="18"/>
      <c r="S905" s="18"/>
      <c r="T905" s="18"/>
      <c r="U905" s="18"/>
      <c r="V905" s="18"/>
      <c r="W905" s="18"/>
      <c r="X905" s="18"/>
      <c r="Y905" s="18"/>
      <c r="Z905" s="68">
        <v>423.0</v>
      </c>
      <c r="AA905" s="69">
        <v>1.0</v>
      </c>
      <c r="AB905" s="18" t="s">
        <v>1231</v>
      </c>
      <c r="AC905" s="68">
        <v>423.0</v>
      </c>
      <c r="AD905" s="69">
        <v>1.0</v>
      </c>
      <c r="AE905" s="69">
        <v>72.0</v>
      </c>
      <c r="AF905" s="70" t="s">
        <v>2303</v>
      </c>
      <c r="AG905" s="69">
        <v>5.0</v>
      </c>
      <c r="AH905" s="69">
        <v>1.0</v>
      </c>
      <c r="AI905" s="69">
        <v>0.0</v>
      </c>
      <c r="AJ905" s="29">
        <f t="shared" si="20"/>
        <v>1</v>
      </c>
      <c r="AK905" s="76">
        <f t="shared" si="21"/>
        <v>0.2</v>
      </c>
      <c r="AL905" s="29">
        <f t="shared" si="22"/>
        <v>1</v>
      </c>
      <c r="AM905" s="71">
        <f t="shared" si="23"/>
        <v>0.2</v>
      </c>
      <c r="AN905" s="71">
        <f t="shared" si="24"/>
        <v>0.25</v>
      </c>
      <c r="AO905" s="72">
        <f t="shared" si="25"/>
        <v>0.15</v>
      </c>
      <c r="AP905" s="73">
        <f t="shared" si="26"/>
        <v>859.2</v>
      </c>
      <c r="AQ905" s="3">
        <f t="shared" si="27"/>
        <v>171.84</v>
      </c>
      <c r="AR905" s="18"/>
      <c r="AS905" s="18"/>
    </row>
    <row r="906" ht="14.25" customHeight="1">
      <c r="A906" s="68">
        <v>423.0</v>
      </c>
      <c r="B906" s="69">
        <v>1.0</v>
      </c>
      <c r="C906" s="18" t="s">
        <v>1231</v>
      </c>
      <c r="D906" s="68">
        <v>423.0</v>
      </c>
      <c r="E906" s="69">
        <v>1.0</v>
      </c>
      <c r="F906" s="69">
        <v>75.0</v>
      </c>
      <c r="G906" s="70" t="s">
        <v>2304</v>
      </c>
      <c r="H906" s="69">
        <v>40.0</v>
      </c>
      <c r="I906" s="69">
        <v>17.0</v>
      </c>
      <c r="J906" s="69">
        <v>10.0</v>
      </c>
      <c r="K906" s="29">
        <f t="shared" si="13"/>
        <v>22</v>
      </c>
      <c r="L906" s="71">
        <f t="shared" si="14"/>
        <v>0.55</v>
      </c>
      <c r="M906" s="71">
        <f t="shared" si="15"/>
        <v>0.6875</v>
      </c>
      <c r="N906" s="72">
        <f t="shared" si="16"/>
        <v>9.08</v>
      </c>
      <c r="O906" s="8">
        <f t="shared" si="17"/>
        <v>52010.24</v>
      </c>
      <c r="P906" s="73"/>
      <c r="Q906" s="18"/>
      <c r="R906" s="18"/>
      <c r="S906" s="18"/>
      <c r="T906" s="18"/>
      <c r="U906" s="18"/>
      <c r="V906" s="18"/>
      <c r="W906" s="18"/>
      <c r="X906" s="18"/>
      <c r="Y906" s="18"/>
      <c r="Z906" s="68">
        <v>423.0</v>
      </c>
      <c r="AA906" s="69">
        <v>1.0</v>
      </c>
      <c r="AB906" s="18" t="s">
        <v>1231</v>
      </c>
      <c r="AC906" s="68">
        <v>423.0</v>
      </c>
      <c r="AD906" s="69">
        <v>1.0</v>
      </c>
      <c r="AE906" s="69">
        <v>75.0</v>
      </c>
      <c r="AF906" s="70" t="s">
        <v>2304</v>
      </c>
      <c r="AG906" s="69">
        <v>40.0</v>
      </c>
      <c r="AH906" s="69">
        <v>17.0</v>
      </c>
      <c r="AI906" s="69">
        <v>10.0</v>
      </c>
      <c r="AJ906" s="29">
        <f t="shared" si="20"/>
        <v>22</v>
      </c>
      <c r="AK906" s="76">
        <f t="shared" si="21"/>
        <v>0.55</v>
      </c>
      <c r="AL906" s="29">
        <f t="shared" si="22"/>
        <v>22</v>
      </c>
      <c r="AM906" s="71">
        <f t="shared" si="23"/>
        <v>0.55</v>
      </c>
      <c r="AN906" s="71">
        <f t="shared" si="24"/>
        <v>0.6875</v>
      </c>
      <c r="AO906" s="72">
        <f t="shared" si="25"/>
        <v>9.08</v>
      </c>
      <c r="AP906" s="73">
        <f t="shared" si="26"/>
        <v>52010.24</v>
      </c>
      <c r="AQ906" s="3">
        <f t="shared" si="27"/>
        <v>1300.256</v>
      </c>
      <c r="AR906" s="18"/>
      <c r="AS906" s="18"/>
    </row>
    <row r="907" ht="14.25" customHeight="1">
      <c r="A907" s="68">
        <v>423.0</v>
      </c>
      <c r="B907" s="69">
        <v>1.0</v>
      </c>
      <c r="C907" s="18" t="s">
        <v>1231</v>
      </c>
      <c r="D907" s="68">
        <v>423.0</v>
      </c>
      <c r="E907" s="69">
        <v>1.0</v>
      </c>
      <c r="F907" s="69">
        <v>90.0</v>
      </c>
      <c r="G907" s="70" t="s">
        <v>2305</v>
      </c>
      <c r="H907" s="69">
        <v>13.0</v>
      </c>
      <c r="I907" s="69">
        <v>4.0</v>
      </c>
      <c r="J907" s="69">
        <v>0.0</v>
      </c>
      <c r="K907" s="29">
        <f t="shared" si="13"/>
        <v>4</v>
      </c>
      <c r="L907" s="71">
        <f t="shared" si="14"/>
        <v>0.3077</v>
      </c>
      <c r="M907" s="71">
        <f t="shared" si="15"/>
        <v>0.3846</v>
      </c>
      <c r="N907" s="72">
        <f t="shared" si="16"/>
        <v>0.92</v>
      </c>
      <c r="O907" s="8">
        <f t="shared" si="17"/>
        <v>5269.76</v>
      </c>
      <c r="P907" s="73"/>
      <c r="Q907" s="18"/>
      <c r="R907" s="18"/>
      <c r="S907" s="18"/>
      <c r="T907" s="18"/>
      <c r="U907" s="18"/>
      <c r="V907" s="18"/>
      <c r="W907" s="18"/>
      <c r="X907" s="18"/>
      <c r="Y907" s="18"/>
      <c r="Z907" s="68">
        <v>423.0</v>
      </c>
      <c r="AA907" s="69">
        <v>1.0</v>
      </c>
      <c r="AB907" s="18" t="s">
        <v>1231</v>
      </c>
      <c r="AC907" s="68">
        <v>423.0</v>
      </c>
      <c r="AD907" s="69">
        <v>1.0</v>
      </c>
      <c r="AE907" s="69">
        <v>90.0</v>
      </c>
      <c r="AF907" s="70" t="s">
        <v>2305</v>
      </c>
      <c r="AG907" s="69">
        <v>13.0</v>
      </c>
      <c r="AH907" s="69">
        <v>4.0</v>
      </c>
      <c r="AI907" s="69">
        <v>0.0</v>
      </c>
      <c r="AJ907" s="29">
        <f t="shared" si="20"/>
        <v>4</v>
      </c>
      <c r="AK907" s="76">
        <f t="shared" si="21"/>
        <v>0.3076923077</v>
      </c>
      <c r="AL907" s="29">
        <f t="shared" si="22"/>
        <v>4</v>
      </c>
      <c r="AM907" s="71">
        <f t="shared" si="23"/>
        <v>0.3077</v>
      </c>
      <c r="AN907" s="71">
        <f t="shared" si="24"/>
        <v>0.3846</v>
      </c>
      <c r="AO907" s="72">
        <f t="shared" si="25"/>
        <v>0.92</v>
      </c>
      <c r="AP907" s="73">
        <f t="shared" si="26"/>
        <v>5269.76</v>
      </c>
      <c r="AQ907" s="3">
        <f t="shared" si="27"/>
        <v>405.3661538</v>
      </c>
      <c r="AR907" s="18"/>
      <c r="AS907" s="18"/>
    </row>
    <row r="908" ht="14.25" customHeight="1">
      <c r="A908" s="68">
        <v>424.0</v>
      </c>
      <c r="B908" s="69">
        <v>1.0</v>
      </c>
      <c r="C908" s="18" t="s">
        <v>1233</v>
      </c>
      <c r="D908" s="68">
        <v>424.0</v>
      </c>
      <c r="E908" s="69">
        <v>1.0</v>
      </c>
      <c r="F908" s="69">
        <v>10.0</v>
      </c>
      <c r="G908" s="70" t="s">
        <v>2306</v>
      </c>
      <c r="H908" s="69">
        <v>242.0</v>
      </c>
      <c r="I908" s="69">
        <v>30.0</v>
      </c>
      <c r="J908" s="69">
        <v>31.0</v>
      </c>
      <c r="K908" s="29">
        <f t="shared" si="13"/>
        <v>45.5</v>
      </c>
      <c r="L908" s="71">
        <f t="shared" si="14"/>
        <v>0.188</v>
      </c>
      <c r="M908" s="71">
        <f t="shared" si="15"/>
        <v>0.235</v>
      </c>
      <c r="N908" s="72">
        <f t="shared" si="16"/>
        <v>6.42</v>
      </c>
      <c r="O908" s="8">
        <f t="shared" si="17"/>
        <v>36773.76</v>
      </c>
      <c r="P908" s="73"/>
      <c r="Q908" s="18"/>
      <c r="R908" s="18"/>
      <c r="S908" s="18"/>
      <c r="T908" s="18"/>
      <c r="U908" s="18"/>
      <c r="V908" s="18"/>
      <c r="W908" s="18"/>
      <c r="X908" s="18"/>
      <c r="Y908" s="18"/>
      <c r="Z908" s="68">
        <v>424.0</v>
      </c>
      <c r="AA908" s="69">
        <v>1.0</v>
      </c>
      <c r="AB908" s="18" t="s">
        <v>1233</v>
      </c>
      <c r="AC908" s="68">
        <v>424.0</v>
      </c>
      <c r="AD908" s="69">
        <v>1.0</v>
      </c>
      <c r="AE908" s="69">
        <v>10.0</v>
      </c>
      <c r="AF908" s="70" t="s">
        <v>2306</v>
      </c>
      <c r="AG908" s="69">
        <v>242.0</v>
      </c>
      <c r="AH908" s="69">
        <v>30.0</v>
      </c>
      <c r="AI908" s="69">
        <v>31.0</v>
      </c>
      <c r="AJ908" s="29">
        <f t="shared" si="20"/>
        <v>45.5</v>
      </c>
      <c r="AK908" s="76">
        <f t="shared" si="21"/>
        <v>0.1880165289</v>
      </c>
      <c r="AL908" s="29">
        <f t="shared" si="22"/>
        <v>45.5</v>
      </c>
      <c r="AM908" s="71">
        <f t="shared" si="23"/>
        <v>0.188</v>
      </c>
      <c r="AN908" s="71">
        <f t="shared" si="24"/>
        <v>0.235</v>
      </c>
      <c r="AO908" s="72">
        <f t="shared" si="25"/>
        <v>6.42</v>
      </c>
      <c r="AP908" s="73">
        <f t="shared" si="26"/>
        <v>36773.76</v>
      </c>
      <c r="AQ908" s="3">
        <f t="shared" si="27"/>
        <v>151.957686</v>
      </c>
      <c r="AR908" s="18"/>
      <c r="AS908" s="18"/>
    </row>
    <row r="909" ht="14.25" customHeight="1">
      <c r="A909" s="68">
        <v>424.0</v>
      </c>
      <c r="B909" s="69">
        <v>1.0</v>
      </c>
      <c r="C909" s="18" t="s">
        <v>1233</v>
      </c>
      <c r="D909" s="68">
        <v>424.0</v>
      </c>
      <c r="E909" s="69">
        <v>1.0</v>
      </c>
      <c r="F909" s="69">
        <v>20.0</v>
      </c>
      <c r="G909" s="70" t="s">
        <v>2307</v>
      </c>
      <c r="H909" s="69">
        <v>244.0</v>
      </c>
      <c r="I909" s="69">
        <v>27.0</v>
      </c>
      <c r="J909" s="69">
        <v>27.0</v>
      </c>
      <c r="K909" s="29">
        <f t="shared" si="13"/>
        <v>40.5</v>
      </c>
      <c r="L909" s="71">
        <f t="shared" si="14"/>
        <v>0.166</v>
      </c>
      <c r="M909" s="71">
        <f t="shared" si="15"/>
        <v>0.2075</v>
      </c>
      <c r="N909" s="72">
        <f t="shared" si="16"/>
        <v>5.04</v>
      </c>
      <c r="O909" s="8">
        <f t="shared" si="17"/>
        <v>28869.12</v>
      </c>
      <c r="P909" s="73"/>
      <c r="Q909" s="18"/>
      <c r="R909" s="18"/>
      <c r="S909" s="18"/>
      <c r="T909" s="18"/>
      <c r="U909" s="18"/>
      <c r="V909" s="18"/>
      <c r="W909" s="18"/>
      <c r="X909" s="18"/>
      <c r="Y909" s="18"/>
      <c r="Z909" s="68">
        <v>424.0</v>
      </c>
      <c r="AA909" s="69">
        <v>1.0</v>
      </c>
      <c r="AB909" s="18" t="s">
        <v>1233</v>
      </c>
      <c r="AC909" s="68">
        <v>424.0</v>
      </c>
      <c r="AD909" s="69">
        <v>1.0</v>
      </c>
      <c r="AE909" s="69">
        <v>20.0</v>
      </c>
      <c r="AF909" s="70" t="s">
        <v>2307</v>
      </c>
      <c r="AG909" s="69">
        <v>244.0</v>
      </c>
      <c r="AH909" s="69">
        <v>27.0</v>
      </c>
      <c r="AI909" s="69">
        <v>27.0</v>
      </c>
      <c r="AJ909" s="29">
        <f t="shared" si="20"/>
        <v>40.5</v>
      </c>
      <c r="AK909" s="76">
        <f t="shared" si="21"/>
        <v>0.1659836066</v>
      </c>
      <c r="AL909" s="29">
        <f t="shared" si="22"/>
        <v>40.5</v>
      </c>
      <c r="AM909" s="71">
        <f t="shared" si="23"/>
        <v>0.166</v>
      </c>
      <c r="AN909" s="71">
        <f t="shared" si="24"/>
        <v>0.2075</v>
      </c>
      <c r="AO909" s="72">
        <f t="shared" si="25"/>
        <v>5.04</v>
      </c>
      <c r="AP909" s="73">
        <f t="shared" si="26"/>
        <v>28869.12</v>
      </c>
      <c r="AQ909" s="3">
        <f t="shared" si="27"/>
        <v>118.3160656</v>
      </c>
      <c r="AR909" s="18"/>
      <c r="AS909" s="18"/>
    </row>
    <row r="910" ht="14.25" customHeight="1">
      <c r="A910" s="68">
        <v>432.0</v>
      </c>
      <c r="B910" s="69">
        <v>1.0</v>
      </c>
      <c r="C910" s="18" t="s">
        <v>1235</v>
      </c>
      <c r="D910" s="68">
        <v>432.0</v>
      </c>
      <c r="E910" s="69">
        <v>1.0</v>
      </c>
      <c r="F910" s="69">
        <v>10.0</v>
      </c>
      <c r="G910" s="70" t="s">
        <v>2308</v>
      </c>
      <c r="H910" s="69">
        <v>341.0</v>
      </c>
      <c r="I910" s="69">
        <v>239.0</v>
      </c>
      <c r="J910" s="69">
        <v>31.0</v>
      </c>
      <c r="K910" s="29">
        <f t="shared" si="13"/>
        <v>254.5</v>
      </c>
      <c r="L910" s="71">
        <f t="shared" si="14"/>
        <v>0.7463</v>
      </c>
      <c r="M910" s="71">
        <f t="shared" si="15"/>
        <v>0.9329</v>
      </c>
      <c r="N910" s="72">
        <f t="shared" si="16"/>
        <v>142.45</v>
      </c>
      <c r="O910" s="8">
        <f t="shared" si="17"/>
        <v>815953.6</v>
      </c>
      <c r="P910" s="73"/>
      <c r="Q910" s="18"/>
      <c r="R910" s="18"/>
      <c r="S910" s="18"/>
      <c r="T910" s="18"/>
      <c r="U910" s="18"/>
      <c r="V910" s="18"/>
      <c r="W910" s="18"/>
      <c r="X910" s="18"/>
      <c r="Y910" s="18"/>
      <c r="Z910" s="68">
        <v>432.0</v>
      </c>
      <c r="AA910" s="69">
        <v>1.0</v>
      </c>
      <c r="AB910" s="18" t="s">
        <v>1235</v>
      </c>
      <c r="AC910" s="68">
        <v>432.0</v>
      </c>
      <c r="AD910" s="69">
        <v>1.0</v>
      </c>
      <c r="AE910" s="69">
        <v>10.0</v>
      </c>
      <c r="AF910" s="70" t="s">
        <v>2308</v>
      </c>
      <c r="AG910" s="69">
        <v>341.0</v>
      </c>
      <c r="AH910" s="69">
        <v>239.0</v>
      </c>
      <c r="AI910" s="69">
        <v>31.0</v>
      </c>
      <c r="AJ910" s="29">
        <f t="shared" si="20"/>
        <v>254.5</v>
      </c>
      <c r="AK910" s="76">
        <f t="shared" si="21"/>
        <v>0.7463343109</v>
      </c>
      <c r="AL910" s="29">
        <f t="shared" si="22"/>
        <v>254.5</v>
      </c>
      <c r="AM910" s="71">
        <f t="shared" si="23"/>
        <v>0.7463</v>
      </c>
      <c r="AN910" s="71">
        <f t="shared" si="24"/>
        <v>0.9329</v>
      </c>
      <c r="AO910" s="72">
        <f t="shared" si="25"/>
        <v>142.45</v>
      </c>
      <c r="AP910" s="73">
        <f t="shared" si="26"/>
        <v>815953.6</v>
      </c>
      <c r="AQ910" s="3">
        <f t="shared" si="27"/>
        <v>2392.825806</v>
      </c>
      <c r="AR910" s="18"/>
      <c r="AS910" s="18"/>
    </row>
    <row r="911" ht="14.25" customHeight="1">
      <c r="A911" s="68">
        <v>432.0</v>
      </c>
      <c r="B911" s="69">
        <v>1.0</v>
      </c>
      <c r="C911" s="18" t="s">
        <v>1235</v>
      </c>
      <c r="D911" s="68">
        <v>432.0</v>
      </c>
      <c r="E911" s="69">
        <v>1.0</v>
      </c>
      <c r="F911" s="69">
        <v>20.0</v>
      </c>
      <c r="G911" s="70" t="s">
        <v>2309</v>
      </c>
      <c r="H911" s="69">
        <v>272.0</v>
      </c>
      <c r="I911" s="69">
        <v>154.0</v>
      </c>
      <c r="J911" s="69">
        <v>23.0</v>
      </c>
      <c r="K911" s="29">
        <f t="shared" si="13"/>
        <v>165.5</v>
      </c>
      <c r="L911" s="71">
        <f t="shared" si="14"/>
        <v>0.6085</v>
      </c>
      <c r="M911" s="71">
        <f t="shared" si="15"/>
        <v>0.7606</v>
      </c>
      <c r="N911" s="72">
        <f t="shared" si="16"/>
        <v>75.53</v>
      </c>
      <c r="O911" s="8">
        <f t="shared" si="17"/>
        <v>432635.84</v>
      </c>
      <c r="P911" s="73"/>
      <c r="Q911" s="18"/>
      <c r="R911" s="18"/>
      <c r="S911" s="18"/>
      <c r="T911" s="18"/>
      <c r="U911" s="18"/>
      <c r="V911" s="18"/>
      <c r="W911" s="18"/>
      <c r="X911" s="18"/>
      <c r="Y911" s="18"/>
      <c r="Z911" s="68">
        <v>432.0</v>
      </c>
      <c r="AA911" s="69">
        <v>1.0</v>
      </c>
      <c r="AB911" s="18" t="s">
        <v>1235</v>
      </c>
      <c r="AC911" s="68">
        <v>432.0</v>
      </c>
      <c r="AD911" s="69">
        <v>1.0</v>
      </c>
      <c r="AE911" s="69">
        <v>20.0</v>
      </c>
      <c r="AF911" s="70" t="s">
        <v>2309</v>
      </c>
      <c r="AG911" s="69">
        <v>272.0</v>
      </c>
      <c r="AH911" s="69">
        <v>154.0</v>
      </c>
      <c r="AI911" s="69">
        <v>23.0</v>
      </c>
      <c r="AJ911" s="29">
        <f t="shared" si="20"/>
        <v>165.5</v>
      </c>
      <c r="AK911" s="76">
        <f t="shared" si="21"/>
        <v>0.6084558824</v>
      </c>
      <c r="AL911" s="29">
        <f t="shared" si="22"/>
        <v>165.5</v>
      </c>
      <c r="AM911" s="71">
        <f t="shared" si="23"/>
        <v>0.6085</v>
      </c>
      <c r="AN911" s="71">
        <f t="shared" si="24"/>
        <v>0.7606</v>
      </c>
      <c r="AO911" s="72">
        <f t="shared" si="25"/>
        <v>75.53</v>
      </c>
      <c r="AP911" s="73">
        <f t="shared" si="26"/>
        <v>432635.84</v>
      </c>
      <c r="AQ911" s="3">
        <f t="shared" si="27"/>
        <v>1590.572941</v>
      </c>
      <c r="AR911" s="18"/>
      <c r="AS911" s="18"/>
    </row>
    <row r="912" ht="14.25" customHeight="1">
      <c r="A912" s="68">
        <v>432.0</v>
      </c>
      <c r="B912" s="69">
        <v>1.0</v>
      </c>
      <c r="C912" s="18" t="s">
        <v>1235</v>
      </c>
      <c r="D912" s="68">
        <v>432.0</v>
      </c>
      <c r="E912" s="69">
        <v>1.0</v>
      </c>
      <c r="F912" s="69">
        <v>40.0</v>
      </c>
      <c r="G912" s="70" t="s">
        <v>2310</v>
      </c>
      <c r="H912" s="69">
        <v>46.0</v>
      </c>
      <c r="I912" s="69">
        <v>35.0</v>
      </c>
      <c r="J912" s="69">
        <v>0.0</v>
      </c>
      <c r="K912" s="29">
        <f t="shared" si="13"/>
        <v>35</v>
      </c>
      <c r="L912" s="71">
        <f t="shared" si="14"/>
        <v>0.7609</v>
      </c>
      <c r="M912" s="71">
        <f t="shared" si="15"/>
        <v>0.9511</v>
      </c>
      <c r="N912" s="72">
        <f t="shared" si="16"/>
        <v>19.97</v>
      </c>
      <c r="O912" s="8">
        <f t="shared" si="17"/>
        <v>114388.16</v>
      </c>
      <c r="P912" s="73"/>
      <c r="Q912" s="18"/>
      <c r="R912" s="18"/>
      <c r="S912" s="18"/>
      <c r="T912" s="18"/>
      <c r="U912" s="18"/>
      <c r="V912" s="18"/>
      <c r="W912" s="18"/>
      <c r="X912" s="18"/>
      <c r="Y912" s="18"/>
      <c r="Z912" s="68">
        <v>432.0</v>
      </c>
      <c r="AA912" s="69">
        <v>1.0</v>
      </c>
      <c r="AB912" s="18" t="s">
        <v>1235</v>
      </c>
      <c r="AC912" s="68">
        <v>432.0</v>
      </c>
      <c r="AD912" s="69">
        <v>1.0</v>
      </c>
      <c r="AE912" s="69">
        <v>40.0</v>
      </c>
      <c r="AF912" s="70" t="s">
        <v>2310</v>
      </c>
      <c r="AG912" s="69">
        <v>46.0</v>
      </c>
      <c r="AH912" s="69">
        <v>35.0</v>
      </c>
      <c r="AI912" s="69">
        <v>0.0</v>
      </c>
      <c r="AJ912" s="29">
        <f t="shared" si="20"/>
        <v>35</v>
      </c>
      <c r="AK912" s="76">
        <f t="shared" si="21"/>
        <v>0.7608695652</v>
      </c>
      <c r="AL912" s="29">
        <f t="shared" si="22"/>
        <v>35</v>
      </c>
      <c r="AM912" s="71">
        <f t="shared" si="23"/>
        <v>0.7609</v>
      </c>
      <c r="AN912" s="71">
        <f t="shared" si="24"/>
        <v>0.9511</v>
      </c>
      <c r="AO912" s="72">
        <f t="shared" si="25"/>
        <v>19.97</v>
      </c>
      <c r="AP912" s="73">
        <f t="shared" si="26"/>
        <v>114388.16</v>
      </c>
      <c r="AQ912" s="3">
        <f t="shared" si="27"/>
        <v>2486.69913</v>
      </c>
      <c r="AR912" s="18"/>
      <c r="AS912" s="18"/>
    </row>
    <row r="913" ht="14.25" customHeight="1">
      <c r="A913" s="68">
        <v>435.0</v>
      </c>
      <c r="B913" s="69">
        <v>1.0</v>
      </c>
      <c r="C913" s="18" t="s">
        <v>1237</v>
      </c>
      <c r="D913" s="68">
        <v>435.0</v>
      </c>
      <c r="E913" s="69">
        <v>1.0</v>
      </c>
      <c r="F913" s="69">
        <v>10.0</v>
      </c>
      <c r="G913" s="70" t="s">
        <v>2311</v>
      </c>
      <c r="H913" s="69">
        <v>177.0</v>
      </c>
      <c r="I913" s="69">
        <v>90.0</v>
      </c>
      <c r="J913" s="69">
        <v>11.0</v>
      </c>
      <c r="K913" s="29">
        <f t="shared" si="13"/>
        <v>95.5</v>
      </c>
      <c r="L913" s="71">
        <f t="shared" si="14"/>
        <v>0.5395</v>
      </c>
      <c r="M913" s="71">
        <f t="shared" si="15"/>
        <v>0.6744</v>
      </c>
      <c r="N913" s="72">
        <f t="shared" si="16"/>
        <v>38.64</v>
      </c>
      <c r="O913" s="8">
        <f t="shared" si="17"/>
        <v>221329.92</v>
      </c>
      <c r="P913" s="73"/>
      <c r="Q913" s="18"/>
      <c r="R913" s="18"/>
      <c r="S913" s="18"/>
      <c r="T913" s="18"/>
      <c r="U913" s="18"/>
      <c r="V913" s="18"/>
      <c r="W913" s="18"/>
      <c r="X913" s="18"/>
      <c r="Y913" s="18"/>
      <c r="Z913" s="68">
        <v>435.0</v>
      </c>
      <c r="AA913" s="69">
        <v>1.0</v>
      </c>
      <c r="AB913" s="18" t="s">
        <v>1237</v>
      </c>
      <c r="AC913" s="68">
        <v>435.0</v>
      </c>
      <c r="AD913" s="69">
        <v>1.0</v>
      </c>
      <c r="AE913" s="69">
        <v>10.0</v>
      </c>
      <c r="AF913" s="70" t="s">
        <v>2311</v>
      </c>
      <c r="AG913" s="69">
        <v>177.0</v>
      </c>
      <c r="AH913" s="69">
        <v>90.0</v>
      </c>
      <c r="AI913" s="69">
        <v>11.0</v>
      </c>
      <c r="AJ913" s="29">
        <f t="shared" si="20"/>
        <v>95.5</v>
      </c>
      <c r="AK913" s="76">
        <f t="shared" si="21"/>
        <v>0.5395480226</v>
      </c>
      <c r="AL913" s="29">
        <f t="shared" si="22"/>
        <v>95.5</v>
      </c>
      <c r="AM913" s="71">
        <f t="shared" si="23"/>
        <v>0.5395</v>
      </c>
      <c r="AN913" s="71">
        <f t="shared" si="24"/>
        <v>0.6744</v>
      </c>
      <c r="AO913" s="72">
        <f t="shared" si="25"/>
        <v>38.64</v>
      </c>
      <c r="AP913" s="73">
        <f t="shared" si="26"/>
        <v>221329.92</v>
      </c>
      <c r="AQ913" s="3">
        <f t="shared" si="27"/>
        <v>1250.451525</v>
      </c>
      <c r="AR913" s="18"/>
      <c r="AS913" s="18"/>
    </row>
    <row r="914" ht="14.25" customHeight="1">
      <c r="A914" s="68">
        <v>435.0</v>
      </c>
      <c r="B914" s="69">
        <v>1.0</v>
      </c>
      <c r="C914" s="18" t="s">
        <v>1237</v>
      </c>
      <c r="D914" s="68">
        <v>435.0</v>
      </c>
      <c r="E914" s="69">
        <v>1.0</v>
      </c>
      <c r="F914" s="69">
        <v>20.0</v>
      </c>
      <c r="G914" s="70" t="s">
        <v>2312</v>
      </c>
      <c r="H914" s="69">
        <v>268.0</v>
      </c>
      <c r="I914" s="69">
        <v>140.0</v>
      </c>
      <c r="J914" s="69">
        <v>19.0</v>
      </c>
      <c r="K914" s="29">
        <f t="shared" si="13"/>
        <v>149.5</v>
      </c>
      <c r="L914" s="71">
        <f t="shared" si="14"/>
        <v>0.5578</v>
      </c>
      <c r="M914" s="71">
        <f t="shared" si="15"/>
        <v>0.6973</v>
      </c>
      <c r="N914" s="72">
        <f t="shared" si="16"/>
        <v>62.55</v>
      </c>
      <c r="O914" s="8">
        <f t="shared" si="17"/>
        <v>358286.4</v>
      </c>
      <c r="P914" s="73"/>
      <c r="Q914" s="18"/>
      <c r="R914" s="18"/>
      <c r="S914" s="18"/>
      <c r="T914" s="18"/>
      <c r="U914" s="18"/>
      <c r="V914" s="18"/>
      <c r="W914" s="18"/>
      <c r="X914" s="18"/>
      <c r="Y914" s="18"/>
      <c r="Z914" s="68">
        <v>435.0</v>
      </c>
      <c r="AA914" s="69">
        <v>1.0</v>
      </c>
      <c r="AB914" s="18" t="s">
        <v>1237</v>
      </c>
      <c r="AC914" s="68">
        <v>435.0</v>
      </c>
      <c r="AD914" s="69">
        <v>1.0</v>
      </c>
      <c r="AE914" s="69">
        <v>20.0</v>
      </c>
      <c r="AF914" s="70" t="s">
        <v>2312</v>
      </c>
      <c r="AG914" s="69">
        <v>268.0</v>
      </c>
      <c r="AH914" s="69">
        <v>140.0</v>
      </c>
      <c r="AI914" s="69">
        <v>19.0</v>
      </c>
      <c r="AJ914" s="29">
        <f t="shared" si="20"/>
        <v>149.5</v>
      </c>
      <c r="AK914" s="76">
        <f t="shared" si="21"/>
        <v>0.5578358209</v>
      </c>
      <c r="AL914" s="29">
        <f t="shared" si="22"/>
        <v>149.5</v>
      </c>
      <c r="AM914" s="71">
        <f t="shared" si="23"/>
        <v>0.5578</v>
      </c>
      <c r="AN914" s="71">
        <f t="shared" si="24"/>
        <v>0.6973</v>
      </c>
      <c r="AO914" s="72">
        <f t="shared" si="25"/>
        <v>62.55</v>
      </c>
      <c r="AP914" s="73">
        <f t="shared" si="26"/>
        <v>358286.4</v>
      </c>
      <c r="AQ914" s="3">
        <f t="shared" si="27"/>
        <v>1336.889552</v>
      </c>
      <c r="AR914" s="18"/>
      <c r="AS914" s="18"/>
    </row>
    <row r="915" ht="14.25" customHeight="1">
      <c r="A915" s="68">
        <v>435.0</v>
      </c>
      <c r="B915" s="69">
        <v>1.0</v>
      </c>
      <c r="C915" s="18" t="s">
        <v>1237</v>
      </c>
      <c r="D915" s="68">
        <v>435.0</v>
      </c>
      <c r="E915" s="69">
        <v>1.0</v>
      </c>
      <c r="F915" s="69">
        <v>30.0</v>
      </c>
      <c r="G915" s="70" t="s">
        <v>2313</v>
      </c>
      <c r="H915" s="69">
        <v>221.0</v>
      </c>
      <c r="I915" s="69">
        <v>104.0</v>
      </c>
      <c r="J915" s="69">
        <v>12.0</v>
      </c>
      <c r="K915" s="29">
        <f t="shared" si="13"/>
        <v>110</v>
      </c>
      <c r="L915" s="71">
        <f t="shared" si="14"/>
        <v>0.4977</v>
      </c>
      <c r="M915" s="71">
        <f t="shared" si="15"/>
        <v>0.6221</v>
      </c>
      <c r="N915" s="72">
        <f t="shared" si="16"/>
        <v>41.06</v>
      </c>
      <c r="O915" s="8">
        <f t="shared" si="17"/>
        <v>235191.68</v>
      </c>
      <c r="P915" s="73"/>
      <c r="Q915" s="18"/>
      <c r="R915" s="18"/>
      <c r="S915" s="18"/>
      <c r="T915" s="18"/>
      <c r="U915" s="18"/>
      <c r="V915" s="18"/>
      <c r="W915" s="18"/>
      <c r="X915" s="18"/>
      <c r="Y915" s="18"/>
      <c r="Z915" s="68">
        <v>435.0</v>
      </c>
      <c r="AA915" s="69">
        <v>1.0</v>
      </c>
      <c r="AB915" s="18" t="s">
        <v>1237</v>
      </c>
      <c r="AC915" s="68">
        <v>435.0</v>
      </c>
      <c r="AD915" s="69">
        <v>1.0</v>
      </c>
      <c r="AE915" s="69">
        <v>30.0</v>
      </c>
      <c r="AF915" s="70" t="s">
        <v>2313</v>
      </c>
      <c r="AG915" s="69">
        <v>221.0</v>
      </c>
      <c r="AH915" s="69">
        <v>104.0</v>
      </c>
      <c r="AI915" s="69">
        <v>12.0</v>
      </c>
      <c r="AJ915" s="29">
        <f t="shared" si="20"/>
        <v>110</v>
      </c>
      <c r="AK915" s="76">
        <f t="shared" si="21"/>
        <v>0.4977375566</v>
      </c>
      <c r="AL915" s="29">
        <f t="shared" si="22"/>
        <v>110</v>
      </c>
      <c r="AM915" s="71">
        <f t="shared" si="23"/>
        <v>0.4977</v>
      </c>
      <c r="AN915" s="71">
        <f t="shared" si="24"/>
        <v>0.6221</v>
      </c>
      <c r="AO915" s="72">
        <f t="shared" si="25"/>
        <v>41.06</v>
      </c>
      <c r="AP915" s="73">
        <f t="shared" si="26"/>
        <v>235191.68</v>
      </c>
      <c r="AQ915" s="3">
        <f t="shared" si="27"/>
        <v>1064.215747</v>
      </c>
      <c r="AR915" s="18"/>
      <c r="AS915" s="18"/>
    </row>
    <row r="916" ht="14.25" customHeight="1">
      <c r="A916" s="68">
        <v>435.0</v>
      </c>
      <c r="B916" s="69">
        <v>1.0</v>
      </c>
      <c r="C916" s="18" t="s">
        <v>1237</v>
      </c>
      <c r="D916" s="68">
        <v>435.0</v>
      </c>
      <c r="E916" s="69">
        <v>1.0</v>
      </c>
      <c r="F916" s="69">
        <v>40.0</v>
      </c>
      <c r="G916" s="70" t="s">
        <v>2314</v>
      </c>
      <c r="H916" s="69">
        <v>28.0</v>
      </c>
      <c r="I916" s="69">
        <v>11.0</v>
      </c>
      <c r="J916" s="69">
        <v>1.0</v>
      </c>
      <c r="K916" s="29">
        <f t="shared" si="13"/>
        <v>11.5</v>
      </c>
      <c r="L916" s="71">
        <f t="shared" si="14"/>
        <v>0.4107</v>
      </c>
      <c r="M916" s="71">
        <f t="shared" si="15"/>
        <v>0.5134</v>
      </c>
      <c r="N916" s="72">
        <f t="shared" si="16"/>
        <v>3.54</v>
      </c>
      <c r="O916" s="8">
        <f t="shared" si="17"/>
        <v>20277.12</v>
      </c>
      <c r="P916" s="73"/>
      <c r="Q916" s="18"/>
      <c r="R916" s="18"/>
      <c r="S916" s="18"/>
      <c r="T916" s="18"/>
      <c r="U916" s="18"/>
      <c r="V916" s="18"/>
      <c r="W916" s="18"/>
      <c r="X916" s="18"/>
      <c r="Y916" s="18"/>
      <c r="Z916" s="68">
        <v>435.0</v>
      </c>
      <c r="AA916" s="69">
        <v>1.0</v>
      </c>
      <c r="AB916" s="18" t="s">
        <v>1237</v>
      </c>
      <c r="AC916" s="68">
        <v>435.0</v>
      </c>
      <c r="AD916" s="69">
        <v>1.0</v>
      </c>
      <c r="AE916" s="69">
        <v>40.0</v>
      </c>
      <c r="AF916" s="70" t="s">
        <v>2314</v>
      </c>
      <c r="AG916" s="69">
        <v>28.0</v>
      </c>
      <c r="AH916" s="69">
        <v>11.0</v>
      </c>
      <c r="AI916" s="69">
        <v>1.0</v>
      </c>
      <c r="AJ916" s="29">
        <f t="shared" si="20"/>
        <v>11.5</v>
      </c>
      <c r="AK916" s="76">
        <f t="shared" si="21"/>
        <v>0.4107142857</v>
      </c>
      <c r="AL916" s="29">
        <f t="shared" si="22"/>
        <v>11.5</v>
      </c>
      <c r="AM916" s="71">
        <f t="shared" si="23"/>
        <v>0.4107</v>
      </c>
      <c r="AN916" s="71">
        <f t="shared" si="24"/>
        <v>0.5134</v>
      </c>
      <c r="AO916" s="72">
        <f t="shared" si="25"/>
        <v>3.54</v>
      </c>
      <c r="AP916" s="73">
        <f t="shared" si="26"/>
        <v>20277.12</v>
      </c>
      <c r="AQ916" s="3">
        <f t="shared" si="27"/>
        <v>724.1828571</v>
      </c>
      <c r="AR916" s="18"/>
      <c r="AS916" s="18"/>
    </row>
    <row r="917" ht="14.25" customHeight="1">
      <c r="A917" s="68">
        <v>441.0</v>
      </c>
      <c r="B917" s="69">
        <v>1.0</v>
      </c>
      <c r="C917" s="18" t="s">
        <v>189</v>
      </c>
      <c r="D917" s="68">
        <v>441.0</v>
      </c>
      <c r="E917" s="69">
        <v>1.0</v>
      </c>
      <c r="F917" s="69">
        <v>10.0</v>
      </c>
      <c r="G917" s="70" t="s">
        <v>2315</v>
      </c>
      <c r="H917" s="69">
        <v>133.0</v>
      </c>
      <c r="I917" s="69">
        <v>21.0</v>
      </c>
      <c r="J917" s="69">
        <v>14.0</v>
      </c>
      <c r="K917" s="29">
        <f t="shared" si="13"/>
        <v>28</v>
      </c>
      <c r="L917" s="71">
        <f t="shared" si="14"/>
        <v>0.2105</v>
      </c>
      <c r="M917" s="71">
        <f t="shared" si="15"/>
        <v>0.2631</v>
      </c>
      <c r="N917" s="72">
        <f t="shared" si="16"/>
        <v>4.42</v>
      </c>
      <c r="O917" s="8">
        <f t="shared" si="17"/>
        <v>25317.76</v>
      </c>
      <c r="P917" s="73"/>
      <c r="Q917" s="18"/>
      <c r="R917" s="18"/>
      <c r="S917" s="18"/>
      <c r="T917" s="18"/>
      <c r="U917" s="18"/>
      <c r="V917" s="18"/>
      <c r="W917" s="18"/>
      <c r="X917" s="18"/>
      <c r="Y917" s="18"/>
      <c r="Z917" s="68">
        <v>441.0</v>
      </c>
      <c r="AA917" s="69">
        <v>1.0</v>
      </c>
      <c r="AB917" s="18" t="s">
        <v>189</v>
      </c>
      <c r="AC917" s="68">
        <v>441.0</v>
      </c>
      <c r="AD917" s="69">
        <v>1.0</v>
      </c>
      <c r="AE917" s="69">
        <v>10.0</v>
      </c>
      <c r="AF917" s="70" t="s">
        <v>2315</v>
      </c>
      <c r="AG917" s="69">
        <v>133.0</v>
      </c>
      <c r="AH917" s="69">
        <v>21.0</v>
      </c>
      <c r="AI917" s="69">
        <v>14.0</v>
      </c>
      <c r="AJ917" s="29">
        <f t="shared" si="20"/>
        <v>28</v>
      </c>
      <c r="AK917" s="76">
        <f t="shared" si="21"/>
        <v>0.2105263158</v>
      </c>
      <c r="AL917" s="29">
        <f t="shared" si="22"/>
        <v>28</v>
      </c>
      <c r="AM917" s="71">
        <f t="shared" si="23"/>
        <v>0.2105</v>
      </c>
      <c r="AN917" s="71">
        <f t="shared" si="24"/>
        <v>0.2631</v>
      </c>
      <c r="AO917" s="72">
        <f t="shared" si="25"/>
        <v>4.42</v>
      </c>
      <c r="AP917" s="73">
        <f t="shared" si="26"/>
        <v>25317.76</v>
      </c>
      <c r="AQ917" s="3">
        <f t="shared" si="27"/>
        <v>190.3590977</v>
      </c>
      <c r="AR917" s="18"/>
      <c r="AS917" s="18"/>
    </row>
    <row r="918" ht="14.25" customHeight="1">
      <c r="A918" s="68">
        <v>441.0</v>
      </c>
      <c r="B918" s="69">
        <v>1.0</v>
      </c>
      <c r="C918" s="18" t="s">
        <v>189</v>
      </c>
      <c r="D918" s="68">
        <v>441.0</v>
      </c>
      <c r="E918" s="69">
        <v>1.0</v>
      </c>
      <c r="F918" s="69">
        <v>20.0</v>
      </c>
      <c r="G918" s="70" t="s">
        <v>2316</v>
      </c>
      <c r="H918" s="69">
        <v>204.0</v>
      </c>
      <c r="I918" s="69">
        <v>23.0</v>
      </c>
      <c r="J918" s="69">
        <v>20.0</v>
      </c>
      <c r="K918" s="29">
        <f t="shared" si="13"/>
        <v>33</v>
      </c>
      <c r="L918" s="71">
        <f t="shared" si="14"/>
        <v>0.1618</v>
      </c>
      <c r="M918" s="71">
        <f t="shared" si="15"/>
        <v>0.2023</v>
      </c>
      <c r="N918" s="72">
        <f t="shared" si="16"/>
        <v>4.01</v>
      </c>
      <c r="O918" s="8">
        <f t="shared" si="17"/>
        <v>22969.28</v>
      </c>
      <c r="P918" s="73"/>
      <c r="Q918" s="18"/>
      <c r="R918" s="18"/>
      <c r="S918" s="18"/>
      <c r="T918" s="18"/>
      <c r="U918" s="18"/>
      <c r="V918" s="18"/>
      <c r="W918" s="18"/>
      <c r="X918" s="18"/>
      <c r="Y918" s="18"/>
      <c r="Z918" s="68">
        <v>441.0</v>
      </c>
      <c r="AA918" s="69">
        <v>1.0</v>
      </c>
      <c r="AB918" s="18" t="s">
        <v>189</v>
      </c>
      <c r="AC918" s="68">
        <v>441.0</v>
      </c>
      <c r="AD918" s="69">
        <v>1.0</v>
      </c>
      <c r="AE918" s="69">
        <v>20.0</v>
      </c>
      <c r="AF918" s="70" t="s">
        <v>2316</v>
      </c>
      <c r="AG918" s="69">
        <v>204.0</v>
      </c>
      <c r="AH918" s="69">
        <v>23.0</v>
      </c>
      <c r="AI918" s="69">
        <v>20.0</v>
      </c>
      <c r="AJ918" s="29">
        <f t="shared" si="20"/>
        <v>33</v>
      </c>
      <c r="AK918" s="76">
        <f t="shared" si="21"/>
        <v>0.1617647059</v>
      </c>
      <c r="AL918" s="29">
        <f t="shared" si="22"/>
        <v>33</v>
      </c>
      <c r="AM918" s="71">
        <f t="shared" si="23"/>
        <v>0.1618</v>
      </c>
      <c r="AN918" s="71">
        <f t="shared" si="24"/>
        <v>0.2023</v>
      </c>
      <c r="AO918" s="72">
        <f t="shared" si="25"/>
        <v>4.01</v>
      </c>
      <c r="AP918" s="73">
        <f t="shared" si="26"/>
        <v>22969.28</v>
      </c>
      <c r="AQ918" s="3">
        <f t="shared" si="27"/>
        <v>112.5945098</v>
      </c>
      <c r="AR918" s="18"/>
      <c r="AS918" s="18"/>
    </row>
    <row r="919" ht="14.25" customHeight="1">
      <c r="A919" s="68">
        <v>441.0</v>
      </c>
      <c r="B919" s="69">
        <v>1.0</v>
      </c>
      <c r="C919" s="18" t="s">
        <v>189</v>
      </c>
      <c r="D919" s="68">
        <v>441.0</v>
      </c>
      <c r="E919" s="69">
        <v>1.0</v>
      </c>
      <c r="F919" s="69">
        <v>30.0</v>
      </c>
      <c r="G919" s="70" t="s">
        <v>2317</v>
      </c>
      <c r="H919" s="69">
        <v>93.0</v>
      </c>
      <c r="I919" s="69">
        <v>12.0</v>
      </c>
      <c r="J919" s="69">
        <v>12.0</v>
      </c>
      <c r="K919" s="29">
        <f t="shared" si="13"/>
        <v>18</v>
      </c>
      <c r="L919" s="71">
        <f t="shared" si="14"/>
        <v>0.1935</v>
      </c>
      <c r="M919" s="71">
        <f t="shared" si="15"/>
        <v>0.2419</v>
      </c>
      <c r="N919" s="72">
        <f t="shared" si="16"/>
        <v>2.61</v>
      </c>
      <c r="O919" s="8">
        <f t="shared" si="17"/>
        <v>14950.08</v>
      </c>
      <c r="P919" s="73"/>
      <c r="Q919" s="18"/>
      <c r="R919" s="18"/>
      <c r="S919" s="18"/>
      <c r="T919" s="18"/>
      <c r="U919" s="18"/>
      <c r="V919" s="18"/>
      <c r="W919" s="18"/>
      <c r="X919" s="18"/>
      <c r="Y919" s="18"/>
      <c r="Z919" s="68">
        <v>441.0</v>
      </c>
      <c r="AA919" s="69">
        <v>1.0</v>
      </c>
      <c r="AB919" s="18" t="s">
        <v>189</v>
      </c>
      <c r="AC919" s="68">
        <v>441.0</v>
      </c>
      <c r="AD919" s="69">
        <v>1.0</v>
      </c>
      <c r="AE919" s="69">
        <v>30.0</v>
      </c>
      <c r="AF919" s="70" t="s">
        <v>2317</v>
      </c>
      <c r="AG919" s="69">
        <v>93.0</v>
      </c>
      <c r="AH919" s="69">
        <v>12.0</v>
      </c>
      <c r="AI919" s="69">
        <v>12.0</v>
      </c>
      <c r="AJ919" s="29">
        <f t="shared" si="20"/>
        <v>18</v>
      </c>
      <c r="AK919" s="76">
        <f t="shared" si="21"/>
        <v>0.1935483871</v>
      </c>
      <c r="AL919" s="29">
        <f t="shared" si="22"/>
        <v>18</v>
      </c>
      <c r="AM919" s="71">
        <f t="shared" si="23"/>
        <v>0.1935</v>
      </c>
      <c r="AN919" s="71">
        <f t="shared" si="24"/>
        <v>0.2419</v>
      </c>
      <c r="AO919" s="72">
        <f t="shared" si="25"/>
        <v>2.61</v>
      </c>
      <c r="AP919" s="73">
        <f t="shared" si="26"/>
        <v>14950.08</v>
      </c>
      <c r="AQ919" s="3">
        <f t="shared" si="27"/>
        <v>160.7535484</v>
      </c>
      <c r="AR919" s="18"/>
      <c r="AS919" s="18"/>
    </row>
    <row r="920" ht="14.25" customHeight="1">
      <c r="A920" s="68">
        <v>447.0</v>
      </c>
      <c r="B920" s="69">
        <v>1.0</v>
      </c>
      <c r="C920" s="18" t="s">
        <v>1240</v>
      </c>
      <c r="D920" s="68">
        <v>447.0</v>
      </c>
      <c r="E920" s="69">
        <v>1.0</v>
      </c>
      <c r="F920" s="69">
        <v>1.0</v>
      </c>
      <c r="G920" s="70" t="s">
        <v>2318</v>
      </c>
      <c r="H920" s="69">
        <v>72.0</v>
      </c>
      <c r="I920" s="69">
        <v>14.0</v>
      </c>
      <c r="J920" s="69">
        <v>12.0</v>
      </c>
      <c r="K920" s="29">
        <f t="shared" si="13"/>
        <v>20</v>
      </c>
      <c r="L920" s="71">
        <f t="shared" si="14"/>
        <v>0.2778</v>
      </c>
      <c r="M920" s="71">
        <f t="shared" si="15"/>
        <v>0.3473</v>
      </c>
      <c r="N920" s="72">
        <f t="shared" si="16"/>
        <v>4.17</v>
      </c>
      <c r="O920" s="8">
        <f t="shared" si="17"/>
        <v>23885.76</v>
      </c>
      <c r="P920" s="73"/>
      <c r="Q920" s="18"/>
      <c r="R920" s="18"/>
      <c r="S920" s="18"/>
      <c r="T920" s="18"/>
      <c r="U920" s="18"/>
      <c r="V920" s="18"/>
      <c r="W920" s="18"/>
      <c r="X920" s="18"/>
      <c r="Y920" s="18"/>
      <c r="Z920" s="68">
        <v>447.0</v>
      </c>
      <c r="AA920" s="69">
        <v>1.0</v>
      </c>
      <c r="AB920" s="18" t="s">
        <v>1240</v>
      </c>
      <c r="AC920" s="68">
        <v>447.0</v>
      </c>
      <c r="AD920" s="69">
        <v>1.0</v>
      </c>
      <c r="AE920" s="69">
        <v>1.0</v>
      </c>
      <c r="AF920" s="70" t="s">
        <v>2318</v>
      </c>
      <c r="AG920" s="69">
        <v>72.0</v>
      </c>
      <c r="AH920" s="69">
        <v>14.0</v>
      </c>
      <c r="AI920" s="69">
        <v>12.0</v>
      </c>
      <c r="AJ920" s="29">
        <f t="shared" si="20"/>
        <v>20</v>
      </c>
      <c r="AK920" s="76">
        <f t="shared" si="21"/>
        <v>0.2777777778</v>
      </c>
      <c r="AL920" s="29">
        <f t="shared" si="22"/>
        <v>20</v>
      </c>
      <c r="AM920" s="71">
        <f t="shared" si="23"/>
        <v>0.2778</v>
      </c>
      <c r="AN920" s="71">
        <f t="shared" si="24"/>
        <v>0.3473</v>
      </c>
      <c r="AO920" s="72">
        <f t="shared" si="25"/>
        <v>4.17</v>
      </c>
      <c r="AP920" s="73">
        <f t="shared" si="26"/>
        <v>23885.76</v>
      </c>
      <c r="AQ920" s="3">
        <f t="shared" si="27"/>
        <v>331.7466667</v>
      </c>
      <c r="AR920" s="18"/>
      <c r="AS920" s="18"/>
    </row>
    <row r="921" ht="14.25" customHeight="1">
      <c r="A921" s="68">
        <v>447.0</v>
      </c>
      <c r="B921" s="69">
        <v>1.0</v>
      </c>
      <c r="C921" s="18" t="s">
        <v>1240</v>
      </c>
      <c r="D921" s="68">
        <v>447.0</v>
      </c>
      <c r="E921" s="69">
        <v>1.0</v>
      </c>
      <c r="F921" s="69">
        <v>3.0</v>
      </c>
      <c r="G921" s="70" t="s">
        <v>2319</v>
      </c>
      <c r="H921" s="69">
        <v>73.0</v>
      </c>
      <c r="I921" s="69">
        <v>12.0</v>
      </c>
      <c r="J921" s="69">
        <v>14.0</v>
      </c>
      <c r="K921" s="29">
        <f t="shared" si="13"/>
        <v>19</v>
      </c>
      <c r="L921" s="71">
        <f t="shared" si="14"/>
        <v>0.2603</v>
      </c>
      <c r="M921" s="71">
        <f t="shared" si="15"/>
        <v>0.3254</v>
      </c>
      <c r="N921" s="72">
        <f t="shared" si="16"/>
        <v>3.71</v>
      </c>
      <c r="O921" s="8">
        <f t="shared" si="17"/>
        <v>21250.88</v>
      </c>
      <c r="P921" s="73"/>
      <c r="Q921" s="18"/>
      <c r="R921" s="18"/>
      <c r="S921" s="18"/>
      <c r="T921" s="18"/>
      <c r="U921" s="18"/>
      <c r="V921" s="18"/>
      <c r="W921" s="18"/>
      <c r="X921" s="18"/>
      <c r="Y921" s="18"/>
      <c r="Z921" s="68">
        <v>447.0</v>
      </c>
      <c r="AA921" s="69">
        <v>1.0</v>
      </c>
      <c r="AB921" s="18" t="s">
        <v>1240</v>
      </c>
      <c r="AC921" s="68">
        <v>447.0</v>
      </c>
      <c r="AD921" s="69">
        <v>1.0</v>
      </c>
      <c r="AE921" s="69">
        <v>3.0</v>
      </c>
      <c r="AF921" s="70" t="s">
        <v>2319</v>
      </c>
      <c r="AG921" s="69">
        <v>73.0</v>
      </c>
      <c r="AH921" s="69">
        <v>12.0</v>
      </c>
      <c r="AI921" s="69">
        <v>14.0</v>
      </c>
      <c r="AJ921" s="29">
        <f t="shared" si="20"/>
        <v>19</v>
      </c>
      <c r="AK921" s="76">
        <f t="shared" si="21"/>
        <v>0.2602739726</v>
      </c>
      <c r="AL921" s="29">
        <f t="shared" si="22"/>
        <v>19</v>
      </c>
      <c r="AM921" s="71">
        <f t="shared" si="23"/>
        <v>0.2603</v>
      </c>
      <c r="AN921" s="71">
        <f t="shared" si="24"/>
        <v>0.3254</v>
      </c>
      <c r="AO921" s="72">
        <f t="shared" si="25"/>
        <v>3.71</v>
      </c>
      <c r="AP921" s="73">
        <f t="shared" si="26"/>
        <v>21250.88</v>
      </c>
      <c r="AQ921" s="3">
        <f t="shared" si="27"/>
        <v>291.1079452</v>
      </c>
      <c r="AR921" s="18"/>
      <c r="AS921" s="18"/>
    </row>
    <row r="922" ht="14.25" customHeight="1">
      <c r="A922" s="68">
        <v>458.0</v>
      </c>
      <c r="B922" s="69">
        <v>1.0</v>
      </c>
      <c r="C922" s="18" t="s">
        <v>1242</v>
      </c>
      <c r="D922" s="68">
        <v>458.0</v>
      </c>
      <c r="E922" s="69">
        <v>1.0</v>
      </c>
      <c r="F922" s="69">
        <v>10.0</v>
      </c>
      <c r="G922" s="70" t="s">
        <v>2320</v>
      </c>
      <c r="H922" s="69">
        <v>139.0</v>
      </c>
      <c r="I922" s="69">
        <v>52.0</v>
      </c>
      <c r="J922" s="69">
        <v>19.0</v>
      </c>
      <c r="K922" s="29">
        <f t="shared" si="13"/>
        <v>61.5</v>
      </c>
      <c r="L922" s="71">
        <f t="shared" si="14"/>
        <v>0.4424</v>
      </c>
      <c r="M922" s="71">
        <f t="shared" si="15"/>
        <v>0.553</v>
      </c>
      <c r="N922" s="72">
        <f t="shared" si="16"/>
        <v>20.41</v>
      </c>
      <c r="O922" s="8">
        <f t="shared" si="17"/>
        <v>116908.48</v>
      </c>
      <c r="P922" s="73"/>
      <c r="Q922" s="18"/>
      <c r="R922" s="18"/>
      <c r="S922" s="18"/>
      <c r="T922" s="18"/>
      <c r="U922" s="18"/>
      <c r="V922" s="18"/>
      <c r="W922" s="18"/>
      <c r="X922" s="18"/>
      <c r="Y922" s="18"/>
      <c r="Z922" s="68">
        <v>458.0</v>
      </c>
      <c r="AA922" s="69">
        <v>1.0</v>
      </c>
      <c r="AB922" s="18" t="s">
        <v>1242</v>
      </c>
      <c r="AC922" s="68">
        <v>458.0</v>
      </c>
      <c r="AD922" s="69">
        <v>1.0</v>
      </c>
      <c r="AE922" s="69">
        <v>10.0</v>
      </c>
      <c r="AF922" s="70" t="s">
        <v>2320</v>
      </c>
      <c r="AG922" s="69">
        <v>139.0</v>
      </c>
      <c r="AH922" s="69">
        <v>52.0</v>
      </c>
      <c r="AI922" s="69">
        <v>19.0</v>
      </c>
      <c r="AJ922" s="29">
        <f t="shared" si="20"/>
        <v>61.5</v>
      </c>
      <c r="AK922" s="76">
        <f t="shared" si="21"/>
        <v>0.4424460432</v>
      </c>
      <c r="AL922" s="29">
        <f t="shared" si="22"/>
        <v>61.5</v>
      </c>
      <c r="AM922" s="71">
        <f t="shared" si="23"/>
        <v>0.4424</v>
      </c>
      <c r="AN922" s="71">
        <f t="shared" si="24"/>
        <v>0.553</v>
      </c>
      <c r="AO922" s="72">
        <f t="shared" si="25"/>
        <v>20.41</v>
      </c>
      <c r="AP922" s="73">
        <f t="shared" si="26"/>
        <v>116908.48</v>
      </c>
      <c r="AQ922" s="3">
        <f t="shared" si="27"/>
        <v>841.0682014</v>
      </c>
      <c r="AR922" s="18"/>
      <c r="AS922" s="18"/>
    </row>
    <row r="923" ht="14.25" customHeight="1">
      <c r="A923" s="68">
        <v>458.0</v>
      </c>
      <c r="B923" s="69">
        <v>1.0</v>
      </c>
      <c r="C923" s="18" t="s">
        <v>1242</v>
      </c>
      <c r="D923" s="68">
        <v>458.0</v>
      </c>
      <c r="E923" s="69">
        <v>1.0</v>
      </c>
      <c r="F923" s="69">
        <v>20.0</v>
      </c>
      <c r="G923" s="70" t="s">
        <v>2321</v>
      </c>
      <c r="H923" s="69">
        <v>94.0</v>
      </c>
      <c r="I923" s="69">
        <v>39.0</v>
      </c>
      <c r="J923" s="69">
        <v>12.0</v>
      </c>
      <c r="K923" s="29">
        <f t="shared" si="13"/>
        <v>45</v>
      </c>
      <c r="L923" s="71">
        <f t="shared" si="14"/>
        <v>0.4787</v>
      </c>
      <c r="M923" s="71">
        <f t="shared" si="15"/>
        <v>0.5984</v>
      </c>
      <c r="N923" s="72">
        <f t="shared" si="16"/>
        <v>16.16</v>
      </c>
      <c r="O923" s="8">
        <f t="shared" si="17"/>
        <v>92564.48</v>
      </c>
      <c r="P923" s="73"/>
      <c r="Q923" s="18"/>
      <c r="R923" s="18"/>
      <c r="S923" s="18"/>
      <c r="T923" s="18"/>
      <c r="U923" s="18"/>
      <c r="V923" s="18"/>
      <c r="W923" s="18"/>
      <c r="X923" s="18"/>
      <c r="Y923" s="18"/>
      <c r="Z923" s="68">
        <v>458.0</v>
      </c>
      <c r="AA923" s="69">
        <v>1.0</v>
      </c>
      <c r="AB923" s="18" t="s">
        <v>1242</v>
      </c>
      <c r="AC923" s="68">
        <v>458.0</v>
      </c>
      <c r="AD923" s="69">
        <v>1.0</v>
      </c>
      <c r="AE923" s="69">
        <v>20.0</v>
      </c>
      <c r="AF923" s="70" t="s">
        <v>2321</v>
      </c>
      <c r="AG923" s="69">
        <v>94.0</v>
      </c>
      <c r="AH923" s="69">
        <v>39.0</v>
      </c>
      <c r="AI923" s="69">
        <v>12.0</v>
      </c>
      <c r="AJ923" s="29">
        <f t="shared" si="20"/>
        <v>45</v>
      </c>
      <c r="AK923" s="76">
        <f t="shared" si="21"/>
        <v>0.4787234043</v>
      </c>
      <c r="AL923" s="29">
        <f t="shared" si="22"/>
        <v>45</v>
      </c>
      <c r="AM923" s="71">
        <f t="shared" si="23"/>
        <v>0.4787</v>
      </c>
      <c r="AN923" s="71">
        <f t="shared" si="24"/>
        <v>0.5984</v>
      </c>
      <c r="AO923" s="72">
        <f t="shared" si="25"/>
        <v>16.16</v>
      </c>
      <c r="AP923" s="73">
        <f t="shared" si="26"/>
        <v>92564.48</v>
      </c>
      <c r="AQ923" s="3">
        <f t="shared" si="27"/>
        <v>984.7285106</v>
      </c>
      <c r="AR923" s="18"/>
      <c r="AS923" s="18"/>
    </row>
    <row r="924" ht="14.25" customHeight="1">
      <c r="A924" s="68">
        <v>463.0</v>
      </c>
      <c r="B924" s="69">
        <v>1.0</v>
      </c>
      <c r="C924" s="18" t="s">
        <v>1244</v>
      </c>
      <c r="D924" s="68">
        <v>463.0</v>
      </c>
      <c r="E924" s="69">
        <v>1.0</v>
      </c>
      <c r="F924" s="69">
        <v>10.0</v>
      </c>
      <c r="G924" s="70" t="s">
        <v>2322</v>
      </c>
      <c r="H924" s="69">
        <v>395.0</v>
      </c>
      <c r="I924" s="69">
        <v>89.0</v>
      </c>
      <c r="J924" s="69">
        <v>25.0</v>
      </c>
      <c r="K924" s="29">
        <f t="shared" si="13"/>
        <v>101.5</v>
      </c>
      <c r="L924" s="71">
        <f t="shared" si="14"/>
        <v>0.257</v>
      </c>
      <c r="M924" s="71">
        <f t="shared" si="15"/>
        <v>0.3213</v>
      </c>
      <c r="N924" s="72">
        <f t="shared" si="16"/>
        <v>19.57</v>
      </c>
      <c r="O924" s="8">
        <f t="shared" si="17"/>
        <v>112096.96</v>
      </c>
      <c r="P924" s="73"/>
      <c r="Q924" s="18"/>
      <c r="R924" s="18"/>
      <c r="S924" s="18"/>
      <c r="T924" s="18"/>
      <c r="U924" s="18"/>
      <c r="V924" s="18"/>
      <c r="W924" s="18"/>
      <c r="X924" s="18"/>
      <c r="Y924" s="18"/>
      <c r="Z924" s="68">
        <v>463.0</v>
      </c>
      <c r="AA924" s="69">
        <v>1.0</v>
      </c>
      <c r="AB924" s="18" t="s">
        <v>1244</v>
      </c>
      <c r="AC924" s="68">
        <v>463.0</v>
      </c>
      <c r="AD924" s="69">
        <v>1.0</v>
      </c>
      <c r="AE924" s="69">
        <v>10.0</v>
      </c>
      <c r="AF924" s="70" t="s">
        <v>2322</v>
      </c>
      <c r="AG924" s="69">
        <v>395.0</v>
      </c>
      <c r="AH924" s="69">
        <v>89.0</v>
      </c>
      <c r="AI924" s="69">
        <v>25.0</v>
      </c>
      <c r="AJ924" s="29">
        <f t="shared" si="20"/>
        <v>101.5</v>
      </c>
      <c r="AK924" s="76">
        <f t="shared" si="21"/>
        <v>0.2569620253</v>
      </c>
      <c r="AL924" s="29">
        <f t="shared" si="22"/>
        <v>101.5</v>
      </c>
      <c r="AM924" s="71">
        <f t="shared" si="23"/>
        <v>0.257</v>
      </c>
      <c r="AN924" s="71">
        <f t="shared" si="24"/>
        <v>0.3213</v>
      </c>
      <c r="AO924" s="72">
        <f t="shared" si="25"/>
        <v>19.57</v>
      </c>
      <c r="AP924" s="73">
        <f t="shared" si="26"/>
        <v>112096.96</v>
      </c>
      <c r="AQ924" s="3">
        <f t="shared" si="27"/>
        <v>283.7897722</v>
      </c>
      <c r="AR924" s="18"/>
      <c r="AS924" s="18"/>
    </row>
    <row r="925" ht="14.25" customHeight="1">
      <c r="A925" s="68">
        <v>463.0</v>
      </c>
      <c r="B925" s="69">
        <v>1.0</v>
      </c>
      <c r="C925" s="18" t="s">
        <v>1244</v>
      </c>
      <c r="D925" s="68">
        <v>463.0</v>
      </c>
      <c r="E925" s="69">
        <v>1.0</v>
      </c>
      <c r="F925" s="69">
        <v>20.0</v>
      </c>
      <c r="G925" s="70" t="s">
        <v>2323</v>
      </c>
      <c r="H925" s="69">
        <v>476.0</v>
      </c>
      <c r="I925" s="69">
        <v>51.0</v>
      </c>
      <c r="J925" s="69">
        <v>31.0</v>
      </c>
      <c r="K925" s="29">
        <f t="shared" si="13"/>
        <v>66.5</v>
      </c>
      <c r="L925" s="71">
        <f t="shared" si="14"/>
        <v>0.1397</v>
      </c>
      <c r="M925" s="71">
        <f t="shared" si="15"/>
        <v>0.1746</v>
      </c>
      <c r="N925" s="72">
        <f t="shared" si="16"/>
        <v>6.97</v>
      </c>
      <c r="O925" s="8">
        <f t="shared" si="17"/>
        <v>39924.16</v>
      </c>
      <c r="P925" s="73"/>
      <c r="Q925" s="18"/>
      <c r="R925" s="18"/>
      <c r="S925" s="18"/>
      <c r="T925" s="18"/>
      <c r="U925" s="18"/>
      <c r="V925" s="18"/>
      <c r="W925" s="18"/>
      <c r="X925" s="18"/>
      <c r="Y925" s="18"/>
      <c r="Z925" s="68">
        <v>463.0</v>
      </c>
      <c r="AA925" s="69">
        <v>1.0</v>
      </c>
      <c r="AB925" s="18" t="s">
        <v>1244</v>
      </c>
      <c r="AC925" s="68">
        <v>463.0</v>
      </c>
      <c r="AD925" s="69">
        <v>1.0</v>
      </c>
      <c r="AE925" s="69">
        <v>20.0</v>
      </c>
      <c r="AF925" s="70" t="s">
        <v>2323</v>
      </c>
      <c r="AG925" s="69">
        <v>476.0</v>
      </c>
      <c r="AH925" s="69">
        <v>51.0</v>
      </c>
      <c r="AI925" s="69">
        <v>31.0</v>
      </c>
      <c r="AJ925" s="29">
        <f t="shared" si="20"/>
        <v>66.5</v>
      </c>
      <c r="AK925" s="76">
        <f t="shared" si="21"/>
        <v>0.1397058824</v>
      </c>
      <c r="AL925" s="29">
        <f t="shared" si="22"/>
        <v>66.5</v>
      </c>
      <c r="AM925" s="71">
        <f t="shared" si="23"/>
        <v>0.1397</v>
      </c>
      <c r="AN925" s="71">
        <f t="shared" si="24"/>
        <v>0.1746</v>
      </c>
      <c r="AO925" s="72">
        <f t="shared" si="25"/>
        <v>6.97</v>
      </c>
      <c r="AP925" s="73">
        <f t="shared" si="26"/>
        <v>39924.16</v>
      </c>
      <c r="AQ925" s="3">
        <f t="shared" si="27"/>
        <v>83.87428571</v>
      </c>
      <c r="AR925" s="18"/>
      <c r="AS925" s="18"/>
    </row>
    <row r="926" ht="14.25" customHeight="1">
      <c r="A926" s="68">
        <v>463.0</v>
      </c>
      <c r="B926" s="69">
        <v>1.0</v>
      </c>
      <c r="C926" s="18" t="s">
        <v>1244</v>
      </c>
      <c r="D926" s="68">
        <v>463.0</v>
      </c>
      <c r="E926" s="69">
        <v>1.0</v>
      </c>
      <c r="F926" s="69">
        <v>30.0</v>
      </c>
      <c r="G926" s="70" t="s">
        <v>2324</v>
      </c>
      <c r="H926" s="69">
        <v>62.0</v>
      </c>
      <c r="I926" s="69">
        <v>11.0</v>
      </c>
      <c r="J926" s="69">
        <v>2.0</v>
      </c>
      <c r="K926" s="29">
        <f t="shared" si="13"/>
        <v>12</v>
      </c>
      <c r="L926" s="71">
        <f t="shared" si="14"/>
        <v>0.1935</v>
      </c>
      <c r="M926" s="71">
        <f t="shared" si="15"/>
        <v>0.2419</v>
      </c>
      <c r="N926" s="72">
        <f t="shared" si="16"/>
        <v>1.74</v>
      </c>
      <c r="O926" s="8">
        <f t="shared" si="17"/>
        <v>9966.72</v>
      </c>
      <c r="P926" s="73"/>
      <c r="Q926" s="18"/>
      <c r="R926" s="18"/>
      <c r="S926" s="18"/>
      <c r="T926" s="18"/>
      <c r="U926" s="18"/>
      <c r="V926" s="18"/>
      <c r="W926" s="18"/>
      <c r="X926" s="18"/>
      <c r="Y926" s="18"/>
      <c r="Z926" s="68">
        <v>463.0</v>
      </c>
      <c r="AA926" s="69">
        <v>1.0</v>
      </c>
      <c r="AB926" s="18" t="s">
        <v>1244</v>
      </c>
      <c r="AC926" s="68">
        <v>463.0</v>
      </c>
      <c r="AD926" s="69">
        <v>1.0</v>
      </c>
      <c r="AE926" s="69">
        <v>30.0</v>
      </c>
      <c r="AF926" s="70" t="s">
        <v>2324</v>
      </c>
      <c r="AG926" s="69">
        <v>62.0</v>
      </c>
      <c r="AH926" s="69">
        <v>11.0</v>
      </c>
      <c r="AI926" s="69">
        <v>2.0</v>
      </c>
      <c r="AJ926" s="29">
        <f t="shared" si="20"/>
        <v>12</v>
      </c>
      <c r="AK926" s="76">
        <f t="shared" si="21"/>
        <v>0.1935483871</v>
      </c>
      <c r="AL926" s="29">
        <f t="shared" si="22"/>
        <v>12</v>
      </c>
      <c r="AM926" s="71">
        <f t="shared" si="23"/>
        <v>0.1935</v>
      </c>
      <c r="AN926" s="71">
        <f t="shared" si="24"/>
        <v>0.2419</v>
      </c>
      <c r="AO926" s="72">
        <f t="shared" si="25"/>
        <v>1.74</v>
      </c>
      <c r="AP926" s="73">
        <f t="shared" si="26"/>
        <v>9966.72</v>
      </c>
      <c r="AQ926" s="3">
        <f t="shared" si="27"/>
        <v>160.7535484</v>
      </c>
      <c r="AR926" s="18"/>
      <c r="AS926" s="18"/>
    </row>
    <row r="927" ht="14.25" customHeight="1">
      <c r="A927" s="68">
        <v>465.0</v>
      </c>
      <c r="B927" s="69">
        <v>1.0</v>
      </c>
      <c r="C927" s="18" t="s">
        <v>1246</v>
      </c>
      <c r="D927" s="68">
        <v>465.0</v>
      </c>
      <c r="E927" s="69">
        <v>1.0</v>
      </c>
      <c r="F927" s="69">
        <v>10.0</v>
      </c>
      <c r="G927" s="70" t="s">
        <v>2325</v>
      </c>
      <c r="H927" s="69">
        <v>515.0</v>
      </c>
      <c r="I927" s="69">
        <v>126.0</v>
      </c>
      <c r="J927" s="69">
        <v>69.0</v>
      </c>
      <c r="K927" s="29">
        <f t="shared" si="13"/>
        <v>160.5</v>
      </c>
      <c r="L927" s="71">
        <f t="shared" si="14"/>
        <v>0.3117</v>
      </c>
      <c r="M927" s="71">
        <f t="shared" si="15"/>
        <v>0.3896</v>
      </c>
      <c r="N927" s="72">
        <f t="shared" si="16"/>
        <v>37.52</v>
      </c>
      <c r="O927" s="8">
        <f t="shared" si="17"/>
        <v>214914.56</v>
      </c>
      <c r="P927" s="73"/>
      <c r="Q927" s="18"/>
      <c r="R927" s="18"/>
      <c r="S927" s="18"/>
      <c r="T927" s="18"/>
      <c r="U927" s="18"/>
      <c r="V927" s="18"/>
      <c r="W927" s="18"/>
      <c r="X927" s="18"/>
      <c r="Y927" s="18"/>
      <c r="Z927" s="68">
        <v>465.0</v>
      </c>
      <c r="AA927" s="69">
        <v>1.0</v>
      </c>
      <c r="AB927" s="18" t="s">
        <v>1246</v>
      </c>
      <c r="AC927" s="68">
        <v>465.0</v>
      </c>
      <c r="AD927" s="69">
        <v>1.0</v>
      </c>
      <c r="AE927" s="69">
        <v>10.0</v>
      </c>
      <c r="AF927" s="70" t="s">
        <v>2325</v>
      </c>
      <c r="AG927" s="69">
        <v>515.0</v>
      </c>
      <c r="AH927" s="69">
        <v>126.0</v>
      </c>
      <c r="AI927" s="69">
        <v>69.0</v>
      </c>
      <c r="AJ927" s="29">
        <f t="shared" si="20"/>
        <v>160.5</v>
      </c>
      <c r="AK927" s="76">
        <f t="shared" si="21"/>
        <v>0.3116504854</v>
      </c>
      <c r="AL927" s="29">
        <f t="shared" si="22"/>
        <v>160.5</v>
      </c>
      <c r="AM927" s="71">
        <f t="shared" si="23"/>
        <v>0.3117</v>
      </c>
      <c r="AN927" s="71">
        <f t="shared" si="24"/>
        <v>0.3896</v>
      </c>
      <c r="AO927" s="72">
        <f t="shared" si="25"/>
        <v>37.52</v>
      </c>
      <c r="AP927" s="73">
        <f t="shared" si="26"/>
        <v>214914.56</v>
      </c>
      <c r="AQ927" s="3">
        <f t="shared" si="27"/>
        <v>417.3098252</v>
      </c>
      <c r="AR927" s="18"/>
      <c r="AS927" s="18"/>
    </row>
    <row r="928" ht="14.25" customHeight="1">
      <c r="A928" s="68">
        <v>465.0</v>
      </c>
      <c r="B928" s="69">
        <v>1.0</v>
      </c>
      <c r="C928" s="18" t="s">
        <v>1246</v>
      </c>
      <c r="D928" s="68">
        <v>465.0</v>
      </c>
      <c r="E928" s="69">
        <v>1.0</v>
      </c>
      <c r="F928" s="69">
        <v>30.0</v>
      </c>
      <c r="G928" s="70" t="s">
        <v>2326</v>
      </c>
      <c r="H928" s="69">
        <v>466.0</v>
      </c>
      <c r="I928" s="69">
        <v>106.0</v>
      </c>
      <c r="J928" s="69">
        <v>46.0</v>
      </c>
      <c r="K928" s="29">
        <f t="shared" si="13"/>
        <v>129</v>
      </c>
      <c r="L928" s="71">
        <f t="shared" si="14"/>
        <v>0.2768</v>
      </c>
      <c r="M928" s="71">
        <f t="shared" si="15"/>
        <v>0.346</v>
      </c>
      <c r="N928" s="72">
        <f t="shared" si="16"/>
        <v>26.78</v>
      </c>
      <c r="O928" s="8">
        <f t="shared" si="17"/>
        <v>153395.84</v>
      </c>
      <c r="P928" s="73"/>
      <c r="Q928" s="18"/>
      <c r="R928" s="18"/>
      <c r="S928" s="18"/>
      <c r="T928" s="18"/>
      <c r="U928" s="18"/>
      <c r="V928" s="18"/>
      <c r="W928" s="18"/>
      <c r="X928" s="18"/>
      <c r="Y928" s="18"/>
      <c r="Z928" s="68">
        <v>465.0</v>
      </c>
      <c r="AA928" s="69">
        <v>1.0</v>
      </c>
      <c r="AB928" s="18" t="s">
        <v>1246</v>
      </c>
      <c r="AC928" s="68">
        <v>465.0</v>
      </c>
      <c r="AD928" s="69">
        <v>1.0</v>
      </c>
      <c r="AE928" s="69">
        <v>30.0</v>
      </c>
      <c r="AF928" s="70" t="s">
        <v>2326</v>
      </c>
      <c r="AG928" s="69">
        <v>466.0</v>
      </c>
      <c r="AH928" s="69">
        <v>106.0</v>
      </c>
      <c r="AI928" s="69">
        <v>46.0</v>
      </c>
      <c r="AJ928" s="29">
        <f t="shared" si="20"/>
        <v>129</v>
      </c>
      <c r="AK928" s="76">
        <f t="shared" si="21"/>
        <v>0.2768240343</v>
      </c>
      <c r="AL928" s="29">
        <f t="shared" si="22"/>
        <v>129</v>
      </c>
      <c r="AM928" s="71">
        <f t="shared" si="23"/>
        <v>0.2768</v>
      </c>
      <c r="AN928" s="71">
        <f t="shared" si="24"/>
        <v>0.346</v>
      </c>
      <c r="AO928" s="72">
        <f t="shared" si="25"/>
        <v>26.78</v>
      </c>
      <c r="AP928" s="73">
        <f t="shared" si="26"/>
        <v>153395.84</v>
      </c>
      <c r="AQ928" s="3">
        <f t="shared" si="27"/>
        <v>329.1756223</v>
      </c>
      <c r="AR928" s="18"/>
      <c r="AS928" s="18"/>
    </row>
    <row r="929" ht="14.25" customHeight="1">
      <c r="A929" s="68">
        <v>465.0</v>
      </c>
      <c r="B929" s="69">
        <v>1.0</v>
      </c>
      <c r="C929" s="18" t="s">
        <v>1246</v>
      </c>
      <c r="D929" s="68">
        <v>465.0</v>
      </c>
      <c r="E929" s="69">
        <v>1.0</v>
      </c>
      <c r="F929" s="69">
        <v>40.0</v>
      </c>
      <c r="G929" s="70" t="s">
        <v>2327</v>
      </c>
      <c r="H929" s="69">
        <v>462.0</v>
      </c>
      <c r="I929" s="69">
        <v>81.0</v>
      </c>
      <c r="J929" s="69">
        <v>41.0</v>
      </c>
      <c r="K929" s="29">
        <f t="shared" si="13"/>
        <v>101.5</v>
      </c>
      <c r="L929" s="71">
        <f t="shared" si="14"/>
        <v>0.2197</v>
      </c>
      <c r="M929" s="71">
        <f t="shared" si="15"/>
        <v>0.2746</v>
      </c>
      <c r="N929" s="72">
        <f t="shared" si="16"/>
        <v>16.72</v>
      </c>
      <c r="O929" s="8">
        <f t="shared" si="17"/>
        <v>95772.16</v>
      </c>
      <c r="P929" s="73"/>
      <c r="Q929" s="18"/>
      <c r="R929" s="18"/>
      <c r="S929" s="18"/>
      <c r="T929" s="18"/>
      <c r="U929" s="18"/>
      <c r="V929" s="18"/>
      <c r="W929" s="18"/>
      <c r="X929" s="18"/>
      <c r="Y929" s="18"/>
      <c r="Z929" s="68">
        <v>465.0</v>
      </c>
      <c r="AA929" s="69">
        <v>1.0</v>
      </c>
      <c r="AB929" s="18" t="s">
        <v>1246</v>
      </c>
      <c r="AC929" s="68">
        <v>465.0</v>
      </c>
      <c r="AD929" s="69">
        <v>1.0</v>
      </c>
      <c r="AE929" s="69">
        <v>40.0</v>
      </c>
      <c r="AF929" s="70" t="s">
        <v>2327</v>
      </c>
      <c r="AG929" s="69">
        <v>462.0</v>
      </c>
      <c r="AH929" s="69">
        <v>81.0</v>
      </c>
      <c r="AI929" s="69">
        <v>41.0</v>
      </c>
      <c r="AJ929" s="29">
        <f t="shared" si="20"/>
        <v>101.5</v>
      </c>
      <c r="AK929" s="76">
        <f t="shared" si="21"/>
        <v>0.2196969697</v>
      </c>
      <c r="AL929" s="29">
        <f t="shared" si="22"/>
        <v>101.5</v>
      </c>
      <c r="AM929" s="71">
        <f t="shared" si="23"/>
        <v>0.2197</v>
      </c>
      <c r="AN929" s="71">
        <f t="shared" si="24"/>
        <v>0.2746</v>
      </c>
      <c r="AO929" s="72">
        <f t="shared" si="25"/>
        <v>16.72</v>
      </c>
      <c r="AP929" s="73">
        <f t="shared" si="26"/>
        <v>95772.16</v>
      </c>
      <c r="AQ929" s="3">
        <f t="shared" si="27"/>
        <v>207.2990476</v>
      </c>
      <c r="AR929" s="18"/>
      <c r="AS929" s="18"/>
    </row>
    <row r="930" ht="14.25" customHeight="1">
      <c r="A930" s="68">
        <v>465.0</v>
      </c>
      <c r="B930" s="69">
        <v>1.0</v>
      </c>
      <c r="C930" s="18" t="s">
        <v>1246</v>
      </c>
      <c r="D930" s="68">
        <v>465.0</v>
      </c>
      <c r="E930" s="69">
        <v>1.0</v>
      </c>
      <c r="F930" s="69">
        <v>50.0</v>
      </c>
      <c r="G930" s="70" t="s">
        <v>2328</v>
      </c>
      <c r="H930" s="69">
        <v>11.0</v>
      </c>
      <c r="I930" s="69">
        <v>8.0</v>
      </c>
      <c r="J930" s="69">
        <v>0.0</v>
      </c>
      <c r="K930" s="29">
        <f t="shared" si="13"/>
        <v>8</v>
      </c>
      <c r="L930" s="71">
        <f t="shared" si="14"/>
        <v>0.7273</v>
      </c>
      <c r="M930" s="71">
        <f t="shared" si="15"/>
        <v>0.9091</v>
      </c>
      <c r="N930" s="72">
        <f t="shared" si="16"/>
        <v>4.36</v>
      </c>
      <c r="O930" s="8">
        <f t="shared" si="17"/>
        <v>24974.08</v>
      </c>
      <c r="P930" s="73"/>
      <c r="Q930" s="18"/>
      <c r="R930" s="18"/>
      <c r="S930" s="18"/>
      <c r="T930" s="18"/>
      <c r="U930" s="18"/>
      <c r="V930" s="18"/>
      <c r="W930" s="18"/>
      <c r="X930" s="18"/>
      <c r="Y930" s="18"/>
      <c r="Z930" s="68">
        <v>465.0</v>
      </c>
      <c r="AA930" s="69">
        <v>1.0</v>
      </c>
      <c r="AB930" s="18" t="s">
        <v>1246</v>
      </c>
      <c r="AC930" s="68">
        <v>465.0</v>
      </c>
      <c r="AD930" s="69">
        <v>1.0</v>
      </c>
      <c r="AE930" s="69">
        <v>50.0</v>
      </c>
      <c r="AF930" s="70" t="s">
        <v>2328</v>
      </c>
      <c r="AG930" s="69">
        <v>11.0</v>
      </c>
      <c r="AH930" s="69">
        <v>8.0</v>
      </c>
      <c r="AI930" s="69">
        <v>0.0</v>
      </c>
      <c r="AJ930" s="29">
        <f t="shared" si="20"/>
        <v>8</v>
      </c>
      <c r="AK930" s="76">
        <f t="shared" si="21"/>
        <v>0.7272727273</v>
      </c>
      <c r="AL930" s="29">
        <f t="shared" si="22"/>
        <v>8</v>
      </c>
      <c r="AM930" s="71">
        <f t="shared" si="23"/>
        <v>0.7273</v>
      </c>
      <c r="AN930" s="71">
        <f t="shared" si="24"/>
        <v>0.9091</v>
      </c>
      <c r="AO930" s="72">
        <f t="shared" si="25"/>
        <v>4.36</v>
      </c>
      <c r="AP930" s="73">
        <f t="shared" si="26"/>
        <v>24974.08</v>
      </c>
      <c r="AQ930" s="3">
        <f t="shared" si="27"/>
        <v>2270.370909</v>
      </c>
      <c r="AR930" s="18"/>
      <c r="AS930" s="18"/>
    </row>
    <row r="931" ht="14.25" customHeight="1">
      <c r="A931" s="68">
        <v>465.0</v>
      </c>
      <c r="B931" s="69">
        <v>1.0</v>
      </c>
      <c r="C931" s="18" t="s">
        <v>1246</v>
      </c>
      <c r="D931" s="68">
        <v>465.0</v>
      </c>
      <c r="E931" s="69">
        <v>1.0</v>
      </c>
      <c r="F931" s="69">
        <v>110.0</v>
      </c>
      <c r="G931" s="70" t="s">
        <v>2329</v>
      </c>
      <c r="H931" s="69">
        <v>24.0</v>
      </c>
      <c r="I931" s="69">
        <v>4.0</v>
      </c>
      <c r="J931" s="69">
        <v>1.0</v>
      </c>
      <c r="K931" s="29">
        <f t="shared" si="13"/>
        <v>4.5</v>
      </c>
      <c r="L931" s="71">
        <f t="shared" si="14"/>
        <v>0.1875</v>
      </c>
      <c r="M931" s="71">
        <f t="shared" si="15"/>
        <v>0.2344</v>
      </c>
      <c r="N931" s="72">
        <f t="shared" si="16"/>
        <v>0.63</v>
      </c>
      <c r="O931" s="8">
        <f t="shared" si="17"/>
        <v>3608.64</v>
      </c>
      <c r="P931" s="73"/>
      <c r="Q931" s="18"/>
      <c r="R931" s="18"/>
      <c r="S931" s="18"/>
      <c r="T931" s="18"/>
      <c r="U931" s="18"/>
      <c r="V931" s="18"/>
      <c r="W931" s="18"/>
      <c r="X931" s="18"/>
      <c r="Y931" s="18"/>
      <c r="Z931" s="68">
        <v>465.0</v>
      </c>
      <c r="AA931" s="69">
        <v>1.0</v>
      </c>
      <c r="AB931" s="18" t="s">
        <v>1246</v>
      </c>
      <c r="AC931" s="68">
        <v>465.0</v>
      </c>
      <c r="AD931" s="69">
        <v>1.0</v>
      </c>
      <c r="AE931" s="69">
        <v>110.0</v>
      </c>
      <c r="AF931" s="70" t="s">
        <v>2329</v>
      </c>
      <c r="AG931" s="69">
        <v>24.0</v>
      </c>
      <c r="AH931" s="69">
        <v>4.0</v>
      </c>
      <c r="AI931" s="69">
        <v>1.0</v>
      </c>
      <c r="AJ931" s="29">
        <f t="shared" si="20"/>
        <v>4.5</v>
      </c>
      <c r="AK931" s="76">
        <f t="shared" si="21"/>
        <v>0.1875</v>
      </c>
      <c r="AL931" s="29">
        <f t="shared" si="22"/>
        <v>4.5</v>
      </c>
      <c r="AM931" s="71">
        <f t="shared" si="23"/>
        <v>0.1875</v>
      </c>
      <c r="AN931" s="71">
        <f t="shared" si="24"/>
        <v>0.2344</v>
      </c>
      <c r="AO931" s="72">
        <f t="shared" si="25"/>
        <v>0.63</v>
      </c>
      <c r="AP931" s="73">
        <f t="shared" si="26"/>
        <v>3608.64</v>
      </c>
      <c r="AQ931" s="3">
        <f t="shared" si="27"/>
        <v>150.36</v>
      </c>
      <c r="AR931" s="18"/>
      <c r="AS931" s="18"/>
    </row>
    <row r="932" ht="14.25" customHeight="1">
      <c r="A932" s="68">
        <v>466.0</v>
      </c>
      <c r="B932" s="69">
        <v>1.0</v>
      </c>
      <c r="C932" s="18" t="s">
        <v>1248</v>
      </c>
      <c r="D932" s="68">
        <v>466.0</v>
      </c>
      <c r="E932" s="69">
        <v>1.0</v>
      </c>
      <c r="F932" s="69">
        <v>1.0</v>
      </c>
      <c r="G932" s="70" t="s">
        <v>2330</v>
      </c>
      <c r="H932" s="69">
        <v>380.0</v>
      </c>
      <c r="I932" s="69">
        <v>74.0</v>
      </c>
      <c r="J932" s="69">
        <v>24.0</v>
      </c>
      <c r="K932" s="29">
        <f t="shared" si="13"/>
        <v>86</v>
      </c>
      <c r="L932" s="71">
        <f t="shared" si="14"/>
        <v>0.2263</v>
      </c>
      <c r="M932" s="71">
        <f t="shared" si="15"/>
        <v>0.2829</v>
      </c>
      <c r="N932" s="72">
        <f t="shared" si="16"/>
        <v>14.6</v>
      </c>
      <c r="O932" s="8">
        <f t="shared" si="17"/>
        <v>83628.8</v>
      </c>
      <c r="P932" s="73"/>
      <c r="Q932" s="18"/>
      <c r="R932" s="18"/>
      <c r="S932" s="18"/>
      <c r="T932" s="18"/>
      <c r="U932" s="18"/>
      <c r="V932" s="18"/>
      <c r="W932" s="18"/>
      <c r="X932" s="18"/>
      <c r="Y932" s="18"/>
      <c r="Z932" s="68">
        <v>466.0</v>
      </c>
      <c r="AA932" s="69">
        <v>1.0</v>
      </c>
      <c r="AB932" s="18" t="s">
        <v>1248</v>
      </c>
      <c r="AC932" s="68">
        <v>466.0</v>
      </c>
      <c r="AD932" s="69">
        <v>1.0</v>
      </c>
      <c r="AE932" s="69">
        <v>1.0</v>
      </c>
      <c r="AF932" s="70" t="s">
        <v>2330</v>
      </c>
      <c r="AG932" s="69">
        <v>380.0</v>
      </c>
      <c r="AH932" s="69">
        <v>74.0</v>
      </c>
      <c r="AI932" s="69">
        <v>24.0</v>
      </c>
      <c r="AJ932" s="29">
        <f t="shared" si="20"/>
        <v>86</v>
      </c>
      <c r="AK932" s="76">
        <f t="shared" si="21"/>
        <v>0.2263157895</v>
      </c>
      <c r="AL932" s="29">
        <f t="shared" si="22"/>
        <v>86</v>
      </c>
      <c r="AM932" s="71">
        <f t="shared" si="23"/>
        <v>0.2263</v>
      </c>
      <c r="AN932" s="71">
        <f t="shared" si="24"/>
        <v>0.2829</v>
      </c>
      <c r="AO932" s="72">
        <f t="shared" si="25"/>
        <v>14.6</v>
      </c>
      <c r="AP932" s="73">
        <f t="shared" si="26"/>
        <v>83628.8</v>
      </c>
      <c r="AQ932" s="3">
        <f t="shared" si="27"/>
        <v>220.0757895</v>
      </c>
      <c r="AR932" s="18"/>
      <c r="AS932" s="18"/>
    </row>
    <row r="933" ht="14.25" customHeight="1">
      <c r="A933" s="68">
        <v>466.0</v>
      </c>
      <c r="B933" s="69">
        <v>1.0</v>
      </c>
      <c r="C933" s="18" t="s">
        <v>1248</v>
      </c>
      <c r="D933" s="68">
        <v>466.0</v>
      </c>
      <c r="E933" s="69">
        <v>1.0</v>
      </c>
      <c r="F933" s="69">
        <v>2.0</v>
      </c>
      <c r="G933" s="70" t="s">
        <v>2331</v>
      </c>
      <c r="H933" s="69">
        <v>574.0</v>
      </c>
      <c r="I933" s="69">
        <v>59.0</v>
      </c>
      <c r="J933" s="69">
        <v>23.0</v>
      </c>
      <c r="K933" s="29">
        <f t="shared" si="13"/>
        <v>70.5</v>
      </c>
      <c r="L933" s="71">
        <f t="shared" si="14"/>
        <v>0.1228</v>
      </c>
      <c r="M933" s="71">
        <f t="shared" si="15"/>
        <v>0.1535</v>
      </c>
      <c r="N933" s="72">
        <f t="shared" si="16"/>
        <v>6.49</v>
      </c>
      <c r="O933" s="8">
        <f t="shared" si="17"/>
        <v>37174.72</v>
      </c>
      <c r="P933" s="73"/>
      <c r="Q933" s="18"/>
      <c r="R933" s="18"/>
      <c r="S933" s="18"/>
      <c r="T933" s="18"/>
      <c r="U933" s="18"/>
      <c r="V933" s="18"/>
      <c r="W933" s="18"/>
      <c r="X933" s="18"/>
      <c r="Y933" s="18"/>
      <c r="Z933" s="68">
        <v>466.0</v>
      </c>
      <c r="AA933" s="69">
        <v>1.0</v>
      </c>
      <c r="AB933" s="18" t="s">
        <v>1248</v>
      </c>
      <c r="AC933" s="68">
        <v>466.0</v>
      </c>
      <c r="AD933" s="69">
        <v>1.0</v>
      </c>
      <c r="AE933" s="69">
        <v>2.0</v>
      </c>
      <c r="AF933" s="70" t="s">
        <v>2331</v>
      </c>
      <c r="AG933" s="69">
        <v>574.0</v>
      </c>
      <c r="AH933" s="69">
        <v>59.0</v>
      </c>
      <c r="AI933" s="69">
        <v>23.0</v>
      </c>
      <c r="AJ933" s="29">
        <f t="shared" si="20"/>
        <v>70.5</v>
      </c>
      <c r="AK933" s="76">
        <f t="shared" si="21"/>
        <v>0.1228222997</v>
      </c>
      <c r="AL933" s="29">
        <f t="shared" si="22"/>
        <v>70.5</v>
      </c>
      <c r="AM933" s="71">
        <f t="shared" si="23"/>
        <v>0.1228</v>
      </c>
      <c r="AN933" s="71">
        <f t="shared" si="24"/>
        <v>0.1535</v>
      </c>
      <c r="AO933" s="72">
        <f t="shared" si="25"/>
        <v>6.49</v>
      </c>
      <c r="AP933" s="73">
        <f t="shared" si="26"/>
        <v>37174.72</v>
      </c>
      <c r="AQ933" s="3">
        <f t="shared" si="27"/>
        <v>64.76432056</v>
      </c>
      <c r="AR933" s="18"/>
      <c r="AS933" s="18"/>
    </row>
    <row r="934" ht="14.25" customHeight="1">
      <c r="A934" s="68">
        <v>466.0</v>
      </c>
      <c r="B934" s="69">
        <v>1.0</v>
      </c>
      <c r="C934" s="18" t="s">
        <v>1248</v>
      </c>
      <c r="D934" s="68">
        <v>466.0</v>
      </c>
      <c r="E934" s="69">
        <v>1.0</v>
      </c>
      <c r="F934" s="69">
        <v>3.0</v>
      </c>
      <c r="G934" s="70" t="s">
        <v>2332</v>
      </c>
      <c r="H934" s="69">
        <v>313.0</v>
      </c>
      <c r="I934" s="69">
        <v>40.0</v>
      </c>
      <c r="J934" s="69">
        <v>21.0</v>
      </c>
      <c r="K934" s="29">
        <f t="shared" si="13"/>
        <v>50.5</v>
      </c>
      <c r="L934" s="71">
        <f t="shared" si="14"/>
        <v>0.1613</v>
      </c>
      <c r="M934" s="71">
        <f t="shared" si="15"/>
        <v>0.2016</v>
      </c>
      <c r="N934" s="72">
        <f t="shared" si="16"/>
        <v>6.11</v>
      </c>
      <c r="O934" s="8">
        <f t="shared" si="17"/>
        <v>34998.08</v>
      </c>
      <c r="P934" s="73"/>
      <c r="Q934" s="18"/>
      <c r="R934" s="18"/>
      <c r="S934" s="18"/>
      <c r="T934" s="18"/>
      <c r="U934" s="18"/>
      <c r="V934" s="18"/>
      <c r="W934" s="18"/>
      <c r="X934" s="18"/>
      <c r="Y934" s="18"/>
      <c r="Z934" s="68">
        <v>466.0</v>
      </c>
      <c r="AA934" s="69">
        <v>1.0</v>
      </c>
      <c r="AB934" s="18" t="s">
        <v>1248</v>
      </c>
      <c r="AC934" s="68">
        <v>466.0</v>
      </c>
      <c r="AD934" s="69">
        <v>1.0</v>
      </c>
      <c r="AE934" s="69">
        <v>3.0</v>
      </c>
      <c r="AF934" s="70" t="s">
        <v>2332</v>
      </c>
      <c r="AG934" s="69">
        <v>313.0</v>
      </c>
      <c r="AH934" s="69">
        <v>40.0</v>
      </c>
      <c r="AI934" s="69">
        <v>21.0</v>
      </c>
      <c r="AJ934" s="29">
        <f t="shared" si="20"/>
        <v>50.5</v>
      </c>
      <c r="AK934" s="76">
        <f t="shared" si="21"/>
        <v>0.161341853</v>
      </c>
      <c r="AL934" s="29">
        <f t="shared" si="22"/>
        <v>50.5</v>
      </c>
      <c r="AM934" s="71">
        <f t="shared" si="23"/>
        <v>0.1613</v>
      </c>
      <c r="AN934" s="71">
        <f t="shared" si="24"/>
        <v>0.2016</v>
      </c>
      <c r="AO934" s="72">
        <f t="shared" si="25"/>
        <v>6.11</v>
      </c>
      <c r="AP934" s="73">
        <f t="shared" si="26"/>
        <v>34998.08</v>
      </c>
      <c r="AQ934" s="3">
        <f t="shared" si="27"/>
        <v>111.8149521</v>
      </c>
      <c r="AR934" s="18"/>
      <c r="AS934" s="18"/>
    </row>
    <row r="935" ht="14.25" customHeight="1">
      <c r="A935" s="68">
        <v>466.0</v>
      </c>
      <c r="B935" s="69">
        <v>1.0</v>
      </c>
      <c r="C935" s="18" t="s">
        <v>1248</v>
      </c>
      <c r="D935" s="68">
        <v>466.0</v>
      </c>
      <c r="E935" s="69">
        <v>1.0</v>
      </c>
      <c r="F935" s="69">
        <v>4.0</v>
      </c>
      <c r="G935" s="70" t="s">
        <v>2333</v>
      </c>
      <c r="H935" s="69">
        <v>646.0</v>
      </c>
      <c r="I935" s="69">
        <v>73.0</v>
      </c>
      <c r="J935" s="69">
        <v>36.0</v>
      </c>
      <c r="K935" s="29">
        <f t="shared" si="13"/>
        <v>91</v>
      </c>
      <c r="L935" s="71">
        <f t="shared" si="14"/>
        <v>0.1409</v>
      </c>
      <c r="M935" s="71">
        <f t="shared" si="15"/>
        <v>0.1761</v>
      </c>
      <c r="N935" s="72">
        <f t="shared" si="16"/>
        <v>9.62</v>
      </c>
      <c r="O935" s="8">
        <f t="shared" si="17"/>
        <v>55103.36</v>
      </c>
      <c r="P935" s="73"/>
      <c r="Q935" s="18"/>
      <c r="R935" s="18"/>
      <c r="S935" s="18"/>
      <c r="T935" s="18"/>
      <c r="U935" s="18"/>
      <c r="V935" s="18"/>
      <c r="W935" s="18"/>
      <c r="X935" s="18"/>
      <c r="Y935" s="18"/>
      <c r="Z935" s="68">
        <v>466.0</v>
      </c>
      <c r="AA935" s="69">
        <v>1.0</v>
      </c>
      <c r="AB935" s="18" t="s">
        <v>1248</v>
      </c>
      <c r="AC935" s="68">
        <v>466.0</v>
      </c>
      <c r="AD935" s="69">
        <v>1.0</v>
      </c>
      <c r="AE935" s="69">
        <v>4.0</v>
      </c>
      <c r="AF935" s="70" t="s">
        <v>2333</v>
      </c>
      <c r="AG935" s="69">
        <v>646.0</v>
      </c>
      <c r="AH935" s="69">
        <v>73.0</v>
      </c>
      <c r="AI935" s="69">
        <v>36.0</v>
      </c>
      <c r="AJ935" s="29">
        <f t="shared" si="20"/>
        <v>91</v>
      </c>
      <c r="AK935" s="76">
        <f t="shared" si="21"/>
        <v>0.1408668731</v>
      </c>
      <c r="AL935" s="29">
        <f t="shared" si="22"/>
        <v>91</v>
      </c>
      <c r="AM935" s="71">
        <f t="shared" si="23"/>
        <v>0.1409</v>
      </c>
      <c r="AN935" s="71">
        <f t="shared" si="24"/>
        <v>0.1761</v>
      </c>
      <c r="AO935" s="72">
        <f t="shared" si="25"/>
        <v>9.62</v>
      </c>
      <c r="AP935" s="73">
        <f t="shared" si="26"/>
        <v>55103.36</v>
      </c>
      <c r="AQ935" s="3">
        <f t="shared" si="27"/>
        <v>85.29931889</v>
      </c>
      <c r="AR935" s="18"/>
      <c r="AS935" s="18"/>
    </row>
    <row r="936" ht="14.25" customHeight="1">
      <c r="A936" s="68">
        <v>466.0</v>
      </c>
      <c r="B936" s="69">
        <v>1.0</v>
      </c>
      <c r="C936" s="18" t="s">
        <v>1248</v>
      </c>
      <c r="D936" s="68">
        <v>466.0</v>
      </c>
      <c r="E936" s="69">
        <v>1.0</v>
      </c>
      <c r="F936" s="69">
        <v>6.0</v>
      </c>
      <c r="G936" s="70" t="s">
        <v>2334</v>
      </c>
      <c r="H936" s="69">
        <v>92.0</v>
      </c>
      <c r="I936" s="69">
        <v>21.0</v>
      </c>
      <c r="J936" s="69">
        <v>8.0</v>
      </c>
      <c r="K936" s="29">
        <f t="shared" si="13"/>
        <v>25</v>
      </c>
      <c r="L936" s="71">
        <f t="shared" si="14"/>
        <v>0.2717</v>
      </c>
      <c r="M936" s="71">
        <f t="shared" si="15"/>
        <v>0.3396</v>
      </c>
      <c r="N936" s="72">
        <f t="shared" si="16"/>
        <v>5.09</v>
      </c>
      <c r="O936" s="8">
        <f t="shared" si="17"/>
        <v>29155.52</v>
      </c>
      <c r="P936" s="73"/>
      <c r="Q936" s="18"/>
      <c r="R936" s="18"/>
      <c r="S936" s="18"/>
      <c r="T936" s="18"/>
      <c r="U936" s="18"/>
      <c r="V936" s="18"/>
      <c r="W936" s="18"/>
      <c r="X936" s="18"/>
      <c r="Y936" s="18"/>
      <c r="Z936" s="68">
        <v>466.0</v>
      </c>
      <c r="AA936" s="69">
        <v>1.0</v>
      </c>
      <c r="AB936" s="18" t="s">
        <v>1248</v>
      </c>
      <c r="AC936" s="68">
        <v>466.0</v>
      </c>
      <c r="AD936" s="69">
        <v>1.0</v>
      </c>
      <c r="AE936" s="69">
        <v>6.0</v>
      </c>
      <c r="AF936" s="70" t="s">
        <v>2334</v>
      </c>
      <c r="AG936" s="69">
        <v>92.0</v>
      </c>
      <c r="AH936" s="69">
        <v>21.0</v>
      </c>
      <c r="AI936" s="69">
        <v>8.0</v>
      </c>
      <c r="AJ936" s="29">
        <f t="shared" si="20"/>
        <v>25</v>
      </c>
      <c r="AK936" s="76">
        <f t="shared" si="21"/>
        <v>0.2717391304</v>
      </c>
      <c r="AL936" s="29">
        <f t="shared" si="22"/>
        <v>25</v>
      </c>
      <c r="AM936" s="71">
        <f t="shared" si="23"/>
        <v>0.2717</v>
      </c>
      <c r="AN936" s="71">
        <f t="shared" si="24"/>
        <v>0.3396</v>
      </c>
      <c r="AO936" s="72">
        <f t="shared" si="25"/>
        <v>5.09</v>
      </c>
      <c r="AP936" s="73">
        <f t="shared" si="26"/>
        <v>29155.52</v>
      </c>
      <c r="AQ936" s="3">
        <f t="shared" si="27"/>
        <v>316.9078261</v>
      </c>
      <c r="AR936" s="18"/>
      <c r="AS936" s="18"/>
    </row>
    <row r="937" ht="14.25" customHeight="1">
      <c r="A937" s="68">
        <v>473.0</v>
      </c>
      <c r="B937" s="69">
        <v>1.0</v>
      </c>
      <c r="C937" s="18" t="s">
        <v>1250</v>
      </c>
      <c r="D937" s="68">
        <v>473.0</v>
      </c>
      <c r="E937" s="69">
        <v>1.0</v>
      </c>
      <c r="F937" s="69">
        <v>10.0</v>
      </c>
      <c r="G937" s="70" t="s">
        <v>2335</v>
      </c>
      <c r="H937" s="69">
        <v>204.0</v>
      </c>
      <c r="I937" s="69">
        <v>98.0</v>
      </c>
      <c r="J937" s="69">
        <v>29.0</v>
      </c>
      <c r="K937" s="29">
        <f t="shared" si="13"/>
        <v>112.5</v>
      </c>
      <c r="L937" s="71">
        <f t="shared" si="14"/>
        <v>0.5515</v>
      </c>
      <c r="M937" s="71">
        <f t="shared" si="15"/>
        <v>0.6894</v>
      </c>
      <c r="N937" s="72">
        <f t="shared" si="16"/>
        <v>46.53</v>
      </c>
      <c r="O937" s="8">
        <f t="shared" si="17"/>
        <v>266523.84</v>
      </c>
      <c r="P937" s="73"/>
      <c r="Q937" s="18"/>
      <c r="R937" s="18"/>
      <c r="S937" s="18"/>
      <c r="T937" s="18"/>
      <c r="U937" s="18"/>
      <c r="V937" s="18"/>
      <c r="W937" s="18"/>
      <c r="X937" s="18"/>
      <c r="Y937" s="18"/>
      <c r="Z937" s="68">
        <v>473.0</v>
      </c>
      <c r="AA937" s="69">
        <v>1.0</v>
      </c>
      <c r="AB937" s="18" t="s">
        <v>1250</v>
      </c>
      <c r="AC937" s="68">
        <v>473.0</v>
      </c>
      <c r="AD937" s="69">
        <v>1.0</v>
      </c>
      <c r="AE937" s="69">
        <v>10.0</v>
      </c>
      <c r="AF937" s="70" t="s">
        <v>2335</v>
      </c>
      <c r="AG937" s="69">
        <v>204.0</v>
      </c>
      <c r="AH937" s="69">
        <v>98.0</v>
      </c>
      <c r="AI937" s="69">
        <v>29.0</v>
      </c>
      <c r="AJ937" s="29">
        <f t="shared" si="20"/>
        <v>112.5</v>
      </c>
      <c r="AK937" s="76">
        <f t="shared" si="21"/>
        <v>0.5514705882</v>
      </c>
      <c r="AL937" s="29">
        <f t="shared" si="22"/>
        <v>112.5</v>
      </c>
      <c r="AM937" s="71">
        <f t="shared" si="23"/>
        <v>0.5515</v>
      </c>
      <c r="AN937" s="71">
        <f t="shared" si="24"/>
        <v>0.6894</v>
      </c>
      <c r="AO937" s="72">
        <f t="shared" si="25"/>
        <v>46.53</v>
      </c>
      <c r="AP937" s="73">
        <f t="shared" si="26"/>
        <v>266523.84</v>
      </c>
      <c r="AQ937" s="3">
        <f t="shared" si="27"/>
        <v>1306.489412</v>
      </c>
      <c r="AR937" s="18"/>
      <c r="AS937" s="18"/>
    </row>
    <row r="938" ht="14.25" customHeight="1">
      <c r="A938" s="68">
        <v>473.0</v>
      </c>
      <c r="B938" s="69">
        <v>1.0</v>
      </c>
      <c r="C938" s="18" t="s">
        <v>1250</v>
      </c>
      <c r="D938" s="68">
        <v>473.0</v>
      </c>
      <c r="E938" s="69">
        <v>1.0</v>
      </c>
      <c r="F938" s="69">
        <v>20.0</v>
      </c>
      <c r="G938" s="70" t="s">
        <v>2336</v>
      </c>
      <c r="H938" s="69">
        <v>189.0</v>
      </c>
      <c r="I938" s="69">
        <v>70.0</v>
      </c>
      <c r="J938" s="69">
        <v>26.0</v>
      </c>
      <c r="K938" s="29">
        <f t="shared" si="13"/>
        <v>83</v>
      </c>
      <c r="L938" s="71">
        <f t="shared" si="14"/>
        <v>0.4392</v>
      </c>
      <c r="M938" s="71">
        <f t="shared" si="15"/>
        <v>0.549</v>
      </c>
      <c r="N938" s="72">
        <f t="shared" si="16"/>
        <v>27.34</v>
      </c>
      <c r="O938" s="8">
        <f t="shared" si="17"/>
        <v>156603.52</v>
      </c>
      <c r="P938" s="73"/>
      <c r="Q938" s="18"/>
      <c r="R938" s="18"/>
      <c r="S938" s="18"/>
      <c r="T938" s="18"/>
      <c r="U938" s="18"/>
      <c r="V938" s="18"/>
      <c r="W938" s="18"/>
      <c r="X938" s="18"/>
      <c r="Y938" s="18"/>
      <c r="Z938" s="68">
        <v>473.0</v>
      </c>
      <c r="AA938" s="69">
        <v>1.0</v>
      </c>
      <c r="AB938" s="18" t="s">
        <v>1250</v>
      </c>
      <c r="AC938" s="68">
        <v>473.0</v>
      </c>
      <c r="AD938" s="69">
        <v>1.0</v>
      </c>
      <c r="AE938" s="69">
        <v>20.0</v>
      </c>
      <c r="AF938" s="70" t="s">
        <v>2336</v>
      </c>
      <c r="AG938" s="69">
        <v>189.0</v>
      </c>
      <c r="AH938" s="69">
        <v>70.0</v>
      </c>
      <c r="AI938" s="69">
        <v>26.0</v>
      </c>
      <c r="AJ938" s="29">
        <f t="shared" si="20"/>
        <v>83</v>
      </c>
      <c r="AK938" s="76">
        <f t="shared" si="21"/>
        <v>0.4391534392</v>
      </c>
      <c r="AL938" s="29">
        <f t="shared" si="22"/>
        <v>83</v>
      </c>
      <c r="AM938" s="71">
        <f t="shared" si="23"/>
        <v>0.4392</v>
      </c>
      <c r="AN938" s="71">
        <f t="shared" si="24"/>
        <v>0.549</v>
      </c>
      <c r="AO938" s="72">
        <f t="shared" si="25"/>
        <v>27.34</v>
      </c>
      <c r="AP938" s="73">
        <f t="shared" si="26"/>
        <v>156603.52</v>
      </c>
      <c r="AQ938" s="3">
        <f t="shared" si="27"/>
        <v>828.5900529</v>
      </c>
      <c r="AR938" s="18"/>
      <c r="AS938" s="18"/>
    </row>
    <row r="939" ht="14.25" customHeight="1">
      <c r="A939" s="68">
        <v>473.0</v>
      </c>
      <c r="B939" s="69">
        <v>1.0</v>
      </c>
      <c r="C939" s="18" t="s">
        <v>1250</v>
      </c>
      <c r="D939" s="68">
        <v>473.0</v>
      </c>
      <c r="E939" s="69">
        <v>1.0</v>
      </c>
      <c r="F939" s="69">
        <v>40.0</v>
      </c>
      <c r="G939" s="70" t="s">
        <v>2337</v>
      </c>
      <c r="H939" s="69">
        <v>28.0</v>
      </c>
      <c r="I939" s="69">
        <v>4.0</v>
      </c>
      <c r="J939" s="69">
        <v>2.0</v>
      </c>
      <c r="K939" s="29">
        <f t="shared" si="13"/>
        <v>5</v>
      </c>
      <c r="L939" s="71">
        <f t="shared" si="14"/>
        <v>0.1786</v>
      </c>
      <c r="M939" s="71">
        <f t="shared" si="15"/>
        <v>0.2233</v>
      </c>
      <c r="N939" s="72">
        <f t="shared" si="16"/>
        <v>0.67</v>
      </c>
      <c r="O939" s="8">
        <f t="shared" si="17"/>
        <v>3837.76</v>
      </c>
      <c r="P939" s="73"/>
      <c r="Q939" s="18"/>
      <c r="R939" s="18"/>
      <c r="S939" s="18"/>
      <c r="T939" s="18"/>
      <c r="U939" s="18"/>
      <c r="V939" s="18"/>
      <c r="W939" s="18"/>
      <c r="X939" s="18"/>
      <c r="Y939" s="18"/>
      <c r="Z939" s="68">
        <v>473.0</v>
      </c>
      <c r="AA939" s="69">
        <v>1.0</v>
      </c>
      <c r="AB939" s="18" t="s">
        <v>1250</v>
      </c>
      <c r="AC939" s="68">
        <v>473.0</v>
      </c>
      <c r="AD939" s="69">
        <v>1.0</v>
      </c>
      <c r="AE939" s="69">
        <v>40.0</v>
      </c>
      <c r="AF939" s="70" t="s">
        <v>2337</v>
      </c>
      <c r="AG939" s="69">
        <v>28.0</v>
      </c>
      <c r="AH939" s="69">
        <v>4.0</v>
      </c>
      <c r="AI939" s="69">
        <v>2.0</v>
      </c>
      <c r="AJ939" s="29">
        <f t="shared" si="20"/>
        <v>5</v>
      </c>
      <c r="AK939" s="76">
        <f t="shared" si="21"/>
        <v>0.1785714286</v>
      </c>
      <c r="AL939" s="29">
        <f t="shared" si="22"/>
        <v>5</v>
      </c>
      <c r="AM939" s="71">
        <f t="shared" si="23"/>
        <v>0.1786</v>
      </c>
      <c r="AN939" s="71">
        <f t="shared" si="24"/>
        <v>0.2233</v>
      </c>
      <c r="AO939" s="72">
        <f t="shared" si="25"/>
        <v>0.67</v>
      </c>
      <c r="AP939" s="73">
        <f t="shared" si="26"/>
        <v>3837.76</v>
      </c>
      <c r="AQ939" s="3">
        <f t="shared" si="27"/>
        <v>137.0628571</v>
      </c>
      <c r="AR939" s="18"/>
      <c r="AS939" s="18"/>
    </row>
    <row r="940" ht="14.25" customHeight="1">
      <c r="A940" s="68">
        <v>477.0</v>
      </c>
      <c r="B940" s="69">
        <v>1.0</v>
      </c>
      <c r="C940" s="18" t="s">
        <v>1252</v>
      </c>
      <c r="D940" s="68">
        <v>477.0</v>
      </c>
      <c r="E940" s="69">
        <v>1.0</v>
      </c>
      <c r="F940" s="69">
        <v>1.0</v>
      </c>
      <c r="G940" s="70" t="s">
        <v>2338</v>
      </c>
      <c r="H940" s="69">
        <v>656.0</v>
      </c>
      <c r="I940" s="69">
        <v>132.0</v>
      </c>
      <c r="J940" s="69">
        <v>61.0</v>
      </c>
      <c r="K940" s="29">
        <f t="shared" si="13"/>
        <v>162.5</v>
      </c>
      <c r="L940" s="71">
        <f t="shared" si="14"/>
        <v>0.2477</v>
      </c>
      <c r="M940" s="71">
        <f t="shared" si="15"/>
        <v>0.3096</v>
      </c>
      <c r="N940" s="72">
        <f t="shared" si="16"/>
        <v>30.19</v>
      </c>
      <c r="O940" s="8">
        <f t="shared" si="17"/>
        <v>172928.32</v>
      </c>
      <c r="P940" s="73"/>
      <c r="Q940" s="18"/>
      <c r="R940" s="18"/>
      <c r="S940" s="18"/>
      <c r="T940" s="18"/>
      <c r="U940" s="18"/>
      <c r="V940" s="18"/>
      <c r="W940" s="18"/>
      <c r="X940" s="18"/>
      <c r="Y940" s="18"/>
      <c r="Z940" s="68">
        <v>477.0</v>
      </c>
      <c r="AA940" s="69">
        <v>1.0</v>
      </c>
      <c r="AB940" s="18" t="s">
        <v>1252</v>
      </c>
      <c r="AC940" s="68">
        <v>477.0</v>
      </c>
      <c r="AD940" s="69">
        <v>1.0</v>
      </c>
      <c r="AE940" s="69">
        <v>1.0</v>
      </c>
      <c r="AF940" s="70" t="s">
        <v>2338</v>
      </c>
      <c r="AG940" s="69">
        <v>656.0</v>
      </c>
      <c r="AH940" s="69">
        <v>132.0</v>
      </c>
      <c r="AI940" s="69">
        <v>61.0</v>
      </c>
      <c r="AJ940" s="29">
        <f t="shared" si="20"/>
        <v>162.5</v>
      </c>
      <c r="AK940" s="76">
        <f t="shared" si="21"/>
        <v>0.2477134146</v>
      </c>
      <c r="AL940" s="29">
        <f t="shared" si="22"/>
        <v>162.5</v>
      </c>
      <c r="AM940" s="71">
        <f t="shared" si="23"/>
        <v>0.2477</v>
      </c>
      <c r="AN940" s="71">
        <f t="shared" si="24"/>
        <v>0.3096</v>
      </c>
      <c r="AO940" s="72">
        <f t="shared" si="25"/>
        <v>30.19</v>
      </c>
      <c r="AP940" s="73">
        <f t="shared" si="26"/>
        <v>172928.32</v>
      </c>
      <c r="AQ940" s="3">
        <f t="shared" si="27"/>
        <v>263.6102439</v>
      </c>
      <c r="AR940" s="18"/>
      <c r="AS940" s="18"/>
    </row>
    <row r="941" ht="14.25" customHeight="1">
      <c r="A941" s="68">
        <v>477.0</v>
      </c>
      <c r="B941" s="69">
        <v>1.0</v>
      </c>
      <c r="C941" s="18" t="s">
        <v>1252</v>
      </c>
      <c r="D941" s="68">
        <v>477.0</v>
      </c>
      <c r="E941" s="69">
        <v>1.0</v>
      </c>
      <c r="F941" s="69">
        <v>10.0</v>
      </c>
      <c r="G941" s="70" t="s">
        <v>2339</v>
      </c>
      <c r="H941" s="69">
        <v>693.0</v>
      </c>
      <c r="I941" s="69">
        <v>103.0</v>
      </c>
      <c r="J941" s="69">
        <v>62.0</v>
      </c>
      <c r="K941" s="29">
        <f t="shared" si="13"/>
        <v>134</v>
      </c>
      <c r="L941" s="71">
        <f t="shared" si="14"/>
        <v>0.1934</v>
      </c>
      <c r="M941" s="71">
        <f t="shared" si="15"/>
        <v>0.2418</v>
      </c>
      <c r="N941" s="72">
        <f t="shared" si="16"/>
        <v>19.44</v>
      </c>
      <c r="O941" s="8">
        <f t="shared" si="17"/>
        <v>111352.32</v>
      </c>
      <c r="P941" s="73"/>
      <c r="Q941" s="18"/>
      <c r="R941" s="18"/>
      <c r="S941" s="18"/>
      <c r="T941" s="18"/>
      <c r="U941" s="18"/>
      <c r="V941" s="18"/>
      <c r="W941" s="18"/>
      <c r="X941" s="18"/>
      <c r="Y941" s="18"/>
      <c r="Z941" s="68">
        <v>477.0</v>
      </c>
      <c r="AA941" s="69">
        <v>1.0</v>
      </c>
      <c r="AB941" s="18" t="s">
        <v>1252</v>
      </c>
      <c r="AC941" s="68">
        <v>477.0</v>
      </c>
      <c r="AD941" s="69">
        <v>1.0</v>
      </c>
      <c r="AE941" s="69">
        <v>10.0</v>
      </c>
      <c r="AF941" s="70" t="s">
        <v>2339</v>
      </c>
      <c r="AG941" s="69">
        <v>693.0</v>
      </c>
      <c r="AH941" s="69">
        <v>103.0</v>
      </c>
      <c r="AI941" s="69">
        <v>62.0</v>
      </c>
      <c r="AJ941" s="29">
        <f t="shared" si="20"/>
        <v>134</v>
      </c>
      <c r="AK941" s="76">
        <f t="shared" si="21"/>
        <v>0.1933621934</v>
      </c>
      <c r="AL941" s="29">
        <f t="shared" si="22"/>
        <v>134</v>
      </c>
      <c r="AM941" s="71">
        <f t="shared" si="23"/>
        <v>0.1934</v>
      </c>
      <c r="AN941" s="71">
        <f t="shared" si="24"/>
        <v>0.2418</v>
      </c>
      <c r="AO941" s="72">
        <f t="shared" si="25"/>
        <v>19.44</v>
      </c>
      <c r="AP941" s="73">
        <f t="shared" si="26"/>
        <v>111352.32</v>
      </c>
      <c r="AQ941" s="3">
        <f t="shared" si="27"/>
        <v>160.6815584</v>
      </c>
      <c r="AR941" s="18"/>
      <c r="AS941" s="18"/>
    </row>
    <row r="942" ht="14.25" customHeight="1">
      <c r="A942" s="68">
        <v>477.0</v>
      </c>
      <c r="B942" s="69">
        <v>1.0</v>
      </c>
      <c r="C942" s="18" t="s">
        <v>1252</v>
      </c>
      <c r="D942" s="68">
        <v>477.0</v>
      </c>
      <c r="E942" s="69">
        <v>1.0</v>
      </c>
      <c r="F942" s="69">
        <v>20.0</v>
      </c>
      <c r="G942" s="70" t="s">
        <v>2340</v>
      </c>
      <c r="H942" s="69">
        <v>745.0</v>
      </c>
      <c r="I942" s="69">
        <v>130.0</v>
      </c>
      <c r="J942" s="69">
        <v>69.0</v>
      </c>
      <c r="K942" s="29">
        <f t="shared" si="13"/>
        <v>164.5</v>
      </c>
      <c r="L942" s="71">
        <f t="shared" si="14"/>
        <v>0.2208</v>
      </c>
      <c r="M942" s="71">
        <f t="shared" si="15"/>
        <v>0.276</v>
      </c>
      <c r="N942" s="72">
        <f t="shared" si="16"/>
        <v>27.24</v>
      </c>
      <c r="O942" s="8">
        <f t="shared" si="17"/>
        <v>156030.72</v>
      </c>
      <c r="P942" s="73"/>
      <c r="Q942" s="18"/>
      <c r="R942" s="18"/>
      <c r="S942" s="18"/>
      <c r="T942" s="18"/>
      <c r="U942" s="18"/>
      <c r="V942" s="18"/>
      <c r="W942" s="18"/>
      <c r="X942" s="18"/>
      <c r="Y942" s="18"/>
      <c r="Z942" s="68">
        <v>477.0</v>
      </c>
      <c r="AA942" s="69">
        <v>1.0</v>
      </c>
      <c r="AB942" s="18" t="s">
        <v>1252</v>
      </c>
      <c r="AC942" s="68">
        <v>477.0</v>
      </c>
      <c r="AD942" s="69">
        <v>1.0</v>
      </c>
      <c r="AE942" s="69">
        <v>20.0</v>
      </c>
      <c r="AF942" s="70" t="s">
        <v>2340</v>
      </c>
      <c r="AG942" s="69">
        <v>745.0</v>
      </c>
      <c r="AH942" s="69">
        <v>130.0</v>
      </c>
      <c r="AI942" s="69">
        <v>69.0</v>
      </c>
      <c r="AJ942" s="29">
        <f t="shared" si="20"/>
        <v>164.5</v>
      </c>
      <c r="AK942" s="76">
        <f t="shared" si="21"/>
        <v>0.2208053691</v>
      </c>
      <c r="AL942" s="29">
        <f t="shared" si="22"/>
        <v>164.5</v>
      </c>
      <c r="AM942" s="71">
        <f t="shared" si="23"/>
        <v>0.2208</v>
      </c>
      <c r="AN942" s="71">
        <f t="shared" si="24"/>
        <v>0.276</v>
      </c>
      <c r="AO942" s="72">
        <f t="shared" si="25"/>
        <v>27.24</v>
      </c>
      <c r="AP942" s="73">
        <f t="shared" si="26"/>
        <v>156030.72</v>
      </c>
      <c r="AQ942" s="3">
        <f t="shared" si="27"/>
        <v>209.4372081</v>
      </c>
      <c r="AR942" s="18"/>
      <c r="AS942" s="18"/>
    </row>
    <row r="943" ht="14.25" customHeight="1">
      <c r="A943" s="68">
        <v>477.0</v>
      </c>
      <c r="B943" s="69">
        <v>1.0</v>
      </c>
      <c r="C943" s="18" t="s">
        <v>1252</v>
      </c>
      <c r="D943" s="68">
        <v>477.0</v>
      </c>
      <c r="E943" s="69">
        <v>1.0</v>
      </c>
      <c r="F943" s="69">
        <v>30.0</v>
      </c>
      <c r="G943" s="70" t="s">
        <v>2341</v>
      </c>
      <c r="H943" s="69">
        <v>911.0</v>
      </c>
      <c r="I943" s="69">
        <v>94.0</v>
      </c>
      <c r="J943" s="69">
        <v>67.0</v>
      </c>
      <c r="K943" s="29">
        <f t="shared" si="13"/>
        <v>127.5</v>
      </c>
      <c r="L943" s="71">
        <f t="shared" si="14"/>
        <v>0.14</v>
      </c>
      <c r="M943" s="71">
        <f t="shared" si="15"/>
        <v>0.175</v>
      </c>
      <c r="N943" s="72">
        <f t="shared" si="16"/>
        <v>13.39</v>
      </c>
      <c r="O943" s="8">
        <f t="shared" si="17"/>
        <v>76697.92</v>
      </c>
      <c r="P943" s="73"/>
      <c r="Q943" s="18"/>
      <c r="R943" s="18"/>
      <c r="S943" s="18"/>
      <c r="T943" s="18"/>
      <c r="U943" s="18"/>
      <c r="V943" s="18"/>
      <c r="W943" s="18"/>
      <c r="X943" s="18"/>
      <c r="Y943" s="18"/>
      <c r="Z943" s="68">
        <v>477.0</v>
      </c>
      <c r="AA943" s="69">
        <v>1.0</v>
      </c>
      <c r="AB943" s="18" t="s">
        <v>1252</v>
      </c>
      <c r="AC943" s="68">
        <v>477.0</v>
      </c>
      <c r="AD943" s="69">
        <v>1.0</v>
      </c>
      <c r="AE943" s="69">
        <v>30.0</v>
      </c>
      <c r="AF943" s="70" t="s">
        <v>2341</v>
      </c>
      <c r="AG943" s="69">
        <v>911.0</v>
      </c>
      <c r="AH943" s="69">
        <v>94.0</v>
      </c>
      <c r="AI943" s="69">
        <v>67.0</v>
      </c>
      <c r="AJ943" s="29">
        <f t="shared" si="20"/>
        <v>127.5</v>
      </c>
      <c r="AK943" s="76">
        <f t="shared" si="21"/>
        <v>0.1399560922</v>
      </c>
      <c r="AL943" s="29">
        <f t="shared" si="22"/>
        <v>127.5</v>
      </c>
      <c r="AM943" s="71">
        <f t="shared" si="23"/>
        <v>0.14</v>
      </c>
      <c r="AN943" s="71">
        <f t="shared" si="24"/>
        <v>0.175</v>
      </c>
      <c r="AO943" s="72">
        <f t="shared" si="25"/>
        <v>13.39</v>
      </c>
      <c r="AP943" s="73">
        <f t="shared" si="26"/>
        <v>76697.92</v>
      </c>
      <c r="AQ943" s="3">
        <f t="shared" si="27"/>
        <v>84.19091109</v>
      </c>
      <c r="AR943" s="18"/>
      <c r="AS943" s="18"/>
    </row>
    <row r="944" ht="14.25" customHeight="1">
      <c r="A944" s="68">
        <v>477.0</v>
      </c>
      <c r="B944" s="69">
        <v>1.0</v>
      </c>
      <c r="C944" s="18" t="s">
        <v>1252</v>
      </c>
      <c r="D944" s="68">
        <v>477.0</v>
      </c>
      <c r="E944" s="69">
        <v>1.0</v>
      </c>
      <c r="F944" s="69">
        <v>80.0</v>
      </c>
      <c r="G944" s="70" t="s">
        <v>2342</v>
      </c>
      <c r="H944" s="69">
        <v>97.0</v>
      </c>
      <c r="I944" s="69">
        <v>14.0</v>
      </c>
      <c r="J944" s="69">
        <v>5.0</v>
      </c>
      <c r="K944" s="29">
        <f t="shared" si="13"/>
        <v>16.5</v>
      </c>
      <c r="L944" s="71">
        <f t="shared" si="14"/>
        <v>0.1701</v>
      </c>
      <c r="M944" s="71">
        <f t="shared" si="15"/>
        <v>0.2126</v>
      </c>
      <c r="N944" s="72">
        <f t="shared" si="16"/>
        <v>2.1</v>
      </c>
      <c r="O944" s="8">
        <f t="shared" si="17"/>
        <v>12028.8</v>
      </c>
      <c r="P944" s="73"/>
      <c r="Q944" s="18"/>
      <c r="R944" s="18"/>
      <c r="S944" s="18"/>
      <c r="T944" s="18"/>
      <c r="U944" s="18"/>
      <c r="V944" s="18"/>
      <c r="W944" s="18"/>
      <c r="X944" s="18"/>
      <c r="Y944" s="18"/>
      <c r="Z944" s="68">
        <v>477.0</v>
      </c>
      <c r="AA944" s="69">
        <v>1.0</v>
      </c>
      <c r="AB944" s="18" t="s">
        <v>1252</v>
      </c>
      <c r="AC944" s="68">
        <v>477.0</v>
      </c>
      <c r="AD944" s="69">
        <v>1.0</v>
      </c>
      <c r="AE944" s="69">
        <v>80.0</v>
      </c>
      <c r="AF944" s="70" t="s">
        <v>2342</v>
      </c>
      <c r="AG944" s="69">
        <v>97.0</v>
      </c>
      <c r="AH944" s="69">
        <v>14.0</v>
      </c>
      <c r="AI944" s="69">
        <v>5.0</v>
      </c>
      <c r="AJ944" s="29">
        <f t="shared" si="20"/>
        <v>16.5</v>
      </c>
      <c r="AK944" s="76">
        <f t="shared" si="21"/>
        <v>0.1701030928</v>
      </c>
      <c r="AL944" s="29">
        <f t="shared" si="22"/>
        <v>16.5</v>
      </c>
      <c r="AM944" s="71">
        <f t="shared" si="23"/>
        <v>0.1701</v>
      </c>
      <c r="AN944" s="71">
        <f t="shared" si="24"/>
        <v>0.2126</v>
      </c>
      <c r="AO944" s="72">
        <f t="shared" si="25"/>
        <v>2.1</v>
      </c>
      <c r="AP944" s="73">
        <f t="shared" si="26"/>
        <v>12028.8</v>
      </c>
      <c r="AQ944" s="3">
        <f t="shared" si="27"/>
        <v>124.0082474</v>
      </c>
      <c r="AR944" s="18"/>
      <c r="AS944" s="18"/>
    </row>
    <row r="945" ht="14.25" customHeight="1">
      <c r="A945" s="68">
        <v>477.0</v>
      </c>
      <c r="B945" s="69">
        <v>1.0</v>
      </c>
      <c r="C945" s="18" t="s">
        <v>1252</v>
      </c>
      <c r="D945" s="68">
        <v>477.0</v>
      </c>
      <c r="E945" s="69">
        <v>1.0</v>
      </c>
      <c r="F945" s="69">
        <v>100.0</v>
      </c>
      <c r="G945" s="70" t="s">
        <v>2343</v>
      </c>
      <c r="H945" s="69">
        <v>33.0</v>
      </c>
      <c r="I945" s="69">
        <v>17.0</v>
      </c>
      <c r="J945" s="69">
        <v>2.0</v>
      </c>
      <c r="K945" s="29">
        <f t="shared" si="13"/>
        <v>18</v>
      </c>
      <c r="L945" s="71">
        <f t="shared" si="14"/>
        <v>0.5455</v>
      </c>
      <c r="M945" s="71">
        <f t="shared" si="15"/>
        <v>0.6819</v>
      </c>
      <c r="N945" s="72">
        <f t="shared" si="16"/>
        <v>7.36</v>
      </c>
      <c r="O945" s="8">
        <f t="shared" si="17"/>
        <v>42158.08</v>
      </c>
      <c r="P945" s="73"/>
      <c r="Q945" s="18"/>
      <c r="R945" s="18"/>
      <c r="S945" s="18"/>
      <c r="T945" s="18"/>
      <c r="U945" s="18"/>
      <c r="V945" s="18"/>
      <c r="W945" s="18"/>
      <c r="X945" s="18"/>
      <c r="Y945" s="18"/>
      <c r="Z945" s="68">
        <v>477.0</v>
      </c>
      <c r="AA945" s="69">
        <v>1.0</v>
      </c>
      <c r="AB945" s="18" t="s">
        <v>1252</v>
      </c>
      <c r="AC945" s="68">
        <v>477.0</v>
      </c>
      <c r="AD945" s="69">
        <v>1.0</v>
      </c>
      <c r="AE945" s="69">
        <v>100.0</v>
      </c>
      <c r="AF945" s="70" t="s">
        <v>2343</v>
      </c>
      <c r="AG945" s="69">
        <v>33.0</v>
      </c>
      <c r="AH945" s="69">
        <v>17.0</v>
      </c>
      <c r="AI945" s="69">
        <v>2.0</v>
      </c>
      <c r="AJ945" s="29">
        <f t="shared" si="20"/>
        <v>18</v>
      </c>
      <c r="AK945" s="76">
        <f t="shared" si="21"/>
        <v>0.5454545455</v>
      </c>
      <c r="AL945" s="29">
        <f t="shared" si="22"/>
        <v>18</v>
      </c>
      <c r="AM945" s="71">
        <f t="shared" si="23"/>
        <v>0.5455</v>
      </c>
      <c r="AN945" s="71">
        <f t="shared" si="24"/>
        <v>0.6819</v>
      </c>
      <c r="AO945" s="72">
        <f t="shared" si="25"/>
        <v>7.36</v>
      </c>
      <c r="AP945" s="73">
        <f t="shared" si="26"/>
        <v>42158.08</v>
      </c>
      <c r="AQ945" s="3">
        <f t="shared" si="27"/>
        <v>1277.517576</v>
      </c>
      <c r="AR945" s="18"/>
      <c r="AS945" s="18"/>
    </row>
    <row r="946" ht="14.25" customHeight="1">
      <c r="A946" s="68">
        <v>477.0</v>
      </c>
      <c r="B946" s="69">
        <v>1.0</v>
      </c>
      <c r="C946" s="18" t="s">
        <v>1252</v>
      </c>
      <c r="D946" s="68">
        <v>477.0</v>
      </c>
      <c r="E946" s="69">
        <v>1.0</v>
      </c>
      <c r="F946" s="69">
        <v>250.0</v>
      </c>
      <c r="G946" s="70" t="s">
        <v>2344</v>
      </c>
      <c r="H946" s="69">
        <v>9.0</v>
      </c>
      <c r="I946" s="69">
        <v>3.0</v>
      </c>
      <c r="J946" s="69">
        <v>0.0</v>
      </c>
      <c r="K946" s="29">
        <f t="shared" si="13"/>
        <v>3</v>
      </c>
      <c r="L946" s="71">
        <f t="shared" si="14"/>
        <v>0.3333</v>
      </c>
      <c r="M946" s="71">
        <f t="shared" si="15"/>
        <v>0.4166</v>
      </c>
      <c r="N946" s="72">
        <f t="shared" si="16"/>
        <v>0.75</v>
      </c>
      <c r="O946" s="8">
        <f t="shared" si="17"/>
        <v>4296</v>
      </c>
      <c r="P946" s="73"/>
      <c r="Q946" s="18"/>
      <c r="R946" s="18"/>
      <c r="S946" s="18"/>
      <c r="T946" s="18"/>
      <c r="U946" s="18"/>
      <c r="V946" s="18"/>
      <c r="W946" s="18"/>
      <c r="X946" s="18"/>
      <c r="Y946" s="18"/>
      <c r="Z946" s="68">
        <v>477.0</v>
      </c>
      <c r="AA946" s="69">
        <v>1.0</v>
      </c>
      <c r="AB946" s="18" t="s">
        <v>1252</v>
      </c>
      <c r="AC946" s="68">
        <v>477.0</v>
      </c>
      <c r="AD946" s="69">
        <v>1.0</v>
      </c>
      <c r="AE946" s="69">
        <v>250.0</v>
      </c>
      <c r="AF946" s="70" t="s">
        <v>2344</v>
      </c>
      <c r="AG946" s="69">
        <v>9.0</v>
      </c>
      <c r="AH946" s="69">
        <v>3.0</v>
      </c>
      <c r="AI946" s="69">
        <v>0.0</v>
      </c>
      <c r="AJ946" s="29">
        <f t="shared" si="20"/>
        <v>3</v>
      </c>
      <c r="AK946" s="76">
        <f t="shared" si="21"/>
        <v>0.3333333333</v>
      </c>
      <c r="AL946" s="29">
        <f t="shared" si="22"/>
        <v>3</v>
      </c>
      <c r="AM946" s="71">
        <f t="shared" si="23"/>
        <v>0.3333</v>
      </c>
      <c r="AN946" s="71">
        <f t="shared" si="24"/>
        <v>0.4166</v>
      </c>
      <c r="AO946" s="72">
        <f t="shared" si="25"/>
        <v>0.75</v>
      </c>
      <c r="AP946" s="73">
        <f t="shared" si="26"/>
        <v>4296</v>
      </c>
      <c r="AQ946" s="3">
        <f t="shared" si="27"/>
        <v>477.3333333</v>
      </c>
      <c r="AR946" s="18"/>
      <c r="AS946" s="18"/>
    </row>
    <row r="947" ht="14.25" customHeight="1">
      <c r="A947" s="68">
        <v>477.0</v>
      </c>
      <c r="B947" s="69">
        <v>1.0</v>
      </c>
      <c r="C947" s="18" t="s">
        <v>1252</v>
      </c>
      <c r="D947" s="68">
        <v>477.0</v>
      </c>
      <c r="E947" s="69">
        <v>1.0</v>
      </c>
      <c r="F947" s="69">
        <v>600.0</v>
      </c>
      <c r="G947" s="70" t="s">
        <v>1556</v>
      </c>
      <c r="H947" s="69">
        <v>53.0</v>
      </c>
      <c r="I947" s="69">
        <v>10.0</v>
      </c>
      <c r="J947" s="69">
        <v>1.0</v>
      </c>
      <c r="K947" s="29">
        <f t="shared" si="13"/>
        <v>10.5</v>
      </c>
      <c r="L947" s="71">
        <f t="shared" si="14"/>
        <v>0.1981</v>
      </c>
      <c r="M947" s="71">
        <f t="shared" si="15"/>
        <v>0.2476</v>
      </c>
      <c r="N947" s="72">
        <f t="shared" si="16"/>
        <v>1.56</v>
      </c>
      <c r="O947" s="8">
        <f t="shared" si="17"/>
        <v>8935.68</v>
      </c>
      <c r="P947" s="73"/>
      <c r="Q947" s="18"/>
      <c r="R947" s="18"/>
      <c r="S947" s="18"/>
      <c r="T947" s="18"/>
      <c r="U947" s="18"/>
      <c r="V947" s="18"/>
      <c r="W947" s="18"/>
      <c r="X947" s="18"/>
      <c r="Y947" s="18"/>
      <c r="Z947" s="68">
        <v>477.0</v>
      </c>
      <c r="AA947" s="69">
        <v>1.0</v>
      </c>
      <c r="AB947" s="18" t="s">
        <v>1252</v>
      </c>
      <c r="AC947" s="68">
        <v>477.0</v>
      </c>
      <c r="AD947" s="69">
        <v>1.0</v>
      </c>
      <c r="AE947" s="69">
        <v>600.0</v>
      </c>
      <c r="AF947" s="70" t="s">
        <v>1556</v>
      </c>
      <c r="AG947" s="69">
        <v>53.0</v>
      </c>
      <c r="AH947" s="69">
        <v>10.0</v>
      </c>
      <c r="AI947" s="69">
        <v>1.0</v>
      </c>
      <c r="AJ947" s="29">
        <f t="shared" si="20"/>
        <v>10.5</v>
      </c>
      <c r="AK947" s="76">
        <f t="shared" si="21"/>
        <v>0.1981132075</v>
      </c>
      <c r="AL947" s="29">
        <f t="shared" si="22"/>
        <v>10.5</v>
      </c>
      <c r="AM947" s="71">
        <f t="shared" si="23"/>
        <v>0.1981</v>
      </c>
      <c r="AN947" s="71">
        <f t="shared" si="24"/>
        <v>0.2476</v>
      </c>
      <c r="AO947" s="72">
        <f t="shared" si="25"/>
        <v>1.56</v>
      </c>
      <c r="AP947" s="73">
        <f t="shared" si="26"/>
        <v>8935.68</v>
      </c>
      <c r="AQ947" s="3">
        <f t="shared" si="27"/>
        <v>168.5977358</v>
      </c>
      <c r="AR947" s="18"/>
      <c r="AS947" s="18"/>
    </row>
    <row r="948" ht="14.25" customHeight="1">
      <c r="A948" s="68">
        <v>477.0</v>
      </c>
      <c r="B948" s="69">
        <v>1.0</v>
      </c>
      <c r="C948" s="18" t="s">
        <v>1252</v>
      </c>
      <c r="D948" s="68">
        <v>477.0</v>
      </c>
      <c r="E948" s="69">
        <v>1.0</v>
      </c>
      <c r="F948" s="69">
        <v>950.0</v>
      </c>
      <c r="G948" s="70" t="s">
        <v>2345</v>
      </c>
      <c r="H948" s="69">
        <v>14.0</v>
      </c>
      <c r="I948" s="69">
        <v>6.0</v>
      </c>
      <c r="J948" s="69">
        <v>1.0</v>
      </c>
      <c r="K948" s="29">
        <f t="shared" si="13"/>
        <v>6.5</v>
      </c>
      <c r="L948" s="71">
        <f t="shared" si="14"/>
        <v>0.4643</v>
      </c>
      <c r="M948" s="71">
        <f t="shared" si="15"/>
        <v>0.5804</v>
      </c>
      <c r="N948" s="72">
        <f t="shared" si="16"/>
        <v>2.26</v>
      </c>
      <c r="O948" s="8">
        <f t="shared" si="17"/>
        <v>12945.28</v>
      </c>
      <c r="P948" s="73"/>
      <c r="Q948" s="18"/>
      <c r="R948" s="18"/>
      <c r="S948" s="18"/>
      <c r="T948" s="18"/>
      <c r="U948" s="18"/>
      <c r="V948" s="18"/>
      <c r="W948" s="18"/>
      <c r="X948" s="18"/>
      <c r="Y948" s="18"/>
      <c r="Z948" s="68">
        <v>477.0</v>
      </c>
      <c r="AA948" s="69">
        <v>1.0</v>
      </c>
      <c r="AB948" s="18" t="s">
        <v>1252</v>
      </c>
      <c r="AC948" s="68">
        <v>477.0</v>
      </c>
      <c r="AD948" s="69">
        <v>1.0</v>
      </c>
      <c r="AE948" s="69">
        <v>950.0</v>
      </c>
      <c r="AF948" s="70" t="s">
        <v>2345</v>
      </c>
      <c r="AG948" s="69">
        <v>14.0</v>
      </c>
      <c r="AH948" s="69">
        <v>6.0</v>
      </c>
      <c r="AI948" s="69">
        <v>1.0</v>
      </c>
      <c r="AJ948" s="29">
        <f t="shared" si="20"/>
        <v>6.5</v>
      </c>
      <c r="AK948" s="76">
        <f t="shared" si="21"/>
        <v>0.4642857143</v>
      </c>
      <c r="AL948" s="29">
        <f t="shared" si="22"/>
        <v>6.5</v>
      </c>
      <c r="AM948" s="71">
        <f t="shared" si="23"/>
        <v>0.4643</v>
      </c>
      <c r="AN948" s="71">
        <f t="shared" si="24"/>
        <v>0.5804</v>
      </c>
      <c r="AO948" s="72">
        <f t="shared" si="25"/>
        <v>2.26</v>
      </c>
      <c r="AP948" s="73">
        <f t="shared" si="26"/>
        <v>12945.28</v>
      </c>
      <c r="AQ948" s="3">
        <f t="shared" si="27"/>
        <v>924.6628571</v>
      </c>
      <c r="AR948" s="18"/>
      <c r="AS948" s="18"/>
    </row>
    <row r="949" ht="14.25" customHeight="1">
      <c r="A949" s="68">
        <v>480.0</v>
      </c>
      <c r="B949" s="69">
        <v>1.0</v>
      </c>
      <c r="C949" s="18" t="s">
        <v>1254</v>
      </c>
      <c r="D949" s="68">
        <v>480.0</v>
      </c>
      <c r="E949" s="69">
        <v>1.0</v>
      </c>
      <c r="F949" s="69">
        <v>10.0</v>
      </c>
      <c r="G949" s="70" t="s">
        <v>2346</v>
      </c>
      <c r="H949" s="69">
        <v>116.0</v>
      </c>
      <c r="I949" s="69">
        <v>55.0</v>
      </c>
      <c r="J949" s="69">
        <v>9.0</v>
      </c>
      <c r="K949" s="29">
        <f t="shared" si="13"/>
        <v>59.5</v>
      </c>
      <c r="L949" s="71">
        <f t="shared" si="14"/>
        <v>0.5129</v>
      </c>
      <c r="M949" s="71">
        <f t="shared" si="15"/>
        <v>0.6411</v>
      </c>
      <c r="N949" s="72">
        <f t="shared" si="16"/>
        <v>22.89</v>
      </c>
      <c r="O949" s="8">
        <f t="shared" si="17"/>
        <v>131113.92</v>
      </c>
      <c r="P949" s="73"/>
      <c r="Q949" s="18"/>
      <c r="R949" s="18"/>
      <c r="S949" s="18"/>
      <c r="T949" s="18"/>
      <c r="U949" s="18"/>
      <c r="V949" s="18"/>
      <c r="W949" s="18"/>
      <c r="X949" s="18"/>
      <c r="Y949" s="18"/>
      <c r="Z949" s="68">
        <v>480.0</v>
      </c>
      <c r="AA949" s="69">
        <v>1.0</v>
      </c>
      <c r="AB949" s="18" t="s">
        <v>1254</v>
      </c>
      <c r="AC949" s="68">
        <v>480.0</v>
      </c>
      <c r="AD949" s="69">
        <v>1.0</v>
      </c>
      <c r="AE949" s="69">
        <v>10.0</v>
      </c>
      <c r="AF949" s="70" t="s">
        <v>2346</v>
      </c>
      <c r="AG949" s="69">
        <v>116.0</v>
      </c>
      <c r="AH949" s="69">
        <v>55.0</v>
      </c>
      <c r="AI949" s="69">
        <v>9.0</v>
      </c>
      <c r="AJ949" s="29">
        <f t="shared" si="20"/>
        <v>59.5</v>
      </c>
      <c r="AK949" s="76">
        <f t="shared" si="21"/>
        <v>0.5129310345</v>
      </c>
      <c r="AL949" s="29">
        <f t="shared" si="22"/>
        <v>59.5</v>
      </c>
      <c r="AM949" s="71">
        <f t="shared" si="23"/>
        <v>0.5129</v>
      </c>
      <c r="AN949" s="71">
        <f t="shared" si="24"/>
        <v>0.6411</v>
      </c>
      <c r="AO949" s="72">
        <f t="shared" si="25"/>
        <v>22.89</v>
      </c>
      <c r="AP949" s="73">
        <f t="shared" si="26"/>
        <v>131113.92</v>
      </c>
      <c r="AQ949" s="3">
        <f t="shared" si="27"/>
        <v>1130.292414</v>
      </c>
      <c r="AR949" s="18"/>
      <c r="AS949" s="18"/>
    </row>
    <row r="950" ht="14.25" customHeight="1">
      <c r="A950" s="68">
        <v>480.0</v>
      </c>
      <c r="B950" s="69">
        <v>1.0</v>
      </c>
      <c r="C950" s="18" t="s">
        <v>1254</v>
      </c>
      <c r="D950" s="68">
        <v>480.0</v>
      </c>
      <c r="E950" s="69">
        <v>1.0</v>
      </c>
      <c r="F950" s="69">
        <v>20.0</v>
      </c>
      <c r="G950" s="70" t="s">
        <v>2347</v>
      </c>
      <c r="H950" s="69">
        <v>104.0</v>
      </c>
      <c r="I950" s="69">
        <v>38.0</v>
      </c>
      <c r="J950" s="69">
        <v>13.0</v>
      </c>
      <c r="K950" s="29">
        <f t="shared" si="13"/>
        <v>44.5</v>
      </c>
      <c r="L950" s="71">
        <f t="shared" si="14"/>
        <v>0.4279</v>
      </c>
      <c r="M950" s="71">
        <f t="shared" si="15"/>
        <v>0.5349</v>
      </c>
      <c r="N950" s="72">
        <f t="shared" si="16"/>
        <v>14.28</v>
      </c>
      <c r="O950" s="8">
        <f t="shared" si="17"/>
        <v>81795.84</v>
      </c>
      <c r="P950" s="73"/>
      <c r="Q950" s="18"/>
      <c r="R950" s="18"/>
      <c r="S950" s="18"/>
      <c r="T950" s="18"/>
      <c r="U950" s="18"/>
      <c r="V950" s="18"/>
      <c r="W950" s="18"/>
      <c r="X950" s="18"/>
      <c r="Y950" s="18"/>
      <c r="Z950" s="68">
        <v>480.0</v>
      </c>
      <c r="AA950" s="69">
        <v>1.0</v>
      </c>
      <c r="AB950" s="18" t="s">
        <v>1254</v>
      </c>
      <c r="AC950" s="68">
        <v>480.0</v>
      </c>
      <c r="AD950" s="69">
        <v>1.0</v>
      </c>
      <c r="AE950" s="69">
        <v>20.0</v>
      </c>
      <c r="AF950" s="70" t="s">
        <v>2347</v>
      </c>
      <c r="AG950" s="69">
        <v>104.0</v>
      </c>
      <c r="AH950" s="69">
        <v>38.0</v>
      </c>
      <c r="AI950" s="69">
        <v>13.0</v>
      </c>
      <c r="AJ950" s="29">
        <f t="shared" si="20"/>
        <v>44.5</v>
      </c>
      <c r="AK950" s="76">
        <f t="shared" si="21"/>
        <v>0.4278846154</v>
      </c>
      <c r="AL950" s="29">
        <f t="shared" si="22"/>
        <v>44.5</v>
      </c>
      <c r="AM950" s="71">
        <f t="shared" si="23"/>
        <v>0.4279</v>
      </c>
      <c r="AN950" s="71">
        <f t="shared" si="24"/>
        <v>0.5349</v>
      </c>
      <c r="AO950" s="72">
        <f t="shared" si="25"/>
        <v>14.28</v>
      </c>
      <c r="AP950" s="73">
        <f t="shared" si="26"/>
        <v>81795.84</v>
      </c>
      <c r="AQ950" s="3">
        <f t="shared" si="27"/>
        <v>786.4984615</v>
      </c>
      <c r="AR950" s="18"/>
      <c r="AS950" s="18"/>
    </row>
    <row r="951" ht="14.25" customHeight="1">
      <c r="A951" s="68">
        <v>480.0</v>
      </c>
      <c r="B951" s="69">
        <v>1.0</v>
      </c>
      <c r="C951" s="18" t="s">
        <v>1254</v>
      </c>
      <c r="D951" s="68">
        <v>480.0</v>
      </c>
      <c r="E951" s="69">
        <v>1.0</v>
      </c>
      <c r="F951" s="69">
        <v>30.0</v>
      </c>
      <c r="G951" s="70" t="s">
        <v>2348</v>
      </c>
      <c r="H951" s="69">
        <v>45.0</v>
      </c>
      <c r="I951" s="69">
        <v>45.0</v>
      </c>
      <c r="J951" s="69">
        <v>0.0</v>
      </c>
      <c r="K951" s="29">
        <f t="shared" si="13"/>
        <v>45</v>
      </c>
      <c r="L951" s="71">
        <f t="shared" si="14"/>
        <v>1</v>
      </c>
      <c r="M951" s="71">
        <f t="shared" si="15"/>
        <v>1</v>
      </c>
      <c r="N951" s="72">
        <f t="shared" si="16"/>
        <v>27</v>
      </c>
      <c r="O951" s="8">
        <f t="shared" si="17"/>
        <v>154656</v>
      </c>
      <c r="P951" s="73"/>
      <c r="Q951" s="18"/>
      <c r="R951" s="18"/>
      <c r="S951" s="18"/>
      <c r="T951" s="18"/>
      <c r="U951" s="18"/>
      <c r="V951" s="18"/>
      <c r="W951" s="18"/>
      <c r="X951" s="18"/>
      <c r="Y951" s="18"/>
      <c r="Z951" s="68">
        <v>480.0</v>
      </c>
      <c r="AA951" s="69">
        <v>1.0</v>
      </c>
      <c r="AB951" s="18" t="s">
        <v>1254</v>
      </c>
      <c r="AC951" s="68">
        <v>480.0</v>
      </c>
      <c r="AD951" s="69">
        <v>1.0</v>
      </c>
      <c r="AE951" s="69">
        <v>30.0</v>
      </c>
      <c r="AF951" s="70" t="s">
        <v>2348</v>
      </c>
      <c r="AG951" s="69">
        <v>45.0</v>
      </c>
      <c r="AH951" s="69">
        <v>45.0</v>
      </c>
      <c r="AI951" s="69">
        <v>0.0</v>
      </c>
      <c r="AJ951" s="29">
        <f t="shared" si="20"/>
        <v>45</v>
      </c>
      <c r="AK951" s="76">
        <f t="shared" si="21"/>
        <v>1</v>
      </c>
      <c r="AL951" s="29">
        <f t="shared" si="22"/>
        <v>45</v>
      </c>
      <c r="AM951" s="71">
        <f t="shared" si="23"/>
        <v>1</v>
      </c>
      <c r="AN951" s="71">
        <f t="shared" si="24"/>
        <v>1</v>
      </c>
      <c r="AO951" s="72">
        <f t="shared" si="25"/>
        <v>27</v>
      </c>
      <c r="AP951" s="73">
        <f t="shared" si="26"/>
        <v>154656</v>
      </c>
      <c r="AQ951" s="3">
        <f t="shared" si="27"/>
        <v>3436.8</v>
      </c>
      <c r="AR951" s="18"/>
      <c r="AS951" s="18"/>
    </row>
    <row r="952" ht="14.25" customHeight="1">
      <c r="A952" s="68">
        <v>480.0</v>
      </c>
      <c r="B952" s="69">
        <v>1.0</v>
      </c>
      <c r="C952" s="18" t="s">
        <v>1254</v>
      </c>
      <c r="D952" s="68">
        <v>480.0</v>
      </c>
      <c r="E952" s="69">
        <v>1.0</v>
      </c>
      <c r="F952" s="69">
        <v>35.0</v>
      </c>
      <c r="G952" s="70" t="s">
        <v>2349</v>
      </c>
      <c r="H952" s="69">
        <v>21.0</v>
      </c>
      <c r="I952" s="69">
        <v>12.0</v>
      </c>
      <c r="J952" s="69">
        <v>0.0</v>
      </c>
      <c r="K952" s="29">
        <f t="shared" si="13"/>
        <v>12</v>
      </c>
      <c r="L952" s="71">
        <f t="shared" si="14"/>
        <v>0.5714</v>
      </c>
      <c r="M952" s="71">
        <f t="shared" si="15"/>
        <v>0.7143</v>
      </c>
      <c r="N952" s="72">
        <f t="shared" si="16"/>
        <v>5.14</v>
      </c>
      <c r="O952" s="8">
        <f t="shared" si="17"/>
        <v>29441.92</v>
      </c>
      <c r="P952" s="73"/>
      <c r="Q952" s="18"/>
      <c r="R952" s="18"/>
      <c r="S952" s="18"/>
      <c r="T952" s="18"/>
      <c r="U952" s="18"/>
      <c r="V952" s="18"/>
      <c r="W952" s="18"/>
      <c r="X952" s="18"/>
      <c r="Y952" s="18"/>
      <c r="Z952" s="68">
        <v>480.0</v>
      </c>
      <c r="AA952" s="69">
        <v>1.0</v>
      </c>
      <c r="AB952" s="18" t="s">
        <v>1254</v>
      </c>
      <c r="AC952" s="68">
        <v>480.0</v>
      </c>
      <c r="AD952" s="69">
        <v>1.0</v>
      </c>
      <c r="AE952" s="69">
        <v>35.0</v>
      </c>
      <c r="AF952" s="70" t="s">
        <v>2349</v>
      </c>
      <c r="AG952" s="69">
        <v>21.0</v>
      </c>
      <c r="AH952" s="69">
        <v>12.0</v>
      </c>
      <c r="AI952" s="69">
        <v>0.0</v>
      </c>
      <c r="AJ952" s="29">
        <f t="shared" si="20"/>
        <v>12</v>
      </c>
      <c r="AK952" s="76">
        <f t="shared" si="21"/>
        <v>0.5714285714</v>
      </c>
      <c r="AL952" s="29">
        <f t="shared" si="22"/>
        <v>12</v>
      </c>
      <c r="AM952" s="71">
        <f t="shared" si="23"/>
        <v>0.5714</v>
      </c>
      <c r="AN952" s="71">
        <f t="shared" si="24"/>
        <v>0.7143</v>
      </c>
      <c r="AO952" s="72">
        <f t="shared" si="25"/>
        <v>5.14</v>
      </c>
      <c r="AP952" s="73">
        <f t="shared" si="26"/>
        <v>29441.92</v>
      </c>
      <c r="AQ952" s="3">
        <f t="shared" si="27"/>
        <v>1401.99619</v>
      </c>
      <c r="AR952" s="18"/>
      <c r="AS952" s="18"/>
    </row>
    <row r="953" ht="14.25" customHeight="1">
      <c r="A953" s="68">
        <v>480.0</v>
      </c>
      <c r="B953" s="69">
        <v>1.0</v>
      </c>
      <c r="C953" s="18" t="s">
        <v>1254</v>
      </c>
      <c r="D953" s="68">
        <v>480.0</v>
      </c>
      <c r="E953" s="69">
        <v>1.0</v>
      </c>
      <c r="F953" s="69">
        <v>50.0</v>
      </c>
      <c r="G953" s="70" t="s">
        <v>2350</v>
      </c>
      <c r="H953" s="69">
        <v>298.0</v>
      </c>
      <c r="I953" s="69">
        <v>137.0</v>
      </c>
      <c r="J953" s="69">
        <v>19.0</v>
      </c>
      <c r="K953" s="29">
        <f t="shared" si="13"/>
        <v>146.5</v>
      </c>
      <c r="L953" s="71">
        <f t="shared" si="14"/>
        <v>0.4916</v>
      </c>
      <c r="M953" s="71">
        <f t="shared" si="15"/>
        <v>0.6145</v>
      </c>
      <c r="N953" s="72">
        <f t="shared" si="16"/>
        <v>54.01</v>
      </c>
      <c r="O953" s="8">
        <f t="shared" si="17"/>
        <v>309369.28</v>
      </c>
      <c r="P953" s="73"/>
      <c r="Q953" s="18"/>
      <c r="R953" s="18"/>
      <c r="S953" s="18"/>
      <c r="T953" s="18"/>
      <c r="U953" s="18"/>
      <c r="V953" s="18"/>
      <c r="W953" s="18"/>
      <c r="X953" s="18"/>
      <c r="Y953" s="18"/>
      <c r="Z953" s="68">
        <v>480.0</v>
      </c>
      <c r="AA953" s="69">
        <v>1.0</v>
      </c>
      <c r="AB953" s="18" t="s">
        <v>1254</v>
      </c>
      <c r="AC953" s="68">
        <v>480.0</v>
      </c>
      <c r="AD953" s="69">
        <v>1.0</v>
      </c>
      <c r="AE953" s="69">
        <v>50.0</v>
      </c>
      <c r="AF953" s="70" t="s">
        <v>2350</v>
      </c>
      <c r="AG953" s="69">
        <v>298.0</v>
      </c>
      <c r="AH953" s="69">
        <v>137.0</v>
      </c>
      <c r="AI953" s="69">
        <v>19.0</v>
      </c>
      <c r="AJ953" s="29">
        <f t="shared" si="20"/>
        <v>146.5</v>
      </c>
      <c r="AK953" s="76">
        <f t="shared" si="21"/>
        <v>0.4916107383</v>
      </c>
      <c r="AL953" s="29">
        <f t="shared" si="22"/>
        <v>146.5</v>
      </c>
      <c r="AM953" s="71">
        <f t="shared" si="23"/>
        <v>0.4916</v>
      </c>
      <c r="AN953" s="71">
        <f t="shared" si="24"/>
        <v>0.6145</v>
      </c>
      <c r="AO953" s="72">
        <f t="shared" si="25"/>
        <v>54.01</v>
      </c>
      <c r="AP953" s="73">
        <f t="shared" si="26"/>
        <v>309369.28</v>
      </c>
      <c r="AQ953" s="3">
        <f t="shared" si="27"/>
        <v>1038.151946</v>
      </c>
      <c r="AR953" s="18"/>
      <c r="AS953" s="18"/>
    </row>
    <row r="954" ht="14.25" customHeight="1">
      <c r="A954" s="68">
        <v>482.0</v>
      </c>
      <c r="B954" s="69">
        <v>1.0</v>
      </c>
      <c r="C954" s="18" t="s">
        <v>1256</v>
      </c>
      <c r="D954" s="68">
        <v>482.0</v>
      </c>
      <c r="E954" s="69">
        <v>1.0</v>
      </c>
      <c r="F954" s="69">
        <v>110.0</v>
      </c>
      <c r="G954" s="70" t="s">
        <v>1212</v>
      </c>
      <c r="H954" s="69">
        <v>405.0</v>
      </c>
      <c r="I954" s="69">
        <v>142.0</v>
      </c>
      <c r="J954" s="69">
        <v>50.0</v>
      </c>
      <c r="K954" s="29">
        <f t="shared" si="13"/>
        <v>167</v>
      </c>
      <c r="L954" s="71">
        <f t="shared" si="14"/>
        <v>0.4123</v>
      </c>
      <c r="M954" s="71">
        <f t="shared" si="15"/>
        <v>0.5154</v>
      </c>
      <c r="N954" s="72">
        <f t="shared" si="16"/>
        <v>51.64</v>
      </c>
      <c r="O954" s="8">
        <f t="shared" si="17"/>
        <v>295793.92</v>
      </c>
      <c r="P954" s="73"/>
      <c r="Q954" s="18"/>
      <c r="R954" s="18"/>
      <c r="S954" s="18"/>
      <c r="T954" s="18"/>
      <c r="U954" s="18"/>
      <c r="V954" s="18"/>
      <c r="W954" s="18"/>
      <c r="X954" s="18"/>
      <c r="Y954" s="18"/>
      <c r="Z954" s="68">
        <v>482.0</v>
      </c>
      <c r="AA954" s="69">
        <v>1.0</v>
      </c>
      <c r="AB954" s="18" t="s">
        <v>1256</v>
      </c>
      <c r="AC954" s="68">
        <v>482.0</v>
      </c>
      <c r="AD954" s="69">
        <v>1.0</v>
      </c>
      <c r="AE954" s="69">
        <v>110.0</v>
      </c>
      <c r="AF954" s="70" t="s">
        <v>1212</v>
      </c>
      <c r="AG954" s="69">
        <v>405.0</v>
      </c>
      <c r="AH954" s="69">
        <v>142.0</v>
      </c>
      <c r="AI954" s="69">
        <v>50.0</v>
      </c>
      <c r="AJ954" s="29">
        <f t="shared" si="20"/>
        <v>167</v>
      </c>
      <c r="AK954" s="76">
        <f t="shared" si="21"/>
        <v>0.412345679</v>
      </c>
      <c r="AL954" s="29">
        <f t="shared" si="22"/>
        <v>167</v>
      </c>
      <c r="AM954" s="71">
        <f t="shared" si="23"/>
        <v>0.4123</v>
      </c>
      <c r="AN954" s="71">
        <f t="shared" si="24"/>
        <v>0.5154</v>
      </c>
      <c r="AO954" s="72">
        <f t="shared" si="25"/>
        <v>51.64</v>
      </c>
      <c r="AP954" s="73">
        <f t="shared" si="26"/>
        <v>295793.92</v>
      </c>
      <c r="AQ954" s="3">
        <f t="shared" si="27"/>
        <v>730.355358</v>
      </c>
      <c r="AR954" s="18"/>
      <c r="AS954" s="18"/>
    </row>
    <row r="955" ht="14.25" customHeight="1">
      <c r="A955" s="68">
        <v>482.0</v>
      </c>
      <c r="B955" s="69">
        <v>1.0</v>
      </c>
      <c r="C955" s="18" t="s">
        <v>1256</v>
      </c>
      <c r="D955" s="68">
        <v>482.0</v>
      </c>
      <c r="E955" s="69">
        <v>1.0</v>
      </c>
      <c r="F955" s="69">
        <v>120.0</v>
      </c>
      <c r="G955" s="70" t="s">
        <v>2351</v>
      </c>
      <c r="H955" s="69">
        <v>508.0</v>
      </c>
      <c r="I955" s="69">
        <v>160.0</v>
      </c>
      <c r="J955" s="69">
        <v>40.0</v>
      </c>
      <c r="K955" s="29">
        <f t="shared" si="13"/>
        <v>180</v>
      </c>
      <c r="L955" s="71">
        <f t="shared" si="14"/>
        <v>0.3543</v>
      </c>
      <c r="M955" s="71">
        <f t="shared" si="15"/>
        <v>0.4429</v>
      </c>
      <c r="N955" s="72">
        <f t="shared" si="16"/>
        <v>47.83</v>
      </c>
      <c r="O955" s="8">
        <f t="shared" si="17"/>
        <v>273970.24</v>
      </c>
      <c r="P955" s="73"/>
      <c r="Q955" s="18"/>
      <c r="R955" s="18"/>
      <c r="S955" s="18"/>
      <c r="T955" s="18"/>
      <c r="U955" s="18"/>
      <c r="V955" s="18"/>
      <c r="W955" s="18"/>
      <c r="X955" s="18"/>
      <c r="Y955" s="18"/>
      <c r="Z955" s="68">
        <v>482.0</v>
      </c>
      <c r="AA955" s="69">
        <v>1.0</v>
      </c>
      <c r="AB955" s="18" t="s">
        <v>1256</v>
      </c>
      <c r="AC955" s="68">
        <v>482.0</v>
      </c>
      <c r="AD955" s="69">
        <v>1.0</v>
      </c>
      <c r="AE955" s="69">
        <v>120.0</v>
      </c>
      <c r="AF955" s="70" t="s">
        <v>2351</v>
      </c>
      <c r="AG955" s="69">
        <v>508.0</v>
      </c>
      <c r="AH955" s="69">
        <v>160.0</v>
      </c>
      <c r="AI955" s="69">
        <v>40.0</v>
      </c>
      <c r="AJ955" s="29">
        <f t="shared" si="20"/>
        <v>180</v>
      </c>
      <c r="AK955" s="76">
        <f t="shared" si="21"/>
        <v>0.3543307087</v>
      </c>
      <c r="AL955" s="29">
        <f t="shared" si="22"/>
        <v>180</v>
      </c>
      <c r="AM955" s="71">
        <f t="shared" si="23"/>
        <v>0.3543</v>
      </c>
      <c r="AN955" s="71">
        <f t="shared" si="24"/>
        <v>0.4429</v>
      </c>
      <c r="AO955" s="72">
        <f t="shared" si="25"/>
        <v>47.83</v>
      </c>
      <c r="AP955" s="73">
        <f t="shared" si="26"/>
        <v>273970.24</v>
      </c>
      <c r="AQ955" s="3">
        <f t="shared" si="27"/>
        <v>539.3114961</v>
      </c>
      <c r="AR955" s="18"/>
      <c r="AS955" s="18"/>
    </row>
    <row r="956" ht="14.25" customHeight="1">
      <c r="A956" s="68">
        <v>482.0</v>
      </c>
      <c r="B956" s="69">
        <v>1.0</v>
      </c>
      <c r="C956" s="18" t="s">
        <v>1256</v>
      </c>
      <c r="D956" s="68">
        <v>482.0</v>
      </c>
      <c r="E956" s="69">
        <v>1.0</v>
      </c>
      <c r="F956" s="69">
        <v>130.0</v>
      </c>
      <c r="G956" s="70" t="s">
        <v>2352</v>
      </c>
      <c r="H956" s="69">
        <v>104.0</v>
      </c>
      <c r="I956" s="69">
        <v>21.0</v>
      </c>
      <c r="J956" s="69">
        <v>19.0</v>
      </c>
      <c r="K956" s="29">
        <f t="shared" si="13"/>
        <v>30.5</v>
      </c>
      <c r="L956" s="71">
        <f t="shared" si="14"/>
        <v>0.2933</v>
      </c>
      <c r="M956" s="71">
        <f t="shared" si="15"/>
        <v>0.3666</v>
      </c>
      <c r="N956" s="72">
        <f t="shared" si="16"/>
        <v>6.71</v>
      </c>
      <c r="O956" s="8">
        <f t="shared" si="17"/>
        <v>38434.88</v>
      </c>
      <c r="P956" s="73"/>
      <c r="Q956" s="18"/>
      <c r="R956" s="18"/>
      <c r="S956" s="18"/>
      <c r="T956" s="18"/>
      <c r="U956" s="18"/>
      <c r="V956" s="18"/>
      <c r="W956" s="18"/>
      <c r="X956" s="18"/>
      <c r="Y956" s="18"/>
      <c r="Z956" s="68">
        <v>482.0</v>
      </c>
      <c r="AA956" s="69">
        <v>1.0</v>
      </c>
      <c r="AB956" s="18" t="s">
        <v>1256</v>
      </c>
      <c r="AC956" s="68">
        <v>482.0</v>
      </c>
      <c r="AD956" s="69">
        <v>1.0</v>
      </c>
      <c r="AE956" s="69">
        <v>130.0</v>
      </c>
      <c r="AF956" s="70" t="s">
        <v>2352</v>
      </c>
      <c r="AG956" s="69">
        <v>104.0</v>
      </c>
      <c r="AH956" s="69">
        <v>21.0</v>
      </c>
      <c r="AI956" s="69">
        <v>19.0</v>
      </c>
      <c r="AJ956" s="29">
        <f t="shared" si="20"/>
        <v>30.5</v>
      </c>
      <c r="AK956" s="76">
        <f t="shared" si="21"/>
        <v>0.2932692308</v>
      </c>
      <c r="AL956" s="29">
        <f t="shared" si="22"/>
        <v>30.5</v>
      </c>
      <c r="AM956" s="71">
        <f t="shared" si="23"/>
        <v>0.2933</v>
      </c>
      <c r="AN956" s="71">
        <f t="shared" si="24"/>
        <v>0.3666</v>
      </c>
      <c r="AO956" s="72">
        <f t="shared" si="25"/>
        <v>6.71</v>
      </c>
      <c r="AP956" s="73">
        <f t="shared" si="26"/>
        <v>38434.88</v>
      </c>
      <c r="AQ956" s="3">
        <f t="shared" si="27"/>
        <v>369.5661538</v>
      </c>
      <c r="AR956" s="18"/>
      <c r="AS956" s="18"/>
    </row>
    <row r="957" ht="14.25" customHeight="1">
      <c r="A957" s="68">
        <v>482.0</v>
      </c>
      <c r="B957" s="69">
        <v>1.0</v>
      </c>
      <c r="C957" s="18" t="s">
        <v>1256</v>
      </c>
      <c r="D957" s="68">
        <v>482.0</v>
      </c>
      <c r="E957" s="69">
        <v>1.0</v>
      </c>
      <c r="F957" s="69">
        <v>200.0</v>
      </c>
      <c r="G957" s="70" t="s">
        <v>2353</v>
      </c>
      <c r="H957" s="69">
        <v>549.0</v>
      </c>
      <c r="I957" s="69">
        <v>154.0</v>
      </c>
      <c r="J957" s="69">
        <v>57.0</v>
      </c>
      <c r="K957" s="29">
        <f t="shared" si="13"/>
        <v>182.5</v>
      </c>
      <c r="L957" s="71">
        <f t="shared" si="14"/>
        <v>0.3324</v>
      </c>
      <c r="M957" s="71">
        <f t="shared" si="15"/>
        <v>0.4155</v>
      </c>
      <c r="N957" s="72">
        <f t="shared" si="16"/>
        <v>45.5</v>
      </c>
      <c r="O957" s="8">
        <f t="shared" si="17"/>
        <v>260624</v>
      </c>
      <c r="P957" s="73"/>
      <c r="Q957" s="18"/>
      <c r="R957" s="18"/>
      <c r="S957" s="18"/>
      <c r="T957" s="18"/>
      <c r="U957" s="18"/>
      <c r="V957" s="18"/>
      <c r="W957" s="18"/>
      <c r="X957" s="18"/>
      <c r="Y957" s="18"/>
      <c r="Z957" s="68">
        <v>482.0</v>
      </c>
      <c r="AA957" s="69">
        <v>1.0</v>
      </c>
      <c r="AB957" s="18" t="s">
        <v>1256</v>
      </c>
      <c r="AC957" s="68">
        <v>482.0</v>
      </c>
      <c r="AD957" s="69">
        <v>1.0</v>
      </c>
      <c r="AE957" s="69">
        <v>200.0</v>
      </c>
      <c r="AF957" s="70" t="s">
        <v>2353</v>
      </c>
      <c r="AG957" s="69">
        <v>549.0</v>
      </c>
      <c r="AH957" s="69">
        <v>154.0</v>
      </c>
      <c r="AI957" s="69">
        <v>57.0</v>
      </c>
      <c r="AJ957" s="29">
        <f t="shared" si="20"/>
        <v>182.5</v>
      </c>
      <c r="AK957" s="76">
        <f t="shared" si="21"/>
        <v>0.3324225865</v>
      </c>
      <c r="AL957" s="29">
        <f t="shared" si="22"/>
        <v>182.5</v>
      </c>
      <c r="AM957" s="71">
        <f t="shared" si="23"/>
        <v>0.3324</v>
      </c>
      <c r="AN957" s="71">
        <f t="shared" si="24"/>
        <v>0.4155</v>
      </c>
      <c r="AO957" s="72">
        <f t="shared" si="25"/>
        <v>45.5</v>
      </c>
      <c r="AP957" s="73">
        <f t="shared" si="26"/>
        <v>260624</v>
      </c>
      <c r="AQ957" s="3">
        <f t="shared" si="27"/>
        <v>474.7249545</v>
      </c>
      <c r="AR957" s="18"/>
      <c r="AS957" s="18"/>
    </row>
    <row r="958" ht="14.25" customHeight="1">
      <c r="A958" s="68">
        <v>482.0</v>
      </c>
      <c r="B958" s="69">
        <v>1.0</v>
      </c>
      <c r="C958" s="18" t="s">
        <v>1256</v>
      </c>
      <c r="D958" s="68">
        <v>482.0</v>
      </c>
      <c r="E958" s="69">
        <v>1.0</v>
      </c>
      <c r="F958" s="69">
        <v>300.0</v>
      </c>
      <c r="G958" s="70" t="s">
        <v>2354</v>
      </c>
      <c r="H958" s="69">
        <v>745.0</v>
      </c>
      <c r="I958" s="69">
        <v>150.0</v>
      </c>
      <c r="J958" s="69">
        <v>60.0</v>
      </c>
      <c r="K958" s="29">
        <f t="shared" si="13"/>
        <v>180</v>
      </c>
      <c r="L958" s="71">
        <f t="shared" si="14"/>
        <v>0.2416</v>
      </c>
      <c r="M958" s="71">
        <f t="shared" si="15"/>
        <v>0.302</v>
      </c>
      <c r="N958" s="72">
        <f t="shared" si="16"/>
        <v>32.62</v>
      </c>
      <c r="O958" s="8">
        <f t="shared" si="17"/>
        <v>186847.36</v>
      </c>
      <c r="P958" s="73"/>
      <c r="Q958" s="18"/>
      <c r="R958" s="18"/>
      <c r="S958" s="18"/>
      <c r="T958" s="18"/>
      <c r="U958" s="18"/>
      <c r="V958" s="18"/>
      <c r="W958" s="18"/>
      <c r="X958" s="18"/>
      <c r="Y958" s="18"/>
      <c r="Z958" s="68">
        <v>482.0</v>
      </c>
      <c r="AA958" s="69">
        <v>1.0</v>
      </c>
      <c r="AB958" s="18" t="s">
        <v>1256</v>
      </c>
      <c r="AC958" s="68">
        <v>482.0</v>
      </c>
      <c r="AD958" s="69">
        <v>1.0</v>
      </c>
      <c r="AE958" s="69">
        <v>300.0</v>
      </c>
      <c r="AF958" s="70" t="s">
        <v>2354</v>
      </c>
      <c r="AG958" s="69">
        <v>745.0</v>
      </c>
      <c r="AH958" s="69">
        <v>150.0</v>
      </c>
      <c r="AI958" s="69">
        <v>60.0</v>
      </c>
      <c r="AJ958" s="29">
        <f t="shared" si="20"/>
        <v>180</v>
      </c>
      <c r="AK958" s="76">
        <f t="shared" si="21"/>
        <v>0.2416107383</v>
      </c>
      <c r="AL958" s="29">
        <f t="shared" si="22"/>
        <v>180</v>
      </c>
      <c r="AM958" s="71">
        <f t="shared" si="23"/>
        <v>0.2416</v>
      </c>
      <c r="AN958" s="71">
        <f t="shared" si="24"/>
        <v>0.302</v>
      </c>
      <c r="AO958" s="72">
        <f t="shared" si="25"/>
        <v>32.62</v>
      </c>
      <c r="AP958" s="73">
        <f t="shared" si="26"/>
        <v>186847.36</v>
      </c>
      <c r="AQ958" s="3">
        <f t="shared" si="27"/>
        <v>250.8018255</v>
      </c>
      <c r="AR958" s="18"/>
      <c r="AS958" s="18"/>
    </row>
    <row r="959" ht="14.25" customHeight="1">
      <c r="A959" s="68">
        <v>482.0</v>
      </c>
      <c r="B959" s="69">
        <v>1.0</v>
      </c>
      <c r="C959" s="18" t="s">
        <v>1256</v>
      </c>
      <c r="D959" s="68">
        <v>482.0</v>
      </c>
      <c r="E959" s="69">
        <v>1.0</v>
      </c>
      <c r="F959" s="69">
        <v>400.0</v>
      </c>
      <c r="G959" s="70" t="s">
        <v>2355</v>
      </c>
      <c r="H959" s="69">
        <v>62.0</v>
      </c>
      <c r="I959" s="69">
        <v>14.0</v>
      </c>
      <c r="J959" s="69">
        <v>10.0</v>
      </c>
      <c r="K959" s="29">
        <f t="shared" si="13"/>
        <v>19</v>
      </c>
      <c r="L959" s="71">
        <f t="shared" si="14"/>
        <v>0.3065</v>
      </c>
      <c r="M959" s="71">
        <f t="shared" si="15"/>
        <v>0.3831</v>
      </c>
      <c r="N959" s="72">
        <f t="shared" si="16"/>
        <v>4.37</v>
      </c>
      <c r="O959" s="8">
        <f t="shared" si="17"/>
        <v>25031.36</v>
      </c>
      <c r="P959" s="73"/>
      <c r="Q959" s="18"/>
      <c r="R959" s="18"/>
      <c r="S959" s="18"/>
      <c r="T959" s="18"/>
      <c r="U959" s="18"/>
      <c r="V959" s="18"/>
      <c r="W959" s="18"/>
      <c r="X959" s="18"/>
      <c r="Y959" s="18"/>
      <c r="Z959" s="68">
        <v>482.0</v>
      </c>
      <c r="AA959" s="69">
        <v>1.0</v>
      </c>
      <c r="AB959" s="18" t="s">
        <v>1256</v>
      </c>
      <c r="AC959" s="68">
        <v>482.0</v>
      </c>
      <c r="AD959" s="69">
        <v>1.0</v>
      </c>
      <c r="AE959" s="69">
        <v>400.0</v>
      </c>
      <c r="AF959" s="70" t="s">
        <v>2355</v>
      </c>
      <c r="AG959" s="69">
        <v>62.0</v>
      </c>
      <c r="AH959" s="69">
        <v>14.0</v>
      </c>
      <c r="AI959" s="69">
        <v>10.0</v>
      </c>
      <c r="AJ959" s="29">
        <f t="shared" si="20"/>
        <v>19</v>
      </c>
      <c r="AK959" s="76">
        <f t="shared" si="21"/>
        <v>0.3064516129</v>
      </c>
      <c r="AL959" s="29">
        <f t="shared" si="22"/>
        <v>19</v>
      </c>
      <c r="AM959" s="71">
        <f t="shared" si="23"/>
        <v>0.3065</v>
      </c>
      <c r="AN959" s="71">
        <f t="shared" si="24"/>
        <v>0.3831</v>
      </c>
      <c r="AO959" s="72">
        <f t="shared" si="25"/>
        <v>4.37</v>
      </c>
      <c r="AP959" s="73">
        <f t="shared" si="26"/>
        <v>25031.36</v>
      </c>
      <c r="AQ959" s="3">
        <f t="shared" si="27"/>
        <v>403.7316129</v>
      </c>
      <c r="AR959" s="18"/>
      <c r="AS959" s="18"/>
    </row>
    <row r="960" ht="14.25" customHeight="1">
      <c r="A960" s="68">
        <v>484.0</v>
      </c>
      <c r="B960" s="69">
        <v>1.0</v>
      </c>
      <c r="C960" s="18" t="s">
        <v>1258</v>
      </c>
      <c r="D960" s="68">
        <v>484.0</v>
      </c>
      <c r="E960" s="69">
        <v>1.0</v>
      </c>
      <c r="F960" s="69">
        <v>20.0</v>
      </c>
      <c r="G960" s="70" t="s">
        <v>2356</v>
      </c>
      <c r="H960" s="69">
        <v>612.0</v>
      </c>
      <c r="I960" s="69">
        <v>120.0</v>
      </c>
      <c r="J960" s="69">
        <v>48.0</v>
      </c>
      <c r="K960" s="29">
        <f t="shared" si="13"/>
        <v>144</v>
      </c>
      <c r="L960" s="71">
        <f t="shared" si="14"/>
        <v>0.2353</v>
      </c>
      <c r="M960" s="71">
        <f t="shared" si="15"/>
        <v>0.2941</v>
      </c>
      <c r="N960" s="72">
        <f t="shared" si="16"/>
        <v>25.41</v>
      </c>
      <c r="O960" s="8">
        <f t="shared" si="17"/>
        <v>145548.48</v>
      </c>
      <c r="P960" s="73"/>
      <c r="Q960" s="18"/>
      <c r="R960" s="18"/>
      <c r="S960" s="18"/>
      <c r="T960" s="18"/>
      <c r="U960" s="18"/>
      <c r="V960" s="18"/>
      <c r="W960" s="18"/>
      <c r="X960" s="18"/>
      <c r="Y960" s="18"/>
      <c r="Z960" s="68">
        <v>484.0</v>
      </c>
      <c r="AA960" s="69">
        <v>1.0</v>
      </c>
      <c r="AB960" s="18" t="s">
        <v>1258</v>
      </c>
      <c r="AC960" s="68">
        <v>484.0</v>
      </c>
      <c r="AD960" s="69">
        <v>1.0</v>
      </c>
      <c r="AE960" s="69">
        <v>20.0</v>
      </c>
      <c r="AF960" s="70" t="s">
        <v>2356</v>
      </c>
      <c r="AG960" s="69">
        <v>612.0</v>
      </c>
      <c r="AH960" s="69">
        <v>120.0</v>
      </c>
      <c r="AI960" s="69">
        <v>48.0</v>
      </c>
      <c r="AJ960" s="29">
        <f t="shared" si="20"/>
        <v>144</v>
      </c>
      <c r="AK960" s="76">
        <f t="shared" si="21"/>
        <v>0.2352941176</v>
      </c>
      <c r="AL960" s="29">
        <f t="shared" si="22"/>
        <v>144</v>
      </c>
      <c r="AM960" s="71">
        <f t="shared" si="23"/>
        <v>0.2353</v>
      </c>
      <c r="AN960" s="71">
        <f t="shared" si="24"/>
        <v>0.2941</v>
      </c>
      <c r="AO960" s="72">
        <f t="shared" si="25"/>
        <v>25.41</v>
      </c>
      <c r="AP960" s="73">
        <f t="shared" si="26"/>
        <v>145548.48</v>
      </c>
      <c r="AQ960" s="3">
        <f t="shared" si="27"/>
        <v>237.8243137</v>
      </c>
      <c r="AR960" s="18"/>
      <c r="AS960" s="18"/>
    </row>
    <row r="961" ht="14.25" customHeight="1">
      <c r="A961" s="68">
        <v>484.0</v>
      </c>
      <c r="B961" s="69">
        <v>1.0</v>
      </c>
      <c r="C961" s="18" t="s">
        <v>1258</v>
      </c>
      <c r="D961" s="68">
        <v>484.0</v>
      </c>
      <c r="E961" s="69">
        <v>1.0</v>
      </c>
      <c r="F961" s="69">
        <v>30.0</v>
      </c>
      <c r="G961" s="70" t="s">
        <v>2357</v>
      </c>
      <c r="H961" s="69">
        <v>604.0</v>
      </c>
      <c r="I961" s="69">
        <v>94.0</v>
      </c>
      <c r="J961" s="69">
        <v>38.0</v>
      </c>
      <c r="K961" s="29">
        <f t="shared" si="13"/>
        <v>113</v>
      </c>
      <c r="L961" s="71">
        <f t="shared" si="14"/>
        <v>0.1871</v>
      </c>
      <c r="M961" s="71">
        <f t="shared" si="15"/>
        <v>0.2339</v>
      </c>
      <c r="N961" s="72">
        <f t="shared" si="16"/>
        <v>15.86</v>
      </c>
      <c r="O961" s="8">
        <f t="shared" si="17"/>
        <v>90846.08</v>
      </c>
      <c r="P961" s="73"/>
      <c r="Q961" s="18"/>
      <c r="R961" s="18"/>
      <c r="S961" s="18"/>
      <c r="T961" s="18"/>
      <c r="U961" s="18"/>
      <c r="V961" s="18"/>
      <c r="W961" s="18"/>
      <c r="X961" s="18"/>
      <c r="Y961" s="18"/>
      <c r="Z961" s="68">
        <v>484.0</v>
      </c>
      <c r="AA961" s="69">
        <v>1.0</v>
      </c>
      <c r="AB961" s="18" t="s">
        <v>1258</v>
      </c>
      <c r="AC961" s="68">
        <v>484.0</v>
      </c>
      <c r="AD961" s="69">
        <v>1.0</v>
      </c>
      <c r="AE961" s="69">
        <v>30.0</v>
      </c>
      <c r="AF961" s="70" t="s">
        <v>2357</v>
      </c>
      <c r="AG961" s="69">
        <v>604.0</v>
      </c>
      <c r="AH961" s="69">
        <v>94.0</v>
      </c>
      <c r="AI961" s="69">
        <v>38.0</v>
      </c>
      <c r="AJ961" s="29">
        <f t="shared" si="20"/>
        <v>113</v>
      </c>
      <c r="AK961" s="76">
        <f t="shared" si="21"/>
        <v>0.1870860927</v>
      </c>
      <c r="AL961" s="29">
        <f t="shared" si="22"/>
        <v>113</v>
      </c>
      <c r="AM961" s="71">
        <f t="shared" si="23"/>
        <v>0.1871</v>
      </c>
      <c r="AN961" s="71">
        <f t="shared" si="24"/>
        <v>0.2339</v>
      </c>
      <c r="AO961" s="72">
        <f t="shared" si="25"/>
        <v>15.86</v>
      </c>
      <c r="AP961" s="73">
        <f t="shared" si="26"/>
        <v>90846.08</v>
      </c>
      <c r="AQ961" s="3">
        <f t="shared" si="27"/>
        <v>150.4074172</v>
      </c>
      <c r="AR961" s="18"/>
      <c r="AS961" s="18"/>
    </row>
    <row r="962" ht="14.25" customHeight="1">
      <c r="A962" s="68">
        <v>485.0</v>
      </c>
      <c r="B962" s="69">
        <v>1.0</v>
      </c>
      <c r="C962" s="18" t="s">
        <v>1260</v>
      </c>
      <c r="D962" s="68">
        <v>485.0</v>
      </c>
      <c r="E962" s="69">
        <v>1.0</v>
      </c>
      <c r="F962" s="69">
        <v>10.0</v>
      </c>
      <c r="G962" s="70" t="s">
        <v>2358</v>
      </c>
      <c r="H962" s="69">
        <v>394.0</v>
      </c>
      <c r="I962" s="69">
        <v>59.0</v>
      </c>
      <c r="J962" s="69">
        <v>34.0</v>
      </c>
      <c r="K962" s="29">
        <f t="shared" si="13"/>
        <v>76</v>
      </c>
      <c r="L962" s="71">
        <f t="shared" si="14"/>
        <v>0.1929</v>
      </c>
      <c r="M962" s="71">
        <f t="shared" si="15"/>
        <v>0.2411</v>
      </c>
      <c r="N962" s="72">
        <f t="shared" si="16"/>
        <v>10.99</v>
      </c>
      <c r="O962" s="8">
        <f t="shared" si="17"/>
        <v>62950.72</v>
      </c>
      <c r="P962" s="73"/>
      <c r="Q962" s="18"/>
      <c r="R962" s="18"/>
      <c r="S962" s="18"/>
      <c r="T962" s="18"/>
      <c r="U962" s="18"/>
      <c r="V962" s="18"/>
      <c r="W962" s="18"/>
      <c r="X962" s="18"/>
      <c r="Y962" s="18"/>
      <c r="Z962" s="68">
        <v>485.0</v>
      </c>
      <c r="AA962" s="69">
        <v>1.0</v>
      </c>
      <c r="AB962" s="18" t="s">
        <v>1260</v>
      </c>
      <c r="AC962" s="68">
        <v>485.0</v>
      </c>
      <c r="AD962" s="69">
        <v>1.0</v>
      </c>
      <c r="AE962" s="69">
        <v>10.0</v>
      </c>
      <c r="AF962" s="70" t="s">
        <v>2358</v>
      </c>
      <c r="AG962" s="69">
        <v>394.0</v>
      </c>
      <c r="AH962" s="69">
        <v>59.0</v>
      </c>
      <c r="AI962" s="69">
        <v>34.0</v>
      </c>
      <c r="AJ962" s="29">
        <f t="shared" si="20"/>
        <v>76</v>
      </c>
      <c r="AK962" s="76">
        <f t="shared" si="21"/>
        <v>0.192893401</v>
      </c>
      <c r="AL962" s="29">
        <f t="shared" si="22"/>
        <v>76</v>
      </c>
      <c r="AM962" s="71">
        <f t="shared" si="23"/>
        <v>0.1929</v>
      </c>
      <c r="AN962" s="71">
        <f t="shared" si="24"/>
        <v>0.2411</v>
      </c>
      <c r="AO962" s="72">
        <f t="shared" si="25"/>
        <v>10.99</v>
      </c>
      <c r="AP962" s="73">
        <f t="shared" si="26"/>
        <v>62950.72</v>
      </c>
      <c r="AQ962" s="3">
        <f t="shared" si="27"/>
        <v>159.773401</v>
      </c>
      <c r="AR962" s="18"/>
      <c r="AS962" s="18"/>
    </row>
    <row r="963" ht="14.25" customHeight="1">
      <c r="A963" s="68">
        <v>485.0</v>
      </c>
      <c r="B963" s="69">
        <v>1.0</v>
      </c>
      <c r="C963" s="18" t="s">
        <v>1260</v>
      </c>
      <c r="D963" s="68">
        <v>485.0</v>
      </c>
      <c r="E963" s="69">
        <v>1.0</v>
      </c>
      <c r="F963" s="69">
        <v>20.0</v>
      </c>
      <c r="G963" s="70" t="s">
        <v>2359</v>
      </c>
      <c r="H963" s="69">
        <v>300.0</v>
      </c>
      <c r="I963" s="69">
        <v>32.0</v>
      </c>
      <c r="J963" s="69">
        <v>24.0</v>
      </c>
      <c r="K963" s="29">
        <f t="shared" si="13"/>
        <v>44</v>
      </c>
      <c r="L963" s="71">
        <f t="shared" si="14"/>
        <v>0.1467</v>
      </c>
      <c r="M963" s="71">
        <f t="shared" si="15"/>
        <v>0.1834</v>
      </c>
      <c r="N963" s="72">
        <f t="shared" si="16"/>
        <v>4.84</v>
      </c>
      <c r="O963" s="8">
        <f t="shared" si="17"/>
        <v>27723.52</v>
      </c>
      <c r="P963" s="73"/>
      <c r="Q963" s="18"/>
      <c r="R963" s="18"/>
      <c r="S963" s="18"/>
      <c r="T963" s="18"/>
      <c r="U963" s="18"/>
      <c r="V963" s="18"/>
      <c r="W963" s="18"/>
      <c r="X963" s="18"/>
      <c r="Y963" s="18"/>
      <c r="Z963" s="68">
        <v>485.0</v>
      </c>
      <c r="AA963" s="69">
        <v>1.0</v>
      </c>
      <c r="AB963" s="18" t="s">
        <v>1260</v>
      </c>
      <c r="AC963" s="68">
        <v>485.0</v>
      </c>
      <c r="AD963" s="69">
        <v>1.0</v>
      </c>
      <c r="AE963" s="69">
        <v>20.0</v>
      </c>
      <c r="AF963" s="70" t="s">
        <v>2359</v>
      </c>
      <c r="AG963" s="69">
        <v>300.0</v>
      </c>
      <c r="AH963" s="69">
        <v>32.0</v>
      </c>
      <c r="AI963" s="69">
        <v>24.0</v>
      </c>
      <c r="AJ963" s="29">
        <f t="shared" si="20"/>
        <v>44</v>
      </c>
      <c r="AK963" s="76">
        <f t="shared" si="21"/>
        <v>0.1466666667</v>
      </c>
      <c r="AL963" s="29">
        <f t="shared" si="22"/>
        <v>44</v>
      </c>
      <c r="AM963" s="71">
        <f t="shared" si="23"/>
        <v>0.1467</v>
      </c>
      <c r="AN963" s="71">
        <f t="shared" si="24"/>
        <v>0.1834</v>
      </c>
      <c r="AO963" s="72">
        <f t="shared" si="25"/>
        <v>4.84</v>
      </c>
      <c r="AP963" s="73">
        <f t="shared" si="26"/>
        <v>27723.52</v>
      </c>
      <c r="AQ963" s="3">
        <f t="shared" si="27"/>
        <v>92.41173333</v>
      </c>
      <c r="AR963" s="18"/>
      <c r="AS963" s="18"/>
    </row>
    <row r="964" ht="14.25" customHeight="1">
      <c r="A964" s="68">
        <v>485.0</v>
      </c>
      <c r="B964" s="69">
        <v>1.0</v>
      </c>
      <c r="C964" s="18" t="s">
        <v>1260</v>
      </c>
      <c r="D964" s="68">
        <v>485.0</v>
      </c>
      <c r="E964" s="69">
        <v>1.0</v>
      </c>
      <c r="F964" s="69">
        <v>50.0</v>
      </c>
      <c r="G964" s="70" t="s">
        <v>2360</v>
      </c>
      <c r="H964" s="69">
        <v>231.0</v>
      </c>
      <c r="I964" s="69">
        <v>36.0</v>
      </c>
      <c r="J964" s="69">
        <v>16.0</v>
      </c>
      <c r="K964" s="29">
        <f t="shared" si="13"/>
        <v>44</v>
      </c>
      <c r="L964" s="71">
        <f t="shared" si="14"/>
        <v>0.1905</v>
      </c>
      <c r="M964" s="71">
        <f t="shared" si="15"/>
        <v>0.2381</v>
      </c>
      <c r="N964" s="72">
        <f t="shared" si="16"/>
        <v>6.29</v>
      </c>
      <c r="O964" s="8">
        <f t="shared" si="17"/>
        <v>36029.12</v>
      </c>
      <c r="P964" s="73"/>
      <c r="Q964" s="18"/>
      <c r="R964" s="18"/>
      <c r="S964" s="18"/>
      <c r="T964" s="18"/>
      <c r="U964" s="18"/>
      <c r="V964" s="18"/>
      <c r="W964" s="18"/>
      <c r="X964" s="18"/>
      <c r="Y964" s="18"/>
      <c r="Z964" s="68">
        <v>485.0</v>
      </c>
      <c r="AA964" s="69">
        <v>1.0</v>
      </c>
      <c r="AB964" s="18" t="s">
        <v>1260</v>
      </c>
      <c r="AC964" s="68">
        <v>485.0</v>
      </c>
      <c r="AD964" s="69">
        <v>1.0</v>
      </c>
      <c r="AE964" s="69">
        <v>50.0</v>
      </c>
      <c r="AF964" s="70" t="s">
        <v>2360</v>
      </c>
      <c r="AG964" s="69">
        <v>231.0</v>
      </c>
      <c r="AH964" s="69">
        <v>36.0</v>
      </c>
      <c r="AI964" s="69">
        <v>16.0</v>
      </c>
      <c r="AJ964" s="29">
        <f t="shared" si="20"/>
        <v>44</v>
      </c>
      <c r="AK964" s="76">
        <f t="shared" si="21"/>
        <v>0.1904761905</v>
      </c>
      <c r="AL964" s="29">
        <f t="shared" si="22"/>
        <v>44</v>
      </c>
      <c r="AM964" s="71">
        <f t="shared" si="23"/>
        <v>0.1905</v>
      </c>
      <c r="AN964" s="71">
        <f t="shared" si="24"/>
        <v>0.2381</v>
      </c>
      <c r="AO964" s="72">
        <f t="shared" si="25"/>
        <v>6.29</v>
      </c>
      <c r="AP964" s="73">
        <f t="shared" si="26"/>
        <v>36029.12</v>
      </c>
      <c r="AQ964" s="3">
        <f t="shared" si="27"/>
        <v>155.9702165</v>
      </c>
      <c r="AR964" s="18"/>
      <c r="AS964" s="18"/>
    </row>
    <row r="965" ht="14.25" customHeight="1">
      <c r="A965" s="68">
        <v>485.0</v>
      </c>
      <c r="B965" s="69">
        <v>1.0</v>
      </c>
      <c r="C965" s="18" t="s">
        <v>1260</v>
      </c>
      <c r="D965" s="68">
        <v>485.0</v>
      </c>
      <c r="E965" s="69">
        <v>1.0</v>
      </c>
      <c r="F965" s="69">
        <v>80.0</v>
      </c>
      <c r="G965" s="70" t="s">
        <v>2361</v>
      </c>
      <c r="H965" s="69">
        <v>3.0</v>
      </c>
      <c r="I965" s="69">
        <v>0.0</v>
      </c>
      <c r="J965" s="69">
        <v>0.0</v>
      </c>
      <c r="K965" s="29">
        <f t="shared" si="13"/>
        <v>0</v>
      </c>
      <c r="L965" s="71">
        <f t="shared" si="14"/>
        <v>0</v>
      </c>
      <c r="M965" s="71">
        <f t="shared" si="15"/>
        <v>0</v>
      </c>
      <c r="N965" s="72">
        <f t="shared" si="16"/>
        <v>0</v>
      </c>
      <c r="O965" s="8">
        <f t="shared" si="17"/>
        <v>0</v>
      </c>
      <c r="P965" s="73"/>
      <c r="Q965" s="18"/>
      <c r="R965" s="18"/>
      <c r="S965" s="18"/>
      <c r="T965" s="18"/>
      <c r="U965" s="18"/>
      <c r="V965" s="18"/>
      <c r="W965" s="18"/>
      <c r="X965" s="18"/>
      <c r="Y965" s="18"/>
      <c r="Z965" s="68">
        <v>485.0</v>
      </c>
      <c r="AA965" s="69">
        <v>1.0</v>
      </c>
      <c r="AB965" s="18" t="s">
        <v>1260</v>
      </c>
      <c r="AC965" s="68">
        <v>485.0</v>
      </c>
      <c r="AD965" s="69">
        <v>1.0</v>
      </c>
      <c r="AE965" s="69">
        <v>80.0</v>
      </c>
      <c r="AF965" s="70" t="s">
        <v>2361</v>
      </c>
      <c r="AG965" s="69">
        <v>3.0</v>
      </c>
      <c r="AH965" s="69">
        <v>0.0</v>
      </c>
      <c r="AI965" s="69">
        <v>0.0</v>
      </c>
      <c r="AJ965" s="29">
        <f t="shared" si="20"/>
        <v>0</v>
      </c>
      <c r="AK965" s="76">
        <f t="shared" si="21"/>
        <v>0</v>
      </c>
      <c r="AL965" s="29">
        <f t="shared" si="22"/>
        <v>0</v>
      </c>
      <c r="AM965" s="71">
        <f t="shared" si="23"/>
        <v>0</v>
      </c>
      <c r="AN965" s="71">
        <f t="shared" si="24"/>
        <v>0</v>
      </c>
      <c r="AO965" s="72">
        <f t="shared" si="25"/>
        <v>0</v>
      </c>
      <c r="AP965" s="73">
        <f t="shared" si="26"/>
        <v>0</v>
      </c>
      <c r="AQ965" s="3">
        <f t="shared" si="27"/>
        <v>0</v>
      </c>
      <c r="AR965" s="18"/>
      <c r="AS965" s="18"/>
    </row>
    <row r="966" ht="14.25" customHeight="1">
      <c r="A966" s="68">
        <v>486.0</v>
      </c>
      <c r="B966" s="69">
        <v>1.0</v>
      </c>
      <c r="C966" s="18" t="s">
        <v>1262</v>
      </c>
      <c r="D966" s="68">
        <v>486.0</v>
      </c>
      <c r="E966" s="69">
        <v>1.0</v>
      </c>
      <c r="F966" s="69">
        <v>10.0</v>
      </c>
      <c r="G966" s="70" t="s">
        <v>2362</v>
      </c>
      <c r="H966" s="69">
        <v>196.0</v>
      </c>
      <c r="I966" s="69">
        <v>38.0</v>
      </c>
      <c r="J966" s="69">
        <v>32.0</v>
      </c>
      <c r="K966" s="29">
        <f t="shared" si="13"/>
        <v>54</v>
      </c>
      <c r="L966" s="71">
        <f t="shared" si="14"/>
        <v>0.2755</v>
      </c>
      <c r="M966" s="71">
        <f t="shared" si="15"/>
        <v>0.3444</v>
      </c>
      <c r="N966" s="72">
        <f t="shared" si="16"/>
        <v>11.16</v>
      </c>
      <c r="O966" s="8">
        <f t="shared" si="17"/>
        <v>63924.48</v>
      </c>
      <c r="P966" s="73"/>
      <c r="Q966" s="18"/>
      <c r="R966" s="18"/>
      <c r="S966" s="18"/>
      <c r="T966" s="18"/>
      <c r="U966" s="18"/>
      <c r="V966" s="18"/>
      <c r="W966" s="18"/>
      <c r="X966" s="18"/>
      <c r="Y966" s="18"/>
      <c r="Z966" s="68">
        <v>486.0</v>
      </c>
      <c r="AA966" s="69">
        <v>1.0</v>
      </c>
      <c r="AB966" s="18" t="s">
        <v>1262</v>
      </c>
      <c r="AC966" s="68">
        <v>486.0</v>
      </c>
      <c r="AD966" s="69">
        <v>1.0</v>
      </c>
      <c r="AE966" s="69">
        <v>10.0</v>
      </c>
      <c r="AF966" s="70" t="s">
        <v>2362</v>
      </c>
      <c r="AG966" s="69">
        <v>196.0</v>
      </c>
      <c r="AH966" s="69">
        <v>38.0</v>
      </c>
      <c r="AI966" s="69">
        <v>32.0</v>
      </c>
      <c r="AJ966" s="29">
        <f t="shared" si="20"/>
        <v>54</v>
      </c>
      <c r="AK966" s="76">
        <f t="shared" si="21"/>
        <v>0.2755102041</v>
      </c>
      <c r="AL966" s="29">
        <f t="shared" si="22"/>
        <v>54</v>
      </c>
      <c r="AM966" s="71">
        <f t="shared" si="23"/>
        <v>0.2755</v>
      </c>
      <c r="AN966" s="71">
        <f t="shared" si="24"/>
        <v>0.3444</v>
      </c>
      <c r="AO966" s="72">
        <f t="shared" si="25"/>
        <v>11.16</v>
      </c>
      <c r="AP966" s="73">
        <f t="shared" si="26"/>
        <v>63924.48</v>
      </c>
      <c r="AQ966" s="3">
        <f t="shared" si="27"/>
        <v>326.1453061</v>
      </c>
      <c r="AR966" s="18"/>
      <c r="AS966" s="18"/>
    </row>
    <row r="967" ht="14.25" customHeight="1">
      <c r="A967" s="68">
        <v>486.0</v>
      </c>
      <c r="B967" s="69">
        <v>1.0</v>
      </c>
      <c r="C967" s="18" t="s">
        <v>1262</v>
      </c>
      <c r="D967" s="68">
        <v>486.0</v>
      </c>
      <c r="E967" s="69">
        <v>1.0</v>
      </c>
      <c r="F967" s="69">
        <v>20.0</v>
      </c>
      <c r="G967" s="70" t="s">
        <v>2363</v>
      </c>
      <c r="H967" s="69">
        <v>142.0</v>
      </c>
      <c r="I967" s="69">
        <v>25.0</v>
      </c>
      <c r="J967" s="69">
        <v>16.0</v>
      </c>
      <c r="K967" s="29">
        <f t="shared" si="13"/>
        <v>33</v>
      </c>
      <c r="L967" s="71">
        <f t="shared" si="14"/>
        <v>0.2324</v>
      </c>
      <c r="M967" s="71">
        <f t="shared" si="15"/>
        <v>0.2905</v>
      </c>
      <c r="N967" s="72">
        <f t="shared" si="16"/>
        <v>5.75</v>
      </c>
      <c r="O967" s="8">
        <f t="shared" si="17"/>
        <v>32936</v>
      </c>
      <c r="P967" s="73"/>
      <c r="Q967" s="18"/>
      <c r="R967" s="18"/>
      <c r="S967" s="18"/>
      <c r="T967" s="18"/>
      <c r="U967" s="18"/>
      <c r="V967" s="18"/>
      <c r="W967" s="18"/>
      <c r="X967" s="18"/>
      <c r="Y967" s="18"/>
      <c r="Z967" s="68">
        <v>486.0</v>
      </c>
      <c r="AA967" s="69">
        <v>1.0</v>
      </c>
      <c r="AB967" s="18" t="s">
        <v>1262</v>
      </c>
      <c r="AC967" s="68">
        <v>486.0</v>
      </c>
      <c r="AD967" s="69">
        <v>1.0</v>
      </c>
      <c r="AE967" s="69">
        <v>20.0</v>
      </c>
      <c r="AF967" s="70" t="s">
        <v>2363</v>
      </c>
      <c r="AG967" s="69">
        <v>142.0</v>
      </c>
      <c r="AH967" s="69">
        <v>25.0</v>
      </c>
      <c r="AI967" s="69">
        <v>16.0</v>
      </c>
      <c r="AJ967" s="29">
        <f t="shared" si="20"/>
        <v>33</v>
      </c>
      <c r="AK967" s="76">
        <f t="shared" si="21"/>
        <v>0.2323943662</v>
      </c>
      <c r="AL967" s="29">
        <f t="shared" si="22"/>
        <v>33</v>
      </c>
      <c r="AM967" s="71">
        <f t="shared" si="23"/>
        <v>0.2324</v>
      </c>
      <c r="AN967" s="71">
        <f t="shared" si="24"/>
        <v>0.2905</v>
      </c>
      <c r="AO967" s="72">
        <f t="shared" si="25"/>
        <v>5.75</v>
      </c>
      <c r="AP967" s="73">
        <f t="shared" si="26"/>
        <v>32936</v>
      </c>
      <c r="AQ967" s="3">
        <f t="shared" si="27"/>
        <v>231.943662</v>
      </c>
      <c r="AR967" s="18"/>
      <c r="AS967" s="18"/>
    </row>
    <row r="968" ht="14.25" customHeight="1">
      <c r="A968" s="68">
        <v>487.0</v>
      </c>
      <c r="B968" s="69">
        <v>1.0</v>
      </c>
      <c r="C968" s="18" t="s">
        <v>1264</v>
      </c>
      <c r="D968" s="68">
        <v>487.0</v>
      </c>
      <c r="E968" s="69">
        <v>1.0</v>
      </c>
      <c r="F968" s="69">
        <v>10.0</v>
      </c>
      <c r="G968" s="70" t="s">
        <v>2364</v>
      </c>
      <c r="H968" s="69">
        <v>194.0</v>
      </c>
      <c r="I968" s="69">
        <v>25.0</v>
      </c>
      <c r="J968" s="69">
        <v>2.0</v>
      </c>
      <c r="K968" s="29">
        <f t="shared" si="13"/>
        <v>26</v>
      </c>
      <c r="L968" s="71">
        <f t="shared" si="14"/>
        <v>0.134</v>
      </c>
      <c r="M968" s="71">
        <f t="shared" si="15"/>
        <v>0.1675</v>
      </c>
      <c r="N968" s="72">
        <f t="shared" si="16"/>
        <v>2.61</v>
      </c>
      <c r="O968" s="8">
        <f t="shared" si="17"/>
        <v>14950.08</v>
      </c>
      <c r="P968" s="73"/>
      <c r="Q968" s="18"/>
      <c r="R968" s="18"/>
      <c r="S968" s="18"/>
      <c r="T968" s="18"/>
      <c r="U968" s="18"/>
      <c r="V968" s="18"/>
      <c r="W968" s="18"/>
      <c r="X968" s="18"/>
      <c r="Y968" s="18"/>
      <c r="Z968" s="68">
        <v>487.0</v>
      </c>
      <c r="AA968" s="69">
        <v>1.0</v>
      </c>
      <c r="AB968" s="18" t="s">
        <v>1264</v>
      </c>
      <c r="AC968" s="68">
        <v>487.0</v>
      </c>
      <c r="AD968" s="69">
        <v>1.0</v>
      </c>
      <c r="AE968" s="69">
        <v>10.0</v>
      </c>
      <c r="AF968" s="70" t="s">
        <v>2364</v>
      </c>
      <c r="AG968" s="69">
        <v>194.0</v>
      </c>
      <c r="AH968" s="69">
        <v>25.0</v>
      </c>
      <c r="AI968" s="69">
        <v>2.0</v>
      </c>
      <c r="AJ968" s="29">
        <f t="shared" si="20"/>
        <v>26</v>
      </c>
      <c r="AK968" s="76">
        <f t="shared" si="21"/>
        <v>0.1340206186</v>
      </c>
      <c r="AL968" s="29">
        <f t="shared" si="22"/>
        <v>26</v>
      </c>
      <c r="AM968" s="71">
        <f t="shared" si="23"/>
        <v>0.134</v>
      </c>
      <c r="AN968" s="71">
        <f t="shared" si="24"/>
        <v>0.1675</v>
      </c>
      <c r="AO968" s="72">
        <f t="shared" si="25"/>
        <v>2.61</v>
      </c>
      <c r="AP968" s="73">
        <f t="shared" si="26"/>
        <v>14950.08</v>
      </c>
      <c r="AQ968" s="3">
        <f t="shared" si="27"/>
        <v>77.06226804</v>
      </c>
      <c r="AR968" s="18"/>
      <c r="AS968" s="18"/>
    </row>
    <row r="969" ht="14.25" customHeight="1">
      <c r="A969" s="68">
        <v>487.0</v>
      </c>
      <c r="B969" s="69">
        <v>1.0</v>
      </c>
      <c r="C969" s="18" t="s">
        <v>1264</v>
      </c>
      <c r="D969" s="68">
        <v>487.0</v>
      </c>
      <c r="E969" s="69">
        <v>1.0</v>
      </c>
      <c r="F969" s="69">
        <v>20.0</v>
      </c>
      <c r="G969" s="70" t="s">
        <v>2365</v>
      </c>
      <c r="H969" s="69">
        <v>173.0</v>
      </c>
      <c r="I969" s="69">
        <v>10.0</v>
      </c>
      <c r="J969" s="69">
        <v>0.0</v>
      </c>
      <c r="K969" s="29">
        <f t="shared" si="13"/>
        <v>10</v>
      </c>
      <c r="L969" s="71">
        <f t="shared" si="14"/>
        <v>0.0578</v>
      </c>
      <c r="M969" s="71">
        <f t="shared" si="15"/>
        <v>0.0723</v>
      </c>
      <c r="N969" s="72">
        <f t="shared" si="16"/>
        <v>0.43</v>
      </c>
      <c r="O969" s="8">
        <f t="shared" si="17"/>
        <v>2463.04</v>
      </c>
      <c r="P969" s="73"/>
      <c r="Q969" s="18"/>
      <c r="R969" s="18"/>
      <c r="S969" s="18"/>
      <c r="T969" s="18"/>
      <c r="U969" s="18"/>
      <c r="V969" s="18"/>
      <c r="W969" s="18"/>
      <c r="X969" s="18"/>
      <c r="Y969" s="18"/>
      <c r="Z969" s="68">
        <v>487.0</v>
      </c>
      <c r="AA969" s="69">
        <v>1.0</v>
      </c>
      <c r="AB969" s="18" t="s">
        <v>1264</v>
      </c>
      <c r="AC969" s="68">
        <v>487.0</v>
      </c>
      <c r="AD969" s="69">
        <v>1.0</v>
      </c>
      <c r="AE969" s="69">
        <v>20.0</v>
      </c>
      <c r="AF969" s="70" t="s">
        <v>2365</v>
      </c>
      <c r="AG969" s="69">
        <v>173.0</v>
      </c>
      <c r="AH969" s="69">
        <v>10.0</v>
      </c>
      <c r="AI969" s="69">
        <v>0.0</v>
      </c>
      <c r="AJ969" s="29">
        <f t="shared" si="20"/>
        <v>10</v>
      </c>
      <c r="AK969" s="76">
        <f t="shared" si="21"/>
        <v>0.05780346821</v>
      </c>
      <c r="AL969" s="29">
        <f t="shared" si="22"/>
        <v>10</v>
      </c>
      <c r="AM969" s="71">
        <f t="shared" si="23"/>
        <v>0.0578</v>
      </c>
      <c r="AN969" s="71">
        <f t="shared" si="24"/>
        <v>0.0723</v>
      </c>
      <c r="AO969" s="72">
        <f t="shared" si="25"/>
        <v>0.43</v>
      </c>
      <c r="AP969" s="73">
        <f t="shared" si="26"/>
        <v>2463.04</v>
      </c>
      <c r="AQ969" s="3">
        <f t="shared" si="27"/>
        <v>14.23722543</v>
      </c>
      <c r="AR969" s="18"/>
      <c r="AS969" s="18"/>
    </row>
    <row r="970" ht="14.25" customHeight="1">
      <c r="A970" s="68">
        <v>492.0</v>
      </c>
      <c r="B970" s="69">
        <v>1.0</v>
      </c>
      <c r="C970" s="18" t="s">
        <v>1266</v>
      </c>
      <c r="D970" s="68">
        <v>492.0</v>
      </c>
      <c r="E970" s="69">
        <v>1.0</v>
      </c>
      <c r="F970" s="69">
        <v>10.0</v>
      </c>
      <c r="G970" s="70" t="s">
        <v>2366</v>
      </c>
      <c r="H970" s="69">
        <v>435.0</v>
      </c>
      <c r="I970" s="69">
        <v>170.0</v>
      </c>
      <c r="J970" s="69">
        <v>29.0</v>
      </c>
      <c r="K970" s="29">
        <f t="shared" si="13"/>
        <v>184.5</v>
      </c>
      <c r="L970" s="71">
        <f t="shared" si="14"/>
        <v>0.4241</v>
      </c>
      <c r="M970" s="71">
        <f t="shared" si="15"/>
        <v>0.5301</v>
      </c>
      <c r="N970" s="72">
        <f t="shared" si="16"/>
        <v>58.68</v>
      </c>
      <c r="O970" s="8">
        <f t="shared" si="17"/>
        <v>336119.04</v>
      </c>
      <c r="P970" s="73"/>
      <c r="Q970" s="18"/>
      <c r="R970" s="18"/>
      <c r="S970" s="18"/>
      <c r="T970" s="18"/>
      <c r="U970" s="18"/>
      <c r="V970" s="18"/>
      <c r="W970" s="18"/>
      <c r="X970" s="18"/>
      <c r="Y970" s="18"/>
      <c r="Z970" s="68">
        <v>492.0</v>
      </c>
      <c r="AA970" s="69">
        <v>1.0</v>
      </c>
      <c r="AB970" s="18" t="s">
        <v>1266</v>
      </c>
      <c r="AC970" s="68">
        <v>492.0</v>
      </c>
      <c r="AD970" s="69">
        <v>1.0</v>
      </c>
      <c r="AE970" s="69">
        <v>10.0</v>
      </c>
      <c r="AF970" s="70" t="s">
        <v>2366</v>
      </c>
      <c r="AG970" s="69">
        <v>435.0</v>
      </c>
      <c r="AH970" s="69">
        <v>170.0</v>
      </c>
      <c r="AI970" s="69">
        <v>29.0</v>
      </c>
      <c r="AJ970" s="29">
        <f t="shared" si="20"/>
        <v>184.5</v>
      </c>
      <c r="AK970" s="76">
        <f t="shared" si="21"/>
        <v>0.424137931</v>
      </c>
      <c r="AL970" s="29">
        <f t="shared" si="22"/>
        <v>184.5</v>
      </c>
      <c r="AM970" s="71">
        <f t="shared" si="23"/>
        <v>0.4241</v>
      </c>
      <c r="AN970" s="71">
        <f t="shared" si="24"/>
        <v>0.5301</v>
      </c>
      <c r="AO970" s="72">
        <f t="shared" si="25"/>
        <v>58.68</v>
      </c>
      <c r="AP970" s="73">
        <f t="shared" si="26"/>
        <v>336119.04</v>
      </c>
      <c r="AQ970" s="3">
        <f t="shared" si="27"/>
        <v>772.6874483</v>
      </c>
      <c r="AR970" s="18"/>
      <c r="AS970" s="18"/>
    </row>
    <row r="971" ht="14.25" customHeight="1">
      <c r="A971" s="68">
        <v>492.0</v>
      </c>
      <c r="B971" s="69">
        <v>1.0</v>
      </c>
      <c r="C971" s="18" t="s">
        <v>1266</v>
      </c>
      <c r="D971" s="68">
        <v>492.0</v>
      </c>
      <c r="E971" s="69">
        <v>1.0</v>
      </c>
      <c r="F971" s="69">
        <v>40.0</v>
      </c>
      <c r="G971" s="70" t="s">
        <v>2367</v>
      </c>
      <c r="H971" s="69">
        <v>285.0</v>
      </c>
      <c r="I971" s="69">
        <v>133.0</v>
      </c>
      <c r="J971" s="69">
        <v>23.0</v>
      </c>
      <c r="K971" s="29">
        <f t="shared" si="13"/>
        <v>144.5</v>
      </c>
      <c r="L971" s="71">
        <f t="shared" si="14"/>
        <v>0.507</v>
      </c>
      <c r="M971" s="71">
        <f t="shared" si="15"/>
        <v>0.6338</v>
      </c>
      <c r="N971" s="72">
        <f t="shared" si="16"/>
        <v>54.95</v>
      </c>
      <c r="O971" s="8">
        <f t="shared" si="17"/>
        <v>314753.6</v>
      </c>
      <c r="P971" s="73"/>
      <c r="Q971" s="18"/>
      <c r="R971" s="18"/>
      <c r="S971" s="18"/>
      <c r="T971" s="18"/>
      <c r="U971" s="18"/>
      <c r="V971" s="18"/>
      <c r="W971" s="18"/>
      <c r="X971" s="18"/>
      <c r="Y971" s="18"/>
      <c r="Z971" s="68">
        <v>492.0</v>
      </c>
      <c r="AA971" s="69">
        <v>1.0</v>
      </c>
      <c r="AB971" s="18" t="s">
        <v>1266</v>
      </c>
      <c r="AC971" s="68">
        <v>492.0</v>
      </c>
      <c r="AD971" s="69">
        <v>1.0</v>
      </c>
      <c r="AE971" s="69">
        <v>40.0</v>
      </c>
      <c r="AF971" s="70" t="s">
        <v>2367</v>
      </c>
      <c r="AG971" s="69">
        <v>285.0</v>
      </c>
      <c r="AH971" s="69">
        <v>133.0</v>
      </c>
      <c r="AI971" s="69">
        <v>23.0</v>
      </c>
      <c r="AJ971" s="29">
        <f t="shared" si="20"/>
        <v>144.5</v>
      </c>
      <c r="AK971" s="76">
        <f t="shared" si="21"/>
        <v>0.5070175439</v>
      </c>
      <c r="AL971" s="29">
        <f t="shared" si="22"/>
        <v>144.5</v>
      </c>
      <c r="AM971" s="71">
        <f t="shared" si="23"/>
        <v>0.507</v>
      </c>
      <c r="AN971" s="71">
        <f t="shared" si="24"/>
        <v>0.6338</v>
      </c>
      <c r="AO971" s="72">
        <f t="shared" si="25"/>
        <v>54.95</v>
      </c>
      <c r="AP971" s="73">
        <f t="shared" si="26"/>
        <v>314753.6</v>
      </c>
      <c r="AQ971" s="3">
        <f t="shared" si="27"/>
        <v>1104.398596</v>
      </c>
      <c r="AR971" s="18"/>
      <c r="AS971" s="18"/>
    </row>
    <row r="972" ht="14.25" customHeight="1">
      <c r="A972" s="68">
        <v>492.0</v>
      </c>
      <c r="B972" s="69">
        <v>1.0</v>
      </c>
      <c r="C972" s="18" t="s">
        <v>1266</v>
      </c>
      <c r="D972" s="68">
        <v>492.0</v>
      </c>
      <c r="E972" s="69">
        <v>1.0</v>
      </c>
      <c r="F972" s="69">
        <v>70.0</v>
      </c>
      <c r="G972" s="70" t="s">
        <v>2368</v>
      </c>
      <c r="H972" s="69">
        <v>516.0</v>
      </c>
      <c r="I972" s="69">
        <v>212.0</v>
      </c>
      <c r="J972" s="69">
        <v>48.0</v>
      </c>
      <c r="K972" s="29">
        <f t="shared" si="13"/>
        <v>236</v>
      </c>
      <c r="L972" s="71">
        <f t="shared" si="14"/>
        <v>0.4574</v>
      </c>
      <c r="M972" s="71">
        <f t="shared" si="15"/>
        <v>0.5718</v>
      </c>
      <c r="N972" s="72">
        <f t="shared" si="16"/>
        <v>80.97</v>
      </c>
      <c r="O972" s="8">
        <f t="shared" si="17"/>
        <v>463796.16</v>
      </c>
      <c r="P972" s="73"/>
      <c r="Q972" s="18"/>
      <c r="R972" s="18"/>
      <c r="S972" s="18"/>
      <c r="T972" s="18"/>
      <c r="U972" s="18"/>
      <c r="V972" s="18"/>
      <c r="W972" s="18"/>
      <c r="X972" s="18"/>
      <c r="Y972" s="18"/>
      <c r="Z972" s="68">
        <v>492.0</v>
      </c>
      <c r="AA972" s="69">
        <v>1.0</v>
      </c>
      <c r="AB972" s="18" t="s">
        <v>1266</v>
      </c>
      <c r="AC972" s="68">
        <v>492.0</v>
      </c>
      <c r="AD972" s="69">
        <v>1.0</v>
      </c>
      <c r="AE972" s="69">
        <v>70.0</v>
      </c>
      <c r="AF972" s="70" t="s">
        <v>2368</v>
      </c>
      <c r="AG972" s="69">
        <v>516.0</v>
      </c>
      <c r="AH972" s="69">
        <v>212.0</v>
      </c>
      <c r="AI972" s="69">
        <v>48.0</v>
      </c>
      <c r="AJ972" s="29">
        <f t="shared" si="20"/>
        <v>236</v>
      </c>
      <c r="AK972" s="76">
        <f t="shared" si="21"/>
        <v>0.4573643411</v>
      </c>
      <c r="AL972" s="29">
        <f t="shared" si="22"/>
        <v>236</v>
      </c>
      <c r="AM972" s="71">
        <f t="shared" si="23"/>
        <v>0.4574</v>
      </c>
      <c r="AN972" s="71">
        <f t="shared" si="24"/>
        <v>0.5718</v>
      </c>
      <c r="AO972" s="72">
        <f t="shared" si="25"/>
        <v>80.97</v>
      </c>
      <c r="AP972" s="73">
        <f t="shared" si="26"/>
        <v>463796.16</v>
      </c>
      <c r="AQ972" s="3">
        <f t="shared" si="27"/>
        <v>898.8297674</v>
      </c>
      <c r="AR972" s="18"/>
      <c r="AS972" s="18"/>
    </row>
    <row r="973" ht="14.25" customHeight="1">
      <c r="A973" s="68">
        <v>492.0</v>
      </c>
      <c r="B973" s="69">
        <v>1.0</v>
      </c>
      <c r="C973" s="18" t="s">
        <v>1266</v>
      </c>
      <c r="D973" s="68">
        <v>492.0</v>
      </c>
      <c r="E973" s="69">
        <v>1.0</v>
      </c>
      <c r="F973" s="69">
        <v>80.0</v>
      </c>
      <c r="G973" s="70" t="s">
        <v>2369</v>
      </c>
      <c r="H973" s="69">
        <v>245.0</v>
      </c>
      <c r="I973" s="69">
        <v>167.0</v>
      </c>
      <c r="J973" s="69">
        <v>22.0</v>
      </c>
      <c r="K973" s="29">
        <f t="shared" si="13"/>
        <v>178</v>
      </c>
      <c r="L973" s="71">
        <f t="shared" si="14"/>
        <v>0.7265</v>
      </c>
      <c r="M973" s="71">
        <f t="shared" si="15"/>
        <v>0.9081</v>
      </c>
      <c r="N973" s="72">
        <f t="shared" si="16"/>
        <v>96.99</v>
      </c>
      <c r="O973" s="8">
        <f t="shared" si="17"/>
        <v>555558.72</v>
      </c>
      <c r="P973" s="73"/>
      <c r="Q973" s="18"/>
      <c r="R973" s="18"/>
      <c r="S973" s="18"/>
      <c r="T973" s="18"/>
      <c r="U973" s="18"/>
      <c r="V973" s="18"/>
      <c r="W973" s="18"/>
      <c r="X973" s="18"/>
      <c r="Y973" s="18"/>
      <c r="Z973" s="68">
        <v>492.0</v>
      </c>
      <c r="AA973" s="69">
        <v>1.0</v>
      </c>
      <c r="AB973" s="18" t="s">
        <v>1266</v>
      </c>
      <c r="AC973" s="68">
        <v>492.0</v>
      </c>
      <c r="AD973" s="69">
        <v>1.0</v>
      </c>
      <c r="AE973" s="69">
        <v>80.0</v>
      </c>
      <c r="AF973" s="70" t="s">
        <v>2369</v>
      </c>
      <c r="AG973" s="69">
        <v>245.0</v>
      </c>
      <c r="AH973" s="69">
        <v>167.0</v>
      </c>
      <c r="AI973" s="69">
        <v>22.0</v>
      </c>
      <c r="AJ973" s="29">
        <f t="shared" si="20"/>
        <v>178</v>
      </c>
      <c r="AK973" s="76">
        <f t="shared" si="21"/>
        <v>0.7265306122</v>
      </c>
      <c r="AL973" s="29">
        <f t="shared" si="22"/>
        <v>178</v>
      </c>
      <c r="AM973" s="71">
        <f t="shared" si="23"/>
        <v>0.7265</v>
      </c>
      <c r="AN973" s="71">
        <f t="shared" si="24"/>
        <v>0.9081</v>
      </c>
      <c r="AO973" s="72">
        <f t="shared" si="25"/>
        <v>96.99</v>
      </c>
      <c r="AP973" s="73">
        <f t="shared" si="26"/>
        <v>555558.72</v>
      </c>
      <c r="AQ973" s="3">
        <f t="shared" si="27"/>
        <v>2267.586612</v>
      </c>
      <c r="AR973" s="18"/>
      <c r="AS973" s="18"/>
    </row>
    <row r="974" ht="14.25" customHeight="1">
      <c r="A974" s="68">
        <v>492.0</v>
      </c>
      <c r="B974" s="69">
        <v>1.0</v>
      </c>
      <c r="C974" s="18" t="s">
        <v>1266</v>
      </c>
      <c r="D974" s="68">
        <v>492.0</v>
      </c>
      <c r="E974" s="69">
        <v>1.0</v>
      </c>
      <c r="F974" s="69">
        <v>105.0</v>
      </c>
      <c r="G974" s="70" t="s">
        <v>2370</v>
      </c>
      <c r="H974" s="69">
        <v>115.0</v>
      </c>
      <c r="I974" s="69">
        <v>56.0</v>
      </c>
      <c r="J974" s="69">
        <v>19.0</v>
      </c>
      <c r="K974" s="29">
        <f t="shared" si="13"/>
        <v>65.5</v>
      </c>
      <c r="L974" s="71">
        <f t="shared" si="14"/>
        <v>0.5696</v>
      </c>
      <c r="M974" s="71">
        <f t="shared" si="15"/>
        <v>0.712</v>
      </c>
      <c r="N974" s="72">
        <f t="shared" si="16"/>
        <v>27.98</v>
      </c>
      <c r="O974" s="8">
        <f t="shared" si="17"/>
        <v>160269.44</v>
      </c>
      <c r="P974" s="73"/>
      <c r="Q974" s="18"/>
      <c r="R974" s="18"/>
      <c r="S974" s="18"/>
      <c r="T974" s="18"/>
      <c r="U974" s="18"/>
      <c r="V974" s="18"/>
      <c r="W974" s="18"/>
      <c r="X974" s="18"/>
      <c r="Y974" s="18"/>
      <c r="Z974" s="68">
        <v>492.0</v>
      </c>
      <c r="AA974" s="69">
        <v>1.0</v>
      </c>
      <c r="AB974" s="18" t="s">
        <v>1266</v>
      </c>
      <c r="AC974" s="68">
        <v>492.0</v>
      </c>
      <c r="AD974" s="69">
        <v>1.0</v>
      </c>
      <c r="AE974" s="69">
        <v>105.0</v>
      </c>
      <c r="AF974" s="70" t="s">
        <v>2370</v>
      </c>
      <c r="AG974" s="69">
        <v>115.0</v>
      </c>
      <c r="AH974" s="69">
        <v>56.0</v>
      </c>
      <c r="AI974" s="69">
        <v>19.0</v>
      </c>
      <c r="AJ974" s="29">
        <f t="shared" si="20"/>
        <v>65.5</v>
      </c>
      <c r="AK974" s="76">
        <f t="shared" si="21"/>
        <v>0.5695652174</v>
      </c>
      <c r="AL974" s="29">
        <f t="shared" si="22"/>
        <v>65.5</v>
      </c>
      <c r="AM974" s="71">
        <f t="shared" si="23"/>
        <v>0.5696</v>
      </c>
      <c r="AN974" s="71">
        <f t="shared" si="24"/>
        <v>0.712</v>
      </c>
      <c r="AO974" s="72">
        <f t="shared" si="25"/>
        <v>27.98</v>
      </c>
      <c r="AP974" s="73">
        <f t="shared" si="26"/>
        <v>160269.44</v>
      </c>
      <c r="AQ974" s="3">
        <f t="shared" si="27"/>
        <v>1393.647304</v>
      </c>
      <c r="AR974" s="18"/>
      <c r="AS974" s="18"/>
    </row>
    <row r="975" ht="14.25" customHeight="1">
      <c r="A975" s="68">
        <v>492.0</v>
      </c>
      <c r="B975" s="69">
        <v>1.0</v>
      </c>
      <c r="C975" s="18" t="s">
        <v>1266</v>
      </c>
      <c r="D975" s="68">
        <v>492.0</v>
      </c>
      <c r="E975" s="69">
        <v>1.0</v>
      </c>
      <c r="F975" s="69">
        <v>110.0</v>
      </c>
      <c r="G975" s="70" t="s">
        <v>2371</v>
      </c>
      <c r="H975" s="69">
        <v>354.0</v>
      </c>
      <c r="I975" s="69">
        <v>172.0</v>
      </c>
      <c r="J975" s="69">
        <v>50.0</v>
      </c>
      <c r="K975" s="29">
        <f t="shared" si="13"/>
        <v>197</v>
      </c>
      <c r="L975" s="71">
        <f t="shared" si="14"/>
        <v>0.5565</v>
      </c>
      <c r="M975" s="71">
        <f t="shared" si="15"/>
        <v>0.6956</v>
      </c>
      <c r="N975" s="72">
        <f t="shared" si="16"/>
        <v>82.22</v>
      </c>
      <c r="O975" s="8">
        <f t="shared" si="17"/>
        <v>470956.16</v>
      </c>
      <c r="P975" s="73"/>
      <c r="Q975" s="18"/>
      <c r="R975" s="18"/>
      <c r="S975" s="18"/>
      <c r="T975" s="18"/>
      <c r="U975" s="18"/>
      <c r="V975" s="18"/>
      <c r="W975" s="18"/>
      <c r="X975" s="18"/>
      <c r="Y975" s="18"/>
      <c r="Z975" s="68">
        <v>492.0</v>
      </c>
      <c r="AA975" s="69">
        <v>1.0</v>
      </c>
      <c r="AB975" s="18" t="s">
        <v>1266</v>
      </c>
      <c r="AC975" s="68">
        <v>492.0</v>
      </c>
      <c r="AD975" s="69">
        <v>1.0</v>
      </c>
      <c r="AE975" s="69">
        <v>110.0</v>
      </c>
      <c r="AF975" s="70" t="s">
        <v>2371</v>
      </c>
      <c r="AG975" s="69">
        <v>354.0</v>
      </c>
      <c r="AH975" s="69">
        <v>172.0</v>
      </c>
      <c r="AI975" s="69">
        <v>50.0</v>
      </c>
      <c r="AJ975" s="29">
        <f t="shared" si="20"/>
        <v>197</v>
      </c>
      <c r="AK975" s="76">
        <f t="shared" si="21"/>
        <v>0.5564971751</v>
      </c>
      <c r="AL975" s="29">
        <f t="shared" si="22"/>
        <v>197</v>
      </c>
      <c r="AM975" s="71">
        <f t="shared" si="23"/>
        <v>0.5565</v>
      </c>
      <c r="AN975" s="71">
        <f t="shared" si="24"/>
        <v>0.6956</v>
      </c>
      <c r="AO975" s="72">
        <f t="shared" si="25"/>
        <v>82.22</v>
      </c>
      <c r="AP975" s="73">
        <f t="shared" si="26"/>
        <v>470956.16</v>
      </c>
      <c r="AQ975" s="3">
        <f t="shared" si="27"/>
        <v>1330.384633</v>
      </c>
      <c r="AR975" s="18"/>
      <c r="AS975" s="18"/>
    </row>
    <row r="976" ht="14.25" customHeight="1">
      <c r="A976" s="68">
        <v>492.0</v>
      </c>
      <c r="B976" s="69">
        <v>1.0</v>
      </c>
      <c r="C976" s="18" t="s">
        <v>1266</v>
      </c>
      <c r="D976" s="68">
        <v>492.0</v>
      </c>
      <c r="E976" s="69">
        <v>1.0</v>
      </c>
      <c r="F976" s="69">
        <v>120.0</v>
      </c>
      <c r="G976" s="70" t="s">
        <v>2372</v>
      </c>
      <c r="H976" s="69">
        <v>65.0</v>
      </c>
      <c r="I976" s="69">
        <v>30.0</v>
      </c>
      <c r="J976" s="69">
        <v>5.0</v>
      </c>
      <c r="K976" s="29">
        <f t="shared" si="13"/>
        <v>32.5</v>
      </c>
      <c r="L976" s="71">
        <f t="shared" si="14"/>
        <v>0.5</v>
      </c>
      <c r="M976" s="71">
        <f t="shared" si="15"/>
        <v>0.625</v>
      </c>
      <c r="N976" s="72">
        <f t="shared" si="16"/>
        <v>12.19</v>
      </c>
      <c r="O976" s="8">
        <f t="shared" si="17"/>
        <v>69824.32</v>
      </c>
      <c r="P976" s="73"/>
      <c r="Q976" s="18"/>
      <c r="R976" s="18"/>
      <c r="S976" s="18"/>
      <c r="T976" s="18"/>
      <c r="U976" s="18"/>
      <c r="V976" s="18"/>
      <c r="W976" s="18"/>
      <c r="X976" s="18"/>
      <c r="Y976" s="18"/>
      <c r="Z976" s="68">
        <v>492.0</v>
      </c>
      <c r="AA976" s="69">
        <v>1.0</v>
      </c>
      <c r="AB976" s="18" t="s">
        <v>1266</v>
      </c>
      <c r="AC976" s="68">
        <v>492.0</v>
      </c>
      <c r="AD976" s="69">
        <v>1.0</v>
      </c>
      <c r="AE976" s="69">
        <v>120.0</v>
      </c>
      <c r="AF976" s="70" t="s">
        <v>2372</v>
      </c>
      <c r="AG976" s="69">
        <v>65.0</v>
      </c>
      <c r="AH976" s="69">
        <v>30.0</v>
      </c>
      <c r="AI976" s="69">
        <v>5.0</v>
      </c>
      <c r="AJ976" s="29">
        <f t="shared" si="20"/>
        <v>32.5</v>
      </c>
      <c r="AK976" s="76">
        <f t="shared" si="21"/>
        <v>0.5</v>
      </c>
      <c r="AL976" s="29">
        <f t="shared" si="22"/>
        <v>32.5</v>
      </c>
      <c r="AM976" s="71">
        <f t="shared" si="23"/>
        <v>0.5</v>
      </c>
      <c r="AN976" s="71">
        <f t="shared" si="24"/>
        <v>0.625</v>
      </c>
      <c r="AO976" s="72">
        <f t="shared" si="25"/>
        <v>12.19</v>
      </c>
      <c r="AP976" s="73">
        <f t="shared" si="26"/>
        <v>69824.32</v>
      </c>
      <c r="AQ976" s="3">
        <f t="shared" si="27"/>
        <v>1074.220308</v>
      </c>
      <c r="AR976" s="18"/>
      <c r="AS976" s="18"/>
    </row>
    <row r="977" ht="14.25" customHeight="1">
      <c r="A977" s="68">
        <v>492.0</v>
      </c>
      <c r="B977" s="69">
        <v>1.0</v>
      </c>
      <c r="C977" s="18" t="s">
        <v>1266</v>
      </c>
      <c r="D977" s="68">
        <v>492.0</v>
      </c>
      <c r="E977" s="69">
        <v>1.0</v>
      </c>
      <c r="F977" s="69">
        <v>150.0</v>
      </c>
      <c r="G977" s="70" t="s">
        <v>2373</v>
      </c>
      <c r="H977" s="69">
        <v>172.0</v>
      </c>
      <c r="I977" s="69">
        <v>69.0</v>
      </c>
      <c r="J977" s="69">
        <v>13.0</v>
      </c>
      <c r="K977" s="29">
        <f t="shared" si="13"/>
        <v>75.5</v>
      </c>
      <c r="L977" s="71">
        <f t="shared" si="14"/>
        <v>0.439</v>
      </c>
      <c r="M977" s="71">
        <f t="shared" si="15"/>
        <v>0.5488</v>
      </c>
      <c r="N977" s="72">
        <f t="shared" si="16"/>
        <v>24.86</v>
      </c>
      <c r="O977" s="8">
        <f t="shared" si="17"/>
        <v>142398.08</v>
      </c>
      <c r="P977" s="73"/>
      <c r="Q977" s="18"/>
      <c r="R977" s="18"/>
      <c r="S977" s="18"/>
      <c r="T977" s="18"/>
      <c r="U977" s="18"/>
      <c r="V977" s="18"/>
      <c r="W977" s="18"/>
      <c r="X977" s="18"/>
      <c r="Y977" s="18"/>
      <c r="Z977" s="68">
        <v>492.0</v>
      </c>
      <c r="AA977" s="69">
        <v>1.0</v>
      </c>
      <c r="AB977" s="18" t="s">
        <v>1266</v>
      </c>
      <c r="AC977" s="68">
        <v>492.0</v>
      </c>
      <c r="AD977" s="69">
        <v>1.0</v>
      </c>
      <c r="AE977" s="69">
        <v>150.0</v>
      </c>
      <c r="AF977" s="70" t="s">
        <v>2373</v>
      </c>
      <c r="AG977" s="69">
        <v>172.0</v>
      </c>
      <c r="AH977" s="69">
        <v>69.0</v>
      </c>
      <c r="AI977" s="69">
        <v>13.0</v>
      </c>
      <c r="AJ977" s="29">
        <f t="shared" si="20"/>
        <v>75.5</v>
      </c>
      <c r="AK977" s="76">
        <f t="shared" si="21"/>
        <v>0.4389534884</v>
      </c>
      <c r="AL977" s="29">
        <f t="shared" si="22"/>
        <v>75.5</v>
      </c>
      <c r="AM977" s="71">
        <f t="shared" si="23"/>
        <v>0.439</v>
      </c>
      <c r="AN977" s="71">
        <f t="shared" si="24"/>
        <v>0.5488</v>
      </c>
      <c r="AO977" s="72">
        <f t="shared" si="25"/>
        <v>24.86</v>
      </c>
      <c r="AP977" s="73">
        <f t="shared" si="26"/>
        <v>142398.08</v>
      </c>
      <c r="AQ977" s="3">
        <f t="shared" si="27"/>
        <v>827.895814</v>
      </c>
      <c r="AR977" s="18"/>
      <c r="AS977" s="18"/>
    </row>
    <row r="978" ht="14.25" customHeight="1">
      <c r="A978" s="68">
        <v>492.0</v>
      </c>
      <c r="B978" s="69">
        <v>1.0</v>
      </c>
      <c r="C978" s="18" t="s">
        <v>1266</v>
      </c>
      <c r="D978" s="68">
        <v>492.0</v>
      </c>
      <c r="E978" s="69">
        <v>1.0</v>
      </c>
      <c r="F978" s="69">
        <v>200.0</v>
      </c>
      <c r="G978" s="70" t="s">
        <v>2374</v>
      </c>
      <c r="H978" s="69">
        <v>1308.0</v>
      </c>
      <c r="I978" s="69">
        <v>389.0</v>
      </c>
      <c r="J978" s="69">
        <v>127.0</v>
      </c>
      <c r="K978" s="29">
        <f t="shared" si="13"/>
        <v>452.5</v>
      </c>
      <c r="L978" s="71">
        <f t="shared" si="14"/>
        <v>0.3459</v>
      </c>
      <c r="M978" s="71">
        <f t="shared" si="15"/>
        <v>0.4324</v>
      </c>
      <c r="N978" s="72">
        <f t="shared" si="16"/>
        <v>117.4</v>
      </c>
      <c r="O978" s="8">
        <f t="shared" si="17"/>
        <v>672467.2</v>
      </c>
      <c r="P978" s="73"/>
      <c r="Q978" s="18"/>
      <c r="R978" s="18"/>
      <c r="S978" s="18"/>
      <c r="T978" s="18"/>
      <c r="U978" s="18"/>
      <c r="V978" s="18"/>
      <c r="W978" s="18"/>
      <c r="X978" s="18"/>
      <c r="Y978" s="18"/>
      <c r="Z978" s="68">
        <v>492.0</v>
      </c>
      <c r="AA978" s="69">
        <v>1.0</v>
      </c>
      <c r="AB978" s="18" t="s">
        <v>1266</v>
      </c>
      <c r="AC978" s="68">
        <v>492.0</v>
      </c>
      <c r="AD978" s="69">
        <v>1.0</v>
      </c>
      <c r="AE978" s="69">
        <v>200.0</v>
      </c>
      <c r="AF978" s="70" t="s">
        <v>2374</v>
      </c>
      <c r="AG978" s="69">
        <v>1308.0</v>
      </c>
      <c r="AH978" s="69">
        <v>389.0</v>
      </c>
      <c r="AI978" s="69">
        <v>127.0</v>
      </c>
      <c r="AJ978" s="29">
        <f t="shared" si="20"/>
        <v>452.5</v>
      </c>
      <c r="AK978" s="76">
        <f t="shared" si="21"/>
        <v>0.3459480122</v>
      </c>
      <c r="AL978" s="29">
        <f t="shared" si="22"/>
        <v>452.5</v>
      </c>
      <c r="AM978" s="71">
        <f t="shared" si="23"/>
        <v>0.3459</v>
      </c>
      <c r="AN978" s="71">
        <f t="shared" si="24"/>
        <v>0.4324</v>
      </c>
      <c r="AO978" s="72">
        <f t="shared" si="25"/>
        <v>117.4</v>
      </c>
      <c r="AP978" s="73">
        <f t="shared" si="26"/>
        <v>672467.2</v>
      </c>
      <c r="AQ978" s="3">
        <f t="shared" si="27"/>
        <v>514.1186544</v>
      </c>
      <c r="AR978" s="18"/>
      <c r="AS978" s="18"/>
    </row>
    <row r="979" ht="14.25" customHeight="1">
      <c r="A979" s="68">
        <v>492.0</v>
      </c>
      <c r="B979" s="69">
        <v>1.0</v>
      </c>
      <c r="C979" s="18" t="s">
        <v>1266</v>
      </c>
      <c r="D979" s="68">
        <v>492.0</v>
      </c>
      <c r="E979" s="69">
        <v>1.0</v>
      </c>
      <c r="F979" s="69">
        <v>280.0</v>
      </c>
      <c r="G979" s="70" t="s">
        <v>2375</v>
      </c>
      <c r="H979" s="69">
        <v>769.0</v>
      </c>
      <c r="I979" s="69">
        <v>315.0</v>
      </c>
      <c r="J979" s="69">
        <v>67.0</v>
      </c>
      <c r="K979" s="29">
        <f t="shared" si="13"/>
        <v>348.5</v>
      </c>
      <c r="L979" s="71">
        <f t="shared" si="14"/>
        <v>0.4532</v>
      </c>
      <c r="M979" s="71">
        <f t="shared" si="15"/>
        <v>0.5665</v>
      </c>
      <c r="N979" s="72">
        <f t="shared" si="16"/>
        <v>118.46</v>
      </c>
      <c r="O979" s="8">
        <f t="shared" si="17"/>
        <v>678538.88</v>
      </c>
      <c r="P979" s="73"/>
      <c r="Q979" s="18"/>
      <c r="R979" s="18"/>
      <c r="S979" s="18"/>
      <c r="T979" s="18"/>
      <c r="U979" s="18"/>
      <c r="V979" s="18"/>
      <c r="W979" s="18"/>
      <c r="X979" s="18"/>
      <c r="Y979" s="18"/>
      <c r="Z979" s="68">
        <v>492.0</v>
      </c>
      <c r="AA979" s="69">
        <v>1.0</v>
      </c>
      <c r="AB979" s="18" t="s">
        <v>1266</v>
      </c>
      <c r="AC979" s="68">
        <v>492.0</v>
      </c>
      <c r="AD979" s="69">
        <v>1.0</v>
      </c>
      <c r="AE979" s="69">
        <v>280.0</v>
      </c>
      <c r="AF979" s="70" t="s">
        <v>2375</v>
      </c>
      <c r="AG979" s="69">
        <v>769.0</v>
      </c>
      <c r="AH979" s="69">
        <v>315.0</v>
      </c>
      <c r="AI979" s="69">
        <v>67.0</v>
      </c>
      <c r="AJ979" s="29">
        <f t="shared" si="20"/>
        <v>348.5</v>
      </c>
      <c r="AK979" s="76">
        <f t="shared" si="21"/>
        <v>0.4531859558</v>
      </c>
      <c r="AL979" s="29">
        <f t="shared" si="22"/>
        <v>348.5</v>
      </c>
      <c r="AM979" s="71">
        <f t="shared" si="23"/>
        <v>0.4532</v>
      </c>
      <c r="AN979" s="71">
        <f t="shared" si="24"/>
        <v>0.5665</v>
      </c>
      <c r="AO979" s="72">
        <f t="shared" si="25"/>
        <v>118.46</v>
      </c>
      <c r="AP979" s="73">
        <f t="shared" si="26"/>
        <v>678538.88</v>
      </c>
      <c r="AQ979" s="3">
        <f t="shared" si="27"/>
        <v>882.3652536</v>
      </c>
      <c r="AR979" s="18"/>
      <c r="AS979" s="18"/>
    </row>
    <row r="980" ht="14.25" customHeight="1">
      <c r="A980" s="68">
        <v>492.0</v>
      </c>
      <c r="B980" s="69">
        <v>1.0</v>
      </c>
      <c r="C980" s="18" t="s">
        <v>1266</v>
      </c>
      <c r="D980" s="68">
        <v>492.0</v>
      </c>
      <c r="E980" s="69">
        <v>1.0</v>
      </c>
      <c r="F980" s="69">
        <v>300.0</v>
      </c>
      <c r="G980" s="70" t="s">
        <v>2376</v>
      </c>
      <c r="H980" s="69">
        <v>770.0</v>
      </c>
      <c r="I980" s="69">
        <v>292.0</v>
      </c>
      <c r="J980" s="69">
        <v>68.0</v>
      </c>
      <c r="K980" s="29">
        <f t="shared" si="13"/>
        <v>326</v>
      </c>
      <c r="L980" s="71">
        <f t="shared" si="14"/>
        <v>0.4234</v>
      </c>
      <c r="M980" s="71">
        <f t="shared" si="15"/>
        <v>0.5293</v>
      </c>
      <c r="N980" s="72">
        <f t="shared" si="16"/>
        <v>103.53</v>
      </c>
      <c r="O980" s="8">
        <f t="shared" si="17"/>
        <v>593019.84</v>
      </c>
      <c r="P980" s="73"/>
      <c r="Q980" s="18"/>
      <c r="R980" s="18"/>
      <c r="S980" s="18"/>
      <c r="T980" s="18"/>
      <c r="U980" s="18"/>
      <c r="V980" s="18"/>
      <c r="W980" s="18"/>
      <c r="X980" s="18"/>
      <c r="Y980" s="18"/>
      <c r="Z980" s="68">
        <v>492.0</v>
      </c>
      <c r="AA980" s="69">
        <v>1.0</v>
      </c>
      <c r="AB980" s="18" t="s">
        <v>1266</v>
      </c>
      <c r="AC980" s="68">
        <v>492.0</v>
      </c>
      <c r="AD980" s="69">
        <v>1.0</v>
      </c>
      <c r="AE980" s="69">
        <v>300.0</v>
      </c>
      <c r="AF980" s="70" t="s">
        <v>2376</v>
      </c>
      <c r="AG980" s="69">
        <v>770.0</v>
      </c>
      <c r="AH980" s="69">
        <v>292.0</v>
      </c>
      <c r="AI980" s="69">
        <v>68.0</v>
      </c>
      <c r="AJ980" s="29">
        <f t="shared" si="20"/>
        <v>326</v>
      </c>
      <c r="AK980" s="76">
        <f t="shared" si="21"/>
        <v>0.4233766234</v>
      </c>
      <c r="AL980" s="29">
        <f t="shared" si="22"/>
        <v>326</v>
      </c>
      <c r="AM980" s="71">
        <f t="shared" si="23"/>
        <v>0.4234</v>
      </c>
      <c r="AN980" s="71">
        <f t="shared" si="24"/>
        <v>0.5293</v>
      </c>
      <c r="AO980" s="72">
        <f t="shared" si="25"/>
        <v>103.53</v>
      </c>
      <c r="AP980" s="73">
        <f t="shared" si="26"/>
        <v>593019.84</v>
      </c>
      <c r="AQ980" s="3">
        <f t="shared" si="27"/>
        <v>770.1556364</v>
      </c>
      <c r="AR980" s="18"/>
      <c r="AS980" s="18"/>
    </row>
    <row r="981" ht="14.25" customHeight="1">
      <c r="A981" s="68">
        <v>495.0</v>
      </c>
      <c r="B981" s="69">
        <v>1.0</v>
      </c>
      <c r="C981" s="18" t="s">
        <v>1268</v>
      </c>
      <c r="D981" s="68">
        <v>495.0</v>
      </c>
      <c r="E981" s="69">
        <v>1.0</v>
      </c>
      <c r="F981" s="69">
        <v>10.0</v>
      </c>
      <c r="G981" s="70" t="s">
        <v>2377</v>
      </c>
      <c r="H981" s="69">
        <v>176.0</v>
      </c>
      <c r="I981" s="69">
        <v>21.0</v>
      </c>
      <c r="J981" s="69">
        <v>11.0</v>
      </c>
      <c r="K981" s="29">
        <f t="shared" si="13"/>
        <v>26.5</v>
      </c>
      <c r="L981" s="71">
        <f t="shared" si="14"/>
        <v>0.1506</v>
      </c>
      <c r="M981" s="71">
        <f t="shared" si="15"/>
        <v>0.1883</v>
      </c>
      <c r="N981" s="72">
        <f t="shared" si="16"/>
        <v>2.99</v>
      </c>
      <c r="O981" s="8">
        <f t="shared" si="17"/>
        <v>17126.72</v>
      </c>
      <c r="P981" s="73"/>
      <c r="Q981" s="18"/>
      <c r="R981" s="18"/>
      <c r="S981" s="18"/>
      <c r="T981" s="18"/>
      <c r="U981" s="18"/>
      <c r="V981" s="18"/>
      <c r="W981" s="18"/>
      <c r="X981" s="18"/>
      <c r="Y981" s="18"/>
      <c r="Z981" s="68">
        <v>495.0</v>
      </c>
      <c r="AA981" s="69">
        <v>1.0</v>
      </c>
      <c r="AB981" s="18" t="s">
        <v>1268</v>
      </c>
      <c r="AC981" s="68">
        <v>495.0</v>
      </c>
      <c r="AD981" s="69">
        <v>1.0</v>
      </c>
      <c r="AE981" s="69">
        <v>10.0</v>
      </c>
      <c r="AF981" s="70" t="s">
        <v>2377</v>
      </c>
      <c r="AG981" s="69">
        <v>176.0</v>
      </c>
      <c r="AH981" s="69">
        <v>21.0</v>
      </c>
      <c r="AI981" s="69">
        <v>11.0</v>
      </c>
      <c r="AJ981" s="29">
        <f t="shared" si="20"/>
        <v>26.5</v>
      </c>
      <c r="AK981" s="76">
        <f t="shared" si="21"/>
        <v>0.1505681818</v>
      </c>
      <c r="AL981" s="29">
        <f t="shared" si="22"/>
        <v>26.5</v>
      </c>
      <c r="AM981" s="71">
        <f t="shared" si="23"/>
        <v>0.1506</v>
      </c>
      <c r="AN981" s="71">
        <f t="shared" si="24"/>
        <v>0.1883</v>
      </c>
      <c r="AO981" s="72">
        <f t="shared" si="25"/>
        <v>2.99</v>
      </c>
      <c r="AP981" s="73">
        <f t="shared" si="26"/>
        <v>17126.72</v>
      </c>
      <c r="AQ981" s="3">
        <f t="shared" si="27"/>
        <v>97.31090909</v>
      </c>
      <c r="AR981" s="18"/>
      <c r="AS981" s="18"/>
    </row>
    <row r="982" ht="14.25" customHeight="1">
      <c r="A982" s="68">
        <v>495.0</v>
      </c>
      <c r="B982" s="69">
        <v>1.0</v>
      </c>
      <c r="C982" s="18" t="s">
        <v>1268</v>
      </c>
      <c r="D982" s="68">
        <v>495.0</v>
      </c>
      <c r="E982" s="69">
        <v>1.0</v>
      </c>
      <c r="F982" s="69">
        <v>20.0</v>
      </c>
      <c r="G982" s="70" t="s">
        <v>2378</v>
      </c>
      <c r="H982" s="69">
        <v>143.0</v>
      </c>
      <c r="I982" s="69">
        <v>25.0</v>
      </c>
      <c r="J982" s="69">
        <v>7.0</v>
      </c>
      <c r="K982" s="29">
        <f t="shared" si="13"/>
        <v>28.5</v>
      </c>
      <c r="L982" s="71">
        <f t="shared" si="14"/>
        <v>0.1993</v>
      </c>
      <c r="M982" s="71">
        <f t="shared" si="15"/>
        <v>0.2491</v>
      </c>
      <c r="N982" s="72">
        <f t="shared" si="16"/>
        <v>4.26</v>
      </c>
      <c r="O982" s="8">
        <f t="shared" si="17"/>
        <v>24401.28</v>
      </c>
      <c r="P982" s="73"/>
      <c r="Q982" s="18"/>
      <c r="R982" s="18"/>
      <c r="S982" s="18"/>
      <c r="T982" s="18"/>
      <c r="U982" s="18"/>
      <c r="V982" s="18"/>
      <c r="W982" s="18"/>
      <c r="X982" s="18"/>
      <c r="Y982" s="18"/>
      <c r="Z982" s="68">
        <v>495.0</v>
      </c>
      <c r="AA982" s="69">
        <v>1.0</v>
      </c>
      <c r="AB982" s="18" t="s">
        <v>1268</v>
      </c>
      <c r="AC982" s="68">
        <v>495.0</v>
      </c>
      <c r="AD982" s="69">
        <v>1.0</v>
      </c>
      <c r="AE982" s="69">
        <v>20.0</v>
      </c>
      <c r="AF982" s="70" t="s">
        <v>2378</v>
      </c>
      <c r="AG982" s="69">
        <v>143.0</v>
      </c>
      <c r="AH982" s="69">
        <v>25.0</v>
      </c>
      <c r="AI982" s="69">
        <v>7.0</v>
      </c>
      <c r="AJ982" s="29">
        <f t="shared" si="20"/>
        <v>28.5</v>
      </c>
      <c r="AK982" s="76">
        <f t="shared" si="21"/>
        <v>0.1993006993</v>
      </c>
      <c r="AL982" s="29">
        <f t="shared" si="22"/>
        <v>28.5</v>
      </c>
      <c r="AM982" s="71">
        <f t="shared" si="23"/>
        <v>0.1993</v>
      </c>
      <c r="AN982" s="71">
        <f t="shared" si="24"/>
        <v>0.2491</v>
      </c>
      <c r="AO982" s="72">
        <f t="shared" si="25"/>
        <v>4.26</v>
      </c>
      <c r="AP982" s="73">
        <f t="shared" si="26"/>
        <v>24401.28</v>
      </c>
      <c r="AQ982" s="3">
        <f t="shared" si="27"/>
        <v>170.6383217</v>
      </c>
      <c r="AR982" s="18"/>
      <c r="AS982" s="18"/>
    </row>
    <row r="983" ht="14.25" customHeight="1">
      <c r="A983" s="68">
        <v>495.0</v>
      </c>
      <c r="B983" s="69">
        <v>1.0</v>
      </c>
      <c r="C983" s="18" t="s">
        <v>1268</v>
      </c>
      <c r="D983" s="68">
        <v>495.0</v>
      </c>
      <c r="E983" s="69">
        <v>1.0</v>
      </c>
      <c r="F983" s="69">
        <v>30.0</v>
      </c>
      <c r="G983" s="70" t="s">
        <v>2379</v>
      </c>
      <c r="H983" s="69">
        <v>126.0</v>
      </c>
      <c r="I983" s="69">
        <v>8.0</v>
      </c>
      <c r="J983" s="69">
        <v>9.0</v>
      </c>
      <c r="K983" s="29">
        <f t="shared" si="13"/>
        <v>12.5</v>
      </c>
      <c r="L983" s="71">
        <f t="shared" si="14"/>
        <v>0.0992</v>
      </c>
      <c r="M983" s="71">
        <f t="shared" si="15"/>
        <v>0.124</v>
      </c>
      <c r="N983" s="72">
        <f t="shared" si="16"/>
        <v>0.93</v>
      </c>
      <c r="O983" s="8">
        <f t="shared" si="17"/>
        <v>5327.04</v>
      </c>
      <c r="P983" s="73"/>
      <c r="Q983" s="18"/>
      <c r="R983" s="18"/>
      <c r="S983" s="18"/>
      <c r="T983" s="18"/>
      <c r="U983" s="18"/>
      <c r="V983" s="18"/>
      <c r="W983" s="18"/>
      <c r="X983" s="18"/>
      <c r="Y983" s="18"/>
      <c r="Z983" s="68">
        <v>495.0</v>
      </c>
      <c r="AA983" s="69">
        <v>1.0</v>
      </c>
      <c r="AB983" s="18" t="s">
        <v>1268</v>
      </c>
      <c r="AC983" s="68">
        <v>495.0</v>
      </c>
      <c r="AD983" s="69">
        <v>1.0</v>
      </c>
      <c r="AE983" s="69">
        <v>30.0</v>
      </c>
      <c r="AF983" s="70" t="s">
        <v>2379</v>
      </c>
      <c r="AG983" s="69">
        <v>126.0</v>
      </c>
      <c r="AH983" s="69">
        <v>8.0</v>
      </c>
      <c r="AI983" s="69">
        <v>9.0</v>
      </c>
      <c r="AJ983" s="29">
        <f t="shared" si="20"/>
        <v>12.5</v>
      </c>
      <c r="AK983" s="76">
        <f t="shared" si="21"/>
        <v>0.09920634921</v>
      </c>
      <c r="AL983" s="29">
        <f t="shared" si="22"/>
        <v>12.5</v>
      </c>
      <c r="AM983" s="71">
        <f t="shared" si="23"/>
        <v>0.0992</v>
      </c>
      <c r="AN983" s="71">
        <f t="shared" si="24"/>
        <v>0.124</v>
      </c>
      <c r="AO983" s="72">
        <f t="shared" si="25"/>
        <v>0.93</v>
      </c>
      <c r="AP983" s="73">
        <f t="shared" si="26"/>
        <v>5327.04</v>
      </c>
      <c r="AQ983" s="3">
        <f t="shared" si="27"/>
        <v>42.27809524</v>
      </c>
      <c r="AR983" s="18"/>
      <c r="AS983" s="18"/>
    </row>
    <row r="984" ht="14.25" customHeight="1">
      <c r="A984" s="68">
        <v>497.0</v>
      </c>
      <c r="B984" s="69">
        <v>1.0</v>
      </c>
      <c r="C984" s="18" t="s">
        <v>1270</v>
      </c>
      <c r="D984" s="68">
        <v>497.0</v>
      </c>
      <c r="E984" s="69">
        <v>1.0</v>
      </c>
      <c r="F984" s="69">
        <v>10.0</v>
      </c>
      <c r="G984" s="70" t="s">
        <v>2380</v>
      </c>
      <c r="H984" s="69">
        <v>137.0</v>
      </c>
      <c r="I984" s="69">
        <v>56.0</v>
      </c>
      <c r="J984" s="69">
        <v>15.0</v>
      </c>
      <c r="K984" s="29">
        <f t="shared" si="13"/>
        <v>63.5</v>
      </c>
      <c r="L984" s="71">
        <f t="shared" si="14"/>
        <v>0.4635</v>
      </c>
      <c r="M984" s="71">
        <f t="shared" si="15"/>
        <v>0.5794</v>
      </c>
      <c r="N984" s="72">
        <f t="shared" si="16"/>
        <v>22.08</v>
      </c>
      <c r="O984" s="8">
        <f t="shared" si="17"/>
        <v>126474.24</v>
      </c>
      <c r="P984" s="73"/>
      <c r="Q984" s="18"/>
      <c r="R984" s="18"/>
      <c r="S984" s="18"/>
      <c r="T984" s="18"/>
      <c r="U984" s="18"/>
      <c r="V984" s="18"/>
      <c r="W984" s="18"/>
      <c r="X984" s="18"/>
      <c r="Y984" s="18"/>
      <c r="Z984" s="68">
        <v>497.0</v>
      </c>
      <c r="AA984" s="69">
        <v>1.0</v>
      </c>
      <c r="AB984" s="18" t="s">
        <v>1270</v>
      </c>
      <c r="AC984" s="68">
        <v>497.0</v>
      </c>
      <c r="AD984" s="69">
        <v>1.0</v>
      </c>
      <c r="AE984" s="69">
        <v>10.0</v>
      </c>
      <c r="AF984" s="70" t="s">
        <v>2380</v>
      </c>
      <c r="AG984" s="69">
        <v>137.0</v>
      </c>
      <c r="AH984" s="69">
        <v>56.0</v>
      </c>
      <c r="AI984" s="69">
        <v>15.0</v>
      </c>
      <c r="AJ984" s="29">
        <f t="shared" si="20"/>
        <v>63.5</v>
      </c>
      <c r="AK984" s="76">
        <f t="shared" si="21"/>
        <v>0.4635036496</v>
      </c>
      <c r="AL984" s="29">
        <f t="shared" si="22"/>
        <v>63.5</v>
      </c>
      <c r="AM984" s="71">
        <f t="shared" si="23"/>
        <v>0.4635</v>
      </c>
      <c r="AN984" s="71">
        <f t="shared" si="24"/>
        <v>0.5794</v>
      </c>
      <c r="AO984" s="72">
        <f t="shared" si="25"/>
        <v>22.08</v>
      </c>
      <c r="AP984" s="73">
        <f t="shared" si="26"/>
        <v>126474.24</v>
      </c>
      <c r="AQ984" s="3">
        <f t="shared" si="27"/>
        <v>923.169635</v>
      </c>
      <c r="AR984" s="18"/>
      <c r="AS984" s="18"/>
    </row>
    <row r="985" ht="14.25" customHeight="1">
      <c r="A985" s="68">
        <v>497.0</v>
      </c>
      <c r="B985" s="69">
        <v>1.0</v>
      </c>
      <c r="C985" s="18" t="s">
        <v>1270</v>
      </c>
      <c r="D985" s="68">
        <v>497.0</v>
      </c>
      <c r="E985" s="69">
        <v>1.0</v>
      </c>
      <c r="F985" s="69">
        <v>20.0</v>
      </c>
      <c r="G985" s="70" t="s">
        <v>2381</v>
      </c>
      <c r="H985" s="69">
        <v>159.0</v>
      </c>
      <c r="I985" s="69">
        <v>63.0</v>
      </c>
      <c r="J985" s="69">
        <v>14.0</v>
      </c>
      <c r="K985" s="29">
        <f t="shared" si="13"/>
        <v>70</v>
      </c>
      <c r="L985" s="71">
        <f t="shared" si="14"/>
        <v>0.4403</v>
      </c>
      <c r="M985" s="71">
        <f t="shared" si="15"/>
        <v>0.5504</v>
      </c>
      <c r="N985" s="72">
        <f t="shared" si="16"/>
        <v>23.12</v>
      </c>
      <c r="O985" s="8">
        <f t="shared" si="17"/>
        <v>132431.36</v>
      </c>
      <c r="P985" s="73"/>
      <c r="Q985" s="18"/>
      <c r="R985" s="18"/>
      <c r="S985" s="18"/>
      <c r="T985" s="18"/>
      <c r="U985" s="18"/>
      <c r="V985" s="18"/>
      <c r="W985" s="18"/>
      <c r="X985" s="18"/>
      <c r="Y985" s="18"/>
      <c r="Z985" s="68">
        <v>497.0</v>
      </c>
      <c r="AA985" s="69">
        <v>1.0</v>
      </c>
      <c r="AB985" s="18" t="s">
        <v>1270</v>
      </c>
      <c r="AC985" s="68">
        <v>497.0</v>
      </c>
      <c r="AD985" s="69">
        <v>1.0</v>
      </c>
      <c r="AE985" s="69">
        <v>20.0</v>
      </c>
      <c r="AF985" s="70" t="s">
        <v>2381</v>
      </c>
      <c r="AG985" s="69">
        <v>159.0</v>
      </c>
      <c r="AH985" s="69">
        <v>63.0</v>
      </c>
      <c r="AI985" s="69">
        <v>14.0</v>
      </c>
      <c r="AJ985" s="29">
        <f t="shared" si="20"/>
        <v>70</v>
      </c>
      <c r="AK985" s="76">
        <f t="shared" si="21"/>
        <v>0.4402515723</v>
      </c>
      <c r="AL985" s="29">
        <f t="shared" si="22"/>
        <v>70</v>
      </c>
      <c r="AM985" s="71">
        <f t="shared" si="23"/>
        <v>0.4403</v>
      </c>
      <c r="AN985" s="71">
        <f t="shared" si="24"/>
        <v>0.5504</v>
      </c>
      <c r="AO985" s="72">
        <f t="shared" si="25"/>
        <v>23.12</v>
      </c>
      <c r="AP985" s="73">
        <f t="shared" si="26"/>
        <v>132431.36</v>
      </c>
      <c r="AQ985" s="3">
        <f t="shared" si="27"/>
        <v>832.9016352</v>
      </c>
      <c r="AR985" s="18"/>
      <c r="AS985" s="18"/>
    </row>
    <row r="986" ht="14.25" customHeight="1">
      <c r="A986" s="68">
        <v>499.0</v>
      </c>
      <c r="B986" s="69">
        <v>1.0</v>
      </c>
      <c r="C986" s="18" t="s">
        <v>1272</v>
      </c>
      <c r="D986" s="68">
        <v>499.0</v>
      </c>
      <c r="E986" s="69">
        <v>1.0</v>
      </c>
      <c r="F986" s="69">
        <v>15.0</v>
      </c>
      <c r="G986" s="70" t="s">
        <v>2382</v>
      </c>
      <c r="H986" s="69">
        <v>115.0</v>
      </c>
      <c r="I986" s="69">
        <v>18.0</v>
      </c>
      <c r="J986" s="69">
        <v>6.0</v>
      </c>
      <c r="K986" s="29">
        <f t="shared" si="13"/>
        <v>21</v>
      </c>
      <c r="L986" s="71">
        <f t="shared" si="14"/>
        <v>0.1826</v>
      </c>
      <c r="M986" s="71">
        <f t="shared" si="15"/>
        <v>0.2283</v>
      </c>
      <c r="N986" s="72">
        <f t="shared" si="16"/>
        <v>2.88</v>
      </c>
      <c r="O986" s="8">
        <f t="shared" si="17"/>
        <v>16496.64</v>
      </c>
      <c r="P986" s="73"/>
      <c r="Q986" s="18"/>
      <c r="R986" s="18"/>
      <c r="S986" s="18"/>
      <c r="T986" s="18"/>
      <c r="U986" s="18"/>
      <c r="V986" s="18"/>
      <c r="W986" s="18"/>
      <c r="X986" s="18"/>
      <c r="Y986" s="18"/>
      <c r="Z986" s="68">
        <v>499.0</v>
      </c>
      <c r="AA986" s="69">
        <v>1.0</v>
      </c>
      <c r="AB986" s="18" t="s">
        <v>1272</v>
      </c>
      <c r="AC986" s="68">
        <v>499.0</v>
      </c>
      <c r="AD986" s="69">
        <v>1.0</v>
      </c>
      <c r="AE986" s="69">
        <v>15.0</v>
      </c>
      <c r="AF986" s="70" t="s">
        <v>2382</v>
      </c>
      <c r="AG986" s="69">
        <v>115.0</v>
      </c>
      <c r="AH986" s="69">
        <v>18.0</v>
      </c>
      <c r="AI986" s="69">
        <v>6.0</v>
      </c>
      <c r="AJ986" s="29">
        <f t="shared" si="20"/>
        <v>21</v>
      </c>
      <c r="AK986" s="76">
        <f t="shared" si="21"/>
        <v>0.1826086957</v>
      </c>
      <c r="AL986" s="29">
        <f t="shared" si="22"/>
        <v>21</v>
      </c>
      <c r="AM986" s="71">
        <f t="shared" si="23"/>
        <v>0.1826</v>
      </c>
      <c r="AN986" s="71">
        <f t="shared" si="24"/>
        <v>0.2283</v>
      </c>
      <c r="AO986" s="72">
        <f t="shared" si="25"/>
        <v>2.88</v>
      </c>
      <c r="AP986" s="73">
        <f t="shared" si="26"/>
        <v>16496.64</v>
      </c>
      <c r="AQ986" s="3">
        <f t="shared" si="27"/>
        <v>143.4490435</v>
      </c>
      <c r="AR986" s="18"/>
      <c r="AS986" s="18"/>
    </row>
    <row r="987" ht="14.25" customHeight="1">
      <c r="A987" s="68">
        <v>499.0</v>
      </c>
      <c r="B987" s="69">
        <v>1.0</v>
      </c>
      <c r="C987" s="18" t="s">
        <v>1272</v>
      </c>
      <c r="D987" s="68">
        <v>499.0</v>
      </c>
      <c r="E987" s="69">
        <v>1.0</v>
      </c>
      <c r="F987" s="69">
        <v>30.0</v>
      </c>
      <c r="G987" s="70" t="s">
        <v>2383</v>
      </c>
      <c r="H987" s="69">
        <v>139.0</v>
      </c>
      <c r="I987" s="69">
        <v>25.0</v>
      </c>
      <c r="J987" s="69">
        <v>10.0</v>
      </c>
      <c r="K987" s="29">
        <f t="shared" si="13"/>
        <v>30</v>
      </c>
      <c r="L987" s="71">
        <f t="shared" si="14"/>
        <v>0.2158</v>
      </c>
      <c r="M987" s="71">
        <f t="shared" si="15"/>
        <v>0.2698</v>
      </c>
      <c r="N987" s="72">
        <f t="shared" si="16"/>
        <v>4.86</v>
      </c>
      <c r="O987" s="8">
        <f t="shared" si="17"/>
        <v>27838.08</v>
      </c>
      <c r="P987" s="73"/>
      <c r="Q987" s="18"/>
      <c r="R987" s="18"/>
      <c r="S987" s="18"/>
      <c r="T987" s="18"/>
      <c r="U987" s="18"/>
      <c r="V987" s="18"/>
      <c r="W987" s="18"/>
      <c r="X987" s="18"/>
      <c r="Y987" s="18"/>
      <c r="Z987" s="68">
        <v>499.0</v>
      </c>
      <c r="AA987" s="69">
        <v>1.0</v>
      </c>
      <c r="AB987" s="18" t="s">
        <v>1272</v>
      </c>
      <c r="AC987" s="68">
        <v>499.0</v>
      </c>
      <c r="AD987" s="69">
        <v>1.0</v>
      </c>
      <c r="AE987" s="69">
        <v>30.0</v>
      </c>
      <c r="AF987" s="70" t="s">
        <v>2383</v>
      </c>
      <c r="AG987" s="69">
        <v>139.0</v>
      </c>
      <c r="AH987" s="69">
        <v>25.0</v>
      </c>
      <c r="AI987" s="69">
        <v>10.0</v>
      </c>
      <c r="AJ987" s="29">
        <f t="shared" si="20"/>
        <v>30</v>
      </c>
      <c r="AK987" s="76">
        <f t="shared" si="21"/>
        <v>0.2158273381</v>
      </c>
      <c r="AL987" s="29">
        <f t="shared" si="22"/>
        <v>30</v>
      </c>
      <c r="AM987" s="71">
        <f t="shared" si="23"/>
        <v>0.2158</v>
      </c>
      <c r="AN987" s="71">
        <f t="shared" si="24"/>
        <v>0.2698</v>
      </c>
      <c r="AO987" s="72">
        <f t="shared" si="25"/>
        <v>4.86</v>
      </c>
      <c r="AP987" s="73">
        <f t="shared" si="26"/>
        <v>27838.08</v>
      </c>
      <c r="AQ987" s="3">
        <f t="shared" si="27"/>
        <v>200.2739568</v>
      </c>
      <c r="AR987" s="18"/>
      <c r="AS987" s="18"/>
    </row>
    <row r="988" ht="14.25" customHeight="1">
      <c r="A988" s="68">
        <v>500.0</v>
      </c>
      <c r="B988" s="69">
        <v>1.0</v>
      </c>
      <c r="C988" s="18" t="s">
        <v>1274</v>
      </c>
      <c r="D988" s="68">
        <v>500.0</v>
      </c>
      <c r="E988" s="69">
        <v>1.0</v>
      </c>
      <c r="F988" s="69">
        <v>30.0</v>
      </c>
      <c r="G988" s="70" t="s">
        <v>2384</v>
      </c>
      <c r="H988" s="69">
        <v>146.0</v>
      </c>
      <c r="I988" s="69">
        <v>29.0</v>
      </c>
      <c r="J988" s="69">
        <v>12.0</v>
      </c>
      <c r="K988" s="29">
        <f t="shared" si="13"/>
        <v>35</v>
      </c>
      <c r="L988" s="71">
        <f t="shared" si="14"/>
        <v>0.2397</v>
      </c>
      <c r="M988" s="71">
        <f t="shared" si="15"/>
        <v>0.2996</v>
      </c>
      <c r="N988" s="72">
        <f t="shared" si="16"/>
        <v>6.29</v>
      </c>
      <c r="O988" s="8">
        <f t="shared" si="17"/>
        <v>36029.12</v>
      </c>
      <c r="P988" s="73"/>
      <c r="Q988" s="18"/>
      <c r="R988" s="18"/>
      <c r="S988" s="18"/>
      <c r="T988" s="18"/>
      <c r="U988" s="18"/>
      <c r="V988" s="18"/>
      <c r="W988" s="18"/>
      <c r="X988" s="18"/>
      <c r="Y988" s="18"/>
      <c r="Z988" s="68">
        <v>500.0</v>
      </c>
      <c r="AA988" s="69">
        <v>1.0</v>
      </c>
      <c r="AB988" s="18" t="s">
        <v>1274</v>
      </c>
      <c r="AC988" s="68">
        <v>500.0</v>
      </c>
      <c r="AD988" s="69">
        <v>1.0</v>
      </c>
      <c r="AE988" s="69">
        <v>30.0</v>
      </c>
      <c r="AF988" s="70" t="s">
        <v>2384</v>
      </c>
      <c r="AG988" s="69">
        <v>146.0</v>
      </c>
      <c r="AH988" s="69">
        <v>29.0</v>
      </c>
      <c r="AI988" s="69">
        <v>12.0</v>
      </c>
      <c r="AJ988" s="29">
        <f t="shared" si="20"/>
        <v>35</v>
      </c>
      <c r="AK988" s="76">
        <f t="shared" si="21"/>
        <v>0.2397260274</v>
      </c>
      <c r="AL988" s="29">
        <f t="shared" si="22"/>
        <v>35</v>
      </c>
      <c r="AM988" s="71">
        <f t="shared" si="23"/>
        <v>0.2397</v>
      </c>
      <c r="AN988" s="71">
        <f t="shared" si="24"/>
        <v>0.2996</v>
      </c>
      <c r="AO988" s="72">
        <f t="shared" si="25"/>
        <v>6.29</v>
      </c>
      <c r="AP988" s="73">
        <f t="shared" si="26"/>
        <v>36029.12</v>
      </c>
      <c r="AQ988" s="3">
        <f t="shared" si="27"/>
        <v>246.7747945</v>
      </c>
      <c r="AR988" s="18"/>
      <c r="AS988" s="18"/>
    </row>
    <row r="989" ht="14.25" customHeight="1">
      <c r="A989" s="68">
        <v>500.0</v>
      </c>
      <c r="B989" s="69">
        <v>1.0</v>
      </c>
      <c r="C989" s="18" t="s">
        <v>1274</v>
      </c>
      <c r="D989" s="68">
        <v>500.0</v>
      </c>
      <c r="E989" s="69">
        <v>1.0</v>
      </c>
      <c r="F989" s="69">
        <v>40.0</v>
      </c>
      <c r="G989" s="70" t="s">
        <v>2385</v>
      </c>
      <c r="H989" s="69">
        <v>144.0</v>
      </c>
      <c r="I989" s="69">
        <v>18.0</v>
      </c>
      <c r="J989" s="69">
        <v>11.0</v>
      </c>
      <c r="K989" s="29">
        <f t="shared" si="13"/>
        <v>23.5</v>
      </c>
      <c r="L989" s="71">
        <f t="shared" si="14"/>
        <v>0.1632</v>
      </c>
      <c r="M989" s="71">
        <f t="shared" si="15"/>
        <v>0.204</v>
      </c>
      <c r="N989" s="72">
        <f t="shared" si="16"/>
        <v>2.88</v>
      </c>
      <c r="O989" s="8">
        <f t="shared" si="17"/>
        <v>16496.64</v>
      </c>
      <c r="P989" s="73"/>
      <c r="Q989" s="18"/>
      <c r="R989" s="18"/>
      <c r="S989" s="18"/>
      <c r="T989" s="18"/>
      <c r="U989" s="18"/>
      <c r="V989" s="18"/>
      <c r="W989" s="18"/>
      <c r="X989" s="18"/>
      <c r="Y989" s="18"/>
      <c r="Z989" s="68">
        <v>500.0</v>
      </c>
      <c r="AA989" s="69">
        <v>1.0</v>
      </c>
      <c r="AB989" s="18" t="s">
        <v>1274</v>
      </c>
      <c r="AC989" s="68">
        <v>500.0</v>
      </c>
      <c r="AD989" s="69">
        <v>1.0</v>
      </c>
      <c r="AE989" s="69">
        <v>40.0</v>
      </c>
      <c r="AF989" s="70" t="s">
        <v>2385</v>
      </c>
      <c r="AG989" s="69">
        <v>144.0</v>
      </c>
      <c r="AH989" s="69">
        <v>18.0</v>
      </c>
      <c r="AI989" s="69">
        <v>11.0</v>
      </c>
      <c r="AJ989" s="29">
        <f t="shared" si="20"/>
        <v>23.5</v>
      </c>
      <c r="AK989" s="76">
        <f t="shared" si="21"/>
        <v>0.1631944444</v>
      </c>
      <c r="AL989" s="29">
        <f t="shared" si="22"/>
        <v>23.5</v>
      </c>
      <c r="AM989" s="71">
        <f t="shared" si="23"/>
        <v>0.1632</v>
      </c>
      <c r="AN989" s="71">
        <f t="shared" si="24"/>
        <v>0.204</v>
      </c>
      <c r="AO989" s="72">
        <f t="shared" si="25"/>
        <v>2.88</v>
      </c>
      <c r="AP989" s="73">
        <f t="shared" si="26"/>
        <v>16496.64</v>
      </c>
      <c r="AQ989" s="3">
        <f t="shared" si="27"/>
        <v>114.56</v>
      </c>
      <c r="AR989" s="18"/>
      <c r="AS989" s="18"/>
    </row>
    <row r="990" ht="14.25" customHeight="1">
      <c r="A990" s="68">
        <v>500.0</v>
      </c>
      <c r="B990" s="69">
        <v>1.0</v>
      </c>
      <c r="C990" s="18" t="s">
        <v>1274</v>
      </c>
      <c r="D990" s="68">
        <v>500.0</v>
      </c>
      <c r="E990" s="69">
        <v>1.0</v>
      </c>
      <c r="F990" s="69">
        <v>50.0</v>
      </c>
      <c r="G990" s="70" t="s">
        <v>2386</v>
      </c>
      <c r="H990" s="69">
        <v>98.0</v>
      </c>
      <c r="I990" s="69">
        <v>17.0</v>
      </c>
      <c r="J990" s="69">
        <v>8.0</v>
      </c>
      <c r="K990" s="29">
        <f t="shared" si="13"/>
        <v>21</v>
      </c>
      <c r="L990" s="71">
        <f t="shared" si="14"/>
        <v>0.2143</v>
      </c>
      <c r="M990" s="71">
        <f t="shared" si="15"/>
        <v>0.2679</v>
      </c>
      <c r="N990" s="72">
        <f t="shared" si="16"/>
        <v>3.38</v>
      </c>
      <c r="O990" s="8">
        <f t="shared" si="17"/>
        <v>19360.64</v>
      </c>
      <c r="P990" s="73"/>
      <c r="Q990" s="18"/>
      <c r="R990" s="18"/>
      <c r="S990" s="18"/>
      <c r="T990" s="18"/>
      <c r="U990" s="18"/>
      <c r="V990" s="18"/>
      <c r="W990" s="18"/>
      <c r="X990" s="18"/>
      <c r="Y990" s="18"/>
      <c r="Z990" s="68">
        <v>500.0</v>
      </c>
      <c r="AA990" s="69">
        <v>1.0</v>
      </c>
      <c r="AB990" s="18" t="s">
        <v>1274</v>
      </c>
      <c r="AC990" s="68">
        <v>500.0</v>
      </c>
      <c r="AD990" s="69">
        <v>1.0</v>
      </c>
      <c r="AE990" s="69">
        <v>50.0</v>
      </c>
      <c r="AF990" s="70" t="s">
        <v>2386</v>
      </c>
      <c r="AG990" s="69">
        <v>98.0</v>
      </c>
      <c r="AH990" s="69">
        <v>17.0</v>
      </c>
      <c r="AI990" s="69">
        <v>8.0</v>
      </c>
      <c r="AJ990" s="29">
        <f t="shared" si="20"/>
        <v>21</v>
      </c>
      <c r="AK990" s="76">
        <f t="shared" si="21"/>
        <v>0.2142857143</v>
      </c>
      <c r="AL990" s="29">
        <f t="shared" si="22"/>
        <v>21</v>
      </c>
      <c r="AM990" s="71">
        <f t="shared" si="23"/>
        <v>0.2143</v>
      </c>
      <c r="AN990" s="71">
        <f t="shared" si="24"/>
        <v>0.2679</v>
      </c>
      <c r="AO990" s="72">
        <f t="shared" si="25"/>
        <v>3.38</v>
      </c>
      <c r="AP990" s="73">
        <f t="shared" si="26"/>
        <v>19360.64</v>
      </c>
      <c r="AQ990" s="3">
        <f t="shared" si="27"/>
        <v>197.557551</v>
      </c>
      <c r="AR990" s="18"/>
      <c r="AS990" s="18"/>
    </row>
    <row r="991" ht="14.25" customHeight="1">
      <c r="A991" s="68">
        <v>505.0</v>
      </c>
      <c r="B991" s="69">
        <v>1.0</v>
      </c>
      <c r="C991" s="18" t="s">
        <v>1276</v>
      </c>
      <c r="D991" s="68">
        <v>505.0</v>
      </c>
      <c r="E991" s="69">
        <v>1.0</v>
      </c>
      <c r="F991" s="69">
        <v>10.0</v>
      </c>
      <c r="G991" s="70" t="s">
        <v>2387</v>
      </c>
      <c r="H991" s="69">
        <v>207.0</v>
      </c>
      <c r="I991" s="69">
        <v>65.0</v>
      </c>
      <c r="J991" s="69">
        <v>16.0</v>
      </c>
      <c r="K991" s="29">
        <f t="shared" si="13"/>
        <v>73</v>
      </c>
      <c r="L991" s="71">
        <f t="shared" si="14"/>
        <v>0.3527</v>
      </c>
      <c r="M991" s="71">
        <f t="shared" si="15"/>
        <v>0.4409</v>
      </c>
      <c r="N991" s="72">
        <f t="shared" si="16"/>
        <v>19.31</v>
      </c>
      <c r="O991" s="8">
        <f t="shared" si="17"/>
        <v>110607.68</v>
      </c>
      <c r="P991" s="73"/>
      <c r="Q991" s="18"/>
      <c r="R991" s="18"/>
      <c r="S991" s="18"/>
      <c r="T991" s="18"/>
      <c r="U991" s="18"/>
      <c r="V991" s="18"/>
      <c r="W991" s="18"/>
      <c r="X991" s="18"/>
      <c r="Y991" s="18"/>
      <c r="Z991" s="68">
        <v>505.0</v>
      </c>
      <c r="AA991" s="69">
        <v>1.0</v>
      </c>
      <c r="AB991" s="18" t="s">
        <v>1276</v>
      </c>
      <c r="AC991" s="68">
        <v>505.0</v>
      </c>
      <c r="AD991" s="69">
        <v>1.0</v>
      </c>
      <c r="AE991" s="69">
        <v>10.0</v>
      </c>
      <c r="AF991" s="70" t="s">
        <v>2387</v>
      </c>
      <c r="AG991" s="69">
        <v>207.0</v>
      </c>
      <c r="AH991" s="69">
        <v>65.0</v>
      </c>
      <c r="AI991" s="69">
        <v>16.0</v>
      </c>
      <c r="AJ991" s="29">
        <f t="shared" si="20"/>
        <v>73</v>
      </c>
      <c r="AK991" s="76">
        <f t="shared" si="21"/>
        <v>0.3526570048</v>
      </c>
      <c r="AL991" s="29">
        <f t="shared" si="22"/>
        <v>73</v>
      </c>
      <c r="AM991" s="71">
        <f t="shared" si="23"/>
        <v>0.3527</v>
      </c>
      <c r="AN991" s="71">
        <f t="shared" si="24"/>
        <v>0.4409</v>
      </c>
      <c r="AO991" s="72">
        <f t="shared" si="25"/>
        <v>19.31</v>
      </c>
      <c r="AP991" s="73">
        <f t="shared" si="26"/>
        <v>110607.68</v>
      </c>
      <c r="AQ991" s="3">
        <f t="shared" si="27"/>
        <v>534.3366184</v>
      </c>
      <c r="AR991" s="18"/>
      <c r="AS991" s="18"/>
    </row>
    <row r="992" ht="14.25" customHeight="1">
      <c r="A992" s="68">
        <v>505.0</v>
      </c>
      <c r="B992" s="69">
        <v>1.0</v>
      </c>
      <c r="C992" s="18" t="s">
        <v>1276</v>
      </c>
      <c r="D992" s="68">
        <v>505.0</v>
      </c>
      <c r="E992" s="69">
        <v>1.0</v>
      </c>
      <c r="F992" s="69">
        <v>20.0</v>
      </c>
      <c r="G992" s="70" t="s">
        <v>2388</v>
      </c>
      <c r="H992" s="69">
        <v>155.0</v>
      </c>
      <c r="I992" s="69">
        <v>41.0</v>
      </c>
      <c r="J992" s="69">
        <v>4.0</v>
      </c>
      <c r="K992" s="29">
        <f t="shared" si="13"/>
        <v>43</v>
      </c>
      <c r="L992" s="71">
        <f t="shared" si="14"/>
        <v>0.2774</v>
      </c>
      <c r="M992" s="71">
        <f t="shared" si="15"/>
        <v>0.3468</v>
      </c>
      <c r="N992" s="72">
        <f t="shared" si="16"/>
        <v>8.95</v>
      </c>
      <c r="O992" s="8">
        <f t="shared" si="17"/>
        <v>51265.6</v>
      </c>
      <c r="P992" s="73"/>
      <c r="Q992" s="18"/>
      <c r="R992" s="18"/>
      <c r="S992" s="18"/>
      <c r="T992" s="18"/>
      <c r="U992" s="18"/>
      <c r="V992" s="18"/>
      <c r="W992" s="18"/>
      <c r="X992" s="18"/>
      <c r="Y992" s="18"/>
      <c r="Z992" s="68">
        <v>505.0</v>
      </c>
      <c r="AA992" s="69">
        <v>1.0</v>
      </c>
      <c r="AB992" s="18" t="s">
        <v>1276</v>
      </c>
      <c r="AC992" s="68">
        <v>505.0</v>
      </c>
      <c r="AD992" s="69">
        <v>1.0</v>
      </c>
      <c r="AE992" s="69">
        <v>20.0</v>
      </c>
      <c r="AF992" s="70" t="s">
        <v>2388</v>
      </c>
      <c r="AG992" s="69">
        <v>155.0</v>
      </c>
      <c r="AH992" s="69">
        <v>41.0</v>
      </c>
      <c r="AI992" s="69">
        <v>4.0</v>
      </c>
      <c r="AJ992" s="29">
        <f t="shared" si="20"/>
        <v>43</v>
      </c>
      <c r="AK992" s="76">
        <f t="shared" si="21"/>
        <v>0.2774193548</v>
      </c>
      <c r="AL992" s="29">
        <f t="shared" si="22"/>
        <v>43</v>
      </c>
      <c r="AM992" s="71">
        <f t="shared" si="23"/>
        <v>0.2774</v>
      </c>
      <c r="AN992" s="71">
        <f t="shared" si="24"/>
        <v>0.3468</v>
      </c>
      <c r="AO992" s="72">
        <f t="shared" si="25"/>
        <v>8.95</v>
      </c>
      <c r="AP992" s="73">
        <f t="shared" si="26"/>
        <v>51265.6</v>
      </c>
      <c r="AQ992" s="3">
        <f t="shared" si="27"/>
        <v>330.7458065</v>
      </c>
      <c r="AR992" s="18"/>
      <c r="AS992" s="18"/>
    </row>
    <row r="993" ht="14.25" customHeight="1">
      <c r="A993" s="68">
        <v>507.0</v>
      </c>
      <c r="B993" s="69">
        <v>1.0</v>
      </c>
      <c r="C993" s="18" t="s">
        <v>1278</v>
      </c>
      <c r="D993" s="68">
        <v>507.0</v>
      </c>
      <c r="E993" s="69">
        <v>1.0</v>
      </c>
      <c r="F993" s="69">
        <v>10.0</v>
      </c>
      <c r="G993" s="70" t="s">
        <v>2389</v>
      </c>
      <c r="H993" s="69">
        <v>125.0</v>
      </c>
      <c r="I993" s="69">
        <v>19.0</v>
      </c>
      <c r="J993" s="69">
        <v>2.0</v>
      </c>
      <c r="K993" s="29">
        <f t="shared" si="13"/>
        <v>20</v>
      </c>
      <c r="L993" s="71">
        <f t="shared" si="14"/>
        <v>0.16</v>
      </c>
      <c r="M993" s="71">
        <f t="shared" si="15"/>
        <v>0.2</v>
      </c>
      <c r="N993" s="72">
        <f t="shared" si="16"/>
        <v>2.4</v>
      </c>
      <c r="O993" s="8">
        <f t="shared" si="17"/>
        <v>13747.2</v>
      </c>
      <c r="P993" s="73"/>
      <c r="Q993" s="18"/>
      <c r="R993" s="18"/>
      <c r="S993" s="18"/>
      <c r="T993" s="18"/>
      <c r="U993" s="18"/>
      <c r="V993" s="18"/>
      <c r="W993" s="18"/>
      <c r="X993" s="18"/>
      <c r="Y993" s="18"/>
      <c r="Z993" s="68">
        <v>507.0</v>
      </c>
      <c r="AA993" s="69">
        <v>1.0</v>
      </c>
      <c r="AB993" s="18" t="s">
        <v>1278</v>
      </c>
      <c r="AC993" s="68">
        <v>507.0</v>
      </c>
      <c r="AD993" s="69">
        <v>1.0</v>
      </c>
      <c r="AE993" s="69">
        <v>10.0</v>
      </c>
      <c r="AF993" s="70" t="s">
        <v>2389</v>
      </c>
      <c r="AG993" s="69">
        <v>125.0</v>
      </c>
      <c r="AH993" s="69">
        <v>19.0</v>
      </c>
      <c r="AI993" s="69">
        <v>2.0</v>
      </c>
      <c r="AJ993" s="29">
        <f t="shared" si="20"/>
        <v>20</v>
      </c>
      <c r="AK993" s="76">
        <f t="shared" si="21"/>
        <v>0.16</v>
      </c>
      <c r="AL993" s="29">
        <f t="shared" si="22"/>
        <v>20</v>
      </c>
      <c r="AM993" s="71">
        <f t="shared" si="23"/>
        <v>0.16</v>
      </c>
      <c r="AN993" s="71">
        <f t="shared" si="24"/>
        <v>0.2</v>
      </c>
      <c r="AO993" s="72">
        <f t="shared" si="25"/>
        <v>2.4</v>
      </c>
      <c r="AP993" s="73">
        <f t="shared" si="26"/>
        <v>13747.2</v>
      </c>
      <c r="AQ993" s="3">
        <f t="shared" si="27"/>
        <v>109.9776</v>
      </c>
      <c r="AR993" s="18"/>
      <c r="AS993" s="18"/>
    </row>
    <row r="994" ht="14.25" customHeight="1">
      <c r="A994" s="68">
        <v>507.0</v>
      </c>
      <c r="B994" s="69">
        <v>1.0</v>
      </c>
      <c r="C994" s="18" t="s">
        <v>1278</v>
      </c>
      <c r="D994" s="68">
        <v>507.0</v>
      </c>
      <c r="E994" s="69">
        <v>1.0</v>
      </c>
      <c r="F994" s="69">
        <v>15.0</v>
      </c>
      <c r="G994" s="70" t="s">
        <v>2390</v>
      </c>
      <c r="H994" s="69">
        <v>119.0</v>
      </c>
      <c r="I994" s="69">
        <v>6.0</v>
      </c>
      <c r="J994" s="69">
        <v>0.0</v>
      </c>
      <c r="K994" s="29">
        <f t="shared" si="13"/>
        <v>6</v>
      </c>
      <c r="L994" s="71">
        <f t="shared" si="14"/>
        <v>0.0504</v>
      </c>
      <c r="M994" s="71">
        <f t="shared" si="15"/>
        <v>0.063</v>
      </c>
      <c r="N994" s="72">
        <f t="shared" si="16"/>
        <v>0.23</v>
      </c>
      <c r="O994" s="8">
        <f t="shared" si="17"/>
        <v>1317.44</v>
      </c>
      <c r="P994" s="73"/>
      <c r="Q994" s="18"/>
      <c r="R994" s="18"/>
      <c r="S994" s="18"/>
      <c r="T994" s="18"/>
      <c r="U994" s="18"/>
      <c r="V994" s="18"/>
      <c r="W994" s="18"/>
      <c r="X994" s="18"/>
      <c r="Y994" s="18"/>
      <c r="Z994" s="68">
        <v>507.0</v>
      </c>
      <c r="AA994" s="69">
        <v>1.0</v>
      </c>
      <c r="AB994" s="18" t="s">
        <v>1278</v>
      </c>
      <c r="AC994" s="68">
        <v>507.0</v>
      </c>
      <c r="AD994" s="69">
        <v>1.0</v>
      </c>
      <c r="AE994" s="69">
        <v>15.0</v>
      </c>
      <c r="AF994" s="70" t="s">
        <v>2390</v>
      </c>
      <c r="AG994" s="69">
        <v>119.0</v>
      </c>
      <c r="AH994" s="69">
        <v>6.0</v>
      </c>
      <c r="AI994" s="69">
        <v>0.0</v>
      </c>
      <c r="AJ994" s="29">
        <f t="shared" si="20"/>
        <v>6</v>
      </c>
      <c r="AK994" s="76">
        <f t="shared" si="21"/>
        <v>0.05042016807</v>
      </c>
      <c r="AL994" s="29">
        <f t="shared" si="22"/>
        <v>6</v>
      </c>
      <c r="AM994" s="71">
        <f t="shared" si="23"/>
        <v>0.0504</v>
      </c>
      <c r="AN994" s="71">
        <f t="shared" si="24"/>
        <v>0.063</v>
      </c>
      <c r="AO994" s="72">
        <f t="shared" si="25"/>
        <v>0.23</v>
      </c>
      <c r="AP994" s="73">
        <f t="shared" si="26"/>
        <v>1317.44</v>
      </c>
      <c r="AQ994" s="3">
        <f t="shared" si="27"/>
        <v>11.07092437</v>
      </c>
      <c r="AR994" s="18"/>
      <c r="AS994" s="18"/>
    </row>
    <row r="995" ht="14.25" customHeight="1">
      <c r="A995" s="68">
        <v>507.0</v>
      </c>
      <c r="B995" s="69">
        <v>1.0</v>
      </c>
      <c r="C995" s="18" t="s">
        <v>1278</v>
      </c>
      <c r="D995" s="68">
        <v>507.0</v>
      </c>
      <c r="E995" s="69">
        <v>1.0</v>
      </c>
      <c r="F995" s="69">
        <v>20.0</v>
      </c>
      <c r="G995" s="70" t="s">
        <v>2391</v>
      </c>
      <c r="H995" s="69">
        <v>127.0</v>
      </c>
      <c r="I995" s="69">
        <v>11.0</v>
      </c>
      <c r="J995" s="69">
        <v>2.0</v>
      </c>
      <c r="K995" s="29">
        <f t="shared" si="13"/>
        <v>12</v>
      </c>
      <c r="L995" s="71">
        <f t="shared" si="14"/>
        <v>0.0945</v>
      </c>
      <c r="M995" s="71">
        <f t="shared" si="15"/>
        <v>0.1181</v>
      </c>
      <c r="N995" s="72">
        <f t="shared" si="16"/>
        <v>0.85</v>
      </c>
      <c r="O995" s="8">
        <f t="shared" si="17"/>
        <v>4868.8</v>
      </c>
      <c r="P995" s="73"/>
      <c r="Q995" s="18"/>
      <c r="R995" s="18"/>
      <c r="S995" s="18"/>
      <c r="T995" s="18"/>
      <c r="U995" s="18"/>
      <c r="V995" s="18"/>
      <c r="W995" s="18"/>
      <c r="X995" s="18"/>
      <c r="Y995" s="18"/>
      <c r="Z995" s="68">
        <v>507.0</v>
      </c>
      <c r="AA995" s="69">
        <v>1.0</v>
      </c>
      <c r="AB995" s="18" t="s">
        <v>1278</v>
      </c>
      <c r="AC995" s="68">
        <v>507.0</v>
      </c>
      <c r="AD995" s="69">
        <v>1.0</v>
      </c>
      <c r="AE995" s="69">
        <v>20.0</v>
      </c>
      <c r="AF995" s="70" t="s">
        <v>2391</v>
      </c>
      <c r="AG995" s="69">
        <v>127.0</v>
      </c>
      <c r="AH995" s="69">
        <v>11.0</v>
      </c>
      <c r="AI995" s="69">
        <v>2.0</v>
      </c>
      <c r="AJ995" s="29">
        <f t="shared" si="20"/>
        <v>12</v>
      </c>
      <c r="AK995" s="76">
        <f t="shared" si="21"/>
        <v>0.09448818898</v>
      </c>
      <c r="AL995" s="29">
        <f t="shared" si="22"/>
        <v>12</v>
      </c>
      <c r="AM995" s="71">
        <f t="shared" si="23"/>
        <v>0.0945</v>
      </c>
      <c r="AN995" s="71">
        <f t="shared" si="24"/>
        <v>0.1181</v>
      </c>
      <c r="AO995" s="72">
        <f t="shared" si="25"/>
        <v>0.85</v>
      </c>
      <c r="AP995" s="73">
        <f t="shared" si="26"/>
        <v>4868.8</v>
      </c>
      <c r="AQ995" s="3">
        <f t="shared" si="27"/>
        <v>38.33700787</v>
      </c>
      <c r="AR995" s="18"/>
      <c r="AS995" s="18"/>
    </row>
    <row r="996" ht="14.25" customHeight="1">
      <c r="A996" s="68">
        <v>507.0</v>
      </c>
      <c r="B996" s="69">
        <v>1.0</v>
      </c>
      <c r="C996" s="18" t="s">
        <v>1278</v>
      </c>
      <c r="D996" s="68">
        <v>507.0</v>
      </c>
      <c r="E996" s="69">
        <v>1.0</v>
      </c>
      <c r="F996" s="69">
        <v>50.0</v>
      </c>
      <c r="G996" s="70" t="s">
        <v>2392</v>
      </c>
      <c r="H996" s="69">
        <v>2.0</v>
      </c>
      <c r="I996" s="69">
        <v>0.0</v>
      </c>
      <c r="J996" s="69">
        <v>0.0</v>
      </c>
      <c r="K996" s="29">
        <f t="shared" si="13"/>
        <v>0</v>
      </c>
      <c r="L996" s="71">
        <f t="shared" si="14"/>
        <v>0</v>
      </c>
      <c r="M996" s="71">
        <f t="shared" si="15"/>
        <v>0</v>
      </c>
      <c r="N996" s="72">
        <f t="shared" si="16"/>
        <v>0</v>
      </c>
      <c r="O996" s="8">
        <f t="shared" si="17"/>
        <v>0</v>
      </c>
      <c r="P996" s="73"/>
      <c r="Q996" s="18"/>
      <c r="R996" s="18"/>
      <c r="S996" s="18"/>
      <c r="T996" s="18"/>
      <c r="U996" s="18"/>
      <c r="V996" s="18"/>
      <c r="W996" s="18"/>
      <c r="X996" s="18"/>
      <c r="Y996" s="18"/>
      <c r="Z996" s="68">
        <v>507.0</v>
      </c>
      <c r="AA996" s="69">
        <v>1.0</v>
      </c>
      <c r="AB996" s="18" t="s">
        <v>1278</v>
      </c>
      <c r="AC996" s="68">
        <v>507.0</v>
      </c>
      <c r="AD996" s="69">
        <v>1.0</v>
      </c>
      <c r="AE996" s="69">
        <v>50.0</v>
      </c>
      <c r="AF996" s="70" t="s">
        <v>2392</v>
      </c>
      <c r="AG996" s="69">
        <v>2.0</v>
      </c>
      <c r="AH996" s="69">
        <v>0.0</v>
      </c>
      <c r="AI996" s="69">
        <v>0.0</v>
      </c>
      <c r="AJ996" s="29">
        <f t="shared" si="20"/>
        <v>0</v>
      </c>
      <c r="AK996" s="76">
        <f t="shared" si="21"/>
        <v>0</v>
      </c>
      <c r="AL996" s="29">
        <f t="shared" si="22"/>
        <v>0</v>
      </c>
      <c r="AM996" s="71">
        <f t="shared" si="23"/>
        <v>0</v>
      </c>
      <c r="AN996" s="71">
        <f t="shared" si="24"/>
        <v>0</v>
      </c>
      <c r="AO996" s="72">
        <f t="shared" si="25"/>
        <v>0</v>
      </c>
      <c r="AP996" s="73">
        <f t="shared" si="26"/>
        <v>0</v>
      </c>
      <c r="AQ996" s="3">
        <f t="shared" si="27"/>
        <v>0</v>
      </c>
      <c r="AR996" s="18"/>
      <c r="AS996" s="18"/>
    </row>
    <row r="997" ht="14.25" customHeight="1">
      <c r="A997" s="68">
        <v>508.0</v>
      </c>
      <c r="B997" s="69">
        <v>1.0</v>
      </c>
      <c r="C997" s="18" t="s">
        <v>1280</v>
      </c>
      <c r="D997" s="68">
        <v>508.0</v>
      </c>
      <c r="E997" s="69">
        <v>1.0</v>
      </c>
      <c r="F997" s="69">
        <v>20.0</v>
      </c>
      <c r="G997" s="70" t="s">
        <v>2393</v>
      </c>
      <c r="H997" s="69">
        <v>26.0</v>
      </c>
      <c r="I997" s="69">
        <v>13.0</v>
      </c>
      <c r="J997" s="69">
        <v>5.0</v>
      </c>
      <c r="K997" s="29">
        <f t="shared" si="13"/>
        <v>15.5</v>
      </c>
      <c r="L997" s="71">
        <f t="shared" si="14"/>
        <v>0.5962</v>
      </c>
      <c r="M997" s="71">
        <f t="shared" si="15"/>
        <v>0.7453</v>
      </c>
      <c r="N997" s="72">
        <f t="shared" si="16"/>
        <v>6.93</v>
      </c>
      <c r="O997" s="8">
        <f t="shared" si="17"/>
        <v>39695.04</v>
      </c>
      <c r="P997" s="73"/>
      <c r="Q997" s="18"/>
      <c r="R997" s="18"/>
      <c r="S997" s="18"/>
      <c r="T997" s="18"/>
      <c r="U997" s="18"/>
      <c r="V997" s="18"/>
      <c r="W997" s="18"/>
      <c r="X997" s="18"/>
      <c r="Y997" s="18"/>
      <c r="Z997" s="68">
        <v>508.0</v>
      </c>
      <c r="AA997" s="69">
        <v>1.0</v>
      </c>
      <c r="AB997" s="18" t="s">
        <v>1280</v>
      </c>
      <c r="AC997" s="68">
        <v>508.0</v>
      </c>
      <c r="AD997" s="69">
        <v>1.0</v>
      </c>
      <c r="AE997" s="69">
        <v>20.0</v>
      </c>
      <c r="AF997" s="70" t="s">
        <v>2393</v>
      </c>
      <c r="AG997" s="69">
        <v>26.0</v>
      </c>
      <c r="AH997" s="69">
        <v>13.0</v>
      </c>
      <c r="AI997" s="69">
        <v>5.0</v>
      </c>
      <c r="AJ997" s="29">
        <f t="shared" si="20"/>
        <v>15.5</v>
      </c>
      <c r="AK997" s="76">
        <f t="shared" si="21"/>
        <v>0.5961538462</v>
      </c>
      <c r="AL997" s="29">
        <f t="shared" si="22"/>
        <v>15.5</v>
      </c>
      <c r="AM997" s="71">
        <f t="shared" si="23"/>
        <v>0.5962</v>
      </c>
      <c r="AN997" s="71">
        <f t="shared" si="24"/>
        <v>0.7453</v>
      </c>
      <c r="AO997" s="72">
        <f t="shared" si="25"/>
        <v>6.93</v>
      </c>
      <c r="AP997" s="73">
        <f t="shared" si="26"/>
        <v>39695.04</v>
      </c>
      <c r="AQ997" s="3">
        <f t="shared" si="27"/>
        <v>1526.732308</v>
      </c>
      <c r="AR997" s="18"/>
      <c r="AS997" s="18"/>
    </row>
    <row r="998" ht="14.25" customHeight="1">
      <c r="A998" s="68">
        <v>508.0</v>
      </c>
      <c r="B998" s="69">
        <v>1.0</v>
      </c>
      <c r="C998" s="18" t="s">
        <v>1280</v>
      </c>
      <c r="D998" s="68">
        <v>508.0</v>
      </c>
      <c r="E998" s="69">
        <v>1.0</v>
      </c>
      <c r="F998" s="69">
        <v>30.0</v>
      </c>
      <c r="G998" s="70" t="s">
        <v>2394</v>
      </c>
      <c r="H998" s="69">
        <v>460.0</v>
      </c>
      <c r="I998" s="69">
        <v>137.0</v>
      </c>
      <c r="J998" s="69">
        <v>29.0</v>
      </c>
      <c r="K998" s="29">
        <f t="shared" si="13"/>
        <v>151.5</v>
      </c>
      <c r="L998" s="71">
        <f t="shared" si="14"/>
        <v>0.3293</v>
      </c>
      <c r="M998" s="71">
        <f t="shared" si="15"/>
        <v>0.4116</v>
      </c>
      <c r="N998" s="72">
        <f t="shared" si="16"/>
        <v>37.41</v>
      </c>
      <c r="O998" s="8">
        <f t="shared" si="17"/>
        <v>214284.48</v>
      </c>
      <c r="P998" s="73"/>
      <c r="Q998" s="18"/>
      <c r="R998" s="18"/>
      <c r="S998" s="18"/>
      <c r="T998" s="18"/>
      <c r="U998" s="18"/>
      <c r="V998" s="18"/>
      <c r="W998" s="18"/>
      <c r="X998" s="18"/>
      <c r="Y998" s="18"/>
      <c r="Z998" s="68">
        <v>508.0</v>
      </c>
      <c r="AA998" s="69">
        <v>1.0</v>
      </c>
      <c r="AB998" s="18" t="s">
        <v>1280</v>
      </c>
      <c r="AC998" s="68">
        <v>508.0</v>
      </c>
      <c r="AD998" s="69">
        <v>1.0</v>
      </c>
      <c r="AE998" s="69">
        <v>30.0</v>
      </c>
      <c r="AF998" s="70" t="s">
        <v>2394</v>
      </c>
      <c r="AG998" s="69">
        <v>460.0</v>
      </c>
      <c r="AH998" s="69">
        <v>137.0</v>
      </c>
      <c r="AI998" s="69">
        <v>29.0</v>
      </c>
      <c r="AJ998" s="29">
        <f t="shared" si="20"/>
        <v>151.5</v>
      </c>
      <c r="AK998" s="76">
        <f t="shared" si="21"/>
        <v>0.3293478261</v>
      </c>
      <c r="AL998" s="29">
        <f t="shared" si="22"/>
        <v>151.5</v>
      </c>
      <c r="AM998" s="71">
        <f t="shared" si="23"/>
        <v>0.3293</v>
      </c>
      <c r="AN998" s="71">
        <f t="shared" si="24"/>
        <v>0.4116</v>
      </c>
      <c r="AO998" s="72">
        <f t="shared" si="25"/>
        <v>37.41</v>
      </c>
      <c r="AP998" s="73">
        <f t="shared" si="26"/>
        <v>214284.48</v>
      </c>
      <c r="AQ998" s="3">
        <f t="shared" si="27"/>
        <v>465.8358261</v>
      </c>
      <c r="AR998" s="18"/>
      <c r="AS998" s="18"/>
    </row>
    <row r="999" ht="14.25" customHeight="1">
      <c r="A999" s="68">
        <v>508.0</v>
      </c>
      <c r="B999" s="69">
        <v>1.0</v>
      </c>
      <c r="C999" s="18" t="s">
        <v>1280</v>
      </c>
      <c r="D999" s="68">
        <v>508.0</v>
      </c>
      <c r="E999" s="69">
        <v>1.0</v>
      </c>
      <c r="F999" s="69">
        <v>40.0</v>
      </c>
      <c r="G999" s="70" t="s">
        <v>2395</v>
      </c>
      <c r="H999" s="69">
        <v>694.0</v>
      </c>
      <c r="I999" s="69">
        <v>144.0</v>
      </c>
      <c r="J999" s="69">
        <v>38.0</v>
      </c>
      <c r="K999" s="29">
        <f t="shared" si="13"/>
        <v>163</v>
      </c>
      <c r="L999" s="71">
        <f t="shared" si="14"/>
        <v>0.2349</v>
      </c>
      <c r="M999" s="71">
        <f t="shared" si="15"/>
        <v>0.2936</v>
      </c>
      <c r="N999" s="72">
        <f t="shared" si="16"/>
        <v>28.71</v>
      </c>
      <c r="O999" s="8">
        <f t="shared" si="17"/>
        <v>164450.88</v>
      </c>
      <c r="P999" s="73"/>
      <c r="Q999" s="18"/>
      <c r="R999" s="18"/>
      <c r="S999" s="18"/>
      <c r="T999" s="18"/>
      <c r="U999" s="18"/>
      <c r="V999" s="18"/>
      <c r="W999" s="18"/>
      <c r="X999" s="18"/>
      <c r="Y999" s="18"/>
      <c r="Z999" s="68">
        <v>508.0</v>
      </c>
      <c r="AA999" s="69">
        <v>1.0</v>
      </c>
      <c r="AB999" s="18" t="s">
        <v>1280</v>
      </c>
      <c r="AC999" s="68">
        <v>508.0</v>
      </c>
      <c r="AD999" s="69">
        <v>1.0</v>
      </c>
      <c r="AE999" s="69">
        <v>40.0</v>
      </c>
      <c r="AF999" s="70" t="s">
        <v>2395</v>
      </c>
      <c r="AG999" s="69">
        <v>694.0</v>
      </c>
      <c r="AH999" s="69">
        <v>144.0</v>
      </c>
      <c r="AI999" s="69">
        <v>38.0</v>
      </c>
      <c r="AJ999" s="29">
        <f t="shared" si="20"/>
        <v>163</v>
      </c>
      <c r="AK999" s="76">
        <f t="shared" si="21"/>
        <v>0.234870317</v>
      </c>
      <c r="AL999" s="29">
        <f t="shared" si="22"/>
        <v>163</v>
      </c>
      <c r="AM999" s="71">
        <f t="shared" si="23"/>
        <v>0.2349</v>
      </c>
      <c r="AN999" s="71">
        <f t="shared" si="24"/>
        <v>0.2936</v>
      </c>
      <c r="AO999" s="72">
        <f t="shared" si="25"/>
        <v>28.71</v>
      </c>
      <c r="AP999" s="73">
        <f t="shared" si="26"/>
        <v>164450.88</v>
      </c>
      <c r="AQ999" s="3">
        <f t="shared" si="27"/>
        <v>236.9609222</v>
      </c>
      <c r="AR999" s="18"/>
      <c r="AS999" s="18"/>
    </row>
    <row r="1000" ht="14.25" customHeight="1">
      <c r="A1000" s="68">
        <v>508.0</v>
      </c>
      <c r="B1000" s="69">
        <v>1.0</v>
      </c>
      <c r="C1000" s="18" t="s">
        <v>1280</v>
      </c>
      <c r="D1000" s="68">
        <v>508.0</v>
      </c>
      <c r="E1000" s="69">
        <v>1.0</v>
      </c>
      <c r="F1000" s="69">
        <v>50.0</v>
      </c>
      <c r="G1000" s="70" t="s">
        <v>2396</v>
      </c>
      <c r="H1000" s="69">
        <v>264.0</v>
      </c>
      <c r="I1000" s="69">
        <v>82.0</v>
      </c>
      <c r="J1000" s="69">
        <v>10.0</v>
      </c>
      <c r="K1000" s="29">
        <f t="shared" si="13"/>
        <v>87</v>
      </c>
      <c r="L1000" s="71">
        <f t="shared" si="14"/>
        <v>0.3295</v>
      </c>
      <c r="M1000" s="71">
        <f t="shared" si="15"/>
        <v>0.4119</v>
      </c>
      <c r="N1000" s="72">
        <f t="shared" si="16"/>
        <v>21.5</v>
      </c>
      <c r="O1000" s="8">
        <f t="shared" si="17"/>
        <v>123152</v>
      </c>
      <c r="P1000" s="73"/>
      <c r="Q1000" s="18"/>
      <c r="R1000" s="18"/>
      <c r="S1000" s="18"/>
      <c r="T1000" s="18"/>
      <c r="U1000" s="18"/>
      <c r="V1000" s="18"/>
      <c r="W1000" s="18"/>
      <c r="X1000" s="18"/>
      <c r="Y1000" s="18"/>
      <c r="Z1000" s="68">
        <v>508.0</v>
      </c>
      <c r="AA1000" s="69">
        <v>1.0</v>
      </c>
      <c r="AB1000" s="18" t="s">
        <v>1280</v>
      </c>
      <c r="AC1000" s="68">
        <v>508.0</v>
      </c>
      <c r="AD1000" s="69">
        <v>1.0</v>
      </c>
      <c r="AE1000" s="69">
        <v>50.0</v>
      </c>
      <c r="AF1000" s="70" t="s">
        <v>2396</v>
      </c>
      <c r="AG1000" s="69">
        <v>264.0</v>
      </c>
      <c r="AH1000" s="69">
        <v>82.0</v>
      </c>
      <c r="AI1000" s="69">
        <v>10.0</v>
      </c>
      <c r="AJ1000" s="29">
        <f t="shared" si="20"/>
        <v>87</v>
      </c>
      <c r="AK1000" s="76">
        <f t="shared" si="21"/>
        <v>0.3295454545</v>
      </c>
      <c r="AL1000" s="29">
        <f t="shared" si="22"/>
        <v>87</v>
      </c>
      <c r="AM1000" s="71">
        <f t="shared" si="23"/>
        <v>0.3295</v>
      </c>
      <c r="AN1000" s="71">
        <f t="shared" si="24"/>
        <v>0.4119</v>
      </c>
      <c r="AO1000" s="72">
        <f t="shared" si="25"/>
        <v>21.5</v>
      </c>
      <c r="AP1000" s="73">
        <f t="shared" si="26"/>
        <v>123152</v>
      </c>
      <c r="AQ1000" s="3">
        <f t="shared" si="27"/>
        <v>466.4848485</v>
      </c>
      <c r="AR1000" s="18"/>
      <c r="AS1000" s="18"/>
    </row>
    <row r="1001" ht="14.25" customHeight="1">
      <c r="A1001" s="68">
        <v>508.0</v>
      </c>
      <c r="B1001" s="69">
        <v>1.0</v>
      </c>
      <c r="C1001" s="18" t="s">
        <v>1280</v>
      </c>
      <c r="D1001" s="68">
        <v>508.0</v>
      </c>
      <c r="E1001" s="69">
        <v>1.0</v>
      </c>
      <c r="F1001" s="69">
        <v>55.0</v>
      </c>
      <c r="G1001" s="70" t="s">
        <v>2397</v>
      </c>
      <c r="H1001" s="69">
        <v>67.0</v>
      </c>
      <c r="I1001" s="69">
        <v>24.0</v>
      </c>
      <c r="J1001" s="69">
        <v>4.0</v>
      </c>
      <c r="K1001" s="29">
        <f t="shared" si="13"/>
        <v>26</v>
      </c>
      <c r="L1001" s="71">
        <f t="shared" si="14"/>
        <v>0.3881</v>
      </c>
      <c r="M1001" s="71">
        <f t="shared" si="15"/>
        <v>0.4851</v>
      </c>
      <c r="N1001" s="72">
        <f t="shared" si="16"/>
        <v>7.57</v>
      </c>
      <c r="O1001" s="8">
        <f t="shared" si="17"/>
        <v>43360.96</v>
      </c>
      <c r="P1001" s="73"/>
      <c r="Q1001" s="18"/>
      <c r="R1001" s="18"/>
      <c r="S1001" s="18"/>
      <c r="T1001" s="18"/>
      <c r="U1001" s="18"/>
      <c r="V1001" s="18"/>
      <c r="W1001" s="18"/>
      <c r="X1001" s="18"/>
      <c r="Y1001" s="18"/>
      <c r="Z1001" s="68">
        <v>508.0</v>
      </c>
      <c r="AA1001" s="69">
        <v>1.0</v>
      </c>
      <c r="AB1001" s="18" t="s">
        <v>1280</v>
      </c>
      <c r="AC1001" s="68">
        <v>508.0</v>
      </c>
      <c r="AD1001" s="69">
        <v>1.0</v>
      </c>
      <c r="AE1001" s="69">
        <v>55.0</v>
      </c>
      <c r="AF1001" s="70" t="s">
        <v>2397</v>
      </c>
      <c r="AG1001" s="69">
        <v>67.0</v>
      </c>
      <c r="AH1001" s="69">
        <v>24.0</v>
      </c>
      <c r="AI1001" s="69">
        <v>4.0</v>
      </c>
      <c r="AJ1001" s="29">
        <f t="shared" si="20"/>
        <v>26</v>
      </c>
      <c r="AK1001" s="76">
        <f t="shared" si="21"/>
        <v>0.3880597015</v>
      </c>
      <c r="AL1001" s="29">
        <f t="shared" si="22"/>
        <v>26</v>
      </c>
      <c r="AM1001" s="71">
        <f t="shared" si="23"/>
        <v>0.3881</v>
      </c>
      <c r="AN1001" s="71">
        <f t="shared" si="24"/>
        <v>0.4851</v>
      </c>
      <c r="AO1001" s="72">
        <f t="shared" si="25"/>
        <v>7.57</v>
      </c>
      <c r="AP1001" s="73">
        <f t="shared" si="26"/>
        <v>43360.96</v>
      </c>
      <c r="AQ1001" s="3">
        <f t="shared" si="27"/>
        <v>647.1785075</v>
      </c>
      <c r="AR1001" s="18"/>
      <c r="AS1001" s="18"/>
    </row>
    <row r="1002" ht="14.25" customHeight="1">
      <c r="A1002" s="68">
        <v>508.0</v>
      </c>
      <c r="B1002" s="69">
        <v>1.0</v>
      </c>
      <c r="C1002" s="18" t="s">
        <v>1280</v>
      </c>
      <c r="D1002" s="68">
        <v>508.0</v>
      </c>
      <c r="E1002" s="69">
        <v>1.0</v>
      </c>
      <c r="F1002" s="69">
        <v>60.0</v>
      </c>
      <c r="G1002" s="70" t="s">
        <v>2398</v>
      </c>
      <c r="H1002" s="69">
        <v>25.0</v>
      </c>
      <c r="I1002" s="69">
        <v>25.0</v>
      </c>
      <c r="J1002" s="69">
        <v>0.0</v>
      </c>
      <c r="K1002" s="29">
        <f t="shared" si="13"/>
        <v>25</v>
      </c>
      <c r="L1002" s="71">
        <f t="shared" si="14"/>
        <v>1</v>
      </c>
      <c r="M1002" s="71">
        <f t="shared" si="15"/>
        <v>1</v>
      </c>
      <c r="N1002" s="72">
        <f t="shared" si="16"/>
        <v>15</v>
      </c>
      <c r="O1002" s="8">
        <f t="shared" si="17"/>
        <v>85920</v>
      </c>
      <c r="P1002" s="73"/>
      <c r="Q1002" s="18"/>
      <c r="R1002" s="18"/>
      <c r="S1002" s="18"/>
      <c r="T1002" s="18"/>
      <c r="U1002" s="18"/>
      <c r="V1002" s="18"/>
      <c r="W1002" s="18"/>
      <c r="X1002" s="18"/>
      <c r="Y1002" s="18"/>
      <c r="Z1002" s="68">
        <v>508.0</v>
      </c>
      <c r="AA1002" s="69">
        <v>1.0</v>
      </c>
      <c r="AB1002" s="18" t="s">
        <v>1280</v>
      </c>
      <c r="AC1002" s="68">
        <v>508.0</v>
      </c>
      <c r="AD1002" s="69">
        <v>1.0</v>
      </c>
      <c r="AE1002" s="69">
        <v>60.0</v>
      </c>
      <c r="AF1002" s="70" t="s">
        <v>2398</v>
      </c>
      <c r="AG1002" s="69">
        <v>25.0</v>
      </c>
      <c r="AH1002" s="69">
        <v>25.0</v>
      </c>
      <c r="AI1002" s="69">
        <v>0.0</v>
      </c>
      <c r="AJ1002" s="29">
        <f t="shared" si="20"/>
        <v>25</v>
      </c>
      <c r="AK1002" s="76">
        <f t="shared" si="21"/>
        <v>1</v>
      </c>
      <c r="AL1002" s="29">
        <f t="shared" si="22"/>
        <v>25</v>
      </c>
      <c r="AM1002" s="71">
        <f t="shared" si="23"/>
        <v>1</v>
      </c>
      <c r="AN1002" s="71">
        <f t="shared" si="24"/>
        <v>1</v>
      </c>
      <c r="AO1002" s="72">
        <f t="shared" si="25"/>
        <v>15</v>
      </c>
      <c r="AP1002" s="73">
        <f t="shared" si="26"/>
        <v>85920</v>
      </c>
      <c r="AQ1002" s="3">
        <f t="shared" si="27"/>
        <v>3436.8</v>
      </c>
      <c r="AR1002" s="18"/>
      <c r="AS1002" s="18"/>
    </row>
    <row r="1003" ht="14.25" customHeight="1">
      <c r="A1003" s="68">
        <v>508.0</v>
      </c>
      <c r="B1003" s="69">
        <v>1.0</v>
      </c>
      <c r="C1003" s="18" t="s">
        <v>1280</v>
      </c>
      <c r="D1003" s="68">
        <v>508.0</v>
      </c>
      <c r="E1003" s="69">
        <v>1.0</v>
      </c>
      <c r="F1003" s="69">
        <v>80.0</v>
      </c>
      <c r="G1003" s="70" t="s">
        <v>2399</v>
      </c>
      <c r="H1003" s="69">
        <v>662.0</v>
      </c>
      <c r="I1003" s="69">
        <v>170.0</v>
      </c>
      <c r="J1003" s="69">
        <v>37.0</v>
      </c>
      <c r="K1003" s="29">
        <f t="shared" si="13"/>
        <v>188.5</v>
      </c>
      <c r="L1003" s="71">
        <f t="shared" si="14"/>
        <v>0.2847</v>
      </c>
      <c r="M1003" s="71">
        <f t="shared" si="15"/>
        <v>0.3559</v>
      </c>
      <c r="N1003" s="72">
        <f t="shared" si="16"/>
        <v>40.25</v>
      </c>
      <c r="O1003" s="8">
        <f t="shared" si="17"/>
        <v>230552</v>
      </c>
      <c r="P1003" s="73"/>
      <c r="Q1003" s="18"/>
      <c r="R1003" s="18"/>
      <c r="S1003" s="18"/>
      <c r="T1003" s="18"/>
      <c r="U1003" s="18"/>
      <c r="V1003" s="18"/>
      <c r="W1003" s="18"/>
      <c r="X1003" s="18"/>
      <c r="Y1003" s="18"/>
      <c r="Z1003" s="68">
        <v>508.0</v>
      </c>
      <c r="AA1003" s="69">
        <v>1.0</v>
      </c>
      <c r="AB1003" s="18" t="s">
        <v>1280</v>
      </c>
      <c r="AC1003" s="68">
        <v>508.0</v>
      </c>
      <c r="AD1003" s="69">
        <v>1.0</v>
      </c>
      <c r="AE1003" s="69">
        <v>80.0</v>
      </c>
      <c r="AF1003" s="70" t="s">
        <v>2399</v>
      </c>
      <c r="AG1003" s="69">
        <v>662.0</v>
      </c>
      <c r="AH1003" s="69">
        <v>170.0</v>
      </c>
      <c r="AI1003" s="69">
        <v>37.0</v>
      </c>
      <c r="AJ1003" s="29">
        <f t="shared" si="20"/>
        <v>188.5</v>
      </c>
      <c r="AK1003" s="76">
        <f t="shared" si="21"/>
        <v>0.2847432024</v>
      </c>
      <c r="AL1003" s="29">
        <f t="shared" si="22"/>
        <v>188.5</v>
      </c>
      <c r="AM1003" s="71">
        <f t="shared" si="23"/>
        <v>0.2847</v>
      </c>
      <c r="AN1003" s="71">
        <f t="shared" si="24"/>
        <v>0.3559</v>
      </c>
      <c r="AO1003" s="72">
        <f t="shared" si="25"/>
        <v>40.25</v>
      </c>
      <c r="AP1003" s="73">
        <f t="shared" si="26"/>
        <v>230552</v>
      </c>
      <c r="AQ1003" s="3">
        <f t="shared" si="27"/>
        <v>348.265861</v>
      </c>
      <c r="AR1003" s="18"/>
      <c r="AS1003" s="18"/>
    </row>
    <row r="1004" ht="14.25" customHeight="1">
      <c r="A1004" s="68">
        <v>511.0</v>
      </c>
      <c r="B1004" s="69">
        <v>1.0</v>
      </c>
      <c r="C1004" s="18" t="s">
        <v>1282</v>
      </c>
      <c r="D1004" s="68">
        <v>511.0</v>
      </c>
      <c r="E1004" s="69">
        <v>1.0</v>
      </c>
      <c r="F1004" s="69">
        <v>10.0</v>
      </c>
      <c r="G1004" s="70" t="s">
        <v>2400</v>
      </c>
      <c r="H1004" s="69">
        <v>274.0</v>
      </c>
      <c r="I1004" s="69">
        <v>64.0</v>
      </c>
      <c r="J1004" s="69">
        <v>28.0</v>
      </c>
      <c r="K1004" s="29">
        <f t="shared" si="13"/>
        <v>78</v>
      </c>
      <c r="L1004" s="71">
        <f t="shared" si="14"/>
        <v>0.2847</v>
      </c>
      <c r="M1004" s="71">
        <f t="shared" si="15"/>
        <v>0.3559</v>
      </c>
      <c r="N1004" s="72">
        <f t="shared" si="16"/>
        <v>16.66</v>
      </c>
      <c r="O1004" s="8">
        <f t="shared" si="17"/>
        <v>95428.48</v>
      </c>
      <c r="P1004" s="73"/>
      <c r="Q1004" s="18"/>
      <c r="R1004" s="18"/>
      <c r="S1004" s="18"/>
      <c r="T1004" s="18"/>
      <c r="U1004" s="18"/>
      <c r="V1004" s="18"/>
      <c r="W1004" s="18"/>
      <c r="X1004" s="18"/>
      <c r="Y1004" s="18"/>
      <c r="Z1004" s="68">
        <v>511.0</v>
      </c>
      <c r="AA1004" s="69">
        <v>1.0</v>
      </c>
      <c r="AB1004" s="18" t="s">
        <v>1282</v>
      </c>
      <c r="AC1004" s="68">
        <v>511.0</v>
      </c>
      <c r="AD1004" s="69">
        <v>1.0</v>
      </c>
      <c r="AE1004" s="69">
        <v>10.0</v>
      </c>
      <c r="AF1004" s="70" t="s">
        <v>2400</v>
      </c>
      <c r="AG1004" s="69">
        <v>274.0</v>
      </c>
      <c r="AH1004" s="69">
        <v>64.0</v>
      </c>
      <c r="AI1004" s="69">
        <v>28.0</v>
      </c>
      <c r="AJ1004" s="29">
        <f t="shared" si="20"/>
        <v>78</v>
      </c>
      <c r="AK1004" s="76">
        <f t="shared" si="21"/>
        <v>0.2846715328</v>
      </c>
      <c r="AL1004" s="29">
        <f t="shared" si="22"/>
        <v>78</v>
      </c>
      <c r="AM1004" s="71">
        <f t="shared" si="23"/>
        <v>0.2847</v>
      </c>
      <c r="AN1004" s="71">
        <f t="shared" si="24"/>
        <v>0.3559</v>
      </c>
      <c r="AO1004" s="72">
        <f t="shared" si="25"/>
        <v>16.66</v>
      </c>
      <c r="AP1004" s="73">
        <f t="shared" si="26"/>
        <v>95428.48</v>
      </c>
      <c r="AQ1004" s="3">
        <f t="shared" si="27"/>
        <v>348.2791241</v>
      </c>
      <c r="AR1004" s="18"/>
      <c r="AS1004" s="18"/>
    </row>
    <row r="1005" ht="14.25" customHeight="1">
      <c r="A1005" s="68">
        <v>511.0</v>
      </c>
      <c r="B1005" s="69">
        <v>1.0</v>
      </c>
      <c r="C1005" s="18" t="s">
        <v>1282</v>
      </c>
      <c r="D1005" s="68">
        <v>511.0</v>
      </c>
      <c r="E1005" s="69">
        <v>1.0</v>
      </c>
      <c r="F1005" s="69">
        <v>15.0</v>
      </c>
      <c r="G1005" s="70" t="s">
        <v>2401</v>
      </c>
      <c r="H1005" s="69">
        <v>111.0</v>
      </c>
      <c r="I1005" s="69">
        <v>26.0</v>
      </c>
      <c r="J1005" s="69">
        <v>12.0</v>
      </c>
      <c r="K1005" s="29">
        <f t="shared" si="13"/>
        <v>32</v>
      </c>
      <c r="L1005" s="71">
        <f t="shared" si="14"/>
        <v>0.2883</v>
      </c>
      <c r="M1005" s="71">
        <f t="shared" si="15"/>
        <v>0.3604</v>
      </c>
      <c r="N1005" s="72">
        <f t="shared" si="16"/>
        <v>6.92</v>
      </c>
      <c r="O1005" s="8">
        <f t="shared" si="17"/>
        <v>39637.76</v>
      </c>
      <c r="P1005" s="73"/>
      <c r="Q1005" s="18"/>
      <c r="R1005" s="18"/>
      <c r="S1005" s="18"/>
      <c r="T1005" s="18"/>
      <c r="U1005" s="18"/>
      <c r="V1005" s="18"/>
      <c r="W1005" s="18"/>
      <c r="X1005" s="18"/>
      <c r="Y1005" s="18"/>
      <c r="Z1005" s="68">
        <v>511.0</v>
      </c>
      <c r="AA1005" s="69">
        <v>1.0</v>
      </c>
      <c r="AB1005" s="18" t="s">
        <v>1282</v>
      </c>
      <c r="AC1005" s="68">
        <v>511.0</v>
      </c>
      <c r="AD1005" s="69">
        <v>1.0</v>
      </c>
      <c r="AE1005" s="69">
        <v>15.0</v>
      </c>
      <c r="AF1005" s="70" t="s">
        <v>2401</v>
      </c>
      <c r="AG1005" s="69">
        <v>111.0</v>
      </c>
      <c r="AH1005" s="69">
        <v>26.0</v>
      </c>
      <c r="AI1005" s="69">
        <v>12.0</v>
      </c>
      <c r="AJ1005" s="29">
        <f t="shared" si="20"/>
        <v>32</v>
      </c>
      <c r="AK1005" s="76">
        <f t="shared" si="21"/>
        <v>0.2882882883</v>
      </c>
      <c r="AL1005" s="29">
        <f t="shared" si="22"/>
        <v>32</v>
      </c>
      <c r="AM1005" s="71">
        <f t="shared" si="23"/>
        <v>0.2883</v>
      </c>
      <c r="AN1005" s="71">
        <f t="shared" si="24"/>
        <v>0.3604</v>
      </c>
      <c r="AO1005" s="72">
        <f t="shared" si="25"/>
        <v>6.92</v>
      </c>
      <c r="AP1005" s="73">
        <f t="shared" si="26"/>
        <v>39637.76</v>
      </c>
      <c r="AQ1005" s="3">
        <f t="shared" si="27"/>
        <v>357.0969369</v>
      </c>
      <c r="AR1005" s="18"/>
      <c r="AS1005" s="18"/>
    </row>
    <row r="1006" ht="14.25" customHeight="1">
      <c r="A1006" s="68">
        <v>511.0</v>
      </c>
      <c r="B1006" s="69">
        <v>1.0</v>
      </c>
      <c r="C1006" s="18" t="s">
        <v>1282</v>
      </c>
      <c r="D1006" s="68">
        <v>511.0</v>
      </c>
      <c r="E1006" s="69">
        <v>1.0</v>
      </c>
      <c r="F1006" s="69">
        <v>20.0</v>
      </c>
      <c r="G1006" s="70" t="s">
        <v>2402</v>
      </c>
      <c r="H1006" s="69">
        <v>187.0</v>
      </c>
      <c r="I1006" s="69">
        <v>27.0</v>
      </c>
      <c r="J1006" s="69">
        <v>32.0</v>
      </c>
      <c r="K1006" s="29">
        <f t="shared" si="13"/>
        <v>43</v>
      </c>
      <c r="L1006" s="71">
        <f t="shared" si="14"/>
        <v>0.2299</v>
      </c>
      <c r="M1006" s="71">
        <f t="shared" si="15"/>
        <v>0.2874</v>
      </c>
      <c r="N1006" s="72">
        <f t="shared" si="16"/>
        <v>7.41</v>
      </c>
      <c r="O1006" s="8">
        <f t="shared" si="17"/>
        <v>42444.48</v>
      </c>
      <c r="P1006" s="73"/>
      <c r="Q1006" s="18"/>
      <c r="R1006" s="18"/>
      <c r="S1006" s="18"/>
      <c r="T1006" s="18"/>
      <c r="U1006" s="18"/>
      <c r="V1006" s="18"/>
      <c r="W1006" s="18"/>
      <c r="X1006" s="18"/>
      <c r="Y1006" s="18"/>
      <c r="Z1006" s="68">
        <v>511.0</v>
      </c>
      <c r="AA1006" s="69">
        <v>1.0</v>
      </c>
      <c r="AB1006" s="18" t="s">
        <v>1282</v>
      </c>
      <c r="AC1006" s="68">
        <v>511.0</v>
      </c>
      <c r="AD1006" s="69">
        <v>1.0</v>
      </c>
      <c r="AE1006" s="69">
        <v>20.0</v>
      </c>
      <c r="AF1006" s="70" t="s">
        <v>2402</v>
      </c>
      <c r="AG1006" s="69">
        <v>187.0</v>
      </c>
      <c r="AH1006" s="69">
        <v>27.0</v>
      </c>
      <c r="AI1006" s="69">
        <v>32.0</v>
      </c>
      <c r="AJ1006" s="29">
        <f t="shared" si="20"/>
        <v>43</v>
      </c>
      <c r="AK1006" s="76">
        <f t="shared" si="21"/>
        <v>0.2299465241</v>
      </c>
      <c r="AL1006" s="29">
        <f t="shared" si="22"/>
        <v>43</v>
      </c>
      <c r="AM1006" s="71">
        <f t="shared" si="23"/>
        <v>0.2299</v>
      </c>
      <c r="AN1006" s="71">
        <f t="shared" si="24"/>
        <v>0.2874</v>
      </c>
      <c r="AO1006" s="72">
        <f t="shared" si="25"/>
        <v>7.41</v>
      </c>
      <c r="AP1006" s="73">
        <f t="shared" si="26"/>
        <v>42444.48</v>
      </c>
      <c r="AQ1006" s="3">
        <f t="shared" si="27"/>
        <v>226.9758289</v>
      </c>
      <c r="AR1006" s="18"/>
      <c r="AS1006" s="18"/>
    </row>
    <row r="1007" ht="14.25" customHeight="1">
      <c r="A1007" s="68">
        <v>514.0</v>
      </c>
      <c r="B1007" s="69">
        <v>1.0</v>
      </c>
      <c r="C1007" s="18" t="s">
        <v>1284</v>
      </c>
      <c r="D1007" s="68">
        <v>514.0</v>
      </c>
      <c r="E1007" s="69">
        <v>1.0</v>
      </c>
      <c r="F1007" s="69">
        <v>10.0</v>
      </c>
      <c r="G1007" s="70" t="s">
        <v>2403</v>
      </c>
      <c r="H1007" s="69">
        <v>75.0</v>
      </c>
      <c r="I1007" s="69">
        <v>21.0</v>
      </c>
      <c r="J1007" s="69">
        <v>10.0</v>
      </c>
      <c r="K1007" s="29">
        <f t="shared" si="13"/>
        <v>26</v>
      </c>
      <c r="L1007" s="71">
        <f t="shared" si="14"/>
        <v>0.3467</v>
      </c>
      <c r="M1007" s="71">
        <f t="shared" si="15"/>
        <v>0.4334</v>
      </c>
      <c r="N1007" s="72">
        <f t="shared" si="16"/>
        <v>6.76</v>
      </c>
      <c r="O1007" s="8">
        <f t="shared" si="17"/>
        <v>38721.28</v>
      </c>
      <c r="P1007" s="73"/>
      <c r="Q1007" s="18"/>
      <c r="R1007" s="18"/>
      <c r="S1007" s="18"/>
      <c r="T1007" s="18"/>
      <c r="U1007" s="18"/>
      <c r="V1007" s="18"/>
      <c r="W1007" s="18"/>
      <c r="X1007" s="18"/>
      <c r="Y1007" s="18"/>
      <c r="Z1007" s="68">
        <v>514.0</v>
      </c>
      <c r="AA1007" s="69">
        <v>1.0</v>
      </c>
      <c r="AB1007" s="18" t="s">
        <v>1284</v>
      </c>
      <c r="AC1007" s="68">
        <v>514.0</v>
      </c>
      <c r="AD1007" s="69">
        <v>1.0</v>
      </c>
      <c r="AE1007" s="69">
        <v>10.0</v>
      </c>
      <c r="AF1007" s="70" t="s">
        <v>2403</v>
      </c>
      <c r="AG1007" s="69">
        <v>75.0</v>
      </c>
      <c r="AH1007" s="69">
        <v>21.0</v>
      </c>
      <c r="AI1007" s="69">
        <v>10.0</v>
      </c>
      <c r="AJ1007" s="29">
        <f t="shared" si="20"/>
        <v>26</v>
      </c>
      <c r="AK1007" s="76">
        <f t="shared" si="21"/>
        <v>0.3466666667</v>
      </c>
      <c r="AL1007" s="29">
        <f t="shared" si="22"/>
        <v>26</v>
      </c>
      <c r="AM1007" s="71">
        <f t="shared" si="23"/>
        <v>0.3467</v>
      </c>
      <c r="AN1007" s="71">
        <f t="shared" si="24"/>
        <v>0.4334</v>
      </c>
      <c r="AO1007" s="72">
        <f t="shared" si="25"/>
        <v>6.76</v>
      </c>
      <c r="AP1007" s="73">
        <f t="shared" si="26"/>
        <v>38721.28</v>
      </c>
      <c r="AQ1007" s="3">
        <f t="shared" si="27"/>
        <v>516.2837333</v>
      </c>
      <c r="AR1007" s="18"/>
      <c r="AS1007" s="18"/>
    </row>
    <row r="1008" ht="14.25" customHeight="1">
      <c r="A1008" s="68">
        <v>514.0</v>
      </c>
      <c r="B1008" s="69">
        <v>1.0</v>
      </c>
      <c r="C1008" s="18" t="s">
        <v>1284</v>
      </c>
      <c r="D1008" s="68">
        <v>514.0</v>
      </c>
      <c r="E1008" s="69">
        <v>1.0</v>
      </c>
      <c r="F1008" s="69">
        <v>20.0</v>
      </c>
      <c r="G1008" s="70" t="s">
        <v>2404</v>
      </c>
      <c r="H1008" s="69">
        <v>65.0</v>
      </c>
      <c r="I1008" s="69">
        <v>21.0</v>
      </c>
      <c r="J1008" s="69">
        <v>15.0</v>
      </c>
      <c r="K1008" s="29">
        <f t="shared" si="13"/>
        <v>28.5</v>
      </c>
      <c r="L1008" s="71">
        <f t="shared" si="14"/>
        <v>0.4385</v>
      </c>
      <c r="M1008" s="71">
        <f t="shared" si="15"/>
        <v>0.5481</v>
      </c>
      <c r="N1008" s="72">
        <f t="shared" si="16"/>
        <v>9.37</v>
      </c>
      <c r="O1008" s="8">
        <f t="shared" si="17"/>
        <v>53671.36</v>
      </c>
      <c r="P1008" s="73"/>
      <c r="Q1008" s="18"/>
      <c r="R1008" s="18"/>
      <c r="S1008" s="18"/>
      <c r="T1008" s="18"/>
      <c r="U1008" s="18"/>
      <c r="V1008" s="18"/>
      <c r="W1008" s="18"/>
      <c r="X1008" s="18"/>
      <c r="Y1008" s="18"/>
      <c r="Z1008" s="68">
        <v>514.0</v>
      </c>
      <c r="AA1008" s="69">
        <v>1.0</v>
      </c>
      <c r="AB1008" s="18" t="s">
        <v>1284</v>
      </c>
      <c r="AC1008" s="68">
        <v>514.0</v>
      </c>
      <c r="AD1008" s="69">
        <v>1.0</v>
      </c>
      <c r="AE1008" s="69">
        <v>20.0</v>
      </c>
      <c r="AF1008" s="70" t="s">
        <v>2404</v>
      </c>
      <c r="AG1008" s="69">
        <v>65.0</v>
      </c>
      <c r="AH1008" s="69">
        <v>21.0</v>
      </c>
      <c r="AI1008" s="69">
        <v>15.0</v>
      </c>
      <c r="AJ1008" s="29">
        <f t="shared" si="20"/>
        <v>28.5</v>
      </c>
      <c r="AK1008" s="76">
        <f t="shared" si="21"/>
        <v>0.4384615385</v>
      </c>
      <c r="AL1008" s="29">
        <f t="shared" si="22"/>
        <v>28.5</v>
      </c>
      <c r="AM1008" s="71">
        <f t="shared" si="23"/>
        <v>0.4385</v>
      </c>
      <c r="AN1008" s="71">
        <f t="shared" si="24"/>
        <v>0.5481</v>
      </c>
      <c r="AO1008" s="72">
        <f t="shared" si="25"/>
        <v>9.37</v>
      </c>
      <c r="AP1008" s="73">
        <f t="shared" si="26"/>
        <v>53671.36</v>
      </c>
      <c r="AQ1008" s="3">
        <f t="shared" si="27"/>
        <v>825.7132308</v>
      </c>
      <c r="AR1008" s="18"/>
      <c r="AS1008" s="18"/>
    </row>
    <row r="1009" ht="14.25" customHeight="1">
      <c r="A1009" s="68">
        <v>518.0</v>
      </c>
      <c r="B1009" s="69">
        <v>1.0</v>
      </c>
      <c r="C1009" s="18" t="s">
        <v>1286</v>
      </c>
      <c r="D1009" s="68">
        <v>518.0</v>
      </c>
      <c r="E1009" s="69">
        <v>1.0</v>
      </c>
      <c r="F1009" s="69">
        <v>1.0</v>
      </c>
      <c r="G1009" s="70" t="s">
        <v>2405</v>
      </c>
      <c r="H1009" s="69">
        <v>1173.0</v>
      </c>
      <c r="I1009" s="69">
        <v>631.0</v>
      </c>
      <c r="J1009" s="69">
        <v>203.0</v>
      </c>
      <c r="K1009" s="29">
        <f t="shared" si="13"/>
        <v>732.5</v>
      </c>
      <c r="L1009" s="71">
        <f t="shared" si="14"/>
        <v>0.6245</v>
      </c>
      <c r="M1009" s="71">
        <f t="shared" si="15"/>
        <v>0.7806</v>
      </c>
      <c r="N1009" s="72">
        <f t="shared" si="16"/>
        <v>343.07</v>
      </c>
      <c r="O1009" s="8">
        <f t="shared" si="17"/>
        <v>1965104.96</v>
      </c>
      <c r="P1009" s="73"/>
      <c r="Q1009" s="18"/>
      <c r="R1009" s="18"/>
      <c r="S1009" s="18"/>
      <c r="T1009" s="18"/>
      <c r="U1009" s="18"/>
      <c r="V1009" s="18"/>
      <c r="W1009" s="18"/>
      <c r="X1009" s="18"/>
      <c r="Y1009" s="18"/>
      <c r="Z1009" s="68">
        <v>518.0</v>
      </c>
      <c r="AA1009" s="69">
        <v>1.0</v>
      </c>
      <c r="AB1009" s="18" t="s">
        <v>1286</v>
      </c>
      <c r="AC1009" s="68">
        <v>518.0</v>
      </c>
      <c r="AD1009" s="69">
        <v>1.0</v>
      </c>
      <c r="AE1009" s="69">
        <v>1.0</v>
      </c>
      <c r="AF1009" s="70" t="s">
        <v>2405</v>
      </c>
      <c r="AG1009" s="69">
        <v>1173.0</v>
      </c>
      <c r="AH1009" s="69">
        <v>631.0</v>
      </c>
      <c r="AI1009" s="69">
        <v>203.0</v>
      </c>
      <c r="AJ1009" s="29">
        <f t="shared" si="20"/>
        <v>732.5</v>
      </c>
      <c r="AK1009" s="76">
        <f t="shared" si="21"/>
        <v>0.6244671782</v>
      </c>
      <c r="AL1009" s="29">
        <f t="shared" si="22"/>
        <v>732.5</v>
      </c>
      <c r="AM1009" s="71">
        <f t="shared" si="23"/>
        <v>0.6245</v>
      </c>
      <c r="AN1009" s="71">
        <f t="shared" si="24"/>
        <v>0.7806</v>
      </c>
      <c r="AO1009" s="72">
        <f t="shared" si="25"/>
        <v>343.07</v>
      </c>
      <c r="AP1009" s="73">
        <f t="shared" si="26"/>
        <v>1965104.96</v>
      </c>
      <c r="AQ1009" s="3">
        <f t="shared" si="27"/>
        <v>1675.281296</v>
      </c>
      <c r="AR1009" s="18"/>
      <c r="AS1009" s="18"/>
    </row>
    <row r="1010" ht="14.25" customHeight="1">
      <c r="A1010" s="68">
        <v>518.0</v>
      </c>
      <c r="B1010" s="69">
        <v>1.0</v>
      </c>
      <c r="C1010" s="18" t="s">
        <v>1286</v>
      </c>
      <c r="D1010" s="68">
        <v>518.0</v>
      </c>
      <c r="E1010" s="69">
        <v>1.0</v>
      </c>
      <c r="F1010" s="69">
        <v>4.0</v>
      </c>
      <c r="G1010" s="70" t="s">
        <v>2406</v>
      </c>
      <c r="H1010" s="69">
        <v>946.0</v>
      </c>
      <c r="I1010" s="69">
        <v>483.0</v>
      </c>
      <c r="J1010" s="69">
        <v>167.0</v>
      </c>
      <c r="K1010" s="29">
        <f t="shared" si="13"/>
        <v>566.5</v>
      </c>
      <c r="L1010" s="71">
        <f t="shared" si="14"/>
        <v>0.5988</v>
      </c>
      <c r="M1010" s="71">
        <f t="shared" si="15"/>
        <v>0.7485</v>
      </c>
      <c r="N1010" s="72">
        <f t="shared" si="16"/>
        <v>254.42</v>
      </c>
      <c r="O1010" s="8">
        <f t="shared" si="17"/>
        <v>1457317.76</v>
      </c>
      <c r="P1010" s="73"/>
      <c r="Q1010" s="18"/>
      <c r="R1010" s="18"/>
      <c r="S1010" s="18"/>
      <c r="T1010" s="18"/>
      <c r="U1010" s="18"/>
      <c r="V1010" s="18"/>
      <c r="W1010" s="18"/>
      <c r="X1010" s="18"/>
      <c r="Y1010" s="18"/>
      <c r="Z1010" s="68">
        <v>518.0</v>
      </c>
      <c r="AA1010" s="69">
        <v>1.0</v>
      </c>
      <c r="AB1010" s="18" t="s">
        <v>1286</v>
      </c>
      <c r="AC1010" s="68">
        <v>518.0</v>
      </c>
      <c r="AD1010" s="69">
        <v>1.0</v>
      </c>
      <c r="AE1010" s="69">
        <v>4.0</v>
      </c>
      <c r="AF1010" s="70" t="s">
        <v>2406</v>
      </c>
      <c r="AG1010" s="69">
        <v>946.0</v>
      </c>
      <c r="AH1010" s="69">
        <v>483.0</v>
      </c>
      <c r="AI1010" s="69">
        <v>167.0</v>
      </c>
      <c r="AJ1010" s="29">
        <f t="shared" si="20"/>
        <v>566.5</v>
      </c>
      <c r="AK1010" s="76">
        <f t="shared" si="21"/>
        <v>0.5988372093</v>
      </c>
      <c r="AL1010" s="29">
        <f t="shared" si="22"/>
        <v>566.5</v>
      </c>
      <c r="AM1010" s="71">
        <f t="shared" si="23"/>
        <v>0.5988</v>
      </c>
      <c r="AN1010" s="71">
        <f t="shared" si="24"/>
        <v>0.7485</v>
      </c>
      <c r="AO1010" s="72">
        <f t="shared" si="25"/>
        <v>254.42</v>
      </c>
      <c r="AP1010" s="73">
        <f t="shared" si="26"/>
        <v>1457317.76</v>
      </c>
      <c r="AQ1010" s="3">
        <f t="shared" si="27"/>
        <v>1540.505032</v>
      </c>
      <c r="AR1010" s="18"/>
      <c r="AS1010" s="18"/>
    </row>
    <row r="1011" ht="14.25" customHeight="1">
      <c r="A1011" s="68">
        <v>518.0</v>
      </c>
      <c r="B1011" s="69">
        <v>1.0</v>
      </c>
      <c r="C1011" s="18" t="s">
        <v>1286</v>
      </c>
      <c r="D1011" s="68">
        <v>518.0</v>
      </c>
      <c r="E1011" s="69">
        <v>1.0</v>
      </c>
      <c r="F1011" s="69">
        <v>6.0</v>
      </c>
      <c r="G1011" s="70" t="s">
        <v>2407</v>
      </c>
      <c r="H1011" s="69">
        <v>77.0</v>
      </c>
      <c r="I1011" s="69">
        <v>38.0</v>
      </c>
      <c r="J1011" s="69">
        <v>10.0</v>
      </c>
      <c r="K1011" s="29">
        <f t="shared" si="13"/>
        <v>43</v>
      </c>
      <c r="L1011" s="71">
        <f t="shared" si="14"/>
        <v>0.5584</v>
      </c>
      <c r="M1011" s="71">
        <f t="shared" si="15"/>
        <v>0.698</v>
      </c>
      <c r="N1011" s="72">
        <f t="shared" si="16"/>
        <v>18.01</v>
      </c>
      <c r="O1011" s="8">
        <f t="shared" si="17"/>
        <v>103161.28</v>
      </c>
      <c r="P1011" s="73"/>
      <c r="Q1011" s="18"/>
      <c r="R1011" s="18"/>
      <c r="S1011" s="18"/>
      <c r="T1011" s="18"/>
      <c r="U1011" s="18"/>
      <c r="V1011" s="18"/>
      <c r="W1011" s="18"/>
      <c r="X1011" s="18"/>
      <c r="Y1011" s="18"/>
      <c r="Z1011" s="68">
        <v>518.0</v>
      </c>
      <c r="AA1011" s="69">
        <v>1.0</v>
      </c>
      <c r="AB1011" s="18" t="s">
        <v>1286</v>
      </c>
      <c r="AC1011" s="68">
        <v>518.0</v>
      </c>
      <c r="AD1011" s="69">
        <v>1.0</v>
      </c>
      <c r="AE1011" s="69">
        <v>6.0</v>
      </c>
      <c r="AF1011" s="70" t="s">
        <v>2407</v>
      </c>
      <c r="AG1011" s="69">
        <v>77.0</v>
      </c>
      <c r="AH1011" s="69">
        <v>38.0</v>
      </c>
      <c r="AI1011" s="69">
        <v>10.0</v>
      </c>
      <c r="AJ1011" s="29">
        <f t="shared" si="20"/>
        <v>43</v>
      </c>
      <c r="AK1011" s="76">
        <f t="shared" si="21"/>
        <v>0.5584415584</v>
      </c>
      <c r="AL1011" s="29">
        <f t="shared" si="22"/>
        <v>43</v>
      </c>
      <c r="AM1011" s="71">
        <f t="shared" si="23"/>
        <v>0.5584</v>
      </c>
      <c r="AN1011" s="71">
        <f t="shared" si="24"/>
        <v>0.698</v>
      </c>
      <c r="AO1011" s="72">
        <f t="shared" si="25"/>
        <v>18.01</v>
      </c>
      <c r="AP1011" s="73">
        <f t="shared" si="26"/>
        <v>103161.28</v>
      </c>
      <c r="AQ1011" s="3">
        <f t="shared" si="27"/>
        <v>1339.756883</v>
      </c>
      <c r="AR1011" s="18"/>
      <c r="AS1011" s="18"/>
    </row>
    <row r="1012" ht="14.25" customHeight="1">
      <c r="A1012" s="68">
        <v>518.0</v>
      </c>
      <c r="B1012" s="69">
        <v>1.0</v>
      </c>
      <c r="C1012" s="18" t="s">
        <v>1286</v>
      </c>
      <c r="D1012" s="68">
        <v>518.0</v>
      </c>
      <c r="E1012" s="69">
        <v>1.0</v>
      </c>
      <c r="F1012" s="69">
        <v>7.0</v>
      </c>
      <c r="G1012" s="70" t="s">
        <v>1307</v>
      </c>
      <c r="H1012" s="69">
        <v>32.0</v>
      </c>
      <c r="I1012" s="69">
        <v>10.0</v>
      </c>
      <c r="J1012" s="69">
        <v>4.0</v>
      </c>
      <c r="K1012" s="29">
        <f t="shared" si="13"/>
        <v>12</v>
      </c>
      <c r="L1012" s="71">
        <f t="shared" si="14"/>
        <v>0.375</v>
      </c>
      <c r="M1012" s="71">
        <f t="shared" si="15"/>
        <v>0.4688</v>
      </c>
      <c r="N1012" s="72">
        <f t="shared" si="16"/>
        <v>3.38</v>
      </c>
      <c r="O1012" s="8">
        <f t="shared" si="17"/>
        <v>19360.64</v>
      </c>
      <c r="P1012" s="73"/>
      <c r="Q1012" s="18"/>
      <c r="R1012" s="18"/>
      <c r="S1012" s="18"/>
      <c r="T1012" s="18"/>
      <c r="U1012" s="18"/>
      <c r="V1012" s="18"/>
      <c r="W1012" s="18"/>
      <c r="X1012" s="18"/>
      <c r="Y1012" s="18"/>
      <c r="Z1012" s="68">
        <v>518.0</v>
      </c>
      <c r="AA1012" s="69">
        <v>1.0</v>
      </c>
      <c r="AB1012" s="18" t="s">
        <v>1286</v>
      </c>
      <c r="AC1012" s="68">
        <v>518.0</v>
      </c>
      <c r="AD1012" s="69">
        <v>1.0</v>
      </c>
      <c r="AE1012" s="69">
        <v>7.0</v>
      </c>
      <c r="AF1012" s="70" t="s">
        <v>1307</v>
      </c>
      <c r="AG1012" s="69">
        <v>32.0</v>
      </c>
      <c r="AH1012" s="69">
        <v>10.0</v>
      </c>
      <c r="AI1012" s="69">
        <v>4.0</v>
      </c>
      <c r="AJ1012" s="29">
        <f t="shared" si="20"/>
        <v>12</v>
      </c>
      <c r="AK1012" s="76">
        <f t="shared" si="21"/>
        <v>0.375</v>
      </c>
      <c r="AL1012" s="29">
        <f t="shared" si="22"/>
        <v>12</v>
      </c>
      <c r="AM1012" s="71">
        <f t="shared" si="23"/>
        <v>0.375</v>
      </c>
      <c r="AN1012" s="71">
        <f t="shared" si="24"/>
        <v>0.4688</v>
      </c>
      <c r="AO1012" s="72">
        <f t="shared" si="25"/>
        <v>3.38</v>
      </c>
      <c r="AP1012" s="73">
        <f t="shared" si="26"/>
        <v>19360.64</v>
      </c>
      <c r="AQ1012" s="3">
        <f t="shared" si="27"/>
        <v>605.02</v>
      </c>
      <c r="AR1012" s="18"/>
      <c r="AS1012" s="18"/>
    </row>
    <row r="1013" ht="14.25" customHeight="1">
      <c r="A1013" s="68">
        <v>518.0</v>
      </c>
      <c r="B1013" s="69">
        <v>1.0</v>
      </c>
      <c r="C1013" s="18" t="s">
        <v>1286</v>
      </c>
      <c r="D1013" s="68">
        <v>518.0</v>
      </c>
      <c r="E1013" s="69">
        <v>1.0</v>
      </c>
      <c r="F1013" s="69">
        <v>8.0</v>
      </c>
      <c r="G1013" s="70" t="s">
        <v>2408</v>
      </c>
      <c r="H1013" s="69">
        <v>1014.0</v>
      </c>
      <c r="I1013" s="69">
        <v>403.0</v>
      </c>
      <c r="J1013" s="69">
        <v>158.0</v>
      </c>
      <c r="K1013" s="29">
        <f t="shared" si="13"/>
        <v>482</v>
      </c>
      <c r="L1013" s="71">
        <f t="shared" si="14"/>
        <v>0.4753</v>
      </c>
      <c r="M1013" s="71">
        <f t="shared" si="15"/>
        <v>0.5941</v>
      </c>
      <c r="N1013" s="72">
        <f t="shared" si="16"/>
        <v>171.81</v>
      </c>
      <c r="O1013" s="8">
        <f t="shared" si="17"/>
        <v>984127.68</v>
      </c>
      <c r="P1013" s="73"/>
      <c r="Q1013" s="18"/>
      <c r="R1013" s="18"/>
      <c r="S1013" s="18"/>
      <c r="T1013" s="18"/>
      <c r="U1013" s="18"/>
      <c r="V1013" s="18"/>
      <c r="W1013" s="18"/>
      <c r="X1013" s="18"/>
      <c r="Y1013" s="18"/>
      <c r="Z1013" s="68">
        <v>518.0</v>
      </c>
      <c r="AA1013" s="69">
        <v>1.0</v>
      </c>
      <c r="AB1013" s="18" t="s">
        <v>1286</v>
      </c>
      <c r="AC1013" s="68">
        <v>518.0</v>
      </c>
      <c r="AD1013" s="69">
        <v>1.0</v>
      </c>
      <c r="AE1013" s="69">
        <v>8.0</v>
      </c>
      <c r="AF1013" s="70" t="s">
        <v>2408</v>
      </c>
      <c r="AG1013" s="69">
        <v>1014.0</v>
      </c>
      <c r="AH1013" s="69">
        <v>403.0</v>
      </c>
      <c r="AI1013" s="69">
        <v>158.0</v>
      </c>
      <c r="AJ1013" s="29">
        <f t="shared" si="20"/>
        <v>482</v>
      </c>
      <c r="AK1013" s="76">
        <f t="shared" si="21"/>
        <v>0.4753451677</v>
      </c>
      <c r="AL1013" s="29">
        <f t="shared" si="22"/>
        <v>482</v>
      </c>
      <c r="AM1013" s="71">
        <f t="shared" si="23"/>
        <v>0.4753</v>
      </c>
      <c r="AN1013" s="71">
        <f t="shared" si="24"/>
        <v>0.5941</v>
      </c>
      <c r="AO1013" s="72">
        <f t="shared" si="25"/>
        <v>171.81</v>
      </c>
      <c r="AP1013" s="73">
        <f t="shared" si="26"/>
        <v>984127.68</v>
      </c>
      <c r="AQ1013" s="3">
        <f t="shared" si="27"/>
        <v>970.5401183</v>
      </c>
      <c r="AR1013" s="18"/>
      <c r="AS1013" s="18"/>
    </row>
    <row r="1014" ht="14.25" customHeight="1">
      <c r="A1014" s="68">
        <v>518.0</v>
      </c>
      <c r="B1014" s="69">
        <v>1.0</v>
      </c>
      <c r="C1014" s="18" t="s">
        <v>1286</v>
      </c>
      <c r="D1014" s="68">
        <v>518.0</v>
      </c>
      <c r="E1014" s="69">
        <v>1.0</v>
      </c>
      <c r="F1014" s="69">
        <v>11.0</v>
      </c>
      <c r="G1014" s="70" t="s">
        <v>2409</v>
      </c>
      <c r="H1014" s="69">
        <v>27.0</v>
      </c>
      <c r="I1014" s="69">
        <v>13.0</v>
      </c>
      <c r="J1014" s="69">
        <v>2.0</v>
      </c>
      <c r="K1014" s="29">
        <f t="shared" si="13"/>
        <v>14</v>
      </c>
      <c r="L1014" s="71">
        <f t="shared" si="14"/>
        <v>0.5185</v>
      </c>
      <c r="M1014" s="71">
        <f t="shared" si="15"/>
        <v>0.6481</v>
      </c>
      <c r="N1014" s="72">
        <f t="shared" si="16"/>
        <v>5.44</v>
      </c>
      <c r="O1014" s="8">
        <f t="shared" si="17"/>
        <v>31160.32</v>
      </c>
      <c r="P1014" s="73"/>
      <c r="Q1014" s="18"/>
      <c r="R1014" s="18"/>
      <c r="S1014" s="18"/>
      <c r="T1014" s="18"/>
      <c r="U1014" s="18"/>
      <c r="V1014" s="18"/>
      <c r="W1014" s="18"/>
      <c r="X1014" s="18"/>
      <c r="Y1014" s="18"/>
      <c r="Z1014" s="68">
        <v>518.0</v>
      </c>
      <c r="AA1014" s="69">
        <v>1.0</v>
      </c>
      <c r="AB1014" s="18" t="s">
        <v>1286</v>
      </c>
      <c r="AC1014" s="68">
        <v>518.0</v>
      </c>
      <c r="AD1014" s="69">
        <v>1.0</v>
      </c>
      <c r="AE1014" s="69">
        <v>11.0</v>
      </c>
      <c r="AF1014" s="70" t="s">
        <v>2409</v>
      </c>
      <c r="AG1014" s="69">
        <v>27.0</v>
      </c>
      <c r="AH1014" s="69">
        <v>13.0</v>
      </c>
      <c r="AI1014" s="69">
        <v>2.0</v>
      </c>
      <c r="AJ1014" s="29">
        <f t="shared" si="20"/>
        <v>14</v>
      </c>
      <c r="AK1014" s="76">
        <f t="shared" si="21"/>
        <v>0.5185185185</v>
      </c>
      <c r="AL1014" s="29">
        <f t="shared" si="22"/>
        <v>14</v>
      </c>
      <c r="AM1014" s="71">
        <f t="shared" si="23"/>
        <v>0.5185</v>
      </c>
      <c r="AN1014" s="71">
        <f t="shared" si="24"/>
        <v>0.6481</v>
      </c>
      <c r="AO1014" s="72">
        <f t="shared" si="25"/>
        <v>5.44</v>
      </c>
      <c r="AP1014" s="73">
        <f t="shared" si="26"/>
        <v>31160.32</v>
      </c>
      <c r="AQ1014" s="3">
        <f t="shared" si="27"/>
        <v>1154.085926</v>
      </c>
      <c r="AR1014" s="18"/>
      <c r="AS1014" s="18"/>
    </row>
    <row r="1015" ht="14.25" customHeight="1">
      <c r="A1015" s="68">
        <v>518.0</v>
      </c>
      <c r="B1015" s="69">
        <v>1.0</v>
      </c>
      <c r="C1015" s="18" t="s">
        <v>1286</v>
      </c>
      <c r="D1015" s="68">
        <v>518.0</v>
      </c>
      <c r="E1015" s="69">
        <v>1.0</v>
      </c>
      <c r="F1015" s="69">
        <v>20.0</v>
      </c>
      <c r="G1015" s="70" t="s">
        <v>2410</v>
      </c>
      <c r="H1015" s="69">
        <v>95.0</v>
      </c>
      <c r="I1015" s="69">
        <v>37.0</v>
      </c>
      <c r="J1015" s="69">
        <v>3.0</v>
      </c>
      <c r="K1015" s="29">
        <f t="shared" si="13"/>
        <v>38.5</v>
      </c>
      <c r="L1015" s="71">
        <f t="shared" si="14"/>
        <v>0.4053</v>
      </c>
      <c r="M1015" s="71">
        <f t="shared" si="15"/>
        <v>0.5066</v>
      </c>
      <c r="N1015" s="72">
        <f t="shared" si="16"/>
        <v>11.7</v>
      </c>
      <c r="O1015" s="8">
        <f t="shared" si="17"/>
        <v>67017.6</v>
      </c>
      <c r="P1015" s="73"/>
      <c r="Q1015" s="18"/>
      <c r="R1015" s="18"/>
      <c r="S1015" s="18"/>
      <c r="T1015" s="18"/>
      <c r="U1015" s="18"/>
      <c r="V1015" s="18"/>
      <c r="W1015" s="18"/>
      <c r="X1015" s="18"/>
      <c r="Y1015" s="18"/>
      <c r="Z1015" s="68">
        <v>518.0</v>
      </c>
      <c r="AA1015" s="69">
        <v>1.0</v>
      </c>
      <c r="AB1015" s="18" t="s">
        <v>1286</v>
      </c>
      <c r="AC1015" s="68">
        <v>518.0</v>
      </c>
      <c r="AD1015" s="69">
        <v>1.0</v>
      </c>
      <c r="AE1015" s="69">
        <v>20.0</v>
      </c>
      <c r="AF1015" s="70" t="s">
        <v>2410</v>
      </c>
      <c r="AG1015" s="69">
        <v>95.0</v>
      </c>
      <c r="AH1015" s="69">
        <v>37.0</v>
      </c>
      <c r="AI1015" s="69">
        <v>3.0</v>
      </c>
      <c r="AJ1015" s="29">
        <f t="shared" si="20"/>
        <v>38.5</v>
      </c>
      <c r="AK1015" s="76">
        <f t="shared" si="21"/>
        <v>0.4052631579</v>
      </c>
      <c r="AL1015" s="29">
        <f t="shared" si="22"/>
        <v>38.5</v>
      </c>
      <c r="AM1015" s="71">
        <f t="shared" si="23"/>
        <v>0.4053</v>
      </c>
      <c r="AN1015" s="71">
        <f t="shared" si="24"/>
        <v>0.5066</v>
      </c>
      <c r="AO1015" s="72">
        <f t="shared" si="25"/>
        <v>11.7</v>
      </c>
      <c r="AP1015" s="73">
        <f t="shared" si="26"/>
        <v>67017.6</v>
      </c>
      <c r="AQ1015" s="3">
        <f t="shared" si="27"/>
        <v>705.4484211</v>
      </c>
      <c r="AR1015" s="18"/>
      <c r="AS1015" s="18"/>
    </row>
    <row r="1016" ht="14.25" customHeight="1">
      <c r="A1016" s="68">
        <v>531.0</v>
      </c>
      <c r="B1016" s="69">
        <v>1.0</v>
      </c>
      <c r="C1016" s="18" t="s">
        <v>1288</v>
      </c>
      <c r="D1016" s="68">
        <v>531.0</v>
      </c>
      <c r="E1016" s="69">
        <v>1.0</v>
      </c>
      <c r="F1016" s="69">
        <v>10.0</v>
      </c>
      <c r="G1016" s="70" t="s">
        <v>2411</v>
      </c>
      <c r="H1016" s="69">
        <v>497.0</v>
      </c>
      <c r="I1016" s="69">
        <v>37.0</v>
      </c>
      <c r="J1016" s="69">
        <v>10.0</v>
      </c>
      <c r="K1016" s="29">
        <f t="shared" si="13"/>
        <v>42</v>
      </c>
      <c r="L1016" s="71">
        <f t="shared" si="14"/>
        <v>0.0845</v>
      </c>
      <c r="M1016" s="71">
        <f t="shared" si="15"/>
        <v>0.1056</v>
      </c>
      <c r="N1016" s="72">
        <f t="shared" si="16"/>
        <v>2.66</v>
      </c>
      <c r="O1016" s="8">
        <f t="shared" si="17"/>
        <v>15236.48</v>
      </c>
      <c r="P1016" s="73"/>
      <c r="Q1016" s="18"/>
      <c r="R1016" s="18"/>
      <c r="S1016" s="18"/>
      <c r="T1016" s="18"/>
      <c r="U1016" s="18"/>
      <c r="V1016" s="18"/>
      <c r="W1016" s="18"/>
      <c r="X1016" s="18"/>
      <c r="Y1016" s="18"/>
      <c r="Z1016" s="68">
        <v>531.0</v>
      </c>
      <c r="AA1016" s="69">
        <v>1.0</v>
      </c>
      <c r="AB1016" s="18" t="s">
        <v>1288</v>
      </c>
      <c r="AC1016" s="68">
        <v>531.0</v>
      </c>
      <c r="AD1016" s="69">
        <v>1.0</v>
      </c>
      <c r="AE1016" s="69">
        <v>10.0</v>
      </c>
      <c r="AF1016" s="70" t="s">
        <v>2411</v>
      </c>
      <c r="AG1016" s="69">
        <v>497.0</v>
      </c>
      <c r="AH1016" s="69">
        <v>37.0</v>
      </c>
      <c r="AI1016" s="69">
        <v>10.0</v>
      </c>
      <c r="AJ1016" s="29">
        <f t="shared" si="20"/>
        <v>42</v>
      </c>
      <c r="AK1016" s="76">
        <f t="shared" si="21"/>
        <v>0.08450704225</v>
      </c>
      <c r="AL1016" s="29">
        <f t="shared" si="22"/>
        <v>42</v>
      </c>
      <c r="AM1016" s="71">
        <f t="shared" si="23"/>
        <v>0.0845</v>
      </c>
      <c r="AN1016" s="71">
        <f t="shared" si="24"/>
        <v>0.1056</v>
      </c>
      <c r="AO1016" s="72">
        <f t="shared" si="25"/>
        <v>2.66</v>
      </c>
      <c r="AP1016" s="73">
        <f t="shared" si="26"/>
        <v>15236.48</v>
      </c>
      <c r="AQ1016" s="3">
        <f t="shared" si="27"/>
        <v>30.65690141</v>
      </c>
      <c r="AR1016" s="18"/>
      <c r="AS1016" s="18"/>
    </row>
    <row r="1017" ht="14.25" customHeight="1">
      <c r="A1017" s="68">
        <v>531.0</v>
      </c>
      <c r="B1017" s="69">
        <v>1.0</v>
      </c>
      <c r="C1017" s="18" t="s">
        <v>1288</v>
      </c>
      <c r="D1017" s="68">
        <v>531.0</v>
      </c>
      <c r="E1017" s="69">
        <v>1.0</v>
      </c>
      <c r="F1017" s="69">
        <v>20.0</v>
      </c>
      <c r="G1017" s="70" t="s">
        <v>2412</v>
      </c>
      <c r="H1017" s="69">
        <v>681.0</v>
      </c>
      <c r="I1017" s="69">
        <v>33.0</v>
      </c>
      <c r="J1017" s="69">
        <v>20.0</v>
      </c>
      <c r="K1017" s="29">
        <f t="shared" si="13"/>
        <v>43</v>
      </c>
      <c r="L1017" s="71">
        <f t="shared" si="14"/>
        <v>0.0631</v>
      </c>
      <c r="M1017" s="71">
        <f t="shared" si="15"/>
        <v>0.0789</v>
      </c>
      <c r="N1017" s="72">
        <f t="shared" si="16"/>
        <v>2.04</v>
      </c>
      <c r="O1017" s="8">
        <f t="shared" si="17"/>
        <v>11685.12</v>
      </c>
      <c r="P1017" s="73"/>
      <c r="Q1017" s="18"/>
      <c r="R1017" s="18"/>
      <c r="S1017" s="18"/>
      <c r="T1017" s="18"/>
      <c r="U1017" s="18"/>
      <c r="V1017" s="18"/>
      <c r="W1017" s="18"/>
      <c r="X1017" s="18"/>
      <c r="Y1017" s="18"/>
      <c r="Z1017" s="68">
        <v>531.0</v>
      </c>
      <c r="AA1017" s="69">
        <v>1.0</v>
      </c>
      <c r="AB1017" s="18" t="s">
        <v>1288</v>
      </c>
      <c r="AC1017" s="68">
        <v>531.0</v>
      </c>
      <c r="AD1017" s="69">
        <v>1.0</v>
      </c>
      <c r="AE1017" s="69">
        <v>20.0</v>
      </c>
      <c r="AF1017" s="70" t="s">
        <v>2412</v>
      </c>
      <c r="AG1017" s="69">
        <v>681.0</v>
      </c>
      <c r="AH1017" s="69">
        <v>33.0</v>
      </c>
      <c r="AI1017" s="69">
        <v>20.0</v>
      </c>
      <c r="AJ1017" s="29">
        <f t="shared" si="20"/>
        <v>43</v>
      </c>
      <c r="AK1017" s="76">
        <f t="shared" si="21"/>
        <v>0.06314243759</v>
      </c>
      <c r="AL1017" s="29">
        <f t="shared" si="22"/>
        <v>43</v>
      </c>
      <c r="AM1017" s="71">
        <f t="shared" si="23"/>
        <v>0.0631</v>
      </c>
      <c r="AN1017" s="71">
        <f t="shared" si="24"/>
        <v>0.0789</v>
      </c>
      <c r="AO1017" s="72">
        <f t="shared" si="25"/>
        <v>2.04</v>
      </c>
      <c r="AP1017" s="73">
        <f t="shared" si="26"/>
        <v>11685.12</v>
      </c>
      <c r="AQ1017" s="3">
        <f t="shared" si="27"/>
        <v>17.15876652</v>
      </c>
      <c r="AR1017" s="18"/>
      <c r="AS1017" s="18"/>
    </row>
    <row r="1018" ht="14.25" customHeight="1">
      <c r="A1018" s="68">
        <v>531.0</v>
      </c>
      <c r="B1018" s="69">
        <v>1.0</v>
      </c>
      <c r="C1018" s="18" t="s">
        <v>1288</v>
      </c>
      <c r="D1018" s="68">
        <v>531.0</v>
      </c>
      <c r="E1018" s="69">
        <v>1.0</v>
      </c>
      <c r="F1018" s="69">
        <v>30.0</v>
      </c>
      <c r="G1018" s="70" t="s">
        <v>2413</v>
      </c>
      <c r="H1018" s="69">
        <v>513.0</v>
      </c>
      <c r="I1018" s="69">
        <v>53.0</v>
      </c>
      <c r="J1018" s="69">
        <v>13.0</v>
      </c>
      <c r="K1018" s="29">
        <f t="shared" si="13"/>
        <v>59.5</v>
      </c>
      <c r="L1018" s="71">
        <f t="shared" si="14"/>
        <v>0.116</v>
      </c>
      <c r="M1018" s="71">
        <f t="shared" si="15"/>
        <v>0.145</v>
      </c>
      <c r="N1018" s="72">
        <f t="shared" si="16"/>
        <v>5.18</v>
      </c>
      <c r="O1018" s="8">
        <f t="shared" si="17"/>
        <v>29671.04</v>
      </c>
      <c r="P1018" s="73"/>
      <c r="Q1018" s="18"/>
      <c r="R1018" s="18"/>
      <c r="S1018" s="18"/>
      <c r="T1018" s="18"/>
      <c r="U1018" s="18"/>
      <c r="V1018" s="18"/>
      <c r="W1018" s="18"/>
      <c r="X1018" s="18"/>
      <c r="Y1018" s="18"/>
      <c r="Z1018" s="68">
        <v>531.0</v>
      </c>
      <c r="AA1018" s="69">
        <v>1.0</v>
      </c>
      <c r="AB1018" s="18" t="s">
        <v>1288</v>
      </c>
      <c r="AC1018" s="68">
        <v>531.0</v>
      </c>
      <c r="AD1018" s="69">
        <v>1.0</v>
      </c>
      <c r="AE1018" s="69">
        <v>30.0</v>
      </c>
      <c r="AF1018" s="70" t="s">
        <v>2413</v>
      </c>
      <c r="AG1018" s="69">
        <v>513.0</v>
      </c>
      <c r="AH1018" s="69">
        <v>53.0</v>
      </c>
      <c r="AI1018" s="69">
        <v>13.0</v>
      </c>
      <c r="AJ1018" s="29">
        <f t="shared" si="20"/>
        <v>59.5</v>
      </c>
      <c r="AK1018" s="76">
        <f t="shared" si="21"/>
        <v>0.1159844055</v>
      </c>
      <c r="AL1018" s="29">
        <f t="shared" si="22"/>
        <v>59.5</v>
      </c>
      <c r="AM1018" s="71">
        <f t="shared" si="23"/>
        <v>0.116</v>
      </c>
      <c r="AN1018" s="71">
        <f t="shared" si="24"/>
        <v>0.145</v>
      </c>
      <c r="AO1018" s="72">
        <f t="shared" si="25"/>
        <v>5.18</v>
      </c>
      <c r="AP1018" s="73">
        <f t="shared" si="26"/>
        <v>29671.04</v>
      </c>
      <c r="AQ1018" s="3">
        <f t="shared" si="27"/>
        <v>57.8382846</v>
      </c>
      <c r="AR1018" s="18"/>
      <c r="AS1018" s="18"/>
    </row>
    <row r="1019" ht="14.25" customHeight="1">
      <c r="A1019" s="68">
        <v>531.0</v>
      </c>
      <c r="B1019" s="69">
        <v>1.0</v>
      </c>
      <c r="C1019" s="18" t="s">
        <v>1288</v>
      </c>
      <c r="D1019" s="68">
        <v>531.0</v>
      </c>
      <c r="E1019" s="69">
        <v>1.0</v>
      </c>
      <c r="F1019" s="69">
        <v>60.0</v>
      </c>
      <c r="G1019" s="70" t="s">
        <v>2414</v>
      </c>
      <c r="H1019" s="69">
        <v>573.0</v>
      </c>
      <c r="I1019" s="69">
        <v>42.0</v>
      </c>
      <c r="J1019" s="69">
        <v>10.0</v>
      </c>
      <c r="K1019" s="29">
        <f t="shared" si="13"/>
        <v>47</v>
      </c>
      <c r="L1019" s="71">
        <f t="shared" si="14"/>
        <v>0.082</v>
      </c>
      <c r="M1019" s="71">
        <f t="shared" si="15"/>
        <v>0.1025</v>
      </c>
      <c r="N1019" s="72">
        <f t="shared" si="16"/>
        <v>2.89</v>
      </c>
      <c r="O1019" s="8">
        <f t="shared" si="17"/>
        <v>16553.92</v>
      </c>
      <c r="P1019" s="73"/>
      <c r="Q1019" s="18"/>
      <c r="R1019" s="18"/>
      <c r="S1019" s="18"/>
      <c r="T1019" s="18"/>
      <c r="U1019" s="18"/>
      <c r="V1019" s="18"/>
      <c r="W1019" s="18"/>
      <c r="X1019" s="18"/>
      <c r="Y1019" s="18"/>
      <c r="Z1019" s="68">
        <v>531.0</v>
      </c>
      <c r="AA1019" s="69">
        <v>1.0</v>
      </c>
      <c r="AB1019" s="18" t="s">
        <v>1288</v>
      </c>
      <c r="AC1019" s="68">
        <v>531.0</v>
      </c>
      <c r="AD1019" s="69">
        <v>1.0</v>
      </c>
      <c r="AE1019" s="69">
        <v>60.0</v>
      </c>
      <c r="AF1019" s="70" t="s">
        <v>2414</v>
      </c>
      <c r="AG1019" s="69">
        <v>573.0</v>
      </c>
      <c r="AH1019" s="69">
        <v>42.0</v>
      </c>
      <c r="AI1019" s="69">
        <v>10.0</v>
      </c>
      <c r="AJ1019" s="29">
        <f t="shared" si="20"/>
        <v>47</v>
      </c>
      <c r="AK1019" s="76">
        <f t="shared" si="21"/>
        <v>0.08202443281</v>
      </c>
      <c r="AL1019" s="29">
        <f t="shared" si="22"/>
        <v>47</v>
      </c>
      <c r="AM1019" s="71">
        <f t="shared" si="23"/>
        <v>0.082</v>
      </c>
      <c r="AN1019" s="71">
        <f t="shared" si="24"/>
        <v>0.1025</v>
      </c>
      <c r="AO1019" s="72">
        <f t="shared" si="25"/>
        <v>2.89</v>
      </c>
      <c r="AP1019" s="73">
        <f t="shared" si="26"/>
        <v>16553.92</v>
      </c>
      <c r="AQ1019" s="3">
        <f t="shared" si="27"/>
        <v>28.88991274</v>
      </c>
      <c r="AR1019" s="18"/>
      <c r="AS1019" s="18"/>
    </row>
    <row r="1020" ht="14.25" customHeight="1">
      <c r="A1020" s="68">
        <v>533.0</v>
      </c>
      <c r="B1020" s="69">
        <v>1.0</v>
      </c>
      <c r="C1020" s="18" t="s">
        <v>1290</v>
      </c>
      <c r="D1020" s="68">
        <v>533.0</v>
      </c>
      <c r="E1020" s="69">
        <v>1.0</v>
      </c>
      <c r="F1020" s="69">
        <v>20.0</v>
      </c>
      <c r="G1020" s="70" t="s">
        <v>2415</v>
      </c>
      <c r="H1020" s="69">
        <v>487.0</v>
      </c>
      <c r="I1020" s="69">
        <v>58.0</v>
      </c>
      <c r="J1020" s="69">
        <v>32.0</v>
      </c>
      <c r="K1020" s="29">
        <f t="shared" si="13"/>
        <v>74</v>
      </c>
      <c r="L1020" s="71">
        <f t="shared" si="14"/>
        <v>0.152</v>
      </c>
      <c r="M1020" s="71">
        <f t="shared" si="15"/>
        <v>0.19</v>
      </c>
      <c r="N1020" s="72">
        <f t="shared" si="16"/>
        <v>8.44</v>
      </c>
      <c r="O1020" s="8">
        <f t="shared" si="17"/>
        <v>48344.32</v>
      </c>
      <c r="P1020" s="73"/>
      <c r="Q1020" s="18"/>
      <c r="R1020" s="18"/>
      <c r="S1020" s="18"/>
      <c r="T1020" s="18"/>
      <c r="U1020" s="18"/>
      <c r="V1020" s="18"/>
      <c r="W1020" s="18"/>
      <c r="X1020" s="18"/>
      <c r="Y1020" s="18"/>
      <c r="Z1020" s="68">
        <v>533.0</v>
      </c>
      <c r="AA1020" s="69">
        <v>1.0</v>
      </c>
      <c r="AB1020" s="18" t="s">
        <v>1290</v>
      </c>
      <c r="AC1020" s="68">
        <v>533.0</v>
      </c>
      <c r="AD1020" s="69">
        <v>1.0</v>
      </c>
      <c r="AE1020" s="69">
        <v>20.0</v>
      </c>
      <c r="AF1020" s="70" t="s">
        <v>2415</v>
      </c>
      <c r="AG1020" s="69">
        <v>487.0</v>
      </c>
      <c r="AH1020" s="69">
        <v>58.0</v>
      </c>
      <c r="AI1020" s="69">
        <v>32.0</v>
      </c>
      <c r="AJ1020" s="29">
        <f t="shared" si="20"/>
        <v>74</v>
      </c>
      <c r="AK1020" s="76">
        <f t="shared" si="21"/>
        <v>0.1519507187</v>
      </c>
      <c r="AL1020" s="29">
        <f t="shared" si="22"/>
        <v>74</v>
      </c>
      <c r="AM1020" s="71">
        <f t="shared" si="23"/>
        <v>0.152</v>
      </c>
      <c r="AN1020" s="71">
        <f t="shared" si="24"/>
        <v>0.19</v>
      </c>
      <c r="AO1020" s="72">
        <f t="shared" si="25"/>
        <v>8.44</v>
      </c>
      <c r="AP1020" s="73">
        <f t="shared" si="26"/>
        <v>48344.32</v>
      </c>
      <c r="AQ1020" s="3">
        <f t="shared" si="27"/>
        <v>99.26965092</v>
      </c>
      <c r="AR1020" s="18"/>
      <c r="AS1020" s="18"/>
    </row>
    <row r="1021" ht="14.25" customHeight="1">
      <c r="A1021" s="68">
        <v>533.0</v>
      </c>
      <c r="B1021" s="69">
        <v>1.0</v>
      </c>
      <c r="C1021" s="18" t="s">
        <v>1290</v>
      </c>
      <c r="D1021" s="68">
        <v>533.0</v>
      </c>
      <c r="E1021" s="69">
        <v>1.0</v>
      </c>
      <c r="F1021" s="69">
        <v>25.0</v>
      </c>
      <c r="G1021" s="70" t="s">
        <v>2416</v>
      </c>
      <c r="H1021" s="69">
        <v>249.0</v>
      </c>
      <c r="I1021" s="69">
        <v>21.0</v>
      </c>
      <c r="J1021" s="69">
        <v>21.0</v>
      </c>
      <c r="K1021" s="29">
        <f t="shared" si="13"/>
        <v>31.5</v>
      </c>
      <c r="L1021" s="71">
        <f t="shared" si="14"/>
        <v>0.1265</v>
      </c>
      <c r="M1021" s="71">
        <f t="shared" si="15"/>
        <v>0.1581</v>
      </c>
      <c r="N1021" s="72">
        <f t="shared" si="16"/>
        <v>2.99</v>
      </c>
      <c r="O1021" s="8">
        <f t="shared" si="17"/>
        <v>17126.72</v>
      </c>
      <c r="P1021" s="73"/>
      <c r="Q1021" s="18"/>
      <c r="R1021" s="18"/>
      <c r="S1021" s="18"/>
      <c r="T1021" s="18"/>
      <c r="U1021" s="18"/>
      <c r="V1021" s="18"/>
      <c r="W1021" s="18"/>
      <c r="X1021" s="18"/>
      <c r="Y1021" s="18"/>
      <c r="Z1021" s="68">
        <v>533.0</v>
      </c>
      <c r="AA1021" s="69">
        <v>1.0</v>
      </c>
      <c r="AB1021" s="18" t="s">
        <v>1290</v>
      </c>
      <c r="AC1021" s="68">
        <v>533.0</v>
      </c>
      <c r="AD1021" s="69">
        <v>1.0</v>
      </c>
      <c r="AE1021" s="69">
        <v>25.0</v>
      </c>
      <c r="AF1021" s="70" t="s">
        <v>2416</v>
      </c>
      <c r="AG1021" s="69">
        <v>249.0</v>
      </c>
      <c r="AH1021" s="69">
        <v>21.0</v>
      </c>
      <c r="AI1021" s="69">
        <v>21.0</v>
      </c>
      <c r="AJ1021" s="29">
        <f t="shared" si="20"/>
        <v>31.5</v>
      </c>
      <c r="AK1021" s="76">
        <f t="shared" si="21"/>
        <v>0.1265060241</v>
      </c>
      <c r="AL1021" s="29">
        <f t="shared" si="22"/>
        <v>31.5</v>
      </c>
      <c r="AM1021" s="71">
        <f t="shared" si="23"/>
        <v>0.1265</v>
      </c>
      <c r="AN1021" s="71">
        <f t="shared" si="24"/>
        <v>0.1581</v>
      </c>
      <c r="AO1021" s="72">
        <f t="shared" si="25"/>
        <v>2.99</v>
      </c>
      <c r="AP1021" s="73">
        <f t="shared" si="26"/>
        <v>17126.72</v>
      </c>
      <c r="AQ1021" s="3">
        <f t="shared" si="27"/>
        <v>68.78200803</v>
      </c>
      <c r="AR1021" s="18"/>
      <c r="AS1021" s="18"/>
    </row>
    <row r="1022" ht="14.25" customHeight="1">
      <c r="A1022" s="68">
        <v>533.0</v>
      </c>
      <c r="B1022" s="69">
        <v>1.0</v>
      </c>
      <c r="C1022" s="18" t="s">
        <v>1290</v>
      </c>
      <c r="D1022" s="68">
        <v>533.0</v>
      </c>
      <c r="E1022" s="69">
        <v>1.0</v>
      </c>
      <c r="F1022" s="69">
        <v>30.0</v>
      </c>
      <c r="G1022" s="70" t="s">
        <v>2417</v>
      </c>
      <c r="H1022" s="69">
        <v>349.0</v>
      </c>
      <c r="I1022" s="69">
        <v>36.0</v>
      </c>
      <c r="J1022" s="69">
        <v>23.0</v>
      </c>
      <c r="K1022" s="29">
        <f t="shared" si="13"/>
        <v>47.5</v>
      </c>
      <c r="L1022" s="71">
        <f t="shared" si="14"/>
        <v>0.1361</v>
      </c>
      <c r="M1022" s="71">
        <f t="shared" si="15"/>
        <v>0.1701</v>
      </c>
      <c r="N1022" s="72">
        <f t="shared" si="16"/>
        <v>4.85</v>
      </c>
      <c r="O1022" s="8">
        <f t="shared" si="17"/>
        <v>27780.8</v>
      </c>
      <c r="P1022" s="73"/>
      <c r="Q1022" s="18"/>
      <c r="R1022" s="18"/>
      <c r="S1022" s="18"/>
      <c r="T1022" s="18"/>
      <c r="U1022" s="18"/>
      <c r="V1022" s="18"/>
      <c r="W1022" s="18"/>
      <c r="X1022" s="18"/>
      <c r="Y1022" s="18"/>
      <c r="Z1022" s="68">
        <v>533.0</v>
      </c>
      <c r="AA1022" s="69">
        <v>1.0</v>
      </c>
      <c r="AB1022" s="18" t="s">
        <v>1290</v>
      </c>
      <c r="AC1022" s="68">
        <v>533.0</v>
      </c>
      <c r="AD1022" s="69">
        <v>1.0</v>
      </c>
      <c r="AE1022" s="69">
        <v>30.0</v>
      </c>
      <c r="AF1022" s="70" t="s">
        <v>2417</v>
      </c>
      <c r="AG1022" s="69">
        <v>349.0</v>
      </c>
      <c r="AH1022" s="69">
        <v>36.0</v>
      </c>
      <c r="AI1022" s="69">
        <v>23.0</v>
      </c>
      <c r="AJ1022" s="29">
        <f t="shared" si="20"/>
        <v>47.5</v>
      </c>
      <c r="AK1022" s="76">
        <f t="shared" si="21"/>
        <v>0.1361031519</v>
      </c>
      <c r="AL1022" s="29">
        <f t="shared" si="22"/>
        <v>47.5</v>
      </c>
      <c r="AM1022" s="71">
        <f t="shared" si="23"/>
        <v>0.1361</v>
      </c>
      <c r="AN1022" s="71">
        <f t="shared" si="24"/>
        <v>0.1701</v>
      </c>
      <c r="AO1022" s="72">
        <f t="shared" si="25"/>
        <v>4.85</v>
      </c>
      <c r="AP1022" s="73">
        <f t="shared" si="26"/>
        <v>27780.8</v>
      </c>
      <c r="AQ1022" s="3">
        <f t="shared" si="27"/>
        <v>79.60114613</v>
      </c>
      <c r="AR1022" s="18"/>
      <c r="AS1022" s="18"/>
    </row>
    <row r="1023" ht="14.25" customHeight="1">
      <c r="A1023" s="68">
        <v>534.0</v>
      </c>
      <c r="B1023" s="69">
        <v>1.0</v>
      </c>
      <c r="C1023" s="18" t="s">
        <v>1292</v>
      </c>
      <c r="D1023" s="68">
        <v>534.0</v>
      </c>
      <c r="E1023" s="69">
        <v>1.0</v>
      </c>
      <c r="F1023" s="69">
        <v>10.0</v>
      </c>
      <c r="G1023" s="70" t="s">
        <v>2418</v>
      </c>
      <c r="H1023" s="69">
        <v>519.0</v>
      </c>
      <c r="I1023" s="69">
        <v>66.0</v>
      </c>
      <c r="J1023" s="69">
        <v>18.0</v>
      </c>
      <c r="K1023" s="29">
        <f t="shared" si="13"/>
        <v>75</v>
      </c>
      <c r="L1023" s="71">
        <f t="shared" si="14"/>
        <v>0.1445</v>
      </c>
      <c r="M1023" s="71">
        <f t="shared" si="15"/>
        <v>0.1806</v>
      </c>
      <c r="N1023" s="72">
        <f t="shared" si="16"/>
        <v>8.13</v>
      </c>
      <c r="O1023" s="8">
        <f t="shared" si="17"/>
        <v>46568.64</v>
      </c>
      <c r="P1023" s="73"/>
      <c r="Q1023" s="18"/>
      <c r="R1023" s="18"/>
      <c r="S1023" s="18"/>
      <c r="T1023" s="18"/>
      <c r="U1023" s="18"/>
      <c r="V1023" s="18"/>
      <c r="W1023" s="18"/>
      <c r="X1023" s="18"/>
      <c r="Y1023" s="18"/>
      <c r="Z1023" s="68">
        <v>534.0</v>
      </c>
      <c r="AA1023" s="69">
        <v>1.0</v>
      </c>
      <c r="AB1023" s="18" t="s">
        <v>1292</v>
      </c>
      <c r="AC1023" s="68">
        <v>534.0</v>
      </c>
      <c r="AD1023" s="69">
        <v>1.0</v>
      </c>
      <c r="AE1023" s="69">
        <v>10.0</v>
      </c>
      <c r="AF1023" s="70" t="s">
        <v>2418</v>
      </c>
      <c r="AG1023" s="69">
        <v>519.0</v>
      </c>
      <c r="AH1023" s="69">
        <v>66.0</v>
      </c>
      <c r="AI1023" s="69">
        <v>18.0</v>
      </c>
      <c r="AJ1023" s="29">
        <f t="shared" si="20"/>
        <v>75</v>
      </c>
      <c r="AK1023" s="76">
        <f t="shared" si="21"/>
        <v>0.1445086705</v>
      </c>
      <c r="AL1023" s="29">
        <f t="shared" si="22"/>
        <v>75</v>
      </c>
      <c r="AM1023" s="71">
        <f t="shared" si="23"/>
        <v>0.1445</v>
      </c>
      <c r="AN1023" s="71">
        <f t="shared" si="24"/>
        <v>0.1806</v>
      </c>
      <c r="AO1023" s="72">
        <f t="shared" si="25"/>
        <v>8.13</v>
      </c>
      <c r="AP1023" s="73">
        <f t="shared" si="26"/>
        <v>46568.64</v>
      </c>
      <c r="AQ1023" s="3">
        <f t="shared" si="27"/>
        <v>89.72763006</v>
      </c>
      <c r="AR1023" s="18"/>
      <c r="AS1023" s="18"/>
    </row>
    <row r="1024" ht="14.25" customHeight="1">
      <c r="A1024" s="68">
        <v>534.0</v>
      </c>
      <c r="B1024" s="69">
        <v>1.0</v>
      </c>
      <c r="C1024" s="18" t="s">
        <v>1292</v>
      </c>
      <c r="D1024" s="68">
        <v>534.0</v>
      </c>
      <c r="E1024" s="69">
        <v>1.0</v>
      </c>
      <c r="F1024" s="69">
        <v>11.0</v>
      </c>
      <c r="G1024" s="70" t="s">
        <v>2419</v>
      </c>
      <c r="H1024" s="69">
        <v>461.0</v>
      </c>
      <c r="I1024" s="69">
        <v>60.0</v>
      </c>
      <c r="J1024" s="69">
        <v>16.0</v>
      </c>
      <c r="K1024" s="29">
        <f t="shared" si="13"/>
        <v>68</v>
      </c>
      <c r="L1024" s="71">
        <f t="shared" si="14"/>
        <v>0.1475</v>
      </c>
      <c r="M1024" s="71">
        <f t="shared" si="15"/>
        <v>0.1844</v>
      </c>
      <c r="N1024" s="72">
        <f t="shared" si="16"/>
        <v>7.52</v>
      </c>
      <c r="O1024" s="8">
        <f t="shared" si="17"/>
        <v>43074.56</v>
      </c>
      <c r="P1024" s="73"/>
      <c r="Q1024" s="18"/>
      <c r="R1024" s="18"/>
      <c r="S1024" s="18"/>
      <c r="T1024" s="18"/>
      <c r="U1024" s="18"/>
      <c r="V1024" s="18"/>
      <c r="W1024" s="18"/>
      <c r="X1024" s="18"/>
      <c r="Y1024" s="18"/>
      <c r="Z1024" s="68">
        <v>534.0</v>
      </c>
      <c r="AA1024" s="69">
        <v>1.0</v>
      </c>
      <c r="AB1024" s="18" t="s">
        <v>1292</v>
      </c>
      <c r="AC1024" s="68">
        <v>534.0</v>
      </c>
      <c r="AD1024" s="69">
        <v>1.0</v>
      </c>
      <c r="AE1024" s="69">
        <v>11.0</v>
      </c>
      <c r="AF1024" s="70" t="s">
        <v>2419</v>
      </c>
      <c r="AG1024" s="69">
        <v>461.0</v>
      </c>
      <c r="AH1024" s="69">
        <v>60.0</v>
      </c>
      <c r="AI1024" s="69">
        <v>16.0</v>
      </c>
      <c r="AJ1024" s="29">
        <f t="shared" si="20"/>
        <v>68</v>
      </c>
      <c r="AK1024" s="76">
        <f t="shared" si="21"/>
        <v>0.147505423</v>
      </c>
      <c r="AL1024" s="29">
        <f t="shared" si="22"/>
        <v>68</v>
      </c>
      <c r="AM1024" s="71">
        <f t="shared" si="23"/>
        <v>0.1475</v>
      </c>
      <c r="AN1024" s="71">
        <f t="shared" si="24"/>
        <v>0.1844</v>
      </c>
      <c r="AO1024" s="72">
        <f t="shared" si="25"/>
        <v>7.52</v>
      </c>
      <c r="AP1024" s="73">
        <f t="shared" si="26"/>
        <v>43074.56</v>
      </c>
      <c r="AQ1024" s="3">
        <f t="shared" si="27"/>
        <v>93.43722343</v>
      </c>
      <c r="AR1024" s="18"/>
      <c r="AS1024" s="18"/>
    </row>
    <row r="1025" ht="14.25" customHeight="1">
      <c r="A1025" s="68">
        <v>534.0</v>
      </c>
      <c r="B1025" s="69">
        <v>1.0</v>
      </c>
      <c r="C1025" s="18" t="s">
        <v>1292</v>
      </c>
      <c r="D1025" s="68">
        <v>534.0</v>
      </c>
      <c r="E1025" s="69">
        <v>1.0</v>
      </c>
      <c r="F1025" s="69">
        <v>20.0</v>
      </c>
      <c r="G1025" s="70" t="s">
        <v>2420</v>
      </c>
      <c r="H1025" s="69">
        <v>481.0</v>
      </c>
      <c r="I1025" s="69">
        <v>63.0</v>
      </c>
      <c r="J1025" s="69">
        <v>17.0</v>
      </c>
      <c r="K1025" s="29">
        <f t="shared" si="13"/>
        <v>71.5</v>
      </c>
      <c r="L1025" s="71">
        <f t="shared" si="14"/>
        <v>0.1486</v>
      </c>
      <c r="M1025" s="71">
        <f t="shared" si="15"/>
        <v>0.1858</v>
      </c>
      <c r="N1025" s="72">
        <f t="shared" si="16"/>
        <v>7.97</v>
      </c>
      <c r="O1025" s="8">
        <f t="shared" si="17"/>
        <v>45652.16</v>
      </c>
      <c r="P1025" s="73"/>
      <c r="Q1025" s="18"/>
      <c r="R1025" s="18"/>
      <c r="S1025" s="18"/>
      <c r="T1025" s="18"/>
      <c r="U1025" s="18"/>
      <c r="V1025" s="18"/>
      <c r="W1025" s="18"/>
      <c r="X1025" s="18"/>
      <c r="Y1025" s="18"/>
      <c r="Z1025" s="68">
        <v>534.0</v>
      </c>
      <c r="AA1025" s="69">
        <v>1.0</v>
      </c>
      <c r="AB1025" s="18" t="s">
        <v>1292</v>
      </c>
      <c r="AC1025" s="68">
        <v>534.0</v>
      </c>
      <c r="AD1025" s="69">
        <v>1.0</v>
      </c>
      <c r="AE1025" s="69">
        <v>20.0</v>
      </c>
      <c r="AF1025" s="70" t="s">
        <v>2420</v>
      </c>
      <c r="AG1025" s="69">
        <v>481.0</v>
      </c>
      <c r="AH1025" s="69">
        <v>63.0</v>
      </c>
      <c r="AI1025" s="69">
        <v>17.0</v>
      </c>
      <c r="AJ1025" s="29">
        <f t="shared" si="20"/>
        <v>71.5</v>
      </c>
      <c r="AK1025" s="76">
        <f t="shared" si="21"/>
        <v>0.1486486486</v>
      </c>
      <c r="AL1025" s="29">
        <f t="shared" si="22"/>
        <v>71.5</v>
      </c>
      <c r="AM1025" s="71">
        <f t="shared" si="23"/>
        <v>0.1486</v>
      </c>
      <c r="AN1025" s="71">
        <f t="shared" si="24"/>
        <v>0.1858</v>
      </c>
      <c r="AO1025" s="72">
        <f t="shared" si="25"/>
        <v>7.97</v>
      </c>
      <c r="AP1025" s="73">
        <f t="shared" si="26"/>
        <v>45652.16</v>
      </c>
      <c r="AQ1025" s="3">
        <f t="shared" si="27"/>
        <v>94.91093555</v>
      </c>
      <c r="AR1025" s="18"/>
      <c r="AS1025" s="18"/>
    </row>
    <row r="1026" ht="14.25" customHeight="1">
      <c r="A1026" s="68">
        <v>534.0</v>
      </c>
      <c r="B1026" s="69">
        <v>1.0</v>
      </c>
      <c r="C1026" s="18" t="s">
        <v>1292</v>
      </c>
      <c r="D1026" s="68">
        <v>534.0</v>
      </c>
      <c r="E1026" s="69">
        <v>1.0</v>
      </c>
      <c r="F1026" s="69">
        <v>30.0</v>
      </c>
      <c r="G1026" s="70" t="s">
        <v>2421</v>
      </c>
      <c r="H1026" s="69">
        <v>628.0</v>
      </c>
      <c r="I1026" s="69">
        <v>59.0</v>
      </c>
      <c r="J1026" s="69">
        <v>16.0</v>
      </c>
      <c r="K1026" s="29">
        <f t="shared" si="13"/>
        <v>67</v>
      </c>
      <c r="L1026" s="71">
        <f t="shared" si="14"/>
        <v>0.1067</v>
      </c>
      <c r="M1026" s="71">
        <f t="shared" si="15"/>
        <v>0.1334</v>
      </c>
      <c r="N1026" s="72">
        <f t="shared" si="16"/>
        <v>5.36</v>
      </c>
      <c r="O1026" s="8">
        <f t="shared" si="17"/>
        <v>30702.08</v>
      </c>
      <c r="P1026" s="73"/>
      <c r="Q1026" s="18"/>
      <c r="R1026" s="18"/>
      <c r="S1026" s="18"/>
      <c r="T1026" s="18"/>
      <c r="U1026" s="18"/>
      <c r="V1026" s="18"/>
      <c r="W1026" s="18"/>
      <c r="X1026" s="18"/>
      <c r="Y1026" s="18"/>
      <c r="Z1026" s="68">
        <v>534.0</v>
      </c>
      <c r="AA1026" s="69">
        <v>1.0</v>
      </c>
      <c r="AB1026" s="18" t="s">
        <v>1292</v>
      </c>
      <c r="AC1026" s="68">
        <v>534.0</v>
      </c>
      <c r="AD1026" s="69">
        <v>1.0</v>
      </c>
      <c r="AE1026" s="69">
        <v>30.0</v>
      </c>
      <c r="AF1026" s="70" t="s">
        <v>2421</v>
      </c>
      <c r="AG1026" s="69">
        <v>628.0</v>
      </c>
      <c r="AH1026" s="69">
        <v>59.0</v>
      </c>
      <c r="AI1026" s="69">
        <v>16.0</v>
      </c>
      <c r="AJ1026" s="29">
        <f t="shared" si="20"/>
        <v>67</v>
      </c>
      <c r="AK1026" s="76">
        <f t="shared" si="21"/>
        <v>0.1066878981</v>
      </c>
      <c r="AL1026" s="29">
        <f t="shared" si="22"/>
        <v>67</v>
      </c>
      <c r="AM1026" s="71">
        <f t="shared" si="23"/>
        <v>0.1067</v>
      </c>
      <c r="AN1026" s="71">
        <f t="shared" si="24"/>
        <v>0.1334</v>
      </c>
      <c r="AO1026" s="72">
        <f t="shared" si="25"/>
        <v>5.36</v>
      </c>
      <c r="AP1026" s="73">
        <f t="shared" si="26"/>
        <v>30702.08</v>
      </c>
      <c r="AQ1026" s="3">
        <f t="shared" si="27"/>
        <v>48.88866242</v>
      </c>
      <c r="AR1026" s="18"/>
      <c r="AS1026" s="18"/>
    </row>
    <row r="1027" ht="14.25" customHeight="1">
      <c r="A1027" s="68">
        <v>534.0</v>
      </c>
      <c r="B1027" s="69">
        <v>1.0</v>
      </c>
      <c r="C1027" s="18" t="s">
        <v>1292</v>
      </c>
      <c r="D1027" s="68">
        <v>534.0</v>
      </c>
      <c r="E1027" s="69">
        <v>1.0</v>
      </c>
      <c r="F1027" s="69">
        <v>40.0</v>
      </c>
      <c r="G1027" s="70" t="s">
        <v>2094</v>
      </c>
      <c r="H1027" s="69">
        <v>27.0</v>
      </c>
      <c r="I1027" s="69">
        <v>7.0</v>
      </c>
      <c r="J1027" s="69">
        <v>3.0</v>
      </c>
      <c r="K1027" s="29">
        <f t="shared" si="13"/>
        <v>8.5</v>
      </c>
      <c r="L1027" s="71">
        <f t="shared" si="14"/>
        <v>0.3148</v>
      </c>
      <c r="M1027" s="71">
        <f t="shared" si="15"/>
        <v>0.3935</v>
      </c>
      <c r="N1027" s="72">
        <f t="shared" si="16"/>
        <v>2.01</v>
      </c>
      <c r="O1027" s="8">
        <f t="shared" si="17"/>
        <v>11513.28</v>
      </c>
      <c r="P1027" s="73"/>
      <c r="Q1027" s="18"/>
      <c r="R1027" s="18"/>
      <c r="S1027" s="18"/>
      <c r="T1027" s="18"/>
      <c r="U1027" s="18"/>
      <c r="V1027" s="18"/>
      <c r="W1027" s="18"/>
      <c r="X1027" s="18"/>
      <c r="Y1027" s="18"/>
      <c r="Z1027" s="68">
        <v>534.0</v>
      </c>
      <c r="AA1027" s="69">
        <v>1.0</v>
      </c>
      <c r="AB1027" s="18" t="s">
        <v>1292</v>
      </c>
      <c r="AC1027" s="68">
        <v>534.0</v>
      </c>
      <c r="AD1027" s="69">
        <v>1.0</v>
      </c>
      <c r="AE1027" s="69">
        <v>40.0</v>
      </c>
      <c r="AF1027" s="70" t="s">
        <v>2094</v>
      </c>
      <c r="AG1027" s="69">
        <v>27.0</v>
      </c>
      <c r="AH1027" s="69">
        <v>7.0</v>
      </c>
      <c r="AI1027" s="69">
        <v>3.0</v>
      </c>
      <c r="AJ1027" s="29">
        <f t="shared" si="20"/>
        <v>8.5</v>
      </c>
      <c r="AK1027" s="76">
        <f t="shared" si="21"/>
        <v>0.3148148148</v>
      </c>
      <c r="AL1027" s="29">
        <f t="shared" si="22"/>
        <v>8.5</v>
      </c>
      <c r="AM1027" s="71">
        <f t="shared" si="23"/>
        <v>0.3148</v>
      </c>
      <c r="AN1027" s="71">
        <f t="shared" si="24"/>
        <v>0.3935</v>
      </c>
      <c r="AO1027" s="72">
        <f t="shared" si="25"/>
        <v>2.01</v>
      </c>
      <c r="AP1027" s="73">
        <f t="shared" si="26"/>
        <v>11513.28</v>
      </c>
      <c r="AQ1027" s="3">
        <f t="shared" si="27"/>
        <v>426.4177778</v>
      </c>
      <c r="AR1027" s="18"/>
      <c r="AS1027" s="18"/>
    </row>
    <row r="1028" ht="14.25" customHeight="1">
      <c r="A1028" s="68">
        <v>535.0</v>
      </c>
      <c r="B1028" s="69">
        <v>1.0</v>
      </c>
      <c r="C1028" s="18" t="s">
        <v>1294</v>
      </c>
      <c r="D1028" s="68">
        <v>535.0</v>
      </c>
      <c r="E1028" s="69">
        <v>1.0</v>
      </c>
      <c r="F1028" s="69">
        <v>30.0</v>
      </c>
      <c r="G1028" s="70" t="s">
        <v>2422</v>
      </c>
      <c r="H1028" s="69">
        <v>9.0</v>
      </c>
      <c r="I1028" s="69">
        <v>1.0</v>
      </c>
      <c r="J1028" s="69">
        <v>0.0</v>
      </c>
      <c r="K1028" s="29">
        <f t="shared" si="13"/>
        <v>1</v>
      </c>
      <c r="L1028" s="71">
        <f t="shared" si="14"/>
        <v>0.1111</v>
      </c>
      <c r="M1028" s="71">
        <f t="shared" si="15"/>
        <v>0.1389</v>
      </c>
      <c r="N1028" s="72">
        <f t="shared" si="16"/>
        <v>0.08</v>
      </c>
      <c r="O1028" s="8">
        <f t="shared" si="17"/>
        <v>458.24</v>
      </c>
      <c r="P1028" s="73"/>
      <c r="Q1028" s="18"/>
      <c r="R1028" s="18"/>
      <c r="S1028" s="18"/>
      <c r="T1028" s="18"/>
      <c r="U1028" s="18"/>
      <c r="V1028" s="18"/>
      <c r="W1028" s="18"/>
      <c r="X1028" s="18"/>
      <c r="Y1028" s="18"/>
      <c r="Z1028" s="68">
        <v>535.0</v>
      </c>
      <c r="AA1028" s="69">
        <v>1.0</v>
      </c>
      <c r="AB1028" s="18" t="s">
        <v>1294</v>
      </c>
      <c r="AC1028" s="68">
        <v>535.0</v>
      </c>
      <c r="AD1028" s="69">
        <v>1.0</v>
      </c>
      <c r="AE1028" s="69">
        <v>30.0</v>
      </c>
      <c r="AF1028" s="70" t="s">
        <v>2422</v>
      </c>
      <c r="AG1028" s="69">
        <v>9.0</v>
      </c>
      <c r="AH1028" s="69">
        <v>1.0</v>
      </c>
      <c r="AI1028" s="69">
        <v>0.0</v>
      </c>
      <c r="AJ1028" s="29">
        <f t="shared" si="20"/>
        <v>1</v>
      </c>
      <c r="AK1028" s="76">
        <f t="shared" si="21"/>
        <v>0.1111111111</v>
      </c>
      <c r="AL1028" s="29">
        <f t="shared" si="22"/>
        <v>1</v>
      </c>
      <c r="AM1028" s="71">
        <f t="shared" si="23"/>
        <v>0.1111</v>
      </c>
      <c r="AN1028" s="71">
        <f t="shared" si="24"/>
        <v>0.1389</v>
      </c>
      <c r="AO1028" s="72">
        <f t="shared" si="25"/>
        <v>0.08</v>
      </c>
      <c r="AP1028" s="73">
        <f t="shared" si="26"/>
        <v>458.24</v>
      </c>
      <c r="AQ1028" s="3">
        <f t="shared" si="27"/>
        <v>50.91555556</v>
      </c>
      <c r="AR1028" s="18"/>
      <c r="AS1028" s="18"/>
    </row>
    <row r="1029" ht="14.25" customHeight="1">
      <c r="A1029" s="68">
        <v>535.0</v>
      </c>
      <c r="B1029" s="69">
        <v>1.0</v>
      </c>
      <c r="C1029" s="18" t="s">
        <v>1294</v>
      </c>
      <c r="D1029" s="68">
        <v>535.0</v>
      </c>
      <c r="E1029" s="69">
        <v>1.0</v>
      </c>
      <c r="F1029" s="69">
        <v>110.0</v>
      </c>
      <c r="G1029" s="70" t="s">
        <v>2423</v>
      </c>
      <c r="H1029" s="69">
        <v>764.0</v>
      </c>
      <c r="I1029" s="69">
        <v>172.0</v>
      </c>
      <c r="J1029" s="69">
        <v>43.0</v>
      </c>
      <c r="K1029" s="29">
        <f t="shared" si="13"/>
        <v>193.5</v>
      </c>
      <c r="L1029" s="71">
        <f t="shared" si="14"/>
        <v>0.2533</v>
      </c>
      <c r="M1029" s="71">
        <f t="shared" si="15"/>
        <v>0.3166</v>
      </c>
      <c r="N1029" s="72">
        <f t="shared" si="16"/>
        <v>36.76</v>
      </c>
      <c r="O1029" s="8">
        <f t="shared" si="17"/>
        <v>210561.28</v>
      </c>
      <c r="P1029" s="73"/>
      <c r="Q1029" s="18"/>
      <c r="R1029" s="18"/>
      <c r="S1029" s="18"/>
      <c r="T1029" s="18"/>
      <c r="U1029" s="18"/>
      <c r="V1029" s="18"/>
      <c r="W1029" s="18"/>
      <c r="X1029" s="18"/>
      <c r="Y1029" s="18"/>
      <c r="Z1029" s="68">
        <v>535.0</v>
      </c>
      <c r="AA1029" s="69">
        <v>1.0</v>
      </c>
      <c r="AB1029" s="18" t="s">
        <v>1294</v>
      </c>
      <c r="AC1029" s="68">
        <v>535.0</v>
      </c>
      <c r="AD1029" s="69">
        <v>1.0</v>
      </c>
      <c r="AE1029" s="69">
        <v>110.0</v>
      </c>
      <c r="AF1029" s="70" t="s">
        <v>2423</v>
      </c>
      <c r="AG1029" s="69">
        <v>764.0</v>
      </c>
      <c r="AH1029" s="69">
        <v>172.0</v>
      </c>
      <c r="AI1029" s="69">
        <v>43.0</v>
      </c>
      <c r="AJ1029" s="29">
        <f t="shared" si="20"/>
        <v>193.5</v>
      </c>
      <c r="AK1029" s="76">
        <f t="shared" si="21"/>
        <v>0.2532722513</v>
      </c>
      <c r="AL1029" s="29">
        <f t="shared" si="22"/>
        <v>193.5</v>
      </c>
      <c r="AM1029" s="71">
        <f t="shared" si="23"/>
        <v>0.2533</v>
      </c>
      <c r="AN1029" s="71">
        <f t="shared" si="24"/>
        <v>0.3166</v>
      </c>
      <c r="AO1029" s="72">
        <f t="shared" si="25"/>
        <v>36.76</v>
      </c>
      <c r="AP1029" s="73">
        <f t="shared" si="26"/>
        <v>210561.28</v>
      </c>
      <c r="AQ1029" s="3">
        <f t="shared" si="27"/>
        <v>275.6037696</v>
      </c>
      <c r="AR1029" s="18"/>
      <c r="AS1029" s="18"/>
    </row>
    <row r="1030" ht="14.25" customHeight="1">
      <c r="A1030" s="68">
        <v>535.0</v>
      </c>
      <c r="B1030" s="69">
        <v>1.0</v>
      </c>
      <c r="C1030" s="18" t="s">
        <v>1294</v>
      </c>
      <c r="D1030" s="68">
        <v>535.0</v>
      </c>
      <c r="E1030" s="69">
        <v>1.0</v>
      </c>
      <c r="F1030" s="69">
        <v>112.0</v>
      </c>
      <c r="G1030" s="70" t="s">
        <v>2424</v>
      </c>
      <c r="H1030" s="69">
        <v>431.0</v>
      </c>
      <c r="I1030" s="69">
        <v>83.0</v>
      </c>
      <c r="J1030" s="69">
        <v>24.0</v>
      </c>
      <c r="K1030" s="29">
        <f t="shared" si="13"/>
        <v>95</v>
      </c>
      <c r="L1030" s="71">
        <f t="shared" si="14"/>
        <v>0.2204</v>
      </c>
      <c r="M1030" s="71">
        <f t="shared" si="15"/>
        <v>0.2755</v>
      </c>
      <c r="N1030" s="72">
        <f t="shared" si="16"/>
        <v>15.7</v>
      </c>
      <c r="O1030" s="8">
        <f t="shared" si="17"/>
        <v>89929.6</v>
      </c>
      <c r="P1030" s="73"/>
      <c r="Q1030" s="18"/>
      <c r="R1030" s="18"/>
      <c r="S1030" s="18"/>
      <c r="T1030" s="18"/>
      <c r="U1030" s="18"/>
      <c r="V1030" s="18"/>
      <c r="W1030" s="18"/>
      <c r="X1030" s="18"/>
      <c r="Y1030" s="18"/>
      <c r="Z1030" s="68">
        <v>535.0</v>
      </c>
      <c r="AA1030" s="69">
        <v>1.0</v>
      </c>
      <c r="AB1030" s="18" t="s">
        <v>1294</v>
      </c>
      <c r="AC1030" s="68">
        <v>535.0</v>
      </c>
      <c r="AD1030" s="69">
        <v>1.0</v>
      </c>
      <c r="AE1030" s="69">
        <v>112.0</v>
      </c>
      <c r="AF1030" s="70" t="s">
        <v>2424</v>
      </c>
      <c r="AG1030" s="69">
        <v>431.0</v>
      </c>
      <c r="AH1030" s="69">
        <v>83.0</v>
      </c>
      <c r="AI1030" s="69">
        <v>24.0</v>
      </c>
      <c r="AJ1030" s="29">
        <f t="shared" si="20"/>
        <v>95</v>
      </c>
      <c r="AK1030" s="76">
        <f t="shared" si="21"/>
        <v>0.2204176334</v>
      </c>
      <c r="AL1030" s="29">
        <f t="shared" si="22"/>
        <v>95</v>
      </c>
      <c r="AM1030" s="71">
        <f t="shared" si="23"/>
        <v>0.2204</v>
      </c>
      <c r="AN1030" s="71">
        <f t="shared" si="24"/>
        <v>0.2755</v>
      </c>
      <c r="AO1030" s="72">
        <f t="shared" si="25"/>
        <v>15.7</v>
      </c>
      <c r="AP1030" s="73">
        <f t="shared" si="26"/>
        <v>89929.6</v>
      </c>
      <c r="AQ1030" s="3">
        <f t="shared" si="27"/>
        <v>208.6533643</v>
      </c>
      <c r="AR1030" s="18"/>
      <c r="AS1030" s="18"/>
    </row>
    <row r="1031" ht="14.25" customHeight="1">
      <c r="A1031" s="68">
        <v>535.0</v>
      </c>
      <c r="B1031" s="69">
        <v>1.0</v>
      </c>
      <c r="C1031" s="18" t="s">
        <v>1294</v>
      </c>
      <c r="D1031" s="68">
        <v>535.0</v>
      </c>
      <c r="E1031" s="69">
        <v>1.0</v>
      </c>
      <c r="F1031" s="69">
        <v>116.0</v>
      </c>
      <c r="G1031" s="70" t="s">
        <v>1521</v>
      </c>
      <c r="H1031" s="69">
        <v>292.0</v>
      </c>
      <c r="I1031" s="69">
        <v>73.0</v>
      </c>
      <c r="J1031" s="69">
        <v>14.0</v>
      </c>
      <c r="K1031" s="29">
        <f t="shared" si="13"/>
        <v>80</v>
      </c>
      <c r="L1031" s="71">
        <f t="shared" si="14"/>
        <v>0.274</v>
      </c>
      <c r="M1031" s="71">
        <f t="shared" si="15"/>
        <v>0.3425</v>
      </c>
      <c r="N1031" s="72">
        <f t="shared" si="16"/>
        <v>16.44</v>
      </c>
      <c r="O1031" s="8">
        <f t="shared" si="17"/>
        <v>94168.32</v>
      </c>
      <c r="P1031" s="73"/>
      <c r="Q1031" s="18"/>
      <c r="R1031" s="18"/>
      <c r="S1031" s="18"/>
      <c r="T1031" s="18"/>
      <c r="U1031" s="18"/>
      <c r="V1031" s="18"/>
      <c r="W1031" s="18"/>
      <c r="X1031" s="18"/>
      <c r="Y1031" s="18"/>
      <c r="Z1031" s="68">
        <v>535.0</v>
      </c>
      <c r="AA1031" s="69">
        <v>1.0</v>
      </c>
      <c r="AB1031" s="18" t="s">
        <v>1294</v>
      </c>
      <c r="AC1031" s="68">
        <v>535.0</v>
      </c>
      <c r="AD1031" s="69">
        <v>1.0</v>
      </c>
      <c r="AE1031" s="69">
        <v>116.0</v>
      </c>
      <c r="AF1031" s="70" t="s">
        <v>1521</v>
      </c>
      <c r="AG1031" s="69">
        <v>292.0</v>
      </c>
      <c r="AH1031" s="69">
        <v>73.0</v>
      </c>
      <c r="AI1031" s="69">
        <v>14.0</v>
      </c>
      <c r="AJ1031" s="29">
        <f t="shared" si="20"/>
        <v>80</v>
      </c>
      <c r="AK1031" s="76">
        <f t="shared" si="21"/>
        <v>0.2739726027</v>
      </c>
      <c r="AL1031" s="29">
        <f t="shared" si="22"/>
        <v>80</v>
      </c>
      <c r="AM1031" s="71">
        <f t="shared" si="23"/>
        <v>0.274</v>
      </c>
      <c r="AN1031" s="71">
        <f t="shared" si="24"/>
        <v>0.3425</v>
      </c>
      <c r="AO1031" s="72">
        <f t="shared" si="25"/>
        <v>16.44</v>
      </c>
      <c r="AP1031" s="73">
        <f t="shared" si="26"/>
        <v>94168.32</v>
      </c>
      <c r="AQ1031" s="3">
        <f t="shared" si="27"/>
        <v>322.4942466</v>
      </c>
      <c r="AR1031" s="18"/>
      <c r="AS1031" s="18"/>
    </row>
    <row r="1032" ht="14.25" customHeight="1">
      <c r="A1032" s="68">
        <v>535.0</v>
      </c>
      <c r="B1032" s="69">
        <v>1.0</v>
      </c>
      <c r="C1032" s="18" t="s">
        <v>1294</v>
      </c>
      <c r="D1032" s="68">
        <v>535.0</v>
      </c>
      <c r="E1032" s="69">
        <v>1.0</v>
      </c>
      <c r="F1032" s="69">
        <v>120.0</v>
      </c>
      <c r="G1032" s="70" t="s">
        <v>2425</v>
      </c>
      <c r="H1032" s="69">
        <v>423.0</v>
      </c>
      <c r="I1032" s="69">
        <v>164.0</v>
      </c>
      <c r="J1032" s="69">
        <v>37.0</v>
      </c>
      <c r="K1032" s="29">
        <f t="shared" si="13"/>
        <v>182.5</v>
      </c>
      <c r="L1032" s="71">
        <f t="shared" si="14"/>
        <v>0.4314</v>
      </c>
      <c r="M1032" s="71">
        <f t="shared" si="15"/>
        <v>0.5393</v>
      </c>
      <c r="N1032" s="72">
        <f t="shared" si="16"/>
        <v>59.05</v>
      </c>
      <c r="O1032" s="8">
        <f t="shared" si="17"/>
        <v>338238.4</v>
      </c>
      <c r="P1032" s="73"/>
      <c r="Q1032" s="18"/>
      <c r="R1032" s="18"/>
      <c r="S1032" s="18"/>
      <c r="T1032" s="18"/>
      <c r="U1032" s="18"/>
      <c r="V1032" s="18"/>
      <c r="W1032" s="18"/>
      <c r="X1032" s="18"/>
      <c r="Y1032" s="18"/>
      <c r="Z1032" s="68">
        <v>535.0</v>
      </c>
      <c r="AA1032" s="69">
        <v>1.0</v>
      </c>
      <c r="AB1032" s="18" t="s">
        <v>1294</v>
      </c>
      <c r="AC1032" s="68">
        <v>535.0</v>
      </c>
      <c r="AD1032" s="69">
        <v>1.0</v>
      </c>
      <c r="AE1032" s="69">
        <v>120.0</v>
      </c>
      <c r="AF1032" s="70" t="s">
        <v>2425</v>
      </c>
      <c r="AG1032" s="69">
        <v>423.0</v>
      </c>
      <c r="AH1032" s="69">
        <v>164.0</v>
      </c>
      <c r="AI1032" s="69">
        <v>37.0</v>
      </c>
      <c r="AJ1032" s="29">
        <f t="shared" si="20"/>
        <v>182.5</v>
      </c>
      <c r="AK1032" s="76">
        <f t="shared" si="21"/>
        <v>0.4314420804</v>
      </c>
      <c r="AL1032" s="29">
        <f t="shared" si="22"/>
        <v>182.5</v>
      </c>
      <c r="AM1032" s="71">
        <f t="shared" si="23"/>
        <v>0.4314</v>
      </c>
      <c r="AN1032" s="71">
        <f t="shared" si="24"/>
        <v>0.5393</v>
      </c>
      <c r="AO1032" s="72">
        <f t="shared" si="25"/>
        <v>59.05</v>
      </c>
      <c r="AP1032" s="73">
        <f t="shared" si="26"/>
        <v>338238.4</v>
      </c>
      <c r="AQ1032" s="3">
        <f t="shared" si="27"/>
        <v>799.6179669</v>
      </c>
      <c r="AR1032" s="18"/>
      <c r="AS1032" s="18"/>
    </row>
    <row r="1033" ht="14.25" customHeight="1">
      <c r="A1033" s="68">
        <v>535.0</v>
      </c>
      <c r="B1033" s="69">
        <v>1.0</v>
      </c>
      <c r="C1033" s="18" t="s">
        <v>1294</v>
      </c>
      <c r="D1033" s="68">
        <v>535.0</v>
      </c>
      <c r="E1033" s="69">
        <v>1.0</v>
      </c>
      <c r="F1033" s="69">
        <v>122.0</v>
      </c>
      <c r="G1033" s="70" t="s">
        <v>2426</v>
      </c>
      <c r="H1033" s="69">
        <v>290.0</v>
      </c>
      <c r="I1033" s="69">
        <v>24.0</v>
      </c>
      <c r="J1033" s="69">
        <v>6.0</v>
      </c>
      <c r="K1033" s="29">
        <f t="shared" si="13"/>
        <v>27</v>
      </c>
      <c r="L1033" s="71">
        <f t="shared" si="14"/>
        <v>0.0931</v>
      </c>
      <c r="M1033" s="71">
        <f t="shared" si="15"/>
        <v>0.1164</v>
      </c>
      <c r="N1033" s="72">
        <f t="shared" si="16"/>
        <v>1.89</v>
      </c>
      <c r="O1033" s="8">
        <f t="shared" si="17"/>
        <v>10825.92</v>
      </c>
      <c r="P1033" s="73"/>
      <c r="Q1033" s="18"/>
      <c r="R1033" s="18"/>
      <c r="S1033" s="18"/>
      <c r="T1033" s="18"/>
      <c r="U1033" s="18"/>
      <c r="V1033" s="18"/>
      <c r="W1033" s="18"/>
      <c r="X1033" s="18"/>
      <c r="Y1033" s="18"/>
      <c r="Z1033" s="68">
        <v>535.0</v>
      </c>
      <c r="AA1033" s="69">
        <v>1.0</v>
      </c>
      <c r="AB1033" s="18" t="s">
        <v>1294</v>
      </c>
      <c r="AC1033" s="68">
        <v>535.0</v>
      </c>
      <c r="AD1033" s="69">
        <v>1.0</v>
      </c>
      <c r="AE1033" s="69">
        <v>122.0</v>
      </c>
      <c r="AF1033" s="70" t="s">
        <v>2426</v>
      </c>
      <c r="AG1033" s="69">
        <v>290.0</v>
      </c>
      <c r="AH1033" s="69">
        <v>24.0</v>
      </c>
      <c r="AI1033" s="69">
        <v>6.0</v>
      </c>
      <c r="AJ1033" s="29">
        <f t="shared" si="20"/>
        <v>27</v>
      </c>
      <c r="AK1033" s="76">
        <f t="shared" si="21"/>
        <v>0.09310344828</v>
      </c>
      <c r="AL1033" s="29">
        <f t="shared" si="22"/>
        <v>27</v>
      </c>
      <c r="AM1033" s="71">
        <f t="shared" si="23"/>
        <v>0.0931</v>
      </c>
      <c r="AN1033" s="71">
        <f t="shared" si="24"/>
        <v>0.1164</v>
      </c>
      <c r="AO1033" s="72">
        <f t="shared" si="25"/>
        <v>1.89</v>
      </c>
      <c r="AP1033" s="73">
        <f t="shared" si="26"/>
        <v>10825.92</v>
      </c>
      <c r="AQ1033" s="3">
        <f t="shared" si="27"/>
        <v>37.33075862</v>
      </c>
      <c r="AR1033" s="18"/>
      <c r="AS1033" s="18"/>
    </row>
    <row r="1034" ht="14.25" customHeight="1">
      <c r="A1034" s="68">
        <v>535.0</v>
      </c>
      <c r="B1034" s="69">
        <v>1.0</v>
      </c>
      <c r="C1034" s="18" t="s">
        <v>1294</v>
      </c>
      <c r="D1034" s="68">
        <v>535.0</v>
      </c>
      <c r="E1034" s="69">
        <v>1.0</v>
      </c>
      <c r="F1034" s="69">
        <v>124.0</v>
      </c>
      <c r="G1034" s="70" t="s">
        <v>1203</v>
      </c>
      <c r="H1034" s="69">
        <v>547.0</v>
      </c>
      <c r="I1034" s="69">
        <v>243.0</v>
      </c>
      <c r="J1034" s="69">
        <v>69.0</v>
      </c>
      <c r="K1034" s="29">
        <f t="shared" si="13"/>
        <v>277.5</v>
      </c>
      <c r="L1034" s="71">
        <f t="shared" si="14"/>
        <v>0.5073</v>
      </c>
      <c r="M1034" s="71">
        <f t="shared" si="15"/>
        <v>0.6341</v>
      </c>
      <c r="N1034" s="72">
        <f t="shared" si="16"/>
        <v>105.58</v>
      </c>
      <c r="O1034" s="8">
        <f t="shared" si="17"/>
        <v>604762.24</v>
      </c>
      <c r="P1034" s="73"/>
      <c r="Q1034" s="18"/>
      <c r="R1034" s="18"/>
      <c r="S1034" s="18"/>
      <c r="T1034" s="18"/>
      <c r="U1034" s="18"/>
      <c r="V1034" s="18"/>
      <c r="W1034" s="18"/>
      <c r="X1034" s="18"/>
      <c r="Y1034" s="18"/>
      <c r="Z1034" s="68">
        <v>535.0</v>
      </c>
      <c r="AA1034" s="69">
        <v>1.0</v>
      </c>
      <c r="AB1034" s="18" t="s">
        <v>1294</v>
      </c>
      <c r="AC1034" s="68">
        <v>535.0</v>
      </c>
      <c r="AD1034" s="69">
        <v>1.0</v>
      </c>
      <c r="AE1034" s="69">
        <v>124.0</v>
      </c>
      <c r="AF1034" s="70" t="s">
        <v>1203</v>
      </c>
      <c r="AG1034" s="69">
        <v>547.0</v>
      </c>
      <c r="AH1034" s="69">
        <v>243.0</v>
      </c>
      <c r="AI1034" s="69">
        <v>69.0</v>
      </c>
      <c r="AJ1034" s="29">
        <f t="shared" si="20"/>
        <v>277.5</v>
      </c>
      <c r="AK1034" s="76">
        <f t="shared" si="21"/>
        <v>0.5073126143</v>
      </c>
      <c r="AL1034" s="29">
        <f t="shared" si="22"/>
        <v>277.5</v>
      </c>
      <c r="AM1034" s="71">
        <f t="shared" si="23"/>
        <v>0.5073</v>
      </c>
      <c r="AN1034" s="71">
        <f t="shared" si="24"/>
        <v>0.6341</v>
      </c>
      <c r="AO1034" s="72">
        <f t="shared" si="25"/>
        <v>105.58</v>
      </c>
      <c r="AP1034" s="73">
        <f t="shared" si="26"/>
        <v>604762.24</v>
      </c>
      <c r="AQ1034" s="3">
        <f t="shared" si="27"/>
        <v>1105.598245</v>
      </c>
      <c r="AR1034" s="18"/>
      <c r="AS1034" s="18"/>
    </row>
    <row r="1035" ht="14.25" customHeight="1">
      <c r="A1035" s="68">
        <v>535.0</v>
      </c>
      <c r="B1035" s="69">
        <v>1.0</v>
      </c>
      <c r="C1035" s="18" t="s">
        <v>1294</v>
      </c>
      <c r="D1035" s="68">
        <v>535.0</v>
      </c>
      <c r="E1035" s="69">
        <v>1.0</v>
      </c>
      <c r="F1035" s="69">
        <v>125.0</v>
      </c>
      <c r="G1035" s="70" t="s">
        <v>2427</v>
      </c>
      <c r="H1035" s="69">
        <v>181.0</v>
      </c>
      <c r="I1035" s="69">
        <v>23.0</v>
      </c>
      <c r="J1035" s="69">
        <v>5.0</v>
      </c>
      <c r="K1035" s="29">
        <f t="shared" si="13"/>
        <v>25.5</v>
      </c>
      <c r="L1035" s="71">
        <f t="shared" si="14"/>
        <v>0.1409</v>
      </c>
      <c r="M1035" s="71">
        <f t="shared" si="15"/>
        <v>0.1761</v>
      </c>
      <c r="N1035" s="72">
        <f t="shared" si="16"/>
        <v>2.69</v>
      </c>
      <c r="O1035" s="8">
        <f t="shared" si="17"/>
        <v>15408.32</v>
      </c>
      <c r="P1035" s="73"/>
      <c r="Q1035" s="18"/>
      <c r="R1035" s="18"/>
      <c r="S1035" s="18"/>
      <c r="T1035" s="18"/>
      <c r="U1035" s="18"/>
      <c r="V1035" s="18"/>
      <c r="W1035" s="18"/>
      <c r="X1035" s="18"/>
      <c r="Y1035" s="18"/>
      <c r="Z1035" s="68">
        <v>535.0</v>
      </c>
      <c r="AA1035" s="69">
        <v>1.0</v>
      </c>
      <c r="AB1035" s="18" t="s">
        <v>1294</v>
      </c>
      <c r="AC1035" s="68">
        <v>535.0</v>
      </c>
      <c r="AD1035" s="69">
        <v>1.0</v>
      </c>
      <c r="AE1035" s="69">
        <v>125.0</v>
      </c>
      <c r="AF1035" s="70" t="s">
        <v>2427</v>
      </c>
      <c r="AG1035" s="69">
        <v>181.0</v>
      </c>
      <c r="AH1035" s="69">
        <v>23.0</v>
      </c>
      <c r="AI1035" s="69">
        <v>5.0</v>
      </c>
      <c r="AJ1035" s="29">
        <f t="shared" si="20"/>
        <v>25.5</v>
      </c>
      <c r="AK1035" s="76">
        <f t="shared" si="21"/>
        <v>0.1408839779</v>
      </c>
      <c r="AL1035" s="29">
        <f t="shared" si="22"/>
        <v>25.5</v>
      </c>
      <c r="AM1035" s="71">
        <f t="shared" si="23"/>
        <v>0.1409</v>
      </c>
      <c r="AN1035" s="71">
        <f t="shared" si="24"/>
        <v>0.1761</v>
      </c>
      <c r="AO1035" s="72">
        <f t="shared" si="25"/>
        <v>2.69</v>
      </c>
      <c r="AP1035" s="73">
        <f t="shared" si="26"/>
        <v>15408.32</v>
      </c>
      <c r="AQ1035" s="3">
        <f t="shared" si="27"/>
        <v>85.12883978</v>
      </c>
      <c r="AR1035" s="18"/>
      <c r="AS1035" s="18"/>
    </row>
    <row r="1036" ht="14.25" customHeight="1">
      <c r="A1036" s="68">
        <v>535.0</v>
      </c>
      <c r="B1036" s="69">
        <v>1.0</v>
      </c>
      <c r="C1036" s="18" t="s">
        <v>1294</v>
      </c>
      <c r="D1036" s="68">
        <v>535.0</v>
      </c>
      <c r="E1036" s="69">
        <v>1.0</v>
      </c>
      <c r="F1036" s="69">
        <v>126.0</v>
      </c>
      <c r="G1036" s="70" t="s">
        <v>2428</v>
      </c>
      <c r="H1036" s="69">
        <v>684.0</v>
      </c>
      <c r="I1036" s="69">
        <v>303.0</v>
      </c>
      <c r="J1036" s="69">
        <v>62.0</v>
      </c>
      <c r="K1036" s="29">
        <f t="shared" si="13"/>
        <v>334</v>
      </c>
      <c r="L1036" s="71">
        <f t="shared" si="14"/>
        <v>0.4883</v>
      </c>
      <c r="M1036" s="71">
        <f t="shared" si="15"/>
        <v>0.6104</v>
      </c>
      <c r="N1036" s="72">
        <f t="shared" si="16"/>
        <v>122.32</v>
      </c>
      <c r="O1036" s="8">
        <f t="shared" si="17"/>
        <v>700648.96</v>
      </c>
      <c r="P1036" s="73"/>
      <c r="Q1036" s="18"/>
      <c r="R1036" s="18"/>
      <c r="S1036" s="18"/>
      <c r="T1036" s="18"/>
      <c r="U1036" s="18"/>
      <c r="V1036" s="18"/>
      <c r="W1036" s="18"/>
      <c r="X1036" s="18"/>
      <c r="Y1036" s="18"/>
      <c r="Z1036" s="68">
        <v>535.0</v>
      </c>
      <c r="AA1036" s="69">
        <v>1.0</v>
      </c>
      <c r="AB1036" s="18" t="s">
        <v>1294</v>
      </c>
      <c r="AC1036" s="68">
        <v>535.0</v>
      </c>
      <c r="AD1036" s="69">
        <v>1.0</v>
      </c>
      <c r="AE1036" s="69">
        <v>126.0</v>
      </c>
      <c r="AF1036" s="70" t="s">
        <v>2428</v>
      </c>
      <c r="AG1036" s="69">
        <v>684.0</v>
      </c>
      <c r="AH1036" s="69">
        <v>303.0</v>
      </c>
      <c r="AI1036" s="69">
        <v>62.0</v>
      </c>
      <c r="AJ1036" s="29">
        <f t="shared" si="20"/>
        <v>334</v>
      </c>
      <c r="AK1036" s="76">
        <f t="shared" si="21"/>
        <v>0.4883040936</v>
      </c>
      <c r="AL1036" s="29">
        <f t="shared" si="22"/>
        <v>334</v>
      </c>
      <c r="AM1036" s="71">
        <f t="shared" si="23"/>
        <v>0.4883</v>
      </c>
      <c r="AN1036" s="71">
        <f t="shared" si="24"/>
        <v>0.6104</v>
      </c>
      <c r="AO1036" s="72">
        <f t="shared" si="25"/>
        <v>122.32</v>
      </c>
      <c r="AP1036" s="73">
        <f t="shared" si="26"/>
        <v>700648.96</v>
      </c>
      <c r="AQ1036" s="3">
        <f t="shared" si="27"/>
        <v>1024.340585</v>
      </c>
      <c r="AR1036" s="18"/>
      <c r="AS1036" s="18"/>
    </row>
    <row r="1037" ht="14.25" customHeight="1">
      <c r="A1037" s="68">
        <v>535.0</v>
      </c>
      <c r="B1037" s="69">
        <v>1.0</v>
      </c>
      <c r="C1037" s="18" t="s">
        <v>1294</v>
      </c>
      <c r="D1037" s="68">
        <v>535.0</v>
      </c>
      <c r="E1037" s="69">
        <v>1.0</v>
      </c>
      <c r="F1037" s="69">
        <v>129.0</v>
      </c>
      <c r="G1037" s="70" t="s">
        <v>2429</v>
      </c>
      <c r="H1037" s="69">
        <v>782.0</v>
      </c>
      <c r="I1037" s="69">
        <v>105.0</v>
      </c>
      <c r="J1037" s="69">
        <v>49.0</v>
      </c>
      <c r="K1037" s="29">
        <f t="shared" si="13"/>
        <v>129.5</v>
      </c>
      <c r="L1037" s="71">
        <f t="shared" si="14"/>
        <v>0.1656</v>
      </c>
      <c r="M1037" s="71">
        <f t="shared" si="15"/>
        <v>0.207</v>
      </c>
      <c r="N1037" s="72">
        <f t="shared" si="16"/>
        <v>16.08</v>
      </c>
      <c r="O1037" s="8">
        <f t="shared" si="17"/>
        <v>92106.24</v>
      </c>
      <c r="P1037" s="73"/>
      <c r="Q1037" s="18"/>
      <c r="R1037" s="18"/>
      <c r="S1037" s="18"/>
      <c r="T1037" s="18"/>
      <c r="U1037" s="18"/>
      <c r="V1037" s="18"/>
      <c r="W1037" s="18"/>
      <c r="X1037" s="18"/>
      <c r="Y1037" s="18"/>
      <c r="Z1037" s="68">
        <v>535.0</v>
      </c>
      <c r="AA1037" s="69">
        <v>1.0</v>
      </c>
      <c r="AB1037" s="18" t="s">
        <v>1294</v>
      </c>
      <c r="AC1037" s="68">
        <v>535.0</v>
      </c>
      <c r="AD1037" s="69">
        <v>1.0</v>
      </c>
      <c r="AE1037" s="69">
        <v>129.0</v>
      </c>
      <c r="AF1037" s="70" t="s">
        <v>2429</v>
      </c>
      <c r="AG1037" s="69">
        <v>782.0</v>
      </c>
      <c r="AH1037" s="69">
        <v>105.0</v>
      </c>
      <c r="AI1037" s="69">
        <v>49.0</v>
      </c>
      <c r="AJ1037" s="29">
        <f t="shared" si="20"/>
        <v>129.5</v>
      </c>
      <c r="AK1037" s="76">
        <f t="shared" si="21"/>
        <v>0.165601023</v>
      </c>
      <c r="AL1037" s="29">
        <f t="shared" si="22"/>
        <v>129.5</v>
      </c>
      <c r="AM1037" s="71">
        <f t="shared" si="23"/>
        <v>0.1656</v>
      </c>
      <c r="AN1037" s="71">
        <f t="shared" si="24"/>
        <v>0.207</v>
      </c>
      <c r="AO1037" s="72">
        <f t="shared" si="25"/>
        <v>16.08</v>
      </c>
      <c r="AP1037" s="73">
        <f t="shared" si="26"/>
        <v>92106.24</v>
      </c>
      <c r="AQ1037" s="3">
        <f t="shared" si="27"/>
        <v>117.7829156</v>
      </c>
      <c r="AR1037" s="18"/>
      <c r="AS1037" s="18"/>
    </row>
    <row r="1038" ht="14.25" customHeight="1">
      <c r="A1038" s="68">
        <v>535.0</v>
      </c>
      <c r="B1038" s="69">
        <v>1.0</v>
      </c>
      <c r="C1038" s="18" t="s">
        <v>1294</v>
      </c>
      <c r="D1038" s="68">
        <v>535.0</v>
      </c>
      <c r="E1038" s="69">
        <v>1.0</v>
      </c>
      <c r="F1038" s="69">
        <v>134.0</v>
      </c>
      <c r="G1038" s="70" t="s">
        <v>1467</v>
      </c>
      <c r="H1038" s="69">
        <v>252.0</v>
      </c>
      <c r="I1038" s="69">
        <v>66.0</v>
      </c>
      <c r="J1038" s="69">
        <v>13.0</v>
      </c>
      <c r="K1038" s="29">
        <f t="shared" si="13"/>
        <v>72.5</v>
      </c>
      <c r="L1038" s="71">
        <f t="shared" si="14"/>
        <v>0.2877</v>
      </c>
      <c r="M1038" s="71">
        <f t="shared" si="15"/>
        <v>0.3596</v>
      </c>
      <c r="N1038" s="72">
        <f t="shared" si="16"/>
        <v>15.64</v>
      </c>
      <c r="O1038" s="8">
        <f t="shared" si="17"/>
        <v>89585.92</v>
      </c>
      <c r="P1038" s="73"/>
      <c r="Q1038" s="18"/>
      <c r="R1038" s="18"/>
      <c r="S1038" s="18"/>
      <c r="T1038" s="18"/>
      <c r="U1038" s="18"/>
      <c r="V1038" s="18"/>
      <c r="W1038" s="18"/>
      <c r="X1038" s="18"/>
      <c r="Y1038" s="18"/>
      <c r="Z1038" s="68">
        <v>535.0</v>
      </c>
      <c r="AA1038" s="69">
        <v>1.0</v>
      </c>
      <c r="AB1038" s="18" t="s">
        <v>1294</v>
      </c>
      <c r="AC1038" s="68">
        <v>535.0</v>
      </c>
      <c r="AD1038" s="69">
        <v>1.0</v>
      </c>
      <c r="AE1038" s="69">
        <v>134.0</v>
      </c>
      <c r="AF1038" s="70" t="s">
        <v>1467</v>
      </c>
      <c r="AG1038" s="69">
        <v>252.0</v>
      </c>
      <c r="AH1038" s="69">
        <v>66.0</v>
      </c>
      <c r="AI1038" s="69">
        <v>13.0</v>
      </c>
      <c r="AJ1038" s="29">
        <f t="shared" si="20"/>
        <v>72.5</v>
      </c>
      <c r="AK1038" s="76">
        <f t="shared" si="21"/>
        <v>0.2876984127</v>
      </c>
      <c r="AL1038" s="29">
        <f t="shared" si="22"/>
        <v>72.5</v>
      </c>
      <c r="AM1038" s="71">
        <f t="shared" si="23"/>
        <v>0.2877</v>
      </c>
      <c r="AN1038" s="71">
        <f t="shared" si="24"/>
        <v>0.3596</v>
      </c>
      <c r="AO1038" s="72">
        <f t="shared" si="25"/>
        <v>15.64</v>
      </c>
      <c r="AP1038" s="73">
        <f t="shared" si="26"/>
        <v>89585.92</v>
      </c>
      <c r="AQ1038" s="3">
        <f t="shared" si="27"/>
        <v>355.4996825</v>
      </c>
      <c r="AR1038" s="18"/>
      <c r="AS1038" s="18"/>
    </row>
    <row r="1039" ht="14.25" customHeight="1">
      <c r="A1039" s="68">
        <v>535.0</v>
      </c>
      <c r="B1039" s="69">
        <v>1.0</v>
      </c>
      <c r="C1039" s="18" t="s">
        <v>1294</v>
      </c>
      <c r="D1039" s="68">
        <v>535.0</v>
      </c>
      <c r="E1039" s="69">
        <v>1.0</v>
      </c>
      <c r="F1039" s="69">
        <v>136.0</v>
      </c>
      <c r="G1039" s="70" t="s">
        <v>1039</v>
      </c>
      <c r="H1039" s="69">
        <v>579.0</v>
      </c>
      <c r="I1039" s="69">
        <v>124.0</v>
      </c>
      <c r="J1039" s="69">
        <v>15.0</v>
      </c>
      <c r="K1039" s="29">
        <f t="shared" si="13"/>
        <v>131.5</v>
      </c>
      <c r="L1039" s="71">
        <f t="shared" si="14"/>
        <v>0.2271</v>
      </c>
      <c r="M1039" s="71">
        <f t="shared" si="15"/>
        <v>0.2839</v>
      </c>
      <c r="N1039" s="72">
        <f t="shared" si="16"/>
        <v>22.4</v>
      </c>
      <c r="O1039" s="8">
        <f t="shared" si="17"/>
        <v>128307.2</v>
      </c>
      <c r="P1039" s="73"/>
      <c r="Q1039" s="18"/>
      <c r="R1039" s="18"/>
      <c r="S1039" s="18"/>
      <c r="T1039" s="18"/>
      <c r="U1039" s="18"/>
      <c r="V1039" s="18"/>
      <c r="W1039" s="18"/>
      <c r="X1039" s="18"/>
      <c r="Y1039" s="18"/>
      <c r="Z1039" s="68">
        <v>535.0</v>
      </c>
      <c r="AA1039" s="69">
        <v>1.0</v>
      </c>
      <c r="AB1039" s="18" t="s">
        <v>1294</v>
      </c>
      <c r="AC1039" s="68">
        <v>535.0</v>
      </c>
      <c r="AD1039" s="69">
        <v>1.0</v>
      </c>
      <c r="AE1039" s="69">
        <v>136.0</v>
      </c>
      <c r="AF1039" s="70" t="s">
        <v>1039</v>
      </c>
      <c r="AG1039" s="69">
        <v>579.0</v>
      </c>
      <c r="AH1039" s="69">
        <v>124.0</v>
      </c>
      <c r="AI1039" s="69">
        <v>15.0</v>
      </c>
      <c r="AJ1039" s="29">
        <f t="shared" si="20"/>
        <v>131.5</v>
      </c>
      <c r="AK1039" s="76">
        <f t="shared" si="21"/>
        <v>0.2271157168</v>
      </c>
      <c r="AL1039" s="29">
        <f t="shared" si="22"/>
        <v>131.5</v>
      </c>
      <c r="AM1039" s="71">
        <f t="shared" si="23"/>
        <v>0.2271</v>
      </c>
      <c r="AN1039" s="71">
        <f t="shared" si="24"/>
        <v>0.2839</v>
      </c>
      <c r="AO1039" s="72">
        <f t="shared" si="25"/>
        <v>22.4</v>
      </c>
      <c r="AP1039" s="73">
        <f t="shared" si="26"/>
        <v>128307.2</v>
      </c>
      <c r="AQ1039" s="3">
        <f t="shared" si="27"/>
        <v>221.6013817</v>
      </c>
      <c r="AR1039" s="18"/>
      <c r="AS1039" s="18"/>
    </row>
    <row r="1040" ht="14.25" customHeight="1">
      <c r="A1040" s="68">
        <v>535.0</v>
      </c>
      <c r="B1040" s="69">
        <v>1.0</v>
      </c>
      <c r="C1040" s="18" t="s">
        <v>1294</v>
      </c>
      <c r="D1040" s="68">
        <v>535.0</v>
      </c>
      <c r="E1040" s="69">
        <v>1.0</v>
      </c>
      <c r="F1040" s="69">
        <v>138.0</v>
      </c>
      <c r="G1040" s="70" t="s">
        <v>2430</v>
      </c>
      <c r="H1040" s="69">
        <v>466.0</v>
      </c>
      <c r="I1040" s="69">
        <v>41.0</v>
      </c>
      <c r="J1040" s="69">
        <v>15.0</v>
      </c>
      <c r="K1040" s="29">
        <f t="shared" si="13"/>
        <v>48.5</v>
      </c>
      <c r="L1040" s="71">
        <f t="shared" si="14"/>
        <v>0.1041</v>
      </c>
      <c r="M1040" s="71">
        <f t="shared" si="15"/>
        <v>0.1301</v>
      </c>
      <c r="N1040" s="72">
        <f t="shared" si="16"/>
        <v>3.79</v>
      </c>
      <c r="O1040" s="8">
        <f t="shared" si="17"/>
        <v>21709.12</v>
      </c>
      <c r="P1040" s="73"/>
      <c r="Q1040" s="18"/>
      <c r="R1040" s="18"/>
      <c r="S1040" s="18"/>
      <c r="T1040" s="18"/>
      <c r="U1040" s="18"/>
      <c r="V1040" s="18"/>
      <c r="W1040" s="18"/>
      <c r="X1040" s="18"/>
      <c r="Y1040" s="18"/>
      <c r="Z1040" s="68">
        <v>535.0</v>
      </c>
      <c r="AA1040" s="69">
        <v>1.0</v>
      </c>
      <c r="AB1040" s="18" t="s">
        <v>1294</v>
      </c>
      <c r="AC1040" s="68">
        <v>535.0</v>
      </c>
      <c r="AD1040" s="69">
        <v>1.0</v>
      </c>
      <c r="AE1040" s="69">
        <v>138.0</v>
      </c>
      <c r="AF1040" s="70" t="s">
        <v>2430</v>
      </c>
      <c r="AG1040" s="69">
        <v>466.0</v>
      </c>
      <c r="AH1040" s="69">
        <v>41.0</v>
      </c>
      <c r="AI1040" s="69">
        <v>15.0</v>
      </c>
      <c r="AJ1040" s="29">
        <f t="shared" si="20"/>
        <v>48.5</v>
      </c>
      <c r="AK1040" s="76">
        <f t="shared" si="21"/>
        <v>0.1040772532</v>
      </c>
      <c r="AL1040" s="29">
        <f t="shared" si="22"/>
        <v>48.5</v>
      </c>
      <c r="AM1040" s="71">
        <f t="shared" si="23"/>
        <v>0.1041</v>
      </c>
      <c r="AN1040" s="71">
        <f t="shared" si="24"/>
        <v>0.1301</v>
      </c>
      <c r="AO1040" s="72">
        <f t="shared" si="25"/>
        <v>3.79</v>
      </c>
      <c r="AP1040" s="73">
        <f t="shared" si="26"/>
        <v>21709.12</v>
      </c>
      <c r="AQ1040" s="3">
        <f t="shared" si="27"/>
        <v>46.58609442</v>
      </c>
      <c r="AR1040" s="18"/>
      <c r="AS1040" s="18"/>
    </row>
    <row r="1041" ht="14.25" customHeight="1">
      <c r="A1041" s="68">
        <v>535.0</v>
      </c>
      <c r="B1041" s="69">
        <v>1.0</v>
      </c>
      <c r="C1041" s="18" t="s">
        <v>1294</v>
      </c>
      <c r="D1041" s="68">
        <v>535.0</v>
      </c>
      <c r="E1041" s="69">
        <v>1.0</v>
      </c>
      <c r="F1041" s="69">
        <v>140.0</v>
      </c>
      <c r="G1041" s="70" t="s">
        <v>2431</v>
      </c>
      <c r="H1041" s="69">
        <v>303.0</v>
      </c>
      <c r="I1041" s="69">
        <v>91.0</v>
      </c>
      <c r="J1041" s="69">
        <v>20.0</v>
      </c>
      <c r="K1041" s="29">
        <f t="shared" si="13"/>
        <v>101</v>
      </c>
      <c r="L1041" s="71">
        <f t="shared" si="14"/>
        <v>0.3333</v>
      </c>
      <c r="M1041" s="71">
        <f t="shared" si="15"/>
        <v>0.4166</v>
      </c>
      <c r="N1041" s="72">
        <f t="shared" si="16"/>
        <v>25.25</v>
      </c>
      <c r="O1041" s="8">
        <f t="shared" si="17"/>
        <v>144632</v>
      </c>
      <c r="P1041" s="73"/>
      <c r="Q1041" s="18"/>
      <c r="R1041" s="18"/>
      <c r="S1041" s="18"/>
      <c r="T1041" s="18"/>
      <c r="U1041" s="18"/>
      <c r="V1041" s="18"/>
      <c r="W1041" s="18"/>
      <c r="X1041" s="18"/>
      <c r="Y1041" s="18"/>
      <c r="Z1041" s="68">
        <v>535.0</v>
      </c>
      <c r="AA1041" s="69">
        <v>1.0</v>
      </c>
      <c r="AB1041" s="18" t="s">
        <v>1294</v>
      </c>
      <c r="AC1041" s="68">
        <v>535.0</v>
      </c>
      <c r="AD1041" s="69">
        <v>1.0</v>
      </c>
      <c r="AE1041" s="69">
        <v>140.0</v>
      </c>
      <c r="AF1041" s="70" t="s">
        <v>2431</v>
      </c>
      <c r="AG1041" s="69">
        <v>303.0</v>
      </c>
      <c r="AH1041" s="69">
        <v>91.0</v>
      </c>
      <c r="AI1041" s="69">
        <v>20.0</v>
      </c>
      <c r="AJ1041" s="29">
        <f t="shared" si="20"/>
        <v>101</v>
      </c>
      <c r="AK1041" s="76">
        <f t="shared" si="21"/>
        <v>0.3333333333</v>
      </c>
      <c r="AL1041" s="29">
        <f t="shared" si="22"/>
        <v>101</v>
      </c>
      <c r="AM1041" s="71">
        <f t="shared" si="23"/>
        <v>0.3333</v>
      </c>
      <c r="AN1041" s="71">
        <f t="shared" si="24"/>
        <v>0.4166</v>
      </c>
      <c r="AO1041" s="72">
        <f t="shared" si="25"/>
        <v>25.25</v>
      </c>
      <c r="AP1041" s="73">
        <f t="shared" si="26"/>
        <v>144632</v>
      </c>
      <c r="AQ1041" s="3">
        <f t="shared" si="27"/>
        <v>477.3333333</v>
      </c>
      <c r="AR1041" s="18"/>
      <c r="AS1041" s="18"/>
    </row>
    <row r="1042" ht="14.25" customHeight="1">
      <c r="A1042" s="68">
        <v>535.0</v>
      </c>
      <c r="B1042" s="69">
        <v>1.0</v>
      </c>
      <c r="C1042" s="18" t="s">
        <v>1294</v>
      </c>
      <c r="D1042" s="68">
        <v>535.0</v>
      </c>
      <c r="E1042" s="69">
        <v>1.0</v>
      </c>
      <c r="F1042" s="69">
        <v>146.0</v>
      </c>
      <c r="G1042" s="70" t="s">
        <v>2432</v>
      </c>
      <c r="H1042" s="69">
        <v>361.0</v>
      </c>
      <c r="I1042" s="69">
        <v>81.0</v>
      </c>
      <c r="J1042" s="69">
        <v>13.0</v>
      </c>
      <c r="K1042" s="29">
        <f t="shared" si="13"/>
        <v>87.5</v>
      </c>
      <c r="L1042" s="71">
        <f t="shared" si="14"/>
        <v>0.2424</v>
      </c>
      <c r="M1042" s="71">
        <f t="shared" si="15"/>
        <v>0.303</v>
      </c>
      <c r="N1042" s="72">
        <f t="shared" si="16"/>
        <v>15.91</v>
      </c>
      <c r="O1042" s="8">
        <f t="shared" si="17"/>
        <v>91132.48</v>
      </c>
      <c r="P1042" s="73"/>
      <c r="Q1042" s="18"/>
      <c r="R1042" s="18"/>
      <c r="S1042" s="18"/>
      <c r="T1042" s="18"/>
      <c r="U1042" s="18"/>
      <c r="V1042" s="18"/>
      <c r="W1042" s="18"/>
      <c r="X1042" s="18"/>
      <c r="Y1042" s="18"/>
      <c r="Z1042" s="68">
        <v>535.0</v>
      </c>
      <c r="AA1042" s="69">
        <v>1.0</v>
      </c>
      <c r="AB1042" s="18" t="s">
        <v>1294</v>
      </c>
      <c r="AC1042" s="68">
        <v>535.0</v>
      </c>
      <c r="AD1042" s="69">
        <v>1.0</v>
      </c>
      <c r="AE1042" s="69">
        <v>146.0</v>
      </c>
      <c r="AF1042" s="70" t="s">
        <v>2432</v>
      </c>
      <c r="AG1042" s="69">
        <v>361.0</v>
      </c>
      <c r="AH1042" s="69">
        <v>81.0</v>
      </c>
      <c r="AI1042" s="69">
        <v>13.0</v>
      </c>
      <c r="AJ1042" s="29">
        <f t="shared" si="20"/>
        <v>87.5</v>
      </c>
      <c r="AK1042" s="76">
        <f t="shared" si="21"/>
        <v>0.2423822715</v>
      </c>
      <c r="AL1042" s="29">
        <f t="shared" si="22"/>
        <v>87.5</v>
      </c>
      <c r="AM1042" s="71">
        <f t="shared" si="23"/>
        <v>0.2424</v>
      </c>
      <c r="AN1042" s="71">
        <f t="shared" si="24"/>
        <v>0.303</v>
      </c>
      <c r="AO1042" s="72">
        <f t="shared" si="25"/>
        <v>15.91</v>
      </c>
      <c r="AP1042" s="73">
        <f t="shared" si="26"/>
        <v>91132.48</v>
      </c>
      <c r="AQ1042" s="3">
        <f t="shared" si="27"/>
        <v>252.4445429</v>
      </c>
      <c r="AR1042" s="18"/>
      <c r="AS1042" s="18"/>
    </row>
    <row r="1043" ht="14.25" customHeight="1">
      <c r="A1043" s="68">
        <v>535.0</v>
      </c>
      <c r="B1043" s="69">
        <v>1.0</v>
      </c>
      <c r="C1043" s="18" t="s">
        <v>1294</v>
      </c>
      <c r="D1043" s="68">
        <v>535.0</v>
      </c>
      <c r="E1043" s="69">
        <v>1.0</v>
      </c>
      <c r="F1043" s="69">
        <v>147.0</v>
      </c>
      <c r="G1043" s="70" t="s">
        <v>2433</v>
      </c>
      <c r="H1043" s="69">
        <v>409.0</v>
      </c>
      <c r="I1043" s="69">
        <v>245.0</v>
      </c>
      <c r="J1043" s="69">
        <v>28.0</v>
      </c>
      <c r="K1043" s="29">
        <f t="shared" si="13"/>
        <v>259</v>
      </c>
      <c r="L1043" s="71">
        <f t="shared" si="14"/>
        <v>0.6333</v>
      </c>
      <c r="M1043" s="71">
        <f t="shared" si="15"/>
        <v>0.7916</v>
      </c>
      <c r="N1043" s="72">
        <f t="shared" si="16"/>
        <v>123.01</v>
      </c>
      <c r="O1043" s="8">
        <f t="shared" si="17"/>
        <v>704601.28</v>
      </c>
      <c r="P1043" s="73"/>
      <c r="Q1043" s="18"/>
      <c r="R1043" s="18"/>
      <c r="S1043" s="18"/>
      <c r="T1043" s="18"/>
      <c r="U1043" s="18"/>
      <c r="V1043" s="18"/>
      <c r="W1043" s="18"/>
      <c r="X1043" s="18"/>
      <c r="Y1043" s="18"/>
      <c r="Z1043" s="68">
        <v>535.0</v>
      </c>
      <c r="AA1043" s="69">
        <v>1.0</v>
      </c>
      <c r="AB1043" s="18" t="s">
        <v>1294</v>
      </c>
      <c r="AC1043" s="68">
        <v>535.0</v>
      </c>
      <c r="AD1043" s="69">
        <v>1.0</v>
      </c>
      <c r="AE1043" s="69">
        <v>147.0</v>
      </c>
      <c r="AF1043" s="70" t="s">
        <v>2433</v>
      </c>
      <c r="AG1043" s="69">
        <v>409.0</v>
      </c>
      <c r="AH1043" s="69">
        <v>245.0</v>
      </c>
      <c r="AI1043" s="69">
        <v>28.0</v>
      </c>
      <c r="AJ1043" s="29">
        <f t="shared" si="20"/>
        <v>259</v>
      </c>
      <c r="AK1043" s="76">
        <f t="shared" si="21"/>
        <v>0.6332518337</v>
      </c>
      <c r="AL1043" s="29">
        <f t="shared" si="22"/>
        <v>259</v>
      </c>
      <c r="AM1043" s="71">
        <f t="shared" si="23"/>
        <v>0.6333</v>
      </c>
      <c r="AN1043" s="71">
        <f t="shared" si="24"/>
        <v>0.7916</v>
      </c>
      <c r="AO1043" s="72">
        <f t="shared" si="25"/>
        <v>123.01</v>
      </c>
      <c r="AP1043" s="73">
        <f t="shared" si="26"/>
        <v>704601.28</v>
      </c>
      <c r="AQ1043" s="3">
        <f t="shared" si="27"/>
        <v>1722.741516</v>
      </c>
      <c r="AR1043" s="18"/>
      <c r="AS1043" s="18"/>
    </row>
    <row r="1044" ht="14.25" customHeight="1">
      <c r="A1044" s="68">
        <v>535.0</v>
      </c>
      <c r="B1044" s="69">
        <v>1.0</v>
      </c>
      <c r="C1044" s="18" t="s">
        <v>1294</v>
      </c>
      <c r="D1044" s="68">
        <v>535.0</v>
      </c>
      <c r="E1044" s="69">
        <v>1.0</v>
      </c>
      <c r="F1044" s="69">
        <v>150.0</v>
      </c>
      <c r="G1044" s="70" t="s">
        <v>2434</v>
      </c>
      <c r="H1044" s="69">
        <v>650.0</v>
      </c>
      <c r="I1044" s="69">
        <v>234.0</v>
      </c>
      <c r="J1044" s="69">
        <v>44.0</v>
      </c>
      <c r="K1044" s="29">
        <f t="shared" si="13"/>
        <v>256</v>
      </c>
      <c r="L1044" s="71">
        <f t="shared" si="14"/>
        <v>0.3938</v>
      </c>
      <c r="M1044" s="71">
        <f t="shared" si="15"/>
        <v>0.4923</v>
      </c>
      <c r="N1044" s="72">
        <f t="shared" si="16"/>
        <v>75.62</v>
      </c>
      <c r="O1044" s="8">
        <f t="shared" si="17"/>
        <v>433151.36</v>
      </c>
      <c r="P1044" s="73"/>
      <c r="Q1044" s="18"/>
      <c r="R1044" s="18"/>
      <c r="S1044" s="18"/>
      <c r="T1044" s="18"/>
      <c r="U1044" s="18"/>
      <c r="V1044" s="18"/>
      <c r="W1044" s="18"/>
      <c r="X1044" s="18"/>
      <c r="Y1044" s="18"/>
      <c r="Z1044" s="68">
        <v>535.0</v>
      </c>
      <c r="AA1044" s="69">
        <v>1.0</v>
      </c>
      <c r="AB1044" s="18" t="s">
        <v>1294</v>
      </c>
      <c r="AC1044" s="68">
        <v>535.0</v>
      </c>
      <c r="AD1044" s="69">
        <v>1.0</v>
      </c>
      <c r="AE1044" s="69">
        <v>150.0</v>
      </c>
      <c r="AF1044" s="70" t="s">
        <v>2434</v>
      </c>
      <c r="AG1044" s="69">
        <v>650.0</v>
      </c>
      <c r="AH1044" s="69">
        <v>234.0</v>
      </c>
      <c r="AI1044" s="69">
        <v>44.0</v>
      </c>
      <c r="AJ1044" s="29">
        <f t="shared" si="20"/>
        <v>256</v>
      </c>
      <c r="AK1044" s="76">
        <f t="shared" si="21"/>
        <v>0.3938461538</v>
      </c>
      <c r="AL1044" s="29">
        <f t="shared" si="22"/>
        <v>256</v>
      </c>
      <c r="AM1044" s="71">
        <f t="shared" si="23"/>
        <v>0.3938</v>
      </c>
      <c r="AN1044" s="71">
        <f t="shared" si="24"/>
        <v>0.4923</v>
      </c>
      <c r="AO1044" s="72">
        <f t="shared" si="25"/>
        <v>75.62</v>
      </c>
      <c r="AP1044" s="73">
        <f t="shared" si="26"/>
        <v>433151.36</v>
      </c>
      <c r="AQ1044" s="3">
        <f t="shared" si="27"/>
        <v>666.3867077</v>
      </c>
      <c r="AR1044" s="18"/>
      <c r="AS1044" s="18"/>
    </row>
    <row r="1045" ht="14.25" customHeight="1">
      <c r="A1045" s="68">
        <v>535.0</v>
      </c>
      <c r="B1045" s="69">
        <v>1.0</v>
      </c>
      <c r="C1045" s="18" t="s">
        <v>1294</v>
      </c>
      <c r="D1045" s="68">
        <v>535.0</v>
      </c>
      <c r="E1045" s="69">
        <v>1.0</v>
      </c>
      <c r="F1045" s="69">
        <v>152.0</v>
      </c>
      <c r="G1045" s="70" t="s">
        <v>1475</v>
      </c>
      <c r="H1045" s="69">
        <v>326.0</v>
      </c>
      <c r="I1045" s="69">
        <v>29.0</v>
      </c>
      <c r="J1045" s="69">
        <v>8.0</v>
      </c>
      <c r="K1045" s="29">
        <f t="shared" si="13"/>
        <v>33</v>
      </c>
      <c r="L1045" s="71">
        <f t="shared" si="14"/>
        <v>0.1012</v>
      </c>
      <c r="M1045" s="71">
        <f t="shared" si="15"/>
        <v>0.1265</v>
      </c>
      <c r="N1045" s="72">
        <f t="shared" si="16"/>
        <v>2.5</v>
      </c>
      <c r="O1045" s="8">
        <f t="shared" si="17"/>
        <v>14320</v>
      </c>
      <c r="P1045" s="73"/>
      <c r="Q1045" s="18"/>
      <c r="R1045" s="18"/>
      <c r="S1045" s="18"/>
      <c r="T1045" s="18"/>
      <c r="U1045" s="18"/>
      <c r="V1045" s="18"/>
      <c r="W1045" s="18"/>
      <c r="X1045" s="18"/>
      <c r="Y1045" s="18"/>
      <c r="Z1045" s="68">
        <v>535.0</v>
      </c>
      <c r="AA1045" s="69">
        <v>1.0</v>
      </c>
      <c r="AB1045" s="18" t="s">
        <v>1294</v>
      </c>
      <c r="AC1045" s="68">
        <v>535.0</v>
      </c>
      <c r="AD1045" s="69">
        <v>1.0</v>
      </c>
      <c r="AE1045" s="69">
        <v>152.0</v>
      </c>
      <c r="AF1045" s="70" t="s">
        <v>1475</v>
      </c>
      <c r="AG1045" s="69">
        <v>326.0</v>
      </c>
      <c r="AH1045" s="69">
        <v>29.0</v>
      </c>
      <c r="AI1045" s="69">
        <v>8.0</v>
      </c>
      <c r="AJ1045" s="29">
        <f t="shared" si="20"/>
        <v>33</v>
      </c>
      <c r="AK1045" s="76">
        <f t="shared" si="21"/>
        <v>0.1012269939</v>
      </c>
      <c r="AL1045" s="29">
        <f t="shared" si="22"/>
        <v>33</v>
      </c>
      <c r="AM1045" s="71">
        <f t="shared" si="23"/>
        <v>0.1012</v>
      </c>
      <c r="AN1045" s="71">
        <f t="shared" si="24"/>
        <v>0.1265</v>
      </c>
      <c r="AO1045" s="72">
        <f t="shared" si="25"/>
        <v>2.5</v>
      </c>
      <c r="AP1045" s="73">
        <f t="shared" si="26"/>
        <v>14320</v>
      </c>
      <c r="AQ1045" s="3">
        <f t="shared" si="27"/>
        <v>43.92638037</v>
      </c>
      <c r="AR1045" s="18"/>
      <c r="AS1045" s="18"/>
    </row>
    <row r="1046" ht="14.25" customHeight="1">
      <c r="A1046" s="68">
        <v>535.0</v>
      </c>
      <c r="B1046" s="69">
        <v>1.0</v>
      </c>
      <c r="C1046" s="18" t="s">
        <v>1294</v>
      </c>
      <c r="D1046" s="68">
        <v>535.0</v>
      </c>
      <c r="E1046" s="69">
        <v>1.0</v>
      </c>
      <c r="F1046" s="69">
        <v>178.0</v>
      </c>
      <c r="G1046" s="70" t="s">
        <v>2435</v>
      </c>
      <c r="H1046" s="69">
        <v>121.0</v>
      </c>
      <c r="I1046" s="69">
        <v>23.0</v>
      </c>
      <c r="J1046" s="69">
        <v>0.0</v>
      </c>
      <c r="K1046" s="29">
        <f t="shared" si="13"/>
        <v>23</v>
      </c>
      <c r="L1046" s="71">
        <f t="shared" si="14"/>
        <v>0.1901</v>
      </c>
      <c r="M1046" s="71">
        <f t="shared" si="15"/>
        <v>0.2376</v>
      </c>
      <c r="N1046" s="72">
        <f t="shared" si="16"/>
        <v>3.28</v>
      </c>
      <c r="O1046" s="8">
        <f t="shared" si="17"/>
        <v>18787.84</v>
      </c>
      <c r="P1046" s="73"/>
      <c r="Q1046" s="18"/>
      <c r="R1046" s="18"/>
      <c r="S1046" s="18"/>
      <c r="T1046" s="18"/>
      <c r="U1046" s="18"/>
      <c r="V1046" s="18"/>
      <c r="W1046" s="18"/>
      <c r="X1046" s="18"/>
      <c r="Y1046" s="18"/>
      <c r="Z1046" s="68">
        <v>535.0</v>
      </c>
      <c r="AA1046" s="69">
        <v>1.0</v>
      </c>
      <c r="AB1046" s="18" t="s">
        <v>1294</v>
      </c>
      <c r="AC1046" s="68">
        <v>535.0</v>
      </c>
      <c r="AD1046" s="69">
        <v>1.0</v>
      </c>
      <c r="AE1046" s="69">
        <v>178.0</v>
      </c>
      <c r="AF1046" s="70" t="s">
        <v>2435</v>
      </c>
      <c r="AG1046" s="69">
        <v>121.0</v>
      </c>
      <c r="AH1046" s="69">
        <v>23.0</v>
      </c>
      <c r="AI1046" s="69">
        <v>0.0</v>
      </c>
      <c r="AJ1046" s="29">
        <f t="shared" si="20"/>
        <v>23</v>
      </c>
      <c r="AK1046" s="76">
        <f t="shared" si="21"/>
        <v>0.1900826446</v>
      </c>
      <c r="AL1046" s="29">
        <f t="shared" si="22"/>
        <v>23</v>
      </c>
      <c r="AM1046" s="71">
        <f t="shared" si="23"/>
        <v>0.1901</v>
      </c>
      <c r="AN1046" s="71">
        <f t="shared" si="24"/>
        <v>0.2376</v>
      </c>
      <c r="AO1046" s="72">
        <f t="shared" si="25"/>
        <v>3.28</v>
      </c>
      <c r="AP1046" s="73">
        <f t="shared" si="26"/>
        <v>18787.84</v>
      </c>
      <c r="AQ1046" s="3">
        <f t="shared" si="27"/>
        <v>155.271405</v>
      </c>
      <c r="AR1046" s="18"/>
      <c r="AS1046" s="18"/>
    </row>
    <row r="1047" ht="14.25" customHeight="1">
      <c r="A1047" s="68">
        <v>535.0</v>
      </c>
      <c r="B1047" s="69">
        <v>1.0</v>
      </c>
      <c r="C1047" s="18" t="s">
        <v>1294</v>
      </c>
      <c r="D1047" s="68">
        <v>535.0</v>
      </c>
      <c r="E1047" s="69">
        <v>1.0</v>
      </c>
      <c r="F1047" s="69">
        <v>180.0</v>
      </c>
      <c r="G1047" s="70" t="s">
        <v>2436</v>
      </c>
      <c r="H1047" s="69">
        <v>30.0</v>
      </c>
      <c r="I1047" s="69">
        <v>20.0</v>
      </c>
      <c r="J1047" s="69">
        <v>0.0</v>
      </c>
      <c r="K1047" s="29">
        <f t="shared" si="13"/>
        <v>20</v>
      </c>
      <c r="L1047" s="71">
        <f t="shared" si="14"/>
        <v>0.6667</v>
      </c>
      <c r="M1047" s="71">
        <f t="shared" si="15"/>
        <v>0.8334</v>
      </c>
      <c r="N1047" s="72">
        <f t="shared" si="16"/>
        <v>10</v>
      </c>
      <c r="O1047" s="8">
        <f t="shared" si="17"/>
        <v>57280</v>
      </c>
      <c r="P1047" s="73"/>
      <c r="Q1047" s="18"/>
      <c r="R1047" s="18"/>
      <c r="S1047" s="18"/>
      <c r="T1047" s="18"/>
      <c r="U1047" s="18"/>
      <c r="V1047" s="18"/>
      <c r="W1047" s="18"/>
      <c r="X1047" s="18"/>
      <c r="Y1047" s="18"/>
      <c r="Z1047" s="68">
        <v>535.0</v>
      </c>
      <c r="AA1047" s="69">
        <v>1.0</v>
      </c>
      <c r="AB1047" s="18" t="s">
        <v>1294</v>
      </c>
      <c r="AC1047" s="68">
        <v>535.0</v>
      </c>
      <c r="AD1047" s="69">
        <v>1.0</v>
      </c>
      <c r="AE1047" s="69">
        <v>180.0</v>
      </c>
      <c r="AF1047" s="70" t="s">
        <v>2436</v>
      </c>
      <c r="AG1047" s="69">
        <v>30.0</v>
      </c>
      <c r="AH1047" s="69">
        <v>20.0</v>
      </c>
      <c r="AI1047" s="69">
        <v>0.0</v>
      </c>
      <c r="AJ1047" s="29">
        <f t="shared" si="20"/>
        <v>20</v>
      </c>
      <c r="AK1047" s="76">
        <f t="shared" si="21"/>
        <v>0.6666666667</v>
      </c>
      <c r="AL1047" s="29">
        <f t="shared" si="22"/>
        <v>20</v>
      </c>
      <c r="AM1047" s="71">
        <f t="shared" si="23"/>
        <v>0.6667</v>
      </c>
      <c r="AN1047" s="71">
        <f t="shared" si="24"/>
        <v>0.8334</v>
      </c>
      <c r="AO1047" s="72">
        <f t="shared" si="25"/>
        <v>10</v>
      </c>
      <c r="AP1047" s="73">
        <f t="shared" si="26"/>
        <v>57280</v>
      </c>
      <c r="AQ1047" s="3">
        <f t="shared" si="27"/>
        <v>1909.333333</v>
      </c>
      <c r="AR1047" s="18"/>
      <c r="AS1047" s="18"/>
    </row>
    <row r="1048" ht="14.25" customHeight="1">
      <c r="A1048" s="68">
        <v>535.0</v>
      </c>
      <c r="B1048" s="69">
        <v>1.0</v>
      </c>
      <c r="C1048" s="18" t="s">
        <v>1294</v>
      </c>
      <c r="D1048" s="68">
        <v>535.0</v>
      </c>
      <c r="E1048" s="69">
        <v>1.0</v>
      </c>
      <c r="F1048" s="69">
        <v>182.0</v>
      </c>
      <c r="G1048" s="70" t="s">
        <v>2437</v>
      </c>
      <c r="H1048" s="69">
        <v>60.0</v>
      </c>
      <c r="I1048" s="69">
        <v>18.0</v>
      </c>
      <c r="J1048" s="69">
        <v>0.0</v>
      </c>
      <c r="K1048" s="29">
        <f t="shared" si="13"/>
        <v>18</v>
      </c>
      <c r="L1048" s="71">
        <f t="shared" si="14"/>
        <v>0.3</v>
      </c>
      <c r="M1048" s="71">
        <f t="shared" si="15"/>
        <v>0.375</v>
      </c>
      <c r="N1048" s="72">
        <f t="shared" si="16"/>
        <v>4.05</v>
      </c>
      <c r="O1048" s="8">
        <f t="shared" si="17"/>
        <v>23198.4</v>
      </c>
      <c r="P1048" s="73"/>
      <c r="Q1048" s="18"/>
      <c r="R1048" s="18"/>
      <c r="S1048" s="18"/>
      <c r="T1048" s="18"/>
      <c r="U1048" s="18"/>
      <c r="V1048" s="18"/>
      <c r="W1048" s="18"/>
      <c r="X1048" s="18"/>
      <c r="Y1048" s="18"/>
      <c r="Z1048" s="68">
        <v>535.0</v>
      </c>
      <c r="AA1048" s="69">
        <v>1.0</v>
      </c>
      <c r="AB1048" s="18" t="s">
        <v>1294</v>
      </c>
      <c r="AC1048" s="68">
        <v>535.0</v>
      </c>
      <c r="AD1048" s="69">
        <v>1.0</v>
      </c>
      <c r="AE1048" s="69">
        <v>182.0</v>
      </c>
      <c r="AF1048" s="70" t="s">
        <v>2437</v>
      </c>
      <c r="AG1048" s="69">
        <v>60.0</v>
      </c>
      <c r="AH1048" s="69">
        <v>18.0</v>
      </c>
      <c r="AI1048" s="69">
        <v>0.0</v>
      </c>
      <c r="AJ1048" s="29">
        <f t="shared" si="20"/>
        <v>18</v>
      </c>
      <c r="AK1048" s="76">
        <f t="shared" si="21"/>
        <v>0.3</v>
      </c>
      <c r="AL1048" s="29">
        <f t="shared" si="22"/>
        <v>18</v>
      </c>
      <c r="AM1048" s="71">
        <f t="shared" si="23"/>
        <v>0.3</v>
      </c>
      <c r="AN1048" s="71">
        <f t="shared" si="24"/>
        <v>0.375</v>
      </c>
      <c r="AO1048" s="72">
        <f t="shared" si="25"/>
        <v>4.05</v>
      </c>
      <c r="AP1048" s="73">
        <f t="shared" si="26"/>
        <v>23198.4</v>
      </c>
      <c r="AQ1048" s="3">
        <f t="shared" si="27"/>
        <v>386.64</v>
      </c>
      <c r="AR1048" s="18"/>
      <c r="AS1048" s="18"/>
    </row>
    <row r="1049" ht="14.25" customHeight="1">
      <c r="A1049" s="68">
        <v>535.0</v>
      </c>
      <c r="B1049" s="69">
        <v>1.0</v>
      </c>
      <c r="C1049" s="18" t="s">
        <v>1294</v>
      </c>
      <c r="D1049" s="68">
        <v>535.0</v>
      </c>
      <c r="E1049" s="69">
        <v>1.0</v>
      </c>
      <c r="F1049" s="69">
        <v>184.0</v>
      </c>
      <c r="G1049" s="70" t="s">
        <v>2438</v>
      </c>
      <c r="H1049" s="69">
        <v>143.0</v>
      </c>
      <c r="I1049" s="69">
        <v>46.0</v>
      </c>
      <c r="J1049" s="69">
        <v>5.0</v>
      </c>
      <c r="K1049" s="29">
        <f t="shared" si="13"/>
        <v>48.5</v>
      </c>
      <c r="L1049" s="71">
        <f t="shared" si="14"/>
        <v>0.3392</v>
      </c>
      <c r="M1049" s="71">
        <f t="shared" si="15"/>
        <v>0.424</v>
      </c>
      <c r="N1049" s="72">
        <f t="shared" si="16"/>
        <v>12.34</v>
      </c>
      <c r="O1049" s="8">
        <f t="shared" si="17"/>
        <v>70683.52</v>
      </c>
      <c r="P1049" s="73"/>
      <c r="Q1049" s="18"/>
      <c r="R1049" s="18"/>
      <c r="S1049" s="18"/>
      <c r="T1049" s="18"/>
      <c r="U1049" s="18"/>
      <c r="V1049" s="18"/>
      <c r="W1049" s="18"/>
      <c r="X1049" s="18"/>
      <c r="Y1049" s="18"/>
      <c r="Z1049" s="68">
        <v>535.0</v>
      </c>
      <c r="AA1049" s="69">
        <v>1.0</v>
      </c>
      <c r="AB1049" s="18" t="s">
        <v>1294</v>
      </c>
      <c r="AC1049" s="68">
        <v>535.0</v>
      </c>
      <c r="AD1049" s="69">
        <v>1.0</v>
      </c>
      <c r="AE1049" s="69">
        <v>184.0</v>
      </c>
      <c r="AF1049" s="70" t="s">
        <v>2438</v>
      </c>
      <c r="AG1049" s="69">
        <v>143.0</v>
      </c>
      <c r="AH1049" s="69">
        <v>46.0</v>
      </c>
      <c r="AI1049" s="69">
        <v>5.0</v>
      </c>
      <c r="AJ1049" s="29">
        <f t="shared" si="20"/>
        <v>48.5</v>
      </c>
      <c r="AK1049" s="76">
        <f t="shared" si="21"/>
        <v>0.3391608392</v>
      </c>
      <c r="AL1049" s="29">
        <f t="shared" si="22"/>
        <v>48.5</v>
      </c>
      <c r="AM1049" s="71">
        <f t="shared" si="23"/>
        <v>0.3392</v>
      </c>
      <c r="AN1049" s="71">
        <f t="shared" si="24"/>
        <v>0.424</v>
      </c>
      <c r="AO1049" s="72">
        <f t="shared" si="25"/>
        <v>12.34</v>
      </c>
      <c r="AP1049" s="73">
        <f t="shared" si="26"/>
        <v>70683.52</v>
      </c>
      <c r="AQ1049" s="3">
        <f t="shared" si="27"/>
        <v>494.2903497</v>
      </c>
      <c r="AR1049" s="18"/>
      <c r="AS1049" s="18"/>
    </row>
    <row r="1050" ht="14.25" customHeight="1">
      <c r="A1050" s="68">
        <v>535.0</v>
      </c>
      <c r="B1050" s="69">
        <v>1.0</v>
      </c>
      <c r="C1050" s="18" t="s">
        <v>1294</v>
      </c>
      <c r="D1050" s="68">
        <v>535.0</v>
      </c>
      <c r="E1050" s="69">
        <v>1.0</v>
      </c>
      <c r="F1050" s="69">
        <v>216.0</v>
      </c>
      <c r="G1050" s="70" t="s">
        <v>2439</v>
      </c>
      <c r="H1050" s="69">
        <v>1.0</v>
      </c>
      <c r="I1050" s="69">
        <v>1.0</v>
      </c>
      <c r="J1050" s="69">
        <v>0.0</v>
      </c>
      <c r="K1050" s="29">
        <f t="shared" si="13"/>
        <v>1</v>
      </c>
      <c r="L1050" s="71">
        <f t="shared" si="14"/>
        <v>1</v>
      </c>
      <c r="M1050" s="71">
        <f t="shared" si="15"/>
        <v>1</v>
      </c>
      <c r="N1050" s="72">
        <f t="shared" si="16"/>
        <v>0.6</v>
      </c>
      <c r="O1050" s="8">
        <f t="shared" si="17"/>
        <v>3436.8</v>
      </c>
      <c r="P1050" s="73"/>
      <c r="Q1050" s="18"/>
      <c r="R1050" s="18"/>
      <c r="S1050" s="18"/>
      <c r="T1050" s="18"/>
      <c r="U1050" s="18"/>
      <c r="V1050" s="18"/>
      <c r="W1050" s="18"/>
      <c r="X1050" s="18"/>
      <c r="Y1050" s="18"/>
      <c r="Z1050" s="68">
        <v>535.0</v>
      </c>
      <c r="AA1050" s="69">
        <v>1.0</v>
      </c>
      <c r="AB1050" s="18" t="s">
        <v>1294</v>
      </c>
      <c r="AC1050" s="68">
        <v>535.0</v>
      </c>
      <c r="AD1050" s="69">
        <v>1.0</v>
      </c>
      <c r="AE1050" s="69">
        <v>216.0</v>
      </c>
      <c r="AF1050" s="70" t="s">
        <v>2439</v>
      </c>
      <c r="AG1050" s="69">
        <v>1.0</v>
      </c>
      <c r="AH1050" s="69">
        <v>1.0</v>
      </c>
      <c r="AI1050" s="69">
        <v>0.0</v>
      </c>
      <c r="AJ1050" s="29">
        <f t="shared" si="20"/>
        <v>1</v>
      </c>
      <c r="AK1050" s="76">
        <f t="shared" si="21"/>
        <v>1</v>
      </c>
      <c r="AL1050" s="29">
        <f t="shared" si="22"/>
        <v>1</v>
      </c>
      <c r="AM1050" s="71">
        <f t="shared" si="23"/>
        <v>1</v>
      </c>
      <c r="AN1050" s="71">
        <f t="shared" si="24"/>
        <v>1</v>
      </c>
      <c r="AO1050" s="72">
        <f t="shared" si="25"/>
        <v>0.6</v>
      </c>
      <c r="AP1050" s="73">
        <f t="shared" si="26"/>
        <v>3436.8</v>
      </c>
      <c r="AQ1050" s="3">
        <f t="shared" si="27"/>
        <v>3436.8</v>
      </c>
      <c r="AR1050" s="18"/>
      <c r="AS1050" s="18"/>
    </row>
    <row r="1051" ht="14.25" customHeight="1">
      <c r="A1051" s="68">
        <v>535.0</v>
      </c>
      <c r="B1051" s="69">
        <v>1.0</v>
      </c>
      <c r="C1051" s="18" t="s">
        <v>1294</v>
      </c>
      <c r="D1051" s="68">
        <v>535.0</v>
      </c>
      <c r="E1051" s="69">
        <v>1.0</v>
      </c>
      <c r="F1051" s="69">
        <v>217.0</v>
      </c>
      <c r="G1051" s="70" t="s">
        <v>2440</v>
      </c>
      <c r="H1051" s="69">
        <v>9.0</v>
      </c>
      <c r="I1051" s="69">
        <v>8.0</v>
      </c>
      <c r="J1051" s="69">
        <v>0.0</v>
      </c>
      <c r="K1051" s="29">
        <f t="shared" si="13"/>
        <v>8</v>
      </c>
      <c r="L1051" s="71">
        <f t="shared" si="14"/>
        <v>0.8889</v>
      </c>
      <c r="M1051" s="71">
        <f t="shared" si="15"/>
        <v>1</v>
      </c>
      <c r="N1051" s="72">
        <f t="shared" si="16"/>
        <v>4.8</v>
      </c>
      <c r="O1051" s="8">
        <f t="shared" si="17"/>
        <v>27494.4</v>
      </c>
      <c r="P1051" s="73"/>
      <c r="Q1051" s="18"/>
      <c r="R1051" s="18"/>
      <c r="S1051" s="18"/>
      <c r="T1051" s="18"/>
      <c r="U1051" s="18"/>
      <c r="V1051" s="18"/>
      <c r="W1051" s="18"/>
      <c r="X1051" s="18"/>
      <c r="Y1051" s="18"/>
      <c r="Z1051" s="68">
        <v>535.0</v>
      </c>
      <c r="AA1051" s="69">
        <v>1.0</v>
      </c>
      <c r="AB1051" s="18" t="s">
        <v>1294</v>
      </c>
      <c r="AC1051" s="68">
        <v>535.0</v>
      </c>
      <c r="AD1051" s="69">
        <v>1.0</v>
      </c>
      <c r="AE1051" s="69">
        <v>217.0</v>
      </c>
      <c r="AF1051" s="70" t="s">
        <v>2440</v>
      </c>
      <c r="AG1051" s="69">
        <v>9.0</v>
      </c>
      <c r="AH1051" s="69">
        <v>8.0</v>
      </c>
      <c r="AI1051" s="69">
        <v>0.0</v>
      </c>
      <c r="AJ1051" s="29">
        <f t="shared" si="20"/>
        <v>8</v>
      </c>
      <c r="AK1051" s="76">
        <f t="shared" si="21"/>
        <v>0.8888888889</v>
      </c>
      <c r="AL1051" s="29">
        <f t="shared" si="22"/>
        <v>8</v>
      </c>
      <c r="AM1051" s="71">
        <f t="shared" si="23"/>
        <v>0.8889</v>
      </c>
      <c r="AN1051" s="71">
        <f t="shared" si="24"/>
        <v>1</v>
      </c>
      <c r="AO1051" s="72">
        <f t="shared" si="25"/>
        <v>4.8</v>
      </c>
      <c r="AP1051" s="73">
        <f t="shared" si="26"/>
        <v>27494.4</v>
      </c>
      <c r="AQ1051" s="3">
        <f t="shared" si="27"/>
        <v>3054.933333</v>
      </c>
      <c r="AR1051" s="18"/>
      <c r="AS1051" s="18"/>
    </row>
    <row r="1052" ht="14.25" customHeight="1">
      <c r="A1052" s="68">
        <v>535.0</v>
      </c>
      <c r="B1052" s="69">
        <v>1.0</v>
      </c>
      <c r="C1052" s="18" t="s">
        <v>1294</v>
      </c>
      <c r="D1052" s="68">
        <v>535.0</v>
      </c>
      <c r="E1052" s="69">
        <v>1.0</v>
      </c>
      <c r="F1052" s="69">
        <v>220.0</v>
      </c>
      <c r="G1052" s="70" t="s">
        <v>2441</v>
      </c>
      <c r="H1052" s="69">
        <v>16.0</v>
      </c>
      <c r="I1052" s="69">
        <v>1.0</v>
      </c>
      <c r="J1052" s="69">
        <v>0.0</v>
      </c>
      <c r="K1052" s="29">
        <f t="shared" si="13"/>
        <v>1</v>
      </c>
      <c r="L1052" s="71">
        <f t="shared" si="14"/>
        <v>0.0625</v>
      </c>
      <c r="M1052" s="71">
        <f t="shared" si="15"/>
        <v>0.0781</v>
      </c>
      <c r="N1052" s="72">
        <f t="shared" si="16"/>
        <v>0.05</v>
      </c>
      <c r="O1052" s="8">
        <f t="shared" si="17"/>
        <v>286.4</v>
      </c>
      <c r="P1052" s="73"/>
      <c r="Q1052" s="18"/>
      <c r="R1052" s="18"/>
      <c r="S1052" s="18"/>
      <c r="T1052" s="18"/>
      <c r="U1052" s="18"/>
      <c r="V1052" s="18"/>
      <c r="W1052" s="18"/>
      <c r="X1052" s="18"/>
      <c r="Y1052" s="18"/>
      <c r="Z1052" s="68">
        <v>535.0</v>
      </c>
      <c r="AA1052" s="69">
        <v>1.0</v>
      </c>
      <c r="AB1052" s="18" t="s">
        <v>1294</v>
      </c>
      <c r="AC1052" s="68">
        <v>535.0</v>
      </c>
      <c r="AD1052" s="69">
        <v>1.0</v>
      </c>
      <c r="AE1052" s="69">
        <v>220.0</v>
      </c>
      <c r="AF1052" s="70" t="s">
        <v>2441</v>
      </c>
      <c r="AG1052" s="69">
        <v>16.0</v>
      </c>
      <c r="AH1052" s="69">
        <v>1.0</v>
      </c>
      <c r="AI1052" s="69">
        <v>0.0</v>
      </c>
      <c r="AJ1052" s="29">
        <f t="shared" si="20"/>
        <v>1</v>
      </c>
      <c r="AK1052" s="76">
        <f t="shared" si="21"/>
        <v>0.0625</v>
      </c>
      <c r="AL1052" s="29">
        <f t="shared" si="22"/>
        <v>1</v>
      </c>
      <c r="AM1052" s="71">
        <f t="shared" si="23"/>
        <v>0.0625</v>
      </c>
      <c r="AN1052" s="71">
        <f t="shared" si="24"/>
        <v>0.0781</v>
      </c>
      <c r="AO1052" s="72">
        <f t="shared" si="25"/>
        <v>0.05</v>
      </c>
      <c r="AP1052" s="73">
        <f t="shared" si="26"/>
        <v>286.4</v>
      </c>
      <c r="AQ1052" s="3">
        <f t="shared" si="27"/>
        <v>17.9</v>
      </c>
      <c r="AR1052" s="18"/>
      <c r="AS1052" s="18"/>
    </row>
    <row r="1053" ht="14.25" customHeight="1">
      <c r="A1053" s="68">
        <v>535.0</v>
      </c>
      <c r="B1053" s="69">
        <v>1.0</v>
      </c>
      <c r="C1053" s="18" t="s">
        <v>1294</v>
      </c>
      <c r="D1053" s="68">
        <v>535.0</v>
      </c>
      <c r="E1053" s="69">
        <v>1.0</v>
      </c>
      <c r="F1053" s="69">
        <v>305.0</v>
      </c>
      <c r="G1053" s="70" t="s">
        <v>2442</v>
      </c>
      <c r="H1053" s="69">
        <v>1604.0</v>
      </c>
      <c r="I1053" s="69">
        <v>243.0</v>
      </c>
      <c r="J1053" s="69">
        <v>60.0</v>
      </c>
      <c r="K1053" s="29">
        <f t="shared" si="13"/>
        <v>273</v>
      </c>
      <c r="L1053" s="71">
        <f t="shared" si="14"/>
        <v>0.1702</v>
      </c>
      <c r="M1053" s="71">
        <f t="shared" si="15"/>
        <v>0.2128</v>
      </c>
      <c r="N1053" s="72">
        <f t="shared" si="16"/>
        <v>34.86</v>
      </c>
      <c r="O1053" s="8">
        <f t="shared" si="17"/>
        <v>199678.08</v>
      </c>
      <c r="P1053" s="73"/>
      <c r="Q1053" s="18"/>
      <c r="R1053" s="18"/>
      <c r="S1053" s="18"/>
      <c r="T1053" s="18"/>
      <c r="U1053" s="18"/>
      <c r="V1053" s="18"/>
      <c r="W1053" s="18"/>
      <c r="X1053" s="18"/>
      <c r="Y1053" s="18"/>
      <c r="Z1053" s="68">
        <v>535.0</v>
      </c>
      <c r="AA1053" s="69">
        <v>1.0</v>
      </c>
      <c r="AB1053" s="18" t="s">
        <v>1294</v>
      </c>
      <c r="AC1053" s="68">
        <v>535.0</v>
      </c>
      <c r="AD1053" s="69">
        <v>1.0</v>
      </c>
      <c r="AE1053" s="69">
        <v>305.0</v>
      </c>
      <c r="AF1053" s="70" t="s">
        <v>2442</v>
      </c>
      <c r="AG1053" s="69">
        <v>1604.0</v>
      </c>
      <c r="AH1053" s="69">
        <v>243.0</v>
      </c>
      <c r="AI1053" s="69">
        <v>60.0</v>
      </c>
      <c r="AJ1053" s="29">
        <f t="shared" si="20"/>
        <v>273</v>
      </c>
      <c r="AK1053" s="76">
        <f t="shared" si="21"/>
        <v>0.1701995012</v>
      </c>
      <c r="AL1053" s="29">
        <f t="shared" si="22"/>
        <v>273</v>
      </c>
      <c r="AM1053" s="71">
        <f t="shared" si="23"/>
        <v>0.1702</v>
      </c>
      <c r="AN1053" s="71">
        <f t="shared" si="24"/>
        <v>0.2128</v>
      </c>
      <c r="AO1053" s="72">
        <f t="shared" si="25"/>
        <v>34.86</v>
      </c>
      <c r="AP1053" s="73">
        <f t="shared" si="26"/>
        <v>199678.08</v>
      </c>
      <c r="AQ1053" s="3">
        <f t="shared" si="27"/>
        <v>124.487581</v>
      </c>
      <c r="AR1053" s="18"/>
      <c r="AS1053" s="18"/>
    </row>
    <row r="1054" ht="14.25" customHeight="1">
      <c r="A1054" s="68">
        <v>535.0</v>
      </c>
      <c r="B1054" s="69">
        <v>1.0</v>
      </c>
      <c r="C1054" s="18" t="s">
        <v>1294</v>
      </c>
      <c r="D1054" s="68">
        <v>535.0</v>
      </c>
      <c r="E1054" s="69">
        <v>1.0</v>
      </c>
      <c r="F1054" s="69">
        <v>306.0</v>
      </c>
      <c r="G1054" s="70" t="s">
        <v>2443</v>
      </c>
      <c r="H1054" s="69">
        <v>346.0</v>
      </c>
      <c r="I1054" s="69">
        <v>180.0</v>
      </c>
      <c r="J1054" s="69">
        <v>17.0</v>
      </c>
      <c r="K1054" s="29">
        <f t="shared" si="13"/>
        <v>188.5</v>
      </c>
      <c r="L1054" s="71">
        <f t="shared" si="14"/>
        <v>0.5448</v>
      </c>
      <c r="M1054" s="71">
        <f t="shared" si="15"/>
        <v>0.681</v>
      </c>
      <c r="N1054" s="72">
        <f t="shared" si="16"/>
        <v>77.02</v>
      </c>
      <c r="O1054" s="8">
        <f t="shared" si="17"/>
        <v>441170.56</v>
      </c>
      <c r="P1054" s="73"/>
      <c r="Q1054" s="18"/>
      <c r="R1054" s="18"/>
      <c r="S1054" s="18"/>
      <c r="T1054" s="18"/>
      <c r="U1054" s="18"/>
      <c r="V1054" s="18"/>
      <c r="W1054" s="18"/>
      <c r="X1054" s="18"/>
      <c r="Y1054" s="18"/>
      <c r="Z1054" s="68">
        <v>535.0</v>
      </c>
      <c r="AA1054" s="69">
        <v>1.0</v>
      </c>
      <c r="AB1054" s="18" t="s">
        <v>1294</v>
      </c>
      <c r="AC1054" s="68">
        <v>535.0</v>
      </c>
      <c r="AD1054" s="69">
        <v>1.0</v>
      </c>
      <c r="AE1054" s="69">
        <v>306.0</v>
      </c>
      <c r="AF1054" s="70" t="s">
        <v>2443</v>
      </c>
      <c r="AG1054" s="69">
        <v>346.0</v>
      </c>
      <c r="AH1054" s="69">
        <v>180.0</v>
      </c>
      <c r="AI1054" s="69">
        <v>17.0</v>
      </c>
      <c r="AJ1054" s="29">
        <f t="shared" si="20"/>
        <v>188.5</v>
      </c>
      <c r="AK1054" s="76">
        <f t="shared" si="21"/>
        <v>0.5447976879</v>
      </c>
      <c r="AL1054" s="29">
        <f t="shared" si="22"/>
        <v>188.5</v>
      </c>
      <c r="AM1054" s="71">
        <f t="shared" si="23"/>
        <v>0.5448</v>
      </c>
      <c r="AN1054" s="71">
        <f t="shared" si="24"/>
        <v>0.681</v>
      </c>
      <c r="AO1054" s="72">
        <f t="shared" si="25"/>
        <v>77.02</v>
      </c>
      <c r="AP1054" s="73">
        <f t="shared" si="26"/>
        <v>441170.56</v>
      </c>
      <c r="AQ1054" s="3">
        <f t="shared" si="27"/>
        <v>1275.059422</v>
      </c>
      <c r="AR1054" s="18"/>
      <c r="AS1054" s="18"/>
    </row>
    <row r="1055" ht="14.25" customHeight="1">
      <c r="A1055" s="68">
        <v>535.0</v>
      </c>
      <c r="B1055" s="69">
        <v>1.0</v>
      </c>
      <c r="C1055" s="18" t="s">
        <v>1294</v>
      </c>
      <c r="D1055" s="68">
        <v>535.0</v>
      </c>
      <c r="E1055" s="69">
        <v>1.0</v>
      </c>
      <c r="F1055" s="69">
        <v>307.0</v>
      </c>
      <c r="G1055" s="70" t="s">
        <v>2444</v>
      </c>
      <c r="H1055" s="69">
        <v>11.0</v>
      </c>
      <c r="I1055" s="69">
        <v>3.0</v>
      </c>
      <c r="J1055" s="69">
        <v>2.0</v>
      </c>
      <c r="K1055" s="29">
        <f t="shared" si="13"/>
        <v>4</v>
      </c>
      <c r="L1055" s="71">
        <f t="shared" si="14"/>
        <v>0.3636</v>
      </c>
      <c r="M1055" s="71">
        <f t="shared" si="15"/>
        <v>0.4545</v>
      </c>
      <c r="N1055" s="72">
        <f t="shared" si="16"/>
        <v>1.09</v>
      </c>
      <c r="O1055" s="8">
        <f t="shared" si="17"/>
        <v>6243.52</v>
      </c>
      <c r="P1055" s="73"/>
      <c r="Q1055" s="18"/>
      <c r="R1055" s="18"/>
      <c r="S1055" s="18"/>
      <c r="T1055" s="18"/>
      <c r="U1055" s="18"/>
      <c r="V1055" s="18"/>
      <c r="W1055" s="18"/>
      <c r="X1055" s="18"/>
      <c r="Y1055" s="18"/>
      <c r="Z1055" s="68">
        <v>535.0</v>
      </c>
      <c r="AA1055" s="69">
        <v>1.0</v>
      </c>
      <c r="AB1055" s="18" t="s">
        <v>1294</v>
      </c>
      <c r="AC1055" s="68">
        <v>535.0</v>
      </c>
      <c r="AD1055" s="69">
        <v>1.0</v>
      </c>
      <c r="AE1055" s="69">
        <v>307.0</v>
      </c>
      <c r="AF1055" s="70" t="s">
        <v>2444</v>
      </c>
      <c r="AG1055" s="69">
        <v>11.0</v>
      </c>
      <c r="AH1055" s="69">
        <v>3.0</v>
      </c>
      <c r="AI1055" s="69">
        <v>2.0</v>
      </c>
      <c r="AJ1055" s="29">
        <f t="shared" si="20"/>
        <v>4</v>
      </c>
      <c r="AK1055" s="76">
        <f t="shared" si="21"/>
        <v>0.3636363636</v>
      </c>
      <c r="AL1055" s="29">
        <f t="shared" si="22"/>
        <v>4</v>
      </c>
      <c r="AM1055" s="71">
        <f t="shared" si="23"/>
        <v>0.3636</v>
      </c>
      <c r="AN1055" s="71">
        <f t="shared" si="24"/>
        <v>0.4545</v>
      </c>
      <c r="AO1055" s="72">
        <f t="shared" si="25"/>
        <v>1.09</v>
      </c>
      <c r="AP1055" s="73">
        <f t="shared" si="26"/>
        <v>6243.52</v>
      </c>
      <c r="AQ1055" s="3">
        <f t="shared" si="27"/>
        <v>567.5927273</v>
      </c>
      <c r="AR1055" s="18"/>
      <c r="AS1055" s="18"/>
    </row>
    <row r="1056" ht="14.25" customHeight="1">
      <c r="A1056" s="68">
        <v>535.0</v>
      </c>
      <c r="B1056" s="69">
        <v>1.0</v>
      </c>
      <c r="C1056" s="18" t="s">
        <v>1294</v>
      </c>
      <c r="D1056" s="68">
        <v>535.0</v>
      </c>
      <c r="E1056" s="69">
        <v>1.0</v>
      </c>
      <c r="F1056" s="69">
        <v>310.0</v>
      </c>
      <c r="G1056" s="70" t="s">
        <v>2445</v>
      </c>
      <c r="H1056" s="69">
        <v>1629.0</v>
      </c>
      <c r="I1056" s="69">
        <v>399.0</v>
      </c>
      <c r="J1056" s="69">
        <v>117.0</v>
      </c>
      <c r="K1056" s="29">
        <f t="shared" si="13"/>
        <v>457.5</v>
      </c>
      <c r="L1056" s="71">
        <f t="shared" si="14"/>
        <v>0.2808</v>
      </c>
      <c r="M1056" s="71">
        <f t="shared" si="15"/>
        <v>0.351</v>
      </c>
      <c r="N1056" s="72">
        <f t="shared" si="16"/>
        <v>96.35</v>
      </c>
      <c r="O1056" s="8">
        <f t="shared" si="17"/>
        <v>551892.8</v>
      </c>
      <c r="P1056" s="73"/>
      <c r="Q1056" s="18"/>
      <c r="R1056" s="18"/>
      <c r="S1056" s="18"/>
      <c r="T1056" s="18"/>
      <c r="U1056" s="18"/>
      <c r="V1056" s="18"/>
      <c r="W1056" s="18"/>
      <c r="X1056" s="18"/>
      <c r="Y1056" s="18"/>
      <c r="Z1056" s="68">
        <v>535.0</v>
      </c>
      <c r="AA1056" s="69">
        <v>1.0</v>
      </c>
      <c r="AB1056" s="18" t="s">
        <v>1294</v>
      </c>
      <c r="AC1056" s="68">
        <v>535.0</v>
      </c>
      <c r="AD1056" s="69">
        <v>1.0</v>
      </c>
      <c r="AE1056" s="69">
        <v>310.0</v>
      </c>
      <c r="AF1056" s="70" t="s">
        <v>2445</v>
      </c>
      <c r="AG1056" s="69">
        <v>1629.0</v>
      </c>
      <c r="AH1056" s="69">
        <v>399.0</v>
      </c>
      <c r="AI1056" s="69">
        <v>117.0</v>
      </c>
      <c r="AJ1056" s="29">
        <f t="shared" si="20"/>
        <v>457.5</v>
      </c>
      <c r="AK1056" s="76">
        <f t="shared" si="21"/>
        <v>0.2808471455</v>
      </c>
      <c r="AL1056" s="29">
        <f t="shared" si="22"/>
        <v>457.5</v>
      </c>
      <c r="AM1056" s="71">
        <f t="shared" si="23"/>
        <v>0.2808</v>
      </c>
      <c r="AN1056" s="71">
        <f t="shared" si="24"/>
        <v>0.351</v>
      </c>
      <c r="AO1056" s="72">
        <f t="shared" si="25"/>
        <v>96.35</v>
      </c>
      <c r="AP1056" s="73">
        <f t="shared" si="26"/>
        <v>551892.8</v>
      </c>
      <c r="AQ1056" s="3">
        <f t="shared" si="27"/>
        <v>338.792388</v>
      </c>
      <c r="AR1056" s="18"/>
      <c r="AS1056" s="18"/>
    </row>
    <row r="1057" ht="14.25" customHeight="1">
      <c r="A1057" s="68">
        <v>535.0</v>
      </c>
      <c r="B1057" s="69">
        <v>1.0</v>
      </c>
      <c r="C1057" s="18" t="s">
        <v>1294</v>
      </c>
      <c r="D1057" s="68">
        <v>535.0</v>
      </c>
      <c r="E1057" s="69">
        <v>1.0</v>
      </c>
      <c r="F1057" s="69">
        <v>315.0</v>
      </c>
      <c r="G1057" s="70" t="s">
        <v>2446</v>
      </c>
      <c r="H1057" s="69">
        <v>1941.0</v>
      </c>
      <c r="I1057" s="69">
        <v>397.0</v>
      </c>
      <c r="J1057" s="69">
        <v>109.0</v>
      </c>
      <c r="K1057" s="29">
        <f t="shared" si="13"/>
        <v>451.5</v>
      </c>
      <c r="L1057" s="71">
        <f t="shared" si="14"/>
        <v>0.2326</v>
      </c>
      <c r="M1057" s="71">
        <f t="shared" si="15"/>
        <v>0.2908</v>
      </c>
      <c r="N1057" s="72">
        <f t="shared" si="16"/>
        <v>78.78</v>
      </c>
      <c r="O1057" s="8">
        <f t="shared" si="17"/>
        <v>451251.84</v>
      </c>
      <c r="P1057" s="73"/>
      <c r="Q1057" s="18"/>
      <c r="R1057" s="18"/>
      <c r="S1057" s="18"/>
      <c r="T1057" s="18"/>
      <c r="U1057" s="18"/>
      <c r="V1057" s="18"/>
      <c r="W1057" s="18"/>
      <c r="X1057" s="18"/>
      <c r="Y1057" s="18"/>
      <c r="Z1057" s="68">
        <v>535.0</v>
      </c>
      <c r="AA1057" s="69">
        <v>1.0</v>
      </c>
      <c r="AB1057" s="18" t="s">
        <v>1294</v>
      </c>
      <c r="AC1057" s="68">
        <v>535.0</v>
      </c>
      <c r="AD1057" s="69">
        <v>1.0</v>
      </c>
      <c r="AE1057" s="69">
        <v>315.0</v>
      </c>
      <c r="AF1057" s="70" t="s">
        <v>2446</v>
      </c>
      <c r="AG1057" s="69">
        <v>1941.0</v>
      </c>
      <c r="AH1057" s="69">
        <v>397.0</v>
      </c>
      <c r="AI1057" s="69">
        <v>109.0</v>
      </c>
      <c r="AJ1057" s="29">
        <f t="shared" si="20"/>
        <v>451.5</v>
      </c>
      <c r="AK1057" s="76">
        <f t="shared" si="21"/>
        <v>0.2326120556</v>
      </c>
      <c r="AL1057" s="29">
        <f t="shared" si="22"/>
        <v>451.5</v>
      </c>
      <c r="AM1057" s="71">
        <f t="shared" si="23"/>
        <v>0.2326</v>
      </c>
      <c r="AN1057" s="71">
        <f t="shared" si="24"/>
        <v>0.2908</v>
      </c>
      <c r="AO1057" s="72">
        <f t="shared" si="25"/>
        <v>78.78</v>
      </c>
      <c r="AP1057" s="73">
        <f t="shared" si="26"/>
        <v>451251.84</v>
      </c>
      <c r="AQ1057" s="3">
        <f t="shared" si="27"/>
        <v>232.484204</v>
      </c>
      <c r="AR1057" s="18"/>
      <c r="AS1057" s="18"/>
    </row>
    <row r="1058" ht="14.25" customHeight="1">
      <c r="A1058" s="68">
        <v>535.0</v>
      </c>
      <c r="B1058" s="69">
        <v>1.0</v>
      </c>
      <c r="C1058" s="18" t="s">
        <v>1294</v>
      </c>
      <c r="D1058" s="68">
        <v>535.0</v>
      </c>
      <c r="E1058" s="69">
        <v>1.0</v>
      </c>
      <c r="F1058" s="69">
        <v>322.0</v>
      </c>
      <c r="G1058" s="70" t="s">
        <v>2447</v>
      </c>
      <c r="H1058" s="69">
        <v>66.0</v>
      </c>
      <c r="I1058" s="69">
        <v>14.0</v>
      </c>
      <c r="J1058" s="69">
        <v>2.0</v>
      </c>
      <c r="K1058" s="29">
        <f t="shared" si="13"/>
        <v>15</v>
      </c>
      <c r="L1058" s="71">
        <f t="shared" si="14"/>
        <v>0.2273</v>
      </c>
      <c r="M1058" s="71">
        <f t="shared" si="15"/>
        <v>0.2841</v>
      </c>
      <c r="N1058" s="72">
        <f t="shared" si="16"/>
        <v>2.56</v>
      </c>
      <c r="O1058" s="8">
        <f t="shared" si="17"/>
        <v>14663.68</v>
      </c>
      <c r="P1058" s="73"/>
      <c r="Q1058" s="18"/>
      <c r="R1058" s="18"/>
      <c r="S1058" s="18"/>
      <c r="T1058" s="18"/>
      <c r="U1058" s="18"/>
      <c r="V1058" s="18"/>
      <c r="W1058" s="18"/>
      <c r="X1058" s="18"/>
      <c r="Y1058" s="18"/>
      <c r="Z1058" s="68">
        <v>535.0</v>
      </c>
      <c r="AA1058" s="69">
        <v>1.0</v>
      </c>
      <c r="AB1058" s="18" t="s">
        <v>1294</v>
      </c>
      <c r="AC1058" s="68">
        <v>535.0</v>
      </c>
      <c r="AD1058" s="69">
        <v>1.0</v>
      </c>
      <c r="AE1058" s="69">
        <v>322.0</v>
      </c>
      <c r="AF1058" s="70" t="s">
        <v>2447</v>
      </c>
      <c r="AG1058" s="69">
        <v>66.0</v>
      </c>
      <c r="AH1058" s="69">
        <v>14.0</v>
      </c>
      <c r="AI1058" s="69">
        <v>2.0</v>
      </c>
      <c r="AJ1058" s="29">
        <f t="shared" si="20"/>
        <v>15</v>
      </c>
      <c r="AK1058" s="76">
        <f t="shared" si="21"/>
        <v>0.2272727273</v>
      </c>
      <c r="AL1058" s="29">
        <f t="shared" si="22"/>
        <v>15</v>
      </c>
      <c r="AM1058" s="71">
        <f t="shared" si="23"/>
        <v>0.2273</v>
      </c>
      <c r="AN1058" s="71">
        <f t="shared" si="24"/>
        <v>0.2841</v>
      </c>
      <c r="AO1058" s="72">
        <f t="shared" si="25"/>
        <v>2.56</v>
      </c>
      <c r="AP1058" s="73">
        <f t="shared" si="26"/>
        <v>14663.68</v>
      </c>
      <c r="AQ1058" s="3">
        <f t="shared" si="27"/>
        <v>222.1769697</v>
      </c>
      <c r="AR1058" s="18"/>
      <c r="AS1058" s="18"/>
    </row>
    <row r="1059" ht="14.25" customHeight="1">
      <c r="A1059" s="68">
        <v>535.0</v>
      </c>
      <c r="B1059" s="69">
        <v>1.0</v>
      </c>
      <c r="C1059" s="18" t="s">
        <v>1294</v>
      </c>
      <c r="D1059" s="68">
        <v>535.0</v>
      </c>
      <c r="E1059" s="69">
        <v>1.0</v>
      </c>
      <c r="F1059" s="69">
        <v>325.0</v>
      </c>
      <c r="G1059" s="70" t="s">
        <v>2448</v>
      </c>
      <c r="H1059" s="69">
        <v>1061.0</v>
      </c>
      <c r="I1059" s="69">
        <v>348.0</v>
      </c>
      <c r="J1059" s="69">
        <v>88.0</v>
      </c>
      <c r="K1059" s="29">
        <f t="shared" si="13"/>
        <v>392</v>
      </c>
      <c r="L1059" s="71">
        <f t="shared" si="14"/>
        <v>0.3695</v>
      </c>
      <c r="M1059" s="71">
        <f t="shared" si="15"/>
        <v>0.4619</v>
      </c>
      <c r="N1059" s="72">
        <f t="shared" si="16"/>
        <v>108.64</v>
      </c>
      <c r="O1059" s="8">
        <f t="shared" si="17"/>
        <v>622289.92</v>
      </c>
      <c r="P1059" s="73"/>
      <c r="Q1059" s="18"/>
      <c r="R1059" s="18"/>
      <c r="S1059" s="18"/>
      <c r="T1059" s="18"/>
      <c r="U1059" s="18"/>
      <c r="V1059" s="18"/>
      <c r="W1059" s="18"/>
      <c r="X1059" s="18"/>
      <c r="Y1059" s="18"/>
      <c r="Z1059" s="68">
        <v>535.0</v>
      </c>
      <c r="AA1059" s="69">
        <v>1.0</v>
      </c>
      <c r="AB1059" s="18" t="s">
        <v>1294</v>
      </c>
      <c r="AC1059" s="68">
        <v>535.0</v>
      </c>
      <c r="AD1059" s="69">
        <v>1.0</v>
      </c>
      <c r="AE1059" s="69">
        <v>325.0</v>
      </c>
      <c r="AF1059" s="70" t="s">
        <v>2448</v>
      </c>
      <c r="AG1059" s="69">
        <v>1061.0</v>
      </c>
      <c r="AH1059" s="69">
        <v>348.0</v>
      </c>
      <c r="AI1059" s="69">
        <v>88.0</v>
      </c>
      <c r="AJ1059" s="29">
        <f t="shared" si="20"/>
        <v>392</v>
      </c>
      <c r="AK1059" s="76">
        <f t="shared" si="21"/>
        <v>0.369462771</v>
      </c>
      <c r="AL1059" s="29">
        <f t="shared" si="22"/>
        <v>392</v>
      </c>
      <c r="AM1059" s="71">
        <f t="shared" si="23"/>
        <v>0.3695</v>
      </c>
      <c r="AN1059" s="71">
        <f t="shared" si="24"/>
        <v>0.4619</v>
      </c>
      <c r="AO1059" s="72">
        <f t="shared" si="25"/>
        <v>108.64</v>
      </c>
      <c r="AP1059" s="73">
        <f t="shared" si="26"/>
        <v>622289.92</v>
      </c>
      <c r="AQ1059" s="3">
        <f t="shared" si="27"/>
        <v>586.5126484</v>
      </c>
      <c r="AR1059" s="18"/>
      <c r="AS1059" s="18"/>
    </row>
    <row r="1060" ht="14.25" customHeight="1">
      <c r="A1060" s="68">
        <v>535.0</v>
      </c>
      <c r="B1060" s="69">
        <v>1.0</v>
      </c>
      <c r="C1060" s="18" t="s">
        <v>1294</v>
      </c>
      <c r="D1060" s="68">
        <v>535.0</v>
      </c>
      <c r="E1060" s="69">
        <v>1.0</v>
      </c>
      <c r="F1060" s="69">
        <v>328.0</v>
      </c>
      <c r="G1060" s="70" t="s">
        <v>2449</v>
      </c>
      <c r="H1060" s="69">
        <v>7.0</v>
      </c>
      <c r="I1060" s="69">
        <v>2.0</v>
      </c>
      <c r="J1060" s="69">
        <v>0.0</v>
      </c>
      <c r="K1060" s="29">
        <f t="shared" si="13"/>
        <v>2</v>
      </c>
      <c r="L1060" s="71">
        <f t="shared" si="14"/>
        <v>0.2857</v>
      </c>
      <c r="M1060" s="71">
        <f t="shared" si="15"/>
        <v>0.3571</v>
      </c>
      <c r="N1060" s="72">
        <f t="shared" si="16"/>
        <v>0.43</v>
      </c>
      <c r="O1060" s="8">
        <f t="shared" si="17"/>
        <v>2463.04</v>
      </c>
      <c r="P1060" s="73"/>
      <c r="Q1060" s="18"/>
      <c r="R1060" s="18"/>
      <c r="S1060" s="18"/>
      <c r="T1060" s="18"/>
      <c r="U1060" s="18"/>
      <c r="V1060" s="18"/>
      <c r="W1060" s="18"/>
      <c r="X1060" s="18"/>
      <c r="Y1060" s="18"/>
      <c r="Z1060" s="68">
        <v>535.0</v>
      </c>
      <c r="AA1060" s="69">
        <v>1.0</v>
      </c>
      <c r="AB1060" s="18" t="s">
        <v>1294</v>
      </c>
      <c r="AC1060" s="68">
        <v>535.0</v>
      </c>
      <c r="AD1060" s="69">
        <v>1.0</v>
      </c>
      <c r="AE1060" s="69">
        <v>328.0</v>
      </c>
      <c r="AF1060" s="70" t="s">
        <v>2449</v>
      </c>
      <c r="AG1060" s="69">
        <v>7.0</v>
      </c>
      <c r="AH1060" s="69">
        <v>2.0</v>
      </c>
      <c r="AI1060" s="69">
        <v>0.0</v>
      </c>
      <c r="AJ1060" s="29">
        <f t="shared" si="20"/>
        <v>2</v>
      </c>
      <c r="AK1060" s="76">
        <f t="shared" si="21"/>
        <v>0.2857142857</v>
      </c>
      <c r="AL1060" s="29">
        <f t="shared" si="22"/>
        <v>2</v>
      </c>
      <c r="AM1060" s="71">
        <f t="shared" si="23"/>
        <v>0.2857</v>
      </c>
      <c r="AN1060" s="71">
        <f t="shared" si="24"/>
        <v>0.3571</v>
      </c>
      <c r="AO1060" s="72">
        <f t="shared" si="25"/>
        <v>0.43</v>
      </c>
      <c r="AP1060" s="73">
        <f t="shared" si="26"/>
        <v>2463.04</v>
      </c>
      <c r="AQ1060" s="3">
        <f t="shared" si="27"/>
        <v>351.8628571</v>
      </c>
      <c r="AR1060" s="18"/>
      <c r="AS1060" s="18"/>
    </row>
    <row r="1061" ht="14.25" customHeight="1">
      <c r="A1061" s="68">
        <v>535.0</v>
      </c>
      <c r="B1061" s="69">
        <v>1.0</v>
      </c>
      <c r="C1061" s="18" t="s">
        <v>1294</v>
      </c>
      <c r="D1061" s="68">
        <v>535.0</v>
      </c>
      <c r="E1061" s="69">
        <v>1.0</v>
      </c>
      <c r="F1061" s="69">
        <v>329.0</v>
      </c>
      <c r="G1061" s="70" t="s">
        <v>2450</v>
      </c>
      <c r="H1061" s="69">
        <v>15.0</v>
      </c>
      <c r="I1061" s="69">
        <v>12.0</v>
      </c>
      <c r="J1061" s="69">
        <v>0.0</v>
      </c>
      <c r="K1061" s="29">
        <f t="shared" si="13"/>
        <v>12</v>
      </c>
      <c r="L1061" s="71">
        <f t="shared" si="14"/>
        <v>0.8</v>
      </c>
      <c r="M1061" s="71">
        <f t="shared" si="15"/>
        <v>1</v>
      </c>
      <c r="N1061" s="72">
        <f t="shared" si="16"/>
        <v>7.2</v>
      </c>
      <c r="O1061" s="8">
        <f t="shared" si="17"/>
        <v>41241.6</v>
      </c>
      <c r="P1061" s="73"/>
      <c r="Q1061" s="18"/>
      <c r="R1061" s="18"/>
      <c r="S1061" s="18"/>
      <c r="T1061" s="18"/>
      <c r="U1061" s="18"/>
      <c r="V1061" s="18"/>
      <c r="W1061" s="18"/>
      <c r="X1061" s="18"/>
      <c r="Y1061" s="18"/>
      <c r="Z1061" s="68">
        <v>535.0</v>
      </c>
      <c r="AA1061" s="69">
        <v>1.0</v>
      </c>
      <c r="AB1061" s="18" t="s">
        <v>1294</v>
      </c>
      <c r="AC1061" s="68">
        <v>535.0</v>
      </c>
      <c r="AD1061" s="69">
        <v>1.0</v>
      </c>
      <c r="AE1061" s="69">
        <v>329.0</v>
      </c>
      <c r="AF1061" s="70" t="s">
        <v>2450</v>
      </c>
      <c r="AG1061" s="69">
        <v>15.0</v>
      </c>
      <c r="AH1061" s="69">
        <v>12.0</v>
      </c>
      <c r="AI1061" s="69">
        <v>0.0</v>
      </c>
      <c r="AJ1061" s="29">
        <f t="shared" si="20"/>
        <v>12</v>
      </c>
      <c r="AK1061" s="76">
        <f t="shared" si="21"/>
        <v>0.8</v>
      </c>
      <c r="AL1061" s="29">
        <f t="shared" si="22"/>
        <v>12</v>
      </c>
      <c r="AM1061" s="71">
        <f t="shared" si="23"/>
        <v>0.8</v>
      </c>
      <c r="AN1061" s="71">
        <f t="shared" si="24"/>
        <v>1</v>
      </c>
      <c r="AO1061" s="72">
        <f t="shared" si="25"/>
        <v>7.2</v>
      </c>
      <c r="AP1061" s="73">
        <f t="shared" si="26"/>
        <v>41241.6</v>
      </c>
      <c r="AQ1061" s="3">
        <f t="shared" si="27"/>
        <v>2749.44</v>
      </c>
      <c r="AR1061" s="18"/>
      <c r="AS1061" s="18"/>
    </row>
    <row r="1062" ht="14.25" customHeight="1">
      <c r="A1062" s="68">
        <v>535.0</v>
      </c>
      <c r="B1062" s="69">
        <v>1.0</v>
      </c>
      <c r="C1062" s="18" t="s">
        <v>1294</v>
      </c>
      <c r="D1062" s="68">
        <v>535.0</v>
      </c>
      <c r="E1062" s="69">
        <v>1.0</v>
      </c>
      <c r="F1062" s="69">
        <v>330.0</v>
      </c>
      <c r="G1062" s="70" t="s">
        <v>2451</v>
      </c>
      <c r="H1062" s="69">
        <v>1003.0</v>
      </c>
      <c r="I1062" s="69">
        <v>335.0</v>
      </c>
      <c r="J1062" s="69">
        <v>62.0</v>
      </c>
      <c r="K1062" s="29">
        <f t="shared" si="13"/>
        <v>366</v>
      </c>
      <c r="L1062" s="71">
        <f t="shared" si="14"/>
        <v>0.3649</v>
      </c>
      <c r="M1062" s="71">
        <f t="shared" si="15"/>
        <v>0.4561</v>
      </c>
      <c r="N1062" s="72">
        <f t="shared" si="16"/>
        <v>100.16</v>
      </c>
      <c r="O1062" s="8">
        <f t="shared" si="17"/>
        <v>573716.48</v>
      </c>
      <c r="P1062" s="73"/>
      <c r="Q1062" s="18"/>
      <c r="R1062" s="18"/>
      <c r="S1062" s="18"/>
      <c r="T1062" s="18"/>
      <c r="U1062" s="18"/>
      <c r="V1062" s="18"/>
      <c r="W1062" s="18"/>
      <c r="X1062" s="18"/>
      <c r="Y1062" s="18"/>
      <c r="Z1062" s="68">
        <v>535.0</v>
      </c>
      <c r="AA1062" s="69">
        <v>1.0</v>
      </c>
      <c r="AB1062" s="18" t="s">
        <v>1294</v>
      </c>
      <c r="AC1062" s="68">
        <v>535.0</v>
      </c>
      <c r="AD1062" s="69">
        <v>1.0</v>
      </c>
      <c r="AE1062" s="69">
        <v>330.0</v>
      </c>
      <c r="AF1062" s="70" t="s">
        <v>2451</v>
      </c>
      <c r="AG1062" s="69">
        <v>1003.0</v>
      </c>
      <c r="AH1062" s="69">
        <v>335.0</v>
      </c>
      <c r="AI1062" s="69">
        <v>62.0</v>
      </c>
      <c r="AJ1062" s="29">
        <f t="shared" si="20"/>
        <v>366</v>
      </c>
      <c r="AK1062" s="76">
        <f t="shared" si="21"/>
        <v>0.3649052841</v>
      </c>
      <c r="AL1062" s="29">
        <f t="shared" si="22"/>
        <v>366</v>
      </c>
      <c r="AM1062" s="71">
        <f t="shared" si="23"/>
        <v>0.3649</v>
      </c>
      <c r="AN1062" s="71">
        <f t="shared" si="24"/>
        <v>0.4561</v>
      </c>
      <c r="AO1062" s="72">
        <f t="shared" si="25"/>
        <v>100.16</v>
      </c>
      <c r="AP1062" s="73">
        <f t="shared" si="26"/>
        <v>573716.48</v>
      </c>
      <c r="AQ1062" s="3">
        <f t="shared" si="27"/>
        <v>572.0004786</v>
      </c>
      <c r="AR1062" s="18"/>
      <c r="AS1062" s="18"/>
    </row>
    <row r="1063" ht="14.25" customHeight="1">
      <c r="A1063" s="68">
        <v>535.0</v>
      </c>
      <c r="B1063" s="69">
        <v>1.0</v>
      </c>
      <c r="C1063" s="18" t="s">
        <v>1294</v>
      </c>
      <c r="D1063" s="68">
        <v>535.0</v>
      </c>
      <c r="E1063" s="69">
        <v>1.0</v>
      </c>
      <c r="F1063" s="69">
        <v>335.0</v>
      </c>
      <c r="G1063" s="70" t="s">
        <v>2452</v>
      </c>
      <c r="H1063" s="69">
        <v>1128.0</v>
      </c>
      <c r="I1063" s="69">
        <v>203.0</v>
      </c>
      <c r="J1063" s="69">
        <v>70.0</v>
      </c>
      <c r="K1063" s="29">
        <f t="shared" si="13"/>
        <v>238</v>
      </c>
      <c r="L1063" s="71">
        <f t="shared" si="14"/>
        <v>0.211</v>
      </c>
      <c r="M1063" s="71">
        <f t="shared" si="15"/>
        <v>0.2638</v>
      </c>
      <c r="N1063" s="72">
        <f t="shared" si="16"/>
        <v>37.67</v>
      </c>
      <c r="O1063" s="8">
        <f t="shared" si="17"/>
        <v>215773.76</v>
      </c>
      <c r="P1063" s="73"/>
      <c r="Q1063" s="18"/>
      <c r="R1063" s="18"/>
      <c r="S1063" s="18"/>
      <c r="T1063" s="18"/>
      <c r="U1063" s="18"/>
      <c r="V1063" s="18"/>
      <c r="W1063" s="18"/>
      <c r="X1063" s="18"/>
      <c r="Y1063" s="18"/>
      <c r="Z1063" s="68">
        <v>535.0</v>
      </c>
      <c r="AA1063" s="69">
        <v>1.0</v>
      </c>
      <c r="AB1063" s="18" t="s">
        <v>1294</v>
      </c>
      <c r="AC1063" s="68">
        <v>535.0</v>
      </c>
      <c r="AD1063" s="69">
        <v>1.0</v>
      </c>
      <c r="AE1063" s="69">
        <v>335.0</v>
      </c>
      <c r="AF1063" s="70" t="s">
        <v>2452</v>
      </c>
      <c r="AG1063" s="69">
        <v>1128.0</v>
      </c>
      <c r="AH1063" s="69">
        <v>203.0</v>
      </c>
      <c r="AI1063" s="69">
        <v>70.0</v>
      </c>
      <c r="AJ1063" s="29">
        <f t="shared" si="20"/>
        <v>238</v>
      </c>
      <c r="AK1063" s="76">
        <f t="shared" si="21"/>
        <v>0.2109929078</v>
      </c>
      <c r="AL1063" s="29">
        <f t="shared" si="22"/>
        <v>238</v>
      </c>
      <c r="AM1063" s="71">
        <f t="shared" si="23"/>
        <v>0.211</v>
      </c>
      <c r="AN1063" s="71">
        <f t="shared" si="24"/>
        <v>0.2638</v>
      </c>
      <c r="AO1063" s="72">
        <f t="shared" si="25"/>
        <v>37.67</v>
      </c>
      <c r="AP1063" s="73">
        <f t="shared" si="26"/>
        <v>215773.76</v>
      </c>
      <c r="AQ1063" s="3">
        <f t="shared" si="27"/>
        <v>191.2887943</v>
      </c>
      <c r="AR1063" s="18"/>
      <c r="AS1063" s="18"/>
    </row>
    <row r="1064" ht="14.25" customHeight="1">
      <c r="A1064" s="68">
        <v>535.0</v>
      </c>
      <c r="B1064" s="69">
        <v>1.0</v>
      </c>
      <c r="C1064" s="18" t="s">
        <v>1294</v>
      </c>
      <c r="D1064" s="68">
        <v>535.0</v>
      </c>
      <c r="E1064" s="69">
        <v>1.0</v>
      </c>
      <c r="F1064" s="69">
        <v>340.0</v>
      </c>
      <c r="G1064" s="70" t="s">
        <v>2453</v>
      </c>
      <c r="H1064" s="69">
        <v>462.0</v>
      </c>
      <c r="I1064" s="69">
        <v>42.0</v>
      </c>
      <c r="J1064" s="69">
        <v>14.0</v>
      </c>
      <c r="K1064" s="29">
        <f t="shared" si="13"/>
        <v>49</v>
      </c>
      <c r="L1064" s="71">
        <f t="shared" si="14"/>
        <v>0.1061</v>
      </c>
      <c r="M1064" s="71">
        <f t="shared" si="15"/>
        <v>0.1326</v>
      </c>
      <c r="N1064" s="72">
        <f t="shared" si="16"/>
        <v>3.9</v>
      </c>
      <c r="O1064" s="8">
        <f t="shared" si="17"/>
        <v>22339.2</v>
      </c>
      <c r="P1064" s="73"/>
      <c r="Q1064" s="18"/>
      <c r="R1064" s="18"/>
      <c r="S1064" s="18"/>
      <c r="T1064" s="18"/>
      <c r="U1064" s="18"/>
      <c r="V1064" s="18"/>
      <c r="W1064" s="18"/>
      <c r="X1064" s="18"/>
      <c r="Y1064" s="18"/>
      <c r="Z1064" s="68">
        <v>535.0</v>
      </c>
      <c r="AA1064" s="69">
        <v>1.0</v>
      </c>
      <c r="AB1064" s="18" t="s">
        <v>1294</v>
      </c>
      <c r="AC1064" s="68">
        <v>535.0</v>
      </c>
      <c r="AD1064" s="69">
        <v>1.0</v>
      </c>
      <c r="AE1064" s="69">
        <v>340.0</v>
      </c>
      <c r="AF1064" s="70" t="s">
        <v>2453</v>
      </c>
      <c r="AG1064" s="69">
        <v>462.0</v>
      </c>
      <c r="AH1064" s="69">
        <v>42.0</v>
      </c>
      <c r="AI1064" s="69">
        <v>14.0</v>
      </c>
      <c r="AJ1064" s="29">
        <f t="shared" si="20"/>
        <v>49</v>
      </c>
      <c r="AK1064" s="76">
        <f t="shared" si="21"/>
        <v>0.1060606061</v>
      </c>
      <c r="AL1064" s="29">
        <f t="shared" si="22"/>
        <v>49</v>
      </c>
      <c r="AM1064" s="71">
        <f t="shared" si="23"/>
        <v>0.1061</v>
      </c>
      <c r="AN1064" s="71">
        <f t="shared" si="24"/>
        <v>0.1326</v>
      </c>
      <c r="AO1064" s="72">
        <f t="shared" si="25"/>
        <v>3.9</v>
      </c>
      <c r="AP1064" s="73">
        <f t="shared" si="26"/>
        <v>22339.2</v>
      </c>
      <c r="AQ1064" s="3">
        <f t="shared" si="27"/>
        <v>48.35324675</v>
      </c>
      <c r="AR1064" s="18"/>
      <c r="AS1064" s="18"/>
    </row>
    <row r="1065" ht="14.25" customHeight="1">
      <c r="A1065" s="68">
        <v>535.0</v>
      </c>
      <c r="B1065" s="69">
        <v>1.0</v>
      </c>
      <c r="C1065" s="18" t="s">
        <v>1294</v>
      </c>
      <c r="D1065" s="68">
        <v>535.0</v>
      </c>
      <c r="E1065" s="69">
        <v>1.0</v>
      </c>
      <c r="F1065" s="69">
        <v>342.0</v>
      </c>
      <c r="G1065" s="70" t="s">
        <v>2454</v>
      </c>
      <c r="H1065" s="69">
        <v>71.0</v>
      </c>
      <c r="I1065" s="69">
        <v>37.0</v>
      </c>
      <c r="J1065" s="69">
        <v>8.0</v>
      </c>
      <c r="K1065" s="29">
        <f t="shared" si="13"/>
        <v>41</v>
      </c>
      <c r="L1065" s="71">
        <f t="shared" si="14"/>
        <v>0.5775</v>
      </c>
      <c r="M1065" s="71">
        <f t="shared" si="15"/>
        <v>0.7219</v>
      </c>
      <c r="N1065" s="72">
        <f t="shared" si="16"/>
        <v>17.76</v>
      </c>
      <c r="O1065" s="8">
        <f t="shared" si="17"/>
        <v>101729.28</v>
      </c>
      <c r="P1065" s="73"/>
      <c r="Q1065" s="18"/>
      <c r="R1065" s="18"/>
      <c r="S1065" s="18"/>
      <c r="T1065" s="18"/>
      <c r="U1065" s="18"/>
      <c r="V1065" s="18"/>
      <c r="W1065" s="18"/>
      <c r="X1065" s="18"/>
      <c r="Y1065" s="18"/>
      <c r="Z1065" s="68">
        <v>535.0</v>
      </c>
      <c r="AA1065" s="69">
        <v>1.0</v>
      </c>
      <c r="AB1065" s="18" t="s">
        <v>1294</v>
      </c>
      <c r="AC1065" s="68">
        <v>535.0</v>
      </c>
      <c r="AD1065" s="69">
        <v>1.0</v>
      </c>
      <c r="AE1065" s="69">
        <v>342.0</v>
      </c>
      <c r="AF1065" s="70" t="s">
        <v>2454</v>
      </c>
      <c r="AG1065" s="69">
        <v>71.0</v>
      </c>
      <c r="AH1065" s="69">
        <v>37.0</v>
      </c>
      <c r="AI1065" s="69">
        <v>8.0</v>
      </c>
      <c r="AJ1065" s="29">
        <f t="shared" si="20"/>
        <v>41</v>
      </c>
      <c r="AK1065" s="76">
        <f t="shared" si="21"/>
        <v>0.5774647887</v>
      </c>
      <c r="AL1065" s="29">
        <f t="shared" si="22"/>
        <v>41</v>
      </c>
      <c r="AM1065" s="71">
        <f t="shared" si="23"/>
        <v>0.5775</v>
      </c>
      <c r="AN1065" s="71">
        <f t="shared" si="24"/>
        <v>0.7219</v>
      </c>
      <c r="AO1065" s="72">
        <f t="shared" si="25"/>
        <v>17.76</v>
      </c>
      <c r="AP1065" s="73">
        <f t="shared" si="26"/>
        <v>101729.28</v>
      </c>
      <c r="AQ1065" s="3">
        <f t="shared" si="27"/>
        <v>1432.806761</v>
      </c>
      <c r="AR1065" s="18"/>
      <c r="AS1065" s="18"/>
    </row>
    <row r="1066" ht="14.25" customHeight="1">
      <c r="A1066" s="68">
        <v>542.0</v>
      </c>
      <c r="B1066" s="69">
        <v>1.0</v>
      </c>
      <c r="C1066" s="18" t="s">
        <v>1296</v>
      </c>
      <c r="D1066" s="68">
        <v>542.0</v>
      </c>
      <c r="E1066" s="69">
        <v>1.0</v>
      </c>
      <c r="F1066" s="69">
        <v>10.0</v>
      </c>
      <c r="G1066" s="70" t="s">
        <v>2455</v>
      </c>
      <c r="H1066" s="69">
        <v>228.0</v>
      </c>
      <c r="I1066" s="69">
        <v>58.0</v>
      </c>
      <c r="J1066" s="69">
        <v>16.0</v>
      </c>
      <c r="K1066" s="29">
        <f t="shared" si="13"/>
        <v>66</v>
      </c>
      <c r="L1066" s="71">
        <f t="shared" si="14"/>
        <v>0.2895</v>
      </c>
      <c r="M1066" s="71">
        <f t="shared" si="15"/>
        <v>0.3619</v>
      </c>
      <c r="N1066" s="72">
        <f t="shared" si="16"/>
        <v>14.33</v>
      </c>
      <c r="O1066" s="8">
        <f t="shared" si="17"/>
        <v>82082.24</v>
      </c>
      <c r="P1066" s="73"/>
      <c r="Q1066" s="18"/>
      <c r="R1066" s="18"/>
      <c r="S1066" s="18"/>
      <c r="T1066" s="18"/>
      <c r="U1066" s="18"/>
      <c r="V1066" s="18"/>
      <c r="W1066" s="18"/>
      <c r="X1066" s="18"/>
      <c r="Y1066" s="18"/>
      <c r="Z1066" s="68">
        <v>542.0</v>
      </c>
      <c r="AA1066" s="69">
        <v>1.0</v>
      </c>
      <c r="AB1066" s="18" t="s">
        <v>1296</v>
      </c>
      <c r="AC1066" s="68">
        <v>542.0</v>
      </c>
      <c r="AD1066" s="69">
        <v>1.0</v>
      </c>
      <c r="AE1066" s="69">
        <v>10.0</v>
      </c>
      <c r="AF1066" s="70" t="s">
        <v>2455</v>
      </c>
      <c r="AG1066" s="69">
        <v>228.0</v>
      </c>
      <c r="AH1066" s="69">
        <v>58.0</v>
      </c>
      <c r="AI1066" s="69">
        <v>16.0</v>
      </c>
      <c r="AJ1066" s="29">
        <f t="shared" si="20"/>
        <v>66</v>
      </c>
      <c r="AK1066" s="76">
        <f t="shared" si="21"/>
        <v>0.2894736842</v>
      </c>
      <c r="AL1066" s="29">
        <f t="shared" si="22"/>
        <v>66</v>
      </c>
      <c r="AM1066" s="71">
        <f t="shared" si="23"/>
        <v>0.2895</v>
      </c>
      <c r="AN1066" s="71">
        <f t="shared" si="24"/>
        <v>0.3619</v>
      </c>
      <c r="AO1066" s="72">
        <f t="shared" si="25"/>
        <v>14.33</v>
      </c>
      <c r="AP1066" s="73">
        <f t="shared" si="26"/>
        <v>82082.24</v>
      </c>
      <c r="AQ1066" s="3">
        <f t="shared" si="27"/>
        <v>360.0098246</v>
      </c>
      <c r="AR1066" s="18"/>
      <c r="AS1066" s="18"/>
    </row>
    <row r="1067" ht="14.25" customHeight="1">
      <c r="A1067" s="68">
        <v>542.0</v>
      </c>
      <c r="B1067" s="69">
        <v>1.0</v>
      </c>
      <c r="C1067" s="18" t="s">
        <v>1296</v>
      </c>
      <c r="D1067" s="68">
        <v>542.0</v>
      </c>
      <c r="E1067" s="69">
        <v>1.0</v>
      </c>
      <c r="F1067" s="69">
        <v>20.0</v>
      </c>
      <c r="G1067" s="70" t="s">
        <v>2456</v>
      </c>
      <c r="H1067" s="69">
        <v>198.0</v>
      </c>
      <c r="I1067" s="69">
        <v>22.0</v>
      </c>
      <c r="J1067" s="69">
        <v>14.0</v>
      </c>
      <c r="K1067" s="29">
        <f t="shared" si="13"/>
        <v>29</v>
      </c>
      <c r="L1067" s="71">
        <f t="shared" si="14"/>
        <v>0.1465</v>
      </c>
      <c r="M1067" s="71">
        <f t="shared" si="15"/>
        <v>0.1831</v>
      </c>
      <c r="N1067" s="72">
        <f t="shared" si="16"/>
        <v>3.19</v>
      </c>
      <c r="O1067" s="8">
        <f t="shared" si="17"/>
        <v>18272.32</v>
      </c>
      <c r="P1067" s="73"/>
      <c r="Q1067" s="18"/>
      <c r="R1067" s="18"/>
      <c r="S1067" s="18"/>
      <c r="T1067" s="18"/>
      <c r="U1067" s="18"/>
      <c r="V1067" s="18"/>
      <c r="W1067" s="18"/>
      <c r="X1067" s="18"/>
      <c r="Y1067" s="18"/>
      <c r="Z1067" s="68">
        <v>542.0</v>
      </c>
      <c r="AA1067" s="69">
        <v>1.0</v>
      </c>
      <c r="AB1067" s="18" t="s">
        <v>1296</v>
      </c>
      <c r="AC1067" s="68">
        <v>542.0</v>
      </c>
      <c r="AD1067" s="69">
        <v>1.0</v>
      </c>
      <c r="AE1067" s="69">
        <v>20.0</v>
      </c>
      <c r="AF1067" s="70" t="s">
        <v>2456</v>
      </c>
      <c r="AG1067" s="69">
        <v>198.0</v>
      </c>
      <c r="AH1067" s="69">
        <v>22.0</v>
      </c>
      <c r="AI1067" s="69">
        <v>14.0</v>
      </c>
      <c r="AJ1067" s="29">
        <f t="shared" si="20"/>
        <v>29</v>
      </c>
      <c r="AK1067" s="76">
        <f t="shared" si="21"/>
        <v>0.1464646465</v>
      </c>
      <c r="AL1067" s="29">
        <f t="shared" si="22"/>
        <v>29</v>
      </c>
      <c r="AM1067" s="71">
        <f t="shared" si="23"/>
        <v>0.1465</v>
      </c>
      <c r="AN1067" s="71">
        <f t="shared" si="24"/>
        <v>0.1831</v>
      </c>
      <c r="AO1067" s="72">
        <f t="shared" si="25"/>
        <v>3.19</v>
      </c>
      <c r="AP1067" s="73">
        <f t="shared" si="26"/>
        <v>18272.32</v>
      </c>
      <c r="AQ1067" s="3">
        <f t="shared" si="27"/>
        <v>92.28444444</v>
      </c>
      <c r="AR1067" s="18"/>
      <c r="AS1067" s="18"/>
    </row>
    <row r="1068" ht="14.25" customHeight="1">
      <c r="A1068" s="68">
        <v>544.0</v>
      </c>
      <c r="B1068" s="69">
        <v>1.0</v>
      </c>
      <c r="C1068" s="18" t="s">
        <v>1298</v>
      </c>
      <c r="D1068" s="68">
        <v>544.0</v>
      </c>
      <c r="E1068" s="69">
        <v>1.0</v>
      </c>
      <c r="F1068" s="69">
        <v>130.0</v>
      </c>
      <c r="G1068" s="70" t="s">
        <v>1199</v>
      </c>
      <c r="H1068" s="69">
        <v>251.0</v>
      </c>
      <c r="I1068" s="69">
        <v>60.0</v>
      </c>
      <c r="J1068" s="69">
        <v>21.0</v>
      </c>
      <c r="K1068" s="29">
        <f t="shared" si="13"/>
        <v>70.5</v>
      </c>
      <c r="L1068" s="71">
        <f t="shared" si="14"/>
        <v>0.2809</v>
      </c>
      <c r="M1068" s="71">
        <f t="shared" si="15"/>
        <v>0.3511</v>
      </c>
      <c r="N1068" s="72">
        <f t="shared" si="16"/>
        <v>14.85</v>
      </c>
      <c r="O1068" s="8">
        <f t="shared" si="17"/>
        <v>85060.8</v>
      </c>
      <c r="P1068" s="73"/>
      <c r="Q1068" s="18"/>
      <c r="R1068" s="18"/>
      <c r="S1068" s="18"/>
      <c r="T1068" s="18"/>
      <c r="U1068" s="18"/>
      <c r="V1068" s="18"/>
      <c r="W1068" s="18"/>
      <c r="X1068" s="18"/>
      <c r="Y1068" s="18"/>
      <c r="Z1068" s="68">
        <v>544.0</v>
      </c>
      <c r="AA1068" s="69">
        <v>1.0</v>
      </c>
      <c r="AB1068" s="18" t="s">
        <v>1298</v>
      </c>
      <c r="AC1068" s="68">
        <v>544.0</v>
      </c>
      <c r="AD1068" s="69">
        <v>1.0</v>
      </c>
      <c r="AE1068" s="69">
        <v>130.0</v>
      </c>
      <c r="AF1068" s="70" t="s">
        <v>1199</v>
      </c>
      <c r="AG1068" s="69">
        <v>251.0</v>
      </c>
      <c r="AH1068" s="69">
        <v>60.0</v>
      </c>
      <c r="AI1068" s="69">
        <v>21.0</v>
      </c>
      <c r="AJ1068" s="29">
        <f t="shared" si="20"/>
        <v>70.5</v>
      </c>
      <c r="AK1068" s="76">
        <f t="shared" si="21"/>
        <v>0.280876494</v>
      </c>
      <c r="AL1068" s="29">
        <f t="shared" si="22"/>
        <v>70.5</v>
      </c>
      <c r="AM1068" s="71">
        <f t="shared" si="23"/>
        <v>0.2809</v>
      </c>
      <c r="AN1068" s="71">
        <f t="shared" si="24"/>
        <v>0.3511</v>
      </c>
      <c r="AO1068" s="72">
        <f t="shared" si="25"/>
        <v>14.85</v>
      </c>
      <c r="AP1068" s="73">
        <f t="shared" si="26"/>
        <v>85060.8</v>
      </c>
      <c r="AQ1068" s="3">
        <f t="shared" si="27"/>
        <v>338.8876494</v>
      </c>
      <c r="AR1068" s="18"/>
      <c r="AS1068" s="18"/>
    </row>
    <row r="1069" ht="14.25" customHeight="1">
      <c r="A1069" s="68">
        <v>544.0</v>
      </c>
      <c r="B1069" s="69">
        <v>1.0</v>
      </c>
      <c r="C1069" s="18" t="s">
        <v>1298</v>
      </c>
      <c r="D1069" s="68">
        <v>544.0</v>
      </c>
      <c r="E1069" s="69">
        <v>1.0</v>
      </c>
      <c r="F1069" s="69">
        <v>140.0</v>
      </c>
      <c r="G1069" s="70" t="s">
        <v>2275</v>
      </c>
      <c r="H1069" s="69">
        <v>359.0</v>
      </c>
      <c r="I1069" s="69">
        <v>82.0</v>
      </c>
      <c r="J1069" s="69">
        <v>26.0</v>
      </c>
      <c r="K1069" s="29">
        <f t="shared" si="13"/>
        <v>95</v>
      </c>
      <c r="L1069" s="71">
        <f t="shared" si="14"/>
        <v>0.2646</v>
      </c>
      <c r="M1069" s="71">
        <f t="shared" si="15"/>
        <v>0.3308</v>
      </c>
      <c r="N1069" s="72">
        <f t="shared" si="16"/>
        <v>18.86</v>
      </c>
      <c r="O1069" s="8">
        <f t="shared" si="17"/>
        <v>108030.08</v>
      </c>
      <c r="P1069" s="73"/>
      <c r="Q1069" s="18"/>
      <c r="R1069" s="18"/>
      <c r="S1069" s="18"/>
      <c r="T1069" s="18"/>
      <c r="U1069" s="18"/>
      <c r="V1069" s="18"/>
      <c r="W1069" s="18"/>
      <c r="X1069" s="18"/>
      <c r="Y1069" s="18"/>
      <c r="Z1069" s="68">
        <v>544.0</v>
      </c>
      <c r="AA1069" s="69">
        <v>1.0</v>
      </c>
      <c r="AB1069" s="18" t="s">
        <v>1298</v>
      </c>
      <c r="AC1069" s="68">
        <v>544.0</v>
      </c>
      <c r="AD1069" s="69">
        <v>1.0</v>
      </c>
      <c r="AE1069" s="69">
        <v>140.0</v>
      </c>
      <c r="AF1069" s="70" t="s">
        <v>2275</v>
      </c>
      <c r="AG1069" s="69">
        <v>359.0</v>
      </c>
      <c r="AH1069" s="69">
        <v>82.0</v>
      </c>
      <c r="AI1069" s="69">
        <v>26.0</v>
      </c>
      <c r="AJ1069" s="29">
        <f t="shared" si="20"/>
        <v>95</v>
      </c>
      <c r="AK1069" s="76">
        <f t="shared" si="21"/>
        <v>0.2646239554</v>
      </c>
      <c r="AL1069" s="29">
        <f t="shared" si="22"/>
        <v>95</v>
      </c>
      <c r="AM1069" s="71">
        <f t="shared" si="23"/>
        <v>0.2646</v>
      </c>
      <c r="AN1069" s="71">
        <f t="shared" si="24"/>
        <v>0.3308</v>
      </c>
      <c r="AO1069" s="72">
        <f t="shared" si="25"/>
        <v>18.86</v>
      </c>
      <c r="AP1069" s="73">
        <f t="shared" si="26"/>
        <v>108030.08</v>
      </c>
      <c r="AQ1069" s="3">
        <f t="shared" si="27"/>
        <v>300.9194429</v>
      </c>
      <c r="AR1069" s="18"/>
      <c r="AS1069" s="18"/>
    </row>
    <row r="1070" ht="14.25" customHeight="1">
      <c r="A1070" s="68">
        <v>544.0</v>
      </c>
      <c r="B1070" s="69">
        <v>1.0</v>
      </c>
      <c r="C1070" s="18" t="s">
        <v>1298</v>
      </c>
      <c r="D1070" s="68">
        <v>544.0</v>
      </c>
      <c r="E1070" s="69">
        <v>1.0</v>
      </c>
      <c r="F1070" s="69">
        <v>180.0</v>
      </c>
      <c r="G1070" s="70" t="s">
        <v>1216</v>
      </c>
      <c r="H1070" s="69">
        <v>231.0</v>
      </c>
      <c r="I1070" s="69">
        <v>75.0</v>
      </c>
      <c r="J1070" s="69">
        <v>22.0</v>
      </c>
      <c r="K1070" s="29">
        <f t="shared" si="13"/>
        <v>86</v>
      </c>
      <c r="L1070" s="71">
        <f t="shared" si="14"/>
        <v>0.3723</v>
      </c>
      <c r="M1070" s="71">
        <f t="shared" si="15"/>
        <v>0.4654</v>
      </c>
      <c r="N1070" s="72">
        <f t="shared" si="16"/>
        <v>24.01</v>
      </c>
      <c r="O1070" s="8">
        <f t="shared" si="17"/>
        <v>137529.28</v>
      </c>
      <c r="P1070" s="73"/>
      <c r="Q1070" s="18"/>
      <c r="R1070" s="18"/>
      <c r="S1070" s="18"/>
      <c r="T1070" s="18"/>
      <c r="U1070" s="18"/>
      <c r="V1070" s="18"/>
      <c r="W1070" s="18"/>
      <c r="X1070" s="18"/>
      <c r="Y1070" s="18"/>
      <c r="Z1070" s="68">
        <v>544.0</v>
      </c>
      <c r="AA1070" s="69">
        <v>1.0</v>
      </c>
      <c r="AB1070" s="18" t="s">
        <v>1298</v>
      </c>
      <c r="AC1070" s="68">
        <v>544.0</v>
      </c>
      <c r="AD1070" s="69">
        <v>1.0</v>
      </c>
      <c r="AE1070" s="69">
        <v>180.0</v>
      </c>
      <c r="AF1070" s="70" t="s">
        <v>1216</v>
      </c>
      <c r="AG1070" s="69">
        <v>231.0</v>
      </c>
      <c r="AH1070" s="69">
        <v>75.0</v>
      </c>
      <c r="AI1070" s="69">
        <v>22.0</v>
      </c>
      <c r="AJ1070" s="29">
        <f t="shared" si="20"/>
        <v>86</v>
      </c>
      <c r="AK1070" s="76">
        <f t="shared" si="21"/>
        <v>0.3722943723</v>
      </c>
      <c r="AL1070" s="29">
        <f t="shared" si="22"/>
        <v>86</v>
      </c>
      <c r="AM1070" s="71">
        <f t="shared" si="23"/>
        <v>0.3723</v>
      </c>
      <c r="AN1070" s="71">
        <f t="shared" si="24"/>
        <v>0.4654</v>
      </c>
      <c r="AO1070" s="72">
        <f t="shared" si="25"/>
        <v>24.01</v>
      </c>
      <c r="AP1070" s="73">
        <f t="shared" si="26"/>
        <v>137529.28</v>
      </c>
      <c r="AQ1070" s="3">
        <f t="shared" si="27"/>
        <v>595.3648485</v>
      </c>
      <c r="AR1070" s="18"/>
      <c r="AS1070" s="18"/>
    </row>
    <row r="1071" ht="14.25" customHeight="1">
      <c r="A1071" s="68">
        <v>544.0</v>
      </c>
      <c r="B1071" s="69">
        <v>1.0</v>
      </c>
      <c r="C1071" s="18" t="s">
        <v>1298</v>
      </c>
      <c r="D1071" s="68">
        <v>544.0</v>
      </c>
      <c r="E1071" s="69">
        <v>1.0</v>
      </c>
      <c r="F1071" s="69">
        <v>340.0</v>
      </c>
      <c r="G1071" s="70" t="s">
        <v>2457</v>
      </c>
      <c r="H1071" s="69">
        <v>759.0</v>
      </c>
      <c r="I1071" s="69">
        <v>225.0</v>
      </c>
      <c r="J1071" s="69">
        <v>42.0</v>
      </c>
      <c r="K1071" s="29">
        <f t="shared" si="13"/>
        <v>246</v>
      </c>
      <c r="L1071" s="71">
        <f t="shared" si="14"/>
        <v>0.3241</v>
      </c>
      <c r="M1071" s="71">
        <f t="shared" si="15"/>
        <v>0.4051</v>
      </c>
      <c r="N1071" s="72">
        <f t="shared" si="16"/>
        <v>59.79</v>
      </c>
      <c r="O1071" s="8">
        <f t="shared" si="17"/>
        <v>342477.12</v>
      </c>
      <c r="P1071" s="73"/>
      <c r="Q1071" s="18"/>
      <c r="R1071" s="18"/>
      <c r="S1071" s="18"/>
      <c r="T1071" s="18"/>
      <c r="U1071" s="18"/>
      <c r="V1071" s="18"/>
      <c r="W1071" s="18"/>
      <c r="X1071" s="18"/>
      <c r="Y1071" s="18"/>
      <c r="Z1071" s="68">
        <v>544.0</v>
      </c>
      <c r="AA1071" s="69">
        <v>1.0</v>
      </c>
      <c r="AB1071" s="18" t="s">
        <v>1298</v>
      </c>
      <c r="AC1071" s="68">
        <v>544.0</v>
      </c>
      <c r="AD1071" s="69">
        <v>1.0</v>
      </c>
      <c r="AE1071" s="69">
        <v>340.0</v>
      </c>
      <c r="AF1071" s="70" t="s">
        <v>2457</v>
      </c>
      <c r="AG1071" s="69">
        <v>759.0</v>
      </c>
      <c r="AH1071" s="69">
        <v>225.0</v>
      </c>
      <c r="AI1071" s="69">
        <v>42.0</v>
      </c>
      <c r="AJ1071" s="29">
        <f t="shared" si="20"/>
        <v>246</v>
      </c>
      <c r="AK1071" s="76">
        <f t="shared" si="21"/>
        <v>0.3241106719</v>
      </c>
      <c r="AL1071" s="29">
        <f t="shared" si="22"/>
        <v>246</v>
      </c>
      <c r="AM1071" s="71">
        <f t="shared" si="23"/>
        <v>0.3241</v>
      </c>
      <c r="AN1071" s="71">
        <f t="shared" si="24"/>
        <v>0.4051</v>
      </c>
      <c r="AO1071" s="72">
        <f t="shared" si="25"/>
        <v>59.79</v>
      </c>
      <c r="AP1071" s="73">
        <f t="shared" si="26"/>
        <v>342477.12</v>
      </c>
      <c r="AQ1071" s="3">
        <f t="shared" si="27"/>
        <v>451.221502</v>
      </c>
      <c r="AR1071" s="18"/>
      <c r="AS1071" s="18"/>
    </row>
    <row r="1072" ht="14.25" customHeight="1">
      <c r="A1072" s="68">
        <v>544.0</v>
      </c>
      <c r="B1072" s="69">
        <v>1.0</v>
      </c>
      <c r="C1072" s="18" t="s">
        <v>1298</v>
      </c>
      <c r="D1072" s="68">
        <v>544.0</v>
      </c>
      <c r="E1072" s="69">
        <v>1.0</v>
      </c>
      <c r="F1072" s="69">
        <v>370.0</v>
      </c>
      <c r="G1072" s="70" t="s">
        <v>2458</v>
      </c>
      <c r="H1072" s="69">
        <v>106.0</v>
      </c>
      <c r="I1072" s="69">
        <v>54.0</v>
      </c>
      <c r="J1072" s="69">
        <v>8.0</v>
      </c>
      <c r="K1072" s="29">
        <f t="shared" si="13"/>
        <v>58</v>
      </c>
      <c r="L1072" s="71">
        <f t="shared" si="14"/>
        <v>0.5472</v>
      </c>
      <c r="M1072" s="71">
        <f t="shared" si="15"/>
        <v>0.684</v>
      </c>
      <c r="N1072" s="72">
        <f t="shared" si="16"/>
        <v>23.8</v>
      </c>
      <c r="O1072" s="8">
        <f t="shared" si="17"/>
        <v>136326.4</v>
      </c>
      <c r="P1072" s="73"/>
      <c r="Q1072" s="18"/>
      <c r="R1072" s="18"/>
      <c r="S1072" s="18"/>
      <c r="T1072" s="18"/>
      <c r="U1072" s="18"/>
      <c r="V1072" s="18"/>
      <c r="W1072" s="18"/>
      <c r="X1072" s="18"/>
      <c r="Y1072" s="18"/>
      <c r="Z1072" s="68">
        <v>544.0</v>
      </c>
      <c r="AA1072" s="69">
        <v>1.0</v>
      </c>
      <c r="AB1072" s="18" t="s">
        <v>1298</v>
      </c>
      <c r="AC1072" s="68">
        <v>544.0</v>
      </c>
      <c r="AD1072" s="69">
        <v>1.0</v>
      </c>
      <c r="AE1072" s="69">
        <v>370.0</v>
      </c>
      <c r="AF1072" s="70" t="s">
        <v>2458</v>
      </c>
      <c r="AG1072" s="69">
        <v>106.0</v>
      </c>
      <c r="AH1072" s="69">
        <v>54.0</v>
      </c>
      <c r="AI1072" s="69">
        <v>8.0</v>
      </c>
      <c r="AJ1072" s="29">
        <f t="shared" si="20"/>
        <v>58</v>
      </c>
      <c r="AK1072" s="76">
        <f t="shared" si="21"/>
        <v>0.5471698113</v>
      </c>
      <c r="AL1072" s="29">
        <f t="shared" si="22"/>
        <v>58</v>
      </c>
      <c r="AM1072" s="71">
        <f t="shared" si="23"/>
        <v>0.5472</v>
      </c>
      <c r="AN1072" s="71">
        <f t="shared" si="24"/>
        <v>0.684</v>
      </c>
      <c r="AO1072" s="72">
        <f t="shared" si="25"/>
        <v>23.8</v>
      </c>
      <c r="AP1072" s="73">
        <f t="shared" si="26"/>
        <v>136326.4</v>
      </c>
      <c r="AQ1072" s="3">
        <f t="shared" si="27"/>
        <v>1286.098113</v>
      </c>
      <c r="AR1072" s="18"/>
      <c r="AS1072" s="18"/>
    </row>
    <row r="1073" ht="14.25" customHeight="1">
      <c r="A1073" s="68">
        <v>544.0</v>
      </c>
      <c r="B1073" s="69">
        <v>1.0</v>
      </c>
      <c r="C1073" s="18" t="s">
        <v>1298</v>
      </c>
      <c r="D1073" s="68">
        <v>544.0</v>
      </c>
      <c r="E1073" s="69">
        <v>1.0</v>
      </c>
      <c r="F1073" s="69">
        <v>380.0</v>
      </c>
      <c r="G1073" s="70" t="s">
        <v>2459</v>
      </c>
      <c r="H1073" s="69">
        <v>752.0</v>
      </c>
      <c r="I1073" s="69">
        <v>142.0</v>
      </c>
      <c r="J1073" s="69">
        <v>58.0</v>
      </c>
      <c r="K1073" s="29">
        <f t="shared" si="13"/>
        <v>171</v>
      </c>
      <c r="L1073" s="71">
        <f t="shared" si="14"/>
        <v>0.2274</v>
      </c>
      <c r="M1073" s="71">
        <f t="shared" si="15"/>
        <v>0.2843</v>
      </c>
      <c r="N1073" s="72">
        <f t="shared" si="16"/>
        <v>29.17</v>
      </c>
      <c r="O1073" s="8">
        <f t="shared" si="17"/>
        <v>167085.76</v>
      </c>
      <c r="P1073" s="73"/>
      <c r="Q1073" s="18"/>
      <c r="R1073" s="18"/>
      <c r="S1073" s="18"/>
      <c r="T1073" s="18"/>
      <c r="U1073" s="18"/>
      <c r="V1073" s="18"/>
      <c r="W1073" s="18"/>
      <c r="X1073" s="18"/>
      <c r="Y1073" s="18"/>
      <c r="Z1073" s="68">
        <v>544.0</v>
      </c>
      <c r="AA1073" s="69">
        <v>1.0</v>
      </c>
      <c r="AB1073" s="18" t="s">
        <v>1298</v>
      </c>
      <c r="AC1073" s="68">
        <v>544.0</v>
      </c>
      <c r="AD1073" s="69">
        <v>1.0</v>
      </c>
      <c r="AE1073" s="69">
        <v>380.0</v>
      </c>
      <c r="AF1073" s="70" t="s">
        <v>2459</v>
      </c>
      <c r="AG1073" s="69">
        <v>752.0</v>
      </c>
      <c r="AH1073" s="69">
        <v>142.0</v>
      </c>
      <c r="AI1073" s="69">
        <v>58.0</v>
      </c>
      <c r="AJ1073" s="29">
        <f t="shared" si="20"/>
        <v>171</v>
      </c>
      <c r="AK1073" s="76">
        <f t="shared" si="21"/>
        <v>0.227393617</v>
      </c>
      <c r="AL1073" s="29">
        <f t="shared" si="22"/>
        <v>171</v>
      </c>
      <c r="AM1073" s="71">
        <f t="shared" si="23"/>
        <v>0.2274</v>
      </c>
      <c r="AN1073" s="71">
        <f t="shared" si="24"/>
        <v>0.2843</v>
      </c>
      <c r="AO1073" s="72">
        <f t="shared" si="25"/>
        <v>29.17</v>
      </c>
      <c r="AP1073" s="73">
        <f t="shared" si="26"/>
        <v>167085.76</v>
      </c>
      <c r="AQ1073" s="3">
        <f t="shared" si="27"/>
        <v>222.1885106</v>
      </c>
      <c r="AR1073" s="18"/>
      <c r="AS1073" s="18"/>
    </row>
    <row r="1074" ht="14.25" customHeight="1">
      <c r="A1074" s="68">
        <v>544.0</v>
      </c>
      <c r="B1074" s="69">
        <v>1.0</v>
      </c>
      <c r="C1074" s="18" t="s">
        <v>1298</v>
      </c>
      <c r="D1074" s="68">
        <v>544.0</v>
      </c>
      <c r="E1074" s="69">
        <v>1.0</v>
      </c>
      <c r="F1074" s="69">
        <v>390.0</v>
      </c>
      <c r="G1074" s="70" t="s">
        <v>2460</v>
      </c>
      <c r="H1074" s="69">
        <v>638.0</v>
      </c>
      <c r="I1074" s="69">
        <v>86.0</v>
      </c>
      <c r="J1074" s="69">
        <v>39.0</v>
      </c>
      <c r="K1074" s="29">
        <f t="shared" si="13"/>
        <v>105.5</v>
      </c>
      <c r="L1074" s="71">
        <f t="shared" si="14"/>
        <v>0.1654</v>
      </c>
      <c r="M1074" s="71">
        <f t="shared" si="15"/>
        <v>0.2068</v>
      </c>
      <c r="N1074" s="72">
        <f t="shared" si="16"/>
        <v>13.09</v>
      </c>
      <c r="O1074" s="8">
        <f t="shared" si="17"/>
        <v>74979.52</v>
      </c>
      <c r="P1074" s="73"/>
      <c r="Q1074" s="18"/>
      <c r="R1074" s="18"/>
      <c r="S1074" s="18"/>
      <c r="T1074" s="18"/>
      <c r="U1074" s="18"/>
      <c r="V1074" s="18"/>
      <c r="W1074" s="18"/>
      <c r="X1074" s="18"/>
      <c r="Y1074" s="18"/>
      <c r="Z1074" s="68">
        <v>544.0</v>
      </c>
      <c r="AA1074" s="69">
        <v>1.0</v>
      </c>
      <c r="AB1074" s="18" t="s">
        <v>1298</v>
      </c>
      <c r="AC1074" s="68">
        <v>544.0</v>
      </c>
      <c r="AD1074" s="69">
        <v>1.0</v>
      </c>
      <c r="AE1074" s="69">
        <v>390.0</v>
      </c>
      <c r="AF1074" s="70" t="s">
        <v>2460</v>
      </c>
      <c r="AG1074" s="69">
        <v>638.0</v>
      </c>
      <c r="AH1074" s="69">
        <v>86.0</v>
      </c>
      <c r="AI1074" s="69">
        <v>39.0</v>
      </c>
      <c r="AJ1074" s="29">
        <f t="shared" si="20"/>
        <v>105.5</v>
      </c>
      <c r="AK1074" s="76">
        <f t="shared" si="21"/>
        <v>0.1653605016</v>
      </c>
      <c r="AL1074" s="29">
        <f t="shared" si="22"/>
        <v>105.5</v>
      </c>
      <c r="AM1074" s="71">
        <f t="shared" si="23"/>
        <v>0.1654</v>
      </c>
      <c r="AN1074" s="71">
        <f t="shared" si="24"/>
        <v>0.2068</v>
      </c>
      <c r="AO1074" s="72">
        <f t="shared" si="25"/>
        <v>13.09</v>
      </c>
      <c r="AP1074" s="73">
        <f t="shared" si="26"/>
        <v>74979.52</v>
      </c>
      <c r="AQ1074" s="3">
        <f t="shared" si="27"/>
        <v>117.5227586</v>
      </c>
      <c r="AR1074" s="18"/>
      <c r="AS1074" s="18"/>
    </row>
    <row r="1075" ht="14.25" customHeight="1">
      <c r="A1075" s="68">
        <v>545.0</v>
      </c>
      <c r="B1075" s="69">
        <v>1.0</v>
      </c>
      <c r="C1075" s="18" t="s">
        <v>1300</v>
      </c>
      <c r="D1075" s="68">
        <v>545.0</v>
      </c>
      <c r="E1075" s="69">
        <v>1.0</v>
      </c>
      <c r="F1075" s="69">
        <v>10.0</v>
      </c>
      <c r="G1075" s="70" t="s">
        <v>2461</v>
      </c>
      <c r="H1075" s="69">
        <v>206.0</v>
      </c>
      <c r="I1075" s="69">
        <v>36.0</v>
      </c>
      <c r="J1075" s="69">
        <v>25.0</v>
      </c>
      <c r="K1075" s="29">
        <f t="shared" si="13"/>
        <v>48.5</v>
      </c>
      <c r="L1075" s="71">
        <f t="shared" si="14"/>
        <v>0.2354</v>
      </c>
      <c r="M1075" s="71">
        <f t="shared" si="15"/>
        <v>0.2943</v>
      </c>
      <c r="N1075" s="72">
        <f t="shared" si="16"/>
        <v>8.56</v>
      </c>
      <c r="O1075" s="8">
        <f t="shared" si="17"/>
        <v>49031.68</v>
      </c>
      <c r="P1075" s="73"/>
      <c r="Q1075" s="18"/>
      <c r="R1075" s="18"/>
      <c r="S1075" s="18"/>
      <c r="T1075" s="18"/>
      <c r="U1075" s="18"/>
      <c r="V1075" s="18"/>
      <c r="W1075" s="18"/>
      <c r="X1075" s="18"/>
      <c r="Y1075" s="18"/>
      <c r="Z1075" s="68">
        <v>545.0</v>
      </c>
      <c r="AA1075" s="69">
        <v>1.0</v>
      </c>
      <c r="AB1075" s="18" t="s">
        <v>1300</v>
      </c>
      <c r="AC1075" s="68">
        <v>545.0</v>
      </c>
      <c r="AD1075" s="69">
        <v>1.0</v>
      </c>
      <c r="AE1075" s="69">
        <v>10.0</v>
      </c>
      <c r="AF1075" s="70" t="s">
        <v>2461</v>
      </c>
      <c r="AG1075" s="69">
        <v>206.0</v>
      </c>
      <c r="AH1075" s="69">
        <v>36.0</v>
      </c>
      <c r="AI1075" s="69">
        <v>25.0</v>
      </c>
      <c r="AJ1075" s="29">
        <f t="shared" si="20"/>
        <v>48.5</v>
      </c>
      <c r="AK1075" s="76">
        <f t="shared" si="21"/>
        <v>0.2354368932</v>
      </c>
      <c r="AL1075" s="29">
        <f t="shared" si="22"/>
        <v>48.5</v>
      </c>
      <c r="AM1075" s="71">
        <f t="shared" si="23"/>
        <v>0.2354</v>
      </c>
      <c r="AN1075" s="71">
        <f t="shared" si="24"/>
        <v>0.2943</v>
      </c>
      <c r="AO1075" s="72">
        <f t="shared" si="25"/>
        <v>8.56</v>
      </c>
      <c r="AP1075" s="73">
        <f t="shared" si="26"/>
        <v>49031.68</v>
      </c>
      <c r="AQ1075" s="3">
        <f t="shared" si="27"/>
        <v>238.0178641</v>
      </c>
      <c r="AR1075" s="18"/>
      <c r="AS1075" s="18"/>
    </row>
    <row r="1076" ht="14.25" customHeight="1">
      <c r="A1076" s="68">
        <v>545.0</v>
      </c>
      <c r="B1076" s="69">
        <v>1.0</v>
      </c>
      <c r="C1076" s="18" t="s">
        <v>1300</v>
      </c>
      <c r="D1076" s="68">
        <v>545.0</v>
      </c>
      <c r="E1076" s="69">
        <v>1.0</v>
      </c>
      <c r="F1076" s="69">
        <v>20.0</v>
      </c>
      <c r="G1076" s="70" t="s">
        <v>2462</v>
      </c>
      <c r="H1076" s="69">
        <v>155.0</v>
      </c>
      <c r="I1076" s="69">
        <v>22.0</v>
      </c>
      <c r="J1076" s="69">
        <v>19.0</v>
      </c>
      <c r="K1076" s="29">
        <f t="shared" si="13"/>
        <v>31.5</v>
      </c>
      <c r="L1076" s="71">
        <f t="shared" si="14"/>
        <v>0.2032</v>
      </c>
      <c r="M1076" s="71">
        <f t="shared" si="15"/>
        <v>0.254</v>
      </c>
      <c r="N1076" s="72">
        <f t="shared" si="16"/>
        <v>4.8</v>
      </c>
      <c r="O1076" s="8">
        <f t="shared" si="17"/>
        <v>27494.4</v>
      </c>
      <c r="P1076" s="73"/>
      <c r="Q1076" s="18"/>
      <c r="R1076" s="18"/>
      <c r="S1076" s="18"/>
      <c r="T1076" s="18"/>
      <c r="U1076" s="18"/>
      <c r="V1076" s="18"/>
      <c r="W1076" s="18"/>
      <c r="X1076" s="18"/>
      <c r="Y1076" s="18"/>
      <c r="Z1076" s="68">
        <v>545.0</v>
      </c>
      <c r="AA1076" s="69">
        <v>1.0</v>
      </c>
      <c r="AB1076" s="18" t="s">
        <v>1300</v>
      </c>
      <c r="AC1076" s="68">
        <v>545.0</v>
      </c>
      <c r="AD1076" s="69">
        <v>1.0</v>
      </c>
      <c r="AE1076" s="69">
        <v>20.0</v>
      </c>
      <c r="AF1076" s="70" t="s">
        <v>2462</v>
      </c>
      <c r="AG1076" s="69">
        <v>155.0</v>
      </c>
      <c r="AH1076" s="69">
        <v>22.0</v>
      </c>
      <c r="AI1076" s="69">
        <v>19.0</v>
      </c>
      <c r="AJ1076" s="29">
        <f t="shared" si="20"/>
        <v>31.5</v>
      </c>
      <c r="AK1076" s="76">
        <f t="shared" si="21"/>
        <v>0.2032258065</v>
      </c>
      <c r="AL1076" s="29">
        <f t="shared" si="22"/>
        <v>31.5</v>
      </c>
      <c r="AM1076" s="71">
        <f t="shared" si="23"/>
        <v>0.2032</v>
      </c>
      <c r="AN1076" s="71">
        <f t="shared" si="24"/>
        <v>0.254</v>
      </c>
      <c r="AO1076" s="72">
        <f t="shared" si="25"/>
        <v>4.8</v>
      </c>
      <c r="AP1076" s="73">
        <f t="shared" si="26"/>
        <v>27494.4</v>
      </c>
      <c r="AQ1076" s="3">
        <f t="shared" si="27"/>
        <v>177.3832258</v>
      </c>
      <c r="AR1076" s="18"/>
      <c r="AS1076" s="18"/>
    </row>
    <row r="1077" ht="14.25" customHeight="1">
      <c r="A1077" s="68">
        <v>547.0</v>
      </c>
      <c r="B1077" s="69">
        <v>1.0</v>
      </c>
      <c r="C1077" s="18" t="s">
        <v>1302</v>
      </c>
      <c r="D1077" s="68">
        <v>547.0</v>
      </c>
      <c r="E1077" s="69">
        <v>1.0</v>
      </c>
      <c r="F1077" s="69">
        <v>10.0</v>
      </c>
      <c r="G1077" s="70" t="s">
        <v>2463</v>
      </c>
      <c r="H1077" s="69">
        <v>234.0</v>
      </c>
      <c r="I1077" s="69">
        <v>43.0</v>
      </c>
      <c r="J1077" s="69">
        <v>19.0</v>
      </c>
      <c r="K1077" s="29">
        <f t="shared" si="13"/>
        <v>52.5</v>
      </c>
      <c r="L1077" s="71">
        <f t="shared" si="14"/>
        <v>0.2244</v>
      </c>
      <c r="M1077" s="71">
        <f t="shared" si="15"/>
        <v>0.2805</v>
      </c>
      <c r="N1077" s="72">
        <f t="shared" si="16"/>
        <v>8.84</v>
      </c>
      <c r="O1077" s="8">
        <f t="shared" si="17"/>
        <v>50635.52</v>
      </c>
      <c r="P1077" s="73"/>
      <c r="Q1077" s="18"/>
      <c r="R1077" s="18"/>
      <c r="S1077" s="18"/>
      <c r="T1077" s="18"/>
      <c r="U1077" s="18"/>
      <c r="V1077" s="18"/>
      <c r="W1077" s="18"/>
      <c r="X1077" s="18"/>
      <c r="Y1077" s="18"/>
      <c r="Z1077" s="68">
        <v>547.0</v>
      </c>
      <c r="AA1077" s="69">
        <v>1.0</v>
      </c>
      <c r="AB1077" s="18" t="s">
        <v>1302</v>
      </c>
      <c r="AC1077" s="68">
        <v>547.0</v>
      </c>
      <c r="AD1077" s="69">
        <v>1.0</v>
      </c>
      <c r="AE1077" s="69">
        <v>10.0</v>
      </c>
      <c r="AF1077" s="70" t="s">
        <v>2463</v>
      </c>
      <c r="AG1077" s="69">
        <v>234.0</v>
      </c>
      <c r="AH1077" s="69">
        <v>43.0</v>
      </c>
      <c r="AI1077" s="69">
        <v>19.0</v>
      </c>
      <c r="AJ1077" s="29">
        <f t="shared" si="20"/>
        <v>52.5</v>
      </c>
      <c r="AK1077" s="76">
        <f t="shared" si="21"/>
        <v>0.2243589744</v>
      </c>
      <c r="AL1077" s="29">
        <f t="shared" si="22"/>
        <v>52.5</v>
      </c>
      <c r="AM1077" s="71">
        <f t="shared" si="23"/>
        <v>0.2244</v>
      </c>
      <c r="AN1077" s="71">
        <f t="shared" si="24"/>
        <v>0.2805</v>
      </c>
      <c r="AO1077" s="72">
        <f t="shared" si="25"/>
        <v>8.84</v>
      </c>
      <c r="AP1077" s="73">
        <f t="shared" si="26"/>
        <v>50635.52</v>
      </c>
      <c r="AQ1077" s="3">
        <f t="shared" si="27"/>
        <v>216.3911111</v>
      </c>
      <c r="AR1077" s="18"/>
      <c r="AS1077" s="18"/>
    </row>
    <row r="1078" ht="14.25" customHeight="1">
      <c r="A1078" s="68">
        <v>547.0</v>
      </c>
      <c r="B1078" s="69">
        <v>1.0</v>
      </c>
      <c r="C1078" s="18" t="s">
        <v>1302</v>
      </c>
      <c r="D1078" s="68">
        <v>547.0</v>
      </c>
      <c r="E1078" s="69">
        <v>1.0</v>
      </c>
      <c r="F1078" s="69">
        <v>20.0</v>
      </c>
      <c r="G1078" s="70" t="s">
        <v>2464</v>
      </c>
      <c r="H1078" s="69">
        <v>286.0</v>
      </c>
      <c r="I1078" s="69">
        <v>31.0</v>
      </c>
      <c r="J1078" s="69">
        <v>18.0</v>
      </c>
      <c r="K1078" s="29">
        <f t="shared" si="13"/>
        <v>40</v>
      </c>
      <c r="L1078" s="71">
        <f t="shared" si="14"/>
        <v>0.1399</v>
      </c>
      <c r="M1078" s="71">
        <f t="shared" si="15"/>
        <v>0.1749</v>
      </c>
      <c r="N1078" s="72">
        <f t="shared" si="16"/>
        <v>4.2</v>
      </c>
      <c r="O1078" s="8">
        <f t="shared" si="17"/>
        <v>24057.6</v>
      </c>
      <c r="P1078" s="73"/>
      <c r="Q1078" s="18"/>
      <c r="R1078" s="18"/>
      <c r="S1078" s="18"/>
      <c r="T1078" s="18"/>
      <c r="U1078" s="18"/>
      <c r="V1078" s="18"/>
      <c r="W1078" s="18"/>
      <c r="X1078" s="18"/>
      <c r="Y1078" s="18"/>
      <c r="Z1078" s="68">
        <v>547.0</v>
      </c>
      <c r="AA1078" s="69">
        <v>1.0</v>
      </c>
      <c r="AB1078" s="18" t="s">
        <v>1302</v>
      </c>
      <c r="AC1078" s="68">
        <v>547.0</v>
      </c>
      <c r="AD1078" s="69">
        <v>1.0</v>
      </c>
      <c r="AE1078" s="69">
        <v>20.0</v>
      </c>
      <c r="AF1078" s="70" t="s">
        <v>2464</v>
      </c>
      <c r="AG1078" s="69">
        <v>286.0</v>
      </c>
      <c r="AH1078" s="69">
        <v>31.0</v>
      </c>
      <c r="AI1078" s="69">
        <v>18.0</v>
      </c>
      <c r="AJ1078" s="29">
        <f t="shared" si="20"/>
        <v>40</v>
      </c>
      <c r="AK1078" s="76">
        <f t="shared" si="21"/>
        <v>0.1398601399</v>
      </c>
      <c r="AL1078" s="29">
        <f t="shared" si="22"/>
        <v>40</v>
      </c>
      <c r="AM1078" s="71">
        <f t="shared" si="23"/>
        <v>0.1399</v>
      </c>
      <c r="AN1078" s="71">
        <f t="shared" si="24"/>
        <v>0.1749</v>
      </c>
      <c r="AO1078" s="72">
        <f t="shared" si="25"/>
        <v>4.2</v>
      </c>
      <c r="AP1078" s="73">
        <f t="shared" si="26"/>
        <v>24057.6</v>
      </c>
      <c r="AQ1078" s="3">
        <f t="shared" si="27"/>
        <v>84.11748252</v>
      </c>
      <c r="AR1078" s="18"/>
      <c r="AS1078" s="18"/>
    </row>
    <row r="1079" ht="14.25" customHeight="1">
      <c r="A1079" s="68">
        <v>548.0</v>
      </c>
      <c r="B1079" s="69">
        <v>1.0</v>
      </c>
      <c r="C1079" s="18" t="s">
        <v>1304</v>
      </c>
      <c r="D1079" s="68">
        <v>548.0</v>
      </c>
      <c r="E1079" s="69">
        <v>1.0</v>
      </c>
      <c r="F1079" s="69">
        <v>10.0</v>
      </c>
      <c r="G1079" s="70" t="s">
        <v>2465</v>
      </c>
      <c r="H1079" s="69">
        <v>480.0</v>
      </c>
      <c r="I1079" s="69">
        <v>157.0</v>
      </c>
      <c r="J1079" s="69">
        <v>62.0</v>
      </c>
      <c r="K1079" s="29">
        <f t="shared" si="13"/>
        <v>188</v>
      </c>
      <c r="L1079" s="71">
        <f t="shared" si="14"/>
        <v>0.3917</v>
      </c>
      <c r="M1079" s="71">
        <f t="shared" si="15"/>
        <v>0.4896</v>
      </c>
      <c r="N1079" s="72">
        <f t="shared" si="16"/>
        <v>55.23</v>
      </c>
      <c r="O1079" s="8">
        <f t="shared" si="17"/>
        <v>316357.44</v>
      </c>
      <c r="P1079" s="73"/>
      <c r="Q1079" s="18"/>
      <c r="R1079" s="18"/>
      <c r="S1079" s="18"/>
      <c r="T1079" s="18"/>
      <c r="U1079" s="18"/>
      <c r="V1079" s="18"/>
      <c r="W1079" s="18"/>
      <c r="X1079" s="18"/>
      <c r="Y1079" s="18"/>
      <c r="Z1079" s="68">
        <v>548.0</v>
      </c>
      <c r="AA1079" s="69">
        <v>1.0</v>
      </c>
      <c r="AB1079" s="18" t="s">
        <v>1304</v>
      </c>
      <c r="AC1079" s="68">
        <v>548.0</v>
      </c>
      <c r="AD1079" s="69">
        <v>1.0</v>
      </c>
      <c r="AE1079" s="69">
        <v>10.0</v>
      </c>
      <c r="AF1079" s="70" t="s">
        <v>2465</v>
      </c>
      <c r="AG1079" s="69">
        <v>480.0</v>
      </c>
      <c r="AH1079" s="69">
        <v>157.0</v>
      </c>
      <c r="AI1079" s="69">
        <v>62.0</v>
      </c>
      <c r="AJ1079" s="29">
        <f t="shared" si="20"/>
        <v>188</v>
      </c>
      <c r="AK1079" s="76">
        <f t="shared" si="21"/>
        <v>0.3916666667</v>
      </c>
      <c r="AL1079" s="29">
        <f t="shared" si="22"/>
        <v>188</v>
      </c>
      <c r="AM1079" s="71">
        <f t="shared" si="23"/>
        <v>0.3917</v>
      </c>
      <c r="AN1079" s="71">
        <f t="shared" si="24"/>
        <v>0.4896</v>
      </c>
      <c r="AO1079" s="72">
        <f t="shared" si="25"/>
        <v>55.23</v>
      </c>
      <c r="AP1079" s="73">
        <f t="shared" si="26"/>
        <v>316357.44</v>
      </c>
      <c r="AQ1079" s="3">
        <f t="shared" si="27"/>
        <v>659.078</v>
      </c>
      <c r="AR1079" s="18"/>
      <c r="AS1079" s="18"/>
    </row>
    <row r="1080" ht="14.25" customHeight="1">
      <c r="A1080" s="68">
        <v>548.0</v>
      </c>
      <c r="B1080" s="69">
        <v>1.0</v>
      </c>
      <c r="C1080" s="18" t="s">
        <v>1304</v>
      </c>
      <c r="D1080" s="68">
        <v>548.0</v>
      </c>
      <c r="E1080" s="69">
        <v>1.0</v>
      </c>
      <c r="F1080" s="69">
        <v>20.0</v>
      </c>
      <c r="G1080" s="70" t="s">
        <v>2466</v>
      </c>
      <c r="H1080" s="69">
        <v>415.0</v>
      </c>
      <c r="I1080" s="69">
        <v>129.0</v>
      </c>
      <c r="J1080" s="69">
        <v>43.0</v>
      </c>
      <c r="K1080" s="29">
        <f t="shared" si="13"/>
        <v>150.5</v>
      </c>
      <c r="L1080" s="71">
        <f t="shared" si="14"/>
        <v>0.3627</v>
      </c>
      <c r="M1080" s="71">
        <f t="shared" si="15"/>
        <v>0.4534</v>
      </c>
      <c r="N1080" s="72">
        <f t="shared" si="16"/>
        <v>40.94</v>
      </c>
      <c r="O1080" s="8">
        <f t="shared" si="17"/>
        <v>234504.32</v>
      </c>
      <c r="P1080" s="73"/>
      <c r="Q1080" s="18"/>
      <c r="R1080" s="18"/>
      <c r="S1080" s="18"/>
      <c r="T1080" s="18"/>
      <c r="U1080" s="18"/>
      <c r="V1080" s="18"/>
      <c r="W1080" s="18"/>
      <c r="X1080" s="18"/>
      <c r="Y1080" s="18"/>
      <c r="Z1080" s="68">
        <v>548.0</v>
      </c>
      <c r="AA1080" s="69">
        <v>1.0</v>
      </c>
      <c r="AB1080" s="18" t="s">
        <v>1304</v>
      </c>
      <c r="AC1080" s="68">
        <v>548.0</v>
      </c>
      <c r="AD1080" s="69">
        <v>1.0</v>
      </c>
      <c r="AE1080" s="69">
        <v>20.0</v>
      </c>
      <c r="AF1080" s="70" t="s">
        <v>2466</v>
      </c>
      <c r="AG1080" s="69">
        <v>415.0</v>
      </c>
      <c r="AH1080" s="69">
        <v>129.0</v>
      </c>
      <c r="AI1080" s="69">
        <v>43.0</v>
      </c>
      <c r="AJ1080" s="29">
        <f t="shared" si="20"/>
        <v>150.5</v>
      </c>
      <c r="AK1080" s="76">
        <f t="shared" si="21"/>
        <v>0.3626506024</v>
      </c>
      <c r="AL1080" s="29">
        <f t="shared" si="22"/>
        <v>150.5</v>
      </c>
      <c r="AM1080" s="71">
        <f t="shared" si="23"/>
        <v>0.3627</v>
      </c>
      <c r="AN1080" s="71">
        <f t="shared" si="24"/>
        <v>0.4534</v>
      </c>
      <c r="AO1080" s="72">
        <f t="shared" si="25"/>
        <v>40.94</v>
      </c>
      <c r="AP1080" s="73">
        <f t="shared" si="26"/>
        <v>234504.32</v>
      </c>
      <c r="AQ1080" s="3">
        <f t="shared" si="27"/>
        <v>565.0706506</v>
      </c>
      <c r="AR1080" s="18"/>
      <c r="AS1080" s="18"/>
    </row>
    <row r="1081" ht="14.25" customHeight="1">
      <c r="A1081" s="68">
        <v>549.0</v>
      </c>
      <c r="B1081" s="69">
        <v>1.0</v>
      </c>
      <c r="C1081" s="18" t="s">
        <v>1306</v>
      </c>
      <c r="D1081" s="68">
        <v>549.0</v>
      </c>
      <c r="E1081" s="69">
        <v>1.0</v>
      </c>
      <c r="F1081" s="69">
        <v>10.0</v>
      </c>
      <c r="G1081" s="70" t="s">
        <v>2467</v>
      </c>
      <c r="H1081" s="69">
        <v>529.0</v>
      </c>
      <c r="I1081" s="69">
        <v>134.0</v>
      </c>
      <c r="J1081" s="69">
        <v>53.0</v>
      </c>
      <c r="K1081" s="29">
        <f t="shared" si="13"/>
        <v>160.5</v>
      </c>
      <c r="L1081" s="71">
        <f t="shared" si="14"/>
        <v>0.3034</v>
      </c>
      <c r="M1081" s="71">
        <f t="shared" si="15"/>
        <v>0.3793</v>
      </c>
      <c r="N1081" s="72">
        <f t="shared" si="16"/>
        <v>36.53</v>
      </c>
      <c r="O1081" s="8">
        <f t="shared" si="17"/>
        <v>209243.84</v>
      </c>
      <c r="P1081" s="73"/>
      <c r="Q1081" s="18"/>
      <c r="R1081" s="18"/>
      <c r="S1081" s="18"/>
      <c r="T1081" s="18"/>
      <c r="U1081" s="18"/>
      <c r="V1081" s="18"/>
      <c r="W1081" s="18"/>
      <c r="X1081" s="18"/>
      <c r="Y1081" s="18"/>
      <c r="Z1081" s="68">
        <v>549.0</v>
      </c>
      <c r="AA1081" s="69">
        <v>1.0</v>
      </c>
      <c r="AB1081" s="18" t="s">
        <v>1306</v>
      </c>
      <c r="AC1081" s="68">
        <v>549.0</v>
      </c>
      <c r="AD1081" s="69">
        <v>1.0</v>
      </c>
      <c r="AE1081" s="69">
        <v>10.0</v>
      </c>
      <c r="AF1081" s="70" t="s">
        <v>2467</v>
      </c>
      <c r="AG1081" s="69">
        <v>529.0</v>
      </c>
      <c r="AH1081" s="69">
        <v>134.0</v>
      </c>
      <c r="AI1081" s="69">
        <v>53.0</v>
      </c>
      <c r="AJ1081" s="29">
        <f t="shared" si="20"/>
        <v>160.5</v>
      </c>
      <c r="AK1081" s="76">
        <f t="shared" si="21"/>
        <v>0.3034026465</v>
      </c>
      <c r="AL1081" s="29">
        <f t="shared" si="22"/>
        <v>160.5</v>
      </c>
      <c r="AM1081" s="71">
        <f t="shared" si="23"/>
        <v>0.3034</v>
      </c>
      <c r="AN1081" s="71">
        <f t="shared" si="24"/>
        <v>0.3793</v>
      </c>
      <c r="AO1081" s="72">
        <f t="shared" si="25"/>
        <v>36.53</v>
      </c>
      <c r="AP1081" s="73">
        <f t="shared" si="26"/>
        <v>209243.84</v>
      </c>
      <c r="AQ1081" s="3">
        <f t="shared" si="27"/>
        <v>395.5460113</v>
      </c>
      <c r="AR1081" s="18"/>
      <c r="AS1081" s="18"/>
    </row>
    <row r="1082" ht="14.25" customHeight="1">
      <c r="A1082" s="68">
        <v>549.0</v>
      </c>
      <c r="B1082" s="69">
        <v>1.0</v>
      </c>
      <c r="C1082" s="18" t="s">
        <v>1306</v>
      </c>
      <c r="D1082" s="68">
        <v>549.0</v>
      </c>
      <c r="E1082" s="69">
        <v>1.0</v>
      </c>
      <c r="F1082" s="69">
        <v>20.0</v>
      </c>
      <c r="G1082" s="70" t="s">
        <v>2468</v>
      </c>
      <c r="H1082" s="69">
        <v>480.0</v>
      </c>
      <c r="I1082" s="69">
        <v>86.0</v>
      </c>
      <c r="J1082" s="69">
        <v>42.0</v>
      </c>
      <c r="K1082" s="29">
        <f t="shared" si="13"/>
        <v>107</v>
      </c>
      <c r="L1082" s="71">
        <f t="shared" si="14"/>
        <v>0.2229</v>
      </c>
      <c r="M1082" s="71">
        <f t="shared" si="15"/>
        <v>0.2786</v>
      </c>
      <c r="N1082" s="72">
        <f t="shared" si="16"/>
        <v>17.89</v>
      </c>
      <c r="O1082" s="8">
        <f t="shared" si="17"/>
        <v>102473.92</v>
      </c>
      <c r="P1082" s="73"/>
      <c r="Q1082" s="18"/>
      <c r="R1082" s="18"/>
      <c r="S1082" s="18"/>
      <c r="T1082" s="18"/>
      <c r="U1082" s="18"/>
      <c r="V1082" s="18"/>
      <c r="W1082" s="18"/>
      <c r="X1082" s="18"/>
      <c r="Y1082" s="18"/>
      <c r="Z1082" s="68">
        <v>549.0</v>
      </c>
      <c r="AA1082" s="69">
        <v>1.0</v>
      </c>
      <c r="AB1082" s="18" t="s">
        <v>1306</v>
      </c>
      <c r="AC1082" s="68">
        <v>549.0</v>
      </c>
      <c r="AD1082" s="69">
        <v>1.0</v>
      </c>
      <c r="AE1082" s="69">
        <v>20.0</v>
      </c>
      <c r="AF1082" s="70" t="s">
        <v>2468</v>
      </c>
      <c r="AG1082" s="69">
        <v>480.0</v>
      </c>
      <c r="AH1082" s="69">
        <v>86.0</v>
      </c>
      <c r="AI1082" s="69">
        <v>42.0</v>
      </c>
      <c r="AJ1082" s="29">
        <f t="shared" si="20"/>
        <v>107</v>
      </c>
      <c r="AK1082" s="76">
        <f t="shared" si="21"/>
        <v>0.2229166667</v>
      </c>
      <c r="AL1082" s="29">
        <f t="shared" si="22"/>
        <v>107</v>
      </c>
      <c r="AM1082" s="71">
        <f t="shared" si="23"/>
        <v>0.2229</v>
      </c>
      <c r="AN1082" s="71">
        <f t="shared" si="24"/>
        <v>0.2786</v>
      </c>
      <c r="AO1082" s="72">
        <f t="shared" si="25"/>
        <v>17.89</v>
      </c>
      <c r="AP1082" s="73">
        <f t="shared" si="26"/>
        <v>102473.92</v>
      </c>
      <c r="AQ1082" s="3">
        <f t="shared" si="27"/>
        <v>213.4873333</v>
      </c>
      <c r="AR1082" s="18"/>
      <c r="AS1082" s="18"/>
    </row>
    <row r="1083" ht="14.25" customHeight="1">
      <c r="A1083" s="68">
        <v>549.0</v>
      </c>
      <c r="B1083" s="69">
        <v>1.0</v>
      </c>
      <c r="C1083" s="18" t="s">
        <v>1306</v>
      </c>
      <c r="D1083" s="68">
        <v>549.0</v>
      </c>
      <c r="E1083" s="69">
        <v>1.0</v>
      </c>
      <c r="F1083" s="69">
        <v>30.0</v>
      </c>
      <c r="G1083" s="70" t="s">
        <v>2469</v>
      </c>
      <c r="H1083" s="69">
        <v>431.0</v>
      </c>
      <c r="I1083" s="69">
        <v>71.0</v>
      </c>
      <c r="J1083" s="69">
        <v>19.0</v>
      </c>
      <c r="K1083" s="29">
        <f t="shared" si="13"/>
        <v>80.5</v>
      </c>
      <c r="L1083" s="71">
        <f t="shared" si="14"/>
        <v>0.1868</v>
      </c>
      <c r="M1083" s="71">
        <f t="shared" si="15"/>
        <v>0.2335</v>
      </c>
      <c r="N1083" s="72">
        <f t="shared" si="16"/>
        <v>11.28</v>
      </c>
      <c r="O1083" s="8">
        <f t="shared" si="17"/>
        <v>64611.84</v>
      </c>
      <c r="P1083" s="73"/>
      <c r="Q1083" s="18"/>
      <c r="R1083" s="18"/>
      <c r="S1083" s="18"/>
      <c r="T1083" s="18"/>
      <c r="U1083" s="18"/>
      <c r="V1083" s="18"/>
      <c r="W1083" s="18"/>
      <c r="X1083" s="18"/>
      <c r="Y1083" s="18"/>
      <c r="Z1083" s="68">
        <v>549.0</v>
      </c>
      <c r="AA1083" s="69">
        <v>1.0</v>
      </c>
      <c r="AB1083" s="18" t="s">
        <v>1306</v>
      </c>
      <c r="AC1083" s="68">
        <v>549.0</v>
      </c>
      <c r="AD1083" s="69">
        <v>1.0</v>
      </c>
      <c r="AE1083" s="69">
        <v>30.0</v>
      </c>
      <c r="AF1083" s="70" t="s">
        <v>2469</v>
      </c>
      <c r="AG1083" s="69">
        <v>431.0</v>
      </c>
      <c r="AH1083" s="69">
        <v>71.0</v>
      </c>
      <c r="AI1083" s="69">
        <v>19.0</v>
      </c>
      <c r="AJ1083" s="29">
        <f t="shared" si="20"/>
        <v>80.5</v>
      </c>
      <c r="AK1083" s="76">
        <f t="shared" si="21"/>
        <v>0.186774942</v>
      </c>
      <c r="AL1083" s="29">
        <f t="shared" si="22"/>
        <v>80.5</v>
      </c>
      <c r="AM1083" s="71">
        <f t="shared" si="23"/>
        <v>0.1868</v>
      </c>
      <c r="AN1083" s="71">
        <f t="shared" si="24"/>
        <v>0.2335</v>
      </c>
      <c r="AO1083" s="72">
        <f t="shared" si="25"/>
        <v>11.28</v>
      </c>
      <c r="AP1083" s="73">
        <f t="shared" si="26"/>
        <v>64611.84</v>
      </c>
      <c r="AQ1083" s="3">
        <f t="shared" si="27"/>
        <v>149.9114617</v>
      </c>
      <c r="AR1083" s="18"/>
      <c r="AS1083" s="18"/>
    </row>
    <row r="1084" ht="14.25" customHeight="1">
      <c r="A1084" s="68">
        <v>549.0</v>
      </c>
      <c r="B1084" s="69">
        <v>1.0</v>
      </c>
      <c r="C1084" s="18" t="s">
        <v>1306</v>
      </c>
      <c r="D1084" s="68">
        <v>549.0</v>
      </c>
      <c r="E1084" s="69">
        <v>1.0</v>
      </c>
      <c r="F1084" s="69">
        <v>80.0</v>
      </c>
      <c r="G1084" s="70" t="s">
        <v>2470</v>
      </c>
      <c r="H1084" s="69">
        <v>58.0</v>
      </c>
      <c r="I1084" s="69">
        <v>12.0</v>
      </c>
      <c r="J1084" s="69">
        <v>5.0</v>
      </c>
      <c r="K1084" s="29">
        <f t="shared" si="13"/>
        <v>14.5</v>
      </c>
      <c r="L1084" s="71">
        <f t="shared" si="14"/>
        <v>0.25</v>
      </c>
      <c r="M1084" s="71">
        <f t="shared" si="15"/>
        <v>0.3125</v>
      </c>
      <c r="N1084" s="72">
        <f t="shared" si="16"/>
        <v>2.72</v>
      </c>
      <c r="O1084" s="8">
        <f t="shared" si="17"/>
        <v>15580.16</v>
      </c>
      <c r="P1084" s="73"/>
      <c r="Q1084" s="18"/>
      <c r="R1084" s="18"/>
      <c r="S1084" s="18"/>
      <c r="T1084" s="18"/>
      <c r="U1084" s="18"/>
      <c r="V1084" s="18"/>
      <c r="W1084" s="18"/>
      <c r="X1084" s="18"/>
      <c r="Y1084" s="18"/>
      <c r="Z1084" s="68">
        <v>549.0</v>
      </c>
      <c r="AA1084" s="69">
        <v>1.0</v>
      </c>
      <c r="AB1084" s="18" t="s">
        <v>1306</v>
      </c>
      <c r="AC1084" s="68">
        <v>549.0</v>
      </c>
      <c r="AD1084" s="69">
        <v>1.0</v>
      </c>
      <c r="AE1084" s="69">
        <v>80.0</v>
      </c>
      <c r="AF1084" s="70" t="s">
        <v>2470</v>
      </c>
      <c r="AG1084" s="69">
        <v>58.0</v>
      </c>
      <c r="AH1084" s="69">
        <v>12.0</v>
      </c>
      <c r="AI1084" s="69">
        <v>5.0</v>
      </c>
      <c r="AJ1084" s="29">
        <f t="shared" si="20"/>
        <v>14.5</v>
      </c>
      <c r="AK1084" s="76">
        <f t="shared" si="21"/>
        <v>0.25</v>
      </c>
      <c r="AL1084" s="29">
        <f t="shared" si="22"/>
        <v>14.5</v>
      </c>
      <c r="AM1084" s="71">
        <f t="shared" si="23"/>
        <v>0.25</v>
      </c>
      <c r="AN1084" s="71">
        <f t="shared" si="24"/>
        <v>0.3125</v>
      </c>
      <c r="AO1084" s="72">
        <f t="shared" si="25"/>
        <v>2.72</v>
      </c>
      <c r="AP1084" s="73">
        <f t="shared" si="26"/>
        <v>15580.16</v>
      </c>
      <c r="AQ1084" s="3">
        <f t="shared" si="27"/>
        <v>268.6234483</v>
      </c>
      <c r="AR1084" s="18"/>
      <c r="AS1084" s="18"/>
    </row>
    <row r="1085" ht="14.25" customHeight="1">
      <c r="A1085" s="68">
        <v>550.0</v>
      </c>
      <c r="B1085" s="69">
        <v>1.0</v>
      </c>
      <c r="C1085" s="18" t="s">
        <v>1308</v>
      </c>
      <c r="D1085" s="68">
        <v>550.0</v>
      </c>
      <c r="E1085" s="69">
        <v>1.0</v>
      </c>
      <c r="F1085" s="69">
        <v>10.0</v>
      </c>
      <c r="G1085" s="70" t="s">
        <v>2471</v>
      </c>
      <c r="H1085" s="69">
        <v>290.0</v>
      </c>
      <c r="I1085" s="69">
        <v>51.0</v>
      </c>
      <c r="J1085" s="69">
        <v>33.0</v>
      </c>
      <c r="K1085" s="29">
        <f t="shared" si="13"/>
        <v>67.5</v>
      </c>
      <c r="L1085" s="71">
        <f t="shared" si="14"/>
        <v>0.2328</v>
      </c>
      <c r="M1085" s="71">
        <f t="shared" si="15"/>
        <v>0.291</v>
      </c>
      <c r="N1085" s="72">
        <f t="shared" si="16"/>
        <v>11.79</v>
      </c>
      <c r="O1085" s="8">
        <f t="shared" si="17"/>
        <v>67533.12</v>
      </c>
      <c r="P1085" s="73"/>
      <c r="Q1085" s="18"/>
      <c r="R1085" s="18"/>
      <c r="S1085" s="18"/>
      <c r="T1085" s="18"/>
      <c r="U1085" s="18"/>
      <c r="V1085" s="18"/>
      <c r="W1085" s="18"/>
      <c r="X1085" s="18"/>
      <c r="Y1085" s="18"/>
      <c r="Z1085" s="68">
        <v>550.0</v>
      </c>
      <c r="AA1085" s="69">
        <v>1.0</v>
      </c>
      <c r="AB1085" s="18" t="s">
        <v>1308</v>
      </c>
      <c r="AC1085" s="68">
        <v>550.0</v>
      </c>
      <c r="AD1085" s="69">
        <v>1.0</v>
      </c>
      <c r="AE1085" s="69">
        <v>10.0</v>
      </c>
      <c r="AF1085" s="70" t="s">
        <v>2471</v>
      </c>
      <c r="AG1085" s="69">
        <v>290.0</v>
      </c>
      <c r="AH1085" s="69">
        <v>51.0</v>
      </c>
      <c r="AI1085" s="69">
        <v>33.0</v>
      </c>
      <c r="AJ1085" s="29">
        <f t="shared" si="20"/>
        <v>67.5</v>
      </c>
      <c r="AK1085" s="76">
        <f t="shared" si="21"/>
        <v>0.2327586207</v>
      </c>
      <c r="AL1085" s="29">
        <f t="shared" si="22"/>
        <v>67.5</v>
      </c>
      <c r="AM1085" s="71">
        <f t="shared" si="23"/>
        <v>0.2328</v>
      </c>
      <c r="AN1085" s="71">
        <f t="shared" si="24"/>
        <v>0.291</v>
      </c>
      <c r="AO1085" s="72">
        <f t="shared" si="25"/>
        <v>11.79</v>
      </c>
      <c r="AP1085" s="73">
        <f t="shared" si="26"/>
        <v>67533.12</v>
      </c>
      <c r="AQ1085" s="3">
        <f t="shared" si="27"/>
        <v>232.8728276</v>
      </c>
      <c r="AR1085" s="18"/>
      <c r="AS1085" s="18"/>
    </row>
    <row r="1086" ht="14.25" customHeight="1">
      <c r="A1086" s="68">
        <v>550.0</v>
      </c>
      <c r="B1086" s="69">
        <v>1.0</v>
      </c>
      <c r="C1086" s="18" t="s">
        <v>1308</v>
      </c>
      <c r="D1086" s="68">
        <v>550.0</v>
      </c>
      <c r="E1086" s="69">
        <v>1.0</v>
      </c>
      <c r="F1086" s="69">
        <v>20.0</v>
      </c>
      <c r="G1086" s="70" t="s">
        <v>2472</v>
      </c>
      <c r="H1086" s="69">
        <v>273.0</v>
      </c>
      <c r="I1086" s="69">
        <v>44.0</v>
      </c>
      <c r="J1086" s="69">
        <v>32.0</v>
      </c>
      <c r="K1086" s="29">
        <f t="shared" si="13"/>
        <v>60</v>
      </c>
      <c r="L1086" s="71">
        <f t="shared" si="14"/>
        <v>0.2198</v>
      </c>
      <c r="M1086" s="71">
        <f t="shared" si="15"/>
        <v>0.2748</v>
      </c>
      <c r="N1086" s="72">
        <f t="shared" si="16"/>
        <v>9.89</v>
      </c>
      <c r="O1086" s="8">
        <f t="shared" si="17"/>
        <v>56649.92</v>
      </c>
      <c r="P1086" s="73"/>
      <c r="Q1086" s="18"/>
      <c r="R1086" s="18"/>
      <c r="S1086" s="18"/>
      <c r="T1086" s="18"/>
      <c r="U1086" s="18"/>
      <c r="V1086" s="18"/>
      <c r="W1086" s="18"/>
      <c r="X1086" s="18"/>
      <c r="Y1086" s="18"/>
      <c r="Z1086" s="68">
        <v>550.0</v>
      </c>
      <c r="AA1086" s="69">
        <v>1.0</v>
      </c>
      <c r="AB1086" s="18" t="s">
        <v>1308</v>
      </c>
      <c r="AC1086" s="68">
        <v>550.0</v>
      </c>
      <c r="AD1086" s="69">
        <v>1.0</v>
      </c>
      <c r="AE1086" s="69">
        <v>20.0</v>
      </c>
      <c r="AF1086" s="70" t="s">
        <v>2472</v>
      </c>
      <c r="AG1086" s="69">
        <v>273.0</v>
      </c>
      <c r="AH1086" s="69">
        <v>44.0</v>
      </c>
      <c r="AI1086" s="69">
        <v>32.0</v>
      </c>
      <c r="AJ1086" s="29">
        <f t="shared" si="20"/>
        <v>60</v>
      </c>
      <c r="AK1086" s="76">
        <f t="shared" si="21"/>
        <v>0.2197802198</v>
      </c>
      <c r="AL1086" s="29">
        <f t="shared" si="22"/>
        <v>60</v>
      </c>
      <c r="AM1086" s="71">
        <f t="shared" si="23"/>
        <v>0.2198</v>
      </c>
      <c r="AN1086" s="71">
        <f t="shared" si="24"/>
        <v>0.2748</v>
      </c>
      <c r="AO1086" s="72">
        <f t="shared" si="25"/>
        <v>9.89</v>
      </c>
      <c r="AP1086" s="73">
        <f t="shared" si="26"/>
        <v>56649.92</v>
      </c>
      <c r="AQ1086" s="3">
        <f t="shared" si="27"/>
        <v>207.5088645</v>
      </c>
      <c r="AR1086" s="18"/>
      <c r="AS1086" s="18"/>
    </row>
    <row r="1087" ht="14.25" customHeight="1">
      <c r="A1087" s="68">
        <v>553.0</v>
      </c>
      <c r="B1087" s="69">
        <v>1.0</v>
      </c>
      <c r="C1087" s="18" t="s">
        <v>1310</v>
      </c>
      <c r="D1087" s="68">
        <v>553.0</v>
      </c>
      <c r="E1087" s="69">
        <v>1.0</v>
      </c>
      <c r="F1087" s="69">
        <v>10.0</v>
      </c>
      <c r="G1087" s="70" t="s">
        <v>2473</v>
      </c>
      <c r="H1087" s="69">
        <v>399.0</v>
      </c>
      <c r="I1087" s="69">
        <v>81.0</v>
      </c>
      <c r="J1087" s="69">
        <v>45.0</v>
      </c>
      <c r="K1087" s="29">
        <f t="shared" si="13"/>
        <v>103.5</v>
      </c>
      <c r="L1087" s="71">
        <f t="shared" si="14"/>
        <v>0.2594</v>
      </c>
      <c r="M1087" s="71">
        <f t="shared" si="15"/>
        <v>0.3243</v>
      </c>
      <c r="N1087" s="72">
        <f t="shared" si="16"/>
        <v>20.14</v>
      </c>
      <c r="O1087" s="8">
        <f t="shared" si="17"/>
        <v>115361.92</v>
      </c>
      <c r="P1087" s="73"/>
      <c r="Q1087" s="18"/>
      <c r="R1087" s="18"/>
      <c r="S1087" s="18"/>
      <c r="T1087" s="18"/>
      <c r="U1087" s="18"/>
      <c r="V1087" s="18"/>
      <c r="W1087" s="18"/>
      <c r="X1087" s="18"/>
      <c r="Y1087" s="18"/>
      <c r="Z1087" s="68">
        <v>553.0</v>
      </c>
      <c r="AA1087" s="69">
        <v>1.0</v>
      </c>
      <c r="AB1087" s="18" t="s">
        <v>1310</v>
      </c>
      <c r="AC1087" s="68">
        <v>553.0</v>
      </c>
      <c r="AD1087" s="69">
        <v>1.0</v>
      </c>
      <c r="AE1087" s="69">
        <v>10.0</v>
      </c>
      <c r="AF1087" s="70" t="s">
        <v>2473</v>
      </c>
      <c r="AG1087" s="69">
        <v>399.0</v>
      </c>
      <c r="AH1087" s="69">
        <v>81.0</v>
      </c>
      <c r="AI1087" s="69">
        <v>45.0</v>
      </c>
      <c r="AJ1087" s="29">
        <f t="shared" si="20"/>
        <v>103.5</v>
      </c>
      <c r="AK1087" s="76">
        <f t="shared" si="21"/>
        <v>0.2593984962</v>
      </c>
      <c r="AL1087" s="29">
        <f t="shared" si="22"/>
        <v>103.5</v>
      </c>
      <c r="AM1087" s="71">
        <f t="shared" si="23"/>
        <v>0.2594</v>
      </c>
      <c r="AN1087" s="71">
        <f t="shared" si="24"/>
        <v>0.3243</v>
      </c>
      <c r="AO1087" s="72">
        <f t="shared" si="25"/>
        <v>20.14</v>
      </c>
      <c r="AP1087" s="73">
        <f t="shared" si="26"/>
        <v>115361.92</v>
      </c>
      <c r="AQ1087" s="3">
        <f t="shared" si="27"/>
        <v>289.127619</v>
      </c>
      <c r="AR1087" s="18"/>
      <c r="AS1087" s="18"/>
    </row>
    <row r="1088" ht="14.25" customHeight="1">
      <c r="A1088" s="68">
        <v>553.0</v>
      </c>
      <c r="B1088" s="69">
        <v>1.0</v>
      </c>
      <c r="C1088" s="18" t="s">
        <v>1310</v>
      </c>
      <c r="D1088" s="68">
        <v>553.0</v>
      </c>
      <c r="E1088" s="69">
        <v>1.0</v>
      </c>
      <c r="F1088" s="69">
        <v>20.0</v>
      </c>
      <c r="G1088" s="70" t="s">
        <v>2474</v>
      </c>
      <c r="H1088" s="69">
        <v>340.0</v>
      </c>
      <c r="I1088" s="69">
        <v>57.0</v>
      </c>
      <c r="J1088" s="69">
        <v>24.0</v>
      </c>
      <c r="K1088" s="29">
        <f t="shared" si="13"/>
        <v>69</v>
      </c>
      <c r="L1088" s="71">
        <f t="shared" si="14"/>
        <v>0.2029</v>
      </c>
      <c r="M1088" s="71">
        <f t="shared" si="15"/>
        <v>0.2536</v>
      </c>
      <c r="N1088" s="72">
        <f t="shared" si="16"/>
        <v>10.5</v>
      </c>
      <c r="O1088" s="8">
        <f t="shared" si="17"/>
        <v>60144</v>
      </c>
      <c r="P1088" s="73"/>
      <c r="Q1088" s="18"/>
      <c r="R1088" s="18"/>
      <c r="S1088" s="18"/>
      <c r="T1088" s="18"/>
      <c r="U1088" s="18"/>
      <c r="V1088" s="18"/>
      <c r="W1088" s="18"/>
      <c r="X1088" s="18"/>
      <c r="Y1088" s="18"/>
      <c r="Z1088" s="68">
        <v>553.0</v>
      </c>
      <c r="AA1088" s="69">
        <v>1.0</v>
      </c>
      <c r="AB1088" s="18" t="s">
        <v>1310</v>
      </c>
      <c r="AC1088" s="68">
        <v>553.0</v>
      </c>
      <c r="AD1088" s="69">
        <v>1.0</v>
      </c>
      <c r="AE1088" s="69">
        <v>20.0</v>
      </c>
      <c r="AF1088" s="70" t="s">
        <v>2474</v>
      </c>
      <c r="AG1088" s="69">
        <v>340.0</v>
      </c>
      <c r="AH1088" s="69">
        <v>57.0</v>
      </c>
      <c r="AI1088" s="69">
        <v>24.0</v>
      </c>
      <c r="AJ1088" s="29">
        <f t="shared" si="20"/>
        <v>69</v>
      </c>
      <c r="AK1088" s="76">
        <f t="shared" si="21"/>
        <v>0.2029411765</v>
      </c>
      <c r="AL1088" s="29">
        <f t="shared" si="22"/>
        <v>69</v>
      </c>
      <c r="AM1088" s="71">
        <f t="shared" si="23"/>
        <v>0.2029</v>
      </c>
      <c r="AN1088" s="71">
        <f t="shared" si="24"/>
        <v>0.2536</v>
      </c>
      <c r="AO1088" s="72">
        <f t="shared" si="25"/>
        <v>10.5</v>
      </c>
      <c r="AP1088" s="73">
        <f t="shared" si="26"/>
        <v>60144</v>
      </c>
      <c r="AQ1088" s="3">
        <f t="shared" si="27"/>
        <v>176.8941176</v>
      </c>
      <c r="AR1088" s="18"/>
      <c r="AS1088" s="18"/>
    </row>
    <row r="1089" ht="14.25" customHeight="1">
      <c r="A1089" s="68">
        <v>561.0</v>
      </c>
      <c r="B1089" s="69">
        <v>1.0</v>
      </c>
      <c r="C1089" s="18" t="s">
        <v>1312</v>
      </c>
      <c r="D1089" s="68">
        <v>561.0</v>
      </c>
      <c r="E1089" s="69">
        <v>1.0</v>
      </c>
      <c r="F1089" s="69">
        <v>10.0</v>
      </c>
      <c r="G1089" s="70" t="s">
        <v>2475</v>
      </c>
      <c r="H1089" s="69">
        <v>151.0</v>
      </c>
      <c r="I1089" s="69">
        <v>37.0</v>
      </c>
      <c r="J1089" s="69">
        <v>31.0</v>
      </c>
      <c r="K1089" s="29">
        <f t="shared" si="13"/>
        <v>52.5</v>
      </c>
      <c r="L1089" s="71">
        <f t="shared" si="14"/>
        <v>0.3477</v>
      </c>
      <c r="M1089" s="71">
        <f t="shared" si="15"/>
        <v>0.4346</v>
      </c>
      <c r="N1089" s="72">
        <f t="shared" si="16"/>
        <v>13.69</v>
      </c>
      <c r="O1089" s="8">
        <f t="shared" si="17"/>
        <v>78416.32</v>
      </c>
      <c r="P1089" s="73"/>
      <c r="Q1089" s="18"/>
      <c r="R1089" s="18"/>
      <c r="S1089" s="18"/>
      <c r="T1089" s="18"/>
      <c r="U1089" s="18"/>
      <c r="V1089" s="18"/>
      <c r="W1089" s="18"/>
      <c r="X1089" s="18"/>
      <c r="Y1089" s="18"/>
      <c r="Z1089" s="68">
        <v>561.0</v>
      </c>
      <c r="AA1089" s="69">
        <v>1.0</v>
      </c>
      <c r="AB1089" s="18" t="s">
        <v>1312</v>
      </c>
      <c r="AC1089" s="68">
        <v>561.0</v>
      </c>
      <c r="AD1089" s="69">
        <v>1.0</v>
      </c>
      <c r="AE1089" s="69">
        <v>10.0</v>
      </c>
      <c r="AF1089" s="70" t="s">
        <v>2475</v>
      </c>
      <c r="AG1089" s="69">
        <v>151.0</v>
      </c>
      <c r="AH1089" s="69">
        <v>37.0</v>
      </c>
      <c r="AI1089" s="69">
        <v>31.0</v>
      </c>
      <c r="AJ1089" s="29">
        <f t="shared" si="20"/>
        <v>52.5</v>
      </c>
      <c r="AK1089" s="76">
        <f t="shared" si="21"/>
        <v>0.3476821192</v>
      </c>
      <c r="AL1089" s="29">
        <f t="shared" si="22"/>
        <v>52.5</v>
      </c>
      <c r="AM1089" s="71">
        <f t="shared" si="23"/>
        <v>0.3477</v>
      </c>
      <c r="AN1089" s="71">
        <f t="shared" si="24"/>
        <v>0.4346</v>
      </c>
      <c r="AO1089" s="72">
        <f t="shared" si="25"/>
        <v>13.69</v>
      </c>
      <c r="AP1089" s="73">
        <f t="shared" si="26"/>
        <v>78416.32</v>
      </c>
      <c r="AQ1089" s="3">
        <f t="shared" si="27"/>
        <v>519.3133775</v>
      </c>
      <c r="AR1089" s="18"/>
      <c r="AS1089" s="18"/>
    </row>
    <row r="1090" ht="14.25" customHeight="1">
      <c r="A1090" s="68">
        <v>561.0</v>
      </c>
      <c r="B1090" s="69">
        <v>1.0</v>
      </c>
      <c r="C1090" s="18" t="s">
        <v>1312</v>
      </c>
      <c r="D1090" s="68">
        <v>561.0</v>
      </c>
      <c r="E1090" s="69">
        <v>1.0</v>
      </c>
      <c r="F1090" s="69">
        <v>20.0</v>
      </c>
      <c r="G1090" s="70" t="s">
        <v>2476</v>
      </c>
      <c r="H1090" s="69">
        <v>95.0</v>
      </c>
      <c r="I1090" s="69">
        <v>27.0</v>
      </c>
      <c r="J1090" s="69">
        <v>10.0</v>
      </c>
      <c r="K1090" s="29">
        <f t="shared" si="13"/>
        <v>32</v>
      </c>
      <c r="L1090" s="71">
        <f t="shared" si="14"/>
        <v>0.3368</v>
      </c>
      <c r="M1090" s="71">
        <f t="shared" si="15"/>
        <v>0.421</v>
      </c>
      <c r="N1090" s="72">
        <f t="shared" si="16"/>
        <v>8.08</v>
      </c>
      <c r="O1090" s="8">
        <f t="shared" si="17"/>
        <v>46282.24</v>
      </c>
      <c r="P1090" s="73"/>
      <c r="Q1090" s="18"/>
      <c r="R1090" s="18"/>
      <c r="S1090" s="18"/>
      <c r="T1090" s="18"/>
      <c r="U1090" s="18"/>
      <c r="V1090" s="18"/>
      <c r="W1090" s="18"/>
      <c r="X1090" s="18"/>
      <c r="Y1090" s="18"/>
      <c r="Z1090" s="68">
        <v>561.0</v>
      </c>
      <c r="AA1090" s="69">
        <v>1.0</v>
      </c>
      <c r="AB1090" s="18" t="s">
        <v>1312</v>
      </c>
      <c r="AC1090" s="68">
        <v>561.0</v>
      </c>
      <c r="AD1090" s="69">
        <v>1.0</v>
      </c>
      <c r="AE1090" s="69">
        <v>20.0</v>
      </c>
      <c r="AF1090" s="70" t="s">
        <v>2476</v>
      </c>
      <c r="AG1090" s="69">
        <v>95.0</v>
      </c>
      <c r="AH1090" s="69">
        <v>27.0</v>
      </c>
      <c r="AI1090" s="69">
        <v>10.0</v>
      </c>
      <c r="AJ1090" s="29">
        <f t="shared" si="20"/>
        <v>32</v>
      </c>
      <c r="AK1090" s="76">
        <f t="shared" si="21"/>
        <v>0.3368421053</v>
      </c>
      <c r="AL1090" s="29">
        <f t="shared" si="22"/>
        <v>32</v>
      </c>
      <c r="AM1090" s="71">
        <f t="shared" si="23"/>
        <v>0.3368</v>
      </c>
      <c r="AN1090" s="71">
        <f t="shared" si="24"/>
        <v>0.421</v>
      </c>
      <c r="AO1090" s="72">
        <f t="shared" si="25"/>
        <v>8.08</v>
      </c>
      <c r="AP1090" s="73">
        <f t="shared" si="26"/>
        <v>46282.24</v>
      </c>
      <c r="AQ1090" s="3">
        <f t="shared" si="27"/>
        <v>487.1814737</v>
      </c>
      <c r="AR1090" s="18"/>
      <c r="AS1090" s="18"/>
    </row>
    <row r="1091" ht="14.25" customHeight="1">
      <c r="A1091" s="68">
        <v>564.0</v>
      </c>
      <c r="B1091" s="69">
        <v>1.0</v>
      </c>
      <c r="C1091" s="18" t="s">
        <v>1314</v>
      </c>
      <c r="D1091" s="68">
        <v>564.0</v>
      </c>
      <c r="E1091" s="69">
        <v>1.0</v>
      </c>
      <c r="F1091" s="69">
        <v>31.0</v>
      </c>
      <c r="G1091" s="70" t="s">
        <v>2477</v>
      </c>
      <c r="H1091" s="69">
        <v>831.0</v>
      </c>
      <c r="I1091" s="69">
        <v>226.0</v>
      </c>
      <c r="J1091" s="69">
        <v>68.0</v>
      </c>
      <c r="K1091" s="29">
        <f t="shared" si="13"/>
        <v>260</v>
      </c>
      <c r="L1091" s="71">
        <f t="shared" si="14"/>
        <v>0.3129</v>
      </c>
      <c r="M1091" s="71">
        <f t="shared" si="15"/>
        <v>0.3911</v>
      </c>
      <c r="N1091" s="72">
        <f t="shared" si="16"/>
        <v>61.01</v>
      </c>
      <c r="O1091" s="8">
        <f t="shared" si="17"/>
        <v>349465.28</v>
      </c>
      <c r="P1091" s="73"/>
      <c r="Q1091" s="18"/>
      <c r="R1091" s="18"/>
      <c r="S1091" s="18"/>
      <c r="T1091" s="18"/>
      <c r="U1091" s="18"/>
      <c r="V1091" s="18"/>
      <c r="W1091" s="18"/>
      <c r="X1091" s="18"/>
      <c r="Y1091" s="18"/>
      <c r="Z1091" s="68">
        <v>564.0</v>
      </c>
      <c r="AA1091" s="69">
        <v>1.0</v>
      </c>
      <c r="AB1091" s="18" t="s">
        <v>1314</v>
      </c>
      <c r="AC1091" s="68">
        <v>564.0</v>
      </c>
      <c r="AD1091" s="69">
        <v>1.0</v>
      </c>
      <c r="AE1091" s="69">
        <v>31.0</v>
      </c>
      <c r="AF1091" s="70" t="s">
        <v>2477</v>
      </c>
      <c r="AG1091" s="69">
        <v>831.0</v>
      </c>
      <c r="AH1091" s="69">
        <v>226.0</v>
      </c>
      <c r="AI1091" s="69">
        <v>68.0</v>
      </c>
      <c r="AJ1091" s="29">
        <f t="shared" si="20"/>
        <v>260</v>
      </c>
      <c r="AK1091" s="76">
        <f t="shared" si="21"/>
        <v>0.3128760529</v>
      </c>
      <c r="AL1091" s="29">
        <f t="shared" si="22"/>
        <v>260</v>
      </c>
      <c r="AM1091" s="71">
        <f t="shared" si="23"/>
        <v>0.3129</v>
      </c>
      <c r="AN1091" s="71">
        <f t="shared" si="24"/>
        <v>0.3911</v>
      </c>
      <c r="AO1091" s="72">
        <f t="shared" si="25"/>
        <v>61.01</v>
      </c>
      <c r="AP1091" s="73">
        <f t="shared" si="26"/>
        <v>349465.28</v>
      </c>
      <c r="AQ1091" s="3">
        <f t="shared" si="27"/>
        <v>420.5358363</v>
      </c>
      <c r="AR1091" s="18"/>
      <c r="AS1091" s="18"/>
    </row>
    <row r="1092" ht="14.25" customHeight="1">
      <c r="A1092" s="68">
        <v>564.0</v>
      </c>
      <c r="B1092" s="69">
        <v>1.0</v>
      </c>
      <c r="C1092" s="18" t="s">
        <v>1314</v>
      </c>
      <c r="D1092" s="68">
        <v>564.0</v>
      </c>
      <c r="E1092" s="69">
        <v>1.0</v>
      </c>
      <c r="F1092" s="69">
        <v>60.0</v>
      </c>
      <c r="G1092" s="70" t="s">
        <v>2478</v>
      </c>
      <c r="H1092" s="69">
        <v>469.0</v>
      </c>
      <c r="I1092" s="69">
        <v>124.0</v>
      </c>
      <c r="J1092" s="69">
        <v>30.0</v>
      </c>
      <c r="K1092" s="29">
        <f t="shared" si="13"/>
        <v>139</v>
      </c>
      <c r="L1092" s="71">
        <f t="shared" si="14"/>
        <v>0.2964</v>
      </c>
      <c r="M1092" s="71">
        <f t="shared" si="15"/>
        <v>0.3705</v>
      </c>
      <c r="N1092" s="72">
        <f t="shared" si="16"/>
        <v>30.9</v>
      </c>
      <c r="O1092" s="8">
        <f t="shared" si="17"/>
        <v>176995.2</v>
      </c>
      <c r="P1092" s="73"/>
      <c r="Q1092" s="18"/>
      <c r="R1092" s="18"/>
      <c r="S1092" s="18"/>
      <c r="T1092" s="18"/>
      <c r="U1092" s="18"/>
      <c r="V1092" s="18"/>
      <c r="W1092" s="18"/>
      <c r="X1092" s="18"/>
      <c r="Y1092" s="18"/>
      <c r="Z1092" s="68">
        <v>564.0</v>
      </c>
      <c r="AA1092" s="69">
        <v>1.0</v>
      </c>
      <c r="AB1092" s="18" t="s">
        <v>1314</v>
      </c>
      <c r="AC1092" s="68">
        <v>564.0</v>
      </c>
      <c r="AD1092" s="69">
        <v>1.0</v>
      </c>
      <c r="AE1092" s="69">
        <v>60.0</v>
      </c>
      <c r="AF1092" s="70" t="s">
        <v>2478</v>
      </c>
      <c r="AG1092" s="69">
        <v>469.0</v>
      </c>
      <c r="AH1092" s="69">
        <v>124.0</v>
      </c>
      <c r="AI1092" s="69">
        <v>30.0</v>
      </c>
      <c r="AJ1092" s="29">
        <f t="shared" si="20"/>
        <v>139</v>
      </c>
      <c r="AK1092" s="76">
        <f t="shared" si="21"/>
        <v>0.2963752665</v>
      </c>
      <c r="AL1092" s="29">
        <f t="shared" si="22"/>
        <v>139</v>
      </c>
      <c r="AM1092" s="71">
        <f t="shared" si="23"/>
        <v>0.2964</v>
      </c>
      <c r="AN1092" s="71">
        <f t="shared" si="24"/>
        <v>0.3705</v>
      </c>
      <c r="AO1092" s="72">
        <f t="shared" si="25"/>
        <v>30.9</v>
      </c>
      <c r="AP1092" s="73">
        <f t="shared" si="26"/>
        <v>176995.2</v>
      </c>
      <c r="AQ1092" s="3">
        <f t="shared" si="27"/>
        <v>377.3884861</v>
      </c>
      <c r="AR1092" s="18"/>
      <c r="AS1092" s="18"/>
    </row>
    <row r="1093" ht="14.25" customHeight="1">
      <c r="A1093" s="68">
        <v>564.0</v>
      </c>
      <c r="B1093" s="69">
        <v>1.0</v>
      </c>
      <c r="C1093" s="18" t="s">
        <v>1314</v>
      </c>
      <c r="D1093" s="68">
        <v>564.0</v>
      </c>
      <c r="E1093" s="69">
        <v>1.0</v>
      </c>
      <c r="F1093" s="69">
        <v>70.0</v>
      </c>
      <c r="G1093" s="70" t="s">
        <v>2479</v>
      </c>
      <c r="H1093" s="69">
        <v>588.0</v>
      </c>
      <c r="I1093" s="69">
        <v>96.0</v>
      </c>
      <c r="J1093" s="69">
        <v>39.0</v>
      </c>
      <c r="K1093" s="29">
        <f t="shared" si="13"/>
        <v>115.5</v>
      </c>
      <c r="L1093" s="71">
        <f t="shared" si="14"/>
        <v>0.1964</v>
      </c>
      <c r="M1093" s="71">
        <f t="shared" si="15"/>
        <v>0.2455</v>
      </c>
      <c r="N1093" s="72">
        <f t="shared" si="16"/>
        <v>17.01</v>
      </c>
      <c r="O1093" s="8">
        <f t="shared" si="17"/>
        <v>97433.28</v>
      </c>
      <c r="P1093" s="73"/>
      <c r="Q1093" s="18"/>
      <c r="R1093" s="18"/>
      <c r="S1093" s="18"/>
      <c r="T1093" s="18"/>
      <c r="U1093" s="18"/>
      <c r="V1093" s="18"/>
      <c r="W1093" s="18"/>
      <c r="X1093" s="18"/>
      <c r="Y1093" s="18"/>
      <c r="Z1093" s="68">
        <v>564.0</v>
      </c>
      <c r="AA1093" s="69">
        <v>1.0</v>
      </c>
      <c r="AB1093" s="18" t="s">
        <v>1314</v>
      </c>
      <c r="AC1093" s="68">
        <v>564.0</v>
      </c>
      <c r="AD1093" s="69">
        <v>1.0</v>
      </c>
      <c r="AE1093" s="69">
        <v>70.0</v>
      </c>
      <c r="AF1093" s="70" t="s">
        <v>2479</v>
      </c>
      <c r="AG1093" s="69">
        <v>588.0</v>
      </c>
      <c r="AH1093" s="69">
        <v>96.0</v>
      </c>
      <c r="AI1093" s="69">
        <v>39.0</v>
      </c>
      <c r="AJ1093" s="29">
        <f t="shared" si="20"/>
        <v>115.5</v>
      </c>
      <c r="AK1093" s="76">
        <f t="shared" si="21"/>
        <v>0.1964285714</v>
      </c>
      <c r="AL1093" s="29">
        <f t="shared" si="22"/>
        <v>115.5</v>
      </c>
      <c r="AM1093" s="71">
        <f t="shared" si="23"/>
        <v>0.1964</v>
      </c>
      <c r="AN1093" s="71">
        <f t="shared" si="24"/>
        <v>0.2455</v>
      </c>
      <c r="AO1093" s="72">
        <f t="shared" si="25"/>
        <v>17.01</v>
      </c>
      <c r="AP1093" s="73">
        <f t="shared" si="26"/>
        <v>97433.28</v>
      </c>
      <c r="AQ1093" s="3">
        <f t="shared" si="27"/>
        <v>165.7028571</v>
      </c>
      <c r="AR1093" s="18"/>
      <c r="AS1093" s="18"/>
    </row>
    <row r="1094" ht="14.25" customHeight="1">
      <c r="A1094" s="68">
        <v>564.0</v>
      </c>
      <c r="B1094" s="69">
        <v>1.0</v>
      </c>
      <c r="C1094" s="18" t="s">
        <v>1314</v>
      </c>
      <c r="D1094" s="68">
        <v>564.0</v>
      </c>
      <c r="E1094" s="69">
        <v>1.0</v>
      </c>
      <c r="F1094" s="69">
        <v>75.0</v>
      </c>
      <c r="G1094" s="70" t="s">
        <v>2480</v>
      </c>
      <c r="H1094" s="69">
        <v>26.0</v>
      </c>
      <c r="I1094" s="69">
        <v>7.0</v>
      </c>
      <c r="J1094" s="69">
        <v>4.0</v>
      </c>
      <c r="K1094" s="29">
        <f t="shared" si="13"/>
        <v>9</v>
      </c>
      <c r="L1094" s="71">
        <f t="shared" si="14"/>
        <v>0.3462</v>
      </c>
      <c r="M1094" s="71">
        <f t="shared" si="15"/>
        <v>0.4328</v>
      </c>
      <c r="N1094" s="72">
        <f t="shared" si="16"/>
        <v>2.34</v>
      </c>
      <c r="O1094" s="8">
        <f t="shared" si="17"/>
        <v>13403.52</v>
      </c>
      <c r="P1094" s="73"/>
      <c r="Q1094" s="18"/>
      <c r="R1094" s="18"/>
      <c r="S1094" s="18"/>
      <c r="T1094" s="18"/>
      <c r="U1094" s="18"/>
      <c r="V1094" s="18"/>
      <c r="W1094" s="18"/>
      <c r="X1094" s="18"/>
      <c r="Y1094" s="18"/>
      <c r="Z1094" s="68">
        <v>564.0</v>
      </c>
      <c r="AA1094" s="69">
        <v>1.0</v>
      </c>
      <c r="AB1094" s="18" t="s">
        <v>1314</v>
      </c>
      <c r="AC1094" s="68">
        <v>564.0</v>
      </c>
      <c r="AD1094" s="69">
        <v>1.0</v>
      </c>
      <c r="AE1094" s="69">
        <v>75.0</v>
      </c>
      <c r="AF1094" s="70" t="s">
        <v>2480</v>
      </c>
      <c r="AG1094" s="69">
        <v>26.0</v>
      </c>
      <c r="AH1094" s="69">
        <v>7.0</v>
      </c>
      <c r="AI1094" s="69">
        <v>4.0</v>
      </c>
      <c r="AJ1094" s="29">
        <f t="shared" si="20"/>
        <v>9</v>
      </c>
      <c r="AK1094" s="76">
        <f t="shared" si="21"/>
        <v>0.3461538462</v>
      </c>
      <c r="AL1094" s="29">
        <f t="shared" si="22"/>
        <v>9</v>
      </c>
      <c r="AM1094" s="71">
        <f t="shared" si="23"/>
        <v>0.3462</v>
      </c>
      <c r="AN1094" s="71">
        <f t="shared" si="24"/>
        <v>0.4328</v>
      </c>
      <c r="AO1094" s="72">
        <f t="shared" si="25"/>
        <v>2.34</v>
      </c>
      <c r="AP1094" s="73">
        <f t="shared" si="26"/>
        <v>13403.52</v>
      </c>
      <c r="AQ1094" s="3">
        <f t="shared" si="27"/>
        <v>515.52</v>
      </c>
      <c r="AR1094" s="18"/>
      <c r="AS1094" s="18"/>
    </row>
    <row r="1095" ht="14.25" customHeight="1">
      <c r="A1095" s="68">
        <v>577.0</v>
      </c>
      <c r="B1095" s="69">
        <v>1.0</v>
      </c>
      <c r="C1095" s="18" t="s">
        <v>1316</v>
      </c>
      <c r="D1095" s="68">
        <v>577.0</v>
      </c>
      <c r="E1095" s="69">
        <v>1.0</v>
      </c>
      <c r="F1095" s="69">
        <v>30.0</v>
      </c>
      <c r="G1095" s="70" t="s">
        <v>2481</v>
      </c>
      <c r="H1095" s="69">
        <v>227.0</v>
      </c>
      <c r="I1095" s="69">
        <v>60.0</v>
      </c>
      <c r="J1095" s="69">
        <v>23.0</v>
      </c>
      <c r="K1095" s="29">
        <f t="shared" si="13"/>
        <v>71.5</v>
      </c>
      <c r="L1095" s="71">
        <f t="shared" si="14"/>
        <v>0.315</v>
      </c>
      <c r="M1095" s="71">
        <f t="shared" si="15"/>
        <v>0.3938</v>
      </c>
      <c r="N1095" s="72">
        <f t="shared" si="16"/>
        <v>16.89</v>
      </c>
      <c r="O1095" s="8">
        <f t="shared" si="17"/>
        <v>96745.92</v>
      </c>
      <c r="P1095" s="73"/>
      <c r="Q1095" s="18"/>
      <c r="R1095" s="18"/>
      <c r="S1095" s="18"/>
      <c r="T1095" s="18"/>
      <c r="U1095" s="18"/>
      <c r="V1095" s="18"/>
      <c r="W1095" s="18"/>
      <c r="X1095" s="18"/>
      <c r="Y1095" s="18"/>
      <c r="Z1095" s="68">
        <v>577.0</v>
      </c>
      <c r="AA1095" s="69">
        <v>1.0</v>
      </c>
      <c r="AB1095" s="18" t="s">
        <v>1316</v>
      </c>
      <c r="AC1095" s="68">
        <v>577.0</v>
      </c>
      <c r="AD1095" s="69">
        <v>1.0</v>
      </c>
      <c r="AE1095" s="69">
        <v>30.0</v>
      </c>
      <c r="AF1095" s="70" t="s">
        <v>2481</v>
      </c>
      <c r="AG1095" s="69">
        <v>227.0</v>
      </c>
      <c r="AH1095" s="69">
        <v>60.0</v>
      </c>
      <c r="AI1095" s="69">
        <v>23.0</v>
      </c>
      <c r="AJ1095" s="29">
        <f t="shared" si="20"/>
        <v>71.5</v>
      </c>
      <c r="AK1095" s="76">
        <f t="shared" si="21"/>
        <v>0.3149779736</v>
      </c>
      <c r="AL1095" s="29">
        <f t="shared" si="22"/>
        <v>71.5</v>
      </c>
      <c r="AM1095" s="71">
        <f t="shared" si="23"/>
        <v>0.315</v>
      </c>
      <c r="AN1095" s="71">
        <f t="shared" si="24"/>
        <v>0.3938</v>
      </c>
      <c r="AO1095" s="72">
        <f t="shared" si="25"/>
        <v>16.89</v>
      </c>
      <c r="AP1095" s="73">
        <f t="shared" si="26"/>
        <v>96745.92</v>
      </c>
      <c r="AQ1095" s="3">
        <f t="shared" si="27"/>
        <v>426.1934802</v>
      </c>
      <c r="AR1095" s="18"/>
      <c r="AS1095" s="18"/>
    </row>
    <row r="1096" ht="14.25" customHeight="1">
      <c r="A1096" s="68">
        <v>577.0</v>
      </c>
      <c r="B1096" s="69">
        <v>1.0</v>
      </c>
      <c r="C1096" s="18" t="s">
        <v>1316</v>
      </c>
      <c r="D1096" s="68">
        <v>577.0</v>
      </c>
      <c r="E1096" s="69">
        <v>1.0</v>
      </c>
      <c r="F1096" s="69">
        <v>40.0</v>
      </c>
      <c r="G1096" s="70" t="s">
        <v>2482</v>
      </c>
      <c r="H1096" s="69">
        <v>195.0</v>
      </c>
      <c r="I1096" s="69">
        <v>47.0</v>
      </c>
      <c r="J1096" s="69">
        <v>23.0</v>
      </c>
      <c r="K1096" s="29">
        <f t="shared" si="13"/>
        <v>58.5</v>
      </c>
      <c r="L1096" s="71">
        <f t="shared" si="14"/>
        <v>0.3</v>
      </c>
      <c r="M1096" s="71">
        <f t="shared" si="15"/>
        <v>0.375</v>
      </c>
      <c r="N1096" s="72">
        <f t="shared" si="16"/>
        <v>13.16</v>
      </c>
      <c r="O1096" s="8">
        <f t="shared" si="17"/>
        <v>75380.48</v>
      </c>
      <c r="P1096" s="73"/>
      <c r="Q1096" s="18"/>
      <c r="R1096" s="18"/>
      <c r="S1096" s="18"/>
      <c r="T1096" s="18"/>
      <c r="U1096" s="18"/>
      <c r="V1096" s="18"/>
      <c r="W1096" s="18"/>
      <c r="X1096" s="18"/>
      <c r="Y1096" s="18"/>
      <c r="Z1096" s="68">
        <v>577.0</v>
      </c>
      <c r="AA1096" s="69">
        <v>1.0</v>
      </c>
      <c r="AB1096" s="18" t="s">
        <v>1316</v>
      </c>
      <c r="AC1096" s="68">
        <v>577.0</v>
      </c>
      <c r="AD1096" s="69">
        <v>1.0</v>
      </c>
      <c r="AE1096" s="69">
        <v>40.0</v>
      </c>
      <c r="AF1096" s="70" t="s">
        <v>2482</v>
      </c>
      <c r="AG1096" s="69">
        <v>195.0</v>
      </c>
      <c r="AH1096" s="69">
        <v>47.0</v>
      </c>
      <c r="AI1096" s="69">
        <v>23.0</v>
      </c>
      <c r="AJ1096" s="29">
        <f t="shared" si="20"/>
        <v>58.5</v>
      </c>
      <c r="AK1096" s="76">
        <f t="shared" si="21"/>
        <v>0.3</v>
      </c>
      <c r="AL1096" s="29">
        <f t="shared" si="22"/>
        <v>58.5</v>
      </c>
      <c r="AM1096" s="71">
        <f t="shared" si="23"/>
        <v>0.3</v>
      </c>
      <c r="AN1096" s="71">
        <f t="shared" si="24"/>
        <v>0.375</v>
      </c>
      <c r="AO1096" s="72">
        <f t="shared" si="25"/>
        <v>13.16</v>
      </c>
      <c r="AP1096" s="73">
        <f t="shared" si="26"/>
        <v>75380.48</v>
      </c>
      <c r="AQ1096" s="3">
        <f t="shared" si="27"/>
        <v>386.5665641</v>
      </c>
      <c r="AR1096" s="18"/>
      <c r="AS1096" s="18"/>
    </row>
    <row r="1097" ht="14.25" customHeight="1">
      <c r="A1097" s="68">
        <v>578.0</v>
      </c>
      <c r="B1097" s="69">
        <v>1.0</v>
      </c>
      <c r="C1097" s="18" t="s">
        <v>1318</v>
      </c>
      <c r="D1097" s="68">
        <v>578.0</v>
      </c>
      <c r="E1097" s="69">
        <v>1.0</v>
      </c>
      <c r="F1097" s="69">
        <v>8.0</v>
      </c>
      <c r="G1097" s="70" t="s">
        <v>1307</v>
      </c>
      <c r="H1097" s="69">
        <v>16.0</v>
      </c>
      <c r="I1097" s="69">
        <v>0.0</v>
      </c>
      <c r="J1097" s="69">
        <v>0.0</v>
      </c>
      <c r="K1097" s="29">
        <f t="shared" si="13"/>
        <v>0</v>
      </c>
      <c r="L1097" s="71">
        <f t="shared" si="14"/>
        <v>0</v>
      </c>
      <c r="M1097" s="71">
        <f t="shared" si="15"/>
        <v>0</v>
      </c>
      <c r="N1097" s="72">
        <f t="shared" si="16"/>
        <v>0</v>
      </c>
      <c r="O1097" s="8">
        <f t="shared" si="17"/>
        <v>0</v>
      </c>
      <c r="P1097" s="73"/>
      <c r="Q1097" s="18"/>
      <c r="R1097" s="18"/>
      <c r="S1097" s="18"/>
      <c r="T1097" s="18"/>
      <c r="U1097" s="18"/>
      <c r="V1097" s="18"/>
      <c r="W1097" s="18"/>
      <c r="X1097" s="18"/>
      <c r="Y1097" s="18"/>
      <c r="Z1097" s="68">
        <v>578.0</v>
      </c>
      <c r="AA1097" s="69">
        <v>1.0</v>
      </c>
      <c r="AB1097" s="18" t="s">
        <v>1318</v>
      </c>
      <c r="AC1097" s="68">
        <v>578.0</v>
      </c>
      <c r="AD1097" s="69">
        <v>1.0</v>
      </c>
      <c r="AE1097" s="69">
        <v>8.0</v>
      </c>
      <c r="AF1097" s="70" t="s">
        <v>1307</v>
      </c>
      <c r="AG1097" s="69">
        <v>16.0</v>
      </c>
      <c r="AH1097" s="69">
        <v>0.0</v>
      </c>
      <c r="AI1097" s="69">
        <v>0.0</v>
      </c>
      <c r="AJ1097" s="29">
        <f t="shared" si="20"/>
        <v>0</v>
      </c>
      <c r="AK1097" s="76">
        <f t="shared" si="21"/>
        <v>0</v>
      </c>
      <c r="AL1097" s="29">
        <f t="shared" si="22"/>
        <v>0</v>
      </c>
      <c r="AM1097" s="71">
        <f t="shared" si="23"/>
        <v>0</v>
      </c>
      <c r="AN1097" s="71">
        <f t="shared" si="24"/>
        <v>0</v>
      </c>
      <c r="AO1097" s="72">
        <f t="shared" si="25"/>
        <v>0</v>
      </c>
      <c r="AP1097" s="73">
        <f t="shared" si="26"/>
        <v>0</v>
      </c>
      <c r="AQ1097" s="3">
        <f t="shared" si="27"/>
        <v>0</v>
      </c>
      <c r="AR1097" s="18"/>
      <c r="AS1097" s="18"/>
    </row>
    <row r="1098" ht="14.25" customHeight="1">
      <c r="A1098" s="68">
        <v>578.0</v>
      </c>
      <c r="B1098" s="69">
        <v>1.0</v>
      </c>
      <c r="C1098" s="18" t="s">
        <v>1318</v>
      </c>
      <c r="D1098" s="68">
        <v>578.0</v>
      </c>
      <c r="E1098" s="69">
        <v>1.0</v>
      </c>
      <c r="F1098" s="69">
        <v>10.0</v>
      </c>
      <c r="G1098" s="70" t="s">
        <v>2483</v>
      </c>
      <c r="H1098" s="69">
        <v>764.0</v>
      </c>
      <c r="I1098" s="69">
        <v>176.0</v>
      </c>
      <c r="J1098" s="69">
        <v>61.0</v>
      </c>
      <c r="K1098" s="29">
        <f t="shared" si="13"/>
        <v>206.5</v>
      </c>
      <c r="L1098" s="71">
        <f t="shared" si="14"/>
        <v>0.2703</v>
      </c>
      <c r="M1098" s="71">
        <f t="shared" si="15"/>
        <v>0.3379</v>
      </c>
      <c r="N1098" s="72">
        <f t="shared" si="16"/>
        <v>41.87</v>
      </c>
      <c r="O1098" s="8">
        <f t="shared" si="17"/>
        <v>239831.36</v>
      </c>
      <c r="P1098" s="73"/>
      <c r="Q1098" s="18"/>
      <c r="R1098" s="18"/>
      <c r="S1098" s="18"/>
      <c r="T1098" s="18"/>
      <c r="U1098" s="18"/>
      <c r="V1098" s="18"/>
      <c r="W1098" s="18"/>
      <c r="X1098" s="18"/>
      <c r="Y1098" s="18"/>
      <c r="Z1098" s="68">
        <v>578.0</v>
      </c>
      <c r="AA1098" s="69">
        <v>1.0</v>
      </c>
      <c r="AB1098" s="18" t="s">
        <v>1318</v>
      </c>
      <c r="AC1098" s="68">
        <v>578.0</v>
      </c>
      <c r="AD1098" s="69">
        <v>1.0</v>
      </c>
      <c r="AE1098" s="69">
        <v>10.0</v>
      </c>
      <c r="AF1098" s="70" t="s">
        <v>2483</v>
      </c>
      <c r="AG1098" s="69">
        <v>764.0</v>
      </c>
      <c r="AH1098" s="69">
        <v>176.0</v>
      </c>
      <c r="AI1098" s="69">
        <v>61.0</v>
      </c>
      <c r="AJ1098" s="29">
        <f t="shared" si="20"/>
        <v>206.5</v>
      </c>
      <c r="AK1098" s="76">
        <f t="shared" si="21"/>
        <v>0.2702879581</v>
      </c>
      <c r="AL1098" s="29">
        <f t="shared" si="22"/>
        <v>206.5</v>
      </c>
      <c r="AM1098" s="71">
        <f t="shared" si="23"/>
        <v>0.2703</v>
      </c>
      <c r="AN1098" s="71">
        <f t="shared" si="24"/>
        <v>0.3379</v>
      </c>
      <c r="AO1098" s="72">
        <f t="shared" si="25"/>
        <v>41.87</v>
      </c>
      <c r="AP1098" s="73">
        <f t="shared" si="26"/>
        <v>239831.36</v>
      </c>
      <c r="AQ1098" s="3">
        <f t="shared" si="27"/>
        <v>313.9153927</v>
      </c>
      <c r="AR1098" s="18"/>
      <c r="AS1098" s="18"/>
    </row>
    <row r="1099" ht="14.25" customHeight="1">
      <c r="A1099" s="68">
        <v>578.0</v>
      </c>
      <c r="B1099" s="69">
        <v>1.0</v>
      </c>
      <c r="C1099" s="18" t="s">
        <v>1318</v>
      </c>
      <c r="D1099" s="68">
        <v>578.0</v>
      </c>
      <c r="E1099" s="69">
        <v>1.0</v>
      </c>
      <c r="F1099" s="69">
        <v>20.0</v>
      </c>
      <c r="G1099" s="70" t="s">
        <v>2484</v>
      </c>
      <c r="H1099" s="69">
        <v>719.0</v>
      </c>
      <c r="I1099" s="69">
        <v>142.0</v>
      </c>
      <c r="J1099" s="69">
        <v>55.0</v>
      </c>
      <c r="K1099" s="29">
        <f t="shared" si="13"/>
        <v>169.5</v>
      </c>
      <c r="L1099" s="71">
        <f t="shared" si="14"/>
        <v>0.2357</v>
      </c>
      <c r="M1099" s="71">
        <f t="shared" si="15"/>
        <v>0.2946</v>
      </c>
      <c r="N1099" s="72">
        <f t="shared" si="16"/>
        <v>29.96</v>
      </c>
      <c r="O1099" s="8">
        <f t="shared" si="17"/>
        <v>171610.88</v>
      </c>
      <c r="P1099" s="73"/>
      <c r="Q1099" s="18"/>
      <c r="R1099" s="18"/>
      <c r="S1099" s="18"/>
      <c r="T1099" s="18"/>
      <c r="U1099" s="18"/>
      <c r="V1099" s="18"/>
      <c r="W1099" s="18"/>
      <c r="X1099" s="18"/>
      <c r="Y1099" s="18"/>
      <c r="Z1099" s="68">
        <v>578.0</v>
      </c>
      <c r="AA1099" s="69">
        <v>1.0</v>
      </c>
      <c r="AB1099" s="18" t="s">
        <v>1318</v>
      </c>
      <c r="AC1099" s="68">
        <v>578.0</v>
      </c>
      <c r="AD1099" s="69">
        <v>1.0</v>
      </c>
      <c r="AE1099" s="69">
        <v>20.0</v>
      </c>
      <c r="AF1099" s="70" t="s">
        <v>2484</v>
      </c>
      <c r="AG1099" s="69">
        <v>719.0</v>
      </c>
      <c r="AH1099" s="69">
        <v>142.0</v>
      </c>
      <c r="AI1099" s="69">
        <v>55.0</v>
      </c>
      <c r="AJ1099" s="29">
        <f t="shared" si="20"/>
        <v>169.5</v>
      </c>
      <c r="AK1099" s="76">
        <f t="shared" si="21"/>
        <v>0.235744089</v>
      </c>
      <c r="AL1099" s="29">
        <f t="shared" si="22"/>
        <v>169.5</v>
      </c>
      <c r="AM1099" s="71">
        <f t="shared" si="23"/>
        <v>0.2357</v>
      </c>
      <c r="AN1099" s="71">
        <f t="shared" si="24"/>
        <v>0.2946</v>
      </c>
      <c r="AO1099" s="72">
        <f t="shared" si="25"/>
        <v>29.96</v>
      </c>
      <c r="AP1099" s="73">
        <f t="shared" si="26"/>
        <v>171610.88</v>
      </c>
      <c r="AQ1099" s="3">
        <f t="shared" si="27"/>
        <v>238.6799444</v>
      </c>
      <c r="AR1099" s="18"/>
      <c r="AS1099" s="18"/>
    </row>
    <row r="1100" ht="14.25" customHeight="1">
      <c r="A1100" s="68">
        <v>578.0</v>
      </c>
      <c r="B1100" s="69">
        <v>1.0</v>
      </c>
      <c r="C1100" s="18" t="s">
        <v>1318</v>
      </c>
      <c r="D1100" s="68">
        <v>578.0</v>
      </c>
      <c r="E1100" s="69">
        <v>1.0</v>
      </c>
      <c r="F1100" s="69">
        <v>692.0</v>
      </c>
      <c r="G1100" s="70" t="s">
        <v>2485</v>
      </c>
      <c r="H1100" s="69">
        <v>39.0</v>
      </c>
      <c r="I1100" s="69">
        <v>12.0</v>
      </c>
      <c r="J1100" s="69">
        <v>4.0</v>
      </c>
      <c r="K1100" s="29">
        <f t="shared" si="13"/>
        <v>14</v>
      </c>
      <c r="L1100" s="71">
        <f t="shared" si="14"/>
        <v>0.359</v>
      </c>
      <c r="M1100" s="71">
        <f t="shared" si="15"/>
        <v>0.4488</v>
      </c>
      <c r="N1100" s="72">
        <f t="shared" si="16"/>
        <v>3.77</v>
      </c>
      <c r="O1100" s="8">
        <f t="shared" si="17"/>
        <v>21594.56</v>
      </c>
      <c r="P1100" s="73"/>
      <c r="Q1100" s="18"/>
      <c r="R1100" s="18"/>
      <c r="S1100" s="18"/>
      <c r="T1100" s="18"/>
      <c r="U1100" s="18"/>
      <c r="V1100" s="18"/>
      <c r="W1100" s="18"/>
      <c r="X1100" s="18"/>
      <c r="Y1100" s="18"/>
      <c r="Z1100" s="68">
        <v>578.0</v>
      </c>
      <c r="AA1100" s="69">
        <v>1.0</v>
      </c>
      <c r="AB1100" s="18" t="s">
        <v>1318</v>
      </c>
      <c r="AC1100" s="68">
        <v>578.0</v>
      </c>
      <c r="AD1100" s="69">
        <v>1.0</v>
      </c>
      <c r="AE1100" s="69">
        <v>692.0</v>
      </c>
      <c r="AF1100" s="70" t="s">
        <v>2485</v>
      </c>
      <c r="AG1100" s="69">
        <v>39.0</v>
      </c>
      <c r="AH1100" s="69">
        <v>12.0</v>
      </c>
      <c r="AI1100" s="69">
        <v>4.0</v>
      </c>
      <c r="AJ1100" s="29">
        <f t="shared" si="20"/>
        <v>14</v>
      </c>
      <c r="AK1100" s="76">
        <f t="shared" si="21"/>
        <v>0.358974359</v>
      </c>
      <c r="AL1100" s="29">
        <f t="shared" si="22"/>
        <v>14</v>
      </c>
      <c r="AM1100" s="71">
        <f t="shared" si="23"/>
        <v>0.359</v>
      </c>
      <c r="AN1100" s="71">
        <f t="shared" si="24"/>
        <v>0.4488</v>
      </c>
      <c r="AO1100" s="72">
        <f t="shared" si="25"/>
        <v>3.77</v>
      </c>
      <c r="AP1100" s="73">
        <f t="shared" si="26"/>
        <v>21594.56</v>
      </c>
      <c r="AQ1100" s="3">
        <f t="shared" si="27"/>
        <v>553.7066667</v>
      </c>
      <c r="AR1100" s="18"/>
      <c r="AS1100" s="18"/>
    </row>
    <row r="1101" ht="14.25" customHeight="1">
      <c r="A1101" s="68">
        <v>581.0</v>
      </c>
      <c r="B1101" s="69">
        <v>1.0</v>
      </c>
      <c r="C1101" s="18" t="s">
        <v>1320</v>
      </c>
      <c r="D1101" s="68">
        <v>581.0</v>
      </c>
      <c r="E1101" s="69">
        <v>1.0</v>
      </c>
      <c r="F1101" s="69">
        <v>10.0</v>
      </c>
      <c r="G1101" s="70" t="s">
        <v>2486</v>
      </c>
      <c r="H1101" s="69">
        <v>215.0</v>
      </c>
      <c r="I1101" s="69">
        <v>58.0</v>
      </c>
      <c r="J1101" s="69">
        <v>31.0</v>
      </c>
      <c r="K1101" s="29">
        <f t="shared" si="13"/>
        <v>73.5</v>
      </c>
      <c r="L1101" s="71">
        <f t="shared" si="14"/>
        <v>0.3419</v>
      </c>
      <c r="M1101" s="71">
        <f t="shared" si="15"/>
        <v>0.4274</v>
      </c>
      <c r="N1101" s="72">
        <f t="shared" si="16"/>
        <v>18.85</v>
      </c>
      <c r="O1101" s="8">
        <f t="shared" si="17"/>
        <v>107972.8</v>
      </c>
      <c r="P1101" s="73"/>
      <c r="Q1101" s="18"/>
      <c r="R1101" s="18"/>
      <c r="S1101" s="18"/>
      <c r="T1101" s="18"/>
      <c r="U1101" s="18"/>
      <c r="V1101" s="18"/>
      <c r="W1101" s="18"/>
      <c r="X1101" s="18"/>
      <c r="Y1101" s="18"/>
      <c r="Z1101" s="68">
        <v>581.0</v>
      </c>
      <c r="AA1101" s="69">
        <v>1.0</v>
      </c>
      <c r="AB1101" s="18" t="s">
        <v>1320</v>
      </c>
      <c r="AC1101" s="68">
        <v>581.0</v>
      </c>
      <c r="AD1101" s="69">
        <v>1.0</v>
      </c>
      <c r="AE1101" s="69">
        <v>10.0</v>
      </c>
      <c r="AF1101" s="70" t="s">
        <v>2486</v>
      </c>
      <c r="AG1101" s="69">
        <v>215.0</v>
      </c>
      <c r="AH1101" s="69">
        <v>58.0</v>
      </c>
      <c r="AI1101" s="69">
        <v>31.0</v>
      </c>
      <c r="AJ1101" s="29">
        <f t="shared" si="20"/>
        <v>73.5</v>
      </c>
      <c r="AK1101" s="76">
        <f t="shared" si="21"/>
        <v>0.3418604651</v>
      </c>
      <c r="AL1101" s="29">
        <f t="shared" si="22"/>
        <v>73.5</v>
      </c>
      <c r="AM1101" s="71">
        <f t="shared" si="23"/>
        <v>0.3419</v>
      </c>
      <c r="AN1101" s="71">
        <f t="shared" si="24"/>
        <v>0.4274</v>
      </c>
      <c r="AO1101" s="72">
        <f t="shared" si="25"/>
        <v>18.85</v>
      </c>
      <c r="AP1101" s="73">
        <f t="shared" si="26"/>
        <v>107972.8</v>
      </c>
      <c r="AQ1101" s="3">
        <f t="shared" si="27"/>
        <v>502.1990698</v>
      </c>
      <c r="AR1101" s="18"/>
      <c r="AS1101" s="18"/>
    </row>
    <row r="1102" ht="14.25" customHeight="1">
      <c r="A1102" s="68">
        <v>581.0</v>
      </c>
      <c r="B1102" s="69">
        <v>1.0</v>
      </c>
      <c r="C1102" s="18" t="s">
        <v>1320</v>
      </c>
      <c r="D1102" s="68">
        <v>581.0</v>
      </c>
      <c r="E1102" s="69">
        <v>1.0</v>
      </c>
      <c r="F1102" s="69">
        <v>20.0</v>
      </c>
      <c r="G1102" s="70" t="s">
        <v>2487</v>
      </c>
      <c r="H1102" s="69">
        <v>215.0</v>
      </c>
      <c r="I1102" s="69">
        <v>59.0</v>
      </c>
      <c r="J1102" s="69">
        <v>30.0</v>
      </c>
      <c r="K1102" s="29">
        <f t="shared" si="13"/>
        <v>74</v>
      </c>
      <c r="L1102" s="71">
        <f t="shared" si="14"/>
        <v>0.3442</v>
      </c>
      <c r="M1102" s="71">
        <f t="shared" si="15"/>
        <v>0.4303</v>
      </c>
      <c r="N1102" s="72">
        <f t="shared" si="16"/>
        <v>19.11</v>
      </c>
      <c r="O1102" s="8">
        <f t="shared" si="17"/>
        <v>109462.08</v>
      </c>
      <c r="P1102" s="73"/>
      <c r="Q1102" s="18"/>
      <c r="R1102" s="18"/>
      <c r="S1102" s="18"/>
      <c r="T1102" s="18"/>
      <c r="U1102" s="18"/>
      <c r="V1102" s="18"/>
      <c r="W1102" s="18"/>
      <c r="X1102" s="18"/>
      <c r="Y1102" s="18"/>
      <c r="Z1102" s="68">
        <v>581.0</v>
      </c>
      <c r="AA1102" s="69">
        <v>1.0</v>
      </c>
      <c r="AB1102" s="18" t="s">
        <v>1320</v>
      </c>
      <c r="AC1102" s="68">
        <v>581.0</v>
      </c>
      <c r="AD1102" s="69">
        <v>1.0</v>
      </c>
      <c r="AE1102" s="69">
        <v>20.0</v>
      </c>
      <c r="AF1102" s="70" t="s">
        <v>2487</v>
      </c>
      <c r="AG1102" s="69">
        <v>215.0</v>
      </c>
      <c r="AH1102" s="69">
        <v>59.0</v>
      </c>
      <c r="AI1102" s="69">
        <v>30.0</v>
      </c>
      <c r="AJ1102" s="29">
        <f t="shared" si="20"/>
        <v>74</v>
      </c>
      <c r="AK1102" s="76">
        <f t="shared" si="21"/>
        <v>0.3441860465</v>
      </c>
      <c r="AL1102" s="29">
        <f t="shared" si="22"/>
        <v>74</v>
      </c>
      <c r="AM1102" s="71">
        <f t="shared" si="23"/>
        <v>0.3442</v>
      </c>
      <c r="AN1102" s="71">
        <f t="shared" si="24"/>
        <v>0.4303</v>
      </c>
      <c r="AO1102" s="72">
        <f t="shared" si="25"/>
        <v>19.11</v>
      </c>
      <c r="AP1102" s="73">
        <f t="shared" si="26"/>
        <v>109462.08</v>
      </c>
      <c r="AQ1102" s="3">
        <f t="shared" si="27"/>
        <v>509.1259535</v>
      </c>
      <c r="AR1102" s="18"/>
      <c r="AS1102" s="18"/>
    </row>
    <row r="1103" ht="14.25" customHeight="1">
      <c r="A1103" s="68">
        <v>592.0</v>
      </c>
      <c r="B1103" s="69">
        <v>1.0</v>
      </c>
      <c r="C1103" s="18" t="s">
        <v>1322</v>
      </c>
      <c r="D1103" s="68">
        <v>592.0</v>
      </c>
      <c r="E1103" s="69">
        <v>1.0</v>
      </c>
      <c r="F1103" s="69">
        <v>10.0</v>
      </c>
      <c r="G1103" s="70" t="s">
        <v>2488</v>
      </c>
      <c r="H1103" s="69">
        <v>99.0</v>
      </c>
      <c r="I1103" s="69">
        <v>55.0</v>
      </c>
      <c r="J1103" s="69">
        <v>6.0</v>
      </c>
      <c r="K1103" s="29">
        <f t="shared" si="13"/>
        <v>58</v>
      </c>
      <c r="L1103" s="71">
        <f t="shared" si="14"/>
        <v>0.5859</v>
      </c>
      <c r="M1103" s="71">
        <f t="shared" si="15"/>
        <v>0.7324</v>
      </c>
      <c r="N1103" s="72">
        <f t="shared" si="16"/>
        <v>25.49</v>
      </c>
      <c r="O1103" s="8">
        <f t="shared" si="17"/>
        <v>146006.72</v>
      </c>
      <c r="P1103" s="73"/>
      <c r="Q1103" s="18"/>
      <c r="R1103" s="18"/>
      <c r="S1103" s="18"/>
      <c r="T1103" s="18"/>
      <c r="U1103" s="18"/>
      <c r="V1103" s="18"/>
      <c r="W1103" s="18"/>
      <c r="X1103" s="18"/>
      <c r="Y1103" s="18"/>
      <c r="Z1103" s="68">
        <v>592.0</v>
      </c>
      <c r="AA1103" s="69">
        <v>1.0</v>
      </c>
      <c r="AB1103" s="18" t="s">
        <v>1322</v>
      </c>
      <c r="AC1103" s="68">
        <v>592.0</v>
      </c>
      <c r="AD1103" s="69">
        <v>1.0</v>
      </c>
      <c r="AE1103" s="69">
        <v>10.0</v>
      </c>
      <c r="AF1103" s="70" t="s">
        <v>2488</v>
      </c>
      <c r="AG1103" s="69">
        <v>99.0</v>
      </c>
      <c r="AH1103" s="69">
        <v>55.0</v>
      </c>
      <c r="AI1103" s="69">
        <v>6.0</v>
      </c>
      <c r="AJ1103" s="29">
        <f t="shared" si="20"/>
        <v>58</v>
      </c>
      <c r="AK1103" s="76">
        <f t="shared" si="21"/>
        <v>0.5858585859</v>
      </c>
      <c r="AL1103" s="29">
        <f t="shared" si="22"/>
        <v>58</v>
      </c>
      <c r="AM1103" s="71">
        <f t="shared" si="23"/>
        <v>0.5859</v>
      </c>
      <c r="AN1103" s="71">
        <f t="shared" si="24"/>
        <v>0.7324</v>
      </c>
      <c r="AO1103" s="72">
        <f t="shared" si="25"/>
        <v>25.49</v>
      </c>
      <c r="AP1103" s="73">
        <f t="shared" si="26"/>
        <v>146006.72</v>
      </c>
      <c r="AQ1103" s="3">
        <f t="shared" si="27"/>
        <v>1474.815354</v>
      </c>
      <c r="AR1103" s="18"/>
      <c r="AS1103" s="18"/>
    </row>
    <row r="1104" ht="14.25" customHeight="1">
      <c r="A1104" s="68">
        <v>592.0</v>
      </c>
      <c r="B1104" s="69">
        <v>1.0</v>
      </c>
      <c r="C1104" s="18" t="s">
        <v>1322</v>
      </c>
      <c r="D1104" s="68">
        <v>592.0</v>
      </c>
      <c r="E1104" s="69">
        <v>1.0</v>
      </c>
      <c r="F1104" s="69">
        <v>20.0</v>
      </c>
      <c r="G1104" s="70" t="s">
        <v>2489</v>
      </c>
      <c r="H1104" s="69">
        <v>91.0</v>
      </c>
      <c r="I1104" s="69">
        <v>40.0</v>
      </c>
      <c r="J1104" s="69">
        <v>10.0</v>
      </c>
      <c r="K1104" s="29">
        <f t="shared" si="13"/>
        <v>45</v>
      </c>
      <c r="L1104" s="71">
        <f t="shared" si="14"/>
        <v>0.4945</v>
      </c>
      <c r="M1104" s="71">
        <f t="shared" si="15"/>
        <v>0.6181</v>
      </c>
      <c r="N1104" s="72">
        <f t="shared" si="16"/>
        <v>16.69</v>
      </c>
      <c r="O1104" s="8">
        <f t="shared" si="17"/>
        <v>95600.32</v>
      </c>
      <c r="P1104" s="73"/>
      <c r="Q1104" s="18"/>
      <c r="R1104" s="18"/>
      <c r="S1104" s="18"/>
      <c r="T1104" s="18"/>
      <c r="U1104" s="18"/>
      <c r="V1104" s="18"/>
      <c r="W1104" s="18"/>
      <c r="X1104" s="18"/>
      <c r="Y1104" s="18"/>
      <c r="Z1104" s="68">
        <v>592.0</v>
      </c>
      <c r="AA1104" s="69">
        <v>1.0</v>
      </c>
      <c r="AB1104" s="18" t="s">
        <v>1322</v>
      </c>
      <c r="AC1104" s="68">
        <v>592.0</v>
      </c>
      <c r="AD1104" s="69">
        <v>1.0</v>
      </c>
      <c r="AE1104" s="69">
        <v>20.0</v>
      </c>
      <c r="AF1104" s="70" t="s">
        <v>2489</v>
      </c>
      <c r="AG1104" s="69">
        <v>91.0</v>
      </c>
      <c r="AH1104" s="69">
        <v>40.0</v>
      </c>
      <c r="AI1104" s="69">
        <v>10.0</v>
      </c>
      <c r="AJ1104" s="29">
        <f t="shared" si="20"/>
        <v>45</v>
      </c>
      <c r="AK1104" s="76">
        <f t="shared" si="21"/>
        <v>0.4945054945</v>
      </c>
      <c r="AL1104" s="29">
        <f t="shared" si="22"/>
        <v>45</v>
      </c>
      <c r="AM1104" s="71">
        <f t="shared" si="23"/>
        <v>0.4945</v>
      </c>
      <c r="AN1104" s="71">
        <f t="shared" si="24"/>
        <v>0.6181</v>
      </c>
      <c r="AO1104" s="72">
        <f t="shared" si="25"/>
        <v>16.69</v>
      </c>
      <c r="AP1104" s="73">
        <f t="shared" si="26"/>
        <v>95600.32</v>
      </c>
      <c r="AQ1104" s="3">
        <f t="shared" si="27"/>
        <v>1050.552967</v>
      </c>
      <c r="AR1104" s="18"/>
      <c r="AS1104" s="18"/>
    </row>
    <row r="1105" ht="14.25" customHeight="1">
      <c r="A1105" s="68">
        <v>593.0</v>
      </c>
      <c r="B1105" s="69">
        <v>1.0</v>
      </c>
      <c r="C1105" s="18" t="s">
        <v>1324</v>
      </c>
      <c r="D1105" s="68">
        <v>593.0</v>
      </c>
      <c r="E1105" s="69">
        <v>1.0</v>
      </c>
      <c r="F1105" s="69">
        <v>10.0</v>
      </c>
      <c r="G1105" s="70" t="s">
        <v>1475</v>
      </c>
      <c r="H1105" s="69">
        <v>115.0</v>
      </c>
      <c r="I1105" s="69">
        <v>48.0</v>
      </c>
      <c r="J1105" s="69">
        <v>8.0</v>
      </c>
      <c r="K1105" s="29">
        <f t="shared" si="13"/>
        <v>52</v>
      </c>
      <c r="L1105" s="71">
        <f t="shared" si="14"/>
        <v>0.4522</v>
      </c>
      <c r="M1105" s="71">
        <f t="shared" si="15"/>
        <v>0.5653</v>
      </c>
      <c r="N1105" s="72">
        <f t="shared" si="16"/>
        <v>17.64</v>
      </c>
      <c r="O1105" s="8">
        <f t="shared" si="17"/>
        <v>101041.92</v>
      </c>
      <c r="P1105" s="73"/>
      <c r="Q1105" s="18"/>
      <c r="R1105" s="18"/>
      <c r="S1105" s="18"/>
      <c r="T1105" s="18"/>
      <c r="U1105" s="18"/>
      <c r="V1105" s="18"/>
      <c r="W1105" s="18"/>
      <c r="X1105" s="18"/>
      <c r="Y1105" s="18"/>
      <c r="Z1105" s="68">
        <v>593.0</v>
      </c>
      <c r="AA1105" s="69">
        <v>1.0</v>
      </c>
      <c r="AB1105" s="18" t="s">
        <v>1324</v>
      </c>
      <c r="AC1105" s="68">
        <v>593.0</v>
      </c>
      <c r="AD1105" s="69">
        <v>1.0</v>
      </c>
      <c r="AE1105" s="69">
        <v>10.0</v>
      </c>
      <c r="AF1105" s="70" t="s">
        <v>1475</v>
      </c>
      <c r="AG1105" s="69">
        <v>115.0</v>
      </c>
      <c r="AH1105" s="69">
        <v>48.0</v>
      </c>
      <c r="AI1105" s="69">
        <v>8.0</v>
      </c>
      <c r="AJ1105" s="29">
        <f t="shared" si="20"/>
        <v>52</v>
      </c>
      <c r="AK1105" s="76">
        <f t="shared" si="21"/>
        <v>0.452173913</v>
      </c>
      <c r="AL1105" s="29">
        <f t="shared" si="22"/>
        <v>52</v>
      </c>
      <c r="AM1105" s="71">
        <f t="shared" si="23"/>
        <v>0.4522</v>
      </c>
      <c r="AN1105" s="71">
        <f t="shared" si="24"/>
        <v>0.5653</v>
      </c>
      <c r="AO1105" s="72">
        <f t="shared" si="25"/>
        <v>17.64</v>
      </c>
      <c r="AP1105" s="73">
        <f t="shared" si="26"/>
        <v>101041.92</v>
      </c>
      <c r="AQ1105" s="3">
        <f t="shared" si="27"/>
        <v>878.6253913</v>
      </c>
      <c r="AR1105" s="18"/>
      <c r="AS1105" s="18"/>
    </row>
    <row r="1106" ht="14.25" customHeight="1">
      <c r="A1106" s="68">
        <v>593.0</v>
      </c>
      <c r="B1106" s="69">
        <v>1.0</v>
      </c>
      <c r="C1106" s="18" t="s">
        <v>1324</v>
      </c>
      <c r="D1106" s="68">
        <v>593.0</v>
      </c>
      <c r="E1106" s="69">
        <v>1.0</v>
      </c>
      <c r="F1106" s="69">
        <v>20.0</v>
      </c>
      <c r="G1106" s="70" t="s">
        <v>2490</v>
      </c>
      <c r="H1106" s="69">
        <v>10.0</v>
      </c>
      <c r="I1106" s="69">
        <v>6.0</v>
      </c>
      <c r="J1106" s="69">
        <v>0.0</v>
      </c>
      <c r="K1106" s="29">
        <f t="shared" si="13"/>
        <v>6</v>
      </c>
      <c r="L1106" s="71">
        <f t="shared" si="14"/>
        <v>0.6</v>
      </c>
      <c r="M1106" s="71">
        <f t="shared" si="15"/>
        <v>0.75</v>
      </c>
      <c r="N1106" s="72">
        <f t="shared" si="16"/>
        <v>2.7</v>
      </c>
      <c r="O1106" s="8">
        <f t="shared" si="17"/>
        <v>15465.6</v>
      </c>
      <c r="P1106" s="73"/>
      <c r="Q1106" s="18"/>
      <c r="R1106" s="18"/>
      <c r="S1106" s="18"/>
      <c r="T1106" s="18"/>
      <c r="U1106" s="18"/>
      <c r="V1106" s="18"/>
      <c r="W1106" s="18"/>
      <c r="X1106" s="18"/>
      <c r="Y1106" s="18"/>
      <c r="Z1106" s="68">
        <v>593.0</v>
      </c>
      <c r="AA1106" s="69">
        <v>1.0</v>
      </c>
      <c r="AB1106" s="18" t="s">
        <v>1324</v>
      </c>
      <c r="AC1106" s="68">
        <v>593.0</v>
      </c>
      <c r="AD1106" s="69">
        <v>1.0</v>
      </c>
      <c r="AE1106" s="69">
        <v>20.0</v>
      </c>
      <c r="AF1106" s="70" t="s">
        <v>2490</v>
      </c>
      <c r="AG1106" s="69">
        <v>10.0</v>
      </c>
      <c r="AH1106" s="69">
        <v>6.0</v>
      </c>
      <c r="AI1106" s="69">
        <v>0.0</v>
      </c>
      <c r="AJ1106" s="29">
        <f t="shared" si="20"/>
        <v>6</v>
      </c>
      <c r="AK1106" s="76">
        <f t="shared" si="21"/>
        <v>0.6</v>
      </c>
      <c r="AL1106" s="29">
        <f t="shared" si="22"/>
        <v>6</v>
      </c>
      <c r="AM1106" s="71">
        <f t="shared" si="23"/>
        <v>0.6</v>
      </c>
      <c r="AN1106" s="71">
        <f t="shared" si="24"/>
        <v>0.75</v>
      </c>
      <c r="AO1106" s="72">
        <f t="shared" si="25"/>
        <v>2.7</v>
      </c>
      <c r="AP1106" s="73">
        <f t="shared" si="26"/>
        <v>15465.6</v>
      </c>
      <c r="AQ1106" s="3">
        <f t="shared" si="27"/>
        <v>1546.56</v>
      </c>
      <c r="AR1106" s="18"/>
      <c r="AS1106" s="18"/>
    </row>
    <row r="1107" ht="14.25" customHeight="1">
      <c r="A1107" s="68">
        <v>593.0</v>
      </c>
      <c r="B1107" s="69">
        <v>1.0</v>
      </c>
      <c r="C1107" s="18" t="s">
        <v>1324</v>
      </c>
      <c r="D1107" s="68">
        <v>593.0</v>
      </c>
      <c r="E1107" s="69">
        <v>1.0</v>
      </c>
      <c r="F1107" s="69">
        <v>30.0</v>
      </c>
      <c r="G1107" s="70" t="s">
        <v>2491</v>
      </c>
      <c r="H1107" s="69">
        <v>9.0</v>
      </c>
      <c r="I1107" s="69">
        <v>6.0</v>
      </c>
      <c r="J1107" s="69">
        <v>1.0</v>
      </c>
      <c r="K1107" s="29">
        <f t="shared" si="13"/>
        <v>6.5</v>
      </c>
      <c r="L1107" s="71">
        <f t="shared" si="14"/>
        <v>0.7222</v>
      </c>
      <c r="M1107" s="71">
        <f t="shared" si="15"/>
        <v>0.9028</v>
      </c>
      <c r="N1107" s="72">
        <f t="shared" si="16"/>
        <v>3.52</v>
      </c>
      <c r="O1107" s="8">
        <f t="shared" si="17"/>
        <v>20162.56</v>
      </c>
      <c r="P1107" s="73"/>
      <c r="Q1107" s="18"/>
      <c r="R1107" s="18"/>
      <c r="S1107" s="18"/>
      <c r="T1107" s="18"/>
      <c r="U1107" s="18"/>
      <c r="V1107" s="18"/>
      <c r="W1107" s="18"/>
      <c r="X1107" s="18"/>
      <c r="Y1107" s="18"/>
      <c r="Z1107" s="68">
        <v>593.0</v>
      </c>
      <c r="AA1107" s="69">
        <v>1.0</v>
      </c>
      <c r="AB1107" s="18" t="s">
        <v>1324</v>
      </c>
      <c r="AC1107" s="68">
        <v>593.0</v>
      </c>
      <c r="AD1107" s="69">
        <v>1.0</v>
      </c>
      <c r="AE1107" s="69">
        <v>30.0</v>
      </c>
      <c r="AF1107" s="70" t="s">
        <v>2491</v>
      </c>
      <c r="AG1107" s="69">
        <v>9.0</v>
      </c>
      <c r="AH1107" s="69">
        <v>6.0</v>
      </c>
      <c r="AI1107" s="69">
        <v>1.0</v>
      </c>
      <c r="AJ1107" s="29">
        <f t="shared" si="20"/>
        <v>6.5</v>
      </c>
      <c r="AK1107" s="76">
        <f t="shared" si="21"/>
        <v>0.7222222222</v>
      </c>
      <c r="AL1107" s="29">
        <f t="shared" si="22"/>
        <v>6.5</v>
      </c>
      <c r="AM1107" s="71">
        <f t="shared" si="23"/>
        <v>0.7222</v>
      </c>
      <c r="AN1107" s="71">
        <f t="shared" si="24"/>
        <v>0.9028</v>
      </c>
      <c r="AO1107" s="72">
        <f t="shared" si="25"/>
        <v>3.52</v>
      </c>
      <c r="AP1107" s="73">
        <f t="shared" si="26"/>
        <v>20162.56</v>
      </c>
      <c r="AQ1107" s="3">
        <f t="shared" si="27"/>
        <v>2240.284444</v>
      </c>
      <c r="AR1107" s="18"/>
      <c r="AS1107" s="18"/>
    </row>
    <row r="1108" ht="14.25" customHeight="1">
      <c r="A1108" s="68">
        <v>593.0</v>
      </c>
      <c r="B1108" s="69">
        <v>1.0</v>
      </c>
      <c r="C1108" s="18" t="s">
        <v>1324</v>
      </c>
      <c r="D1108" s="68">
        <v>593.0</v>
      </c>
      <c r="E1108" s="69">
        <v>1.0</v>
      </c>
      <c r="F1108" s="69">
        <v>80.0</v>
      </c>
      <c r="G1108" s="70" t="s">
        <v>1299</v>
      </c>
      <c r="H1108" s="69">
        <v>469.0</v>
      </c>
      <c r="I1108" s="69">
        <v>216.0</v>
      </c>
      <c r="J1108" s="69">
        <v>37.0</v>
      </c>
      <c r="K1108" s="29">
        <f t="shared" si="13"/>
        <v>234.5</v>
      </c>
      <c r="L1108" s="71">
        <f t="shared" si="14"/>
        <v>0.5</v>
      </c>
      <c r="M1108" s="71">
        <f t="shared" si="15"/>
        <v>0.625</v>
      </c>
      <c r="N1108" s="72">
        <f t="shared" si="16"/>
        <v>87.94</v>
      </c>
      <c r="O1108" s="8">
        <f t="shared" si="17"/>
        <v>503720.32</v>
      </c>
      <c r="P1108" s="73"/>
      <c r="Q1108" s="18"/>
      <c r="R1108" s="18"/>
      <c r="S1108" s="18"/>
      <c r="T1108" s="18"/>
      <c r="U1108" s="18"/>
      <c r="V1108" s="18"/>
      <c r="W1108" s="18"/>
      <c r="X1108" s="18"/>
      <c r="Y1108" s="18"/>
      <c r="Z1108" s="68">
        <v>593.0</v>
      </c>
      <c r="AA1108" s="69">
        <v>1.0</v>
      </c>
      <c r="AB1108" s="18" t="s">
        <v>1324</v>
      </c>
      <c r="AC1108" s="68">
        <v>593.0</v>
      </c>
      <c r="AD1108" s="69">
        <v>1.0</v>
      </c>
      <c r="AE1108" s="69">
        <v>80.0</v>
      </c>
      <c r="AF1108" s="70" t="s">
        <v>1299</v>
      </c>
      <c r="AG1108" s="69">
        <v>469.0</v>
      </c>
      <c r="AH1108" s="69">
        <v>216.0</v>
      </c>
      <c r="AI1108" s="69">
        <v>37.0</v>
      </c>
      <c r="AJ1108" s="29">
        <f t="shared" si="20"/>
        <v>234.5</v>
      </c>
      <c r="AK1108" s="76">
        <f t="shared" si="21"/>
        <v>0.5</v>
      </c>
      <c r="AL1108" s="29">
        <f t="shared" si="22"/>
        <v>234.5</v>
      </c>
      <c r="AM1108" s="71">
        <f t="shared" si="23"/>
        <v>0.5</v>
      </c>
      <c r="AN1108" s="71">
        <f t="shared" si="24"/>
        <v>0.625</v>
      </c>
      <c r="AO1108" s="72">
        <f t="shared" si="25"/>
        <v>87.94</v>
      </c>
      <c r="AP1108" s="73">
        <f t="shared" si="26"/>
        <v>503720.32</v>
      </c>
      <c r="AQ1108" s="3">
        <f t="shared" si="27"/>
        <v>1074.030533</v>
      </c>
      <c r="AR1108" s="18"/>
      <c r="AS1108" s="18"/>
    </row>
    <row r="1109" ht="14.25" customHeight="1">
      <c r="A1109" s="68">
        <v>593.0</v>
      </c>
      <c r="B1109" s="69">
        <v>1.0</v>
      </c>
      <c r="C1109" s="18" t="s">
        <v>1324</v>
      </c>
      <c r="D1109" s="68">
        <v>593.0</v>
      </c>
      <c r="E1109" s="69">
        <v>1.0</v>
      </c>
      <c r="F1109" s="69">
        <v>90.0</v>
      </c>
      <c r="G1109" s="70" t="s">
        <v>2492</v>
      </c>
      <c r="H1109" s="69">
        <v>558.0</v>
      </c>
      <c r="I1109" s="69">
        <v>169.0</v>
      </c>
      <c r="J1109" s="69">
        <v>49.0</v>
      </c>
      <c r="K1109" s="29">
        <f t="shared" si="13"/>
        <v>193.5</v>
      </c>
      <c r="L1109" s="71">
        <f t="shared" si="14"/>
        <v>0.3468</v>
      </c>
      <c r="M1109" s="71">
        <f t="shared" si="15"/>
        <v>0.4335</v>
      </c>
      <c r="N1109" s="72">
        <f t="shared" si="16"/>
        <v>50.33</v>
      </c>
      <c r="O1109" s="8">
        <f t="shared" si="17"/>
        <v>288290.24</v>
      </c>
      <c r="P1109" s="73"/>
      <c r="Q1109" s="18"/>
      <c r="R1109" s="18"/>
      <c r="S1109" s="18"/>
      <c r="T1109" s="18"/>
      <c r="U1109" s="18"/>
      <c r="V1109" s="18"/>
      <c r="W1109" s="18"/>
      <c r="X1109" s="18"/>
      <c r="Y1109" s="18"/>
      <c r="Z1109" s="68">
        <v>593.0</v>
      </c>
      <c r="AA1109" s="69">
        <v>1.0</v>
      </c>
      <c r="AB1109" s="18" t="s">
        <v>1324</v>
      </c>
      <c r="AC1109" s="68">
        <v>593.0</v>
      </c>
      <c r="AD1109" s="69">
        <v>1.0</v>
      </c>
      <c r="AE1109" s="69">
        <v>90.0</v>
      </c>
      <c r="AF1109" s="70" t="s">
        <v>2492</v>
      </c>
      <c r="AG1109" s="69">
        <v>558.0</v>
      </c>
      <c r="AH1109" s="69">
        <v>169.0</v>
      </c>
      <c r="AI1109" s="69">
        <v>49.0</v>
      </c>
      <c r="AJ1109" s="29">
        <f t="shared" si="20"/>
        <v>193.5</v>
      </c>
      <c r="AK1109" s="76">
        <f t="shared" si="21"/>
        <v>0.3467741935</v>
      </c>
      <c r="AL1109" s="29">
        <f t="shared" si="22"/>
        <v>193.5</v>
      </c>
      <c r="AM1109" s="71">
        <f t="shared" si="23"/>
        <v>0.3468</v>
      </c>
      <c r="AN1109" s="71">
        <f t="shared" si="24"/>
        <v>0.4335</v>
      </c>
      <c r="AO1109" s="72">
        <f t="shared" si="25"/>
        <v>50.33</v>
      </c>
      <c r="AP1109" s="73">
        <f t="shared" si="26"/>
        <v>288290.24</v>
      </c>
      <c r="AQ1109" s="3">
        <f t="shared" si="27"/>
        <v>516.6491756</v>
      </c>
      <c r="AR1109" s="18"/>
      <c r="AS1109" s="18"/>
    </row>
    <row r="1110" ht="14.25" customHeight="1">
      <c r="A1110" s="68">
        <v>593.0</v>
      </c>
      <c r="B1110" s="69">
        <v>1.0</v>
      </c>
      <c r="C1110" s="18" t="s">
        <v>1324</v>
      </c>
      <c r="D1110" s="68">
        <v>593.0</v>
      </c>
      <c r="E1110" s="69">
        <v>1.0</v>
      </c>
      <c r="F1110" s="69">
        <v>100.0</v>
      </c>
      <c r="G1110" s="70" t="s">
        <v>2044</v>
      </c>
      <c r="H1110" s="69">
        <v>9.0</v>
      </c>
      <c r="I1110" s="69">
        <v>9.0</v>
      </c>
      <c r="J1110" s="69">
        <v>0.0</v>
      </c>
      <c r="K1110" s="29">
        <f t="shared" si="13"/>
        <v>9</v>
      </c>
      <c r="L1110" s="71">
        <f t="shared" si="14"/>
        <v>1</v>
      </c>
      <c r="M1110" s="71">
        <f t="shared" si="15"/>
        <v>1</v>
      </c>
      <c r="N1110" s="72">
        <f t="shared" si="16"/>
        <v>5.4</v>
      </c>
      <c r="O1110" s="8">
        <f t="shared" si="17"/>
        <v>30931.2</v>
      </c>
      <c r="P1110" s="73"/>
      <c r="Q1110" s="18"/>
      <c r="R1110" s="18"/>
      <c r="S1110" s="18"/>
      <c r="T1110" s="18"/>
      <c r="U1110" s="18"/>
      <c r="V1110" s="18"/>
      <c r="W1110" s="18"/>
      <c r="X1110" s="18"/>
      <c r="Y1110" s="18"/>
      <c r="Z1110" s="68">
        <v>593.0</v>
      </c>
      <c r="AA1110" s="69">
        <v>1.0</v>
      </c>
      <c r="AB1110" s="18" t="s">
        <v>1324</v>
      </c>
      <c r="AC1110" s="68">
        <v>593.0</v>
      </c>
      <c r="AD1110" s="69">
        <v>1.0</v>
      </c>
      <c r="AE1110" s="69">
        <v>100.0</v>
      </c>
      <c r="AF1110" s="70" t="s">
        <v>2044</v>
      </c>
      <c r="AG1110" s="69">
        <v>9.0</v>
      </c>
      <c r="AH1110" s="69">
        <v>9.0</v>
      </c>
      <c r="AI1110" s="69">
        <v>0.0</v>
      </c>
      <c r="AJ1110" s="29">
        <f t="shared" si="20"/>
        <v>9</v>
      </c>
      <c r="AK1110" s="76">
        <f t="shared" si="21"/>
        <v>1</v>
      </c>
      <c r="AL1110" s="29">
        <f t="shared" si="22"/>
        <v>9</v>
      </c>
      <c r="AM1110" s="71">
        <f t="shared" si="23"/>
        <v>1</v>
      </c>
      <c r="AN1110" s="71">
        <f t="shared" si="24"/>
        <v>1</v>
      </c>
      <c r="AO1110" s="72">
        <f t="shared" si="25"/>
        <v>5.4</v>
      </c>
      <c r="AP1110" s="73">
        <f t="shared" si="26"/>
        <v>30931.2</v>
      </c>
      <c r="AQ1110" s="3">
        <f t="shared" si="27"/>
        <v>3436.8</v>
      </c>
      <c r="AR1110" s="18"/>
      <c r="AS1110" s="18"/>
    </row>
    <row r="1111" ht="14.25" customHeight="1">
      <c r="A1111" s="68">
        <v>595.0</v>
      </c>
      <c r="B1111" s="69">
        <v>1.0</v>
      </c>
      <c r="C1111" s="18" t="s">
        <v>1326</v>
      </c>
      <c r="D1111" s="68">
        <v>595.0</v>
      </c>
      <c r="E1111" s="69">
        <v>1.0</v>
      </c>
      <c r="F1111" s="69">
        <v>110.0</v>
      </c>
      <c r="G1111" s="70" t="s">
        <v>2493</v>
      </c>
      <c r="H1111" s="69">
        <v>450.0</v>
      </c>
      <c r="I1111" s="69">
        <v>133.0</v>
      </c>
      <c r="J1111" s="69">
        <v>22.0</v>
      </c>
      <c r="K1111" s="29">
        <f t="shared" si="13"/>
        <v>144</v>
      </c>
      <c r="L1111" s="71">
        <f t="shared" si="14"/>
        <v>0.32</v>
      </c>
      <c r="M1111" s="71">
        <f t="shared" si="15"/>
        <v>0.4</v>
      </c>
      <c r="N1111" s="72">
        <f t="shared" si="16"/>
        <v>34.56</v>
      </c>
      <c r="O1111" s="8">
        <f t="shared" si="17"/>
        <v>197959.68</v>
      </c>
      <c r="P1111" s="73"/>
      <c r="Q1111" s="18"/>
      <c r="R1111" s="18"/>
      <c r="S1111" s="18"/>
      <c r="T1111" s="18"/>
      <c r="U1111" s="18"/>
      <c r="V1111" s="18"/>
      <c r="W1111" s="18"/>
      <c r="X1111" s="18"/>
      <c r="Y1111" s="18"/>
      <c r="Z1111" s="68">
        <v>595.0</v>
      </c>
      <c r="AA1111" s="69">
        <v>1.0</v>
      </c>
      <c r="AB1111" s="18" t="s">
        <v>1326</v>
      </c>
      <c r="AC1111" s="68">
        <v>595.0</v>
      </c>
      <c r="AD1111" s="69">
        <v>1.0</v>
      </c>
      <c r="AE1111" s="69">
        <v>110.0</v>
      </c>
      <c r="AF1111" s="70" t="s">
        <v>2493</v>
      </c>
      <c r="AG1111" s="69">
        <v>450.0</v>
      </c>
      <c r="AH1111" s="69">
        <v>133.0</v>
      </c>
      <c r="AI1111" s="69">
        <v>22.0</v>
      </c>
      <c r="AJ1111" s="29">
        <f t="shared" si="20"/>
        <v>144</v>
      </c>
      <c r="AK1111" s="76">
        <f t="shared" si="21"/>
        <v>0.32</v>
      </c>
      <c r="AL1111" s="29">
        <f t="shared" si="22"/>
        <v>144</v>
      </c>
      <c r="AM1111" s="71">
        <f t="shared" si="23"/>
        <v>0.32</v>
      </c>
      <c r="AN1111" s="71">
        <f t="shared" si="24"/>
        <v>0.4</v>
      </c>
      <c r="AO1111" s="72">
        <f t="shared" si="25"/>
        <v>34.56</v>
      </c>
      <c r="AP1111" s="73">
        <f t="shared" si="26"/>
        <v>197959.68</v>
      </c>
      <c r="AQ1111" s="3">
        <f t="shared" si="27"/>
        <v>439.9104</v>
      </c>
      <c r="AR1111" s="18"/>
      <c r="AS1111" s="18"/>
    </row>
    <row r="1112" ht="14.25" customHeight="1">
      <c r="A1112" s="68">
        <v>595.0</v>
      </c>
      <c r="B1112" s="69">
        <v>1.0</v>
      </c>
      <c r="C1112" s="18" t="s">
        <v>1326</v>
      </c>
      <c r="D1112" s="68">
        <v>595.0</v>
      </c>
      <c r="E1112" s="69">
        <v>1.0</v>
      </c>
      <c r="F1112" s="69">
        <v>120.0</v>
      </c>
      <c r="G1112" s="70" t="s">
        <v>2494</v>
      </c>
      <c r="H1112" s="69">
        <v>499.0</v>
      </c>
      <c r="I1112" s="69">
        <v>170.0</v>
      </c>
      <c r="J1112" s="69">
        <v>22.0</v>
      </c>
      <c r="K1112" s="29">
        <f t="shared" si="13"/>
        <v>181</v>
      </c>
      <c r="L1112" s="71">
        <f t="shared" si="14"/>
        <v>0.3627</v>
      </c>
      <c r="M1112" s="71">
        <f t="shared" si="15"/>
        <v>0.4534</v>
      </c>
      <c r="N1112" s="72">
        <f t="shared" si="16"/>
        <v>49.24</v>
      </c>
      <c r="O1112" s="8">
        <f t="shared" si="17"/>
        <v>282046.72</v>
      </c>
      <c r="P1112" s="73"/>
      <c r="Q1112" s="18"/>
      <c r="R1112" s="18"/>
      <c r="S1112" s="18"/>
      <c r="T1112" s="18"/>
      <c r="U1112" s="18"/>
      <c r="V1112" s="18"/>
      <c r="W1112" s="18"/>
      <c r="X1112" s="18"/>
      <c r="Y1112" s="18"/>
      <c r="Z1112" s="68">
        <v>595.0</v>
      </c>
      <c r="AA1112" s="69">
        <v>1.0</v>
      </c>
      <c r="AB1112" s="18" t="s">
        <v>1326</v>
      </c>
      <c r="AC1112" s="68">
        <v>595.0</v>
      </c>
      <c r="AD1112" s="69">
        <v>1.0</v>
      </c>
      <c r="AE1112" s="69">
        <v>120.0</v>
      </c>
      <c r="AF1112" s="70" t="s">
        <v>2494</v>
      </c>
      <c r="AG1112" s="69">
        <v>499.0</v>
      </c>
      <c r="AH1112" s="69">
        <v>170.0</v>
      </c>
      <c r="AI1112" s="69">
        <v>22.0</v>
      </c>
      <c r="AJ1112" s="29">
        <f t="shared" si="20"/>
        <v>181</v>
      </c>
      <c r="AK1112" s="76">
        <f t="shared" si="21"/>
        <v>0.3627254509</v>
      </c>
      <c r="AL1112" s="29">
        <f t="shared" si="22"/>
        <v>181</v>
      </c>
      <c r="AM1112" s="71">
        <f t="shared" si="23"/>
        <v>0.3627</v>
      </c>
      <c r="AN1112" s="71">
        <f t="shared" si="24"/>
        <v>0.4534</v>
      </c>
      <c r="AO1112" s="72">
        <f t="shared" si="25"/>
        <v>49.24</v>
      </c>
      <c r="AP1112" s="73">
        <f t="shared" si="26"/>
        <v>282046.72</v>
      </c>
      <c r="AQ1112" s="3">
        <f t="shared" si="27"/>
        <v>565.2238878</v>
      </c>
      <c r="AR1112" s="18"/>
      <c r="AS1112" s="18"/>
    </row>
    <row r="1113" ht="14.25" customHeight="1">
      <c r="A1113" s="68">
        <v>595.0</v>
      </c>
      <c r="B1113" s="69">
        <v>1.0</v>
      </c>
      <c r="C1113" s="18" t="s">
        <v>1326</v>
      </c>
      <c r="D1113" s="68">
        <v>595.0</v>
      </c>
      <c r="E1113" s="69">
        <v>1.0</v>
      </c>
      <c r="F1113" s="69">
        <v>310.0</v>
      </c>
      <c r="G1113" s="70" t="s">
        <v>1551</v>
      </c>
      <c r="H1113" s="69">
        <v>471.0</v>
      </c>
      <c r="I1113" s="69">
        <v>140.0</v>
      </c>
      <c r="J1113" s="69">
        <v>16.0</v>
      </c>
      <c r="K1113" s="29">
        <f t="shared" si="13"/>
        <v>148</v>
      </c>
      <c r="L1113" s="71">
        <f t="shared" si="14"/>
        <v>0.3142</v>
      </c>
      <c r="M1113" s="71">
        <f t="shared" si="15"/>
        <v>0.3928</v>
      </c>
      <c r="N1113" s="72">
        <f t="shared" si="16"/>
        <v>34.88</v>
      </c>
      <c r="O1113" s="8">
        <f t="shared" si="17"/>
        <v>199792.64</v>
      </c>
      <c r="P1113" s="73"/>
      <c r="Q1113" s="18"/>
      <c r="R1113" s="18"/>
      <c r="S1113" s="18"/>
      <c r="T1113" s="18"/>
      <c r="U1113" s="18"/>
      <c r="V1113" s="18"/>
      <c r="W1113" s="18"/>
      <c r="X1113" s="18"/>
      <c r="Y1113" s="18"/>
      <c r="Z1113" s="68">
        <v>595.0</v>
      </c>
      <c r="AA1113" s="69">
        <v>1.0</v>
      </c>
      <c r="AB1113" s="18" t="s">
        <v>1326</v>
      </c>
      <c r="AC1113" s="68">
        <v>595.0</v>
      </c>
      <c r="AD1113" s="69">
        <v>1.0</v>
      </c>
      <c r="AE1113" s="69">
        <v>310.0</v>
      </c>
      <c r="AF1113" s="70" t="s">
        <v>1551</v>
      </c>
      <c r="AG1113" s="69">
        <v>471.0</v>
      </c>
      <c r="AH1113" s="69">
        <v>140.0</v>
      </c>
      <c r="AI1113" s="69">
        <v>16.0</v>
      </c>
      <c r="AJ1113" s="29">
        <f t="shared" si="20"/>
        <v>148</v>
      </c>
      <c r="AK1113" s="76">
        <f t="shared" si="21"/>
        <v>0.3142250531</v>
      </c>
      <c r="AL1113" s="29">
        <f t="shared" si="22"/>
        <v>148</v>
      </c>
      <c r="AM1113" s="71">
        <f t="shared" si="23"/>
        <v>0.3142</v>
      </c>
      <c r="AN1113" s="71">
        <f t="shared" si="24"/>
        <v>0.3928</v>
      </c>
      <c r="AO1113" s="72">
        <f t="shared" si="25"/>
        <v>34.88</v>
      </c>
      <c r="AP1113" s="73">
        <f t="shared" si="26"/>
        <v>199792.64</v>
      </c>
      <c r="AQ1113" s="3">
        <f t="shared" si="27"/>
        <v>424.1881953</v>
      </c>
      <c r="AR1113" s="18"/>
      <c r="AS1113" s="18"/>
    </row>
    <row r="1114" ht="14.25" customHeight="1">
      <c r="A1114" s="68">
        <v>595.0</v>
      </c>
      <c r="B1114" s="69">
        <v>1.0</v>
      </c>
      <c r="C1114" s="18" t="s">
        <v>1326</v>
      </c>
      <c r="D1114" s="68">
        <v>595.0</v>
      </c>
      <c r="E1114" s="69">
        <v>1.0</v>
      </c>
      <c r="F1114" s="69">
        <v>320.0</v>
      </c>
      <c r="G1114" s="70" t="s">
        <v>2495</v>
      </c>
      <c r="H1114" s="69">
        <v>562.0</v>
      </c>
      <c r="I1114" s="69">
        <v>140.0</v>
      </c>
      <c r="J1114" s="69">
        <v>14.0</v>
      </c>
      <c r="K1114" s="29">
        <f t="shared" si="13"/>
        <v>147</v>
      </c>
      <c r="L1114" s="71">
        <f t="shared" si="14"/>
        <v>0.2616</v>
      </c>
      <c r="M1114" s="71">
        <f t="shared" si="15"/>
        <v>0.327</v>
      </c>
      <c r="N1114" s="72">
        <f t="shared" si="16"/>
        <v>28.84</v>
      </c>
      <c r="O1114" s="8">
        <f t="shared" si="17"/>
        <v>165195.52</v>
      </c>
      <c r="P1114" s="73"/>
      <c r="Q1114" s="18"/>
      <c r="R1114" s="18"/>
      <c r="S1114" s="18"/>
      <c r="T1114" s="18"/>
      <c r="U1114" s="18"/>
      <c r="V1114" s="18"/>
      <c r="W1114" s="18"/>
      <c r="X1114" s="18"/>
      <c r="Y1114" s="18"/>
      <c r="Z1114" s="68">
        <v>595.0</v>
      </c>
      <c r="AA1114" s="69">
        <v>1.0</v>
      </c>
      <c r="AB1114" s="18" t="s">
        <v>1326</v>
      </c>
      <c r="AC1114" s="68">
        <v>595.0</v>
      </c>
      <c r="AD1114" s="69">
        <v>1.0</v>
      </c>
      <c r="AE1114" s="69">
        <v>320.0</v>
      </c>
      <c r="AF1114" s="70" t="s">
        <v>2495</v>
      </c>
      <c r="AG1114" s="69">
        <v>562.0</v>
      </c>
      <c r="AH1114" s="69">
        <v>140.0</v>
      </c>
      <c r="AI1114" s="69">
        <v>14.0</v>
      </c>
      <c r="AJ1114" s="29">
        <f t="shared" si="20"/>
        <v>147</v>
      </c>
      <c r="AK1114" s="76">
        <f t="shared" si="21"/>
        <v>0.2615658363</v>
      </c>
      <c r="AL1114" s="29">
        <f t="shared" si="22"/>
        <v>147</v>
      </c>
      <c r="AM1114" s="71">
        <f t="shared" si="23"/>
        <v>0.2616</v>
      </c>
      <c r="AN1114" s="71">
        <f t="shared" si="24"/>
        <v>0.327</v>
      </c>
      <c r="AO1114" s="72">
        <f t="shared" si="25"/>
        <v>28.84</v>
      </c>
      <c r="AP1114" s="73">
        <f t="shared" si="26"/>
        <v>165195.52</v>
      </c>
      <c r="AQ1114" s="3">
        <f t="shared" si="27"/>
        <v>293.9422064</v>
      </c>
      <c r="AR1114" s="18"/>
      <c r="AS1114" s="18"/>
    </row>
    <row r="1115" ht="14.25" customHeight="1">
      <c r="A1115" s="68">
        <v>599.0</v>
      </c>
      <c r="B1115" s="69">
        <v>1.0</v>
      </c>
      <c r="C1115" s="18" t="s">
        <v>1328</v>
      </c>
      <c r="D1115" s="68">
        <v>599.0</v>
      </c>
      <c r="E1115" s="69">
        <v>1.0</v>
      </c>
      <c r="F1115" s="69">
        <v>10.0</v>
      </c>
      <c r="G1115" s="70" t="s">
        <v>2496</v>
      </c>
      <c r="H1115" s="69">
        <v>221.0</v>
      </c>
      <c r="I1115" s="69">
        <v>48.0</v>
      </c>
      <c r="J1115" s="69">
        <v>14.0</v>
      </c>
      <c r="K1115" s="29">
        <f t="shared" si="13"/>
        <v>55</v>
      </c>
      <c r="L1115" s="71">
        <f t="shared" si="14"/>
        <v>0.2489</v>
      </c>
      <c r="M1115" s="71">
        <f t="shared" si="15"/>
        <v>0.3111</v>
      </c>
      <c r="N1115" s="72">
        <f t="shared" si="16"/>
        <v>10.27</v>
      </c>
      <c r="O1115" s="8">
        <f t="shared" si="17"/>
        <v>58826.56</v>
      </c>
      <c r="P1115" s="73"/>
      <c r="Q1115" s="18"/>
      <c r="R1115" s="18"/>
      <c r="S1115" s="18"/>
      <c r="T1115" s="18"/>
      <c r="U1115" s="18"/>
      <c r="V1115" s="18"/>
      <c r="W1115" s="18"/>
      <c r="X1115" s="18"/>
      <c r="Y1115" s="18"/>
      <c r="Z1115" s="68">
        <v>599.0</v>
      </c>
      <c r="AA1115" s="69">
        <v>1.0</v>
      </c>
      <c r="AB1115" s="18" t="s">
        <v>1328</v>
      </c>
      <c r="AC1115" s="68">
        <v>599.0</v>
      </c>
      <c r="AD1115" s="69">
        <v>1.0</v>
      </c>
      <c r="AE1115" s="69">
        <v>10.0</v>
      </c>
      <c r="AF1115" s="70" t="s">
        <v>2496</v>
      </c>
      <c r="AG1115" s="69">
        <v>221.0</v>
      </c>
      <c r="AH1115" s="69">
        <v>48.0</v>
      </c>
      <c r="AI1115" s="69">
        <v>14.0</v>
      </c>
      <c r="AJ1115" s="29">
        <f t="shared" si="20"/>
        <v>55</v>
      </c>
      <c r="AK1115" s="76">
        <f t="shared" si="21"/>
        <v>0.2488687783</v>
      </c>
      <c r="AL1115" s="29">
        <f t="shared" si="22"/>
        <v>55</v>
      </c>
      <c r="AM1115" s="71">
        <f t="shared" si="23"/>
        <v>0.2489</v>
      </c>
      <c r="AN1115" s="71">
        <f t="shared" si="24"/>
        <v>0.3111</v>
      </c>
      <c r="AO1115" s="72">
        <f t="shared" si="25"/>
        <v>10.27</v>
      </c>
      <c r="AP1115" s="73">
        <f t="shared" si="26"/>
        <v>58826.56</v>
      </c>
      <c r="AQ1115" s="3">
        <f t="shared" si="27"/>
        <v>266.1835294</v>
      </c>
      <c r="AR1115" s="18"/>
      <c r="AS1115" s="18"/>
    </row>
    <row r="1116" ht="14.25" customHeight="1">
      <c r="A1116" s="68">
        <v>599.0</v>
      </c>
      <c r="B1116" s="69">
        <v>1.0</v>
      </c>
      <c r="C1116" s="18" t="s">
        <v>1328</v>
      </c>
      <c r="D1116" s="68">
        <v>599.0</v>
      </c>
      <c r="E1116" s="69">
        <v>1.0</v>
      </c>
      <c r="F1116" s="69">
        <v>20.0</v>
      </c>
      <c r="G1116" s="70" t="s">
        <v>2497</v>
      </c>
      <c r="H1116" s="69">
        <v>233.0</v>
      </c>
      <c r="I1116" s="69">
        <v>40.0</v>
      </c>
      <c r="J1116" s="69">
        <v>14.0</v>
      </c>
      <c r="K1116" s="29">
        <f t="shared" si="13"/>
        <v>47</v>
      </c>
      <c r="L1116" s="71">
        <f t="shared" si="14"/>
        <v>0.2017</v>
      </c>
      <c r="M1116" s="71">
        <f t="shared" si="15"/>
        <v>0.2521</v>
      </c>
      <c r="N1116" s="72">
        <f t="shared" si="16"/>
        <v>7.11</v>
      </c>
      <c r="O1116" s="8">
        <f t="shared" si="17"/>
        <v>40726.08</v>
      </c>
      <c r="P1116" s="73"/>
      <c r="Q1116" s="18"/>
      <c r="R1116" s="18"/>
      <c r="S1116" s="18"/>
      <c r="T1116" s="18"/>
      <c r="U1116" s="18"/>
      <c r="V1116" s="18"/>
      <c r="W1116" s="18"/>
      <c r="X1116" s="18"/>
      <c r="Y1116" s="18"/>
      <c r="Z1116" s="68">
        <v>599.0</v>
      </c>
      <c r="AA1116" s="69">
        <v>1.0</v>
      </c>
      <c r="AB1116" s="18" t="s">
        <v>1328</v>
      </c>
      <c r="AC1116" s="68">
        <v>599.0</v>
      </c>
      <c r="AD1116" s="69">
        <v>1.0</v>
      </c>
      <c r="AE1116" s="69">
        <v>20.0</v>
      </c>
      <c r="AF1116" s="70" t="s">
        <v>2497</v>
      </c>
      <c r="AG1116" s="69">
        <v>233.0</v>
      </c>
      <c r="AH1116" s="69">
        <v>40.0</v>
      </c>
      <c r="AI1116" s="69">
        <v>14.0</v>
      </c>
      <c r="AJ1116" s="29">
        <f t="shared" si="20"/>
        <v>47</v>
      </c>
      <c r="AK1116" s="76">
        <f t="shared" si="21"/>
        <v>0.2017167382</v>
      </c>
      <c r="AL1116" s="29">
        <f t="shared" si="22"/>
        <v>47</v>
      </c>
      <c r="AM1116" s="71">
        <f t="shared" si="23"/>
        <v>0.2017</v>
      </c>
      <c r="AN1116" s="71">
        <f t="shared" si="24"/>
        <v>0.2521</v>
      </c>
      <c r="AO1116" s="72">
        <f t="shared" si="25"/>
        <v>7.11</v>
      </c>
      <c r="AP1116" s="73">
        <f t="shared" si="26"/>
        <v>40726.08</v>
      </c>
      <c r="AQ1116" s="3">
        <f t="shared" si="27"/>
        <v>174.7900429</v>
      </c>
      <c r="AR1116" s="18"/>
      <c r="AS1116" s="18"/>
    </row>
    <row r="1117" ht="14.25" customHeight="1">
      <c r="A1117" s="68">
        <v>600.0</v>
      </c>
      <c r="B1117" s="69">
        <v>1.0</v>
      </c>
      <c r="C1117" s="18" t="s">
        <v>1330</v>
      </c>
      <c r="D1117" s="68">
        <v>600.0</v>
      </c>
      <c r="E1117" s="69">
        <v>1.0</v>
      </c>
      <c r="F1117" s="69">
        <v>1.0</v>
      </c>
      <c r="G1117" s="70" t="s">
        <v>2498</v>
      </c>
      <c r="H1117" s="69">
        <v>115.0</v>
      </c>
      <c r="I1117" s="69">
        <v>21.0</v>
      </c>
      <c r="J1117" s="69">
        <v>7.0</v>
      </c>
      <c r="K1117" s="29">
        <f t="shared" si="13"/>
        <v>24.5</v>
      </c>
      <c r="L1117" s="71">
        <f t="shared" si="14"/>
        <v>0.213</v>
      </c>
      <c r="M1117" s="71">
        <f t="shared" si="15"/>
        <v>0.2663</v>
      </c>
      <c r="N1117" s="72">
        <f t="shared" si="16"/>
        <v>3.91</v>
      </c>
      <c r="O1117" s="8">
        <f t="shared" si="17"/>
        <v>22396.48</v>
      </c>
      <c r="P1117" s="73"/>
      <c r="Q1117" s="18"/>
      <c r="R1117" s="18"/>
      <c r="S1117" s="18"/>
      <c r="T1117" s="18"/>
      <c r="U1117" s="18"/>
      <c r="V1117" s="18"/>
      <c r="W1117" s="18"/>
      <c r="X1117" s="18"/>
      <c r="Y1117" s="18"/>
      <c r="Z1117" s="68">
        <v>600.0</v>
      </c>
      <c r="AA1117" s="69">
        <v>1.0</v>
      </c>
      <c r="AB1117" s="18" t="s">
        <v>1330</v>
      </c>
      <c r="AC1117" s="68">
        <v>600.0</v>
      </c>
      <c r="AD1117" s="69">
        <v>1.0</v>
      </c>
      <c r="AE1117" s="69">
        <v>1.0</v>
      </c>
      <c r="AF1117" s="70" t="s">
        <v>2498</v>
      </c>
      <c r="AG1117" s="69">
        <v>115.0</v>
      </c>
      <c r="AH1117" s="69">
        <v>21.0</v>
      </c>
      <c r="AI1117" s="69">
        <v>7.0</v>
      </c>
      <c r="AJ1117" s="29">
        <f t="shared" si="20"/>
        <v>24.5</v>
      </c>
      <c r="AK1117" s="76">
        <f t="shared" si="21"/>
        <v>0.2130434783</v>
      </c>
      <c r="AL1117" s="29">
        <f t="shared" si="22"/>
        <v>24.5</v>
      </c>
      <c r="AM1117" s="71">
        <f t="shared" si="23"/>
        <v>0.213</v>
      </c>
      <c r="AN1117" s="71">
        <f t="shared" si="24"/>
        <v>0.2663</v>
      </c>
      <c r="AO1117" s="72">
        <f t="shared" si="25"/>
        <v>3.91</v>
      </c>
      <c r="AP1117" s="73">
        <f t="shared" si="26"/>
        <v>22396.48</v>
      </c>
      <c r="AQ1117" s="3">
        <f t="shared" si="27"/>
        <v>194.752</v>
      </c>
      <c r="AR1117" s="18"/>
      <c r="AS1117" s="18"/>
    </row>
    <row r="1118" ht="14.25" customHeight="1">
      <c r="A1118" s="68">
        <v>600.0</v>
      </c>
      <c r="B1118" s="69">
        <v>1.0</v>
      </c>
      <c r="C1118" s="18" t="s">
        <v>1330</v>
      </c>
      <c r="D1118" s="68">
        <v>600.0</v>
      </c>
      <c r="E1118" s="69">
        <v>1.0</v>
      </c>
      <c r="F1118" s="69">
        <v>2.0</v>
      </c>
      <c r="G1118" s="70" t="s">
        <v>2499</v>
      </c>
      <c r="H1118" s="69">
        <v>113.0</v>
      </c>
      <c r="I1118" s="69">
        <v>28.0</v>
      </c>
      <c r="J1118" s="69">
        <v>7.0</v>
      </c>
      <c r="K1118" s="29">
        <f t="shared" si="13"/>
        <v>31.5</v>
      </c>
      <c r="L1118" s="71">
        <f t="shared" si="14"/>
        <v>0.2788</v>
      </c>
      <c r="M1118" s="71">
        <f t="shared" si="15"/>
        <v>0.3485</v>
      </c>
      <c r="N1118" s="72">
        <f t="shared" si="16"/>
        <v>6.59</v>
      </c>
      <c r="O1118" s="8">
        <f t="shared" si="17"/>
        <v>37747.52</v>
      </c>
      <c r="P1118" s="73"/>
      <c r="Q1118" s="18"/>
      <c r="R1118" s="18"/>
      <c r="S1118" s="18"/>
      <c r="T1118" s="18"/>
      <c r="U1118" s="18"/>
      <c r="V1118" s="18"/>
      <c r="W1118" s="18"/>
      <c r="X1118" s="18"/>
      <c r="Y1118" s="18"/>
      <c r="Z1118" s="68">
        <v>600.0</v>
      </c>
      <c r="AA1118" s="69">
        <v>1.0</v>
      </c>
      <c r="AB1118" s="18" t="s">
        <v>1330</v>
      </c>
      <c r="AC1118" s="68">
        <v>600.0</v>
      </c>
      <c r="AD1118" s="69">
        <v>1.0</v>
      </c>
      <c r="AE1118" s="69">
        <v>2.0</v>
      </c>
      <c r="AF1118" s="70" t="s">
        <v>2499</v>
      </c>
      <c r="AG1118" s="69">
        <v>113.0</v>
      </c>
      <c r="AH1118" s="69">
        <v>28.0</v>
      </c>
      <c r="AI1118" s="69">
        <v>7.0</v>
      </c>
      <c r="AJ1118" s="29">
        <f t="shared" si="20"/>
        <v>31.5</v>
      </c>
      <c r="AK1118" s="76">
        <f t="shared" si="21"/>
        <v>0.2787610619</v>
      </c>
      <c r="AL1118" s="29">
        <f t="shared" si="22"/>
        <v>31.5</v>
      </c>
      <c r="AM1118" s="71">
        <f t="shared" si="23"/>
        <v>0.2788</v>
      </c>
      <c r="AN1118" s="71">
        <f t="shared" si="24"/>
        <v>0.3485</v>
      </c>
      <c r="AO1118" s="72">
        <f t="shared" si="25"/>
        <v>6.59</v>
      </c>
      <c r="AP1118" s="73">
        <f t="shared" si="26"/>
        <v>37747.52</v>
      </c>
      <c r="AQ1118" s="3">
        <f t="shared" si="27"/>
        <v>334.0488496</v>
      </c>
      <c r="AR1118" s="18"/>
      <c r="AS1118" s="18"/>
    </row>
    <row r="1119" ht="14.25" customHeight="1">
      <c r="A1119" s="68">
        <v>601.0</v>
      </c>
      <c r="B1119" s="69">
        <v>1.0</v>
      </c>
      <c r="C1119" s="18" t="s">
        <v>1332</v>
      </c>
      <c r="D1119" s="68">
        <v>601.0</v>
      </c>
      <c r="E1119" s="69">
        <v>1.0</v>
      </c>
      <c r="F1119" s="69">
        <v>10.0</v>
      </c>
      <c r="G1119" s="70" t="s">
        <v>2500</v>
      </c>
      <c r="H1119" s="69">
        <v>287.0</v>
      </c>
      <c r="I1119" s="69">
        <v>93.0</v>
      </c>
      <c r="J1119" s="69">
        <v>23.0</v>
      </c>
      <c r="K1119" s="29">
        <f t="shared" si="13"/>
        <v>104.5</v>
      </c>
      <c r="L1119" s="71">
        <f t="shared" si="14"/>
        <v>0.3641</v>
      </c>
      <c r="M1119" s="71">
        <f t="shared" si="15"/>
        <v>0.4551</v>
      </c>
      <c r="N1119" s="72">
        <f t="shared" si="16"/>
        <v>28.53</v>
      </c>
      <c r="O1119" s="8">
        <f t="shared" si="17"/>
        <v>163419.84</v>
      </c>
      <c r="P1119" s="73"/>
      <c r="Q1119" s="18"/>
      <c r="R1119" s="18"/>
      <c r="S1119" s="18"/>
      <c r="T1119" s="18"/>
      <c r="U1119" s="18"/>
      <c r="V1119" s="18"/>
      <c r="W1119" s="18"/>
      <c r="X1119" s="18"/>
      <c r="Y1119" s="18"/>
      <c r="Z1119" s="68">
        <v>601.0</v>
      </c>
      <c r="AA1119" s="69">
        <v>1.0</v>
      </c>
      <c r="AB1119" s="18" t="s">
        <v>1332</v>
      </c>
      <c r="AC1119" s="68">
        <v>601.0</v>
      </c>
      <c r="AD1119" s="69">
        <v>1.0</v>
      </c>
      <c r="AE1119" s="69">
        <v>10.0</v>
      </c>
      <c r="AF1119" s="70" t="s">
        <v>2500</v>
      </c>
      <c r="AG1119" s="69">
        <v>287.0</v>
      </c>
      <c r="AH1119" s="69">
        <v>93.0</v>
      </c>
      <c r="AI1119" s="69">
        <v>23.0</v>
      </c>
      <c r="AJ1119" s="29">
        <f t="shared" si="20"/>
        <v>104.5</v>
      </c>
      <c r="AK1119" s="76">
        <f t="shared" si="21"/>
        <v>0.3641114983</v>
      </c>
      <c r="AL1119" s="29">
        <f t="shared" si="22"/>
        <v>104.5</v>
      </c>
      <c r="AM1119" s="71">
        <f t="shared" si="23"/>
        <v>0.3641</v>
      </c>
      <c r="AN1119" s="71">
        <f t="shared" si="24"/>
        <v>0.4551</v>
      </c>
      <c r="AO1119" s="72">
        <f t="shared" si="25"/>
        <v>28.53</v>
      </c>
      <c r="AP1119" s="73">
        <f t="shared" si="26"/>
        <v>163419.84</v>
      </c>
      <c r="AQ1119" s="3">
        <f t="shared" si="27"/>
        <v>569.407108</v>
      </c>
      <c r="AR1119" s="18"/>
      <c r="AS1119" s="18"/>
    </row>
    <row r="1120" ht="14.25" customHeight="1">
      <c r="A1120" s="68">
        <v>601.0</v>
      </c>
      <c r="B1120" s="69">
        <v>1.0</v>
      </c>
      <c r="C1120" s="18" t="s">
        <v>1332</v>
      </c>
      <c r="D1120" s="68">
        <v>601.0</v>
      </c>
      <c r="E1120" s="69">
        <v>1.0</v>
      </c>
      <c r="F1120" s="69">
        <v>20.0</v>
      </c>
      <c r="G1120" s="70" t="s">
        <v>2501</v>
      </c>
      <c r="H1120" s="69">
        <v>301.0</v>
      </c>
      <c r="I1120" s="69">
        <v>76.0</v>
      </c>
      <c r="J1120" s="69">
        <v>15.0</v>
      </c>
      <c r="K1120" s="29">
        <f t="shared" si="13"/>
        <v>83.5</v>
      </c>
      <c r="L1120" s="71">
        <f t="shared" si="14"/>
        <v>0.2774</v>
      </c>
      <c r="M1120" s="71">
        <f t="shared" si="15"/>
        <v>0.3468</v>
      </c>
      <c r="N1120" s="72">
        <f t="shared" si="16"/>
        <v>17.37</v>
      </c>
      <c r="O1120" s="8">
        <f t="shared" si="17"/>
        <v>99495.36</v>
      </c>
      <c r="P1120" s="73"/>
      <c r="Q1120" s="18"/>
      <c r="R1120" s="18"/>
      <c r="S1120" s="18"/>
      <c r="T1120" s="18"/>
      <c r="U1120" s="18"/>
      <c r="V1120" s="18"/>
      <c r="W1120" s="18"/>
      <c r="X1120" s="18"/>
      <c r="Y1120" s="18"/>
      <c r="Z1120" s="68">
        <v>601.0</v>
      </c>
      <c r="AA1120" s="69">
        <v>1.0</v>
      </c>
      <c r="AB1120" s="18" t="s">
        <v>1332</v>
      </c>
      <c r="AC1120" s="68">
        <v>601.0</v>
      </c>
      <c r="AD1120" s="69">
        <v>1.0</v>
      </c>
      <c r="AE1120" s="69">
        <v>20.0</v>
      </c>
      <c r="AF1120" s="70" t="s">
        <v>2501</v>
      </c>
      <c r="AG1120" s="69">
        <v>301.0</v>
      </c>
      <c r="AH1120" s="69">
        <v>76.0</v>
      </c>
      <c r="AI1120" s="69">
        <v>15.0</v>
      </c>
      <c r="AJ1120" s="29">
        <f t="shared" si="20"/>
        <v>83.5</v>
      </c>
      <c r="AK1120" s="76">
        <f t="shared" si="21"/>
        <v>0.2774086379</v>
      </c>
      <c r="AL1120" s="29">
        <f t="shared" si="22"/>
        <v>83.5</v>
      </c>
      <c r="AM1120" s="71">
        <f t="shared" si="23"/>
        <v>0.2774</v>
      </c>
      <c r="AN1120" s="71">
        <f t="shared" si="24"/>
        <v>0.3468</v>
      </c>
      <c r="AO1120" s="72">
        <f t="shared" si="25"/>
        <v>17.37</v>
      </c>
      <c r="AP1120" s="73">
        <f t="shared" si="26"/>
        <v>99495.36</v>
      </c>
      <c r="AQ1120" s="3">
        <f t="shared" si="27"/>
        <v>330.5493688</v>
      </c>
      <c r="AR1120" s="18"/>
      <c r="AS1120" s="18"/>
    </row>
    <row r="1121" ht="14.25" customHeight="1">
      <c r="A1121" s="68">
        <v>621.0</v>
      </c>
      <c r="B1121" s="69">
        <v>1.0</v>
      </c>
      <c r="C1121" s="18" t="s">
        <v>1334</v>
      </c>
      <c r="D1121" s="68">
        <v>621.0</v>
      </c>
      <c r="E1121" s="69">
        <v>1.0</v>
      </c>
      <c r="F1121" s="69">
        <v>20.0</v>
      </c>
      <c r="G1121" s="70" t="s">
        <v>2502</v>
      </c>
      <c r="H1121" s="69">
        <v>556.0</v>
      </c>
      <c r="I1121" s="69">
        <v>170.0</v>
      </c>
      <c r="J1121" s="69">
        <v>52.0</v>
      </c>
      <c r="K1121" s="29">
        <f t="shared" si="13"/>
        <v>196</v>
      </c>
      <c r="L1121" s="71">
        <f t="shared" si="14"/>
        <v>0.3525</v>
      </c>
      <c r="M1121" s="71">
        <f t="shared" si="15"/>
        <v>0.4406</v>
      </c>
      <c r="N1121" s="72">
        <f t="shared" si="16"/>
        <v>51.81</v>
      </c>
      <c r="O1121" s="8">
        <f t="shared" si="17"/>
        <v>296767.68</v>
      </c>
      <c r="P1121" s="73"/>
      <c r="Q1121" s="18"/>
      <c r="R1121" s="18"/>
      <c r="S1121" s="18"/>
      <c r="T1121" s="18"/>
      <c r="U1121" s="18"/>
      <c r="V1121" s="18"/>
      <c r="W1121" s="18"/>
      <c r="X1121" s="18"/>
      <c r="Y1121" s="18"/>
      <c r="Z1121" s="68">
        <v>621.0</v>
      </c>
      <c r="AA1121" s="69">
        <v>1.0</v>
      </c>
      <c r="AB1121" s="18" t="s">
        <v>1334</v>
      </c>
      <c r="AC1121" s="68">
        <v>621.0</v>
      </c>
      <c r="AD1121" s="69">
        <v>1.0</v>
      </c>
      <c r="AE1121" s="69">
        <v>20.0</v>
      </c>
      <c r="AF1121" s="70" t="s">
        <v>2502</v>
      </c>
      <c r="AG1121" s="69">
        <v>556.0</v>
      </c>
      <c r="AH1121" s="69">
        <v>170.0</v>
      </c>
      <c r="AI1121" s="69">
        <v>52.0</v>
      </c>
      <c r="AJ1121" s="29">
        <f t="shared" si="20"/>
        <v>196</v>
      </c>
      <c r="AK1121" s="76">
        <f t="shared" si="21"/>
        <v>0.3525179856</v>
      </c>
      <c r="AL1121" s="29">
        <f t="shared" si="22"/>
        <v>196</v>
      </c>
      <c r="AM1121" s="71">
        <f t="shared" si="23"/>
        <v>0.3525</v>
      </c>
      <c r="AN1121" s="71">
        <f t="shared" si="24"/>
        <v>0.4406</v>
      </c>
      <c r="AO1121" s="72">
        <f t="shared" si="25"/>
        <v>51.81</v>
      </c>
      <c r="AP1121" s="73">
        <f t="shared" si="26"/>
        <v>296767.68</v>
      </c>
      <c r="AQ1121" s="3">
        <f t="shared" si="27"/>
        <v>533.7548201</v>
      </c>
      <c r="AR1121" s="18"/>
      <c r="AS1121" s="18"/>
    </row>
    <row r="1122" ht="14.25" customHeight="1">
      <c r="A1122" s="68">
        <v>621.0</v>
      </c>
      <c r="B1122" s="69">
        <v>1.0</v>
      </c>
      <c r="C1122" s="18" t="s">
        <v>1334</v>
      </c>
      <c r="D1122" s="68">
        <v>621.0</v>
      </c>
      <c r="E1122" s="69">
        <v>1.0</v>
      </c>
      <c r="F1122" s="69">
        <v>21.0</v>
      </c>
      <c r="G1122" s="70" t="s">
        <v>2503</v>
      </c>
      <c r="H1122" s="69">
        <v>321.0</v>
      </c>
      <c r="I1122" s="69">
        <v>23.0</v>
      </c>
      <c r="J1122" s="69">
        <v>8.0</v>
      </c>
      <c r="K1122" s="29">
        <f t="shared" si="13"/>
        <v>27</v>
      </c>
      <c r="L1122" s="71">
        <f t="shared" si="14"/>
        <v>0.0841</v>
      </c>
      <c r="M1122" s="71">
        <f t="shared" si="15"/>
        <v>0.1051</v>
      </c>
      <c r="N1122" s="72">
        <f t="shared" si="16"/>
        <v>1.7</v>
      </c>
      <c r="O1122" s="8">
        <f t="shared" si="17"/>
        <v>9737.6</v>
      </c>
      <c r="P1122" s="73"/>
      <c r="Q1122" s="18"/>
      <c r="R1122" s="18"/>
      <c r="S1122" s="18"/>
      <c r="T1122" s="18"/>
      <c r="U1122" s="18"/>
      <c r="V1122" s="18"/>
      <c r="W1122" s="18"/>
      <c r="X1122" s="18"/>
      <c r="Y1122" s="18"/>
      <c r="Z1122" s="68">
        <v>621.0</v>
      </c>
      <c r="AA1122" s="69">
        <v>1.0</v>
      </c>
      <c r="AB1122" s="18" t="s">
        <v>1334</v>
      </c>
      <c r="AC1122" s="68">
        <v>621.0</v>
      </c>
      <c r="AD1122" s="69">
        <v>1.0</v>
      </c>
      <c r="AE1122" s="69">
        <v>21.0</v>
      </c>
      <c r="AF1122" s="70" t="s">
        <v>2503</v>
      </c>
      <c r="AG1122" s="69">
        <v>321.0</v>
      </c>
      <c r="AH1122" s="69">
        <v>23.0</v>
      </c>
      <c r="AI1122" s="69">
        <v>8.0</v>
      </c>
      <c r="AJ1122" s="29">
        <f t="shared" si="20"/>
        <v>27</v>
      </c>
      <c r="AK1122" s="76">
        <f t="shared" si="21"/>
        <v>0.08411214953</v>
      </c>
      <c r="AL1122" s="29">
        <f t="shared" si="22"/>
        <v>27</v>
      </c>
      <c r="AM1122" s="71">
        <f t="shared" si="23"/>
        <v>0.0841</v>
      </c>
      <c r="AN1122" s="71">
        <f t="shared" si="24"/>
        <v>0.1051</v>
      </c>
      <c r="AO1122" s="72">
        <f t="shared" si="25"/>
        <v>1.7</v>
      </c>
      <c r="AP1122" s="73">
        <f t="shared" si="26"/>
        <v>9737.6</v>
      </c>
      <c r="AQ1122" s="3">
        <f t="shared" si="27"/>
        <v>30.33520249</v>
      </c>
      <c r="AR1122" s="18"/>
      <c r="AS1122" s="18"/>
    </row>
    <row r="1123" ht="14.25" customHeight="1">
      <c r="A1123" s="68">
        <v>621.0</v>
      </c>
      <c r="B1123" s="69">
        <v>1.0</v>
      </c>
      <c r="C1123" s="18" t="s">
        <v>1334</v>
      </c>
      <c r="D1123" s="68">
        <v>621.0</v>
      </c>
      <c r="E1123" s="69">
        <v>1.0</v>
      </c>
      <c r="F1123" s="69">
        <v>25.0</v>
      </c>
      <c r="G1123" s="70" t="s">
        <v>2504</v>
      </c>
      <c r="H1123" s="69">
        <v>732.0</v>
      </c>
      <c r="I1123" s="69">
        <v>189.0</v>
      </c>
      <c r="J1123" s="69">
        <v>52.0</v>
      </c>
      <c r="K1123" s="29">
        <f t="shared" si="13"/>
        <v>215</v>
      </c>
      <c r="L1123" s="71">
        <f t="shared" si="14"/>
        <v>0.2937</v>
      </c>
      <c r="M1123" s="71">
        <f t="shared" si="15"/>
        <v>0.3671</v>
      </c>
      <c r="N1123" s="72">
        <f t="shared" si="16"/>
        <v>47.36</v>
      </c>
      <c r="O1123" s="8">
        <f t="shared" si="17"/>
        <v>271278.08</v>
      </c>
      <c r="P1123" s="73"/>
      <c r="Q1123" s="18"/>
      <c r="R1123" s="18"/>
      <c r="S1123" s="18"/>
      <c r="T1123" s="18"/>
      <c r="U1123" s="18"/>
      <c r="V1123" s="18"/>
      <c r="W1123" s="18"/>
      <c r="X1123" s="18"/>
      <c r="Y1123" s="18"/>
      <c r="Z1123" s="68">
        <v>621.0</v>
      </c>
      <c r="AA1123" s="69">
        <v>1.0</v>
      </c>
      <c r="AB1123" s="18" t="s">
        <v>1334</v>
      </c>
      <c r="AC1123" s="68">
        <v>621.0</v>
      </c>
      <c r="AD1123" s="69">
        <v>1.0</v>
      </c>
      <c r="AE1123" s="69">
        <v>25.0</v>
      </c>
      <c r="AF1123" s="70" t="s">
        <v>2504</v>
      </c>
      <c r="AG1123" s="69">
        <v>732.0</v>
      </c>
      <c r="AH1123" s="69">
        <v>189.0</v>
      </c>
      <c r="AI1123" s="69">
        <v>52.0</v>
      </c>
      <c r="AJ1123" s="29">
        <f t="shared" si="20"/>
        <v>215</v>
      </c>
      <c r="AK1123" s="76">
        <f t="shared" si="21"/>
        <v>0.293715847</v>
      </c>
      <c r="AL1123" s="29">
        <f t="shared" si="22"/>
        <v>215</v>
      </c>
      <c r="AM1123" s="71">
        <f t="shared" si="23"/>
        <v>0.2937</v>
      </c>
      <c r="AN1123" s="71">
        <f t="shared" si="24"/>
        <v>0.3671</v>
      </c>
      <c r="AO1123" s="72">
        <f t="shared" si="25"/>
        <v>47.36</v>
      </c>
      <c r="AP1123" s="73">
        <f t="shared" si="26"/>
        <v>271278.08</v>
      </c>
      <c r="AQ1123" s="3">
        <f t="shared" si="27"/>
        <v>370.5984699</v>
      </c>
      <c r="AR1123" s="18"/>
      <c r="AS1123" s="18"/>
    </row>
    <row r="1124" ht="14.25" customHeight="1">
      <c r="A1124" s="68">
        <v>621.0</v>
      </c>
      <c r="B1124" s="69">
        <v>1.0</v>
      </c>
      <c r="C1124" s="18" t="s">
        <v>1334</v>
      </c>
      <c r="D1124" s="68">
        <v>621.0</v>
      </c>
      <c r="E1124" s="69">
        <v>1.0</v>
      </c>
      <c r="F1124" s="69">
        <v>26.0</v>
      </c>
      <c r="G1124" s="70" t="s">
        <v>2505</v>
      </c>
      <c r="H1124" s="69">
        <v>722.0</v>
      </c>
      <c r="I1124" s="69">
        <v>72.0</v>
      </c>
      <c r="J1124" s="69">
        <v>19.0</v>
      </c>
      <c r="K1124" s="29">
        <f t="shared" si="13"/>
        <v>81.5</v>
      </c>
      <c r="L1124" s="71">
        <f t="shared" si="14"/>
        <v>0.1129</v>
      </c>
      <c r="M1124" s="71">
        <f t="shared" si="15"/>
        <v>0.1411</v>
      </c>
      <c r="N1124" s="72">
        <f t="shared" si="16"/>
        <v>6.9</v>
      </c>
      <c r="O1124" s="8">
        <f t="shared" si="17"/>
        <v>39523.2</v>
      </c>
      <c r="P1124" s="73"/>
      <c r="Q1124" s="18"/>
      <c r="R1124" s="18"/>
      <c r="S1124" s="18"/>
      <c r="T1124" s="18"/>
      <c r="U1124" s="18"/>
      <c r="V1124" s="18"/>
      <c r="W1124" s="18"/>
      <c r="X1124" s="18"/>
      <c r="Y1124" s="18"/>
      <c r="Z1124" s="68">
        <v>621.0</v>
      </c>
      <c r="AA1124" s="69">
        <v>1.0</v>
      </c>
      <c r="AB1124" s="18" t="s">
        <v>1334</v>
      </c>
      <c r="AC1124" s="68">
        <v>621.0</v>
      </c>
      <c r="AD1124" s="69">
        <v>1.0</v>
      </c>
      <c r="AE1124" s="69">
        <v>26.0</v>
      </c>
      <c r="AF1124" s="70" t="s">
        <v>2505</v>
      </c>
      <c r="AG1124" s="69">
        <v>722.0</v>
      </c>
      <c r="AH1124" s="69">
        <v>72.0</v>
      </c>
      <c r="AI1124" s="69">
        <v>19.0</v>
      </c>
      <c r="AJ1124" s="29">
        <f t="shared" si="20"/>
        <v>81.5</v>
      </c>
      <c r="AK1124" s="76">
        <f t="shared" si="21"/>
        <v>0.1128808864</v>
      </c>
      <c r="AL1124" s="29">
        <f t="shared" si="22"/>
        <v>81.5</v>
      </c>
      <c r="AM1124" s="71">
        <f t="shared" si="23"/>
        <v>0.1129</v>
      </c>
      <c r="AN1124" s="71">
        <f t="shared" si="24"/>
        <v>0.1411</v>
      </c>
      <c r="AO1124" s="72">
        <f t="shared" si="25"/>
        <v>6.9</v>
      </c>
      <c r="AP1124" s="73">
        <f t="shared" si="26"/>
        <v>39523.2</v>
      </c>
      <c r="AQ1124" s="3">
        <f t="shared" si="27"/>
        <v>54.74127424</v>
      </c>
      <c r="AR1124" s="18"/>
      <c r="AS1124" s="18"/>
    </row>
    <row r="1125" ht="14.25" customHeight="1">
      <c r="A1125" s="68">
        <v>621.0</v>
      </c>
      <c r="B1125" s="69">
        <v>1.0</v>
      </c>
      <c r="C1125" s="18" t="s">
        <v>1334</v>
      </c>
      <c r="D1125" s="68">
        <v>621.0</v>
      </c>
      <c r="E1125" s="69">
        <v>1.0</v>
      </c>
      <c r="F1125" s="69">
        <v>30.0</v>
      </c>
      <c r="G1125" s="70" t="s">
        <v>2432</v>
      </c>
      <c r="H1125" s="69">
        <v>522.0</v>
      </c>
      <c r="I1125" s="69">
        <v>200.0</v>
      </c>
      <c r="J1125" s="69">
        <v>58.0</v>
      </c>
      <c r="K1125" s="29">
        <f t="shared" si="13"/>
        <v>229</v>
      </c>
      <c r="L1125" s="71">
        <f t="shared" si="14"/>
        <v>0.4387</v>
      </c>
      <c r="M1125" s="71">
        <f t="shared" si="15"/>
        <v>0.5484</v>
      </c>
      <c r="N1125" s="72">
        <f t="shared" si="16"/>
        <v>75.35</v>
      </c>
      <c r="O1125" s="8">
        <f t="shared" si="17"/>
        <v>431604.8</v>
      </c>
      <c r="P1125" s="73"/>
      <c r="Q1125" s="18"/>
      <c r="R1125" s="18"/>
      <c r="S1125" s="18"/>
      <c r="T1125" s="18"/>
      <c r="U1125" s="18"/>
      <c r="V1125" s="18"/>
      <c r="W1125" s="18"/>
      <c r="X1125" s="18"/>
      <c r="Y1125" s="18"/>
      <c r="Z1125" s="68">
        <v>621.0</v>
      </c>
      <c r="AA1125" s="69">
        <v>1.0</v>
      </c>
      <c r="AB1125" s="18" t="s">
        <v>1334</v>
      </c>
      <c r="AC1125" s="68">
        <v>621.0</v>
      </c>
      <c r="AD1125" s="69">
        <v>1.0</v>
      </c>
      <c r="AE1125" s="69">
        <v>30.0</v>
      </c>
      <c r="AF1125" s="70" t="s">
        <v>2432</v>
      </c>
      <c r="AG1125" s="69">
        <v>522.0</v>
      </c>
      <c r="AH1125" s="69">
        <v>200.0</v>
      </c>
      <c r="AI1125" s="69">
        <v>58.0</v>
      </c>
      <c r="AJ1125" s="29">
        <f t="shared" si="20"/>
        <v>229</v>
      </c>
      <c r="AK1125" s="76">
        <f t="shared" si="21"/>
        <v>0.438697318</v>
      </c>
      <c r="AL1125" s="29">
        <f t="shared" si="22"/>
        <v>229</v>
      </c>
      <c r="AM1125" s="71">
        <f t="shared" si="23"/>
        <v>0.4387</v>
      </c>
      <c r="AN1125" s="71">
        <f t="shared" si="24"/>
        <v>0.5484</v>
      </c>
      <c r="AO1125" s="72">
        <f t="shared" si="25"/>
        <v>75.35</v>
      </c>
      <c r="AP1125" s="73">
        <f t="shared" si="26"/>
        <v>431604.8</v>
      </c>
      <c r="AQ1125" s="3">
        <f t="shared" si="27"/>
        <v>826.8291188</v>
      </c>
      <c r="AR1125" s="18"/>
      <c r="AS1125" s="18"/>
    </row>
    <row r="1126" ht="14.25" customHeight="1">
      <c r="A1126" s="68">
        <v>621.0</v>
      </c>
      <c r="B1126" s="69">
        <v>1.0</v>
      </c>
      <c r="C1126" s="18" t="s">
        <v>1334</v>
      </c>
      <c r="D1126" s="68">
        <v>621.0</v>
      </c>
      <c r="E1126" s="69">
        <v>1.0</v>
      </c>
      <c r="F1126" s="69">
        <v>34.0</v>
      </c>
      <c r="G1126" s="70" t="s">
        <v>1948</v>
      </c>
      <c r="H1126" s="69">
        <v>522.0</v>
      </c>
      <c r="I1126" s="69">
        <v>157.0</v>
      </c>
      <c r="J1126" s="69">
        <v>66.0</v>
      </c>
      <c r="K1126" s="29">
        <f t="shared" si="13"/>
        <v>190</v>
      </c>
      <c r="L1126" s="71">
        <f t="shared" si="14"/>
        <v>0.364</v>
      </c>
      <c r="M1126" s="71">
        <f t="shared" si="15"/>
        <v>0.455</v>
      </c>
      <c r="N1126" s="72">
        <f t="shared" si="16"/>
        <v>51.87</v>
      </c>
      <c r="O1126" s="8">
        <f t="shared" si="17"/>
        <v>297111.36</v>
      </c>
      <c r="P1126" s="73"/>
      <c r="Q1126" s="18"/>
      <c r="R1126" s="18"/>
      <c r="S1126" s="18"/>
      <c r="T1126" s="18"/>
      <c r="U1126" s="18"/>
      <c r="V1126" s="18"/>
      <c r="W1126" s="18"/>
      <c r="X1126" s="18"/>
      <c r="Y1126" s="18"/>
      <c r="Z1126" s="68">
        <v>621.0</v>
      </c>
      <c r="AA1126" s="69">
        <v>1.0</v>
      </c>
      <c r="AB1126" s="18" t="s">
        <v>1334</v>
      </c>
      <c r="AC1126" s="68">
        <v>621.0</v>
      </c>
      <c r="AD1126" s="69">
        <v>1.0</v>
      </c>
      <c r="AE1126" s="69">
        <v>34.0</v>
      </c>
      <c r="AF1126" s="70" t="s">
        <v>1948</v>
      </c>
      <c r="AG1126" s="69">
        <v>522.0</v>
      </c>
      <c r="AH1126" s="69">
        <v>157.0</v>
      </c>
      <c r="AI1126" s="69">
        <v>66.0</v>
      </c>
      <c r="AJ1126" s="29">
        <f t="shared" si="20"/>
        <v>190</v>
      </c>
      <c r="AK1126" s="76">
        <f t="shared" si="21"/>
        <v>0.3639846743</v>
      </c>
      <c r="AL1126" s="29">
        <f t="shared" si="22"/>
        <v>190</v>
      </c>
      <c r="AM1126" s="71">
        <f t="shared" si="23"/>
        <v>0.364</v>
      </c>
      <c r="AN1126" s="71">
        <f t="shared" si="24"/>
        <v>0.455</v>
      </c>
      <c r="AO1126" s="72">
        <f t="shared" si="25"/>
        <v>51.87</v>
      </c>
      <c r="AP1126" s="73">
        <f t="shared" si="26"/>
        <v>297111.36</v>
      </c>
      <c r="AQ1126" s="3">
        <f t="shared" si="27"/>
        <v>569.1788506</v>
      </c>
      <c r="AR1126" s="18"/>
      <c r="AS1126" s="18"/>
    </row>
    <row r="1127" ht="14.25" customHeight="1">
      <c r="A1127" s="68">
        <v>621.0</v>
      </c>
      <c r="B1127" s="69">
        <v>1.0</v>
      </c>
      <c r="C1127" s="18" t="s">
        <v>1334</v>
      </c>
      <c r="D1127" s="68">
        <v>621.0</v>
      </c>
      <c r="E1127" s="69">
        <v>1.0</v>
      </c>
      <c r="F1127" s="69">
        <v>35.0</v>
      </c>
      <c r="G1127" s="70" t="s">
        <v>2506</v>
      </c>
      <c r="H1127" s="69">
        <v>1009.0</v>
      </c>
      <c r="I1127" s="69">
        <v>77.0</v>
      </c>
      <c r="J1127" s="69">
        <v>20.0</v>
      </c>
      <c r="K1127" s="29">
        <f t="shared" si="13"/>
        <v>87</v>
      </c>
      <c r="L1127" s="71">
        <f t="shared" si="14"/>
        <v>0.0862</v>
      </c>
      <c r="M1127" s="71">
        <f t="shared" si="15"/>
        <v>0.1078</v>
      </c>
      <c r="N1127" s="72">
        <f t="shared" si="16"/>
        <v>5.63</v>
      </c>
      <c r="O1127" s="8">
        <f t="shared" si="17"/>
        <v>32248.64</v>
      </c>
      <c r="P1127" s="73"/>
      <c r="Q1127" s="18"/>
      <c r="R1127" s="18"/>
      <c r="S1127" s="18"/>
      <c r="T1127" s="18"/>
      <c r="U1127" s="18"/>
      <c r="V1127" s="18"/>
      <c r="W1127" s="18"/>
      <c r="X1127" s="18"/>
      <c r="Y1127" s="18"/>
      <c r="Z1127" s="68">
        <v>621.0</v>
      </c>
      <c r="AA1127" s="69">
        <v>1.0</v>
      </c>
      <c r="AB1127" s="18" t="s">
        <v>1334</v>
      </c>
      <c r="AC1127" s="68">
        <v>621.0</v>
      </c>
      <c r="AD1127" s="69">
        <v>1.0</v>
      </c>
      <c r="AE1127" s="69">
        <v>35.0</v>
      </c>
      <c r="AF1127" s="70" t="s">
        <v>2506</v>
      </c>
      <c r="AG1127" s="69">
        <v>1009.0</v>
      </c>
      <c r="AH1127" s="69">
        <v>77.0</v>
      </c>
      <c r="AI1127" s="69">
        <v>20.0</v>
      </c>
      <c r="AJ1127" s="29">
        <f t="shared" si="20"/>
        <v>87</v>
      </c>
      <c r="AK1127" s="76">
        <f t="shared" si="21"/>
        <v>0.08622398414</v>
      </c>
      <c r="AL1127" s="29">
        <f t="shared" si="22"/>
        <v>87</v>
      </c>
      <c r="AM1127" s="71">
        <f t="shared" si="23"/>
        <v>0.0862</v>
      </c>
      <c r="AN1127" s="71">
        <f t="shared" si="24"/>
        <v>0.1078</v>
      </c>
      <c r="AO1127" s="72">
        <f t="shared" si="25"/>
        <v>5.63</v>
      </c>
      <c r="AP1127" s="73">
        <f t="shared" si="26"/>
        <v>32248.64</v>
      </c>
      <c r="AQ1127" s="3">
        <f t="shared" si="27"/>
        <v>31.96099108</v>
      </c>
      <c r="AR1127" s="18"/>
      <c r="AS1127" s="18"/>
    </row>
    <row r="1128" ht="14.25" customHeight="1">
      <c r="A1128" s="68">
        <v>621.0</v>
      </c>
      <c r="B1128" s="69">
        <v>1.0</v>
      </c>
      <c r="C1128" s="18" t="s">
        <v>1334</v>
      </c>
      <c r="D1128" s="68">
        <v>621.0</v>
      </c>
      <c r="E1128" s="69">
        <v>1.0</v>
      </c>
      <c r="F1128" s="69">
        <v>36.0</v>
      </c>
      <c r="G1128" s="70" t="s">
        <v>2507</v>
      </c>
      <c r="H1128" s="69">
        <v>690.0</v>
      </c>
      <c r="I1128" s="69">
        <v>203.0</v>
      </c>
      <c r="J1128" s="69">
        <v>51.0</v>
      </c>
      <c r="K1128" s="29">
        <f t="shared" si="13"/>
        <v>228.5</v>
      </c>
      <c r="L1128" s="71">
        <f t="shared" si="14"/>
        <v>0.3312</v>
      </c>
      <c r="M1128" s="71">
        <f t="shared" si="15"/>
        <v>0.414</v>
      </c>
      <c r="N1128" s="72">
        <f t="shared" si="16"/>
        <v>56.76</v>
      </c>
      <c r="O1128" s="8">
        <f t="shared" si="17"/>
        <v>325121.28</v>
      </c>
      <c r="P1128" s="73"/>
      <c r="Q1128" s="18"/>
      <c r="R1128" s="18"/>
      <c r="S1128" s="18"/>
      <c r="T1128" s="18"/>
      <c r="U1128" s="18"/>
      <c r="V1128" s="18"/>
      <c r="W1128" s="18"/>
      <c r="X1128" s="18"/>
      <c r="Y1128" s="18"/>
      <c r="Z1128" s="68">
        <v>621.0</v>
      </c>
      <c r="AA1128" s="69">
        <v>1.0</v>
      </c>
      <c r="AB1128" s="18" t="s">
        <v>1334</v>
      </c>
      <c r="AC1128" s="68">
        <v>621.0</v>
      </c>
      <c r="AD1128" s="69">
        <v>1.0</v>
      </c>
      <c r="AE1128" s="69">
        <v>36.0</v>
      </c>
      <c r="AF1128" s="70" t="s">
        <v>2507</v>
      </c>
      <c r="AG1128" s="69">
        <v>690.0</v>
      </c>
      <c r="AH1128" s="69">
        <v>203.0</v>
      </c>
      <c r="AI1128" s="69">
        <v>51.0</v>
      </c>
      <c r="AJ1128" s="29">
        <f t="shared" si="20"/>
        <v>228.5</v>
      </c>
      <c r="AK1128" s="76">
        <f t="shared" si="21"/>
        <v>0.3311594203</v>
      </c>
      <c r="AL1128" s="29">
        <f t="shared" si="22"/>
        <v>228.5</v>
      </c>
      <c r="AM1128" s="71">
        <f t="shared" si="23"/>
        <v>0.3312</v>
      </c>
      <c r="AN1128" s="71">
        <f t="shared" si="24"/>
        <v>0.414</v>
      </c>
      <c r="AO1128" s="72">
        <f t="shared" si="25"/>
        <v>56.76</v>
      </c>
      <c r="AP1128" s="73">
        <f t="shared" si="26"/>
        <v>325121.28</v>
      </c>
      <c r="AQ1128" s="3">
        <f t="shared" si="27"/>
        <v>471.1902609</v>
      </c>
      <c r="AR1128" s="18"/>
      <c r="AS1128" s="18"/>
    </row>
    <row r="1129" ht="14.25" customHeight="1">
      <c r="A1129" s="68">
        <v>621.0</v>
      </c>
      <c r="B1129" s="69">
        <v>1.0</v>
      </c>
      <c r="C1129" s="18" t="s">
        <v>1334</v>
      </c>
      <c r="D1129" s="68">
        <v>621.0</v>
      </c>
      <c r="E1129" s="69">
        <v>1.0</v>
      </c>
      <c r="F1129" s="69">
        <v>38.0</v>
      </c>
      <c r="G1129" s="70" t="s">
        <v>2508</v>
      </c>
      <c r="H1129" s="69">
        <v>21.0</v>
      </c>
      <c r="I1129" s="69">
        <v>0.0</v>
      </c>
      <c r="J1129" s="69">
        <v>0.0</v>
      </c>
      <c r="K1129" s="29">
        <f t="shared" si="13"/>
        <v>0</v>
      </c>
      <c r="L1129" s="71">
        <f t="shared" si="14"/>
        <v>0</v>
      </c>
      <c r="M1129" s="71">
        <f t="shared" si="15"/>
        <v>0</v>
      </c>
      <c r="N1129" s="72">
        <f t="shared" si="16"/>
        <v>0</v>
      </c>
      <c r="O1129" s="8">
        <f t="shared" si="17"/>
        <v>0</v>
      </c>
      <c r="P1129" s="73"/>
      <c r="Q1129" s="18"/>
      <c r="R1129" s="18"/>
      <c r="S1129" s="18"/>
      <c r="T1129" s="18"/>
      <c r="U1129" s="18"/>
      <c r="V1129" s="18"/>
      <c r="W1129" s="18"/>
      <c r="X1129" s="18"/>
      <c r="Y1129" s="18"/>
      <c r="Z1129" s="68">
        <v>621.0</v>
      </c>
      <c r="AA1129" s="69">
        <v>1.0</v>
      </c>
      <c r="AB1129" s="18" t="s">
        <v>1334</v>
      </c>
      <c r="AC1129" s="68">
        <v>621.0</v>
      </c>
      <c r="AD1129" s="69">
        <v>1.0</v>
      </c>
      <c r="AE1129" s="69">
        <v>38.0</v>
      </c>
      <c r="AF1129" s="70" t="s">
        <v>2508</v>
      </c>
      <c r="AG1129" s="69">
        <v>21.0</v>
      </c>
      <c r="AH1129" s="69">
        <v>0.0</v>
      </c>
      <c r="AI1129" s="69">
        <v>0.0</v>
      </c>
      <c r="AJ1129" s="29">
        <f t="shared" si="20"/>
        <v>0</v>
      </c>
      <c r="AK1129" s="76">
        <f t="shared" si="21"/>
        <v>0</v>
      </c>
      <c r="AL1129" s="29">
        <f t="shared" si="22"/>
        <v>0</v>
      </c>
      <c r="AM1129" s="71">
        <f t="shared" si="23"/>
        <v>0</v>
      </c>
      <c r="AN1129" s="71">
        <f t="shared" si="24"/>
        <v>0</v>
      </c>
      <c r="AO1129" s="72">
        <f t="shared" si="25"/>
        <v>0</v>
      </c>
      <c r="AP1129" s="73">
        <f t="shared" si="26"/>
        <v>0</v>
      </c>
      <c r="AQ1129" s="3">
        <f t="shared" si="27"/>
        <v>0</v>
      </c>
      <c r="AR1129" s="18"/>
      <c r="AS1129" s="18"/>
    </row>
    <row r="1130" ht="14.25" customHeight="1">
      <c r="A1130" s="68">
        <v>621.0</v>
      </c>
      <c r="B1130" s="69">
        <v>1.0</v>
      </c>
      <c r="C1130" s="18" t="s">
        <v>1334</v>
      </c>
      <c r="D1130" s="68">
        <v>621.0</v>
      </c>
      <c r="E1130" s="69">
        <v>1.0</v>
      </c>
      <c r="F1130" s="69">
        <v>39.0</v>
      </c>
      <c r="G1130" s="70" t="s">
        <v>2509</v>
      </c>
      <c r="H1130" s="69">
        <v>19.0</v>
      </c>
      <c r="I1130" s="69">
        <v>11.0</v>
      </c>
      <c r="J1130" s="69">
        <v>1.0</v>
      </c>
      <c r="K1130" s="29">
        <f t="shared" si="13"/>
        <v>11.5</v>
      </c>
      <c r="L1130" s="71">
        <f t="shared" si="14"/>
        <v>0.6053</v>
      </c>
      <c r="M1130" s="71">
        <f t="shared" si="15"/>
        <v>0.7566</v>
      </c>
      <c r="N1130" s="72">
        <f t="shared" si="16"/>
        <v>5.22</v>
      </c>
      <c r="O1130" s="8">
        <f t="shared" si="17"/>
        <v>29900.16</v>
      </c>
      <c r="P1130" s="73"/>
      <c r="Q1130" s="18"/>
      <c r="R1130" s="18"/>
      <c r="S1130" s="18"/>
      <c r="T1130" s="18"/>
      <c r="U1130" s="18"/>
      <c r="V1130" s="18"/>
      <c r="W1130" s="18"/>
      <c r="X1130" s="18"/>
      <c r="Y1130" s="18"/>
      <c r="Z1130" s="68">
        <v>621.0</v>
      </c>
      <c r="AA1130" s="69">
        <v>1.0</v>
      </c>
      <c r="AB1130" s="18" t="s">
        <v>1334</v>
      </c>
      <c r="AC1130" s="68">
        <v>621.0</v>
      </c>
      <c r="AD1130" s="69">
        <v>1.0</v>
      </c>
      <c r="AE1130" s="69">
        <v>39.0</v>
      </c>
      <c r="AF1130" s="70" t="s">
        <v>2509</v>
      </c>
      <c r="AG1130" s="69">
        <v>19.0</v>
      </c>
      <c r="AH1130" s="69">
        <v>11.0</v>
      </c>
      <c r="AI1130" s="69">
        <v>1.0</v>
      </c>
      <c r="AJ1130" s="29">
        <f t="shared" si="20"/>
        <v>11.5</v>
      </c>
      <c r="AK1130" s="76">
        <f t="shared" si="21"/>
        <v>0.6052631579</v>
      </c>
      <c r="AL1130" s="29">
        <f t="shared" si="22"/>
        <v>11.5</v>
      </c>
      <c r="AM1130" s="71">
        <f t="shared" si="23"/>
        <v>0.6053</v>
      </c>
      <c r="AN1130" s="71">
        <f t="shared" si="24"/>
        <v>0.7566</v>
      </c>
      <c r="AO1130" s="72">
        <f t="shared" si="25"/>
        <v>5.22</v>
      </c>
      <c r="AP1130" s="73">
        <f t="shared" si="26"/>
        <v>29900.16</v>
      </c>
      <c r="AQ1130" s="3">
        <f t="shared" si="27"/>
        <v>1573.692632</v>
      </c>
      <c r="AR1130" s="18"/>
      <c r="AS1130" s="18"/>
    </row>
    <row r="1131" ht="14.25" customHeight="1">
      <c r="A1131" s="68">
        <v>621.0</v>
      </c>
      <c r="B1131" s="69">
        <v>1.0</v>
      </c>
      <c r="C1131" s="18" t="s">
        <v>1334</v>
      </c>
      <c r="D1131" s="68">
        <v>621.0</v>
      </c>
      <c r="E1131" s="69">
        <v>1.0</v>
      </c>
      <c r="F1131" s="69">
        <v>42.0</v>
      </c>
      <c r="G1131" s="70" t="s">
        <v>2510</v>
      </c>
      <c r="H1131" s="69">
        <v>119.0</v>
      </c>
      <c r="I1131" s="69">
        <v>28.0</v>
      </c>
      <c r="J1131" s="69">
        <v>3.0</v>
      </c>
      <c r="K1131" s="29">
        <f t="shared" si="13"/>
        <v>29.5</v>
      </c>
      <c r="L1131" s="71">
        <f t="shared" si="14"/>
        <v>0.2479</v>
      </c>
      <c r="M1131" s="71">
        <f t="shared" si="15"/>
        <v>0.3099</v>
      </c>
      <c r="N1131" s="72">
        <f t="shared" si="16"/>
        <v>5.49</v>
      </c>
      <c r="O1131" s="8">
        <f t="shared" si="17"/>
        <v>31446.72</v>
      </c>
      <c r="P1131" s="73"/>
      <c r="Q1131" s="18"/>
      <c r="R1131" s="18"/>
      <c r="S1131" s="18"/>
      <c r="T1131" s="18"/>
      <c r="U1131" s="18"/>
      <c r="V1131" s="18"/>
      <c r="W1131" s="18"/>
      <c r="X1131" s="18"/>
      <c r="Y1131" s="18"/>
      <c r="Z1131" s="68">
        <v>621.0</v>
      </c>
      <c r="AA1131" s="69">
        <v>1.0</v>
      </c>
      <c r="AB1131" s="18" t="s">
        <v>1334</v>
      </c>
      <c r="AC1131" s="68">
        <v>621.0</v>
      </c>
      <c r="AD1131" s="69">
        <v>1.0</v>
      </c>
      <c r="AE1131" s="69">
        <v>42.0</v>
      </c>
      <c r="AF1131" s="70" t="s">
        <v>2510</v>
      </c>
      <c r="AG1131" s="69">
        <v>119.0</v>
      </c>
      <c r="AH1131" s="69">
        <v>28.0</v>
      </c>
      <c r="AI1131" s="69">
        <v>3.0</v>
      </c>
      <c r="AJ1131" s="29">
        <f t="shared" si="20"/>
        <v>29.5</v>
      </c>
      <c r="AK1131" s="76">
        <f t="shared" si="21"/>
        <v>0.2478991597</v>
      </c>
      <c r="AL1131" s="29">
        <f t="shared" si="22"/>
        <v>29.5</v>
      </c>
      <c r="AM1131" s="71">
        <f t="shared" si="23"/>
        <v>0.2479</v>
      </c>
      <c r="AN1131" s="71">
        <f t="shared" si="24"/>
        <v>0.3099</v>
      </c>
      <c r="AO1131" s="72">
        <f t="shared" si="25"/>
        <v>5.49</v>
      </c>
      <c r="AP1131" s="73">
        <f t="shared" si="26"/>
        <v>31446.72</v>
      </c>
      <c r="AQ1131" s="3">
        <f t="shared" si="27"/>
        <v>264.2581513</v>
      </c>
      <c r="AR1131" s="18"/>
      <c r="AS1131" s="18"/>
    </row>
    <row r="1132" ht="14.25" customHeight="1">
      <c r="A1132" s="68">
        <v>621.0</v>
      </c>
      <c r="B1132" s="69">
        <v>1.0</v>
      </c>
      <c r="C1132" s="18" t="s">
        <v>1334</v>
      </c>
      <c r="D1132" s="68">
        <v>621.0</v>
      </c>
      <c r="E1132" s="69">
        <v>1.0</v>
      </c>
      <c r="F1132" s="69">
        <v>45.0</v>
      </c>
      <c r="G1132" s="70" t="s">
        <v>2511</v>
      </c>
      <c r="H1132" s="69">
        <v>9.0</v>
      </c>
      <c r="I1132" s="69">
        <v>6.0</v>
      </c>
      <c r="J1132" s="69">
        <v>0.0</v>
      </c>
      <c r="K1132" s="29">
        <f t="shared" si="13"/>
        <v>6</v>
      </c>
      <c r="L1132" s="71">
        <f t="shared" si="14"/>
        <v>0.6667</v>
      </c>
      <c r="M1132" s="71">
        <f t="shared" si="15"/>
        <v>0.8334</v>
      </c>
      <c r="N1132" s="72">
        <f t="shared" si="16"/>
        <v>3</v>
      </c>
      <c r="O1132" s="8">
        <f t="shared" si="17"/>
        <v>17184</v>
      </c>
      <c r="P1132" s="73"/>
      <c r="Q1132" s="18"/>
      <c r="R1132" s="18"/>
      <c r="S1132" s="18"/>
      <c r="T1132" s="18"/>
      <c r="U1132" s="18"/>
      <c r="V1132" s="18"/>
      <c r="W1132" s="18"/>
      <c r="X1132" s="18"/>
      <c r="Y1132" s="18"/>
      <c r="Z1132" s="68">
        <v>621.0</v>
      </c>
      <c r="AA1132" s="69">
        <v>1.0</v>
      </c>
      <c r="AB1132" s="18" t="s">
        <v>1334</v>
      </c>
      <c r="AC1132" s="68">
        <v>621.0</v>
      </c>
      <c r="AD1132" s="69">
        <v>1.0</v>
      </c>
      <c r="AE1132" s="69">
        <v>45.0</v>
      </c>
      <c r="AF1132" s="70" t="s">
        <v>2511</v>
      </c>
      <c r="AG1132" s="69">
        <v>9.0</v>
      </c>
      <c r="AH1132" s="69">
        <v>6.0</v>
      </c>
      <c r="AI1132" s="69">
        <v>0.0</v>
      </c>
      <c r="AJ1132" s="29">
        <f t="shared" si="20"/>
        <v>6</v>
      </c>
      <c r="AK1132" s="76">
        <f t="shared" si="21"/>
        <v>0.6666666667</v>
      </c>
      <c r="AL1132" s="29">
        <f t="shared" si="22"/>
        <v>6</v>
      </c>
      <c r="AM1132" s="71">
        <f t="shared" si="23"/>
        <v>0.6667</v>
      </c>
      <c r="AN1132" s="71">
        <f t="shared" si="24"/>
        <v>0.8334</v>
      </c>
      <c r="AO1132" s="72">
        <f t="shared" si="25"/>
        <v>3</v>
      </c>
      <c r="AP1132" s="73">
        <f t="shared" si="26"/>
        <v>17184</v>
      </c>
      <c r="AQ1132" s="3">
        <f t="shared" si="27"/>
        <v>1909.333333</v>
      </c>
      <c r="AR1132" s="18"/>
      <c r="AS1132" s="18"/>
    </row>
    <row r="1133" ht="14.25" customHeight="1">
      <c r="A1133" s="68">
        <v>621.0</v>
      </c>
      <c r="B1133" s="69">
        <v>1.0</v>
      </c>
      <c r="C1133" s="18" t="s">
        <v>1334</v>
      </c>
      <c r="D1133" s="68">
        <v>621.0</v>
      </c>
      <c r="E1133" s="69">
        <v>1.0</v>
      </c>
      <c r="F1133" s="69">
        <v>59.0</v>
      </c>
      <c r="G1133" s="70" t="s">
        <v>2512</v>
      </c>
      <c r="H1133" s="69">
        <v>5.0</v>
      </c>
      <c r="I1133" s="69">
        <v>1.0</v>
      </c>
      <c r="J1133" s="69">
        <v>0.0</v>
      </c>
      <c r="K1133" s="29">
        <f t="shared" si="13"/>
        <v>1</v>
      </c>
      <c r="L1133" s="71">
        <f t="shared" si="14"/>
        <v>0.2</v>
      </c>
      <c r="M1133" s="71">
        <f t="shared" si="15"/>
        <v>0.25</v>
      </c>
      <c r="N1133" s="72">
        <f t="shared" si="16"/>
        <v>0.15</v>
      </c>
      <c r="O1133" s="8">
        <f t="shared" si="17"/>
        <v>859.2</v>
      </c>
      <c r="P1133" s="73"/>
      <c r="Q1133" s="18"/>
      <c r="R1133" s="18"/>
      <c r="S1133" s="18"/>
      <c r="T1133" s="18"/>
      <c r="U1133" s="18"/>
      <c r="V1133" s="18"/>
      <c r="W1133" s="18"/>
      <c r="X1133" s="18"/>
      <c r="Y1133" s="18"/>
      <c r="Z1133" s="68">
        <v>621.0</v>
      </c>
      <c r="AA1133" s="69">
        <v>1.0</v>
      </c>
      <c r="AB1133" s="18" t="s">
        <v>1334</v>
      </c>
      <c r="AC1133" s="68">
        <v>621.0</v>
      </c>
      <c r="AD1133" s="69">
        <v>1.0</v>
      </c>
      <c r="AE1133" s="69">
        <v>59.0</v>
      </c>
      <c r="AF1133" s="70" t="s">
        <v>2512</v>
      </c>
      <c r="AG1133" s="69">
        <v>5.0</v>
      </c>
      <c r="AH1133" s="69">
        <v>1.0</v>
      </c>
      <c r="AI1133" s="69">
        <v>0.0</v>
      </c>
      <c r="AJ1133" s="29">
        <f t="shared" si="20"/>
        <v>1</v>
      </c>
      <c r="AK1133" s="76">
        <f t="shared" si="21"/>
        <v>0.2</v>
      </c>
      <c r="AL1133" s="29">
        <f t="shared" si="22"/>
        <v>1</v>
      </c>
      <c r="AM1133" s="71">
        <f t="shared" si="23"/>
        <v>0.2</v>
      </c>
      <c r="AN1133" s="71">
        <f t="shared" si="24"/>
        <v>0.25</v>
      </c>
      <c r="AO1133" s="72">
        <f t="shared" si="25"/>
        <v>0.15</v>
      </c>
      <c r="AP1133" s="73">
        <f t="shared" si="26"/>
        <v>859.2</v>
      </c>
      <c r="AQ1133" s="3">
        <f t="shared" si="27"/>
        <v>171.84</v>
      </c>
      <c r="AR1133" s="18"/>
      <c r="AS1133" s="18"/>
    </row>
    <row r="1134" ht="14.25" customHeight="1">
      <c r="A1134" s="68">
        <v>621.0</v>
      </c>
      <c r="B1134" s="69">
        <v>1.0</v>
      </c>
      <c r="C1134" s="18" t="s">
        <v>1334</v>
      </c>
      <c r="D1134" s="68">
        <v>621.0</v>
      </c>
      <c r="E1134" s="69">
        <v>1.0</v>
      </c>
      <c r="F1134" s="69">
        <v>60.0</v>
      </c>
      <c r="G1134" s="70" t="s">
        <v>2513</v>
      </c>
      <c r="H1134" s="69">
        <v>79.0</v>
      </c>
      <c r="I1134" s="69">
        <v>44.0</v>
      </c>
      <c r="J1134" s="69">
        <v>7.0</v>
      </c>
      <c r="K1134" s="29">
        <f t="shared" si="13"/>
        <v>47.5</v>
      </c>
      <c r="L1134" s="71">
        <f t="shared" si="14"/>
        <v>0.6013</v>
      </c>
      <c r="M1134" s="71">
        <f t="shared" si="15"/>
        <v>0.7516</v>
      </c>
      <c r="N1134" s="72">
        <f t="shared" si="16"/>
        <v>21.42</v>
      </c>
      <c r="O1134" s="8">
        <f t="shared" si="17"/>
        <v>122693.76</v>
      </c>
      <c r="P1134" s="73"/>
      <c r="Q1134" s="18"/>
      <c r="R1134" s="18"/>
      <c r="S1134" s="18"/>
      <c r="T1134" s="18"/>
      <c r="U1134" s="18"/>
      <c r="V1134" s="18"/>
      <c r="W1134" s="18"/>
      <c r="X1134" s="18"/>
      <c r="Y1134" s="18"/>
      <c r="Z1134" s="68">
        <v>621.0</v>
      </c>
      <c r="AA1134" s="69">
        <v>1.0</v>
      </c>
      <c r="AB1134" s="18" t="s">
        <v>1334</v>
      </c>
      <c r="AC1134" s="68">
        <v>621.0</v>
      </c>
      <c r="AD1134" s="69">
        <v>1.0</v>
      </c>
      <c r="AE1134" s="69">
        <v>60.0</v>
      </c>
      <c r="AF1134" s="70" t="s">
        <v>2513</v>
      </c>
      <c r="AG1134" s="69">
        <v>79.0</v>
      </c>
      <c r="AH1134" s="69">
        <v>44.0</v>
      </c>
      <c r="AI1134" s="69">
        <v>7.0</v>
      </c>
      <c r="AJ1134" s="29">
        <f t="shared" si="20"/>
        <v>47.5</v>
      </c>
      <c r="AK1134" s="76">
        <f t="shared" si="21"/>
        <v>0.6012658228</v>
      </c>
      <c r="AL1134" s="29">
        <f t="shared" si="22"/>
        <v>47.5</v>
      </c>
      <c r="AM1134" s="71">
        <f t="shared" si="23"/>
        <v>0.6013</v>
      </c>
      <c r="AN1134" s="71">
        <f t="shared" si="24"/>
        <v>0.7516</v>
      </c>
      <c r="AO1134" s="72">
        <f t="shared" si="25"/>
        <v>21.42</v>
      </c>
      <c r="AP1134" s="73">
        <f t="shared" si="26"/>
        <v>122693.76</v>
      </c>
      <c r="AQ1134" s="3">
        <f t="shared" si="27"/>
        <v>1553.08557</v>
      </c>
      <c r="AR1134" s="18"/>
      <c r="AS1134" s="18"/>
    </row>
    <row r="1135" ht="14.25" customHeight="1">
      <c r="A1135" s="68">
        <v>621.0</v>
      </c>
      <c r="B1135" s="69">
        <v>1.0</v>
      </c>
      <c r="C1135" s="18" t="s">
        <v>1334</v>
      </c>
      <c r="D1135" s="68">
        <v>621.0</v>
      </c>
      <c r="E1135" s="69">
        <v>1.0</v>
      </c>
      <c r="F1135" s="69">
        <v>61.0</v>
      </c>
      <c r="G1135" s="70" t="s">
        <v>2514</v>
      </c>
      <c r="H1135" s="69">
        <v>36.0</v>
      </c>
      <c r="I1135" s="69">
        <v>15.0</v>
      </c>
      <c r="J1135" s="69">
        <v>5.0</v>
      </c>
      <c r="K1135" s="29">
        <f t="shared" si="13"/>
        <v>17.5</v>
      </c>
      <c r="L1135" s="71">
        <f t="shared" si="14"/>
        <v>0.4861</v>
      </c>
      <c r="M1135" s="71">
        <f t="shared" si="15"/>
        <v>0.6076</v>
      </c>
      <c r="N1135" s="72">
        <f t="shared" si="16"/>
        <v>6.38</v>
      </c>
      <c r="O1135" s="8">
        <f t="shared" si="17"/>
        <v>36544.64</v>
      </c>
      <c r="P1135" s="73"/>
      <c r="Q1135" s="18"/>
      <c r="R1135" s="18"/>
      <c r="S1135" s="18"/>
      <c r="T1135" s="18"/>
      <c r="U1135" s="18"/>
      <c r="V1135" s="18"/>
      <c r="W1135" s="18"/>
      <c r="X1135" s="18"/>
      <c r="Y1135" s="18"/>
      <c r="Z1135" s="68">
        <v>621.0</v>
      </c>
      <c r="AA1135" s="69">
        <v>1.0</v>
      </c>
      <c r="AB1135" s="18" t="s">
        <v>1334</v>
      </c>
      <c r="AC1135" s="68">
        <v>621.0</v>
      </c>
      <c r="AD1135" s="69">
        <v>1.0</v>
      </c>
      <c r="AE1135" s="69">
        <v>61.0</v>
      </c>
      <c r="AF1135" s="70" t="s">
        <v>2514</v>
      </c>
      <c r="AG1135" s="69">
        <v>36.0</v>
      </c>
      <c r="AH1135" s="69">
        <v>15.0</v>
      </c>
      <c r="AI1135" s="69">
        <v>5.0</v>
      </c>
      <c r="AJ1135" s="29">
        <f t="shared" si="20"/>
        <v>17.5</v>
      </c>
      <c r="AK1135" s="76">
        <f t="shared" si="21"/>
        <v>0.4861111111</v>
      </c>
      <c r="AL1135" s="29">
        <f t="shared" si="22"/>
        <v>17.5</v>
      </c>
      <c r="AM1135" s="71">
        <f t="shared" si="23"/>
        <v>0.4861</v>
      </c>
      <c r="AN1135" s="71">
        <f t="shared" si="24"/>
        <v>0.6076</v>
      </c>
      <c r="AO1135" s="72">
        <f t="shared" si="25"/>
        <v>6.38</v>
      </c>
      <c r="AP1135" s="73">
        <f t="shared" si="26"/>
        <v>36544.64</v>
      </c>
      <c r="AQ1135" s="3">
        <f t="shared" si="27"/>
        <v>1015.128889</v>
      </c>
      <c r="AR1135" s="18"/>
      <c r="AS1135" s="18"/>
    </row>
    <row r="1136" ht="14.25" customHeight="1">
      <c r="A1136" s="68">
        <v>621.0</v>
      </c>
      <c r="B1136" s="69">
        <v>1.0</v>
      </c>
      <c r="C1136" s="18" t="s">
        <v>1334</v>
      </c>
      <c r="D1136" s="68">
        <v>621.0</v>
      </c>
      <c r="E1136" s="69">
        <v>1.0</v>
      </c>
      <c r="F1136" s="69">
        <v>64.0</v>
      </c>
      <c r="G1136" s="70" t="s">
        <v>2515</v>
      </c>
      <c r="H1136" s="69">
        <v>1886.0</v>
      </c>
      <c r="I1136" s="69">
        <v>187.0</v>
      </c>
      <c r="J1136" s="69">
        <v>74.0</v>
      </c>
      <c r="K1136" s="29">
        <f t="shared" si="13"/>
        <v>224</v>
      </c>
      <c r="L1136" s="71">
        <f t="shared" si="14"/>
        <v>0.1188</v>
      </c>
      <c r="M1136" s="71">
        <f t="shared" si="15"/>
        <v>0.1485</v>
      </c>
      <c r="N1136" s="72">
        <f t="shared" si="16"/>
        <v>19.96</v>
      </c>
      <c r="O1136" s="8">
        <f t="shared" si="17"/>
        <v>114330.88</v>
      </c>
      <c r="P1136" s="73"/>
      <c r="Q1136" s="18"/>
      <c r="R1136" s="18"/>
      <c r="S1136" s="18"/>
      <c r="T1136" s="18"/>
      <c r="U1136" s="18"/>
      <c r="V1136" s="18"/>
      <c r="W1136" s="18"/>
      <c r="X1136" s="18"/>
      <c r="Y1136" s="18"/>
      <c r="Z1136" s="68">
        <v>621.0</v>
      </c>
      <c r="AA1136" s="69">
        <v>1.0</v>
      </c>
      <c r="AB1136" s="18" t="s">
        <v>1334</v>
      </c>
      <c r="AC1136" s="68">
        <v>621.0</v>
      </c>
      <c r="AD1136" s="69">
        <v>1.0</v>
      </c>
      <c r="AE1136" s="69">
        <v>64.0</v>
      </c>
      <c r="AF1136" s="70" t="s">
        <v>2515</v>
      </c>
      <c r="AG1136" s="69">
        <v>1886.0</v>
      </c>
      <c r="AH1136" s="69">
        <v>187.0</v>
      </c>
      <c r="AI1136" s="69">
        <v>74.0</v>
      </c>
      <c r="AJ1136" s="29">
        <f t="shared" si="20"/>
        <v>224</v>
      </c>
      <c r="AK1136" s="76">
        <f t="shared" si="21"/>
        <v>0.1187698834</v>
      </c>
      <c r="AL1136" s="29">
        <f t="shared" si="22"/>
        <v>224</v>
      </c>
      <c r="AM1136" s="71">
        <f t="shared" si="23"/>
        <v>0.1188</v>
      </c>
      <c r="AN1136" s="71">
        <f t="shared" si="24"/>
        <v>0.1485</v>
      </c>
      <c r="AO1136" s="72">
        <f t="shared" si="25"/>
        <v>19.96</v>
      </c>
      <c r="AP1136" s="73">
        <f t="shared" si="26"/>
        <v>114330.88</v>
      </c>
      <c r="AQ1136" s="3">
        <f t="shared" si="27"/>
        <v>60.62082715</v>
      </c>
      <c r="AR1136" s="18"/>
      <c r="AS1136" s="18"/>
    </row>
    <row r="1137" ht="14.25" customHeight="1">
      <c r="A1137" s="68">
        <v>621.0</v>
      </c>
      <c r="B1137" s="69">
        <v>1.0</v>
      </c>
      <c r="C1137" s="18" t="s">
        <v>1334</v>
      </c>
      <c r="D1137" s="68">
        <v>621.0</v>
      </c>
      <c r="E1137" s="69">
        <v>1.0</v>
      </c>
      <c r="F1137" s="69">
        <v>65.0</v>
      </c>
      <c r="G1137" s="70" t="s">
        <v>2516</v>
      </c>
      <c r="H1137" s="69">
        <v>1780.0</v>
      </c>
      <c r="I1137" s="69">
        <v>565.0</v>
      </c>
      <c r="J1137" s="69">
        <v>186.0</v>
      </c>
      <c r="K1137" s="29">
        <f t="shared" si="13"/>
        <v>658</v>
      </c>
      <c r="L1137" s="71">
        <f t="shared" si="14"/>
        <v>0.3697</v>
      </c>
      <c r="M1137" s="71">
        <f t="shared" si="15"/>
        <v>0.4621</v>
      </c>
      <c r="N1137" s="72">
        <f t="shared" si="16"/>
        <v>182.44</v>
      </c>
      <c r="O1137" s="8">
        <f t="shared" si="17"/>
        <v>1045016.32</v>
      </c>
      <c r="P1137" s="73"/>
      <c r="Q1137" s="18"/>
      <c r="R1137" s="18"/>
      <c r="S1137" s="18"/>
      <c r="T1137" s="18"/>
      <c r="U1137" s="18"/>
      <c r="V1137" s="18"/>
      <c r="W1137" s="18"/>
      <c r="X1137" s="18"/>
      <c r="Y1137" s="18"/>
      <c r="Z1137" s="68">
        <v>621.0</v>
      </c>
      <c r="AA1137" s="69">
        <v>1.0</v>
      </c>
      <c r="AB1137" s="18" t="s">
        <v>1334</v>
      </c>
      <c r="AC1137" s="68">
        <v>621.0</v>
      </c>
      <c r="AD1137" s="69">
        <v>1.0</v>
      </c>
      <c r="AE1137" s="69">
        <v>65.0</v>
      </c>
      <c r="AF1137" s="70" t="s">
        <v>2516</v>
      </c>
      <c r="AG1137" s="69">
        <v>1780.0</v>
      </c>
      <c r="AH1137" s="69">
        <v>565.0</v>
      </c>
      <c r="AI1137" s="69">
        <v>186.0</v>
      </c>
      <c r="AJ1137" s="29">
        <f t="shared" si="20"/>
        <v>658</v>
      </c>
      <c r="AK1137" s="76">
        <f t="shared" si="21"/>
        <v>0.3696629213</v>
      </c>
      <c r="AL1137" s="29">
        <f t="shared" si="22"/>
        <v>658</v>
      </c>
      <c r="AM1137" s="71">
        <f t="shared" si="23"/>
        <v>0.3697</v>
      </c>
      <c r="AN1137" s="71">
        <f t="shared" si="24"/>
        <v>0.4621</v>
      </c>
      <c r="AO1137" s="72">
        <f t="shared" si="25"/>
        <v>182.44</v>
      </c>
      <c r="AP1137" s="73">
        <f t="shared" si="26"/>
        <v>1045016.32</v>
      </c>
      <c r="AQ1137" s="3">
        <f t="shared" si="27"/>
        <v>587.0878202</v>
      </c>
      <c r="AR1137" s="18"/>
      <c r="AS1137" s="18"/>
    </row>
    <row r="1138" ht="14.25" customHeight="1">
      <c r="A1138" s="68">
        <v>621.0</v>
      </c>
      <c r="B1138" s="69">
        <v>1.0</v>
      </c>
      <c r="C1138" s="18" t="s">
        <v>1334</v>
      </c>
      <c r="D1138" s="68">
        <v>621.0</v>
      </c>
      <c r="E1138" s="69">
        <v>1.0</v>
      </c>
      <c r="F1138" s="69">
        <v>66.0</v>
      </c>
      <c r="G1138" s="70" t="s">
        <v>2517</v>
      </c>
      <c r="H1138" s="69">
        <v>678.0</v>
      </c>
      <c r="I1138" s="69">
        <v>219.0</v>
      </c>
      <c r="J1138" s="69">
        <v>90.0</v>
      </c>
      <c r="K1138" s="29">
        <f t="shared" si="13"/>
        <v>264</v>
      </c>
      <c r="L1138" s="71">
        <f t="shared" si="14"/>
        <v>0.3894</v>
      </c>
      <c r="M1138" s="71">
        <f t="shared" si="15"/>
        <v>0.4868</v>
      </c>
      <c r="N1138" s="72">
        <f t="shared" si="16"/>
        <v>77.11</v>
      </c>
      <c r="O1138" s="8">
        <f t="shared" si="17"/>
        <v>441686.08</v>
      </c>
      <c r="P1138" s="73"/>
      <c r="Q1138" s="18"/>
      <c r="R1138" s="18"/>
      <c r="S1138" s="18"/>
      <c r="T1138" s="18"/>
      <c r="U1138" s="18"/>
      <c r="V1138" s="18"/>
      <c r="W1138" s="18"/>
      <c r="X1138" s="18"/>
      <c r="Y1138" s="18"/>
      <c r="Z1138" s="68">
        <v>621.0</v>
      </c>
      <c r="AA1138" s="69">
        <v>1.0</v>
      </c>
      <c r="AB1138" s="18" t="s">
        <v>1334</v>
      </c>
      <c r="AC1138" s="68">
        <v>621.0</v>
      </c>
      <c r="AD1138" s="69">
        <v>1.0</v>
      </c>
      <c r="AE1138" s="69">
        <v>66.0</v>
      </c>
      <c r="AF1138" s="70" t="s">
        <v>2517</v>
      </c>
      <c r="AG1138" s="69">
        <v>678.0</v>
      </c>
      <c r="AH1138" s="69">
        <v>219.0</v>
      </c>
      <c r="AI1138" s="69">
        <v>90.0</v>
      </c>
      <c r="AJ1138" s="29">
        <f t="shared" si="20"/>
        <v>264</v>
      </c>
      <c r="AK1138" s="76">
        <f t="shared" si="21"/>
        <v>0.389380531</v>
      </c>
      <c r="AL1138" s="29">
        <f t="shared" si="22"/>
        <v>264</v>
      </c>
      <c r="AM1138" s="71">
        <f t="shared" si="23"/>
        <v>0.3894</v>
      </c>
      <c r="AN1138" s="71">
        <f t="shared" si="24"/>
        <v>0.4868</v>
      </c>
      <c r="AO1138" s="72">
        <f t="shared" si="25"/>
        <v>77.11</v>
      </c>
      <c r="AP1138" s="73">
        <f t="shared" si="26"/>
        <v>441686.08</v>
      </c>
      <c r="AQ1138" s="3">
        <f t="shared" si="27"/>
        <v>651.4543953</v>
      </c>
      <c r="AR1138" s="18"/>
      <c r="AS1138" s="18"/>
    </row>
    <row r="1139" ht="14.25" customHeight="1">
      <c r="A1139" s="68">
        <v>621.0</v>
      </c>
      <c r="B1139" s="69">
        <v>1.0</v>
      </c>
      <c r="C1139" s="18" t="s">
        <v>1334</v>
      </c>
      <c r="D1139" s="68">
        <v>621.0</v>
      </c>
      <c r="E1139" s="69">
        <v>1.0</v>
      </c>
      <c r="F1139" s="69">
        <v>67.0</v>
      </c>
      <c r="G1139" s="70" t="s">
        <v>2518</v>
      </c>
      <c r="H1139" s="69">
        <v>872.0</v>
      </c>
      <c r="I1139" s="69">
        <v>252.0</v>
      </c>
      <c r="J1139" s="69">
        <v>87.0</v>
      </c>
      <c r="K1139" s="29">
        <f t="shared" si="13"/>
        <v>295.5</v>
      </c>
      <c r="L1139" s="71">
        <f t="shared" si="14"/>
        <v>0.3389</v>
      </c>
      <c r="M1139" s="71">
        <f t="shared" si="15"/>
        <v>0.4236</v>
      </c>
      <c r="N1139" s="72">
        <f t="shared" si="16"/>
        <v>75.1</v>
      </c>
      <c r="O1139" s="8">
        <f t="shared" si="17"/>
        <v>430172.8</v>
      </c>
      <c r="P1139" s="73"/>
      <c r="Q1139" s="18"/>
      <c r="R1139" s="18"/>
      <c r="S1139" s="18"/>
      <c r="T1139" s="18"/>
      <c r="U1139" s="18"/>
      <c r="V1139" s="18"/>
      <c r="W1139" s="18"/>
      <c r="X1139" s="18"/>
      <c r="Y1139" s="18"/>
      <c r="Z1139" s="68">
        <v>621.0</v>
      </c>
      <c r="AA1139" s="69">
        <v>1.0</v>
      </c>
      <c r="AB1139" s="18" t="s">
        <v>1334</v>
      </c>
      <c r="AC1139" s="68">
        <v>621.0</v>
      </c>
      <c r="AD1139" s="69">
        <v>1.0</v>
      </c>
      <c r="AE1139" s="69">
        <v>67.0</v>
      </c>
      <c r="AF1139" s="70" t="s">
        <v>2518</v>
      </c>
      <c r="AG1139" s="69">
        <v>872.0</v>
      </c>
      <c r="AH1139" s="69">
        <v>252.0</v>
      </c>
      <c r="AI1139" s="69">
        <v>87.0</v>
      </c>
      <c r="AJ1139" s="29">
        <f t="shared" si="20"/>
        <v>295.5</v>
      </c>
      <c r="AK1139" s="76">
        <f t="shared" si="21"/>
        <v>0.3388761468</v>
      </c>
      <c r="AL1139" s="29">
        <f t="shared" si="22"/>
        <v>295.5</v>
      </c>
      <c r="AM1139" s="71">
        <f t="shared" si="23"/>
        <v>0.3389</v>
      </c>
      <c r="AN1139" s="71">
        <f t="shared" si="24"/>
        <v>0.4236</v>
      </c>
      <c r="AO1139" s="72">
        <f t="shared" si="25"/>
        <v>75.1</v>
      </c>
      <c r="AP1139" s="73">
        <f t="shared" si="26"/>
        <v>430172.8</v>
      </c>
      <c r="AQ1139" s="3">
        <f t="shared" si="27"/>
        <v>493.3174312</v>
      </c>
      <c r="AR1139" s="18"/>
      <c r="AS1139" s="18"/>
    </row>
    <row r="1140" ht="14.25" customHeight="1">
      <c r="A1140" s="68">
        <v>621.0</v>
      </c>
      <c r="B1140" s="69">
        <v>1.0</v>
      </c>
      <c r="C1140" s="18" t="s">
        <v>1334</v>
      </c>
      <c r="D1140" s="68">
        <v>621.0</v>
      </c>
      <c r="E1140" s="69">
        <v>1.0</v>
      </c>
      <c r="F1140" s="69">
        <v>68.0</v>
      </c>
      <c r="G1140" s="70" t="s">
        <v>2519</v>
      </c>
      <c r="H1140" s="69">
        <v>5.0</v>
      </c>
      <c r="I1140" s="69">
        <v>3.0</v>
      </c>
      <c r="J1140" s="69">
        <v>0.0</v>
      </c>
      <c r="K1140" s="29">
        <f t="shared" si="13"/>
        <v>3</v>
      </c>
      <c r="L1140" s="71">
        <f t="shared" si="14"/>
        <v>0.6</v>
      </c>
      <c r="M1140" s="71">
        <f t="shared" si="15"/>
        <v>0.75</v>
      </c>
      <c r="N1140" s="72">
        <f t="shared" si="16"/>
        <v>1.35</v>
      </c>
      <c r="O1140" s="8">
        <f t="shared" si="17"/>
        <v>7732.8</v>
      </c>
      <c r="P1140" s="73"/>
      <c r="Q1140" s="18"/>
      <c r="R1140" s="18"/>
      <c r="S1140" s="18"/>
      <c r="T1140" s="18"/>
      <c r="U1140" s="18"/>
      <c r="V1140" s="18"/>
      <c r="W1140" s="18"/>
      <c r="X1140" s="18"/>
      <c r="Y1140" s="18"/>
      <c r="Z1140" s="68">
        <v>621.0</v>
      </c>
      <c r="AA1140" s="69">
        <v>1.0</v>
      </c>
      <c r="AB1140" s="18" t="s">
        <v>1334</v>
      </c>
      <c r="AC1140" s="68">
        <v>621.0</v>
      </c>
      <c r="AD1140" s="69">
        <v>1.0</v>
      </c>
      <c r="AE1140" s="69">
        <v>68.0</v>
      </c>
      <c r="AF1140" s="70" t="s">
        <v>2519</v>
      </c>
      <c r="AG1140" s="69">
        <v>5.0</v>
      </c>
      <c r="AH1140" s="69">
        <v>3.0</v>
      </c>
      <c r="AI1140" s="69">
        <v>0.0</v>
      </c>
      <c r="AJ1140" s="29">
        <f t="shared" si="20"/>
        <v>3</v>
      </c>
      <c r="AK1140" s="76">
        <f t="shared" si="21"/>
        <v>0.6</v>
      </c>
      <c r="AL1140" s="29">
        <f t="shared" si="22"/>
        <v>3</v>
      </c>
      <c r="AM1140" s="71">
        <f t="shared" si="23"/>
        <v>0.6</v>
      </c>
      <c r="AN1140" s="71">
        <f t="shared" si="24"/>
        <v>0.75</v>
      </c>
      <c r="AO1140" s="72">
        <f t="shared" si="25"/>
        <v>1.35</v>
      </c>
      <c r="AP1140" s="73">
        <f t="shared" si="26"/>
        <v>7732.8</v>
      </c>
      <c r="AQ1140" s="3">
        <f t="shared" si="27"/>
        <v>1546.56</v>
      </c>
      <c r="AR1140" s="18"/>
      <c r="AS1140" s="18"/>
    </row>
    <row r="1141" ht="14.25" customHeight="1">
      <c r="A1141" s="68">
        <v>621.0</v>
      </c>
      <c r="B1141" s="69">
        <v>1.0</v>
      </c>
      <c r="C1141" s="18" t="s">
        <v>1334</v>
      </c>
      <c r="D1141" s="68">
        <v>621.0</v>
      </c>
      <c r="E1141" s="69">
        <v>1.0</v>
      </c>
      <c r="F1141" s="69">
        <v>69.0</v>
      </c>
      <c r="G1141" s="70" t="s">
        <v>2520</v>
      </c>
      <c r="H1141" s="69">
        <v>16.0</v>
      </c>
      <c r="I1141" s="69">
        <v>10.0</v>
      </c>
      <c r="J1141" s="69">
        <v>0.0</v>
      </c>
      <c r="K1141" s="29">
        <f t="shared" si="13"/>
        <v>10</v>
      </c>
      <c r="L1141" s="71">
        <f t="shared" si="14"/>
        <v>0.625</v>
      </c>
      <c r="M1141" s="71">
        <f t="shared" si="15"/>
        <v>0.7813</v>
      </c>
      <c r="N1141" s="72">
        <f t="shared" si="16"/>
        <v>4.69</v>
      </c>
      <c r="O1141" s="8">
        <f t="shared" si="17"/>
        <v>26864.32</v>
      </c>
      <c r="P1141" s="73"/>
      <c r="Q1141" s="18"/>
      <c r="R1141" s="18"/>
      <c r="S1141" s="18"/>
      <c r="T1141" s="18"/>
      <c r="U1141" s="18"/>
      <c r="V1141" s="18"/>
      <c r="W1141" s="18"/>
      <c r="X1141" s="18"/>
      <c r="Y1141" s="18"/>
      <c r="Z1141" s="68">
        <v>621.0</v>
      </c>
      <c r="AA1141" s="69">
        <v>1.0</v>
      </c>
      <c r="AB1141" s="18" t="s">
        <v>1334</v>
      </c>
      <c r="AC1141" s="68">
        <v>621.0</v>
      </c>
      <c r="AD1141" s="69">
        <v>1.0</v>
      </c>
      <c r="AE1141" s="69">
        <v>69.0</v>
      </c>
      <c r="AF1141" s="70" t="s">
        <v>2520</v>
      </c>
      <c r="AG1141" s="69">
        <v>16.0</v>
      </c>
      <c r="AH1141" s="69">
        <v>10.0</v>
      </c>
      <c r="AI1141" s="69">
        <v>0.0</v>
      </c>
      <c r="AJ1141" s="29">
        <f t="shared" si="20"/>
        <v>10</v>
      </c>
      <c r="AK1141" s="76">
        <f t="shared" si="21"/>
        <v>0.625</v>
      </c>
      <c r="AL1141" s="29">
        <f t="shared" si="22"/>
        <v>10</v>
      </c>
      <c r="AM1141" s="71">
        <f t="shared" si="23"/>
        <v>0.625</v>
      </c>
      <c r="AN1141" s="71">
        <f t="shared" si="24"/>
        <v>0.7813</v>
      </c>
      <c r="AO1141" s="72">
        <f t="shared" si="25"/>
        <v>4.69</v>
      </c>
      <c r="AP1141" s="73">
        <f t="shared" si="26"/>
        <v>26864.32</v>
      </c>
      <c r="AQ1141" s="3">
        <f t="shared" si="27"/>
        <v>1679.02</v>
      </c>
      <c r="AR1141" s="18"/>
      <c r="AS1141" s="18"/>
    </row>
    <row r="1142" ht="14.25" customHeight="1">
      <c r="A1142" s="68">
        <v>621.0</v>
      </c>
      <c r="B1142" s="69">
        <v>1.0</v>
      </c>
      <c r="C1142" s="18" t="s">
        <v>1334</v>
      </c>
      <c r="D1142" s="68">
        <v>621.0</v>
      </c>
      <c r="E1142" s="69">
        <v>1.0</v>
      </c>
      <c r="F1142" s="69">
        <v>70.0</v>
      </c>
      <c r="G1142" s="70" t="s">
        <v>2521</v>
      </c>
      <c r="H1142" s="69">
        <v>1114.0</v>
      </c>
      <c r="I1142" s="69">
        <v>108.0</v>
      </c>
      <c r="J1142" s="69">
        <v>43.0</v>
      </c>
      <c r="K1142" s="29">
        <f t="shared" si="13"/>
        <v>129.5</v>
      </c>
      <c r="L1142" s="71">
        <f t="shared" si="14"/>
        <v>0.1162</v>
      </c>
      <c r="M1142" s="71">
        <f t="shared" si="15"/>
        <v>0.1453</v>
      </c>
      <c r="N1142" s="72">
        <f t="shared" si="16"/>
        <v>11.29</v>
      </c>
      <c r="O1142" s="8">
        <f t="shared" si="17"/>
        <v>64669.12</v>
      </c>
      <c r="P1142" s="73"/>
      <c r="Q1142" s="18"/>
      <c r="R1142" s="18"/>
      <c r="S1142" s="18"/>
      <c r="T1142" s="18"/>
      <c r="U1142" s="18"/>
      <c r="V1142" s="18"/>
      <c r="W1142" s="18"/>
      <c r="X1142" s="18"/>
      <c r="Y1142" s="18"/>
      <c r="Z1142" s="68">
        <v>621.0</v>
      </c>
      <c r="AA1142" s="69">
        <v>1.0</v>
      </c>
      <c r="AB1142" s="18" t="s">
        <v>1334</v>
      </c>
      <c r="AC1142" s="68">
        <v>621.0</v>
      </c>
      <c r="AD1142" s="69">
        <v>1.0</v>
      </c>
      <c r="AE1142" s="69">
        <v>70.0</v>
      </c>
      <c r="AF1142" s="70" t="s">
        <v>2521</v>
      </c>
      <c r="AG1142" s="69">
        <v>1114.0</v>
      </c>
      <c r="AH1142" s="69">
        <v>108.0</v>
      </c>
      <c r="AI1142" s="69">
        <v>43.0</v>
      </c>
      <c r="AJ1142" s="29">
        <f t="shared" si="20"/>
        <v>129.5</v>
      </c>
      <c r="AK1142" s="76">
        <f t="shared" si="21"/>
        <v>0.1162477558</v>
      </c>
      <c r="AL1142" s="29">
        <f t="shared" si="22"/>
        <v>129.5</v>
      </c>
      <c r="AM1142" s="71">
        <f t="shared" si="23"/>
        <v>0.1162</v>
      </c>
      <c r="AN1142" s="71">
        <f t="shared" si="24"/>
        <v>0.1453</v>
      </c>
      <c r="AO1142" s="72">
        <f t="shared" si="25"/>
        <v>11.29</v>
      </c>
      <c r="AP1142" s="73">
        <f t="shared" si="26"/>
        <v>64669.12</v>
      </c>
      <c r="AQ1142" s="3">
        <f t="shared" si="27"/>
        <v>58.05127469</v>
      </c>
      <c r="AR1142" s="18"/>
      <c r="AS1142" s="18"/>
    </row>
    <row r="1143" ht="14.25" customHeight="1">
      <c r="A1143" s="68">
        <v>621.0</v>
      </c>
      <c r="B1143" s="69">
        <v>1.0</v>
      </c>
      <c r="C1143" s="18" t="s">
        <v>1334</v>
      </c>
      <c r="D1143" s="68">
        <v>621.0</v>
      </c>
      <c r="E1143" s="69">
        <v>1.0</v>
      </c>
      <c r="F1143" s="69">
        <v>71.0</v>
      </c>
      <c r="G1143" s="70" t="s">
        <v>2522</v>
      </c>
      <c r="H1143" s="69">
        <v>23.0</v>
      </c>
      <c r="I1143" s="69">
        <v>13.0</v>
      </c>
      <c r="J1143" s="69">
        <v>1.0</v>
      </c>
      <c r="K1143" s="29">
        <f t="shared" si="13"/>
        <v>13.5</v>
      </c>
      <c r="L1143" s="71">
        <f t="shared" si="14"/>
        <v>0.587</v>
      </c>
      <c r="M1143" s="71">
        <f t="shared" si="15"/>
        <v>0.7338</v>
      </c>
      <c r="N1143" s="72">
        <f t="shared" si="16"/>
        <v>5.94</v>
      </c>
      <c r="O1143" s="8">
        <f t="shared" si="17"/>
        <v>34024.32</v>
      </c>
      <c r="P1143" s="73"/>
      <c r="Q1143" s="18"/>
      <c r="R1143" s="18"/>
      <c r="S1143" s="18"/>
      <c r="T1143" s="18"/>
      <c r="U1143" s="18"/>
      <c r="V1143" s="18"/>
      <c r="W1143" s="18"/>
      <c r="X1143" s="18"/>
      <c r="Y1143" s="18"/>
      <c r="Z1143" s="68">
        <v>621.0</v>
      </c>
      <c r="AA1143" s="69">
        <v>1.0</v>
      </c>
      <c r="AB1143" s="18" t="s">
        <v>1334</v>
      </c>
      <c r="AC1143" s="68">
        <v>621.0</v>
      </c>
      <c r="AD1143" s="69">
        <v>1.0</v>
      </c>
      <c r="AE1143" s="69">
        <v>71.0</v>
      </c>
      <c r="AF1143" s="70" t="s">
        <v>2522</v>
      </c>
      <c r="AG1143" s="69">
        <v>23.0</v>
      </c>
      <c r="AH1143" s="69">
        <v>13.0</v>
      </c>
      <c r="AI1143" s="69">
        <v>1.0</v>
      </c>
      <c r="AJ1143" s="29">
        <f t="shared" si="20"/>
        <v>13.5</v>
      </c>
      <c r="AK1143" s="76">
        <f t="shared" si="21"/>
        <v>0.5869565217</v>
      </c>
      <c r="AL1143" s="29">
        <f t="shared" si="22"/>
        <v>13.5</v>
      </c>
      <c r="AM1143" s="71">
        <f t="shared" si="23"/>
        <v>0.587</v>
      </c>
      <c r="AN1143" s="71">
        <f t="shared" si="24"/>
        <v>0.7338</v>
      </c>
      <c r="AO1143" s="72">
        <f t="shared" si="25"/>
        <v>5.94</v>
      </c>
      <c r="AP1143" s="73">
        <f t="shared" si="26"/>
        <v>34024.32</v>
      </c>
      <c r="AQ1143" s="3">
        <f t="shared" si="27"/>
        <v>1479.318261</v>
      </c>
      <c r="AR1143" s="18"/>
      <c r="AS1143" s="18"/>
    </row>
    <row r="1144" ht="14.25" customHeight="1">
      <c r="A1144" s="68">
        <v>621.0</v>
      </c>
      <c r="B1144" s="69">
        <v>1.0</v>
      </c>
      <c r="C1144" s="18" t="s">
        <v>1334</v>
      </c>
      <c r="D1144" s="68">
        <v>621.0</v>
      </c>
      <c r="E1144" s="69">
        <v>1.0</v>
      </c>
      <c r="F1144" s="69">
        <v>699.0</v>
      </c>
      <c r="G1144" s="70" t="s">
        <v>2523</v>
      </c>
      <c r="H1144" s="69">
        <v>69.0</v>
      </c>
      <c r="I1144" s="69">
        <v>9.0</v>
      </c>
      <c r="J1144" s="69">
        <v>0.0</v>
      </c>
      <c r="K1144" s="29">
        <f t="shared" si="13"/>
        <v>9</v>
      </c>
      <c r="L1144" s="71">
        <f t="shared" si="14"/>
        <v>0.1304</v>
      </c>
      <c r="M1144" s="71">
        <f t="shared" si="15"/>
        <v>0.163</v>
      </c>
      <c r="N1144" s="72">
        <f t="shared" si="16"/>
        <v>0.88</v>
      </c>
      <c r="O1144" s="8">
        <f t="shared" si="17"/>
        <v>5040.64</v>
      </c>
      <c r="P1144" s="73"/>
      <c r="Q1144" s="18"/>
      <c r="R1144" s="18"/>
      <c r="S1144" s="18"/>
      <c r="T1144" s="18"/>
      <c r="U1144" s="18"/>
      <c r="V1144" s="18"/>
      <c r="W1144" s="18"/>
      <c r="X1144" s="18"/>
      <c r="Y1144" s="18"/>
      <c r="Z1144" s="68">
        <v>621.0</v>
      </c>
      <c r="AA1144" s="69">
        <v>1.0</v>
      </c>
      <c r="AB1144" s="18" t="s">
        <v>1334</v>
      </c>
      <c r="AC1144" s="68">
        <v>621.0</v>
      </c>
      <c r="AD1144" s="69">
        <v>1.0</v>
      </c>
      <c r="AE1144" s="69">
        <v>699.0</v>
      </c>
      <c r="AF1144" s="70" t="s">
        <v>2523</v>
      </c>
      <c r="AG1144" s="69">
        <v>69.0</v>
      </c>
      <c r="AH1144" s="69">
        <v>9.0</v>
      </c>
      <c r="AI1144" s="69">
        <v>0.0</v>
      </c>
      <c r="AJ1144" s="29">
        <f t="shared" si="20"/>
        <v>9</v>
      </c>
      <c r="AK1144" s="76">
        <f t="shared" si="21"/>
        <v>0.1304347826</v>
      </c>
      <c r="AL1144" s="29">
        <f t="shared" si="22"/>
        <v>9</v>
      </c>
      <c r="AM1144" s="71">
        <f t="shared" si="23"/>
        <v>0.1304</v>
      </c>
      <c r="AN1144" s="71">
        <f t="shared" si="24"/>
        <v>0.163</v>
      </c>
      <c r="AO1144" s="72">
        <f t="shared" si="25"/>
        <v>0.88</v>
      </c>
      <c r="AP1144" s="73">
        <f t="shared" si="26"/>
        <v>5040.64</v>
      </c>
      <c r="AQ1144" s="3">
        <f t="shared" si="27"/>
        <v>73.05275362</v>
      </c>
      <c r="AR1144" s="18"/>
      <c r="AS1144" s="18"/>
    </row>
    <row r="1145" ht="14.25" customHeight="1">
      <c r="A1145" s="68">
        <v>622.0</v>
      </c>
      <c r="B1145" s="69">
        <v>1.0</v>
      </c>
      <c r="C1145" s="18" t="s">
        <v>1336</v>
      </c>
      <c r="D1145" s="68">
        <v>622.0</v>
      </c>
      <c r="E1145" s="69">
        <v>1.0</v>
      </c>
      <c r="F1145" s="69">
        <v>27.0</v>
      </c>
      <c r="G1145" s="70" t="s">
        <v>2524</v>
      </c>
      <c r="H1145" s="69">
        <v>526.0</v>
      </c>
      <c r="I1145" s="69">
        <v>150.0</v>
      </c>
      <c r="J1145" s="69">
        <v>38.0</v>
      </c>
      <c r="K1145" s="29">
        <f t="shared" si="13"/>
        <v>169</v>
      </c>
      <c r="L1145" s="71">
        <f t="shared" si="14"/>
        <v>0.3213</v>
      </c>
      <c r="M1145" s="71">
        <f t="shared" si="15"/>
        <v>0.4016</v>
      </c>
      <c r="N1145" s="72">
        <f t="shared" si="16"/>
        <v>40.72</v>
      </c>
      <c r="O1145" s="8">
        <f t="shared" si="17"/>
        <v>233244.16</v>
      </c>
      <c r="P1145" s="73"/>
      <c r="Q1145" s="18"/>
      <c r="R1145" s="18"/>
      <c r="S1145" s="18"/>
      <c r="T1145" s="18"/>
      <c r="U1145" s="18"/>
      <c r="V1145" s="18"/>
      <c r="W1145" s="18"/>
      <c r="X1145" s="18"/>
      <c r="Y1145" s="18"/>
      <c r="Z1145" s="68">
        <v>622.0</v>
      </c>
      <c r="AA1145" s="69">
        <v>1.0</v>
      </c>
      <c r="AB1145" s="18" t="s">
        <v>1336</v>
      </c>
      <c r="AC1145" s="68">
        <v>622.0</v>
      </c>
      <c r="AD1145" s="69">
        <v>1.0</v>
      </c>
      <c r="AE1145" s="69">
        <v>27.0</v>
      </c>
      <c r="AF1145" s="70" t="s">
        <v>2524</v>
      </c>
      <c r="AG1145" s="69">
        <v>526.0</v>
      </c>
      <c r="AH1145" s="69">
        <v>150.0</v>
      </c>
      <c r="AI1145" s="69">
        <v>38.0</v>
      </c>
      <c r="AJ1145" s="29">
        <f t="shared" si="20"/>
        <v>169</v>
      </c>
      <c r="AK1145" s="76">
        <f t="shared" si="21"/>
        <v>0.3212927757</v>
      </c>
      <c r="AL1145" s="29">
        <f t="shared" si="22"/>
        <v>169</v>
      </c>
      <c r="AM1145" s="71">
        <f t="shared" si="23"/>
        <v>0.3213</v>
      </c>
      <c r="AN1145" s="71">
        <f t="shared" si="24"/>
        <v>0.4016</v>
      </c>
      <c r="AO1145" s="72">
        <f t="shared" si="25"/>
        <v>40.72</v>
      </c>
      <c r="AP1145" s="73">
        <f t="shared" si="26"/>
        <v>233244.16</v>
      </c>
      <c r="AQ1145" s="3">
        <f t="shared" si="27"/>
        <v>443.429962</v>
      </c>
      <c r="AR1145" s="18"/>
      <c r="AS1145" s="18"/>
    </row>
    <row r="1146" ht="14.25" customHeight="1">
      <c r="A1146" s="68">
        <v>622.0</v>
      </c>
      <c r="B1146" s="69">
        <v>1.0</v>
      </c>
      <c r="C1146" s="18" t="s">
        <v>1336</v>
      </c>
      <c r="D1146" s="68">
        <v>622.0</v>
      </c>
      <c r="E1146" s="69">
        <v>1.0</v>
      </c>
      <c r="F1146" s="69">
        <v>28.0</v>
      </c>
      <c r="G1146" s="70" t="s">
        <v>2525</v>
      </c>
      <c r="H1146" s="69">
        <v>422.0</v>
      </c>
      <c r="I1146" s="69">
        <v>122.0</v>
      </c>
      <c r="J1146" s="69">
        <v>39.0</v>
      </c>
      <c r="K1146" s="29">
        <f t="shared" si="13"/>
        <v>141.5</v>
      </c>
      <c r="L1146" s="71">
        <f t="shared" si="14"/>
        <v>0.3353</v>
      </c>
      <c r="M1146" s="71">
        <f t="shared" si="15"/>
        <v>0.4191</v>
      </c>
      <c r="N1146" s="72">
        <f t="shared" si="16"/>
        <v>35.58</v>
      </c>
      <c r="O1146" s="8">
        <f t="shared" si="17"/>
        <v>203802.24</v>
      </c>
      <c r="P1146" s="73"/>
      <c r="Q1146" s="18"/>
      <c r="R1146" s="18"/>
      <c r="S1146" s="18"/>
      <c r="T1146" s="18"/>
      <c r="U1146" s="18"/>
      <c r="V1146" s="18"/>
      <c r="W1146" s="18"/>
      <c r="X1146" s="18"/>
      <c r="Y1146" s="18"/>
      <c r="Z1146" s="68">
        <v>622.0</v>
      </c>
      <c r="AA1146" s="69">
        <v>1.0</v>
      </c>
      <c r="AB1146" s="18" t="s">
        <v>1336</v>
      </c>
      <c r="AC1146" s="68">
        <v>622.0</v>
      </c>
      <c r="AD1146" s="69">
        <v>1.0</v>
      </c>
      <c r="AE1146" s="69">
        <v>28.0</v>
      </c>
      <c r="AF1146" s="70" t="s">
        <v>2525</v>
      </c>
      <c r="AG1146" s="69">
        <v>422.0</v>
      </c>
      <c r="AH1146" s="69">
        <v>122.0</v>
      </c>
      <c r="AI1146" s="69">
        <v>39.0</v>
      </c>
      <c r="AJ1146" s="29">
        <f t="shared" si="20"/>
        <v>141.5</v>
      </c>
      <c r="AK1146" s="76">
        <f t="shared" si="21"/>
        <v>0.3353080569</v>
      </c>
      <c r="AL1146" s="29">
        <f t="shared" si="22"/>
        <v>141.5</v>
      </c>
      <c r="AM1146" s="71">
        <f t="shared" si="23"/>
        <v>0.3353</v>
      </c>
      <c r="AN1146" s="71">
        <f t="shared" si="24"/>
        <v>0.4191</v>
      </c>
      <c r="AO1146" s="72">
        <f t="shared" si="25"/>
        <v>35.58</v>
      </c>
      <c r="AP1146" s="73">
        <f t="shared" si="26"/>
        <v>203802.24</v>
      </c>
      <c r="AQ1146" s="3">
        <f t="shared" si="27"/>
        <v>482.9436967</v>
      </c>
      <c r="AR1146" s="18"/>
      <c r="AS1146" s="18"/>
    </row>
    <row r="1147" ht="14.25" customHeight="1">
      <c r="A1147" s="68">
        <v>622.0</v>
      </c>
      <c r="B1147" s="69">
        <v>1.0</v>
      </c>
      <c r="C1147" s="18" t="s">
        <v>1336</v>
      </c>
      <c r="D1147" s="68">
        <v>622.0</v>
      </c>
      <c r="E1147" s="69">
        <v>1.0</v>
      </c>
      <c r="F1147" s="69">
        <v>29.0</v>
      </c>
      <c r="G1147" s="70" t="s">
        <v>2526</v>
      </c>
      <c r="H1147" s="69">
        <v>450.0</v>
      </c>
      <c r="I1147" s="69">
        <v>124.0</v>
      </c>
      <c r="J1147" s="69">
        <v>43.0</v>
      </c>
      <c r="K1147" s="29">
        <f t="shared" si="13"/>
        <v>145.5</v>
      </c>
      <c r="L1147" s="71">
        <f t="shared" si="14"/>
        <v>0.3233</v>
      </c>
      <c r="M1147" s="71">
        <f t="shared" si="15"/>
        <v>0.4041</v>
      </c>
      <c r="N1147" s="72">
        <f t="shared" si="16"/>
        <v>35.28</v>
      </c>
      <c r="O1147" s="8">
        <f t="shared" si="17"/>
        <v>202083.84</v>
      </c>
      <c r="P1147" s="73"/>
      <c r="Q1147" s="18"/>
      <c r="R1147" s="18"/>
      <c r="S1147" s="18"/>
      <c r="T1147" s="18"/>
      <c r="U1147" s="18"/>
      <c r="V1147" s="18"/>
      <c r="W1147" s="18"/>
      <c r="X1147" s="18"/>
      <c r="Y1147" s="18"/>
      <c r="Z1147" s="68">
        <v>622.0</v>
      </c>
      <c r="AA1147" s="69">
        <v>1.0</v>
      </c>
      <c r="AB1147" s="18" t="s">
        <v>1336</v>
      </c>
      <c r="AC1147" s="68">
        <v>622.0</v>
      </c>
      <c r="AD1147" s="69">
        <v>1.0</v>
      </c>
      <c r="AE1147" s="69">
        <v>29.0</v>
      </c>
      <c r="AF1147" s="70" t="s">
        <v>2526</v>
      </c>
      <c r="AG1147" s="69">
        <v>450.0</v>
      </c>
      <c r="AH1147" s="69">
        <v>124.0</v>
      </c>
      <c r="AI1147" s="69">
        <v>43.0</v>
      </c>
      <c r="AJ1147" s="29">
        <f t="shared" si="20"/>
        <v>145.5</v>
      </c>
      <c r="AK1147" s="76">
        <f t="shared" si="21"/>
        <v>0.3233333333</v>
      </c>
      <c r="AL1147" s="29">
        <f t="shared" si="22"/>
        <v>145.5</v>
      </c>
      <c r="AM1147" s="71">
        <f t="shared" si="23"/>
        <v>0.3233</v>
      </c>
      <c r="AN1147" s="71">
        <f t="shared" si="24"/>
        <v>0.4041</v>
      </c>
      <c r="AO1147" s="72">
        <f t="shared" si="25"/>
        <v>35.28</v>
      </c>
      <c r="AP1147" s="73">
        <f t="shared" si="26"/>
        <v>202083.84</v>
      </c>
      <c r="AQ1147" s="3">
        <f t="shared" si="27"/>
        <v>449.0752</v>
      </c>
      <c r="AR1147" s="18"/>
      <c r="AS1147" s="18"/>
    </row>
    <row r="1148" ht="14.25" customHeight="1">
      <c r="A1148" s="68">
        <v>622.0</v>
      </c>
      <c r="B1148" s="69">
        <v>1.0</v>
      </c>
      <c r="C1148" s="18" t="s">
        <v>1336</v>
      </c>
      <c r="D1148" s="68">
        <v>622.0</v>
      </c>
      <c r="E1148" s="69">
        <v>1.0</v>
      </c>
      <c r="F1148" s="69">
        <v>30.0</v>
      </c>
      <c r="G1148" s="70" t="s">
        <v>2527</v>
      </c>
      <c r="H1148" s="69">
        <v>444.0</v>
      </c>
      <c r="I1148" s="69">
        <v>85.0</v>
      </c>
      <c r="J1148" s="69">
        <v>39.0</v>
      </c>
      <c r="K1148" s="29">
        <f t="shared" si="13"/>
        <v>104.5</v>
      </c>
      <c r="L1148" s="71">
        <f t="shared" si="14"/>
        <v>0.2354</v>
      </c>
      <c r="M1148" s="71">
        <f t="shared" si="15"/>
        <v>0.2943</v>
      </c>
      <c r="N1148" s="72">
        <f t="shared" si="16"/>
        <v>18.45</v>
      </c>
      <c r="O1148" s="8">
        <f t="shared" si="17"/>
        <v>105681.6</v>
      </c>
      <c r="P1148" s="73"/>
      <c r="Q1148" s="18"/>
      <c r="R1148" s="18"/>
      <c r="S1148" s="18"/>
      <c r="T1148" s="18"/>
      <c r="U1148" s="18"/>
      <c r="V1148" s="18"/>
      <c r="W1148" s="18"/>
      <c r="X1148" s="18"/>
      <c r="Y1148" s="18"/>
      <c r="Z1148" s="68">
        <v>622.0</v>
      </c>
      <c r="AA1148" s="69">
        <v>1.0</v>
      </c>
      <c r="AB1148" s="18" t="s">
        <v>1336</v>
      </c>
      <c r="AC1148" s="68">
        <v>622.0</v>
      </c>
      <c r="AD1148" s="69">
        <v>1.0</v>
      </c>
      <c r="AE1148" s="69">
        <v>30.0</v>
      </c>
      <c r="AF1148" s="70" t="s">
        <v>2527</v>
      </c>
      <c r="AG1148" s="69">
        <v>444.0</v>
      </c>
      <c r="AH1148" s="69">
        <v>85.0</v>
      </c>
      <c r="AI1148" s="69">
        <v>39.0</v>
      </c>
      <c r="AJ1148" s="29">
        <f t="shared" si="20"/>
        <v>104.5</v>
      </c>
      <c r="AK1148" s="76">
        <f t="shared" si="21"/>
        <v>0.2353603604</v>
      </c>
      <c r="AL1148" s="29">
        <f t="shared" si="22"/>
        <v>104.5</v>
      </c>
      <c r="AM1148" s="71">
        <f t="shared" si="23"/>
        <v>0.2354</v>
      </c>
      <c r="AN1148" s="71">
        <f t="shared" si="24"/>
        <v>0.2943</v>
      </c>
      <c r="AO1148" s="72">
        <f t="shared" si="25"/>
        <v>18.45</v>
      </c>
      <c r="AP1148" s="73">
        <f t="shared" si="26"/>
        <v>105681.6</v>
      </c>
      <c r="AQ1148" s="3">
        <f t="shared" si="27"/>
        <v>238.0216216</v>
      </c>
      <c r="AR1148" s="18"/>
      <c r="AS1148" s="18"/>
    </row>
    <row r="1149" ht="14.25" customHeight="1">
      <c r="A1149" s="68">
        <v>622.0</v>
      </c>
      <c r="B1149" s="69">
        <v>1.0</v>
      </c>
      <c r="C1149" s="18" t="s">
        <v>1336</v>
      </c>
      <c r="D1149" s="68">
        <v>622.0</v>
      </c>
      <c r="E1149" s="69">
        <v>1.0</v>
      </c>
      <c r="F1149" s="69">
        <v>31.0</v>
      </c>
      <c r="G1149" s="70" t="s">
        <v>1556</v>
      </c>
      <c r="H1149" s="69">
        <v>198.0</v>
      </c>
      <c r="I1149" s="69">
        <v>50.0</v>
      </c>
      <c r="J1149" s="69">
        <v>2.0</v>
      </c>
      <c r="K1149" s="29">
        <f t="shared" si="13"/>
        <v>51</v>
      </c>
      <c r="L1149" s="71">
        <f t="shared" si="14"/>
        <v>0.2576</v>
      </c>
      <c r="M1149" s="71">
        <f t="shared" si="15"/>
        <v>0.322</v>
      </c>
      <c r="N1149" s="72">
        <f t="shared" si="16"/>
        <v>9.85</v>
      </c>
      <c r="O1149" s="8">
        <f t="shared" si="17"/>
        <v>56420.8</v>
      </c>
      <c r="P1149" s="73"/>
      <c r="Q1149" s="18"/>
      <c r="R1149" s="18"/>
      <c r="S1149" s="18"/>
      <c r="T1149" s="18"/>
      <c r="U1149" s="18"/>
      <c r="V1149" s="18"/>
      <c r="W1149" s="18"/>
      <c r="X1149" s="18"/>
      <c r="Y1149" s="18"/>
      <c r="Z1149" s="68">
        <v>622.0</v>
      </c>
      <c r="AA1149" s="69">
        <v>1.0</v>
      </c>
      <c r="AB1149" s="18" t="s">
        <v>1336</v>
      </c>
      <c r="AC1149" s="68">
        <v>622.0</v>
      </c>
      <c r="AD1149" s="69">
        <v>1.0</v>
      </c>
      <c r="AE1149" s="69">
        <v>31.0</v>
      </c>
      <c r="AF1149" s="70" t="s">
        <v>1556</v>
      </c>
      <c r="AG1149" s="69">
        <v>198.0</v>
      </c>
      <c r="AH1149" s="69">
        <v>50.0</v>
      </c>
      <c r="AI1149" s="69">
        <v>2.0</v>
      </c>
      <c r="AJ1149" s="29">
        <f t="shared" si="20"/>
        <v>51</v>
      </c>
      <c r="AK1149" s="76">
        <f t="shared" si="21"/>
        <v>0.2575757576</v>
      </c>
      <c r="AL1149" s="29">
        <f t="shared" si="22"/>
        <v>51</v>
      </c>
      <c r="AM1149" s="71">
        <f t="shared" si="23"/>
        <v>0.2576</v>
      </c>
      <c r="AN1149" s="71">
        <f t="shared" si="24"/>
        <v>0.322</v>
      </c>
      <c r="AO1149" s="72">
        <f t="shared" si="25"/>
        <v>9.85</v>
      </c>
      <c r="AP1149" s="73">
        <f t="shared" si="26"/>
        <v>56420.8</v>
      </c>
      <c r="AQ1149" s="3">
        <f t="shared" si="27"/>
        <v>284.9535354</v>
      </c>
      <c r="AR1149" s="18"/>
      <c r="AS1149" s="18"/>
    </row>
    <row r="1150" ht="14.25" customHeight="1">
      <c r="A1150" s="68">
        <v>622.0</v>
      </c>
      <c r="B1150" s="69">
        <v>1.0</v>
      </c>
      <c r="C1150" s="18" t="s">
        <v>1336</v>
      </c>
      <c r="D1150" s="68">
        <v>622.0</v>
      </c>
      <c r="E1150" s="69">
        <v>1.0</v>
      </c>
      <c r="F1150" s="69">
        <v>33.0</v>
      </c>
      <c r="G1150" s="70" t="s">
        <v>2528</v>
      </c>
      <c r="H1150" s="69">
        <v>505.0</v>
      </c>
      <c r="I1150" s="69">
        <v>205.0</v>
      </c>
      <c r="J1150" s="69">
        <v>47.0</v>
      </c>
      <c r="K1150" s="29">
        <f t="shared" si="13"/>
        <v>228.5</v>
      </c>
      <c r="L1150" s="71">
        <f t="shared" si="14"/>
        <v>0.4525</v>
      </c>
      <c r="M1150" s="71">
        <f t="shared" si="15"/>
        <v>0.5656</v>
      </c>
      <c r="N1150" s="72">
        <f t="shared" si="16"/>
        <v>77.54</v>
      </c>
      <c r="O1150" s="8">
        <f t="shared" si="17"/>
        <v>444149.12</v>
      </c>
      <c r="P1150" s="73"/>
      <c r="Q1150" s="18"/>
      <c r="R1150" s="18"/>
      <c r="S1150" s="18"/>
      <c r="T1150" s="18"/>
      <c r="U1150" s="18"/>
      <c r="V1150" s="18"/>
      <c r="W1150" s="18"/>
      <c r="X1150" s="18"/>
      <c r="Y1150" s="18"/>
      <c r="Z1150" s="68">
        <v>622.0</v>
      </c>
      <c r="AA1150" s="69">
        <v>1.0</v>
      </c>
      <c r="AB1150" s="18" t="s">
        <v>1336</v>
      </c>
      <c r="AC1150" s="68">
        <v>622.0</v>
      </c>
      <c r="AD1150" s="69">
        <v>1.0</v>
      </c>
      <c r="AE1150" s="69">
        <v>33.0</v>
      </c>
      <c r="AF1150" s="70" t="s">
        <v>2528</v>
      </c>
      <c r="AG1150" s="69">
        <v>505.0</v>
      </c>
      <c r="AH1150" s="69">
        <v>205.0</v>
      </c>
      <c r="AI1150" s="69">
        <v>47.0</v>
      </c>
      <c r="AJ1150" s="29">
        <f t="shared" si="20"/>
        <v>228.5</v>
      </c>
      <c r="AK1150" s="76">
        <f t="shared" si="21"/>
        <v>0.4524752475</v>
      </c>
      <c r="AL1150" s="29">
        <f t="shared" si="22"/>
        <v>228.5</v>
      </c>
      <c r="AM1150" s="71">
        <f t="shared" si="23"/>
        <v>0.4525</v>
      </c>
      <c r="AN1150" s="71">
        <f t="shared" si="24"/>
        <v>0.5656</v>
      </c>
      <c r="AO1150" s="72">
        <f t="shared" si="25"/>
        <v>77.54</v>
      </c>
      <c r="AP1150" s="73">
        <f t="shared" si="26"/>
        <v>444149.12</v>
      </c>
      <c r="AQ1150" s="3">
        <f t="shared" si="27"/>
        <v>879.5032079</v>
      </c>
      <c r="AR1150" s="18"/>
      <c r="AS1150" s="18"/>
    </row>
    <row r="1151" ht="14.25" customHeight="1">
      <c r="A1151" s="68">
        <v>622.0</v>
      </c>
      <c r="B1151" s="69">
        <v>1.0</v>
      </c>
      <c r="C1151" s="18" t="s">
        <v>1336</v>
      </c>
      <c r="D1151" s="68">
        <v>622.0</v>
      </c>
      <c r="E1151" s="69">
        <v>1.0</v>
      </c>
      <c r="F1151" s="69">
        <v>34.0</v>
      </c>
      <c r="G1151" s="70" t="s">
        <v>2529</v>
      </c>
      <c r="H1151" s="69">
        <v>469.0</v>
      </c>
      <c r="I1151" s="69">
        <v>203.0</v>
      </c>
      <c r="J1151" s="69">
        <v>42.0</v>
      </c>
      <c r="K1151" s="29">
        <f t="shared" si="13"/>
        <v>224</v>
      </c>
      <c r="L1151" s="71">
        <f t="shared" si="14"/>
        <v>0.4776</v>
      </c>
      <c r="M1151" s="71">
        <f t="shared" si="15"/>
        <v>0.597</v>
      </c>
      <c r="N1151" s="72">
        <f t="shared" si="16"/>
        <v>80.24</v>
      </c>
      <c r="O1151" s="8">
        <f t="shared" si="17"/>
        <v>459614.72</v>
      </c>
      <c r="P1151" s="73"/>
      <c r="Q1151" s="18"/>
      <c r="R1151" s="18"/>
      <c r="S1151" s="18"/>
      <c r="T1151" s="18"/>
      <c r="U1151" s="18"/>
      <c r="V1151" s="18"/>
      <c r="W1151" s="18"/>
      <c r="X1151" s="18"/>
      <c r="Y1151" s="18"/>
      <c r="Z1151" s="68">
        <v>622.0</v>
      </c>
      <c r="AA1151" s="69">
        <v>1.0</v>
      </c>
      <c r="AB1151" s="18" t="s">
        <v>1336</v>
      </c>
      <c r="AC1151" s="68">
        <v>622.0</v>
      </c>
      <c r="AD1151" s="69">
        <v>1.0</v>
      </c>
      <c r="AE1151" s="69">
        <v>34.0</v>
      </c>
      <c r="AF1151" s="70" t="s">
        <v>2529</v>
      </c>
      <c r="AG1151" s="69">
        <v>469.0</v>
      </c>
      <c r="AH1151" s="69">
        <v>203.0</v>
      </c>
      <c r="AI1151" s="69">
        <v>42.0</v>
      </c>
      <c r="AJ1151" s="29">
        <f t="shared" si="20"/>
        <v>224</v>
      </c>
      <c r="AK1151" s="76">
        <f t="shared" si="21"/>
        <v>0.4776119403</v>
      </c>
      <c r="AL1151" s="29">
        <f t="shared" si="22"/>
        <v>224</v>
      </c>
      <c r="AM1151" s="71">
        <f t="shared" si="23"/>
        <v>0.4776</v>
      </c>
      <c r="AN1151" s="71">
        <f t="shared" si="24"/>
        <v>0.597</v>
      </c>
      <c r="AO1151" s="72">
        <f t="shared" si="25"/>
        <v>80.24</v>
      </c>
      <c r="AP1151" s="73">
        <f t="shared" si="26"/>
        <v>459614.72</v>
      </c>
      <c r="AQ1151" s="3">
        <f t="shared" si="27"/>
        <v>979.988742</v>
      </c>
      <c r="AR1151" s="18"/>
      <c r="AS1151" s="18"/>
    </row>
    <row r="1152" ht="14.25" customHeight="1">
      <c r="A1152" s="68">
        <v>622.0</v>
      </c>
      <c r="B1152" s="69">
        <v>1.0</v>
      </c>
      <c r="C1152" s="18" t="s">
        <v>1336</v>
      </c>
      <c r="D1152" s="68">
        <v>622.0</v>
      </c>
      <c r="E1152" s="69">
        <v>1.0</v>
      </c>
      <c r="F1152" s="69">
        <v>35.0</v>
      </c>
      <c r="G1152" s="70" t="s">
        <v>2530</v>
      </c>
      <c r="H1152" s="69">
        <v>531.0</v>
      </c>
      <c r="I1152" s="69">
        <v>199.0</v>
      </c>
      <c r="J1152" s="69">
        <v>41.0</v>
      </c>
      <c r="K1152" s="29">
        <f t="shared" si="13"/>
        <v>219.5</v>
      </c>
      <c r="L1152" s="71">
        <f t="shared" si="14"/>
        <v>0.4134</v>
      </c>
      <c r="M1152" s="71">
        <f t="shared" si="15"/>
        <v>0.5168</v>
      </c>
      <c r="N1152" s="72">
        <f t="shared" si="16"/>
        <v>68.06</v>
      </c>
      <c r="O1152" s="8">
        <f t="shared" si="17"/>
        <v>389847.68</v>
      </c>
      <c r="P1152" s="73"/>
      <c r="Q1152" s="18"/>
      <c r="R1152" s="18"/>
      <c r="S1152" s="18"/>
      <c r="T1152" s="18"/>
      <c r="U1152" s="18"/>
      <c r="V1152" s="18"/>
      <c r="W1152" s="18"/>
      <c r="X1152" s="18"/>
      <c r="Y1152" s="18"/>
      <c r="Z1152" s="68">
        <v>622.0</v>
      </c>
      <c r="AA1152" s="69">
        <v>1.0</v>
      </c>
      <c r="AB1152" s="18" t="s">
        <v>1336</v>
      </c>
      <c r="AC1152" s="68">
        <v>622.0</v>
      </c>
      <c r="AD1152" s="69">
        <v>1.0</v>
      </c>
      <c r="AE1152" s="69">
        <v>35.0</v>
      </c>
      <c r="AF1152" s="70" t="s">
        <v>2530</v>
      </c>
      <c r="AG1152" s="69">
        <v>531.0</v>
      </c>
      <c r="AH1152" s="69">
        <v>199.0</v>
      </c>
      <c r="AI1152" s="69">
        <v>41.0</v>
      </c>
      <c r="AJ1152" s="29">
        <f t="shared" si="20"/>
        <v>219.5</v>
      </c>
      <c r="AK1152" s="76">
        <f t="shared" si="21"/>
        <v>0.4133709981</v>
      </c>
      <c r="AL1152" s="29">
        <f t="shared" si="22"/>
        <v>219.5</v>
      </c>
      <c r="AM1152" s="71">
        <f t="shared" si="23"/>
        <v>0.4134</v>
      </c>
      <c r="AN1152" s="71">
        <f t="shared" si="24"/>
        <v>0.5168</v>
      </c>
      <c r="AO1152" s="72">
        <f t="shared" si="25"/>
        <v>68.06</v>
      </c>
      <c r="AP1152" s="73">
        <f t="shared" si="26"/>
        <v>389847.68</v>
      </c>
      <c r="AQ1152" s="3">
        <f t="shared" si="27"/>
        <v>734.1764218</v>
      </c>
      <c r="AR1152" s="18"/>
      <c r="AS1152" s="18"/>
    </row>
    <row r="1153" ht="14.25" customHeight="1">
      <c r="A1153" s="68">
        <v>622.0</v>
      </c>
      <c r="B1153" s="69">
        <v>1.0</v>
      </c>
      <c r="C1153" s="18" t="s">
        <v>1336</v>
      </c>
      <c r="D1153" s="68">
        <v>622.0</v>
      </c>
      <c r="E1153" s="69">
        <v>1.0</v>
      </c>
      <c r="F1153" s="69">
        <v>36.0</v>
      </c>
      <c r="G1153" s="70" t="s">
        <v>1049</v>
      </c>
      <c r="H1153" s="69">
        <v>408.0</v>
      </c>
      <c r="I1153" s="69">
        <v>202.0</v>
      </c>
      <c r="J1153" s="69">
        <v>24.0</v>
      </c>
      <c r="K1153" s="29">
        <f t="shared" si="13"/>
        <v>214</v>
      </c>
      <c r="L1153" s="71">
        <f t="shared" si="14"/>
        <v>0.5245</v>
      </c>
      <c r="M1153" s="71">
        <f t="shared" si="15"/>
        <v>0.6556</v>
      </c>
      <c r="N1153" s="72">
        <f t="shared" si="16"/>
        <v>84.18</v>
      </c>
      <c r="O1153" s="8">
        <f t="shared" si="17"/>
        <v>482183.04</v>
      </c>
      <c r="P1153" s="73"/>
      <c r="Q1153" s="18"/>
      <c r="R1153" s="18"/>
      <c r="S1153" s="18"/>
      <c r="T1153" s="18"/>
      <c r="U1153" s="18"/>
      <c r="V1153" s="18"/>
      <c r="W1153" s="18"/>
      <c r="X1153" s="18"/>
      <c r="Y1153" s="18"/>
      <c r="Z1153" s="68">
        <v>622.0</v>
      </c>
      <c r="AA1153" s="69">
        <v>1.0</v>
      </c>
      <c r="AB1153" s="18" t="s">
        <v>1336</v>
      </c>
      <c r="AC1153" s="68">
        <v>622.0</v>
      </c>
      <c r="AD1153" s="69">
        <v>1.0</v>
      </c>
      <c r="AE1153" s="69">
        <v>36.0</v>
      </c>
      <c r="AF1153" s="70" t="s">
        <v>1049</v>
      </c>
      <c r="AG1153" s="69">
        <v>408.0</v>
      </c>
      <c r="AH1153" s="69">
        <v>202.0</v>
      </c>
      <c r="AI1153" s="69">
        <v>24.0</v>
      </c>
      <c r="AJ1153" s="29">
        <f t="shared" si="20"/>
        <v>214</v>
      </c>
      <c r="AK1153" s="76">
        <f t="shared" si="21"/>
        <v>0.5245098039</v>
      </c>
      <c r="AL1153" s="29">
        <f t="shared" si="22"/>
        <v>214</v>
      </c>
      <c r="AM1153" s="71">
        <f t="shared" si="23"/>
        <v>0.5245</v>
      </c>
      <c r="AN1153" s="71">
        <f t="shared" si="24"/>
        <v>0.6556</v>
      </c>
      <c r="AO1153" s="72">
        <f t="shared" si="25"/>
        <v>84.18</v>
      </c>
      <c r="AP1153" s="73">
        <f t="shared" si="26"/>
        <v>482183.04</v>
      </c>
      <c r="AQ1153" s="3">
        <f t="shared" si="27"/>
        <v>1181.821176</v>
      </c>
      <c r="AR1153" s="18"/>
      <c r="AS1153" s="18"/>
    </row>
    <row r="1154" ht="14.25" customHeight="1">
      <c r="A1154" s="68">
        <v>622.0</v>
      </c>
      <c r="B1154" s="69">
        <v>1.0</v>
      </c>
      <c r="C1154" s="18" t="s">
        <v>1336</v>
      </c>
      <c r="D1154" s="68">
        <v>622.0</v>
      </c>
      <c r="E1154" s="69">
        <v>1.0</v>
      </c>
      <c r="F1154" s="69">
        <v>37.0</v>
      </c>
      <c r="G1154" s="70" t="s">
        <v>2531</v>
      </c>
      <c r="H1154" s="69">
        <v>546.0</v>
      </c>
      <c r="I1154" s="69">
        <v>196.0</v>
      </c>
      <c r="J1154" s="69">
        <v>46.0</v>
      </c>
      <c r="K1154" s="29">
        <f t="shared" si="13"/>
        <v>219</v>
      </c>
      <c r="L1154" s="71">
        <f t="shared" si="14"/>
        <v>0.4011</v>
      </c>
      <c r="M1154" s="71">
        <f t="shared" si="15"/>
        <v>0.5014</v>
      </c>
      <c r="N1154" s="72">
        <f t="shared" si="16"/>
        <v>65.88</v>
      </c>
      <c r="O1154" s="8">
        <f t="shared" si="17"/>
        <v>377360.64</v>
      </c>
      <c r="P1154" s="73"/>
      <c r="Q1154" s="18"/>
      <c r="R1154" s="18"/>
      <c r="S1154" s="18"/>
      <c r="T1154" s="18"/>
      <c r="U1154" s="18"/>
      <c r="V1154" s="18"/>
      <c r="W1154" s="18"/>
      <c r="X1154" s="18"/>
      <c r="Y1154" s="18"/>
      <c r="Z1154" s="68">
        <v>622.0</v>
      </c>
      <c r="AA1154" s="69">
        <v>1.0</v>
      </c>
      <c r="AB1154" s="18" t="s">
        <v>1336</v>
      </c>
      <c r="AC1154" s="68">
        <v>622.0</v>
      </c>
      <c r="AD1154" s="69">
        <v>1.0</v>
      </c>
      <c r="AE1154" s="69">
        <v>37.0</v>
      </c>
      <c r="AF1154" s="70" t="s">
        <v>2531</v>
      </c>
      <c r="AG1154" s="69">
        <v>546.0</v>
      </c>
      <c r="AH1154" s="69">
        <v>196.0</v>
      </c>
      <c r="AI1154" s="69">
        <v>46.0</v>
      </c>
      <c r="AJ1154" s="29">
        <f t="shared" si="20"/>
        <v>219</v>
      </c>
      <c r="AK1154" s="76">
        <f t="shared" si="21"/>
        <v>0.4010989011</v>
      </c>
      <c r="AL1154" s="29">
        <f t="shared" si="22"/>
        <v>219</v>
      </c>
      <c r="AM1154" s="71">
        <f t="shared" si="23"/>
        <v>0.4011</v>
      </c>
      <c r="AN1154" s="71">
        <f t="shared" si="24"/>
        <v>0.5014</v>
      </c>
      <c r="AO1154" s="72">
        <f t="shared" si="25"/>
        <v>65.88</v>
      </c>
      <c r="AP1154" s="73">
        <f t="shared" si="26"/>
        <v>377360.64</v>
      </c>
      <c r="AQ1154" s="3">
        <f t="shared" si="27"/>
        <v>691.1367033</v>
      </c>
      <c r="AR1154" s="18"/>
      <c r="AS1154" s="18"/>
    </row>
    <row r="1155" ht="14.25" customHeight="1">
      <c r="A1155" s="68">
        <v>622.0</v>
      </c>
      <c r="B1155" s="69">
        <v>1.0</v>
      </c>
      <c r="C1155" s="18" t="s">
        <v>1336</v>
      </c>
      <c r="D1155" s="68">
        <v>622.0</v>
      </c>
      <c r="E1155" s="69">
        <v>1.0</v>
      </c>
      <c r="F1155" s="69">
        <v>38.0</v>
      </c>
      <c r="G1155" s="70" t="s">
        <v>2532</v>
      </c>
      <c r="H1155" s="69">
        <v>2.0</v>
      </c>
      <c r="I1155" s="69">
        <v>0.0</v>
      </c>
      <c r="J1155" s="69">
        <v>0.0</v>
      </c>
      <c r="K1155" s="29">
        <f t="shared" si="13"/>
        <v>0</v>
      </c>
      <c r="L1155" s="71">
        <f t="shared" si="14"/>
        <v>0</v>
      </c>
      <c r="M1155" s="71">
        <f t="shared" si="15"/>
        <v>0</v>
      </c>
      <c r="N1155" s="72">
        <f t="shared" si="16"/>
        <v>0</v>
      </c>
      <c r="O1155" s="8">
        <f t="shared" si="17"/>
        <v>0</v>
      </c>
      <c r="P1155" s="73"/>
      <c r="Q1155" s="18"/>
      <c r="R1155" s="18"/>
      <c r="S1155" s="18"/>
      <c r="T1155" s="18"/>
      <c r="U1155" s="18"/>
      <c r="V1155" s="18"/>
      <c r="W1155" s="18"/>
      <c r="X1155" s="18"/>
      <c r="Y1155" s="18"/>
      <c r="Z1155" s="68">
        <v>622.0</v>
      </c>
      <c r="AA1155" s="69">
        <v>1.0</v>
      </c>
      <c r="AB1155" s="18" t="s">
        <v>1336</v>
      </c>
      <c r="AC1155" s="68">
        <v>622.0</v>
      </c>
      <c r="AD1155" s="69">
        <v>1.0</v>
      </c>
      <c r="AE1155" s="69">
        <v>38.0</v>
      </c>
      <c r="AF1155" s="70" t="s">
        <v>2532</v>
      </c>
      <c r="AG1155" s="69">
        <v>2.0</v>
      </c>
      <c r="AH1155" s="69">
        <v>0.0</v>
      </c>
      <c r="AI1155" s="69">
        <v>0.0</v>
      </c>
      <c r="AJ1155" s="29">
        <f t="shared" si="20"/>
        <v>0</v>
      </c>
      <c r="AK1155" s="76">
        <f t="shared" si="21"/>
        <v>0</v>
      </c>
      <c r="AL1155" s="29">
        <f t="shared" si="22"/>
        <v>0</v>
      </c>
      <c r="AM1155" s="71">
        <f t="shared" si="23"/>
        <v>0</v>
      </c>
      <c r="AN1155" s="71">
        <f t="shared" si="24"/>
        <v>0</v>
      </c>
      <c r="AO1155" s="72">
        <f t="shared" si="25"/>
        <v>0</v>
      </c>
      <c r="AP1155" s="73">
        <f t="shared" si="26"/>
        <v>0</v>
      </c>
      <c r="AQ1155" s="3">
        <f t="shared" si="27"/>
        <v>0</v>
      </c>
      <c r="AR1155" s="18"/>
      <c r="AS1155" s="18"/>
    </row>
    <row r="1156" ht="14.25" customHeight="1">
      <c r="A1156" s="68">
        <v>622.0</v>
      </c>
      <c r="B1156" s="69">
        <v>1.0</v>
      </c>
      <c r="C1156" s="18" t="s">
        <v>1336</v>
      </c>
      <c r="D1156" s="68">
        <v>622.0</v>
      </c>
      <c r="E1156" s="69">
        <v>1.0</v>
      </c>
      <c r="F1156" s="69">
        <v>41.0</v>
      </c>
      <c r="G1156" s="70" t="s">
        <v>2533</v>
      </c>
      <c r="H1156" s="69">
        <v>47.0</v>
      </c>
      <c r="I1156" s="69">
        <v>35.0</v>
      </c>
      <c r="J1156" s="69">
        <v>2.0</v>
      </c>
      <c r="K1156" s="29">
        <f t="shared" si="13"/>
        <v>36</v>
      </c>
      <c r="L1156" s="71">
        <f t="shared" si="14"/>
        <v>0.766</v>
      </c>
      <c r="M1156" s="71">
        <f t="shared" si="15"/>
        <v>0.9575</v>
      </c>
      <c r="N1156" s="72">
        <f t="shared" si="16"/>
        <v>20.68</v>
      </c>
      <c r="O1156" s="8">
        <f t="shared" si="17"/>
        <v>118455.04</v>
      </c>
      <c r="P1156" s="73"/>
      <c r="Q1156" s="18"/>
      <c r="R1156" s="18"/>
      <c r="S1156" s="18"/>
      <c r="T1156" s="18"/>
      <c r="U1156" s="18"/>
      <c r="V1156" s="18"/>
      <c r="W1156" s="18"/>
      <c r="X1156" s="18"/>
      <c r="Y1156" s="18"/>
      <c r="Z1156" s="68">
        <v>622.0</v>
      </c>
      <c r="AA1156" s="69">
        <v>1.0</v>
      </c>
      <c r="AB1156" s="18" t="s">
        <v>1336</v>
      </c>
      <c r="AC1156" s="68">
        <v>622.0</v>
      </c>
      <c r="AD1156" s="69">
        <v>1.0</v>
      </c>
      <c r="AE1156" s="69">
        <v>41.0</v>
      </c>
      <c r="AF1156" s="70" t="s">
        <v>2533</v>
      </c>
      <c r="AG1156" s="69">
        <v>47.0</v>
      </c>
      <c r="AH1156" s="69">
        <v>35.0</v>
      </c>
      <c r="AI1156" s="69">
        <v>2.0</v>
      </c>
      <c r="AJ1156" s="29">
        <f t="shared" si="20"/>
        <v>36</v>
      </c>
      <c r="AK1156" s="76">
        <f t="shared" si="21"/>
        <v>0.7659574468</v>
      </c>
      <c r="AL1156" s="29">
        <f t="shared" si="22"/>
        <v>36</v>
      </c>
      <c r="AM1156" s="71">
        <f t="shared" si="23"/>
        <v>0.766</v>
      </c>
      <c r="AN1156" s="71">
        <f t="shared" si="24"/>
        <v>0.9575</v>
      </c>
      <c r="AO1156" s="72">
        <f t="shared" si="25"/>
        <v>20.68</v>
      </c>
      <c r="AP1156" s="73">
        <f t="shared" si="26"/>
        <v>118455.04</v>
      </c>
      <c r="AQ1156" s="3">
        <f t="shared" si="27"/>
        <v>2520.32</v>
      </c>
      <c r="AR1156" s="18"/>
      <c r="AS1156" s="18"/>
    </row>
    <row r="1157" ht="14.25" customHeight="1">
      <c r="A1157" s="68">
        <v>622.0</v>
      </c>
      <c r="B1157" s="69">
        <v>1.0</v>
      </c>
      <c r="C1157" s="18" t="s">
        <v>1336</v>
      </c>
      <c r="D1157" s="68">
        <v>622.0</v>
      </c>
      <c r="E1157" s="69">
        <v>1.0</v>
      </c>
      <c r="F1157" s="69">
        <v>42.0</v>
      </c>
      <c r="G1157" s="70" t="s">
        <v>2534</v>
      </c>
      <c r="H1157" s="69">
        <v>48.0</v>
      </c>
      <c r="I1157" s="69">
        <v>10.0</v>
      </c>
      <c r="J1157" s="69">
        <v>7.0</v>
      </c>
      <c r="K1157" s="29">
        <f t="shared" si="13"/>
        <v>13.5</v>
      </c>
      <c r="L1157" s="71">
        <f t="shared" si="14"/>
        <v>0.2813</v>
      </c>
      <c r="M1157" s="71">
        <f t="shared" si="15"/>
        <v>0.3516</v>
      </c>
      <c r="N1157" s="72">
        <f t="shared" si="16"/>
        <v>2.85</v>
      </c>
      <c r="O1157" s="8">
        <f t="shared" si="17"/>
        <v>16324.8</v>
      </c>
      <c r="P1157" s="73"/>
      <c r="Q1157" s="18"/>
      <c r="R1157" s="18"/>
      <c r="S1157" s="18"/>
      <c r="T1157" s="18"/>
      <c r="U1157" s="18"/>
      <c r="V1157" s="18"/>
      <c r="W1157" s="18"/>
      <c r="X1157" s="18"/>
      <c r="Y1157" s="18"/>
      <c r="Z1157" s="68">
        <v>622.0</v>
      </c>
      <c r="AA1157" s="69">
        <v>1.0</v>
      </c>
      <c r="AB1157" s="18" t="s">
        <v>1336</v>
      </c>
      <c r="AC1157" s="68">
        <v>622.0</v>
      </c>
      <c r="AD1157" s="69">
        <v>1.0</v>
      </c>
      <c r="AE1157" s="69">
        <v>42.0</v>
      </c>
      <c r="AF1157" s="70" t="s">
        <v>2534</v>
      </c>
      <c r="AG1157" s="69">
        <v>48.0</v>
      </c>
      <c r="AH1157" s="69">
        <v>10.0</v>
      </c>
      <c r="AI1157" s="69">
        <v>7.0</v>
      </c>
      <c r="AJ1157" s="29">
        <f t="shared" si="20"/>
        <v>13.5</v>
      </c>
      <c r="AK1157" s="76">
        <f t="shared" si="21"/>
        <v>0.28125</v>
      </c>
      <c r="AL1157" s="29">
        <f t="shared" si="22"/>
        <v>13.5</v>
      </c>
      <c r="AM1157" s="71">
        <f t="shared" si="23"/>
        <v>0.2813</v>
      </c>
      <c r="AN1157" s="71">
        <f t="shared" si="24"/>
        <v>0.3516</v>
      </c>
      <c r="AO1157" s="72">
        <f t="shared" si="25"/>
        <v>2.85</v>
      </c>
      <c r="AP1157" s="73">
        <f t="shared" si="26"/>
        <v>16324.8</v>
      </c>
      <c r="AQ1157" s="3">
        <f t="shared" si="27"/>
        <v>340.1</v>
      </c>
      <c r="AR1157" s="18"/>
      <c r="AS1157" s="18"/>
    </row>
    <row r="1158" ht="14.25" customHeight="1">
      <c r="A1158" s="68">
        <v>622.0</v>
      </c>
      <c r="B1158" s="69">
        <v>1.0</v>
      </c>
      <c r="C1158" s="18" t="s">
        <v>1336</v>
      </c>
      <c r="D1158" s="68">
        <v>622.0</v>
      </c>
      <c r="E1158" s="69">
        <v>1.0</v>
      </c>
      <c r="F1158" s="69">
        <v>43.0</v>
      </c>
      <c r="G1158" s="70" t="s">
        <v>2535</v>
      </c>
      <c r="H1158" s="69">
        <v>102.0</v>
      </c>
      <c r="I1158" s="69">
        <v>37.0</v>
      </c>
      <c r="J1158" s="69">
        <v>2.0</v>
      </c>
      <c r="K1158" s="29">
        <f t="shared" si="13"/>
        <v>38</v>
      </c>
      <c r="L1158" s="71">
        <f t="shared" si="14"/>
        <v>0.3725</v>
      </c>
      <c r="M1158" s="71">
        <f t="shared" si="15"/>
        <v>0.4656</v>
      </c>
      <c r="N1158" s="72">
        <f t="shared" si="16"/>
        <v>10.62</v>
      </c>
      <c r="O1158" s="8">
        <f t="shared" si="17"/>
        <v>60831.36</v>
      </c>
      <c r="P1158" s="73"/>
      <c r="Q1158" s="18"/>
      <c r="R1158" s="18"/>
      <c r="S1158" s="18"/>
      <c r="T1158" s="18"/>
      <c r="U1158" s="18"/>
      <c r="V1158" s="18"/>
      <c r="W1158" s="18"/>
      <c r="X1158" s="18"/>
      <c r="Y1158" s="18"/>
      <c r="Z1158" s="68">
        <v>622.0</v>
      </c>
      <c r="AA1158" s="69">
        <v>1.0</v>
      </c>
      <c r="AB1158" s="18" t="s">
        <v>1336</v>
      </c>
      <c r="AC1158" s="68">
        <v>622.0</v>
      </c>
      <c r="AD1158" s="69">
        <v>1.0</v>
      </c>
      <c r="AE1158" s="69">
        <v>43.0</v>
      </c>
      <c r="AF1158" s="70" t="s">
        <v>2535</v>
      </c>
      <c r="AG1158" s="69">
        <v>102.0</v>
      </c>
      <c r="AH1158" s="69">
        <v>37.0</v>
      </c>
      <c r="AI1158" s="69">
        <v>2.0</v>
      </c>
      <c r="AJ1158" s="29">
        <f t="shared" si="20"/>
        <v>38</v>
      </c>
      <c r="AK1158" s="76">
        <f t="shared" si="21"/>
        <v>0.3725490196</v>
      </c>
      <c r="AL1158" s="29">
        <f t="shared" si="22"/>
        <v>38</v>
      </c>
      <c r="AM1158" s="71">
        <f t="shared" si="23"/>
        <v>0.3725</v>
      </c>
      <c r="AN1158" s="71">
        <f t="shared" si="24"/>
        <v>0.4656</v>
      </c>
      <c r="AO1158" s="72">
        <f t="shared" si="25"/>
        <v>10.62</v>
      </c>
      <c r="AP1158" s="73">
        <f t="shared" si="26"/>
        <v>60831.36</v>
      </c>
      <c r="AQ1158" s="3">
        <f t="shared" si="27"/>
        <v>596.3858824</v>
      </c>
      <c r="AR1158" s="18"/>
      <c r="AS1158" s="18"/>
    </row>
    <row r="1159" ht="14.25" customHeight="1">
      <c r="A1159" s="68">
        <v>622.0</v>
      </c>
      <c r="B1159" s="69">
        <v>1.0</v>
      </c>
      <c r="C1159" s="18" t="s">
        <v>1336</v>
      </c>
      <c r="D1159" s="68">
        <v>622.0</v>
      </c>
      <c r="E1159" s="69">
        <v>1.0</v>
      </c>
      <c r="F1159" s="69">
        <v>54.0</v>
      </c>
      <c r="G1159" s="70" t="s">
        <v>2536</v>
      </c>
      <c r="H1159" s="69">
        <v>778.0</v>
      </c>
      <c r="I1159" s="69">
        <v>223.0</v>
      </c>
      <c r="J1159" s="69">
        <v>54.0</v>
      </c>
      <c r="K1159" s="29">
        <f t="shared" si="13"/>
        <v>250</v>
      </c>
      <c r="L1159" s="71">
        <f t="shared" si="14"/>
        <v>0.3213</v>
      </c>
      <c r="M1159" s="71">
        <f t="shared" si="15"/>
        <v>0.4016</v>
      </c>
      <c r="N1159" s="72">
        <f t="shared" si="16"/>
        <v>60.24</v>
      </c>
      <c r="O1159" s="8">
        <f t="shared" si="17"/>
        <v>345054.72</v>
      </c>
      <c r="P1159" s="73"/>
      <c r="Q1159" s="18"/>
      <c r="R1159" s="18"/>
      <c r="S1159" s="18"/>
      <c r="T1159" s="18"/>
      <c r="U1159" s="18"/>
      <c r="V1159" s="18"/>
      <c r="W1159" s="18"/>
      <c r="X1159" s="18"/>
      <c r="Y1159" s="18"/>
      <c r="Z1159" s="68">
        <v>622.0</v>
      </c>
      <c r="AA1159" s="69">
        <v>1.0</v>
      </c>
      <c r="AB1159" s="18" t="s">
        <v>1336</v>
      </c>
      <c r="AC1159" s="68">
        <v>622.0</v>
      </c>
      <c r="AD1159" s="69">
        <v>1.0</v>
      </c>
      <c r="AE1159" s="69">
        <v>54.0</v>
      </c>
      <c r="AF1159" s="70" t="s">
        <v>2536</v>
      </c>
      <c r="AG1159" s="69">
        <v>778.0</v>
      </c>
      <c r="AH1159" s="69">
        <v>223.0</v>
      </c>
      <c r="AI1159" s="69">
        <v>54.0</v>
      </c>
      <c r="AJ1159" s="29">
        <f t="shared" si="20"/>
        <v>250</v>
      </c>
      <c r="AK1159" s="76">
        <f t="shared" si="21"/>
        <v>0.3213367609</v>
      </c>
      <c r="AL1159" s="29">
        <f t="shared" si="22"/>
        <v>250</v>
      </c>
      <c r="AM1159" s="71">
        <f t="shared" si="23"/>
        <v>0.3213</v>
      </c>
      <c r="AN1159" s="71">
        <f t="shared" si="24"/>
        <v>0.4016</v>
      </c>
      <c r="AO1159" s="72">
        <f t="shared" si="25"/>
        <v>60.24</v>
      </c>
      <c r="AP1159" s="73">
        <f t="shared" si="26"/>
        <v>345054.72</v>
      </c>
      <c r="AQ1159" s="3">
        <f t="shared" si="27"/>
        <v>443.5150643</v>
      </c>
      <c r="AR1159" s="18"/>
      <c r="AS1159" s="18"/>
    </row>
    <row r="1160" ht="14.25" customHeight="1">
      <c r="A1160" s="68">
        <v>622.0</v>
      </c>
      <c r="B1160" s="69">
        <v>1.0</v>
      </c>
      <c r="C1160" s="18" t="s">
        <v>1336</v>
      </c>
      <c r="D1160" s="68">
        <v>622.0</v>
      </c>
      <c r="E1160" s="69">
        <v>1.0</v>
      </c>
      <c r="F1160" s="69">
        <v>55.0</v>
      </c>
      <c r="G1160" s="70" t="s">
        <v>2537</v>
      </c>
      <c r="H1160" s="69">
        <v>760.0</v>
      </c>
      <c r="I1160" s="69">
        <v>287.0</v>
      </c>
      <c r="J1160" s="69">
        <v>78.0</v>
      </c>
      <c r="K1160" s="29">
        <f t="shared" si="13"/>
        <v>326</v>
      </c>
      <c r="L1160" s="71">
        <f t="shared" si="14"/>
        <v>0.4289</v>
      </c>
      <c r="M1160" s="71">
        <f t="shared" si="15"/>
        <v>0.5361</v>
      </c>
      <c r="N1160" s="72">
        <f t="shared" si="16"/>
        <v>104.86</v>
      </c>
      <c r="O1160" s="8">
        <f t="shared" si="17"/>
        <v>600638.08</v>
      </c>
      <c r="P1160" s="73"/>
      <c r="Q1160" s="18"/>
      <c r="R1160" s="18"/>
      <c r="S1160" s="18"/>
      <c r="T1160" s="18"/>
      <c r="U1160" s="18"/>
      <c r="V1160" s="18"/>
      <c r="W1160" s="18"/>
      <c r="X1160" s="18"/>
      <c r="Y1160" s="18"/>
      <c r="Z1160" s="68">
        <v>622.0</v>
      </c>
      <c r="AA1160" s="69">
        <v>1.0</v>
      </c>
      <c r="AB1160" s="18" t="s">
        <v>1336</v>
      </c>
      <c r="AC1160" s="68">
        <v>622.0</v>
      </c>
      <c r="AD1160" s="69">
        <v>1.0</v>
      </c>
      <c r="AE1160" s="69">
        <v>55.0</v>
      </c>
      <c r="AF1160" s="70" t="s">
        <v>2537</v>
      </c>
      <c r="AG1160" s="69">
        <v>760.0</v>
      </c>
      <c r="AH1160" s="69">
        <v>287.0</v>
      </c>
      <c r="AI1160" s="69">
        <v>78.0</v>
      </c>
      <c r="AJ1160" s="29">
        <f t="shared" si="20"/>
        <v>326</v>
      </c>
      <c r="AK1160" s="76">
        <f t="shared" si="21"/>
        <v>0.4289473684</v>
      </c>
      <c r="AL1160" s="29">
        <f t="shared" si="22"/>
        <v>326</v>
      </c>
      <c r="AM1160" s="71">
        <f t="shared" si="23"/>
        <v>0.4289</v>
      </c>
      <c r="AN1160" s="71">
        <f t="shared" si="24"/>
        <v>0.5361</v>
      </c>
      <c r="AO1160" s="72">
        <f t="shared" si="25"/>
        <v>104.86</v>
      </c>
      <c r="AP1160" s="73">
        <f t="shared" si="26"/>
        <v>600638.08</v>
      </c>
      <c r="AQ1160" s="3">
        <f t="shared" si="27"/>
        <v>790.3132632</v>
      </c>
      <c r="AR1160" s="18"/>
      <c r="AS1160" s="18"/>
    </row>
    <row r="1161" ht="14.25" customHeight="1">
      <c r="A1161" s="68">
        <v>622.0</v>
      </c>
      <c r="B1161" s="69">
        <v>1.0</v>
      </c>
      <c r="C1161" s="18" t="s">
        <v>1336</v>
      </c>
      <c r="D1161" s="68">
        <v>622.0</v>
      </c>
      <c r="E1161" s="69">
        <v>1.0</v>
      </c>
      <c r="F1161" s="69">
        <v>56.0</v>
      </c>
      <c r="G1161" s="70" t="s">
        <v>2538</v>
      </c>
      <c r="H1161" s="69">
        <v>683.0</v>
      </c>
      <c r="I1161" s="69">
        <v>212.0</v>
      </c>
      <c r="J1161" s="69">
        <v>53.0</v>
      </c>
      <c r="K1161" s="29">
        <f t="shared" si="13"/>
        <v>238.5</v>
      </c>
      <c r="L1161" s="71">
        <f t="shared" si="14"/>
        <v>0.3492</v>
      </c>
      <c r="M1161" s="71">
        <f t="shared" si="15"/>
        <v>0.4365</v>
      </c>
      <c r="N1161" s="72">
        <f t="shared" si="16"/>
        <v>62.46</v>
      </c>
      <c r="O1161" s="8">
        <f t="shared" si="17"/>
        <v>357770.88</v>
      </c>
      <c r="P1161" s="73"/>
      <c r="Q1161" s="18"/>
      <c r="R1161" s="18"/>
      <c r="S1161" s="18"/>
      <c r="T1161" s="18"/>
      <c r="U1161" s="18"/>
      <c r="V1161" s="18"/>
      <c r="W1161" s="18"/>
      <c r="X1161" s="18"/>
      <c r="Y1161" s="18"/>
      <c r="Z1161" s="68">
        <v>622.0</v>
      </c>
      <c r="AA1161" s="69">
        <v>1.0</v>
      </c>
      <c r="AB1161" s="18" t="s">
        <v>1336</v>
      </c>
      <c r="AC1161" s="68">
        <v>622.0</v>
      </c>
      <c r="AD1161" s="69">
        <v>1.0</v>
      </c>
      <c r="AE1161" s="69">
        <v>56.0</v>
      </c>
      <c r="AF1161" s="70" t="s">
        <v>2538</v>
      </c>
      <c r="AG1161" s="69">
        <v>683.0</v>
      </c>
      <c r="AH1161" s="69">
        <v>212.0</v>
      </c>
      <c r="AI1161" s="69">
        <v>53.0</v>
      </c>
      <c r="AJ1161" s="29">
        <f t="shared" si="20"/>
        <v>238.5</v>
      </c>
      <c r="AK1161" s="76">
        <f t="shared" si="21"/>
        <v>0.3491947291</v>
      </c>
      <c r="AL1161" s="29">
        <f t="shared" si="22"/>
        <v>238.5</v>
      </c>
      <c r="AM1161" s="71">
        <f t="shared" si="23"/>
        <v>0.3492</v>
      </c>
      <c r="AN1161" s="71">
        <f t="shared" si="24"/>
        <v>0.4365</v>
      </c>
      <c r="AO1161" s="72">
        <f t="shared" si="25"/>
        <v>62.46</v>
      </c>
      <c r="AP1161" s="73">
        <f t="shared" si="26"/>
        <v>357770.88</v>
      </c>
      <c r="AQ1161" s="3">
        <f t="shared" si="27"/>
        <v>523.8226647</v>
      </c>
      <c r="AR1161" s="18"/>
      <c r="AS1161" s="18"/>
    </row>
    <row r="1162" ht="14.25" customHeight="1">
      <c r="A1162" s="68">
        <v>622.0</v>
      </c>
      <c r="B1162" s="69">
        <v>1.0</v>
      </c>
      <c r="C1162" s="18" t="s">
        <v>1336</v>
      </c>
      <c r="D1162" s="68">
        <v>622.0</v>
      </c>
      <c r="E1162" s="69">
        <v>1.0</v>
      </c>
      <c r="F1162" s="69">
        <v>57.0</v>
      </c>
      <c r="G1162" s="70" t="s">
        <v>2539</v>
      </c>
      <c r="H1162" s="69">
        <v>1653.0</v>
      </c>
      <c r="I1162" s="69">
        <v>515.0</v>
      </c>
      <c r="J1162" s="69">
        <v>128.0</v>
      </c>
      <c r="K1162" s="29">
        <f t="shared" si="13"/>
        <v>579</v>
      </c>
      <c r="L1162" s="71">
        <f t="shared" si="14"/>
        <v>0.3503</v>
      </c>
      <c r="M1162" s="71">
        <f t="shared" si="15"/>
        <v>0.4379</v>
      </c>
      <c r="N1162" s="72">
        <f t="shared" si="16"/>
        <v>152.13</v>
      </c>
      <c r="O1162" s="8">
        <f t="shared" si="17"/>
        <v>871400.64</v>
      </c>
      <c r="P1162" s="73"/>
      <c r="Q1162" s="18"/>
      <c r="R1162" s="18"/>
      <c r="S1162" s="18"/>
      <c r="T1162" s="18"/>
      <c r="U1162" s="18"/>
      <c r="V1162" s="18"/>
      <c r="W1162" s="18"/>
      <c r="X1162" s="18"/>
      <c r="Y1162" s="18"/>
      <c r="Z1162" s="68">
        <v>622.0</v>
      </c>
      <c r="AA1162" s="69">
        <v>1.0</v>
      </c>
      <c r="AB1162" s="18" t="s">
        <v>1336</v>
      </c>
      <c r="AC1162" s="68">
        <v>622.0</v>
      </c>
      <c r="AD1162" s="69">
        <v>1.0</v>
      </c>
      <c r="AE1162" s="69">
        <v>57.0</v>
      </c>
      <c r="AF1162" s="70" t="s">
        <v>2539</v>
      </c>
      <c r="AG1162" s="69">
        <v>1653.0</v>
      </c>
      <c r="AH1162" s="69">
        <v>515.0</v>
      </c>
      <c r="AI1162" s="69">
        <v>128.0</v>
      </c>
      <c r="AJ1162" s="29">
        <f t="shared" si="20"/>
        <v>579</v>
      </c>
      <c r="AK1162" s="76">
        <f t="shared" si="21"/>
        <v>0.3502722323</v>
      </c>
      <c r="AL1162" s="29">
        <f t="shared" si="22"/>
        <v>579</v>
      </c>
      <c r="AM1162" s="71">
        <f t="shared" si="23"/>
        <v>0.3503</v>
      </c>
      <c r="AN1162" s="71">
        <f t="shared" si="24"/>
        <v>0.4379</v>
      </c>
      <c r="AO1162" s="72">
        <f t="shared" si="25"/>
        <v>152.13</v>
      </c>
      <c r="AP1162" s="73">
        <f t="shared" si="26"/>
        <v>871400.64</v>
      </c>
      <c r="AQ1162" s="3">
        <f t="shared" si="27"/>
        <v>527.1631216</v>
      </c>
      <c r="AR1162" s="18"/>
      <c r="AS1162" s="18"/>
    </row>
    <row r="1163" ht="14.25" customHeight="1">
      <c r="A1163" s="68">
        <v>622.0</v>
      </c>
      <c r="B1163" s="69">
        <v>1.0</v>
      </c>
      <c r="C1163" s="18" t="s">
        <v>1336</v>
      </c>
      <c r="D1163" s="68">
        <v>622.0</v>
      </c>
      <c r="E1163" s="69">
        <v>1.0</v>
      </c>
      <c r="F1163" s="69">
        <v>58.0</v>
      </c>
      <c r="G1163" s="70" t="s">
        <v>2540</v>
      </c>
      <c r="H1163" s="69">
        <v>1678.0</v>
      </c>
      <c r="I1163" s="69">
        <v>453.0</v>
      </c>
      <c r="J1163" s="69">
        <v>111.0</v>
      </c>
      <c r="K1163" s="29">
        <f t="shared" si="13"/>
        <v>508.5</v>
      </c>
      <c r="L1163" s="71">
        <f t="shared" si="14"/>
        <v>0.303</v>
      </c>
      <c r="M1163" s="71">
        <f t="shared" si="15"/>
        <v>0.3788</v>
      </c>
      <c r="N1163" s="72">
        <f t="shared" si="16"/>
        <v>115.57</v>
      </c>
      <c r="O1163" s="8">
        <f t="shared" si="17"/>
        <v>661984.96</v>
      </c>
      <c r="P1163" s="73"/>
      <c r="Q1163" s="18"/>
      <c r="R1163" s="18"/>
      <c r="S1163" s="18"/>
      <c r="T1163" s="18"/>
      <c r="U1163" s="18"/>
      <c r="V1163" s="18"/>
      <c r="W1163" s="18"/>
      <c r="X1163" s="18"/>
      <c r="Y1163" s="18"/>
      <c r="Z1163" s="68">
        <v>622.0</v>
      </c>
      <c r="AA1163" s="69">
        <v>1.0</v>
      </c>
      <c r="AB1163" s="18" t="s">
        <v>1336</v>
      </c>
      <c r="AC1163" s="68">
        <v>622.0</v>
      </c>
      <c r="AD1163" s="69">
        <v>1.0</v>
      </c>
      <c r="AE1163" s="69">
        <v>58.0</v>
      </c>
      <c r="AF1163" s="70" t="s">
        <v>2540</v>
      </c>
      <c r="AG1163" s="69">
        <v>1678.0</v>
      </c>
      <c r="AH1163" s="69">
        <v>453.0</v>
      </c>
      <c r="AI1163" s="69">
        <v>111.0</v>
      </c>
      <c r="AJ1163" s="29">
        <f t="shared" si="20"/>
        <v>508.5</v>
      </c>
      <c r="AK1163" s="76">
        <f t="shared" si="21"/>
        <v>0.3030393325</v>
      </c>
      <c r="AL1163" s="29">
        <f t="shared" si="22"/>
        <v>508.5</v>
      </c>
      <c r="AM1163" s="71">
        <f t="shared" si="23"/>
        <v>0.303</v>
      </c>
      <c r="AN1163" s="71">
        <f t="shared" si="24"/>
        <v>0.3788</v>
      </c>
      <c r="AO1163" s="72">
        <f t="shared" si="25"/>
        <v>115.57</v>
      </c>
      <c r="AP1163" s="73">
        <f t="shared" si="26"/>
        <v>661984.96</v>
      </c>
      <c r="AQ1163" s="3">
        <f t="shared" si="27"/>
        <v>394.5083194</v>
      </c>
      <c r="AR1163" s="18"/>
      <c r="AS1163" s="18"/>
    </row>
    <row r="1164" ht="14.25" customHeight="1">
      <c r="A1164" s="68">
        <v>622.0</v>
      </c>
      <c r="B1164" s="69">
        <v>1.0</v>
      </c>
      <c r="C1164" s="18" t="s">
        <v>1336</v>
      </c>
      <c r="D1164" s="68">
        <v>622.0</v>
      </c>
      <c r="E1164" s="69">
        <v>1.0</v>
      </c>
      <c r="F1164" s="69">
        <v>73.0</v>
      </c>
      <c r="G1164" s="70" t="s">
        <v>2541</v>
      </c>
      <c r="H1164" s="69">
        <v>5.0</v>
      </c>
      <c r="I1164" s="69">
        <v>4.0</v>
      </c>
      <c r="J1164" s="69">
        <v>0.0</v>
      </c>
      <c r="K1164" s="29">
        <f t="shared" si="13"/>
        <v>4</v>
      </c>
      <c r="L1164" s="71">
        <f t="shared" si="14"/>
        <v>0.8</v>
      </c>
      <c r="M1164" s="71">
        <f t="shared" si="15"/>
        <v>1</v>
      </c>
      <c r="N1164" s="72">
        <f t="shared" si="16"/>
        <v>2.4</v>
      </c>
      <c r="O1164" s="8">
        <f t="shared" si="17"/>
        <v>13747.2</v>
      </c>
      <c r="P1164" s="73"/>
      <c r="Q1164" s="18"/>
      <c r="R1164" s="18"/>
      <c r="S1164" s="18"/>
      <c r="T1164" s="18"/>
      <c r="U1164" s="18"/>
      <c r="V1164" s="18"/>
      <c r="W1164" s="18"/>
      <c r="X1164" s="18"/>
      <c r="Y1164" s="18"/>
      <c r="Z1164" s="68">
        <v>622.0</v>
      </c>
      <c r="AA1164" s="69">
        <v>1.0</v>
      </c>
      <c r="AB1164" s="18" t="s">
        <v>1336</v>
      </c>
      <c r="AC1164" s="68">
        <v>622.0</v>
      </c>
      <c r="AD1164" s="69">
        <v>1.0</v>
      </c>
      <c r="AE1164" s="69">
        <v>73.0</v>
      </c>
      <c r="AF1164" s="70" t="s">
        <v>2541</v>
      </c>
      <c r="AG1164" s="69">
        <v>5.0</v>
      </c>
      <c r="AH1164" s="69">
        <v>4.0</v>
      </c>
      <c r="AI1164" s="69">
        <v>0.0</v>
      </c>
      <c r="AJ1164" s="29">
        <f t="shared" si="20"/>
        <v>4</v>
      </c>
      <c r="AK1164" s="76">
        <f t="shared" si="21"/>
        <v>0.8</v>
      </c>
      <c r="AL1164" s="29">
        <f t="shared" si="22"/>
        <v>4</v>
      </c>
      <c r="AM1164" s="71">
        <f t="shared" si="23"/>
        <v>0.8</v>
      </c>
      <c r="AN1164" s="71">
        <f t="shared" si="24"/>
        <v>1</v>
      </c>
      <c r="AO1164" s="72">
        <f t="shared" si="25"/>
        <v>2.4</v>
      </c>
      <c r="AP1164" s="73">
        <f t="shared" si="26"/>
        <v>13747.2</v>
      </c>
      <c r="AQ1164" s="3">
        <f t="shared" si="27"/>
        <v>2749.44</v>
      </c>
      <c r="AR1164" s="18"/>
      <c r="AS1164" s="18"/>
    </row>
    <row r="1165" ht="14.25" customHeight="1">
      <c r="A1165" s="68">
        <v>622.0</v>
      </c>
      <c r="B1165" s="69">
        <v>1.0</v>
      </c>
      <c r="C1165" s="18" t="s">
        <v>1336</v>
      </c>
      <c r="D1165" s="68">
        <v>622.0</v>
      </c>
      <c r="E1165" s="69">
        <v>1.0</v>
      </c>
      <c r="F1165" s="69">
        <v>76.0</v>
      </c>
      <c r="G1165" s="70" t="s">
        <v>2542</v>
      </c>
      <c r="H1165" s="69">
        <v>23.0</v>
      </c>
      <c r="I1165" s="69">
        <v>2.0</v>
      </c>
      <c r="J1165" s="69">
        <v>2.0</v>
      </c>
      <c r="K1165" s="29">
        <f t="shared" si="13"/>
        <v>3</v>
      </c>
      <c r="L1165" s="71">
        <f t="shared" si="14"/>
        <v>0.1304</v>
      </c>
      <c r="M1165" s="71">
        <f t="shared" si="15"/>
        <v>0.163</v>
      </c>
      <c r="N1165" s="72">
        <f t="shared" si="16"/>
        <v>0.29</v>
      </c>
      <c r="O1165" s="8">
        <f t="shared" si="17"/>
        <v>1661.12</v>
      </c>
      <c r="P1165" s="73"/>
      <c r="Q1165" s="18"/>
      <c r="R1165" s="18"/>
      <c r="S1165" s="18"/>
      <c r="T1165" s="18"/>
      <c r="U1165" s="18"/>
      <c r="V1165" s="18"/>
      <c r="W1165" s="18"/>
      <c r="X1165" s="18"/>
      <c r="Y1165" s="18"/>
      <c r="Z1165" s="68">
        <v>622.0</v>
      </c>
      <c r="AA1165" s="69">
        <v>1.0</v>
      </c>
      <c r="AB1165" s="18" t="s">
        <v>1336</v>
      </c>
      <c r="AC1165" s="68">
        <v>622.0</v>
      </c>
      <c r="AD1165" s="69">
        <v>1.0</v>
      </c>
      <c r="AE1165" s="69">
        <v>76.0</v>
      </c>
      <c r="AF1165" s="70" t="s">
        <v>2542</v>
      </c>
      <c r="AG1165" s="69">
        <v>23.0</v>
      </c>
      <c r="AH1165" s="69">
        <v>2.0</v>
      </c>
      <c r="AI1165" s="69">
        <v>2.0</v>
      </c>
      <c r="AJ1165" s="29">
        <f t="shared" si="20"/>
        <v>3</v>
      </c>
      <c r="AK1165" s="76">
        <f t="shared" si="21"/>
        <v>0.1304347826</v>
      </c>
      <c r="AL1165" s="29">
        <f t="shared" si="22"/>
        <v>3</v>
      </c>
      <c r="AM1165" s="71">
        <f t="shared" si="23"/>
        <v>0.1304</v>
      </c>
      <c r="AN1165" s="71">
        <f t="shared" si="24"/>
        <v>0.163</v>
      </c>
      <c r="AO1165" s="72">
        <f t="shared" si="25"/>
        <v>0.29</v>
      </c>
      <c r="AP1165" s="73">
        <f t="shared" si="26"/>
        <v>1661.12</v>
      </c>
      <c r="AQ1165" s="3">
        <f t="shared" si="27"/>
        <v>72.2226087</v>
      </c>
      <c r="AR1165" s="18"/>
      <c r="AS1165" s="18"/>
    </row>
    <row r="1166" ht="14.25" customHeight="1">
      <c r="A1166" s="68">
        <v>622.0</v>
      </c>
      <c r="B1166" s="69">
        <v>1.0</v>
      </c>
      <c r="C1166" s="18" t="s">
        <v>1336</v>
      </c>
      <c r="D1166" s="68">
        <v>622.0</v>
      </c>
      <c r="E1166" s="69">
        <v>1.0</v>
      </c>
      <c r="F1166" s="69">
        <v>77.0</v>
      </c>
      <c r="G1166" s="70" t="s">
        <v>2543</v>
      </c>
      <c r="H1166" s="69">
        <v>9.0</v>
      </c>
      <c r="I1166" s="69">
        <v>0.0</v>
      </c>
      <c r="J1166" s="69">
        <v>0.0</v>
      </c>
      <c r="K1166" s="29">
        <f t="shared" si="13"/>
        <v>0</v>
      </c>
      <c r="L1166" s="71">
        <f t="shared" si="14"/>
        <v>0</v>
      </c>
      <c r="M1166" s="71">
        <f t="shared" si="15"/>
        <v>0</v>
      </c>
      <c r="N1166" s="72">
        <f t="shared" si="16"/>
        <v>0</v>
      </c>
      <c r="O1166" s="8">
        <f t="shared" si="17"/>
        <v>0</v>
      </c>
      <c r="P1166" s="73"/>
      <c r="Q1166" s="18"/>
      <c r="R1166" s="18"/>
      <c r="S1166" s="18"/>
      <c r="T1166" s="18"/>
      <c r="U1166" s="18"/>
      <c r="V1166" s="18"/>
      <c r="W1166" s="18"/>
      <c r="X1166" s="18"/>
      <c r="Y1166" s="18"/>
      <c r="Z1166" s="68">
        <v>622.0</v>
      </c>
      <c r="AA1166" s="69">
        <v>1.0</v>
      </c>
      <c r="AB1166" s="18" t="s">
        <v>1336</v>
      </c>
      <c r="AC1166" s="68">
        <v>622.0</v>
      </c>
      <c r="AD1166" s="69">
        <v>1.0</v>
      </c>
      <c r="AE1166" s="69">
        <v>77.0</v>
      </c>
      <c r="AF1166" s="70" t="s">
        <v>2543</v>
      </c>
      <c r="AG1166" s="69">
        <v>9.0</v>
      </c>
      <c r="AH1166" s="69">
        <v>0.0</v>
      </c>
      <c r="AI1166" s="69">
        <v>0.0</v>
      </c>
      <c r="AJ1166" s="29">
        <f t="shared" si="20"/>
        <v>0</v>
      </c>
      <c r="AK1166" s="76">
        <f t="shared" si="21"/>
        <v>0</v>
      </c>
      <c r="AL1166" s="29">
        <f t="shared" si="22"/>
        <v>0</v>
      </c>
      <c r="AM1166" s="71">
        <f t="shared" si="23"/>
        <v>0</v>
      </c>
      <c r="AN1166" s="71">
        <f t="shared" si="24"/>
        <v>0</v>
      </c>
      <c r="AO1166" s="72">
        <f t="shared" si="25"/>
        <v>0</v>
      </c>
      <c r="AP1166" s="73">
        <f t="shared" si="26"/>
        <v>0</v>
      </c>
      <c r="AQ1166" s="3">
        <f t="shared" si="27"/>
        <v>0</v>
      </c>
      <c r="AR1166" s="18"/>
      <c r="AS1166" s="18"/>
    </row>
    <row r="1167" ht="14.25" customHeight="1">
      <c r="A1167" s="68">
        <v>623.0</v>
      </c>
      <c r="B1167" s="69">
        <v>1.0</v>
      </c>
      <c r="C1167" s="18" t="s">
        <v>1338</v>
      </c>
      <c r="D1167" s="68">
        <v>623.0</v>
      </c>
      <c r="E1167" s="69">
        <v>1.0</v>
      </c>
      <c r="F1167" s="69">
        <v>69.0</v>
      </c>
      <c r="G1167" s="70" t="s">
        <v>2544</v>
      </c>
      <c r="H1167" s="69">
        <v>2343.0</v>
      </c>
      <c r="I1167" s="69">
        <v>636.0</v>
      </c>
      <c r="J1167" s="69">
        <v>141.0</v>
      </c>
      <c r="K1167" s="29">
        <f t="shared" si="13"/>
        <v>706.5</v>
      </c>
      <c r="L1167" s="71">
        <f t="shared" si="14"/>
        <v>0.3015</v>
      </c>
      <c r="M1167" s="71">
        <f t="shared" si="15"/>
        <v>0.3769</v>
      </c>
      <c r="N1167" s="72">
        <f t="shared" si="16"/>
        <v>159.77</v>
      </c>
      <c r="O1167" s="8">
        <f t="shared" si="17"/>
        <v>915162.56</v>
      </c>
      <c r="P1167" s="73"/>
      <c r="Q1167" s="18"/>
      <c r="R1167" s="18"/>
      <c r="S1167" s="18"/>
      <c r="T1167" s="18"/>
      <c r="U1167" s="18"/>
      <c r="V1167" s="18"/>
      <c r="W1167" s="18"/>
      <c r="X1167" s="18"/>
      <c r="Y1167" s="18"/>
      <c r="Z1167" s="68">
        <v>623.0</v>
      </c>
      <c r="AA1167" s="69">
        <v>1.0</v>
      </c>
      <c r="AB1167" s="18" t="s">
        <v>1338</v>
      </c>
      <c r="AC1167" s="68">
        <v>623.0</v>
      </c>
      <c r="AD1167" s="69">
        <v>1.0</v>
      </c>
      <c r="AE1167" s="69">
        <v>69.0</v>
      </c>
      <c r="AF1167" s="70" t="s">
        <v>2544</v>
      </c>
      <c r="AG1167" s="69">
        <v>2343.0</v>
      </c>
      <c r="AH1167" s="69">
        <v>636.0</v>
      </c>
      <c r="AI1167" s="69">
        <v>141.0</v>
      </c>
      <c r="AJ1167" s="29">
        <f t="shared" si="20"/>
        <v>706.5</v>
      </c>
      <c r="AK1167" s="76">
        <f t="shared" si="21"/>
        <v>0.3015364917</v>
      </c>
      <c r="AL1167" s="29">
        <f t="shared" si="22"/>
        <v>706.5</v>
      </c>
      <c r="AM1167" s="71">
        <f t="shared" si="23"/>
        <v>0.3015</v>
      </c>
      <c r="AN1167" s="71">
        <f t="shared" si="24"/>
        <v>0.3769</v>
      </c>
      <c r="AO1167" s="72">
        <f t="shared" si="25"/>
        <v>159.77</v>
      </c>
      <c r="AP1167" s="73">
        <f t="shared" si="26"/>
        <v>915162.56</v>
      </c>
      <c r="AQ1167" s="3">
        <f t="shared" si="27"/>
        <v>390.5943491</v>
      </c>
      <c r="AR1167" s="18"/>
      <c r="AS1167" s="18"/>
    </row>
    <row r="1168" ht="14.25" customHeight="1">
      <c r="A1168" s="68">
        <v>623.0</v>
      </c>
      <c r="B1168" s="69">
        <v>1.0</v>
      </c>
      <c r="C1168" s="18" t="s">
        <v>1338</v>
      </c>
      <c r="D1168" s="68">
        <v>623.0</v>
      </c>
      <c r="E1168" s="69">
        <v>1.0</v>
      </c>
      <c r="F1168" s="69">
        <v>70.0</v>
      </c>
      <c r="G1168" s="70" t="s">
        <v>2545</v>
      </c>
      <c r="H1168" s="69">
        <v>887.0</v>
      </c>
      <c r="I1168" s="69">
        <v>345.0</v>
      </c>
      <c r="J1168" s="69">
        <v>67.0</v>
      </c>
      <c r="K1168" s="29">
        <f t="shared" si="13"/>
        <v>378.5</v>
      </c>
      <c r="L1168" s="71">
        <f t="shared" si="14"/>
        <v>0.4267</v>
      </c>
      <c r="M1168" s="71">
        <f t="shared" si="15"/>
        <v>0.5334</v>
      </c>
      <c r="N1168" s="72">
        <f t="shared" si="16"/>
        <v>121.14</v>
      </c>
      <c r="O1168" s="8">
        <f t="shared" si="17"/>
        <v>693889.92</v>
      </c>
      <c r="P1168" s="73"/>
      <c r="Q1168" s="18"/>
      <c r="R1168" s="18"/>
      <c r="S1168" s="18"/>
      <c r="T1168" s="18"/>
      <c r="U1168" s="18"/>
      <c r="V1168" s="18"/>
      <c r="W1168" s="18"/>
      <c r="X1168" s="18"/>
      <c r="Y1168" s="18"/>
      <c r="Z1168" s="68">
        <v>623.0</v>
      </c>
      <c r="AA1168" s="69">
        <v>1.0</v>
      </c>
      <c r="AB1168" s="18" t="s">
        <v>1338</v>
      </c>
      <c r="AC1168" s="68">
        <v>623.0</v>
      </c>
      <c r="AD1168" s="69">
        <v>1.0</v>
      </c>
      <c r="AE1168" s="69">
        <v>70.0</v>
      </c>
      <c r="AF1168" s="70" t="s">
        <v>2545</v>
      </c>
      <c r="AG1168" s="69">
        <v>887.0</v>
      </c>
      <c r="AH1168" s="69">
        <v>345.0</v>
      </c>
      <c r="AI1168" s="69">
        <v>67.0</v>
      </c>
      <c r="AJ1168" s="29">
        <f t="shared" si="20"/>
        <v>378.5</v>
      </c>
      <c r="AK1168" s="76">
        <f t="shared" si="21"/>
        <v>0.4267192785</v>
      </c>
      <c r="AL1168" s="29">
        <f t="shared" si="22"/>
        <v>378.5</v>
      </c>
      <c r="AM1168" s="71">
        <f t="shared" si="23"/>
        <v>0.4267</v>
      </c>
      <c r="AN1168" s="71">
        <f t="shared" si="24"/>
        <v>0.5334</v>
      </c>
      <c r="AO1168" s="72">
        <f t="shared" si="25"/>
        <v>121.14</v>
      </c>
      <c r="AP1168" s="73">
        <f t="shared" si="26"/>
        <v>693889.92</v>
      </c>
      <c r="AQ1168" s="3">
        <f t="shared" si="27"/>
        <v>782.2885231</v>
      </c>
      <c r="AR1168" s="18"/>
      <c r="AS1168" s="18"/>
    </row>
    <row r="1169" ht="14.25" customHeight="1">
      <c r="A1169" s="68">
        <v>623.0</v>
      </c>
      <c r="B1169" s="69">
        <v>1.0</v>
      </c>
      <c r="C1169" s="18" t="s">
        <v>1338</v>
      </c>
      <c r="D1169" s="68">
        <v>623.0</v>
      </c>
      <c r="E1169" s="69">
        <v>1.0</v>
      </c>
      <c r="F1169" s="69">
        <v>73.0</v>
      </c>
      <c r="G1169" s="70" t="s">
        <v>2546</v>
      </c>
      <c r="H1169" s="69">
        <v>762.0</v>
      </c>
      <c r="I1169" s="69">
        <v>175.0</v>
      </c>
      <c r="J1169" s="69">
        <v>27.0</v>
      </c>
      <c r="K1169" s="29">
        <f t="shared" si="13"/>
        <v>188.5</v>
      </c>
      <c r="L1169" s="71">
        <f t="shared" si="14"/>
        <v>0.2474</v>
      </c>
      <c r="M1169" s="71">
        <f t="shared" si="15"/>
        <v>0.3093</v>
      </c>
      <c r="N1169" s="72">
        <f t="shared" si="16"/>
        <v>34.98</v>
      </c>
      <c r="O1169" s="8">
        <f t="shared" si="17"/>
        <v>200365.44</v>
      </c>
      <c r="P1169" s="73"/>
      <c r="Q1169" s="18"/>
      <c r="R1169" s="18"/>
      <c r="S1169" s="18"/>
      <c r="T1169" s="18"/>
      <c r="U1169" s="18"/>
      <c r="V1169" s="18"/>
      <c r="W1169" s="18"/>
      <c r="X1169" s="18"/>
      <c r="Y1169" s="18"/>
      <c r="Z1169" s="68">
        <v>623.0</v>
      </c>
      <c r="AA1169" s="69">
        <v>1.0</v>
      </c>
      <c r="AB1169" s="18" t="s">
        <v>1338</v>
      </c>
      <c r="AC1169" s="68">
        <v>623.0</v>
      </c>
      <c r="AD1169" s="69">
        <v>1.0</v>
      </c>
      <c r="AE1169" s="69">
        <v>73.0</v>
      </c>
      <c r="AF1169" s="70" t="s">
        <v>2546</v>
      </c>
      <c r="AG1169" s="69">
        <v>762.0</v>
      </c>
      <c r="AH1169" s="69">
        <v>175.0</v>
      </c>
      <c r="AI1169" s="69">
        <v>27.0</v>
      </c>
      <c r="AJ1169" s="29">
        <f t="shared" si="20"/>
        <v>188.5</v>
      </c>
      <c r="AK1169" s="76">
        <f t="shared" si="21"/>
        <v>0.2473753281</v>
      </c>
      <c r="AL1169" s="29">
        <f t="shared" si="22"/>
        <v>188.5</v>
      </c>
      <c r="AM1169" s="71">
        <f t="shared" si="23"/>
        <v>0.2474</v>
      </c>
      <c r="AN1169" s="71">
        <f t="shared" si="24"/>
        <v>0.3093</v>
      </c>
      <c r="AO1169" s="72">
        <f t="shared" si="25"/>
        <v>34.98</v>
      </c>
      <c r="AP1169" s="73">
        <f t="shared" si="26"/>
        <v>200365.44</v>
      </c>
      <c r="AQ1169" s="3">
        <f t="shared" si="27"/>
        <v>262.9467717</v>
      </c>
      <c r="AR1169" s="18"/>
      <c r="AS1169" s="18"/>
    </row>
    <row r="1170" ht="14.25" customHeight="1">
      <c r="A1170" s="68">
        <v>623.0</v>
      </c>
      <c r="B1170" s="69">
        <v>1.0</v>
      </c>
      <c r="C1170" s="18" t="s">
        <v>1338</v>
      </c>
      <c r="D1170" s="68">
        <v>623.0</v>
      </c>
      <c r="E1170" s="69">
        <v>1.0</v>
      </c>
      <c r="F1170" s="69">
        <v>505.0</v>
      </c>
      <c r="G1170" s="70" t="s">
        <v>2547</v>
      </c>
      <c r="H1170" s="69">
        <v>11.0</v>
      </c>
      <c r="I1170" s="69">
        <v>7.0</v>
      </c>
      <c r="J1170" s="69">
        <v>0.0</v>
      </c>
      <c r="K1170" s="29">
        <f t="shared" si="13"/>
        <v>7</v>
      </c>
      <c r="L1170" s="71">
        <f t="shared" si="14"/>
        <v>0.6364</v>
      </c>
      <c r="M1170" s="71">
        <f t="shared" si="15"/>
        <v>0.7955</v>
      </c>
      <c r="N1170" s="72">
        <f t="shared" si="16"/>
        <v>3.34</v>
      </c>
      <c r="O1170" s="8">
        <f t="shared" si="17"/>
        <v>19131.52</v>
      </c>
      <c r="P1170" s="73"/>
      <c r="Q1170" s="18"/>
      <c r="R1170" s="18"/>
      <c r="S1170" s="18"/>
      <c r="T1170" s="18"/>
      <c r="U1170" s="18"/>
      <c r="V1170" s="18"/>
      <c r="W1170" s="18"/>
      <c r="X1170" s="18"/>
      <c r="Y1170" s="18"/>
      <c r="Z1170" s="68">
        <v>623.0</v>
      </c>
      <c r="AA1170" s="69">
        <v>1.0</v>
      </c>
      <c r="AB1170" s="18" t="s">
        <v>1338</v>
      </c>
      <c r="AC1170" s="68">
        <v>623.0</v>
      </c>
      <c r="AD1170" s="69">
        <v>1.0</v>
      </c>
      <c r="AE1170" s="69">
        <v>505.0</v>
      </c>
      <c r="AF1170" s="70" t="s">
        <v>2547</v>
      </c>
      <c r="AG1170" s="69">
        <v>11.0</v>
      </c>
      <c r="AH1170" s="69">
        <v>7.0</v>
      </c>
      <c r="AI1170" s="69">
        <v>0.0</v>
      </c>
      <c r="AJ1170" s="29">
        <f t="shared" si="20"/>
        <v>7</v>
      </c>
      <c r="AK1170" s="76">
        <f t="shared" si="21"/>
        <v>0.6363636364</v>
      </c>
      <c r="AL1170" s="29">
        <f t="shared" si="22"/>
        <v>7</v>
      </c>
      <c r="AM1170" s="71">
        <f t="shared" si="23"/>
        <v>0.6364</v>
      </c>
      <c r="AN1170" s="71">
        <f t="shared" si="24"/>
        <v>0.7955</v>
      </c>
      <c r="AO1170" s="72">
        <f t="shared" si="25"/>
        <v>3.34</v>
      </c>
      <c r="AP1170" s="73">
        <f t="shared" si="26"/>
        <v>19131.52</v>
      </c>
      <c r="AQ1170" s="3">
        <f t="shared" si="27"/>
        <v>1739.229091</v>
      </c>
      <c r="AR1170" s="18"/>
      <c r="AS1170" s="18"/>
    </row>
    <row r="1171" ht="14.25" customHeight="1">
      <c r="A1171" s="68">
        <v>623.0</v>
      </c>
      <c r="B1171" s="69">
        <v>1.0</v>
      </c>
      <c r="C1171" s="18" t="s">
        <v>1338</v>
      </c>
      <c r="D1171" s="68">
        <v>623.0</v>
      </c>
      <c r="E1171" s="69">
        <v>1.0</v>
      </c>
      <c r="F1171" s="69">
        <v>525.0</v>
      </c>
      <c r="G1171" s="70" t="s">
        <v>2548</v>
      </c>
      <c r="H1171" s="69">
        <v>347.0</v>
      </c>
      <c r="I1171" s="69">
        <v>181.0</v>
      </c>
      <c r="J1171" s="69">
        <v>31.0</v>
      </c>
      <c r="K1171" s="29">
        <f t="shared" si="13"/>
        <v>196.5</v>
      </c>
      <c r="L1171" s="71">
        <f t="shared" si="14"/>
        <v>0.5663</v>
      </c>
      <c r="M1171" s="71">
        <f t="shared" si="15"/>
        <v>0.7079</v>
      </c>
      <c r="N1171" s="72">
        <f t="shared" si="16"/>
        <v>83.46</v>
      </c>
      <c r="O1171" s="8">
        <f t="shared" si="17"/>
        <v>478058.88</v>
      </c>
      <c r="P1171" s="73"/>
      <c r="Q1171" s="18"/>
      <c r="R1171" s="18"/>
      <c r="S1171" s="18"/>
      <c r="T1171" s="18"/>
      <c r="U1171" s="18"/>
      <c r="V1171" s="18"/>
      <c r="W1171" s="18"/>
      <c r="X1171" s="18"/>
      <c r="Y1171" s="18"/>
      <c r="Z1171" s="68">
        <v>623.0</v>
      </c>
      <c r="AA1171" s="69">
        <v>1.0</v>
      </c>
      <c r="AB1171" s="18" t="s">
        <v>1338</v>
      </c>
      <c r="AC1171" s="68">
        <v>623.0</v>
      </c>
      <c r="AD1171" s="69">
        <v>1.0</v>
      </c>
      <c r="AE1171" s="69">
        <v>525.0</v>
      </c>
      <c r="AF1171" s="70" t="s">
        <v>2548</v>
      </c>
      <c r="AG1171" s="69">
        <v>347.0</v>
      </c>
      <c r="AH1171" s="69">
        <v>181.0</v>
      </c>
      <c r="AI1171" s="69">
        <v>31.0</v>
      </c>
      <c r="AJ1171" s="29">
        <f t="shared" si="20"/>
        <v>196.5</v>
      </c>
      <c r="AK1171" s="76">
        <f t="shared" si="21"/>
        <v>0.5662824207</v>
      </c>
      <c r="AL1171" s="29">
        <f t="shared" si="22"/>
        <v>196.5</v>
      </c>
      <c r="AM1171" s="71">
        <f t="shared" si="23"/>
        <v>0.5663</v>
      </c>
      <c r="AN1171" s="71">
        <f t="shared" si="24"/>
        <v>0.7079</v>
      </c>
      <c r="AO1171" s="72">
        <f t="shared" si="25"/>
        <v>83.46</v>
      </c>
      <c r="AP1171" s="73">
        <f t="shared" si="26"/>
        <v>478058.88</v>
      </c>
      <c r="AQ1171" s="3">
        <f t="shared" si="27"/>
        <v>1377.691297</v>
      </c>
      <c r="AR1171" s="18"/>
      <c r="AS1171" s="18"/>
    </row>
    <row r="1172" ht="14.25" customHeight="1">
      <c r="A1172" s="68">
        <v>623.0</v>
      </c>
      <c r="B1172" s="69">
        <v>1.0</v>
      </c>
      <c r="C1172" s="18" t="s">
        <v>1338</v>
      </c>
      <c r="D1172" s="68">
        <v>623.0</v>
      </c>
      <c r="E1172" s="69">
        <v>1.0</v>
      </c>
      <c r="F1172" s="69">
        <v>615.0</v>
      </c>
      <c r="G1172" s="70" t="s">
        <v>2549</v>
      </c>
      <c r="H1172" s="69">
        <v>80.0</v>
      </c>
      <c r="I1172" s="69">
        <v>51.0</v>
      </c>
      <c r="J1172" s="69">
        <v>7.0</v>
      </c>
      <c r="K1172" s="29">
        <f t="shared" si="13"/>
        <v>54.5</v>
      </c>
      <c r="L1172" s="71">
        <f t="shared" si="14"/>
        <v>0.6813</v>
      </c>
      <c r="M1172" s="71">
        <f t="shared" si="15"/>
        <v>0.8516</v>
      </c>
      <c r="N1172" s="72">
        <f t="shared" si="16"/>
        <v>27.85</v>
      </c>
      <c r="O1172" s="8">
        <f t="shared" si="17"/>
        <v>159524.8</v>
      </c>
      <c r="P1172" s="73"/>
      <c r="Q1172" s="18"/>
      <c r="R1172" s="18"/>
      <c r="S1172" s="18"/>
      <c r="T1172" s="18"/>
      <c r="U1172" s="18"/>
      <c r="V1172" s="18"/>
      <c r="W1172" s="18"/>
      <c r="X1172" s="18"/>
      <c r="Y1172" s="18"/>
      <c r="Z1172" s="68">
        <v>623.0</v>
      </c>
      <c r="AA1172" s="69">
        <v>1.0</v>
      </c>
      <c r="AB1172" s="18" t="s">
        <v>1338</v>
      </c>
      <c r="AC1172" s="68">
        <v>623.0</v>
      </c>
      <c r="AD1172" s="69">
        <v>1.0</v>
      </c>
      <c r="AE1172" s="69">
        <v>615.0</v>
      </c>
      <c r="AF1172" s="70" t="s">
        <v>2549</v>
      </c>
      <c r="AG1172" s="69">
        <v>80.0</v>
      </c>
      <c r="AH1172" s="69">
        <v>51.0</v>
      </c>
      <c r="AI1172" s="69">
        <v>7.0</v>
      </c>
      <c r="AJ1172" s="29">
        <f t="shared" si="20"/>
        <v>54.5</v>
      </c>
      <c r="AK1172" s="76">
        <f t="shared" si="21"/>
        <v>0.68125</v>
      </c>
      <c r="AL1172" s="29">
        <f t="shared" si="22"/>
        <v>54.5</v>
      </c>
      <c r="AM1172" s="71">
        <f t="shared" si="23"/>
        <v>0.6813</v>
      </c>
      <c r="AN1172" s="71">
        <f t="shared" si="24"/>
        <v>0.8516</v>
      </c>
      <c r="AO1172" s="72">
        <f t="shared" si="25"/>
        <v>27.85</v>
      </c>
      <c r="AP1172" s="73">
        <f t="shared" si="26"/>
        <v>159524.8</v>
      </c>
      <c r="AQ1172" s="3">
        <f t="shared" si="27"/>
        <v>1994.06</v>
      </c>
      <c r="AR1172" s="18"/>
      <c r="AS1172" s="18"/>
    </row>
    <row r="1173" ht="14.25" customHeight="1">
      <c r="A1173" s="68">
        <v>623.0</v>
      </c>
      <c r="B1173" s="69">
        <v>1.0</v>
      </c>
      <c r="C1173" s="18" t="s">
        <v>1338</v>
      </c>
      <c r="D1173" s="68">
        <v>623.0</v>
      </c>
      <c r="E1173" s="69">
        <v>1.0</v>
      </c>
      <c r="F1173" s="69">
        <v>721.0</v>
      </c>
      <c r="G1173" s="70" t="s">
        <v>2550</v>
      </c>
      <c r="H1173" s="69">
        <v>584.0</v>
      </c>
      <c r="I1173" s="69">
        <v>149.0</v>
      </c>
      <c r="J1173" s="69">
        <v>40.0</v>
      </c>
      <c r="K1173" s="29">
        <f t="shared" si="13"/>
        <v>169</v>
      </c>
      <c r="L1173" s="71">
        <f t="shared" si="14"/>
        <v>0.2894</v>
      </c>
      <c r="M1173" s="71">
        <f t="shared" si="15"/>
        <v>0.3618</v>
      </c>
      <c r="N1173" s="72">
        <f t="shared" si="16"/>
        <v>36.69</v>
      </c>
      <c r="O1173" s="8">
        <f t="shared" si="17"/>
        <v>210160.32</v>
      </c>
      <c r="P1173" s="73"/>
      <c r="Q1173" s="18"/>
      <c r="R1173" s="18"/>
      <c r="S1173" s="18"/>
      <c r="T1173" s="18"/>
      <c r="U1173" s="18"/>
      <c r="V1173" s="18"/>
      <c r="W1173" s="18"/>
      <c r="X1173" s="18"/>
      <c r="Y1173" s="18"/>
      <c r="Z1173" s="68">
        <v>623.0</v>
      </c>
      <c r="AA1173" s="69">
        <v>1.0</v>
      </c>
      <c r="AB1173" s="18" t="s">
        <v>1338</v>
      </c>
      <c r="AC1173" s="68">
        <v>623.0</v>
      </c>
      <c r="AD1173" s="69">
        <v>1.0</v>
      </c>
      <c r="AE1173" s="69">
        <v>721.0</v>
      </c>
      <c r="AF1173" s="70" t="s">
        <v>2550</v>
      </c>
      <c r="AG1173" s="69">
        <v>584.0</v>
      </c>
      <c r="AH1173" s="69">
        <v>149.0</v>
      </c>
      <c r="AI1173" s="69">
        <v>40.0</v>
      </c>
      <c r="AJ1173" s="29">
        <f t="shared" si="20"/>
        <v>169</v>
      </c>
      <c r="AK1173" s="76">
        <f t="shared" si="21"/>
        <v>0.2893835616</v>
      </c>
      <c r="AL1173" s="29">
        <f t="shared" si="22"/>
        <v>169</v>
      </c>
      <c r="AM1173" s="71">
        <f t="shared" si="23"/>
        <v>0.2894</v>
      </c>
      <c r="AN1173" s="71">
        <f t="shared" si="24"/>
        <v>0.3618</v>
      </c>
      <c r="AO1173" s="72">
        <f t="shared" si="25"/>
        <v>36.69</v>
      </c>
      <c r="AP1173" s="73">
        <f t="shared" si="26"/>
        <v>210160.32</v>
      </c>
      <c r="AQ1173" s="3">
        <f t="shared" si="27"/>
        <v>359.8635616</v>
      </c>
      <c r="AR1173" s="18"/>
      <c r="AS1173" s="18"/>
    </row>
    <row r="1174" ht="14.25" customHeight="1">
      <c r="A1174" s="68">
        <v>623.0</v>
      </c>
      <c r="B1174" s="69">
        <v>1.0</v>
      </c>
      <c r="C1174" s="18" t="s">
        <v>1338</v>
      </c>
      <c r="D1174" s="68">
        <v>623.0</v>
      </c>
      <c r="E1174" s="69">
        <v>1.0</v>
      </c>
      <c r="F1174" s="69">
        <v>722.0</v>
      </c>
      <c r="G1174" s="70" t="s">
        <v>2551</v>
      </c>
      <c r="H1174" s="69">
        <v>402.0</v>
      </c>
      <c r="I1174" s="69">
        <v>241.0</v>
      </c>
      <c r="J1174" s="69">
        <v>41.0</v>
      </c>
      <c r="K1174" s="29">
        <f t="shared" si="13"/>
        <v>261.5</v>
      </c>
      <c r="L1174" s="71">
        <f t="shared" si="14"/>
        <v>0.6505</v>
      </c>
      <c r="M1174" s="71">
        <f t="shared" si="15"/>
        <v>0.8131</v>
      </c>
      <c r="N1174" s="72">
        <f t="shared" si="16"/>
        <v>127.58</v>
      </c>
      <c r="O1174" s="8">
        <f t="shared" si="17"/>
        <v>730778.24</v>
      </c>
      <c r="P1174" s="73"/>
      <c r="Q1174" s="18"/>
      <c r="R1174" s="18"/>
      <c r="S1174" s="18"/>
      <c r="T1174" s="18"/>
      <c r="U1174" s="18"/>
      <c r="V1174" s="18"/>
      <c r="W1174" s="18"/>
      <c r="X1174" s="18"/>
      <c r="Y1174" s="18"/>
      <c r="Z1174" s="68">
        <v>623.0</v>
      </c>
      <c r="AA1174" s="69">
        <v>1.0</v>
      </c>
      <c r="AB1174" s="18" t="s">
        <v>1338</v>
      </c>
      <c r="AC1174" s="68">
        <v>623.0</v>
      </c>
      <c r="AD1174" s="69">
        <v>1.0</v>
      </c>
      <c r="AE1174" s="69">
        <v>722.0</v>
      </c>
      <c r="AF1174" s="70" t="s">
        <v>2551</v>
      </c>
      <c r="AG1174" s="69">
        <v>402.0</v>
      </c>
      <c r="AH1174" s="69">
        <v>241.0</v>
      </c>
      <c r="AI1174" s="69">
        <v>41.0</v>
      </c>
      <c r="AJ1174" s="29">
        <f t="shared" si="20"/>
        <v>261.5</v>
      </c>
      <c r="AK1174" s="76">
        <f t="shared" si="21"/>
        <v>0.6504975124</v>
      </c>
      <c r="AL1174" s="29">
        <f t="shared" si="22"/>
        <v>261.5</v>
      </c>
      <c r="AM1174" s="71">
        <f t="shared" si="23"/>
        <v>0.6505</v>
      </c>
      <c r="AN1174" s="71">
        <f t="shared" si="24"/>
        <v>0.8131</v>
      </c>
      <c r="AO1174" s="72">
        <f t="shared" si="25"/>
        <v>127.58</v>
      </c>
      <c r="AP1174" s="73">
        <f t="shared" si="26"/>
        <v>730778.24</v>
      </c>
      <c r="AQ1174" s="3">
        <f t="shared" si="27"/>
        <v>1817.856318</v>
      </c>
      <c r="AR1174" s="18"/>
      <c r="AS1174" s="18"/>
    </row>
    <row r="1175" ht="14.25" customHeight="1">
      <c r="A1175" s="68">
        <v>623.0</v>
      </c>
      <c r="B1175" s="69">
        <v>1.0</v>
      </c>
      <c r="C1175" s="18" t="s">
        <v>1338</v>
      </c>
      <c r="D1175" s="68">
        <v>623.0</v>
      </c>
      <c r="E1175" s="69">
        <v>1.0</v>
      </c>
      <c r="F1175" s="69">
        <v>723.0</v>
      </c>
      <c r="G1175" s="70" t="s">
        <v>2487</v>
      </c>
      <c r="H1175" s="69">
        <v>455.0</v>
      </c>
      <c r="I1175" s="69">
        <v>258.0</v>
      </c>
      <c r="J1175" s="69">
        <v>52.0</v>
      </c>
      <c r="K1175" s="29">
        <f t="shared" si="13"/>
        <v>284</v>
      </c>
      <c r="L1175" s="71">
        <f t="shared" si="14"/>
        <v>0.6242</v>
      </c>
      <c r="M1175" s="71">
        <f t="shared" si="15"/>
        <v>0.7803</v>
      </c>
      <c r="N1175" s="72">
        <f t="shared" si="16"/>
        <v>132.96</v>
      </c>
      <c r="O1175" s="8">
        <f t="shared" si="17"/>
        <v>761594.88</v>
      </c>
      <c r="P1175" s="73"/>
      <c r="Q1175" s="18"/>
      <c r="R1175" s="18"/>
      <c r="S1175" s="18"/>
      <c r="T1175" s="18"/>
      <c r="U1175" s="18"/>
      <c r="V1175" s="18"/>
      <c r="W1175" s="18"/>
      <c r="X1175" s="18"/>
      <c r="Y1175" s="18"/>
      <c r="Z1175" s="68">
        <v>623.0</v>
      </c>
      <c r="AA1175" s="69">
        <v>1.0</v>
      </c>
      <c r="AB1175" s="18" t="s">
        <v>1338</v>
      </c>
      <c r="AC1175" s="68">
        <v>623.0</v>
      </c>
      <c r="AD1175" s="69">
        <v>1.0</v>
      </c>
      <c r="AE1175" s="69">
        <v>723.0</v>
      </c>
      <c r="AF1175" s="70" t="s">
        <v>2487</v>
      </c>
      <c r="AG1175" s="69">
        <v>455.0</v>
      </c>
      <c r="AH1175" s="69">
        <v>258.0</v>
      </c>
      <c r="AI1175" s="69">
        <v>52.0</v>
      </c>
      <c r="AJ1175" s="29">
        <f t="shared" si="20"/>
        <v>284</v>
      </c>
      <c r="AK1175" s="76">
        <f t="shared" si="21"/>
        <v>0.6241758242</v>
      </c>
      <c r="AL1175" s="29">
        <f t="shared" si="22"/>
        <v>284</v>
      </c>
      <c r="AM1175" s="71">
        <f t="shared" si="23"/>
        <v>0.6242</v>
      </c>
      <c r="AN1175" s="71">
        <f t="shared" si="24"/>
        <v>0.7803</v>
      </c>
      <c r="AO1175" s="72">
        <f t="shared" si="25"/>
        <v>132.96</v>
      </c>
      <c r="AP1175" s="73">
        <f t="shared" si="26"/>
        <v>761594.88</v>
      </c>
      <c r="AQ1175" s="3">
        <f t="shared" si="27"/>
        <v>1673.834901</v>
      </c>
      <c r="AR1175" s="18"/>
      <c r="AS1175" s="18"/>
    </row>
    <row r="1176" ht="14.25" customHeight="1">
      <c r="A1176" s="68">
        <v>623.0</v>
      </c>
      <c r="B1176" s="69">
        <v>1.0</v>
      </c>
      <c r="C1176" s="18" t="s">
        <v>1338</v>
      </c>
      <c r="D1176" s="68">
        <v>623.0</v>
      </c>
      <c r="E1176" s="69">
        <v>1.0</v>
      </c>
      <c r="F1176" s="69">
        <v>724.0</v>
      </c>
      <c r="G1176" s="70" t="s">
        <v>2552</v>
      </c>
      <c r="H1176" s="69">
        <v>496.0</v>
      </c>
      <c r="I1176" s="69">
        <v>100.0</v>
      </c>
      <c r="J1176" s="69">
        <v>39.0</v>
      </c>
      <c r="K1176" s="29">
        <f t="shared" si="13"/>
        <v>119.5</v>
      </c>
      <c r="L1176" s="71">
        <f t="shared" si="14"/>
        <v>0.2409</v>
      </c>
      <c r="M1176" s="71">
        <f t="shared" si="15"/>
        <v>0.3011</v>
      </c>
      <c r="N1176" s="72">
        <f t="shared" si="16"/>
        <v>21.59</v>
      </c>
      <c r="O1176" s="8">
        <f t="shared" si="17"/>
        <v>123667.52</v>
      </c>
      <c r="P1176" s="73"/>
      <c r="Q1176" s="18"/>
      <c r="R1176" s="18"/>
      <c r="S1176" s="18"/>
      <c r="T1176" s="18"/>
      <c r="U1176" s="18"/>
      <c r="V1176" s="18"/>
      <c r="W1176" s="18"/>
      <c r="X1176" s="18"/>
      <c r="Y1176" s="18"/>
      <c r="Z1176" s="68">
        <v>623.0</v>
      </c>
      <c r="AA1176" s="69">
        <v>1.0</v>
      </c>
      <c r="AB1176" s="18" t="s">
        <v>1338</v>
      </c>
      <c r="AC1176" s="68">
        <v>623.0</v>
      </c>
      <c r="AD1176" s="69">
        <v>1.0</v>
      </c>
      <c r="AE1176" s="69">
        <v>724.0</v>
      </c>
      <c r="AF1176" s="70" t="s">
        <v>2552</v>
      </c>
      <c r="AG1176" s="69">
        <v>496.0</v>
      </c>
      <c r="AH1176" s="69">
        <v>100.0</v>
      </c>
      <c r="AI1176" s="69">
        <v>39.0</v>
      </c>
      <c r="AJ1176" s="29">
        <f t="shared" si="20"/>
        <v>119.5</v>
      </c>
      <c r="AK1176" s="76">
        <f t="shared" si="21"/>
        <v>0.2409274194</v>
      </c>
      <c r="AL1176" s="29">
        <f t="shared" si="22"/>
        <v>119.5</v>
      </c>
      <c r="AM1176" s="71">
        <f t="shared" si="23"/>
        <v>0.2409</v>
      </c>
      <c r="AN1176" s="71">
        <f t="shared" si="24"/>
        <v>0.3011</v>
      </c>
      <c r="AO1176" s="72">
        <f t="shared" si="25"/>
        <v>21.59</v>
      </c>
      <c r="AP1176" s="73">
        <f t="shared" si="26"/>
        <v>123667.52</v>
      </c>
      <c r="AQ1176" s="3">
        <f t="shared" si="27"/>
        <v>249.3296774</v>
      </c>
      <c r="AR1176" s="18"/>
      <c r="AS1176" s="18"/>
    </row>
    <row r="1177" ht="14.25" customHeight="1">
      <c r="A1177" s="68">
        <v>623.0</v>
      </c>
      <c r="B1177" s="69">
        <v>1.0</v>
      </c>
      <c r="C1177" s="18" t="s">
        <v>1338</v>
      </c>
      <c r="D1177" s="68">
        <v>623.0</v>
      </c>
      <c r="E1177" s="69">
        <v>1.0</v>
      </c>
      <c r="F1177" s="69">
        <v>728.0</v>
      </c>
      <c r="G1177" s="70" t="s">
        <v>2553</v>
      </c>
      <c r="H1177" s="69">
        <v>573.0</v>
      </c>
      <c r="I1177" s="69">
        <v>222.0</v>
      </c>
      <c r="J1177" s="69">
        <v>41.0</v>
      </c>
      <c r="K1177" s="29">
        <f t="shared" si="13"/>
        <v>242.5</v>
      </c>
      <c r="L1177" s="71">
        <f t="shared" si="14"/>
        <v>0.4232</v>
      </c>
      <c r="M1177" s="71">
        <f t="shared" si="15"/>
        <v>0.529</v>
      </c>
      <c r="N1177" s="72">
        <f t="shared" si="16"/>
        <v>76.97</v>
      </c>
      <c r="O1177" s="8">
        <f t="shared" si="17"/>
        <v>440884.16</v>
      </c>
      <c r="P1177" s="73"/>
      <c r="Q1177" s="18"/>
      <c r="R1177" s="18"/>
      <c r="S1177" s="18"/>
      <c r="T1177" s="18"/>
      <c r="U1177" s="18"/>
      <c r="V1177" s="18"/>
      <c r="W1177" s="18"/>
      <c r="X1177" s="18"/>
      <c r="Y1177" s="18"/>
      <c r="Z1177" s="68">
        <v>623.0</v>
      </c>
      <c r="AA1177" s="69">
        <v>1.0</v>
      </c>
      <c r="AB1177" s="18" t="s">
        <v>1338</v>
      </c>
      <c r="AC1177" s="68">
        <v>623.0</v>
      </c>
      <c r="AD1177" s="69">
        <v>1.0</v>
      </c>
      <c r="AE1177" s="69">
        <v>728.0</v>
      </c>
      <c r="AF1177" s="70" t="s">
        <v>2553</v>
      </c>
      <c r="AG1177" s="69">
        <v>573.0</v>
      </c>
      <c r="AH1177" s="69">
        <v>222.0</v>
      </c>
      <c r="AI1177" s="69">
        <v>41.0</v>
      </c>
      <c r="AJ1177" s="29">
        <f t="shared" si="20"/>
        <v>242.5</v>
      </c>
      <c r="AK1177" s="76">
        <f t="shared" si="21"/>
        <v>0.4232111693</v>
      </c>
      <c r="AL1177" s="29">
        <f t="shared" si="22"/>
        <v>242.5</v>
      </c>
      <c r="AM1177" s="71">
        <f t="shared" si="23"/>
        <v>0.4232</v>
      </c>
      <c r="AN1177" s="71">
        <f t="shared" si="24"/>
        <v>0.529</v>
      </c>
      <c r="AO1177" s="72">
        <f t="shared" si="25"/>
        <v>76.97</v>
      </c>
      <c r="AP1177" s="73">
        <f t="shared" si="26"/>
        <v>440884.16</v>
      </c>
      <c r="AQ1177" s="3">
        <f t="shared" si="27"/>
        <v>769.4313438</v>
      </c>
      <c r="AR1177" s="18"/>
      <c r="AS1177" s="18"/>
    </row>
    <row r="1178" ht="14.25" customHeight="1">
      <c r="A1178" s="68">
        <v>623.0</v>
      </c>
      <c r="B1178" s="69">
        <v>1.0</v>
      </c>
      <c r="C1178" s="18" t="s">
        <v>1338</v>
      </c>
      <c r="D1178" s="68">
        <v>623.0</v>
      </c>
      <c r="E1178" s="69">
        <v>1.0</v>
      </c>
      <c r="F1178" s="69">
        <v>731.0</v>
      </c>
      <c r="G1178" s="70" t="s">
        <v>2554</v>
      </c>
      <c r="H1178" s="69">
        <v>409.0</v>
      </c>
      <c r="I1178" s="69">
        <v>110.0</v>
      </c>
      <c r="J1178" s="69">
        <v>20.0</v>
      </c>
      <c r="K1178" s="29">
        <f t="shared" si="13"/>
        <v>120</v>
      </c>
      <c r="L1178" s="71">
        <f t="shared" si="14"/>
        <v>0.2934</v>
      </c>
      <c r="M1178" s="71">
        <f t="shared" si="15"/>
        <v>0.3668</v>
      </c>
      <c r="N1178" s="72">
        <f t="shared" si="16"/>
        <v>26.41</v>
      </c>
      <c r="O1178" s="8">
        <f t="shared" si="17"/>
        <v>151276.48</v>
      </c>
      <c r="P1178" s="73"/>
      <c r="Q1178" s="18"/>
      <c r="R1178" s="18"/>
      <c r="S1178" s="18"/>
      <c r="T1178" s="18"/>
      <c r="U1178" s="18"/>
      <c r="V1178" s="18"/>
      <c r="W1178" s="18"/>
      <c r="X1178" s="18"/>
      <c r="Y1178" s="18"/>
      <c r="Z1178" s="68">
        <v>623.0</v>
      </c>
      <c r="AA1178" s="69">
        <v>1.0</v>
      </c>
      <c r="AB1178" s="18" t="s">
        <v>1338</v>
      </c>
      <c r="AC1178" s="68">
        <v>623.0</v>
      </c>
      <c r="AD1178" s="69">
        <v>1.0</v>
      </c>
      <c r="AE1178" s="69">
        <v>731.0</v>
      </c>
      <c r="AF1178" s="70" t="s">
        <v>2554</v>
      </c>
      <c r="AG1178" s="69">
        <v>409.0</v>
      </c>
      <c r="AH1178" s="69">
        <v>110.0</v>
      </c>
      <c r="AI1178" s="69">
        <v>20.0</v>
      </c>
      <c r="AJ1178" s="29">
        <f t="shared" si="20"/>
        <v>120</v>
      </c>
      <c r="AK1178" s="76">
        <f t="shared" si="21"/>
        <v>0.293398533</v>
      </c>
      <c r="AL1178" s="29">
        <f t="shared" si="22"/>
        <v>120</v>
      </c>
      <c r="AM1178" s="71">
        <f t="shared" si="23"/>
        <v>0.2934</v>
      </c>
      <c r="AN1178" s="71">
        <f t="shared" si="24"/>
        <v>0.3668</v>
      </c>
      <c r="AO1178" s="72">
        <f t="shared" si="25"/>
        <v>26.41</v>
      </c>
      <c r="AP1178" s="73">
        <f t="shared" si="26"/>
        <v>151276.48</v>
      </c>
      <c r="AQ1178" s="3">
        <f t="shared" si="27"/>
        <v>369.8691443</v>
      </c>
      <c r="AR1178" s="18"/>
      <c r="AS1178" s="18"/>
    </row>
    <row r="1179" ht="14.25" customHeight="1">
      <c r="A1179" s="68">
        <v>623.0</v>
      </c>
      <c r="B1179" s="69">
        <v>1.0</v>
      </c>
      <c r="C1179" s="18" t="s">
        <v>1338</v>
      </c>
      <c r="D1179" s="68">
        <v>623.0</v>
      </c>
      <c r="E1179" s="69">
        <v>1.0</v>
      </c>
      <c r="F1179" s="69">
        <v>732.0</v>
      </c>
      <c r="G1179" s="70" t="s">
        <v>2555</v>
      </c>
      <c r="H1179" s="69">
        <v>109.0</v>
      </c>
      <c r="I1179" s="69">
        <v>38.0</v>
      </c>
      <c r="J1179" s="69">
        <v>6.0</v>
      </c>
      <c r="K1179" s="29">
        <f t="shared" si="13"/>
        <v>41</v>
      </c>
      <c r="L1179" s="71">
        <f t="shared" si="14"/>
        <v>0.3761</v>
      </c>
      <c r="M1179" s="71">
        <f t="shared" si="15"/>
        <v>0.4701</v>
      </c>
      <c r="N1179" s="72">
        <f t="shared" si="16"/>
        <v>11.56</v>
      </c>
      <c r="O1179" s="8">
        <f t="shared" si="17"/>
        <v>66215.68</v>
      </c>
      <c r="P1179" s="73"/>
      <c r="Q1179" s="18"/>
      <c r="R1179" s="18"/>
      <c r="S1179" s="18"/>
      <c r="T1179" s="18"/>
      <c r="U1179" s="18"/>
      <c r="V1179" s="18"/>
      <c r="W1179" s="18"/>
      <c r="X1179" s="18"/>
      <c r="Y1179" s="18"/>
      <c r="Z1179" s="68">
        <v>623.0</v>
      </c>
      <c r="AA1179" s="69">
        <v>1.0</v>
      </c>
      <c r="AB1179" s="18" t="s">
        <v>1338</v>
      </c>
      <c r="AC1179" s="68">
        <v>623.0</v>
      </c>
      <c r="AD1179" s="69">
        <v>1.0</v>
      </c>
      <c r="AE1179" s="69">
        <v>732.0</v>
      </c>
      <c r="AF1179" s="70" t="s">
        <v>2555</v>
      </c>
      <c r="AG1179" s="69">
        <v>109.0</v>
      </c>
      <c r="AH1179" s="69">
        <v>38.0</v>
      </c>
      <c r="AI1179" s="69">
        <v>6.0</v>
      </c>
      <c r="AJ1179" s="29">
        <f t="shared" si="20"/>
        <v>41</v>
      </c>
      <c r="AK1179" s="76">
        <f t="shared" si="21"/>
        <v>0.376146789</v>
      </c>
      <c r="AL1179" s="29">
        <f t="shared" si="22"/>
        <v>41</v>
      </c>
      <c r="AM1179" s="71">
        <f t="shared" si="23"/>
        <v>0.3761</v>
      </c>
      <c r="AN1179" s="71">
        <f t="shared" si="24"/>
        <v>0.4701</v>
      </c>
      <c r="AO1179" s="72">
        <f t="shared" si="25"/>
        <v>11.56</v>
      </c>
      <c r="AP1179" s="73">
        <f t="shared" si="26"/>
        <v>66215.68</v>
      </c>
      <c r="AQ1179" s="3">
        <f t="shared" si="27"/>
        <v>607.4833028</v>
      </c>
      <c r="AR1179" s="18"/>
      <c r="AS1179" s="18"/>
    </row>
    <row r="1180" ht="14.25" customHeight="1">
      <c r="A1180" s="68">
        <v>624.0</v>
      </c>
      <c r="B1180" s="69">
        <v>1.0</v>
      </c>
      <c r="C1180" s="18" t="s">
        <v>1340</v>
      </c>
      <c r="D1180" s="68">
        <v>624.0</v>
      </c>
      <c r="E1180" s="69">
        <v>1.0</v>
      </c>
      <c r="F1180" s="69">
        <v>29.0</v>
      </c>
      <c r="G1180" s="70" t="s">
        <v>2556</v>
      </c>
      <c r="H1180" s="69">
        <v>91.0</v>
      </c>
      <c r="I1180" s="69">
        <v>9.0</v>
      </c>
      <c r="J1180" s="69">
        <v>0.0</v>
      </c>
      <c r="K1180" s="29">
        <f t="shared" si="13"/>
        <v>9</v>
      </c>
      <c r="L1180" s="71">
        <f t="shared" si="14"/>
        <v>0.0989</v>
      </c>
      <c r="M1180" s="71">
        <f t="shared" si="15"/>
        <v>0.1236</v>
      </c>
      <c r="N1180" s="72">
        <f t="shared" si="16"/>
        <v>0.67</v>
      </c>
      <c r="O1180" s="8">
        <f t="shared" si="17"/>
        <v>3837.76</v>
      </c>
      <c r="P1180" s="73"/>
      <c r="Q1180" s="18"/>
      <c r="R1180" s="18"/>
      <c r="S1180" s="18"/>
      <c r="T1180" s="18"/>
      <c r="U1180" s="18"/>
      <c r="V1180" s="18"/>
      <c r="W1180" s="18"/>
      <c r="X1180" s="18"/>
      <c r="Y1180" s="18"/>
      <c r="Z1180" s="68">
        <v>624.0</v>
      </c>
      <c r="AA1180" s="69">
        <v>1.0</v>
      </c>
      <c r="AB1180" s="18" t="s">
        <v>1340</v>
      </c>
      <c r="AC1180" s="68">
        <v>624.0</v>
      </c>
      <c r="AD1180" s="69">
        <v>1.0</v>
      </c>
      <c r="AE1180" s="69">
        <v>29.0</v>
      </c>
      <c r="AF1180" s="70" t="s">
        <v>2556</v>
      </c>
      <c r="AG1180" s="69">
        <v>91.0</v>
      </c>
      <c r="AH1180" s="69">
        <v>9.0</v>
      </c>
      <c r="AI1180" s="69">
        <v>0.0</v>
      </c>
      <c r="AJ1180" s="29">
        <f t="shared" si="20"/>
        <v>9</v>
      </c>
      <c r="AK1180" s="76">
        <f t="shared" si="21"/>
        <v>0.0989010989</v>
      </c>
      <c r="AL1180" s="29">
        <f t="shared" si="22"/>
        <v>9</v>
      </c>
      <c r="AM1180" s="71">
        <f t="shared" si="23"/>
        <v>0.0989</v>
      </c>
      <c r="AN1180" s="71">
        <f t="shared" si="24"/>
        <v>0.1236</v>
      </c>
      <c r="AO1180" s="72">
        <f t="shared" si="25"/>
        <v>0.67</v>
      </c>
      <c r="AP1180" s="73">
        <f t="shared" si="26"/>
        <v>3837.76</v>
      </c>
      <c r="AQ1180" s="3">
        <f t="shared" si="27"/>
        <v>42.17318681</v>
      </c>
      <c r="AR1180" s="18"/>
      <c r="AS1180" s="18"/>
    </row>
    <row r="1181" ht="14.25" customHeight="1">
      <c r="A1181" s="68">
        <v>624.0</v>
      </c>
      <c r="B1181" s="69">
        <v>1.0</v>
      </c>
      <c r="C1181" s="18" t="s">
        <v>1340</v>
      </c>
      <c r="D1181" s="68">
        <v>624.0</v>
      </c>
      <c r="E1181" s="69">
        <v>1.0</v>
      </c>
      <c r="F1181" s="69">
        <v>55.0</v>
      </c>
      <c r="G1181" s="70" t="s">
        <v>2557</v>
      </c>
      <c r="H1181" s="69">
        <v>1205.0</v>
      </c>
      <c r="I1181" s="69">
        <v>226.0</v>
      </c>
      <c r="J1181" s="69">
        <v>94.0</v>
      </c>
      <c r="K1181" s="29">
        <f t="shared" si="13"/>
        <v>273</v>
      </c>
      <c r="L1181" s="71">
        <f t="shared" si="14"/>
        <v>0.2266</v>
      </c>
      <c r="M1181" s="71">
        <f t="shared" si="15"/>
        <v>0.2833</v>
      </c>
      <c r="N1181" s="72">
        <f t="shared" si="16"/>
        <v>46.4</v>
      </c>
      <c r="O1181" s="8">
        <f t="shared" si="17"/>
        <v>265779.2</v>
      </c>
      <c r="P1181" s="73"/>
      <c r="Q1181" s="18"/>
      <c r="R1181" s="18"/>
      <c r="S1181" s="18"/>
      <c r="T1181" s="18"/>
      <c r="U1181" s="18"/>
      <c r="V1181" s="18"/>
      <c r="W1181" s="18"/>
      <c r="X1181" s="18"/>
      <c r="Y1181" s="18"/>
      <c r="Z1181" s="68">
        <v>624.0</v>
      </c>
      <c r="AA1181" s="69">
        <v>1.0</v>
      </c>
      <c r="AB1181" s="18" t="s">
        <v>1340</v>
      </c>
      <c r="AC1181" s="68">
        <v>624.0</v>
      </c>
      <c r="AD1181" s="69">
        <v>1.0</v>
      </c>
      <c r="AE1181" s="69">
        <v>55.0</v>
      </c>
      <c r="AF1181" s="70" t="s">
        <v>2557</v>
      </c>
      <c r="AG1181" s="69">
        <v>1205.0</v>
      </c>
      <c r="AH1181" s="69">
        <v>226.0</v>
      </c>
      <c r="AI1181" s="69">
        <v>94.0</v>
      </c>
      <c r="AJ1181" s="29">
        <f t="shared" si="20"/>
        <v>273</v>
      </c>
      <c r="AK1181" s="76">
        <f t="shared" si="21"/>
        <v>0.2265560166</v>
      </c>
      <c r="AL1181" s="29">
        <f t="shared" si="22"/>
        <v>273</v>
      </c>
      <c r="AM1181" s="71">
        <f t="shared" si="23"/>
        <v>0.2266</v>
      </c>
      <c r="AN1181" s="71">
        <f t="shared" si="24"/>
        <v>0.2833</v>
      </c>
      <c r="AO1181" s="72">
        <f t="shared" si="25"/>
        <v>46.4</v>
      </c>
      <c r="AP1181" s="73">
        <f t="shared" si="26"/>
        <v>265779.2</v>
      </c>
      <c r="AQ1181" s="3">
        <f t="shared" si="27"/>
        <v>220.5636515</v>
      </c>
      <c r="AR1181" s="18"/>
      <c r="AS1181" s="18"/>
    </row>
    <row r="1182" ht="14.25" customHeight="1">
      <c r="A1182" s="68">
        <v>624.0</v>
      </c>
      <c r="B1182" s="69">
        <v>1.0</v>
      </c>
      <c r="C1182" s="18" t="s">
        <v>1340</v>
      </c>
      <c r="D1182" s="68">
        <v>624.0</v>
      </c>
      <c r="E1182" s="69">
        <v>1.0</v>
      </c>
      <c r="F1182" s="69">
        <v>56.0</v>
      </c>
      <c r="G1182" s="70" t="s">
        <v>2558</v>
      </c>
      <c r="H1182" s="69">
        <v>143.0</v>
      </c>
      <c r="I1182" s="69">
        <v>26.0</v>
      </c>
      <c r="J1182" s="69">
        <v>2.0</v>
      </c>
      <c r="K1182" s="29">
        <f t="shared" si="13"/>
        <v>27</v>
      </c>
      <c r="L1182" s="71">
        <f t="shared" si="14"/>
        <v>0.1888</v>
      </c>
      <c r="M1182" s="71">
        <f t="shared" si="15"/>
        <v>0.236</v>
      </c>
      <c r="N1182" s="72">
        <f t="shared" si="16"/>
        <v>3.82</v>
      </c>
      <c r="O1182" s="8">
        <f t="shared" si="17"/>
        <v>21880.96</v>
      </c>
      <c r="P1182" s="73"/>
      <c r="Q1182" s="18"/>
      <c r="R1182" s="18"/>
      <c r="S1182" s="18"/>
      <c r="T1182" s="18"/>
      <c r="U1182" s="18"/>
      <c r="V1182" s="18"/>
      <c r="W1182" s="18"/>
      <c r="X1182" s="18"/>
      <c r="Y1182" s="18"/>
      <c r="Z1182" s="68">
        <v>624.0</v>
      </c>
      <c r="AA1182" s="69">
        <v>1.0</v>
      </c>
      <c r="AB1182" s="18" t="s">
        <v>1340</v>
      </c>
      <c r="AC1182" s="68">
        <v>624.0</v>
      </c>
      <c r="AD1182" s="69">
        <v>1.0</v>
      </c>
      <c r="AE1182" s="69">
        <v>56.0</v>
      </c>
      <c r="AF1182" s="70" t="s">
        <v>2558</v>
      </c>
      <c r="AG1182" s="69">
        <v>143.0</v>
      </c>
      <c r="AH1182" s="69">
        <v>26.0</v>
      </c>
      <c r="AI1182" s="69">
        <v>2.0</v>
      </c>
      <c r="AJ1182" s="29">
        <f t="shared" si="20"/>
        <v>27</v>
      </c>
      <c r="AK1182" s="76">
        <f t="shared" si="21"/>
        <v>0.1888111888</v>
      </c>
      <c r="AL1182" s="29">
        <f t="shared" si="22"/>
        <v>27</v>
      </c>
      <c r="AM1182" s="71">
        <f t="shared" si="23"/>
        <v>0.1888</v>
      </c>
      <c r="AN1182" s="71">
        <f t="shared" si="24"/>
        <v>0.236</v>
      </c>
      <c r="AO1182" s="72">
        <f t="shared" si="25"/>
        <v>3.82</v>
      </c>
      <c r="AP1182" s="73">
        <f t="shared" si="26"/>
        <v>21880.96</v>
      </c>
      <c r="AQ1182" s="3">
        <f t="shared" si="27"/>
        <v>153.0137063</v>
      </c>
      <c r="AR1182" s="18"/>
      <c r="AS1182" s="18"/>
    </row>
    <row r="1183" ht="14.25" customHeight="1">
      <c r="A1183" s="68">
        <v>624.0</v>
      </c>
      <c r="B1183" s="69">
        <v>1.0</v>
      </c>
      <c r="C1183" s="18" t="s">
        <v>1340</v>
      </c>
      <c r="D1183" s="68">
        <v>624.0</v>
      </c>
      <c r="E1183" s="69">
        <v>1.0</v>
      </c>
      <c r="F1183" s="69">
        <v>57.0</v>
      </c>
      <c r="G1183" s="70" t="s">
        <v>1551</v>
      </c>
      <c r="H1183" s="69">
        <v>1167.0</v>
      </c>
      <c r="I1183" s="69">
        <v>191.0</v>
      </c>
      <c r="J1183" s="69">
        <v>77.0</v>
      </c>
      <c r="K1183" s="29">
        <f t="shared" si="13"/>
        <v>229.5</v>
      </c>
      <c r="L1183" s="71">
        <f t="shared" si="14"/>
        <v>0.1967</v>
      </c>
      <c r="M1183" s="71">
        <f t="shared" si="15"/>
        <v>0.2459</v>
      </c>
      <c r="N1183" s="72">
        <f t="shared" si="16"/>
        <v>33.86</v>
      </c>
      <c r="O1183" s="8">
        <f t="shared" si="17"/>
        <v>193950.08</v>
      </c>
      <c r="P1183" s="73"/>
      <c r="Q1183" s="18"/>
      <c r="R1183" s="18"/>
      <c r="S1183" s="18"/>
      <c r="T1183" s="18"/>
      <c r="U1183" s="18"/>
      <c r="V1183" s="18"/>
      <c r="W1183" s="18"/>
      <c r="X1183" s="18"/>
      <c r="Y1183" s="18"/>
      <c r="Z1183" s="68">
        <v>624.0</v>
      </c>
      <c r="AA1183" s="69">
        <v>1.0</v>
      </c>
      <c r="AB1183" s="18" t="s">
        <v>1340</v>
      </c>
      <c r="AC1183" s="68">
        <v>624.0</v>
      </c>
      <c r="AD1183" s="69">
        <v>1.0</v>
      </c>
      <c r="AE1183" s="69">
        <v>57.0</v>
      </c>
      <c r="AF1183" s="70" t="s">
        <v>1551</v>
      </c>
      <c r="AG1183" s="69">
        <v>1167.0</v>
      </c>
      <c r="AH1183" s="69">
        <v>191.0</v>
      </c>
      <c r="AI1183" s="69">
        <v>77.0</v>
      </c>
      <c r="AJ1183" s="29">
        <f t="shared" si="20"/>
        <v>229.5</v>
      </c>
      <c r="AK1183" s="76">
        <f t="shared" si="21"/>
        <v>0.1966580977</v>
      </c>
      <c r="AL1183" s="29">
        <f t="shared" si="22"/>
        <v>229.5</v>
      </c>
      <c r="AM1183" s="71">
        <f t="shared" si="23"/>
        <v>0.1967</v>
      </c>
      <c r="AN1183" s="71">
        <f t="shared" si="24"/>
        <v>0.2459</v>
      </c>
      <c r="AO1183" s="72">
        <f t="shared" si="25"/>
        <v>33.86</v>
      </c>
      <c r="AP1183" s="73">
        <f t="shared" si="26"/>
        <v>193950.08</v>
      </c>
      <c r="AQ1183" s="3">
        <f t="shared" si="27"/>
        <v>166.1954413</v>
      </c>
      <c r="AR1183" s="18"/>
      <c r="AS1183" s="18"/>
    </row>
    <row r="1184" ht="14.25" customHeight="1">
      <c r="A1184" s="68">
        <v>624.0</v>
      </c>
      <c r="B1184" s="69">
        <v>1.0</v>
      </c>
      <c r="C1184" s="18" t="s">
        <v>1340</v>
      </c>
      <c r="D1184" s="68">
        <v>624.0</v>
      </c>
      <c r="E1184" s="69">
        <v>1.0</v>
      </c>
      <c r="F1184" s="69">
        <v>59.0</v>
      </c>
      <c r="G1184" s="70" t="s">
        <v>2559</v>
      </c>
      <c r="H1184" s="69">
        <v>899.0</v>
      </c>
      <c r="I1184" s="69">
        <v>263.0</v>
      </c>
      <c r="J1184" s="69">
        <v>100.0</v>
      </c>
      <c r="K1184" s="29">
        <f t="shared" si="13"/>
        <v>313</v>
      </c>
      <c r="L1184" s="71">
        <f t="shared" si="14"/>
        <v>0.3482</v>
      </c>
      <c r="M1184" s="71">
        <f t="shared" si="15"/>
        <v>0.4353</v>
      </c>
      <c r="N1184" s="72">
        <f t="shared" si="16"/>
        <v>81.75</v>
      </c>
      <c r="O1184" s="8">
        <f t="shared" si="17"/>
        <v>468264</v>
      </c>
      <c r="P1184" s="73"/>
      <c r="Q1184" s="18"/>
      <c r="R1184" s="18"/>
      <c r="S1184" s="18"/>
      <c r="T1184" s="18"/>
      <c r="U1184" s="18"/>
      <c r="V1184" s="18"/>
      <c r="W1184" s="18"/>
      <c r="X1184" s="18"/>
      <c r="Y1184" s="18"/>
      <c r="Z1184" s="68">
        <v>624.0</v>
      </c>
      <c r="AA1184" s="69">
        <v>1.0</v>
      </c>
      <c r="AB1184" s="18" t="s">
        <v>1340</v>
      </c>
      <c r="AC1184" s="68">
        <v>624.0</v>
      </c>
      <c r="AD1184" s="69">
        <v>1.0</v>
      </c>
      <c r="AE1184" s="69">
        <v>59.0</v>
      </c>
      <c r="AF1184" s="70" t="s">
        <v>2559</v>
      </c>
      <c r="AG1184" s="69">
        <v>899.0</v>
      </c>
      <c r="AH1184" s="69">
        <v>263.0</v>
      </c>
      <c r="AI1184" s="69">
        <v>100.0</v>
      </c>
      <c r="AJ1184" s="29">
        <f t="shared" si="20"/>
        <v>313</v>
      </c>
      <c r="AK1184" s="76">
        <f t="shared" si="21"/>
        <v>0.3481646274</v>
      </c>
      <c r="AL1184" s="29">
        <f t="shared" si="22"/>
        <v>313</v>
      </c>
      <c r="AM1184" s="71">
        <f t="shared" si="23"/>
        <v>0.3482</v>
      </c>
      <c r="AN1184" s="71">
        <f t="shared" si="24"/>
        <v>0.4353</v>
      </c>
      <c r="AO1184" s="72">
        <f t="shared" si="25"/>
        <v>81.75</v>
      </c>
      <c r="AP1184" s="73">
        <f t="shared" si="26"/>
        <v>468264</v>
      </c>
      <c r="AQ1184" s="3">
        <f t="shared" si="27"/>
        <v>520.8720801</v>
      </c>
      <c r="AR1184" s="18"/>
      <c r="AS1184" s="18"/>
    </row>
    <row r="1185" ht="14.25" customHeight="1">
      <c r="A1185" s="68">
        <v>624.0</v>
      </c>
      <c r="B1185" s="69">
        <v>1.0</v>
      </c>
      <c r="C1185" s="18" t="s">
        <v>1340</v>
      </c>
      <c r="D1185" s="68">
        <v>624.0</v>
      </c>
      <c r="E1185" s="69">
        <v>1.0</v>
      </c>
      <c r="F1185" s="69">
        <v>95.0</v>
      </c>
      <c r="G1185" s="70" t="s">
        <v>2560</v>
      </c>
      <c r="H1185" s="69">
        <v>1136.0</v>
      </c>
      <c r="I1185" s="69">
        <v>210.0</v>
      </c>
      <c r="J1185" s="69">
        <v>76.0</v>
      </c>
      <c r="K1185" s="29">
        <f t="shared" si="13"/>
        <v>248</v>
      </c>
      <c r="L1185" s="71">
        <f t="shared" si="14"/>
        <v>0.2183</v>
      </c>
      <c r="M1185" s="71">
        <f t="shared" si="15"/>
        <v>0.2729</v>
      </c>
      <c r="N1185" s="72">
        <f t="shared" si="16"/>
        <v>40.61</v>
      </c>
      <c r="O1185" s="8">
        <f t="shared" si="17"/>
        <v>232614.08</v>
      </c>
      <c r="P1185" s="73"/>
      <c r="Q1185" s="18"/>
      <c r="R1185" s="18"/>
      <c r="S1185" s="18"/>
      <c r="T1185" s="18"/>
      <c r="U1185" s="18"/>
      <c r="V1185" s="18"/>
      <c r="W1185" s="18"/>
      <c r="X1185" s="18"/>
      <c r="Y1185" s="18"/>
      <c r="Z1185" s="68">
        <v>624.0</v>
      </c>
      <c r="AA1185" s="69">
        <v>1.0</v>
      </c>
      <c r="AB1185" s="18" t="s">
        <v>1340</v>
      </c>
      <c r="AC1185" s="68">
        <v>624.0</v>
      </c>
      <c r="AD1185" s="69">
        <v>1.0</v>
      </c>
      <c r="AE1185" s="69">
        <v>95.0</v>
      </c>
      <c r="AF1185" s="70" t="s">
        <v>2560</v>
      </c>
      <c r="AG1185" s="69">
        <v>1136.0</v>
      </c>
      <c r="AH1185" s="69">
        <v>210.0</v>
      </c>
      <c r="AI1185" s="69">
        <v>76.0</v>
      </c>
      <c r="AJ1185" s="29">
        <f t="shared" si="20"/>
        <v>248</v>
      </c>
      <c r="AK1185" s="76">
        <f t="shared" si="21"/>
        <v>0.2183098592</v>
      </c>
      <c r="AL1185" s="29">
        <f t="shared" si="22"/>
        <v>248</v>
      </c>
      <c r="AM1185" s="71">
        <f t="shared" si="23"/>
        <v>0.2183</v>
      </c>
      <c r="AN1185" s="71">
        <f t="shared" si="24"/>
        <v>0.2729</v>
      </c>
      <c r="AO1185" s="72">
        <f t="shared" si="25"/>
        <v>40.61</v>
      </c>
      <c r="AP1185" s="73">
        <f t="shared" si="26"/>
        <v>232614.08</v>
      </c>
      <c r="AQ1185" s="3">
        <f t="shared" si="27"/>
        <v>204.7659155</v>
      </c>
      <c r="AR1185" s="18"/>
      <c r="AS1185" s="18"/>
    </row>
    <row r="1186" ht="14.25" customHeight="1">
      <c r="A1186" s="68">
        <v>624.0</v>
      </c>
      <c r="B1186" s="69">
        <v>1.0</v>
      </c>
      <c r="C1186" s="18" t="s">
        <v>1340</v>
      </c>
      <c r="D1186" s="68">
        <v>624.0</v>
      </c>
      <c r="E1186" s="69">
        <v>1.0</v>
      </c>
      <c r="F1186" s="69">
        <v>824.0</v>
      </c>
      <c r="G1186" s="70" t="s">
        <v>2561</v>
      </c>
      <c r="H1186" s="69">
        <v>654.0</v>
      </c>
      <c r="I1186" s="69">
        <v>92.0</v>
      </c>
      <c r="J1186" s="69">
        <v>28.0</v>
      </c>
      <c r="K1186" s="29">
        <f t="shared" si="13"/>
        <v>106</v>
      </c>
      <c r="L1186" s="71">
        <f t="shared" si="14"/>
        <v>0.1621</v>
      </c>
      <c r="M1186" s="71">
        <f t="shared" si="15"/>
        <v>0.2026</v>
      </c>
      <c r="N1186" s="72">
        <f t="shared" si="16"/>
        <v>12.89</v>
      </c>
      <c r="O1186" s="8">
        <f t="shared" si="17"/>
        <v>73833.92</v>
      </c>
      <c r="P1186" s="73"/>
      <c r="Q1186" s="18"/>
      <c r="R1186" s="18"/>
      <c r="S1186" s="18"/>
      <c r="T1186" s="18"/>
      <c r="U1186" s="18"/>
      <c r="V1186" s="18"/>
      <c r="W1186" s="18"/>
      <c r="X1186" s="18"/>
      <c r="Y1186" s="18"/>
      <c r="Z1186" s="68">
        <v>624.0</v>
      </c>
      <c r="AA1186" s="69">
        <v>1.0</v>
      </c>
      <c r="AB1186" s="18" t="s">
        <v>1340</v>
      </c>
      <c r="AC1186" s="68">
        <v>624.0</v>
      </c>
      <c r="AD1186" s="69">
        <v>1.0</v>
      </c>
      <c r="AE1186" s="69">
        <v>824.0</v>
      </c>
      <c r="AF1186" s="70" t="s">
        <v>2561</v>
      </c>
      <c r="AG1186" s="69">
        <v>654.0</v>
      </c>
      <c r="AH1186" s="69">
        <v>92.0</v>
      </c>
      <c r="AI1186" s="69">
        <v>28.0</v>
      </c>
      <c r="AJ1186" s="29">
        <f t="shared" si="20"/>
        <v>106</v>
      </c>
      <c r="AK1186" s="76">
        <f t="shared" si="21"/>
        <v>0.1620795107</v>
      </c>
      <c r="AL1186" s="29">
        <f t="shared" si="22"/>
        <v>106</v>
      </c>
      <c r="AM1186" s="71">
        <f t="shared" si="23"/>
        <v>0.1621</v>
      </c>
      <c r="AN1186" s="71">
        <f t="shared" si="24"/>
        <v>0.2026</v>
      </c>
      <c r="AO1186" s="72">
        <f t="shared" si="25"/>
        <v>12.89</v>
      </c>
      <c r="AP1186" s="73">
        <f t="shared" si="26"/>
        <v>73833.92</v>
      </c>
      <c r="AQ1186" s="3">
        <f t="shared" si="27"/>
        <v>112.8959021</v>
      </c>
      <c r="AR1186" s="18"/>
      <c r="AS1186" s="18"/>
    </row>
    <row r="1187" ht="14.25" customHeight="1">
      <c r="A1187" s="68">
        <v>624.0</v>
      </c>
      <c r="B1187" s="69">
        <v>1.0</v>
      </c>
      <c r="C1187" s="18" t="s">
        <v>1340</v>
      </c>
      <c r="D1187" s="68">
        <v>624.0</v>
      </c>
      <c r="E1187" s="69">
        <v>1.0</v>
      </c>
      <c r="F1187" s="69">
        <v>827.0</v>
      </c>
      <c r="G1187" s="70" t="s">
        <v>2562</v>
      </c>
      <c r="H1187" s="69">
        <v>253.0</v>
      </c>
      <c r="I1187" s="69">
        <v>85.0</v>
      </c>
      <c r="J1187" s="69">
        <v>23.0</v>
      </c>
      <c r="K1187" s="29">
        <f t="shared" si="13"/>
        <v>96.5</v>
      </c>
      <c r="L1187" s="71">
        <f t="shared" si="14"/>
        <v>0.3814</v>
      </c>
      <c r="M1187" s="71">
        <f t="shared" si="15"/>
        <v>0.4768</v>
      </c>
      <c r="N1187" s="72">
        <f t="shared" si="16"/>
        <v>27.61</v>
      </c>
      <c r="O1187" s="8">
        <f t="shared" si="17"/>
        <v>158150.08</v>
      </c>
      <c r="P1187" s="73"/>
      <c r="Q1187" s="18"/>
      <c r="R1187" s="18"/>
      <c r="S1187" s="18"/>
      <c r="T1187" s="18"/>
      <c r="U1187" s="18"/>
      <c r="V1187" s="18"/>
      <c r="W1187" s="18"/>
      <c r="X1187" s="18"/>
      <c r="Y1187" s="18"/>
      <c r="Z1187" s="68">
        <v>624.0</v>
      </c>
      <c r="AA1187" s="69">
        <v>1.0</v>
      </c>
      <c r="AB1187" s="18" t="s">
        <v>1340</v>
      </c>
      <c r="AC1187" s="68">
        <v>624.0</v>
      </c>
      <c r="AD1187" s="69">
        <v>1.0</v>
      </c>
      <c r="AE1187" s="69">
        <v>827.0</v>
      </c>
      <c r="AF1187" s="70" t="s">
        <v>2562</v>
      </c>
      <c r="AG1187" s="69">
        <v>253.0</v>
      </c>
      <c r="AH1187" s="69">
        <v>85.0</v>
      </c>
      <c r="AI1187" s="69">
        <v>23.0</v>
      </c>
      <c r="AJ1187" s="29">
        <f t="shared" si="20"/>
        <v>96.5</v>
      </c>
      <c r="AK1187" s="76">
        <f t="shared" si="21"/>
        <v>0.3814229249</v>
      </c>
      <c r="AL1187" s="29">
        <f t="shared" si="22"/>
        <v>96.5</v>
      </c>
      <c r="AM1187" s="71">
        <f t="shared" si="23"/>
        <v>0.3814</v>
      </c>
      <c r="AN1187" s="71">
        <f t="shared" si="24"/>
        <v>0.4768</v>
      </c>
      <c r="AO1187" s="72">
        <f t="shared" si="25"/>
        <v>27.61</v>
      </c>
      <c r="AP1187" s="73">
        <f t="shared" si="26"/>
        <v>158150.08</v>
      </c>
      <c r="AQ1187" s="3">
        <f t="shared" si="27"/>
        <v>625.0991304</v>
      </c>
      <c r="AR1187" s="18"/>
      <c r="AS1187" s="18"/>
    </row>
    <row r="1188" ht="14.25" customHeight="1">
      <c r="A1188" s="68">
        <v>624.0</v>
      </c>
      <c r="B1188" s="69">
        <v>1.0</v>
      </c>
      <c r="C1188" s="18" t="s">
        <v>1340</v>
      </c>
      <c r="D1188" s="68">
        <v>624.0</v>
      </c>
      <c r="E1188" s="69">
        <v>1.0</v>
      </c>
      <c r="F1188" s="69">
        <v>828.0</v>
      </c>
      <c r="G1188" s="70" t="s">
        <v>2563</v>
      </c>
      <c r="H1188" s="69">
        <v>530.0</v>
      </c>
      <c r="I1188" s="69">
        <v>74.0</v>
      </c>
      <c r="J1188" s="69">
        <v>25.0</v>
      </c>
      <c r="K1188" s="29">
        <f t="shared" si="13"/>
        <v>86.5</v>
      </c>
      <c r="L1188" s="71">
        <f t="shared" si="14"/>
        <v>0.1632</v>
      </c>
      <c r="M1188" s="71">
        <f t="shared" si="15"/>
        <v>0.204</v>
      </c>
      <c r="N1188" s="72">
        <f t="shared" si="16"/>
        <v>10.59</v>
      </c>
      <c r="O1188" s="8">
        <f t="shared" si="17"/>
        <v>60659.52</v>
      </c>
      <c r="P1188" s="73"/>
      <c r="Q1188" s="18"/>
      <c r="R1188" s="18"/>
      <c r="S1188" s="18"/>
      <c r="T1188" s="18"/>
      <c r="U1188" s="18"/>
      <c r="V1188" s="18"/>
      <c r="W1188" s="18"/>
      <c r="X1188" s="18"/>
      <c r="Y1188" s="18"/>
      <c r="Z1188" s="68">
        <v>624.0</v>
      </c>
      <c r="AA1188" s="69">
        <v>1.0</v>
      </c>
      <c r="AB1188" s="18" t="s">
        <v>1340</v>
      </c>
      <c r="AC1188" s="68">
        <v>624.0</v>
      </c>
      <c r="AD1188" s="69">
        <v>1.0</v>
      </c>
      <c r="AE1188" s="69">
        <v>828.0</v>
      </c>
      <c r="AF1188" s="70" t="s">
        <v>2563</v>
      </c>
      <c r="AG1188" s="69">
        <v>530.0</v>
      </c>
      <c r="AH1188" s="69">
        <v>74.0</v>
      </c>
      <c r="AI1188" s="69">
        <v>25.0</v>
      </c>
      <c r="AJ1188" s="29">
        <f t="shared" si="20"/>
        <v>86.5</v>
      </c>
      <c r="AK1188" s="76">
        <f t="shared" si="21"/>
        <v>0.1632075472</v>
      </c>
      <c r="AL1188" s="29">
        <f t="shared" si="22"/>
        <v>86.5</v>
      </c>
      <c r="AM1188" s="71">
        <f t="shared" si="23"/>
        <v>0.1632</v>
      </c>
      <c r="AN1188" s="71">
        <f t="shared" si="24"/>
        <v>0.204</v>
      </c>
      <c r="AO1188" s="72">
        <f t="shared" si="25"/>
        <v>10.59</v>
      </c>
      <c r="AP1188" s="73">
        <f t="shared" si="26"/>
        <v>60659.52</v>
      </c>
      <c r="AQ1188" s="3">
        <f t="shared" si="27"/>
        <v>114.4519245</v>
      </c>
      <c r="AR1188" s="18"/>
      <c r="AS1188" s="18"/>
    </row>
    <row r="1189" ht="14.25" customHeight="1">
      <c r="A1189" s="68">
        <v>624.0</v>
      </c>
      <c r="B1189" s="69">
        <v>1.0</v>
      </c>
      <c r="C1189" s="18" t="s">
        <v>1340</v>
      </c>
      <c r="D1189" s="68">
        <v>624.0</v>
      </c>
      <c r="E1189" s="69">
        <v>1.0</v>
      </c>
      <c r="F1189" s="69">
        <v>830.0</v>
      </c>
      <c r="G1189" s="70" t="s">
        <v>2564</v>
      </c>
      <c r="H1189" s="69">
        <v>298.0</v>
      </c>
      <c r="I1189" s="69">
        <v>23.0</v>
      </c>
      <c r="J1189" s="69">
        <v>8.0</v>
      </c>
      <c r="K1189" s="29">
        <f t="shared" si="13"/>
        <v>27</v>
      </c>
      <c r="L1189" s="71">
        <f t="shared" si="14"/>
        <v>0.0906</v>
      </c>
      <c r="M1189" s="71">
        <f t="shared" si="15"/>
        <v>0.1133</v>
      </c>
      <c r="N1189" s="72">
        <f t="shared" si="16"/>
        <v>1.84</v>
      </c>
      <c r="O1189" s="8">
        <f t="shared" si="17"/>
        <v>10539.52</v>
      </c>
      <c r="P1189" s="73"/>
      <c r="Q1189" s="18"/>
      <c r="R1189" s="18"/>
      <c r="S1189" s="18"/>
      <c r="T1189" s="18"/>
      <c r="U1189" s="18"/>
      <c r="V1189" s="18"/>
      <c r="W1189" s="18"/>
      <c r="X1189" s="18"/>
      <c r="Y1189" s="18"/>
      <c r="Z1189" s="68">
        <v>624.0</v>
      </c>
      <c r="AA1189" s="69">
        <v>1.0</v>
      </c>
      <c r="AB1189" s="18" t="s">
        <v>1340</v>
      </c>
      <c r="AC1189" s="68">
        <v>624.0</v>
      </c>
      <c r="AD1189" s="69">
        <v>1.0</v>
      </c>
      <c r="AE1189" s="69">
        <v>830.0</v>
      </c>
      <c r="AF1189" s="70" t="s">
        <v>2564</v>
      </c>
      <c r="AG1189" s="69">
        <v>298.0</v>
      </c>
      <c r="AH1189" s="69">
        <v>23.0</v>
      </c>
      <c r="AI1189" s="69">
        <v>8.0</v>
      </c>
      <c r="AJ1189" s="29">
        <f t="shared" si="20"/>
        <v>27</v>
      </c>
      <c r="AK1189" s="76">
        <f t="shared" si="21"/>
        <v>0.09060402685</v>
      </c>
      <c r="AL1189" s="29">
        <f t="shared" si="22"/>
        <v>27</v>
      </c>
      <c r="AM1189" s="71">
        <f t="shared" si="23"/>
        <v>0.0906</v>
      </c>
      <c r="AN1189" s="71">
        <f t="shared" si="24"/>
        <v>0.1133</v>
      </c>
      <c r="AO1189" s="72">
        <f t="shared" si="25"/>
        <v>1.84</v>
      </c>
      <c r="AP1189" s="73">
        <f t="shared" si="26"/>
        <v>10539.52</v>
      </c>
      <c r="AQ1189" s="3">
        <f t="shared" si="27"/>
        <v>35.36751678</v>
      </c>
      <c r="AR1189" s="18"/>
      <c r="AS1189" s="18"/>
    </row>
    <row r="1190" ht="14.25" customHeight="1">
      <c r="A1190" s="68">
        <v>624.0</v>
      </c>
      <c r="B1190" s="69">
        <v>1.0</v>
      </c>
      <c r="C1190" s="18" t="s">
        <v>1340</v>
      </c>
      <c r="D1190" s="68">
        <v>624.0</v>
      </c>
      <c r="E1190" s="69">
        <v>1.0</v>
      </c>
      <c r="F1190" s="69">
        <v>831.0</v>
      </c>
      <c r="G1190" s="70" t="s">
        <v>2565</v>
      </c>
      <c r="H1190" s="69">
        <v>388.0</v>
      </c>
      <c r="I1190" s="69">
        <v>84.0</v>
      </c>
      <c r="J1190" s="69">
        <v>33.0</v>
      </c>
      <c r="K1190" s="29">
        <f t="shared" si="13"/>
        <v>100.5</v>
      </c>
      <c r="L1190" s="71">
        <f t="shared" si="14"/>
        <v>0.259</v>
      </c>
      <c r="M1190" s="71">
        <f t="shared" si="15"/>
        <v>0.3238</v>
      </c>
      <c r="N1190" s="72">
        <f t="shared" si="16"/>
        <v>19.53</v>
      </c>
      <c r="O1190" s="8">
        <f t="shared" si="17"/>
        <v>111867.84</v>
      </c>
      <c r="P1190" s="73"/>
      <c r="Q1190" s="18"/>
      <c r="R1190" s="18"/>
      <c r="S1190" s="18"/>
      <c r="T1190" s="18"/>
      <c r="U1190" s="18"/>
      <c r="V1190" s="18"/>
      <c r="W1190" s="18"/>
      <c r="X1190" s="18"/>
      <c r="Y1190" s="18"/>
      <c r="Z1190" s="68">
        <v>624.0</v>
      </c>
      <c r="AA1190" s="69">
        <v>1.0</v>
      </c>
      <c r="AB1190" s="18" t="s">
        <v>1340</v>
      </c>
      <c r="AC1190" s="68">
        <v>624.0</v>
      </c>
      <c r="AD1190" s="69">
        <v>1.0</v>
      </c>
      <c r="AE1190" s="69">
        <v>831.0</v>
      </c>
      <c r="AF1190" s="70" t="s">
        <v>2565</v>
      </c>
      <c r="AG1190" s="69">
        <v>388.0</v>
      </c>
      <c r="AH1190" s="69">
        <v>84.0</v>
      </c>
      <c r="AI1190" s="69">
        <v>33.0</v>
      </c>
      <c r="AJ1190" s="29">
        <f t="shared" si="20"/>
        <v>100.5</v>
      </c>
      <c r="AK1190" s="76">
        <f t="shared" si="21"/>
        <v>0.2590206186</v>
      </c>
      <c r="AL1190" s="29">
        <f t="shared" si="22"/>
        <v>100.5</v>
      </c>
      <c r="AM1190" s="71">
        <f t="shared" si="23"/>
        <v>0.259</v>
      </c>
      <c r="AN1190" s="71">
        <f t="shared" si="24"/>
        <v>0.3238</v>
      </c>
      <c r="AO1190" s="72">
        <f t="shared" si="25"/>
        <v>19.53</v>
      </c>
      <c r="AP1190" s="73">
        <f t="shared" si="26"/>
        <v>111867.84</v>
      </c>
      <c r="AQ1190" s="3">
        <f t="shared" si="27"/>
        <v>288.3191753</v>
      </c>
      <c r="AR1190" s="18"/>
      <c r="AS1190" s="18"/>
    </row>
    <row r="1191" ht="14.25" customHeight="1">
      <c r="A1191" s="68">
        <v>624.0</v>
      </c>
      <c r="B1191" s="69">
        <v>1.0</v>
      </c>
      <c r="C1191" s="18" t="s">
        <v>1340</v>
      </c>
      <c r="D1191" s="68">
        <v>624.0</v>
      </c>
      <c r="E1191" s="69">
        <v>1.0</v>
      </c>
      <c r="F1191" s="69">
        <v>832.0</v>
      </c>
      <c r="G1191" s="70" t="s">
        <v>1212</v>
      </c>
      <c r="H1191" s="69">
        <v>448.0</v>
      </c>
      <c r="I1191" s="69">
        <v>41.0</v>
      </c>
      <c r="J1191" s="69">
        <v>21.0</v>
      </c>
      <c r="K1191" s="29">
        <f t="shared" si="13"/>
        <v>51.5</v>
      </c>
      <c r="L1191" s="71">
        <f t="shared" si="14"/>
        <v>0.115</v>
      </c>
      <c r="M1191" s="71">
        <f t="shared" si="15"/>
        <v>0.1438</v>
      </c>
      <c r="N1191" s="72">
        <f t="shared" si="16"/>
        <v>4.44</v>
      </c>
      <c r="O1191" s="8">
        <f t="shared" si="17"/>
        <v>25432.32</v>
      </c>
      <c r="P1191" s="73"/>
      <c r="Q1191" s="18"/>
      <c r="R1191" s="18"/>
      <c r="S1191" s="18"/>
      <c r="T1191" s="18"/>
      <c r="U1191" s="18"/>
      <c r="V1191" s="18"/>
      <c r="W1191" s="18"/>
      <c r="X1191" s="18"/>
      <c r="Y1191" s="18"/>
      <c r="Z1191" s="68">
        <v>624.0</v>
      </c>
      <c r="AA1191" s="69">
        <v>1.0</v>
      </c>
      <c r="AB1191" s="18" t="s">
        <v>1340</v>
      </c>
      <c r="AC1191" s="68">
        <v>624.0</v>
      </c>
      <c r="AD1191" s="69">
        <v>1.0</v>
      </c>
      <c r="AE1191" s="69">
        <v>832.0</v>
      </c>
      <c r="AF1191" s="70" t="s">
        <v>1212</v>
      </c>
      <c r="AG1191" s="69">
        <v>448.0</v>
      </c>
      <c r="AH1191" s="69">
        <v>41.0</v>
      </c>
      <c r="AI1191" s="69">
        <v>21.0</v>
      </c>
      <c r="AJ1191" s="29">
        <f t="shared" si="20"/>
        <v>51.5</v>
      </c>
      <c r="AK1191" s="76">
        <f t="shared" si="21"/>
        <v>0.1149553571</v>
      </c>
      <c r="AL1191" s="29">
        <f t="shared" si="22"/>
        <v>51.5</v>
      </c>
      <c r="AM1191" s="71">
        <f t="shared" si="23"/>
        <v>0.115</v>
      </c>
      <c r="AN1191" s="71">
        <f t="shared" si="24"/>
        <v>0.1438</v>
      </c>
      <c r="AO1191" s="72">
        <f t="shared" si="25"/>
        <v>4.44</v>
      </c>
      <c r="AP1191" s="73">
        <f t="shared" si="26"/>
        <v>25432.32</v>
      </c>
      <c r="AQ1191" s="3">
        <f t="shared" si="27"/>
        <v>56.76857143</v>
      </c>
      <c r="AR1191" s="18"/>
      <c r="AS1191" s="18"/>
    </row>
    <row r="1192" ht="14.25" customHeight="1">
      <c r="A1192" s="68">
        <v>624.0</v>
      </c>
      <c r="B1192" s="69">
        <v>1.0</v>
      </c>
      <c r="C1192" s="18" t="s">
        <v>1340</v>
      </c>
      <c r="D1192" s="68">
        <v>624.0</v>
      </c>
      <c r="E1192" s="69">
        <v>1.0</v>
      </c>
      <c r="F1192" s="69">
        <v>833.0</v>
      </c>
      <c r="G1192" s="70" t="s">
        <v>2566</v>
      </c>
      <c r="H1192" s="69">
        <v>568.0</v>
      </c>
      <c r="I1192" s="69">
        <v>96.0</v>
      </c>
      <c r="J1192" s="69">
        <v>22.0</v>
      </c>
      <c r="K1192" s="29">
        <f t="shared" si="13"/>
        <v>107</v>
      </c>
      <c r="L1192" s="71">
        <f t="shared" si="14"/>
        <v>0.1884</v>
      </c>
      <c r="M1192" s="71">
        <f t="shared" si="15"/>
        <v>0.2355</v>
      </c>
      <c r="N1192" s="72">
        <f t="shared" si="16"/>
        <v>15.12</v>
      </c>
      <c r="O1192" s="8">
        <f t="shared" si="17"/>
        <v>86607.36</v>
      </c>
      <c r="P1192" s="73"/>
      <c r="Q1192" s="18"/>
      <c r="R1192" s="18"/>
      <c r="S1192" s="18"/>
      <c r="T1192" s="18"/>
      <c r="U1192" s="18"/>
      <c r="V1192" s="18"/>
      <c r="W1192" s="18"/>
      <c r="X1192" s="18"/>
      <c r="Y1192" s="18"/>
      <c r="Z1192" s="68">
        <v>624.0</v>
      </c>
      <c r="AA1192" s="69">
        <v>1.0</v>
      </c>
      <c r="AB1192" s="18" t="s">
        <v>1340</v>
      </c>
      <c r="AC1192" s="68">
        <v>624.0</v>
      </c>
      <c r="AD1192" s="69">
        <v>1.0</v>
      </c>
      <c r="AE1192" s="69">
        <v>833.0</v>
      </c>
      <c r="AF1192" s="70" t="s">
        <v>2566</v>
      </c>
      <c r="AG1192" s="69">
        <v>568.0</v>
      </c>
      <c r="AH1192" s="69">
        <v>96.0</v>
      </c>
      <c r="AI1192" s="69">
        <v>22.0</v>
      </c>
      <c r="AJ1192" s="29">
        <f t="shared" si="20"/>
        <v>107</v>
      </c>
      <c r="AK1192" s="76">
        <f t="shared" si="21"/>
        <v>0.1883802817</v>
      </c>
      <c r="AL1192" s="29">
        <f t="shared" si="22"/>
        <v>107</v>
      </c>
      <c r="AM1192" s="71">
        <f t="shared" si="23"/>
        <v>0.1884</v>
      </c>
      <c r="AN1192" s="71">
        <f t="shared" si="24"/>
        <v>0.2355</v>
      </c>
      <c r="AO1192" s="72">
        <f t="shared" si="25"/>
        <v>15.12</v>
      </c>
      <c r="AP1192" s="73">
        <f t="shared" si="26"/>
        <v>86607.36</v>
      </c>
      <c r="AQ1192" s="3">
        <f t="shared" si="27"/>
        <v>152.4777465</v>
      </c>
      <c r="AR1192" s="18"/>
      <c r="AS1192" s="18"/>
    </row>
    <row r="1193" ht="14.25" customHeight="1">
      <c r="A1193" s="68">
        <v>624.0</v>
      </c>
      <c r="B1193" s="69">
        <v>1.0</v>
      </c>
      <c r="C1193" s="18" t="s">
        <v>1340</v>
      </c>
      <c r="D1193" s="68">
        <v>624.0</v>
      </c>
      <c r="E1193" s="69">
        <v>1.0</v>
      </c>
      <c r="F1193" s="69">
        <v>834.0</v>
      </c>
      <c r="G1193" s="70" t="s">
        <v>2567</v>
      </c>
      <c r="H1193" s="69">
        <v>390.0</v>
      </c>
      <c r="I1193" s="69">
        <v>102.0</v>
      </c>
      <c r="J1193" s="69">
        <v>50.0</v>
      </c>
      <c r="K1193" s="29">
        <f t="shared" si="13"/>
        <v>127</v>
      </c>
      <c r="L1193" s="71">
        <f t="shared" si="14"/>
        <v>0.3256</v>
      </c>
      <c r="M1193" s="71">
        <f t="shared" si="15"/>
        <v>0.407</v>
      </c>
      <c r="N1193" s="72">
        <f t="shared" si="16"/>
        <v>31.01</v>
      </c>
      <c r="O1193" s="8">
        <f t="shared" si="17"/>
        <v>177625.28</v>
      </c>
      <c r="P1193" s="73"/>
      <c r="Q1193" s="18"/>
      <c r="R1193" s="18"/>
      <c r="S1193" s="18"/>
      <c r="T1193" s="18"/>
      <c r="U1193" s="18"/>
      <c r="V1193" s="18"/>
      <c r="W1193" s="18"/>
      <c r="X1193" s="18"/>
      <c r="Y1193" s="18"/>
      <c r="Z1193" s="68">
        <v>624.0</v>
      </c>
      <c r="AA1193" s="69">
        <v>1.0</v>
      </c>
      <c r="AB1193" s="18" t="s">
        <v>1340</v>
      </c>
      <c r="AC1193" s="68">
        <v>624.0</v>
      </c>
      <c r="AD1193" s="69">
        <v>1.0</v>
      </c>
      <c r="AE1193" s="69">
        <v>834.0</v>
      </c>
      <c r="AF1193" s="70" t="s">
        <v>2567</v>
      </c>
      <c r="AG1193" s="69">
        <v>390.0</v>
      </c>
      <c r="AH1193" s="69">
        <v>102.0</v>
      </c>
      <c r="AI1193" s="69">
        <v>50.0</v>
      </c>
      <c r="AJ1193" s="29">
        <f t="shared" si="20"/>
        <v>127</v>
      </c>
      <c r="AK1193" s="76">
        <f t="shared" si="21"/>
        <v>0.3256410256</v>
      </c>
      <c r="AL1193" s="29">
        <f t="shared" si="22"/>
        <v>127</v>
      </c>
      <c r="AM1193" s="71">
        <f t="shared" si="23"/>
        <v>0.3256</v>
      </c>
      <c r="AN1193" s="71">
        <f t="shared" si="24"/>
        <v>0.407</v>
      </c>
      <c r="AO1193" s="72">
        <f t="shared" si="25"/>
        <v>31.01</v>
      </c>
      <c r="AP1193" s="73">
        <f t="shared" si="26"/>
        <v>177625.28</v>
      </c>
      <c r="AQ1193" s="3">
        <f t="shared" si="27"/>
        <v>455.4494359</v>
      </c>
      <c r="AR1193" s="18"/>
      <c r="AS1193" s="18"/>
    </row>
    <row r="1194" ht="14.25" customHeight="1">
      <c r="A1194" s="68">
        <v>624.0</v>
      </c>
      <c r="B1194" s="69">
        <v>1.0</v>
      </c>
      <c r="C1194" s="18" t="s">
        <v>1340</v>
      </c>
      <c r="D1194" s="68">
        <v>624.0</v>
      </c>
      <c r="E1194" s="69">
        <v>1.0</v>
      </c>
      <c r="F1194" s="69">
        <v>836.0</v>
      </c>
      <c r="G1194" s="70" t="s">
        <v>2568</v>
      </c>
      <c r="H1194" s="69">
        <v>374.0</v>
      </c>
      <c r="I1194" s="69">
        <v>183.0</v>
      </c>
      <c r="J1194" s="69">
        <v>46.0</v>
      </c>
      <c r="K1194" s="29">
        <f t="shared" si="13"/>
        <v>206</v>
      </c>
      <c r="L1194" s="71">
        <f t="shared" si="14"/>
        <v>0.5508</v>
      </c>
      <c r="M1194" s="71">
        <f t="shared" si="15"/>
        <v>0.6885</v>
      </c>
      <c r="N1194" s="72">
        <f t="shared" si="16"/>
        <v>85.1</v>
      </c>
      <c r="O1194" s="8">
        <f t="shared" si="17"/>
        <v>487452.8</v>
      </c>
      <c r="P1194" s="73"/>
      <c r="Q1194" s="18"/>
      <c r="R1194" s="18"/>
      <c r="S1194" s="18"/>
      <c r="T1194" s="18"/>
      <c r="U1194" s="18"/>
      <c r="V1194" s="18"/>
      <c r="W1194" s="18"/>
      <c r="X1194" s="18"/>
      <c r="Y1194" s="18"/>
      <c r="Z1194" s="68">
        <v>624.0</v>
      </c>
      <c r="AA1194" s="69">
        <v>1.0</v>
      </c>
      <c r="AB1194" s="18" t="s">
        <v>1340</v>
      </c>
      <c r="AC1194" s="68">
        <v>624.0</v>
      </c>
      <c r="AD1194" s="69">
        <v>1.0</v>
      </c>
      <c r="AE1194" s="69">
        <v>836.0</v>
      </c>
      <c r="AF1194" s="70" t="s">
        <v>2568</v>
      </c>
      <c r="AG1194" s="69">
        <v>374.0</v>
      </c>
      <c r="AH1194" s="69">
        <v>183.0</v>
      </c>
      <c r="AI1194" s="69">
        <v>46.0</v>
      </c>
      <c r="AJ1194" s="29">
        <f t="shared" si="20"/>
        <v>206</v>
      </c>
      <c r="AK1194" s="76">
        <f t="shared" si="21"/>
        <v>0.550802139</v>
      </c>
      <c r="AL1194" s="29">
        <f t="shared" si="22"/>
        <v>206</v>
      </c>
      <c r="AM1194" s="71">
        <f t="shared" si="23"/>
        <v>0.5508</v>
      </c>
      <c r="AN1194" s="71">
        <f t="shared" si="24"/>
        <v>0.6885</v>
      </c>
      <c r="AO1194" s="72">
        <f t="shared" si="25"/>
        <v>85.1</v>
      </c>
      <c r="AP1194" s="73">
        <f t="shared" si="26"/>
        <v>487452.8</v>
      </c>
      <c r="AQ1194" s="3">
        <f t="shared" si="27"/>
        <v>1303.349733</v>
      </c>
      <c r="AR1194" s="18"/>
      <c r="AS1194" s="18"/>
    </row>
    <row r="1195" ht="14.25" customHeight="1">
      <c r="A1195" s="68">
        <v>624.0</v>
      </c>
      <c r="B1195" s="69">
        <v>1.0</v>
      </c>
      <c r="C1195" s="18" t="s">
        <v>1340</v>
      </c>
      <c r="D1195" s="68">
        <v>624.0</v>
      </c>
      <c r="E1195" s="69">
        <v>1.0</v>
      </c>
      <c r="F1195" s="69">
        <v>837.0</v>
      </c>
      <c r="G1195" s="70" t="s">
        <v>2569</v>
      </c>
      <c r="H1195" s="69">
        <v>112.0</v>
      </c>
      <c r="I1195" s="69">
        <v>45.0</v>
      </c>
      <c r="J1195" s="69">
        <v>3.0</v>
      </c>
      <c r="K1195" s="29">
        <f t="shared" si="13"/>
        <v>46.5</v>
      </c>
      <c r="L1195" s="71">
        <f t="shared" si="14"/>
        <v>0.4152</v>
      </c>
      <c r="M1195" s="71">
        <f t="shared" si="15"/>
        <v>0.519</v>
      </c>
      <c r="N1195" s="72">
        <f t="shared" si="16"/>
        <v>14.48</v>
      </c>
      <c r="O1195" s="8">
        <f t="shared" si="17"/>
        <v>82941.44</v>
      </c>
      <c r="P1195" s="73"/>
      <c r="Q1195" s="18"/>
      <c r="R1195" s="18"/>
      <c r="S1195" s="18"/>
      <c r="T1195" s="18"/>
      <c r="U1195" s="18"/>
      <c r="V1195" s="18"/>
      <c r="W1195" s="18"/>
      <c r="X1195" s="18"/>
      <c r="Y1195" s="18"/>
      <c r="Z1195" s="68">
        <v>624.0</v>
      </c>
      <c r="AA1195" s="69">
        <v>1.0</v>
      </c>
      <c r="AB1195" s="18" t="s">
        <v>1340</v>
      </c>
      <c r="AC1195" s="68">
        <v>624.0</v>
      </c>
      <c r="AD1195" s="69">
        <v>1.0</v>
      </c>
      <c r="AE1195" s="69">
        <v>837.0</v>
      </c>
      <c r="AF1195" s="70" t="s">
        <v>2569</v>
      </c>
      <c r="AG1195" s="69">
        <v>112.0</v>
      </c>
      <c r="AH1195" s="69">
        <v>45.0</v>
      </c>
      <c r="AI1195" s="69">
        <v>3.0</v>
      </c>
      <c r="AJ1195" s="29">
        <f t="shared" si="20"/>
        <v>46.5</v>
      </c>
      <c r="AK1195" s="76">
        <f t="shared" si="21"/>
        <v>0.4151785714</v>
      </c>
      <c r="AL1195" s="29">
        <f t="shared" si="22"/>
        <v>46.5</v>
      </c>
      <c r="AM1195" s="71">
        <f t="shared" si="23"/>
        <v>0.4152</v>
      </c>
      <c r="AN1195" s="71">
        <f t="shared" si="24"/>
        <v>0.519</v>
      </c>
      <c r="AO1195" s="72">
        <f t="shared" si="25"/>
        <v>14.48</v>
      </c>
      <c r="AP1195" s="73">
        <f t="shared" si="26"/>
        <v>82941.44</v>
      </c>
      <c r="AQ1195" s="3">
        <f t="shared" si="27"/>
        <v>740.5485714</v>
      </c>
      <c r="AR1195" s="18"/>
      <c r="AS1195" s="18"/>
    </row>
    <row r="1196" ht="14.25" customHeight="1">
      <c r="A1196" s="68">
        <v>624.0</v>
      </c>
      <c r="B1196" s="69">
        <v>1.0</v>
      </c>
      <c r="C1196" s="18" t="s">
        <v>1340</v>
      </c>
      <c r="D1196" s="68">
        <v>624.0</v>
      </c>
      <c r="E1196" s="69">
        <v>1.0</v>
      </c>
      <c r="F1196" s="69">
        <v>839.0</v>
      </c>
      <c r="G1196" s="70" t="s">
        <v>2570</v>
      </c>
      <c r="H1196" s="69">
        <v>47.0</v>
      </c>
      <c r="I1196" s="69">
        <v>11.0</v>
      </c>
      <c r="J1196" s="69">
        <v>3.0</v>
      </c>
      <c r="K1196" s="29">
        <f t="shared" si="13"/>
        <v>12.5</v>
      </c>
      <c r="L1196" s="71">
        <f t="shared" si="14"/>
        <v>0.266</v>
      </c>
      <c r="M1196" s="71">
        <f t="shared" si="15"/>
        <v>0.3325</v>
      </c>
      <c r="N1196" s="72">
        <f t="shared" si="16"/>
        <v>2.49</v>
      </c>
      <c r="O1196" s="8">
        <f t="shared" si="17"/>
        <v>14262.72</v>
      </c>
      <c r="P1196" s="73"/>
      <c r="Q1196" s="18"/>
      <c r="R1196" s="18"/>
      <c r="S1196" s="18"/>
      <c r="T1196" s="18"/>
      <c r="U1196" s="18"/>
      <c r="V1196" s="18"/>
      <c r="W1196" s="18"/>
      <c r="X1196" s="18"/>
      <c r="Y1196" s="18"/>
      <c r="Z1196" s="68">
        <v>624.0</v>
      </c>
      <c r="AA1196" s="69">
        <v>1.0</v>
      </c>
      <c r="AB1196" s="18" t="s">
        <v>1340</v>
      </c>
      <c r="AC1196" s="68">
        <v>624.0</v>
      </c>
      <c r="AD1196" s="69">
        <v>1.0</v>
      </c>
      <c r="AE1196" s="69">
        <v>839.0</v>
      </c>
      <c r="AF1196" s="70" t="s">
        <v>2570</v>
      </c>
      <c r="AG1196" s="69">
        <v>47.0</v>
      </c>
      <c r="AH1196" s="69">
        <v>11.0</v>
      </c>
      <c r="AI1196" s="69">
        <v>3.0</v>
      </c>
      <c r="AJ1196" s="29">
        <f t="shared" si="20"/>
        <v>12.5</v>
      </c>
      <c r="AK1196" s="76">
        <f t="shared" si="21"/>
        <v>0.2659574468</v>
      </c>
      <c r="AL1196" s="29">
        <f t="shared" si="22"/>
        <v>12.5</v>
      </c>
      <c r="AM1196" s="71">
        <f t="shared" si="23"/>
        <v>0.266</v>
      </c>
      <c r="AN1196" s="71">
        <f t="shared" si="24"/>
        <v>0.3325</v>
      </c>
      <c r="AO1196" s="72">
        <f t="shared" si="25"/>
        <v>2.49</v>
      </c>
      <c r="AP1196" s="73">
        <f t="shared" si="26"/>
        <v>14262.72</v>
      </c>
      <c r="AQ1196" s="3">
        <f t="shared" si="27"/>
        <v>303.4621277</v>
      </c>
      <c r="AR1196" s="18"/>
      <c r="AS1196" s="18"/>
    </row>
    <row r="1197" ht="14.25" customHeight="1">
      <c r="A1197" s="68">
        <v>625.0</v>
      </c>
      <c r="B1197" s="69">
        <v>1.0</v>
      </c>
      <c r="C1197" s="18" t="s">
        <v>1342</v>
      </c>
      <c r="D1197" s="68">
        <v>625.0</v>
      </c>
      <c r="E1197" s="69">
        <v>1.0</v>
      </c>
      <c r="F1197" s="69">
        <v>6.0</v>
      </c>
      <c r="G1197" s="70" t="s">
        <v>2571</v>
      </c>
      <c r="H1197" s="69">
        <v>44.0</v>
      </c>
      <c r="I1197" s="69">
        <v>41.0</v>
      </c>
      <c r="J1197" s="69">
        <v>0.0</v>
      </c>
      <c r="K1197" s="29">
        <f t="shared" si="13"/>
        <v>41</v>
      </c>
      <c r="L1197" s="71">
        <f t="shared" si="14"/>
        <v>0.9318</v>
      </c>
      <c r="M1197" s="71">
        <f t="shared" si="15"/>
        <v>1</v>
      </c>
      <c r="N1197" s="72">
        <f t="shared" si="16"/>
        <v>24.6</v>
      </c>
      <c r="O1197" s="8">
        <f t="shared" si="17"/>
        <v>140908.8</v>
      </c>
      <c r="P1197" s="73"/>
      <c r="Q1197" s="18"/>
      <c r="R1197" s="18"/>
      <c r="S1197" s="18"/>
      <c r="T1197" s="18"/>
      <c r="U1197" s="18"/>
      <c r="V1197" s="18"/>
      <c r="W1197" s="18"/>
      <c r="X1197" s="18"/>
      <c r="Y1197" s="18"/>
      <c r="Z1197" s="68">
        <v>625.0</v>
      </c>
      <c r="AA1197" s="69">
        <v>1.0</v>
      </c>
      <c r="AB1197" s="18" t="s">
        <v>1342</v>
      </c>
      <c r="AC1197" s="68">
        <v>625.0</v>
      </c>
      <c r="AD1197" s="69">
        <v>1.0</v>
      </c>
      <c r="AE1197" s="69">
        <v>6.0</v>
      </c>
      <c r="AF1197" s="70" t="s">
        <v>2571</v>
      </c>
      <c r="AG1197" s="69">
        <v>44.0</v>
      </c>
      <c r="AH1197" s="69">
        <v>41.0</v>
      </c>
      <c r="AI1197" s="69">
        <v>0.0</v>
      </c>
      <c r="AJ1197" s="29">
        <f t="shared" si="20"/>
        <v>41</v>
      </c>
      <c r="AK1197" s="76">
        <f t="shared" si="21"/>
        <v>0.9318181818</v>
      </c>
      <c r="AL1197" s="29">
        <f t="shared" si="22"/>
        <v>41</v>
      </c>
      <c r="AM1197" s="71">
        <f t="shared" si="23"/>
        <v>0.9318</v>
      </c>
      <c r="AN1197" s="71">
        <f t="shared" si="24"/>
        <v>1</v>
      </c>
      <c r="AO1197" s="72">
        <f t="shared" si="25"/>
        <v>24.6</v>
      </c>
      <c r="AP1197" s="73">
        <f t="shared" si="26"/>
        <v>140908.8</v>
      </c>
      <c r="AQ1197" s="3">
        <f t="shared" si="27"/>
        <v>3202.472727</v>
      </c>
      <c r="AR1197" s="18"/>
      <c r="AS1197" s="18"/>
    </row>
    <row r="1198" ht="14.25" customHeight="1">
      <c r="A1198" s="68">
        <v>625.0</v>
      </c>
      <c r="B1198" s="69">
        <v>1.0</v>
      </c>
      <c r="C1198" s="18" t="s">
        <v>1342</v>
      </c>
      <c r="D1198" s="68">
        <v>625.0</v>
      </c>
      <c r="E1198" s="69">
        <v>1.0</v>
      </c>
      <c r="F1198" s="69">
        <v>42.0</v>
      </c>
      <c r="G1198" s="70" t="s">
        <v>2572</v>
      </c>
      <c r="H1198" s="69">
        <v>6.0</v>
      </c>
      <c r="I1198" s="69">
        <v>6.0</v>
      </c>
      <c r="J1198" s="69">
        <v>0.0</v>
      </c>
      <c r="K1198" s="29">
        <f t="shared" si="13"/>
        <v>6</v>
      </c>
      <c r="L1198" s="71">
        <f t="shared" si="14"/>
        <v>1</v>
      </c>
      <c r="M1198" s="71">
        <f t="shared" si="15"/>
        <v>1</v>
      </c>
      <c r="N1198" s="72">
        <f t="shared" si="16"/>
        <v>3.6</v>
      </c>
      <c r="O1198" s="8">
        <f t="shared" si="17"/>
        <v>20620.8</v>
      </c>
      <c r="P1198" s="73"/>
      <c r="Q1198" s="18"/>
      <c r="R1198" s="18"/>
      <c r="S1198" s="18"/>
      <c r="T1198" s="18"/>
      <c r="U1198" s="18"/>
      <c r="V1198" s="18"/>
      <c r="W1198" s="18"/>
      <c r="X1198" s="18"/>
      <c r="Y1198" s="18"/>
      <c r="Z1198" s="68">
        <v>625.0</v>
      </c>
      <c r="AA1198" s="69">
        <v>1.0</v>
      </c>
      <c r="AB1198" s="18" t="s">
        <v>1342</v>
      </c>
      <c r="AC1198" s="68">
        <v>625.0</v>
      </c>
      <c r="AD1198" s="69">
        <v>1.0</v>
      </c>
      <c r="AE1198" s="69">
        <v>42.0</v>
      </c>
      <c r="AF1198" s="70" t="s">
        <v>2572</v>
      </c>
      <c r="AG1198" s="69">
        <v>6.0</v>
      </c>
      <c r="AH1198" s="69">
        <v>6.0</v>
      </c>
      <c r="AI1198" s="69">
        <v>0.0</v>
      </c>
      <c r="AJ1198" s="29">
        <f t="shared" si="20"/>
        <v>6</v>
      </c>
      <c r="AK1198" s="76">
        <f t="shared" si="21"/>
        <v>1</v>
      </c>
      <c r="AL1198" s="29">
        <f t="shared" si="22"/>
        <v>6</v>
      </c>
      <c r="AM1198" s="71">
        <f t="shared" si="23"/>
        <v>1</v>
      </c>
      <c r="AN1198" s="71">
        <f t="shared" si="24"/>
        <v>1</v>
      </c>
      <c r="AO1198" s="72">
        <f t="shared" si="25"/>
        <v>3.6</v>
      </c>
      <c r="AP1198" s="73">
        <f t="shared" si="26"/>
        <v>20620.8</v>
      </c>
      <c r="AQ1198" s="3">
        <f t="shared" si="27"/>
        <v>3436.8</v>
      </c>
      <c r="AR1198" s="18"/>
      <c r="AS1198" s="18"/>
    </row>
    <row r="1199" ht="14.25" customHeight="1">
      <c r="A1199" s="68">
        <v>625.0</v>
      </c>
      <c r="B1199" s="69">
        <v>1.0</v>
      </c>
      <c r="C1199" s="18" t="s">
        <v>1342</v>
      </c>
      <c r="D1199" s="68">
        <v>625.0</v>
      </c>
      <c r="E1199" s="69">
        <v>1.0</v>
      </c>
      <c r="F1199" s="69">
        <v>54.0</v>
      </c>
      <c r="G1199" s="70" t="s">
        <v>2573</v>
      </c>
      <c r="H1199" s="69">
        <v>1.0</v>
      </c>
      <c r="I1199" s="69">
        <v>1.0</v>
      </c>
      <c r="J1199" s="69">
        <v>0.0</v>
      </c>
      <c r="K1199" s="29">
        <f t="shared" si="13"/>
        <v>1</v>
      </c>
      <c r="L1199" s="71">
        <f t="shared" si="14"/>
        <v>1</v>
      </c>
      <c r="M1199" s="71">
        <f t="shared" si="15"/>
        <v>1</v>
      </c>
      <c r="N1199" s="72">
        <f t="shared" si="16"/>
        <v>0.6</v>
      </c>
      <c r="O1199" s="8">
        <f t="shared" si="17"/>
        <v>3436.8</v>
      </c>
      <c r="P1199" s="73"/>
      <c r="Q1199" s="18"/>
      <c r="R1199" s="18"/>
      <c r="S1199" s="18"/>
      <c r="T1199" s="18"/>
      <c r="U1199" s="18"/>
      <c r="V1199" s="18"/>
      <c r="W1199" s="18"/>
      <c r="X1199" s="18"/>
      <c r="Y1199" s="18"/>
      <c r="Z1199" s="68">
        <v>625.0</v>
      </c>
      <c r="AA1199" s="69">
        <v>1.0</v>
      </c>
      <c r="AB1199" s="18" t="s">
        <v>1342</v>
      </c>
      <c r="AC1199" s="68">
        <v>625.0</v>
      </c>
      <c r="AD1199" s="69">
        <v>1.0</v>
      </c>
      <c r="AE1199" s="69">
        <v>54.0</v>
      </c>
      <c r="AF1199" s="70" t="s">
        <v>2573</v>
      </c>
      <c r="AG1199" s="69">
        <v>1.0</v>
      </c>
      <c r="AH1199" s="69">
        <v>1.0</v>
      </c>
      <c r="AI1199" s="69">
        <v>0.0</v>
      </c>
      <c r="AJ1199" s="29">
        <f t="shared" si="20"/>
        <v>1</v>
      </c>
      <c r="AK1199" s="76">
        <f t="shared" si="21"/>
        <v>1</v>
      </c>
      <c r="AL1199" s="29">
        <f t="shared" si="22"/>
        <v>1</v>
      </c>
      <c r="AM1199" s="71">
        <f t="shared" si="23"/>
        <v>1</v>
      </c>
      <c r="AN1199" s="71">
        <f t="shared" si="24"/>
        <v>1</v>
      </c>
      <c r="AO1199" s="72">
        <f t="shared" si="25"/>
        <v>0.6</v>
      </c>
      <c r="AP1199" s="73">
        <f t="shared" si="26"/>
        <v>3436.8</v>
      </c>
      <c r="AQ1199" s="3">
        <f t="shared" si="27"/>
        <v>3436.8</v>
      </c>
      <c r="AR1199" s="18"/>
      <c r="AS1199" s="18"/>
    </row>
    <row r="1200" ht="14.25" customHeight="1">
      <c r="A1200" s="68">
        <v>625.0</v>
      </c>
      <c r="B1200" s="69">
        <v>1.0</v>
      </c>
      <c r="C1200" s="18" t="s">
        <v>1342</v>
      </c>
      <c r="D1200" s="68">
        <v>625.0</v>
      </c>
      <c r="E1200" s="69">
        <v>1.0</v>
      </c>
      <c r="F1200" s="69">
        <v>210.0</v>
      </c>
      <c r="G1200" s="70" t="s">
        <v>1549</v>
      </c>
      <c r="H1200" s="69">
        <v>1851.0</v>
      </c>
      <c r="I1200" s="69">
        <v>686.0</v>
      </c>
      <c r="J1200" s="69">
        <v>124.0</v>
      </c>
      <c r="K1200" s="29">
        <f t="shared" si="13"/>
        <v>748</v>
      </c>
      <c r="L1200" s="71">
        <f t="shared" si="14"/>
        <v>0.4041</v>
      </c>
      <c r="M1200" s="71">
        <f t="shared" si="15"/>
        <v>0.5051</v>
      </c>
      <c r="N1200" s="72">
        <f t="shared" si="16"/>
        <v>226.69</v>
      </c>
      <c r="O1200" s="8">
        <f t="shared" si="17"/>
        <v>1298480.32</v>
      </c>
      <c r="P1200" s="73"/>
      <c r="Q1200" s="18"/>
      <c r="R1200" s="18"/>
      <c r="S1200" s="18"/>
      <c r="T1200" s="18"/>
      <c r="U1200" s="18"/>
      <c r="V1200" s="18"/>
      <c r="W1200" s="18"/>
      <c r="X1200" s="18"/>
      <c r="Y1200" s="18"/>
      <c r="Z1200" s="68">
        <v>625.0</v>
      </c>
      <c r="AA1200" s="69">
        <v>1.0</v>
      </c>
      <c r="AB1200" s="18" t="s">
        <v>1342</v>
      </c>
      <c r="AC1200" s="68">
        <v>625.0</v>
      </c>
      <c r="AD1200" s="69">
        <v>1.0</v>
      </c>
      <c r="AE1200" s="69">
        <v>210.0</v>
      </c>
      <c r="AF1200" s="70" t="s">
        <v>1549</v>
      </c>
      <c r="AG1200" s="69">
        <v>1851.0</v>
      </c>
      <c r="AH1200" s="69">
        <v>686.0</v>
      </c>
      <c r="AI1200" s="69">
        <v>124.0</v>
      </c>
      <c r="AJ1200" s="29">
        <f t="shared" si="20"/>
        <v>748</v>
      </c>
      <c r="AK1200" s="76">
        <f t="shared" si="21"/>
        <v>0.4041058887</v>
      </c>
      <c r="AL1200" s="29">
        <f t="shared" si="22"/>
        <v>748</v>
      </c>
      <c r="AM1200" s="71">
        <f t="shared" si="23"/>
        <v>0.4041</v>
      </c>
      <c r="AN1200" s="71">
        <f t="shared" si="24"/>
        <v>0.5051</v>
      </c>
      <c r="AO1200" s="72">
        <f t="shared" si="25"/>
        <v>226.69</v>
      </c>
      <c r="AP1200" s="73">
        <f t="shared" si="26"/>
        <v>1298480.32</v>
      </c>
      <c r="AQ1200" s="3">
        <f t="shared" si="27"/>
        <v>701.5020637</v>
      </c>
      <c r="AR1200" s="18"/>
      <c r="AS1200" s="18"/>
    </row>
    <row r="1201" ht="14.25" customHeight="1">
      <c r="A1201" s="68">
        <v>625.0</v>
      </c>
      <c r="B1201" s="69">
        <v>1.0</v>
      </c>
      <c r="C1201" s="18" t="s">
        <v>1342</v>
      </c>
      <c r="D1201" s="68">
        <v>625.0</v>
      </c>
      <c r="E1201" s="69">
        <v>1.0</v>
      </c>
      <c r="F1201" s="69">
        <v>211.0</v>
      </c>
      <c r="G1201" s="70" t="s">
        <v>2574</v>
      </c>
      <c r="H1201" s="69">
        <v>446.0</v>
      </c>
      <c r="I1201" s="69">
        <v>279.0</v>
      </c>
      <c r="J1201" s="69">
        <v>38.0</v>
      </c>
      <c r="K1201" s="29">
        <f t="shared" si="13"/>
        <v>298</v>
      </c>
      <c r="L1201" s="71">
        <f t="shared" si="14"/>
        <v>0.6682</v>
      </c>
      <c r="M1201" s="71">
        <f t="shared" si="15"/>
        <v>0.8353</v>
      </c>
      <c r="N1201" s="72">
        <f t="shared" si="16"/>
        <v>149.35</v>
      </c>
      <c r="O1201" s="8">
        <f t="shared" si="17"/>
        <v>855476.8</v>
      </c>
      <c r="P1201" s="73"/>
      <c r="Q1201" s="18"/>
      <c r="R1201" s="18"/>
      <c r="S1201" s="18"/>
      <c r="T1201" s="18"/>
      <c r="U1201" s="18"/>
      <c r="V1201" s="18"/>
      <c r="W1201" s="18"/>
      <c r="X1201" s="18"/>
      <c r="Y1201" s="18"/>
      <c r="Z1201" s="68">
        <v>625.0</v>
      </c>
      <c r="AA1201" s="69">
        <v>1.0</v>
      </c>
      <c r="AB1201" s="18" t="s">
        <v>1342</v>
      </c>
      <c r="AC1201" s="68">
        <v>625.0</v>
      </c>
      <c r="AD1201" s="69">
        <v>1.0</v>
      </c>
      <c r="AE1201" s="69">
        <v>211.0</v>
      </c>
      <c r="AF1201" s="70" t="s">
        <v>2574</v>
      </c>
      <c r="AG1201" s="69">
        <v>446.0</v>
      </c>
      <c r="AH1201" s="69">
        <v>279.0</v>
      </c>
      <c r="AI1201" s="69">
        <v>38.0</v>
      </c>
      <c r="AJ1201" s="29">
        <f t="shared" si="20"/>
        <v>298</v>
      </c>
      <c r="AK1201" s="76">
        <f t="shared" si="21"/>
        <v>0.668161435</v>
      </c>
      <c r="AL1201" s="29">
        <f t="shared" si="22"/>
        <v>298</v>
      </c>
      <c r="AM1201" s="71">
        <f t="shared" si="23"/>
        <v>0.6682</v>
      </c>
      <c r="AN1201" s="71">
        <f t="shared" si="24"/>
        <v>0.8353</v>
      </c>
      <c r="AO1201" s="72">
        <f t="shared" si="25"/>
        <v>149.35</v>
      </c>
      <c r="AP1201" s="73">
        <f t="shared" si="26"/>
        <v>855476.8</v>
      </c>
      <c r="AQ1201" s="3">
        <f t="shared" si="27"/>
        <v>1918.109417</v>
      </c>
      <c r="AR1201" s="18"/>
      <c r="AS1201" s="18"/>
    </row>
    <row r="1202" ht="14.25" customHeight="1">
      <c r="A1202" s="68">
        <v>625.0</v>
      </c>
      <c r="B1202" s="69">
        <v>1.0</v>
      </c>
      <c r="C1202" s="18" t="s">
        <v>1342</v>
      </c>
      <c r="D1202" s="68">
        <v>625.0</v>
      </c>
      <c r="E1202" s="69">
        <v>1.0</v>
      </c>
      <c r="F1202" s="69">
        <v>212.0</v>
      </c>
      <c r="G1202" s="70" t="s">
        <v>2575</v>
      </c>
      <c r="H1202" s="69">
        <v>1163.0</v>
      </c>
      <c r="I1202" s="69">
        <v>707.0</v>
      </c>
      <c r="J1202" s="69">
        <v>67.0</v>
      </c>
      <c r="K1202" s="29">
        <f t="shared" si="13"/>
        <v>740.5</v>
      </c>
      <c r="L1202" s="71">
        <f t="shared" si="14"/>
        <v>0.6367</v>
      </c>
      <c r="M1202" s="71">
        <f t="shared" si="15"/>
        <v>0.7959</v>
      </c>
      <c r="N1202" s="72">
        <f t="shared" si="16"/>
        <v>353.62</v>
      </c>
      <c r="O1202" s="8">
        <f t="shared" si="17"/>
        <v>2025535.36</v>
      </c>
      <c r="P1202" s="73"/>
      <c r="Q1202" s="18"/>
      <c r="R1202" s="18"/>
      <c r="S1202" s="18"/>
      <c r="T1202" s="18"/>
      <c r="U1202" s="18"/>
      <c r="V1202" s="18"/>
      <c r="W1202" s="18"/>
      <c r="X1202" s="18"/>
      <c r="Y1202" s="18"/>
      <c r="Z1202" s="68">
        <v>625.0</v>
      </c>
      <c r="AA1202" s="69">
        <v>1.0</v>
      </c>
      <c r="AB1202" s="18" t="s">
        <v>1342</v>
      </c>
      <c r="AC1202" s="68">
        <v>625.0</v>
      </c>
      <c r="AD1202" s="69">
        <v>1.0</v>
      </c>
      <c r="AE1202" s="69">
        <v>212.0</v>
      </c>
      <c r="AF1202" s="70" t="s">
        <v>2575</v>
      </c>
      <c r="AG1202" s="69">
        <v>1163.0</v>
      </c>
      <c r="AH1202" s="69">
        <v>707.0</v>
      </c>
      <c r="AI1202" s="69">
        <v>67.0</v>
      </c>
      <c r="AJ1202" s="29">
        <f t="shared" si="20"/>
        <v>740.5</v>
      </c>
      <c r="AK1202" s="76">
        <f t="shared" si="21"/>
        <v>0.6367153912</v>
      </c>
      <c r="AL1202" s="29">
        <f t="shared" si="22"/>
        <v>740.5</v>
      </c>
      <c r="AM1202" s="71">
        <f t="shared" si="23"/>
        <v>0.6367</v>
      </c>
      <c r="AN1202" s="71">
        <f t="shared" si="24"/>
        <v>0.7959</v>
      </c>
      <c r="AO1202" s="72">
        <f t="shared" si="25"/>
        <v>353.62</v>
      </c>
      <c r="AP1202" s="73">
        <f t="shared" si="26"/>
        <v>2025535.36</v>
      </c>
      <c r="AQ1202" s="3">
        <f t="shared" si="27"/>
        <v>1741.646913</v>
      </c>
      <c r="AR1202" s="18"/>
      <c r="AS1202" s="18"/>
    </row>
    <row r="1203" ht="14.25" customHeight="1">
      <c r="A1203" s="68">
        <v>625.0</v>
      </c>
      <c r="B1203" s="69">
        <v>1.0</v>
      </c>
      <c r="C1203" s="18" t="s">
        <v>1342</v>
      </c>
      <c r="D1203" s="68">
        <v>625.0</v>
      </c>
      <c r="E1203" s="69">
        <v>1.0</v>
      </c>
      <c r="F1203" s="69">
        <v>215.0</v>
      </c>
      <c r="G1203" s="70" t="s">
        <v>2576</v>
      </c>
      <c r="H1203" s="69">
        <v>1900.0</v>
      </c>
      <c r="I1203" s="69">
        <v>1160.0</v>
      </c>
      <c r="J1203" s="69">
        <v>234.0</v>
      </c>
      <c r="K1203" s="29">
        <f t="shared" si="13"/>
        <v>1277</v>
      </c>
      <c r="L1203" s="71">
        <f t="shared" si="14"/>
        <v>0.6721</v>
      </c>
      <c r="M1203" s="71">
        <f t="shared" si="15"/>
        <v>0.8401</v>
      </c>
      <c r="N1203" s="72">
        <f t="shared" si="16"/>
        <v>643.68</v>
      </c>
      <c r="O1203" s="8">
        <f t="shared" si="17"/>
        <v>3686999.04</v>
      </c>
      <c r="P1203" s="73"/>
      <c r="Q1203" s="18"/>
      <c r="R1203" s="18"/>
      <c r="S1203" s="18"/>
      <c r="T1203" s="18"/>
      <c r="U1203" s="18"/>
      <c r="V1203" s="18"/>
      <c r="W1203" s="18"/>
      <c r="X1203" s="18"/>
      <c r="Y1203" s="18"/>
      <c r="Z1203" s="68">
        <v>625.0</v>
      </c>
      <c r="AA1203" s="69">
        <v>1.0</v>
      </c>
      <c r="AB1203" s="18" t="s">
        <v>1342</v>
      </c>
      <c r="AC1203" s="68">
        <v>625.0</v>
      </c>
      <c r="AD1203" s="69">
        <v>1.0</v>
      </c>
      <c r="AE1203" s="69">
        <v>215.0</v>
      </c>
      <c r="AF1203" s="70" t="s">
        <v>2576</v>
      </c>
      <c r="AG1203" s="69">
        <v>1900.0</v>
      </c>
      <c r="AH1203" s="69">
        <v>1160.0</v>
      </c>
      <c r="AI1203" s="69">
        <v>234.0</v>
      </c>
      <c r="AJ1203" s="29">
        <f t="shared" si="20"/>
        <v>1277</v>
      </c>
      <c r="AK1203" s="76">
        <f t="shared" si="21"/>
        <v>0.6721052632</v>
      </c>
      <c r="AL1203" s="29">
        <f t="shared" si="22"/>
        <v>1277</v>
      </c>
      <c r="AM1203" s="71">
        <f t="shared" si="23"/>
        <v>0.6721</v>
      </c>
      <c r="AN1203" s="71">
        <f t="shared" si="24"/>
        <v>0.8401</v>
      </c>
      <c r="AO1203" s="72">
        <f t="shared" si="25"/>
        <v>643.68</v>
      </c>
      <c r="AP1203" s="73">
        <f t="shared" si="26"/>
        <v>3686999.04</v>
      </c>
      <c r="AQ1203" s="3">
        <f t="shared" si="27"/>
        <v>1940.525811</v>
      </c>
      <c r="AR1203" s="18"/>
      <c r="AS1203" s="18"/>
    </row>
    <row r="1204" ht="14.25" customHeight="1">
      <c r="A1204" s="68">
        <v>625.0</v>
      </c>
      <c r="B1204" s="69">
        <v>1.0</v>
      </c>
      <c r="C1204" s="18" t="s">
        <v>1342</v>
      </c>
      <c r="D1204" s="68">
        <v>625.0</v>
      </c>
      <c r="E1204" s="69">
        <v>1.0</v>
      </c>
      <c r="F1204" s="69">
        <v>220.0</v>
      </c>
      <c r="G1204" s="70" t="s">
        <v>2577</v>
      </c>
      <c r="H1204" s="69">
        <v>1381.0</v>
      </c>
      <c r="I1204" s="69">
        <v>490.0</v>
      </c>
      <c r="J1204" s="69">
        <v>115.0</v>
      </c>
      <c r="K1204" s="29">
        <f t="shared" si="13"/>
        <v>547.5</v>
      </c>
      <c r="L1204" s="71">
        <f t="shared" si="14"/>
        <v>0.3965</v>
      </c>
      <c r="M1204" s="71">
        <f t="shared" si="15"/>
        <v>0.4956</v>
      </c>
      <c r="N1204" s="72">
        <f t="shared" si="16"/>
        <v>162.8</v>
      </c>
      <c r="O1204" s="8">
        <f t="shared" si="17"/>
        <v>932518.4</v>
      </c>
      <c r="P1204" s="73"/>
      <c r="Q1204" s="18"/>
      <c r="R1204" s="18"/>
      <c r="S1204" s="18"/>
      <c r="T1204" s="18"/>
      <c r="U1204" s="18"/>
      <c r="V1204" s="18"/>
      <c r="W1204" s="18"/>
      <c r="X1204" s="18"/>
      <c r="Y1204" s="18"/>
      <c r="Z1204" s="68">
        <v>625.0</v>
      </c>
      <c r="AA1204" s="69">
        <v>1.0</v>
      </c>
      <c r="AB1204" s="18" t="s">
        <v>1342</v>
      </c>
      <c r="AC1204" s="68">
        <v>625.0</v>
      </c>
      <c r="AD1204" s="69">
        <v>1.0</v>
      </c>
      <c r="AE1204" s="69">
        <v>220.0</v>
      </c>
      <c r="AF1204" s="70" t="s">
        <v>2577</v>
      </c>
      <c r="AG1204" s="69">
        <v>1381.0</v>
      </c>
      <c r="AH1204" s="69">
        <v>490.0</v>
      </c>
      <c r="AI1204" s="69">
        <v>115.0</v>
      </c>
      <c r="AJ1204" s="29">
        <f t="shared" si="20"/>
        <v>547.5</v>
      </c>
      <c r="AK1204" s="76">
        <f t="shared" si="21"/>
        <v>0.3964518465</v>
      </c>
      <c r="AL1204" s="29">
        <f t="shared" si="22"/>
        <v>547.5</v>
      </c>
      <c r="AM1204" s="71">
        <f t="shared" si="23"/>
        <v>0.3965</v>
      </c>
      <c r="AN1204" s="71">
        <f t="shared" si="24"/>
        <v>0.4956</v>
      </c>
      <c r="AO1204" s="72">
        <f t="shared" si="25"/>
        <v>162.8</v>
      </c>
      <c r="AP1204" s="73">
        <f t="shared" si="26"/>
        <v>932518.4</v>
      </c>
      <c r="AQ1204" s="3">
        <f t="shared" si="27"/>
        <v>675.2486604</v>
      </c>
      <c r="AR1204" s="18"/>
      <c r="AS1204" s="18"/>
    </row>
    <row r="1205" ht="14.25" customHeight="1">
      <c r="A1205" s="68">
        <v>625.0</v>
      </c>
      <c r="B1205" s="69">
        <v>1.0</v>
      </c>
      <c r="C1205" s="18" t="s">
        <v>1342</v>
      </c>
      <c r="D1205" s="68">
        <v>625.0</v>
      </c>
      <c r="E1205" s="69">
        <v>1.0</v>
      </c>
      <c r="F1205" s="69">
        <v>225.0</v>
      </c>
      <c r="G1205" s="70" t="s">
        <v>2578</v>
      </c>
      <c r="H1205" s="69">
        <v>1103.0</v>
      </c>
      <c r="I1205" s="69">
        <v>908.0</v>
      </c>
      <c r="J1205" s="69">
        <v>75.0</v>
      </c>
      <c r="K1205" s="29">
        <f t="shared" si="13"/>
        <v>945.5</v>
      </c>
      <c r="L1205" s="71">
        <f t="shared" si="14"/>
        <v>0.8572</v>
      </c>
      <c r="M1205" s="71">
        <f t="shared" si="15"/>
        <v>1</v>
      </c>
      <c r="N1205" s="72">
        <f t="shared" si="16"/>
        <v>567.3</v>
      </c>
      <c r="O1205" s="8">
        <f t="shared" si="17"/>
        <v>3249494.4</v>
      </c>
      <c r="P1205" s="73"/>
      <c r="Q1205" s="18"/>
      <c r="R1205" s="18"/>
      <c r="S1205" s="18"/>
      <c r="T1205" s="18"/>
      <c r="U1205" s="18"/>
      <c r="V1205" s="18"/>
      <c r="W1205" s="18"/>
      <c r="X1205" s="18"/>
      <c r="Y1205" s="18"/>
      <c r="Z1205" s="68">
        <v>625.0</v>
      </c>
      <c r="AA1205" s="69">
        <v>1.0</v>
      </c>
      <c r="AB1205" s="18" t="s">
        <v>1342</v>
      </c>
      <c r="AC1205" s="68">
        <v>625.0</v>
      </c>
      <c r="AD1205" s="69">
        <v>1.0</v>
      </c>
      <c r="AE1205" s="69">
        <v>225.0</v>
      </c>
      <c r="AF1205" s="70" t="s">
        <v>2578</v>
      </c>
      <c r="AG1205" s="69">
        <v>1103.0</v>
      </c>
      <c r="AH1205" s="69">
        <v>908.0</v>
      </c>
      <c r="AI1205" s="69">
        <v>75.0</v>
      </c>
      <c r="AJ1205" s="29">
        <f t="shared" si="20"/>
        <v>945.5</v>
      </c>
      <c r="AK1205" s="76">
        <f t="shared" si="21"/>
        <v>0.8572076156</v>
      </c>
      <c r="AL1205" s="29">
        <f t="shared" si="22"/>
        <v>945.5</v>
      </c>
      <c r="AM1205" s="71">
        <f t="shared" si="23"/>
        <v>0.8572</v>
      </c>
      <c r="AN1205" s="71">
        <f t="shared" si="24"/>
        <v>1</v>
      </c>
      <c r="AO1205" s="72">
        <f t="shared" si="25"/>
        <v>567.3</v>
      </c>
      <c r="AP1205" s="73">
        <f t="shared" si="26"/>
        <v>3249494.4</v>
      </c>
      <c r="AQ1205" s="3">
        <f t="shared" si="27"/>
        <v>2946.051133</v>
      </c>
      <c r="AR1205" s="18"/>
      <c r="AS1205" s="18"/>
    </row>
    <row r="1206" ht="14.25" customHeight="1">
      <c r="A1206" s="68">
        <v>625.0</v>
      </c>
      <c r="B1206" s="69">
        <v>1.0</v>
      </c>
      <c r="C1206" s="18" t="s">
        <v>1342</v>
      </c>
      <c r="D1206" s="68">
        <v>625.0</v>
      </c>
      <c r="E1206" s="69">
        <v>1.0</v>
      </c>
      <c r="F1206" s="69">
        <v>230.0</v>
      </c>
      <c r="G1206" s="70" t="s">
        <v>2579</v>
      </c>
      <c r="H1206" s="69">
        <v>1243.0</v>
      </c>
      <c r="I1206" s="69">
        <v>760.0</v>
      </c>
      <c r="J1206" s="69">
        <v>158.0</v>
      </c>
      <c r="K1206" s="29">
        <f t="shared" si="13"/>
        <v>839</v>
      </c>
      <c r="L1206" s="71">
        <f t="shared" si="14"/>
        <v>0.675</v>
      </c>
      <c r="M1206" s="71">
        <f t="shared" si="15"/>
        <v>0.8438</v>
      </c>
      <c r="N1206" s="72">
        <f t="shared" si="16"/>
        <v>424.77</v>
      </c>
      <c r="O1206" s="8">
        <f t="shared" si="17"/>
        <v>2433082.56</v>
      </c>
      <c r="P1206" s="73"/>
      <c r="Q1206" s="18"/>
      <c r="R1206" s="18"/>
      <c r="S1206" s="18"/>
      <c r="T1206" s="18"/>
      <c r="U1206" s="18"/>
      <c r="V1206" s="18"/>
      <c r="W1206" s="18"/>
      <c r="X1206" s="18"/>
      <c r="Y1206" s="18"/>
      <c r="Z1206" s="68">
        <v>625.0</v>
      </c>
      <c r="AA1206" s="69">
        <v>1.0</v>
      </c>
      <c r="AB1206" s="18" t="s">
        <v>1342</v>
      </c>
      <c r="AC1206" s="68">
        <v>625.0</v>
      </c>
      <c r="AD1206" s="69">
        <v>1.0</v>
      </c>
      <c r="AE1206" s="69">
        <v>230.0</v>
      </c>
      <c r="AF1206" s="70" t="s">
        <v>2579</v>
      </c>
      <c r="AG1206" s="69">
        <v>1243.0</v>
      </c>
      <c r="AH1206" s="69">
        <v>760.0</v>
      </c>
      <c r="AI1206" s="69">
        <v>158.0</v>
      </c>
      <c r="AJ1206" s="29">
        <f t="shared" si="20"/>
        <v>839</v>
      </c>
      <c r="AK1206" s="76">
        <f t="shared" si="21"/>
        <v>0.6749798874</v>
      </c>
      <c r="AL1206" s="29">
        <f t="shared" si="22"/>
        <v>839</v>
      </c>
      <c r="AM1206" s="71">
        <f t="shared" si="23"/>
        <v>0.675</v>
      </c>
      <c r="AN1206" s="71">
        <f t="shared" si="24"/>
        <v>0.8438</v>
      </c>
      <c r="AO1206" s="72">
        <f t="shared" si="25"/>
        <v>424.77</v>
      </c>
      <c r="AP1206" s="73">
        <f t="shared" si="26"/>
        <v>2433082.56</v>
      </c>
      <c r="AQ1206" s="3">
        <f t="shared" si="27"/>
        <v>1957.427643</v>
      </c>
      <c r="AR1206" s="18"/>
      <c r="AS1206" s="18"/>
    </row>
    <row r="1207" ht="14.25" customHeight="1">
      <c r="A1207" s="68">
        <v>625.0</v>
      </c>
      <c r="B1207" s="69">
        <v>1.0</v>
      </c>
      <c r="C1207" s="18" t="s">
        <v>1342</v>
      </c>
      <c r="D1207" s="68">
        <v>625.0</v>
      </c>
      <c r="E1207" s="69">
        <v>1.0</v>
      </c>
      <c r="F1207" s="69">
        <v>250.0</v>
      </c>
      <c r="G1207" s="70" t="s">
        <v>2580</v>
      </c>
      <c r="H1207" s="69">
        <v>476.0</v>
      </c>
      <c r="I1207" s="69">
        <v>106.0</v>
      </c>
      <c r="J1207" s="69">
        <v>43.0</v>
      </c>
      <c r="K1207" s="29">
        <f t="shared" si="13"/>
        <v>127.5</v>
      </c>
      <c r="L1207" s="71">
        <f t="shared" si="14"/>
        <v>0.2679</v>
      </c>
      <c r="M1207" s="71">
        <f t="shared" si="15"/>
        <v>0.3349</v>
      </c>
      <c r="N1207" s="72">
        <f t="shared" si="16"/>
        <v>25.62</v>
      </c>
      <c r="O1207" s="8">
        <f t="shared" si="17"/>
        <v>146751.36</v>
      </c>
      <c r="P1207" s="73"/>
      <c r="Q1207" s="18"/>
      <c r="R1207" s="18"/>
      <c r="S1207" s="18"/>
      <c r="T1207" s="18"/>
      <c r="U1207" s="18"/>
      <c r="V1207" s="18"/>
      <c r="W1207" s="18"/>
      <c r="X1207" s="18"/>
      <c r="Y1207" s="18"/>
      <c r="Z1207" s="68">
        <v>625.0</v>
      </c>
      <c r="AA1207" s="69">
        <v>1.0</v>
      </c>
      <c r="AB1207" s="18" t="s">
        <v>1342</v>
      </c>
      <c r="AC1207" s="68">
        <v>625.0</v>
      </c>
      <c r="AD1207" s="69">
        <v>1.0</v>
      </c>
      <c r="AE1207" s="69">
        <v>250.0</v>
      </c>
      <c r="AF1207" s="70" t="s">
        <v>2580</v>
      </c>
      <c r="AG1207" s="69">
        <v>476.0</v>
      </c>
      <c r="AH1207" s="69">
        <v>106.0</v>
      </c>
      <c r="AI1207" s="69">
        <v>43.0</v>
      </c>
      <c r="AJ1207" s="29">
        <f t="shared" si="20"/>
        <v>127.5</v>
      </c>
      <c r="AK1207" s="76">
        <f t="shared" si="21"/>
        <v>0.2678571429</v>
      </c>
      <c r="AL1207" s="29">
        <f t="shared" si="22"/>
        <v>127.5</v>
      </c>
      <c r="AM1207" s="71">
        <f t="shared" si="23"/>
        <v>0.2679</v>
      </c>
      <c r="AN1207" s="71">
        <f t="shared" si="24"/>
        <v>0.3349</v>
      </c>
      <c r="AO1207" s="72">
        <f t="shared" si="25"/>
        <v>25.62</v>
      </c>
      <c r="AP1207" s="73">
        <f t="shared" si="26"/>
        <v>146751.36</v>
      </c>
      <c r="AQ1207" s="3">
        <f t="shared" si="27"/>
        <v>308.3011765</v>
      </c>
      <c r="AR1207" s="18"/>
      <c r="AS1207" s="18"/>
    </row>
    <row r="1208" ht="14.25" customHeight="1">
      <c r="A1208" s="68">
        <v>625.0</v>
      </c>
      <c r="B1208" s="69">
        <v>1.0</v>
      </c>
      <c r="C1208" s="18" t="s">
        <v>1342</v>
      </c>
      <c r="D1208" s="68">
        <v>625.0</v>
      </c>
      <c r="E1208" s="69">
        <v>1.0</v>
      </c>
      <c r="F1208" s="69">
        <v>252.0</v>
      </c>
      <c r="G1208" s="70" t="s">
        <v>2581</v>
      </c>
      <c r="H1208" s="69">
        <v>2077.0</v>
      </c>
      <c r="I1208" s="69">
        <v>1625.0</v>
      </c>
      <c r="J1208" s="69">
        <v>179.0</v>
      </c>
      <c r="K1208" s="29">
        <f t="shared" si="13"/>
        <v>1714.5</v>
      </c>
      <c r="L1208" s="71">
        <f t="shared" si="14"/>
        <v>0.8255</v>
      </c>
      <c r="M1208" s="71">
        <f t="shared" si="15"/>
        <v>1</v>
      </c>
      <c r="N1208" s="72">
        <f t="shared" si="16"/>
        <v>1028.7</v>
      </c>
      <c r="O1208" s="8">
        <f t="shared" si="17"/>
        <v>5892393.6</v>
      </c>
      <c r="P1208" s="73"/>
      <c r="Q1208" s="18"/>
      <c r="R1208" s="18"/>
      <c r="S1208" s="18"/>
      <c r="T1208" s="18"/>
      <c r="U1208" s="18"/>
      <c r="V1208" s="18"/>
      <c r="W1208" s="18"/>
      <c r="X1208" s="18"/>
      <c r="Y1208" s="18"/>
      <c r="Z1208" s="68">
        <v>625.0</v>
      </c>
      <c r="AA1208" s="69">
        <v>1.0</v>
      </c>
      <c r="AB1208" s="18" t="s">
        <v>1342</v>
      </c>
      <c r="AC1208" s="68">
        <v>625.0</v>
      </c>
      <c r="AD1208" s="69">
        <v>1.0</v>
      </c>
      <c r="AE1208" s="69">
        <v>252.0</v>
      </c>
      <c r="AF1208" s="70" t="s">
        <v>2581</v>
      </c>
      <c r="AG1208" s="69">
        <v>2077.0</v>
      </c>
      <c r="AH1208" s="69">
        <v>1625.0</v>
      </c>
      <c r="AI1208" s="69">
        <v>179.0</v>
      </c>
      <c r="AJ1208" s="29">
        <f t="shared" si="20"/>
        <v>1714.5</v>
      </c>
      <c r="AK1208" s="76">
        <f t="shared" si="21"/>
        <v>0.8254694271</v>
      </c>
      <c r="AL1208" s="29">
        <f t="shared" si="22"/>
        <v>1714.5</v>
      </c>
      <c r="AM1208" s="71">
        <f t="shared" si="23"/>
        <v>0.8255</v>
      </c>
      <c r="AN1208" s="71">
        <f t="shared" si="24"/>
        <v>1</v>
      </c>
      <c r="AO1208" s="72">
        <f t="shared" si="25"/>
        <v>1028.7</v>
      </c>
      <c r="AP1208" s="73">
        <f t="shared" si="26"/>
        <v>5892393.6</v>
      </c>
      <c r="AQ1208" s="3">
        <f t="shared" si="27"/>
        <v>2836.973327</v>
      </c>
      <c r="AR1208" s="18"/>
      <c r="AS1208" s="18"/>
    </row>
    <row r="1209" ht="14.25" customHeight="1">
      <c r="A1209" s="68">
        <v>625.0</v>
      </c>
      <c r="B1209" s="69">
        <v>1.0</v>
      </c>
      <c r="C1209" s="18" t="s">
        <v>1342</v>
      </c>
      <c r="D1209" s="68">
        <v>625.0</v>
      </c>
      <c r="E1209" s="69">
        <v>1.0</v>
      </c>
      <c r="F1209" s="69">
        <v>310.0</v>
      </c>
      <c r="G1209" s="70" t="s">
        <v>2582</v>
      </c>
      <c r="H1209" s="69">
        <v>727.0</v>
      </c>
      <c r="I1209" s="69">
        <v>513.0</v>
      </c>
      <c r="J1209" s="69">
        <v>70.0</v>
      </c>
      <c r="K1209" s="29">
        <f t="shared" si="13"/>
        <v>548</v>
      </c>
      <c r="L1209" s="71">
        <f t="shared" si="14"/>
        <v>0.7538</v>
      </c>
      <c r="M1209" s="71">
        <f t="shared" si="15"/>
        <v>0.9423</v>
      </c>
      <c r="N1209" s="72">
        <f t="shared" si="16"/>
        <v>309.83</v>
      </c>
      <c r="O1209" s="8">
        <f t="shared" si="17"/>
        <v>1774706.24</v>
      </c>
      <c r="P1209" s="73"/>
      <c r="Q1209" s="18"/>
      <c r="R1209" s="18"/>
      <c r="S1209" s="18"/>
      <c r="T1209" s="18"/>
      <c r="U1209" s="18"/>
      <c r="V1209" s="18"/>
      <c r="W1209" s="18"/>
      <c r="X1209" s="18"/>
      <c r="Y1209" s="18"/>
      <c r="Z1209" s="68">
        <v>625.0</v>
      </c>
      <c r="AA1209" s="69">
        <v>1.0</v>
      </c>
      <c r="AB1209" s="18" t="s">
        <v>1342</v>
      </c>
      <c r="AC1209" s="68">
        <v>625.0</v>
      </c>
      <c r="AD1209" s="69">
        <v>1.0</v>
      </c>
      <c r="AE1209" s="69">
        <v>310.0</v>
      </c>
      <c r="AF1209" s="70" t="s">
        <v>2582</v>
      </c>
      <c r="AG1209" s="69">
        <v>727.0</v>
      </c>
      <c r="AH1209" s="69">
        <v>513.0</v>
      </c>
      <c r="AI1209" s="69">
        <v>70.0</v>
      </c>
      <c r="AJ1209" s="29">
        <f t="shared" si="20"/>
        <v>548</v>
      </c>
      <c r="AK1209" s="76">
        <f t="shared" si="21"/>
        <v>0.7537826685</v>
      </c>
      <c r="AL1209" s="29">
        <f t="shared" si="22"/>
        <v>548</v>
      </c>
      <c r="AM1209" s="71">
        <f t="shared" si="23"/>
        <v>0.7538</v>
      </c>
      <c r="AN1209" s="71">
        <f t="shared" si="24"/>
        <v>0.9423</v>
      </c>
      <c r="AO1209" s="72">
        <f t="shared" si="25"/>
        <v>309.83</v>
      </c>
      <c r="AP1209" s="73">
        <f t="shared" si="26"/>
        <v>1774706.24</v>
      </c>
      <c r="AQ1209" s="3">
        <f t="shared" si="27"/>
        <v>2441.136506</v>
      </c>
      <c r="AR1209" s="18"/>
      <c r="AS1209" s="18"/>
    </row>
    <row r="1210" ht="14.25" customHeight="1">
      <c r="A1210" s="68">
        <v>625.0</v>
      </c>
      <c r="B1210" s="69">
        <v>1.0</v>
      </c>
      <c r="C1210" s="18" t="s">
        <v>1342</v>
      </c>
      <c r="D1210" s="68">
        <v>625.0</v>
      </c>
      <c r="E1210" s="69">
        <v>1.0</v>
      </c>
      <c r="F1210" s="69">
        <v>315.0</v>
      </c>
      <c r="G1210" s="70" t="s">
        <v>2583</v>
      </c>
      <c r="H1210" s="69">
        <v>599.0</v>
      </c>
      <c r="I1210" s="69">
        <v>410.0</v>
      </c>
      <c r="J1210" s="69">
        <v>69.0</v>
      </c>
      <c r="K1210" s="29">
        <f t="shared" si="13"/>
        <v>444.5</v>
      </c>
      <c r="L1210" s="71">
        <f t="shared" si="14"/>
        <v>0.7421</v>
      </c>
      <c r="M1210" s="71">
        <f t="shared" si="15"/>
        <v>0.9276</v>
      </c>
      <c r="N1210" s="72">
        <f t="shared" si="16"/>
        <v>247.39</v>
      </c>
      <c r="O1210" s="8">
        <f t="shared" si="17"/>
        <v>1417049.92</v>
      </c>
      <c r="P1210" s="73"/>
      <c r="Q1210" s="18"/>
      <c r="R1210" s="18"/>
      <c r="S1210" s="18"/>
      <c r="T1210" s="18"/>
      <c r="U1210" s="18"/>
      <c r="V1210" s="18"/>
      <c r="W1210" s="18"/>
      <c r="X1210" s="18"/>
      <c r="Y1210" s="18"/>
      <c r="Z1210" s="68">
        <v>625.0</v>
      </c>
      <c r="AA1210" s="69">
        <v>1.0</v>
      </c>
      <c r="AB1210" s="18" t="s">
        <v>1342</v>
      </c>
      <c r="AC1210" s="68">
        <v>625.0</v>
      </c>
      <c r="AD1210" s="69">
        <v>1.0</v>
      </c>
      <c r="AE1210" s="69">
        <v>315.0</v>
      </c>
      <c r="AF1210" s="70" t="s">
        <v>2583</v>
      </c>
      <c r="AG1210" s="69">
        <v>599.0</v>
      </c>
      <c r="AH1210" s="69">
        <v>410.0</v>
      </c>
      <c r="AI1210" s="69">
        <v>69.0</v>
      </c>
      <c r="AJ1210" s="29">
        <f t="shared" si="20"/>
        <v>444.5</v>
      </c>
      <c r="AK1210" s="76">
        <f t="shared" si="21"/>
        <v>0.7420701169</v>
      </c>
      <c r="AL1210" s="29">
        <f t="shared" si="22"/>
        <v>444.5</v>
      </c>
      <c r="AM1210" s="71">
        <f t="shared" si="23"/>
        <v>0.7421</v>
      </c>
      <c r="AN1210" s="71">
        <f t="shared" si="24"/>
        <v>0.9276</v>
      </c>
      <c r="AO1210" s="72">
        <f t="shared" si="25"/>
        <v>247.39</v>
      </c>
      <c r="AP1210" s="73">
        <f t="shared" si="26"/>
        <v>1417049.92</v>
      </c>
      <c r="AQ1210" s="3">
        <f t="shared" si="27"/>
        <v>2365.692688</v>
      </c>
      <c r="AR1210" s="18"/>
      <c r="AS1210" s="18"/>
    </row>
    <row r="1211" ht="14.25" customHeight="1">
      <c r="A1211" s="68">
        <v>625.0</v>
      </c>
      <c r="B1211" s="69">
        <v>1.0</v>
      </c>
      <c r="C1211" s="18" t="s">
        <v>1342</v>
      </c>
      <c r="D1211" s="68">
        <v>625.0</v>
      </c>
      <c r="E1211" s="69">
        <v>1.0</v>
      </c>
      <c r="F1211" s="69">
        <v>330.0</v>
      </c>
      <c r="G1211" s="70" t="s">
        <v>2584</v>
      </c>
      <c r="H1211" s="69">
        <v>830.0</v>
      </c>
      <c r="I1211" s="69">
        <v>335.0</v>
      </c>
      <c r="J1211" s="69">
        <v>53.0</v>
      </c>
      <c r="K1211" s="29">
        <f t="shared" si="13"/>
        <v>361.5</v>
      </c>
      <c r="L1211" s="71">
        <f t="shared" si="14"/>
        <v>0.4355</v>
      </c>
      <c r="M1211" s="71">
        <f t="shared" si="15"/>
        <v>0.5444</v>
      </c>
      <c r="N1211" s="72">
        <f t="shared" si="16"/>
        <v>118.08</v>
      </c>
      <c r="O1211" s="8">
        <f t="shared" si="17"/>
        <v>676362.24</v>
      </c>
      <c r="P1211" s="73"/>
      <c r="Q1211" s="18"/>
      <c r="R1211" s="18"/>
      <c r="S1211" s="18"/>
      <c r="T1211" s="18"/>
      <c r="U1211" s="18"/>
      <c r="V1211" s="18"/>
      <c r="W1211" s="18"/>
      <c r="X1211" s="18"/>
      <c r="Y1211" s="18"/>
      <c r="Z1211" s="68">
        <v>625.0</v>
      </c>
      <c r="AA1211" s="69">
        <v>1.0</v>
      </c>
      <c r="AB1211" s="18" t="s">
        <v>1342</v>
      </c>
      <c r="AC1211" s="68">
        <v>625.0</v>
      </c>
      <c r="AD1211" s="69">
        <v>1.0</v>
      </c>
      <c r="AE1211" s="69">
        <v>330.0</v>
      </c>
      <c r="AF1211" s="70" t="s">
        <v>2584</v>
      </c>
      <c r="AG1211" s="69">
        <v>830.0</v>
      </c>
      <c r="AH1211" s="69">
        <v>335.0</v>
      </c>
      <c r="AI1211" s="69">
        <v>53.0</v>
      </c>
      <c r="AJ1211" s="29">
        <f t="shared" si="20"/>
        <v>361.5</v>
      </c>
      <c r="AK1211" s="76">
        <f t="shared" si="21"/>
        <v>0.4355421687</v>
      </c>
      <c r="AL1211" s="29">
        <f t="shared" si="22"/>
        <v>361.5</v>
      </c>
      <c r="AM1211" s="71">
        <f t="shared" si="23"/>
        <v>0.4355</v>
      </c>
      <c r="AN1211" s="71">
        <f t="shared" si="24"/>
        <v>0.5444</v>
      </c>
      <c r="AO1211" s="72">
        <f t="shared" si="25"/>
        <v>118.08</v>
      </c>
      <c r="AP1211" s="73">
        <f t="shared" si="26"/>
        <v>676362.24</v>
      </c>
      <c r="AQ1211" s="3">
        <f t="shared" si="27"/>
        <v>814.8942651</v>
      </c>
      <c r="AR1211" s="18"/>
      <c r="AS1211" s="18"/>
    </row>
    <row r="1212" ht="14.25" customHeight="1">
      <c r="A1212" s="68">
        <v>625.0</v>
      </c>
      <c r="B1212" s="69">
        <v>1.0</v>
      </c>
      <c r="C1212" s="18" t="s">
        <v>1342</v>
      </c>
      <c r="D1212" s="68">
        <v>625.0</v>
      </c>
      <c r="E1212" s="69">
        <v>1.0</v>
      </c>
      <c r="F1212" s="69">
        <v>342.0</v>
      </c>
      <c r="G1212" s="70" t="s">
        <v>2585</v>
      </c>
      <c r="H1212" s="69">
        <v>692.0</v>
      </c>
      <c r="I1212" s="69">
        <v>355.0</v>
      </c>
      <c r="J1212" s="69">
        <v>53.0</v>
      </c>
      <c r="K1212" s="29">
        <f t="shared" si="13"/>
        <v>381.5</v>
      </c>
      <c r="L1212" s="71">
        <f t="shared" si="14"/>
        <v>0.5513</v>
      </c>
      <c r="M1212" s="71">
        <f t="shared" si="15"/>
        <v>0.6891</v>
      </c>
      <c r="N1212" s="72">
        <f t="shared" si="16"/>
        <v>157.73</v>
      </c>
      <c r="O1212" s="8">
        <f t="shared" si="17"/>
        <v>903477.44</v>
      </c>
      <c r="P1212" s="73"/>
      <c r="Q1212" s="18"/>
      <c r="R1212" s="18"/>
      <c r="S1212" s="18"/>
      <c r="T1212" s="18"/>
      <c r="U1212" s="18"/>
      <c r="V1212" s="18"/>
      <c r="W1212" s="18"/>
      <c r="X1212" s="18"/>
      <c r="Y1212" s="18"/>
      <c r="Z1212" s="68">
        <v>625.0</v>
      </c>
      <c r="AA1212" s="69">
        <v>1.0</v>
      </c>
      <c r="AB1212" s="18" t="s">
        <v>1342</v>
      </c>
      <c r="AC1212" s="68">
        <v>625.0</v>
      </c>
      <c r="AD1212" s="69">
        <v>1.0</v>
      </c>
      <c r="AE1212" s="69">
        <v>342.0</v>
      </c>
      <c r="AF1212" s="70" t="s">
        <v>2585</v>
      </c>
      <c r="AG1212" s="69">
        <v>692.0</v>
      </c>
      <c r="AH1212" s="69">
        <v>355.0</v>
      </c>
      <c r="AI1212" s="69">
        <v>53.0</v>
      </c>
      <c r="AJ1212" s="29">
        <f t="shared" si="20"/>
        <v>381.5</v>
      </c>
      <c r="AK1212" s="76">
        <f t="shared" si="21"/>
        <v>0.551300578</v>
      </c>
      <c r="AL1212" s="29">
        <f t="shared" si="22"/>
        <v>381.5</v>
      </c>
      <c r="AM1212" s="71">
        <f t="shared" si="23"/>
        <v>0.5513</v>
      </c>
      <c r="AN1212" s="71">
        <f t="shared" si="24"/>
        <v>0.6891</v>
      </c>
      <c r="AO1212" s="72">
        <f t="shared" si="25"/>
        <v>157.73</v>
      </c>
      <c r="AP1212" s="73">
        <f t="shared" si="26"/>
        <v>903477.44</v>
      </c>
      <c r="AQ1212" s="3">
        <f t="shared" si="27"/>
        <v>1305.603237</v>
      </c>
      <c r="AR1212" s="18"/>
      <c r="AS1212" s="18"/>
    </row>
    <row r="1213" ht="14.25" customHeight="1">
      <c r="A1213" s="68">
        <v>625.0</v>
      </c>
      <c r="B1213" s="69">
        <v>1.0</v>
      </c>
      <c r="C1213" s="18" t="s">
        <v>1342</v>
      </c>
      <c r="D1213" s="68">
        <v>625.0</v>
      </c>
      <c r="E1213" s="69">
        <v>1.0</v>
      </c>
      <c r="F1213" s="69">
        <v>344.0</v>
      </c>
      <c r="G1213" s="70" t="s">
        <v>2586</v>
      </c>
      <c r="H1213" s="69">
        <v>290.0</v>
      </c>
      <c r="I1213" s="69">
        <v>181.0</v>
      </c>
      <c r="J1213" s="69">
        <v>43.0</v>
      </c>
      <c r="K1213" s="29">
        <f t="shared" si="13"/>
        <v>202.5</v>
      </c>
      <c r="L1213" s="71">
        <f t="shared" si="14"/>
        <v>0.6983</v>
      </c>
      <c r="M1213" s="71">
        <f t="shared" si="15"/>
        <v>0.8729</v>
      </c>
      <c r="N1213" s="72">
        <f t="shared" si="16"/>
        <v>106.06</v>
      </c>
      <c r="O1213" s="8">
        <f t="shared" si="17"/>
        <v>607511.68</v>
      </c>
      <c r="P1213" s="73"/>
      <c r="Q1213" s="18"/>
      <c r="R1213" s="18"/>
      <c r="S1213" s="18"/>
      <c r="T1213" s="18"/>
      <c r="U1213" s="18"/>
      <c r="V1213" s="18"/>
      <c r="W1213" s="18"/>
      <c r="X1213" s="18"/>
      <c r="Y1213" s="18"/>
      <c r="Z1213" s="68">
        <v>625.0</v>
      </c>
      <c r="AA1213" s="69">
        <v>1.0</v>
      </c>
      <c r="AB1213" s="18" t="s">
        <v>1342</v>
      </c>
      <c r="AC1213" s="68">
        <v>625.0</v>
      </c>
      <c r="AD1213" s="69">
        <v>1.0</v>
      </c>
      <c r="AE1213" s="69">
        <v>344.0</v>
      </c>
      <c r="AF1213" s="70" t="s">
        <v>2586</v>
      </c>
      <c r="AG1213" s="69">
        <v>290.0</v>
      </c>
      <c r="AH1213" s="69">
        <v>181.0</v>
      </c>
      <c r="AI1213" s="69">
        <v>43.0</v>
      </c>
      <c r="AJ1213" s="29">
        <f t="shared" si="20"/>
        <v>202.5</v>
      </c>
      <c r="AK1213" s="76">
        <f t="shared" si="21"/>
        <v>0.6982758621</v>
      </c>
      <c r="AL1213" s="29">
        <f t="shared" si="22"/>
        <v>202.5</v>
      </c>
      <c r="AM1213" s="71">
        <f t="shared" si="23"/>
        <v>0.6983</v>
      </c>
      <c r="AN1213" s="71">
        <f t="shared" si="24"/>
        <v>0.8729</v>
      </c>
      <c r="AO1213" s="72">
        <f t="shared" si="25"/>
        <v>106.06</v>
      </c>
      <c r="AP1213" s="73">
        <f t="shared" si="26"/>
        <v>607511.68</v>
      </c>
      <c r="AQ1213" s="3">
        <f t="shared" si="27"/>
        <v>2094.867862</v>
      </c>
      <c r="AR1213" s="18"/>
      <c r="AS1213" s="18"/>
    </row>
    <row r="1214" ht="14.25" customHeight="1">
      <c r="A1214" s="68">
        <v>625.0</v>
      </c>
      <c r="B1214" s="69">
        <v>1.0</v>
      </c>
      <c r="C1214" s="18" t="s">
        <v>1342</v>
      </c>
      <c r="D1214" s="68">
        <v>625.0</v>
      </c>
      <c r="E1214" s="69">
        <v>1.0</v>
      </c>
      <c r="F1214" s="69">
        <v>345.0</v>
      </c>
      <c r="G1214" s="70" t="s">
        <v>2587</v>
      </c>
      <c r="H1214" s="69">
        <v>586.0</v>
      </c>
      <c r="I1214" s="69">
        <v>312.0</v>
      </c>
      <c r="J1214" s="69">
        <v>30.0</v>
      </c>
      <c r="K1214" s="29">
        <f t="shared" si="13"/>
        <v>327</v>
      </c>
      <c r="L1214" s="71">
        <f t="shared" si="14"/>
        <v>0.558</v>
      </c>
      <c r="M1214" s="71">
        <f t="shared" si="15"/>
        <v>0.6975</v>
      </c>
      <c r="N1214" s="72">
        <f t="shared" si="16"/>
        <v>136.85</v>
      </c>
      <c r="O1214" s="8">
        <f t="shared" si="17"/>
        <v>783876.8</v>
      </c>
      <c r="P1214" s="73"/>
      <c r="Q1214" s="18"/>
      <c r="R1214" s="18"/>
      <c r="S1214" s="18"/>
      <c r="T1214" s="18"/>
      <c r="U1214" s="18"/>
      <c r="V1214" s="18"/>
      <c r="W1214" s="18"/>
      <c r="X1214" s="18"/>
      <c r="Y1214" s="18"/>
      <c r="Z1214" s="68">
        <v>625.0</v>
      </c>
      <c r="AA1214" s="69">
        <v>1.0</v>
      </c>
      <c r="AB1214" s="18" t="s">
        <v>1342</v>
      </c>
      <c r="AC1214" s="68">
        <v>625.0</v>
      </c>
      <c r="AD1214" s="69">
        <v>1.0</v>
      </c>
      <c r="AE1214" s="69">
        <v>345.0</v>
      </c>
      <c r="AF1214" s="70" t="s">
        <v>2587</v>
      </c>
      <c r="AG1214" s="69">
        <v>586.0</v>
      </c>
      <c r="AH1214" s="69">
        <v>312.0</v>
      </c>
      <c r="AI1214" s="69">
        <v>30.0</v>
      </c>
      <c r="AJ1214" s="29">
        <f t="shared" si="20"/>
        <v>327</v>
      </c>
      <c r="AK1214" s="76">
        <f t="shared" si="21"/>
        <v>0.5580204778</v>
      </c>
      <c r="AL1214" s="29">
        <f t="shared" si="22"/>
        <v>327</v>
      </c>
      <c r="AM1214" s="71">
        <f t="shared" si="23"/>
        <v>0.558</v>
      </c>
      <c r="AN1214" s="71">
        <f t="shared" si="24"/>
        <v>0.6975</v>
      </c>
      <c r="AO1214" s="72">
        <f t="shared" si="25"/>
        <v>136.85</v>
      </c>
      <c r="AP1214" s="73">
        <f t="shared" si="26"/>
        <v>783876.8</v>
      </c>
      <c r="AQ1214" s="3">
        <f t="shared" si="27"/>
        <v>1337.67372</v>
      </c>
      <c r="AR1214" s="18"/>
      <c r="AS1214" s="18"/>
    </row>
    <row r="1215" ht="14.25" customHeight="1">
      <c r="A1215" s="68">
        <v>625.0</v>
      </c>
      <c r="B1215" s="69">
        <v>1.0</v>
      </c>
      <c r="C1215" s="18" t="s">
        <v>1342</v>
      </c>
      <c r="D1215" s="68">
        <v>625.0</v>
      </c>
      <c r="E1215" s="69">
        <v>1.0</v>
      </c>
      <c r="F1215" s="69">
        <v>357.0</v>
      </c>
      <c r="G1215" s="70" t="s">
        <v>2588</v>
      </c>
      <c r="H1215" s="69">
        <v>366.0</v>
      </c>
      <c r="I1215" s="69">
        <v>210.0</v>
      </c>
      <c r="J1215" s="69">
        <v>38.0</v>
      </c>
      <c r="K1215" s="29">
        <f t="shared" si="13"/>
        <v>229</v>
      </c>
      <c r="L1215" s="71">
        <f t="shared" si="14"/>
        <v>0.6257</v>
      </c>
      <c r="M1215" s="71">
        <f t="shared" si="15"/>
        <v>0.7821</v>
      </c>
      <c r="N1215" s="72">
        <f t="shared" si="16"/>
        <v>107.46</v>
      </c>
      <c r="O1215" s="8">
        <f t="shared" si="17"/>
        <v>615530.88</v>
      </c>
      <c r="P1215" s="73"/>
      <c r="Q1215" s="18"/>
      <c r="R1215" s="18"/>
      <c r="S1215" s="18"/>
      <c r="T1215" s="18"/>
      <c r="U1215" s="18"/>
      <c r="V1215" s="18"/>
      <c r="W1215" s="18"/>
      <c r="X1215" s="18"/>
      <c r="Y1215" s="18"/>
      <c r="Z1215" s="68">
        <v>625.0</v>
      </c>
      <c r="AA1215" s="69">
        <v>1.0</v>
      </c>
      <c r="AB1215" s="18" t="s">
        <v>1342</v>
      </c>
      <c r="AC1215" s="68">
        <v>625.0</v>
      </c>
      <c r="AD1215" s="69">
        <v>1.0</v>
      </c>
      <c r="AE1215" s="69">
        <v>357.0</v>
      </c>
      <c r="AF1215" s="70" t="s">
        <v>2588</v>
      </c>
      <c r="AG1215" s="69">
        <v>366.0</v>
      </c>
      <c r="AH1215" s="69">
        <v>210.0</v>
      </c>
      <c r="AI1215" s="69">
        <v>38.0</v>
      </c>
      <c r="AJ1215" s="29">
        <f t="shared" si="20"/>
        <v>229</v>
      </c>
      <c r="AK1215" s="76">
        <f t="shared" si="21"/>
        <v>0.6256830601</v>
      </c>
      <c r="AL1215" s="29">
        <f t="shared" si="22"/>
        <v>229</v>
      </c>
      <c r="AM1215" s="71">
        <f t="shared" si="23"/>
        <v>0.6257</v>
      </c>
      <c r="AN1215" s="71">
        <f t="shared" si="24"/>
        <v>0.7821</v>
      </c>
      <c r="AO1215" s="72">
        <f t="shared" si="25"/>
        <v>107.46</v>
      </c>
      <c r="AP1215" s="73">
        <f t="shared" si="26"/>
        <v>615530.88</v>
      </c>
      <c r="AQ1215" s="3">
        <f t="shared" si="27"/>
        <v>1681.778361</v>
      </c>
      <c r="AR1215" s="18"/>
      <c r="AS1215" s="18"/>
    </row>
    <row r="1216" ht="14.25" customHeight="1">
      <c r="A1216" s="68">
        <v>625.0</v>
      </c>
      <c r="B1216" s="69">
        <v>1.0</v>
      </c>
      <c r="C1216" s="18" t="s">
        <v>1342</v>
      </c>
      <c r="D1216" s="68">
        <v>625.0</v>
      </c>
      <c r="E1216" s="69">
        <v>1.0</v>
      </c>
      <c r="F1216" s="69">
        <v>410.0</v>
      </c>
      <c r="G1216" s="70" t="s">
        <v>2589</v>
      </c>
      <c r="H1216" s="69">
        <v>493.0</v>
      </c>
      <c r="I1216" s="69">
        <v>166.0</v>
      </c>
      <c r="J1216" s="69">
        <v>39.0</v>
      </c>
      <c r="K1216" s="29">
        <f t="shared" si="13"/>
        <v>185.5</v>
      </c>
      <c r="L1216" s="71">
        <f t="shared" si="14"/>
        <v>0.3763</v>
      </c>
      <c r="M1216" s="71">
        <f t="shared" si="15"/>
        <v>0.4704</v>
      </c>
      <c r="N1216" s="72">
        <f t="shared" si="16"/>
        <v>52.36</v>
      </c>
      <c r="O1216" s="8">
        <f t="shared" si="17"/>
        <v>299918.08</v>
      </c>
      <c r="P1216" s="73"/>
      <c r="Q1216" s="18"/>
      <c r="R1216" s="18"/>
      <c r="S1216" s="18"/>
      <c r="T1216" s="18"/>
      <c r="U1216" s="18"/>
      <c r="V1216" s="18"/>
      <c r="W1216" s="18"/>
      <c r="X1216" s="18"/>
      <c r="Y1216" s="18"/>
      <c r="Z1216" s="68">
        <v>625.0</v>
      </c>
      <c r="AA1216" s="69">
        <v>1.0</v>
      </c>
      <c r="AB1216" s="18" t="s">
        <v>1342</v>
      </c>
      <c r="AC1216" s="68">
        <v>625.0</v>
      </c>
      <c r="AD1216" s="69">
        <v>1.0</v>
      </c>
      <c r="AE1216" s="69">
        <v>410.0</v>
      </c>
      <c r="AF1216" s="70" t="s">
        <v>2589</v>
      </c>
      <c r="AG1216" s="69">
        <v>493.0</v>
      </c>
      <c r="AH1216" s="69">
        <v>166.0</v>
      </c>
      <c r="AI1216" s="69">
        <v>39.0</v>
      </c>
      <c r="AJ1216" s="29">
        <f t="shared" si="20"/>
        <v>185.5</v>
      </c>
      <c r="AK1216" s="76">
        <f t="shared" si="21"/>
        <v>0.3762677485</v>
      </c>
      <c r="AL1216" s="29">
        <f t="shared" si="22"/>
        <v>185.5</v>
      </c>
      <c r="AM1216" s="71">
        <f t="shared" si="23"/>
        <v>0.3763</v>
      </c>
      <c r="AN1216" s="71">
        <f t="shared" si="24"/>
        <v>0.4704</v>
      </c>
      <c r="AO1216" s="72">
        <f t="shared" si="25"/>
        <v>52.36</v>
      </c>
      <c r="AP1216" s="73">
        <f t="shared" si="26"/>
        <v>299918.08</v>
      </c>
      <c r="AQ1216" s="3">
        <f t="shared" si="27"/>
        <v>608.3531034</v>
      </c>
      <c r="AR1216" s="18"/>
      <c r="AS1216" s="18"/>
    </row>
    <row r="1217" ht="14.25" customHeight="1">
      <c r="A1217" s="68">
        <v>625.0</v>
      </c>
      <c r="B1217" s="69">
        <v>1.0</v>
      </c>
      <c r="C1217" s="18" t="s">
        <v>1342</v>
      </c>
      <c r="D1217" s="68">
        <v>625.0</v>
      </c>
      <c r="E1217" s="69">
        <v>1.0</v>
      </c>
      <c r="F1217" s="69">
        <v>415.0</v>
      </c>
      <c r="G1217" s="70" t="s">
        <v>2590</v>
      </c>
      <c r="H1217" s="69">
        <v>302.0</v>
      </c>
      <c r="I1217" s="69">
        <v>243.0</v>
      </c>
      <c r="J1217" s="69">
        <v>22.0</v>
      </c>
      <c r="K1217" s="29">
        <f t="shared" si="13"/>
        <v>254</v>
      </c>
      <c r="L1217" s="71">
        <f t="shared" si="14"/>
        <v>0.8411</v>
      </c>
      <c r="M1217" s="71">
        <f t="shared" si="15"/>
        <v>1</v>
      </c>
      <c r="N1217" s="72">
        <f t="shared" si="16"/>
        <v>152.4</v>
      </c>
      <c r="O1217" s="8">
        <f t="shared" si="17"/>
        <v>872947.2</v>
      </c>
      <c r="P1217" s="73"/>
      <c r="Q1217" s="18"/>
      <c r="R1217" s="18"/>
      <c r="S1217" s="18"/>
      <c r="T1217" s="18"/>
      <c r="U1217" s="18"/>
      <c r="V1217" s="18"/>
      <c r="W1217" s="18"/>
      <c r="X1217" s="18"/>
      <c r="Y1217" s="18"/>
      <c r="Z1217" s="68">
        <v>625.0</v>
      </c>
      <c r="AA1217" s="69">
        <v>1.0</v>
      </c>
      <c r="AB1217" s="18" t="s">
        <v>1342</v>
      </c>
      <c r="AC1217" s="68">
        <v>625.0</v>
      </c>
      <c r="AD1217" s="69">
        <v>1.0</v>
      </c>
      <c r="AE1217" s="69">
        <v>415.0</v>
      </c>
      <c r="AF1217" s="70" t="s">
        <v>2590</v>
      </c>
      <c r="AG1217" s="69">
        <v>302.0</v>
      </c>
      <c r="AH1217" s="69">
        <v>243.0</v>
      </c>
      <c r="AI1217" s="69">
        <v>22.0</v>
      </c>
      <c r="AJ1217" s="29">
        <f t="shared" si="20"/>
        <v>254</v>
      </c>
      <c r="AK1217" s="76">
        <f t="shared" si="21"/>
        <v>0.8410596026</v>
      </c>
      <c r="AL1217" s="29">
        <f t="shared" si="22"/>
        <v>254</v>
      </c>
      <c r="AM1217" s="71">
        <f t="shared" si="23"/>
        <v>0.8411</v>
      </c>
      <c r="AN1217" s="71">
        <f t="shared" si="24"/>
        <v>1</v>
      </c>
      <c r="AO1217" s="72">
        <f t="shared" si="25"/>
        <v>152.4</v>
      </c>
      <c r="AP1217" s="73">
        <f t="shared" si="26"/>
        <v>872947.2</v>
      </c>
      <c r="AQ1217" s="3">
        <f t="shared" si="27"/>
        <v>2890.553642</v>
      </c>
      <c r="AR1217" s="18"/>
      <c r="AS1217" s="18"/>
    </row>
    <row r="1218" ht="14.25" customHeight="1">
      <c r="A1218" s="68">
        <v>625.0</v>
      </c>
      <c r="B1218" s="69">
        <v>1.0</v>
      </c>
      <c r="C1218" s="18" t="s">
        <v>1342</v>
      </c>
      <c r="D1218" s="68">
        <v>625.0</v>
      </c>
      <c r="E1218" s="69">
        <v>1.0</v>
      </c>
      <c r="F1218" s="69">
        <v>422.0</v>
      </c>
      <c r="G1218" s="70" t="s">
        <v>2591</v>
      </c>
      <c r="H1218" s="69">
        <v>475.0</v>
      </c>
      <c r="I1218" s="69">
        <v>253.0</v>
      </c>
      <c r="J1218" s="69">
        <v>81.0</v>
      </c>
      <c r="K1218" s="29">
        <f t="shared" si="13"/>
        <v>293.5</v>
      </c>
      <c r="L1218" s="71">
        <f t="shared" si="14"/>
        <v>0.6179</v>
      </c>
      <c r="M1218" s="71">
        <f t="shared" si="15"/>
        <v>0.7724</v>
      </c>
      <c r="N1218" s="72">
        <f t="shared" si="16"/>
        <v>136.02</v>
      </c>
      <c r="O1218" s="8">
        <f t="shared" si="17"/>
        <v>779122.56</v>
      </c>
      <c r="P1218" s="73"/>
      <c r="Q1218" s="18"/>
      <c r="R1218" s="18"/>
      <c r="S1218" s="18"/>
      <c r="T1218" s="18"/>
      <c r="U1218" s="18"/>
      <c r="V1218" s="18"/>
      <c r="W1218" s="18"/>
      <c r="X1218" s="18"/>
      <c r="Y1218" s="18"/>
      <c r="Z1218" s="68">
        <v>625.0</v>
      </c>
      <c r="AA1218" s="69">
        <v>1.0</v>
      </c>
      <c r="AB1218" s="18" t="s">
        <v>1342</v>
      </c>
      <c r="AC1218" s="68">
        <v>625.0</v>
      </c>
      <c r="AD1218" s="69">
        <v>1.0</v>
      </c>
      <c r="AE1218" s="69">
        <v>422.0</v>
      </c>
      <c r="AF1218" s="70" t="s">
        <v>2591</v>
      </c>
      <c r="AG1218" s="69">
        <v>475.0</v>
      </c>
      <c r="AH1218" s="69">
        <v>253.0</v>
      </c>
      <c r="AI1218" s="69">
        <v>81.0</v>
      </c>
      <c r="AJ1218" s="29">
        <f t="shared" si="20"/>
        <v>293.5</v>
      </c>
      <c r="AK1218" s="76">
        <f t="shared" si="21"/>
        <v>0.6178947368</v>
      </c>
      <c r="AL1218" s="29">
        <f t="shared" si="22"/>
        <v>293.5</v>
      </c>
      <c r="AM1218" s="71">
        <f t="shared" si="23"/>
        <v>0.6179</v>
      </c>
      <c r="AN1218" s="71">
        <f t="shared" si="24"/>
        <v>0.7724</v>
      </c>
      <c r="AO1218" s="72">
        <f t="shared" si="25"/>
        <v>136.02</v>
      </c>
      <c r="AP1218" s="73">
        <f t="shared" si="26"/>
        <v>779122.56</v>
      </c>
      <c r="AQ1218" s="3">
        <f t="shared" si="27"/>
        <v>1640.258021</v>
      </c>
      <c r="AR1218" s="18"/>
      <c r="AS1218" s="18"/>
    </row>
    <row r="1219" ht="14.25" customHeight="1">
      <c r="A1219" s="68">
        <v>625.0</v>
      </c>
      <c r="B1219" s="69">
        <v>1.0</v>
      </c>
      <c r="C1219" s="18" t="s">
        <v>1342</v>
      </c>
      <c r="D1219" s="68">
        <v>625.0</v>
      </c>
      <c r="E1219" s="69">
        <v>1.0</v>
      </c>
      <c r="F1219" s="69">
        <v>424.0</v>
      </c>
      <c r="G1219" s="70" t="s">
        <v>2592</v>
      </c>
      <c r="H1219" s="69">
        <v>358.0</v>
      </c>
      <c r="I1219" s="69">
        <v>286.0</v>
      </c>
      <c r="J1219" s="69">
        <v>27.0</v>
      </c>
      <c r="K1219" s="29">
        <f t="shared" si="13"/>
        <v>299.5</v>
      </c>
      <c r="L1219" s="71">
        <f t="shared" si="14"/>
        <v>0.8366</v>
      </c>
      <c r="M1219" s="71">
        <f t="shared" si="15"/>
        <v>1</v>
      </c>
      <c r="N1219" s="72">
        <f t="shared" si="16"/>
        <v>179.7</v>
      </c>
      <c r="O1219" s="8">
        <f t="shared" si="17"/>
        <v>1029321.6</v>
      </c>
      <c r="P1219" s="73"/>
      <c r="Q1219" s="18"/>
      <c r="R1219" s="18"/>
      <c r="S1219" s="18"/>
      <c r="T1219" s="18"/>
      <c r="U1219" s="18"/>
      <c r="V1219" s="18"/>
      <c r="W1219" s="18"/>
      <c r="X1219" s="18"/>
      <c r="Y1219" s="18"/>
      <c r="Z1219" s="68">
        <v>625.0</v>
      </c>
      <c r="AA1219" s="69">
        <v>1.0</v>
      </c>
      <c r="AB1219" s="18" t="s">
        <v>1342</v>
      </c>
      <c r="AC1219" s="68">
        <v>625.0</v>
      </c>
      <c r="AD1219" s="69">
        <v>1.0</v>
      </c>
      <c r="AE1219" s="69">
        <v>424.0</v>
      </c>
      <c r="AF1219" s="70" t="s">
        <v>2592</v>
      </c>
      <c r="AG1219" s="69">
        <v>358.0</v>
      </c>
      <c r="AH1219" s="69">
        <v>286.0</v>
      </c>
      <c r="AI1219" s="69">
        <v>27.0</v>
      </c>
      <c r="AJ1219" s="29">
        <f t="shared" si="20"/>
        <v>299.5</v>
      </c>
      <c r="AK1219" s="76">
        <f t="shared" si="21"/>
        <v>0.8365921788</v>
      </c>
      <c r="AL1219" s="29">
        <f t="shared" si="22"/>
        <v>299.5</v>
      </c>
      <c r="AM1219" s="71">
        <f t="shared" si="23"/>
        <v>0.8366</v>
      </c>
      <c r="AN1219" s="71">
        <f t="shared" si="24"/>
        <v>1</v>
      </c>
      <c r="AO1219" s="72">
        <f t="shared" si="25"/>
        <v>179.7</v>
      </c>
      <c r="AP1219" s="73">
        <f t="shared" si="26"/>
        <v>1029321.6</v>
      </c>
      <c r="AQ1219" s="3">
        <f t="shared" si="27"/>
        <v>2875.2</v>
      </c>
      <c r="AR1219" s="18"/>
      <c r="AS1219" s="18"/>
    </row>
    <row r="1220" ht="14.25" customHeight="1">
      <c r="A1220" s="68">
        <v>625.0</v>
      </c>
      <c r="B1220" s="69">
        <v>1.0</v>
      </c>
      <c r="C1220" s="18" t="s">
        <v>1342</v>
      </c>
      <c r="D1220" s="68">
        <v>625.0</v>
      </c>
      <c r="E1220" s="69">
        <v>1.0</v>
      </c>
      <c r="F1220" s="69">
        <v>425.0</v>
      </c>
      <c r="G1220" s="70" t="s">
        <v>2593</v>
      </c>
      <c r="H1220" s="69">
        <v>378.0</v>
      </c>
      <c r="I1220" s="69">
        <v>136.0</v>
      </c>
      <c r="J1220" s="69">
        <v>25.0</v>
      </c>
      <c r="K1220" s="29">
        <f t="shared" si="13"/>
        <v>148.5</v>
      </c>
      <c r="L1220" s="71">
        <f t="shared" si="14"/>
        <v>0.3929</v>
      </c>
      <c r="M1220" s="71">
        <f t="shared" si="15"/>
        <v>0.4911</v>
      </c>
      <c r="N1220" s="72">
        <f t="shared" si="16"/>
        <v>43.76</v>
      </c>
      <c r="O1220" s="8">
        <f t="shared" si="17"/>
        <v>250657.28</v>
      </c>
      <c r="P1220" s="73"/>
      <c r="Q1220" s="18"/>
      <c r="R1220" s="18"/>
      <c r="S1220" s="18"/>
      <c r="T1220" s="18"/>
      <c r="U1220" s="18"/>
      <c r="V1220" s="18"/>
      <c r="W1220" s="18"/>
      <c r="X1220" s="18"/>
      <c r="Y1220" s="18"/>
      <c r="Z1220" s="68">
        <v>625.0</v>
      </c>
      <c r="AA1220" s="69">
        <v>1.0</v>
      </c>
      <c r="AB1220" s="18" t="s">
        <v>1342</v>
      </c>
      <c r="AC1220" s="68">
        <v>625.0</v>
      </c>
      <c r="AD1220" s="69">
        <v>1.0</v>
      </c>
      <c r="AE1220" s="69">
        <v>425.0</v>
      </c>
      <c r="AF1220" s="70" t="s">
        <v>2593</v>
      </c>
      <c r="AG1220" s="69">
        <v>378.0</v>
      </c>
      <c r="AH1220" s="69">
        <v>136.0</v>
      </c>
      <c r="AI1220" s="69">
        <v>25.0</v>
      </c>
      <c r="AJ1220" s="29">
        <f t="shared" si="20"/>
        <v>148.5</v>
      </c>
      <c r="AK1220" s="76">
        <f t="shared" si="21"/>
        <v>0.3928571429</v>
      </c>
      <c r="AL1220" s="29">
        <f t="shared" si="22"/>
        <v>148.5</v>
      </c>
      <c r="AM1220" s="71">
        <f t="shared" si="23"/>
        <v>0.3929</v>
      </c>
      <c r="AN1220" s="71">
        <f t="shared" si="24"/>
        <v>0.4911</v>
      </c>
      <c r="AO1220" s="72">
        <f t="shared" si="25"/>
        <v>43.76</v>
      </c>
      <c r="AP1220" s="73">
        <f t="shared" si="26"/>
        <v>250657.28</v>
      </c>
      <c r="AQ1220" s="3">
        <f t="shared" si="27"/>
        <v>663.1144974</v>
      </c>
      <c r="AR1220" s="18"/>
      <c r="AS1220" s="18"/>
    </row>
    <row r="1221" ht="14.25" customHeight="1">
      <c r="A1221" s="68">
        <v>625.0</v>
      </c>
      <c r="B1221" s="69">
        <v>1.0</v>
      </c>
      <c r="C1221" s="18" t="s">
        <v>1342</v>
      </c>
      <c r="D1221" s="68">
        <v>625.0</v>
      </c>
      <c r="E1221" s="69">
        <v>1.0</v>
      </c>
      <c r="F1221" s="69">
        <v>428.0</v>
      </c>
      <c r="G1221" s="70" t="s">
        <v>2594</v>
      </c>
      <c r="H1221" s="69">
        <v>169.0</v>
      </c>
      <c r="I1221" s="69">
        <v>107.0</v>
      </c>
      <c r="J1221" s="69">
        <v>21.0</v>
      </c>
      <c r="K1221" s="29">
        <f t="shared" si="13"/>
        <v>117.5</v>
      </c>
      <c r="L1221" s="71">
        <f t="shared" si="14"/>
        <v>0.6953</v>
      </c>
      <c r="M1221" s="71">
        <f t="shared" si="15"/>
        <v>0.8691</v>
      </c>
      <c r="N1221" s="72">
        <f t="shared" si="16"/>
        <v>61.27</v>
      </c>
      <c r="O1221" s="8">
        <f t="shared" si="17"/>
        <v>350954.56</v>
      </c>
      <c r="P1221" s="73"/>
      <c r="Q1221" s="18"/>
      <c r="R1221" s="18"/>
      <c r="S1221" s="18"/>
      <c r="T1221" s="18"/>
      <c r="U1221" s="18"/>
      <c r="V1221" s="18"/>
      <c r="W1221" s="18"/>
      <c r="X1221" s="18"/>
      <c r="Y1221" s="18"/>
      <c r="Z1221" s="68">
        <v>625.0</v>
      </c>
      <c r="AA1221" s="69">
        <v>1.0</v>
      </c>
      <c r="AB1221" s="18" t="s">
        <v>1342</v>
      </c>
      <c r="AC1221" s="68">
        <v>625.0</v>
      </c>
      <c r="AD1221" s="69">
        <v>1.0</v>
      </c>
      <c r="AE1221" s="69">
        <v>428.0</v>
      </c>
      <c r="AF1221" s="70" t="s">
        <v>2594</v>
      </c>
      <c r="AG1221" s="69">
        <v>169.0</v>
      </c>
      <c r="AH1221" s="69">
        <v>107.0</v>
      </c>
      <c r="AI1221" s="69">
        <v>21.0</v>
      </c>
      <c r="AJ1221" s="29">
        <f t="shared" si="20"/>
        <v>117.5</v>
      </c>
      <c r="AK1221" s="76">
        <f t="shared" si="21"/>
        <v>0.6952662722</v>
      </c>
      <c r="AL1221" s="29">
        <f t="shared" si="22"/>
        <v>117.5</v>
      </c>
      <c r="AM1221" s="71">
        <f t="shared" si="23"/>
        <v>0.6953</v>
      </c>
      <c r="AN1221" s="71">
        <f t="shared" si="24"/>
        <v>0.8691</v>
      </c>
      <c r="AO1221" s="72">
        <f t="shared" si="25"/>
        <v>61.27</v>
      </c>
      <c r="AP1221" s="73">
        <f t="shared" si="26"/>
        <v>350954.56</v>
      </c>
      <c r="AQ1221" s="3">
        <f t="shared" si="27"/>
        <v>2076.654201</v>
      </c>
      <c r="AR1221" s="18"/>
      <c r="AS1221" s="18"/>
    </row>
    <row r="1222" ht="14.25" customHeight="1">
      <c r="A1222" s="68">
        <v>625.0</v>
      </c>
      <c r="B1222" s="69">
        <v>1.0</v>
      </c>
      <c r="C1222" s="18" t="s">
        <v>1342</v>
      </c>
      <c r="D1222" s="68">
        <v>625.0</v>
      </c>
      <c r="E1222" s="69">
        <v>1.0</v>
      </c>
      <c r="F1222" s="69">
        <v>430.0</v>
      </c>
      <c r="G1222" s="70" t="s">
        <v>2595</v>
      </c>
      <c r="H1222" s="69">
        <v>123.0</v>
      </c>
      <c r="I1222" s="69">
        <v>71.0</v>
      </c>
      <c r="J1222" s="69">
        <v>9.0</v>
      </c>
      <c r="K1222" s="29">
        <f t="shared" si="13"/>
        <v>75.5</v>
      </c>
      <c r="L1222" s="71">
        <f t="shared" si="14"/>
        <v>0.6138</v>
      </c>
      <c r="M1222" s="71">
        <f t="shared" si="15"/>
        <v>0.7673</v>
      </c>
      <c r="N1222" s="72">
        <f t="shared" si="16"/>
        <v>34.76</v>
      </c>
      <c r="O1222" s="8">
        <f t="shared" si="17"/>
        <v>199105.28</v>
      </c>
      <c r="P1222" s="73"/>
      <c r="Q1222" s="18"/>
      <c r="R1222" s="18"/>
      <c r="S1222" s="18"/>
      <c r="T1222" s="18"/>
      <c r="U1222" s="18"/>
      <c r="V1222" s="18"/>
      <c r="W1222" s="18"/>
      <c r="X1222" s="18"/>
      <c r="Y1222" s="18"/>
      <c r="Z1222" s="68">
        <v>625.0</v>
      </c>
      <c r="AA1222" s="69">
        <v>1.0</v>
      </c>
      <c r="AB1222" s="18" t="s">
        <v>1342</v>
      </c>
      <c r="AC1222" s="68">
        <v>625.0</v>
      </c>
      <c r="AD1222" s="69">
        <v>1.0</v>
      </c>
      <c r="AE1222" s="69">
        <v>430.0</v>
      </c>
      <c r="AF1222" s="70" t="s">
        <v>2595</v>
      </c>
      <c r="AG1222" s="69">
        <v>123.0</v>
      </c>
      <c r="AH1222" s="69">
        <v>71.0</v>
      </c>
      <c r="AI1222" s="69">
        <v>9.0</v>
      </c>
      <c r="AJ1222" s="29">
        <f t="shared" si="20"/>
        <v>75.5</v>
      </c>
      <c r="AK1222" s="76">
        <f t="shared" si="21"/>
        <v>0.6138211382</v>
      </c>
      <c r="AL1222" s="29">
        <f t="shared" si="22"/>
        <v>75.5</v>
      </c>
      <c r="AM1222" s="71">
        <f t="shared" si="23"/>
        <v>0.6138</v>
      </c>
      <c r="AN1222" s="71">
        <f t="shared" si="24"/>
        <v>0.7673</v>
      </c>
      <c r="AO1222" s="72">
        <f t="shared" si="25"/>
        <v>34.76</v>
      </c>
      <c r="AP1222" s="73">
        <f t="shared" si="26"/>
        <v>199105.28</v>
      </c>
      <c r="AQ1222" s="3">
        <f t="shared" si="27"/>
        <v>1618.742114</v>
      </c>
      <c r="AR1222" s="18"/>
      <c r="AS1222" s="18"/>
    </row>
    <row r="1223" ht="14.25" customHeight="1">
      <c r="A1223" s="68">
        <v>625.0</v>
      </c>
      <c r="B1223" s="69">
        <v>1.0</v>
      </c>
      <c r="C1223" s="18" t="s">
        <v>1342</v>
      </c>
      <c r="D1223" s="68">
        <v>625.0</v>
      </c>
      <c r="E1223" s="69">
        <v>1.0</v>
      </c>
      <c r="F1223" s="69">
        <v>431.0</v>
      </c>
      <c r="G1223" s="70" t="s">
        <v>2596</v>
      </c>
      <c r="H1223" s="69">
        <v>377.0</v>
      </c>
      <c r="I1223" s="69">
        <v>281.0</v>
      </c>
      <c r="J1223" s="69">
        <v>31.0</v>
      </c>
      <c r="K1223" s="29">
        <f t="shared" si="13"/>
        <v>296.5</v>
      </c>
      <c r="L1223" s="71">
        <f t="shared" si="14"/>
        <v>0.7865</v>
      </c>
      <c r="M1223" s="71">
        <f t="shared" si="15"/>
        <v>0.9831</v>
      </c>
      <c r="N1223" s="72">
        <f t="shared" si="16"/>
        <v>174.89</v>
      </c>
      <c r="O1223" s="8">
        <f t="shared" si="17"/>
        <v>1001769.92</v>
      </c>
      <c r="P1223" s="73"/>
      <c r="Q1223" s="18"/>
      <c r="R1223" s="18"/>
      <c r="S1223" s="18"/>
      <c r="T1223" s="18"/>
      <c r="U1223" s="18"/>
      <c r="V1223" s="18"/>
      <c r="W1223" s="18"/>
      <c r="X1223" s="18"/>
      <c r="Y1223" s="18"/>
      <c r="Z1223" s="68">
        <v>625.0</v>
      </c>
      <c r="AA1223" s="69">
        <v>1.0</v>
      </c>
      <c r="AB1223" s="18" t="s">
        <v>1342</v>
      </c>
      <c r="AC1223" s="68">
        <v>625.0</v>
      </c>
      <c r="AD1223" s="69">
        <v>1.0</v>
      </c>
      <c r="AE1223" s="69">
        <v>431.0</v>
      </c>
      <c r="AF1223" s="70" t="s">
        <v>2596</v>
      </c>
      <c r="AG1223" s="69">
        <v>377.0</v>
      </c>
      <c r="AH1223" s="69">
        <v>281.0</v>
      </c>
      <c r="AI1223" s="69">
        <v>31.0</v>
      </c>
      <c r="AJ1223" s="29">
        <f t="shared" si="20"/>
        <v>296.5</v>
      </c>
      <c r="AK1223" s="76">
        <f t="shared" si="21"/>
        <v>0.7864721485</v>
      </c>
      <c r="AL1223" s="29">
        <f t="shared" si="22"/>
        <v>296.5</v>
      </c>
      <c r="AM1223" s="71">
        <f t="shared" si="23"/>
        <v>0.7865</v>
      </c>
      <c r="AN1223" s="71">
        <f t="shared" si="24"/>
        <v>0.9831</v>
      </c>
      <c r="AO1223" s="72">
        <f t="shared" si="25"/>
        <v>174.89</v>
      </c>
      <c r="AP1223" s="73">
        <f t="shared" si="26"/>
        <v>1001769.92</v>
      </c>
      <c r="AQ1223" s="3">
        <f t="shared" si="27"/>
        <v>2657.214642</v>
      </c>
      <c r="AR1223" s="18"/>
      <c r="AS1223" s="18"/>
    </row>
    <row r="1224" ht="14.25" customHeight="1">
      <c r="A1224" s="68">
        <v>625.0</v>
      </c>
      <c r="B1224" s="69">
        <v>1.0</v>
      </c>
      <c r="C1224" s="18" t="s">
        <v>1342</v>
      </c>
      <c r="D1224" s="68">
        <v>625.0</v>
      </c>
      <c r="E1224" s="69">
        <v>1.0</v>
      </c>
      <c r="F1224" s="69">
        <v>433.0</v>
      </c>
      <c r="G1224" s="70" t="s">
        <v>2597</v>
      </c>
      <c r="H1224" s="69">
        <v>272.0</v>
      </c>
      <c r="I1224" s="69">
        <v>209.0</v>
      </c>
      <c r="J1224" s="69">
        <v>29.0</v>
      </c>
      <c r="K1224" s="29">
        <f t="shared" si="13"/>
        <v>223.5</v>
      </c>
      <c r="L1224" s="71">
        <f t="shared" si="14"/>
        <v>0.8217</v>
      </c>
      <c r="M1224" s="71">
        <f t="shared" si="15"/>
        <v>1</v>
      </c>
      <c r="N1224" s="72">
        <f t="shared" si="16"/>
        <v>134.1</v>
      </c>
      <c r="O1224" s="8">
        <f t="shared" si="17"/>
        <v>768124.8</v>
      </c>
      <c r="P1224" s="73"/>
      <c r="Q1224" s="18"/>
      <c r="R1224" s="18"/>
      <c r="S1224" s="18"/>
      <c r="T1224" s="18"/>
      <c r="U1224" s="18"/>
      <c r="V1224" s="18"/>
      <c r="W1224" s="18"/>
      <c r="X1224" s="18"/>
      <c r="Y1224" s="18"/>
      <c r="Z1224" s="68">
        <v>625.0</v>
      </c>
      <c r="AA1224" s="69">
        <v>1.0</v>
      </c>
      <c r="AB1224" s="18" t="s">
        <v>1342</v>
      </c>
      <c r="AC1224" s="68">
        <v>625.0</v>
      </c>
      <c r="AD1224" s="69">
        <v>1.0</v>
      </c>
      <c r="AE1224" s="69">
        <v>433.0</v>
      </c>
      <c r="AF1224" s="70" t="s">
        <v>2597</v>
      </c>
      <c r="AG1224" s="69">
        <v>272.0</v>
      </c>
      <c r="AH1224" s="69">
        <v>209.0</v>
      </c>
      <c r="AI1224" s="69">
        <v>29.0</v>
      </c>
      <c r="AJ1224" s="29">
        <f t="shared" si="20"/>
        <v>223.5</v>
      </c>
      <c r="AK1224" s="76">
        <f t="shared" si="21"/>
        <v>0.8216911765</v>
      </c>
      <c r="AL1224" s="29">
        <f t="shared" si="22"/>
        <v>223.5</v>
      </c>
      <c r="AM1224" s="71">
        <f t="shared" si="23"/>
        <v>0.8217</v>
      </c>
      <c r="AN1224" s="71">
        <f t="shared" si="24"/>
        <v>1</v>
      </c>
      <c r="AO1224" s="72">
        <f t="shared" si="25"/>
        <v>134.1</v>
      </c>
      <c r="AP1224" s="73">
        <f t="shared" si="26"/>
        <v>768124.8</v>
      </c>
      <c r="AQ1224" s="3">
        <f t="shared" si="27"/>
        <v>2823.988235</v>
      </c>
      <c r="AR1224" s="18"/>
      <c r="AS1224" s="18"/>
    </row>
    <row r="1225" ht="14.25" customHeight="1">
      <c r="A1225" s="68">
        <v>625.0</v>
      </c>
      <c r="B1225" s="69">
        <v>1.0</v>
      </c>
      <c r="C1225" s="18" t="s">
        <v>1342</v>
      </c>
      <c r="D1225" s="68">
        <v>625.0</v>
      </c>
      <c r="E1225" s="69">
        <v>1.0</v>
      </c>
      <c r="F1225" s="69">
        <v>435.0</v>
      </c>
      <c r="G1225" s="70" t="s">
        <v>2598</v>
      </c>
      <c r="H1225" s="69">
        <v>549.0</v>
      </c>
      <c r="I1225" s="69">
        <v>179.0</v>
      </c>
      <c r="J1225" s="69">
        <v>37.0</v>
      </c>
      <c r="K1225" s="29">
        <f t="shared" si="13"/>
        <v>197.5</v>
      </c>
      <c r="L1225" s="71">
        <f t="shared" si="14"/>
        <v>0.3597</v>
      </c>
      <c r="M1225" s="71">
        <f t="shared" si="15"/>
        <v>0.4496</v>
      </c>
      <c r="N1225" s="72">
        <f t="shared" si="16"/>
        <v>53.28</v>
      </c>
      <c r="O1225" s="8">
        <f t="shared" si="17"/>
        <v>305187.84</v>
      </c>
      <c r="P1225" s="73"/>
      <c r="Q1225" s="18"/>
      <c r="R1225" s="18"/>
      <c r="S1225" s="18"/>
      <c r="T1225" s="18"/>
      <c r="U1225" s="18"/>
      <c r="V1225" s="18"/>
      <c r="W1225" s="18"/>
      <c r="X1225" s="18"/>
      <c r="Y1225" s="18"/>
      <c r="Z1225" s="68">
        <v>625.0</v>
      </c>
      <c r="AA1225" s="69">
        <v>1.0</v>
      </c>
      <c r="AB1225" s="18" t="s">
        <v>1342</v>
      </c>
      <c r="AC1225" s="68">
        <v>625.0</v>
      </c>
      <c r="AD1225" s="69">
        <v>1.0</v>
      </c>
      <c r="AE1225" s="69">
        <v>435.0</v>
      </c>
      <c r="AF1225" s="70" t="s">
        <v>2598</v>
      </c>
      <c r="AG1225" s="69">
        <v>549.0</v>
      </c>
      <c r="AH1225" s="69">
        <v>179.0</v>
      </c>
      <c r="AI1225" s="69">
        <v>37.0</v>
      </c>
      <c r="AJ1225" s="29">
        <f t="shared" si="20"/>
        <v>197.5</v>
      </c>
      <c r="AK1225" s="76">
        <f t="shared" si="21"/>
        <v>0.3597449909</v>
      </c>
      <c r="AL1225" s="29">
        <f t="shared" si="22"/>
        <v>197.5</v>
      </c>
      <c r="AM1225" s="71">
        <f t="shared" si="23"/>
        <v>0.3597</v>
      </c>
      <c r="AN1225" s="71">
        <f t="shared" si="24"/>
        <v>0.4496</v>
      </c>
      <c r="AO1225" s="72">
        <f t="shared" si="25"/>
        <v>53.28</v>
      </c>
      <c r="AP1225" s="73">
        <f t="shared" si="26"/>
        <v>305187.84</v>
      </c>
      <c r="AQ1225" s="3">
        <f t="shared" si="27"/>
        <v>555.8977049</v>
      </c>
      <c r="AR1225" s="18"/>
      <c r="AS1225" s="18"/>
    </row>
    <row r="1226" ht="14.25" customHeight="1">
      <c r="A1226" s="68">
        <v>625.0</v>
      </c>
      <c r="B1226" s="69">
        <v>1.0</v>
      </c>
      <c r="C1226" s="18" t="s">
        <v>1342</v>
      </c>
      <c r="D1226" s="68">
        <v>625.0</v>
      </c>
      <c r="E1226" s="69">
        <v>1.0</v>
      </c>
      <c r="F1226" s="69">
        <v>449.0</v>
      </c>
      <c r="G1226" s="70" t="s">
        <v>2599</v>
      </c>
      <c r="H1226" s="69">
        <v>444.0</v>
      </c>
      <c r="I1226" s="69">
        <v>349.0</v>
      </c>
      <c r="J1226" s="69">
        <v>31.0</v>
      </c>
      <c r="K1226" s="29">
        <f t="shared" si="13"/>
        <v>364.5</v>
      </c>
      <c r="L1226" s="71">
        <f t="shared" si="14"/>
        <v>0.8209</v>
      </c>
      <c r="M1226" s="71">
        <f t="shared" si="15"/>
        <v>1</v>
      </c>
      <c r="N1226" s="72">
        <f t="shared" si="16"/>
        <v>218.7</v>
      </c>
      <c r="O1226" s="8">
        <f t="shared" si="17"/>
        <v>1252713.6</v>
      </c>
      <c r="P1226" s="73"/>
      <c r="Q1226" s="18"/>
      <c r="R1226" s="18"/>
      <c r="S1226" s="18"/>
      <c r="T1226" s="18"/>
      <c r="U1226" s="18"/>
      <c r="V1226" s="18"/>
      <c r="W1226" s="18"/>
      <c r="X1226" s="18"/>
      <c r="Y1226" s="18"/>
      <c r="Z1226" s="68">
        <v>625.0</v>
      </c>
      <c r="AA1226" s="69">
        <v>1.0</v>
      </c>
      <c r="AB1226" s="18" t="s">
        <v>1342</v>
      </c>
      <c r="AC1226" s="68">
        <v>625.0</v>
      </c>
      <c r="AD1226" s="69">
        <v>1.0</v>
      </c>
      <c r="AE1226" s="69">
        <v>449.0</v>
      </c>
      <c r="AF1226" s="70" t="s">
        <v>2599</v>
      </c>
      <c r="AG1226" s="69">
        <v>444.0</v>
      </c>
      <c r="AH1226" s="69">
        <v>349.0</v>
      </c>
      <c r="AI1226" s="69">
        <v>31.0</v>
      </c>
      <c r="AJ1226" s="29">
        <f t="shared" si="20"/>
        <v>364.5</v>
      </c>
      <c r="AK1226" s="76">
        <f t="shared" si="21"/>
        <v>0.8209459459</v>
      </c>
      <c r="AL1226" s="29">
        <f t="shared" si="22"/>
        <v>364.5</v>
      </c>
      <c r="AM1226" s="71">
        <f t="shared" si="23"/>
        <v>0.8209</v>
      </c>
      <c r="AN1226" s="71">
        <f t="shared" si="24"/>
        <v>1</v>
      </c>
      <c r="AO1226" s="72">
        <f t="shared" si="25"/>
        <v>218.7</v>
      </c>
      <c r="AP1226" s="73">
        <f t="shared" si="26"/>
        <v>1252713.6</v>
      </c>
      <c r="AQ1226" s="3">
        <f t="shared" si="27"/>
        <v>2821.427027</v>
      </c>
      <c r="AR1226" s="18"/>
      <c r="AS1226" s="18"/>
    </row>
    <row r="1227" ht="14.25" customHeight="1">
      <c r="A1227" s="68">
        <v>625.0</v>
      </c>
      <c r="B1227" s="69">
        <v>1.0</v>
      </c>
      <c r="C1227" s="18" t="s">
        <v>1342</v>
      </c>
      <c r="D1227" s="68">
        <v>625.0</v>
      </c>
      <c r="E1227" s="69">
        <v>1.0</v>
      </c>
      <c r="F1227" s="69">
        <v>452.0</v>
      </c>
      <c r="G1227" s="70" t="s">
        <v>2600</v>
      </c>
      <c r="H1227" s="69">
        <v>300.0</v>
      </c>
      <c r="I1227" s="69">
        <v>193.0</v>
      </c>
      <c r="J1227" s="69">
        <v>49.0</v>
      </c>
      <c r="K1227" s="29">
        <f t="shared" si="13"/>
        <v>217.5</v>
      </c>
      <c r="L1227" s="71">
        <f t="shared" si="14"/>
        <v>0.725</v>
      </c>
      <c r="M1227" s="71">
        <f t="shared" si="15"/>
        <v>0.9063</v>
      </c>
      <c r="N1227" s="72">
        <f t="shared" si="16"/>
        <v>118.27</v>
      </c>
      <c r="O1227" s="8">
        <f t="shared" si="17"/>
        <v>677450.56</v>
      </c>
      <c r="P1227" s="73"/>
      <c r="Q1227" s="18"/>
      <c r="R1227" s="18"/>
      <c r="S1227" s="18"/>
      <c r="T1227" s="18"/>
      <c r="U1227" s="18"/>
      <c r="V1227" s="18"/>
      <c r="W1227" s="18"/>
      <c r="X1227" s="18"/>
      <c r="Y1227" s="18"/>
      <c r="Z1227" s="68">
        <v>625.0</v>
      </c>
      <c r="AA1227" s="69">
        <v>1.0</v>
      </c>
      <c r="AB1227" s="18" t="s">
        <v>1342</v>
      </c>
      <c r="AC1227" s="68">
        <v>625.0</v>
      </c>
      <c r="AD1227" s="69">
        <v>1.0</v>
      </c>
      <c r="AE1227" s="69">
        <v>452.0</v>
      </c>
      <c r="AF1227" s="70" t="s">
        <v>2600</v>
      </c>
      <c r="AG1227" s="69">
        <v>300.0</v>
      </c>
      <c r="AH1227" s="69">
        <v>193.0</v>
      </c>
      <c r="AI1227" s="69">
        <v>49.0</v>
      </c>
      <c r="AJ1227" s="29">
        <f t="shared" si="20"/>
        <v>217.5</v>
      </c>
      <c r="AK1227" s="76">
        <f t="shared" si="21"/>
        <v>0.725</v>
      </c>
      <c r="AL1227" s="29">
        <f t="shared" si="22"/>
        <v>217.5</v>
      </c>
      <c r="AM1227" s="71">
        <f t="shared" si="23"/>
        <v>0.725</v>
      </c>
      <c r="AN1227" s="71">
        <f t="shared" si="24"/>
        <v>0.9063</v>
      </c>
      <c r="AO1227" s="72">
        <f t="shared" si="25"/>
        <v>118.27</v>
      </c>
      <c r="AP1227" s="73">
        <f t="shared" si="26"/>
        <v>677450.56</v>
      </c>
      <c r="AQ1227" s="3">
        <f t="shared" si="27"/>
        <v>2258.168533</v>
      </c>
      <c r="AR1227" s="18"/>
      <c r="AS1227" s="18"/>
    </row>
    <row r="1228" ht="14.25" customHeight="1">
      <c r="A1228" s="68">
        <v>625.0</v>
      </c>
      <c r="B1228" s="69">
        <v>1.0</v>
      </c>
      <c r="C1228" s="18" t="s">
        <v>1342</v>
      </c>
      <c r="D1228" s="68">
        <v>625.0</v>
      </c>
      <c r="E1228" s="69">
        <v>1.0</v>
      </c>
      <c r="F1228" s="69">
        <v>458.0</v>
      </c>
      <c r="G1228" s="70" t="s">
        <v>2601</v>
      </c>
      <c r="H1228" s="69">
        <v>478.0</v>
      </c>
      <c r="I1228" s="69">
        <v>310.0</v>
      </c>
      <c r="J1228" s="69">
        <v>44.0</v>
      </c>
      <c r="K1228" s="29">
        <f t="shared" si="13"/>
        <v>332</v>
      </c>
      <c r="L1228" s="71">
        <f t="shared" si="14"/>
        <v>0.6946</v>
      </c>
      <c r="M1228" s="71">
        <f t="shared" si="15"/>
        <v>0.8683</v>
      </c>
      <c r="N1228" s="72">
        <f t="shared" si="16"/>
        <v>172.97</v>
      </c>
      <c r="O1228" s="8">
        <f t="shared" si="17"/>
        <v>990772.16</v>
      </c>
      <c r="P1228" s="73"/>
      <c r="Q1228" s="18"/>
      <c r="R1228" s="18"/>
      <c r="S1228" s="18"/>
      <c r="T1228" s="18"/>
      <c r="U1228" s="18"/>
      <c r="V1228" s="18"/>
      <c r="W1228" s="18"/>
      <c r="X1228" s="18"/>
      <c r="Y1228" s="18"/>
      <c r="Z1228" s="68">
        <v>625.0</v>
      </c>
      <c r="AA1228" s="69">
        <v>1.0</v>
      </c>
      <c r="AB1228" s="18" t="s">
        <v>1342</v>
      </c>
      <c r="AC1228" s="68">
        <v>625.0</v>
      </c>
      <c r="AD1228" s="69">
        <v>1.0</v>
      </c>
      <c r="AE1228" s="69">
        <v>458.0</v>
      </c>
      <c r="AF1228" s="70" t="s">
        <v>2601</v>
      </c>
      <c r="AG1228" s="69">
        <v>478.0</v>
      </c>
      <c r="AH1228" s="69">
        <v>310.0</v>
      </c>
      <c r="AI1228" s="69">
        <v>44.0</v>
      </c>
      <c r="AJ1228" s="29">
        <f t="shared" si="20"/>
        <v>332</v>
      </c>
      <c r="AK1228" s="76">
        <f t="shared" si="21"/>
        <v>0.6945606695</v>
      </c>
      <c r="AL1228" s="29">
        <f t="shared" si="22"/>
        <v>332</v>
      </c>
      <c r="AM1228" s="71">
        <f t="shared" si="23"/>
        <v>0.6946</v>
      </c>
      <c r="AN1228" s="71">
        <f t="shared" si="24"/>
        <v>0.8683</v>
      </c>
      <c r="AO1228" s="72">
        <f t="shared" si="25"/>
        <v>172.97</v>
      </c>
      <c r="AP1228" s="73">
        <f t="shared" si="26"/>
        <v>990772.16</v>
      </c>
      <c r="AQ1228" s="3">
        <f t="shared" si="27"/>
        <v>2072.745105</v>
      </c>
      <c r="AR1228" s="18"/>
      <c r="AS1228" s="18"/>
    </row>
    <row r="1229" ht="14.25" customHeight="1">
      <c r="A1229" s="68">
        <v>625.0</v>
      </c>
      <c r="B1229" s="69">
        <v>1.0</v>
      </c>
      <c r="C1229" s="18" t="s">
        <v>1342</v>
      </c>
      <c r="D1229" s="68">
        <v>625.0</v>
      </c>
      <c r="E1229" s="69">
        <v>1.0</v>
      </c>
      <c r="F1229" s="69">
        <v>460.0</v>
      </c>
      <c r="G1229" s="70" t="s">
        <v>2602</v>
      </c>
      <c r="H1229" s="69">
        <v>350.0</v>
      </c>
      <c r="I1229" s="69">
        <v>266.0</v>
      </c>
      <c r="J1229" s="69">
        <v>34.0</v>
      </c>
      <c r="K1229" s="29">
        <f t="shared" si="13"/>
        <v>283</v>
      </c>
      <c r="L1229" s="71">
        <f t="shared" si="14"/>
        <v>0.8086</v>
      </c>
      <c r="M1229" s="71">
        <f t="shared" si="15"/>
        <v>1</v>
      </c>
      <c r="N1229" s="72">
        <f t="shared" si="16"/>
        <v>169.8</v>
      </c>
      <c r="O1229" s="8">
        <f t="shared" si="17"/>
        <v>972614.4</v>
      </c>
      <c r="P1229" s="73"/>
      <c r="Q1229" s="18"/>
      <c r="R1229" s="18"/>
      <c r="S1229" s="18"/>
      <c r="T1229" s="18"/>
      <c r="U1229" s="18"/>
      <c r="V1229" s="18"/>
      <c r="W1229" s="18"/>
      <c r="X1229" s="18"/>
      <c r="Y1229" s="18"/>
      <c r="Z1229" s="68">
        <v>625.0</v>
      </c>
      <c r="AA1229" s="69">
        <v>1.0</v>
      </c>
      <c r="AB1229" s="18" t="s">
        <v>1342</v>
      </c>
      <c r="AC1229" s="68">
        <v>625.0</v>
      </c>
      <c r="AD1229" s="69">
        <v>1.0</v>
      </c>
      <c r="AE1229" s="69">
        <v>460.0</v>
      </c>
      <c r="AF1229" s="70" t="s">
        <v>2602</v>
      </c>
      <c r="AG1229" s="69">
        <v>350.0</v>
      </c>
      <c r="AH1229" s="69">
        <v>266.0</v>
      </c>
      <c r="AI1229" s="69">
        <v>34.0</v>
      </c>
      <c r="AJ1229" s="29">
        <f t="shared" si="20"/>
        <v>283</v>
      </c>
      <c r="AK1229" s="76">
        <f t="shared" si="21"/>
        <v>0.8085714286</v>
      </c>
      <c r="AL1229" s="29">
        <f t="shared" si="22"/>
        <v>283</v>
      </c>
      <c r="AM1229" s="71">
        <f t="shared" si="23"/>
        <v>0.8086</v>
      </c>
      <c r="AN1229" s="71">
        <f t="shared" si="24"/>
        <v>1</v>
      </c>
      <c r="AO1229" s="72">
        <f t="shared" si="25"/>
        <v>169.8</v>
      </c>
      <c r="AP1229" s="73">
        <f t="shared" si="26"/>
        <v>972614.4</v>
      </c>
      <c r="AQ1229" s="3">
        <f t="shared" si="27"/>
        <v>2778.898286</v>
      </c>
      <c r="AR1229" s="18"/>
      <c r="AS1229" s="18"/>
    </row>
    <row r="1230" ht="14.25" customHeight="1">
      <c r="A1230" s="68">
        <v>625.0</v>
      </c>
      <c r="B1230" s="69">
        <v>1.0</v>
      </c>
      <c r="C1230" s="18" t="s">
        <v>1342</v>
      </c>
      <c r="D1230" s="68">
        <v>625.0</v>
      </c>
      <c r="E1230" s="69">
        <v>1.0</v>
      </c>
      <c r="F1230" s="69">
        <v>462.0</v>
      </c>
      <c r="G1230" s="70" t="s">
        <v>2603</v>
      </c>
      <c r="H1230" s="69">
        <v>240.0</v>
      </c>
      <c r="I1230" s="69">
        <v>59.0</v>
      </c>
      <c r="J1230" s="69">
        <v>20.0</v>
      </c>
      <c r="K1230" s="29">
        <f t="shared" si="13"/>
        <v>69</v>
      </c>
      <c r="L1230" s="71">
        <f t="shared" si="14"/>
        <v>0.2875</v>
      </c>
      <c r="M1230" s="71">
        <f t="shared" si="15"/>
        <v>0.3594</v>
      </c>
      <c r="N1230" s="72">
        <f t="shared" si="16"/>
        <v>14.88</v>
      </c>
      <c r="O1230" s="8">
        <f t="shared" si="17"/>
        <v>85232.64</v>
      </c>
      <c r="P1230" s="73"/>
      <c r="Q1230" s="18"/>
      <c r="R1230" s="18"/>
      <c r="S1230" s="18"/>
      <c r="T1230" s="18"/>
      <c r="U1230" s="18"/>
      <c r="V1230" s="18"/>
      <c r="W1230" s="18"/>
      <c r="X1230" s="18"/>
      <c r="Y1230" s="18"/>
      <c r="Z1230" s="68">
        <v>625.0</v>
      </c>
      <c r="AA1230" s="69">
        <v>1.0</v>
      </c>
      <c r="AB1230" s="18" t="s">
        <v>1342</v>
      </c>
      <c r="AC1230" s="68">
        <v>625.0</v>
      </c>
      <c r="AD1230" s="69">
        <v>1.0</v>
      </c>
      <c r="AE1230" s="69">
        <v>462.0</v>
      </c>
      <c r="AF1230" s="70" t="s">
        <v>2603</v>
      </c>
      <c r="AG1230" s="69">
        <v>240.0</v>
      </c>
      <c r="AH1230" s="69">
        <v>59.0</v>
      </c>
      <c r="AI1230" s="69">
        <v>20.0</v>
      </c>
      <c r="AJ1230" s="29">
        <f t="shared" si="20"/>
        <v>69</v>
      </c>
      <c r="AK1230" s="76">
        <f t="shared" si="21"/>
        <v>0.2875</v>
      </c>
      <c r="AL1230" s="29">
        <f t="shared" si="22"/>
        <v>69</v>
      </c>
      <c r="AM1230" s="71">
        <f t="shared" si="23"/>
        <v>0.2875</v>
      </c>
      <c r="AN1230" s="71">
        <f t="shared" si="24"/>
        <v>0.3594</v>
      </c>
      <c r="AO1230" s="72">
        <f t="shared" si="25"/>
        <v>14.88</v>
      </c>
      <c r="AP1230" s="73">
        <f t="shared" si="26"/>
        <v>85232.64</v>
      </c>
      <c r="AQ1230" s="3">
        <f t="shared" si="27"/>
        <v>355.136</v>
      </c>
      <c r="AR1230" s="18"/>
      <c r="AS1230" s="18"/>
    </row>
    <row r="1231" ht="14.25" customHeight="1">
      <c r="A1231" s="68">
        <v>625.0</v>
      </c>
      <c r="B1231" s="69">
        <v>1.0</v>
      </c>
      <c r="C1231" s="18" t="s">
        <v>1342</v>
      </c>
      <c r="D1231" s="68">
        <v>625.0</v>
      </c>
      <c r="E1231" s="69">
        <v>1.0</v>
      </c>
      <c r="F1231" s="69">
        <v>463.0</v>
      </c>
      <c r="G1231" s="70" t="s">
        <v>2604</v>
      </c>
      <c r="H1231" s="69">
        <v>127.0</v>
      </c>
      <c r="I1231" s="69">
        <v>30.0</v>
      </c>
      <c r="J1231" s="69">
        <v>12.0</v>
      </c>
      <c r="K1231" s="29">
        <f t="shared" si="13"/>
        <v>36</v>
      </c>
      <c r="L1231" s="71">
        <f t="shared" si="14"/>
        <v>0.2835</v>
      </c>
      <c r="M1231" s="71">
        <f t="shared" si="15"/>
        <v>0.3544</v>
      </c>
      <c r="N1231" s="72">
        <f t="shared" si="16"/>
        <v>7.66</v>
      </c>
      <c r="O1231" s="8">
        <f t="shared" si="17"/>
        <v>43876.48</v>
      </c>
      <c r="P1231" s="73"/>
      <c r="Q1231" s="18"/>
      <c r="R1231" s="18"/>
      <c r="S1231" s="18"/>
      <c r="T1231" s="18"/>
      <c r="U1231" s="18"/>
      <c r="V1231" s="18"/>
      <c r="W1231" s="18"/>
      <c r="X1231" s="18"/>
      <c r="Y1231" s="18"/>
      <c r="Z1231" s="68">
        <v>625.0</v>
      </c>
      <c r="AA1231" s="69">
        <v>1.0</v>
      </c>
      <c r="AB1231" s="18" t="s">
        <v>1342</v>
      </c>
      <c r="AC1231" s="68">
        <v>625.0</v>
      </c>
      <c r="AD1231" s="69">
        <v>1.0</v>
      </c>
      <c r="AE1231" s="69">
        <v>463.0</v>
      </c>
      <c r="AF1231" s="70" t="s">
        <v>2604</v>
      </c>
      <c r="AG1231" s="69">
        <v>127.0</v>
      </c>
      <c r="AH1231" s="69">
        <v>30.0</v>
      </c>
      <c r="AI1231" s="69">
        <v>12.0</v>
      </c>
      <c r="AJ1231" s="29">
        <f t="shared" si="20"/>
        <v>36</v>
      </c>
      <c r="AK1231" s="76">
        <f t="shared" si="21"/>
        <v>0.2834645669</v>
      </c>
      <c r="AL1231" s="29">
        <f t="shared" si="22"/>
        <v>36</v>
      </c>
      <c r="AM1231" s="71">
        <f t="shared" si="23"/>
        <v>0.2835</v>
      </c>
      <c r="AN1231" s="71">
        <f t="shared" si="24"/>
        <v>0.3544</v>
      </c>
      <c r="AO1231" s="72">
        <f t="shared" si="25"/>
        <v>7.66</v>
      </c>
      <c r="AP1231" s="73">
        <f t="shared" si="26"/>
        <v>43876.48</v>
      </c>
      <c r="AQ1231" s="3">
        <f t="shared" si="27"/>
        <v>345.4840945</v>
      </c>
      <c r="AR1231" s="18"/>
      <c r="AS1231" s="18"/>
    </row>
    <row r="1232" ht="14.25" customHeight="1">
      <c r="A1232" s="68">
        <v>625.0</v>
      </c>
      <c r="B1232" s="69">
        <v>1.0</v>
      </c>
      <c r="C1232" s="18" t="s">
        <v>1342</v>
      </c>
      <c r="D1232" s="68">
        <v>625.0</v>
      </c>
      <c r="E1232" s="69">
        <v>1.0</v>
      </c>
      <c r="F1232" s="69">
        <v>464.0</v>
      </c>
      <c r="G1232" s="70" t="s">
        <v>2605</v>
      </c>
      <c r="H1232" s="69">
        <v>499.0</v>
      </c>
      <c r="I1232" s="69">
        <v>334.0</v>
      </c>
      <c r="J1232" s="69">
        <v>65.0</v>
      </c>
      <c r="K1232" s="29">
        <f t="shared" si="13"/>
        <v>366.5</v>
      </c>
      <c r="L1232" s="71">
        <f t="shared" si="14"/>
        <v>0.7345</v>
      </c>
      <c r="M1232" s="71">
        <f t="shared" si="15"/>
        <v>0.9181</v>
      </c>
      <c r="N1232" s="72">
        <f t="shared" si="16"/>
        <v>201.89</v>
      </c>
      <c r="O1232" s="8">
        <f t="shared" si="17"/>
        <v>1156425.92</v>
      </c>
      <c r="P1232" s="73"/>
      <c r="Q1232" s="18"/>
      <c r="R1232" s="18"/>
      <c r="S1232" s="18"/>
      <c r="T1232" s="18"/>
      <c r="U1232" s="18"/>
      <c r="V1232" s="18"/>
      <c r="W1232" s="18"/>
      <c r="X1232" s="18"/>
      <c r="Y1232" s="18"/>
      <c r="Z1232" s="68">
        <v>625.0</v>
      </c>
      <c r="AA1232" s="69">
        <v>1.0</v>
      </c>
      <c r="AB1232" s="18" t="s">
        <v>1342</v>
      </c>
      <c r="AC1232" s="68">
        <v>625.0</v>
      </c>
      <c r="AD1232" s="69">
        <v>1.0</v>
      </c>
      <c r="AE1232" s="69">
        <v>464.0</v>
      </c>
      <c r="AF1232" s="70" t="s">
        <v>2605</v>
      </c>
      <c r="AG1232" s="69">
        <v>499.0</v>
      </c>
      <c r="AH1232" s="69">
        <v>334.0</v>
      </c>
      <c r="AI1232" s="69">
        <v>65.0</v>
      </c>
      <c r="AJ1232" s="29">
        <f t="shared" si="20"/>
        <v>366.5</v>
      </c>
      <c r="AK1232" s="76">
        <f t="shared" si="21"/>
        <v>0.7344689379</v>
      </c>
      <c r="AL1232" s="29">
        <f t="shared" si="22"/>
        <v>366.5</v>
      </c>
      <c r="AM1232" s="71">
        <f t="shared" si="23"/>
        <v>0.7345</v>
      </c>
      <c r="AN1232" s="71">
        <f t="shared" si="24"/>
        <v>0.9181</v>
      </c>
      <c r="AO1232" s="72">
        <f t="shared" si="25"/>
        <v>201.89</v>
      </c>
      <c r="AP1232" s="73">
        <f t="shared" si="26"/>
        <v>1156425.92</v>
      </c>
      <c r="AQ1232" s="3">
        <f t="shared" si="27"/>
        <v>2317.486814</v>
      </c>
      <c r="AR1232" s="18"/>
      <c r="AS1232" s="18"/>
    </row>
    <row r="1233" ht="14.25" customHeight="1">
      <c r="A1233" s="68">
        <v>625.0</v>
      </c>
      <c r="B1233" s="69">
        <v>1.0</v>
      </c>
      <c r="C1233" s="18" t="s">
        <v>1342</v>
      </c>
      <c r="D1233" s="68">
        <v>625.0</v>
      </c>
      <c r="E1233" s="69">
        <v>1.0</v>
      </c>
      <c r="F1233" s="69">
        <v>465.0</v>
      </c>
      <c r="G1233" s="70" t="s">
        <v>2606</v>
      </c>
      <c r="H1233" s="69">
        <v>243.0</v>
      </c>
      <c r="I1233" s="69">
        <v>145.0</v>
      </c>
      <c r="J1233" s="69">
        <v>23.0</v>
      </c>
      <c r="K1233" s="29">
        <f t="shared" si="13"/>
        <v>156.5</v>
      </c>
      <c r="L1233" s="71">
        <f t="shared" si="14"/>
        <v>0.644</v>
      </c>
      <c r="M1233" s="71">
        <f t="shared" si="15"/>
        <v>0.805</v>
      </c>
      <c r="N1233" s="72">
        <f t="shared" si="16"/>
        <v>75.59</v>
      </c>
      <c r="O1233" s="8">
        <f t="shared" si="17"/>
        <v>432979.52</v>
      </c>
      <c r="P1233" s="73"/>
      <c r="Q1233" s="18"/>
      <c r="R1233" s="18"/>
      <c r="S1233" s="18"/>
      <c r="T1233" s="18"/>
      <c r="U1233" s="18"/>
      <c r="V1233" s="18"/>
      <c r="W1233" s="18"/>
      <c r="X1233" s="18"/>
      <c r="Y1233" s="18"/>
      <c r="Z1233" s="68">
        <v>625.0</v>
      </c>
      <c r="AA1233" s="69">
        <v>1.0</v>
      </c>
      <c r="AB1233" s="18" t="s">
        <v>1342</v>
      </c>
      <c r="AC1233" s="68">
        <v>625.0</v>
      </c>
      <c r="AD1233" s="69">
        <v>1.0</v>
      </c>
      <c r="AE1233" s="69">
        <v>465.0</v>
      </c>
      <c r="AF1233" s="70" t="s">
        <v>2606</v>
      </c>
      <c r="AG1233" s="69">
        <v>243.0</v>
      </c>
      <c r="AH1233" s="69">
        <v>145.0</v>
      </c>
      <c r="AI1233" s="69">
        <v>23.0</v>
      </c>
      <c r="AJ1233" s="29">
        <f t="shared" si="20"/>
        <v>156.5</v>
      </c>
      <c r="AK1233" s="76">
        <f t="shared" si="21"/>
        <v>0.6440329218</v>
      </c>
      <c r="AL1233" s="29">
        <f t="shared" si="22"/>
        <v>156.5</v>
      </c>
      <c r="AM1233" s="71">
        <f t="shared" si="23"/>
        <v>0.644</v>
      </c>
      <c r="AN1233" s="71">
        <f t="shared" si="24"/>
        <v>0.805</v>
      </c>
      <c r="AO1233" s="72">
        <f t="shared" si="25"/>
        <v>75.59</v>
      </c>
      <c r="AP1233" s="73">
        <f t="shared" si="26"/>
        <v>432979.52</v>
      </c>
      <c r="AQ1233" s="3">
        <f t="shared" si="27"/>
        <v>1781.808724</v>
      </c>
      <c r="AR1233" s="18"/>
      <c r="AS1233" s="18"/>
    </row>
    <row r="1234" ht="14.25" customHeight="1">
      <c r="A1234" s="68">
        <v>625.0</v>
      </c>
      <c r="B1234" s="69">
        <v>1.0</v>
      </c>
      <c r="C1234" s="18" t="s">
        <v>1342</v>
      </c>
      <c r="D1234" s="68">
        <v>625.0</v>
      </c>
      <c r="E1234" s="69">
        <v>1.0</v>
      </c>
      <c r="F1234" s="69">
        <v>466.0</v>
      </c>
      <c r="G1234" s="70" t="s">
        <v>2607</v>
      </c>
      <c r="H1234" s="69">
        <v>247.0</v>
      </c>
      <c r="I1234" s="69">
        <v>173.0</v>
      </c>
      <c r="J1234" s="69">
        <v>24.0</v>
      </c>
      <c r="K1234" s="29">
        <f t="shared" si="13"/>
        <v>185</v>
      </c>
      <c r="L1234" s="71">
        <f t="shared" si="14"/>
        <v>0.749</v>
      </c>
      <c r="M1234" s="71">
        <f t="shared" si="15"/>
        <v>0.9363</v>
      </c>
      <c r="N1234" s="72">
        <f t="shared" si="16"/>
        <v>103.93</v>
      </c>
      <c r="O1234" s="8">
        <f t="shared" si="17"/>
        <v>595311.04</v>
      </c>
      <c r="P1234" s="73"/>
      <c r="Q1234" s="18"/>
      <c r="R1234" s="18"/>
      <c r="S1234" s="18"/>
      <c r="T1234" s="18"/>
      <c r="U1234" s="18"/>
      <c r="V1234" s="18"/>
      <c r="W1234" s="18"/>
      <c r="X1234" s="18"/>
      <c r="Y1234" s="18"/>
      <c r="Z1234" s="68">
        <v>625.0</v>
      </c>
      <c r="AA1234" s="69">
        <v>1.0</v>
      </c>
      <c r="AB1234" s="18" t="s">
        <v>1342</v>
      </c>
      <c r="AC1234" s="68">
        <v>625.0</v>
      </c>
      <c r="AD1234" s="69">
        <v>1.0</v>
      </c>
      <c r="AE1234" s="69">
        <v>466.0</v>
      </c>
      <c r="AF1234" s="70" t="s">
        <v>2607</v>
      </c>
      <c r="AG1234" s="69">
        <v>247.0</v>
      </c>
      <c r="AH1234" s="69">
        <v>173.0</v>
      </c>
      <c r="AI1234" s="69">
        <v>24.0</v>
      </c>
      <c r="AJ1234" s="29">
        <f t="shared" si="20"/>
        <v>185</v>
      </c>
      <c r="AK1234" s="76">
        <f t="shared" si="21"/>
        <v>0.7489878543</v>
      </c>
      <c r="AL1234" s="29">
        <f t="shared" si="22"/>
        <v>185</v>
      </c>
      <c r="AM1234" s="71">
        <f t="shared" si="23"/>
        <v>0.749</v>
      </c>
      <c r="AN1234" s="71">
        <f t="shared" si="24"/>
        <v>0.9363</v>
      </c>
      <c r="AO1234" s="72">
        <f t="shared" si="25"/>
        <v>103.93</v>
      </c>
      <c r="AP1234" s="73">
        <f t="shared" si="26"/>
        <v>595311.04</v>
      </c>
      <c r="AQ1234" s="3">
        <f t="shared" si="27"/>
        <v>2410.166154</v>
      </c>
      <c r="AR1234" s="18"/>
      <c r="AS1234" s="18"/>
    </row>
    <row r="1235" ht="14.25" customHeight="1">
      <c r="A1235" s="68">
        <v>625.0</v>
      </c>
      <c r="B1235" s="69">
        <v>1.0</v>
      </c>
      <c r="C1235" s="18" t="s">
        <v>1342</v>
      </c>
      <c r="D1235" s="68">
        <v>625.0</v>
      </c>
      <c r="E1235" s="69">
        <v>1.0</v>
      </c>
      <c r="F1235" s="69">
        <v>467.0</v>
      </c>
      <c r="G1235" s="70" t="s">
        <v>2608</v>
      </c>
      <c r="H1235" s="69">
        <v>157.0</v>
      </c>
      <c r="I1235" s="69">
        <v>99.0</v>
      </c>
      <c r="J1235" s="69">
        <v>12.0</v>
      </c>
      <c r="K1235" s="29">
        <f t="shared" si="13"/>
        <v>105</v>
      </c>
      <c r="L1235" s="71">
        <f t="shared" si="14"/>
        <v>0.6688</v>
      </c>
      <c r="M1235" s="71">
        <f t="shared" si="15"/>
        <v>0.836</v>
      </c>
      <c r="N1235" s="72">
        <f t="shared" si="16"/>
        <v>52.67</v>
      </c>
      <c r="O1235" s="8">
        <f t="shared" si="17"/>
        <v>301693.76</v>
      </c>
      <c r="P1235" s="73"/>
      <c r="Q1235" s="18"/>
      <c r="R1235" s="18"/>
      <c r="S1235" s="18"/>
      <c r="T1235" s="18"/>
      <c r="U1235" s="18"/>
      <c r="V1235" s="18"/>
      <c r="W1235" s="18"/>
      <c r="X1235" s="18"/>
      <c r="Y1235" s="18"/>
      <c r="Z1235" s="68">
        <v>625.0</v>
      </c>
      <c r="AA1235" s="69">
        <v>1.0</v>
      </c>
      <c r="AB1235" s="18" t="s">
        <v>1342</v>
      </c>
      <c r="AC1235" s="68">
        <v>625.0</v>
      </c>
      <c r="AD1235" s="69">
        <v>1.0</v>
      </c>
      <c r="AE1235" s="69">
        <v>467.0</v>
      </c>
      <c r="AF1235" s="70" t="s">
        <v>2608</v>
      </c>
      <c r="AG1235" s="69">
        <v>157.0</v>
      </c>
      <c r="AH1235" s="69">
        <v>99.0</v>
      </c>
      <c r="AI1235" s="69">
        <v>12.0</v>
      </c>
      <c r="AJ1235" s="29">
        <f t="shared" si="20"/>
        <v>105</v>
      </c>
      <c r="AK1235" s="76">
        <f t="shared" si="21"/>
        <v>0.6687898089</v>
      </c>
      <c r="AL1235" s="29">
        <f t="shared" si="22"/>
        <v>105</v>
      </c>
      <c r="AM1235" s="71">
        <f t="shared" si="23"/>
        <v>0.6688</v>
      </c>
      <c r="AN1235" s="71">
        <f t="shared" si="24"/>
        <v>0.836</v>
      </c>
      <c r="AO1235" s="72">
        <f t="shared" si="25"/>
        <v>52.67</v>
      </c>
      <c r="AP1235" s="73">
        <f t="shared" si="26"/>
        <v>301693.76</v>
      </c>
      <c r="AQ1235" s="3">
        <f t="shared" si="27"/>
        <v>1921.616306</v>
      </c>
      <c r="AR1235" s="18"/>
      <c r="AS1235" s="18"/>
    </row>
    <row r="1236" ht="14.25" customHeight="1">
      <c r="A1236" s="68">
        <v>625.0</v>
      </c>
      <c r="B1236" s="69">
        <v>1.0</v>
      </c>
      <c r="C1236" s="18" t="s">
        <v>1342</v>
      </c>
      <c r="D1236" s="68">
        <v>625.0</v>
      </c>
      <c r="E1236" s="69">
        <v>1.0</v>
      </c>
      <c r="F1236" s="69">
        <v>476.0</v>
      </c>
      <c r="G1236" s="70" t="s">
        <v>2609</v>
      </c>
      <c r="H1236" s="69">
        <v>358.0</v>
      </c>
      <c r="I1236" s="69">
        <v>128.0</v>
      </c>
      <c r="J1236" s="69">
        <v>34.0</v>
      </c>
      <c r="K1236" s="29">
        <f t="shared" si="13"/>
        <v>145</v>
      </c>
      <c r="L1236" s="71">
        <f t="shared" si="14"/>
        <v>0.405</v>
      </c>
      <c r="M1236" s="71">
        <f t="shared" si="15"/>
        <v>0.5063</v>
      </c>
      <c r="N1236" s="72">
        <f t="shared" si="16"/>
        <v>44.05</v>
      </c>
      <c r="O1236" s="8">
        <f t="shared" si="17"/>
        <v>252318.4</v>
      </c>
      <c r="P1236" s="73"/>
      <c r="Q1236" s="18"/>
      <c r="R1236" s="18"/>
      <c r="S1236" s="18"/>
      <c r="T1236" s="18"/>
      <c r="U1236" s="18"/>
      <c r="V1236" s="18"/>
      <c r="W1236" s="18"/>
      <c r="X1236" s="18"/>
      <c r="Y1236" s="18"/>
      <c r="Z1236" s="68">
        <v>625.0</v>
      </c>
      <c r="AA1236" s="69">
        <v>1.0</v>
      </c>
      <c r="AB1236" s="18" t="s">
        <v>1342</v>
      </c>
      <c r="AC1236" s="68">
        <v>625.0</v>
      </c>
      <c r="AD1236" s="69">
        <v>1.0</v>
      </c>
      <c r="AE1236" s="69">
        <v>476.0</v>
      </c>
      <c r="AF1236" s="70" t="s">
        <v>2609</v>
      </c>
      <c r="AG1236" s="69">
        <v>358.0</v>
      </c>
      <c r="AH1236" s="69">
        <v>128.0</v>
      </c>
      <c r="AI1236" s="69">
        <v>34.0</v>
      </c>
      <c r="AJ1236" s="29">
        <f t="shared" si="20"/>
        <v>145</v>
      </c>
      <c r="AK1236" s="76">
        <f t="shared" si="21"/>
        <v>0.405027933</v>
      </c>
      <c r="AL1236" s="29">
        <f t="shared" si="22"/>
        <v>145</v>
      </c>
      <c r="AM1236" s="71">
        <f t="shared" si="23"/>
        <v>0.405</v>
      </c>
      <c r="AN1236" s="71">
        <f t="shared" si="24"/>
        <v>0.5063</v>
      </c>
      <c r="AO1236" s="72">
        <f t="shared" si="25"/>
        <v>44.05</v>
      </c>
      <c r="AP1236" s="73">
        <f t="shared" si="26"/>
        <v>252318.4</v>
      </c>
      <c r="AQ1236" s="3">
        <f t="shared" si="27"/>
        <v>704.8</v>
      </c>
      <c r="AR1236" s="18"/>
      <c r="AS1236" s="18"/>
    </row>
    <row r="1237" ht="14.25" customHeight="1">
      <c r="A1237" s="68">
        <v>625.0</v>
      </c>
      <c r="B1237" s="69">
        <v>1.0</v>
      </c>
      <c r="C1237" s="18" t="s">
        <v>1342</v>
      </c>
      <c r="D1237" s="68">
        <v>625.0</v>
      </c>
      <c r="E1237" s="69">
        <v>1.0</v>
      </c>
      <c r="F1237" s="69">
        <v>482.0</v>
      </c>
      <c r="G1237" s="70" t="s">
        <v>2610</v>
      </c>
      <c r="H1237" s="69">
        <v>212.0</v>
      </c>
      <c r="I1237" s="69">
        <v>150.0</v>
      </c>
      <c r="J1237" s="69">
        <v>15.0</v>
      </c>
      <c r="K1237" s="29">
        <f t="shared" si="13"/>
        <v>157.5</v>
      </c>
      <c r="L1237" s="71">
        <f t="shared" si="14"/>
        <v>0.7429</v>
      </c>
      <c r="M1237" s="71">
        <f t="shared" si="15"/>
        <v>0.9286</v>
      </c>
      <c r="N1237" s="72">
        <f t="shared" si="16"/>
        <v>87.75</v>
      </c>
      <c r="O1237" s="8">
        <f t="shared" si="17"/>
        <v>502632</v>
      </c>
      <c r="P1237" s="73"/>
      <c r="Q1237" s="18"/>
      <c r="R1237" s="18"/>
      <c r="S1237" s="18"/>
      <c r="T1237" s="18"/>
      <c r="U1237" s="18"/>
      <c r="V1237" s="18"/>
      <c r="W1237" s="18"/>
      <c r="X1237" s="18"/>
      <c r="Y1237" s="18"/>
      <c r="Z1237" s="68">
        <v>625.0</v>
      </c>
      <c r="AA1237" s="69">
        <v>1.0</v>
      </c>
      <c r="AB1237" s="18" t="s">
        <v>1342</v>
      </c>
      <c r="AC1237" s="68">
        <v>625.0</v>
      </c>
      <c r="AD1237" s="69">
        <v>1.0</v>
      </c>
      <c r="AE1237" s="69">
        <v>482.0</v>
      </c>
      <c r="AF1237" s="70" t="s">
        <v>2610</v>
      </c>
      <c r="AG1237" s="69">
        <v>212.0</v>
      </c>
      <c r="AH1237" s="69">
        <v>150.0</v>
      </c>
      <c r="AI1237" s="69">
        <v>15.0</v>
      </c>
      <c r="AJ1237" s="29">
        <f t="shared" si="20"/>
        <v>157.5</v>
      </c>
      <c r="AK1237" s="76">
        <f t="shared" si="21"/>
        <v>0.7429245283</v>
      </c>
      <c r="AL1237" s="29">
        <f t="shared" si="22"/>
        <v>157.5</v>
      </c>
      <c r="AM1237" s="71">
        <f t="shared" si="23"/>
        <v>0.7429</v>
      </c>
      <c r="AN1237" s="71">
        <f t="shared" si="24"/>
        <v>0.9286</v>
      </c>
      <c r="AO1237" s="72">
        <f t="shared" si="25"/>
        <v>87.75</v>
      </c>
      <c r="AP1237" s="73">
        <f t="shared" si="26"/>
        <v>502632</v>
      </c>
      <c r="AQ1237" s="3">
        <f t="shared" si="27"/>
        <v>2370.90566</v>
      </c>
      <c r="AR1237" s="18"/>
      <c r="AS1237" s="18"/>
    </row>
    <row r="1238" ht="14.25" customHeight="1">
      <c r="A1238" s="68">
        <v>625.0</v>
      </c>
      <c r="B1238" s="69">
        <v>1.0</v>
      </c>
      <c r="C1238" s="18" t="s">
        <v>1342</v>
      </c>
      <c r="D1238" s="68">
        <v>625.0</v>
      </c>
      <c r="E1238" s="69">
        <v>1.0</v>
      </c>
      <c r="F1238" s="69">
        <v>483.0</v>
      </c>
      <c r="G1238" s="70" t="s">
        <v>2611</v>
      </c>
      <c r="H1238" s="69">
        <v>371.0</v>
      </c>
      <c r="I1238" s="69">
        <v>77.0</v>
      </c>
      <c r="J1238" s="69">
        <v>31.0</v>
      </c>
      <c r="K1238" s="29">
        <f t="shared" si="13"/>
        <v>92.5</v>
      </c>
      <c r="L1238" s="71">
        <f t="shared" si="14"/>
        <v>0.2493</v>
      </c>
      <c r="M1238" s="71">
        <f t="shared" si="15"/>
        <v>0.3116</v>
      </c>
      <c r="N1238" s="72">
        <f t="shared" si="16"/>
        <v>17.29</v>
      </c>
      <c r="O1238" s="8">
        <f t="shared" si="17"/>
        <v>99037.12</v>
      </c>
      <c r="P1238" s="73"/>
      <c r="Q1238" s="18"/>
      <c r="R1238" s="18"/>
      <c r="S1238" s="18"/>
      <c r="T1238" s="18"/>
      <c r="U1238" s="18"/>
      <c r="V1238" s="18"/>
      <c r="W1238" s="18"/>
      <c r="X1238" s="18"/>
      <c r="Y1238" s="18"/>
      <c r="Z1238" s="68">
        <v>625.0</v>
      </c>
      <c r="AA1238" s="69">
        <v>1.0</v>
      </c>
      <c r="AB1238" s="18" t="s">
        <v>1342</v>
      </c>
      <c r="AC1238" s="68">
        <v>625.0</v>
      </c>
      <c r="AD1238" s="69">
        <v>1.0</v>
      </c>
      <c r="AE1238" s="69">
        <v>483.0</v>
      </c>
      <c r="AF1238" s="70" t="s">
        <v>2611</v>
      </c>
      <c r="AG1238" s="69">
        <v>371.0</v>
      </c>
      <c r="AH1238" s="69">
        <v>77.0</v>
      </c>
      <c r="AI1238" s="69">
        <v>31.0</v>
      </c>
      <c r="AJ1238" s="29">
        <f t="shared" si="20"/>
        <v>92.5</v>
      </c>
      <c r="AK1238" s="76">
        <f t="shared" si="21"/>
        <v>0.2493261456</v>
      </c>
      <c r="AL1238" s="29">
        <f t="shared" si="22"/>
        <v>92.5</v>
      </c>
      <c r="AM1238" s="71">
        <f t="shared" si="23"/>
        <v>0.2493</v>
      </c>
      <c r="AN1238" s="71">
        <f t="shared" si="24"/>
        <v>0.3116</v>
      </c>
      <c r="AO1238" s="72">
        <f t="shared" si="25"/>
        <v>17.29</v>
      </c>
      <c r="AP1238" s="73">
        <f t="shared" si="26"/>
        <v>99037.12</v>
      </c>
      <c r="AQ1238" s="3">
        <f t="shared" si="27"/>
        <v>266.9464151</v>
      </c>
      <c r="AR1238" s="18"/>
      <c r="AS1238" s="18"/>
    </row>
    <row r="1239" ht="14.25" customHeight="1">
      <c r="A1239" s="68">
        <v>625.0</v>
      </c>
      <c r="B1239" s="69">
        <v>1.0</v>
      </c>
      <c r="C1239" s="18" t="s">
        <v>1342</v>
      </c>
      <c r="D1239" s="68">
        <v>625.0</v>
      </c>
      <c r="E1239" s="69">
        <v>1.0</v>
      </c>
      <c r="F1239" s="69">
        <v>488.0</v>
      </c>
      <c r="G1239" s="70" t="s">
        <v>2612</v>
      </c>
      <c r="H1239" s="69">
        <v>369.0</v>
      </c>
      <c r="I1239" s="69">
        <v>227.0</v>
      </c>
      <c r="J1239" s="69">
        <v>50.0</v>
      </c>
      <c r="K1239" s="29">
        <f t="shared" si="13"/>
        <v>252</v>
      </c>
      <c r="L1239" s="71">
        <f t="shared" si="14"/>
        <v>0.6829</v>
      </c>
      <c r="M1239" s="71">
        <f t="shared" si="15"/>
        <v>0.8536</v>
      </c>
      <c r="N1239" s="72">
        <f t="shared" si="16"/>
        <v>129.06</v>
      </c>
      <c r="O1239" s="8">
        <f t="shared" si="17"/>
        <v>739255.68</v>
      </c>
      <c r="P1239" s="73"/>
      <c r="Q1239" s="18"/>
      <c r="R1239" s="18"/>
      <c r="S1239" s="18"/>
      <c r="T1239" s="18"/>
      <c r="U1239" s="18"/>
      <c r="V1239" s="18"/>
      <c r="W1239" s="18"/>
      <c r="X1239" s="18"/>
      <c r="Y1239" s="18"/>
      <c r="Z1239" s="68">
        <v>625.0</v>
      </c>
      <c r="AA1239" s="69">
        <v>1.0</v>
      </c>
      <c r="AB1239" s="18" t="s">
        <v>1342</v>
      </c>
      <c r="AC1239" s="68">
        <v>625.0</v>
      </c>
      <c r="AD1239" s="69">
        <v>1.0</v>
      </c>
      <c r="AE1239" s="69">
        <v>488.0</v>
      </c>
      <c r="AF1239" s="70" t="s">
        <v>2612</v>
      </c>
      <c r="AG1239" s="69">
        <v>369.0</v>
      </c>
      <c r="AH1239" s="69">
        <v>227.0</v>
      </c>
      <c r="AI1239" s="69">
        <v>50.0</v>
      </c>
      <c r="AJ1239" s="29">
        <f t="shared" si="20"/>
        <v>252</v>
      </c>
      <c r="AK1239" s="76">
        <f t="shared" si="21"/>
        <v>0.6829268293</v>
      </c>
      <c r="AL1239" s="29">
        <f t="shared" si="22"/>
        <v>252</v>
      </c>
      <c r="AM1239" s="71">
        <f t="shared" si="23"/>
        <v>0.6829</v>
      </c>
      <c r="AN1239" s="71">
        <f t="shared" si="24"/>
        <v>0.8536</v>
      </c>
      <c r="AO1239" s="72">
        <f t="shared" si="25"/>
        <v>129.06</v>
      </c>
      <c r="AP1239" s="73">
        <f t="shared" si="26"/>
        <v>739255.68</v>
      </c>
      <c r="AQ1239" s="3">
        <f t="shared" si="27"/>
        <v>2003.402927</v>
      </c>
      <c r="AR1239" s="18"/>
      <c r="AS1239" s="18"/>
    </row>
    <row r="1240" ht="14.25" customHeight="1">
      <c r="A1240" s="68">
        <v>625.0</v>
      </c>
      <c r="B1240" s="69">
        <v>1.0</v>
      </c>
      <c r="C1240" s="18" t="s">
        <v>1342</v>
      </c>
      <c r="D1240" s="68">
        <v>625.0</v>
      </c>
      <c r="E1240" s="69">
        <v>1.0</v>
      </c>
      <c r="F1240" s="69">
        <v>489.0</v>
      </c>
      <c r="G1240" s="70" t="s">
        <v>2613</v>
      </c>
      <c r="H1240" s="69">
        <v>464.0</v>
      </c>
      <c r="I1240" s="69">
        <v>339.0</v>
      </c>
      <c r="J1240" s="69">
        <v>61.0</v>
      </c>
      <c r="K1240" s="29">
        <f t="shared" si="13"/>
        <v>369.5</v>
      </c>
      <c r="L1240" s="71">
        <f t="shared" si="14"/>
        <v>0.7963</v>
      </c>
      <c r="M1240" s="71">
        <f t="shared" si="15"/>
        <v>0.9954</v>
      </c>
      <c r="N1240" s="72">
        <f t="shared" si="16"/>
        <v>220.68</v>
      </c>
      <c r="O1240" s="8">
        <f t="shared" si="17"/>
        <v>1264055.04</v>
      </c>
      <c r="P1240" s="73"/>
      <c r="Q1240" s="18"/>
      <c r="R1240" s="18"/>
      <c r="S1240" s="18"/>
      <c r="T1240" s="18"/>
      <c r="U1240" s="18"/>
      <c r="V1240" s="18"/>
      <c r="W1240" s="18"/>
      <c r="X1240" s="18"/>
      <c r="Y1240" s="18"/>
      <c r="Z1240" s="68">
        <v>625.0</v>
      </c>
      <c r="AA1240" s="69">
        <v>1.0</v>
      </c>
      <c r="AB1240" s="18" t="s">
        <v>1342</v>
      </c>
      <c r="AC1240" s="68">
        <v>625.0</v>
      </c>
      <c r="AD1240" s="69">
        <v>1.0</v>
      </c>
      <c r="AE1240" s="69">
        <v>489.0</v>
      </c>
      <c r="AF1240" s="70" t="s">
        <v>2613</v>
      </c>
      <c r="AG1240" s="69">
        <v>464.0</v>
      </c>
      <c r="AH1240" s="69">
        <v>339.0</v>
      </c>
      <c r="AI1240" s="69">
        <v>61.0</v>
      </c>
      <c r="AJ1240" s="29">
        <f t="shared" si="20"/>
        <v>369.5</v>
      </c>
      <c r="AK1240" s="76">
        <f t="shared" si="21"/>
        <v>0.7963362069</v>
      </c>
      <c r="AL1240" s="29">
        <f t="shared" si="22"/>
        <v>369.5</v>
      </c>
      <c r="AM1240" s="71">
        <f t="shared" si="23"/>
        <v>0.7963</v>
      </c>
      <c r="AN1240" s="71">
        <f t="shared" si="24"/>
        <v>0.9954</v>
      </c>
      <c r="AO1240" s="72">
        <f t="shared" si="25"/>
        <v>220.68</v>
      </c>
      <c r="AP1240" s="73">
        <f t="shared" si="26"/>
        <v>1264055.04</v>
      </c>
      <c r="AQ1240" s="3">
        <f t="shared" si="27"/>
        <v>2724.256552</v>
      </c>
      <c r="AR1240" s="18"/>
      <c r="AS1240" s="18"/>
    </row>
    <row r="1241" ht="14.25" customHeight="1">
      <c r="A1241" s="68">
        <v>625.0</v>
      </c>
      <c r="B1241" s="69">
        <v>1.0</v>
      </c>
      <c r="C1241" s="18" t="s">
        <v>1342</v>
      </c>
      <c r="D1241" s="68">
        <v>625.0</v>
      </c>
      <c r="E1241" s="69">
        <v>1.0</v>
      </c>
      <c r="F1241" s="69">
        <v>491.0</v>
      </c>
      <c r="G1241" s="70" t="s">
        <v>2614</v>
      </c>
      <c r="H1241" s="69">
        <v>368.0</v>
      </c>
      <c r="I1241" s="69">
        <v>215.0</v>
      </c>
      <c r="J1241" s="69">
        <v>24.0</v>
      </c>
      <c r="K1241" s="29">
        <f t="shared" si="13"/>
        <v>227</v>
      </c>
      <c r="L1241" s="71">
        <f t="shared" si="14"/>
        <v>0.6168</v>
      </c>
      <c r="M1241" s="71">
        <f t="shared" si="15"/>
        <v>0.771</v>
      </c>
      <c r="N1241" s="72">
        <f t="shared" si="16"/>
        <v>105.01</v>
      </c>
      <c r="O1241" s="8">
        <f t="shared" si="17"/>
        <v>601497.28</v>
      </c>
      <c r="P1241" s="73"/>
      <c r="Q1241" s="18"/>
      <c r="R1241" s="18"/>
      <c r="S1241" s="18"/>
      <c r="T1241" s="18"/>
      <c r="U1241" s="18"/>
      <c r="V1241" s="18"/>
      <c r="W1241" s="18"/>
      <c r="X1241" s="18"/>
      <c r="Y1241" s="18"/>
      <c r="Z1241" s="68">
        <v>625.0</v>
      </c>
      <c r="AA1241" s="69">
        <v>1.0</v>
      </c>
      <c r="AB1241" s="18" t="s">
        <v>1342</v>
      </c>
      <c r="AC1241" s="68">
        <v>625.0</v>
      </c>
      <c r="AD1241" s="69">
        <v>1.0</v>
      </c>
      <c r="AE1241" s="69">
        <v>491.0</v>
      </c>
      <c r="AF1241" s="70" t="s">
        <v>2614</v>
      </c>
      <c r="AG1241" s="69">
        <v>368.0</v>
      </c>
      <c r="AH1241" s="69">
        <v>215.0</v>
      </c>
      <c r="AI1241" s="69">
        <v>24.0</v>
      </c>
      <c r="AJ1241" s="29">
        <f t="shared" si="20"/>
        <v>227</v>
      </c>
      <c r="AK1241" s="76">
        <f t="shared" si="21"/>
        <v>0.6168478261</v>
      </c>
      <c r="AL1241" s="29">
        <f t="shared" si="22"/>
        <v>227</v>
      </c>
      <c r="AM1241" s="71">
        <f t="shared" si="23"/>
        <v>0.6168</v>
      </c>
      <c r="AN1241" s="71">
        <f t="shared" si="24"/>
        <v>0.771</v>
      </c>
      <c r="AO1241" s="72">
        <f t="shared" si="25"/>
        <v>105.01</v>
      </c>
      <c r="AP1241" s="73">
        <f t="shared" si="26"/>
        <v>601497.28</v>
      </c>
      <c r="AQ1241" s="3">
        <f t="shared" si="27"/>
        <v>1634.503478</v>
      </c>
      <c r="AR1241" s="18"/>
      <c r="AS1241" s="18"/>
    </row>
    <row r="1242" ht="14.25" customHeight="1">
      <c r="A1242" s="68">
        <v>625.0</v>
      </c>
      <c r="B1242" s="69">
        <v>1.0</v>
      </c>
      <c r="C1242" s="18" t="s">
        <v>1342</v>
      </c>
      <c r="D1242" s="68">
        <v>625.0</v>
      </c>
      <c r="E1242" s="69">
        <v>1.0</v>
      </c>
      <c r="F1242" s="69">
        <v>493.0</v>
      </c>
      <c r="G1242" s="70" t="s">
        <v>2615</v>
      </c>
      <c r="H1242" s="69">
        <v>384.0</v>
      </c>
      <c r="I1242" s="69">
        <v>105.0</v>
      </c>
      <c r="J1242" s="69">
        <v>28.0</v>
      </c>
      <c r="K1242" s="29">
        <f t="shared" si="13"/>
        <v>119</v>
      </c>
      <c r="L1242" s="71">
        <f t="shared" si="14"/>
        <v>0.3099</v>
      </c>
      <c r="M1242" s="71">
        <f t="shared" si="15"/>
        <v>0.3874</v>
      </c>
      <c r="N1242" s="72">
        <f t="shared" si="16"/>
        <v>27.66</v>
      </c>
      <c r="O1242" s="8">
        <f t="shared" si="17"/>
        <v>158436.48</v>
      </c>
      <c r="P1242" s="73"/>
      <c r="Q1242" s="18"/>
      <c r="R1242" s="18"/>
      <c r="S1242" s="18"/>
      <c r="T1242" s="18"/>
      <c r="U1242" s="18"/>
      <c r="V1242" s="18"/>
      <c r="W1242" s="18"/>
      <c r="X1242" s="18"/>
      <c r="Y1242" s="18"/>
      <c r="Z1242" s="68">
        <v>625.0</v>
      </c>
      <c r="AA1242" s="69">
        <v>1.0</v>
      </c>
      <c r="AB1242" s="18" t="s">
        <v>1342</v>
      </c>
      <c r="AC1242" s="68">
        <v>625.0</v>
      </c>
      <c r="AD1242" s="69">
        <v>1.0</v>
      </c>
      <c r="AE1242" s="69">
        <v>493.0</v>
      </c>
      <c r="AF1242" s="70" t="s">
        <v>2615</v>
      </c>
      <c r="AG1242" s="69">
        <v>384.0</v>
      </c>
      <c r="AH1242" s="69">
        <v>105.0</v>
      </c>
      <c r="AI1242" s="69">
        <v>28.0</v>
      </c>
      <c r="AJ1242" s="29">
        <f t="shared" si="20"/>
        <v>119</v>
      </c>
      <c r="AK1242" s="76">
        <f t="shared" si="21"/>
        <v>0.3098958333</v>
      </c>
      <c r="AL1242" s="29">
        <f t="shared" si="22"/>
        <v>119</v>
      </c>
      <c r="AM1242" s="71">
        <f t="shared" si="23"/>
        <v>0.3099</v>
      </c>
      <c r="AN1242" s="71">
        <f t="shared" si="24"/>
        <v>0.3874</v>
      </c>
      <c r="AO1242" s="72">
        <f t="shared" si="25"/>
        <v>27.66</v>
      </c>
      <c r="AP1242" s="73">
        <f t="shared" si="26"/>
        <v>158436.48</v>
      </c>
      <c r="AQ1242" s="3">
        <f t="shared" si="27"/>
        <v>412.595</v>
      </c>
      <c r="AR1242" s="18"/>
      <c r="AS1242" s="18"/>
    </row>
    <row r="1243" ht="14.25" customHeight="1">
      <c r="A1243" s="68">
        <v>625.0</v>
      </c>
      <c r="B1243" s="69">
        <v>1.0</v>
      </c>
      <c r="C1243" s="18" t="s">
        <v>1342</v>
      </c>
      <c r="D1243" s="68">
        <v>625.0</v>
      </c>
      <c r="E1243" s="69">
        <v>1.0</v>
      </c>
      <c r="F1243" s="69">
        <v>494.0</v>
      </c>
      <c r="G1243" s="70" t="s">
        <v>2616</v>
      </c>
      <c r="H1243" s="69">
        <v>1193.0</v>
      </c>
      <c r="I1243" s="69">
        <v>413.0</v>
      </c>
      <c r="J1243" s="69">
        <v>89.0</v>
      </c>
      <c r="K1243" s="29">
        <f t="shared" si="13"/>
        <v>457.5</v>
      </c>
      <c r="L1243" s="71">
        <f t="shared" si="14"/>
        <v>0.3835</v>
      </c>
      <c r="M1243" s="71">
        <f t="shared" si="15"/>
        <v>0.4794</v>
      </c>
      <c r="N1243" s="72">
        <f t="shared" si="16"/>
        <v>131.6</v>
      </c>
      <c r="O1243" s="8">
        <f t="shared" si="17"/>
        <v>753804.8</v>
      </c>
      <c r="P1243" s="73"/>
      <c r="Q1243" s="18"/>
      <c r="R1243" s="18"/>
      <c r="S1243" s="18"/>
      <c r="T1243" s="18"/>
      <c r="U1243" s="18"/>
      <c r="V1243" s="18"/>
      <c r="W1243" s="18"/>
      <c r="X1243" s="18"/>
      <c r="Y1243" s="18"/>
      <c r="Z1243" s="68">
        <v>625.0</v>
      </c>
      <c r="AA1243" s="69">
        <v>1.0</v>
      </c>
      <c r="AB1243" s="18" t="s">
        <v>1342</v>
      </c>
      <c r="AC1243" s="68">
        <v>625.0</v>
      </c>
      <c r="AD1243" s="69">
        <v>1.0</v>
      </c>
      <c r="AE1243" s="69">
        <v>494.0</v>
      </c>
      <c r="AF1243" s="70" t="s">
        <v>2616</v>
      </c>
      <c r="AG1243" s="69">
        <v>1193.0</v>
      </c>
      <c r="AH1243" s="69">
        <v>413.0</v>
      </c>
      <c r="AI1243" s="69">
        <v>89.0</v>
      </c>
      <c r="AJ1243" s="29">
        <f t="shared" si="20"/>
        <v>457.5</v>
      </c>
      <c r="AK1243" s="76">
        <f t="shared" si="21"/>
        <v>0.3834870075</v>
      </c>
      <c r="AL1243" s="29">
        <f t="shared" si="22"/>
        <v>457.5</v>
      </c>
      <c r="AM1243" s="71">
        <f t="shared" si="23"/>
        <v>0.3835</v>
      </c>
      <c r="AN1243" s="71">
        <f t="shared" si="24"/>
        <v>0.4794</v>
      </c>
      <c r="AO1243" s="72">
        <f t="shared" si="25"/>
        <v>131.6</v>
      </c>
      <c r="AP1243" s="73">
        <f t="shared" si="26"/>
        <v>753804.8</v>
      </c>
      <c r="AQ1243" s="3">
        <f t="shared" si="27"/>
        <v>631.8564962</v>
      </c>
      <c r="AR1243" s="18"/>
      <c r="AS1243" s="18"/>
    </row>
    <row r="1244" ht="14.25" customHeight="1">
      <c r="A1244" s="68">
        <v>625.0</v>
      </c>
      <c r="B1244" s="69">
        <v>1.0</v>
      </c>
      <c r="C1244" s="18" t="s">
        <v>1342</v>
      </c>
      <c r="D1244" s="68">
        <v>625.0</v>
      </c>
      <c r="E1244" s="69">
        <v>1.0</v>
      </c>
      <c r="F1244" s="69">
        <v>496.0</v>
      </c>
      <c r="G1244" s="70" t="s">
        <v>2617</v>
      </c>
      <c r="H1244" s="69">
        <v>196.0</v>
      </c>
      <c r="I1244" s="69">
        <v>153.0</v>
      </c>
      <c r="J1244" s="69">
        <v>12.0</v>
      </c>
      <c r="K1244" s="29">
        <f t="shared" si="13"/>
        <v>159</v>
      </c>
      <c r="L1244" s="71">
        <f t="shared" si="14"/>
        <v>0.8112</v>
      </c>
      <c r="M1244" s="71">
        <f t="shared" si="15"/>
        <v>1</v>
      </c>
      <c r="N1244" s="72">
        <f t="shared" si="16"/>
        <v>95.4</v>
      </c>
      <c r="O1244" s="8">
        <f t="shared" si="17"/>
        <v>546451.2</v>
      </c>
      <c r="P1244" s="73"/>
      <c r="Q1244" s="18"/>
      <c r="R1244" s="18"/>
      <c r="S1244" s="18"/>
      <c r="T1244" s="18"/>
      <c r="U1244" s="18"/>
      <c r="V1244" s="18"/>
      <c r="W1244" s="18"/>
      <c r="X1244" s="18"/>
      <c r="Y1244" s="18"/>
      <c r="Z1244" s="68">
        <v>625.0</v>
      </c>
      <c r="AA1244" s="69">
        <v>1.0</v>
      </c>
      <c r="AB1244" s="18" t="s">
        <v>1342</v>
      </c>
      <c r="AC1244" s="68">
        <v>625.0</v>
      </c>
      <c r="AD1244" s="69">
        <v>1.0</v>
      </c>
      <c r="AE1244" s="69">
        <v>496.0</v>
      </c>
      <c r="AF1244" s="70" t="s">
        <v>2617</v>
      </c>
      <c r="AG1244" s="69">
        <v>196.0</v>
      </c>
      <c r="AH1244" s="69">
        <v>153.0</v>
      </c>
      <c r="AI1244" s="69">
        <v>12.0</v>
      </c>
      <c r="AJ1244" s="29">
        <f t="shared" si="20"/>
        <v>159</v>
      </c>
      <c r="AK1244" s="76">
        <f t="shared" si="21"/>
        <v>0.8112244898</v>
      </c>
      <c r="AL1244" s="29">
        <f t="shared" si="22"/>
        <v>159</v>
      </c>
      <c r="AM1244" s="71">
        <f t="shared" si="23"/>
        <v>0.8112</v>
      </c>
      <c r="AN1244" s="71">
        <f t="shared" si="24"/>
        <v>1</v>
      </c>
      <c r="AO1244" s="72">
        <f t="shared" si="25"/>
        <v>95.4</v>
      </c>
      <c r="AP1244" s="73">
        <f t="shared" si="26"/>
        <v>546451.2</v>
      </c>
      <c r="AQ1244" s="3">
        <f t="shared" si="27"/>
        <v>2788.016327</v>
      </c>
      <c r="AR1244" s="18"/>
      <c r="AS1244" s="18"/>
    </row>
    <row r="1245" ht="14.25" customHeight="1">
      <c r="A1245" s="68">
        <v>625.0</v>
      </c>
      <c r="B1245" s="69">
        <v>1.0</v>
      </c>
      <c r="C1245" s="18" t="s">
        <v>1342</v>
      </c>
      <c r="D1245" s="68">
        <v>625.0</v>
      </c>
      <c r="E1245" s="69">
        <v>1.0</v>
      </c>
      <c r="F1245" s="69">
        <v>500.0</v>
      </c>
      <c r="G1245" s="70" t="s">
        <v>2618</v>
      </c>
      <c r="H1245" s="69">
        <v>272.0</v>
      </c>
      <c r="I1245" s="69">
        <v>172.0</v>
      </c>
      <c r="J1245" s="69">
        <v>34.0</v>
      </c>
      <c r="K1245" s="29">
        <f t="shared" si="13"/>
        <v>189</v>
      </c>
      <c r="L1245" s="71">
        <f t="shared" si="14"/>
        <v>0.6949</v>
      </c>
      <c r="M1245" s="71">
        <f t="shared" si="15"/>
        <v>0.8686</v>
      </c>
      <c r="N1245" s="72">
        <f t="shared" si="16"/>
        <v>98.5</v>
      </c>
      <c r="O1245" s="8">
        <f t="shared" si="17"/>
        <v>564208</v>
      </c>
      <c r="P1245" s="73"/>
      <c r="Q1245" s="18"/>
      <c r="R1245" s="18"/>
      <c r="S1245" s="18"/>
      <c r="T1245" s="18"/>
      <c r="U1245" s="18"/>
      <c r="V1245" s="18"/>
      <c r="W1245" s="18"/>
      <c r="X1245" s="18"/>
      <c r="Y1245" s="18"/>
      <c r="Z1245" s="68">
        <v>625.0</v>
      </c>
      <c r="AA1245" s="69">
        <v>1.0</v>
      </c>
      <c r="AB1245" s="18" t="s">
        <v>1342</v>
      </c>
      <c r="AC1245" s="68">
        <v>625.0</v>
      </c>
      <c r="AD1245" s="69">
        <v>1.0</v>
      </c>
      <c r="AE1245" s="69">
        <v>500.0</v>
      </c>
      <c r="AF1245" s="70" t="s">
        <v>2618</v>
      </c>
      <c r="AG1245" s="69">
        <v>272.0</v>
      </c>
      <c r="AH1245" s="69">
        <v>172.0</v>
      </c>
      <c r="AI1245" s="69">
        <v>34.0</v>
      </c>
      <c r="AJ1245" s="29">
        <f t="shared" si="20"/>
        <v>189</v>
      </c>
      <c r="AK1245" s="76">
        <f t="shared" si="21"/>
        <v>0.6948529412</v>
      </c>
      <c r="AL1245" s="29">
        <f t="shared" si="22"/>
        <v>189</v>
      </c>
      <c r="AM1245" s="71">
        <f t="shared" si="23"/>
        <v>0.6949</v>
      </c>
      <c r="AN1245" s="71">
        <f t="shared" si="24"/>
        <v>0.8686</v>
      </c>
      <c r="AO1245" s="72">
        <f t="shared" si="25"/>
        <v>98.5</v>
      </c>
      <c r="AP1245" s="73">
        <f t="shared" si="26"/>
        <v>564208</v>
      </c>
      <c r="AQ1245" s="3">
        <f t="shared" si="27"/>
        <v>2074.294118</v>
      </c>
      <c r="AR1245" s="18"/>
      <c r="AS1245" s="18"/>
    </row>
    <row r="1246" ht="14.25" customHeight="1">
      <c r="A1246" s="68">
        <v>625.0</v>
      </c>
      <c r="B1246" s="69">
        <v>1.0</v>
      </c>
      <c r="C1246" s="18" t="s">
        <v>1342</v>
      </c>
      <c r="D1246" s="68">
        <v>625.0</v>
      </c>
      <c r="E1246" s="69">
        <v>1.0</v>
      </c>
      <c r="F1246" s="69">
        <v>510.0</v>
      </c>
      <c r="G1246" s="70" t="s">
        <v>2619</v>
      </c>
      <c r="H1246" s="69">
        <v>413.0</v>
      </c>
      <c r="I1246" s="69">
        <v>228.0</v>
      </c>
      <c r="J1246" s="69">
        <v>19.0</v>
      </c>
      <c r="K1246" s="29">
        <f t="shared" si="13"/>
        <v>237.5</v>
      </c>
      <c r="L1246" s="71">
        <f t="shared" si="14"/>
        <v>0.5751</v>
      </c>
      <c r="M1246" s="71">
        <f t="shared" si="15"/>
        <v>0.7189</v>
      </c>
      <c r="N1246" s="72">
        <f t="shared" si="16"/>
        <v>102.44</v>
      </c>
      <c r="O1246" s="8">
        <f t="shared" si="17"/>
        <v>586776.32</v>
      </c>
      <c r="P1246" s="73"/>
      <c r="Q1246" s="18"/>
      <c r="R1246" s="18"/>
      <c r="S1246" s="18"/>
      <c r="T1246" s="18"/>
      <c r="U1246" s="18"/>
      <c r="V1246" s="18"/>
      <c r="W1246" s="18"/>
      <c r="X1246" s="18"/>
      <c r="Y1246" s="18"/>
      <c r="Z1246" s="68">
        <v>625.0</v>
      </c>
      <c r="AA1246" s="69">
        <v>1.0</v>
      </c>
      <c r="AB1246" s="18" t="s">
        <v>1342</v>
      </c>
      <c r="AC1246" s="68">
        <v>625.0</v>
      </c>
      <c r="AD1246" s="69">
        <v>1.0</v>
      </c>
      <c r="AE1246" s="69">
        <v>510.0</v>
      </c>
      <c r="AF1246" s="70" t="s">
        <v>2619</v>
      </c>
      <c r="AG1246" s="69">
        <v>413.0</v>
      </c>
      <c r="AH1246" s="69">
        <v>228.0</v>
      </c>
      <c r="AI1246" s="69">
        <v>19.0</v>
      </c>
      <c r="AJ1246" s="29">
        <f t="shared" si="20"/>
        <v>237.5</v>
      </c>
      <c r="AK1246" s="76">
        <f t="shared" si="21"/>
        <v>0.5750605327</v>
      </c>
      <c r="AL1246" s="29">
        <f t="shared" si="22"/>
        <v>237.5</v>
      </c>
      <c r="AM1246" s="71">
        <f t="shared" si="23"/>
        <v>0.5751</v>
      </c>
      <c r="AN1246" s="71">
        <f t="shared" si="24"/>
        <v>0.7189</v>
      </c>
      <c r="AO1246" s="72">
        <f t="shared" si="25"/>
        <v>102.44</v>
      </c>
      <c r="AP1246" s="73">
        <f t="shared" si="26"/>
        <v>586776.32</v>
      </c>
      <c r="AQ1246" s="3">
        <f t="shared" si="27"/>
        <v>1420.765908</v>
      </c>
      <c r="AR1246" s="18"/>
      <c r="AS1246" s="18"/>
    </row>
    <row r="1247" ht="14.25" customHeight="1">
      <c r="A1247" s="68">
        <v>625.0</v>
      </c>
      <c r="B1247" s="69">
        <v>1.0</v>
      </c>
      <c r="C1247" s="18" t="s">
        <v>1342</v>
      </c>
      <c r="D1247" s="68">
        <v>625.0</v>
      </c>
      <c r="E1247" s="69">
        <v>1.0</v>
      </c>
      <c r="F1247" s="69">
        <v>518.0</v>
      </c>
      <c r="G1247" s="70" t="s">
        <v>2620</v>
      </c>
      <c r="H1247" s="69">
        <v>384.0</v>
      </c>
      <c r="I1247" s="69">
        <v>58.0</v>
      </c>
      <c r="J1247" s="69">
        <v>16.0</v>
      </c>
      <c r="K1247" s="29">
        <f t="shared" si="13"/>
        <v>66</v>
      </c>
      <c r="L1247" s="71">
        <f t="shared" si="14"/>
        <v>0.1719</v>
      </c>
      <c r="M1247" s="71">
        <f t="shared" si="15"/>
        <v>0.2149</v>
      </c>
      <c r="N1247" s="72">
        <f t="shared" si="16"/>
        <v>8.51</v>
      </c>
      <c r="O1247" s="8">
        <f t="shared" si="17"/>
        <v>48745.28</v>
      </c>
      <c r="P1247" s="73"/>
      <c r="Q1247" s="18"/>
      <c r="R1247" s="18"/>
      <c r="S1247" s="18"/>
      <c r="T1247" s="18"/>
      <c r="U1247" s="18"/>
      <c r="V1247" s="18"/>
      <c r="W1247" s="18"/>
      <c r="X1247" s="18"/>
      <c r="Y1247" s="18"/>
      <c r="Z1247" s="68">
        <v>625.0</v>
      </c>
      <c r="AA1247" s="69">
        <v>1.0</v>
      </c>
      <c r="AB1247" s="18" t="s">
        <v>1342</v>
      </c>
      <c r="AC1247" s="68">
        <v>625.0</v>
      </c>
      <c r="AD1247" s="69">
        <v>1.0</v>
      </c>
      <c r="AE1247" s="69">
        <v>518.0</v>
      </c>
      <c r="AF1247" s="70" t="s">
        <v>2620</v>
      </c>
      <c r="AG1247" s="69">
        <v>384.0</v>
      </c>
      <c r="AH1247" s="69">
        <v>58.0</v>
      </c>
      <c r="AI1247" s="69">
        <v>16.0</v>
      </c>
      <c r="AJ1247" s="29">
        <f t="shared" si="20"/>
        <v>66</v>
      </c>
      <c r="AK1247" s="76">
        <f t="shared" si="21"/>
        <v>0.171875</v>
      </c>
      <c r="AL1247" s="29">
        <f t="shared" si="22"/>
        <v>66</v>
      </c>
      <c r="AM1247" s="71">
        <f t="shared" si="23"/>
        <v>0.1719</v>
      </c>
      <c r="AN1247" s="71">
        <f t="shared" si="24"/>
        <v>0.2149</v>
      </c>
      <c r="AO1247" s="72">
        <f t="shared" si="25"/>
        <v>8.51</v>
      </c>
      <c r="AP1247" s="73">
        <f t="shared" si="26"/>
        <v>48745.28</v>
      </c>
      <c r="AQ1247" s="3">
        <f t="shared" si="27"/>
        <v>126.9408333</v>
      </c>
      <c r="AR1247" s="18"/>
      <c r="AS1247" s="18"/>
    </row>
    <row r="1248" ht="14.25" customHeight="1">
      <c r="A1248" s="68">
        <v>625.0</v>
      </c>
      <c r="B1248" s="69">
        <v>1.0</v>
      </c>
      <c r="C1248" s="18" t="s">
        <v>1342</v>
      </c>
      <c r="D1248" s="68">
        <v>625.0</v>
      </c>
      <c r="E1248" s="69">
        <v>1.0</v>
      </c>
      <c r="F1248" s="69">
        <v>524.0</v>
      </c>
      <c r="G1248" s="70" t="s">
        <v>2621</v>
      </c>
      <c r="H1248" s="69">
        <v>271.0</v>
      </c>
      <c r="I1248" s="69">
        <v>213.0</v>
      </c>
      <c r="J1248" s="69">
        <v>11.0</v>
      </c>
      <c r="K1248" s="29">
        <f t="shared" si="13"/>
        <v>218.5</v>
      </c>
      <c r="L1248" s="71">
        <f t="shared" si="14"/>
        <v>0.8063</v>
      </c>
      <c r="M1248" s="71">
        <f t="shared" si="15"/>
        <v>1</v>
      </c>
      <c r="N1248" s="72">
        <f t="shared" si="16"/>
        <v>131.1</v>
      </c>
      <c r="O1248" s="8">
        <f t="shared" si="17"/>
        <v>750940.8</v>
      </c>
      <c r="P1248" s="73"/>
      <c r="Q1248" s="18"/>
      <c r="R1248" s="18"/>
      <c r="S1248" s="18"/>
      <c r="T1248" s="18"/>
      <c r="U1248" s="18"/>
      <c r="V1248" s="18"/>
      <c r="W1248" s="18"/>
      <c r="X1248" s="18"/>
      <c r="Y1248" s="18"/>
      <c r="Z1248" s="68">
        <v>625.0</v>
      </c>
      <c r="AA1248" s="69">
        <v>1.0</v>
      </c>
      <c r="AB1248" s="18" t="s">
        <v>1342</v>
      </c>
      <c r="AC1248" s="68">
        <v>625.0</v>
      </c>
      <c r="AD1248" s="69">
        <v>1.0</v>
      </c>
      <c r="AE1248" s="69">
        <v>524.0</v>
      </c>
      <c r="AF1248" s="70" t="s">
        <v>2621</v>
      </c>
      <c r="AG1248" s="69">
        <v>271.0</v>
      </c>
      <c r="AH1248" s="69">
        <v>213.0</v>
      </c>
      <c r="AI1248" s="69">
        <v>11.0</v>
      </c>
      <c r="AJ1248" s="29">
        <f t="shared" si="20"/>
        <v>218.5</v>
      </c>
      <c r="AK1248" s="76">
        <f t="shared" si="21"/>
        <v>0.8062730627</v>
      </c>
      <c r="AL1248" s="29">
        <f t="shared" si="22"/>
        <v>218.5</v>
      </c>
      <c r="AM1248" s="71">
        <f t="shared" si="23"/>
        <v>0.8063</v>
      </c>
      <c r="AN1248" s="71">
        <f t="shared" si="24"/>
        <v>1</v>
      </c>
      <c r="AO1248" s="72">
        <f t="shared" si="25"/>
        <v>131.1</v>
      </c>
      <c r="AP1248" s="73">
        <f t="shared" si="26"/>
        <v>750940.8</v>
      </c>
      <c r="AQ1248" s="3">
        <f t="shared" si="27"/>
        <v>2770.999262</v>
      </c>
      <c r="AR1248" s="18"/>
      <c r="AS1248" s="18"/>
    </row>
    <row r="1249" ht="14.25" customHeight="1">
      <c r="A1249" s="68">
        <v>625.0</v>
      </c>
      <c r="B1249" s="69">
        <v>1.0</v>
      </c>
      <c r="C1249" s="18" t="s">
        <v>1342</v>
      </c>
      <c r="D1249" s="68">
        <v>625.0</v>
      </c>
      <c r="E1249" s="69">
        <v>1.0</v>
      </c>
      <c r="F1249" s="69">
        <v>527.0</v>
      </c>
      <c r="G1249" s="70" t="s">
        <v>2622</v>
      </c>
      <c r="H1249" s="69">
        <v>512.0</v>
      </c>
      <c r="I1249" s="69">
        <v>415.0</v>
      </c>
      <c r="J1249" s="69">
        <v>40.0</v>
      </c>
      <c r="K1249" s="29">
        <f t="shared" si="13"/>
        <v>435</v>
      </c>
      <c r="L1249" s="71">
        <f t="shared" si="14"/>
        <v>0.8496</v>
      </c>
      <c r="M1249" s="71">
        <f t="shared" si="15"/>
        <v>1</v>
      </c>
      <c r="N1249" s="72">
        <f t="shared" si="16"/>
        <v>261</v>
      </c>
      <c r="O1249" s="8">
        <f t="shared" si="17"/>
        <v>1495008</v>
      </c>
      <c r="P1249" s="73"/>
      <c r="Q1249" s="18"/>
      <c r="R1249" s="18"/>
      <c r="S1249" s="18"/>
      <c r="T1249" s="18"/>
      <c r="U1249" s="18"/>
      <c r="V1249" s="18"/>
      <c r="W1249" s="18"/>
      <c r="X1249" s="18"/>
      <c r="Y1249" s="18"/>
      <c r="Z1249" s="68">
        <v>625.0</v>
      </c>
      <c r="AA1249" s="69">
        <v>1.0</v>
      </c>
      <c r="AB1249" s="18" t="s">
        <v>1342</v>
      </c>
      <c r="AC1249" s="68">
        <v>625.0</v>
      </c>
      <c r="AD1249" s="69">
        <v>1.0</v>
      </c>
      <c r="AE1249" s="69">
        <v>527.0</v>
      </c>
      <c r="AF1249" s="70" t="s">
        <v>2622</v>
      </c>
      <c r="AG1249" s="69">
        <v>512.0</v>
      </c>
      <c r="AH1249" s="69">
        <v>415.0</v>
      </c>
      <c r="AI1249" s="69">
        <v>40.0</v>
      </c>
      <c r="AJ1249" s="29">
        <f t="shared" si="20"/>
        <v>435</v>
      </c>
      <c r="AK1249" s="76">
        <f t="shared" si="21"/>
        <v>0.849609375</v>
      </c>
      <c r="AL1249" s="29">
        <f t="shared" si="22"/>
        <v>435</v>
      </c>
      <c r="AM1249" s="71">
        <f t="shared" si="23"/>
        <v>0.8496</v>
      </c>
      <c r="AN1249" s="71">
        <f t="shared" si="24"/>
        <v>1</v>
      </c>
      <c r="AO1249" s="72">
        <f t="shared" si="25"/>
        <v>261</v>
      </c>
      <c r="AP1249" s="73">
        <f t="shared" si="26"/>
        <v>1495008</v>
      </c>
      <c r="AQ1249" s="3">
        <f t="shared" si="27"/>
        <v>2919.9375</v>
      </c>
      <c r="AR1249" s="18"/>
      <c r="AS1249" s="18"/>
    </row>
    <row r="1250" ht="14.25" customHeight="1">
      <c r="A1250" s="68">
        <v>625.0</v>
      </c>
      <c r="B1250" s="69">
        <v>1.0</v>
      </c>
      <c r="C1250" s="18" t="s">
        <v>1342</v>
      </c>
      <c r="D1250" s="68">
        <v>625.0</v>
      </c>
      <c r="E1250" s="69">
        <v>1.0</v>
      </c>
      <c r="F1250" s="69">
        <v>528.0</v>
      </c>
      <c r="G1250" s="70" t="s">
        <v>2623</v>
      </c>
      <c r="H1250" s="69">
        <v>508.0</v>
      </c>
      <c r="I1250" s="69">
        <v>244.0</v>
      </c>
      <c r="J1250" s="69">
        <v>38.0</v>
      </c>
      <c r="K1250" s="29">
        <f t="shared" si="13"/>
        <v>263</v>
      </c>
      <c r="L1250" s="71">
        <f t="shared" si="14"/>
        <v>0.5177</v>
      </c>
      <c r="M1250" s="71">
        <f t="shared" si="15"/>
        <v>0.6471</v>
      </c>
      <c r="N1250" s="72">
        <f t="shared" si="16"/>
        <v>102.11</v>
      </c>
      <c r="O1250" s="8">
        <f t="shared" si="17"/>
        <v>584886.08</v>
      </c>
      <c r="P1250" s="73"/>
      <c r="Q1250" s="18"/>
      <c r="R1250" s="18"/>
      <c r="S1250" s="18"/>
      <c r="T1250" s="18"/>
      <c r="U1250" s="18"/>
      <c r="V1250" s="18"/>
      <c r="W1250" s="18"/>
      <c r="X1250" s="18"/>
      <c r="Y1250" s="18"/>
      <c r="Z1250" s="68">
        <v>625.0</v>
      </c>
      <c r="AA1250" s="69">
        <v>1.0</v>
      </c>
      <c r="AB1250" s="18" t="s">
        <v>1342</v>
      </c>
      <c r="AC1250" s="68">
        <v>625.0</v>
      </c>
      <c r="AD1250" s="69">
        <v>1.0</v>
      </c>
      <c r="AE1250" s="69">
        <v>528.0</v>
      </c>
      <c r="AF1250" s="70" t="s">
        <v>2623</v>
      </c>
      <c r="AG1250" s="69">
        <v>508.0</v>
      </c>
      <c r="AH1250" s="69">
        <v>244.0</v>
      </c>
      <c r="AI1250" s="69">
        <v>38.0</v>
      </c>
      <c r="AJ1250" s="29">
        <f t="shared" si="20"/>
        <v>263</v>
      </c>
      <c r="AK1250" s="76">
        <f t="shared" si="21"/>
        <v>0.5177165354</v>
      </c>
      <c r="AL1250" s="29">
        <f t="shared" si="22"/>
        <v>263</v>
      </c>
      <c r="AM1250" s="71">
        <f t="shared" si="23"/>
        <v>0.5177</v>
      </c>
      <c r="AN1250" s="71">
        <f t="shared" si="24"/>
        <v>0.6471</v>
      </c>
      <c r="AO1250" s="72">
        <f t="shared" si="25"/>
        <v>102.11</v>
      </c>
      <c r="AP1250" s="73">
        <f t="shared" si="26"/>
        <v>584886.08</v>
      </c>
      <c r="AQ1250" s="3">
        <f t="shared" si="27"/>
        <v>1151.350551</v>
      </c>
      <c r="AR1250" s="18"/>
      <c r="AS1250" s="18"/>
    </row>
    <row r="1251" ht="14.25" customHeight="1">
      <c r="A1251" s="68">
        <v>625.0</v>
      </c>
      <c r="B1251" s="69">
        <v>1.0</v>
      </c>
      <c r="C1251" s="18" t="s">
        <v>1342</v>
      </c>
      <c r="D1251" s="68">
        <v>625.0</v>
      </c>
      <c r="E1251" s="69">
        <v>1.0</v>
      </c>
      <c r="F1251" s="69">
        <v>533.0</v>
      </c>
      <c r="G1251" s="70" t="s">
        <v>2624</v>
      </c>
      <c r="H1251" s="69">
        <v>361.0</v>
      </c>
      <c r="I1251" s="69">
        <v>163.0</v>
      </c>
      <c r="J1251" s="69">
        <v>61.0</v>
      </c>
      <c r="K1251" s="29">
        <f t="shared" si="13"/>
        <v>193.5</v>
      </c>
      <c r="L1251" s="71">
        <f t="shared" si="14"/>
        <v>0.536</v>
      </c>
      <c r="M1251" s="71">
        <f t="shared" si="15"/>
        <v>0.67</v>
      </c>
      <c r="N1251" s="72">
        <f t="shared" si="16"/>
        <v>77.79</v>
      </c>
      <c r="O1251" s="8">
        <f t="shared" si="17"/>
        <v>445581.12</v>
      </c>
      <c r="P1251" s="73"/>
      <c r="Q1251" s="18"/>
      <c r="R1251" s="18"/>
      <c r="S1251" s="18"/>
      <c r="T1251" s="18"/>
      <c r="U1251" s="18"/>
      <c r="V1251" s="18"/>
      <c r="W1251" s="18"/>
      <c r="X1251" s="18"/>
      <c r="Y1251" s="18"/>
      <c r="Z1251" s="68">
        <v>625.0</v>
      </c>
      <c r="AA1251" s="69">
        <v>1.0</v>
      </c>
      <c r="AB1251" s="18" t="s">
        <v>1342</v>
      </c>
      <c r="AC1251" s="68">
        <v>625.0</v>
      </c>
      <c r="AD1251" s="69">
        <v>1.0</v>
      </c>
      <c r="AE1251" s="69">
        <v>533.0</v>
      </c>
      <c r="AF1251" s="70" t="s">
        <v>2624</v>
      </c>
      <c r="AG1251" s="69">
        <v>361.0</v>
      </c>
      <c r="AH1251" s="69">
        <v>163.0</v>
      </c>
      <c r="AI1251" s="69">
        <v>61.0</v>
      </c>
      <c r="AJ1251" s="29">
        <f t="shared" si="20"/>
        <v>193.5</v>
      </c>
      <c r="AK1251" s="76">
        <f t="shared" si="21"/>
        <v>0.5360110803</v>
      </c>
      <c r="AL1251" s="29">
        <f t="shared" si="22"/>
        <v>193.5</v>
      </c>
      <c r="AM1251" s="71">
        <f t="shared" si="23"/>
        <v>0.536</v>
      </c>
      <c r="AN1251" s="71">
        <f t="shared" si="24"/>
        <v>0.67</v>
      </c>
      <c r="AO1251" s="72">
        <f t="shared" si="25"/>
        <v>77.79</v>
      </c>
      <c r="AP1251" s="73">
        <f t="shared" si="26"/>
        <v>445581.12</v>
      </c>
      <c r="AQ1251" s="3">
        <f t="shared" si="27"/>
        <v>1234.296731</v>
      </c>
      <c r="AR1251" s="18"/>
      <c r="AS1251" s="18"/>
    </row>
    <row r="1252" ht="14.25" customHeight="1">
      <c r="A1252" s="68">
        <v>625.0</v>
      </c>
      <c r="B1252" s="69">
        <v>1.0</v>
      </c>
      <c r="C1252" s="18" t="s">
        <v>1342</v>
      </c>
      <c r="D1252" s="68">
        <v>625.0</v>
      </c>
      <c r="E1252" s="69">
        <v>1.0</v>
      </c>
      <c r="F1252" s="69">
        <v>534.0</v>
      </c>
      <c r="G1252" s="70" t="s">
        <v>2625</v>
      </c>
      <c r="H1252" s="69">
        <v>266.0</v>
      </c>
      <c r="I1252" s="69">
        <v>98.0</v>
      </c>
      <c r="J1252" s="69">
        <v>40.0</v>
      </c>
      <c r="K1252" s="29">
        <f t="shared" si="13"/>
        <v>118</v>
      </c>
      <c r="L1252" s="71">
        <f t="shared" si="14"/>
        <v>0.4436</v>
      </c>
      <c r="M1252" s="71">
        <f t="shared" si="15"/>
        <v>0.5545</v>
      </c>
      <c r="N1252" s="72">
        <f t="shared" si="16"/>
        <v>39.26</v>
      </c>
      <c r="O1252" s="8">
        <f t="shared" si="17"/>
        <v>224881.28</v>
      </c>
      <c r="P1252" s="73"/>
      <c r="Q1252" s="18"/>
      <c r="R1252" s="18"/>
      <c r="S1252" s="18"/>
      <c r="T1252" s="18"/>
      <c r="U1252" s="18"/>
      <c r="V1252" s="18"/>
      <c r="W1252" s="18"/>
      <c r="X1252" s="18"/>
      <c r="Y1252" s="18"/>
      <c r="Z1252" s="68">
        <v>625.0</v>
      </c>
      <c r="AA1252" s="69">
        <v>1.0</v>
      </c>
      <c r="AB1252" s="18" t="s">
        <v>1342</v>
      </c>
      <c r="AC1252" s="68">
        <v>625.0</v>
      </c>
      <c r="AD1252" s="69">
        <v>1.0</v>
      </c>
      <c r="AE1252" s="69">
        <v>534.0</v>
      </c>
      <c r="AF1252" s="70" t="s">
        <v>2625</v>
      </c>
      <c r="AG1252" s="69">
        <v>266.0</v>
      </c>
      <c r="AH1252" s="69">
        <v>98.0</v>
      </c>
      <c r="AI1252" s="69">
        <v>40.0</v>
      </c>
      <c r="AJ1252" s="29">
        <f t="shared" si="20"/>
        <v>118</v>
      </c>
      <c r="AK1252" s="76">
        <f t="shared" si="21"/>
        <v>0.4436090226</v>
      </c>
      <c r="AL1252" s="29">
        <f t="shared" si="22"/>
        <v>118</v>
      </c>
      <c r="AM1252" s="71">
        <f t="shared" si="23"/>
        <v>0.4436</v>
      </c>
      <c r="AN1252" s="71">
        <f t="shared" si="24"/>
        <v>0.5545</v>
      </c>
      <c r="AO1252" s="72">
        <f t="shared" si="25"/>
        <v>39.26</v>
      </c>
      <c r="AP1252" s="73">
        <f t="shared" si="26"/>
        <v>224881.28</v>
      </c>
      <c r="AQ1252" s="3">
        <f t="shared" si="27"/>
        <v>845.4183459</v>
      </c>
      <c r="AR1252" s="18"/>
      <c r="AS1252" s="18"/>
    </row>
    <row r="1253" ht="14.25" customHeight="1">
      <c r="A1253" s="68">
        <v>625.0</v>
      </c>
      <c r="B1253" s="69">
        <v>1.0</v>
      </c>
      <c r="C1253" s="18" t="s">
        <v>1342</v>
      </c>
      <c r="D1253" s="68">
        <v>625.0</v>
      </c>
      <c r="E1253" s="69">
        <v>1.0</v>
      </c>
      <c r="F1253" s="69">
        <v>541.0</v>
      </c>
      <c r="G1253" s="70" t="s">
        <v>2626</v>
      </c>
      <c r="H1253" s="69">
        <v>632.0</v>
      </c>
      <c r="I1253" s="69">
        <v>394.0</v>
      </c>
      <c r="J1253" s="69">
        <v>97.0</v>
      </c>
      <c r="K1253" s="29">
        <f t="shared" si="13"/>
        <v>442.5</v>
      </c>
      <c r="L1253" s="71">
        <f t="shared" si="14"/>
        <v>0.7002</v>
      </c>
      <c r="M1253" s="71">
        <f t="shared" si="15"/>
        <v>0.8753</v>
      </c>
      <c r="N1253" s="72">
        <f t="shared" si="16"/>
        <v>232.39</v>
      </c>
      <c r="O1253" s="8">
        <f t="shared" si="17"/>
        <v>1331129.92</v>
      </c>
      <c r="P1253" s="73"/>
      <c r="Q1253" s="18"/>
      <c r="R1253" s="18"/>
      <c r="S1253" s="18"/>
      <c r="T1253" s="18"/>
      <c r="U1253" s="18"/>
      <c r="V1253" s="18"/>
      <c r="W1253" s="18"/>
      <c r="X1253" s="18"/>
      <c r="Y1253" s="18"/>
      <c r="Z1253" s="68">
        <v>625.0</v>
      </c>
      <c r="AA1253" s="69">
        <v>1.0</v>
      </c>
      <c r="AB1253" s="18" t="s">
        <v>1342</v>
      </c>
      <c r="AC1253" s="68">
        <v>625.0</v>
      </c>
      <c r="AD1253" s="69">
        <v>1.0</v>
      </c>
      <c r="AE1253" s="69">
        <v>541.0</v>
      </c>
      <c r="AF1253" s="70" t="s">
        <v>2626</v>
      </c>
      <c r="AG1253" s="69">
        <v>632.0</v>
      </c>
      <c r="AH1253" s="69">
        <v>394.0</v>
      </c>
      <c r="AI1253" s="69">
        <v>97.0</v>
      </c>
      <c r="AJ1253" s="29">
        <f t="shared" si="20"/>
        <v>442.5</v>
      </c>
      <c r="AK1253" s="76">
        <f t="shared" si="21"/>
        <v>0.7001582278</v>
      </c>
      <c r="AL1253" s="29">
        <f t="shared" si="22"/>
        <v>442.5</v>
      </c>
      <c r="AM1253" s="71">
        <f t="shared" si="23"/>
        <v>0.7002</v>
      </c>
      <c r="AN1253" s="71">
        <f t="shared" si="24"/>
        <v>0.8753</v>
      </c>
      <c r="AO1253" s="72">
        <f t="shared" si="25"/>
        <v>232.39</v>
      </c>
      <c r="AP1253" s="73">
        <f t="shared" si="26"/>
        <v>1331129.92</v>
      </c>
      <c r="AQ1253" s="3">
        <f t="shared" si="27"/>
        <v>2106.218228</v>
      </c>
      <c r="AR1253" s="18"/>
      <c r="AS1253" s="18"/>
    </row>
    <row r="1254" ht="14.25" customHeight="1">
      <c r="A1254" s="68">
        <v>625.0</v>
      </c>
      <c r="B1254" s="69">
        <v>1.0</v>
      </c>
      <c r="C1254" s="18" t="s">
        <v>1342</v>
      </c>
      <c r="D1254" s="68">
        <v>625.0</v>
      </c>
      <c r="E1254" s="69">
        <v>1.0</v>
      </c>
      <c r="F1254" s="69">
        <v>545.0</v>
      </c>
      <c r="G1254" s="70" t="s">
        <v>2627</v>
      </c>
      <c r="H1254" s="69">
        <v>443.0</v>
      </c>
      <c r="I1254" s="69">
        <v>105.0</v>
      </c>
      <c r="J1254" s="69">
        <v>18.0</v>
      </c>
      <c r="K1254" s="29">
        <f t="shared" si="13"/>
        <v>114</v>
      </c>
      <c r="L1254" s="71">
        <f t="shared" si="14"/>
        <v>0.2573</v>
      </c>
      <c r="M1254" s="71">
        <f t="shared" si="15"/>
        <v>0.3216</v>
      </c>
      <c r="N1254" s="72">
        <f t="shared" si="16"/>
        <v>22</v>
      </c>
      <c r="O1254" s="8">
        <f t="shared" si="17"/>
        <v>126016</v>
      </c>
      <c r="P1254" s="73"/>
      <c r="Q1254" s="18"/>
      <c r="R1254" s="18"/>
      <c r="S1254" s="18"/>
      <c r="T1254" s="18"/>
      <c r="U1254" s="18"/>
      <c r="V1254" s="18"/>
      <c r="W1254" s="18"/>
      <c r="X1254" s="18"/>
      <c r="Y1254" s="18"/>
      <c r="Z1254" s="68">
        <v>625.0</v>
      </c>
      <c r="AA1254" s="69">
        <v>1.0</v>
      </c>
      <c r="AB1254" s="18" t="s">
        <v>1342</v>
      </c>
      <c r="AC1254" s="68">
        <v>625.0</v>
      </c>
      <c r="AD1254" s="69">
        <v>1.0</v>
      </c>
      <c r="AE1254" s="69">
        <v>545.0</v>
      </c>
      <c r="AF1254" s="70" t="s">
        <v>2627</v>
      </c>
      <c r="AG1254" s="69">
        <v>443.0</v>
      </c>
      <c r="AH1254" s="69">
        <v>105.0</v>
      </c>
      <c r="AI1254" s="69">
        <v>18.0</v>
      </c>
      <c r="AJ1254" s="29">
        <f t="shared" si="20"/>
        <v>114</v>
      </c>
      <c r="AK1254" s="76">
        <f t="shared" si="21"/>
        <v>0.2573363431</v>
      </c>
      <c r="AL1254" s="29">
        <f t="shared" si="22"/>
        <v>114</v>
      </c>
      <c r="AM1254" s="71">
        <f t="shared" si="23"/>
        <v>0.2573</v>
      </c>
      <c r="AN1254" s="71">
        <f t="shared" si="24"/>
        <v>0.3216</v>
      </c>
      <c r="AO1254" s="72">
        <f t="shared" si="25"/>
        <v>22</v>
      </c>
      <c r="AP1254" s="73">
        <f t="shared" si="26"/>
        <v>126016</v>
      </c>
      <c r="AQ1254" s="3">
        <f t="shared" si="27"/>
        <v>284.4604966</v>
      </c>
      <c r="AR1254" s="18"/>
      <c r="AS1254" s="18"/>
    </row>
    <row r="1255" ht="14.25" customHeight="1">
      <c r="A1255" s="68">
        <v>625.0</v>
      </c>
      <c r="B1255" s="69">
        <v>1.0</v>
      </c>
      <c r="C1255" s="18" t="s">
        <v>1342</v>
      </c>
      <c r="D1255" s="68">
        <v>625.0</v>
      </c>
      <c r="E1255" s="69">
        <v>1.0</v>
      </c>
      <c r="F1255" s="69">
        <v>551.0</v>
      </c>
      <c r="G1255" s="70" t="s">
        <v>2628</v>
      </c>
      <c r="H1255" s="69">
        <v>394.0</v>
      </c>
      <c r="I1255" s="69">
        <v>274.0</v>
      </c>
      <c r="J1255" s="69">
        <v>42.0</v>
      </c>
      <c r="K1255" s="29">
        <f t="shared" si="13"/>
        <v>295</v>
      </c>
      <c r="L1255" s="71">
        <f t="shared" si="14"/>
        <v>0.7487</v>
      </c>
      <c r="M1255" s="71">
        <f t="shared" si="15"/>
        <v>0.9359</v>
      </c>
      <c r="N1255" s="72">
        <f t="shared" si="16"/>
        <v>165.65</v>
      </c>
      <c r="O1255" s="8">
        <f t="shared" si="17"/>
        <v>948843.2</v>
      </c>
      <c r="P1255" s="73"/>
      <c r="Q1255" s="18"/>
      <c r="R1255" s="18"/>
      <c r="S1255" s="18"/>
      <c r="T1255" s="18"/>
      <c r="U1255" s="18"/>
      <c r="V1255" s="18"/>
      <c r="W1255" s="18"/>
      <c r="X1255" s="18"/>
      <c r="Y1255" s="18"/>
      <c r="Z1255" s="68">
        <v>625.0</v>
      </c>
      <c r="AA1255" s="69">
        <v>1.0</v>
      </c>
      <c r="AB1255" s="18" t="s">
        <v>1342</v>
      </c>
      <c r="AC1255" s="68">
        <v>625.0</v>
      </c>
      <c r="AD1255" s="69">
        <v>1.0</v>
      </c>
      <c r="AE1255" s="69">
        <v>551.0</v>
      </c>
      <c r="AF1255" s="70" t="s">
        <v>2628</v>
      </c>
      <c r="AG1255" s="69">
        <v>394.0</v>
      </c>
      <c r="AH1255" s="69">
        <v>274.0</v>
      </c>
      <c r="AI1255" s="69">
        <v>42.0</v>
      </c>
      <c r="AJ1255" s="29">
        <f t="shared" si="20"/>
        <v>295</v>
      </c>
      <c r="AK1255" s="76">
        <f t="shared" si="21"/>
        <v>0.7487309645</v>
      </c>
      <c r="AL1255" s="29">
        <f t="shared" si="22"/>
        <v>295</v>
      </c>
      <c r="AM1255" s="71">
        <f t="shared" si="23"/>
        <v>0.7487</v>
      </c>
      <c r="AN1255" s="71">
        <f t="shared" si="24"/>
        <v>0.9359</v>
      </c>
      <c r="AO1255" s="72">
        <f t="shared" si="25"/>
        <v>165.65</v>
      </c>
      <c r="AP1255" s="73">
        <f t="shared" si="26"/>
        <v>948843.2</v>
      </c>
      <c r="AQ1255" s="3">
        <f t="shared" si="27"/>
        <v>2408.231472</v>
      </c>
      <c r="AR1255" s="18"/>
      <c r="AS1255" s="18"/>
    </row>
    <row r="1256" ht="14.25" customHeight="1">
      <c r="A1256" s="68">
        <v>625.0</v>
      </c>
      <c r="B1256" s="69">
        <v>1.0</v>
      </c>
      <c r="C1256" s="18" t="s">
        <v>1342</v>
      </c>
      <c r="D1256" s="68">
        <v>625.0</v>
      </c>
      <c r="E1256" s="69">
        <v>1.0</v>
      </c>
      <c r="F1256" s="69">
        <v>552.0</v>
      </c>
      <c r="G1256" s="70" t="s">
        <v>2629</v>
      </c>
      <c r="H1256" s="69">
        <v>515.0</v>
      </c>
      <c r="I1256" s="69">
        <v>380.0</v>
      </c>
      <c r="J1256" s="69">
        <v>58.0</v>
      </c>
      <c r="K1256" s="29">
        <f t="shared" si="13"/>
        <v>409</v>
      </c>
      <c r="L1256" s="71">
        <f t="shared" si="14"/>
        <v>0.7942</v>
      </c>
      <c r="M1256" s="71">
        <f t="shared" si="15"/>
        <v>0.9928</v>
      </c>
      <c r="N1256" s="72">
        <f t="shared" si="16"/>
        <v>243.63</v>
      </c>
      <c r="O1256" s="8">
        <f t="shared" si="17"/>
        <v>1395512.64</v>
      </c>
      <c r="P1256" s="73"/>
      <c r="Q1256" s="18"/>
      <c r="R1256" s="18"/>
      <c r="S1256" s="18"/>
      <c r="T1256" s="18"/>
      <c r="U1256" s="18"/>
      <c r="V1256" s="18"/>
      <c r="W1256" s="18"/>
      <c r="X1256" s="18"/>
      <c r="Y1256" s="18"/>
      <c r="Z1256" s="68">
        <v>625.0</v>
      </c>
      <c r="AA1256" s="69">
        <v>1.0</v>
      </c>
      <c r="AB1256" s="18" t="s">
        <v>1342</v>
      </c>
      <c r="AC1256" s="68">
        <v>625.0</v>
      </c>
      <c r="AD1256" s="69">
        <v>1.0</v>
      </c>
      <c r="AE1256" s="69">
        <v>552.0</v>
      </c>
      <c r="AF1256" s="70" t="s">
        <v>2629</v>
      </c>
      <c r="AG1256" s="69">
        <v>515.0</v>
      </c>
      <c r="AH1256" s="69">
        <v>380.0</v>
      </c>
      <c r="AI1256" s="69">
        <v>58.0</v>
      </c>
      <c r="AJ1256" s="29">
        <f t="shared" si="20"/>
        <v>409</v>
      </c>
      <c r="AK1256" s="76">
        <f t="shared" si="21"/>
        <v>0.7941747573</v>
      </c>
      <c r="AL1256" s="29">
        <f t="shared" si="22"/>
        <v>409</v>
      </c>
      <c r="AM1256" s="71">
        <f t="shared" si="23"/>
        <v>0.7942</v>
      </c>
      <c r="AN1256" s="71">
        <f t="shared" si="24"/>
        <v>0.9928</v>
      </c>
      <c r="AO1256" s="72">
        <f t="shared" si="25"/>
        <v>243.63</v>
      </c>
      <c r="AP1256" s="73">
        <f t="shared" si="26"/>
        <v>1395512.64</v>
      </c>
      <c r="AQ1256" s="3">
        <f t="shared" si="27"/>
        <v>2709.733282</v>
      </c>
      <c r="AR1256" s="18"/>
      <c r="AS1256" s="18"/>
    </row>
    <row r="1257" ht="14.25" customHeight="1">
      <c r="A1257" s="68">
        <v>625.0</v>
      </c>
      <c r="B1257" s="69">
        <v>1.0</v>
      </c>
      <c r="C1257" s="18" t="s">
        <v>1342</v>
      </c>
      <c r="D1257" s="68">
        <v>625.0</v>
      </c>
      <c r="E1257" s="69">
        <v>1.0</v>
      </c>
      <c r="F1257" s="69">
        <v>557.0</v>
      </c>
      <c r="G1257" s="70" t="s">
        <v>2630</v>
      </c>
      <c r="H1257" s="69">
        <v>536.0</v>
      </c>
      <c r="I1257" s="69">
        <v>162.0</v>
      </c>
      <c r="J1257" s="69">
        <v>18.0</v>
      </c>
      <c r="K1257" s="29">
        <f t="shared" si="13"/>
        <v>171</v>
      </c>
      <c r="L1257" s="71">
        <f t="shared" si="14"/>
        <v>0.319</v>
      </c>
      <c r="M1257" s="71">
        <f t="shared" si="15"/>
        <v>0.3988</v>
      </c>
      <c r="N1257" s="72">
        <f t="shared" si="16"/>
        <v>40.92</v>
      </c>
      <c r="O1257" s="8">
        <f t="shared" si="17"/>
        <v>234389.76</v>
      </c>
      <c r="P1257" s="73"/>
      <c r="Q1257" s="18"/>
      <c r="R1257" s="18"/>
      <c r="S1257" s="18"/>
      <c r="T1257" s="18"/>
      <c r="U1257" s="18"/>
      <c r="V1257" s="18"/>
      <c r="W1257" s="18"/>
      <c r="X1257" s="18"/>
      <c r="Y1257" s="18"/>
      <c r="Z1257" s="68">
        <v>625.0</v>
      </c>
      <c r="AA1257" s="69">
        <v>1.0</v>
      </c>
      <c r="AB1257" s="18" t="s">
        <v>1342</v>
      </c>
      <c r="AC1257" s="68">
        <v>625.0</v>
      </c>
      <c r="AD1257" s="69">
        <v>1.0</v>
      </c>
      <c r="AE1257" s="69">
        <v>557.0</v>
      </c>
      <c r="AF1257" s="70" t="s">
        <v>2630</v>
      </c>
      <c r="AG1257" s="69">
        <v>536.0</v>
      </c>
      <c r="AH1257" s="69">
        <v>162.0</v>
      </c>
      <c r="AI1257" s="69">
        <v>18.0</v>
      </c>
      <c r="AJ1257" s="29">
        <f t="shared" si="20"/>
        <v>171</v>
      </c>
      <c r="AK1257" s="76">
        <f t="shared" si="21"/>
        <v>0.3190298507</v>
      </c>
      <c r="AL1257" s="29">
        <f t="shared" si="22"/>
        <v>171</v>
      </c>
      <c r="AM1257" s="71">
        <f t="shared" si="23"/>
        <v>0.319</v>
      </c>
      <c r="AN1257" s="71">
        <f t="shared" si="24"/>
        <v>0.3988</v>
      </c>
      <c r="AO1257" s="72">
        <f t="shared" si="25"/>
        <v>40.92</v>
      </c>
      <c r="AP1257" s="73">
        <f t="shared" si="26"/>
        <v>234389.76</v>
      </c>
      <c r="AQ1257" s="3">
        <f t="shared" si="27"/>
        <v>437.2943284</v>
      </c>
      <c r="AR1257" s="18"/>
      <c r="AS1257" s="18"/>
    </row>
    <row r="1258" ht="14.25" customHeight="1">
      <c r="A1258" s="68">
        <v>625.0</v>
      </c>
      <c r="B1258" s="69">
        <v>1.0</v>
      </c>
      <c r="C1258" s="18" t="s">
        <v>1342</v>
      </c>
      <c r="D1258" s="68">
        <v>625.0</v>
      </c>
      <c r="E1258" s="69">
        <v>1.0</v>
      </c>
      <c r="F1258" s="69">
        <v>558.0</v>
      </c>
      <c r="G1258" s="70" t="s">
        <v>2631</v>
      </c>
      <c r="H1258" s="69">
        <v>564.0</v>
      </c>
      <c r="I1258" s="69">
        <v>435.0</v>
      </c>
      <c r="J1258" s="69">
        <v>45.0</v>
      </c>
      <c r="K1258" s="29">
        <f t="shared" si="13"/>
        <v>457.5</v>
      </c>
      <c r="L1258" s="71">
        <f t="shared" si="14"/>
        <v>0.8112</v>
      </c>
      <c r="M1258" s="71">
        <f t="shared" si="15"/>
        <v>1</v>
      </c>
      <c r="N1258" s="72">
        <f t="shared" si="16"/>
        <v>274.5</v>
      </c>
      <c r="O1258" s="8">
        <f t="shared" si="17"/>
        <v>1572336</v>
      </c>
      <c r="P1258" s="73"/>
      <c r="Q1258" s="18"/>
      <c r="R1258" s="18"/>
      <c r="S1258" s="18"/>
      <c r="T1258" s="18"/>
      <c r="U1258" s="18"/>
      <c r="V1258" s="18"/>
      <c r="W1258" s="18"/>
      <c r="X1258" s="18"/>
      <c r="Y1258" s="18"/>
      <c r="Z1258" s="68">
        <v>625.0</v>
      </c>
      <c r="AA1258" s="69">
        <v>1.0</v>
      </c>
      <c r="AB1258" s="18" t="s">
        <v>1342</v>
      </c>
      <c r="AC1258" s="68">
        <v>625.0</v>
      </c>
      <c r="AD1258" s="69">
        <v>1.0</v>
      </c>
      <c r="AE1258" s="69">
        <v>558.0</v>
      </c>
      <c r="AF1258" s="70" t="s">
        <v>2631</v>
      </c>
      <c r="AG1258" s="69">
        <v>564.0</v>
      </c>
      <c r="AH1258" s="69">
        <v>435.0</v>
      </c>
      <c r="AI1258" s="69">
        <v>45.0</v>
      </c>
      <c r="AJ1258" s="29">
        <f t="shared" si="20"/>
        <v>457.5</v>
      </c>
      <c r="AK1258" s="76">
        <f t="shared" si="21"/>
        <v>0.8111702128</v>
      </c>
      <c r="AL1258" s="29">
        <f t="shared" si="22"/>
        <v>457.5</v>
      </c>
      <c r="AM1258" s="71">
        <f t="shared" si="23"/>
        <v>0.8112</v>
      </c>
      <c r="AN1258" s="71">
        <f t="shared" si="24"/>
        <v>1</v>
      </c>
      <c r="AO1258" s="72">
        <f t="shared" si="25"/>
        <v>274.5</v>
      </c>
      <c r="AP1258" s="73">
        <f t="shared" si="26"/>
        <v>1572336</v>
      </c>
      <c r="AQ1258" s="3">
        <f t="shared" si="27"/>
        <v>2787.829787</v>
      </c>
      <c r="AR1258" s="18"/>
      <c r="AS1258" s="18"/>
    </row>
    <row r="1259" ht="14.25" customHeight="1">
      <c r="A1259" s="68">
        <v>625.0</v>
      </c>
      <c r="B1259" s="69">
        <v>1.0</v>
      </c>
      <c r="C1259" s="18" t="s">
        <v>1342</v>
      </c>
      <c r="D1259" s="68">
        <v>625.0</v>
      </c>
      <c r="E1259" s="69">
        <v>1.0</v>
      </c>
      <c r="F1259" s="69">
        <v>578.0</v>
      </c>
      <c r="G1259" s="70" t="s">
        <v>2632</v>
      </c>
      <c r="H1259" s="69">
        <v>317.0</v>
      </c>
      <c r="I1259" s="69">
        <v>240.0</v>
      </c>
      <c r="J1259" s="69">
        <v>20.0</v>
      </c>
      <c r="K1259" s="29">
        <f t="shared" si="13"/>
        <v>250</v>
      </c>
      <c r="L1259" s="71">
        <f t="shared" si="14"/>
        <v>0.7886</v>
      </c>
      <c r="M1259" s="71">
        <f t="shared" si="15"/>
        <v>0.9858</v>
      </c>
      <c r="N1259" s="72">
        <f t="shared" si="16"/>
        <v>147.87</v>
      </c>
      <c r="O1259" s="8">
        <f t="shared" si="17"/>
        <v>846999.36</v>
      </c>
      <c r="P1259" s="73"/>
      <c r="Q1259" s="18"/>
      <c r="R1259" s="18"/>
      <c r="S1259" s="18"/>
      <c r="T1259" s="18"/>
      <c r="U1259" s="18"/>
      <c r="V1259" s="18"/>
      <c r="W1259" s="18"/>
      <c r="X1259" s="18"/>
      <c r="Y1259" s="18"/>
      <c r="Z1259" s="68">
        <v>625.0</v>
      </c>
      <c r="AA1259" s="69">
        <v>1.0</v>
      </c>
      <c r="AB1259" s="18" t="s">
        <v>1342</v>
      </c>
      <c r="AC1259" s="68">
        <v>625.0</v>
      </c>
      <c r="AD1259" s="69">
        <v>1.0</v>
      </c>
      <c r="AE1259" s="69">
        <v>578.0</v>
      </c>
      <c r="AF1259" s="70" t="s">
        <v>2632</v>
      </c>
      <c r="AG1259" s="69">
        <v>317.0</v>
      </c>
      <c r="AH1259" s="69">
        <v>240.0</v>
      </c>
      <c r="AI1259" s="69">
        <v>20.0</v>
      </c>
      <c r="AJ1259" s="29">
        <f t="shared" si="20"/>
        <v>250</v>
      </c>
      <c r="AK1259" s="76">
        <f t="shared" si="21"/>
        <v>0.7886435331</v>
      </c>
      <c r="AL1259" s="29">
        <f t="shared" si="22"/>
        <v>250</v>
      </c>
      <c r="AM1259" s="71">
        <f t="shared" si="23"/>
        <v>0.7886</v>
      </c>
      <c r="AN1259" s="71">
        <f t="shared" si="24"/>
        <v>0.9858</v>
      </c>
      <c r="AO1259" s="72">
        <f t="shared" si="25"/>
        <v>147.87</v>
      </c>
      <c r="AP1259" s="73">
        <f t="shared" si="26"/>
        <v>846999.36</v>
      </c>
      <c r="AQ1259" s="3">
        <f t="shared" si="27"/>
        <v>2671.922271</v>
      </c>
      <c r="AR1259" s="18"/>
      <c r="AS1259" s="18"/>
    </row>
    <row r="1260" ht="14.25" customHeight="1">
      <c r="A1260" s="68">
        <v>625.0</v>
      </c>
      <c r="B1260" s="69">
        <v>1.0</v>
      </c>
      <c r="C1260" s="18" t="s">
        <v>1342</v>
      </c>
      <c r="D1260" s="68">
        <v>625.0</v>
      </c>
      <c r="E1260" s="69">
        <v>1.0</v>
      </c>
      <c r="F1260" s="69">
        <v>579.0</v>
      </c>
      <c r="G1260" s="70" t="s">
        <v>2633</v>
      </c>
      <c r="H1260" s="69">
        <v>624.0</v>
      </c>
      <c r="I1260" s="69">
        <v>487.0</v>
      </c>
      <c r="J1260" s="69">
        <v>54.0</v>
      </c>
      <c r="K1260" s="29">
        <f t="shared" si="13"/>
        <v>514</v>
      </c>
      <c r="L1260" s="71">
        <f t="shared" si="14"/>
        <v>0.8237</v>
      </c>
      <c r="M1260" s="71">
        <f t="shared" si="15"/>
        <v>1</v>
      </c>
      <c r="N1260" s="72">
        <f t="shared" si="16"/>
        <v>308.4</v>
      </c>
      <c r="O1260" s="8">
        <f t="shared" si="17"/>
        <v>1766515.2</v>
      </c>
      <c r="P1260" s="73"/>
      <c r="Q1260" s="18"/>
      <c r="R1260" s="18"/>
      <c r="S1260" s="18"/>
      <c r="T1260" s="18"/>
      <c r="U1260" s="18"/>
      <c r="V1260" s="18"/>
      <c r="W1260" s="18"/>
      <c r="X1260" s="18"/>
      <c r="Y1260" s="18"/>
      <c r="Z1260" s="68">
        <v>625.0</v>
      </c>
      <c r="AA1260" s="69">
        <v>1.0</v>
      </c>
      <c r="AB1260" s="18" t="s">
        <v>1342</v>
      </c>
      <c r="AC1260" s="68">
        <v>625.0</v>
      </c>
      <c r="AD1260" s="69">
        <v>1.0</v>
      </c>
      <c r="AE1260" s="69">
        <v>579.0</v>
      </c>
      <c r="AF1260" s="70" t="s">
        <v>2633</v>
      </c>
      <c r="AG1260" s="69">
        <v>624.0</v>
      </c>
      <c r="AH1260" s="69">
        <v>487.0</v>
      </c>
      <c r="AI1260" s="69">
        <v>54.0</v>
      </c>
      <c r="AJ1260" s="29">
        <f t="shared" si="20"/>
        <v>514</v>
      </c>
      <c r="AK1260" s="76">
        <f t="shared" si="21"/>
        <v>0.8237179487</v>
      </c>
      <c r="AL1260" s="29">
        <f t="shared" si="22"/>
        <v>514</v>
      </c>
      <c r="AM1260" s="71">
        <f t="shared" si="23"/>
        <v>0.8237</v>
      </c>
      <c r="AN1260" s="71">
        <f t="shared" si="24"/>
        <v>1</v>
      </c>
      <c r="AO1260" s="72">
        <f t="shared" si="25"/>
        <v>308.4</v>
      </c>
      <c r="AP1260" s="73">
        <f t="shared" si="26"/>
        <v>1766515.2</v>
      </c>
      <c r="AQ1260" s="3">
        <f t="shared" si="27"/>
        <v>2830.953846</v>
      </c>
      <c r="AR1260" s="18"/>
      <c r="AS1260" s="18"/>
    </row>
    <row r="1261" ht="14.25" customHeight="1">
      <c r="A1261" s="68">
        <v>625.0</v>
      </c>
      <c r="B1261" s="69">
        <v>1.0</v>
      </c>
      <c r="C1261" s="18" t="s">
        <v>1342</v>
      </c>
      <c r="D1261" s="68">
        <v>625.0</v>
      </c>
      <c r="E1261" s="69">
        <v>1.0</v>
      </c>
      <c r="F1261" s="69">
        <v>607.0</v>
      </c>
      <c r="G1261" s="70" t="s">
        <v>2634</v>
      </c>
      <c r="H1261" s="69">
        <v>33.0</v>
      </c>
      <c r="I1261" s="69">
        <v>26.0</v>
      </c>
      <c r="J1261" s="69">
        <v>3.0</v>
      </c>
      <c r="K1261" s="29">
        <f t="shared" si="13"/>
        <v>27.5</v>
      </c>
      <c r="L1261" s="71">
        <f t="shared" si="14"/>
        <v>0.8333</v>
      </c>
      <c r="M1261" s="71">
        <f t="shared" si="15"/>
        <v>1</v>
      </c>
      <c r="N1261" s="72">
        <f t="shared" si="16"/>
        <v>16.5</v>
      </c>
      <c r="O1261" s="8">
        <f t="shared" si="17"/>
        <v>94512</v>
      </c>
      <c r="P1261" s="73"/>
      <c r="Q1261" s="18"/>
      <c r="R1261" s="18"/>
      <c r="S1261" s="18"/>
      <c r="T1261" s="18"/>
      <c r="U1261" s="18"/>
      <c r="V1261" s="18"/>
      <c r="W1261" s="18"/>
      <c r="X1261" s="18"/>
      <c r="Y1261" s="18"/>
      <c r="Z1261" s="68">
        <v>625.0</v>
      </c>
      <c r="AA1261" s="69">
        <v>1.0</v>
      </c>
      <c r="AB1261" s="18" t="s">
        <v>1342</v>
      </c>
      <c r="AC1261" s="68">
        <v>625.0</v>
      </c>
      <c r="AD1261" s="69">
        <v>1.0</v>
      </c>
      <c r="AE1261" s="69">
        <v>607.0</v>
      </c>
      <c r="AF1261" s="70" t="s">
        <v>2634</v>
      </c>
      <c r="AG1261" s="69">
        <v>33.0</v>
      </c>
      <c r="AH1261" s="69">
        <v>26.0</v>
      </c>
      <c r="AI1261" s="69">
        <v>3.0</v>
      </c>
      <c r="AJ1261" s="29">
        <f t="shared" si="20"/>
        <v>27.5</v>
      </c>
      <c r="AK1261" s="76">
        <f t="shared" si="21"/>
        <v>0.8333333333</v>
      </c>
      <c r="AL1261" s="29">
        <f t="shared" si="22"/>
        <v>27.5</v>
      </c>
      <c r="AM1261" s="71">
        <f t="shared" si="23"/>
        <v>0.8333</v>
      </c>
      <c r="AN1261" s="71">
        <f t="shared" si="24"/>
        <v>1</v>
      </c>
      <c r="AO1261" s="72">
        <f t="shared" si="25"/>
        <v>16.5</v>
      </c>
      <c r="AP1261" s="73">
        <f t="shared" si="26"/>
        <v>94512</v>
      </c>
      <c r="AQ1261" s="3">
        <f t="shared" si="27"/>
        <v>2864</v>
      </c>
      <c r="AR1261" s="18"/>
      <c r="AS1261" s="18"/>
    </row>
    <row r="1262" ht="14.25" customHeight="1">
      <c r="A1262" s="68">
        <v>625.0</v>
      </c>
      <c r="B1262" s="69">
        <v>1.0</v>
      </c>
      <c r="C1262" s="18" t="s">
        <v>1342</v>
      </c>
      <c r="D1262" s="68">
        <v>625.0</v>
      </c>
      <c r="E1262" s="69">
        <v>1.0</v>
      </c>
      <c r="F1262" s="69">
        <v>608.0</v>
      </c>
      <c r="G1262" s="70" t="s">
        <v>2635</v>
      </c>
      <c r="H1262" s="69">
        <v>258.0</v>
      </c>
      <c r="I1262" s="69">
        <v>142.0</v>
      </c>
      <c r="J1262" s="69">
        <v>18.0</v>
      </c>
      <c r="K1262" s="29">
        <f t="shared" si="13"/>
        <v>151</v>
      </c>
      <c r="L1262" s="71">
        <f t="shared" si="14"/>
        <v>0.5853</v>
      </c>
      <c r="M1262" s="71">
        <f t="shared" si="15"/>
        <v>0.7316</v>
      </c>
      <c r="N1262" s="72">
        <f t="shared" si="16"/>
        <v>66.28</v>
      </c>
      <c r="O1262" s="8">
        <f t="shared" si="17"/>
        <v>379651.84</v>
      </c>
      <c r="P1262" s="73"/>
      <c r="Q1262" s="18"/>
      <c r="R1262" s="18"/>
      <c r="S1262" s="18"/>
      <c r="T1262" s="18"/>
      <c r="U1262" s="18"/>
      <c r="V1262" s="18"/>
      <c r="W1262" s="18"/>
      <c r="X1262" s="18"/>
      <c r="Y1262" s="18"/>
      <c r="Z1262" s="68">
        <v>625.0</v>
      </c>
      <c r="AA1262" s="69">
        <v>1.0</v>
      </c>
      <c r="AB1262" s="18" t="s">
        <v>1342</v>
      </c>
      <c r="AC1262" s="68">
        <v>625.0</v>
      </c>
      <c r="AD1262" s="69">
        <v>1.0</v>
      </c>
      <c r="AE1262" s="69">
        <v>608.0</v>
      </c>
      <c r="AF1262" s="70" t="s">
        <v>2635</v>
      </c>
      <c r="AG1262" s="69">
        <v>258.0</v>
      </c>
      <c r="AH1262" s="69">
        <v>142.0</v>
      </c>
      <c r="AI1262" s="69">
        <v>18.0</v>
      </c>
      <c r="AJ1262" s="29">
        <f t="shared" si="20"/>
        <v>151</v>
      </c>
      <c r="AK1262" s="76">
        <f t="shared" si="21"/>
        <v>0.5852713178</v>
      </c>
      <c r="AL1262" s="29">
        <f t="shared" si="22"/>
        <v>151</v>
      </c>
      <c r="AM1262" s="71">
        <f t="shared" si="23"/>
        <v>0.5853</v>
      </c>
      <c r="AN1262" s="71">
        <f t="shared" si="24"/>
        <v>0.7316</v>
      </c>
      <c r="AO1262" s="72">
        <f t="shared" si="25"/>
        <v>66.28</v>
      </c>
      <c r="AP1262" s="73">
        <f t="shared" si="26"/>
        <v>379651.84</v>
      </c>
      <c r="AQ1262" s="3">
        <f t="shared" si="27"/>
        <v>1471.51876</v>
      </c>
      <c r="AR1262" s="18"/>
      <c r="AS1262" s="18"/>
    </row>
    <row r="1263" ht="14.25" customHeight="1">
      <c r="A1263" s="68">
        <v>625.0</v>
      </c>
      <c r="B1263" s="69">
        <v>1.0</v>
      </c>
      <c r="C1263" s="18" t="s">
        <v>1342</v>
      </c>
      <c r="D1263" s="68">
        <v>625.0</v>
      </c>
      <c r="E1263" s="69">
        <v>1.0</v>
      </c>
      <c r="F1263" s="69">
        <v>620.0</v>
      </c>
      <c r="G1263" s="70" t="s">
        <v>2636</v>
      </c>
      <c r="H1263" s="69">
        <v>347.0</v>
      </c>
      <c r="I1263" s="69">
        <v>162.0</v>
      </c>
      <c r="J1263" s="69">
        <v>12.0</v>
      </c>
      <c r="K1263" s="29">
        <f t="shared" si="13"/>
        <v>168</v>
      </c>
      <c r="L1263" s="71">
        <f t="shared" si="14"/>
        <v>0.4841</v>
      </c>
      <c r="M1263" s="71">
        <f t="shared" si="15"/>
        <v>0.6051</v>
      </c>
      <c r="N1263" s="72">
        <f t="shared" si="16"/>
        <v>60.99</v>
      </c>
      <c r="O1263" s="8">
        <f t="shared" si="17"/>
        <v>349350.72</v>
      </c>
      <c r="P1263" s="73"/>
      <c r="Q1263" s="18"/>
      <c r="R1263" s="18"/>
      <c r="S1263" s="18"/>
      <c r="T1263" s="18"/>
      <c r="U1263" s="18"/>
      <c r="V1263" s="18"/>
      <c r="W1263" s="18"/>
      <c r="X1263" s="18"/>
      <c r="Y1263" s="18"/>
      <c r="Z1263" s="68">
        <v>625.0</v>
      </c>
      <c r="AA1263" s="69">
        <v>1.0</v>
      </c>
      <c r="AB1263" s="18" t="s">
        <v>1342</v>
      </c>
      <c r="AC1263" s="68">
        <v>625.0</v>
      </c>
      <c r="AD1263" s="69">
        <v>1.0</v>
      </c>
      <c r="AE1263" s="69">
        <v>620.0</v>
      </c>
      <c r="AF1263" s="70" t="s">
        <v>2636</v>
      </c>
      <c r="AG1263" s="69">
        <v>347.0</v>
      </c>
      <c r="AH1263" s="69">
        <v>162.0</v>
      </c>
      <c r="AI1263" s="69">
        <v>12.0</v>
      </c>
      <c r="AJ1263" s="29">
        <f t="shared" si="20"/>
        <v>168</v>
      </c>
      <c r="AK1263" s="76">
        <f t="shared" si="21"/>
        <v>0.4841498559</v>
      </c>
      <c r="AL1263" s="29">
        <f t="shared" si="22"/>
        <v>168</v>
      </c>
      <c r="AM1263" s="71">
        <f t="shared" si="23"/>
        <v>0.4841</v>
      </c>
      <c r="AN1263" s="71">
        <f t="shared" si="24"/>
        <v>0.6051</v>
      </c>
      <c r="AO1263" s="72">
        <f t="shared" si="25"/>
        <v>60.99</v>
      </c>
      <c r="AP1263" s="73">
        <f t="shared" si="26"/>
        <v>349350.72</v>
      </c>
      <c r="AQ1263" s="3">
        <f t="shared" si="27"/>
        <v>1006.774409</v>
      </c>
      <c r="AR1263" s="18"/>
      <c r="AS1263" s="18"/>
    </row>
    <row r="1264" ht="14.25" customHeight="1">
      <c r="A1264" s="68">
        <v>625.0</v>
      </c>
      <c r="B1264" s="69">
        <v>1.0</v>
      </c>
      <c r="C1264" s="18" t="s">
        <v>1342</v>
      </c>
      <c r="D1264" s="68">
        <v>625.0</v>
      </c>
      <c r="E1264" s="69">
        <v>1.0</v>
      </c>
      <c r="F1264" s="69">
        <v>646.0</v>
      </c>
      <c r="G1264" s="70" t="s">
        <v>2637</v>
      </c>
      <c r="H1264" s="69">
        <v>4.0</v>
      </c>
      <c r="I1264" s="69">
        <v>3.0</v>
      </c>
      <c r="J1264" s="69">
        <v>0.0</v>
      </c>
      <c r="K1264" s="29">
        <f t="shared" si="13"/>
        <v>3</v>
      </c>
      <c r="L1264" s="71">
        <f t="shared" si="14"/>
        <v>0.75</v>
      </c>
      <c r="M1264" s="71">
        <f t="shared" si="15"/>
        <v>0.9375</v>
      </c>
      <c r="N1264" s="72">
        <f t="shared" si="16"/>
        <v>1.69</v>
      </c>
      <c r="O1264" s="8">
        <f t="shared" si="17"/>
        <v>9680.32</v>
      </c>
      <c r="P1264" s="73"/>
      <c r="Q1264" s="18"/>
      <c r="R1264" s="18"/>
      <c r="S1264" s="18"/>
      <c r="T1264" s="18"/>
      <c r="U1264" s="18"/>
      <c r="V1264" s="18"/>
      <c r="W1264" s="18"/>
      <c r="X1264" s="18"/>
      <c r="Y1264" s="18"/>
      <c r="Z1264" s="68">
        <v>625.0</v>
      </c>
      <c r="AA1264" s="69">
        <v>1.0</v>
      </c>
      <c r="AB1264" s="18" t="s">
        <v>1342</v>
      </c>
      <c r="AC1264" s="68">
        <v>625.0</v>
      </c>
      <c r="AD1264" s="69">
        <v>1.0</v>
      </c>
      <c r="AE1264" s="69">
        <v>646.0</v>
      </c>
      <c r="AF1264" s="70" t="s">
        <v>2637</v>
      </c>
      <c r="AG1264" s="69">
        <v>4.0</v>
      </c>
      <c r="AH1264" s="69">
        <v>3.0</v>
      </c>
      <c r="AI1264" s="69">
        <v>0.0</v>
      </c>
      <c r="AJ1264" s="29">
        <f t="shared" si="20"/>
        <v>3</v>
      </c>
      <c r="AK1264" s="76">
        <f t="shared" si="21"/>
        <v>0.75</v>
      </c>
      <c r="AL1264" s="29">
        <f t="shared" si="22"/>
        <v>3</v>
      </c>
      <c r="AM1264" s="71">
        <f t="shared" si="23"/>
        <v>0.75</v>
      </c>
      <c r="AN1264" s="71">
        <f t="shared" si="24"/>
        <v>0.9375</v>
      </c>
      <c r="AO1264" s="72">
        <f t="shared" si="25"/>
        <v>1.69</v>
      </c>
      <c r="AP1264" s="73">
        <f t="shared" si="26"/>
        <v>9680.32</v>
      </c>
      <c r="AQ1264" s="3">
        <f t="shared" si="27"/>
        <v>2420.08</v>
      </c>
      <c r="AR1264" s="18"/>
      <c r="AS1264" s="18"/>
    </row>
    <row r="1265" ht="14.25" customHeight="1">
      <c r="A1265" s="68">
        <v>625.0</v>
      </c>
      <c r="B1265" s="69">
        <v>1.0</v>
      </c>
      <c r="C1265" s="18" t="s">
        <v>1342</v>
      </c>
      <c r="D1265" s="68">
        <v>625.0</v>
      </c>
      <c r="E1265" s="69">
        <v>1.0</v>
      </c>
      <c r="F1265" s="69">
        <v>648.0</v>
      </c>
      <c r="G1265" s="70" t="s">
        <v>2638</v>
      </c>
      <c r="H1265" s="69">
        <v>15.0</v>
      </c>
      <c r="I1265" s="69">
        <v>13.0</v>
      </c>
      <c r="J1265" s="69">
        <v>0.0</v>
      </c>
      <c r="K1265" s="29">
        <f t="shared" si="13"/>
        <v>13</v>
      </c>
      <c r="L1265" s="71">
        <f t="shared" si="14"/>
        <v>0.8667</v>
      </c>
      <c r="M1265" s="71">
        <f t="shared" si="15"/>
        <v>1</v>
      </c>
      <c r="N1265" s="72">
        <f t="shared" si="16"/>
        <v>7.8</v>
      </c>
      <c r="O1265" s="8">
        <f t="shared" si="17"/>
        <v>44678.4</v>
      </c>
      <c r="P1265" s="73"/>
      <c r="Q1265" s="18"/>
      <c r="R1265" s="18"/>
      <c r="S1265" s="18"/>
      <c r="T1265" s="18"/>
      <c r="U1265" s="18"/>
      <c r="V1265" s="18"/>
      <c r="W1265" s="18"/>
      <c r="X1265" s="18"/>
      <c r="Y1265" s="18"/>
      <c r="Z1265" s="68">
        <v>625.0</v>
      </c>
      <c r="AA1265" s="69">
        <v>1.0</v>
      </c>
      <c r="AB1265" s="18" t="s">
        <v>1342</v>
      </c>
      <c r="AC1265" s="68">
        <v>625.0</v>
      </c>
      <c r="AD1265" s="69">
        <v>1.0</v>
      </c>
      <c r="AE1265" s="69">
        <v>648.0</v>
      </c>
      <c r="AF1265" s="70" t="s">
        <v>2638</v>
      </c>
      <c r="AG1265" s="69">
        <v>15.0</v>
      </c>
      <c r="AH1265" s="69">
        <v>13.0</v>
      </c>
      <c r="AI1265" s="69">
        <v>0.0</v>
      </c>
      <c r="AJ1265" s="29">
        <f t="shared" si="20"/>
        <v>13</v>
      </c>
      <c r="AK1265" s="76">
        <f t="shared" si="21"/>
        <v>0.8666666667</v>
      </c>
      <c r="AL1265" s="29">
        <f t="shared" si="22"/>
        <v>13</v>
      </c>
      <c r="AM1265" s="71">
        <f t="shared" si="23"/>
        <v>0.8667</v>
      </c>
      <c r="AN1265" s="71">
        <f t="shared" si="24"/>
        <v>1</v>
      </c>
      <c r="AO1265" s="72">
        <f t="shared" si="25"/>
        <v>7.8</v>
      </c>
      <c r="AP1265" s="73">
        <f t="shared" si="26"/>
        <v>44678.4</v>
      </c>
      <c r="AQ1265" s="3">
        <f t="shared" si="27"/>
        <v>2978.56</v>
      </c>
      <c r="AR1265" s="18"/>
      <c r="AS1265" s="18"/>
    </row>
    <row r="1266" ht="14.25" customHeight="1">
      <c r="A1266" s="68">
        <v>625.0</v>
      </c>
      <c r="B1266" s="69">
        <v>1.0</v>
      </c>
      <c r="C1266" s="18" t="s">
        <v>1342</v>
      </c>
      <c r="D1266" s="68">
        <v>625.0</v>
      </c>
      <c r="E1266" s="69">
        <v>1.0</v>
      </c>
      <c r="F1266" s="69">
        <v>657.0</v>
      </c>
      <c r="G1266" s="70" t="s">
        <v>2639</v>
      </c>
      <c r="H1266" s="69">
        <v>11.0</v>
      </c>
      <c r="I1266" s="69">
        <v>8.0</v>
      </c>
      <c r="J1266" s="69">
        <v>2.0</v>
      </c>
      <c r="K1266" s="29">
        <f t="shared" si="13"/>
        <v>9</v>
      </c>
      <c r="L1266" s="71">
        <f t="shared" si="14"/>
        <v>0.8182</v>
      </c>
      <c r="M1266" s="71">
        <f t="shared" si="15"/>
        <v>1</v>
      </c>
      <c r="N1266" s="72">
        <f t="shared" si="16"/>
        <v>5.4</v>
      </c>
      <c r="O1266" s="8">
        <f t="shared" si="17"/>
        <v>30931.2</v>
      </c>
      <c r="P1266" s="73"/>
      <c r="Q1266" s="18"/>
      <c r="R1266" s="18"/>
      <c r="S1266" s="18"/>
      <c r="T1266" s="18"/>
      <c r="U1266" s="18"/>
      <c r="V1266" s="18"/>
      <c r="W1266" s="18"/>
      <c r="X1266" s="18"/>
      <c r="Y1266" s="18"/>
      <c r="Z1266" s="68">
        <v>625.0</v>
      </c>
      <c r="AA1266" s="69">
        <v>1.0</v>
      </c>
      <c r="AB1266" s="18" t="s">
        <v>1342</v>
      </c>
      <c r="AC1266" s="68">
        <v>625.0</v>
      </c>
      <c r="AD1266" s="69">
        <v>1.0</v>
      </c>
      <c r="AE1266" s="69">
        <v>657.0</v>
      </c>
      <c r="AF1266" s="70" t="s">
        <v>2639</v>
      </c>
      <c r="AG1266" s="69">
        <v>11.0</v>
      </c>
      <c r="AH1266" s="69">
        <v>8.0</v>
      </c>
      <c r="AI1266" s="69">
        <v>2.0</v>
      </c>
      <c r="AJ1266" s="29">
        <f t="shared" si="20"/>
        <v>9</v>
      </c>
      <c r="AK1266" s="76">
        <f t="shared" si="21"/>
        <v>0.8181818182</v>
      </c>
      <c r="AL1266" s="29">
        <f t="shared" si="22"/>
        <v>9</v>
      </c>
      <c r="AM1266" s="71">
        <f t="shared" si="23"/>
        <v>0.8182</v>
      </c>
      <c r="AN1266" s="71">
        <f t="shared" si="24"/>
        <v>1</v>
      </c>
      <c r="AO1266" s="72">
        <f t="shared" si="25"/>
        <v>5.4</v>
      </c>
      <c r="AP1266" s="73">
        <f t="shared" si="26"/>
        <v>30931.2</v>
      </c>
      <c r="AQ1266" s="3">
        <f t="shared" si="27"/>
        <v>2811.927273</v>
      </c>
      <c r="AR1266" s="18"/>
      <c r="AS1266" s="18"/>
    </row>
    <row r="1267" ht="14.25" customHeight="1">
      <c r="A1267" s="68">
        <v>625.0</v>
      </c>
      <c r="B1267" s="69">
        <v>1.0</v>
      </c>
      <c r="C1267" s="18" t="s">
        <v>1342</v>
      </c>
      <c r="D1267" s="68">
        <v>625.0</v>
      </c>
      <c r="E1267" s="69">
        <v>1.0</v>
      </c>
      <c r="F1267" s="69">
        <v>658.0</v>
      </c>
      <c r="G1267" s="70" t="s">
        <v>2640</v>
      </c>
      <c r="H1267" s="69">
        <v>9.0</v>
      </c>
      <c r="I1267" s="69">
        <v>4.0</v>
      </c>
      <c r="J1267" s="69">
        <v>3.0</v>
      </c>
      <c r="K1267" s="29">
        <f t="shared" si="13"/>
        <v>5.5</v>
      </c>
      <c r="L1267" s="71">
        <f t="shared" si="14"/>
        <v>0.6111</v>
      </c>
      <c r="M1267" s="71">
        <f t="shared" si="15"/>
        <v>0.7639</v>
      </c>
      <c r="N1267" s="72">
        <f t="shared" si="16"/>
        <v>2.52</v>
      </c>
      <c r="O1267" s="8">
        <f t="shared" si="17"/>
        <v>14434.56</v>
      </c>
      <c r="P1267" s="73"/>
      <c r="Q1267" s="18"/>
      <c r="R1267" s="18"/>
      <c r="S1267" s="18"/>
      <c r="T1267" s="18"/>
      <c r="U1267" s="18"/>
      <c r="V1267" s="18"/>
      <c r="W1267" s="18"/>
      <c r="X1267" s="18"/>
      <c r="Y1267" s="18"/>
      <c r="Z1267" s="68">
        <v>625.0</v>
      </c>
      <c r="AA1267" s="69">
        <v>1.0</v>
      </c>
      <c r="AB1267" s="18" t="s">
        <v>1342</v>
      </c>
      <c r="AC1267" s="68">
        <v>625.0</v>
      </c>
      <c r="AD1267" s="69">
        <v>1.0</v>
      </c>
      <c r="AE1267" s="69">
        <v>658.0</v>
      </c>
      <c r="AF1267" s="70" t="s">
        <v>2640</v>
      </c>
      <c r="AG1267" s="69">
        <v>9.0</v>
      </c>
      <c r="AH1267" s="69">
        <v>4.0</v>
      </c>
      <c r="AI1267" s="69">
        <v>3.0</v>
      </c>
      <c r="AJ1267" s="29">
        <f t="shared" si="20"/>
        <v>5.5</v>
      </c>
      <c r="AK1267" s="76">
        <f t="shared" si="21"/>
        <v>0.6111111111</v>
      </c>
      <c r="AL1267" s="29">
        <f t="shared" si="22"/>
        <v>5.5</v>
      </c>
      <c r="AM1267" s="71">
        <f t="shared" si="23"/>
        <v>0.6111</v>
      </c>
      <c r="AN1267" s="71">
        <f t="shared" si="24"/>
        <v>0.7639</v>
      </c>
      <c r="AO1267" s="72">
        <f t="shared" si="25"/>
        <v>2.52</v>
      </c>
      <c r="AP1267" s="73">
        <f t="shared" si="26"/>
        <v>14434.56</v>
      </c>
      <c r="AQ1267" s="3">
        <f t="shared" si="27"/>
        <v>1603.84</v>
      </c>
      <c r="AR1267" s="18"/>
      <c r="AS1267" s="18"/>
    </row>
    <row r="1268" ht="14.25" customHeight="1">
      <c r="A1268" s="68">
        <v>625.0</v>
      </c>
      <c r="B1268" s="69">
        <v>1.0</v>
      </c>
      <c r="C1268" s="18" t="s">
        <v>1342</v>
      </c>
      <c r="D1268" s="68">
        <v>625.0</v>
      </c>
      <c r="E1268" s="69">
        <v>1.0</v>
      </c>
      <c r="F1268" s="69">
        <v>678.0</v>
      </c>
      <c r="G1268" s="70" t="s">
        <v>2641</v>
      </c>
      <c r="H1268" s="69">
        <v>14.0</v>
      </c>
      <c r="I1268" s="69">
        <v>14.0</v>
      </c>
      <c r="J1268" s="69">
        <v>0.0</v>
      </c>
      <c r="K1268" s="29">
        <f t="shared" si="13"/>
        <v>14</v>
      </c>
      <c r="L1268" s="71">
        <f t="shared" si="14"/>
        <v>1</v>
      </c>
      <c r="M1268" s="71">
        <f t="shared" si="15"/>
        <v>1</v>
      </c>
      <c r="N1268" s="72">
        <f t="shared" si="16"/>
        <v>8.4</v>
      </c>
      <c r="O1268" s="8">
        <f t="shared" si="17"/>
        <v>48115.2</v>
      </c>
      <c r="P1268" s="73"/>
      <c r="Q1268" s="18"/>
      <c r="R1268" s="18"/>
      <c r="S1268" s="18"/>
      <c r="T1268" s="18"/>
      <c r="U1268" s="18"/>
      <c r="V1268" s="18"/>
      <c r="W1268" s="18"/>
      <c r="X1268" s="18"/>
      <c r="Y1268" s="18"/>
      <c r="Z1268" s="68">
        <v>625.0</v>
      </c>
      <c r="AA1268" s="69">
        <v>1.0</v>
      </c>
      <c r="AB1268" s="18" t="s">
        <v>1342</v>
      </c>
      <c r="AC1268" s="68">
        <v>625.0</v>
      </c>
      <c r="AD1268" s="69">
        <v>1.0</v>
      </c>
      <c r="AE1268" s="69">
        <v>678.0</v>
      </c>
      <c r="AF1268" s="70" t="s">
        <v>2641</v>
      </c>
      <c r="AG1268" s="69">
        <v>14.0</v>
      </c>
      <c r="AH1268" s="69">
        <v>14.0</v>
      </c>
      <c r="AI1268" s="69">
        <v>0.0</v>
      </c>
      <c r="AJ1268" s="29">
        <f t="shared" si="20"/>
        <v>14</v>
      </c>
      <c r="AK1268" s="76">
        <f t="shared" si="21"/>
        <v>1</v>
      </c>
      <c r="AL1268" s="29">
        <f t="shared" si="22"/>
        <v>14</v>
      </c>
      <c r="AM1268" s="71">
        <f t="shared" si="23"/>
        <v>1</v>
      </c>
      <c r="AN1268" s="71">
        <f t="shared" si="24"/>
        <v>1</v>
      </c>
      <c r="AO1268" s="72">
        <f t="shared" si="25"/>
        <v>8.4</v>
      </c>
      <c r="AP1268" s="73">
        <f t="shared" si="26"/>
        <v>48115.2</v>
      </c>
      <c r="AQ1268" s="3">
        <f t="shared" si="27"/>
        <v>3436.8</v>
      </c>
      <c r="AR1268" s="18"/>
      <c r="AS1268" s="18"/>
    </row>
    <row r="1269" ht="14.25" customHeight="1">
      <c r="A1269" s="68">
        <v>625.0</v>
      </c>
      <c r="B1269" s="69">
        <v>1.0</v>
      </c>
      <c r="C1269" s="18" t="s">
        <v>1342</v>
      </c>
      <c r="D1269" s="68">
        <v>625.0</v>
      </c>
      <c r="E1269" s="69">
        <v>1.0</v>
      </c>
      <c r="F1269" s="69">
        <v>680.0</v>
      </c>
      <c r="G1269" s="70" t="s">
        <v>2642</v>
      </c>
      <c r="H1269" s="69">
        <v>5.0</v>
      </c>
      <c r="I1269" s="69">
        <v>3.0</v>
      </c>
      <c r="J1269" s="69">
        <v>1.0</v>
      </c>
      <c r="K1269" s="29">
        <f t="shared" si="13"/>
        <v>3.5</v>
      </c>
      <c r="L1269" s="71">
        <f t="shared" si="14"/>
        <v>0.7</v>
      </c>
      <c r="M1269" s="71">
        <f t="shared" si="15"/>
        <v>0.875</v>
      </c>
      <c r="N1269" s="72">
        <f t="shared" si="16"/>
        <v>1.84</v>
      </c>
      <c r="O1269" s="8">
        <f t="shared" si="17"/>
        <v>10539.52</v>
      </c>
      <c r="P1269" s="73"/>
      <c r="Q1269" s="18"/>
      <c r="R1269" s="18"/>
      <c r="S1269" s="18"/>
      <c r="T1269" s="18"/>
      <c r="U1269" s="18"/>
      <c r="V1269" s="18"/>
      <c r="W1269" s="18"/>
      <c r="X1269" s="18"/>
      <c r="Y1269" s="18"/>
      <c r="Z1269" s="68">
        <v>625.0</v>
      </c>
      <c r="AA1269" s="69">
        <v>1.0</v>
      </c>
      <c r="AB1269" s="18" t="s">
        <v>1342</v>
      </c>
      <c r="AC1269" s="68">
        <v>625.0</v>
      </c>
      <c r="AD1269" s="69">
        <v>1.0</v>
      </c>
      <c r="AE1269" s="69">
        <v>680.0</v>
      </c>
      <c r="AF1269" s="70" t="s">
        <v>2642</v>
      </c>
      <c r="AG1269" s="69">
        <v>5.0</v>
      </c>
      <c r="AH1269" s="69">
        <v>3.0</v>
      </c>
      <c r="AI1269" s="69">
        <v>1.0</v>
      </c>
      <c r="AJ1269" s="29">
        <f t="shared" si="20"/>
        <v>3.5</v>
      </c>
      <c r="AK1269" s="76">
        <f t="shared" si="21"/>
        <v>0.7</v>
      </c>
      <c r="AL1269" s="29">
        <f t="shared" si="22"/>
        <v>3.5</v>
      </c>
      <c r="AM1269" s="71">
        <f t="shared" si="23"/>
        <v>0.7</v>
      </c>
      <c r="AN1269" s="71">
        <f t="shared" si="24"/>
        <v>0.875</v>
      </c>
      <c r="AO1269" s="72">
        <f t="shared" si="25"/>
        <v>1.84</v>
      </c>
      <c r="AP1269" s="73">
        <f t="shared" si="26"/>
        <v>10539.52</v>
      </c>
      <c r="AQ1269" s="3">
        <f t="shared" si="27"/>
        <v>2107.904</v>
      </c>
      <c r="AR1269" s="18"/>
      <c r="AS1269" s="18"/>
    </row>
    <row r="1270" ht="14.25" customHeight="1">
      <c r="A1270" s="68">
        <v>625.0</v>
      </c>
      <c r="B1270" s="69">
        <v>1.0</v>
      </c>
      <c r="C1270" s="18" t="s">
        <v>1342</v>
      </c>
      <c r="D1270" s="68">
        <v>625.0</v>
      </c>
      <c r="E1270" s="69">
        <v>1.0</v>
      </c>
      <c r="F1270" s="69">
        <v>685.0</v>
      </c>
      <c r="G1270" s="70" t="s">
        <v>2643</v>
      </c>
      <c r="H1270" s="69">
        <v>16.0</v>
      </c>
      <c r="I1270" s="69">
        <v>10.0</v>
      </c>
      <c r="J1270" s="69">
        <v>0.0</v>
      </c>
      <c r="K1270" s="29">
        <f t="shared" si="13"/>
        <v>10</v>
      </c>
      <c r="L1270" s="71">
        <f t="shared" si="14"/>
        <v>0.625</v>
      </c>
      <c r="M1270" s="71">
        <f t="shared" si="15"/>
        <v>0.7813</v>
      </c>
      <c r="N1270" s="72">
        <f t="shared" si="16"/>
        <v>4.69</v>
      </c>
      <c r="O1270" s="8">
        <f t="shared" si="17"/>
        <v>26864.32</v>
      </c>
      <c r="P1270" s="73"/>
      <c r="Q1270" s="18"/>
      <c r="R1270" s="18"/>
      <c r="S1270" s="18"/>
      <c r="T1270" s="18"/>
      <c r="U1270" s="18"/>
      <c r="V1270" s="18"/>
      <c r="W1270" s="18"/>
      <c r="X1270" s="18"/>
      <c r="Y1270" s="18"/>
      <c r="Z1270" s="68">
        <v>625.0</v>
      </c>
      <c r="AA1270" s="69">
        <v>1.0</v>
      </c>
      <c r="AB1270" s="18" t="s">
        <v>1342</v>
      </c>
      <c r="AC1270" s="68">
        <v>625.0</v>
      </c>
      <c r="AD1270" s="69">
        <v>1.0</v>
      </c>
      <c r="AE1270" s="69">
        <v>685.0</v>
      </c>
      <c r="AF1270" s="70" t="s">
        <v>2643</v>
      </c>
      <c r="AG1270" s="69">
        <v>16.0</v>
      </c>
      <c r="AH1270" s="69">
        <v>10.0</v>
      </c>
      <c r="AI1270" s="69">
        <v>0.0</v>
      </c>
      <c r="AJ1270" s="29">
        <f t="shared" si="20"/>
        <v>10</v>
      </c>
      <c r="AK1270" s="76">
        <f t="shared" si="21"/>
        <v>0.625</v>
      </c>
      <c r="AL1270" s="29">
        <f t="shared" si="22"/>
        <v>10</v>
      </c>
      <c r="AM1270" s="71">
        <f t="shared" si="23"/>
        <v>0.625</v>
      </c>
      <c r="AN1270" s="71">
        <f t="shared" si="24"/>
        <v>0.7813</v>
      </c>
      <c r="AO1270" s="72">
        <f t="shared" si="25"/>
        <v>4.69</v>
      </c>
      <c r="AP1270" s="73">
        <f t="shared" si="26"/>
        <v>26864.32</v>
      </c>
      <c r="AQ1270" s="3">
        <f t="shared" si="27"/>
        <v>1679.02</v>
      </c>
      <c r="AR1270" s="18"/>
      <c r="AS1270" s="18"/>
    </row>
    <row r="1271" ht="14.25" customHeight="1">
      <c r="A1271" s="68">
        <v>625.0</v>
      </c>
      <c r="B1271" s="69">
        <v>1.0</v>
      </c>
      <c r="C1271" s="18" t="s">
        <v>1342</v>
      </c>
      <c r="D1271" s="68">
        <v>625.0</v>
      </c>
      <c r="E1271" s="69">
        <v>1.0</v>
      </c>
      <c r="F1271" s="69">
        <v>686.0</v>
      </c>
      <c r="G1271" s="70" t="s">
        <v>2644</v>
      </c>
      <c r="H1271" s="69">
        <v>15.0</v>
      </c>
      <c r="I1271" s="69">
        <v>8.0</v>
      </c>
      <c r="J1271" s="69">
        <v>3.0</v>
      </c>
      <c r="K1271" s="29">
        <f t="shared" si="13"/>
        <v>9.5</v>
      </c>
      <c r="L1271" s="71">
        <f t="shared" si="14"/>
        <v>0.6333</v>
      </c>
      <c r="M1271" s="71">
        <f t="shared" si="15"/>
        <v>0.7916</v>
      </c>
      <c r="N1271" s="72">
        <f t="shared" si="16"/>
        <v>4.51</v>
      </c>
      <c r="O1271" s="8">
        <f t="shared" si="17"/>
        <v>25833.28</v>
      </c>
      <c r="P1271" s="73"/>
      <c r="Q1271" s="18"/>
      <c r="R1271" s="18"/>
      <c r="S1271" s="18"/>
      <c r="T1271" s="18"/>
      <c r="U1271" s="18"/>
      <c r="V1271" s="18"/>
      <c r="W1271" s="18"/>
      <c r="X1271" s="18"/>
      <c r="Y1271" s="18"/>
      <c r="Z1271" s="68">
        <v>625.0</v>
      </c>
      <c r="AA1271" s="69">
        <v>1.0</v>
      </c>
      <c r="AB1271" s="18" t="s">
        <v>1342</v>
      </c>
      <c r="AC1271" s="68">
        <v>625.0</v>
      </c>
      <c r="AD1271" s="69">
        <v>1.0</v>
      </c>
      <c r="AE1271" s="69">
        <v>686.0</v>
      </c>
      <c r="AF1271" s="70" t="s">
        <v>2644</v>
      </c>
      <c r="AG1271" s="69">
        <v>15.0</v>
      </c>
      <c r="AH1271" s="69">
        <v>8.0</v>
      </c>
      <c r="AI1271" s="69">
        <v>3.0</v>
      </c>
      <c r="AJ1271" s="29">
        <f t="shared" si="20"/>
        <v>9.5</v>
      </c>
      <c r="AK1271" s="76">
        <f t="shared" si="21"/>
        <v>0.6333333333</v>
      </c>
      <c r="AL1271" s="29">
        <f t="shared" si="22"/>
        <v>9.5</v>
      </c>
      <c r="AM1271" s="71">
        <f t="shared" si="23"/>
        <v>0.6333</v>
      </c>
      <c r="AN1271" s="71">
        <f t="shared" si="24"/>
        <v>0.7916</v>
      </c>
      <c r="AO1271" s="72">
        <f t="shared" si="25"/>
        <v>4.51</v>
      </c>
      <c r="AP1271" s="73">
        <f t="shared" si="26"/>
        <v>25833.28</v>
      </c>
      <c r="AQ1271" s="3">
        <f t="shared" si="27"/>
        <v>1722.218667</v>
      </c>
      <c r="AR1271" s="18"/>
      <c r="AS1271" s="18"/>
    </row>
    <row r="1272" ht="14.25" customHeight="1">
      <c r="A1272" s="68">
        <v>625.0</v>
      </c>
      <c r="B1272" s="69">
        <v>1.0</v>
      </c>
      <c r="C1272" s="18" t="s">
        <v>1342</v>
      </c>
      <c r="D1272" s="68">
        <v>625.0</v>
      </c>
      <c r="E1272" s="69">
        <v>1.0</v>
      </c>
      <c r="F1272" s="69">
        <v>688.0</v>
      </c>
      <c r="G1272" s="70" t="s">
        <v>2645</v>
      </c>
      <c r="H1272" s="69">
        <v>7.0</v>
      </c>
      <c r="I1272" s="69">
        <v>6.0</v>
      </c>
      <c r="J1272" s="69">
        <v>0.0</v>
      </c>
      <c r="K1272" s="29">
        <f t="shared" si="13"/>
        <v>6</v>
      </c>
      <c r="L1272" s="71">
        <f t="shared" si="14"/>
        <v>0.8571</v>
      </c>
      <c r="M1272" s="71">
        <f t="shared" si="15"/>
        <v>1</v>
      </c>
      <c r="N1272" s="72">
        <f t="shared" si="16"/>
        <v>3.6</v>
      </c>
      <c r="O1272" s="8">
        <f t="shared" si="17"/>
        <v>20620.8</v>
      </c>
      <c r="P1272" s="73"/>
      <c r="Q1272" s="18"/>
      <c r="R1272" s="18"/>
      <c r="S1272" s="18"/>
      <c r="T1272" s="18"/>
      <c r="U1272" s="18"/>
      <c r="V1272" s="18"/>
      <c r="W1272" s="18"/>
      <c r="X1272" s="18"/>
      <c r="Y1272" s="18"/>
      <c r="Z1272" s="68">
        <v>625.0</v>
      </c>
      <c r="AA1272" s="69">
        <v>1.0</v>
      </c>
      <c r="AB1272" s="18" t="s">
        <v>1342</v>
      </c>
      <c r="AC1272" s="68">
        <v>625.0</v>
      </c>
      <c r="AD1272" s="69">
        <v>1.0</v>
      </c>
      <c r="AE1272" s="69">
        <v>688.0</v>
      </c>
      <c r="AF1272" s="70" t="s">
        <v>2645</v>
      </c>
      <c r="AG1272" s="69">
        <v>7.0</v>
      </c>
      <c r="AH1272" s="69">
        <v>6.0</v>
      </c>
      <c r="AI1272" s="69">
        <v>0.0</v>
      </c>
      <c r="AJ1272" s="29">
        <f t="shared" si="20"/>
        <v>6</v>
      </c>
      <c r="AK1272" s="76">
        <f t="shared" si="21"/>
        <v>0.8571428571</v>
      </c>
      <c r="AL1272" s="29">
        <f t="shared" si="22"/>
        <v>6</v>
      </c>
      <c r="AM1272" s="71">
        <f t="shared" si="23"/>
        <v>0.8571</v>
      </c>
      <c r="AN1272" s="71">
        <f t="shared" si="24"/>
        <v>1</v>
      </c>
      <c r="AO1272" s="72">
        <f t="shared" si="25"/>
        <v>3.6</v>
      </c>
      <c r="AP1272" s="73">
        <f t="shared" si="26"/>
        <v>20620.8</v>
      </c>
      <c r="AQ1272" s="3">
        <f t="shared" si="27"/>
        <v>2945.828571</v>
      </c>
      <c r="AR1272" s="18"/>
      <c r="AS1272" s="18"/>
    </row>
    <row r="1273" ht="14.25" customHeight="1">
      <c r="A1273" s="68">
        <v>625.0</v>
      </c>
      <c r="B1273" s="69">
        <v>1.0</v>
      </c>
      <c r="C1273" s="18" t="s">
        <v>1342</v>
      </c>
      <c r="D1273" s="68">
        <v>625.0</v>
      </c>
      <c r="E1273" s="69">
        <v>1.0</v>
      </c>
      <c r="F1273" s="69">
        <v>689.0</v>
      </c>
      <c r="G1273" s="70" t="s">
        <v>2646</v>
      </c>
      <c r="H1273" s="69">
        <v>19.0</v>
      </c>
      <c r="I1273" s="69">
        <v>13.0</v>
      </c>
      <c r="J1273" s="69">
        <v>0.0</v>
      </c>
      <c r="K1273" s="29">
        <f t="shared" si="13"/>
        <v>13</v>
      </c>
      <c r="L1273" s="71">
        <f t="shared" si="14"/>
        <v>0.6842</v>
      </c>
      <c r="M1273" s="71">
        <f t="shared" si="15"/>
        <v>0.8553</v>
      </c>
      <c r="N1273" s="72">
        <f t="shared" si="16"/>
        <v>6.67</v>
      </c>
      <c r="O1273" s="8">
        <f t="shared" si="17"/>
        <v>38205.76</v>
      </c>
      <c r="P1273" s="73"/>
      <c r="Q1273" s="18"/>
      <c r="R1273" s="18"/>
      <c r="S1273" s="18"/>
      <c r="T1273" s="18"/>
      <c r="U1273" s="18"/>
      <c r="V1273" s="18"/>
      <c r="W1273" s="18"/>
      <c r="X1273" s="18"/>
      <c r="Y1273" s="18"/>
      <c r="Z1273" s="68">
        <v>625.0</v>
      </c>
      <c r="AA1273" s="69">
        <v>1.0</v>
      </c>
      <c r="AB1273" s="18" t="s">
        <v>1342</v>
      </c>
      <c r="AC1273" s="68">
        <v>625.0</v>
      </c>
      <c r="AD1273" s="69">
        <v>1.0</v>
      </c>
      <c r="AE1273" s="69">
        <v>689.0</v>
      </c>
      <c r="AF1273" s="70" t="s">
        <v>2646</v>
      </c>
      <c r="AG1273" s="69">
        <v>19.0</v>
      </c>
      <c r="AH1273" s="69">
        <v>13.0</v>
      </c>
      <c r="AI1273" s="69">
        <v>0.0</v>
      </c>
      <c r="AJ1273" s="29">
        <f t="shared" si="20"/>
        <v>13</v>
      </c>
      <c r="AK1273" s="76">
        <f t="shared" si="21"/>
        <v>0.6842105263</v>
      </c>
      <c r="AL1273" s="29">
        <f t="shared" si="22"/>
        <v>13</v>
      </c>
      <c r="AM1273" s="71">
        <f t="shared" si="23"/>
        <v>0.6842</v>
      </c>
      <c r="AN1273" s="71">
        <f t="shared" si="24"/>
        <v>0.8553</v>
      </c>
      <c r="AO1273" s="72">
        <f t="shared" si="25"/>
        <v>6.67</v>
      </c>
      <c r="AP1273" s="73">
        <f t="shared" si="26"/>
        <v>38205.76</v>
      </c>
      <c r="AQ1273" s="3">
        <f t="shared" si="27"/>
        <v>2010.829474</v>
      </c>
      <c r="AR1273" s="18"/>
      <c r="AS1273" s="18"/>
    </row>
    <row r="1274" ht="14.25" customHeight="1">
      <c r="A1274" s="68">
        <v>625.0</v>
      </c>
      <c r="B1274" s="69">
        <v>1.0</v>
      </c>
      <c r="C1274" s="18" t="s">
        <v>1342</v>
      </c>
      <c r="D1274" s="68">
        <v>625.0</v>
      </c>
      <c r="E1274" s="69">
        <v>1.0</v>
      </c>
      <c r="F1274" s="69">
        <v>693.0</v>
      </c>
      <c r="G1274" s="70" t="s">
        <v>2647</v>
      </c>
      <c r="H1274" s="69">
        <v>8.0</v>
      </c>
      <c r="I1274" s="69">
        <v>7.0</v>
      </c>
      <c r="J1274" s="69">
        <v>0.0</v>
      </c>
      <c r="K1274" s="29">
        <f t="shared" si="13"/>
        <v>7</v>
      </c>
      <c r="L1274" s="71">
        <f t="shared" si="14"/>
        <v>0.875</v>
      </c>
      <c r="M1274" s="71">
        <f t="shared" si="15"/>
        <v>1</v>
      </c>
      <c r="N1274" s="72">
        <f t="shared" si="16"/>
        <v>4.2</v>
      </c>
      <c r="O1274" s="8">
        <f t="shared" si="17"/>
        <v>24057.6</v>
      </c>
      <c r="P1274" s="73"/>
      <c r="Q1274" s="18"/>
      <c r="R1274" s="18"/>
      <c r="S1274" s="18"/>
      <c r="T1274" s="18"/>
      <c r="U1274" s="18"/>
      <c r="V1274" s="18"/>
      <c r="W1274" s="18"/>
      <c r="X1274" s="18"/>
      <c r="Y1274" s="18"/>
      <c r="Z1274" s="68">
        <v>625.0</v>
      </c>
      <c r="AA1274" s="69">
        <v>1.0</v>
      </c>
      <c r="AB1274" s="18" t="s">
        <v>1342</v>
      </c>
      <c r="AC1274" s="68">
        <v>625.0</v>
      </c>
      <c r="AD1274" s="69">
        <v>1.0</v>
      </c>
      <c r="AE1274" s="69">
        <v>693.0</v>
      </c>
      <c r="AF1274" s="70" t="s">
        <v>2647</v>
      </c>
      <c r="AG1274" s="69">
        <v>8.0</v>
      </c>
      <c r="AH1274" s="69">
        <v>7.0</v>
      </c>
      <c r="AI1274" s="69">
        <v>0.0</v>
      </c>
      <c r="AJ1274" s="29">
        <f t="shared" si="20"/>
        <v>7</v>
      </c>
      <c r="AK1274" s="76">
        <f t="shared" si="21"/>
        <v>0.875</v>
      </c>
      <c r="AL1274" s="29">
        <f t="shared" si="22"/>
        <v>7</v>
      </c>
      <c r="AM1274" s="71">
        <f t="shared" si="23"/>
        <v>0.875</v>
      </c>
      <c r="AN1274" s="71">
        <f t="shared" si="24"/>
        <v>1</v>
      </c>
      <c r="AO1274" s="72">
        <f t="shared" si="25"/>
        <v>4.2</v>
      </c>
      <c r="AP1274" s="73">
        <f t="shared" si="26"/>
        <v>24057.6</v>
      </c>
      <c r="AQ1274" s="3">
        <f t="shared" si="27"/>
        <v>3007.2</v>
      </c>
      <c r="AR1274" s="18"/>
      <c r="AS1274" s="18"/>
    </row>
    <row r="1275" ht="14.25" customHeight="1">
      <c r="A1275" s="68">
        <v>625.0</v>
      </c>
      <c r="B1275" s="69">
        <v>1.0</v>
      </c>
      <c r="C1275" s="18" t="s">
        <v>1342</v>
      </c>
      <c r="D1275" s="68">
        <v>625.0</v>
      </c>
      <c r="E1275" s="69">
        <v>1.0</v>
      </c>
      <c r="F1275" s="69">
        <v>695.0</v>
      </c>
      <c r="G1275" s="70" t="s">
        <v>2648</v>
      </c>
      <c r="H1275" s="69">
        <v>62.0</v>
      </c>
      <c r="I1275" s="69">
        <v>47.0</v>
      </c>
      <c r="J1275" s="69">
        <v>3.0</v>
      </c>
      <c r="K1275" s="29">
        <f t="shared" si="13"/>
        <v>48.5</v>
      </c>
      <c r="L1275" s="71">
        <f t="shared" si="14"/>
        <v>0.7823</v>
      </c>
      <c r="M1275" s="71">
        <f t="shared" si="15"/>
        <v>0.9779</v>
      </c>
      <c r="N1275" s="72">
        <f t="shared" si="16"/>
        <v>28.46</v>
      </c>
      <c r="O1275" s="8">
        <f t="shared" si="17"/>
        <v>163018.88</v>
      </c>
      <c r="P1275" s="73"/>
      <c r="Q1275" s="18"/>
      <c r="R1275" s="18"/>
      <c r="S1275" s="18"/>
      <c r="T1275" s="18"/>
      <c r="U1275" s="18"/>
      <c r="V1275" s="18"/>
      <c r="W1275" s="18"/>
      <c r="X1275" s="18"/>
      <c r="Y1275" s="18"/>
      <c r="Z1275" s="68">
        <v>625.0</v>
      </c>
      <c r="AA1275" s="69">
        <v>1.0</v>
      </c>
      <c r="AB1275" s="18" t="s">
        <v>1342</v>
      </c>
      <c r="AC1275" s="68">
        <v>625.0</v>
      </c>
      <c r="AD1275" s="69">
        <v>1.0</v>
      </c>
      <c r="AE1275" s="69">
        <v>695.0</v>
      </c>
      <c r="AF1275" s="70" t="s">
        <v>2648</v>
      </c>
      <c r="AG1275" s="69">
        <v>62.0</v>
      </c>
      <c r="AH1275" s="69">
        <v>47.0</v>
      </c>
      <c r="AI1275" s="69">
        <v>3.0</v>
      </c>
      <c r="AJ1275" s="29">
        <f t="shared" si="20"/>
        <v>48.5</v>
      </c>
      <c r="AK1275" s="76">
        <f t="shared" si="21"/>
        <v>0.7822580645</v>
      </c>
      <c r="AL1275" s="29">
        <f t="shared" si="22"/>
        <v>48.5</v>
      </c>
      <c r="AM1275" s="71">
        <f t="shared" si="23"/>
        <v>0.7823</v>
      </c>
      <c r="AN1275" s="71">
        <f t="shared" si="24"/>
        <v>0.9779</v>
      </c>
      <c r="AO1275" s="72">
        <f t="shared" si="25"/>
        <v>28.46</v>
      </c>
      <c r="AP1275" s="73">
        <f t="shared" si="26"/>
        <v>163018.88</v>
      </c>
      <c r="AQ1275" s="3">
        <f t="shared" si="27"/>
        <v>2629.336774</v>
      </c>
      <c r="AR1275" s="18"/>
      <c r="AS1275" s="18"/>
    </row>
    <row r="1276" ht="14.25" customHeight="1">
      <c r="A1276" s="68">
        <v>625.0</v>
      </c>
      <c r="B1276" s="69">
        <v>1.0</v>
      </c>
      <c r="C1276" s="18" t="s">
        <v>1342</v>
      </c>
      <c r="D1276" s="68">
        <v>625.0</v>
      </c>
      <c r="E1276" s="69">
        <v>1.0</v>
      </c>
      <c r="F1276" s="69">
        <v>697.0</v>
      </c>
      <c r="G1276" s="70" t="s">
        <v>2649</v>
      </c>
      <c r="H1276" s="69">
        <v>3.0</v>
      </c>
      <c r="I1276" s="69">
        <v>3.0</v>
      </c>
      <c r="J1276" s="69">
        <v>0.0</v>
      </c>
      <c r="K1276" s="29">
        <f t="shared" si="13"/>
        <v>3</v>
      </c>
      <c r="L1276" s="71">
        <f t="shared" si="14"/>
        <v>1</v>
      </c>
      <c r="M1276" s="71">
        <f t="shared" si="15"/>
        <v>1</v>
      </c>
      <c r="N1276" s="72">
        <f t="shared" si="16"/>
        <v>1.8</v>
      </c>
      <c r="O1276" s="8">
        <f t="shared" si="17"/>
        <v>10310.4</v>
      </c>
      <c r="P1276" s="73"/>
      <c r="Q1276" s="18"/>
      <c r="R1276" s="18"/>
      <c r="S1276" s="18"/>
      <c r="T1276" s="18"/>
      <c r="U1276" s="18"/>
      <c r="V1276" s="18"/>
      <c r="W1276" s="18"/>
      <c r="X1276" s="18"/>
      <c r="Y1276" s="18"/>
      <c r="Z1276" s="68">
        <v>625.0</v>
      </c>
      <c r="AA1276" s="69">
        <v>1.0</v>
      </c>
      <c r="AB1276" s="18" t="s">
        <v>1342</v>
      </c>
      <c r="AC1276" s="68">
        <v>625.0</v>
      </c>
      <c r="AD1276" s="69">
        <v>1.0</v>
      </c>
      <c r="AE1276" s="69">
        <v>697.0</v>
      </c>
      <c r="AF1276" s="70" t="s">
        <v>2649</v>
      </c>
      <c r="AG1276" s="69">
        <v>3.0</v>
      </c>
      <c r="AH1276" s="69">
        <v>3.0</v>
      </c>
      <c r="AI1276" s="69">
        <v>0.0</v>
      </c>
      <c r="AJ1276" s="29">
        <f t="shared" si="20"/>
        <v>3</v>
      </c>
      <c r="AK1276" s="76">
        <f t="shared" si="21"/>
        <v>1</v>
      </c>
      <c r="AL1276" s="29">
        <f t="shared" si="22"/>
        <v>3</v>
      </c>
      <c r="AM1276" s="71">
        <f t="shared" si="23"/>
        <v>1</v>
      </c>
      <c r="AN1276" s="71">
        <f t="shared" si="24"/>
        <v>1</v>
      </c>
      <c r="AO1276" s="72">
        <f t="shared" si="25"/>
        <v>1.8</v>
      </c>
      <c r="AP1276" s="73">
        <f t="shared" si="26"/>
        <v>10310.4</v>
      </c>
      <c r="AQ1276" s="3">
        <f t="shared" si="27"/>
        <v>3436.8</v>
      </c>
      <c r="AR1276" s="18"/>
      <c r="AS1276" s="18"/>
    </row>
    <row r="1277" ht="14.25" customHeight="1">
      <c r="A1277" s="68">
        <v>625.0</v>
      </c>
      <c r="B1277" s="69">
        <v>1.0</v>
      </c>
      <c r="C1277" s="18" t="s">
        <v>1342</v>
      </c>
      <c r="D1277" s="68">
        <v>625.0</v>
      </c>
      <c r="E1277" s="69">
        <v>1.0</v>
      </c>
      <c r="F1277" s="69">
        <v>698.0</v>
      </c>
      <c r="G1277" s="70" t="s">
        <v>2650</v>
      </c>
      <c r="H1277" s="69">
        <v>2.0</v>
      </c>
      <c r="I1277" s="69">
        <v>2.0</v>
      </c>
      <c r="J1277" s="69">
        <v>0.0</v>
      </c>
      <c r="K1277" s="29">
        <f t="shared" si="13"/>
        <v>2</v>
      </c>
      <c r="L1277" s="71">
        <f t="shared" si="14"/>
        <v>1</v>
      </c>
      <c r="M1277" s="71">
        <f t="shared" si="15"/>
        <v>1</v>
      </c>
      <c r="N1277" s="72">
        <f t="shared" si="16"/>
        <v>1.2</v>
      </c>
      <c r="O1277" s="8">
        <f t="shared" si="17"/>
        <v>6873.6</v>
      </c>
      <c r="P1277" s="73"/>
      <c r="Q1277" s="18"/>
      <c r="R1277" s="18"/>
      <c r="S1277" s="18"/>
      <c r="T1277" s="18"/>
      <c r="U1277" s="18"/>
      <c r="V1277" s="18"/>
      <c r="W1277" s="18"/>
      <c r="X1277" s="18"/>
      <c r="Y1277" s="18"/>
      <c r="Z1277" s="68">
        <v>625.0</v>
      </c>
      <c r="AA1277" s="69">
        <v>1.0</v>
      </c>
      <c r="AB1277" s="18" t="s">
        <v>1342</v>
      </c>
      <c r="AC1277" s="68">
        <v>625.0</v>
      </c>
      <c r="AD1277" s="69">
        <v>1.0</v>
      </c>
      <c r="AE1277" s="69">
        <v>698.0</v>
      </c>
      <c r="AF1277" s="70" t="s">
        <v>2650</v>
      </c>
      <c r="AG1277" s="69">
        <v>2.0</v>
      </c>
      <c r="AH1277" s="69">
        <v>2.0</v>
      </c>
      <c r="AI1277" s="69">
        <v>0.0</v>
      </c>
      <c r="AJ1277" s="29">
        <f t="shared" si="20"/>
        <v>2</v>
      </c>
      <c r="AK1277" s="76">
        <f t="shared" si="21"/>
        <v>1</v>
      </c>
      <c r="AL1277" s="29">
        <f t="shared" si="22"/>
        <v>2</v>
      </c>
      <c r="AM1277" s="71">
        <f t="shared" si="23"/>
        <v>1</v>
      </c>
      <c r="AN1277" s="71">
        <f t="shared" si="24"/>
        <v>1</v>
      </c>
      <c r="AO1277" s="72">
        <f t="shared" si="25"/>
        <v>1.2</v>
      </c>
      <c r="AP1277" s="73">
        <f t="shared" si="26"/>
        <v>6873.6</v>
      </c>
      <c r="AQ1277" s="3">
        <f t="shared" si="27"/>
        <v>3436.8</v>
      </c>
      <c r="AR1277" s="18"/>
      <c r="AS1277" s="18"/>
    </row>
    <row r="1278" ht="14.25" customHeight="1">
      <c r="A1278" s="68">
        <v>625.0</v>
      </c>
      <c r="B1278" s="69">
        <v>1.0</v>
      </c>
      <c r="C1278" s="18" t="s">
        <v>1342</v>
      </c>
      <c r="D1278" s="68">
        <v>625.0</v>
      </c>
      <c r="E1278" s="69">
        <v>1.0</v>
      </c>
      <c r="F1278" s="69">
        <v>699.0</v>
      </c>
      <c r="G1278" s="70" t="s">
        <v>2651</v>
      </c>
      <c r="H1278" s="69">
        <v>251.0</v>
      </c>
      <c r="I1278" s="69">
        <v>130.0</v>
      </c>
      <c r="J1278" s="69">
        <v>15.0</v>
      </c>
      <c r="K1278" s="29">
        <f t="shared" si="13"/>
        <v>137.5</v>
      </c>
      <c r="L1278" s="71">
        <f t="shared" si="14"/>
        <v>0.5478</v>
      </c>
      <c r="M1278" s="71">
        <f t="shared" si="15"/>
        <v>0.6848</v>
      </c>
      <c r="N1278" s="72">
        <f t="shared" si="16"/>
        <v>56.5</v>
      </c>
      <c r="O1278" s="8">
        <f t="shared" si="17"/>
        <v>323632</v>
      </c>
      <c r="P1278" s="73"/>
      <c r="Q1278" s="18"/>
      <c r="R1278" s="18"/>
      <c r="S1278" s="18"/>
      <c r="T1278" s="18"/>
      <c r="U1278" s="18"/>
      <c r="V1278" s="18"/>
      <c r="W1278" s="18"/>
      <c r="X1278" s="18"/>
      <c r="Y1278" s="18"/>
      <c r="Z1278" s="68">
        <v>625.0</v>
      </c>
      <c r="AA1278" s="69">
        <v>1.0</v>
      </c>
      <c r="AB1278" s="18" t="s">
        <v>1342</v>
      </c>
      <c r="AC1278" s="68">
        <v>625.0</v>
      </c>
      <c r="AD1278" s="69">
        <v>1.0</v>
      </c>
      <c r="AE1278" s="69">
        <v>699.0</v>
      </c>
      <c r="AF1278" s="70" t="s">
        <v>2651</v>
      </c>
      <c r="AG1278" s="69">
        <v>251.0</v>
      </c>
      <c r="AH1278" s="69">
        <v>130.0</v>
      </c>
      <c r="AI1278" s="69">
        <v>15.0</v>
      </c>
      <c r="AJ1278" s="29">
        <f t="shared" si="20"/>
        <v>137.5</v>
      </c>
      <c r="AK1278" s="76">
        <f t="shared" si="21"/>
        <v>0.5478087649</v>
      </c>
      <c r="AL1278" s="29">
        <f t="shared" si="22"/>
        <v>137.5</v>
      </c>
      <c r="AM1278" s="71">
        <f t="shared" si="23"/>
        <v>0.5478</v>
      </c>
      <c r="AN1278" s="71">
        <f t="shared" si="24"/>
        <v>0.6848</v>
      </c>
      <c r="AO1278" s="72">
        <f t="shared" si="25"/>
        <v>56.5</v>
      </c>
      <c r="AP1278" s="73">
        <f t="shared" si="26"/>
        <v>323632</v>
      </c>
      <c r="AQ1278" s="3">
        <f t="shared" si="27"/>
        <v>1289.370518</v>
      </c>
      <c r="AR1278" s="18"/>
      <c r="AS1278" s="18"/>
    </row>
    <row r="1279" ht="14.25" customHeight="1">
      <c r="A1279" s="68">
        <v>625.0</v>
      </c>
      <c r="B1279" s="69">
        <v>1.0</v>
      </c>
      <c r="C1279" s="18" t="s">
        <v>1342</v>
      </c>
      <c r="D1279" s="68">
        <v>625.0</v>
      </c>
      <c r="E1279" s="69">
        <v>1.0</v>
      </c>
      <c r="F1279" s="69">
        <v>710.0</v>
      </c>
      <c r="G1279" s="70" t="s">
        <v>2652</v>
      </c>
      <c r="H1279" s="69">
        <v>113.0</v>
      </c>
      <c r="I1279" s="69">
        <v>66.0</v>
      </c>
      <c r="J1279" s="69">
        <v>6.0</v>
      </c>
      <c r="K1279" s="29">
        <f t="shared" si="13"/>
        <v>69</v>
      </c>
      <c r="L1279" s="71">
        <f t="shared" si="14"/>
        <v>0.6106</v>
      </c>
      <c r="M1279" s="71">
        <f t="shared" si="15"/>
        <v>0.7633</v>
      </c>
      <c r="N1279" s="72">
        <f t="shared" si="16"/>
        <v>31.6</v>
      </c>
      <c r="O1279" s="8">
        <f t="shared" si="17"/>
        <v>181004.8</v>
      </c>
      <c r="P1279" s="73"/>
      <c r="Q1279" s="18"/>
      <c r="R1279" s="18"/>
      <c r="S1279" s="18"/>
      <c r="T1279" s="18"/>
      <c r="U1279" s="18"/>
      <c r="V1279" s="18"/>
      <c r="W1279" s="18"/>
      <c r="X1279" s="18"/>
      <c r="Y1279" s="18"/>
      <c r="Z1279" s="68">
        <v>625.0</v>
      </c>
      <c r="AA1279" s="69">
        <v>1.0</v>
      </c>
      <c r="AB1279" s="18" t="s">
        <v>1342</v>
      </c>
      <c r="AC1279" s="68">
        <v>625.0</v>
      </c>
      <c r="AD1279" s="69">
        <v>1.0</v>
      </c>
      <c r="AE1279" s="69">
        <v>710.0</v>
      </c>
      <c r="AF1279" s="70" t="s">
        <v>2652</v>
      </c>
      <c r="AG1279" s="69">
        <v>113.0</v>
      </c>
      <c r="AH1279" s="69">
        <v>66.0</v>
      </c>
      <c r="AI1279" s="69">
        <v>6.0</v>
      </c>
      <c r="AJ1279" s="29">
        <f t="shared" si="20"/>
        <v>69</v>
      </c>
      <c r="AK1279" s="76">
        <f t="shared" si="21"/>
        <v>0.610619469</v>
      </c>
      <c r="AL1279" s="29">
        <f t="shared" si="22"/>
        <v>69</v>
      </c>
      <c r="AM1279" s="71">
        <f t="shared" si="23"/>
        <v>0.6106</v>
      </c>
      <c r="AN1279" s="71">
        <f t="shared" si="24"/>
        <v>0.7633</v>
      </c>
      <c r="AO1279" s="72">
        <f t="shared" si="25"/>
        <v>31.6</v>
      </c>
      <c r="AP1279" s="73">
        <f t="shared" si="26"/>
        <v>181004.8</v>
      </c>
      <c r="AQ1279" s="3">
        <f t="shared" si="27"/>
        <v>1601.812389</v>
      </c>
      <c r="AR1279" s="18"/>
      <c r="AS1279" s="18"/>
    </row>
    <row r="1280" ht="14.25" customHeight="1">
      <c r="A1280" s="68">
        <v>625.0</v>
      </c>
      <c r="B1280" s="69">
        <v>1.0</v>
      </c>
      <c r="C1280" s="18" t="s">
        <v>1342</v>
      </c>
      <c r="D1280" s="68">
        <v>625.0</v>
      </c>
      <c r="E1280" s="69">
        <v>1.0</v>
      </c>
      <c r="F1280" s="69">
        <v>718.0</v>
      </c>
      <c r="G1280" s="70" t="s">
        <v>2653</v>
      </c>
      <c r="H1280" s="69">
        <v>170.0</v>
      </c>
      <c r="I1280" s="69">
        <v>81.0</v>
      </c>
      <c r="J1280" s="69">
        <v>4.0</v>
      </c>
      <c r="K1280" s="29">
        <f t="shared" si="13"/>
        <v>83</v>
      </c>
      <c r="L1280" s="71">
        <f t="shared" si="14"/>
        <v>0.4882</v>
      </c>
      <c r="M1280" s="71">
        <f t="shared" si="15"/>
        <v>0.6103</v>
      </c>
      <c r="N1280" s="72">
        <f t="shared" si="16"/>
        <v>30.39</v>
      </c>
      <c r="O1280" s="8">
        <f t="shared" si="17"/>
        <v>174073.92</v>
      </c>
      <c r="P1280" s="73"/>
      <c r="Q1280" s="18"/>
      <c r="R1280" s="18"/>
      <c r="S1280" s="18"/>
      <c r="T1280" s="18"/>
      <c r="U1280" s="18"/>
      <c r="V1280" s="18"/>
      <c r="W1280" s="18"/>
      <c r="X1280" s="18"/>
      <c r="Y1280" s="18"/>
      <c r="Z1280" s="68">
        <v>625.0</v>
      </c>
      <c r="AA1280" s="69">
        <v>1.0</v>
      </c>
      <c r="AB1280" s="18" t="s">
        <v>1342</v>
      </c>
      <c r="AC1280" s="68">
        <v>625.0</v>
      </c>
      <c r="AD1280" s="69">
        <v>1.0</v>
      </c>
      <c r="AE1280" s="69">
        <v>718.0</v>
      </c>
      <c r="AF1280" s="70" t="s">
        <v>2653</v>
      </c>
      <c r="AG1280" s="69">
        <v>170.0</v>
      </c>
      <c r="AH1280" s="69">
        <v>81.0</v>
      </c>
      <c r="AI1280" s="69">
        <v>4.0</v>
      </c>
      <c r="AJ1280" s="29">
        <f t="shared" si="20"/>
        <v>83</v>
      </c>
      <c r="AK1280" s="76">
        <f t="shared" si="21"/>
        <v>0.4882352941</v>
      </c>
      <c r="AL1280" s="29">
        <f t="shared" si="22"/>
        <v>83</v>
      </c>
      <c r="AM1280" s="71">
        <f t="shared" si="23"/>
        <v>0.4882</v>
      </c>
      <c r="AN1280" s="71">
        <f t="shared" si="24"/>
        <v>0.6103</v>
      </c>
      <c r="AO1280" s="72">
        <f t="shared" si="25"/>
        <v>30.39</v>
      </c>
      <c r="AP1280" s="73">
        <f t="shared" si="26"/>
        <v>174073.92</v>
      </c>
      <c r="AQ1280" s="3">
        <f t="shared" si="27"/>
        <v>1023.964235</v>
      </c>
      <c r="AR1280" s="18"/>
      <c r="AS1280" s="18"/>
    </row>
    <row r="1281" ht="14.25" customHeight="1">
      <c r="A1281" s="68">
        <v>625.0</v>
      </c>
      <c r="B1281" s="69">
        <v>1.0</v>
      </c>
      <c r="C1281" s="18" t="s">
        <v>1342</v>
      </c>
      <c r="D1281" s="68">
        <v>625.0</v>
      </c>
      <c r="E1281" s="69">
        <v>1.0</v>
      </c>
      <c r="F1281" s="69">
        <v>721.0</v>
      </c>
      <c r="G1281" s="70" t="s">
        <v>2654</v>
      </c>
      <c r="H1281" s="69">
        <v>38.0</v>
      </c>
      <c r="I1281" s="69">
        <v>25.0</v>
      </c>
      <c r="J1281" s="69">
        <v>2.0</v>
      </c>
      <c r="K1281" s="29">
        <f t="shared" si="13"/>
        <v>26</v>
      </c>
      <c r="L1281" s="71">
        <f t="shared" si="14"/>
        <v>0.6842</v>
      </c>
      <c r="M1281" s="71">
        <f t="shared" si="15"/>
        <v>0.8553</v>
      </c>
      <c r="N1281" s="72">
        <f t="shared" si="16"/>
        <v>13.34</v>
      </c>
      <c r="O1281" s="8">
        <f t="shared" si="17"/>
        <v>76411.52</v>
      </c>
      <c r="P1281" s="73"/>
      <c r="Q1281" s="18"/>
      <c r="R1281" s="18"/>
      <c r="S1281" s="18"/>
      <c r="T1281" s="18"/>
      <c r="U1281" s="18"/>
      <c r="V1281" s="18"/>
      <c r="W1281" s="18"/>
      <c r="X1281" s="18"/>
      <c r="Y1281" s="18"/>
      <c r="Z1281" s="68">
        <v>625.0</v>
      </c>
      <c r="AA1281" s="69">
        <v>1.0</v>
      </c>
      <c r="AB1281" s="18" t="s">
        <v>1342</v>
      </c>
      <c r="AC1281" s="68">
        <v>625.0</v>
      </c>
      <c r="AD1281" s="69">
        <v>1.0</v>
      </c>
      <c r="AE1281" s="69">
        <v>721.0</v>
      </c>
      <c r="AF1281" s="70" t="s">
        <v>2654</v>
      </c>
      <c r="AG1281" s="69">
        <v>38.0</v>
      </c>
      <c r="AH1281" s="69">
        <v>25.0</v>
      </c>
      <c r="AI1281" s="69">
        <v>2.0</v>
      </c>
      <c r="AJ1281" s="29">
        <f t="shared" si="20"/>
        <v>26</v>
      </c>
      <c r="AK1281" s="76">
        <f t="shared" si="21"/>
        <v>0.6842105263</v>
      </c>
      <c r="AL1281" s="29">
        <f t="shared" si="22"/>
        <v>26</v>
      </c>
      <c r="AM1281" s="71">
        <f t="shared" si="23"/>
        <v>0.6842</v>
      </c>
      <c r="AN1281" s="71">
        <f t="shared" si="24"/>
        <v>0.8553</v>
      </c>
      <c r="AO1281" s="72">
        <f t="shared" si="25"/>
        <v>13.34</v>
      </c>
      <c r="AP1281" s="73">
        <f t="shared" si="26"/>
        <v>76411.52</v>
      </c>
      <c r="AQ1281" s="3">
        <f t="shared" si="27"/>
        <v>2010.829474</v>
      </c>
      <c r="AR1281" s="18"/>
      <c r="AS1281" s="18"/>
    </row>
    <row r="1282" ht="14.25" customHeight="1">
      <c r="A1282" s="68">
        <v>625.0</v>
      </c>
      <c r="B1282" s="69">
        <v>1.0</v>
      </c>
      <c r="C1282" s="18" t="s">
        <v>1342</v>
      </c>
      <c r="D1282" s="68">
        <v>625.0</v>
      </c>
      <c r="E1282" s="69">
        <v>1.0</v>
      </c>
      <c r="F1282" s="69">
        <v>723.0</v>
      </c>
      <c r="G1282" s="70" t="s">
        <v>2655</v>
      </c>
      <c r="H1282" s="69">
        <v>133.0</v>
      </c>
      <c r="I1282" s="69">
        <v>98.0</v>
      </c>
      <c r="J1282" s="69">
        <v>18.0</v>
      </c>
      <c r="K1282" s="29">
        <f t="shared" si="13"/>
        <v>107</v>
      </c>
      <c r="L1282" s="71">
        <f t="shared" si="14"/>
        <v>0.8045</v>
      </c>
      <c r="M1282" s="71">
        <f t="shared" si="15"/>
        <v>1</v>
      </c>
      <c r="N1282" s="72">
        <f t="shared" si="16"/>
        <v>64.2</v>
      </c>
      <c r="O1282" s="8">
        <f t="shared" si="17"/>
        <v>367737.6</v>
      </c>
      <c r="P1282" s="73"/>
      <c r="Q1282" s="18"/>
      <c r="R1282" s="18"/>
      <c r="S1282" s="18"/>
      <c r="T1282" s="18"/>
      <c r="U1282" s="18"/>
      <c r="V1282" s="18"/>
      <c r="W1282" s="18"/>
      <c r="X1282" s="18"/>
      <c r="Y1282" s="18"/>
      <c r="Z1282" s="68">
        <v>625.0</v>
      </c>
      <c r="AA1282" s="69">
        <v>1.0</v>
      </c>
      <c r="AB1282" s="18" t="s">
        <v>1342</v>
      </c>
      <c r="AC1282" s="68">
        <v>625.0</v>
      </c>
      <c r="AD1282" s="69">
        <v>1.0</v>
      </c>
      <c r="AE1282" s="69">
        <v>723.0</v>
      </c>
      <c r="AF1282" s="70" t="s">
        <v>2655</v>
      </c>
      <c r="AG1282" s="69">
        <v>133.0</v>
      </c>
      <c r="AH1282" s="69">
        <v>98.0</v>
      </c>
      <c r="AI1282" s="69">
        <v>18.0</v>
      </c>
      <c r="AJ1282" s="29">
        <f t="shared" si="20"/>
        <v>107</v>
      </c>
      <c r="AK1282" s="76">
        <f t="shared" si="21"/>
        <v>0.8045112782</v>
      </c>
      <c r="AL1282" s="29">
        <f t="shared" si="22"/>
        <v>107</v>
      </c>
      <c r="AM1282" s="71">
        <f t="shared" si="23"/>
        <v>0.8045</v>
      </c>
      <c r="AN1282" s="71">
        <f t="shared" si="24"/>
        <v>1</v>
      </c>
      <c r="AO1282" s="72">
        <f t="shared" si="25"/>
        <v>64.2</v>
      </c>
      <c r="AP1282" s="73">
        <f t="shared" si="26"/>
        <v>367737.6</v>
      </c>
      <c r="AQ1282" s="3">
        <f t="shared" si="27"/>
        <v>2764.944361</v>
      </c>
      <c r="AR1282" s="18"/>
      <c r="AS1282" s="18"/>
    </row>
    <row r="1283" ht="14.25" customHeight="1">
      <c r="A1283" s="68">
        <v>625.0</v>
      </c>
      <c r="B1283" s="69">
        <v>1.0</v>
      </c>
      <c r="C1283" s="18" t="s">
        <v>1342</v>
      </c>
      <c r="D1283" s="68">
        <v>625.0</v>
      </c>
      <c r="E1283" s="69">
        <v>1.0</v>
      </c>
      <c r="F1283" s="69">
        <v>841.0</v>
      </c>
      <c r="G1283" s="70" t="s">
        <v>2656</v>
      </c>
      <c r="H1283" s="69">
        <v>63.0</v>
      </c>
      <c r="I1283" s="69">
        <v>56.0</v>
      </c>
      <c r="J1283" s="69">
        <v>5.0</v>
      </c>
      <c r="K1283" s="29">
        <f t="shared" si="13"/>
        <v>58.5</v>
      </c>
      <c r="L1283" s="71">
        <f t="shared" si="14"/>
        <v>0.9286</v>
      </c>
      <c r="M1283" s="71">
        <f t="shared" si="15"/>
        <v>1</v>
      </c>
      <c r="N1283" s="72">
        <f t="shared" si="16"/>
        <v>35.1</v>
      </c>
      <c r="O1283" s="8">
        <f t="shared" si="17"/>
        <v>201052.8</v>
      </c>
      <c r="P1283" s="73"/>
      <c r="Q1283" s="18"/>
      <c r="R1283" s="18"/>
      <c r="S1283" s="18"/>
      <c r="T1283" s="18"/>
      <c r="U1283" s="18"/>
      <c r="V1283" s="18"/>
      <c r="W1283" s="18"/>
      <c r="X1283" s="18"/>
      <c r="Y1283" s="18"/>
      <c r="Z1283" s="68">
        <v>625.0</v>
      </c>
      <c r="AA1283" s="69">
        <v>1.0</v>
      </c>
      <c r="AB1283" s="18" t="s">
        <v>1342</v>
      </c>
      <c r="AC1283" s="68">
        <v>625.0</v>
      </c>
      <c r="AD1283" s="69">
        <v>1.0</v>
      </c>
      <c r="AE1283" s="69">
        <v>841.0</v>
      </c>
      <c r="AF1283" s="70" t="s">
        <v>2656</v>
      </c>
      <c r="AG1283" s="69">
        <v>63.0</v>
      </c>
      <c r="AH1283" s="69">
        <v>56.0</v>
      </c>
      <c r="AI1283" s="69">
        <v>5.0</v>
      </c>
      <c r="AJ1283" s="29">
        <f t="shared" si="20"/>
        <v>58.5</v>
      </c>
      <c r="AK1283" s="76">
        <f t="shared" si="21"/>
        <v>0.9285714286</v>
      </c>
      <c r="AL1283" s="29">
        <f t="shared" si="22"/>
        <v>58.5</v>
      </c>
      <c r="AM1283" s="71">
        <f t="shared" si="23"/>
        <v>0.9286</v>
      </c>
      <c r="AN1283" s="71">
        <f t="shared" si="24"/>
        <v>1</v>
      </c>
      <c r="AO1283" s="72">
        <f t="shared" si="25"/>
        <v>35.1</v>
      </c>
      <c r="AP1283" s="73">
        <f t="shared" si="26"/>
        <v>201052.8</v>
      </c>
      <c r="AQ1283" s="3">
        <f t="shared" si="27"/>
        <v>3191.314286</v>
      </c>
      <c r="AR1283" s="18"/>
      <c r="AS1283" s="18"/>
    </row>
    <row r="1284" ht="14.25" customHeight="1">
      <c r="A1284" s="68">
        <v>630.0</v>
      </c>
      <c r="B1284" s="69">
        <v>1.0</v>
      </c>
      <c r="C1284" s="18" t="s">
        <v>1344</v>
      </c>
      <c r="D1284" s="68">
        <v>630.0</v>
      </c>
      <c r="E1284" s="69">
        <v>1.0</v>
      </c>
      <c r="F1284" s="69">
        <v>10.0</v>
      </c>
      <c r="G1284" s="70" t="s">
        <v>2657</v>
      </c>
      <c r="H1284" s="69">
        <v>222.0</v>
      </c>
      <c r="I1284" s="69">
        <v>50.0</v>
      </c>
      <c r="J1284" s="69">
        <v>22.0</v>
      </c>
      <c r="K1284" s="29">
        <f t="shared" si="13"/>
        <v>61</v>
      </c>
      <c r="L1284" s="71">
        <f t="shared" si="14"/>
        <v>0.2748</v>
      </c>
      <c r="M1284" s="71">
        <f t="shared" si="15"/>
        <v>0.3435</v>
      </c>
      <c r="N1284" s="72">
        <f t="shared" si="16"/>
        <v>12.57</v>
      </c>
      <c r="O1284" s="8">
        <f t="shared" si="17"/>
        <v>72000.96</v>
      </c>
      <c r="P1284" s="73"/>
      <c r="Q1284" s="18"/>
      <c r="R1284" s="18"/>
      <c r="S1284" s="18"/>
      <c r="T1284" s="18"/>
      <c r="U1284" s="18"/>
      <c r="V1284" s="18"/>
      <c r="W1284" s="18"/>
      <c r="X1284" s="18"/>
      <c r="Y1284" s="18"/>
      <c r="Z1284" s="68">
        <v>630.0</v>
      </c>
      <c r="AA1284" s="69">
        <v>1.0</v>
      </c>
      <c r="AB1284" s="18" t="s">
        <v>1344</v>
      </c>
      <c r="AC1284" s="68">
        <v>630.0</v>
      </c>
      <c r="AD1284" s="69">
        <v>1.0</v>
      </c>
      <c r="AE1284" s="69">
        <v>10.0</v>
      </c>
      <c r="AF1284" s="70" t="s">
        <v>2657</v>
      </c>
      <c r="AG1284" s="69">
        <v>222.0</v>
      </c>
      <c r="AH1284" s="69">
        <v>50.0</v>
      </c>
      <c r="AI1284" s="69">
        <v>22.0</v>
      </c>
      <c r="AJ1284" s="29">
        <f t="shared" si="20"/>
        <v>61</v>
      </c>
      <c r="AK1284" s="76">
        <f t="shared" si="21"/>
        <v>0.2747747748</v>
      </c>
      <c r="AL1284" s="29">
        <f t="shared" si="22"/>
        <v>61</v>
      </c>
      <c r="AM1284" s="71">
        <f t="shared" si="23"/>
        <v>0.2748</v>
      </c>
      <c r="AN1284" s="71">
        <f t="shared" si="24"/>
        <v>0.3435</v>
      </c>
      <c r="AO1284" s="72">
        <f t="shared" si="25"/>
        <v>12.57</v>
      </c>
      <c r="AP1284" s="73">
        <f t="shared" si="26"/>
        <v>72000.96</v>
      </c>
      <c r="AQ1284" s="3">
        <f t="shared" si="27"/>
        <v>324.3286486</v>
      </c>
      <c r="AR1284" s="18"/>
      <c r="AS1284" s="18"/>
    </row>
    <row r="1285" ht="14.25" customHeight="1">
      <c r="A1285" s="68">
        <v>630.0</v>
      </c>
      <c r="B1285" s="69">
        <v>1.0</v>
      </c>
      <c r="C1285" s="18" t="s">
        <v>1344</v>
      </c>
      <c r="D1285" s="68">
        <v>630.0</v>
      </c>
      <c r="E1285" s="69">
        <v>1.0</v>
      </c>
      <c r="F1285" s="69">
        <v>20.0</v>
      </c>
      <c r="G1285" s="70" t="s">
        <v>2658</v>
      </c>
      <c r="H1285" s="69">
        <v>165.0</v>
      </c>
      <c r="I1285" s="69">
        <v>18.0</v>
      </c>
      <c r="J1285" s="69">
        <v>15.0</v>
      </c>
      <c r="K1285" s="29">
        <f t="shared" si="13"/>
        <v>25.5</v>
      </c>
      <c r="L1285" s="71">
        <f t="shared" si="14"/>
        <v>0.1545</v>
      </c>
      <c r="M1285" s="71">
        <f t="shared" si="15"/>
        <v>0.1931</v>
      </c>
      <c r="N1285" s="72">
        <f t="shared" si="16"/>
        <v>2.95</v>
      </c>
      <c r="O1285" s="8">
        <f t="shared" si="17"/>
        <v>16897.6</v>
      </c>
      <c r="P1285" s="73"/>
      <c r="Q1285" s="18"/>
      <c r="R1285" s="18"/>
      <c r="S1285" s="18"/>
      <c r="T1285" s="18"/>
      <c r="U1285" s="18"/>
      <c r="V1285" s="18"/>
      <c r="W1285" s="18"/>
      <c r="X1285" s="18"/>
      <c r="Y1285" s="18"/>
      <c r="Z1285" s="68">
        <v>630.0</v>
      </c>
      <c r="AA1285" s="69">
        <v>1.0</v>
      </c>
      <c r="AB1285" s="18" t="s">
        <v>1344</v>
      </c>
      <c r="AC1285" s="68">
        <v>630.0</v>
      </c>
      <c r="AD1285" s="69">
        <v>1.0</v>
      </c>
      <c r="AE1285" s="69">
        <v>20.0</v>
      </c>
      <c r="AF1285" s="70" t="s">
        <v>2658</v>
      </c>
      <c r="AG1285" s="69">
        <v>165.0</v>
      </c>
      <c r="AH1285" s="69">
        <v>18.0</v>
      </c>
      <c r="AI1285" s="69">
        <v>15.0</v>
      </c>
      <c r="AJ1285" s="29">
        <f t="shared" si="20"/>
        <v>25.5</v>
      </c>
      <c r="AK1285" s="76">
        <f t="shared" si="21"/>
        <v>0.1545454545</v>
      </c>
      <c r="AL1285" s="29">
        <f t="shared" si="22"/>
        <v>25.5</v>
      </c>
      <c r="AM1285" s="71">
        <f t="shared" si="23"/>
        <v>0.1545</v>
      </c>
      <c r="AN1285" s="71">
        <f t="shared" si="24"/>
        <v>0.1931</v>
      </c>
      <c r="AO1285" s="72">
        <f t="shared" si="25"/>
        <v>2.95</v>
      </c>
      <c r="AP1285" s="73">
        <f t="shared" si="26"/>
        <v>16897.6</v>
      </c>
      <c r="AQ1285" s="3">
        <f t="shared" si="27"/>
        <v>102.409697</v>
      </c>
      <c r="AR1285" s="18"/>
      <c r="AS1285" s="18"/>
    </row>
    <row r="1286" ht="14.25" customHeight="1">
      <c r="A1286" s="68">
        <v>635.0</v>
      </c>
      <c r="B1286" s="69">
        <v>1.0</v>
      </c>
      <c r="C1286" s="18" t="s">
        <v>1346</v>
      </c>
      <c r="D1286" s="68">
        <v>635.0</v>
      </c>
      <c r="E1286" s="69">
        <v>1.0</v>
      </c>
      <c r="F1286" s="69">
        <v>1.0</v>
      </c>
      <c r="G1286" s="70" t="s">
        <v>2659</v>
      </c>
      <c r="H1286" s="69">
        <v>39.0</v>
      </c>
      <c r="I1286" s="69">
        <v>15.0</v>
      </c>
      <c r="J1286" s="69">
        <v>6.0</v>
      </c>
      <c r="K1286" s="29">
        <f t="shared" si="13"/>
        <v>18</v>
      </c>
      <c r="L1286" s="71">
        <f t="shared" si="14"/>
        <v>0.4615</v>
      </c>
      <c r="M1286" s="71">
        <f t="shared" si="15"/>
        <v>0.5769</v>
      </c>
      <c r="N1286" s="72">
        <f t="shared" si="16"/>
        <v>6.23</v>
      </c>
      <c r="O1286" s="8">
        <f t="shared" si="17"/>
        <v>35685.44</v>
      </c>
      <c r="P1286" s="73"/>
      <c r="Q1286" s="18"/>
      <c r="R1286" s="18"/>
      <c r="S1286" s="18"/>
      <c r="T1286" s="18"/>
      <c r="U1286" s="18"/>
      <c r="V1286" s="18"/>
      <c r="W1286" s="18"/>
      <c r="X1286" s="18"/>
      <c r="Y1286" s="18"/>
      <c r="Z1286" s="68">
        <v>635.0</v>
      </c>
      <c r="AA1286" s="69">
        <v>1.0</v>
      </c>
      <c r="AB1286" s="18" t="s">
        <v>1346</v>
      </c>
      <c r="AC1286" s="68">
        <v>635.0</v>
      </c>
      <c r="AD1286" s="69">
        <v>1.0</v>
      </c>
      <c r="AE1286" s="69">
        <v>1.0</v>
      </c>
      <c r="AF1286" s="70" t="s">
        <v>2659</v>
      </c>
      <c r="AG1286" s="69">
        <v>39.0</v>
      </c>
      <c r="AH1286" s="69">
        <v>15.0</v>
      </c>
      <c r="AI1286" s="69">
        <v>6.0</v>
      </c>
      <c r="AJ1286" s="29">
        <f t="shared" si="20"/>
        <v>18</v>
      </c>
      <c r="AK1286" s="76">
        <f t="shared" si="21"/>
        <v>0.4615384615</v>
      </c>
      <c r="AL1286" s="29">
        <f t="shared" si="22"/>
        <v>18</v>
      </c>
      <c r="AM1286" s="71">
        <f t="shared" si="23"/>
        <v>0.4615</v>
      </c>
      <c r="AN1286" s="71">
        <f t="shared" si="24"/>
        <v>0.5769</v>
      </c>
      <c r="AO1286" s="72">
        <f t="shared" si="25"/>
        <v>6.23</v>
      </c>
      <c r="AP1286" s="73">
        <f t="shared" si="26"/>
        <v>35685.44</v>
      </c>
      <c r="AQ1286" s="3">
        <f t="shared" si="27"/>
        <v>915.0112821</v>
      </c>
      <c r="AR1286" s="18"/>
      <c r="AS1286" s="18"/>
    </row>
    <row r="1287" ht="14.25" customHeight="1">
      <c r="A1287" s="68">
        <v>640.0</v>
      </c>
      <c r="B1287" s="69">
        <v>1.0</v>
      </c>
      <c r="C1287" s="18" t="s">
        <v>1348</v>
      </c>
      <c r="D1287" s="68">
        <v>640.0</v>
      </c>
      <c r="E1287" s="69">
        <v>1.0</v>
      </c>
      <c r="F1287" s="69">
        <v>10.0</v>
      </c>
      <c r="G1287" s="70" t="s">
        <v>2660</v>
      </c>
      <c r="H1287" s="69">
        <v>168.0</v>
      </c>
      <c r="I1287" s="69">
        <v>45.0</v>
      </c>
      <c r="J1287" s="69">
        <v>21.0</v>
      </c>
      <c r="K1287" s="29">
        <f t="shared" si="13"/>
        <v>55.5</v>
      </c>
      <c r="L1287" s="71">
        <f t="shared" si="14"/>
        <v>0.3304</v>
      </c>
      <c r="M1287" s="71">
        <f t="shared" si="15"/>
        <v>0.413</v>
      </c>
      <c r="N1287" s="72">
        <f t="shared" si="16"/>
        <v>13.75</v>
      </c>
      <c r="O1287" s="8">
        <f t="shared" si="17"/>
        <v>78760</v>
      </c>
      <c r="P1287" s="73"/>
      <c r="Q1287" s="18"/>
      <c r="R1287" s="18"/>
      <c r="S1287" s="18"/>
      <c r="T1287" s="18"/>
      <c r="U1287" s="18"/>
      <c r="V1287" s="18"/>
      <c r="W1287" s="18"/>
      <c r="X1287" s="18"/>
      <c r="Y1287" s="18"/>
      <c r="Z1287" s="68">
        <v>640.0</v>
      </c>
      <c r="AA1287" s="69">
        <v>1.0</v>
      </c>
      <c r="AB1287" s="18" t="s">
        <v>1348</v>
      </c>
      <c r="AC1287" s="68">
        <v>640.0</v>
      </c>
      <c r="AD1287" s="69">
        <v>1.0</v>
      </c>
      <c r="AE1287" s="69">
        <v>10.0</v>
      </c>
      <c r="AF1287" s="70" t="s">
        <v>2660</v>
      </c>
      <c r="AG1287" s="69">
        <v>168.0</v>
      </c>
      <c r="AH1287" s="69">
        <v>45.0</v>
      </c>
      <c r="AI1287" s="69">
        <v>21.0</v>
      </c>
      <c r="AJ1287" s="29">
        <f t="shared" si="20"/>
        <v>55.5</v>
      </c>
      <c r="AK1287" s="76">
        <f t="shared" si="21"/>
        <v>0.3303571429</v>
      </c>
      <c r="AL1287" s="29">
        <f t="shared" si="22"/>
        <v>55.5</v>
      </c>
      <c r="AM1287" s="71">
        <f t="shared" si="23"/>
        <v>0.3304</v>
      </c>
      <c r="AN1287" s="71">
        <f t="shared" si="24"/>
        <v>0.413</v>
      </c>
      <c r="AO1287" s="72">
        <f t="shared" si="25"/>
        <v>13.75</v>
      </c>
      <c r="AP1287" s="73">
        <f t="shared" si="26"/>
        <v>78760</v>
      </c>
      <c r="AQ1287" s="3">
        <f t="shared" si="27"/>
        <v>468.8095238</v>
      </c>
      <c r="AR1287" s="18"/>
      <c r="AS1287" s="18"/>
    </row>
    <row r="1288" ht="14.25" customHeight="1">
      <c r="A1288" s="68">
        <v>640.0</v>
      </c>
      <c r="B1288" s="69">
        <v>1.0</v>
      </c>
      <c r="C1288" s="18" t="s">
        <v>1348</v>
      </c>
      <c r="D1288" s="68">
        <v>640.0</v>
      </c>
      <c r="E1288" s="69">
        <v>1.0</v>
      </c>
      <c r="F1288" s="69">
        <v>20.0</v>
      </c>
      <c r="G1288" s="70" t="s">
        <v>2661</v>
      </c>
      <c r="H1288" s="69">
        <v>241.0</v>
      </c>
      <c r="I1288" s="69">
        <v>42.0</v>
      </c>
      <c r="J1288" s="69">
        <v>21.0</v>
      </c>
      <c r="K1288" s="29">
        <f t="shared" si="13"/>
        <v>52.5</v>
      </c>
      <c r="L1288" s="71">
        <f t="shared" si="14"/>
        <v>0.2178</v>
      </c>
      <c r="M1288" s="71">
        <f t="shared" si="15"/>
        <v>0.2723</v>
      </c>
      <c r="N1288" s="72">
        <f t="shared" si="16"/>
        <v>8.58</v>
      </c>
      <c r="O1288" s="8">
        <f t="shared" si="17"/>
        <v>49146.24</v>
      </c>
      <c r="P1288" s="73"/>
      <c r="Q1288" s="18"/>
      <c r="R1288" s="18"/>
      <c r="S1288" s="18"/>
      <c r="T1288" s="18"/>
      <c r="U1288" s="18"/>
      <c r="V1288" s="18"/>
      <c r="W1288" s="18"/>
      <c r="X1288" s="18"/>
      <c r="Y1288" s="18"/>
      <c r="Z1288" s="68">
        <v>640.0</v>
      </c>
      <c r="AA1288" s="69">
        <v>1.0</v>
      </c>
      <c r="AB1288" s="18" t="s">
        <v>1348</v>
      </c>
      <c r="AC1288" s="68">
        <v>640.0</v>
      </c>
      <c r="AD1288" s="69">
        <v>1.0</v>
      </c>
      <c r="AE1288" s="69">
        <v>20.0</v>
      </c>
      <c r="AF1288" s="70" t="s">
        <v>2661</v>
      </c>
      <c r="AG1288" s="69">
        <v>241.0</v>
      </c>
      <c r="AH1288" s="69">
        <v>42.0</v>
      </c>
      <c r="AI1288" s="69">
        <v>21.0</v>
      </c>
      <c r="AJ1288" s="29">
        <f t="shared" si="20"/>
        <v>52.5</v>
      </c>
      <c r="AK1288" s="76">
        <f t="shared" si="21"/>
        <v>0.2178423237</v>
      </c>
      <c r="AL1288" s="29">
        <f t="shared" si="22"/>
        <v>52.5</v>
      </c>
      <c r="AM1288" s="71">
        <f t="shared" si="23"/>
        <v>0.2178</v>
      </c>
      <c r="AN1288" s="71">
        <f t="shared" si="24"/>
        <v>0.2723</v>
      </c>
      <c r="AO1288" s="72">
        <f t="shared" si="25"/>
        <v>8.58</v>
      </c>
      <c r="AP1288" s="73">
        <f t="shared" si="26"/>
        <v>49146.24</v>
      </c>
      <c r="AQ1288" s="3">
        <f t="shared" si="27"/>
        <v>203.9263071</v>
      </c>
      <c r="AR1288" s="18"/>
      <c r="AS1288" s="18"/>
    </row>
    <row r="1289" ht="14.25" customHeight="1">
      <c r="A1289" s="68">
        <v>656.0</v>
      </c>
      <c r="B1289" s="69">
        <v>1.0</v>
      </c>
      <c r="C1289" s="18" t="s">
        <v>1350</v>
      </c>
      <c r="D1289" s="68">
        <v>656.0</v>
      </c>
      <c r="E1289" s="69">
        <v>1.0</v>
      </c>
      <c r="F1289" s="69">
        <v>30.0</v>
      </c>
      <c r="G1289" s="70" t="s">
        <v>1039</v>
      </c>
      <c r="H1289" s="69">
        <v>441.0</v>
      </c>
      <c r="I1289" s="69">
        <v>302.0</v>
      </c>
      <c r="J1289" s="69">
        <v>33.0</v>
      </c>
      <c r="K1289" s="29">
        <f t="shared" si="13"/>
        <v>318.5</v>
      </c>
      <c r="L1289" s="71">
        <f t="shared" si="14"/>
        <v>0.7222</v>
      </c>
      <c r="M1289" s="71">
        <f t="shared" si="15"/>
        <v>0.9028</v>
      </c>
      <c r="N1289" s="72">
        <f t="shared" si="16"/>
        <v>172.53</v>
      </c>
      <c r="O1289" s="8">
        <f t="shared" si="17"/>
        <v>988251.84</v>
      </c>
      <c r="P1289" s="73"/>
      <c r="Q1289" s="18"/>
      <c r="R1289" s="18"/>
      <c r="S1289" s="18"/>
      <c r="T1289" s="18"/>
      <c r="U1289" s="18"/>
      <c r="V1289" s="18"/>
      <c r="W1289" s="18"/>
      <c r="X1289" s="18"/>
      <c r="Y1289" s="18"/>
      <c r="Z1289" s="68">
        <v>656.0</v>
      </c>
      <c r="AA1289" s="69">
        <v>1.0</v>
      </c>
      <c r="AB1289" s="18" t="s">
        <v>1350</v>
      </c>
      <c r="AC1289" s="68">
        <v>656.0</v>
      </c>
      <c r="AD1289" s="69">
        <v>1.0</v>
      </c>
      <c r="AE1289" s="69">
        <v>30.0</v>
      </c>
      <c r="AF1289" s="70" t="s">
        <v>1039</v>
      </c>
      <c r="AG1289" s="69">
        <v>441.0</v>
      </c>
      <c r="AH1289" s="69">
        <v>302.0</v>
      </c>
      <c r="AI1289" s="69">
        <v>33.0</v>
      </c>
      <c r="AJ1289" s="29">
        <f t="shared" si="20"/>
        <v>318.5</v>
      </c>
      <c r="AK1289" s="76">
        <f t="shared" si="21"/>
        <v>0.7222222222</v>
      </c>
      <c r="AL1289" s="29">
        <f t="shared" si="22"/>
        <v>318.5</v>
      </c>
      <c r="AM1289" s="71">
        <f t="shared" si="23"/>
        <v>0.7222</v>
      </c>
      <c r="AN1289" s="71">
        <f t="shared" si="24"/>
        <v>0.9028</v>
      </c>
      <c r="AO1289" s="72">
        <f t="shared" si="25"/>
        <v>172.53</v>
      </c>
      <c r="AP1289" s="73">
        <f t="shared" si="26"/>
        <v>988251.84</v>
      </c>
      <c r="AQ1289" s="3">
        <f t="shared" si="27"/>
        <v>2240.933878</v>
      </c>
      <c r="AR1289" s="18"/>
      <c r="AS1289" s="18"/>
    </row>
    <row r="1290" ht="14.25" customHeight="1">
      <c r="A1290" s="68">
        <v>656.0</v>
      </c>
      <c r="B1290" s="69">
        <v>1.0</v>
      </c>
      <c r="C1290" s="18" t="s">
        <v>1350</v>
      </c>
      <c r="D1290" s="68">
        <v>656.0</v>
      </c>
      <c r="E1290" s="69">
        <v>1.0</v>
      </c>
      <c r="F1290" s="69">
        <v>40.0</v>
      </c>
      <c r="G1290" s="70" t="s">
        <v>1212</v>
      </c>
      <c r="H1290" s="69">
        <v>435.0</v>
      </c>
      <c r="I1290" s="69">
        <v>261.0</v>
      </c>
      <c r="J1290" s="69">
        <v>38.0</v>
      </c>
      <c r="K1290" s="29">
        <f t="shared" si="13"/>
        <v>280</v>
      </c>
      <c r="L1290" s="71">
        <f t="shared" si="14"/>
        <v>0.6437</v>
      </c>
      <c r="M1290" s="71">
        <f t="shared" si="15"/>
        <v>0.8046</v>
      </c>
      <c r="N1290" s="72">
        <f t="shared" si="16"/>
        <v>135.17</v>
      </c>
      <c r="O1290" s="8">
        <f t="shared" si="17"/>
        <v>774253.76</v>
      </c>
      <c r="P1290" s="73"/>
      <c r="Q1290" s="18"/>
      <c r="R1290" s="18"/>
      <c r="S1290" s="18"/>
      <c r="T1290" s="18"/>
      <c r="U1290" s="18"/>
      <c r="V1290" s="18"/>
      <c r="W1290" s="18"/>
      <c r="X1290" s="18"/>
      <c r="Y1290" s="18"/>
      <c r="Z1290" s="68">
        <v>656.0</v>
      </c>
      <c r="AA1290" s="69">
        <v>1.0</v>
      </c>
      <c r="AB1290" s="18" t="s">
        <v>1350</v>
      </c>
      <c r="AC1290" s="68">
        <v>656.0</v>
      </c>
      <c r="AD1290" s="69">
        <v>1.0</v>
      </c>
      <c r="AE1290" s="69">
        <v>40.0</v>
      </c>
      <c r="AF1290" s="70" t="s">
        <v>1212</v>
      </c>
      <c r="AG1290" s="69">
        <v>435.0</v>
      </c>
      <c r="AH1290" s="69">
        <v>261.0</v>
      </c>
      <c r="AI1290" s="69">
        <v>38.0</v>
      </c>
      <c r="AJ1290" s="29">
        <f t="shared" si="20"/>
        <v>280</v>
      </c>
      <c r="AK1290" s="76">
        <f t="shared" si="21"/>
        <v>0.6436781609</v>
      </c>
      <c r="AL1290" s="29">
        <f t="shared" si="22"/>
        <v>280</v>
      </c>
      <c r="AM1290" s="71">
        <f t="shared" si="23"/>
        <v>0.6437</v>
      </c>
      <c r="AN1290" s="71">
        <f t="shared" si="24"/>
        <v>0.8046</v>
      </c>
      <c r="AO1290" s="72">
        <f t="shared" si="25"/>
        <v>135.17</v>
      </c>
      <c r="AP1290" s="73">
        <f t="shared" si="26"/>
        <v>774253.76</v>
      </c>
      <c r="AQ1290" s="3">
        <f t="shared" si="27"/>
        <v>1779.893701</v>
      </c>
      <c r="AR1290" s="18"/>
      <c r="AS1290" s="18"/>
    </row>
    <row r="1291" ht="14.25" customHeight="1">
      <c r="A1291" s="68">
        <v>656.0</v>
      </c>
      <c r="B1291" s="69">
        <v>1.0</v>
      </c>
      <c r="C1291" s="18" t="s">
        <v>1350</v>
      </c>
      <c r="D1291" s="68">
        <v>656.0</v>
      </c>
      <c r="E1291" s="69">
        <v>1.0</v>
      </c>
      <c r="F1291" s="69">
        <v>45.0</v>
      </c>
      <c r="G1291" s="70" t="s">
        <v>1384</v>
      </c>
      <c r="H1291" s="69">
        <v>420.0</v>
      </c>
      <c r="I1291" s="69">
        <v>263.0</v>
      </c>
      <c r="J1291" s="69">
        <v>44.0</v>
      </c>
      <c r="K1291" s="29">
        <f t="shared" si="13"/>
        <v>285</v>
      </c>
      <c r="L1291" s="71">
        <f t="shared" si="14"/>
        <v>0.6786</v>
      </c>
      <c r="M1291" s="71">
        <f t="shared" si="15"/>
        <v>0.8483</v>
      </c>
      <c r="N1291" s="72">
        <f t="shared" si="16"/>
        <v>145.06</v>
      </c>
      <c r="O1291" s="8">
        <f t="shared" si="17"/>
        <v>830903.68</v>
      </c>
      <c r="P1291" s="73"/>
      <c r="Q1291" s="18"/>
      <c r="R1291" s="18"/>
      <c r="S1291" s="18"/>
      <c r="T1291" s="18"/>
      <c r="U1291" s="18"/>
      <c r="V1291" s="18"/>
      <c r="W1291" s="18"/>
      <c r="X1291" s="18"/>
      <c r="Y1291" s="18"/>
      <c r="Z1291" s="68">
        <v>656.0</v>
      </c>
      <c r="AA1291" s="69">
        <v>1.0</v>
      </c>
      <c r="AB1291" s="18" t="s">
        <v>1350</v>
      </c>
      <c r="AC1291" s="68">
        <v>656.0</v>
      </c>
      <c r="AD1291" s="69">
        <v>1.0</v>
      </c>
      <c r="AE1291" s="69">
        <v>45.0</v>
      </c>
      <c r="AF1291" s="70" t="s">
        <v>1384</v>
      </c>
      <c r="AG1291" s="69">
        <v>420.0</v>
      </c>
      <c r="AH1291" s="69">
        <v>263.0</v>
      </c>
      <c r="AI1291" s="69">
        <v>44.0</v>
      </c>
      <c r="AJ1291" s="29">
        <f t="shared" si="20"/>
        <v>285</v>
      </c>
      <c r="AK1291" s="76">
        <f t="shared" si="21"/>
        <v>0.6785714286</v>
      </c>
      <c r="AL1291" s="29">
        <f t="shared" si="22"/>
        <v>285</v>
      </c>
      <c r="AM1291" s="71">
        <f t="shared" si="23"/>
        <v>0.6786</v>
      </c>
      <c r="AN1291" s="71">
        <f t="shared" si="24"/>
        <v>0.8483</v>
      </c>
      <c r="AO1291" s="72">
        <f t="shared" si="25"/>
        <v>145.06</v>
      </c>
      <c r="AP1291" s="73">
        <f t="shared" si="26"/>
        <v>830903.68</v>
      </c>
      <c r="AQ1291" s="3">
        <f t="shared" si="27"/>
        <v>1978.342095</v>
      </c>
      <c r="AR1291" s="18"/>
      <c r="AS1291" s="18"/>
    </row>
    <row r="1292" ht="14.25" customHeight="1">
      <c r="A1292" s="68">
        <v>656.0</v>
      </c>
      <c r="B1292" s="69">
        <v>1.0</v>
      </c>
      <c r="C1292" s="18" t="s">
        <v>1350</v>
      </c>
      <c r="D1292" s="68">
        <v>656.0</v>
      </c>
      <c r="E1292" s="69">
        <v>1.0</v>
      </c>
      <c r="F1292" s="69">
        <v>70.0</v>
      </c>
      <c r="G1292" s="70" t="s">
        <v>2662</v>
      </c>
      <c r="H1292" s="69">
        <v>778.0</v>
      </c>
      <c r="I1292" s="69">
        <v>406.0</v>
      </c>
      <c r="J1292" s="69">
        <v>72.0</v>
      </c>
      <c r="K1292" s="29">
        <f t="shared" si="13"/>
        <v>442</v>
      </c>
      <c r="L1292" s="71">
        <f t="shared" si="14"/>
        <v>0.5681</v>
      </c>
      <c r="M1292" s="71">
        <f t="shared" si="15"/>
        <v>0.7101</v>
      </c>
      <c r="N1292" s="72">
        <f t="shared" si="16"/>
        <v>188.32</v>
      </c>
      <c r="O1292" s="8">
        <f t="shared" si="17"/>
        <v>1078696.96</v>
      </c>
      <c r="P1292" s="73"/>
      <c r="Q1292" s="18"/>
      <c r="R1292" s="18"/>
      <c r="S1292" s="18"/>
      <c r="T1292" s="18"/>
      <c r="U1292" s="18"/>
      <c r="V1292" s="18"/>
      <c r="W1292" s="18"/>
      <c r="X1292" s="18"/>
      <c r="Y1292" s="18"/>
      <c r="Z1292" s="68">
        <v>656.0</v>
      </c>
      <c r="AA1292" s="69">
        <v>1.0</v>
      </c>
      <c r="AB1292" s="18" t="s">
        <v>1350</v>
      </c>
      <c r="AC1292" s="68">
        <v>656.0</v>
      </c>
      <c r="AD1292" s="69">
        <v>1.0</v>
      </c>
      <c r="AE1292" s="69">
        <v>70.0</v>
      </c>
      <c r="AF1292" s="70" t="s">
        <v>2662</v>
      </c>
      <c r="AG1292" s="69">
        <v>778.0</v>
      </c>
      <c r="AH1292" s="69">
        <v>406.0</v>
      </c>
      <c r="AI1292" s="69">
        <v>72.0</v>
      </c>
      <c r="AJ1292" s="29">
        <f t="shared" si="20"/>
        <v>442</v>
      </c>
      <c r="AK1292" s="76">
        <f t="shared" si="21"/>
        <v>0.5681233933</v>
      </c>
      <c r="AL1292" s="29">
        <f t="shared" si="22"/>
        <v>442</v>
      </c>
      <c r="AM1292" s="71">
        <f t="shared" si="23"/>
        <v>0.5681</v>
      </c>
      <c r="AN1292" s="71">
        <f t="shared" si="24"/>
        <v>0.7101</v>
      </c>
      <c r="AO1292" s="72">
        <f t="shared" si="25"/>
        <v>188.32</v>
      </c>
      <c r="AP1292" s="73">
        <f t="shared" si="26"/>
        <v>1078696.96</v>
      </c>
      <c r="AQ1292" s="3">
        <f t="shared" si="27"/>
        <v>1386.499949</v>
      </c>
      <c r="AR1292" s="18"/>
      <c r="AS1292" s="18"/>
    </row>
    <row r="1293" ht="14.25" customHeight="1">
      <c r="A1293" s="68">
        <v>656.0</v>
      </c>
      <c r="B1293" s="69">
        <v>1.0</v>
      </c>
      <c r="C1293" s="18" t="s">
        <v>1350</v>
      </c>
      <c r="D1293" s="68">
        <v>656.0</v>
      </c>
      <c r="E1293" s="69">
        <v>1.0</v>
      </c>
      <c r="F1293" s="69">
        <v>80.0</v>
      </c>
      <c r="G1293" s="70" t="s">
        <v>2663</v>
      </c>
      <c r="H1293" s="69">
        <v>1105.0</v>
      </c>
      <c r="I1293" s="69">
        <v>408.0</v>
      </c>
      <c r="J1293" s="69">
        <v>79.0</v>
      </c>
      <c r="K1293" s="29">
        <f t="shared" si="13"/>
        <v>447.5</v>
      </c>
      <c r="L1293" s="71">
        <f t="shared" si="14"/>
        <v>0.405</v>
      </c>
      <c r="M1293" s="71">
        <f t="shared" si="15"/>
        <v>0.5063</v>
      </c>
      <c r="N1293" s="72">
        <f t="shared" si="16"/>
        <v>135.94</v>
      </c>
      <c r="O1293" s="8">
        <f t="shared" si="17"/>
        <v>778664.32</v>
      </c>
      <c r="P1293" s="73"/>
      <c r="Q1293" s="18"/>
      <c r="R1293" s="18"/>
      <c r="S1293" s="18"/>
      <c r="T1293" s="18"/>
      <c r="U1293" s="18"/>
      <c r="V1293" s="18"/>
      <c r="W1293" s="18"/>
      <c r="X1293" s="18"/>
      <c r="Y1293" s="18"/>
      <c r="Z1293" s="68">
        <v>656.0</v>
      </c>
      <c r="AA1293" s="69">
        <v>1.0</v>
      </c>
      <c r="AB1293" s="18" t="s">
        <v>1350</v>
      </c>
      <c r="AC1293" s="68">
        <v>656.0</v>
      </c>
      <c r="AD1293" s="69">
        <v>1.0</v>
      </c>
      <c r="AE1293" s="69">
        <v>80.0</v>
      </c>
      <c r="AF1293" s="70" t="s">
        <v>2663</v>
      </c>
      <c r="AG1293" s="69">
        <v>1105.0</v>
      </c>
      <c r="AH1293" s="69">
        <v>408.0</v>
      </c>
      <c r="AI1293" s="69">
        <v>79.0</v>
      </c>
      <c r="AJ1293" s="29">
        <f t="shared" si="20"/>
        <v>447.5</v>
      </c>
      <c r="AK1293" s="76">
        <f t="shared" si="21"/>
        <v>0.4049773756</v>
      </c>
      <c r="AL1293" s="29">
        <f t="shared" si="22"/>
        <v>447.5</v>
      </c>
      <c r="AM1293" s="71">
        <f t="shared" si="23"/>
        <v>0.405</v>
      </c>
      <c r="AN1293" s="71">
        <f t="shared" si="24"/>
        <v>0.5063</v>
      </c>
      <c r="AO1293" s="72">
        <f t="shared" si="25"/>
        <v>135.94</v>
      </c>
      <c r="AP1293" s="73">
        <f t="shared" si="26"/>
        <v>778664.32</v>
      </c>
      <c r="AQ1293" s="3">
        <f t="shared" si="27"/>
        <v>704.6735928</v>
      </c>
      <c r="AR1293" s="18"/>
      <c r="AS1293" s="18"/>
    </row>
    <row r="1294" ht="14.25" customHeight="1">
      <c r="A1294" s="68">
        <v>656.0</v>
      </c>
      <c r="B1294" s="69">
        <v>1.0</v>
      </c>
      <c r="C1294" s="18" t="s">
        <v>1350</v>
      </c>
      <c r="D1294" s="68">
        <v>656.0</v>
      </c>
      <c r="E1294" s="69">
        <v>1.0</v>
      </c>
      <c r="F1294" s="69">
        <v>81.0</v>
      </c>
      <c r="G1294" s="70" t="s">
        <v>2664</v>
      </c>
      <c r="H1294" s="69">
        <v>63.0</v>
      </c>
      <c r="I1294" s="69">
        <v>20.0</v>
      </c>
      <c r="J1294" s="69">
        <v>1.0</v>
      </c>
      <c r="K1294" s="29">
        <f t="shared" si="13"/>
        <v>20.5</v>
      </c>
      <c r="L1294" s="71">
        <f t="shared" si="14"/>
        <v>0.3254</v>
      </c>
      <c r="M1294" s="71">
        <f t="shared" si="15"/>
        <v>0.4068</v>
      </c>
      <c r="N1294" s="72">
        <f t="shared" si="16"/>
        <v>5</v>
      </c>
      <c r="O1294" s="8">
        <f t="shared" si="17"/>
        <v>28640</v>
      </c>
      <c r="P1294" s="73"/>
      <c r="Q1294" s="18"/>
      <c r="R1294" s="18"/>
      <c r="S1294" s="18"/>
      <c r="T1294" s="18"/>
      <c r="U1294" s="18"/>
      <c r="V1294" s="18"/>
      <c r="W1294" s="18"/>
      <c r="X1294" s="18"/>
      <c r="Y1294" s="18"/>
      <c r="Z1294" s="68">
        <v>656.0</v>
      </c>
      <c r="AA1294" s="69">
        <v>1.0</v>
      </c>
      <c r="AB1294" s="18" t="s">
        <v>1350</v>
      </c>
      <c r="AC1294" s="68">
        <v>656.0</v>
      </c>
      <c r="AD1294" s="69">
        <v>1.0</v>
      </c>
      <c r="AE1294" s="69">
        <v>81.0</v>
      </c>
      <c r="AF1294" s="70" t="s">
        <v>2664</v>
      </c>
      <c r="AG1294" s="69">
        <v>63.0</v>
      </c>
      <c r="AH1294" s="69">
        <v>20.0</v>
      </c>
      <c r="AI1294" s="69">
        <v>1.0</v>
      </c>
      <c r="AJ1294" s="29">
        <f t="shared" si="20"/>
        <v>20.5</v>
      </c>
      <c r="AK1294" s="76">
        <f t="shared" si="21"/>
        <v>0.3253968254</v>
      </c>
      <c r="AL1294" s="29">
        <f t="shared" si="22"/>
        <v>20.5</v>
      </c>
      <c r="AM1294" s="71">
        <f t="shared" si="23"/>
        <v>0.3254</v>
      </c>
      <c r="AN1294" s="71">
        <f t="shared" si="24"/>
        <v>0.4068</v>
      </c>
      <c r="AO1294" s="72">
        <f t="shared" si="25"/>
        <v>5</v>
      </c>
      <c r="AP1294" s="73">
        <f t="shared" si="26"/>
        <v>28640</v>
      </c>
      <c r="AQ1294" s="3">
        <f t="shared" si="27"/>
        <v>454.6031746</v>
      </c>
      <c r="AR1294" s="18"/>
      <c r="AS1294" s="18"/>
    </row>
    <row r="1295" ht="14.25" customHeight="1">
      <c r="A1295" s="68">
        <v>656.0</v>
      </c>
      <c r="B1295" s="69">
        <v>1.0</v>
      </c>
      <c r="C1295" s="18" t="s">
        <v>1350</v>
      </c>
      <c r="D1295" s="68">
        <v>656.0</v>
      </c>
      <c r="E1295" s="69">
        <v>1.0</v>
      </c>
      <c r="F1295" s="69">
        <v>130.0</v>
      </c>
      <c r="G1295" s="70" t="s">
        <v>1556</v>
      </c>
      <c r="H1295" s="69">
        <v>57.0</v>
      </c>
      <c r="I1295" s="69">
        <v>23.0</v>
      </c>
      <c r="J1295" s="69">
        <v>5.0</v>
      </c>
      <c r="K1295" s="29">
        <f t="shared" si="13"/>
        <v>25.5</v>
      </c>
      <c r="L1295" s="71">
        <f t="shared" si="14"/>
        <v>0.4474</v>
      </c>
      <c r="M1295" s="71">
        <f t="shared" si="15"/>
        <v>0.5593</v>
      </c>
      <c r="N1295" s="72">
        <f t="shared" si="16"/>
        <v>8.56</v>
      </c>
      <c r="O1295" s="8">
        <f t="shared" si="17"/>
        <v>49031.68</v>
      </c>
      <c r="P1295" s="73"/>
      <c r="Q1295" s="18"/>
      <c r="R1295" s="18"/>
      <c r="S1295" s="18"/>
      <c r="T1295" s="18"/>
      <c r="U1295" s="18"/>
      <c r="V1295" s="18"/>
      <c r="W1295" s="18"/>
      <c r="X1295" s="18"/>
      <c r="Y1295" s="18"/>
      <c r="Z1295" s="68">
        <v>656.0</v>
      </c>
      <c r="AA1295" s="69">
        <v>1.0</v>
      </c>
      <c r="AB1295" s="18" t="s">
        <v>1350</v>
      </c>
      <c r="AC1295" s="68">
        <v>656.0</v>
      </c>
      <c r="AD1295" s="69">
        <v>1.0</v>
      </c>
      <c r="AE1295" s="69">
        <v>130.0</v>
      </c>
      <c r="AF1295" s="70" t="s">
        <v>1556</v>
      </c>
      <c r="AG1295" s="69">
        <v>57.0</v>
      </c>
      <c r="AH1295" s="69">
        <v>23.0</v>
      </c>
      <c r="AI1295" s="69">
        <v>5.0</v>
      </c>
      <c r="AJ1295" s="29">
        <f t="shared" si="20"/>
        <v>25.5</v>
      </c>
      <c r="AK1295" s="76">
        <f t="shared" si="21"/>
        <v>0.4473684211</v>
      </c>
      <c r="AL1295" s="29">
        <f t="shared" si="22"/>
        <v>25.5</v>
      </c>
      <c r="AM1295" s="71">
        <f t="shared" si="23"/>
        <v>0.4474</v>
      </c>
      <c r="AN1295" s="71">
        <f t="shared" si="24"/>
        <v>0.5593</v>
      </c>
      <c r="AO1295" s="72">
        <f t="shared" si="25"/>
        <v>8.56</v>
      </c>
      <c r="AP1295" s="73">
        <f t="shared" si="26"/>
        <v>49031.68</v>
      </c>
      <c r="AQ1295" s="3">
        <f t="shared" si="27"/>
        <v>860.2049123</v>
      </c>
      <c r="AR1295" s="18"/>
      <c r="AS1295" s="18"/>
    </row>
    <row r="1296" ht="14.25" customHeight="1">
      <c r="A1296" s="68">
        <v>656.0</v>
      </c>
      <c r="B1296" s="69">
        <v>1.0</v>
      </c>
      <c r="C1296" s="18" t="s">
        <v>1350</v>
      </c>
      <c r="D1296" s="68">
        <v>656.0</v>
      </c>
      <c r="E1296" s="69">
        <v>1.0</v>
      </c>
      <c r="F1296" s="69">
        <v>220.0</v>
      </c>
      <c r="G1296" s="70" t="s">
        <v>2665</v>
      </c>
      <c r="H1296" s="69">
        <v>54.0</v>
      </c>
      <c r="I1296" s="69">
        <v>23.0</v>
      </c>
      <c r="J1296" s="69">
        <v>8.0</v>
      </c>
      <c r="K1296" s="29">
        <f t="shared" si="13"/>
        <v>27</v>
      </c>
      <c r="L1296" s="71">
        <f t="shared" si="14"/>
        <v>0.5</v>
      </c>
      <c r="M1296" s="71">
        <f t="shared" si="15"/>
        <v>0.625</v>
      </c>
      <c r="N1296" s="72">
        <f t="shared" si="16"/>
        <v>10.13</v>
      </c>
      <c r="O1296" s="8">
        <f t="shared" si="17"/>
        <v>58024.64</v>
      </c>
      <c r="P1296" s="73"/>
      <c r="Q1296" s="18"/>
      <c r="R1296" s="18"/>
      <c r="S1296" s="18"/>
      <c r="T1296" s="18"/>
      <c r="U1296" s="18"/>
      <c r="V1296" s="18"/>
      <c r="W1296" s="18"/>
      <c r="X1296" s="18"/>
      <c r="Y1296" s="18"/>
      <c r="Z1296" s="68">
        <v>656.0</v>
      </c>
      <c r="AA1296" s="69">
        <v>1.0</v>
      </c>
      <c r="AB1296" s="18" t="s">
        <v>1350</v>
      </c>
      <c r="AC1296" s="68">
        <v>656.0</v>
      </c>
      <c r="AD1296" s="69">
        <v>1.0</v>
      </c>
      <c r="AE1296" s="69">
        <v>220.0</v>
      </c>
      <c r="AF1296" s="70" t="s">
        <v>2665</v>
      </c>
      <c r="AG1296" s="69">
        <v>54.0</v>
      </c>
      <c r="AH1296" s="69">
        <v>23.0</v>
      </c>
      <c r="AI1296" s="69">
        <v>8.0</v>
      </c>
      <c r="AJ1296" s="29">
        <f t="shared" si="20"/>
        <v>27</v>
      </c>
      <c r="AK1296" s="76">
        <f t="shared" si="21"/>
        <v>0.5</v>
      </c>
      <c r="AL1296" s="29">
        <f t="shared" si="22"/>
        <v>27</v>
      </c>
      <c r="AM1296" s="71">
        <f t="shared" si="23"/>
        <v>0.5</v>
      </c>
      <c r="AN1296" s="71">
        <f t="shared" si="24"/>
        <v>0.625</v>
      </c>
      <c r="AO1296" s="72">
        <f t="shared" si="25"/>
        <v>10.13</v>
      </c>
      <c r="AP1296" s="73">
        <f t="shared" si="26"/>
        <v>58024.64</v>
      </c>
      <c r="AQ1296" s="3">
        <f t="shared" si="27"/>
        <v>1074.53037</v>
      </c>
      <c r="AR1296" s="18"/>
      <c r="AS1296" s="18"/>
    </row>
    <row r="1297" ht="14.25" customHeight="1">
      <c r="A1297" s="68">
        <v>659.0</v>
      </c>
      <c r="B1297" s="69">
        <v>1.0</v>
      </c>
      <c r="C1297" s="18" t="s">
        <v>1352</v>
      </c>
      <c r="D1297" s="68">
        <v>659.0</v>
      </c>
      <c r="E1297" s="69">
        <v>1.0</v>
      </c>
      <c r="F1297" s="69">
        <v>1.0</v>
      </c>
      <c r="G1297" s="70" t="s">
        <v>2666</v>
      </c>
      <c r="H1297" s="69">
        <v>1369.0</v>
      </c>
      <c r="I1297" s="69">
        <v>159.0</v>
      </c>
      <c r="J1297" s="69">
        <v>63.0</v>
      </c>
      <c r="K1297" s="29">
        <f t="shared" si="13"/>
        <v>190.5</v>
      </c>
      <c r="L1297" s="71">
        <f t="shared" si="14"/>
        <v>0.1392</v>
      </c>
      <c r="M1297" s="71">
        <f t="shared" si="15"/>
        <v>0.174</v>
      </c>
      <c r="N1297" s="72">
        <f t="shared" si="16"/>
        <v>19.89</v>
      </c>
      <c r="O1297" s="8">
        <f t="shared" si="17"/>
        <v>113929.92</v>
      </c>
      <c r="P1297" s="73"/>
      <c r="Q1297" s="18"/>
      <c r="R1297" s="18"/>
      <c r="S1297" s="18"/>
      <c r="T1297" s="18"/>
      <c r="U1297" s="18"/>
      <c r="V1297" s="18"/>
      <c r="W1297" s="18"/>
      <c r="X1297" s="18"/>
      <c r="Y1297" s="18"/>
      <c r="Z1297" s="68">
        <v>659.0</v>
      </c>
      <c r="AA1297" s="69">
        <v>1.0</v>
      </c>
      <c r="AB1297" s="18" t="s">
        <v>1352</v>
      </c>
      <c r="AC1297" s="68">
        <v>659.0</v>
      </c>
      <c r="AD1297" s="69">
        <v>1.0</v>
      </c>
      <c r="AE1297" s="69">
        <v>1.0</v>
      </c>
      <c r="AF1297" s="70" t="s">
        <v>2666</v>
      </c>
      <c r="AG1297" s="69">
        <v>1369.0</v>
      </c>
      <c r="AH1297" s="69">
        <v>159.0</v>
      </c>
      <c r="AI1297" s="69">
        <v>63.0</v>
      </c>
      <c r="AJ1297" s="29">
        <f t="shared" si="20"/>
        <v>190.5</v>
      </c>
      <c r="AK1297" s="76">
        <f t="shared" si="21"/>
        <v>0.1391526662</v>
      </c>
      <c r="AL1297" s="29">
        <f t="shared" si="22"/>
        <v>190.5</v>
      </c>
      <c r="AM1297" s="71">
        <f t="shared" si="23"/>
        <v>0.1392</v>
      </c>
      <c r="AN1297" s="71">
        <f t="shared" si="24"/>
        <v>0.174</v>
      </c>
      <c r="AO1297" s="72">
        <f t="shared" si="25"/>
        <v>19.89</v>
      </c>
      <c r="AP1297" s="73">
        <f t="shared" si="26"/>
        <v>113929.92</v>
      </c>
      <c r="AQ1297" s="3">
        <f t="shared" si="27"/>
        <v>83.221271</v>
      </c>
      <c r="AR1297" s="18"/>
      <c r="AS1297" s="18"/>
    </row>
    <row r="1298" ht="14.25" customHeight="1">
      <c r="A1298" s="68">
        <v>659.0</v>
      </c>
      <c r="B1298" s="69">
        <v>1.0</v>
      </c>
      <c r="C1298" s="18" t="s">
        <v>1352</v>
      </c>
      <c r="D1298" s="68">
        <v>659.0</v>
      </c>
      <c r="E1298" s="69">
        <v>1.0</v>
      </c>
      <c r="F1298" s="69">
        <v>2.0</v>
      </c>
      <c r="G1298" s="70" t="s">
        <v>2667</v>
      </c>
      <c r="H1298" s="69">
        <v>963.0</v>
      </c>
      <c r="I1298" s="69">
        <v>170.0</v>
      </c>
      <c r="J1298" s="69">
        <v>38.0</v>
      </c>
      <c r="K1298" s="29">
        <f t="shared" si="13"/>
        <v>189</v>
      </c>
      <c r="L1298" s="71">
        <f t="shared" si="14"/>
        <v>0.1963</v>
      </c>
      <c r="M1298" s="71">
        <f t="shared" si="15"/>
        <v>0.2454</v>
      </c>
      <c r="N1298" s="72">
        <f t="shared" si="16"/>
        <v>27.83</v>
      </c>
      <c r="O1298" s="8">
        <f t="shared" si="17"/>
        <v>159410.24</v>
      </c>
      <c r="P1298" s="73"/>
      <c r="Q1298" s="18"/>
      <c r="R1298" s="18"/>
      <c r="S1298" s="18"/>
      <c r="T1298" s="18"/>
      <c r="U1298" s="18"/>
      <c r="V1298" s="18"/>
      <c r="W1298" s="18"/>
      <c r="X1298" s="18"/>
      <c r="Y1298" s="18"/>
      <c r="Z1298" s="68">
        <v>659.0</v>
      </c>
      <c r="AA1298" s="69">
        <v>1.0</v>
      </c>
      <c r="AB1298" s="18" t="s">
        <v>1352</v>
      </c>
      <c r="AC1298" s="68">
        <v>659.0</v>
      </c>
      <c r="AD1298" s="69">
        <v>1.0</v>
      </c>
      <c r="AE1298" s="69">
        <v>2.0</v>
      </c>
      <c r="AF1298" s="70" t="s">
        <v>2667</v>
      </c>
      <c r="AG1298" s="69">
        <v>963.0</v>
      </c>
      <c r="AH1298" s="69">
        <v>170.0</v>
      </c>
      <c r="AI1298" s="69">
        <v>38.0</v>
      </c>
      <c r="AJ1298" s="29">
        <f t="shared" si="20"/>
        <v>189</v>
      </c>
      <c r="AK1298" s="76">
        <f t="shared" si="21"/>
        <v>0.1962616822</v>
      </c>
      <c r="AL1298" s="29">
        <f t="shared" si="22"/>
        <v>189</v>
      </c>
      <c r="AM1298" s="71">
        <f t="shared" si="23"/>
        <v>0.1963</v>
      </c>
      <c r="AN1298" s="71">
        <f t="shared" si="24"/>
        <v>0.2454</v>
      </c>
      <c r="AO1298" s="72">
        <f t="shared" si="25"/>
        <v>27.83</v>
      </c>
      <c r="AP1298" s="73">
        <f t="shared" si="26"/>
        <v>159410.24</v>
      </c>
      <c r="AQ1298" s="3">
        <f t="shared" si="27"/>
        <v>165.5350363</v>
      </c>
      <c r="AR1298" s="18"/>
      <c r="AS1298" s="18"/>
    </row>
    <row r="1299" ht="14.25" customHeight="1">
      <c r="A1299" s="68">
        <v>659.0</v>
      </c>
      <c r="B1299" s="69">
        <v>1.0</v>
      </c>
      <c r="C1299" s="18" t="s">
        <v>1352</v>
      </c>
      <c r="D1299" s="68">
        <v>659.0</v>
      </c>
      <c r="E1299" s="69">
        <v>1.0</v>
      </c>
      <c r="F1299" s="69">
        <v>3.0</v>
      </c>
      <c r="G1299" s="70" t="s">
        <v>2668</v>
      </c>
      <c r="H1299" s="69">
        <v>435.0</v>
      </c>
      <c r="I1299" s="69">
        <v>91.0</v>
      </c>
      <c r="J1299" s="69">
        <v>25.0</v>
      </c>
      <c r="K1299" s="29">
        <f t="shared" si="13"/>
        <v>103.5</v>
      </c>
      <c r="L1299" s="71">
        <f t="shared" si="14"/>
        <v>0.2379</v>
      </c>
      <c r="M1299" s="71">
        <f t="shared" si="15"/>
        <v>0.2974</v>
      </c>
      <c r="N1299" s="72">
        <f t="shared" si="16"/>
        <v>18.47</v>
      </c>
      <c r="O1299" s="8">
        <f t="shared" si="17"/>
        <v>105796.16</v>
      </c>
      <c r="P1299" s="73"/>
      <c r="Q1299" s="18"/>
      <c r="R1299" s="18"/>
      <c r="S1299" s="18"/>
      <c r="T1299" s="18"/>
      <c r="U1299" s="18"/>
      <c r="V1299" s="18"/>
      <c r="W1299" s="18"/>
      <c r="X1299" s="18"/>
      <c r="Y1299" s="18"/>
      <c r="Z1299" s="68">
        <v>659.0</v>
      </c>
      <c r="AA1299" s="69">
        <v>1.0</v>
      </c>
      <c r="AB1299" s="18" t="s">
        <v>1352</v>
      </c>
      <c r="AC1299" s="68">
        <v>659.0</v>
      </c>
      <c r="AD1299" s="69">
        <v>1.0</v>
      </c>
      <c r="AE1299" s="69">
        <v>3.0</v>
      </c>
      <c r="AF1299" s="70" t="s">
        <v>2668</v>
      </c>
      <c r="AG1299" s="69">
        <v>435.0</v>
      </c>
      <c r="AH1299" s="69">
        <v>91.0</v>
      </c>
      <c r="AI1299" s="69">
        <v>25.0</v>
      </c>
      <c r="AJ1299" s="29">
        <f t="shared" si="20"/>
        <v>103.5</v>
      </c>
      <c r="AK1299" s="76">
        <f t="shared" si="21"/>
        <v>0.2379310345</v>
      </c>
      <c r="AL1299" s="29">
        <f t="shared" si="22"/>
        <v>103.5</v>
      </c>
      <c r="AM1299" s="71">
        <f t="shared" si="23"/>
        <v>0.2379</v>
      </c>
      <c r="AN1299" s="71">
        <f t="shared" si="24"/>
        <v>0.2974</v>
      </c>
      <c r="AO1299" s="72">
        <f t="shared" si="25"/>
        <v>18.47</v>
      </c>
      <c r="AP1299" s="73">
        <f t="shared" si="26"/>
        <v>105796.16</v>
      </c>
      <c r="AQ1299" s="3">
        <f t="shared" si="27"/>
        <v>243.2095632</v>
      </c>
      <c r="AR1299" s="18"/>
      <c r="AS1299" s="18"/>
    </row>
    <row r="1300" ht="14.25" customHeight="1">
      <c r="A1300" s="68">
        <v>659.0</v>
      </c>
      <c r="B1300" s="69">
        <v>1.0</v>
      </c>
      <c r="C1300" s="18" t="s">
        <v>1352</v>
      </c>
      <c r="D1300" s="68">
        <v>659.0</v>
      </c>
      <c r="E1300" s="69">
        <v>1.0</v>
      </c>
      <c r="F1300" s="69">
        <v>4.0</v>
      </c>
      <c r="G1300" s="70" t="s">
        <v>2669</v>
      </c>
      <c r="H1300" s="69">
        <v>86.0</v>
      </c>
      <c r="I1300" s="69">
        <v>27.0</v>
      </c>
      <c r="J1300" s="69">
        <v>8.0</v>
      </c>
      <c r="K1300" s="29">
        <f t="shared" si="13"/>
        <v>31</v>
      </c>
      <c r="L1300" s="71">
        <f t="shared" si="14"/>
        <v>0.3605</v>
      </c>
      <c r="M1300" s="71">
        <f t="shared" si="15"/>
        <v>0.4506</v>
      </c>
      <c r="N1300" s="72">
        <f t="shared" si="16"/>
        <v>8.38</v>
      </c>
      <c r="O1300" s="8">
        <f t="shared" si="17"/>
        <v>48000.64</v>
      </c>
      <c r="P1300" s="73"/>
      <c r="Q1300" s="18"/>
      <c r="R1300" s="18"/>
      <c r="S1300" s="18"/>
      <c r="T1300" s="18"/>
      <c r="U1300" s="18"/>
      <c r="V1300" s="18"/>
      <c r="W1300" s="18"/>
      <c r="X1300" s="18"/>
      <c r="Y1300" s="18"/>
      <c r="Z1300" s="68">
        <v>659.0</v>
      </c>
      <c r="AA1300" s="69">
        <v>1.0</v>
      </c>
      <c r="AB1300" s="18" t="s">
        <v>1352</v>
      </c>
      <c r="AC1300" s="68">
        <v>659.0</v>
      </c>
      <c r="AD1300" s="69">
        <v>1.0</v>
      </c>
      <c r="AE1300" s="69">
        <v>4.0</v>
      </c>
      <c r="AF1300" s="70" t="s">
        <v>2669</v>
      </c>
      <c r="AG1300" s="69">
        <v>86.0</v>
      </c>
      <c r="AH1300" s="69">
        <v>27.0</v>
      </c>
      <c r="AI1300" s="69">
        <v>8.0</v>
      </c>
      <c r="AJ1300" s="29">
        <f t="shared" si="20"/>
        <v>31</v>
      </c>
      <c r="AK1300" s="76">
        <f t="shared" si="21"/>
        <v>0.3604651163</v>
      </c>
      <c r="AL1300" s="29">
        <f t="shared" si="22"/>
        <v>31</v>
      </c>
      <c r="AM1300" s="71">
        <f t="shared" si="23"/>
        <v>0.3605</v>
      </c>
      <c r="AN1300" s="71">
        <f t="shared" si="24"/>
        <v>0.4506</v>
      </c>
      <c r="AO1300" s="72">
        <f t="shared" si="25"/>
        <v>8.38</v>
      </c>
      <c r="AP1300" s="73">
        <f t="shared" si="26"/>
        <v>48000.64</v>
      </c>
      <c r="AQ1300" s="3">
        <f t="shared" si="27"/>
        <v>558.1469767</v>
      </c>
      <c r="AR1300" s="18"/>
      <c r="AS1300" s="18"/>
    </row>
    <row r="1301" ht="14.25" customHeight="1">
      <c r="A1301" s="68">
        <v>659.0</v>
      </c>
      <c r="B1301" s="69">
        <v>1.0</v>
      </c>
      <c r="C1301" s="18" t="s">
        <v>1352</v>
      </c>
      <c r="D1301" s="68">
        <v>659.0</v>
      </c>
      <c r="E1301" s="69">
        <v>1.0</v>
      </c>
      <c r="F1301" s="69">
        <v>7.0</v>
      </c>
      <c r="G1301" s="70" t="s">
        <v>2670</v>
      </c>
      <c r="H1301" s="69">
        <v>559.0</v>
      </c>
      <c r="I1301" s="69">
        <v>83.0</v>
      </c>
      <c r="J1301" s="69">
        <v>19.0</v>
      </c>
      <c r="K1301" s="29">
        <f t="shared" si="13"/>
        <v>92.5</v>
      </c>
      <c r="L1301" s="71">
        <f t="shared" si="14"/>
        <v>0.1655</v>
      </c>
      <c r="M1301" s="71">
        <f t="shared" si="15"/>
        <v>0.2069</v>
      </c>
      <c r="N1301" s="72">
        <f t="shared" si="16"/>
        <v>11.48</v>
      </c>
      <c r="O1301" s="8">
        <f t="shared" si="17"/>
        <v>65757.44</v>
      </c>
      <c r="P1301" s="73"/>
      <c r="Q1301" s="18"/>
      <c r="R1301" s="18"/>
      <c r="S1301" s="18"/>
      <c r="T1301" s="18"/>
      <c r="U1301" s="18"/>
      <c r="V1301" s="18"/>
      <c r="W1301" s="18"/>
      <c r="X1301" s="18"/>
      <c r="Y1301" s="18"/>
      <c r="Z1301" s="68">
        <v>659.0</v>
      </c>
      <c r="AA1301" s="69">
        <v>1.0</v>
      </c>
      <c r="AB1301" s="18" t="s">
        <v>1352</v>
      </c>
      <c r="AC1301" s="68">
        <v>659.0</v>
      </c>
      <c r="AD1301" s="69">
        <v>1.0</v>
      </c>
      <c r="AE1301" s="69">
        <v>7.0</v>
      </c>
      <c r="AF1301" s="70" t="s">
        <v>2670</v>
      </c>
      <c r="AG1301" s="69">
        <v>559.0</v>
      </c>
      <c r="AH1301" s="69">
        <v>83.0</v>
      </c>
      <c r="AI1301" s="69">
        <v>19.0</v>
      </c>
      <c r="AJ1301" s="29">
        <f t="shared" si="20"/>
        <v>92.5</v>
      </c>
      <c r="AK1301" s="76">
        <f t="shared" si="21"/>
        <v>0.1654740608</v>
      </c>
      <c r="AL1301" s="29">
        <f t="shared" si="22"/>
        <v>92.5</v>
      </c>
      <c r="AM1301" s="71">
        <f t="shared" si="23"/>
        <v>0.1655</v>
      </c>
      <c r="AN1301" s="71">
        <f t="shared" si="24"/>
        <v>0.2069</v>
      </c>
      <c r="AO1301" s="72">
        <f t="shared" si="25"/>
        <v>11.48</v>
      </c>
      <c r="AP1301" s="73">
        <f t="shared" si="26"/>
        <v>65757.44</v>
      </c>
      <c r="AQ1301" s="3">
        <f t="shared" si="27"/>
        <v>117.6340608</v>
      </c>
      <c r="AR1301" s="18"/>
      <c r="AS1301" s="18"/>
    </row>
    <row r="1302" ht="14.25" customHeight="1">
      <c r="A1302" s="68">
        <v>659.0</v>
      </c>
      <c r="B1302" s="69">
        <v>1.0</v>
      </c>
      <c r="C1302" s="18" t="s">
        <v>1352</v>
      </c>
      <c r="D1302" s="68">
        <v>659.0</v>
      </c>
      <c r="E1302" s="69">
        <v>1.0</v>
      </c>
      <c r="F1302" s="69">
        <v>8.0</v>
      </c>
      <c r="G1302" s="70" t="s">
        <v>1921</v>
      </c>
      <c r="H1302" s="69">
        <v>492.0</v>
      </c>
      <c r="I1302" s="69">
        <v>70.0</v>
      </c>
      <c r="J1302" s="69">
        <v>26.0</v>
      </c>
      <c r="K1302" s="29">
        <f t="shared" si="13"/>
        <v>83</v>
      </c>
      <c r="L1302" s="71">
        <f t="shared" si="14"/>
        <v>0.1687</v>
      </c>
      <c r="M1302" s="71">
        <f t="shared" si="15"/>
        <v>0.2109</v>
      </c>
      <c r="N1302" s="72">
        <f t="shared" si="16"/>
        <v>10.5</v>
      </c>
      <c r="O1302" s="8">
        <f t="shared" si="17"/>
        <v>60144</v>
      </c>
      <c r="P1302" s="73"/>
      <c r="Q1302" s="18"/>
      <c r="R1302" s="18"/>
      <c r="S1302" s="18"/>
      <c r="T1302" s="18"/>
      <c r="U1302" s="18"/>
      <c r="V1302" s="18"/>
      <c r="W1302" s="18"/>
      <c r="X1302" s="18"/>
      <c r="Y1302" s="18"/>
      <c r="Z1302" s="68">
        <v>659.0</v>
      </c>
      <c r="AA1302" s="69">
        <v>1.0</v>
      </c>
      <c r="AB1302" s="18" t="s">
        <v>1352</v>
      </c>
      <c r="AC1302" s="68">
        <v>659.0</v>
      </c>
      <c r="AD1302" s="69">
        <v>1.0</v>
      </c>
      <c r="AE1302" s="69">
        <v>8.0</v>
      </c>
      <c r="AF1302" s="70" t="s">
        <v>1921</v>
      </c>
      <c r="AG1302" s="69">
        <v>492.0</v>
      </c>
      <c r="AH1302" s="69">
        <v>70.0</v>
      </c>
      <c r="AI1302" s="69">
        <v>26.0</v>
      </c>
      <c r="AJ1302" s="29">
        <f t="shared" si="20"/>
        <v>83</v>
      </c>
      <c r="AK1302" s="76">
        <f t="shared" si="21"/>
        <v>0.168699187</v>
      </c>
      <c r="AL1302" s="29">
        <f t="shared" si="22"/>
        <v>83</v>
      </c>
      <c r="AM1302" s="71">
        <f t="shared" si="23"/>
        <v>0.1687</v>
      </c>
      <c r="AN1302" s="71">
        <f t="shared" si="24"/>
        <v>0.2109</v>
      </c>
      <c r="AO1302" s="72">
        <f t="shared" si="25"/>
        <v>10.5</v>
      </c>
      <c r="AP1302" s="73">
        <f t="shared" si="26"/>
        <v>60144</v>
      </c>
      <c r="AQ1302" s="3">
        <f t="shared" si="27"/>
        <v>122.2439024</v>
      </c>
      <c r="AR1302" s="18"/>
      <c r="AS1302" s="18"/>
    </row>
    <row r="1303" ht="14.25" customHeight="1">
      <c r="A1303" s="68">
        <v>659.0</v>
      </c>
      <c r="B1303" s="69">
        <v>1.0</v>
      </c>
      <c r="C1303" s="18" t="s">
        <v>1352</v>
      </c>
      <c r="D1303" s="68">
        <v>659.0</v>
      </c>
      <c r="E1303" s="69">
        <v>1.0</v>
      </c>
      <c r="F1303" s="69">
        <v>85.0</v>
      </c>
      <c r="G1303" s="70" t="s">
        <v>2671</v>
      </c>
      <c r="H1303" s="69">
        <v>83.0</v>
      </c>
      <c r="I1303" s="69">
        <v>29.0</v>
      </c>
      <c r="J1303" s="69">
        <v>8.0</v>
      </c>
      <c r="K1303" s="29">
        <f t="shared" si="13"/>
        <v>33</v>
      </c>
      <c r="L1303" s="71">
        <f t="shared" si="14"/>
        <v>0.3976</v>
      </c>
      <c r="M1303" s="71">
        <f t="shared" si="15"/>
        <v>0.497</v>
      </c>
      <c r="N1303" s="72">
        <f t="shared" si="16"/>
        <v>9.84</v>
      </c>
      <c r="O1303" s="8">
        <f t="shared" si="17"/>
        <v>56363.52</v>
      </c>
      <c r="P1303" s="73"/>
      <c r="Q1303" s="18"/>
      <c r="R1303" s="18"/>
      <c r="S1303" s="18"/>
      <c r="T1303" s="18"/>
      <c r="U1303" s="18"/>
      <c r="V1303" s="18"/>
      <c r="W1303" s="18"/>
      <c r="X1303" s="18"/>
      <c r="Y1303" s="18"/>
      <c r="Z1303" s="68">
        <v>659.0</v>
      </c>
      <c r="AA1303" s="69">
        <v>1.0</v>
      </c>
      <c r="AB1303" s="18" t="s">
        <v>1352</v>
      </c>
      <c r="AC1303" s="68">
        <v>659.0</v>
      </c>
      <c r="AD1303" s="69">
        <v>1.0</v>
      </c>
      <c r="AE1303" s="69">
        <v>85.0</v>
      </c>
      <c r="AF1303" s="70" t="s">
        <v>2671</v>
      </c>
      <c r="AG1303" s="69">
        <v>83.0</v>
      </c>
      <c r="AH1303" s="69">
        <v>29.0</v>
      </c>
      <c r="AI1303" s="69">
        <v>8.0</v>
      </c>
      <c r="AJ1303" s="29">
        <f t="shared" si="20"/>
        <v>33</v>
      </c>
      <c r="AK1303" s="76">
        <f t="shared" si="21"/>
        <v>0.3975903614</v>
      </c>
      <c r="AL1303" s="29">
        <f t="shared" si="22"/>
        <v>33</v>
      </c>
      <c r="AM1303" s="71">
        <f t="shared" si="23"/>
        <v>0.3976</v>
      </c>
      <c r="AN1303" s="71">
        <f t="shared" si="24"/>
        <v>0.497</v>
      </c>
      <c r="AO1303" s="72">
        <f t="shared" si="25"/>
        <v>9.84</v>
      </c>
      <c r="AP1303" s="73">
        <f t="shared" si="26"/>
        <v>56363.52</v>
      </c>
      <c r="AQ1303" s="3">
        <f t="shared" si="27"/>
        <v>679.0785542</v>
      </c>
      <c r="AR1303" s="18"/>
      <c r="AS1303" s="18"/>
    </row>
    <row r="1304" ht="14.25" customHeight="1">
      <c r="A1304" s="68">
        <v>671.0</v>
      </c>
      <c r="B1304" s="69">
        <v>1.0</v>
      </c>
      <c r="C1304" s="18" t="s">
        <v>1354</v>
      </c>
      <c r="D1304" s="68">
        <v>671.0</v>
      </c>
      <c r="E1304" s="69">
        <v>1.0</v>
      </c>
      <c r="F1304" s="69">
        <v>10.0</v>
      </c>
      <c r="G1304" s="70" t="s">
        <v>2672</v>
      </c>
      <c r="H1304" s="69">
        <v>156.0</v>
      </c>
      <c r="I1304" s="69">
        <v>28.0</v>
      </c>
      <c r="J1304" s="69">
        <v>12.0</v>
      </c>
      <c r="K1304" s="29">
        <f t="shared" si="13"/>
        <v>34</v>
      </c>
      <c r="L1304" s="71">
        <f t="shared" si="14"/>
        <v>0.2179</v>
      </c>
      <c r="M1304" s="71">
        <f t="shared" si="15"/>
        <v>0.2724</v>
      </c>
      <c r="N1304" s="72">
        <f t="shared" si="16"/>
        <v>5.56</v>
      </c>
      <c r="O1304" s="8">
        <f t="shared" si="17"/>
        <v>31847.68</v>
      </c>
      <c r="P1304" s="73"/>
      <c r="Q1304" s="18"/>
      <c r="R1304" s="18"/>
      <c r="S1304" s="18"/>
      <c r="T1304" s="18"/>
      <c r="U1304" s="18"/>
      <c r="V1304" s="18"/>
      <c r="W1304" s="18"/>
      <c r="X1304" s="18"/>
      <c r="Y1304" s="18"/>
      <c r="Z1304" s="68">
        <v>671.0</v>
      </c>
      <c r="AA1304" s="69">
        <v>1.0</v>
      </c>
      <c r="AB1304" s="18" t="s">
        <v>1354</v>
      </c>
      <c r="AC1304" s="68">
        <v>671.0</v>
      </c>
      <c r="AD1304" s="69">
        <v>1.0</v>
      </c>
      <c r="AE1304" s="69">
        <v>10.0</v>
      </c>
      <c r="AF1304" s="70" t="s">
        <v>2672</v>
      </c>
      <c r="AG1304" s="69">
        <v>156.0</v>
      </c>
      <c r="AH1304" s="69">
        <v>28.0</v>
      </c>
      <c r="AI1304" s="69">
        <v>12.0</v>
      </c>
      <c r="AJ1304" s="29">
        <f t="shared" si="20"/>
        <v>34</v>
      </c>
      <c r="AK1304" s="76">
        <f t="shared" si="21"/>
        <v>0.2179487179</v>
      </c>
      <c r="AL1304" s="29">
        <f t="shared" si="22"/>
        <v>34</v>
      </c>
      <c r="AM1304" s="71">
        <f t="shared" si="23"/>
        <v>0.2179</v>
      </c>
      <c r="AN1304" s="71">
        <f t="shared" si="24"/>
        <v>0.2724</v>
      </c>
      <c r="AO1304" s="72">
        <f t="shared" si="25"/>
        <v>5.56</v>
      </c>
      <c r="AP1304" s="73">
        <f t="shared" si="26"/>
        <v>31847.68</v>
      </c>
      <c r="AQ1304" s="3">
        <f t="shared" si="27"/>
        <v>204.1517949</v>
      </c>
      <c r="AR1304" s="18"/>
      <c r="AS1304" s="18"/>
    </row>
    <row r="1305" ht="14.25" customHeight="1">
      <c r="A1305" s="68">
        <v>671.0</v>
      </c>
      <c r="B1305" s="69">
        <v>1.0</v>
      </c>
      <c r="C1305" s="18" t="s">
        <v>1354</v>
      </c>
      <c r="D1305" s="68">
        <v>671.0</v>
      </c>
      <c r="E1305" s="69">
        <v>1.0</v>
      </c>
      <c r="F1305" s="69">
        <v>20.0</v>
      </c>
      <c r="G1305" s="70" t="s">
        <v>2673</v>
      </c>
      <c r="H1305" s="69">
        <v>232.0</v>
      </c>
      <c r="I1305" s="69">
        <v>41.0</v>
      </c>
      <c r="J1305" s="69">
        <v>21.0</v>
      </c>
      <c r="K1305" s="29">
        <f t="shared" si="13"/>
        <v>51.5</v>
      </c>
      <c r="L1305" s="71">
        <f t="shared" si="14"/>
        <v>0.222</v>
      </c>
      <c r="M1305" s="71">
        <f t="shared" si="15"/>
        <v>0.2775</v>
      </c>
      <c r="N1305" s="72">
        <f t="shared" si="16"/>
        <v>8.57</v>
      </c>
      <c r="O1305" s="8">
        <f t="shared" si="17"/>
        <v>49088.96</v>
      </c>
      <c r="P1305" s="73"/>
      <c r="Q1305" s="18"/>
      <c r="R1305" s="18"/>
      <c r="S1305" s="18"/>
      <c r="T1305" s="18"/>
      <c r="U1305" s="18"/>
      <c r="V1305" s="18"/>
      <c r="W1305" s="18"/>
      <c r="X1305" s="18"/>
      <c r="Y1305" s="18"/>
      <c r="Z1305" s="68">
        <v>671.0</v>
      </c>
      <c r="AA1305" s="69">
        <v>1.0</v>
      </c>
      <c r="AB1305" s="18" t="s">
        <v>1354</v>
      </c>
      <c r="AC1305" s="68">
        <v>671.0</v>
      </c>
      <c r="AD1305" s="69">
        <v>1.0</v>
      </c>
      <c r="AE1305" s="69">
        <v>20.0</v>
      </c>
      <c r="AF1305" s="70" t="s">
        <v>2673</v>
      </c>
      <c r="AG1305" s="69">
        <v>232.0</v>
      </c>
      <c r="AH1305" s="69">
        <v>41.0</v>
      </c>
      <c r="AI1305" s="69">
        <v>21.0</v>
      </c>
      <c r="AJ1305" s="29">
        <f t="shared" si="20"/>
        <v>51.5</v>
      </c>
      <c r="AK1305" s="76">
        <f t="shared" si="21"/>
        <v>0.2219827586</v>
      </c>
      <c r="AL1305" s="29">
        <f t="shared" si="22"/>
        <v>51.5</v>
      </c>
      <c r="AM1305" s="71">
        <f t="shared" si="23"/>
        <v>0.222</v>
      </c>
      <c r="AN1305" s="71">
        <f t="shared" si="24"/>
        <v>0.2775</v>
      </c>
      <c r="AO1305" s="72">
        <f t="shared" si="25"/>
        <v>8.57</v>
      </c>
      <c r="AP1305" s="73">
        <f t="shared" si="26"/>
        <v>49088.96</v>
      </c>
      <c r="AQ1305" s="3">
        <f t="shared" si="27"/>
        <v>211.5903448</v>
      </c>
      <c r="AR1305" s="18"/>
      <c r="AS1305" s="18"/>
    </row>
    <row r="1306" ht="14.25" customHeight="1">
      <c r="A1306" s="68">
        <v>676.0</v>
      </c>
      <c r="B1306" s="69">
        <v>1.0</v>
      </c>
      <c r="C1306" s="18" t="s">
        <v>1356</v>
      </c>
      <c r="D1306" s="68">
        <v>676.0</v>
      </c>
      <c r="E1306" s="69">
        <v>1.0</v>
      </c>
      <c r="F1306" s="69">
        <v>10.0</v>
      </c>
      <c r="G1306" s="70" t="s">
        <v>2674</v>
      </c>
      <c r="H1306" s="69">
        <v>104.0</v>
      </c>
      <c r="I1306" s="69">
        <v>35.0</v>
      </c>
      <c r="J1306" s="69">
        <v>4.0</v>
      </c>
      <c r="K1306" s="29">
        <f t="shared" si="13"/>
        <v>37</v>
      </c>
      <c r="L1306" s="71">
        <f t="shared" si="14"/>
        <v>0.3558</v>
      </c>
      <c r="M1306" s="71">
        <f t="shared" si="15"/>
        <v>0.4448</v>
      </c>
      <c r="N1306" s="72">
        <f t="shared" si="16"/>
        <v>9.87</v>
      </c>
      <c r="O1306" s="8">
        <f t="shared" si="17"/>
        <v>56535.36</v>
      </c>
      <c r="P1306" s="73"/>
      <c r="Q1306" s="18"/>
      <c r="R1306" s="18"/>
      <c r="S1306" s="18"/>
      <c r="T1306" s="18"/>
      <c r="U1306" s="18"/>
      <c r="V1306" s="18"/>
      <c r="W1306" s="18"/>
      <c r="X1306" s="18"/>
      <c r="Y1306" s="18"/>
      <c r="Z1306" s="68">
        <v>676.0</v>
      </c>
      <c r="AA1306" s="69">
        <v>1.0</v>
      </c>
      <c r="AB1306" s="18" t="s">
        <v>1356</v>
      </c>
      <c r="AC1306" s="68">
        <v>676.0</v>
      </c>
      <c r="AD1306" s="69">
        <v>1.0</v>
      </c>
      <c r="AE1306" s="69">
        <v>10.0</v>
      </c>
      <c r="AF1306" s="70" t="s">
        <v>2674</v>
      </c>
      <c r="AG1306" s="69">
        <v>104.0</v>
      </c>
      <c r="AH1306" s="69">
        <v>35.0</v>
      </c>
      <c r="AI1306" s="69">
        <v>4.0</v>
      </c>
      <c r="AJ1306" s="29">
        <f t="shared" si="20"/>
        <v>37</v>
      </c>
      <c r="AK1306" s="76">
        <f t="shared" si="21"/>
        <v>0.3557692308</v>
      </c>
      <c r="AL1306" s="29">
        <f t="shared" si="22"/>
        <v>37</v>
      </c>
      <c r="AM1306" s="71">
        <f t="shared" si="23"/>
        <v>0.3558</v>
      </c>
      <c r="AN1306" s="71">
        <f t="shared" si="24"/>
        <v>0.4448</v>
      </c>
      <c r="AO1306" s="72">
        <f t="shared" si="25"/>
        <v>9.87</v>
      </c>
      <c r="AP1306" s="73">
        <f t="shared" si="26"/>
        <v>56535.36</v>
      </c>
      <c r="AQ1306" s="3">
        <f t="shared" si="27"/>
        <v>543.6092308</v>
      </c>
      <c r="AR1306" s="18"/>
      <c r="AS1306" s="18"/>
    </row>
    <row r="1307" ht="14.25" customHeight="1">
      <c r="A1307" s="68">
        <v>676.0</v>
      </c>
      <c r="B1307" s="69">
        <v>1.0</v>
      </c>
      <c r="C1307" s="18" t="s">
        <v>1356</v>
      </c>
      <c r="D1307" s="68">
        <v>676.0</v>
      </c>
      <c r="E1307" s="69">
        <v>1.0</v>
      </c>
      <c r="F1307" s="69">
        <v>20.0</v>
      </c>
      <c r="G1307" s="70" t="s">
        <v>2675</v>
      </c>
      <c r="H1307" s="69">
        <v>118.0</v>
      </c>
      <c r="I1307" s="69">
        <v>21.0</v>
      </c>
      <c r="J1307" s="69">
        <v>11.0</v>
      </c>
      <c r="K1307" s="29">
        <f t="shared" si="13"/>
        <v>26.5</v>
      </c>
      <c r="L1307" s="71">
        <f t="shared" si="14"/>
        <v>0.2246</v>
      </c>
      <c r="M1307" s="71">
        <f t="shared" si="15"/>
        <v>0.2808</v>
      </c>
      <c r="N1307" s="72">
        <f t="shared" si="16"/>
        <v>4.46</v>
      </c>
      <c r="O1307" s="8">
        <f t="shared" si="17"/>
        <v>25546.88</v>
      </c>
      <c r="P1307" s="73"/>
      <c r="Q1307" s="18"/>
      <c r="R1307" s="18"/>
      <c r="S1307" s="18"/>
      <c r="T1307" s="18"/>
      <c r="U1307" s="18"/>
      <c r="V1307" s="18"/>
      <c r="W1307" s="18"/>
      <c r="X1307" s="18"/>
      <c r="Y1307" s="18"/>
      <c r="Z1307" s="68">
        <v>676.0</v>
      </c>
      <c r="AA1307" s="69">
        <v>1.0</v>
      </c>
      <c r="AB1307" s="18" t="s">
        <v>1356</v>
      </c>
      <c r="AC1307" s="68">
        <v>676.0</v>
      </c>
      <c r="AD1307" s="69">
        <v>1.0</v>
      </c>
      <c r="AE1307" s="69">
        <v>20.0</v>
      </c>
      <c r="AF1307" s="70" t="s">
        <v>2675</v>
      </c>
      <c r="AG1307" s="69">
        <v>118.0</v>
      </c>
      <c r="AH1307" s="69">
        <v>21.0</v>
      </c>
      <c r="AI1307" s="69">
        <v>11.0</v>
      </c>
      <c r="AJ1307" s="29">
        <f t="shared" si="20"/>
        <v>26.5</v>
      </c>
      <c r="AK1307" s="76">
        <f t="shared" si="21"/>
        <v>0.2245762712</v>
      </c>
      <c r="AL1307" s="29">
        <f t="shared" si="22"/>
        <v>26.5</v>
      </c>
      <c r="AM1307" s="71">
        <f t="shared" si="23"/>
        <v>0.2246</v>
      </c>
      <c r="AN1307" s="71">
        <f t="shared" si="24"/>
        <v>0.2808</v>
      </c>
      <c r="AO1307" s="72">
        <f t="shared" si="25"/>
        <v>4.46</v>
      </c>
      <c r="AP1307" s="73">
        <f t="shared" si="26"/>
        <v>25546.88</v>
      </c>
      <c r="AQ1307" s="3">
        <f t="shared" si="27"/>
        <v>216.4989831</v>
      </c>
      <c r="AR1307" s="18"/>
      <c r="AS1307" s="18"/>
    </row>
    <row r="1308" ht="14.25" customHeight="1">
      <c r="A1308" s="68">
        <v>682.0</v>
      </c>
      <c r="B1308" s="69">
        <v>1.0</v>
      </c>
      <c r="C1308" s="18" t="s">
        <v>1358</v>
      </c>
      <c r="D1308" s="68">
        <v>682.0</v>
      </c>
      <c r="E1308" s="69">
        <v>1.0</v>
      </c>
      <c r="F1308" s="69">
        <v>10.0</v>
      </c>
      <c r="G1308" s="70" t="s">
        <v>2676</v>
      </c>
      <c r="H1308" s="69">
        <v>601.0</v>
      </c>
      <c r="I1308" s="69">
        <v>89.0</v>
      </c>
      <c r="J1308" s="69">
        <v>49.0</v>
      </c>
      <c r="K1308" s="29">
        <f t="shared" si="13"/>
        <v>113.5</v>
      </c>
      <c r="L1308" s="71">
        <f t="shared" si="14"/>
        <v>0.1889</v>
      </c>
      <c r="M1308" s="71">
        <f t="shared" si="15"/>
        <v>0.2361</v>
      </c>
      <c r="N1308" s="72">
        <f t="shared" si="16"/>
        <v>16.08</v>
      </c>
      <c r="O1308" s="8">
        <f t="shared" si="17"/>
        <v>92106.24</v>
      </c>
      <c r="P1308" s="73"/>
      <c r="Q1308" s="18"/>
      <c r="R1308" s="18"/>
      <c r="S1308" s="18"/>
      <c r="T1308" s="18"/>
      <c r="U1308" s="18"/>
      <c r="V1308" s="18"/>
      <c r="W1308" s="18"/>
      <c r="X1308" s="18"/>
      <c r="Y1308" s="18"/>
      <c r="Z1308" s="68">
        <v>682.0</v>
      </c>
      <c r="AA1308" s="69">
        <v>1.0</v>
      </c>
      <c r="AB1308" s="18" t="s">
        <v>1358</v>
      </c>
      <c r="AC1308" s="68">
        <v>682.0</v>
      </c>
      <c r="AD1308" s="69">
        <v>1.0</v>
      </c>
      <c r="AE1308" s="69">
        <v>10.0</v>
      </c>
      <c r="AF1308" s="70" t="s">
        <v>2676</v>
      </c>
      <c r="AG1308" s="69">
        <v>601.0</v>
      </c>
      <c r="AH1308" s="69">
        <v>89.0</v>
      </c>
      <c r="AI1308" s="69">
        <v>49.0</v>
      </c>
      <c r="AJ1308" s="29">
        <f t="shared" si="20"/>
        <v>113.5</v>
      </c>
      <c r="AK1308" s="76">
        <f t="shared" si="21"/>
        <v>0.1888519135</v>
      </c>
      <c r="AL1308" s="29">
        <f t="shared" si="22"/>
        <v>113.5</v>
      </c>
      <c r="AM1308" s="71">
        <f t="shared" si="23"/>
        <v>0.1889</v>
      </c>
      <c r="AN1308" s="71">
        <f t="shared" si="24"/>
        <v>0.2361</v>
      </c>
      <c r="AO1308" s="72">
        <f t="shared" si="25"/>
        <v>16.08</v>
      </c>
      <c r="AP1308" s="73">
        <f t="shared" si="26"/>
        <v>92106.24</v>
      </c>
      <c r="AQ1308" s="3">
        <f t="shared" si="27"/>
        <v>153.254975</v>
      </c>
      <c r="AR1308" s="18"/>
      <c r="AS1308" s="18"/>
    </row>
    <row r="1309" ht="14.25" customHeight="1">
      <c r="A1309" s="68">
        <v>682.0</v>
      </c>
      <c r="B1309" s="69">
        <v>1.0</v>
      </c>
      <c r="C1309" s="18" t="s">
        <v>1358</v>
      </c>
      <c r="D1309" s="68">
        <v>682.0</v>
      </c>
      <c r="E1309" s="69">
        <v>1.0</v>
      </c>
      <c r="F1309" s="69">
        <v>20.0</v>
      </c>
      <c r="G1309" s="70" t="s">
        <v>2677</v>
      </c>
      <c r="H1309" s="69">
        <v>555.0</v>
      </c>
      <c r="I1309" s="69">
        <v>39.0</v>
      </c>
      <c r="J1309" s="69">
        <v>25.0</v>
      </c>
      <c r="K1309" s="29">
        <f t="shared" si="13"/>
        <v>51.5</v>
      </c>
      <c r="L1309" s="71">
        <f t="shared" si="14"/>
        <v>0.0928</v>
      </c>
      <c r="M1309" s="71">
        <f t="shared" si="15"/>
        <v>0.116</v>
      </c>
      <c r="N1309" s="72">
        <f t="shared" si="16"/>
        <v>3.58</v>
      </c>
      <c r="O1309" s="8">
        <f t="shared" si="17"/>
        <v>20506.24</v>
      </c>
      <c r="P1309" s="73"/>
      <c r="Q1309" s="18"/>
      <c r="R1309" s="18"/>
      <c r="S1309" s="18"/>
      <c r="T1309" s="18"/>
      <c r="U1309" s="18"/>
      <c r="V1309" s="18"/>
      <c r="W1309" s="18"/>
      <c r="X1309" s="18"/>
      <c r="Y1309" s="18"/>
      <c r="Z1309" s="68">
        <v>682.0</v>
      </c>
      <c r="AA1309" s="69">
        <v>1.0</v>
      </c>
      <c r="AB1309" s="18" t="s">
        <v>1358</v>
      </c>
      <c r="AC1309" s="68">
        <v>682.0</v>
      </c>
      <c r="AD1309" s="69">
        <v>1.0</v>
      </c>
      <c r="AE1309" s="69">
        <v>20.0</v>
      </c>
      <c r="AF1309" s="70" t="s">
        <v>2677</v>
      </c>
      <c r="AG1309" s="69">
        <v>555.0</v>
      </c>
      <c r="AH1309" s="69">
        <v>39.0</v>
      </c>
      <c r="AI1309" s="69">
        <v>25.0</v>
      </c>
      <c r="AJ1309" s="29">
        <f t="shared" si="20"/>
        <v>51.5</v>
      </c>
      <c r="AK1309" s="76">
        <f t="shared" si="21"/>
        <v>0.09279279279</v>
      </c>
      <c r="AL1309" s="29">
        <f t="shared" si="22"/>
        <v>51.5</v>
      </c>
      <c r="AM1309" s="71">
        <f t="shared" si="23"/>
        <v>0.0928</v>
      </c>
      <c r="AN1309" s="71">
        <f t="shared" si="24"/>
        <v>0.116</v>
      </c>
      <c r="AO1309" s="72">
        <f t="shared" si="25"/>
        <v>3.58</v>
      </c>
      <c r="AP1309" s="73">
        <f t="shared" si="26"/>
        <v>20506.24</v>
      </c>
      <c r="AQ1309" s="3">
        <f t="shared" si="27"/>
        <v>36.94818018</v>
      </c>
      <c r="AR1309" s="18"/>
      <c r="AS1309" s="18"/>
    </row>
    <row r="1310" ht="14.25" customHeight="1">
      <c r="A1310" s="68">
        <v>690.0</v>
      </c>
      <c r="B1310" s="69">
        <v>1.0</v>
      </c>
      <c r="C1310" s="18" t="s">
        <v>1360</v>
      </c>
      <c r="D1310" s="68">
        <v>690.0</v>
      </c>
      <c r="E1310" s="69">
        <v>1.0</v>
      </c>
      <c r="F1310" s="69">
        <v>10.0</v>
      </c>
      <c r="G1310" s="70" t="s">
        <v>2678</v>
      </c>
      <c r="H1310" s="69">
        <v>531.0</v>
      </c>
      <c r="I1310" s="69">
        <v>129.0</v>
      </c>
      <c r="J1310" s="69">
        <v>34.0</v>
      </c>
      <c r="K1310" s="29">
        <f t="shared" si="13"/>
        <v>146</v>
      </c>
      <c r="L1310" s="71">
        <f t="shared" si="14"/>
        <v>0.275</v>
      </c>
      <c r="M1310" s="71">
        <f t="shared" si="15"/>
        <v>0.3438</v>
      </c>
      <c r="N1310" s="72">
        <f t="shared" si="16"/>
        <v>30.12</v>
      </c>
      <c r="O1310" s="8">
        <f t="shared" si="17"/>
        <v>172527.36</v>
      </c>
      <c r="P1310" s="73"/>
      <c r="Q1310" s="18"/>
      <c r="R1310" s="18"/>
      <c r="S1310" s="18"/>
      <c r="T1310" s="18"/>
      <c r="U1310" s="18"/>
      <c r="V1310" s="18"/>
      <c r="W1310" s="18"/>
      <c r="X1310" s="18"/>
      <c r="Y1310" s="18"/>
      <c r="Z1310" s="68">
        <v>690.0</v>
      </c>
      <c r="AA1310" s="69">
        <v>1.0</v>
      </c>
      <c r="AB1310" s="18" t="s">
        <v>1360</v>
      </c>
      <c r="AC1310" s="68">
        <v>690.0</v>
      </c>
      <c r="AD1310" s="69">
        <v>1.0</v>
      </c>
      <c r="AE1310" s="69">
        <v>10.0</v>
      </c>
      <c r="AF1310" s="70" t="s">
        <v>2678</v>
      </c>
      <c r="AG1310" s="69">
        <v>531.0</v>
      </c>
      <c r="AH1310" s="69">
        <v>129.0</v>
      </c>
      <c r="AI1310" s="69">
        <v>34.0</v>
      </c>
      <c r="AJ1310" s="29">
        <f t="shared" si="20"/>
        <v>146</v>
      </c>
      <c r="AK1310" s="76">
        <f t="shared" si="21"/>
        <v>0.274952919</v>
      </c>
      <c r="AL1310" s="29">
        <f t="shared" si="22"/>
        <v>146</v>
      </c>
      <c r="AM1310" s="71">
        <f t="shared" si="23"/>
        <v>0.275</v>
      </c>
      <c r="AN1310" s="71">
        <f t="shared" si="24"/>
        <v>0.3438</v>
      </c>
      <c r="AO1310" s="72">
        <f t="shared" si="25"/>
        <v>30.12</v>
      </c>
      <c r="AP1310" s="73">
        <f t="shared" si="26"/>
        <v>172527.36</v>
      </c>
      <c r="AQ1310" s="3">
        <f t="shared" si="27"/>
        <v>324.9102825</v>
      </c>
      <c r="AR1310" s="18"/>
      <c r="AS1310" s="18"/>
    </row>
    <row r="1311" ht="14.25" customHeight="1">
      <c r="A1311" s="68">
        <v>690.0</v>
      </c>
      <c r="B1311" s="69">
        <v>1.0</v>
      </c>
      <c r="C1311" s="18" t="s">
        <v>1360</v>
      </c>
      <c r="D1311" s="68">
        <v>690.0</v>
      </c>
      <c r="E1311" s="69">
        <v>1.0</v>
      </c>
      <c r="F1311" s="69">
        <v>20.0</v>
      </c>
      <c r="G1311" s="70" t="s">
        <v>2679</v>
      </c>
      <c r="H1311" s="69">
        <v>12.0</v>
      </c>
      <c r="I1311" s="69">
        <v>1.0</v>
      </c>
      <c r="J1311" s="69">
        <v>0.0</v>
      </c>
      <c r="K1311" s="29">
        <f t="shared" si="13"/>
        <v>1</v>
      </c>
      <c r="L1311" s="71">
        <f t="shared" si="14"/>
        <v>0.0833</v>
      </c>
      <c r="M1311" s="71">
        <f t="shared" si="15"/>
        <v>0.1041</v>
      </c>
      <c r="N1311" s="72">
        <f t="shared" si="16"/>
        <v>0.06</v>
      </c>
      <c r="O1311" s="8">
        <f t="shared" si="17"/>
        <v>343.68</v>
      </c>
      <c r="P1311" s="73"/>
      <c r="Q1311" s="18"/>
      <c r="R1311" s="18"/>
      <c r="S1311" s="18"/>
      <c r="T1311" s="18"/>
      <c r="U1311" s="18"/>
      <c r="V1311" s="18"/>
      <c r="W1311" s="18"/>
      <c r="X1311" s="18"/>
      <c r="Y1311" s="18"/>
      <c r="Z1311" s="68">
        <v>690.0</v>
      </c>
      <c r="AA1311" s="69">
        <v>1.0</v>
      </c>
      <c r="AB1311" s="18" t="s">
        <v>1360</v>
      </c>
      <c r="AC1311" s="68">
        <v>690.0</v>
      </c>
      <c r="AD1311" s="69">
        <v>1.0</v>
      </c>
      <c r="AE1311" s="69">
        <v>20.0</v>
      </c>
      <c r="AF1311" s="70" t="s">
        <v>2679</v>
      </c>
      <c r="AG1311" s="69">
        <v>12.0</v>
      </c>
      <c r="AH1311" s="69">
        <v>1.0</v>
      </c>
      <c r="AI1311" s="69">
        <v>0.0</v>
      </c>
      <c r="AJ1311" s="29">
        <f t="shared" si="20"/>
        <v>1</v>
      </c>
      <c r="AK1311" s="76">
        <f t="shared" si="21"/>
        <v>0.08333333333</v>
      </c>
      <c r="AL1311" s="29">
        <f t="shared" si="22"/>
        <v>1</v>
      </c>
      <c r="AM1311" s="71">
        <f t="shared" si="23"/>
        <v>0.0833</v>
      </c>
      <c r="AN1311" s="71">
        <f t="shared" si="24"/>
        <v>0.1041</v>
      </c>
      <c r="AO1311" s="72">
        <f t="shared" si="25"/>
        <v>0.06</v>
      </c>
      <c r="AP1311" s="73">
        <f t="shared" si="26"/>
        <v>343.68</v>
      </c>
      <c r="AQ1311" s="3">
        <f t="shared" si="27"/>
        <v>28.64</v>
      </c>
      <c r="AR1311" s="18"/>
      <c r="AS1311" s="18"/>
    </row>
    <row r="1312" ht="14.25" customHeight="1">
      <c r="A1312" s="68">
        <v>690.0</v>
      </c>
      <c r="B1312" s="69">
        <v>1.0</v>
      </c>
      <c r="C1312" s="18" t="s">
        <v>1360</v>
      </c>
      <c r="D1312" s="68">
        <v>690.0</v>
      </c>
      <c r="E1312" s="69">
        <v>1.0</v>
      </c>
      <c r="F1312" s="69">
        <v>30.0</v>
      </c>
      <c r="G1312" s="70" t="s">
        <v>2680</v>
      </c>
      <c r="H1312" s="69">
        <v>475.0</v>
      </c>
      <c r="I1312" s="69">
        <v>106.0</v>
      </c>
      <c r="J1312" s="69">
        <v>27.0</v>
      </c>
      <c r="K1312" s="29">
        <f t="shared" si="13"/>
        <v>119.5</v>
      </c>
      <c r="L1312" s="71">
        <f t="shared" si="14"/>
        <v>0.2516</v>
      </c>
      <c r="M1312" s="71">
        <f t="shared" si="15"/>
        <v>0.3145</v>
      </c>
      <c r="N1312" s="72">
        <f t="shared" si="16"/>
        <v>22.55</v>
      </c>
      <c r="O1312" s="8">
        <f t="shared" si="17"/>
        <v>129166.4</v>
      </c>
      <c r="P1312" s="73"/>
      <c r="Q1312" s="18"/>
      <c r="R1312" s="18"/>
      <c r="S1312" s="18"/>
      <c r="T1312" s="18"/>
      <c r="U1312" s="18"/>
      <c r="V1312" s="18"/>
      <c r="W1312" s="18"/>
      <c r="X1312" s="18"/>
      <c r="Y1312" s="18"/>
      <c r="Z1312" s="68">
        <v>690.0</v>
      </c>
      <c r="AA1312" s="69">
        <v>1.0</v>
      </c>
      <c r="AB1312" s="18" t="s">
        <v>1360</v>
      </c>
      <c r="AC1312" s="68">
        <v>690.0</v>
      </c>
      <c r="AD1312" s="69">
        <v>1.0</v>
      </c>
      <c r="AE1312" s="69">
        <v>30.0</v>
      </c>
      <c r="AF1312" s="70" t="s">
        <v>2680</v>
      </c>
      <c r="AG1312" s="69">
        <v>475.0</v>
      </c>
      <c r="AH1312" s="69">
        <v>106.0</v>
      </c>
      <c r="AI1312" s="69">
        <v>27.0</v>
      </c>
      <c r="AJ1312" s="29">
        <f t="shared" si="20"/>
        <v>119.5</v>
      </c>
      <c r="AK1312" s="76">
        <f t="shared" si="21"/>
        <v>0.2515789474</v>
      </c>
      <c r="AL1312" s="29">
        <f t="shared" si="22"/>
        <v>119.5</v>
      </c>
      <c r="AM1312" s="71">
        <f t="shared" si="23"/>
        <v>0.2516</v>
      </c>
      <c r="AN1312" s="71">
        <f t="shared" si="24"/>
        <v>0.3145</v>
      </c>
      <c r="AO1312" s="72">
        <f t="shared" si="25"/>
        <v>22.55</v>
      </c>
      <c r="AP1312" s="73">
        <f t="shared" si="26"/>
        <v>129166.4</v>
      </c>
      <c r="AQ1312" s="3">
        <f t="shared" si="27"/>
        <v>271.9292632</v>
      </c>
      <c r="AR1312" s="18"/>
      <c r="AS1312" s="18"/>
    </row>
    <row r="1313" ht="14.25" customHeight="1">
      <c r="A1313" s="68">
        <v>695.0</v>
      </c>
      <c r="B1313" s="69">
        <v>1.0</v>
      </c>
      <c r="C1313" s="18" t="s">
        <v>1362</v>
      </c>
      <c r="D1313" s="68">
        <v>695.0</v>
      </c>
      <c r="E1313" s="69">
        <v>1.0</v>
      </c>
      <c r="F1313" s="69">
        <v>101.0</v>
      </c>
      <c r="G1313" s="70" t="s">
        <v>2681</v>
      </c>
      <c r="H1313" s="69">
        <v>183.0</v>
      </c>
      <c r="I1313" s="69">
        <v>74.0</v>
      </c>
      <c r="J1313" s="69">
        <v>20.0</v>
      </c>
      <c r="K1313" s="29">
        <f t="shared" si="13"/>
        <v>84</v>
      </c>
      <c r="L1313" s="71">
        <f t="shared" si="14"/>
        <v>0.459</v>
      </c>
      <c r="M1313" s="71">
        <f t="shared" si="15"/>
        <v>0.5738</v>
      </c>
      <c r="N1313" s="72">
        <f t="shared" si="16"/>
        <v>28.92</v>
      </c>
      <c r="O1313" s="8">
        <f t="shared" si="17"/>
        <v>165653.76</v>
      </c>
      <c r="P1313" s="73"/>
      <c r="Q1313" s="18"/>
      <c r="R1313" s="18"/>
      <c r="S1313" s="18"/>
      <c r="T1313" s="18"/>
      <c r="U1313" s="18"/>
      <c r="V1313" s="18"/>
      <c r="W1313" s="18"/>
      <c r="X1313" s="18"/>
      <c r="Y1313" s="18"/>
      <c r="Z1313" s="68">
        <v>695.0</v>
      </c>
      <c r="AA1313" s="69">
        <v>1.0</v>
      </c>
      <c r="AB1313" s="18" t="s">
        <v>1362</v>
      </c>
      <c r="AC1313" s="68">
        <v>695.0</v>
      </c>
      <c r="AD1313" s="69">
        <v>1.0</v>
      </c>
      <c r="AE1313" s="69">
        <v>101.0</v>
      </c>
      <c r="AF1313" s="70" t="s">
        <v>2681</v>
      </c>
      <c r="AG1313" s="69">
        <v>183.0</v>
      </c>
      <c r="AH1313" s="69">
        <v>74.0</v>
      </c>
      <c r="AI1313" s="69">
        <v>20.0</v>
      </c>
      <c r="AJ1313" s="29">
        <f t="shared" si="20"/>
        <v>84</v>
      </c>
      <c r="AK1313" s="76">
        <f t="shared" si="21"/>
        <v>0.4590163934</v>
      </c>
      <c r="AL1313" s="29">
        <f t="shared" si="22"/>
        <v>84</v>
      </c>
      <c r="AM1313" s="71">
        <f t="shared" si="23"/>
        <v>0.459</v>
      </c>
      <c r="AN1313" s="71">
        <f t="shared" si="24"/>
        <v>0.5738</v>
      </c>
      <c r="AO1313" s="72">
        <f t="shared" si="25"/>
        <v>28.92</v>
      </c>
      <c r="AP1313" s="73">
        <f t="shared" si="26"/>
        <v>165653.76</v>
      </c>
      <c r="AQ1313" s="3">
        <f t="shared" si="27"/>
        <v>905.2118033</v>
      </c>
      <c r="AR1313" s="18"/>
      <c r="AS1313" s="18"/>
    </row>
    <row r="1314" ht="14.25" customHeight="1">
      <c r="A1314" s="68">
        <v>695.0</v>
      </c>
      <c r="B1314" s="69">
        <v>1.0</v>
      </c>
      <c r="C1314" s="18" t="s">
        <v>1362</v>
      </c>
      <c r="D1314" s="68">
        <v>695.0</v>
      </c>
      <c r="E1314" s="69">
        <v>1.0</v>
      </c>
      <c r="F1314" s="69">
        <v>301.0</v>
      </c>
      <c r="G1314" s="70" t="s">
        <v>2682</v>
      </c>
      <c r="H1314" s="69">
        <v>155.0</v>
      </c>
      <c r="I1314" s="69">
        <v>54.0</v>
      </c>
      <c r="J1314" s="69">
        <v>13.0</v>
      </c>
      <c r="K1314" s="29">
        <f t="shared" si="13"/>
        <v>60.5</v>
      </c>
      <c r="L1314" s="71">
        <f t="shared" si="14"/>
        <v>0.3903</v>
      </c>
      <c r="M1314" s="71">
        <f t="shared" si="15"/>
        <v>0.4879</v>
      </c>
      <c r="N1314" s="72">
        <f t="shared" si="16"/>
        <v>17.71</v>
      </c>
      <c r="O1314" s="8">
        <f t="shared" si="17"/>
        <v>101442.88</v>
      </c>
      <c r="P1314" s="73"/>
      <c r="Q1314" s="18"/>
      <c r="R1314" s="18"/>
      <c r="S1314" s="18"/>
      <c r="T1314" s="18"/>
      <c r="U1314" s="18"/>
      <c r="V1314" s="18"/>
      <c r="W1314" s="18"/>
      <c r="X1314" s="18"/>
      <c r="Y1314" s="18"/>
      <c r="Z1314" s="68">
        <v>695.0</v>
      </c>
      <c r="AA1314" s="69">
        <v>1.0</v>
      </c>
      <c r="AB1314" s="18" t="s">
        <v>1362</v>
      </c>
      <c r="AC1314" s="68">
        <v>695.0</v>
      </c>
      <c r="AD1314" s="69">
        <v>1.0</v>
      </c>
      <c r="AE1314" s="69">
        <v>301.0</v>
      </c>
      <c r="AF1314" s="70" t="s">
        <v>2682</v>
      </c>
      <c r="AG1314" s="69">
        <v>155.0</v>
      </c>
      <c r="AH1314" s="69">
        <v>54.0</v>
      </c>
      <c r="AI1314" s="69">
        <v>13.0</v>
      </c>
      <c r="AJ1314" s="29">
        <f t="shared" si="20"/>
        <v>60.5</v>
      </c>
      <c r="AK1314" s="76">
        <f t="shared" si="21"/>
        <v>0.3903225806</v>
      </c>
      <c r="AL1314" s="29">
        <f t="shared" si="22"/>
        <v>60.5</v>
      </c>
      <c r="AM1314" s="71">
        <f t="shared" si="23"/>
        <v>0.3903</v>
      </c>
      <c r="AN1314" s="71">
        <f t="shared" si="24"/>
        <v>0.4879</v>
      </c>
      <c r="AO1314" s="72">
        <f t="shared" si="25"/>
        <v>17.71</v>
      </c>
      <c r="AP1314" s="73">
        <f t="shared" si="26"/>
        <v>101442.88</v>
      </c>
      <c r="AQ1314" s="3">
        <f t="shared" si="27"/>
        <v>654.4701935</v>
      </c>
      <c r="AR1314" s="18"/>
      <c r="AS1314" s="18"/>
    </row>
    <row r="1315" ht="14.25" customHeight="1">
      <c r="A1315" s="68">
        <v>695.0</v>
      </c>
      <c r="B1315" s="69">
        <v>1.0</v>
      </c>
      <c r="C1315" s="18" t="s">
        <v>1362</v>
      </c>
      <c r="D1315" s="68">
        <v>695.0</v>
      </c>
      <c r="E1315" s="69">
        <v>1.0</v>
      </c>
      <c r="F1315" s="69">
        <v>302.0</v>
      </c>
      <c r="G1315" s="70" t="s">
        <v>2683</v>
      </c>
      <c r="H1315" s="69">
        <v>331.0</v>
      </c>
      <c r="I1315" s="69">
        <v>82.0</v>
      </c>
      <c r="J1315" s="69">
        <v>22.0</v>
      </c>
      <c r="K1315" s="29">
        <f t="shared" si="13"/>
        <v>93</v>
      </c>
      <c r="L1315" s="71">
        <f t="shared" si="14"/>
        <v>0.281</v>
      </c>
      <c r="M1315" s="71">
        <f t="shared" si="15"/>
        <v>0.3513</v>
      </c>
      <c r="N1315" s="72">
        <f t="shared" si="16"/>
        <v>19.6</v>
      </c>
      <c r="O1315" s="8">
        <f t="shared" si="17"/>
        <v>112268.8</v>
      </c>
      <c r="P1315" s="73"/>
      <c r="Q1315" s="18"/>
      <c r="R1315" s="18"/>
      <c r="S1315" s="18"/>
      <c r="T1315" s="18"/>
      <c r="U1315" s="18"/>
      <c r="V1315" s="18"/>
      <c r="W1315" s="18"/>
      <c r="X1315" s="18"/>
      <c r="Y1315" s="18"/>
      <c r="Z1315" s="68">
        <v>695.0</v>
      </c>
      <c r="AA1315" s="69">
        <v>1.0</v>
      </c>
      <c r="AB1315" s="18" t="s">
        <v>1362</v>
      </c>
      <c r="AC1315" s="68">
        <v>695.0</v>
      </c>
      <c r="AD1315" s="69">
        <v>1.0</v>
      </c>
      <c r="AE1315" s="69">
        <v>302.0</v>
      </c>
      <c r="AF1315" s="70" t="s">
        <v>2683</v>
      </c>
      <c r="AG1315" s="69">
        <v>331.0</v>
      </c>
      <c r="AH1315" s="69">
        <v>82.0</v>
      </c>
      <c r="AI1315" s="69">
        <v>22.0</v>
      </c>
      <c r="AJ1315" s="29">
        <f t="shared" si="20"/>
        <v>93</v>
      </c>
      <c r="AK1315" s="76">
        <f t="shared" si="21"/>
        <v>0.2809667674</v>
      </c>
      <c r="AL1315" s="29">
        <f t="shared" si="22"/>
        <v>93</v>
      </c>
      <c r="AM1315" s="71">
        <f t="shared" si="23"/>
        <v>0.281</v>
      </c>
      <c r="AN1315" s="71">
        <f t="shared" si="24"/>
        <v>0.3513</v>
      </c>
      <c r="AO1315" s="72">
        <f t="shared" si="25"/>
        <v>19.6</v>
      </c>
      <c r="AP1315" s="73">
        <f t="shared" si="26"/>
        <v>112268.8</v>
      </c>
      <c r="AQ1315" s="3">
        <f t="shared" si="27"/>
        <v>339.1806647</v>
      </c>
      <c r="AR1315" s="18"/>
      <c r="AS1315" s="18"/>
    </row>
    <row r="1316" ht="14.25" customHeight="1">
      <c r="A1316" s="68">
        <v>696.0</v>
      </c>
      <c r="B1316" s="69">
        <v>1.0</v>
      </c>
      <c r="C1316" s="18" t="s">
        <v>1364</v>
      </c>
      <c r="D1316" s="68">
        <v>696.0</v>
      </c>
      <c r="E1316" s="69">
        <v>1.0</v>
      </c>
      <c r="F1316" s="69">
        <v>1.0</v>
      </c>
      <c r="G1316" s="70" t="s">
        <v>2684</v>
      </c>
      <c r="H1316" s="69">
        <v>148.0</v>
      </c>
      <c r="I1316" s="69">
        <v>26.0</v>
      </c>
      <c r="J1316" s="69">
        <v>13.0</v>
      </c>
      <c r="K1316" s="29">
        <f t="shared" si="13"/>
        <v>32.5</v>
      </c>
      <c r="L1316" s="71">
        <f t="shared" si="14"/>
        <v>0.2196</v>
      </c>
      <c r="M1316" s="71">
        <f t="shared" si="15"/>
        <v>0.2745</v>
      </c>
      <c r="N1316" s="72">
        <f t="shared" si="16"/>
        <v>5.35</v>
      </c>
      <c r="O1316" s="8">
        <f t="shared" si="17"/>
        <v>30644.8</v>
      </c>
      <c r="P1316" s="73"/>
      <c r="Q1316" s="18"/>
      <c r="R1316" s="18"/>
      <c r="S1316" s="18"/>
      <c r="T1316" s="18"/>
      <c r="U1316" s="18"/>
      <c r="V1316" s="18"/>
      <c r="W1316" s="18"/>
      <c r="X1316" s="18"/>
      <c r="Y1316" s="18"/>
      <c r="Z1316" s="68">
        <v>696.0</v>
      </c>
      <c r="AA1316" s="69">
        <v>1.0</v>
      </c>
      <c r="AB1316" s="18" t="s">
        <v>1364</v>
      </c>
      <c r="AC1316" s="68">
        <v>696.0</v>
      </c>
      <c r="AD1316" s="69">
        <v>1.0</v>
      </c>
      <c r="AE1316" s="69">
        <v>1.0</v>
      </c>
      <c r="AF1316" s="70" t="s">
        <v>2684</v>
      </c>
      <c r="AG1316" s="69">
        <v>148.0</v>
      </c>
      <c r="AH1316" s="69">
        <v>26.0</v>
      </c>
      <c r="AI1316" s="69">
        <v>13.0</v>
      </c>
      <c r="AJ1316" s="29">
        <f t="shared" si="20"/>
        <v>32.5</v>
      </c>
      <c r="AK1316" s="76">
        <f t="shared" si="21"/>
        <v>0.2195945946</v>
      </c>
      <c r="AL1316" s="29">
        <f t="shared" si="22"/>
        <v>32.5</v>
      </c>
      <c r="AM1316" s="71">
        <f t="shared" si="23"/>
        <v>0.2196</v>
      </c>
      <c r="AN1316" s="71">
        <f t="shared" si="24"/>
        <v>0.2745</v>
      </c>
      <c r="AO1316" s="72">
        <f t="shared" si="25"/>
        <v>5.35</v>
      </c>
      <c r="AP1316" s="73">
        <f t="shared" si="26"/>
        <v>30644.8</v>
      </c>
      <c r="AQ1316" s="3">
        <f t="shared" si="27"/>
        <v>207.0594595</v>
      </c>
      <c r="AR1316" s="18"/>
      <c r="AS1316" s="18"/>
    </row>
    <row r="1317" ht="14.25" customHeight="1">
      <c r="A1317" s="68">
        <v>696.0</v>
      </c>
      <c r="B1317" s="69">
        <v>1.0</v>
      </c>
      <c r="C1317" s="18" t="s">
        <v>1364</v>
      </c>
      <c r="D1317" s="68">
        <v>696.0</v>
      </c>
      <c r="E1317" s="69">
        <v>1.0</v>
      </c>
      <c r="F1317" s="69">
        <v>2.0</v>
      </c>
      <c r="G1317" s="70" t="s">
        <v>1475</v>
      </c>
      <c r="H1317" s="69">
        <v>250.0</v>
      </c>
      <c r="I1317" s="69">
        <v>56.0</v>
      </c>
      <c r="J1317" s="69">
        <v>16.0</v>
      </c>
      <c r="K1317" s="29">
        <f t="shared" si="13"/>
        <v>64</v>
      </c>
      <c r="L1317" s="71">
        <f t="shared" si="14"/>
        <v>0.256</v>
      </c>
      <c r="M1317" s="71">
        <f t="shared" si="15"/>
        <v>0.32</v>
      </c>
      <c r="N1317" s="72">
        <f t="shared" si="16"/>
        <v>12.29</v>
      </c>
      <c r="O1317" s="8">
        <f t="shared" si="17"/>
        <v>70397.12</v>
      </c>
      <c r="P1317" s="73"/>
      <c r="Q1317" s="18"/>
      <c r="R1317" s="18"/>
      <c r="S1317" s="18"/>
      <c r="T1317" s="18"/>
      <c r="U1317" s="18"/>
      <c r="V1317" s="18"/>
      <c r="W1317" s="18"/>
      <c r="X1317" s="18"/>
      <c r="Y1317" s="18"/>
      <c r="Z1317" s="68">
        <v>696.0</v>
      </c>
      <c r="AA1317" s="69">
        <v>1.0</v>
      </c>
      <c r="AB1317" s="18" t="s">
        <v>1364</v>
      </c>
      <c r="AC1317" s="68">
        <v>696.0</v>
      </c>
      <c r="AD1317" s="69">
        <v>1.0</v>
      </c>
      <c r="AE1317" s="69">
        <v>2.0</v>
      </c>
      <c r="AF1317" s="70" t="s">
        <v>1475</v>
      </c>
      <c r="AG1317" s="69">
        <v>250.0</v>
      </c>
      <c r="AH1317" s="69">
        <v>56.0</v>
      </c>
      <c r="AI1317" s="69">
        <v>16.0</v>
      </c>
      <c r="AJ1317" s="29">
        <f t="shared" si="20"/>
        <v>64</v>
      </c>
      <c r="AK1317" s="76">
        <f t="shared" si="21"/>
        <v>0.256</v>
      </c>
      <c r="AL1317" s="29">
        <f t="shared" si="22"/>
        <v>64</v>
      </c>
      <c r="AM1317" s="71">
        <f t="shared" si="23"/>
        <v>0.256</v>
      </c>
      <c r="AN1317" s="71">
        <f t="shared" si="24"/>
        <v>0.32</v>
      </c>
      <c r="AO1317" s="72">
        <f t="shared" si="25"/>
        <v>12.29</v>
      </c>
      <c r="AP1317" s="73">
        <f t="shared" si="26"/>
        <v>70397.12</v>
      </c>
      <c r="AQ1317" s="3">
        <f t="shared" si="27"/>
        <v>281.58848</v>
      </c>
      <c r="AR1317" s="18"/>
      <c r="AS1317" s="18"/>
    </row>
    <row r="1318" ht="14.25" customHeight="1">
      <c r="A1318" s="68">
        <v>696.0</v>
      </c>
      <c r="B1318" s="69">
        <v>1.0</v>
      </c>
      <c r="C1318" s="18" t="s">
        <v>1364</v>
      </c>
      <c r="D1318" s="68">
        <v>696.0</v>
      </c>
      <c r="E1318" s="69">
        <v>1.0</v>
      </c>
      <c r="F1318" s="69">
        <v>3.0</v>
      </c>
      <c r="G1318" s="70" t="s">
        <v>2685</v>
      </c>
      <c r="H1318" s="69">
        <v>158.0</v>
      </c>
      <c r="I1318" s="69">
        <v>26.0</v>
      </c>
      <c r="J1318" s="69">
        <v>8.0</v>
      </c>
      <c r="K1318" s="29">
        <f t="shared" si="13"/>
        <v>30</v>
      </c>
      <c r="L1318" s="71">
        <f t="shared" si="14"/>
        <v>0.1899</v>
      </c>
      <c r="M1318" s="71">
        <f t="shared" si="15"/>
        <v>0.2374</v>
      </c>
      <c r="N1318" s="72">
        <f t="shared" si="16"/>
        <v>4.27</v>
      </c>
      <c r="O1318" s="8">
        <f t="shared" si="17"/>
        <v>24458.56</v>
      </c>
      <c r="P1318" s="73"/>
      <c r="Q1318" s="18"/>
      <c r="R1318" s="18"/>
      <c r="S1318" s="18"/>
      <c r="T1318" s="18"/>
      <c r="U1318" s="18"/>
      <c r="V1318" s="18"/>
      <c r="W1318" s="18"/>
      <c r="X1318" s="18"/>
      <c r="Y1318" s="18"/>
      <c r="Z1318" s="68">
        <v>696.0</v>
      </c>
      <c r="AA1318" s="69">
        <v>1.0</v>
      </c>
      <c r="AB1318" s="18" t="s">
        <v>1364</v>
      </c>
      <c r="AC1318" s="68">
        <v>696.0</v>
      </c>
      <c r="AD1318" s="69">
        <v>1.0</v>
      </c>
      <c r="AE1318" s="69">
        <v>3.0</v>
      </c>
      <c r="AF1318" s="70" t="s">
        <v>2685</v>
      </c>
      <c r="AG1318" s="69">
        <v>158.0</v>
      </c>
      <c r="AH1318" s="69">
        <v>26.0</v>
      </c>
      <c r="AI1318" s="69">
        <v>8.0</v>
      </c>
      <c r="AJ1318" s="29">
        <f t="shared" si="20"/>
        <v>30</v>
      </c>
      <c r="AK1318" s="76">
        <f t="shared" si="21"/>
        <v>0.1898734177</v>
      </c>
      <c r="AL1318" s="29">
        <f t="shared" si="22"/>
        <v>30</v>
      </c>
      <c r="AM1318" s="71">
        <f t="shared" si="23"/>
        <v>0.1899</v>
      </c>
      <c r="AN1318" s="71">
        <f t="shared" si="24"/>
        <v>0.2374</v>
      </c>
      <c r="AO1318" s="72">
        <f t="shared" si="25"/>
        <v>4.27</v>
      </c>
      <c r="AP1318" s="73">
        <f t="shared" si="26"/>
        <v>24458.56</v>
      </c>
      <c r="AQ1318" s="3">
        <f t="shared" si="27"/>
        <v>154.8010127</v>
      </c>
      <c r="AR1318" s="18"/>
      <c r="AS1318" s="18"/>
    </row>
    <row r="1319" ht="14.25" customHeight="1">
      <c r="A1319" s="68">
        <v>698.0</v>
      </c>
      <c r="B1319" s="69">
        <v>1.0</v>
      </c>
      <c r="C1319" s="18" t="s">
        <v>1366</v>
      </c>
      <c r="D1319" s="68">
        <v>698.0</v>
      </c>
      <c r="E1319" s="69">
        <v>1.0</v>
      </c>
      <c r="F1319" s="69">
        <v>10.0</v>
      </c>
      <c r="G1319" s="70" t="s">
        <v>2686</v>
      </c>
      <c r="H1319" s="69">
        <v>102.0</v>
      </c>
      <c r="I1319" s="69">
        <v>32.0</v>
      </c>
      <c r="J1319" s="69">
        <v>12.0</v>
      </c>
      <c r="K1319" s="29">
        <f t="shared" si="13"/>
        <v>38</v>
      </c>
      <c r="L1319" s="71">
        <f t="shared" si="14"/>
        <v>0.3725</v>
      </c>
      <c r="M1319" s="71">
        <f t="shared" si="15"/>
        <v>0.4656</v>
      </c>
      <c r="N1319" s="72">
        <f t="shared" si="16"/>
        <v>10.62</v>
      </c>
      <c r="O1319" s="8">
        <f t="shared" si="17"/>
        <v>60831.36</v>
      </c>
      <c r="P1319" s="73"/>
      <c r="Q1319" s="18"/>
      <c r="R1319" s="18"/>
      <c r="S1319" s="18"/>
      <c r="T1319" s="18"/>
      <c r="U1319" s="18"/>
      <c r="V1319" s="18"/>
      <c r="W1319" s="18"/>
      <c r="X1319" s="18"/>
      <c r="Y1319" s="18"/>
      <c r="Z1319" s="68">
        <v>698.0</v>
      </c>
      <c r="AA1319" s="69">
        <v>1.0</v>
      </c>
      <c r="AB1319" s="18" t="s">
        <v>1366</v>
      </c>
      <c r="AC1319" s="68">
        <v>698.0</v>
      </c>
      <c r="AD1319" s="69">
        <v>1.0</v>
      </c>
      <c r="AE1319" s="69">
        <v>10.0</v>
      </c>
      <c r="AF1319" s="70" t="s">
        <v>2686</v>
      </c>
      <c r="AG1319" s="69">
        <v>102.0</v>
      </c>
      <c r="AH1319" s="69">
        <v>32.0</v>
      </c>
      <c r="AI1319" s="69">
        <v>12.0</v>
      </c>
      <c r="AJ1319" s="29">
        <f t="shared" si="20"/>
        <v>38</v>
      </c>
      <c r="AK1319" s="76">
        <f t="shared" si="21"/>
        <v>0.3725490196</v>
      </c>
      <c r="AL1319" s="29">
        <f t="shared" si="22"/>
        <v>38</v>
      </c>
      <c r="AM1319" s="71">
        <f t="shared" si="23"/>
        <v>0.3725</v>
      </c>
      <c r="AN1319" s="71">
        <f t="shared" si="24"/>
        <v>0.4656</v>
      </c>
      <c r="AO1319" s="72">
        <f t="shared" si="25"/>
        <v>10.62</v>
      </c>
      <c r="AP1319" s="73">
        <f t="shared" si="26"/>
        <v>60831.36</v>
      </c>
      <c r="AQ1319" s="3">
        <f t="shared" si="27"/>
        <v>596.3858824</v>
      </c>
      <c r="AR1319" s="18"/>
      <c r="AS1319" s="18"/>
    </row>
    <row r="1320" ht="14.25" customHeight="1">
      <c r="A1320" s="68">
        <v>698.0</v>
      </c>
      <c r="B1320" s="69">
        <v>1.0</v>
      </c>
      <c r="C1320" s="18" t="s">
        <v>1366</v>
      </c>
      <c r="D1320" s="68">
        <v>698.0</v>
      </c>
      <c r="E1320" s="69">
        <v>1.0</v>
      </c>
      <c r="F1320" s="69">
        <v>20.0</v>
      </c>
      <c r="G1320" s="70" t="s">
        <v>2687</v>
      </c>
      <c r="H1320" s="69">
        <v>90.0</v>
      </c>
      <c r="I1320" s="69">
        <v>25.0</v>
      </c>
      <c r="J1320" s="69">
        <v>7.0</v>
      </c>
      <c r="K1320" s="29">
        <f t="shared" si="13"/>
        <v>28.5</v>
      </c>
      <c r="L1320" s="71">
        <f t="shared" si="14"/>
        <v>0.3167</v>
      </c>
      <c r="M1320" s="71">
        <f t="shared" si="15"/>
        <v>0.3959</v>
      </c>
      <c r="N1320" s="72">
        <f t="shared" si="16"/>
        <v>6.77</v>
      </c>
      <c r="O1320" s="8">
        <f t="shared" si="17"/>
        <v>38778.56</v>
      </c>
      <c r="P1320" s="73"/>
      <c r="Q1320" s="18"/>
      <c r="R1320" s="18"/>
      <c r="S1320" s="18"/>
      <c r="T1320" s="18"/>
      <c r="U1320" s="18"/>
      <c r="V1320" s="18"/>
      <c r="W1320" s="18"/>
      <c r="X1320" s="18"/>
      <c r="Y1320" s="18"/>
      <c r="Z1320" s="68">
        <v>698.0</v>
      </c>
      <c r="AA1320" s="69">
        <v>1.0</v>
      </c>
      <c r="AB1320" s="18" t="s">
        <v>1366</v>
      </c>
      <c r="AC1320" s="68">
        <v>698.0</v>
      </c>
      <c r="AD1320" s="69">
        <v>1.0</v>
      </c>
      <c r="AE1320" s="69">
        <v>20.0</v>
      </c>
      <c r="AF1320" s="70" t="s">
        <v>2687</v>
      </c>
      <c r="AG1320" s="69">
        <v>90.0</v>
      </c>
      <c r="AH1320" s="69">
        <v>25.0</v>
      </c>
      <c r="AI1320" s="69">
        <v>7.0</v>
      </c>
      <c r="AJ1320" s="29">
        <f t="shared" si="20"/>
        <v>28.5</v>
      </c>
      <c r="AK1320" s="76">
        <f t="shared" si="21"/>
        <v>0.3166666667</v>
      </c>
      <c r="AL1320" s="29">
        <f t="shared" si="22"/>
        <v>28.5</v>
      </c>
      <c r="AM1320" s="71">
        <f t="shared" si="23"/>
        <v>0.3167</v>
      </c>
      <c r="AN1320" s="71">
        <f t="shared" si="24"/>
        <v>0.3959</v>
      </c>
      <c r="AO1320" s="72">
        <f t="shared" si="25"/>
        <v>6.77</v>
      </c>
      <c r="AP1320" s="73">
        <f t="shared" si="26"/>
        <v>38778.56</v>
      </c>
      <c r="AQ1320" s="3">
        <f t="shared" si="27"/>
        <v>430.8728889</v>
      </c>
      <c r="AR1320" s="18"/>
      <c r="AS1320" s="18"/>
    </row>
    <row r="1321" ht="14.25" customHeight="1">
      <c r="A1321" s="68">
        <v>700.0</v>
      </c>
      <c r="B1321" s="69">
        <v>1.0</v>
      </c>
      <c r="C1321" s="18" t="s">
        <v>1368</v>
      </c>
      <c r="D1321" s="68">
        <v>700.0</v>
      </c>
      <c r="E1321" s="69">
        <v>1.0</v>
      </c>
      <c r="F1321" s="69">
        <v>10.0</v>
      </c>
      <c r="G1321" s="70" t="s">
        <v>2688</v>
      </c>
      <c r="H1321" s="69">
        <v>741.0</v>
      </c>
      <c r="I1321" s="69">
        <v>59.0</v>
      </c>
      <c r="J1321" s="69">
        <v>26.0</v>
      </c>
      <c r="K1321" s="29">
        <f t="shared" si="13"/>
        <v>72</v>
      </c>
      <c r="L1321" s="71">
        <f t="shared" si="14"/>
        <v>0.0972</v>
      </c>
      <c r="M1321" s="71">
        <f t="shared" si="15"/>
        <v>0.1215</v>
      </c>
      <c r="N1321" s="72">
        <f t="shared" si="16"/>
        <v>5.25</v>
      </c>
      <c r="O1321" s="8">
        <f t="shared" si="17"/>
        <v>30072</v>
      </c>
      <c r="P1321" s="73"/>
      <c r="Q1321" s="18"/>
      <c r="R1321" s="18"/>
      <c r="S1321" s="18"/>
      <c r="T1321" s="18"/>
      <c r="U1321" s="18"/>
      <c r="V1321" s="18"/>
      <c r="W1321" s="18"/>
      <c r="X1321" s="18"/>
      <c r="Y1321" s="18"/>
      <c r="Z1321" s="68">
        <v>700.0</v>
      </c>
      <c r="AA1321" s="69">
        <v>1.0</v>
      </c>
      <c r="AB1321" s="18" t="s">
        <v>1368</v>
      </c>
      <c r="AC1321" s="68">
        <v>700.0</v>
      </c>
      <c r="AD1321" s="69">
        <v>1.0</v>
      </c>
      <c r="AE1321" s="69">
        <v>10.0</v>
      </c>
      <c r="AF1321" s="70" t="s">
        <v>2688</v>
      </c>
      <c r="AG1321" s="69">
        <v>741.0</v>
      </c>
      <c r="AH1321" s="69">
        <v>59.0</v>
      </c>
      <c r="AI1321" s="69">
        <v>26.0</v>
      </c>
      <c r="AJ1321" s="29">
        <f t="shared" si="20"/>
        <v>72</v>
      </c>
      <c r="AK1321" s="76">
        <f t="shared" si="21"/>
        <v>0.0971659919</v>
      </c>
      <c r="AL1321" s="29">
        <f t="shared" si="22"/>
        <v>72</v>
      </c>
      <c r="AM1321" s="71">
        <f t="shared" si="23"/>
        <v>0.0972</v>
      </c>
      <c r="AN1321" s="71">
        <f t="shared" si="24"/>
        <v>0.1215</v>
      </c>
      <c r="AO1321" s="72">
        <f t="shared" si="25"/>
        <v>5.25</v>
      </c>
      <c r="AP1321" s="73">
        <f t="shared" si="26"/>
        <v>30072</v>
      </c>
      <c r="AQ1321" s="3">
        <f t="shared" si="27"/>
        <v>40.58299595</v>
      </c>
      <c r="AR1321" s="18"/>
      <c r="AS1321" s="18"/>
    </row>
    <row r="1322" ht="14.25" customHeight="1">
      <c r="A1322" s="68">
        <v>700.0</v>
      </c>
      <c r="B1322" s="69">
        <v>1.0</v>
      </c>
      <c r="C1322" s="18" t="s">
        <v>1368</v>
      </c>
      <c r="D1322" s="68">
        <v>700.0</v>
      </c>
      <c r="E1322" s="69">
        <v>1.0</v>
      </c>
      <c r="F1322" s="69">
        <v>15.0</v>
      </c>
      <c r="G1322" s="70" t="s">
        <v>2689</v>
      </c>
      <c r="H1322" s="69">
        <v>658.0</v>
      </c>
      <c r="I1322" s="69">
        <v>47.0</v>
      </c>
      <c r="J1322" s="69">
        <v>17.0</v>
      </c>
      <c r="K1322" s="29">
        <f t="shared" si="13"/>
        <v>55.5</v>
      </c>
      <c r="L1322" s="71">
        <f t="shared" si="14"/>
        <v>0.0843</v>
      </c>
      <c r="M1322" s="71">
        <f t="shared" si="15"/>
        <v>0.1054</v>
      </c>
      <c r="N1322" s="72">
        <f t="shared" si="16"/>
        <v>3.51</v>
      </c>
      <c r="O1322" s="8">
        <f t="shared" si="17"/>
        <v>20105.28</v>
      </c>
      <c r="P1322" s="73"/>
      <c r="Q1322" s="18"/>
      <c r="R1322" s="18"/>
      <c r="S1322" s="18"/>
      <c r="T1322" s="18"/>
      <c r="U1322" s="18"/>
      <c r="V1322" s="18"/>
      <c r="W1322" s="18"/>
      <c r="X1322" s="18"/>
      <c r="Y1322" s="18"/>
      <c r="Z1322" s="68">
        <v>700.0</v>
      </c>
      <c r="AA1322" s="69">
        <v>1.0</v>
      </c>
      <c r="AB1322" s="18" t="s">
        <v>1368</v>
      </c>
      <c r="AC1322" s="68">
        <v>700.0</v>
      </c>
      <c r="AD1322" s="69">
        <v>1.0</v>
      </c>
      <c r="AE1322" s="69">
        <v>15.0</v>
      </c>
      <c r="AF1322" s="70" t="s">
        <v>2689</v>
      </c>
      <c r="AG1322" s="69">
        <v>658.0</v>
      </c>
      <c r="AH1322" s="69">
        <v>47.0</v>
      </c>
      <c r="AI1322" s="69">
        <v>17.0</v>
      </c>
      <c r="AJ1322" s="29">
        <f t="shared" si="20"/>
        <v>55.5</v>
      </c>
      <c r="AK1322" s="76">
        <f t="shared" si="21"/>
        <v>0.08434650456</v>
      </c>
      <c r="AL1322" s="29">
        <f t="shared" si="22"/>
        <v>55.5</v>
      </c>
      <c r="AM1322" s="71">
        <f t="shared" si="23"/>
        <v>0.0843</v>
      </c>
      <c r="AN1322" s="71">
        <f t="shared" si="24"/>
        <v>0.1054</v>
      </c>
      <c r="AO1322" s="72">
        <f t="shared" si="25"/>
        <v>3.51</v>
      </c>
      <c r="AP1322" s="73">
        <f t="shared" si="26"/>
        <v>20105.28</v>
      </c>
      <c r="AQ1322" s="3">
        <f t="shared" si="27"/>
        <v>30.55513678</v>
      </c>
      <c r="AR1322" s="18"/>
      <c r="AS1322" s="18"/>
    </row>
    <row r="1323" ht="14.25" customHeight="1">
      <c r="A1323" s="68">
        <v>700.0</v>
      </c>
      <c r="B1323" s="69">
        <v>1.0</v>
      </c>
      <c r="C1323" s="18" t="s">
        <v>1368</v>
      </c>
      <c r="D1323" s="68">
        <v>700.0</v>
      </c>
      <c r="E1323" s="69">
        <v>1.0</v>
      </c>
      <c r="F1323" s="69">
        <v>20.0</v>
      </c>
      <c r="G1323" s="70" t="s">
        <v>2690</v>
      </c>
      <c r="H1323" s="69">
        <v>679.0</v>
      </c>
      <c r="I1323" s="69">
        <v>40.0</v>
      </c>
      <c r="J1323" s="69">
        <v>11.0</v>
      </c>
      <c r="K1323" s="29">
        <f t="shared" si="13"/>
        <v>45.5</v>
      </c>
      <c r="L1323" s="71">
        <f t="shared" si="14"/>
        <v>0.067</v>
      </c>
      <c r="M1323" s="71">
        <f t="shared" si="15"/>
        <v>0.0838</v>
      </c>
      <c r="N1323" s="72">
        <f t="shared" si="16"/>
        <v>2.29</v>
      </c>
      <c r="O1323" s="8">
        <f t="shared" si="17"/>
        <v>13117.12</v>
      </c>
      <c r="P1323" s="73"/>
      <c r="Q1323" s="18"/>
      <c r="R1323" s="18"/>
      <c r="S1323" s="18"/>
      <c r="T1323" s="18"/>
      <c r="U1323" s="18"/>
      <c r="V1323" s="18"/>
      <c r="W1323" s="18"/>
      <c r="X1323" s="18"/>
      <c r="Y1323" s="18"/>
      <c r="Z1323" s="68">
        <v>700.0</v>
      </c>
      <c r="AA1323" s="69">
        <v>1.0</v>
      </c>
      <c r="AB1323" s="18" t="s">
        <v>1368</v>
      </c>
      <c r="AC1323" s="68">
        <v>700.0</v>
      </c>
      <c r="AD1323" s="69">
        <v>1.0</v>
      </c>
      <c r="AE1323" s="69">
        <v>20.0</v>
      </c>
      <c r="AF1323" s="70" t="s">
        <v>2690</v>
      </c>
      <c r="AG1323" s="69">
        <v>679.0</v>
      </c>
      <c r="AH1323" s="69">
        <v>40.0</v>
      </c>
      <c r="AI1323" s="69">
        <v>11.0</v>
      </c>
      <c r="AJ1323" s="29">
        <f t="shared" si="20"/>
        <v>45.5</v>
      </c>
      <c r="AK1323" s="76">
        <f t="shared" si="21"/>
        <v>0.06701030928</v>
      </c>
      <c r="AL1323" s="29">
        <f t="shared" si="22"/>
        <v>45.5</v>
      </c>
      <c r="AM1323" s="71">
        <f t="shared" si="23"/>
        <v>0.067</v>
      </c>
      <c r="AN1323" s="71">
        <f t="shared" si="24"/>
        <v>0.0838</v>
      </c>
      <c r="AO1323" s="72">
        <f t="shared" si="25"/>
        <v>2.29</v>
      </c>
      <c r="AP1323" s="73">
        <f t="shared" si="26"/>
        <v>13117.12</v>
      </c>
      <c r="AQ1323" s="3">
        <f t="shared" si="27"/>
        <v>19.31829161</v>
      </c>
      <c r="AR1323" s="18"/>
      <c r="AS1323" s="18"/>
    </row>
    <row r="1324" ht="14.25" customHeight="1">
      <c r="A1324" s="68">
        <v>700.0</v>
      </c>
      <c r="B1324" s="69">
        <v>1.0</v>
      </c>
      <c r="C1324" s="18" t="s">
        <v>1368</v>
      </c>
      <c r="D1324" s="68">
        <v>700.0</v>
      </c>
      <c r="E1324" s="69">
        <v>1.0</v>
      </c>
      <c r="F1324" s="69">
        <v>25.0</v>
      </c>
      <c r="G1324" s="70" t="s">
        <v>2691</v>
      </c>
      <c r="H1324" s="69">
        <v>31.0</v>
      </c>
      <c r="I1324" s="69">
        <v>5.0</v>
      </c>
      <c r="J1324" s="69">
        <v>0.0</v>
      </c>
      <c r="K1324" s="29">
        <f t="shared" si="13"/>
        <v>5</v>
      </c>
      <c r="L1324" s="71">
        <f t="shared" si="14"/>
        <v>0.1613</v>
      </c>
      <c r="M1324" s="71">
        <f t="shared" si="15"/>
        <v>0.2016</v>
      </c>
      <c r="N1324" s="72">
        <f t="shared" si="16"/>
        <v>0.6</v>
      </c>
      <c r="O1324" s="8">
        <f t="shared" si="17"/>
        <v>3436.8</v>
      </c>
      <c r="P1324" s="73"/>
      <c r="Q1324" s="18"/>
      <c r="R1324" s="18"/>
      <c r="S1324" s="18"/>
      <c r="T1324" s="18"/>
      <c r="U1324" s="18"/>
      <c r="V1324" s="18"/>
      <c r="W1324" s="18"/>
      <c r="X1324" s="18"/>
      <c r="Y1324" s="18"/>
      <c r="Z1324" s="68">
        <v>700.0</v>
      </c>
      <c r="AA1324" s="69">
        <v>1.0</v>
      </c>
      <c r="AB1324" s="18" t="s">
        <v>1368</v>
      </c>
      <c r="AC1324" s="68">
        <v>700.0</v>
      </c>
      <c r="AD1324" s="69">
        <v>1.0</v>
      </c>
      <c r="AE1324" s="69">
        <v>25.0</v>
      </c>
      <c r="AF1324" s="70" t="s">
        <v>2691</v>
      </c>
      <c r="AG1324" s="69">
        <v>31.0</v>
      </c>
      <c r="AH1324" s="69">
        <v>5.0</v>
      </c>
      <c r="AI1324" s="69">
        <v>0.0</v>
      </c>
      <c r="AJ1324" s="29">
        <f t="shared" si="20"/>
        <v>5</v>
      </c>
      <c r="AK1324" s="76">
        <f t="shared" si="21"/>
        <v>0.1612903226</v>
      </c>
      <c r="AL1324" s="29">
        <f t="shared" si="22"/>
        <v>5</v>
      </c>
      <c r="AM1324" s="71">
        <f t="shared" si="23"/>
        <v>0.1613</v>
      </c>
      <c r="AN1324" s="71">
        <f t="shared" si="24"/>
        <v>0.2016</v>
      </c>
      <c r="AO1324" s="72">
        <f t="shared" si="25"/>
        <v>0.6</v>
      </c>
      <c r="AP1324" s="73">
        <f t="shared" si="26"/>
        <v>3436.8</v>
      </c>
      <c r="AQ1324" s="3">
        <f t="shared" si="27"/>
        <v>110.8645161</v>
      </c>
      <c r="AR1324" s="18"/>
      <c r="AS1324" s="18"/>
    </row>
    <row r="1325" ht="14.25" customHeight="1">
      <c r="A1325" s="68">
        <v>700.0</v>
      </c>
      <c r="B1325" s="69">
        <v>1.0</v>
      </c>
      <c r="C1325" s="18" t="s">
        <v>1368</v>
      </c>
      <c r="D1325" s="68">
        <v>700.0</v>
      </c>
      <c r="E1325" s="69">
        <v>1.0</v>
      </c>
      <c r="F1325" s="69">
        <v>35.0</v>
      </c>
      <c r="G1325" s="70" t="s">
        <v>2692</v>
      </c>
      <c r="H1325" s="69">
        <v>11.0</v>
      </c>
      <c r="I1325" s="69">
        <v>3.0</v>
      </c>
      <c r="J1325" s="69">
        <v>0.0</v>
      </c>
      <c r="K1325" s="29">
        <f t="shared" si="13"/>
        <v>3</v>
      </c>
      <c r="L1325" s="71">
        <f t="shared" si="14"/>
        <v>0.2727</v>
      </c>
      <c r="M1325" s="71">
        <f t="shared" si="15"/>
        <v>0.3409</v>
      </c>
      <c r="N1325" s="72">
        <f t="shared" si="16"/>
        <v>0.61</v>
      </c>
      <c r="O1325" s="8">
        <f t="shared" si="17"/>
        <v>3494.08</v>
      </c>
      <c r="P1325" s="73"/>
      <c r="Q1325" s="18"/>
      <c r="R1325" s="18"/>
      <c r="S1325" s="18"/>
      <c r="T1325" s="18"/>
      <c r="U1325" s="18"/>
      <c r="V1325" s="18"/>
      <c r="W1325" s="18"/>
      <c r="X1325" s="18"/>
      <c r="Y1325" s="18"/>
      <c r="Z1325" s="68">
        <v>700.0</v>
      </c>
      <c r="AA1325" s="69">
        <v>1.0</v>
      </c>
      <c r="AB1325" s="18" t="s">
        <v>1368</v>
      </c>
      <c r="AC1325" s="68">
        <v>700.0</v>
      </c>
      <c r="AD1325" s="69">
        <v>1.0</v>
      </c>
      <c r="AE1325" s="69">
        <v>35.0</v>
      </c>
      <c r="AF1325" s="70" t="s">
        <v>2692</v>
      </c>
      <c r="AG1325" s="69">
        <v>11.0</v>
      </c>
      <c r="AH1325" s="69">
        <v>3.0</v>
      </c>
      <c r="AI1325" s="69">
        <v>0.0</v>
      </c>
      <c r="AJ1325" s="29">
        <f t="shared" si="20"/>
        <v>3</v>
      </c>
      <c r="AK1325" s="76">
        <f t="shared" si="21"/>
        <v>0.2727272727</v>
      </c>
      <c r="AL1325" s="29">
        <f t="shared" si="22"/>
        <v>3</v>
      </c>
      <c r="AM1325" s="71">
        <f t="shared" si="23"/>
        <v>0.2727</v>
      </c>
      <c r="AN1325" s="71">
        <f t="shared" si="24"/>
        <v>0.3409</v>
      </c>
      <c r="AO1325" s="72">
        <f t="shared" si="25"/>
        <v>0.61</v>
      </c>
      <c r="AP1325" s="73">
        <f t="shared" si="26"/>
        <v>3494.08</v>
      </c>
      <c r="AQ1325" s="3">
        <f t="shared" si="27"/>
        <v>317.6436364</v>
      </c>
      <c r="AR1325" s="18"/>
      <c r="AS1325" s="18"/>
    </row>
    <row r="1326" ht="14.25" customHeight="1">
      <c r="A1326" s="68">
        <v>701.0</v>
      </c>
      <c r="B1326" s="69">
        <v>1.0</v>
      </c>
      <c r="C1326" s="18" t="s">
        <v>1370</v>
      </c>
      <c r="D1326" s="68">
        <v>701.0</v>
      </c>
      <c r="E1326" s="69">
        <v>1.0</v>
      </c>
      <c r="F1326" s="69">
        <v>140.0</v>
      </c>
      <c r="G1326" s="70" t="s">
        <v>2693</v>
      </c>
      <c r="H1326" s="69">
        <v>288.0</v>
      </c>
      <c r="I1326" s="69">
        <v>116.0</v>
      </c>
      <c r="J1326" s="69">
        <v>28.0</v>
      </c>
      <c r="K1326" s="29">
        <f t="shared" si="13"/>
        <v>130</v>
      </c>
      <c r="L1326" s="71">
        <f t="shared" si="14"/>
        <v>0.4514</v>
      </c>
      <c r="M1326" s="71">
        <f t="shared" si="15"/>
        <v>0.5643</v>
      </c>
      <c r="N1326" s="72">
        <f t="shared" si="16"/>
        <v>44.02</v>
      </c>
      <c r="O1326" s="8">
        <f t="shared" si="17"/>
        <v>252146.56</v>
      </c>
      <c r="P1326" s="73"/>
      <c r="Q1326" s="18"/>
      <c r="R1326" s="18"/>
      <c r="S1326" s="18"/>
      <c r="T1326" s="18"/>
      <c r="U1326" s="18"/>
      <c r="V1326" s="18"/>
      <c r="W1326" s="18"/>
      <c r="X1326" s="18"/>
      <c r="Y1326" s="18"/>
      <c r="Z1326" s="68">
        <v>701.0</v>
      </c>
      <c r="AA1326" s="69">
        <v>1.0</v>
      </c>
      <c r="AB1326" s="18" t="s">
        <v>1370</v>
      </c>
      <c r="AC1326" s="68">
        <v>701.0</v>
      </c>
      <c r="AD1326" s="69">
        <v>1.0</v>
      </c>
      <c r="AE1326" s="69">
        <v>140.0</v>
      </c>
      <c r="AF1326" s="70" t="s">
        <v>2693</v>
      </c>
      <c r="AG1326" s="69">
        <v>288.0</v>
      </c>
      <c r="AH1326" s="69">
        <v>116.0</v>
      </c>
      <c r="AI1326" s="69">
        <v>28.0</v>
      </c>
      <c r="AJ1326" s="29">
        <f t="shared" si="20"/>
        <v>130</v>
      </c>
      <c r="AK1326" s="76">
        <f t="shared" si="21"/>
        <v>0.4513888889</v>
      </c>
      <c r="AL1326" s="29">
        <f t="shared" si="22"/>
        <v>130</v>
      </c>
      <c r="AM1326" s="71">
        <f t="shared" si="23"/>
        <v>0.4514</v>
      </c>
      <c r="AN1326" s="71">
        <f t="shared" si="24"/>
        <v>0.5643</v>
      </c>
      <c r="AO1326" s="72">
        <f t="shared" si="25"/>
        <v>44.02</v>
      </c>
      <c r="AP1326" s="73">
        <f t="shared" si="26"/>
        <v>252146.56</v>
      </c>
      <c r="AQ1326" s="3">
        <f t="shared" si="27"/>
        <v>875.5088889</v>
      </c>
      <c r="AR1326" s="18"/>
      <c r="AS1326" s="18"/>
    </row>
    <row r="1327" ht="14.25" customHeight="1">
      <c r="A1327" s="68">
        <v>701.0</v>
      </c>
      <c r="B1327" s="69">
        <v>1.0</v>
      </c>
      <c r="C1327" s="18" t="s">
        <v>1370</v>
      </c>
      <c r="D1327" s="68">
        <v>701.0</v>
      </c>
      <c r="E1327" s="69">
        <v>1.0</v>
      </c>
      <c r="F1327" s="69">
        <v>160.0</v>
      </c>
      <c r="G1327" s="70" t="s">
        <v>1475</v>
      </c>
      <c r="H1327" s="69">
        <v>244.0</v>
      </c>
      <c r="I1327" s="69">
        <v>100.0</v>
      </c>
      <c r="J1327" s="69">
        <v>24.0</v>
      </c>
      <c r="K1327" s="29">
        <f t="shared" si="13"/>
        <v>112</v>
      </c>
      <c r="L1327" s="71">
        <f t="shared" si="14"/>
        <v>0.459</v>
      </c>
      <c r="M1327" s="71">
        <f t="shared" si="15"/>
        <v>0.5738</v>
      </c>
      <c r="N1327" s="72">
        <f t="shared" si="16"/>
        <v>38.56</v>
      </c>
      <c r="O1327" s="8">
        <f t="shared" si="17"/>
        <v>220871.68</v>
      </c>
      <c r="P1327" s="73"/>
      <c r="Q1327" s="18"/>
      <c r="R1327" s="18"/>
      <c r="S1327" s="18"/>
      <c r="T1327" s="18"/>
      <c r="U1327" s="18"/>
      <c r="V1327" s="18"/>
      <c r="W1327" s="18"/>
      <c r="X1327" s="18"/>
      <c r="Y1327" s="18"/>
      <c r="Z1327" s="68">
        <v>701.0</v>
      </c>
      <c r="AA1327" s="69">
        <v>1.0</v>
      </c>
      <c r="AB1327" s="18" t="s">
        <v>1370</v>
      </c>
      <c r="AC1327" s="68">
        <v>701.0</v>
      </c>
      <c r="AD1327" s="69">
        <v>1.0</v>
      </c>
      <c r="AE1327" s="69">
        <v>160.0</v>
      </c>
      <c r="AF1327" s="70" t="s">
        <v>1475</v>
      </c>
      <c r="AG1327" s="69">
        <v>244.0</v>
      </c>
      <c r="AH1327" s="69">
        <v>100.0</v>
      </c>
      <c r="AI1327" s="69">
        <v>24.0</v>
      </c>
      <c r="AJ1327" s="29">
        <f t="shared" si="20"/>
        <v>112</v>
      </c>
      <c r="AK1327" s="76">
        <f t="shared" si="21"/>
        <v>0.4590163934</v>
      </c>
      <c r="AL1327" s="29">
        <f t="shared" si="22"/>
        <v>112</v>
      </c>
      <c r="AM1327" s="71">
        <f t="shared" si="23"/>
        <v>0.459</v>
      </c>
      <c r="AN1327" s="71">
        <f t="shared" si="24"/>
        <v>0.5738</v>
      </c>
      <c r="AO1327" s="72">
        <f t="shared" si="25"/>
        <v>38.56</v>
      </c>
      <c r="AP1327" s="73">
        <f t="shared" si="26"/>
        <v>220871.68</v>
      </c>
      <c r="AQ1327" s="3">
        <f t="shared" si="27"/>
        <v>905.2118033</v>
      </c>
      <c r="AR1327" s="18"/>
      <c r="AS1327" s="18"/>
    </row>
    <row r="1328" ht="14.25" customHeight="1">
      <c r="A1328" s="68">
        <v>701.0</v>
      </c>
      <c r="B1328" s="69">
        <v>1.0</v>
      </c>
      <c r="C1328" s="18" t="s">
        <v>1370</v>
      </c>
      <c r="D1328" s="68">
        <v>701.0</v>
      </c>
      <c r="E1328" s="69">
        <v>1.0</v>
      </c>
      <c r="F1328" s="69">
        <v>310.0</v>
      </c>
      <c r="G1328" s="70" t="s">
        <v>1212</v>
      </c>
      <c r="H1328" s="69">
        <v>643.0</v>
      </c>
      <c r="I1328" s="69">
        <v>182.0</v>
      </c>
      <c r="J1328" s="69">
        <v>63.0</v>
      </c>
      <c r="K1328" s="29">
        <f t="shared" si="13"/>
        <v>213.5</v>
      </c>
      <c r="L1328" s="71">
        <f t="shared" si="14"/>
        <v>0.332</v>
      </c>
      <c r="M1328" s="71">
        <f t="shared" si="15"/>
        <v>0.415</v>
      </c>
      <c r="N1328" s="72">
        <f t="shared" si="16"/>
        <v>53.16</v>
      </c>
      <c r="O1328" s="8">
        <f t="shared" si="17"/>
        <v>304500.48</v>
      </c>
      <c r="P1328" s="73"/>
      <c r="Q1328" s="18"/>
      <c r="R1328" s="18"/>
      <c r="S1328" s="18"/>
      <c r="T1328" s="18"/>
      <c r="U1328" s="18"/>
      <c r="V1328" s="18"/>
      <c r="W1328" s="18"/>
      <c r="X1328" s="18"/>
      <c r="Y1328" s="18"/>
      <c r="Z1328" s="68">
        <v>701.0</v>
      </c>
      <c r="AA1328" s="69">
        <v>1.0</v>
      </c>
      <c r="AB1328" s="18" t="s">
        <v>1370</v>
      </c>
      <c r="AC1328" s="68">
        <v>701.0</v>
      </c>
      <c r="AD1328" s="69">
        <v>1.0</v>
      </c>
      <c r="AE1328" s="69">
        <v>310.0</v>
      </c>
      <c r="AF1328" s="70" t="s">
        <v>1212</v>
      </c>
      <c r="AG1328" s="69">
        <v>643.0</v>
      </c>
      <c r="AH1328" s="69">
        <v>182.0</v>
      </c>
      <c r="AI1328" s="69">
        <v>63.0</v>
      </c>
      <c r="AJ1328" s="29">
        <f t="shared" si="20"/>
        <v>213.5</v>
      </c>
      <c r="AK1328" s="76">
        <f t="shared" si="21"/>
        <v>0.332037325</v>
      </c>
      <c r="AL1328" s="29">
        <f t="shared" si="22"/>
        <v>213.5</v>
      </c>
      <c r="AM1328" s="71">
        <f t="shared" si="23"/>
        <v>0.332</v>
      </c>
      <c r="AN1328" s="71">
        <f t="shared" si="24"/>
        <v>0.415</v>
      </c>
      <c r="AO1328" s="72">
        <f t="shared" si="25"/>
        <v>53.16</v>
      </c>
      <c r="AP1328" s="73">
        <f t="shared" si="26"/>
        <v>304500.48</v>
      </c>
      <c r="AQ1328" s="3">
        <f t="shared" si="27"/>
        <v>473.5621773</v>
      </c>
      <c r="AR1328" s="18"/>
      <c r="AS1328" s="18"/>
    </row>
    <row r="1329" ht="14.25" customHeight="1">
      <c r="A1329" s="68">
        <v>701.0</v>
      </c>
      <c r="B1329" s="69">
        <v>1.0</v>
      </c>
      <c r="C1329" s="18" t="s">
        <v>1370</v>
      </c>
      <c r="D1329" s="68">
        <v>701.0</v>
      </c>
      <c r="E1329" s="69">
        <v>1.0</v>
      </c>
      <c r="F1329" s="69">
        <v>350.0</v>
      </c>
      <c r="G1329" s="70" t="s">
        <v>2694</v>
      </c>
      <c r="H1329" s="69">
        <v>1043.0</v>
      </c>
      <c r="I1329" s="69">
        <v>212.0</v>
      </c>
      <c r="J1329" s="69">
        <v>80.0</v>
      </c>
      <c r="K1329" s="29">
        <f t="shared" si="13"/>
        <v>252</v>
      </c>
      <c r="L1329" s="71">
        <f t="shared" si="14"/>
        <v>0.2416</v>
      </c>
      <c r="M1329" s="71">
        <f t="shared" si="15"/>
        <v>0.302</v>
      </c>
      <c r="N1329" s="72">
        <f t="shared" si="16"/>
        <v>45.66</v>
      </c>
      <c r="O1329" s="8">
        <f t="shared" si="17"/>
        <v>261540.48</v>
      </c>
      <c r="P1329" s="73"/>
      <c r="Q1329" s="18"/>
      <c r="R1329" s="18"/>
      <c r="S1329" s="18"/>
      <c r="T1329" s="18"/>
      <c r="U1329" s="18"/>
      <c r="V1329" s="18"/>
      <c r="W1329" s="18"/>
      <c r="X1329" s="18"/>
      <c r="Y1329" s="18"/>
      <c r="Z1329" s="68">
        <v>701.0</v>
      </c>
      <c r="AA1329" s="69">
        <v>1.0</v>
      </c>
      <c r="AB1329" s="18" t="s">
        <v>1370</v>
      </c>
      <c r="AC1329" s="68">
        <v>701.0</v>
      </c>
      <c r="AD1329" s="69">
        <v>1.0</v>
      </c>
      <c r="AE1329" s="69">
        <v>350.0</v>
      </c>
      <c r="AF1329" s="70" t="s">
        <v>2694</v>
      </c>
      <c r="AG1329" s="69">
        <v>1043.0</v>
      </c>
      <c r="AH1329" s="69">
        <v>212.0</v>
      </c>
      <c r="AI1329" s="69">
        <v>80.0</v>
      </c>
      <c r="AJ1329" s="29">
        <f t="shared" si="20"/>
        <v>252</v>
      </c>
      <c r="AK1329" s="76">
        <f t="shared" si="21"/>
        <v>0.2416107383</v>
      </c>
      <c r="AL1329" s="29">
        <f t="shared" si="22"/>
        <v>252</v>
      </c>
      <c r="AM1329" s="71">
        <f t="shared" si="23"/>
        <v>0.2416</v>
      </c>
      <c r="AN1329" s="71">
        <f t="shared" si="24"/>
        <v>0.302</v>
      </c>
      <c r="AO1329" s="72">
        <f t="shared" si="25"/>
        <v>45.66</v>
      </c>
      <c r="AP1329" s="73">
        <f t="shared" si="26"/>
        <v>261540.48</v>
      </c>
      <c r="AQ1329" s="3">
        <f t="shared" si="27"/>
        <v>250.7578907</v>
      </c>
      <c r="AR1329" s="18"/>
      <c r="AS1329" s="18"/>
    </row>
    <row r="1330" ht="14.25" customHeight="1">
      <c r="A1330" s="68">
        <v>701.0</v>
      </c>
      <c r="B1330" s="69">
        <v>1.0</v>
      </c>
      <c r="C1330" s="18" t="s">
        <v>1370</v>
      </c>
      <c r="D1330" s="68">
        <v>701.0</v>
      </c>
      <c r="E1330" s="69">
        <v>1.0</v>
      </c>
      <c r="F1330" s="69">
        <v>360.0</v>
      </c>
      <c r="G1330" s="70" t="s">
        <v>2695</v>
      </c>
      <c r="H1330" s="69">
        <v>21.0</v>
      </c>
      <c r="I1330" s="69">
        <v>5.0</v>
      </c>
      <c r="J1330" s="69">
        <v>0.0</v>
      </c>
      <c r="K1330" s="29">
        <f t="shared" si="13"/>
        <v>5</v>
      </c>
      <c r="L1330" s="71">
        <f t="shared" si="14"/>
        <v>0.2381</v>
      </c>
      <c r="M1330" s="71">
        <f t="shared" si="15"/>
        <v>0.2976</v>
      </c>
      <c r="N1330" s="72">
        <f t="shared" si="16"/>
        <v>0.89</v>
      </c>
      <c r="O1330" s="8">
        <f t="shared" si="17"/>
        <v>5097.92</v>
      </c>
      <c r="P1330" s="73"/>
      <c r="Q1330" s="18"/>
      <c r="R1330" s="18"/>
      <c r="S1330" s="18"/>
      <c r="T1330" s="18"/>
      <c r="U1330" s="18"/>
      <c r="V1330" s="18"/>
      <c r="W1330" s="18"/>
      <c r="X1330" s="18"/>
      <c r="Y1330" s="18"/>
      <c r="Z1330" s="68">
        <v>701.0</v>
      </c>
      <c r="AA1330" s="69">
        <v>1.0</v>
      </c>
      <c r="AB1330" s="18" t="s">
        <v>1370</v>
      </c>
      <c r="AC1330" s="68">
        <v>701.0</v>
      </c>
      <c r="AD1330" s="69">
        <v>1.0</v>
      </c>
      <c r="AE1330" s="69">
        <v>360.0</v>
      </c>
      <c r="AF1330" s="70" t="s">
        <v>2695</v>
      </c>
      <c r="AG1330" s="69">
        <v>21.0</v>
      </c>
      <c r="AH1330" s="69">
        <v>5.0</v>
      </c>
      <c r="AI1330" s="69">
        <v>0.0</v>
      </c>
      <c r="AJ1330" s="29">
        <f t="shared" si="20"/>
        <v>5</v>
      </c>
      <c r="AK1330" s="76">
        <f t="shared" si="21"/>
        <v>0.2380952381</v>
      </c>
      <c r="AL1330" s="29">
        <f t="shared" si="22"/>
        <v>5</v>
      </c>
      <c r="AM1330" s="71">
        <f t="shared" si="23"/>
        <v>0.2381</v>
      </c>
      <c r="AN1330" s="71">
        <f t="shared" si="24"/>
        <v>0.2976</v>
      </c>
      <c r="AO1330" s="72">
        <f t="shared" si="25"/>
        <v>0.89</v>
      </c>
      <c r="AP1330" s="73">
        <f t="shared" si="26"/>
        <v>5097.92</v>
      </c>
      <c r="AQ1330" s="3">
        <f t="shared" si="27"/>
        <v>242.7580952</v>
      </c>
      <c r="AR1330" s="18"/>
      <c r="AS1330" s="18"/>
    </row>
    <row r="1331" ht="14.25" customHeight="1">
      <c r="A1331" s="68">
        <v>704.0</v>
      </c>
      <c r="B1331" s="69">
        <v>1.0</v>
      </c>
      <c r="C1331" s="18" t="s">
        <v>1372</v>
      </c>
      <c r="D1331" s="68">
        <v>704.0</v>
      </c>
      <c r="E1331" s="69">
        <v>1.0</v>
      </c>
      <c r="F1331" s="69">
        <v>1.0</v>
      </c>
      <c r="G1331" s="70" t="s">
        <v>2696</v>
      </c>
      <c r="H1331" s="69">
        <v>568.0</v>
      </c>
      <c r="I1331" s="69">
        <v>75.0</v>
      </c>
      <c r="J1331" s="69">
        <v>21.0</v>
      </c>
      <c r="K1331" s="29">
        <f t="shared" si="13"/>
        <v>85.5</v>
      </c>
      <c r="L1331" s="71">
        <f t="shared" si="14"/>
        <v>0.1505</v>
      </c>
      <c r="M1331" s="71">
        <f t="shared" si="15"/>
        <v>0.1881</v>
      </c>
      <c r="N1331" s="72">
        <f t="shared" si="16"/>
        <v>9.65</v>
      </c>
      <c r="O1331" s="8">
        <f t="shared" si="17"/>
        <v>55275.2</v>
      </c>
      <c r="P1331" s="73"/>
      <c r="Q1331" s="18"/>
      <c r="R1331" s="18"/>
      <c r="S1331" s="18"/>
      <c r="T1331" s="18"/>
      <c r="U1331" s="18"/>
      <c r="V1331" s="18"/>
      <c r="W1331" s="18"/>
      <c r="X1331" s="18"/>
      <c r="Y1331" s="18"/>
      <c r="Z1331" s="68">
        <v>704.0</v>
      </c>
      <c r="AA1331" s="69">
        <v>1.0</v>
      </c>
      <c r="AB1331" s="18" t="s">
        <v>1372</v>
      </c>
      <c r="AC1331" s="68">
        <v>704.0</v>
      </c>
      <c r="AD1331" s="69">
        <v>1.0</v>
      </c>
      <c r="AE1331" s="69">
        <v>1.0</v>
      </c>
      <c r="AF1331" s="70" t="s">
        <v>2696</v>
      </c>
      <c r="AG1331" s="69">
        <v>568.0</v>
      </c>
      <c r="AH1331" s="69">
        <v>75.0</v>
      </c>
      <c r="AI1331" s="69">
        <v>21.0</v>
      </c>
      <c r="AJ1331" s="29">
        <f t="shared" si="20"/>
        <v>85.5</v>
      </c>
      <c r="AK1331" s="76">
        <f t="shared" si="21"/>
        <v>0.150528169</v>
      </c>
      <c r="AL1331" s="29">
        <f t="shared" si="22"/>
        <v>85.5</v>
      </c>
      <c r="AM1331" s="71">
        <f t="shared" si="23"/>
        <v>0.1505</v>
      </c>
      <c r="AN1331" s="71">
        <f t="shared" si="24"/>
        <v>0.1881</v>
      </c>
      <c r="AO1331" s="72">
        <f t="shared" si="25"/>
        <v>9.65</v>
      </c>
      <c r="AP1331" s="73">
        <f t="shared" si="26"/>
        <v>55275.2</v>
      </c>
      <c r="AQ1331" s="3">
        <f t="shared" si="27"/>
        <v>97.31549296</v>
      </c>
      <c r="AR1331" s="18"/>
      <c r="AS1331" s="18"/>
    </row>
    <row r="1332" ht="14.25" customHeight="1">
      <c r="A1332" s="68">
        <v>704.0</v>
      </c>
      <c r="B1332" s="69">
        <v>1.0</v>
      </c>
      <c r="C1332" s="18" t="s">
        <v>1372</v>
      </c>
      <c r="D1332" s="68">
        <v>704.0</v>
      </c>
      <c r="E1332" s="69">
        <v>1.0</v>
      </c>
      <c r="F1332" s="69">
        <v>2.0</v>
      </c>
      <c r="G1332" s="70" t="s">
        <v>2697</v>
      </c>
      <c r="H1332" s="69">
        <v>459.0</v>
      </c>
      <c r="I1332" s="69">
        <v>75.0</v>
      </c>
      <c r="J1332" s="69">
        <v>28.0</v>
      </c>
      <c r="K1332" s="29">
        <f t="shared" si="13"/>
        <v>89</v>
      </c>
      <c r="L1332" s="71">
        <f t="shared" si="14"/>
        <v>0.1939</v>
      </c>
      <c r="M1332" s="71">
        <f t="shared" si="15"/>
        <v>0.2424</v>
      </c>
      <c r="N1332" s="72">
        <f t="shared" si="16"/>
        <v>12.94</v>
      </c>
      <c r="O1332" s="8">
        <f t="shared" si="17"/>
        <v>74120.32</v>
      </c>
      <c r="P1332" s="73"/>
      <c r="Q1332" s="18"/>
      <c r="R1332" s="18"/>
      <c r="S1332" s="18"/>
      <c r="T1332" s="18"/>
      <c r="U1332" s="18"/>
      <c r="V1332" s="18"/>
      <c r="W1332" s="18"/>
      <c r="X1332" s="18"/>
      <c r="Y1332" s="18"/>
      <c r="Z1332" s="68">
        <v>704.0</v>
      </c>
      <c r="AA1332" s="69">
        <v>1.0</v>
      </c>
      <c r="AB1332" s="18" t="s">
        <v>1372</v>
      </c>
      <c r="AC1332" s="68">
        <v>704.0</v>
      </c>
      <c r="AD1332" s="69">
        <v>1.0</v>
      </c>
      <c r="AE1332" s="69">
        <v>2.0</v>
      </c>
      <c r="AF1332" s="70" t="s">
        <v>2697</v>
      </c>
      <c r="AG1332" s="69">
        <v>459.0</v>
      </c>
      <c r="AH1332" s="69">
        <v>75.0</v>
      </c>
      <c r="AI1332" s="69">
        <v>28.0</v>
      </c>
      <c r="AJ1332" s="29">
        <f t="shared" si="20"/>
        <v>89</v>
      </c>
      <c r="AK1332" s="76">
        <f t="shared" si="21"/>
        <v>0.1938997821</v>
      </c>
      <c r="AL1332" s="29">
        <f t="shared" si="22"/>
        <v>89</v>
      </c>
      <c r="AM1332" s="71">
        <f t="shared" si="23"/>
        <v>0.1939</v>
      </c>
      <c r="AN1332" s="71">
        <f t="shared" si="24"/>
        <v>0.2424</v>
      </c>
      <c r="AO1332" s="72">
        <f t="shared" si="25"/>
        <v>12.94</v>
      </c>
      <c r="AP1332" s="73">
        <f t="shared" si="26"/>
        <v>74120.32</v>
      </c>
      <c r="AQ1332" s="3">
        <f t="shared" si="27"/>
        <v>161.4821786</v>
      </c>
      <c r="AR1332" s="18"/>
      <c r="AS1332" s="18"/>
    </row>
    <row r="1333" ht="14.25" customHeight="1">
      <c r="A1333" s="68">
        <v>704.0</v>
      </c>
      <c r="B1333" s="69">
        <v>1.0</v>
      </c>
      <c r="C1333" s="18" t="s">
        <v>1372</v>
      </c>
      <c r="D1333" s="68">
        <v>704.0</v>
      </c>
      <c r="E1333" s="69">
        <v>1.0</v>
      </c>
      <c r="F1333" s="69">
        <v>4.0</v>
      </c>
      <c r="G1333" s="70" t="s">
        <v>2698</v>
      </c>
      <c r="H1333" s="69">
        <v>580.0</v>
      </c>
      <c r="I1333" s="69">
        <v>99.0</v>
      </c>
      <c r="J1333" s="69">
        <v>37.0</v>
      </c>
      <c r="K1333" s="29">
        <f t="shared" si="13"/>
        <v>117.5</v>
      </c>
      <c r="L1333" s="71">
        <f t="shared" si="14"/>
        <v>0.2026</v>
      </c>
      <c r="M1333" s="71">
        <f t="shared" si="15"/>
        <v>0.2533</v>
      </c>
      <c r="N1333" s="72">
        <f t="shared" si="16"/>
        <v>17.86</v>
      </c>
      <c r="O1333" s="8">
        <f t="shared" si="17"/>
        <v>102302.08</v>
      </c>
      <c r="P1333" s="73"/>
      <c r="Q1333" s="18"/>
      <c r="R1333" s="18"/>
      <c r="S1333" s="18"/>
      <c r="T1333" s="18"/>
      <c r="U1333" s="18"/>
      <c r="V1333" s="18"/>
      <c r="W1333" s="18"/>
      <c r="X1333" s="18"/>
      <c r="Y1333" s="18"/>
      <c r="Z1333" s="68">
        <v>704.0</v>
      </c>
      <c r="AA1333" s="69">
        <v>1.0</v>
      </c>
      <c r="AB1333" s="18" t="s">
        <v>1372</v>
      </c>
      <c r="AC1333" s="68">
        <v>704.0</v>
      </c>
      <c r="AD1333" s="69">
        <v>1.0</v>
      </c>
      <c r="AE1333" s="69">
        <v>4.0</v>
      </c>
      <c r="AF1333" s="70" t="s">
        <v>2698</v>
      </c>
      <c r="AG1333" s="69">
        <v>580.0</v>
      </c>
      <c r="AH1333" s="69">
        <v>99.0</v>
      </c>
      <c r="AI1333" s="69">
        <v>37.0</v>
      </c>
      <c r="AJ1333" s="29">
        <f t="shared" si="20"/>
        <v>117.5</v>
      </c>
      <c r="AK1333" s="76">
        <f t="shared" si="21"/>
        <v>0.2025862069</v>
      </c>
      <c r="AL1333" s="29">
        <f t="shared" si="22"/>
        <v>117.5</v>
      </c>
      <c r="AM1333" s="71">
        <f t="shared" si="23"/>
        <v>0.2026</v>
      </c>
      <c r="AN1333" s="71">
        <f t="shared" si="24"/>
        <v>0.2533</v>
      </c>
      <c r="AO1333" s="72">
        <f t="shared" si="25"/>
        <v>17.86</v>
      </c>
      <c r="AP1333" s="73">
        <f t="shared" si="26"/>
        <v>102302.08</v>
      </c>
      <c r="AQ1333" s="3">
        <f t="shared" si="27"/>
        <v>176.3828966</v>
      </c>
      <c r="AR1333" s="18"/>
      <c r="AS1333" s="18"/>
    </row>
    <row r="1334" ht="14.25" customHeight="1">
      <c r="A1334" s="68">
        <v>704.0</v>
      </c>
      <c r="B1334" s="69">
        <v>1.0</v>
      </c>
      <c r="C1334" s="18" t="s">
        <v>1372</v>
      </c>
      <c r="D1334" s="68">
        <v>704.0</v>
      </c>
      <c r="E1334" s="69">
        <v>1.0</v>
      </c>
      <c r="F1334" s="69">
        <v>6.0</v>
      </c>
      <c r="G1334" s="70" t="s">
        <v>2699</v>
      </c>
      <c r="H1334" s="69">
        <v>205.0</v>
      </c>
      <c r="I1334" s="69">
        <v>10.0</v>
      </c>
      <c r="J1334" s="69">
        <v>11.0</v>
      </c>
      <c r="K1334" s="29">
        <f t="shared" si="13"/>
        <v>15.5</v>
      </c>
      <c r="L1334" s="71">
        <f t="shared" si="14"/>
        <v>0.0756</v>
      </c>
      <c r="M1334" s="71">
        <f t="shared" si="15"/>
        <v>0.0945</v>
      </c>
      <c r="N1334" s="72">
        <f t="shared" si="16"/>
        <v>0.88</v>
      </c>
      <c r="O1334" s="8">
        <f t="shared" si="17"/>
        <v>5040.64</v>
      </c>
      <c r="P1334" s="73"/>
      <c r="Q1334" s="18"/>
      <c r="R1334" s="18"/>
      <c r="S1334" s="18"/>
      <c r="T1334" s="18"/>
      <c r="U1334" s="18"/>
      <c r="V1334" s="18"/>
      <c r="W1334" s="18"/>
      <c r="X1334" s="18"/>
      <c r="Y1334" s="18"/>
      <c r="Z1334" s="68">
        <v>704.0</v>
      </c>
      <c r="AA1334" s="69">
        <v>1.0</v>
      </c>
      <c r="AB1334" s="18" t="s">
        <v>1372</v>
      </c>
      <c r="AC1334" s="68">
        <v>704.0</v>
      </c>
      <c r="AD1334" s="69">
        <v>1.0</v>
      </c>
      <c r="AE1334" s="69">
        <v>6.0</v>
      </c>
      <c r="AF1334" s="70" t="s">
        <v>2699</v>
      </c>
      <c r="AG1334" s="69">
        <v>205.0</v>
      </c>
      <c r="AH1334" s="69">
        <v>10.0</v>
      </c>
      <c r="AI1334" s="69">
        <v>11.0</v>
      </c>
      <c r="AJ1334" s="29">
        <f t="shared" si="20"/>
        <v>15.5</v>
      </c>
      <c r="AK1334" s="76">
        <f t="shared" si="21"/>
        <v>0.0756097561</v>
      </c>
      <c r="AL1334" s="29">
        <f t="shared" si="22"/>
        <v>15.5</v>
      </c>
      <c r="AM1334" s="71">
        <f t="shared" si="23"/>
        <v>0.0756</v>
      </c>
      <c r="AN1334" s="71">
        <f t="shared" si="24"/>
        <v>0.0945</v>
      </c>
      <c r="AO1334" s="72">
        <f t="shared" si="25"/>
        <v>0.88</v>
      </c>
      <c r="AP1334" s="73">
        <f t="shared" si="26"/>
        <v>5040.64</v>
      </c>
      <c r="AQ1334" s="3">
        <f t="shared" si="27"/>
        <v>24.5884878</v>
      </c>
      <c r="AR1334" s="18"/>
      <c r="AS1334" s="18"/>
    </row>
    <row r="1335" ht="14.25" customHeight="1">
      <c r="A1335" s="68">
        <v>704.0</v>
      </c>
      <c r="B1335" s="69">
        <v>1.0</v>
      </c>
      <c r="C1335" s="18" t="s">
        <v>1372</v>
      </c>
      <c r="D1335" s="68">
        <v>704.0</v>
      </c>
      <c r="E1335" s="69">
        <v>1.0</v>
      </c>
      <c r="F1335" s="69">
        <v>8.0</v>
      </c>
      <c r="G1335" s="70" t="s">
        <v>1291</v>
      </c>
      <c r="H1335" s="69">
        <v>20.0</v>
      </c>
      <c r="I1335" s="69">
        <v>2.0</v>
      </c>
      <c r="J1335" s="69">
        <v>1.0</v>
      </c>
      <c r="K1335" s="29">
        <f t="shared" si="13"/>
        <v>2.5</v>
      </c>
      <c r="L1335" s="71">
        <f t="shared" si="14"/>
        <v>0.125</v>
      </c>
      <c r="M1335" s="71">
        <f t="shared" si="15"/>
        <v>0.1563</v>
      </c>
      <c r="N1335" s="72">
        <f t="shared" si="16"/>
        <v>0.23</v>
      </c>
      <c r="O1335" s="8">
        <f t="shared" si="17"/>
        <v>1317.44</v>
      </c>
      <c r="P1335" s="73"/>
      <c r="Q1335" s="18"/>
      <c r="R1335" s="18"/>
      <c r="S1335" s="18"/>
      <c r="T1335" s="18"/>
      <c r="U1335" s="18"/>
      <c r="V1335" s="18"/>
      <c r="W1335" s="18"/>
      <c r="X1335" s="18"/>
      <c r="Y1335" s="18"/>
      <c r="Z1335" s="68">
        <v>704.0</v>
      </c>
      <c r="AA1335" s="69">
        <v>1.0</v>
      </c>
      <c r="AB1335" s="18" t="s">
        <v>1372</v>
      </c>
      <c r="AC1335" s="68">
        <v>704.0</v>
      </c>
      <c r="AD1335" s="69">
        <v>1.0</v>
      </c>
      <c r="AE1335" s="69">
        <v>8.0</v>
      </c>
      <c r="AF1335" s="70" t="s">
        <v>1291</v>
      </c>
      <c r="AG1335" s="69">
        <v>20.0</v>
      </c>
      <c r="AH1335" s="69">
        <v>2.0</v>
      </c>
      <c r="AI1335" s="69">
        <v>1.0</v>
      </c>
      <c r="AJ1335" s="29">
        <f t="shared" si="20"/>
        <v>2.5</v>
      </c>
      <c r="AK1335" s="76">
        <f t="shared" si="21"/>
        <v>0.125</v>
      </c>
      <c r="AL1335" s="29">
        <f t="shared" si="22"/>
        <v>2.5</v>
      </c>
      <c r="AM1335" s="71">
        <f t="shared" si="23"/>
        <v>0.125</v>
      </c>
      <c r="AN1335" s="71">
        <f t="shared" si="24"/>
        <v>0.1563</v>
      </c>
      <c r="AO1335" s="72">
        <f t="shared" si="25"/>
        <v>0.23</v>
      </c>
      <c r="AP1335" s="73">
        <f t="shared" si="26"/>
        <v>1317.44</v>
      </c>
      <c r="AQ1335" s="3">
        <f t="shared" si="27"/>
        <v>65.872</v>
      </c>
      <c r="AR1335" s="18"/>
      <c r="AS1335" s="18"/>
    </row>
    <row r="1336" ht="14.25" customHeight="1">
      <c r="A1336" s="68">
        <v>707.0</v>
      </c>
      <c r="B1336" s="69">
        <v>1.0</v>
      </c>
      <c r="C1336" s="18" t="s">
        <v>1374</v>
      </c>
      <c r="D1336" s="68">
        <v>707.0</v>
      </c>
      <c r="E1336" s="69">
        <v>1.0</v>
      </c>
      <c r="F1336" s="69">
        <v>1.0</v>
      </c>
      <c r="G1336" s="70" t="s">
        <v>2700</v>
      </c>
      <c r="H1336" s="69">
        <v>46.0</v>
      </c>
      <c r="I1336" s="69">
        <v>27.0</v>
      </c>
      <c r="J1336" s="69">
        <v>5.0</v>
      </c>
      <c r="K1336" s="29">
        <f t="shared" si="13"/>
        <v>29.5</v>
      </c>
      <c r="L1336" s="71">
        <f t="shared" si="14"/>
        <v>0.6413</v>
      </c>
      <c r="M1336" s="71">
        <f t="shared" si="15"/>
        <v>0.8016</v>
      </c>
      <c r="N1336" s="72">
        <f t="shared" si="16"/>
        <v>14.19</v>
      </c>
      <c r="O1336" s="8">
        <f t="shared" si="17"/>
        <v>81280.32</v>
      </c>
      <c r="P1336" s="73"/>
      <c r="Q1336" s="18"/>
      <c r="R1336" s="18"/>
      <c r="S1336" s="18"/>
      <c r="T1336" s="18"/>
      <c r="U1336" s="18"/>
      <c r="V1336" s="18"/>
      <c r="W1336" s="18"/>
      <c r="X1336" s="18"/>
      <c r="Y1336" s="18"/>
      <c r="Z1336" s="68">
        <v>707.0</v>
      </c>
      <c r="AA1336" s="69">
        <v>1.0</v>
      </c>
      <c r="AB1336" s="18" t="s">
        <v>1374</v>
      </c>
      <c r="AC1336" s="68">
        <v>707.0</v>
      </c>
      <c r="AD1336" s="69">
        <v>1.0</v>
      </c>
      <c r="AE1336" s="69">
        <v>1.0</v>
      </c>
      <c r="AF1336" s="70" t="s">
        <v>2700</v>
      </c>
      <c r="AG1336" s="69">
        <v>46.0</v>
      </c>
      <c r="AH1336" s="69">
        <v>27.0</v>
      </c>
      <c r="AI1336" s="69">
        <v>5.0</v>
      </c>
      <c r="AJ1336" s="29">
        <f t="shared" si="20"/>
        <v>29.5</v>
      </c>
      <c r="AK1336" s="76">
        <f t="shared" si="21"/>
        <v>0.6413043478</v>
      </c>
      <c r="AL1336" s="29">
        <f t="shared" si="22"/>
        <v>29.5</v>
      </c>
      <c r="AM1336" s="71">
        <f t="shared" si="23"/>
        <v>0.6413</v>
      </c>
      <c r="AN1336" s="71">
        <f t="shared" si="24"/>
        <v>0.8016</v>
      </c>
      <c r="AO1336" s="72">
        <f t="shared" si="25"/>
        <v>14.19</v>
      </c>
      <c r="AP1336" s="73">
        <f t="shared" si="26"/>
        <v>81280.32</v>
      </c>
      <c r="AQ1336" s="3">
        <f t="shared" si="27"/>
        <v>1766.963478</v>
      </c>
      <c r="AR1336" s="18"/>
      <c r="AS1336" s="18"/>
    </row>
    <row r="1337" ht="14.25" customHeight="1">
      <c r="A1337" s="68">
        <v>709.0</v>
      </c>
      <c r="B1337" s="69">
        <v>1.0</v>
      </c>
      <c r="C1337" s="18" t="s">
        <v>1376</v>
      </c>
      <c r="D1337" s="68">
        <v>709.0</v>
      </c>
      <c r="E1337" s="69">
        <v>1.0</v>
      </c>
      <c r="F1337" s="69">
        <v>81.0</v>
      </c>
      <c r="G1337" s="70" t="s">
        <v>2701</v>
      </c>
      <c r="H1337" s="69">
        <v>81.0</v>
      </c>
      <c r="I1337" s="69">
        <v>79.0</v>
      </c>
      <c r="J1337" s="69">
        <v>0.0</v>
      </c>
      <c r="K1337" s="29">
        <f t="shared" si="13"/>
        <v>79</v>
      </c>
      <c r="L1337" s="71">
        <f t="shared" si="14"/>
        <v>0.9753</v>
      </c>
      <c r="M1337" s="71">
        <f t="shared" si="15"/>
        <v>1</v>
      </c>
      <c r="N1337" s="72">
        <f t="shared" si="16"/>
        <v>47.4</v>
      </c>
      <c r="O1337" s="8">
        <f t="shared" si="17"/>
        <v>271507.2</v>
      </c>
      <c r="P1337" s="73"/>
      <c r="Q1337" s="18"/>
      <c r="R1337" s="18"/>
      <c r="S1337" s="18"/>
      <c r="T1337" s="18"/>
      <c r="U1337" s="18"/>
      <c r="V1337" s="18"/>
      <c r="W1337" s="18"/>
      <c r="X1337" s="18"/>
      <c r="Y1337" s="18"/>
      <c r="Z1337" s="68">
        <v>709.0</v>
      </c>
      <c r="AA1337" s="69">
        <v>1.0</v>
      </c>
      <c r="AB1337" s="18" t="s">
        <v>1376</v>
      </c>
      <c r="AC1337" s="68">
        <v>709.0</v>
      </c>
      <c r="AD1337" s="69">
        <v>1.0</v>
      </c>
      <c r="AE1337" s="69">
        <v>81.0</v>
      </c>
      <c r="AF1337" s="70" t="s">
        <v>2701</v>
      </c>
      <c r="AG1337" s="69">
        <v>81.0</v>
      </c>
      <c r="AH1337" s="69">
        <v>79.0</v>
      </c>
      <c r="AI1337" s="69">
        <v>0.0</v>
      </c>
      <c r="AJ1337" s="29">
        <f t="shared" si="20"/>
        <v>79</v>
      </c>
      <c r="AK1337" s="76">
        <f t="shared" si="21"/>
        <v>0.975308642</v>
      </c>
      <c r="AL1337" s="29">
        <f t="shared" si="22"/>
        <v>79</v>
      </c>
      <c r="AM1337" s="71">
        <f t="shared" si="23"/>
        <v>0.9753</v>
      </c>
      <c r="AN1337" s="71">
        <f t="shared" si="24"/>
        <v>1</v>
      </c>
      <c r="AO1337" s="72">
        <f t="shared" si="25"/>
        <v>47.4</v>
      </c>
      <c r="AP1337" s="73">
        <f t="shared" si="26"/>
        <v>271507.2</v>
      </c>
      <c r="AQ1337" s="3">
        <f t="shared" si="27"/>
        <v>3351.940741</v>
      </c>
      <c r="AR1337" s="18"/>
      <c r="AS1337" s="18"/>
    </row>
    <row r="1338" ht="14.25" customHeight="1">
      <c r="A1338" s="68">
        <v>709.0</v>
      </c>
      <c r="B1338" s="69">
        <v>1.0</v>
      </c>
      <c r="C1338" s="18" t="s">
        <v>1376</v>
      </c>
      <c r="D1338" s="68">
        <v>709.0</v>
      </c>
      <c r="E1338" s="69">
        <v>1.0</v>
      </c>
      <c r="F1338" s="69">
        <v>215.0</v>
      </c>
      <c r="G1338" s="70" t="s">
        <v>2702</v>
      </c>
      <c r="H1338" s="69">
        <v>932.0</v>
      </c>
      <c r="I1338" s="69">
        <v>346.0</v>
      </c>
      <c r="J1338" s="69">
        <v>63.0</v>
      </c>
      <c r="K1338" s="29">
        <f t="shared" si="13"/>
        <v>377.5</v>
      </c>
      <c r="L1338" s="71">
        <f t="shared" si="14"/>
        <v>0.405</v>
      </c>
      <c r="M1338" s="71">
        <f t="shared" si="15"/>
        <v>0.5063</v>
      </c>
      <c r="N1338" s="72">
        <f t="shared" si="16"/>
        <v>114.68</v>
      </c>
      <c r="O1338" s="8">
        <f t="shared" si="17"/>
        <v>656887.04</v>
      </c>
      <c r="P1338" s="73"/>
      <c r="Q1338" s="18"/>
      <c r="R1338" s="18"/>
      <c r="S1338" s="18"/>
      <c r="T1338" s="18"/>
      <c r="U1338" s="18"/>
      <c r="V1338" s="18"/>
      <c r="W1338" s="18"/>
      <c r="X1338" s="18"/>
      <c r="Y1338" s="18"/>
      <c r="Z1338" s="68">
        <v>709.0</v>
      </c>
      <c r="AA1338" s="69">
        <v>1.0</v>
      </c>
      <c r="AB1338" s="18" t="s">
        <v>1376</v>
      </c>
      <c r="AC1338" s="68">
        <v>709.0</v>
      </c>
      <c r="AD1338" s="69">
        <v>1.0</v>
      </c>
      <c r="AE1338" s="69">
        <v>215.0</v>
      </c>
      <c r="AF1338" s="70" t="s">
        <v>2702</v>
      </c>
      <c r="AG1338" s="69">
        <v>932.0</v>
      </c>
      <c r="AH1338" s="69">
        <v>346.0</v>
      </c>
      <c r="AI1338" s="69">
        <v>63.0</v>
      </c>
      <c r="AJ1338" s="29">
        <f t="shared" si="20"/>
        <v>377.5</v>
      </c>
      <c r="AK1338" s="76">
        <f t="shared" si="21"/>
        <v>0.4050429185</v>
      </c>
      <c r="AL1338" s="29">
        <f t="shared" si="22"/>
        <v>377.5</v>
      </c>
      <c r="AM1338" s="71">
        <f t="shared" si="23"/>
        <v>0.405</v>
      </c>
      <c r="AN1338" s="71">
        <f t="shared" si="24"/>
        <v>0.5063</v>
      </c>
      <c r="AO1338" s="72">
        <f t="shared" si="25"/>
        <v>114.68</v>
      </c>
      <c r="AP1338" s="73">
        <f t="shared" si="26"/>
        <v>656887.04</v>
      </c>
      <c r="AQ1338" s="3">
        <f t="shared" si="27"/>
        <v>704.8144206</v>
      </c>
      <c r="AR1338" s="18"/>
      <c r="AS1338" s="18"/>
    </row>
    <row r="1339" ht="14.25" customHeight="1">
      <c r="A1339" s="68">
        <v>709.0</v>
      </c>
      <c r="B1339" s="69">
        <v>1.0</v>
      </c>
      <c r="C1339" s="18" t="s">
        <v>1376</v>
      </c>
      <c r="D1339" s="68">
        <v>709.0</v>
      </c>
      <c r="E1339" s="69">
        <v>1.0</v>
      </c>
      <c r="F1339" s="69">
        <v>220.0</v>
      </c>
      <c r="G1339" s="70" t="s">
        <v>2703</v>
      </c>
      <c r="H1339" s="69">
        <v>1517.0</v>
      </c>
      <c r="I1339" s="69">
        <v>160.0</v>
      </c>
      <c r="J1339" s="69">
        <v>58.0</v>
      </c>
      <c r="K1339" s="29">
        <f t="shared" si="13"/>
        <v>189</v>
      </c>
      <c r="L1339" s="71">
        <f t="shared" si="14"/>
        <v>0.1246</v>
      </c>
      <c r="M1339" s="71">
        <f t="shared" si="15"/>
        <v>0.1558</v>
      </c>
      <c r="N1339" s="72">
        <f t="shared" si="16"/>
        <v>17.67</v>
      </c>
      <c r="O1339" s="8">
        <f t="shared" si="17"/>
        <v>101213.76</v>
      </c>
      <c r="P1339" s="73"/>
      <c r="Q1339" s="18"/>
      <c r="R1339" s="18"/>
      <c r="S1339" s="18"/>
      <c r="T1339" s="18"/>
      <c r="U1339" s="18"/>
      <c r="V1339" s="18"/>
      <c r="W1339" s="18"/>
      <c r="X1339" s="18"/>
      <c r="Y1339" s="18"/>
      <c r="Z1339" s="68">
        <v>709.0</v>
      </c>
      <c r="AA1339" s="69">
        <v>1.0</v>
      </c>
      <c r="AB1339" s="18" t="s">
        <v>1376</v>
      </c>
      <c r="AC1339" s="68">
        <v>709.0</v>
      </c>
      <c r="AD1339" s="69">
        <v>1.0</v>
      </c>
      <c r="AE1339" s="69">
        <v>220.0</v>
      </c>
      <c r="AF1339" s="70" t="s">
        <v>2703</v>
      </c>
      <c r="AG1339" s="69">
        <v>1517.0</v>
      </c>
      <c r="AH1339" s="69">
        <v>160.0</v>
      </c>
      <c r="AI1339" s="69">
        <v>58.0</v>
      </c>
      <c r="AJ1339" s="29">
        <f t="shared" si="20"/>
        <v>189</v>
      </c>
      <c r="AK1339" s="76">
        <f t="shared" si="21"/>
        <v>0.1245880026</v>
      </c>
      <c r="AL1339" s="29">
        <f t="shared" si="22"/>
        <v>189</v>
      </c>
      <c r="AM1339" s="71">
        <f t="shared" si="23"/>
        <v>0.1246</v>
      </c>
      <c r="AN1339" s="71">
        <f t="shared" si="24"/>
        <v>0.1558</v>
      </c>
      <c r="AO1339" s="72">
        <f t="shared" si="25"/>
        <v>17.67</v>
      </c>
      <c r="AP1339" s="73">
        <f t="shared" si="26"/>
        <v>101213.76</v>
      </c>
      <c r="AQ1339" s="3">
        <f t="shared" si="27"/>
        <v>66.71968359</v>
      </c>
      <c r="AR1339" s="18"/>
      <c r="AS1339" s="18"/>
    </row>
    <row r="1340" ht="14.25" customHeight="1">
      <c r="A1340" s="68">
        <v>709.0</v>
      </c>
      <c r="B1340" s="69">
        <v>1.0</v>
      </c>
      <c r="C1340" s="18" t="s">
        <v>1376</v>
      </c>
      <c r="D1340" s="68">
        <v>709.0</v>
      </c>
      <c r="E1340" s="69">
        <v>1.0</v>
      </c>
      <c r="F1340" s="69">
        <v>225.0</v>
      </c>
      <c r="G1340" s="70" t="s">
        <v>2704</v>
      </c>
      <c r="H1340" s="69">
        <v>604.0</v>
      </c>
      <c r="I1340" s="69">
        <v>282.0</v>
      </c>
      <c r="J1340" s="69">
        <v>57.0</v>
      </c>
      <c r="K1340" s="29">
        <f t="shared" si="13"/>
        <v>310.5</v>
      </c>
      <c r="L1340" s="71">
        <f t="shared" si="14"/>
        <v>0.5141</v>
      </c>
      <c r="M1340" s="71">
        <f t="shared" si="15"/>
        <v>0.6426</v>
      </c>
      <c r="N1340" s="72">
        <f t="shared" si="16"/>
        <v>119.72</v>
      </c>
      <c r="O1340" s="8">
        <f t="shared" si="17"/>
        <v>685756.16</v>
      </c>
      <c r="P1340" s="73"/>
      <c r="Q1340" s="18"/>
      <c r="R1340" s="18"/>
      <c r="S1340" s="18"/>
      <c r="T1340" s="18"/>
      <c r="U1340" s="18"/>
      <c r="V1340" s="18"/>
      <c r="W1340" s="18"/>
      <c r="X1340" s="18"/>
      <c r="Y1340" s="18"/>
      <c r="Z1340" s="68">
        <v>709.0</v>
      </c>
      <c r="AA1340" s="69">
        <v>1.0</v>
      </c>
      <c r="AB1340" s="18" t="s">
        <v>1376</v>
      </c>
      <c r="AC1340" s="68">
        <v>709.0</v>
      </c>
      <c r="AD1340" s="69">
        <v>1.0</v>
      </c>
      <c r="AE1340" s="69">
        <v>225.0</v>
      </c>
      <c r="AF1340" s="70" t="s">
        <v>2704</v>
      </c>
      <c r="AG1340" s="69">
        <v>604.0</v>
      </c>
      <c r="AH1340" s="69">
        <v>282.0</v>
      </c>
      <c r="AI1340" s="69">
        <v>57.0</v>
      </c>
      <c r="AJ1340" s="29">
        <f t="shared" si="20"/>
        <v>310.5</v>
      </c>
      <c r="AK1340" s="76">
        <f t="shared" si="21"/>
        <v>0.5140728477</v>
      </c>
      <c r="AL1340" s="29">
        <f t="shared" si="22"/>
        <v>310.5</v>
      </c>
      <c r="AM1340" s="71">
        <f t="shared" si="23"/>
        <v>0.5141</v>
      </c>
      <c r="AN1340" s="71">
        <f t="shared" si="24"/>
        <v>0.6426</v>
      </c>
      <c r="AO1340" s="72">
        <f t="shared" si="25"/>
        <v>119.72</v>
      </c>
      <c r="AP1340" s="73">
        <f t="shared" si="26"/>
        <v>685756.16</v>
      </c>
      <c r="AQ1340" s="3">
        <f t="shared" si="27"/>
        <v>1135.357881</v>
      </c>
      <c r="AR1340" s="18"/>
      <c r="AS1340" s="18"/>
    </row>
    <row r="1341" ht="14.25" customHeight="1">
      <c r="A1341" s="68">
        <v>709.0</v>
      </c>
      <c r="B1341" s="69">
        <v>1.0</v>
      </c>
      <c r="C1341" s="18" t="s">
        <v>1376</v>
      </c>
      <c r="D1341" s="68">
        <v>709.0</v>
      </c>
      <c r="E1341" s="69">
        <v>1.0</v>
      </c>
      <c r="F1341" s="69">
        <v>335.0</v>
      </c>
      <c r="G1341" s="70" t="s">
        <v>2705</v>
      </c>
      <c r="H1341" s="69">
        <v>936.0</v>
      </c>
      <c r="I1341" s="69">
        <v>99.0</v>
      </c>
      <c r="J1341" s="69">
        <v>46.0</v>
      </c>
      <c r="K1341" s="29">
        <f t="shared" si="13"/>
        <v>122</v>
      </c>
      <c r="L1341" s="71">
        <f t="shared" si="14"/>
        <v>0.1303</v>
      </c>
      <c r="M1341" s="71">
        <f t="shared" si="15"/>
        <v>0.1629</v>
      </c>
      <c r="N1341" s="72">
        <f t="shared" si="16"/>
        <v>11.92</v>
      </c>
      <c r="O1341" s="8">
        <f t="shared" si="17"/>
        <v>68277.76</v>
      </c>
      <c r="P1341" s="73"/>
      <c r="Q1341" s="18"/>
      <c r="R1341" s="18"/>
      <c r="S1341" s="18"/>
      <c r="T1341" s="18"/>
      <c r="U1341" s="18"/>
      <c r="V1341" s="18"/>
      <c r="W1341" s="18"/>
      <c r="X1341" s="18"/>
      <c r="Y1341" s="18"/>
      <c r="Z1341" s="68">
        <v>709.0</v>
      </c>
      <c r="AA1341" s="69">
        <v>1.0</v>
      </c>
      <c r="AB1341" s="18" t="s">
        <v>1376</v>
      </c>
      <c r="AC1341" s="68">
        <v>709.0</v>
      </c>
      <c r="AD1341" s="69">
        <v>1.0</v>
      </c>
      <c r="AE1341" s="69">
        <v>335.0</v>
      </c>
      <c r="AF1341" s="70" t="s">
        <v>2705</v>
      </c>
      <c r="AG1341" s="69">
        <v>936.0</v>
      </c>
      <c r="AH1341" s="69">
        <v>99.0</v>
      </c>
      <c r="AI1341" s="69">
        <v>46.0</v>
      </c>
      <c r="AJ1341" s="29">
        <f t="shared" si="20"/>
        <v>122</v>
      </c>
      <c r="AK1341" s="76">
        <f t="shared" si="21"/>
        <v>0.1303418803</v>
      </c>
      <c r="AL1341" s="29">
        <f t="shared" si="22"/>
        <v>122</v>
      </c>
      <c r="AM1341" s="71">
        <f t="shared" si="23"/>
        <v>0.1303</v>
      </c>
      <c r="AN1341" s="71">
        <f t="shared" si="24"/>
        <v>0.1629</v>
      </c>
      <c r="AO1341" s="72">
        <f t="shared" si="25"/>
        <v>11.92</v>
      </c>
      <c r="AP1341" s="73">
        <f t="shared" si="26"/>
        <v>68277.76</v>
      </c>
      <c r="AQ1341" s="3">
        <f t="shared" si="27"/>
        <v>72.94632479</v>
      </c>
      <c r="AR1341" s="18"/>
      <c r="AS1341" s="18"/>
    </row>
    <row r="1342" ht="14.25" customHeight="1">
      <c r="A1342" s="68">
        <v>709.0</v>
      </c>
      <c r="B1342" s="69">
        <v>1.0</v>
      </c>
      <c r="C1342" s="18" t="s">
        <v>1376</v>
      </c>
      <c r="D1342" s="68">
        <v>709.0</v>
      </c>
      <c r="E1342" s="69">
        <v>1.0</v>
      </c>
      <c r="F1342" s="69">
        <v>435.0</v>
      </c>
      <c r="G1342" s="70" t="s">
        <v>2706</v>
      </c>
      <c r="H1342" s="69">
        <v>506.0</v>
      </c>
      <c r="I1342" s="69">
        <v>67.0</v>
      </c>
      <c r="J1342" s="69">
        <v>17.0</v>
      </c>
      <c r="K1342" s="29">
        <f t="shared" si="13"/>
        <v>75.5</v>
      </c>
      <c r="L1342" s="71">
        <f t="shared" si="14"/>
        <v>0.1492</v>
      </c>
      <c r="M1342" s="71">
        <f t="shared" si="15"/>
        <v>0.1865</v>
      </c>
      <c r="N1342" s="72">
        <f t="shared" si="16"/>
        <v>8.45</v>
      </c>
      <c r="O1342" s="8">
        <f t="shared" si="17"/>
        <v>48401.6</v>
      </c>
      <c r="P1342" s="73"/>
      <c r="Q1342" s="18"/>
      <c r="R1342" s="18"/>
      <c r="S1342" s="18"/>
      <c r="T1342" s="18"/>
      <c r="U1342" s="18"/>
      <c r="V1342" s="18"/>
      <c r="W1342" s="18"/>
      <c r="X1342" s="18"/>
      <c r="Y1342" s="18"/>
      <c r="Z1342" s="68">
        <v>709.0</v>
      </c>
      <c r="AA1342" s="69">
        <v>1.0</v>
      </c>
      <c r="AB1342" s="18" t="s">
        <v>1376</v>
      </c>
      <c r="AC1342" s="68">
        <v>709.0</v>
      </c>
      <c r="AD1342" s="69">
        <v>1.0</v>
      </c>
      <c r="AE1342" s="69">
        <v>435.0</v>
      </c>
      <c r="AF1342" s="70" t="s">
        <v>2706</v>
      </c>
      <c r="AG1342" s="69">
        <v>506.0</v>
      </c>
      <c r="AH1342" s="69">
        <v>67.0</v>
      </c>
      <c r="AI1342" s="69">
        <v>17.0</v>
      </c>
      <c r="AJ1342" s="29">
        <f t="shared" si="20"/>
        <v>75.5</v>
      </c>
      <c r="AK1342" s="76">
        <f t="shared" si="21"/>
        <v>0.1492094862</v>
      </c>
      <c r="AL1342" s="29">
        <f t="shared" si="22"/>
        <v>75.5</v>
      </c>
      <c r="AM1342" s="71">
        <f t="shared" si="23"/>
        <v>0.1492</v>
      </c>
      <c r="AN1342" s="71">
        <f t="shared" si="24"/>
        <v>0.1865</v>
      </c>
      <c r="AO1342" s="72">
        <f t="shared" si="25"/>
        <v>8.45</v>
      </c>
      <c r="AP1342" s="73">
        <f t="shared" si="26"/>
        <v>48401.6</v>
      </c>
      <c r="AQ1342" s="3">
        <f t="shared" si="27"/>
        <v>95.65533597</v>
      </c>
      <c r="AR1342" s="18"/>
      <c r="AS1342" s="18"/>
    </row>
    <row r="1343" ht="14.25" customHeight="1">
      <c r="A1343" s="68">
        <v>709.0</v>
      </c>
      <c r="B1343" s="69">
        <v>1.0</v>
      </c>
      <c r="C1343" s="18" t="s">
        <v>1376</v>
      </c>
      <c r="D1343" s="68">
        <v>709.0</v>
      </c>
      <c r="E1343" s="69">
        <v>1.0</v>
      </c>
      <c r="F1343" s="69">
        <v>475.0</v>
      </c>
      <c r="G1343" s="70" t="s">
        <v>2707</v>
      </c>
      <c r="H1343" s="69">
        <v>351.0</v>
      </c>
      <c r="I1343" s="69">
        <v>41.0</v>
      </c>
      <c r="J1343" s="69">
        <v>15.0</v>
      </c>
      <c r="K1343" s="29">
        <f t="shared" si="13"/>
        <v>48.5</v>
      </c>
      <c r="L1343" s="71">
        <f t="shared" si="14"/>
        <v>0.1382</v>
      </c>
      <c r="M1343" s="71">
        <f t="shared" si="15"/>
        <v>0.1728</v>
      </c>
      <c r="N1343" s="72">
        <f t="shared" si="16"/>
        <v>5.03</v>
      </c>
      <c r="O1343" s="8">
        <f t="shared" si="17"/>
        <v>28811.84</v>
      </c>
      <c r="P1343" s="73"/>
      <c r="Q1343" s="18"/>
      <c r="R1343" s="18"/>
      <c r="S1343" s="18"/>
      <c r="T1343" s="18"/>
      <c r="U1343" s="18"/>
      <c r="V1343" s="18"/>
      <c r="W1343" s="18"/>
      <c r="X1343" s="18"/>
      <c r="Y1343" s="18"/>
      <c r="Z1343" s="68">
        <v>709.0</v>
      </c>
      <c r="AA1343" s="69">
        <v>1.0</v>
      </c>
      <c r="AB1343" s="18" t="s">
        <v>1376</v>
      </c>
      <c r="AC1343" s="68">
        <v>709.0</v>
      </c>
      <c r="AD1343" s="69">
        <v>1.0</v>
      </c>
      <c r="AE1343" s="69">
        <v>475.0</v>
      </c>
      <c r="AF1343" s="70" t="s">
        <v>2707</v>
      </c>
      <c r="AG1343" s="69">
        <v>351.0</v>
      </c>
      <c r="AH1343" s="69">
        <v>41.0</v>
      </c>
      <c r="AI1343" s="69">
        <v>15.0</v>
      </c>
      <c r="AJ1343" s="29">
        <f t="shared" si="20"/>
        <v>48.5</v>
      </c>
      <c r="AK1343" s="76">
        <f t="shared" si="21"/>
        <v>0.1381766382</v>
      </c>
      <c r="AL1343" s="29">
        <f t="shared" si="22"/>
        <v>48.5</v>
      </c>
      <c r="AM1343" s="71">
        <f t="shared" si="23"/>
        <v>0.1382</v>
      </c>
      <c r="AN1343" s="71">
        <f t="shared" si="24"/>
        <v>0.1728</v>
      </c>
      <c r="AO1343" s="72">
        <f t="shared" si="25"/>
        <v>5.03</v>
      </c>
      <c r="AP1343" s="73">
        <f t="shared" si="26"/>
        <v>28811.84</v>
      </c>
      <c r="AQ1343" s="3">
        <f t="shared" si="27"/>
        <v>82.08501425</v>
      </c>
      <c r="AR1343" s="18"/>
      <c r="AS1343" s="18"/>
    </row>
    <row r="1344" ht="14.25" customHeight="1">
      <c r="A1344" s="68">
        <v>709.0</v>
      </c>
      <c r="B1344" s="69">
        <v>1.0</v>
      </c>
      <c r="C1344" s="18" t="s">
        <v>1376</v>
      </c>
      <c r="D1344" s="68">
        <v>709.0</v>
      </c>
      <c r="E1344" s="69">
        <v>1.0</v>
      </c>
      <c r="F1344" s="69">
        <v>500.0</v>
      </c>
      <c r="G1344" s="70" t="s">
        <v>2708</v>
      </c>
      <c r="H1344" s="69">
        <v>216.0</v>
      </c>
      <c r="I1344" s="69">
        <v>13.0</v>
      </c>
      <c r="J1344" s="69">
        <v>33.0</v>
      </c>
      <c r="K1344" s="29">
        <f t="shared" si="13"/>
        <v>29.5</v>
      </c>
      <c r="L1344" s="71">
        <f t="shared" si="14"/>
        <v>0.1366</v>
      </c>
      <c r="M1344" s="71">
        <f t="shared" si="15"/>
        <v>0.1708</v>
      </c>
      <c r="N1344" s="72">
        <f t="shared" si="16"/>
        <v>3.02</v>
      </c>
      <c r="O1344" s="8">
        <f t="shared" si="17"/>
        <v>17298.56</v>
      </c>
      <c r="P1344" s="73"/>
      <c r="Q1344" s="18"/>
      <c r="R1344" s="18"/>
      <c r="S1344" s="18"/>
      <c r="T1344" s="18"/>
      <c r="U1344" s="18"/>
      <c r="V1344" s="18"/>
      <c r="W1344" s="18"/>
      <c r="X1344" s="18"/>
      <c r="Y1344" s="18"/>
      <c r="Z1344" s="68">
        <v>709.0</v>
      </c>
      <c r="AA1344" s="69">
        <v>1.0</v>
      </c>
      <c r="AB1344" s="18" t="s">
        <v>1376</v>
      </c>
      <c r="AC1344" s="68">
        <v>709.0</v>
      </c>
      <c r="AD1344" s="69">
        <v>1.0</v>
      </c>
      <c r="AE1344" s="69">
        <v>500.0</v>
      </c>
      <c r="AF1344" s="70" t="s">
        <v>2708</v>
      </c>
      <c r="AG1344" s="69">
        <v>216.0</v>
      </c>
      <c r="AH1344" s="69">
        <v>13.0</v>
      </c>
      <c r="AI1344" s="69">
        <v>33.0</v>
      </c>
      <c r="AJ1344" s="29">
        <f t="shared" si="20"/>
        <v>29.5</v>
      </c>
      <c r="AK1344" s="76">
        <f t="shared" si="21"/>
        <v>0.1365740741</v>
      </c>
      <c r="AL1344" s="29">
        <f t="shared" si="22"/>
        <v>29.5</v>
      </c>
      <c r="AM1344" s="71">
        <f t="shared" si="23"/>
        <v>0.1366</v>
      </c>
      <c r="AN1344" s="71">
        <f t="shared" si="24"/>
        <v>0.1708</v>
      </c>
      <c r="AO1344" s="72">
        <f t="shared" si="25"/>
        <v>3.02</v>
      </c>
      <c r="AP1344" s="73">
        <f t="shared" si="26"/>
        <v>17298.56</v>
      </c>
      <c r="AQ1344" s="3">
        <f t="shared" si="27"/>
        <v>80.08592593</v>
      </c>
      <c r="AR1344" s="18"/>
      <c r="AS1344" s="18"/>
    </row>
    <row r="1345" ht="14.25" customHeight="1">
      <c r="A1345" s="68">
        <v>709.0</v>
      </c>
      <c r="B1345" s="69">
        <v>1.0</v>
      </c>
      <c r="C1345" s="18" t="s">
        <v>1376</v>
      </c>
      <c r="D1345" s="68">
        <v>709.0</v>
      </c>
      <c r="E1345" s="69">
        <v>1.0</v>
      </c>
      <c r="F1345" s="69">
        <v>510.0</v>
      </c>
      <c r="G1345" s="70" t="s">
        <v>2709</v>
      </c>
      <c r="H1345" s="69">
        <v>546.0</v>
      </c>
      <c r="I1345" s="69">
        <v>52.0</v>
      </c>
      <c r="J1345" s="69">
        <v>29.0</v>
      </c>
      <c r="K1345" s="29">
        <f t="shared" si="13"/>
        <v>66.5</v>
      </c>
      <c r="L1345" s="71">
        <f t="shared" si="14"/>
        <v>0.1218</v>
      </c>
      <c r="M1345" s="71">
        <f t="shared" si="15"/>
        <v>0.1523</v>
      </c>
      <c r="N1345" s="72">
        <f t="shared" si="16"/>
        <v>6.08</v>
      </c>
      <c r="O1345" s="8">
        <f t="shared" si="17"/>
        <v>34826.24</v>
      </c>
      <c r="P1345" s="73"/>
      <c r="Q1345" s="18"/>
      <c r="R1345" s="18"/>
      <c r="S1345" s="18"/>
      <c r="T1345" s="18"/>
      <c r="U1345" s="18"/>
      <c r="V1345" s="18"/>
      <c r="W1345" s="18"/>
      <c r="X1345" s="18"/>
      <c r="Y1345" s="18"/>
      <c r="Z1345" s="68">
        <v>709.0</v>
      </c>
      <c r="AA1345" s="69">
        <v>1.0</v>
      </c>
      <c r="AB1345" s="18" t="s">
        <v>1376</v>
      </c>
      <c r="AC1345" s="68">
        <v>709.0</v>
      </c>
      <c r="AD1345" s="69">
        <v>1.0</v>
      </c>
      <c r="AE1345" s="69">
        <v>510.0</v>
      </c>
      <c r="AF1345" s="70" t="s">
        <v>2709</v>
      </c>
      <c r="AG1345" s="69">
        <v>546.0</v>
      </c>
      <c r="AH1345" s="69">
        <v>52.0</v>
      </c>
      <c r="AI1345" s="69">
        <v>29.0</v>
      </c>
      <c r="AJ1345" s="29">
        <f t="shared" si="20"/>
        <v>66.5</v>
      </c>
      <c r="AK1345" s="76">
        <f t="shared" si="21"/>
        <v>0.1217948718</v>
      </c>
      <c r="AL1345" s="29">
        <f t="shared" si="22"/>
        <v>66.5</v>
      </c>
      <c r="AM1345" s="71">
        <f t="shared" si="23"/>
        <v>0.1218</v>
      </c>
      <c r="AN1345" s="71">
        <f t="shared" si="24"/>
        <v>0.1523</v>
      </c>
      <c r="AO1345" s="72">
        <f t="shared" si="25"/>
        <v>6.08</v>
      </c>
      <c r="AP1345" s="73">
        <f t="shared" si="26"/>
        <v>34826.24</v>
      </c>
      <c r="AQ1345" s="3">
        <f t="shared" si="27"/>
        <v>63.78432234</v>
      </c>
      <c r="AR1345" s="18"/>
      <c r="AS1345" s="18"/>
    </row>
    <row r="1346" ht="14.25" customHeight="1">
      <c r="A1346" s="68">
        <v>709.0</v>
      </c>
      <c r="B1346" s="69">
        <v>1.0</v>
      </c>
      <c r="C1346" s="18" t="s">
        <v>1376</v>
      </c>
      <c r="D1346" s="68">
        <v>709.0</v>
      </c>
      <c r="E1346" s="69">
        <v>1.0</v>
      </c>
      <c r="F1346" s="69">
        <v>520.0</v>
      </c>
      <c r="G1346" s="70" t="s">
        <v>1702</v>
      </c>
      <c r="H1346" s="69">
        <v>258.0</v>
      </c>
      <c r="I1346" s="69">
        <v>95.0</v>
      </c>
      <c r="J1346" s="69">
        <v>10.0</v>
      </c>
      <c r="K1346" s="29">
        <f t="shared" si="13"/>
        <v>100</v>
      </c>
      <c r="L1346" s="71">
        <f t="shared" si="14"/>
        <v>0.3876</v>
      </c>
      <c r="M1346" s="71">
        <f t="shared" si="15"/>
        <v>0.4845</v>
      </c>
      <c r="N1346" s="72">
        <f t="shared" si="16"/>
        <v>29.07</v>
      </c>
      <c r="O1346" s="8">
        <f t="shared" si="17"/>
        <v>166512.96</v>
      </c>
      <c r="P1346" s="73"/>
      <c r="Q1346" s="18"/>
      <c r="R1346" s="18"/>
      <c r="S1346" s="18"/>
      <c r="T1346" s="18"/>
      <c r="U1346" s="18"/>
      <c r="V1346" s="18"/>
      <c r="W1346" s="18"/>
      <c r="X1346" s="18"/>
      <c r="Y1346" s="18"/>
      <c r="Z1346" s="68">
        <v>709.0</v>
      </c>
      <c r="AA1346" s="69">
        <v>1.0</v>
      </c>
      <c r="AB1346" s="18" t="s">
        <v>1376</v>
      </c>
      <c r="AC1346" s="68">
        <v>709.0</v>
      </c>
      <c r="AD1346" s="69">
        <v>1.0</v>
      </c>
      <c r="AE1346" s="69">
        <v>520.0</v>
      </c>
      <c r="AF1346" s="70" t="s">
        <v>1702</v>
      </c>
      <c r="AG1346" s="69">
        <v>258.0</v>
      </c>
      <c r="AH1346" s="69">
        <v>95.0</v>
      </c>
      <c r="AI1346" s="69">
        <v>10.0</v>
      </c>
      <c r="AJ1346" s="29">
        <f t="shared" si="20"/>
        <v>100</v>
      </c>
      <c r="AK1346" s="76">
        <f t="shared" si="21"/>
        <v>0.3875968992</v>
      </c>
      <c r="AL1346" s="29">
        <f t="shared" si="22"/>
        <v>100</v>
      </c>
      <c r="AM1346" s="71">
        <f t="shared" si="23"/>
        <v>0.3876</v>
      </c>
      <c r="AN1346" s="71">
        <f t="shared" si="24"/>
        <v>0.4845</v>
      </c>
      <c r="AO1346" s="72">
        <f t="shared" si="25"/>
        <v>29.07</v>
      </c>
      <c r="AP1346" s="73">
        <f t="shared" si="26"/>
        <v>166512.96</v>
      </c>
      <c r="AQ1346" s="3">
        <f t="shared" si="27"/>
        <v>645.3990698</v>
      </c>
      <c r="AR1346" s="18"/>
      <c r="AS1346" s="18"/>
    </row>
    <row r="1347" ht="14.25" customHeight="1">
      <c r="A1347" s="68">
        <v>709.0</v>
      </c>
      <c r="B1347" s="69">
        <v>1.0</v>
      </c>
      <c r="C1347" s="18" t="s">
        <v>1376</v>
      </c>
      <c r="D1347" s="68">
        <v>709.0</v>
      </c>
      <c r="E1347" s="69">
        <v>1.0</v>
      </c>
      <c r="F1347" s="69">
        <v>521.0</v>
      </c>
      <c r="G1347" s="70" t="s">
        <v>2710</v>
      </c>
      <c r="H1347" s="69">
        <v>261.0</v>
      </c>
      <c r="I1347" s="69">
        <v>28.0</v>
      </c>
      <c r="J1347" s="69">
        <v>12.0</v>
      </c>
      <c r="K1347" s="29">
        <f t="shared" si="13"/>
        <v>34</v>
      </c>
      <c r="L1347" s="71">
        <f t="shared" si="14"/>
        <v>0.1303</v>
      </c>
      <c r="M1347" s="71">
        <f t="shared" si="15"/>
        <v>0.1629</v>
      </c>
      <c r="N1347" s="72">
        <f t="shared" si="16"/>
        <v>3.32</v>
      </c>
      <c r="O1347" s="8">
        <f t="shared" si="17"/>
        <v>19016.96</v>
      </c>
      <c r="P1347" s="73"/>
      <c r="Q1347" s="18"/>
      <c r="R1347" s="18"/>
      <c r="S1347" s="18"/>
      <c r="T1347" s="18"/>
      <c r="U1347" s="18"/>
      <c r="V1347" s="18"/>
      <c r="W1347" s="18"/>
      <c r="X1347" s="18"/>
      <c r="Y1347" s="18"/>
      <c r="Z1347" s="68">
        <v>709.0</v>
      </c>
      <c r="AA1347" s="69">
        <v>1.0</v>
      </c>
      <c r="AB1347" s="18" t="s">
        <v>1376</v>
      </c>
      <c r="AC1347" s="68">
        <v>709.0</v>
      </c>
      <c r="AD1347" s="69">
        <v>1.0</v>
      </c>
      <c r="AE1347" s="69">
        <v>521.0</v>
      </c>
      <c r="AF1347" s="70" t="s">
        <v>2710</v>
      </c>
      <c r="AG1347" s="69">
        <v>261.0</v>
      </c>
      <c r="AH1347" s="69">
        <v>28.0</v>
      </c>
      <c r="AI1347" s="69">
        <v>12.0</v>
      </c>
      <c r="AJ1347" s="29">
        <f t="shared" si="20"/>
        <v>34</v>
      </c>
      <c r="AK1347" s="76">
        <f t="shared" si="21"/>
        <v>0.1302681992</v>
      </c>
      <c r="AL1347" s="29">
        <f t="shared" si="22"/>
        <v>34</v>
      </c>
      <c r="AM1347" s="71">
        <f t="shared" si="23"/>
        <v>0.1303</v>
      </c>
      <c r="AN1347" s="71">
        <f t="shared" si="24"/>
        <v>0.1629</v>
      </c>
      <c r="AO1347" s="72">
        <f t="shared" si="25"/>
        <v>3.32</v>
      </c>
      <c r="AP1347" s="73">
        <f t="shared" si="26"/>
        <v>19016.96</v>
      </c>
      <c r="AQ1347" s="3">
        <f t="shared" si="27"/>
        <v>72.86191571</v>
      </c>
      <c r="AR1347" s="18"/>
      <c r="AS1347" s="18"/>
    </row>
    <row r="1348" ht="14.25" customHeight="1">
      <c r="A1348" s="68">
        <v>709.0</v>
      </c>
      <c r="B1348" s="69">
        <v>1.0</v>
      </c>
      <c r="C1348" s="18" t="s">
        <v>1376</v>
      </c>
      <c r="D1348" s="68">
        <v>709.0</v>
      </c>
      <c r="E1348" s="69">
        <v>1.0</v>
      </c>
      <c r="F1348" s="69">
        <v>525.0</v>
      </c>
      <c r="G1348" s="70" t="s">
        <v>2711</v>
      </c>
      <c r="H1348" s="69">
        <v>311.0</v>
      </c>
      <c r="I1348" s="69">
        <v>169.0</v>
      </c>
      <c r="J1348" s="69">
        <v>25.0</v>
      </c>
      <c r="K1348" s="29">
        <f t="shared" si="13"/>
        <v>181.5</v>
      </c>
      <c r="L1348" s="71">
        <f t="shared" si="14"/>
        <v>0.5836</v>
      </c>
      <c r="M1348" s="71">
        <f t="shared" si="15"/>
        <v>0.7295</v>
      </c>
      <c r="N1348" s="72">
        <f t="shared" si="16"/>
        <v>79.44</v>
      </c>
      <c r="O1348" s="8">
        <f t="shared" si="17"/>
        <v>455032.32</v>
      </c>
      <c r="P1348" s="73"/>
      <c r="Q1348" s="18"/>
      <c r="R1348" s="18"/>
      <c r="S1348" s="18"/>
      <c r="T1348" s="18"/>
      <c r="U1348" s="18"/>
      <c r="V1348" s="18"/>
      <c r="W1348" s="18"/>
      <c r="X1348" s="18"/>
      <c r="Y1348" s="18"/>
      <c r="Z1348" s="68">
        <v>709.0</v>
      </c>
      <c r="AA1348" s="69">
        <v>1.0</v>
      </c>
      <c r="AB1348" s="18" t="s">
        <v>1376</v>
      </c>
      <c r="AC1348" s="68">
        <v>709.0</v>
      </c>
      <c r="AD1348" s="69">
        <v>1.0</v>
      </c>
      <c r="AE1348" s="69">
        <v>525.0</v>
      </c>
      <c r="AF1348" s="70" t="s">
        <v>2711</v>
      </c>
      <c r="AG1348" s="69">
        <v>311.0</v>
      </c>
      <c r="AH1348" s="69">
        <v>169.0</v>
      </c>
      <c r="AI1348" s="69">
        <v>25.0</v>
      </c>
      <c r="AJ1348" s="29">
        <f t="shared" si="20"/>
        <v>181.5</v>
      </c>
      <c r="AK1348" s="76">
        <f t="shared" si="21"/>
        <v>0.5836012862</v>
      </c>
      <c r="AL1348" s="29">
        <f t="shared" si="22"/>
        <v>181.5</v>
      </c>
      <c r="AM1348" s="71">
        <f t="shared" si="23"/>
        <v>0.5836</v>
      </c>
      <c r="AN1348" s="71">
        <f t="shared" si="24"/>
        <v>0.7295</v>
      </c>
      <c r="AO1348" s="72">
        <f t="shared" si="25"/>
        <v>79.44</v>
      </c>
      <c r="AP1348" s="73">
        <f t="shared" si="26"/>
        <v>455032.32</v>
      </c>
      <c r="AQ1348" s="3">
        <f t="shared" si="27"/>
        <v>1463.126431</v>
      </c>
      <c r="AR1348" s="18"/>
      <c r="AS1348" s="18"/>
    </row>
    <row r="1349" ht="14.25" customHeight="1">
      <c r="A1349" s="68">
        <v>709.0</v>
      </c>
      <c r="B1349" s="69">
        <v>1.0</v>
      </c>
      <c r="C1349" s="18" t="s">
        <v>1376</v>
      </c>
      <c r="D1349" s="68">
        <v>709.0</v>
      </c>
      <c r="E1349" s="69">
        <v>1.0</v>
      </c>
      <c r="F1349" s="69">
        <v>540.0</v>
      </c>
      <c r="G1349" s="70" t="s">
        <v>2712</v>
      </c>
      <c r="H1349" s="69">
        <v>326.0</v>
      </c>
      <c r="I1349" s="69">
        <v>261.0</v>
      </c>
      <c r="J1349" s="69">
        <v>17.0</v>
      </c>
      <c r="K1349" s="29">
        <f t="shared" si="13"/>
        <v>269.5</v>
      </c>
      <c r="L1349" s="71">
        <f t="shared" si="14"/>
        <v>0.8267</v>
      </c>
      <c r="M1349" s="71">
        <f t="shared" si="15"/>
        <v>1</v>
      </c>
      <c r="N1349" s="72">
        <f t="shared" si="16"/>
        <v>161.7</v>
      </c>
      <c r="O1349" s="8">
        <f t="shared" si="17"/>
        <v>926217.6</v>
      </c>
      <c r="P1349" s="73"/>
      <c r="Q1349" s="18"/>
      <c r="R1349" s="18"/>
      <c r="S1349" s="18"/>
      <c r="T1349" s="18"/>
      <c r="U1349" s="18"/>
      <c r="V1349" s="18"/>
      <c r="W1349" s="18"/>
      <c r="X1349" s="18"/>
      <c r="Y1349" s="18"/>
      <c r="Z1349" s="68">
        <v>709.0</v>
      </c>
      <c r="AA1349" s="69">
        <v>1.0</v>
      </c>
      <c r="AB1349" s="18" t="s">
        <v>1376</v>
      </c>
      <c r="AC1349" s="68">
        <v>709.0</v>
      </c>
      <c r="AD1349" s="69">
        <v>1.0</v>
      </c>
      <c r="AE1349" s="69">
        <v>540.0</v>
      </c>
      <c r="AF1349" s="70" t="s">
        <v>2712</v>
      </c>
      <c r="AG1349" s="69">
        <v>326.0</v>
      </c>
      <c r="AH1349" s="69">
        <v>261.0</v>
      </c>
      <c r="AI1349" s="69">
        <v>17.0</v>
      </c>
      <c r="AJ1349" s="29">
        <f t="shared" si="20"/>
        <v>269.5</v>
      </c>
      <c r="AK1349" s="76">
        <f t="shared" si="21"/>
        <v>0.8266871166</v>
      </c>
      <c r="AL1349" s="29">
        <f t="shared" si="22"/>
        <v>269.5</v>
      </c>
      <c r="AM1349" s="71">
        <f t="shared" si="23"/>
        <v>0.8267</v>
      </c>
      <c r="AN1349" s="71">
        <f t="shared" si="24"/>
        <v>1</v>
      </c>
      <c r="AO1349" s="72">
        <f t="shared" si="25"/>
        <v>161.7</v>
      </c>
      <c r="AP1349" s="73">
        <f t="shared" si="26"/>
        <v>926217.6</v>
      </c>
      <c r="AQ1349" s="3">
        <f t="shared" si="27"/>
        <v>2841.158282</v>
      </c>
      <c r="AR1349" s="18"/>
      <c r="AS1349" s="18"/>
    </row>
    <row r="1350" ht="14.25" customHeight="1">
      <c r="A1350" s="68">
        <v>709.0</v>
      </c>
      <c r="B1350" s="69">
        <v>1.0</v>
      </c>
      <c r="C1350" s="18" t="s">
        <v>1376</v>
      </c>
      <c r="D1350" s="68">
        <v>709.0</v>
      </c>
      <c r="E1350" s="69">
        <v>1.0</v>
      </c>
      <c r="F1350" s="69">
        <v>550.0</v>
      </c>
      <c r="G1350" s="70" t="s">
        <v>2713</v>
      </c>
      <c r="H1350" s="69">
        <v>457.0</v>
      </c>
      <c r="I1350" s="69">
        <v>216.0</v>
      </c>
      <c r="J1350" s="69">
        <v>27.0</v>
      </c>
      <c r="K1350" s="29">
        <f t="shared" si="13"/>
        <v>229.5</v>
      </c>
      <c r="L1350" s="71">
        <f t="shared" si="14"/>
        <v>0.5022</v>
      </c>
      <c r="M1350" s="71">
        <f t="shared" si="15"/>
        <v>0.6278</v>
      </c>
      <c r="N1350" s="72">
        <f t="shared" si="16"/>
        <v>86.45</v>
      </c>
      <c r="O1350" s="8">
        <f t="shared" si="17"/>
        <v>495185.6</v>
      </c>
      <c r="P1350" s="73"/>
      <c r="Q1350" s="18"/>
      <c r="R1350" s="18"/>
      <c r="S1350" s="18"/>
      <c r="T1350" s="18"/>
      <c r="U1350" s="18"/>
      <c r="V1350" s="18"/>
      <c r="W1350" s="18"/>
      <c r="X1350" s="18"/>
      <c r="Y1350" s="18"/>
      <c r="Z1350" s="68">
        <v>709.0</v>
      </c>
      <c r="AA1350" s="69">
        <v>1.0</v>
      </c>
      <c r="AB1350" s="18" t="s">
        <v>1376</v>
      </c>
      <c r="AC1350" s="68">
        <v>709.0</v>
      </c>
      <c r="AD1350" s="69">
        <v>1.0</v>
      </c>
      <c r="AE1350" s="69">
        <v>550.0</v>
      </c>
      <c r="AF1350" s="70" t="s">
        <v>2713</v>
      </c>
      <c r="AG1350" s="69">
        <v>457.0</v>
      </c>
      <c r="AH1350" s="69">
        <v>216.0</v>
      </c>
      <c r="AI1350" s="69">
        <v>27.0</v>
      </c>
      <c r="AJ1350" s="29">
        <f t="shared" si="20"/>
        <v>229.5</v>
      </c>
      <c r="AK1350" s="76">
        <f t="shared" si="21"/>
        <v>0.5021881838</v>
      </c>
      <c r="AL1350" s="29">
        <f t="shared" si="22"/>
        <v>229.5</v>
      </c>
      <c r="AM1350" s="71">
        <f t="shared" si="23"/>
        <v>0.5022</v>
      </c>
      <c r="AN1350" s="71">
        <f t="shared" si="24"/>
        <v>0.6278</v>
      </c>
      <c r="AO1350" s="72">
        <f t="shared" si="25"/>
        <v>86.45</v>
      </c>
      <c r="AP1350" s="73">
        <f t="shared" si="26"/>
        <v>495185.6</v>
      </c>
      <c r="AQ1350" s="3">
        <f t="shared" si="27"/>
        <v>1083.557112</v>
      </c>
      <c r="AR1350" s="18"/>
      <c r="AS1350" s="18"/>
    </row>
    <row r="1351" ht="14.25" customHeight="1">
      <c r="A1351" s="68">
        <v>709.0</v>
      </c>
      <c r="B1351" s="69">
        <v>1.0</v>
      </c>
      <c r="C1351" s="18" t="s">
        <v>1376</v>
      </c>
      <c r="D1351" s="68">
        <v>709.0</v>
      </c>
      <c r="E1351" s="69">
        <v>1.0</v>
      </c>
      <c r="F1351" s="69">
        <v>565.0</v>
      </c>
      <c r="G1351" s="70" t="s">
        <v>2714</v>
      </c>
      <c r="H1351" s="69">
        <v>258.0</v>
      </c>
      <c r="I1351" s="69">
        <v>113.0</v>
      </c>
      <c r="J1351" s="69">
        <v>28.0</v>
      </c>
      <c r="K1351" s="29">
        <f t="shared" si="13"/>
        <v>127</v>
      </c>
      <c r="L1351" s="71">
        <f t="shared" si="14"/>
        <v>0.4922</v>
      </c>
      <c r="M1351" s="71">
        <f t="shared" si="15"/>
        <v>0.6153</v>
      </c>
      <c r="N1351" s="72">
        <f t="shared" si="16"/>
        <v>46.89</v>
      </c>
      <c r="O1351" s="8">
        <f t="shared" si="17"/>
        <v>268585.92</v>
      </c>
      <c r="P1351" s="73"/>
      <c r="Q1351" s="18"/>
      <c r="R1351" s="18"/>
      <c r="S1351" s="18"/>
      <c r="T1351" s="18"/>
      <c r="U1351" s="18"/>
      <c r="V1351" s="18"/>
      <c r="W1351" s="18"/>
      <c r="X1351" s="18"/>
      <c r="Y1351" s="18"/>
      <c r="Z1351" s="68">
        <v>709.0</v>
      </c>
      <c r="AA1351" s="69">
        <v>1.0</v>
      </c>
      <c r="AB1351" s="18" t="s">
        <v>1376</v>
      </c>
      <c r="AC1351" s="68">
        <v>709.0</v>
      </c>
      <c r="AD1351" s="69">
        <v>1.0</v>
      </c>
      <c r="AE1351" s="69">
        <v>565.0</v>
      </c>
      <c r="AF1351" s="70" t="s">
        <v>2714</v>
      </c>
      <c r="AG1351" s="69">
        <v>258.0</v>
      </c>
      <c r="AH1351" s="69">
        <v>113.0</v>
      </c>
      <c r="AI1351" s="69">
        <v>28.0</v>
      </c>
      <c r="AJ1351" s="29">
        <f t="shared" si="20"/>
        <v>127</v>
      </c>
      <c r="AK1351" s="76">
        <f t="shared" si="21"/>
        <v>0.492248062</v>
      </c>
      <c r="AL1351" s="29">
        <f t="shared" si="22"/>
        <v>127</v>
      </c>
      <c r="AM1351" s="71">
        <f t="shared" si="23"/>
        <v>0.4922</v>
      </c>
      <c r="AN1351" s="71">
        <f t="shared" si="24"/>
        <v>0.6153</v>
      </c>
      <c r="AO1351" s="72">
        <f t="shared" si="25"/>
        <v>46.89</v>
      </c>
      <c r="AP1351" s="73">
        <f t="shared" si="26"/>
        <v>268585.92</v>
      </c>
      <c r="AQ1351" s="3">
        <f t="shared" si="27"/>
        <v>1041.030698</v>
      </c>
      <c r="AR1351" s="18"/>
      <c r="AS1351" s="18"/>
    </row>
    <row r="1352" ht="14.25" customHeight="1">
      <c r="A1352" s="68">
        <v>709.0</v>
      </c>
      <c r="B1352" s="69">
        <v>1.0</v>
      </c>
      <c r="C1352" s="18" t="s">
        <v>1376</v>
      </c>
      <c r="D1352" s="68">
        <v>709.0</v>
      </c>
      <c r="E1352" s="69">
        <v>1.0</v>
      </c>
      <c r="F1352" s="69">
        <v>575.0</v>
      </c>
      <c r="G1352" s="70" t="s">
        <v>2715</v>
      </c>
      <c r="H1352" s="69">
        <v>48.0</v>
      </c>
      <c r="I1352" s="69">
        <v>45.0</v>
      </c>
      <c r="J1352" s="69">
        <v>0.0</v>
      </c>
      <c r="K1352" s="29">
        <f t="shared" si="13"/>
        <v>45</v>
      </c>
      <c r="L1352" s="71">
        <f t="shared" si="14"/>
        <v>0.9375</v>
      </c>
      <c r="M1352" s="71">
        <f t="shared" si="15"/>
        <v>1</v>
      </c>
      <c r="N1352" s="72">
        <f t="shared" si="16"/>
        <v>27</v>
      </c>
      <c r="O1352" s="8">
        <f t="shared" si="17"/>
        <v>154656</v>
      </c>
      <c r="P1352" s="73"/>
      <c r="Q1352" s="18"/>
      <c r="R1352" s="18"/>
      <c r="S1352" s="18"/>
      <c r="T1352" s="18"/>
      <c r="U1352" s="18"/>
      <c r="V1352" s="18"/>
      <c r="W1352" s="18"/>
      <c r="X1352" s="18"/>
      <c r="Y1352" s="18"/>
      <c r="Z1352" s="68">
        <v>709.0</v>
      </c>
      <c r="AA1352" s="69">
        <v>1.0</v>
      </c>
      <c r="AB1352" s="18" t="s">
        <v>1376</v>
      </c>
      <c r="AC1352" s="68">
        <v>709.0</v>
      </c>
      <c r="AD1352" s="69">
        <v>1.0</v>
      </c>
      <c r="AE1352" s="69">
        <v>575.0</v>
      </c>
      <c r="AF1352" s="70" t="s">
        <v>2715</v>
      </c>
      <c r="AG1352" s="69">
        <v>48.0</v>
      </c>
      <c r="AH1352" s="69">
        <v>45.0</v>
      </c>
      <c r="AI1352" s="69">
        <v>0.0</v>
      </c>
      <c r="AJ1352" s="29">
        <f t="shared" si="20"/>
        <v>45</v>
      </c>
      <c r="AK1352" s="76">
        <f t="shared" si="21"/>
        <v>0.9375</v>
      </c>
      <c r="AL1352" s="29">
        <f t="shared" si="22"/>
        <v>45</v>
      </c>
      <c r="AM1352" s="71">
        <f t="shared" si="23"/>
        <v>0.9375</v>
      </c>
      <c r="AN1352" s="71">
        <f t="shared" si="24"/>
        <v>1</v>
      </c>
      <c r="AO1352" s="72">
        <f t="shared" si="25"/>
        <v>27</v>
      </c>
      <c r="AP1352" s="73">
        <f t="shared" si="26"/>
        <v>154656</v>
      </c>
      <c r="AQ1352" s="3">
        <f t="shared" si="27"/>
        <v>3222</v>
      </c>
      <c r="AR1352" s="18"/>
      <c r="AS1352" s="18"/>
    </row>
    <row r="1353" ht="14.25" customHeight="1">
      <c r="A1353" s="68">
        <v>709.0</v>
      </c>
      <c r="B1353" s="69">
        <v>1.0</v>
      </c>
      <c r="C1353" s="18" t="s">
        <v>1376</v>
      </c>
      <c r="D1353" s="68">
        <v>709.0</v>
      </c>
      <c r="E1353" s="69">
        <v>1.0</v>
      </c>
      <c r="F1353" s="69">
        <v>580.0</v>
      </c>
      <c r="G1353" s="70" t="s">
        <v>2716</v>
      </c>
      <c r="H1353" s="69">
        <v>53.0</v>
      </c>
      <c r="I1353" s="69">
        <v>49.0</v>
      </c>
      <c r="J1353" s="69">
        <v>0.0</v>
      </c>
      <c r="K1353" s="29">
        <f t="shared" si="13"/>
        <v>49</v>
      </c>
      <c r="L1353" s="71">
        <f t="shared" si="14"/>
        <v>0.9245</v>
      </c>
      <c r="M1353" s="71">
        <f t="shared" si="15"/>
        <v>1</v>
      </c>
      <c r="N1353" s="72">
        <f t="shared" si="16"/>
        <v>29.4</v>
      </c>
      <c r="O1353" s="8">
        <f t="shared" si="17"/>
        <v>168403.2</v>
      </c>
      <c r="P1353" s="73"/>
      <c r="Q1353" s="18"/>
      <c r="R1353" s="18"/>
      <c r="S1353" s="18"/>
      <c r="T1353" s="18"/>
      <c r="U1353" s="18"/>
      <c r="V1353" s="18"/>
      <c r="W1353" s="18"/>
      <c r="X1353" s="18"/>
      <c r="Y1353" s="18"/>
      <c r="Z1353" s="68">
        <v>709.0</v>
      </c>
      <c r="AA1353" s="69">
        <v>1.0</v>
      </c>
      <c r="AB1353" s="18" t="s">
        <v>1376</v>
      </c>
      <c r="AC1353" s="68">
        <v>709.0</v>
      </c>
      <c r="AD1353" s="69">
        <v>1.0</v>
      </c>
      <c r="AE1353" s="69">
        <v>580.0</v>
      </c>
      <c r="AF1353" s="70" t="s">
        <v>2716</v>
      </c>
      <c r="AG1353" s="69">
        <v>53.0</v>
      </c>
      <c r="AH1353" s="69">
        <v>49.0</v>
      </c>
      <c r="AI1353" s="69">
        <v>0.0</v>
      </c>
      <c r="AJ1353" s="29">
        <f t="shared" si="20"/>
        <v>49</v>
      </c>
      <c r="AK1353" s="76">
        <f t="shared" si="21"/>
        <v>0.9245283019</v>
      </c>
      <c r="AL1353" s="29">
        <f t="shared" si="22"/>
        <v>49</v>
      </c>
      <c r="AM1353" s="71">
        <f t="shared" si="23"/>
        <v>0.9245</v>
      </c>
      <c r="AN1353" s="71">
        <f t="shared" si="24"/>
        <v>1</v>
      </c>
      <c r="AO1353" s="72">
        <f t="shared" si="25"/>
        <v>29.4</v>
      </c>
      <c r="AP1353" s="73">
        <f t="shared" si="26"/>
        <v>168403.2</v>
      </c>
      <c r="AQ1353" s="3">
        <f t="shared" si="27"/>
        <v>3177.418868</v>
      </c>
      <c r="AR1353" s="18"/>
      <c r="AS1353" s="18"/>
    </row>
    <row r="1354" ht="14.25" customHeight="1">
      <c r="A1354" s="68">
        <v>709.0</v>
      </c>
      <c r="B1354" s="69">
        <v>1.0</v>
      </c>
      <c r="C1354" s="18" t="s">
        <v>1376</v>
      </c>
      <c r="D1354" s="68">
        <v>709.0</v>
      </c>
      <c r="E1354" s="69">
        <v>1.0</v>
      </c>
      <c r="F1354" s="69">
        <v>605.0</v>
      </c>
      <c r="G1354" s="70" t="s">
        <v>2717</v>
      </c>
      <c r="H1354" s="69">
        <v>14.0</v>
      </c>
      <c r="I1354" s="69">
        <v>13.0</v>
      </c>
      <c r="J1354" s="69">
        <v>0.0</v>
      </c>
      <c r="K1354" s="29">
        <f t="shared" si="13"/>
        <v>13</v>
      </c>
      <c r="L1354" s="71">
        <f t="shared" si="14"/>
        <v>0.9286</v>
      </c>
      <c r="M1354" s="71">
        <f t="shared" si="15"/>
        <v>1</v>
      </c>
      <c r="N1354" s="72">
        <f t="shared" si="16"/>
        <v>7.8</v>
      </c>
      <c r="O1354" s="8">
        <f t="shared" si="17"/>
        <v>44678.4</v>
      </c>
      <c r="P1354" s="73"/>
      <c r="Q1354" s="18"/>
      <c r="R1354" s="18"/>
      <c r="S1354" s="18"/>
      <c r="T1354" s="18"/>
      <c r="U1354" s="18"/>
      <c r="V1354" s="18"/>
      <c r="W1354" s="18"/>
      <c r="X1354" s="18"/>
      <c r="Y1354" s="18"/>
      <c r="Z1354" s="68">
        <v>709.0</v>
      </c>
      <c r="AA1354" s="69">
        <v>1.0</v>
      </c>
      <c r="AB1354" s="18" t="s">
        <v>1376</v>
      </c>
      <c r="AC1354" s="68">
        <v>709.0</v>
      </c>
      <c r="AD1354" s="69">
        <v>1.0</v>
      </c>
      <c r="AE1354" s="69">
        <v>605.0</v>
      </c>
      <c r="AF1354" s="70" t="s">
        <v>2717</v>
      </c>
      <c r="AG1354" s="69">
        <v>14.0</v>
      </c>
      <c r="AH1354" s="69">
        <v>13.0</v>
      </c>
      <c r="AI1354" s="69">
        <v>0.0</v>
      </c>
      <c r="AJ1354" s="29">
        <f t="shared" si="20"/>
        <v>13</v>
      </c>
      <c r="AK1354" s="76">
        <f t="shared" si="21"/>
        <v>0.9285714286</v>
      </c>
      <c r="AL1354" s="29">
        <f t="shared" si="22"/>
        <v>13</v>
      </c>
      <c r="AM1354" s="71">
        <f t="shared" si="23"/>
        <v>0.9286</v>
      </c>
      <c r="AN1354" s="71">
        <f t="shared" si="24"/>
        <v>1</v>
      </c>
      <c r="AO1354" s="72">
        <f t="shared" si="25"/>
        <v>7.8</v>
      </c>
      <c r="AP1354" s="73">
        <f t="shared" si="26"/>
        <v>44678.4</v>
      </c>
      <c r="AQ1354" s="3">
        <f t="shared" si="27"/>
        <v>3191.314286</v>
      </c>
      <c r="AR1354" s="18"/>
      <c r="AS1354" s="18"/>
    </row>
    <row r="1355" ht="14.25" customHeight="1">
      <c r="A1355" s="68">
        <v>709.0</v>
      </c>
      <c r="B1355" s="69">
        <v>1.0</v>
      </c>
      <c r="C1355" s="18" t="s">
        <v>1376</v>
      </c>
      <c r="D1355" s="68">
        <v>709.0</v>
      </c>
      <c r="E1355" s="69">
        <v>1.0</v>
      </c>
      <c r="F1355" s="69">
        <v>610.0</v>
      </c>
      <c r="G1355" s="70" t="s">
        <v>2718</v>
      </c>
      <c r="H1355" s="69">
        <v>1.0</v>
      </c>
      <c r="I1355" s="69">
        <v>0.0</v>
      </c>
      <c r="J1355" s="69">
        <v>0.0</v>
      </c>
      <c r="K1355" s="29">
        <f t="shared" si="13"/>
        <v>0</v>
      </c>
      <c r="L1355" s="71">
        <f t="shared" si="14"/>
        <v>0</v>
      </c>
      <c r="M1355" s="71">
        <f t="shared" si="15"/>
        <v>0</v>
      </c>
      <c r="N1355" s="72">
        <f t="shared" si="16"/>
        <v>0</v>
      </c>
      <c r="O1355" s="8">
        <f t="shared" si="17"/>
        <v>0</v>
      </c>
      <c r="P1355" s="73"/>
      <c r="Q1355" s="18"/>
      <c r="R1355" s="18"/>
      <c r="S1355" s="18"/>
      <c r="T1355" s="18"/>
      <c r="U1355" s="18"/>
      <c r="V1355" s="18"/>
      <c r="W1355" s="18"/>
      <c r="X1355" s="18"/>
      <c r="Y1355" s="18"/>
      <c r="Z1355" s="68">
        <v>709.0</v>
      </c>
      <c r="AA1355" s="69">
        <v>1.0</v>
      </c>
      <c r="AB1355" s="18" t="s">
        <v>1376</v>
      </c>
      <c r="AC1355" s="68">
        <v>709.0</v>
      </c>
      <c r="AD1355" s="69">
        <v>1.0</v>
      </c>
      <c r="AE1355" s="69">
        <v>610.0</v>
      </c>
      <c r="AF1355" s="70" t="s">
        <v>2718</v>
      </c>
      <c r="AG1355" s="69">
        <v>1.0</v>
      </c>
      <c r="AH1355" s="69">
        <v>0.0</v>
      </c>
      <c r="AI1355" s="69">
        <v>0.0</v>
      </c>
      <c r="AJ1355" s="29">
        <f t="shared" si="20"/>
        <v>0</v>
      </c>
      <c r="AK1355" s="76">
        <f t="shared" si="21"/>
        <v>0</v>
      </c>
      <c r="AL1355" s="29">
        <f t="shared" si="22"/>
        <v>0</v>
      </c>
      <c r="AM1355" s="71">
        <f t="shared" si="23"/>
        <v>0</v>
      </c>
      <c r="AN1355" s="71">
        <f t="shared" si="24"/>
        <v>0</v>
      </c>
      <c r="AO1355" s="72">
        <f t="shared" si="25"/>
        <v>0</v>
      </c>
      <c r="AP1355" s="73">
        <f t="shared" si="26"/>
        <v>0</v>
      </c>
      <c r="AQ1355" s="3">
        <f t="shared" si="27"/>
        <v>0</v>
      </c>
      <c r="AR1355" s="18"/>
      <c r="AS1355" s="18"/>
    </row>
    <row r="1356" ht="14.25" customHeight="1">
      <c r="A1356" s="68">
        <v>709.0</v>
      </c>
      <c r="B1356" s="69">
        <v>1.0</v>
      </c>
      <c r="C1356" s="18" t="s">
        <v>1376</v>
      </c>
      <c r="D1356" s="68">
        <v>709.0</v>
      </c>
      <c r="E1356" s="69">
        <v>1.0</v>
      </c>
      <c r="F1356" s="69">
        <v>611.0</v>
      </c>
      <c r="G1356" s="70" t="s">
        <v>2719</v>
      </c>
      <c r="H1356" s="69">
        <v>416.0</v>
      </c>
      <c r="I1356" s="69">
        <v>212.0</v>
      </c>
      <c r="J1356" s="69">
        <v>24.0</v>
      </c>
      <c r="K1356" s="29">
        <f t="shared" si="13"/>
        <v>224</v>
      </c>
      <c r="L1356" s="71">
        <f t="shared" si="14"/>
        <v>0.5385</v>
      </c>
      <c r="M1356" s="71">
        <f t="shared" si="15"/>
        <v>0.6731</v>
      </c>
      <c r="N1356" s="72">
        <f t="shared" si="16"/>
        <v>90.46</v>
      </c>
      <c r="O1356" s="8">
        <f t="shared" si="17"/>
        <v>518154.88</v>
      </c>
      <c r="P1356" s="73"/>
      <c r="Q1356" s="18"/>
      <c r="R1356" s="18"/>
      <c r="S1356" s="18"/>
      <c r="T1356" s="18"/>
      <c r="U1356" s="18"/>
      <c r="V1356" s="18"/>
      <c r="W1356" s="18"/>
      <c r="X1356" s="18"/>
      <c r="Y1356" s="18"/>
      <c r="Z1356" s="68">
        <v>709.0</v>
      </c>
      <c r="AA1356" s="69">
        <v>1.0</v>
      </c>
      <c r="AB1356" s="18" t="s">
        <v>1376</v>
      </c>
      <c r="AC1356" s="68">
        <v>709.0</v>
      </c>
      <c r="AD1356" s="69">
        <v>1.0</v>
      </c>
      <c r="AE1356" s="69">
        <v>611.0</v>
      </c>
      <c r="AF1356" s="70" t="s">
        <v>2719</v>
      </c>
      <c r="AG1356" s="69">
        <v>416.0</v>
      </c>
      <c r="AH1356" s="69">
        <v>212.0</v>
      </c>
      <c r="AI1356" s="69">
        <v>24.0</v>
      </c>
      <c r="AJ1356" s="29">
        <f t="shared" si="20"/>
        <v>224</v>
      </c>
      <c r="AK1356" s="76">
        <f t="shared" si="21"/>
        <v>0.5384615385</v>
      </c>
      <c r="AL1356" s="29">
        <f t="shared" si="22"/>
        <v>224</v>
      </c>
      <c r="AM1356" s="71">
        <f t="shared" si="23"/>
        <v>0.5385</v>
      </c>
      <c r="AN1356" s="71">
        <f t="shared" si="24"/>
        <v>0.6731</v>
      </c>
      <c r="AO1356" s="72">
        <f t="shared" si="25"/>
        <v>90.46</v>
      </c>
      <c r="AP1356" s="73">
        <f t="shared" si="26"/>
        <v>518154.88</v>
      </c>
      <c r="AQ1356" s="3">
        <f t="shared" si="27"/>
        <v>1245.564615</v>
      </c>
      <c r="AR1356" s="18"/>
      <c r="AS1356" s="18"/>
    </row>
    <row r="1357" ht="14.25" customHeight="1">
      <c r="A1357" s="68">
        <v>709.0</v>
      </c>
      <c r="B1357" s="69">
        <v>1.0</v>
      </c>
      <c r="C1357" s="18" t="s">
        <v>1376</v>
      </c>
      <c r="D1357" s="68">
        <v>709.0</v>
      </c>
      <c r="E1357" s="69">
        <v>1.0</v>
      </c>
      <c r="F1357" s="69">
        <v>630.0</v>
      </c>
      <c r="G1357" s="70" t="s">
        <v>2720</v>
      </c>
      <c r="H1357" s="69">
        <v>13.0</v>
      </c>
      <c r="I1357" s="69">
        <v>11.0</v>
      </c>
      <c r="J1357" s="69">
        <v>0.0</v>
      </c>
      <c r="K1357" s="29">
        <f t="shared" si="13"/>
        <v>11</v>
      </c>
      <c r="L1357" s="71">
        <f t="shared" si="14"/>
        <v>0.8462</v>
      </c>
      <c r="M1357" s="71">
        <f t="shared" si="15"/>
        <v>1</v>
      </c>
      <c r="N1357" s="72">
        <f t="shared" si="16"/>
        <v>6.6</v>
      </c>
      <c r="O1357" s="8">
        <f t="shared" si="17"/>
        <v>37804.8</v>
      </c>
      <c r="P1357" s="73"/>
      <c r="Q1357" s="18"/>
      <c r="R1357" s="18"/>
      <c r="S1357" s="18"/>
      <c r="T1357" s="18"/>
      <c r="U1357" s="18"/>
      <c r="V1357" s="18"/>
      <c r="W1357" s="18"/>
      <c r="X1357" s="18"/>
      <c r="Y1357" s="18"/>
      <c r="Z1357" s="68">
        <v>709.0</v>
      </c>
      <c r="AA1357" s="69">
        <v>1.0</v>
      </c>
      <c r="AB1357" s="18" t="s">
        <v>1376</v>
      </c>
      <c r="AC1357" s="68">
        <v>709.0</v>
      </c>
      <c r="AD1357" s="69">
        <v>1.0</v>
      </c>
      <c r="AE1357" s="69">
        <v>630.0</v>
      </c>
      <c r="AF1357" s="70" t="s">
        <v>2720</v>
      </c>
      <c r="AG1357" s="69">
        <v>13.0</v>
      </c>
      <c r="AH1357" s="69">
        <v>11.0</v>
      </c>
      <c r="AI1357" s="69">
        <v>0.0</v>
      </c>
      <c r="AJ1357" s="29">
        <f t="shared" si="20"/>
        <v>11</v>
      </c>
      <c r="AK1357" s="76">
        <f t="shared" si="21"/>
        <v>0.8461538462</v>
      </c>
      <c r="AL1357" s="29">
        <f t="shared" si="22"/>
        <v>11</v>
      </c>
      <c r="AM1357" s="71">
        <f t="shared" si="23"/>
        <v>0.8462</v>
      </c>
      <c r="AN1357" s="71">
        <f t="shared" si="24"/>
        <v>1</v>
      </c>
      <c r="AO1357" s="72">
        <f t="shared" si="25"/>
        <v>6.6</v>
      </c>
      <c r="AP1357" s="73">
        <f t="shared" si="26"/>
        <v>37804.8</v>
      </c>
      <c r="AQ1357" s="3">
        <f t="shared" si="27"/>
        <v>2908.061538</v>
      </c>
      <c r="AR1357" s="18"/>
      <c r="AS1357" s="18"/>
    </row>
    <row r="1358" ht="14.25" customHeight="1">
      <c r="A1358" s="68">
        <v>709.0</v>
      </c>
      <c r="B1358" s="69">
        <v>1.0</v>
      </c>
      <c r="C1358" s="18" t="s">
        <v>1376</v>
      </c>
      <c r="D1358" s="68">
        <v>709.0</v>
      </c>
      <c r="E1358" s="69">
        <v>1.0</v>
      </c>
      <c r="F1358" s="69">
        <v>650.0</v>
      </c>
      <c r="G1358" s="70" t="s">
        <v>2721</v>
      </c>
      <c r="H1358" s="69">
        <v>55.0</v>
      </c>
      <c r="I1358" s="69">
        <v>5.0</v>
      </c>
      <c r="J1358" s="69">
        <v>4.0</v>
      </c>
      <c r="K1358" s="29">
        <f t="shared" si="13"/>
        <v>7</v>
      </c>
      <c r="L1358" s="71">
        <f t="shared" si="14"/>
        <v>0.1273</v>
      </c>
      <c r="M1358" s="71">
        <f t="shared" si="15"/>
        <v>0.1591</v>
      </c>
      <c r="N1358" s="72">
        <f t="shared" si="16"/>
        <v>0.67</v>
      </c>
      <c r="O1358" s="8">
        <f t="shared" si="17"/>
        <v>3837.76</v>
      </c>
      <c r="P1358" s="73"/>
      <c r="Q1358" s="18"/>
      <c r="R1358" s="18"/>
      <c r="S1358" s="18"/>
      <c r="T1358" s="18"/>
      <c r="U1358" s="18"/>
      <c r="V1358" s="18"/>
      <c r="W1358" s="18"/>
      <c r="X1358" s="18"/>
      <c r="Y1358" s="18"/>
      <c r="Z1358" s="68">
        <v>709.0</v>
      </c>
      <c r="AA1358" s="69">
        <v>1.0</v>
      </c>
      <c r="AB1358" s="18" t="s">
        <v>1376</v>
      </c>
      <c r="AC1358" s="68">
        <v>709.0</v>
      </c>
      <c r="AD1358" s="69">
        <v>1.0</v>
      </c>
      <c r="AE1358" s="69">
        <v>650.0</v>
      </c>
      <c r="AF1358" s="70" t="s">
        <v>2721</v>
      </c>
      <c r="AG1358" s="69">
        <v>55.0</v>
      </c>
      <c r="AH1358" s="69">
        <v>5.0</v>
      </c>
      <c r="AI1358" s="69">
        <v>4.0</v>
      </c>
      <c r="AJ1358" s="29">
        <f t="shared" si="20"/>
        <v>7</v>
      </c>
      <c r="AK1358" s="76">
        <f t="shared" si="21"/>
        <v>0.1272727273</v>
      </c>
      <c r="AL1358" s="29">
        <f t="shared" si="22"/>
        <v>7</v>
      </c>
      <c r="AM1358" s="71">
        <f t="shared" si="23"/>
        <v>0.1273</v>
      </c>
      <c r="AN1358" s="71">
        <f t="shared" si="24"/>
        <v>0.1591</v>
      </c>
      <c r="AO1358" s="72">
        <f t="shared" si="25"/>
        <v>0.67</v>
      </c>
      <c r="AP1358" s="73">
        <f t="shared" si="26"/>
        <v>3837.76</v>
      </c>
      <c r="AQ1358" s="3">
        <f t="shared" si="27"/>
        <v>69.77745455</v>
      </c>
      <c r="AR1358" s="18"/>
      <c r="AS1358" s="18"/>
    </row>
    <row r="1359" ht="14.25" customHeight="1">
      <c r="A1359" s="68">
        <v>709.0</v>
      </c>
      <c r="B1359" s="69">
        <v>1.0</v>
      </c>
      <c r="C1359" s="18" t="s">
        <v>1376</v>
      </c>
      <c r="D1359" s="68">
        <v>709.0</v>
      </c>
      <c r="E1359" s="69">
        <v>1.0</v>
      </c>
      <c r="F1359" s="69">
        <v>700.0</v>
      </c>
      <c r="G1359" s="70" t="s">
        <v>1556</v>
      </c>
      <c r="H1359" s="69">
        <v>181.0</v>
      </c>
      <c r="I1359" s="69">
        <v>66.0</v>
      </c>
      <c r="J1359" s="69">
        <v>0.0</v>
      </c>
      <c r="K1359" s="29">
        <f t="shared" si="13"/>
        <v>66</v>
      </c>
      <c r="L1359" s="71">
        <f t="shared" si="14"/>
        <v>0.3646</v>
      </c>
      <c r="M1359" s="71">
        <f t="shared" si="15"/>
        <v>0.4558</v>
      </c>
      <c r="N1359" s="72">
        <f t="shared" si="16"/>
        <v>18.05</v>
      </c>
      <c r="O1359" s="8">
        <f t="shared" si="17"/>
        <v>103390.4</v>
      </c>
      <c r="P1359" s="73"/>
      <c r="Q1359" s="18"/>
      <c r="R1359" s="18"/>
      <c r="S1359" s="18"/>
      <c r="T1359" s="18"/>
      <c r="U1359" s="18"/>
      <c r="V1359" s="18"/>
      <c r="W1359" s="18"/>
      <c r="X1359" s="18"/>
      <c r="Y1359" s="18"/>
      <c r="Z1359" s="68">
        <v>709.0</v>
      </c>
      <c r="AA1359" s="69">
        <v>1.0</v>
      </c>
      <c r="AB1359" s="18" t="s">
        <v>1376</v>
      </c>
      <c r="AC1359" s="68">
        <v>709.0</v>
      </c>
      <c r="AD1359" s="69">
        <v>1.0</v>
      </c>
      <c r="AE1359" s="69">
        <v>700.0</v>
      </c>
      <c r="AF1359" s="70" t="s">
        <v>1556</v>
      </c>
      <c r="AG1359" s="69">
        <v>181.0</v>
      </c>
      <c r="AH1359" s="69">
        <v>66.0</v>
      </c>
      <c r="AI1359" s="69">
        <v>0.0</v>
      </c>
      <c r="AJ1359" s="29">
        <f t="shared" si="20"/>
        <v>66</v>
      </c>
      <c r="AK1359" s="76">
        <f t="shared" si="21"/>
        <v>0.364640884</v>
      </c>
      <c r="AL1359" s="29">
        <f t="shared" si="22"/>
        <v>66</v>
      </c>
      <c r="AM1359" s="71">
        <f t="shared" si="23"/>
        <v>0.3646</v>
      </c>
      <c r="AN1359" s="71">
        <f t="shared" si="24"/>
        <v>0.4558</v>
      </c>
      <c r="AO1359" s="72">
        <f t="shared" si="25"/>
        <v>18.05</v>
      </c>
      <c r="AP1359" s="73">
        <f t="shared" si="26"/>
        <v>103390.4</v>
      </c>
      <c r="AQ1359" s="3">
        <f t="shared" si="27"/>
        <v>571.2176796</v>
      </c>
      <c r="AR1359" s="18"/>
      <c r="AS1359" s="18"/>
    </row>
    <row r="1360" ht="14.25" customHeight="1">
      <c r="A1360" s="68">
        <v>709.0</v>
      </c>
      <c r="B1360" s="69">
        <v>1.0</v>
      </c>
      <c r="C1360" s="18" t="s">
        <v>1376</v>
      </c>
      <c r="D1360" s="68">
        <v>709.0</v>
      </c>
      <c r="E1360" s="69">
        <v>1.0</v>
      </c>
      <c r="F1360" s="69">
        <v>950.0</v>
      </c>
      <c r="G1360" s="70" t="s">
        <v>2722</v>
      </c>
      <c r="H1360" s="69">
        <v>12.0</v>
      </c>
      <c r="I1360" s="69">
        <v>2.0</v>
      </c>
      <c r="J1360" s="69">
        <v>0.0</v>
      </c>
      <c r="K1360" s="29">
        <f t="shared" si="13"/>
        <v>2</v>
      </c>
      <c r="L1360" s="71">
        <f t="shared" si="14"/>
        <v>0.1667</v>
      </c>
      <c r="M1360" s="71">
        <f t="shared" si="15"/>
        <v>0.2084</v>
      </c>
      <c r="N1360" s="72">
        <f t="shared" si="16"/>
        <v>0.25</v>
      </c>
      <c r="O1360" s="8">
        <f t="shared" si="17"/>
        <v>1432</v>
      </c>
      <c r="P1360" s="73"/>
      <c r="Q1360" s="18"/>
      <c r="R1360" s="18"/>
      <c r="S1360" s="18"/>
      <c r="T1360" s="18"/>
      <c r="U1360" s="18"/>
      <c r="V1360" s="18"/>
      <c r="W1360" s="18"/>
      <c r="X1360" s="18"/>
      <c r="Y1360" s="18"/>
      <c r="Z1360" s="68">
        <v>709.0</v>
      </c>
      <c r="AA1360" s="69">
        <v>1.0</v>
      </c>
      <c r="AB1360" s="18" t="s">
        <v>1376</v>
      </c>
      <c r="AC1360" s="68">
        <v>709.0</v>
      </c>
      <c r="AD1360" s="69">
        <v>1.0</v>
      </c>
      <c r="AE1360" s="69">
        <v>950.0</v>
      </c>
      <c r="AF1360" s="70" t="s">
        <v>2722</v>
      </c>
      <c r="AG1360" s="69">
        <v>12.0</v>
      </c>
      <c r="AH1360" s="69">
        <v>2.0</v>
      </c>
      <c r="AI1360" s="69">
        <v>0.0</v>
      </c>
      <c r="AJ1360" s="29">
        <f t="shared" si="20"/>
        <v>2</v>
      </c>
      <c r="AK1360" s="76">
        <f t="shared" si="21"/>
        <v>0.1666666667</v>
      </c>
      <c r="AL1360" s="29">
        <f t="shared" si="22"/>
        <v>2</v>
      </c>
      <c r="AM1360" s="71">
        <f t="shared" si="23"/>
        <v>0.1667</v>
      </c>
      <c r="AN1360" s="71">
        <f t="shared" si="24"/>
        <v>0.2084</v>
      </c>
      <c r="AO1360" s="72">
        <f t="shared" si="25"/>
        <v>0.25</v>
      </c>
      <c r="AP1360" s="73">
        <f t="shared" si="26"/>
        <v>1432</v>
      </c>
      <c r="AQ1360" s="3">
        <f t="shared" si="27"/>
        <v>119.3333333</v>
      </c>
      <c r="AR1360" s="18"/>
      <c r="AS1360" s="18"/>
    </row>
    <row r="1361" ht="14.25" customHeight="1">
      <c r="A1361" s="68">
        <v>712.0</v>
      </c>
      <c r="B1361" s="69">
        <v>1.0</v>
      </c>
      <c r="C1361" s="18" t="s">
        <v>1378</v>
      </c>
      <c r="D1361" s="68">
        <v>712.0</v>
      </c>
      <c r="E1361" s="69">
        <v>1.0</v>
      </c>
      <c r="F1361" s="69">
        <v>1.0</v>
      </c>
      <c r="G1361" s="70" t="s">
        <v>2723</v>
      </c>
      <c r="H1361" s="69">
        <v>330.0</v>
      </c>
      <c r="I1361" s="69">
        <v>113.0</v>
      </c>
      <c r="J1361" s="69">
        <v>24.0</v>
      </c>
      <c r="K1361" s="29">
        <f t="shared" si="13"/>
        <v>125</v>
      </c>
      <c r="L1361" s="71">
        <f t="shared" si="14"/>
        <v>0.3788</v>
      </c>
      <c r="M1361" s="71">
        <f t="shared" si="15"/>
        <v>0.4735</v>
      </c>
      <c r="N1361" s="72">
        <f t="shared" si="16"/>
        <v>35.51</v>
      </c>
      <c r="O1361" s="8">
        <f t="shared" si="17"/>
        <v>203401.28</v>
      </c>
      <c r="P1361" s="73"/>
      <c r="Q1361" s="18"/>
      <c r="R1361" s="18"/>
      <c r="S1361" s="18"/>
      <c r="T1361" s="18"/>
      <c r="U1361" s="18"/>
      <c r="V1361" s="18"/>
      <c r="W1361" s="18"/>
      <c r="X1361" s="18"/>
      <c r="Y1361" s="18"/>
      <c r="Z1361" s="68">
        <v>712.0</v>
      </c>
      <c r="AA1361" s="69">
        <v>1.0</v>
      </c>
      <c r="AB1361" s="18" t="s">
        <v>1378</v>
      </c>
      <c r="AC1361" s="68">
        <v>712.0</v>
      </c>
      <c r="AD1361" s="69">
        <v>1.0</v>
      </c>
      <c r="AE1361" s="69">
        <v>1.0</v>
      </c>
      <c r="AF1361" s="70" t="s">
        <v>2723</v>
      </c>
      <c r="AG1361" s="69">
        <v>330.0</v>
      </c>
      <c r="AH1361" s="69">
        <v>113.0</v>
      </c>
      <c r="AI1361" s="69">
        <v>24.0</v>
      </c>
      <c r="AJ1361" s="29">
        <f t="shared" si="20"/>
        <v>125</v>
      </c>
      <c r="AK1361" s="76">
        <f t="shared" si="21"/>
        <v>0.3787878788</v>
      </c>
      <c r="AL1361" s="29">
        <f t="shared" si="22"/>
        <v>125</v>
      </c>
      <c r="AM1361" s="71">
        <f t="shared" si="23"/>
        <v>0.3788</v>
      </c>
      <c r="AN1361" s="71">
        <f t="shared" si="24"/>
        <v>0.4735</v>
      </c>
      <c r="AO1361" s="72">
        <f t="shared" si="25"/>
        <v>35.51</v>
      </c>
      <c r="AP1361" s="73">
        <f t="shared" si="26"/>
        <v>203401.28</v>
      </c>
      <c r="AQ1361" s="3">
        <f t="shared" si="27"/>
        <v>616.3675152</v>
      </c>
      <c r="AR1361" s="18"/>
      <c r="AS1361" s="18"/>
    </row>
    <row r="1362" ht="14.25" customHeight="1">
      <c r="A1362" s="68">
        <v>712.0</v>
      </c>
      <c r="B1362" s="69">
        <v>1.0</v>
      </c>
      <c r="C1362" s="18" t="s">
        <v>1378</v>
      </c>
      <c r="D1362" s="68">
        <v>712.0</v>
      </c>
      <c r="E1362" s="69">
        <v>1.0</v>
      </c>
      <c r="F1362" s="69">
        <v>3.0</v>
      </c>
      <c r="G1362" s="70" t="s">
        <v>2724</v>
      </c>
      <c r="H1362" s="69">
        <v>237.0</v>
      </c>
      <c r="I1362" s="69">
        <v>56.0</v>
      </c>
      <c r="J1362" s="69">
        <v>20.0</v>
      </c>
      <c r="K1362" s="29">
        <f t="shared" si="13"/>
        <v>66</v>
      </c>
      <c r="L1362" s="71">
        <f t="shared" si="14"/>
        <v>0.2785</v>
      </c>
      <c r="M1362" s="71">
        <f t="shared" si="15"/>
        <v>0.3481</v>
      </c>
      <c r="N1362" s="72">
        <f t="shared" si="16"/>
        <v>13.78</v>
      </c>
      <c r="O1362" s="8">
        <f t="shared" si="17"/>
        <v>78931.84</v>
      </c>
      <c r="P1362" s="73"/>
      <c r="Q1362" s="18"/>
      <c r="R1362" s="18"/>
      <c r="S1362" s="18"/>
      <c r="T1362" s="18"/>
      <c r="U1362" s="18"/>
      <c r="V1362" s="18"/>
      <c r="W1362" s="18"/>
      <c r="X1362" s="18"/>
      <c r="Y1362" s="18"/>
      <c r="Z1362" s="68">
        <v>712.0</v>
      </c>
      <c r="AA1362" s="69">
        <v>1.0</v>
      </c>
      <c r="AB1362" s="18" t="s">
        <v>1378</v>
      </c>
      <c r="AC1362" s="68">
        <v>712.0</v>
      </c>
      <c r="AD1362" s="69">
        <v>1.0</v>
      </c>
      <c r="AE1362" s="69">
        <v>3.0</v>
      </c>
      <c r="AF1362" s="70" t="s">
        <v>2724</v>
      </c>
      <c r="AG1362" s="69">
        <v>237.0</v>
      </c>
      <c r="AH1362" s="69">
        <v>56.0</v>
      </c>
      <c r="AI1362" s="69">
        <v>20.0</v>
      </c>
      <c r="AJ1362" s="29">
        <f t="shared" si="20"/>
        <v>66</v>
      </c>
      <c r="AK1362" s="76">
        <f t="shared" si="21"/>
        <v>0.2784810127</v>
      </c>
      <c r="AL1362" s="29">
        <f t="shared" si="22"/>
        <v>66</v>
      </c>
      <c r="AM1362" s="71">
        <f t="shared" si="23"/>
        <v>0.2785</v>
      </c>
      <c r="AN1362" s="71">
        <f t="shared" si="24"/>
        <v>0.3481</v>
      </c>
      <c r="AO1362" s="72">
        <f t="shared" si="25"/>
        <v>13.78</v>
      </c>
      <c r="AP1362" s="73">
        <f t="shared" si="26"/>
        <v>78931.84</v>
      </c>
      <c r="AQ1362" s="3">
        <f t="shared" si="27"/>
        <v>333.0457384</v>
      </c>
      <c r="AR1362" s="18"/>
      <c r="AS1362" s="18"/>
    </row>
    <row r="1363" ht="14.25" customHeight="1">
      <c r="A1363" s="68">
        <v>716.0</v>
      </c>
      <c r="B1363" s="69">
        <v>1.0</v>
      </c>
      <c r="C1363" s="18" t="s">
        <v>1380</v>
      </c>
      <c r="D1363" s="68">
        <v>716.0</v>
      </c>
      <c r="E1363" s="69">
        <v>1.0</v>
      </c>
      <c r="F1363" s="69">
        <v>10.0</v>
      </c>
      <c r="G1363" s="70" t="s">
        <v>2725</v>
      </c>
      <c r="H1363" s="69">
        <v>345.0</v>
      </c>
      <c r="I1363" s="69">
        <v>54.0</v>
      </c>
      <c r="J1363" s="69">
        <v>39.0</v>
      </c>
      <c r="K1363" s="29">
        <f t="shared" si="13"/>
        <v>73.5</v>
      </c>
      <c r="L1363" s="71">
        <f t="shared" si="14"/>
        <v>0.213</v>
      </c>
      <c r="M1363" s="71">
        <f t="shared" si="15"/>
        <v>0.2663</v>
      </c>
      <c r="N1363" s="72">
        <f t="shared" si="16"/>
        <v>11.74</v>
      </c>
      <c r="O1363" s="8">
        <f t="shared" si="17"/>
        <v>67246.72</v>
      </c>
      <c r="P1363" s="73"/>
      <c r="Q1363" s="18"/>
      <c r="R1363" s="18"/>
      <c r="S1363" s="18"/>
      <c r="T1363" s="18"/>
      <c r="U1363" s="18"/>
      <c r="V1363" s="18"/>
      <c r="W1363" s="18"/>
      <c r="X1363" s="18"/>
      <c r="Y1363" s="18"/>
      <c r="Z1363" s="68">
        <v>716.0</v>
      </c>
      <c r="AA1363" s="69">
        <v>1.0</v>
      </c>
      <c r="AB1363" s="18" t="s">
        <v>1380</v>
      </c>
      <c r="AC1363" s="68">
        <v>716.0</v>
      </c>
      <c r="AD1363" s="69">
        <v>1.0</v>
      </c>
      <c r="AE1363" s="69">
        <v>10.0</v>
      </c>
      <c r="AF1363" s="70" t="s">
        <v>2725</v>
      </c>
      <c r="AG1363" s="69">
        <v>345.0</v>
      </c>
      <c r="AH1363" s="69">
        <v>54.0</v>
      </c>
      <c r="AI1363" s="69">
        <v>39.0</v>
      </c>
      <c r="AJ1363" s="29">
        <f t="shared" si="20"/>
        <v>73.5</v>
      </c>
      <c r="AK1363" s="76">
        <f t="shared" si="21"/>
        <v>0.2130434783</v>
      </c>
      <c r="AL1363" s="29">
        <f t="shared" si="22"/>
        <v>73.5</v>
      </c>
      <c r="AM1363" s="71">
        <f t="shared" si="23"/>
        <v>0.213</v>
      </c>
      <c r="AN1363" s="71">
        <f t="shared" si="24"/>
        <v>0.2663</v>
      </c>
      <c r="AO1363" s="72">
        <f t="shared" si="25"/>
        <v>11.74</v>
      </c>
      <c r="AP1363" s="73">
        <f t="shared" si="26"/>
        <v>67246.72</v>
      </c>
      <c r="AQ1363" s="3">
        <f t="shared" si="27"/>
        <v>194.918029</v>
      </c>
      <c r="AR1363" s="18"/>
      <c r="AS1363" s="18"/>
    </row>
    <row r="1364" ht="14.25" customHeight="1">
      <c r="A1364" s="68">
        <v>716.0</v>
      </c>
      <c r="B1364" s="69">
        <v>1.0</v>
      </c>
      <c r="C1364" s="18" t="s">
        <v>1380</v>
      </c>
      <c r="D1364" s="68">
        <v>716.0</v>
      </c>
      <c r="E1364" s="69">
        <v>1.0</v>
      </c>
      <c r="F1364" s="69">
        <v>11.0</v>
      </c>
      <c r="G1364" s="70" t="s">
        <v>2726</v>
      </c>
      <c r="H1364" s="69">
        <v>488.0</v>
      </c>
      <c r="I1364" s="69">
        <v>56.0</v>
      </c>
      <c r="J1364" s="69">
        <v>37.0</v>
      </c>
      <c r="K1364" s="29">
        <f t="shared" si="13"/>
        <v>74.5</v>
      </c>
      <c r="L1364" s="71">
        <f t="shared" si="14"/>
        <v>0.1527</v>
      </c>
      <c r="M1364" s="71">
        <f t="shared" si="15"/>
        <v>0.1909</v>
      </c>
      <c r="N1364" s="72">
        <f t="shared" si="16"/>
        <v>8.53</v>
      </c>
      <c r="O1364" s="8">
        <f t="shared" si="17"/>
        <v>48859.84</v>
      </c>
      <c r="P1364" s="73"/>
      <c r="Q1364" s="18"/>
      <c r="R1364" s="18"/>
      <c r="S1364" s="18"/>
      <c r="T1364" s="18"/>
      <c r="U1364" s="18"/>
      <c r="V1364" s="18"/>
      <c r="W1364" s="18"/>
      <c r="X1364" s="18"/>
      <c r="Y1364" s="18"/>
      <c r="Z1364" s="68">
        <v>716.0</v>
      </c>
      <c r="AA1364" s="69">
        <v>1.0</v>
      </c>
      <c r="AB1364" s="18" t="s">
        <v>1380</v>
      </c>
      <c r="AC1364" s="68">
        <v>716.0</v>
      </c>
      <c r="AD1364" s="69">
        <v>1.0</v>
      </c>
      <c r="AE1364" s="69">
        <v>11.0</v>
      </c>
      <c r="AF1364" s="70" t="s">
        <v>2726</v>
      </c>
      <c r="AG1364" s="69">
        <v>488.0</v>
      </c>
      <c r="AH1364" s="69">
        <v>56.0</v>
      </c>
      <c r="AI1364" s="69">
        <v>37.0</v>
      </c>
      <c r="AJ1364" s="29">
        <f t="shared" si="20"/>
        <v>74.5</v>
      </c>
      <c r="AK1364" s="76">
        <f t="shared" si="21"/>
        <v>0.1526639344</v>
      </c>
      <c r="AL1364" s="29">
        <f t="shared" si="22"/>
        <v>74.5</v>
      </c>
      <c r="AM1364" s="71">
        <f t="shared" si="23"/>
        <v>0.1527</v>
      </c>
      <c r="AN1364" s="71">
        <f t="shared" si="24"/>
        <v>0.1909</v>
      </c>
      <c r="AO1364" s="72">
        <f t="shared" si="25"/>
        <v>8.53</v>
      </c>
      <c r="AP1364" s="73">
        <f t="shared" si="26"/>
        <v>48859.84</v>
      </c>
      <c r="AQ1364" s="3">
        <f t="shared" si="27"/>
        <v>100.122623</v>
      </c>
      <c r="AR1364" s="18"/>
      <c r="AS1364" s="18"/>
    </row>
    <row r="1365" ht="14.25" customHeight="1">
      <c r="A1365" s="68">
        <v>716.0</v>
      </c>
      <c r="B1365" s="69">
        <v>1.0</v>
      </c>
      <c r="C1365" s="18" t="s">
        <v>1380</v>
      </c>
      <c r="D1365" s="68">
        <v>716.0</v>
      </c>
      <c r="E1365" s="69">
        <v>1.0</v>
      </c>
      <c r="F1365" s="69">
        <v>20.0</v>
      </c>
      <c r="G1365" s="70" t="s">
        <v>2727</v>
      </c>
      <c r="H1365" s="69">
        <v>494.0</v>
      </c>
      <c r="I1365" s="69">
        <v>46.0</v>
      </c>
      <c r="J1365" s="69">
        <v>21.0</v>
      </c>
      <c r="K1365" s="29">
        <f t="shared" si="13"/>
        <v>56.5</v>
      </c>
      <c r="L1365" s="71">
        <f t="shared" si="14"/>
        <v>0.1144</v>
      </c>
      <c r="M1365" s="71">
        <f t="shared" si="15"/>
        <v>0.143</v>
      </c>
      <c r="N1365" s="72">
        <f t="shared" si="16"/>
        <v>4.85</v>
      </c>
      <c r="O1365" s="8">
        <f t="shared" si="17"/>
        <v>27780.8</v>
      </c>
      <c r="P1365" s="73"/>
      <c r="Q1365" s="18"/>
      <c r="R1365" s="18"/>
      <c r="S1365" s="18"/>
      <c r="T1365" s="18"/>
      <c r="U1365" s="18"/>
      <c r="V1365" s="18"/>
      <c r="W1365" s="18"/>
      <c r="X1365" s="18"/>
      <c r="Y1365" s="18"/>
      <c r="Z1365" s="68">
        <v>716.0</v>
      </c>
      <c r="AA1365" s="69">
        <v>1.0</v>
      </c>
      <c r="AB1365" s="18" t="s">
        <v>1380</v>
      </c>
      <c r="AC1365" s="68">
        <v>716.0</v>
      </c>
      <c r="AD1365" s="69">
        <v>1.0</v>
      </c>
      <c r="AE1365" s="69">
        <v>20.0</v>
      </c>
      <c r="AF1365" s="70" t="s">
        <v>2727</v>
      </c>
      <c r="AG1365" s="69">
        <v>494.0</v>
      </c>
      <c r="AH1365" s="69">
        <v>46.0</v>
      </c>
      <c r="AI1365" s="69">
        <v>21.0</v>
      </c>
      <c r="AJ1365" s="29">
        <f t="shared" si="20"/>
        <v>56.5</v>
      </c>
      <c r="AK1365" s="76">
        <f t="shared" si="21"/>
        <v>0.1143724696</v>
      </c>
      <c r="AL1365" s="29">
        <f t="shared" si="22"/>
        <v>56.5</v>
      </c>
      <c r="AM1365" s="71">
        <f t="shared" si="23"/>
        <v>0.1144</v>
      </c>
      <c r="AN1365" s="71">
        <f t="shared" si="24"/>
        <v>0.143</v>
      </c>
      <c r="AO1365" s="72">
        <f t="shared" si="25"/>
        <v>4.85</v>
      </c>
      <c r="AP1365" s="73">
        <f t="shared" si="26"/>
        <v>27780.8</v>
      </c>
      <c r="AQ1365" s="3">
        <f t="shared" si="27"/>
        <v>56.23643725</v>
      </c>
      <c r="AR1365" s="18"/>
      <c r="AS1365" s="18"/>
    </row>
    <row r="1366" ht="14.25" customHeight="1">
      <c r="A1366" s="68">
        <v>716.0</v>
      </c>
      <c r="B1366" s="69">
        <v>1.0</v>
      </c>
      <c r="C1366" s="18" t="s">
        <v>1380</v>
      </c>
      <c r="D1366" s="68">
        <v>716.0</v>
      </c>
      <c r="E1366" s="69">
        <v>1.0</v>
      </c>
      <c r="F1366" s="69">
        <v>30.0</v>
      </c>
      <c r="G1366" s="70" t="s">
        <v>2728</v>
      </c>
      <c r="H1366" s="69">
        <v>241.0</v>
      </c>
      <c r="I1366" s="69">
        <v>27.0</v>
      </c>
      <c r="J1366" s="69">
        <v>14.0</v>
      </c>
      <c r="K1366" s="29">
        <f t="shared" si="13"/>
        <v>34</v>
      </c>
      <c r="L1366" s="71">
        <f t="shared" si="14"/>
        <v>0.1411</v>
      </c>
      <c r="M1366" s="71">
        <f t="shared" si="15"/>
        <v>0.1764</v>
      </c>
      <c r="N1366" s="72">
        <f t="shared" si="16"/>
        <v>3.6</v>
      </c>
      <c r="O1366" s="8">
        <f t="shared" si="17"/>
        <v>20620.8</v>
      </c>
      <c r="P1366" s="73"/>
      <c r="Q1366" s="18"/>
      <c r="R1366" s="18"/>
      <c r="S1366" s="18"/>
      <c r="T1366" s="18"/>
      <c r="U1366" s="18"/>
      <c r="V1366" s="18"/>
      <c r="W1366" s="18"/>
      <c r="X1366" s="18"/>
      <c r="Y1366" s="18"/>
      <c r="Z1366" s="68">
        <v>716.0</v>
      </c>
      <c r="AA1366" s="69">
        <v>1.0</v>
      </c>
      <c r="AB1366" s="18" t="s">
        <v>1380</v>
      </c>
      <c r="AC1366" s="68">
        <v>716.0</v>
      </c>
      <c r="AD1366" s="69">
        <v>1.0</v>
      </c>
      <c r="AE1366" s="69">
        <v>30.0</v>
      </c>
      <c r="AF1366" s="70" t="s">
        <v>2728</v>
      </c>
      <c r="AG1366" s="69">
        <v>241.0</v>
      </c>
      <c r="AH1366" s="69">
        <v>27.0</v>
      </c>
      <c r="AI1366" s="69">
        <v>14.0</v>
      </c>
      <c r="AJ1366" s="29">
        <f t="shared" si="20"/>
        <v>34</v>
      </c>
      <c r="AK1366" s="76">
        <f t="shared" si="21"/>
        <v>0.1410788382</v>
      </c>
      <c r="AL1366" s="29">
        <f t="shared" si="22"/>
        <v>34</v>
      </c>
      <c r="AM1366" s="71">
        <f t="shared" si="23"/>
        <v>0.1411</v>
      </c>
      <c r="AN1366" s="71">
        <f t="shared" si="24"/>
        <v>0.1764</v>
      </c>
      <c r="AO1366" s="72">
        <f t="shared" si="25"/>
        <v>3.6</v>
      </c>
      <c r="AP1366" s="73">
        <f t="shared" si="26"/>
        <v>20620.8</v>
      </c>
      <c r="AQ1366" s="3">
        <f t="shared" si="27"/>
        <v>85.56348548</v>
      </c>
      <c r="AR1366" s="18"/>
      <c r="AS1366" s="18"/>
    </row>
    <row r="1367" ht="14.25" customHeight="1">
      <c r="A1367" s="68">
        <v>716.0</v>
      </c>
      <c r="B1367" s="69">
        <v>1.0</v>
      </c>
      <c r="C1367" s="18" t="s">
        <v>1380</v>
      </c>
      <c r="D1367" s="68">
        <v>716.0</v>
      </c>
      <c r="E1367" s="69">
        <v>1.0</v>
      </c>
      <c r="F1367" s="69">
        <v>70.0</v>
      </c>
      <c r="G1367" s="70" t="s">
        <v>2729</v>
      </c>
      <c r="H1367" s="69">
        <v>9.0</v>
      </c>
      <c r="I1367" s="69">
        <v>1.0</v>
      </c>
      <c r="J1367" s="69">
        <v>1.0</v>
      </c>
      <c r="K1367" s="29">
        <f t="shared" si="13"/>
        <v>1.5</v>
      </c>
      <c r="L1367" s="71">
        <f t="shared" si="14"/>
        <v>0.1667</v>
      </c>
      <c r="M1367" s="71">
        <f t="shared" si="15"/>
        <v>0.2084</v>
      </c>
      <c r="N1367" s="72">
        <f t="shared" si="16"/>
        <v>0.19</v>
      </c>
      <c r="O1367" s="8">
        <f t="shared" si="17"/>
        <v>1088.32</v>
      </c>
      <c r="P1367" s="73"/>
      <c r="Q1367" s="18"/>
      <c r="R1367" s="18"/>
      <c r="S1367" s="18"/>
      <c r="T1367" s="18"/>
      <c r="U1367" s="18"/>
      <c r="V1367" s="18"/>
      <c r="W1367" s="18"/>
      <c r="X1367" s="18"/>
      <c r="Y1367" s="18"/>
      <c r="Z1367" s="68">
        <v>716.0</v>
      </c>
      <c r="AA1367" s="69">
        <v>1.0</v>
      </c>
      <c r="AB1367" s="18" t="s">
        <v>1380</v>
      </c>
      <c r="AC1367" s="68">
        <v>716.0</v>
      </c>
      <c r="AD1367" s="69">
        <v>1.0</v>
      </c>
      <c r="AE1367" s="69">
        <v>70.0</v>
      </c>
      <c r="AF1367" s="70" t="s">
        <v>2729</v>
      </c>
      <c r="AG1367" s="69">
        <v>9.0</v>
      </c>
      <c r="AH1367" s="69">
        <v>1.0</v>
      </c>
      <c r="AI1367" s="69">
        <v>1.0</v>
      </c>
      <c r="AJ1367" s="29">
        <f t="shared" si="20"/>
        <v>1.5</v>
      </c>
      <c r="AK1367" s="76">
        <f t="shared" si="21"/>
        <v>0.1666666667</v>
      </c>
      <c r="AL1367" s="29">
        <f t="shared" si="22"/>
        <v>1.5</v>
      </c>
      <c r="AM1367" s="71">
        <f t="shared" si="23"/>
        <v>0.1667</v>
      </c>
      <c r="AN1367" s="71">
        <f t="shared" si="24"/>
        <v>0.2084</v>
      </c>
      <c r="AO1367" s="72">
        <f t="shared" si="25"/>
        <v>0.19</v>
      </c>
      <c r="AP1367" s="73">
        <f t="shared" si="26"/>
        <v>1088.32</v>
      </c>
      <c r="AQ1367" s="3">
        <f t="shared" si="27"/>
        <v>120.9244444</v>
      </c>
      <c r="AR1367" s="18"/>
      <c r="AS1367" s="18"/>
    </row>
    <row r="1368" ht="14.25" customHeight="1">
      <c r="A1368" s="68">
        <v>717.0</v>
      </c>
      <c r="B1368" s="69">
        <v>1.0</v>
      </c>
      <c r="C1368" s="18" t="s">
        <v>1382</v>
      </c>
      <c r="D1368" s="68">
        <v>717.0</v>
      </c>
      <c r="E1368" s="69">
        <v>1.0</v>
      </c>
      <c r="F1368" s="69">
        <v>127.0</v>
      </c>
      <c r="G1368" s="70" t="s">
        <v>2730</v>
      </c>
      <c r="H1368" s="69">
        <v>638.0</v>
      </c>
      <c r="I1368" s="69">
        <v>61.0</v>
      </c>
      <c r="J1368" s="69">
        <v>31.0</v>
      </c>
      <c r="K1368" s="29">
        <f t="shared" si="13"/>
        <v>76.5</v>
      </c>
      <c r="L1368" s="71">
        <f t="shared" si="14"/>
        <v>0.1199</v>
      </c>
      <c r="M1368" s="71">
        <f t="shared" si="15"/>
        <v>0.1499</v>
      </c>
      <c r="N1368" s="72">
        <f t="shared" si="16"/>
        <v>6.88</v>
      </c>
      <c r="O1368" s="8">
        <f t="shared" si="17"/>
        <v>39408.64</v>
      </c>
      <c r="P1368" s="73"/>
      <c r="Q1368" s="18"/>
      <c r="R1368" s="18"/>
      <c r="S1368" s="18"/>
      <c r="T1368" s="18"/>
      <c r="U1368" s="18"/>
      <c r="V1368" s="18"/>
      <c r="W1368" s="18"/>
      <c r="X1368" s="18"/>
      <c r="Y1368" s="18"/>
      <c r="Z1368" s="68">
        <v>717.0</v>
      </c>
      <c r="AA1368" s="69">
        <v>1.0</v>
      </c>
      <c r="AB1368" s="18" t="s">
        <v>1382</v>
      </c>
      <c r="AC1368" s="68">
        <v>717.0</v>
      </c>
      <c r="AD1368" s="69">
        <v>1.0</v>
      </c>
      <c r="AE1368" s="69">
        <v>127.0</v>
      </c>
      <c r="AF1368" s="70" t="s">
        <v>2730</v>
      </c>
      <c r="AG1368" s="69">
        <v>638.0</v>
      </c>
      <c r="AH1368" s="69">
        <v>61.0</v>
      </c>
      <c r="AI1368" s="69">
        <v>31.0</v>
      </c>
      <c r="AJ1368" s="29">
        <f t="shared" si="20"/>
        <v>76.5</v>
      </c>
      <c r="AK1368" s="76">
        <f t="shared" si="21"/>
        <v>0.1199059561</v>
      </c>
      <c r="AL1368" s="29">
        <f t="shared" si="22"/>
        <v>76.5</v>
      </c>
      <c r="AM1368" s="71">
        <f t="shared" si="23"/>
        <v>0.1199</v>
      </c>
      <c r="AN1368" s="71">
        <f t="shared" si="24"/>
        <v>0.1499</v>
      </c>
      <c r="AO1368" s="72">
        <f t="shared" si="25"/>
        <v>6.88</v>
      </c>
      <c r="AP1368" s="73">
        <f t="shared" si="26"/>
        <v>39408.64</v>
      </c>
      <c r="AQ1368" s="3">
        <f t="shared" si="27"/>
        <v>61.76902821</v>
      </c>
      <c r="AR1368" s="18"/>
      <c r="AS1368" s="18"/>
    </row>
    <row r="1369" ht="14.25" customHeight="1">
      <c r="A1369" s="68">
        <v>717.0</v>
      </c>
      <c r="B1369" s="69">
        <v>1.0</v>
      </c>
      <c r="C1369" s="18" t="s">
        <v>1382</v>
      </c>
      <c r="D1369" s="68">
        <v>717.0</v>
      </c>
      <c r="E1369" s="69">
        <v>1.0</v>
      </c>
      <c r="F1369" s="69">
        <v>128.0</v>
      </c>
      <c r="G1369" s="70" t="s">
        <v>2731</v>
      </c>
      <c r="H1369" s="69">
        <v>592.0</v>
      </c>
      <c r="I1369" s="69">
        <v>75.0</v>
      </c>
      <c r="J1369" s="69">
        <v>23.0</v>
      </c>
      <c r="K1369" s="29">
        <f t="shared" si="13"/>
        <v>86.5</v>
      </c>
      <c r="L1369" s="71">
        <f t="shared" si="14"/>
        <v>0.1461</v>
      </c>
      <c r="M1369" s="71">
        <f t="shared" si="15"/>
        <v>0.1826</v>
      </c>
      <c r="N1369" s="72">
        <f t="shared" si="16"/>
        <v>9.48</v>
      </c>
      <c r="O1369" s="8">
        <f t="shared" si="17"/>
        <v>54301.44</v>
      </c>
      <c r="P1369" s="73"/>
      <c r="Q1369" s="18"/>
      <c r="R1369" s="18"/>
      <c r="S1369" s="18"/>
      <c r="T1369" s="18"/>
      <c r="U1369" s="18"/>
      <c r="V1369" s="18"/>
      <c r="W1369" s="18"/>
      <c r="X1369" s="18"/>
      <c r="Y1369" s="18"/>
      <c r="Z1369" s="68">
        <v>717.0</v>
      </c>
      <c r="AA1369" s="69">
        <v>1.0</v>
      </c>
      <c r="AB1369" s="18" t="s">
        <v>1382</v>
      </c>
      <c r="AC1369" s="68">
        <v>717.0</v>
      </c>
      <c r="AD1369" s="69">
        <v>1.0</v>
      </c>
      <c r="AE1369" s="69">
        <v>128.0</v>
      </c>
      <c r="AF1369" s="70" t="s">
        <v>2731</v>
      </c>
      <c r="AG1369" s="69">
        <v>592.0</v>
      </c>
      <c r="AH1369" s="69">
        <v>75.0</v>
      </c>
      <c r="AI1369" s="69">
        <v>23.0</v>
      </c>
      <c r="AJ1369" s="29">
        <f t="shared" si="20"/>
        <v>86.5</v>
      </c>
      <c r="AK1369" s="76">
        <f t="shared" si="21"/>
        <v>0.1461148649</v>
      </c>
      <c r="AL1369" s="29">
        <f t="shared" si="22"/>
        <v>86.5</v>
      </c>
      <c r="AM1369" s="71">
        <f t="shared" si="23"/>
        <v>0.1461</v>
      </c>
      <c r="AN1369" s="71">
        <f t="shared" si="24"/>
        <v>0.1826</v>
      </c>
      <c r="AO1369" s="72">
        <f t="shared" si="25"/>
        <v>9.48</v>
      </c>
      <c r="AP1369" s="73">
        <f t="shared" si="26"/>
        <v>54301.44</v>
      </c>
      <c r="AQ1369" s="3">
        <f t="shared" si="27"/>
        <v>91.72540541</v>
      </c>
      <c r="AR1369" s="18"/>
      <c r="AS1369" s="18"/>
    </row>
    <row r="1370" ht="14.25" customHeight="1">
      <c r="A1370" s="68">
        <v>717.0</v>
      </c>
      <c r="B1370" s="69">
        <v>1.0</v>
      </c>
      <c r="C1370" s="18" t="s">
        <v>1382</v>
      </c>
      <c r="D1370" s="68">
        <v>717.0</v>
      </c>
      <c r="E1370" s="69">
        <v>1.0</v>
      </c>
      <c r="F1370" s="69">
        <v>600.0</v>
      </c>
      <c r="G1370" s="70" t="s">
        <v>2732</v>
      </c>
      <c r="H1370" s="69">
        <v>51.0</v>
      </c>
      <c r="I1370" s="69">
        <v>9.0</v>
      </c>
      <c r="J1370" s="69">
        <v>2.0</v>
      </c>
      <c r="K1370" s="29">
        <f t="shared" si="13"/>
        <v>10</v>
      </c>
      <c r="L1370" s="71">
        <f t="shared" si="14"/>
        <v>0.1961</v>
      </c>
      <c r="M1370" s="71">
        <f t="shared" si="15"/>
        <v>0.2451</v>
      </c>
      <c r="N1370" s="72">
        <f t="shared" si="16"/>
        <v>1.47</v>
      </c>
      <c r="O1370" s="8">
        <f t="shared" si="17"/>
        <v>8420.16</v>
      </c>
      <c r="P1370" s="73"/>
      <c r="Q1370" s="18"/>
      <c r="R1370" s="18"/>
      <c r="S1370" s="18"/>
      <c r="T1370" s="18"/>
      <c r="U1370" s="18"/>
      <c r="V1370" s="18"/>
      <c r="W1370" s="18"/>
      <c r="X1370" s="18"/>
      <c r="Y1370" s="18"/>
      <c r="Z1370" s="68">
        <v>717.0</v>
      </c>
      <c r="AA1370" s="69">
        <v>1.0</v>
      </c>
      <c r="AB1370" s="18" t="s">
        <v>1382</v>
      </c>
      <c r="AC1370" s="68">
        <v>717.0</v>
      </c>
      <c r="AD1370" s="69">
        <v>1.0</v>
      </c>
      <c r="AE1370" s="69">
        <v>600.0</v>
      </c>
      <c r="AF1370" s="70" t="s">
        <v>2732</v>
      </c>
      <c r="AG1370" s="69">
        <v>51.0</v>
      </c>
      <c r="AH1370" s="69">
        <v>9.0</v>
      </c>
      <c r="AI1370" s="69">
        <v>2.0</v>
      </c>
      <c r="AJ1370" s="29">
        <f t="shared" si="20"/>
        <v>10</v>
      </c>
      <c r="AK1370" s="76">
        <f t="shared" si="21"/>
        <v>0.1960784314</v>
      </c>
      <c r="AL1370" s="29">
        <f t="shared" si="22"/>
        <v>10</v>
      </c>
      <c r="AM1370" s="71">
        <f t="shared" si="23"/>
        <v>0.1961</v>
      </c>
      <c r="AN1370" s="71">
        <f t="shared" si="24"/>
        <v>0.2451</v>
      </c>
      <c r="AO1370" s="72">
        <f t="shared" si="25"/>
        <v>1.47</v>
      </c>
      <c r="AP1370" s="73">
        <f t="shared" si="26"/>
        <v>8420.16</v>
      </c>
      <c r="AQ1370" s="3">
        <f t="shared" si="27"/>
        <v>165.1011765</v>
      </c>
      <c r="AR1370" s="18"/>
      <c r="AS1370" s="18"/>
    </row>
    <row r="1371" ht="14.25" customHeight="1">
      <c r="A1371" s="68">
        <v>717.0</v>
      </c>
      <c r="B1371" s="69">
        <v>1.0</v>
      </c>
      <c r="C1371" s="18" t="s">
        <v>1382</v>
      </c>
      <c r="D1371" s="68">
        <v>717.0</v>
      </c>
      <c r="E1371" s="69">
        <v>1.0</v>
      </c>
      <c r="F1371" s="69">
        <v>637.0</v>
      </c>
      <c r="G1371" s="70" t="s">
        <v>2733</v>
      </c>
      <c r="H1371" s="69">
        <v>587.0</v>
      </c>
      <c r="I1371" s="69">
        <v>102.0</v>
      </c>
      <c r="J1371" s="69">
        <v>20.0</v>
      </c>
      <c r="K1371" s="29">
        <f t="shared" si="13"/>
        <v>112</v>
      </c>
      <c r="L1371" s="71">
        <f t="shared" si="14"/>
        <v>0.1908</v>
      </c>
      <c r="M1371" s="71">
        <f t="shared" si="15"/>
        <v>0.2385</v>
      </c>
      <c r="N1371" s="72">
        <f t="shared" si="16"/>
        <v>16.03</v>
      </c>
      <c r="O1371" s="8">
        <f t="shared" si="17"/>
        <v>91819.84</v>
      </c>
      <c r="P1371" s="73"/>
      <c r="Q1371" s="18"/>
      <c r="R1371" s="18"/>
      <c r="S1371" s="18"/>
      <c r="T1371" s="18"/>
      <c r="U1371" s="18"/>
      <c r="V1371" s="18"/>
      <c r="W1371" s="18"/>
      <c r="X1371" s="18"/>
      <c r="Y1371" s="18"/>
      <c r="Z1371" s="68">
        <v>717.0</v>
      </c>
      <c r="AA1371" s="69">
        <v>1.0</v>
      </c>
      <c r="AB1371" s="18" t="s">
        <v>1382</v>
      </c>
      <c r="AC1371" s="68">
        <v>717.0</v>
      </c>
      <c r="AD1371" s="69">
        <v>1.0</v>
      </c>
      <c r="AE1371" s="69">
        <v>637.0</v>
      </c>
      <c r="AF1371" s="70" t="s">
        <v>2733</v>
      </c>
      <c r="AG1371" s="69">
        <v>587.0</v>
      </c>
      <c r="AH1371" s="69">
        <v>102.0</v>
      </c>
      <c r="AI1371" s="69">
        <v>20.0</v>
      </c>
      <c r="AJ1371" s="29">
        <f t="shared" si="20"/>
        <v>112</v>
      </c>
      <c r="AK1371" s="76">
        <f t="shared" si="21"/>
        <v>0.1908006814</v>
      </c>
      <c r="AL1371" s="29">
        <f t="shared" si="22"/>
        <v>112</v>
      </c>
      <c r="AM1371" s="71">
        <f t="shared" si="23"/>
        <v>0.1908</v>
      </c>
      <c r="AN1371" s="71">
        <f t="shared" si="24"/>
        <v>0.2385</v>
      </c>
      <c r="AO1371" s="72">
        <f t="shared" si="25"/>
        <v>16.03</v>
      </c>
      <c r="AP1371" s="73">
        <f t="shared" si="26"/>
        <v>91819.84</v>
      </c>
      <c r="AQ1371" s="3">
        <f t="shared" si="27"/>
        <v>156.4222147</v>
      </c>
      <c r="AR1371" s="18"/>
      <c r="AS1371" s="18"/>
    </row>
    <row r="1372" ht="14.25" customHeight="1">
      <c r="A1372" s="68">
        <v>719.0</v>
      </c>
      <c r="B1372" s="69">
        <v>1.0</v>
      </c>
      <c r="C1372" s="18" t="s">
        <v>839</v>
      </c>
      <c r="D1372" s="68">
        <v>719.0</v>
      </c>
      <c r="E1372" s="69">
        <v>1.0</v>
      </c>
      <c r="F1372" s="69">
        <v>9.0</v>
      </c>
      <c r="G1372" s="70" t="s">
        <v>2734</v>
      </c>
      <c r="H1372" s="69">
        <v>388.0</v>
      </c>
      <c r="I1372" s="69">
        <v>12.0</v>
      </c>
      <c r="J1372" s="69">
        <v>5.0</v>
      </c>
      <c r="K1372" s="29">
        <f t="shared" si="13"/>
        <v>14.5</v>
      </c>
      <c r="L1372" s="71">
        <f t="shared" si="14"/>
        <v>0.0374</v>
      </c>
      <c r="M1372" s="71">
        <f t="shared" si="15"/>
        <v>0.0468</v>
      </c>
      <c r="N1372" s="72">
        <f t="shared" si="16"/>
        <v>0.41</v>
      </c>
      <c r="O1372" s="8">
        <f t="shared" si="17"/>
        <v>2348.48</v>
      </c>
      <c r="P1372" s="73"/>
      <c r="Q1372" s="18"/>
      <c r="R1372" s="18"/>
      <c r="S1372" s="18"/>
      <c r="T1372" s="18"/>
      <c r="U1372" s="18"/>
      <c r="V1372" s="18"/>
      <c r="W1372" s="18"/>
      <c r="X1372" s="18"/>
      <c r="Y1372" s="18"/>
      <c r="Z1372" s="68">
        <v>719.0</v>
      </c>
      <c r="AA1372" s="69">
        <v>1.0</v>
      </c>
      <c r="AB1372" s="18" t="s">
        <v>839</v>
      </c>
      <c r="AC1372" s="68">
        <v>719.0</v>
      </c>
      <c r="AD1372" s="69">
        <v>1.0</v>
      </c>
      <c r="AE1372" s="69">
        <v>9.0</v>
      </c>
      <c r="AF1372" s="70" t="s">
        <v>2734</v>
      </c>
      <c r="AG1372" s="69">
        <v>388.0</v>
      </c>
      <c r="AH1372" s="69">
        <v>12.0</v>
      </c>
      <c r="AI1372" s="69">
        <v>5.0</v>
      </c>
      <c r="AJ1372" s="29">
        <f t="shared" si="20"/>
        <v>14.5</v>
      </c>
      <c r="AK1372" s="76">
        <f t="shared" si="21"/>
        <v>0.03737113402</v>
      </c>
      <c r="AL1372" s="29">
        <f t="shared" si="22"/>
        <v>14.5</v>
      </c>
      <c r="AM1372" s="71">
        <f t="shared" si="23"/>
        <v>0.0374</v>
      </c>
      <c r="AN1372" s="71">
        <f t="shared" si="24"/>
        <v>0.0468</v>
      </c>
      <c r="AO1372" s="72">
        <f t="shared" si="25"/>
        <v>0.41</v>
      </c>
      <c r="AP1372" s="73">
        <f t="shared" si="26"/>
        <v>2348.48</v>
      </c>
      <c r="AQ1372" s="3">
        <f t="shared" si="27"/>
        <v>6.052783505</v>
      </c>
      <c r="AR1372" s="18"/>
      <c r="AS1372" s="18"/>
    </row>
    <row r="1373" ht="14.25" customHeight="1">
      <c r="A1373" s="68">
        <v>719.0</v>
      </c>
      <c r="B1373" s="69">
        <v>1.0</v>
      </c>
      <c r="C1373" s="18" t="s">
        <v>839</v>
      </c>
      <c r="D1373" s="68">
        <v>719.0</v>
      </c>
      <c r="E1373" s="69">
        <v>1.0</v>
      </c>
      <c r="F1373" s="69">
        <v>10.0</v>
      </c>
      <c r="G1373" s="70" t="s">
        <v>2735</v>
      </c>
      <c r="H1373" s="69">
        <v>587.0</v>
      </c>
      <c r="I1373" s="69">
        <v>53.0</v>
      </c>
      <c r="J1373" s="69">
        <v>8.0</v>
      </c>
      <c r="K1373" s="29">
        <f t="shared" si="13"/>
        <v>57</v>
      </c>
      <c r="L1373" s="71">
        <f t="shared" si="14"/>
        <v>0.0971</v>
      </c>
      <c r="M1373" s="71">
        <f t="shared" si="15"/>
        <v>0.1214</v>
      </c>
      <c r="N1373" s="72">
        <f t="shared" si="16"/>
        <v>4.15</v>
      </c>
      <c r="O1373" s="8">
        <f t="shared" si="17"/>
        <v>23771.2</v>
      </c>
      <c r="P1373" s="73"/>
      <c r="Q1373" s="18"/>
      <c r="R1373" s="18"/>
      <c r="S1373" s="18"/>
      <c r="T1373" s="18"/>
      <c r="U1373" s="18"/>
      <c r="V1373" s="18"/>
      <c r="W1373" s="18"/>
      <c r="X1373" s="18"/>
      <c r="Y1373" s="18"/>
      <c r="Z1373" s="68">
        <v>719.0</v>
      </c>
      <c r="AA1373" s="69">
        <v>1.0</v>
      </c>
      <c r="AB1373" s="18" t="s">
        <v>839</v>
      </c>
      <c r="AC1373" s="68">
        <v>719.0</v>
      </c>
      <c r="AD1373" s="69">
        <v>1.0</v>
      </c>
      <c r="AE1373" s="69">
        <v>10.0</v>
      </c>
      <c r="AF1373" s="70" t="s">
        <v>2735</v>
      </c>
      <c r="AG1373" s="69">
        <v>587.0</v>
      </c>
      <c r="AH1373" s="69">
        <v>53.0</v>
      </c>
      <c r="AI1373" s="69">
        <v>8.0</v>
      </c>
      <c r="AJ1373" s="29">
        <f t="shared" si="20"/>
        <v>57</v>
      </c>
      <c r="AK1373" s="76">
        <f t="shared" si="21"/>
        <v>0.09710391823</v>
      </c>
      <c r="AL1373" s="29">
        <f t="shared" si="22"/>
        <v>57</v>
      </c>
      <c r="AM1373" s="71">
        <f t="shared" si="23"/>
        <v>0.0971</v>
      </c>
      <c r="AN1373" s="71">
        <f t="shared" si="24"/>
        <v>0.1214</v>
      </c>
      <c r="AO1373" s="72">
        <f t="shared" si="25"/>
        <v>4.15</v>
      </c>
      <c r="AP1373" s="73">
        <f t="shared" si="26"/>
        <v>23771.2</v>
      </c>
      <c r="AQ1373" s="3">
        <f t="shared" si="27"/>
        <v>40.49608177</v>
      </c>
      <c r="AR1373" s="18"/>
      <c r="AS1373" s="18"/>
    </row>
    <row r="1374" ht="14.25" customHeight="1">
      <c r="A1374" s="68">
        <v>719.0</v>
      </c>
      <c r="B1374" s="69">
        <v>1.0</v>
      </c>
      <c r="C1374" s="18" t="s">
        <v>839</v>
      </c>
      <c r="D1374" s="68">
        <v>719.0</v>
      </c>
      <c r="E1374" s="69">
        <v>1.0</v>
      </c>
      <c r="F1374" s="69">
        <v>11.0</v>
      </c>
      <c r="G1374" s="70" t="s">
        <v>2736</v>
      </c>
      <c r="H1374" s="69">
        <v>485.0</v>
      </c>
      <c r="I1374" s="69">
        <v>56.0</v>
      </c>
      <c r="J1374" s="69">
        <v>8.0</v>
      </c>
      <c r="K1374" s="29">
        <f t="shared" si="13"/>
        <v>60</v>
      </c>
      <c r="L1374" s="71">
        <f t="shared" si="14"/>
        <v>0.1237</v>
      </c>
      <c r="M1374" s="71">
        <f t="shared" si="15"/>
        <v>0.1546</v>
      </c>
      <c r="N1374" s="72">
        <f t="shared" si="16"/>
        <v>5.57</v>
      </c>
      <c r="O1374" s="8">
        <f t="shared" si="17"/>
        <v>31904.96</v>
      </c>
      <c r="P1374" s="73"/>
      <c r="Q1374" s="18"/>
      <c r="R1374" s="18"/>
      <c r="S1374" s="18"/>
      <c r="T1374" s="18"/>
      <c r="U1374" s="18"/>
      <c r="V1374" s="18"/>
      <c r="W1374" s="18"/>
      <c r="X1374" s="18"/>
      <c r="Y1374" s="18"/>
      <c r="Z1374" s="68">
        <v>719.0</v>
      </c>
      <c r="AA1374" s="69">
        <v>1.0</v>
      </c>
      <c r="AB1374" s="18" t="s">
        <v>839</v>
      </c>
      <c r="AC1374" s="68">
        <v>719.0</v>
      </c>
      <c r="AD1374" s="69">
        <v>1.0</v>
      </c>
      <c r="AE1374" s="69">
        <v>11.0</v>
      </c>
      <c r="AF1374" s="70" t="s">
        <v>2736</v>
      </c>
      <c r="AG1374" s="69">
        <v>485.0</v>
      </c>
      <c r="AH1374" s="69">
        <v>56.0</v>
      </c>
      <c r="AI1374" s="69">
        <v>8.0</v>
      </c>
      <c r="AJ1374" s="29">
        <f t="shared" si="20"/>
        <v>60</v>
      </c>
      <c r="AK1374" s="76">
        <f t="shared" si="21"/>
        <v>0.1237113402</v>
      </c>
      <c r="AL1374" s="29">
        <f t="shared" si="22"/>
        <v>60</v>
      </c>
      <c r="AM1374" s="71">
        <f t="shared" si="23"/>
        <v>0.1237</v>
      </c>
      <c r="AN1374" s="71">
        <f t="shared" si="24"/>
        <v>0.1546</v>
      </c>
      <c r="AO1374" s="72">
        <f t="shared" si="25"/>
        <v>5.57</v>
      </c>
      <c r="AP1374" s="73">
        <f t="shared" si="26"/>
        <v>31904.96</v>
      </c>
      <c r="AQ1374" s="3">
        <f t="shared" si="27"/>
        <v>65.78342268</v>
      </c>
      <c r="AR1374" s="18"/>
      <c r="AS1374" s="18"/>
    </row>
    <row r="1375" ht="14.25" customHeight="1">
      <c r="A1375" s="68">
        <v>719.0</v>
      </c>
      <c r="B1375" s="69">
        <v>1.0</v>
      </c>
      <c r="C1375" s="18" t="s">
        <v>839</v>
      </c>
      <c r="D1375" s="68">
        <v>719.0</v>
      </c>
      <c r="E1375" s="69">
        <v>1.0</v>
      </c>
      <c r="F1375" s="69">
        <v>14.0</v>
      </c>
      <c r="G1375" s="70" t="s">
        <v>2737</v>
      </c>
      <c r="H1375" s="69">
        <v>565.0</v>
      </c>
      <c r="I1375" s="69">
        <v>68.0</v>
      </c>
      <c r="J1375" s="69">
        <v>2.0</v>
      </c>
      <c r="K1375" s="29">
        <f t="shared" si="13"/>
        <v>69</v>
      </c>
      <c r="L1375" s="71">
        <f t="shared" si="14"/>
        <v>0.1221</v>
      </c>
      <c r="M1375" s="71">
        <f t="shared" si="15"/>
        <v>0.1526</v>
      </c>
      <c r="N1375" s="72">
        <f t="shared" si="16"/>
        <v>6.32</v>
      </c>
      <c r="O1375" s="8">
        <f t="shared" si="17"/>
        <v>36200.96</v>
      </c>
      <c r="P1375" s="73"/>
      <c r="Q1375" s="18"/>
      <c r="R1375" s="18"/>
      <c r="S1375" s="18"/>
      <c r="T1375" s="18"/>
      <c r="U1375" s="18"/>
      <c r="V1375" s="18"/>
      <c r="W1375" s="18"/>
      <c r="X1375" s="18"/>
      <c r="Y1375" s="18"/>
      <c r="Z1375" s="68">
        <v>719.0</v>
      </c>
      <c r="AA1375" s="69">
        <v>1.0</v>
      </c>
      <c r="AB1375" s="18" t="s">
        <v>839</v>
      </c>
      <c r="AC1375" s="68">
        <v>719.0</v>
      </c>
      <c r="AD1375" s="69">
        <v>1.0</v>
      </c>
      <c r="AE1375" s="69">
        <v>14.0</v>
      </c>
      <c r="AF1375" s="70" t="s">
        <v>2737</v>
      </c>
      <c r="AG1375" s="69">
        <v>565.0</v>
      </c>
      <c r="AH1375" s="69">
        <v>68.0</v>
      </c>
      <c r="AI1375" s="69">
        <v>2.0</v>
      </c>
      <c r="AJ1375" s="29">
        <f t="shared" si="20"/>
        <v>69</v>
      </c>
      <c r="AK1375" s="76">
        <f t="shared" si="21"/>
        <v>0.1221238938</v>
      </c>
      <c r="AL1375" s="29">
        <f t="shared" si="22"/>
        <v>69</v>
      </c>
      <c r="AM1375" s="71">
        <f t="shared" si="23"/>
        <v>0.1221</v>
      </c>
      <c r="AN1375" s="71">
        <f t="shared" si="24"/>
        <v>0.1526</v>
      </c>
      <c r="AO1375" s="72">
        <f t="shared" si="25"/>
        <v>6.32</v>
      </c>
      <c r="AP1375" s="73">
        <f t="shared" si="26"/>
        <v>36200.96</v>
      </c>
      <c r="AQ1375" s="3">
        <f t="shared" si="27"/>
        <v>64.07249558</v>
      </c>
      <c r="AR1375" s="18"/>
      <c r="AS1375" s="18"/>
    </row>
    <row r="1376" ht="14.25" customHeight="1">
      <c r="A1376" s="68">
        <v>719.0</v>
      </c>
      <c r="B1376" s="69">
        <v>1.0</v>
      </c>
      <c r="C1376" s="18" t="s">
        <v>839</v>
      </c>
      <c r="D1376" s="68">
        <v>719.0</v>
      </c>
      <c r="E1376" s="69">
        <v>1.0</v>
      </c>
      <c r="F1376" s="69">
        <v>17.0</v>
      </c>
      <c r="G1376" s="70" t="s">
        <v>2738</v>
      </c>
      <c r="H1376" s="69">
        <v>560.0</v>
      </c>
      <c r="I1376" s="69">
        <v>18.0</v>
      </c>
      <c r="J1376" s="69">
        <v>9.0</v>
      </c>
      <c r="K1376" s="29">
        <f t="shared" si="13"/>
        <v>22.5</v>
      </c>
      <c r="L1376" s="71">
        <f t="shared" si="14"/>
        <v>0.0402</v>
      </c>
      <c r="M1376" s="71">
        <f t="shared" si="15"/>
        <v>0.0503</v>
      </c>
      <c r="N1376" s="72">
        <f t="shared" si="16"/>
        <v>0.68</v>
      </c>
      <c r="O1376" s="8">
        <f t="shared" si="17"/>
        <v>3895.04</v>
      </c>
      <c r="P1376" s="73"/>
      <c r="Q1376" s="18"/>
      <c r="R1376" s="18"/>
      <c r="S1376" s="18"/>
      <c r="T1376" s="18"/>
      <c r="U1376" s="18"/>
      <c r="V1376" s="18"/>
      <c r="W1376" s="18"/>
      <c r="X1376" s="18"/>
      <c r="Y1376" s="18"/>
      <c r="Z1376" s="68">
        <v>719.0</v>
      </c>
      <c r="AA1376" s="69">
        <v>1.0</v>
      </c>
      <c r="AB1376" s="18" t="s">
        <v>839</v>
      </c>
      <c r="AC1376" s="68">
        <v>719.0</v>
      </c>
      <c r="AD1376" s="69">
        <v>1.0</v>
      </c>
      <c r="AE1376" s="69">
        <v>17.0</v>
      </c>
      <c r="AF1376" s="70" t="s">
        <v>2738</v>
      </c>
      <c r="AG1376" s="69">
        <v>560.0</v>
      </c>
      <c r="AH1376" s="69">
        <v>18.0</v>
      </c>
      <c r="AI1376" s="69">
        <v>9.0</v>
      </c>
      <c r="AJ1376" s="29">
        <f t="shared" si="20"/>
        <v>22.5</v>
      </c>
      <c r="AK1376" s="76">
        <f t="shared" si="21"/>
        <v>0.04017857143</v>
      </c>
      <c r="AL1376" s="29">
        <f t="shared" si="22"/>
        <v>22.5</v>
      </c>
      <c r="AM1376" s="71">
        <f t="shared" si="23"/>
        <v>0.0402</v>
      </c>
      <c r="AN1376" s="71">
        <f t="shared" si="24"/>
        <v>0.0503</v>
      </c>
      <c r="AO1376" s="72">
        <f t="shared" si="25"/>
        <v>0.68</v>
      </c>
      <c r="AP1376" s="73">
        <f t="shared" si="26"/>
        <v>3895.04</v>
      </c>
      <c r="AQ1376" s="3">
        <f t="shared" si="27"/>
        <v>6.955428571</v>
      </c>
      <c r="AR1376" s="18"/>
      <c r="AS1376" s="18"/>
    </row>
    <row r="1377" ht="14.25" customHeight="1">
      <c r="A1377" s="68">
        <v>719.0</v>
      </c>
      <c r="B1377" s="69">
        <v>1.0</v>
      </c>
      <c r="C1377" s="18" t="s">
        <v>839</v>
      </c>
      <c r="D1377" s="68">
        <v>719.0</v>
      </c>
      <c r="E1377" s="69">
        <v>1.0</v>
      </c>
      <c r="F1377" s="69">
        <v>18.0</v>
      </c>
      <c r="G1377" s="70" t="s">
        <v>2739</v>
      </c>
      <c r="H1377" s="69">
        <v>557.0</v>
      </c>
      <c r="I1377" s="69">
        <v>43.0</v>
      </c>
      <c r="J1377" s="69">
        <v>8.0</v>
      </c>
      <c r="K1377" s="29">
        <f t="shared" si="13"/>
        <v>47</v>
      </c>
      <c r="L1377" s="71">
        <f t="shared" si="14"/>
        <v>0.0844</v>
      </c>
      <c r="M1377" s="71">
        <f t="shared" si="15"/>
        <v>0.1055</v>
      </c>
      <c r="N1377" s="72">
        <f t="shared" si="16"/>
        <v>2.98</v>
      </c>
      <c r="O1377" s="8">
        <f t="shared" si="17"/>
        <v>17069.44</v>
      </c>
      <c r="P1377" s="73"/>
      <c r="Q1377" s="18"/>
      <c r="R1377" s="18"/>
      <c r="S1377" s="18"/>
      <c r="T1377" s="18"/>
      <c r="U1377" s="18"/>
      <c r="V1377" s="18"/>
      <c r="W1377" s="18"/>
      <c r="X1377" s="18"/>
      <c r="Y1377" s="18"/>
      <c r="Z1377" s="68">
        <v>719.0</v>
      </c>
      <c r="AA1377" s="69">
        <v>1.0</v>
      </c>
      <c r="AB1377" s="18" t="s">
        <v>839</v>
      </c>
      <c r="AC1377" s="68">
        <v>719.0</v>
      </c>
      <c r="AD1377" s="69">
        <v>1.0</v>
      </c>
      <c r="AE1377" s="69">
        <v>18.0</v>
      </c>
      <c r="AF1377" s="70" t="s">
        <v>2739</v>
      </c>
      <c r="AG1377" s="69">
        <v>557.0</v>
      </c>
      <c r="AH1377" s="69">
        <v>43.0</v>
      </c>
      <c r="AI1377" s="69">
        <v>8.0</v>
      </c>
      <c r="AJ1377" s="29">
        <f t="shared" si="20"/>
        <v>47</v>
      </c>
      <c r="AK1377" s="76">
        <f t="shared" si="21"/>
        <v>0.08438061041</v>
      </c>
      <c r="AL1377" s="29">
        <f t="shared" si="22"/>
        <v>47</v>
      </c>
      <c r="AM1377" s="71">
        <f t="shared" si="23"/>
        <v>0.0844</v>
      </c>
      <c r="AN1377" s="71">
        <f t="shared" si="24"/>
        <v>0.1055</v>
      </c>
      <c r="AO1377" s="72">
        <f t="shared" si="25"/>
        <v>2.98</v>
      </c>
      <c r="AP1377" s="73">
        <f t="shared" si="26"/>
        <v>17069.44</v>
      </c>
      <c r="AQ1377" s="3">
        <f t="shared" si="27"/>
        <v>30.64531418</v>
      </c>
      <c r="AR1377" s="18"/>
      <c r="AS1377" s="18"/>
    </row>
    <row r="1378" ht="14.25" customHeight="1">
      <c r="A1378" s="68">
        <v>719.0</v>
      </c>
      <c r="B1378" s="69">
        <v>1.0</v>
      </c>
      <c r="C1378" s="18" t="s">
        <v>839</v>
      </c>
      <c r="D1378" s="68">
        <v>719.0</v>
      </c>
      <c r="E1378" s="69">
        <v>1.0</v>
      </c>
      <c r="F1378" s="69">
        <v>19.0</v>
      </c>
      <c r="G1378" s="70" t="s">
        <v>2740</v>
      </c>
      <c r="H1378" s="69">
        <v>510.0</v>
      </c>
      <c r="I1378" s="69">
        <v>44.0</v>
      </c>
      <c r="J1378" s="69">
        <v>10.0</v>
      </c>
      <c r="K1378" s="29">
        <f t="shared" si="13"/>
        <v>49</v>
      </c>
      <c r="L1378" s="71">
        <f t="shared" si="14"/>
        <v>0.0961</v>
      </c>
      <c r="M1378" s="71">
        <f t="shared" si="15"/>
        <v>0.1201</v>
      </c>
      <c r="N1378" s="72">
        <f t="shared" si="16"/>
        <v>3.53</v>
      </c>
      <c r="O1378" s="8">
        <f t="shared" si="17"/>
        <v>20219.84</v>
      </c>
      <c r="P1378" s="73"/>
      <c r="Q1378" s="18"/>
      <c r="R1378" s="18"/>
      <c r="S1378" s="18"/>
      <c r="T1378" s="18"/>
      <c r="U1378" s="18"/>
      <c r="V1378" s="18"/>
      <c r="W1378" s="18"/>
      <c r="X1378" s="18"/>
      <c r="Y1378" s="18"/>
      <c r="Z1378" s="68">
        <v>719.0</v>
      </c>
      <c r="AA1378" s="69">
        <v>1.0</v>
      </c>
      <c r="AB1378" s="18" t="s">
        <v>839</v>
      </c>
      <c r="AC1378" s="68">
        <v>719.0</v>
      </c>
      <c r="AD1378" s="69">
        <v>1.0</v>
      </c>
      <c r="AE1378" s="69">
        <v>19.0</v>
      </c>
      <c r="AF1378" s="70" t="s">
        <v>2740</v>
      </c>
      <c r="AG1378" s="69">
        <v>510.0</v>
      </c>
      <c r="AH1378" s="69">
        <v>44.0</v>
      </c>
      <c r="AI1378" s="69">
        <v>10.0</v>
      </c>
      <c r="AJ1378" s="29">
        <f t="shared" si="20"/>
        <v>49</v>
      </c>
      <c r="AK1378" s="76">
        <f t="shared" si="21"/>
        <v>0.09607843137</v>
      </c>
      <c r="AL1378" s="29">
        <f t="shared" si="22"/>
        <v>49</v>
      </c>
      <c r="AM1378" s="71">
        <f t="shared" si="23"/>
        <v>0.0961</v>
      </c>
      <c r="AN1378" s="71">
        <f t="shared" si="24"/>
        <v>0.1201</v>
      </c>
      <c r="AO1378" s="72">
        <f t="shared" si="25"/>
        <v>3.53</v>
      </c>
      <c r="AP1378" s="73">
        <f t="shared" si="26"/>
        <v>20219.84</v>
      </c>
      <c r="AQ1378" s="3">
        <f t="shared" si="27"/>
        <v>39.6467451</v>
      </c>
      <c r="AR1378" s="18"/>
      <c r="AS1378" s="18"/>
    </row>
    <row r="1379" ht="14.25" customHeight="1">
      <c r="A1379" s="68">
        <v>719.0</v>
      </c>
      <c r="B1379" s="69">
        <v>1.0</v>
      </c>
      <c r="C1379" s="18" t="s">
        <v>839</v>
      </c>
      <c r="D1379" s="68">
        <v>719.0</v>
      </c>
      <c r="E1379" s="69">
        <v>1.0</v>
      </c>
      <c r="F1379" s="69">
        <v>20.0</v>
      </c>
      <c r="G1379" s="70" t="s">
        <v>2741</v>
      </c>
      <c r="H1379" s="69">
        <v>1104.0</v>
      </c>
      <c r="I1379" s="69">
        <v>136.0</v>
      </c>
      <c r="J1379" s="69">
        <v>30.0</v>
      </c>
      <c r="K1379" s="29">
        <f t="shared" si="13"/>
        <v>151</v>
      </c>
      <c r="L1379" s="71">
        <f t="shared" si="14"/>
        <v>0.1368</v>
      </c>
      <c r="M1379" s="71">
        <f t="shared" si="15"/>
        <v>0.171</v>
      </c>
      <c r="N1379" s="72">
        <f t="shared" si="16"/>
        <v>15.49</v>
      </c>
      <c r="O1379" s="8">
        <f t="shared" si="17"/>
        <v>88726.72</v>
      </c>
      <c r="P1379" s="73"/>
      <c r="Q1379" s="18"/>
      <c r="R1379" s="18"/>
      <c r="S1379" s="18"/>
      <c r="T1379" s="18"/>
      <c r="U1379" s="18"/>
      <c r="V1379" s="18"/>
      <c r="W1379" s="18"/>
      <c r="X1379" s="18"/>
      <c r="Y1379" s="18"/>
      <c r="Z1379" s="68">
        <v>719.0</v>
      </c>
      <c r="AA1379" s="69">
        <v>1.0</v>
      </c>
      <c r="AB1379" s="18" t="s">
        <v>839</v>
      </c>
      <c r="AC1379" s="68">
        <v>719.0</v>
      </c>
      <c r="AD1379" s="69">
        <v>1.0</v>
      </c>
      <c r="AE1379" s="69">
        <v>20.0</v>
      </c>
      <c r="AF1379" s="70" t="s">
        <v>2741</v>
      </c>
      <c r="AG1379" s="69">
        <v>1104.0</v>
      </c>
      <c r="AH1379" s="69">
        <v>136.0</v>
      </c>
      <c r="AI1379" s="69">
        <v>30.0</v>
      </c>
      <c r="AJ1379" s="29">
        <f t="shared" si="20"/>
        <v>151</v>
      </c>
      <c r="AK1379" s="76">
        <f t="shared" si="21"/>
        <v>0.1367753623</v>
      </c>
      <c r="AL1379" s="29">
        <f t="shared" si="22"/>
        <v>151</v>
      </c>
      <c r="AM1379" s="71">
        <f t="shared" si="23"/>
        <v>0.1368</v>
      </c>
      <c r="AN1379" s="71">
        <f t="shared" si="24"/>
        <v>0.171</v>
      </c>
      <c r="AO1379" s="72">
        <f t="shared" si="25"/>
        <v>15.49</v>
      </c>
      <c r="AP1379" s="73">
        <f t="shared" si="26"/>
        <v>88726.72</v>
      </c>
      <c r="AQ1379" s="3">
        <f t="shared" si="27"/>
        <v>80.3684058</v>
      </c>
      <c r="AR1379" s="18"/>
      <c r="AS1379" s="18"/>
    </row>
    <row r="1380" ht="14.25" customHeight="1">
      <c r="A1380" s="68">
        <v>719.0</v>
      </c>
      <c r="B1380" s="69">
        <v>1.0</v>
      </c>
      <c r="C1380" s="18" t="s">
        <v>839</v>
      </c>
      <c r="D1380" s="68">
        <v>719.0</v>
      </c>
      <c r="E1380" s="69">
        <v>1.0</v>
      </c>
      <c r="F1380" s="69">
        <v>21.0</v>
      </c>
      <c r="G1380" s="70" t="s">
        <v>2742</v>
      </c>
      <c r="H1380" s="69">
        <v>1066.0</v>
      </c>
      <c r="I1380" s="69">
        <v>97.0</v>
      </c>
      <c r="J1380" s="69">
        <v>42.0</v>
      </c>
      <c r="K1380" s="29">
        <f t="shared" si="13"/>
        <v>118</v>
      </c>
      <c r="L1380" s="71">
        <f t="shared" si="14"/>
        <v>0.1107</v>
      </c>
      <c r="M1380" s="71">
        <f t="shared" si="15"/>
        <v>0.1384</v>
      </c>
      <c r="N1380" s="72">
        <f t="shared" si="16"/>
        <v>9.8</v>
      </c>
      <c r="O1380" s="8">
        <f t="shared" si="17"/>
        <v>56134.4</v>
      </c>
      <c r="P1380" s="73"/>
      <c r="Q1380" s="18"/>
      <c r="R1380" s="18"/>
      <c r="S1380" s="18"/>
      <c r="T1380" s="18"/>
      <c r="U1380" s="18"/>
      <c r="V1380" s="18"/>
      <c r="W1380" s="18"/>
      <c r="X1380" s="18"/>
      <c r="Y1380" s="18"/>
      <c r="Z1380" s="68">
        <v>719.0</v>
      </c>
      <c r="AA1380" s="69">
        <v>1.0</v>
      </c>
      <c r="AB1380" s="18" t="s">
        <v>839</v>
      </c>
      <c r="AC1380" s="68">
        <v>719.0</v>
      </c>
      <c r="AD1380" s="69">
        <v>1.0</v>
      </c>
      <c r="AE1380" s="69">
        <v>21.0</v>
      </c>
      <c r="AF1380" s="70" t="s">
        <v>2742</v>
      </c>
      <c r="AG1380" s="69">
        <v>1066.0</v>
      </c>
      <c r="AH1380" s="69">
        <v>97.0</v>
      </c>
      <c r="AI1380" s="69">
        <v>42.0</v>
      </c>
      <c r="AJ1380" s="29">
        <f t="shared" si="20"/>
        <v>118</v>
      </c>
      <c r="AK1380" s="76">
        <f t="shared" si="21"/>
        <v>0.1106941839</v>
      </c>
      <c r="AL1380" s="29">
        <f t="shared" si="22"/>
        <v>118</v>
      </c>
      <c r="AM1380" s="71">
        <f t="shared" si="23"/>
        <v>0.1107</v>
      </c>
      <c r="AN1380" s="71">
        <f t="shared" si="24"/>
        <v>0.1384</v>
      </c>
      <c r="AO1380" s="72">
        <f t="shared" si="25"/>
        <v>9.8</v>
      </c>
      <c r="AP1380" s="73">
        <f t="shared" si="26"/>
        <v>56134.4</v>
      </c>
      <c r="AQ1380" s="3">
        <f t="shared" si="27"/>
        <v>52.65891182</v>
      </c>
      <c r="AR1380" s="18"/>
      <c r="AS1380" s="18"/>
    </row>
    <row r="1381" ht="14.25" customHeight="1">
      <c r="A1381" s="68">
        <v>719.0</v>
      </c>
      <c r="B1381" s="69">
        <v>1.0</v>
      </c>
      <c r="C1381" s="18" t="s">
        <v>839</v>
      </c>
      <c r="D1381" s="68">
        <v>719.0</v>
      </c>
      <c r="E1381" s="69">
        <v>1.0</v>
      </c>
      <c r="F1381" s="69">
        <v>30.0</v>
      </c>
      <c r="G1381" s="70" t="s">
        <v>2743</v>
      </c>
      <c r="H1381" s="69">
        <v>2832.0</v>
      </c>
      <c r="I1381" s="69">
        <v>226.0</v>
      </c>
      <c r="J1381" s="69">
        <v>95.0</v>
      </c>
      <c r="K1381" s="29">
        <f t="shared" si="13"/>
        <v>273.5</v>
      </c>
      <c r="L1381" s="71">
        <f t="shared" si="14"/>
        <v>0.0966</v>
      </c>
      <c r="M1381" s="71">
        <f t="shared" si="15"/>
        <v>0.1208</v>
      </c>
      <c r="N1381" s="72">
        <f t="shared" si="16"/>
        <v>19.82</v>
      </c>
      <c r="O1381" s="8">
        <f t="shared" si="17"/>
        <v>113528.96</v>
      </c>
      <c r="P1381" s="73"/>
      <c r="Q1381" s="18"/>
      <c r="R1381" s="18"/>
      <c r="S1381" s="18"/>
      <c r="T1381" s="18"/>
      <c r="U1381" s="18"/>
      <c r="V1381" s="18"/>
      <c r="W1381" s="18"/>
      <c r="X1381" s="18"/>
      <c r="Y1381" s="18"/>
      <c r="Z1381" s="68">
        <v>719.0</v>
      </c>
      <c r="AA1381" s="69">
        <v>1.0</v>
      </c>
      <c r="AB1381" s="18" t="s">
        <v>839</v>
      </c>
      <c r="AC1381" s="68">
        <v>719.0</v>
      </c>
      <c r="AD1381" s="69">
        <v>1.0</v>
      </c>
      <c r="AE1381" s="69">
        <v>30.0</v>
      </c>
      <c r="AF1381" s="70" t="s">
        <v>2743</v>
      </c>
      <c r="AG1381" s="69">
        <v>2832.0</v>
      </c>
      <c r="AH1381" s="69">
        <v>226.0</v>
      </c>
      <c r="AI1381" s="69">
        <v>95.0</v>
      </c>
      <c r="AJ1381" s="29">
        <f t="shared" si="20"/>
        <v>273.5</v>
      </c>
      <c r="AK1381" s="76">
        <f t="shared" si="21"/>
        <v>0.09657485876</v>
      </c>
      <c r="AL1381" s="29">
        <f t="shared" si="22"/>
        <v>273.5</v>
      </c>
      <c r="AM1381" s="71">
        <f t="shared" si="23"/>
        <v>0.0966</v>
      </c>
      <c r="AN1381" s="71">
        <f t="shared" si="24"/>
        <v>0.1208</v>
      </c>
      <c r="AO1381" s="72">
        <f t="shared" si="25"/>
        <v>19.82</v>
      </c>
      <c r="AP1381" s="73">
        <f t="shared" si="26"/>
        <v>113528.96</v>
      </c>
      <c r="AQ1381" s="3">
        <f t="shared" si="27"/>
        <v>40.0879096</v>
      </c>
      <c r="AR1381" s="18"/>
      <c r="AS1381" s="18"/>
    </row>
    <row r="1382" ht="14.25" customHeight="1">
      <c r="A1382" s="68">
        <v>719.0</v>
      </c>
      <c r="B1382" s="69">
        <v>1.0</v>
      </c>
      <c r="C1382" s="18" t="s">
        <v>839</v>
      </c>
      <c r="D1382" s="68">
        <v>719.0</v>
      </c>
      <c r="E1382" s="69">
        <v>1.0</v>
      </c>
      <c r="F1382" s="69">
        <v>34.0</v>
      </c>
      <c r="G1382" s="70" t="s">
        <v>2744</v>
      </c>
      <c r="H1382" s="69">
        <v>109.0</v>
      </c>
      <c r="I1382" s="69">
        <v>19.0</v>
      </c>
      <c r="J1382" s="69">
        <v>3.0</v>
      </c>
      <c r="K1382" s="29">
        <f t="shared" si="13"/>
        <v>20.5</v>
      </c>
      <c r="L1382" s="71">
        <f t="shared" si="14"/>
        <v>0.1881</v>
      </c>
      <c r="M1382" s="71">
        <f t="shared" si="15"/>
        <v>0.2351</v>
      </c>
      <c r="N1382" s="72">
        <f t="shared" si="16"/>
        <v>2.89</v>
      </c>
      <c r="O1382" s="8">
        <f t="shared" si="17"/>
        <v>16553.92</v>
      </c>
      <c r="P1382" s="73"/>
      <c r="Q1382" s="18"/>
      <c r="R1382" s="18"/>
      <c r="S1382" s="18"/>
      <c r="T1382" s="18"/>
      <c r="U1382" s="18"/>
      <c r="V1382" s="18"/>
      <c r="W1382" s="18"/>
      <c r="X1382" s="18"/>
      <c r="Y1382" s="18"/>
      <c r="Z1382" s="68">
        <v>719.0</v>
      </c>
      <c r="AA1382" s="69">
        <v>1.0</v>
      </c>
      <c r="AB1382" s="18" t="s">
        <v>839</v>
      </c>
      <c r="AC1382" s="68">
        <v>719.0</v>
      </c>
      <c r="AD1382" s="69">
        <v>1.0</v>
      </c>
      <c r="AE1382" s="69">
        <v>34.0</v>
      </c>
      <c r="AF1382" s="70" t="s">
        <v>2744</v>
      </c>
      <c r="AG1382" s="69">
        <v>109.0</v>
      </c>
      <c r="AH1382" s="69">
        <v>19.0</v>
      </c>
      <c r="AI1382" s="69">
        <v>3.0</v>
      </c>
      <c r="AJ1382" s="29">
        <f t="shared" si="20"/>
        <v>20.5</v>
      </c>
      <c r="AK1382" s="76">
        <f t="shared" si="21"/>
        <v>0.1880733945</v>
      </c>
      <c r="AL1382" s="29">
        <f t="shared" si="22"/>
        <v>20.5</v>
      </c>
      <c r="AM1382" s="71">
        <f t="shared" si="23"/>
        <v>0.1881</v>
      </c>
      <c r="AN1382" s="71">
        <f t="shared" si="24"/>
        <v>0.2351</v>
      </c>
      <c r="AO1382" s="72">
        <f t="shared" si="25"/>
        <v>2.89</v>
      </c>
      <c r="AP1382" s="73">
        <f t="shared" si="26"/>
        <v>16553.92</v>
      </c>
      <c r="AQ1382" s="3">
        <f t="shared" si="27"/>
        <v>151.8708257</v>
      </c>
      <c r="AR1382" s="18"/>
      <c r="AS1382" s="18"/>
    </row>
    <row r="1383" ht="14.25" customHeight="1">
      <c r="A1383" s="68">
        <v>719.0</v>
      </c>
      <c r="B1383" s="69">
        <v>1.0</v>
      </c>
      <c r="C1383" s="18" t="s">
        <v>839</v>
      </c>
      <c r="D1383" s="68">
        <v>719.0</v>
      </c>
      <c r="E1383" s="69">
        <v>1.0</v>
      </c>
      <c r="F1383" s="69">
        <v>37.0</v>
      </c>
      <c r="G1383" s="70" t="s">
        <v>2745</v>
      </c>
      <c r="H1383" s="69">
        <v>129.0</v>
      </c>
      <c r="I1383" s="69">
        <v>8.0</v>
      </c>
      <c r="J1383" s="69">
        <v>0.0</v>
      </c>
      <c r="K1383" s="29">
        <f t="shared" si="13"/>
        <v>8</v>
      </c>
      <c r="L1383" s="71">
        <f t="shared" si="14"/>
        <v>0.062</v>
      </c>
      <c r="M1383" s="71">
        <f t="shared" si="15"/>
        <v>0.0775</v>
      </c>
      <c r="N1383" s="72">
        <f t="shared" si="16"/>
        <v>0.37</v>
      </c>
      <c r="O1383" s="8">
        <f t="shared" si="17"/>
        <v>2119.36</v>
      </c>
      <c r="P1383" s="73"/>
      <c r="Q1383" s="18"/>
      <c r="R1383" s="18"/>
      <c r="S1383" s="18"/>
      <c r="T1383" s="18"/>
      <c r="U1383" s="18"/>
      <c r="V1383" s="18"/>
      <c r="W1383" s="18"/>
      <c r="X1383" s="18"/>
      <c r="Y1383" s="18"/>
      <c r="Z1383" s="68">
        <v>719.0</v>
      </c>
      <c r="AA1383" s="69">
        <v>1.0</v>
      </c>
      <c r="AB1383" s="18" t="s">
        <v>839</v>
      </c>
      <c r="AC1383" s="68">
        <v>719.0</v>
      </c>
      <c r="AD1383" s="69">
        <v>1.0</v>
      </c>
      <c r="AE1383" s="69">
        <v>37.0</v>
      </c>
      <c r="AF1383" s="70" t="s">
        <v>2745</v>
      </c>
      <c r="AG1383" s="69">
        <v>129.0</v>
      </c>
      <c r="AH1383" s="69">
        <v>8.0</v>
      </c>
      <c r="AI1383" s="69">
        <v>0.0</v>
      </c>
      <c r="AJ1383" s="29">
        <f t="shared" si="20"/>
        <v>8</v>
      </c>
      <c r="AK1383" s="76">
        <f t="shared" si="21"/>
        <v>0.06201550388</v>
      </c>
      <c r="AL1383" s="29">
        <f t="shared" si="22"/>
        <v>8</v>
      </c>
      <c r="AM1383" s="71">
        <f t="shared" si="23"/>
        <v>0.062</v>
      </c>
      <c r="AN1383" s="71">
        <f t="shared" si="24"/>
        <v>0.0775</v>
      </c>
      <c r="AO1383" s="72">
        <f t="shared" si="25"/>
        <v>0.37</v>
      </c>
      <c r="AP1383" s="73">
        <f t="shared" si="26"/>
        <v>2119.36</v>
      </c>
      <c r="AQ1383" s="3">
        <f t="shared" si="27"/>
        <v>16.42914729</v>
      </c>
      <c r="AR1383" s="18"/>
      <c r="AS1383" s="18"/>
    </row>
    <row r="1384" ht="14.25" customHeight="1">
      <c r="A1384" s="68">
        <v>720.0</v>
      </c>
      <c r="B1384" s="69">
        <v>1.0</v>
      </c>
      <c r="C1384" s="18" t="s">
        <v>1385</v>
      </c>
      <c r="D1384" s="68">
        <v>720.0</v>
      </c>
      <c r="E1384" s="69">
        <v>1.0</v>
      </c>
      <c r="F1384" s="69">
        <v>83.0</v>
      </c>
      <c r="G1384" s="70" t="s">
        <v>2746</v>
      </c>
      <c r="H1384" s="69">
        <v>2805.0</v>
      </c>
      <c r="I1384" s="69">
        <v>500.0</v>
      </c>
      <c r="J1384" s="69">
        <v>239.0</v>
      </c>
      <c r="K1384" s="29">
        <f t="shared" si="13"/>
        <v>619.5</v>
      </c>
      <c r="L1384" s="71">
        <f t="shared" si="14"/>
        <v>0.2209</v>
      </c>
      <c r="M1384" s="71">
        <f t="shared" si="15"/>
        <v>0.2761</v>
      </c>
      <c r="N1384" s="72">
        <f t="shared" si="16"/>
        <v>102.63</v>
      </c>
      <c r="O1384" s="8">
        <f t="shared" si="17"/>
        <v>587864.64</v>
      </c>
      <c r="P1384" s="73"/>
      <c r="Q1384" s="18"/>
      <c r="R1384" s="18"/>
      <c r="S1384" s="18"/>
      <c r="T1384" s="18"/>
      <c r="U1384" s="18"/>
      <c r="V1384" s="18"/>
      <c r="W1384" s="18"/>
      <c r="X1384" s="18"/>
      <c r="Y1384" s="18"/>
      <c r="Z1384" s="68">
        <v>720.0</v>
      </c>
      <c r="AA1384" s="69">
        <v>1.0</v>
      </c>
      <c r="AB1384" s="18" t="s">
        <v>1385</v>
      </c>
      <c r="AC1384" s="68">
        <v>720.0</v>
      </c>
      <c r="AD1384" s="69">
        <v>1.0</v>
      </c>
      <c r="AE1384" s="69">
        <v>83.0</v>
      </c>
      <c r="AF1384" s="70" t="s">
        <v>2746</v>
      </c>
      <c r="AG1384" s="69">
        <v>2805.0</v>
      </c>
      <c r="AH1384" s="69">
        <v>500.0</v>
      </c>
      <c r="AI1384" s="69">
        <v>239.0</v>
      </c>
      <c r="AJ1384" s="29">
        <f t="shared" si="20"/>
        <v>619.5</v>
      </c>
      <c r="AK1384" s="76">
        <f t="shared" si="21"/>
        <v>0.220855615</v>
      </c>
      <c r="AL1384" s="29">
        <f t="shared" si="22"/>
        <v>619.5</v>
      </c>
      <c r="AM1384" s="71">
        <f t="shared" si="23"/>
        <v>0.2209</v>
      </c>
      <c r="AN1384" s="71">
        <f t="shared" si="24"/>
        <v>0.2761</v>
      </c>
      <c r="AO1384" s="72">
        <f t="shared" si="25"/>
        <v>102.63</v>
      </c>
      <c r="AP1384" s="73">
        <f t="shared" si="26"/>
        <v>587864.64</v>
      </c>
      <c r="AQ1384" s="3">
        <f t="shared" si="27"/>
        <v>209.5774118</v>
      </c>
      <c r="AR1384" s="18"/>
      <c r="AS1384" s="18"/>
    </row>
    <row r="1385" ht="14.25" customHeight="1">
      <c r="A1385" s="68">
        <v>720.0</v>
      </c>
      <c r="B1385" s="69">
        <v>1.0</v>
      </c>
      <c r="C1385" s="18" t="s">
        <v>1385</v>
      </c>
      <c r="D1385" s="68">
        <v>720.0</v>
      </c>
      <c r="E1385" s="69">
        <v>1.0</v>
      </c>
      <c r="F1385" s="69">
        <v>84.0</v>
      </c>
      <c r="G1385" s="70" t="s">
        <v>2747</v>
      </c>
      <c r="H1385" s="69">
        <v>962.0</v>
      </c>
      <c r="I1385" s="69">
        <v>190.0</v>
      </c>
      <c r="J1385" s="69">
        <v>89.0</v>
      </c>
      <c r="K1385" s="29">
        <f t="shared" si="13"/>
        <v>234.5</v>
      </c>
      <c r="L1385" s="71">
        <f t="shared" si="14"/>
        <v>0.2438</v>
      </c>
      <c r="M1385" s="71">
        <f t="shared" si="15"/>
        <v>0.3048</v>
      </c>
      <c r="N1385" s="72">
        <f t="shared" si="16"/>
        <v>42.89</v>
      </c>
      <c r="O1385" s="8">
        <f t="shared" si="17"/>
        <v>245673.92</v>
      </c>
      <c r="P1385" s="73"/>
      <c r="Q1385" s="18"/>
      <c r="R1385" s="18"/>
      <c r="S1385" s="18"/>
      <c r="T1385" s="18"/>
      <c r="U1385" s="18"/>
      <c r="V1385" s="18"/>
      <c r="W1385" s="18"/>
      <c r="X1385" s="18"/>
      <c r="Y1385" s="18"/>
      <c r="Z1385" s="68">
        <v>720.0</v>
      </c>
      <c r="AA1385" s="69">
        <v>1.0</v>
      </c>
      <c r="AB1385" s="18" t="s">
        <v>1385</v>
      </c>
      <c r="AC1385" s="68">
        <v>720.0</v>
      </c>
      <c r="AD1385" s="69">
        <v>1.0</v>
      </c>
      <c r="AE1385" s="69">
        <v>84.0</v>
      </c>
      <c r="AF1385" s="70" t="s">
        <v>2747</v>
      </c>
      <c r="AG1385" s="69">
        <v>962.0</v>
      </c>
      <c r="AH1385" s="69">
        <v>190.0</v>
      </c>
      <c r="AI1385" s="69">
        <v>89.0</v>
      </c>
      <c r="AJ1385" s="29">
        <f t="shared" si="20"/>
        <v>234.5</v>
      </c>
      <c r="AK1385" s="76">
        <f t="shared" si="21"/>
        <v>0.2437629938</v>
      </c>
      <c r="AL1385" s="29">
        <f t="shared" si="22"/>
        <v>234.5</v>
      </c>
      <c r="AM1385" s="71">
        <f t="shared" si="23"/>
        <v>0.2438</v>
      </c>
      <c r="AN1385" s="71">
        <f t="shared" si="24"/>
        <v>0.3048</v>
      </c>
      <c r="AO1385" s="72">
        <f t="shared" si="25"/>
        <v>42.89</v>
      </c>
      <c r="AP1385" s="73">
        <f t="shared" si="26"/>
        <v>245673.92</v>
      </c>
      <c r="AQ1385" s="3">
        <f t="shared" si="27"/>
        <v>255.3782952</v>
      </c>
      <c r="AR1385" s="18"/>
      <c r="AS1385" s="18"/>
    </row>
    <row r="1386" ht="14.25" customHeight="1">
      <c r="A1386" s="68">
        <v>720.0</v>
      </c>
      <c r="B1386" s="69">
        <v>1.0</v>
      </c>
      <c r="C1386" s="18" t="s">
        <v>1385</v>
      </c>
      <c r="D1386" s="68">
        <v>720.0</v>
      </c>
      <c r="E1386" s="69">
        <v>1.0</v>
      </c>
      <c r="F1386" s="69">
        <v>85.0</v>
      </c>
      <c r="G1386" s="70" t="s">
        <v>2748</v>
      </c>
      <c r="H1386" s="69">
        <v>868.0</v>
      </c>
      <c r="I1386" s="69">
        <v>241.0</v>
      </c>
      <c r="J1386" s="69">
        <v>81.0</v>
      </c>
      <c r="K1386" s="29">
        <f t="shared" si="13"/>
        <v>281.5</v>
      </c>
      <c r="L1386" s="71">
        <f t="shared" si="14"/>
        <v>0.3243</v>
      </c>
      <c r="M1386" s="71">
        <f t="shared" si="15"/>
        <v>0.4054</v>
      </c>
      <c r="N1386" s="72">
        <f t="shared" si="16"/>
        <v>68.47</v>
      </c>
      <c r="O1386" s="8">
        <f t="shared" si="17"/>
        <v>392196.16</v>
      </c>
      <c r="P1386" s="73"/>
      <c r="Q1386" s="18"/>
      <c r="R1386" s="18"/>
      <c r="S1386" s="18"/>
      <c r="T1386" s="18"/>
      <c r="U1386" s="18"/>
      <c r="V1386" s="18"/>
      <c r="W1386" s="18"/>
      <c r="X1386" s="18"/>
      <c r="Y1386" s="18"/>
      <c r="Z1386" s="68">
        <v>720.0</v>
      </c>
      <c r="AA1386" s="69">
        <v>1.0</v>
      </c>
      <c r="AB1386" s="18" t="s">
        <v>1385</v>
      </c>
      <c r="AC1386" s="68">
        <v>720.0</v>
      </c>
      <c r="AD1386" s="69">
        <v>1.0</v>
      </c>
      <c r="AE1386" s="69">
        <v>85.0</v>
      </c>
      <c r="AF1386" s="70" t="s">
        <v>2748</v>
      </c>
      <c r="AG1386" s="69">
        <v>868.0</v>
      </c>
      <c r="AH1386" s="69">
        <v>241.0</v>
      </c>
      <c r="AI1386" s="69">
        <v>81.0</v>
      </c>
      <c r="AJ1386" s="29">
        <f t="shared" si="20"/>
        <v>281.5</v>
      </c>
      <c r="AK1386" s="76">
        <f t="shared" si="21"/>
        <v>0.3243087558</v>
      </c>
      <c r="AL1386" s="29">
        <f t="shared" si="22"/>
        <v>281.5</v>
      </c>
      <c r="AM1386" s="71">
        <f t="shared" si="23"/>
        <v>0.3243</v>
      </c>
      <c r="AN1386" s="71">
        <f t="shared" si="24"/>
        <v>0.4054</v>
      </c>
      <c r="AO1386" s="72">
        <f t="shared" si="25"/>
        <v>68.47</v>
      </c>
      <c r="AP1386" s="73">
        <f t="shared" si="26"/>
        <v>392196.16</v>
      </c>
      <c r="AQ1386" s="3">
        <f t="shared" si="27"/>
        <v>451.838894</v>
      </c>
      <c r="AR1386" s="18"/>
      <c r="AS1386" s="18"/>
    </row>
    <row r="1387" ht="14.25" customHeight="1">
      <c r="A1387" s="68">
        <v>720.0</v>
      </c>
      <c r="B1387" s="69">
        <v>1.0</v>
      </c>
      <c r="C1387" s="18" t="s">
        <v>1385</v>
      </c>
      <c r="D1387" s="68">
        <v>720.0</v>
      </c>
      <c r="E1387" s="69">
        <v>1.0</v>
      </c>
      <c r="F1387" s="69">
        <v>86.0</v>
      </c>
      <c r="G1387" s="70" t="s">
        <v>2749</v>
      </c>
      <c r="H1387" s="69">
        <v>94.0</v>
      </c>
      <c r="I1387" s="69">
        <v>40.0</v>
      </c>
      <c r="J1387" s="69">
        <v>10.0</v>
      </c>
      <c r="K1387" s="29">
        <f t="shared" si="13"/>
        <v>45</v>
      </c>
      <c r="L1387" s="71">
        <f t="shared" si="14"/>
        <v>0.4787</v>
      </c>
      <c r="M1387" s="71">
        <f t="shared" si="15"/>
        <v>0.5984</v>
      </c>
      <c r="N1387" s="72">
        <f t="shared" si="16"/>
        <v>16.16</v>
      </c>
      <c r="O1387" s="8">
        <f t="shared" si="17"/>
        <v>92564.48</v>
      </c>
      <c r="P1387" s="73"/>
      <c r="Q1387" s="18"/>
      <c r="R1387" s="18"/>
      <c r="S1387" s="18"/>
      <c r="T1387" s="18"/>
      <c r="U1387" s="18"/>
      <c r="V1387" s="18"/>
      <c r="W1387" s="18"/>
      <c r="X1387" s="18"/>
      <c r="Y1387" s="18"/>
      <c r="Z1387" s="68">
        <v>720.0</v>
      </c>
      <c r="AA1387" s="69">
        <v>1.0</v>
      </c>
      <c r="AB1387" s="18" t="s">
        <v>1385</v>
      </c>
      <c r="AC1387" s="68">
        <v>720.0</v>
      </c>
      <c r="AD1387" s="69">
        <v>1.0</v>
      </c>
      <c r="AE1387" s="69">
        <v>86.0</v>
      </c>
      <c r="AF1387" s="70" t="s">
        <v>2749</v>
      </c>
      <c r="AG1387" s="69">
        <v>94.0</v>
      </c>
      <c r="AH1387" s="69">
        <v>40.0</v>
      </c>
      <c r="AI1387" s="69">
        <v>10.0</v>
      </c>
      <c r="AJ1387" s="29">
        <f t="shared" si="20"/>
        <v>45</v>
      </c>
      <c r="AK1387" s="76">
        <f t="shared" si="21"/>
        <v>0.4787234043</v>
      </c>
      <c r="AL1387" s="29">
        <f t="shared" si="22"/>
        <v>45</v>
      </c>
      <c r="AM1387" s="71">
        <f t="shared" si="23"/>
        <v>0.4787</v>
      </c>
      <c r="AN1387" s="71">
        <f t="shared" si="24"/>
        <v>0.5984</v>
      </c>
      <c r="AO1387" s="72">
        <f t="shared" si="25"/>
        <v>16.16</v>
      </c>
      <c r="AP1387" s="73">
        <f t="shared" si="26"/>
        <v>92564.48</v>
      </c>
      <c r="AQ1387" s="3">
        <f t="shared" si="27"/>
        <v>984.7285106</v>
      </c>
      <c r="AR1387" s="18"/>
      <c r="AS1387" s="18"/>
    </row>
    <row r="1388" ht="14.25" customHeight="1">
      <c r="A1388" s="68">
        <v>720.0</v>
      </c>
      <c r="B1388" s="69">
        <v>1.0</v>
      </c>
      <c r="C1388" s="18" t="s">
        <v>1385</v>
      </c>
      <c r="D1388" s="68">
        <v>720.0</v>
      </c>
      <c r="E1388" s="69">
        <v>1.0</v>
      </c>
      <c r="F1388" s="69">
        <v>860.0</v>
      </c>
      <c r="G1388" s="70" t="s">
        <v>2750</v>
      </c>
      <c r="H1388" s="69">
        <v>636.0</v>
      </c>
      <c r="I1388" s="69">
        <v>119.0</v>
      </c>
      <c r="J1388" s="69">
        <v>65.0</v>
      </c>
      <c r="K1388" s="29">
        <f t="shared" si="13"/>
        <v>151.5</v>
      </c>
      <c r="L1388" s="71">
        <f t="shared" si="14"/>
        <v>0.2382</v>
      </c>
      <c r="M1388" s="71">
        <f t="shared" si="15"/>
        <v>0.2978</v>
      </c>
      <c r="N1388" s="72">
        <f t="shared" si="16"/>
        <v>27.07</v>
      </c>
      <c r="O1388" s="8">
        <f t="shared" si="17"/>
        <v>155056.96</v>
      </c>
      <c r="P1388" s="73"/>
      <c r="Q1388" s="18"/>
      <c r="R1388" s="18"/>
      <c r="S1388" s="18"/>
      <c r="T1388" s="18"/>
      <c r="U1388" s="18"/>
      <c r="V1388" s="18"/>
      <c r="W1388" s="18"/>
      <c r="X1388" s="18"/>
      <c r="Y1388" s="18"/>
      <c r="Z1388" s="68">
        <v>720.0</v>
      </c>
      <c r="AA1388" s="69">
        <v>1.0</v>
      </c>
      <c r="AB1388" s="18" t="s">
        <v>1385</v>
      </c>
      <c r="AC1388" s="68">
        <v>720.0</v>
      </c>
      <c r="AD1388" s="69">
        <v>1.0</v>
      </c>
      <c r="AE1388" s="69">
        <v>860.0</v>
      </c>
      <c r="AF1388" s="70" t="s">
        <v>2750</v>
      </c>
      <c r="AG1388" s="69">
        <v>636.0</v>
      </c>
      <c r="AH1388" s="69">
        <v>119.0</v>
      </c>
      <c r="AI1388" s="69">
        <v>65.0</v>
      </c>
      <c r="AJ1388" s="29">
        <f t="shared" si="20"/>
        <v>151.5</v>
      </c>
      <c r="AK1388" s="76">
        <f t="shared" si="21"/>
        <v>0.2382075472</v>
      </c>
      <c r="AL1388" s="29">
        <f t="shared" si="22"/>
        <v>151.5</v>
      </c>
      <c r="AM1388" s="71">
        <f t="shared" si="23"/>
        <v>0.2382</v>
      </c>
      <c r="AN1388" s="71">
        <f t="shared" si="24"/>
        <v>0.2978</v>
      </c>
      <c r="AO1388" s="72">
        <f t="shared" si="25"/>
        <v>27.07</v>
      </c>
      <c r="AP1388" s="73">
        <f t="shared" si="26"/>
        <v>155056.96</v>
      </c>
      <c r="AQ1388" s="3">
        <f t="shared" si="27"/>
        <v>243.8002516</v>
      </c>
      <c r="AR1388" s="18"/>
      <c r="AS1388" s="18"/>
    </row>
    <row r="1389" ht="14.25" customHeight="1">
      <c r="A1389" s="68">
        <v>720.0</v>
      </c>
      <c r="B1389" s="69">
        <v>1.0</v>
      </c>
      <c r="C1389" s="18" t="s">
        <v>1385</v>
      </c>
      <c r="D1389" s="68">
        <v>720.0</v>
      </c>
      <c r="E1389" s="69">
        <v>1.0</v>
      </c>
      <c r="F1389" s="69">
        <v>861.0</v>
      </c>
      <c r="G1389" s="70" t="s">
        <v>2751</v>
      </c>
      <c r="H1389" s="69">
        <v>591.0</v>
      </c>
      <c r="I1389" s="69">
        <v>143.0</v>
      </c>
      <c r="J1389" s="69">
        <v>58.0</v>
      </c>
      <c r="K1389" s="29">
        <f t="shared" si="13"/>
        <v>172</v>
      </c>
      <c r="L1389" s="71">
        <f t="shared" si="14"/>
        <v>0.291</v>
      </c>
      <c r="M1389" s="71">
        <f t="shared" si="15"/>
        <v>0.3638</v>
      </c>
      <c r="N1389" s="72">
        <f t="shared" si="16"/>
        <v>37.54</v>
      </c>
      <c r="O1389" s="8">
        <f t="shared" si="17"/>
        <v>215029.12</v>
      </c>
      <c r="P1389" s="73"/>
      <c r="Q1389" s="18"/>
      <c r="R1389" s="18"/>
      <c r="S1389" s="18"/>
      <c r="T1389" s="18"/>
      <c r="U1389" s="18"/>
      <c r="V1389" s="18"/>
      <c r="W1389" s="18"/>
      <c r="X1389" s="18"/>
      <c r="Y1389" s="18"/>
      <c r="Z1389" s="68">
        <v>720.0</v>
      </c>
      <c r="AA1389" s="69">
        <v>1.0</v>
      </c>
      <c r="AB1389" s="18" t="s">
        <v>1385</v>
      </c>
      <c r="AC1389" s="68">
        <v>720.0</v>
      </c>
      <c r="AD1389" s="69">
        <v>1.0</v>
      </c>
      <c r="AE1389" s="69">
        <v>861.0</v>
      </c>
      <c r="AF1389" s="70" t="s">
        <v>2751</v>
      </c>
      <c r="AG1389" s="69">
        <v>591.0</v>
      </c>
      <c r="AH1389" s="69">
        <v>143.0</v>
      </c>
      <c r="AI1389" s="69">
        <v>58.0</v>
      </c>
      <c r="AJ1389" s="29">
        <f t="shared" si="20"/>
        <v>172</v>
      </c>
      <c r="AK1389" s="76">
        <f t="shared" si="21"/>
        <v>0.2910321489</v>
      </c>
      <c r="AL1389" s="29">
        <f t="shared" si="22"/>
        <v>172</v>
      </c>
      <c r="AM1389" s="71">
        <f t="shared" si="23"/>
        <v>0.291</v>
      </c>
      <c r="AN1389" s="71">
        <f t="shared" si="24"/>
        <v>0.3638</v>
      </c>
      <c r="AO1389" s="72">
        <f t="shared" si="25"/>
        <v>37.54</v>
      </c>
      <c r="AP1389" s="73">
        <f t="shared" si="26"/>
        <v>215029.12</v>
      </c>
      <c r="AQ1389" s="3">
        <f t="shared" si="27"/>
        <v>363.8394585</v>
      </c>
      <c r="AR1389" s="18"/>
      <c r="AS1389" s="18"/>
    </row>
    <row r="1390" ht="14.25" customHeight="1">
      <c r="A1390" s="68">
        <v>720.0</v>
      </c>
      <c r="B1390" s="69">
        <v>1.0</v>
      </c>
      <c r="C1390" s="18" t="s">
        <v>1385</v>
      </c>
      <c r="D1390" s="68">
        <v>720.0</v>
      </c>
      <c r="E1390" s="69">
        <v>1.0</v>
      </c>
      <c r="F1390" s="69">
        <v>864.0</v>
      </c>
      <c r="G1390" s="70" t="s">
        <v>2752</v>
      </c>
      <c r="H1390" s="69">
        <v>537.0</v>
      </c>
      <c r="I1390" s="69">
        <v>188.0</v>
      </c>
      <c r="J1390" s="69">
        <v>41.0</v>
      </c>
      <c r="K1390" s="29">
        <f t="shared" si="13"/>
        <v>208.5</v>
      </c>
      <c r="L1390" s="71">
        <f t="shared" si="14"/>
        <v>0.3883</v>
      </c>
      <c r="M1390" s="71">
        <f t="shared" si="15"/>
        <v>0.4854</v>
      </c>
      <c r="N1390" s="72">
        <f t="shared" si="16"/>
        <v>60.72</v>
      </c>
      <c r="O1390" s="8">
        <f t="shared" si="17"/>
        <v>347804.16</v>
      </c>
      <c r="P1390" s="73"/>
      <c r="Q1390" s="18"/>
      <c r="R1390" s="18"/>
      <c r="S1390" s="18"/>
      <c r="T1390" s="18"/>
      <c r="U1390" s="18"/>
      <c r="V1390" s="18"/>
      <c r="W1390" s="18"/>
      <c r="X1390" s="18"/>
      <c r="Y1390" s="18"/>
      <c r="Z1390" s="68">
        <v>720.0</v>
      </c>
      <c r="AA1390" s="69">
        <v>1.0</v>
      </c>
      <c r="AB1390" s="18" t="s">
        <v>1385</v>
      </c>
      <c r="AC1390" s="68">
        <v>720.0</v>
      </c>
      <c r="AD1390" s="69">
        <v>1.0</v>
      </c>
      <c r="AE1390" s="69">
        <v>864.0</v>
      </c>
      <c r="AF1390" s="70" t="s">
        <v>2752</v>
      </c>
      <c r="AG1390" s="69">
        <v>537.0</v>
      </c>
      <c r="AH1390" s="69">
        <v>188.0</v>
      </c>
      <c r="AI1390" s="69">
        <v>41.0</v>
      </c>
      <c r="AJ1390" s="29">
        <f t="shared" si="20"/>
        <v>208.5</v>
      </c>
      <c r="AK1390" s="76">
        <f t="shared" si="21"/>
        <v>0.3882681564</v>
      </c>
      <c r="AL1390" s="29">
        <f t="shared" si="22"/>
        <v>208.5</v>
      </c>
      <c r="AM1390" s="71">
        <f t="shared" si="23"/>
        <v>0.3883</v>
      </c>
      <c r="AN1390" s="71">
        <f t="shared" si="24"/>
        <v>0.4854</v>
      </c>
      <c r="AO1390" s="72">
        <f t="shared" si="25"/>
        <v>60.72</v>
      </c>
      <c r="AP1390" s="73">
        <f t="shared" si="26"/>
        <v>347804.16</v>
      </c>
      <c r="AQ1390" s="3">
        <f t="shared" si="27"/>
        <v>647.68</v>
      </c>
      <c r="AR1390" s="18"/>
      <c r="AS1390" s="18"/>
    </row>
    <row r="1391" ht="14.25" customHeight="1">
      <c r="A1391" s="68">
        <v>720.0</v>
      </c>
      <c r="B1391" s="69">
        <v>1.0</v>
      </c>
      <c r="C1391" s="18" t="s">
        <v>1385</v>
      </c>
      <c r="D1391" s="68">
        <v>720.0</v>
      </c>
      <c r="E1391" s="69">
        <v>1.0</v>
      </c>
      <c r="F1391" s="69">
        <v>865.0</v>
      </c>
      <c r="G1391" s="70" t="s">
        <v>2753</v>
      </c>
      <c r="H1391" s="69">
        <v>717.0</v>
      </c>
      <c r="I1391" s="69">
        <v>164.0</v>
      </c>
      <c r="J1391" s="69">
        <v>69.0</v>
      </c>
      <c r="K1391" s="29">
        <f t="shared" si="13"/>
        <v>198.5</v>
      </c>
      <c r="L1391" s="71">
        <f t="shared" si="14"/>
        <v>0.2768</v>
      </c>
      <c r="M1391" s="71">
        <f t="shared" si="15"/>
        <v>0.346</v>
      </c>
      <c r="N1391" s="72">
        <f t="shared" si="16"/>
        <v>41.21</v>
      </c>
      <c r="O1391" s="8">
        <f t="shared" si="17"/>
        <v>236050.88</v>
      </c>
      <c r="P1391" s="73"/>
      <c r="Q1391" s="18"/>
      <c r="R1391" s="18"/>
      <c r="S1391" s="18"/>
      <c r="T1391" s="18"/>
      <c r="U1391" s="18"/>
      <c r="V1391" s="18"/>
      <c r="W1391" s="18"/>
      <c r="X1391" s="18"/>
      <c r="Y1391" s="18"/>
      <c r="Z1391" s="68">
        <v>720.0</v>
      </c>
      <c r="AA1391" s="69">
        <v>1.0</v>
      </c>
      <c r="AB1391" s="18" t="s">
        <v>1385</v>
      </c>
      <c r="AC1391" s="68">
        <v>720.0</v>
      </c>
      <c r="AD1391" s="69">
        <v>1.0</v>
      </c>
      <c r="AE1391" s="69">
        <v>865.0</v>
      </c>
      <c r="AF1391" s="70" t="s">
        <v>2753</v>
      </c>
      <c r="AG1391" s="69">
        <v>717.0</v>
      </c>
      <c r="AH1391" s="69">
        <v>164.0</v>
      </c>
      <c r="AI1391" s="69">
        <v>69.0</v>
      </c>
      <c r="AJ1391" s="29">
        <f t="shared" si="20"/>
        <v>198.5</v>
      </c>
      <c r="AK1391" s="76">
        <f t="shared" si="21"/>
        <v>0.2768479777</v>
      </c>
      <c r="AL1391" s="29">
        <f t="shared" si="22"/>
        <v>198.5</v>
      </c>
      <c r="AM1391" s="71">
        <f t="shared" si="23"/>
        <v>0.2768</v>
      </c>
      <c r="AN1391" s="71">
        <f t="shared" si="24"/>
        <v>0.346</v>
      </c>
      <c r="AO1391" s="72">
        <f t="shared" si="25"/>
        <v>41.21</v>
      </c>
      <c r="AP1391" s="73">
        <f t="shared" si="26"/>
        <v>236050.88</v>
      </c>
      <c r="AQ1391" s="3">
        <f t="shared" si="27"/>
        <v>329.2201953</v>
      </c>
      <c r="AR1391" s="18"/>
      <c r="AS1391" s="18"/>
    </row>
    <row r="1392" ht="14.25" customHeight="1">
      <c r="A1392" s="68">
        <v>720.0</v>
      </c>
      <c r="B1392" s="69">
        <v>1.0</v>
      </c>
      <c r="C1392" s="18" t="s">
        <v>1385</v>
      </c>
      <c r="D1392" s="68">
        <v>720.0</v>
      </c>
      <c r="E1392" s="69">
        <v>1.0</v>
      </c>
      <c r="F1392" s="69">
        <v>866.0</v>
      </c>
      <c r="G1392" s="70" t="s">
        <v>2754</v>
      </c>
      <c r="H1392" s="69">
        <v>750.0</v>
      </c>
      <c r="I1392" s="69">
        <v>121.0</v>
      </c>
      <c r="J1392" s="69">
        <v>82.0</v>
      </c>
      <c r="K1392" s="29">
        <f t="shared" si="13"/>
        <v>162</v>
      </c>
      <c r="L1392" s="71">
        <f t="shared" si="14"/>
        <v>0.216</v>
      </c>
      <c r="M1392" s="71">
        <f t="shared" si="15"/>
        <v>0.27</v>
      </c>
      <c r="N1392" s="72">
        <f t="shared" si="16"/>
        <v>26.24</v>
      </c>
      <c r="O1392" s="8">
        <f t="shared" si="17"/>
        <v>150302.72</v>
      </c>
      <c r="P1392" s="73"/>
      <c r="Q1392" s="18"/>
      <c r="R1392" s="18"/>
      <c r="S1392" s="18"/>
      <c r="T1392" s="18"/>
      <c r="U1392" s="18"/>
      <c r="V1392" s="18"/>
      <c r="W1392" s="18"/>
      <c r="X1392" s="18"/>
      <c r="Y1392" s="18"/>
      <c r="Z1392" s="68">
        <v>720.0</v>
      </c>
      <c r="AA1392" s="69">
        <v>1.0</v>
      </c>
      <c r="AB1392" s="18" t="s">
        <v>1385</v>
      </c>
      <c r="AC1392" s="68">
        <v>720.0</v>
      </c>
      <c r="AD1392" s="69">
        <v>1.0</v>
      </c>
      <c r="AE1392" s="69">
        <v>866.0</v>
      </c>
      <c r="AF1392" s="70" t="s">
        <v>2754</v>
      </c>
      <c r="AG1392" s="69">
        <v>750.0</v>
      </c>
      <c r="AH1392" s="69">
        <v>121.0</v>
      </c>
      <c r="AI1392" s="69">
        <v>82.0</v>
      </c>
      <c r="AJ1392" s="29">
        <f t="shared" si="20"/>
        <v>162</v>
      </c>
      <c r="AK1392" s="76">
        <f t="shared" si="21"/>
        <v>0.216</v>
      </c>
      <c r="AL1392" s="29">
        <f t="shared" si="22"/>
        <v>162</v>
      </c>
      <c r="AM1392" s="71">
        <f t="shared" si="23"/>
        <v>0.216</v>
      </c>
      <c r="AN1392" s="71">
        <f t="shared" si="24"/>
        <v>0.27</v>
      </c>
      <c r="AO1392" s="72">
        <f t="shared" si="25"/>
        <v>26.24</v>
      </c>
      <c r="AP1392" s="73">
        <f t="shared" si="26"/>
        <v>150302.72</v>
      </c>
      <c r="AQ1392" s="3">
        <f t="shared" si="27"/>
        <v>200.4036267</v>
      </c>
      <c r="AR1392" s="18"/>
      <c r="AS1392" s="18"/>
    </row>
    <row r="1393" ht="14.25" customHeight="1">
      <c r="A1393" s="68">
        <v>720.0</v>
      </c>
      <c r="B1393" s="69">
        <v>1.0</v>
      </c>
      <c r="C1393" s="18" t="s">
        <v>1385</v>
      </c>
      <c r="D1393" s="68">
        <v>720.0</v>
      </c>
      <c r="E1393" s="69">
        <v>1.0</v>
      </c>
      <c r="F1393" s="69">
        <v>905.0</v>
      </c>
      <c r="G1393" s="70" t="s">
        <v>2755</v>
      </c>
      <c r="H1393" s="69">
        <v>106.0</v>
      </c>
      <c r="I1393" s="69">
        <v>19.0</v>
      </c>
      <c r="J1393" s="69">
        <v>4.0</v>
      </c>
      <c r="K1393" s="29">
        <f t="shared" si="13"/>
        <v>21</v>
      </c>
      <c r="L1393" s="71">
        <f t="shared" si="14"/>
        <v>0.1981</v>
      </c>
      <c r="M1393" s="71">
        <f t="shared" si="15"/>
        <v>0.2476</v>
      </c>
      <c r="N1393" s="72">
        <f t="shared" si="16"/>
        <v>3.12</v>
      </c>
      <c r="O1393" s="8">
        <f t="shared" si="17"/>
        <v>17871.36</v>
      </c>
      <c r="P1393" s="73"/>
      <c r="Q1393" s="18"/>
      <c r="R1393" s="18"/>
      <c r="S1393" s="18"/>
      <c r="T1393" s="18"/>
      <c r="U1393" s="18"/>
      <c r="V1393" s="18"/>
      <c r="W1393" s="18"/>
      <c r="X1393" s="18"/>
      <c r="Y1393" s="18"/>
      <c r="Z1393" s="68">
        <v>720.0</v>
      </c>
      <c r="AA1393" s="69">
        <v>1.0</v>
      </c>
      <c r="AB1393" s="18" t="s">
        <v>1385</v>
      </c>
      <c r="AC1393" s="68">
        <v>720.0</v>
      </c>
      <c r="AD1393" s="69">
        <v>1.0</v>
      </c>
      <c r="AE1393" s="69">
        <v>905.0</v>
      </c>
      <c r="AF1393" s="70" t="s">
        <v>2755</v>
      </c>
      <c r="AG1393" s="69">
        <v>106.0</v>
      </c>
      <c r="AH1393" s="69">
        <v>19.0</v>
      </c>
      <c r="AI1393" s="69">
        <v>4.0</v>
      </c>
      <c r="AJ1393" s="29">
        <f t="shared" si="20"/>
        <v>21</v>
      </c>
      <c r="AK1393" s="76">
        <f t="shared" si="21"/>
        <v>0.1981132075</v>
      </c>
      <c r="AL1393" s="29">
        <f t="shared" si="22"/>
        <v>21</v>
      </c>
      <c r="AM1393" s="71">
        <f t="shared" si="23"/>
        <v>0.1981</v>
      </c>
      <c r="AN1393" s="71">
        <f t="shared" si="24"/>
        <v>0.2476</v>
      </c>
      <c r="AO1393" s="72">
        <f t="shared" si="25"/>
        <v>3.12</v>
      </c>
      <c r="AP1393" s="73">
        <f t="shared" si="26"/>
        <v>17871.36</v>
      </c>
      <c r="AQ1393" s="3">
        <f t="shared" si="27"/>
        <v>168.5977358</v>
      </c>
      <c r="AR1393" s="18"/>
      <c r="AS1393" s="18"/>
    </row>
    <row r="1394" ht="14.25" customHeight="1">
      <c r="A1394" s="68">
        <v>721.0</v>
      </c>
      <c r="B1394" s="69">
        <v>1.0</v>
      </c>
      <c r="C1394" s="18" t="s">
        <v>841</v>
      </c>
      <c r="D1394" s="68">
        <v>721.0</v>
      </c>
      <c r="E1394" s="69">
        <v>1.0</v>
      </c>
      <c r="F1394" s="69">
        <v>29.0</v>
      </c>
      <c r="G1394" s="70" t="s">
        <v>2756</v>
      </c>
      <c r="H1394" s="69">
        <v>1294.0</v>
      </c>
      <c r="I1394" s="69">
        <v>71.0</v>
      </c>
      <c r="J1394" s="69">
        <v>40.0</v>
      </c>
      <c r="K1394" s="29">
        <f t="shared" si="13"/>
        <v>91</v>
      </c>
      <c r="L1394" s="71">
        <f t="shared" si="14"/>
        <v>0.0703</v>
      </c>
      <c r="M1394" s="71">
        <f t="shared" si="15"/>
        <v>0.0879</v>
      </c>
      <c r="N1394" s="72">
        <f t="shared" si="16"/>
        <v>4.8</v>
      </c>
      <c r="O1394" s="8">
        <f t="shared" si="17"/>
        <v>27494.4</v>
      </c>
      <c r="P1394" s="73"/>
      <c r="Q1394" s="18"/>
      <c r="R1394" s="18"/>
      <c r="S1394" s="18"/>
      <c r="T1394" s="18"/>
      <c r="U1394" s="18"/>
      <c r="V1394" s="18"/>
      <c r="W1394" s="18"/>
      <c r="X1394" s="18"/>
      <c r="Y1394" s="18"/>
      <c r="Z1394" s="68">
        <v>721.0</v>
      </c>
      <c r="AA1394" s="69">
        <v>1.0</v>
      </c>
      <c r="AB1394" s="18" t="s">
        <v>841</v>
      </c>
      <c r="AC1394" s="68">
        <v>721.0</v>
      </c>
      <c r="AD1394" s="69">
        <v>1.0</v>
      </c>
      <c r="AE1394" s="69">
        <v>29.0</v>
      </c>
      <c r="AF1394" s="70" t="s">
        <v>2756</v>
      </c>
      <c r="AG1394" s="69">
        <v>1294.0</v>
      </c>
      <c r="AH1394" s="69">
        <v>71.0</v>
      </c>
      <c r="AI1394" s="69">
        <v>40.0</v>
      </c>
      <c r="AJ1394" s="29">
        <f t="shared" si="20"/>
        <v>91</v>
      </c>
      <c r="AK1394" s="76">
        <f t="shared" si="21"/>
        <v>0.07032457496</v>
      </c>
      <c r="AL1394" s="29">
        <f t="shared" si="22"/>
        <v>91</v>
      </c>
      <c r="AM1394" s="71">
        <f t="shared" si="23"/>
        <v>0.0703</v>
      </c>
      <c r="AN1394" s="71">
        <f t="shared" si="24"/>
        <v>0.0879</v>
      </c>
      <c r="AO1394" s="72">
        <f t="shared" si="25"/>
        <v>4.8</v>
      </c>
      <c r="AP1394" s="73">
        <f t="shared" si="26"/>
        <v>27494.4</v>
      </c>
      <c r="AQ1394" s="3">
        <f t="shared" si="27"/>
        <v>21.24760433</v>
      </c>
      <c r="AR1394" s="18"/>
      <c r="AS1394" s="18"/>
    </row>
    <row r="1395" ht="14.25" customHeight="1">
      <c r="A1395" s="68">
        <v>721.0</v>
      </c>
      <c r="B1395" s="69">
        <v>1.0</v>
      </c>
      <c r="C1395" s="18" t="s">
        <v>841</v>
      </c>
      <c r="D1395" s="68">
        <v>721.0</v>
      </c>
      <c r="E1395" s="69">
        <v>1.0</v>
      </c>
      <c r="F1395" s="69">
        <v>111.0</v>
      </c>
      <c r="G1395" s="70" t="s">
        <v>2757</v>
      </c>
      <c r="H1395" s="69">
        <v>962.0</v>
      </c>
      <c r="I1395" s="69">
        <v>76.0</v>
      </c>
      <c r="J1395" s="69">
        <v>33.0</v>
      </c>
      <c r="K1395" s="29">
        <f t="shared" si="13"/>
        <v>92.5</v>
      </c>
      <c r="L1395" s="71">
        <f t="shared" si="14"/>
        <v>0.0962</v>
      </c>
      <c r="M1395" s="71">
        <f t="shared" si="15"/>
        <v>0.1203</v>
      </c>
      <c r="N1395" s="72">
        <f t="shared" si="16"/>
        <v>6.68</v>
      </c>
      <c r="O1395" s="8">
        <f t="shared" si="17"/>
        <v>38263.04</v>
      </c>
      <c r="P1395" s="73"/>
      <c r="Q1395" s="18"/>
      <c r="R1395" s="18"/>
      <c r="S1395" s="18"/>
      <c r="T1395" s="18"/>
      <c r="U1395" s="18"/>
      <c r="V1395" s="18"/>
      <c r="W1395" s="18"/>
      <c r="X1395" s="18"/>
      <c r="Y1395" s="18"/>
      <c r="Z1395" s="68">
        <v>721.0</v>
      </c>
      <c r="AA1395" s="69">
        <v>1.0</v>
      </c>
      <c r="AB1395" s="18" t="s">
        <v>841</v>
      </c>
      <c r="AC1395" s="68">
        <v>721.0</v>
      </c>
      <c r="AD1395" s="69">
        <v>1.0</v>
      </c>
      <c r="AE1395" s="69">
        <v>111.0</v>
      </c>
      <c r="AF1395" s="70" t="s">
        <v>2757</v>
      </c>
      <c r="AG1395" s="69">
        <v>962.0</v>
      </c>
      <c r="AH1395" s="69">
        <v>76.0</v>
      </c>
      <c r="AI1395" s="69">
        <v>33.0</v>
      </c>
      <c r="AJ1395" s="29">
        <f t="shared" si="20"/>
        <v>92.5</v>
      </c>
      <c r="AK1395" s="76">
        <f t="shared" si="21"/>
        <v>0.09615384615</v>
      </c>
      <c r="AL1395" s="29">
        <f t="shared" si="22"/>
        <v>92.5</v>
      </c>
      <c r="AM1395" s="71">
        <f t="shared" si="23"/>
        <v>0.0962</v>
      </c>
      <c r="AN1395" s="71">
        <f t="shared" si="24"/>
        <v>0.1203</v>
      </c>
      <c r="AO1395" s="72">
        <f t="shared" si="25"/>
        <v>6.68</v>
      </c>
      <c r="AP1395" s="73">
        <f t="shared" si="26"/>
        <v>38263.04</v>
      </c>
      <c r="AQ1395" s="3">
        <f t="shared" si="27"/>
        <v>39.77446985</v>
      </c>
      <c r="AR1395" s="18"/>
      <c r="AS1395" s="18"/>
    </row>
    <row r="1396" ht="14.25" customHeight="1">
      <c r="A1396" s="68">
        <v>721.0</v>
      </c>
      <c r="B1396" s="69">
        <v>1.0</v>
      </c>
      <c r="C1396" s="18" t="s">
        <v>841</v>
      </c>
      <c r="D1396" s="68">
        <v>721.0</v>
      </c>
      <c r="E1396" s="69">
        <v>1.0</v>
      </c>
      <c r="F1396" s="69">
        <v>300.0</v>
      </c>
      <c r="G1396" s="70" t="s">
        <v>2758</v>
      </c>
      <c r="H1396" s="69">
        <v>57.0</v>
      </c>
      <c r="I1396" s="69">
        <v>16.0</v>
      </c>
      <c r="J1396" s="69">
        <v>5.0</v>
      </c>
      <c r="K1396" s="29">
        <f t="shared" si="13"/>
        <v>18.5</v>
      </c>
      <c r="L1396" s="71">
        <f t="shared" si="14"/>
        <v>0.3246</v>
      </c>
      <c r="M1396" s="71">
        <f t="shared" si="15"/>
        <v>0.4058</v>
      </c>
      <c r="N1396" s="72">
        <f t="shared" si="16"/>
        <v>4.5</v>
      </c>
      <c r="O1396" s="8">
        <f t="shared" si="17"/>
        <v>25776</v>
      </c>
      <c r="P1396" s="73"/>
      <c r="Q1396" s="18"/>
      <c r="R1396" s="18"/>
      <c r="S1396" s="18"/>
      <c r="T1396" s="18"/>
      <c r="U1396" s="18"/>
      <c r="V1396" s="18"/>
      <c r="W1396" s="18"/>
      <c r="X1396" s="18"/>
      <c r="Y1396" s="18"/>
      <c r="Z1396" s="68">
        <v>721.0</v>
      </c>
      <c r="AA1396" s="69">
        <v>1.0</v>
      </c>
      <c r="AB1396" s="18" t="s">
        <v>841</v>
      </c>
      <c r="AC1396" s="68">
        <v>721.0</v>
      </c>
      <c r="AD1396" s="69">
        <v>1.0</v>
      </c>
      <c r="AE1396" s="69">
        <v>300.0</v>
      </c>
      <c r="AF1396" s="70" t="s">
        <v>2758</v>
      </c>
      <c r="AG1396" s="69">
        <v>57.0</v>
      </c>
      <c r="AH1396" s="69">
        <v>16.0</v>
      </c>
      <c r="AI1396" s="69">
        <v>5.0</v>
      </c>
      <c r="AJ1396" s="29">
        <f t="shared" si="20"/>
        <v>18.5</v>
      </c>
      <c r="AK1396" s="76">
        <f t="shared" si="21"/>
        <v>0.3245614035</v>
      </c>
      <c r="AL1396" s="29">
        <f t="shared" si="22"/>
        <v>18.5</v>
      </c>
      <c r="AM1396" s="71">
        <f t="shared" si="23"/>
        <v>0.3246</v>
      </c>
      <c r="AN1396" s="71">
        <f t="shared" si="24"/>
        <v>0.4058</v>
      </c>
      <c r="AO1396" s="72">
        <f t="shared" si="25"/>
        <v>4.5</v>
      </c>
      <c r="AP1396" s="73">
        <f t="shared" si="26"/>
        <v>25776</v>
      </c>
      <c r="AQ1396" s="3">
        <f t="shared" si="27"/>
        <v>452.2105263</v>
      </c>
      <c r="AR1396" s="18"/>
      <c r="AS1396" s="18"/>
    </row>
    <row r="1397" ht="14.25" customHeight="1">
      <c r="A1397" s="68">
        <v>721.0</v>
      </c>
      <c r="B1397" s="69">
        <v>1.0</v>
      </c>
      <c r="C1397" s="18" t="s">
        <v>841</v>
      </c>
      <c r="D1397" s="68">
        <v>721.0</v>
      </c>
      <c r="E1397" s="69">
        <v>1.0</v>
      </c>
      <c r="F1397" s="69">
        <v>301.0</v>
      </c>
      <c r="G1397" s="70" t="s">
        <v>2759</v>
      </c>
      <c r="H1397" s="69">
        <v>1.0</v>
      </c>
      <c r="I1397" s="69">
        <v>0.0</v>
      </c>
      <c r="J1397" s="69">
        <v>0.0</v>
      </c>
      <c r="K1397" s="29">
        <f t="shared" si="13"/>
        <v>0</v>
      </c>
      <c r="L1397" s="71">
        <f t="shared" si="14"/>
        <v>0</v>
      </c>
      <c r="M1397" s="71">
        <f t="shared" si="15"/>
        <v>0</v>
      </c>
      <c r="N1397" s="72">
        <f t="shared" si="16"/>
        <v>0</v>
      </c>
      <c r="O1397" s="8">
        <f t="shared" si="17"/>
        <v>0</v>
      </c>
      <c r="P1397" s="73"/>
      <c r="Q1397" s="18"/>
      <c r="R1397" s="18"/>
      <c r="S1397" s="18"/>
      <c r="T1397" s="18"/>
      <c r="U1397" s="18"/>
      <c r="V1397" s="18"/>
      <c r="W1397" s="18"/>
      <c r="X1397" s="18"/>
      <c r="Y1397" s="18"/>
      <c r="Z1397" s="68">
        <v>721.0</v>
      </c>
      <c r="AA1397" s="69">
        <v>1.0</v>
      </c>
      <c r="AB1397" s="18" t="s">
        <v>841</v>
      </c>
      <c r="AC1397" s="68">
        <v>721.0</v>
      </c>
      <c r="AD1397" s="69">
        <v>1.0</v>
      </c>
      <c r="AE1397" s="69">
        <v>301.0</v>
      </c>
      <c r="AF1397" s="70" t="s">
        <v>2759</v>
      </c>
      <c r="AG1397" s="69">
        <v>1.0</v>
      </c>
      <c r="AH1397" s="69">
        <v>0.0</v>
      </c>
      <c r="AI1397" s="69">
        <v>0.0</v>
      </c>
      <c r="AJ1397" s="29">
        <f t="shared" si="20"/>
        <v>0</v>
      </c>
      <c r="AK1397" s="76">
        <f t="shared" si="21"/>
        <v>0</v>
      </c>
      <c r="AL1397" s="29">
        <f t="shared" si="22"/>
        <v>0</v>
      </c>
      <c r="AM1397" s="71">
        <f t="shared" si="23"/>
        <v>0</v>
      </c>
      <c r="AN1397" s="71">
        <f t="shared" si="24"/>
        <v>0</v>
      </c>
      <c r="AO1397" s="72">
        <f t="shared" si="25"/>
        <v>0</v>
      </c>
      <c r="AP1397" s="73">
        <f t="shared" si="26"/>
        <v>0</v>
      </c>
      <c r="AQ1397" s="3">
        <f t="shared" si="27"/>
        <v>0</v>
      </c>
      <c r="AR1397" s="18"/>
      <c r="AS1397" s="18"/>
    </row>
    <row r="1398" ht="14.25" customHeight="1">
      <c r="A1398" s="68">
        <v>721.0</v>
      </c>
      <c r="B1398" s="69">
        <v>1.0</v>
      </c>
      <c r="C1398" s="18" t="s">
        <v>841</v>
      </c>
      <c r="D1398" s="68">
        <v>721.0</v>
      </c>
      <c r="E1398" s="69">
        <v>1.0</v>
      </c>
      <c r="F1398" s="69">
        <v>345.0</v>
      </c>
      <c r="G1398" s="70" t="s">
        <v>2760</v>
      </c>
      <c r="H1398" s="69">
        <v>619.0</v>
      </c>
      <c r="I1398" s="69">
        <v>62.0</v>
      </c>
      <c r="J1398" s="69">
        <v>22.0</v>
      </c>
      <c r="K1398" s="29">
        <f t="shared" si="13"/>
        <v>73</v>
      </c>
      <c r="L1398" s="71">
        <f t="shared" si="14"/>
        <v>0.1179</v>
      </c>
      <c r="M1398" s="71">
        <f t="shared" si="15"/>
        <v>0.1474</v>
      </c>
      <c r="N1398" s="72">
        <f t="shared" si="16"/>
        <v>6.46</v>
      </c>
      <c r="O1398" s="8">
        <f t="shared" si="17"/>
        <v>37002.88</v>
      </c>
      <c r="P1398" s="73"/>
      <c r="Q1398" s="18"/>
      <c r="R1398" s="18"/>
      <c r="S1398" s="18"/>
      <c r="T1398" s="18"/>
      <c r="U1398" s="18"/>
      <c r="V1398" s="18"/>
      <c r="W1398" s="18"/>
      <c r="X1398" s="18"/>
      <c r="Y1398" s="18"/>
      <c r="Z1398" s="68">
        <v>721.0</v>
      </c>
      <c r="AA1398" s="69">
        <v>1.0</v>
      </c>
      <c r="AB1398" s="18" t="s">
        <v>841</v>
      </c>
      <c r="AC1398" s="68">
        <v>721.0</v>
      </c>
      <c r="AD1398" s="69">
        <v>1.0</v>
      </c>
      <c r="AE1398" s="69">
        <v>345.0</v>
      </c>
      <c r="AF1398" s="70" t="s">
        <v>2760</v>
      </c>
      <c r="AG1398" s="69">
        <v>619.0</v>
      </c>
      <c r="AH1398" s="69">
        <v>62.0</v>
      </c>
      <c r="AI1398" s="69">
        <v>22.0</v>
      </c>
      <c r="AJ1398" s="29">
        <f t="shared" si="20"/>
        <v>73</v>
      </c>
      <c r="AK1398" s="76">
        <f t="shared" si="21"/>
        <v>0.1179321486</v>
      </c>
      <c r="AL1398" s="29">
        <f t="shared" si="22"/>
        <v>73</v>
      </c>
      <c r="AM1398" s="71">
        <f t="shared" si="23"/>
        <v>0.1179</v>
      </c>
      <c r="AN1398" s="71">
        <f t="shared" si="24"/>
        <v>0.1474</v>
      </c>
      <c r="AO1398" s="72">
        <f t="shared" si="25"/>
        <v>6.46</v>
      </c>
      <c r="AP1398" s="73">
        <f t="shared" si="26"/>
        <v>37002.88</v>
      </c>
      <c r="AQ1398" s="3">
        <f t="shared" si="27"/>
        <v>59.77848142</v>
      </c>
      <c r="AR1398" s="18"/>
      <c r="AS1398" s="18"/>
    </row>
    <row r="1399" ht="14.25" customHeight="1">
      <c r="A1399" s="68">
        <v>721.0</v>
      </c>
      <c r="B1399" s="69">
        <v>1.0</v>
      </c>
      <c r="C1399" s="18" t="s">
        <v>841</v>
      </c>
      <c r="D1399" s="68">
        <v>721.0</v>
      </c>
      <c r="E1399" s="69">
        <v>1.0</v>
      </c>
      <c r="F1399" s="69">
        <v>510.0</v>
      </c>
      <c r="G1399" s="70" t="s">
        <v>2761</v>
      </c>
      <c r="H1399" s="69">
        <v>73.0</v>
      </c>
      <c r="I1399" s="69">
        <v>6.0</v>
      </c>
      <c r="J1399" s="69">
        <v>7.0</v>
      </c>
      <c r="K1399" s="29">
        <f t="shared" si="13"/>
        <v>9.5</v>
      </c>
      <c r="L1399" s="71">
        <f t="shared" si="14"/>
        <v>0.1301</v>
      </c>
      <c r="M1399" s="71">
        <f t="shared" si="15"/>
        <v>0.1626</v>
      </c>
      <c r="N1399" s="72">
        <f t="shared" si="16"/>
        <v>0.93</v>
      </c>
      <c r="O1399" s="8">
        <f t="shared" si="17"/>
        <v>5327.04</v>
      </c>
      <c r="P1399" s="73"/>
      <c r="Q1399" s="18"/>
      <c r="R1399" s="18"/>
      <c r="S1399" s="18"/>
      <c r="T1399" s="18"/>
      <c r="U1399" s="18"/>
      <c r="V1399" s="18"/>
      <c r="W1399" s="18"/>
      <c r="X1399" s="18"/>
      <c r="Y1399" s="18"/>
      <c r="Z1399" s="68">
        <v>721.0</v>
      </c>
      <c r="AA1399" s="69">
        <v>1.0</v>
      </c>
      <c r="AB1399" s="18" t="s">
        <v>841</v>
      </c>
      <c r="AC1399" s="68">
        <v>721.0</v>
      </c>
      <c r="AD1399" s="69">
        <v>1.0</v>
      </c>
      <c r="AE1399" s="69">
        <v>510.0</v>
      </c>
      <c r="AF1399" s="70" t="s">
        <v>2761</v>
      </c>
      <c r="AG1399" s="69">
        <v>73.0</v>
      </c>
      <c r="AH1399" s="69">
        <v>6.0</v>
      </c>
      <c r="AI1399" s="69">
        <v>7.0</v>
      </c>
      <c r="AJ1399" s="29">
        <f t="shared" si="20"/>
        <v>9.5</v>
      </c>
      <c r="AK1399" s="76">
        <f t="shared" si="21"/>
        <v>0.1301369863</v>
      </c>
      <c r="AL1399" s="29">
        <f t="shared" si="22"/>
        <v>9.5</v>
      </c>
      <c r="AM1399" s="71">
        <f t="shared" si="23"/>
        <v>0.1301</v>
      </c>
      <c r="AN1399" s="71">
        <f t="shared" si="24"/>
        <v>0.1626</v>
      </c>
      <c r="AO1399" s="72">
        <f t="shared" si="25"/>
        <v>0.93</v>
      </c>
      <c r="AP1399" s="73">
        <f t="shared" si="26"/>
        <v>5327.04</v>
      </c>
      <c r="AQ1399" s="3">
        <f t="shared" si="27"/>
        <v>72.97315068</v>
      </c>
      <c r="AR1399" s="18"/>
      <c r="AS1399" s="18"/>
    </row>
    <row r="1400" ht="14.25" customHeight="1">
      <c r="A1400" s="68">
        <v>721.0</v>
      </c>
      <c r="B1400" s="69">
        <v>1.0</v>
      </c>
      <c r="C1400" s="18" t="s">
        <v>841</v>
      </c>
      <c r="D1400" s="68">
        <v>721.0</v>
      </c>
      <c r="E1400" s="69">
        <v>1.0</v>
      </c>
      <c r="F1400" s="69">
        <v>521.0</v>
      </c>
      <c r="G1400" s="70" t="s">
        <v>2762</v>
      </c>
      <c r="H1400" s="69">
        <v>550.0</v>
      </c>
      <c r="I1400" s="69">
        <v>42.0</v>
      </c>
      <c r="J1400" s="69">
        <v>16.0</v>
      </c>
      <c r="K1400" s="29">
        <f t="shared" si="13"/>
        <v>50</v>
      </c>
      <c r="L1400" s="71">
        <f t="shared" si="14"/>
        <v>0.0909</v>
      </c>
      <c r="M1400" s="71">
        <f t="shared" si="15"/>
        <v>0.1136</v>
      </c>
      <c r="N1400" s="72">
        <f t="shared" si="16"/>
        <v>3.41</v>
      </c>
      <c r="O1400" s="8">
        <f t="shared" si="17"/>
        <v>19532.48</v>
      </c>
      <c r="P1400" s="73"/>
      <c r="Q1400" s="18"/>
      <c r="R1400" s="18"/>
      <c r="S1400" s="18"/>
      <c r="T1400" s="18"/>
      <c r="U1400" s="18"/>
      <c r="V1400" s="18"/>
      <c r="W1400" s="18"/>
      <c r="X1400" s="18"/>
      <c r="Y1400" s="18"/>
      <c r="Z1400" s="68">
        <v>721.0</v>
      </c>
      <c r="AA1400" s="69">
        <v>1.0</v>
      </c>
      <c r="AB1400" s="18" t="s">
        <v>841</v>
      </c>
      <c r="AC1400" s="68">
        <v>721.0</v>
      </c>
      <c r="AD1400" s="69">
        <v>1.0</v>
      </c>
      <c r="AE1400" s="69">
        <v>521.0</v>
      </c>
      <c r="AF1400" s="70" t="s">
        <v>2762</v>
      </c>
      <c r="AG1400" s="69">
        <v>550.0</v>
      </c>
      <c r="AH1400" s="69">
        <v>42.0</v>
      </c>
      <c r="AI1400" s="69">
        <v>16.0</v>
      </c>
      <c r="AJ1400" s="29">
        <f t="shared" si="20"/>
        <v>50</v>
      </c>
      <c r="AK1400" s="76">
        <f t="shared" si="21"/>
        <v>0.09090909091</v>
      </c>
      <c r="AL1400" s="29">
        <f t="shared" si="22"/>
        <v>50</v>
      </c>
      <c r="AM1400" s="71">
        <f t="shared" si="23"/>
        <v>0.0909</v>
      </c>
      <c r="AN1400" s="71">
        <f t="shared" si="24"/>
        <v>0.1136</v>
      </c>
      <c r="AO1400" s="72">
        <f t="shared" si="25"/>
        <v>3.41</v>
      </c>
      <c r="AP1400" s="73">
        <f t="shared" si="26"/>
        <v>19532.48</v>
      </c>
      <c r="AQ1400" s="3">
        <f t="shared" si="27"/>
        <v>35.5136</v>
      </c>
      <c r="AR1400" s="18"/>
      <c r="AS1400" s="18"/>
    </row>
    <row r="1401" ht="14.25" customHeight="1">
      <c r="A1401" s="68">
        <v>721.0</v>
      </c>
      <c r="B1401" s="69">
        <v>1.0</v>
      </c>
      <c r="C1401" s="18" t="s">
        <v>841</v>
      </c>
      <c r="D1401" s="68">
        <v>721.0</v>
      </c>
      <c r="E1401" s="69">
        <v>1.0</v>
      </c>
      <c r="F1401" s="69">
        <v>651.0</v>
      </c>
      <c r="G1401" s="70" t="s">
        <v>2763</v>
      </c>
      <c r="H1401" s="69">
        <v>583.0</v>
      </c>
      <c r="I1401" s="69">
        <v>49.0</v>
      </c>
      <c r="J1401" s="69">
        <v>18.0</v>
      </c>
      <c r="K1401" s="29">
        <f t="shared" si="13"/>
        <v>58</v>
      </c>
      <c r="L1401" s="71">
        <f t="shared" si="14"/>
        <v>0.0995</v>
      </c>
      <c r="M1401" s="71">
        <f t="shared" si="15"/>
        <v>0.1244</v>
      </c>
      <c r="N1401" s="72">
        <f t="shared" si="16"/>
        <v>4.33</v>
      </c>
      <c r="O1401" s="8">
        <f t="shared" si="17"/>
        <v>24802.24</v>
      </c>
      <c r="P1401" s="73"/>
      <c r="Q1401" s="18"/>
      <c r="R1401" s="18"/>
      <c r="S1401" s="18"/>
      <c r="T1401" s="18"/>
      <c r="U1401" s="18"/>
      <c r="V1401" s="18"/>
      <c r="W1401" s="18"/>
      <c r="X1401" s="18"/>
      <c r="Y1401" s="18"/>
      <c r="Z1401" s="68">
        <v>721.0</v>
      </c>
      <c r="AA1401" s="69">
        <v>1.0</v>
      </c>
      <c r="AB1401" s="18" t="s">
        <v>841</v>
      </c>
      <c r="AC1401" s="68">
        <v>721.0</v>
      </c>
      <c r="AD1401" s="69">
        <v>1.0</v>
      </c>
      <c r="AE1401" s="69">
        <v>651.0</v>
      </c>
      <c r="AF1401" s="70" t="s">
        <v>2763</v>
      </c>
      <c r="AG1401" s="69">
        <v>583.0</v>
      </c>
      <c r="AH1401" s="69">
        <v>49.0</v>
      </c>
      <c r="AI1401" s="69">
        <v>18.0</v>
      </c>
      <c r="AJ1401" s="29">
        <f t="shared" si="20"/>
        <v>58</v>
      </c>
      <c r="AK1401" s="76">
        <f t="shared" si="21"/>
        <v>0.09948542024</v>
      </c>
      <c r="AL1401" s="29">
        <f t="shared" si="22"/>
        <v>58</v>
      </c>
      <c r="AM1401" s="71">
        <f t="shared" si="23"/>
        <v>0.0995</v>
      </c>
      <c r="AN1401" s="71">
        <f t="shared" si="24"/>
        <v>0.1244</v>
      </c>
      <c r="AO1401" s="72">
        <f t="shared" si="25"/>
        <v>4.33</v>
      </c>
      <c r="AP1401" s="73">
        <f t="shared" si="26"/>
        <v>24802.24</v>
      </c>
      <c r="AQ1401" s="3">
        <f t="shared" si="27"/>
        <v>42.54243568</v>
      </c>
      <c r="AR1401" s="18"/>
      <c r="AS1401" s="18"/>
    </row>
    <row r="1402" ht="14.25" customHeight="1">
      <c r="A1402" s="68">
        <v>726.0</v>
      </c>
      <c r="B1402" s="69">
        <v>1.0</v>
      </c>
      <c r="C1402" s="18" t="s">
        <v>1388</v>
      </c>
      <c r="D1402" s="68">
        <v>726.0</v>
      </c>
      <c r="E1402" s="69">
        <v>1.0</v>
      </c>
      <c r="F1402" s="69">
        <v>10.0</v>
      </c>
      <c r="G1402" s="70" t="s">
        <v>2764</v>
      </c>
      <c r="H1402" s="69">
        <v>619.0</v>
      </c>
      <c r="I1402" s="69">
        <v>59.0</v>
      </c>
      <c r="J1402" s="69">
        <v>18.0</v>
      </c>
      <c r="K1402" s="29">
        <f t="shared" si="13"/>
        <v>68</v>
      </c>
      <c r="L1402" s="71">
        <f t="shared" si="14"/>
        <v>0.1099</v>
      </c>
      <c r="M1402" s="71">
        <f t="shared" si="15"/>
        <v>0.1374</v>
      </c>
      <c r="N1402" s="72">
        <f t="shared" si="16"/>
        <v>5.61</v>
      </c>
      <c r="O1402" s="8">
        <f t="shared" si="17"/>
        <v>32134.08</v>
      </c>
      <c r="P1402" s="73"/>
      <c r="Q1402" s="18"/>
      <c r="R1402" s="18"/>
      <c r="S1402" s="18"/>
      <c r="T1402" s="18"/>
      <c r="U1402" s="18"/>
      <c r="V1402" s="18"/>
      <c r="W1402" s="18"/>
      <c r="X1402" s="18"/>
      <c r="Y1402" s="18"/>
      <c r="Z1402" s="68">
        <v>726.0</v>
      </c>
      <c r="AA1402" s="69">
        <v>1.0</v>
      </c>
      <c r="AB1402" s="18" t="s">
        <v>1388</v>
      </c>
      <c r="AC1402" s="68">
        <v>726.0</v>
      </c>
      <c r="AD1402" s="69">
        <v>1.0</v>
      </c>
      <c r="AE1402" s="69">
        <v>10.0</v>
      </c>
      <c r="AF1402" s="70" t="s">
        <v>2764</v>
      </c>
      <c r="AG1402" s="69">
        <v>619.0</v>
      </c>
      <c r="AH1402" s="69">
        <v>59.0</v>
      </c>
      <c r="AI1402" s="69">
        <v>18.0</v>
      </c>
      <c r="AJ1402" s="29">
        <f t="shared" si="20"/>
        <v>68</v>
      </c>
      <c r="AK1402" s="76">
        <f t="shared" si="21"/>
        <v>0.1098546042</v>
      </c>
      <c r="AL1402" s="29">
        <f t="shared" si="22"/>
        <v>68</v>
      </c>
      <c r="AM1402" s="71">
        <f t="shared" si="23"/>
        <v>0.1099</v>
      </c>
      <c r="AN1402" s="71">
        <f t="shared" si="24"/>
        <v>0.1374</v>
      </c>
      <c r="AO1402" s="72">
        <f t="shared" si="25"/>
        <v>5.61</v>
      </c>
      <c r="AP1402" s="73">
        <f t="shared" si="26"/>
        <v>32134.08</v>
      </c>
      <c r="AQ1402" s="3">
        <f t="shared" si="27"/>
        <v>51.91289176</v>
      </c>
      <c r="AR1402" s="18"/>
      <c r="AS1402" s="18"/>
    </row>
    <row r="1403" ht="14.25" customHeight="1">
      <c r="A1403" s="68">
        <v>726.0</v>
      </c>
      <c r="B1403" s="69">
        <v>1.0</v>
      </c>
      <c r="C1403" s="18" t="s">
        <v>1388</v>
      </c>
      <c r="D1403" s="68">
        <v>726.0</v>
      </c>
      <c r="E1403" s="69">
        <v>1.0</v>
      </c>
      <c r="F1403" s="69">
        <v>20.0</v>
      </c>
      <c r="G1403" s="70" t="s">
        <v>2765</v>
      </c>
      <c r="H1403" s="69">
        <v>874.0</v>
      </c>
      <c r="I1403" s="69">
        <v>47.0</v>
      </c>
      <c r="J1403" s="69">
        <v>27.0</v>
      </c>
      <c r="K1403" s="29">
        <f t="shared" si="13"/>
        <v>60.5</v>
      </c>
      <c r="L1403" s="71">
        <f t="shared" si="14"/>
        <v>0.0692</v>
      </c>
      <c r="M1403" s="71">
        <f t="shared" si="15"/>
        <v>0.0865</v>
      </c>
      <c r="N1403" s="72">
        <f t="shared" si="16"/>
        <v>3.14</v>
      </c>
      <c r="O1403" s="8">
        <f t="shared" si="17"/>
        <v>17985.92</v>
      </c>
      <c r="P1403" s="73"/>
      <c r="Q1403" s="18"/>
      <c r="R1403" s="18"/>
      <c r="S1403" s="18"/>
      <c r="T1403" s="18"/>
      <c r="U1403" s="18"/>
      <c r="V1403" s="18"/>
      <c r="W1403" s="18"/>
      <c r="X1403" s="18"/>
      <c r="Y1403" s="18"/>
      <c r="Z1403" s="68">
        <v>726.0</v>
      </c>
      <c r="AA1403" s="69">
        <v>1.0</v>
      </c>
      <c r="AB1403" s="18" t="s">
        <v>1388</v>
      </c>
      <c r="AC1403" s="68">
        <v>726.0</v>
      </c>
      <c r="AD1403" s="69">
        <v>1.0</v>
      </c>
      <c r="AE1403" s="69">
        <v>20.0</v>
      </c>
      <c r="AF1403" s="70" t="s">
        <v>2765</v>
      </c>
      <c r="AG1403" s="69">
        <v>874.0</v>
      </c>
      <c r="AH1403" s="69">
        <v>47.0</v>
      </c>
      <c r="AI1403" s="69">
        <v>27.0</v>
      </c>
      <c r="AJ1403" s="29">
        <f t="shared" si="20"/>
        <v>60.5</v>
      </c>
      <c r="AK1403" s="76">
        <f t="shared" si="21"/>
        <v>0.06922196796</v>
      </c>
      <c r="AL1403" s="29">
        <f t="shared" si="22"/>
        <v>60.5</v>
      </c>
      <c r="AM1403" s="71">
        <f t="shared" si="23"/>
        <v>0.0692</v>
      </c>
      <c r="AN1403" s="71">
        <f t="shared" si="24"/>
        <v>0.0865</v>
      </c>
      <c r="AO1403" s="72">
        <f t="shared" si="25"/>
        <v>3.14</v>
      </c>
      <c r="AP1403" s="73">
        <f t="shared" si="26"/>
        <v>17985.92</v>
      </c>
      <c r="AQ1403" s="3">
        <f t="shared" si="27"/>
        <v>20.57885584</v>
      </c>
      <c r="AR1403" s="18"/>
      <c r="AS1403" s="18"/>
    </row>
    <row r="1404" ht="14.25" customHeight="1">
      <c r="A1404" s="68">
        <v>726.0</v>
      </c>
      <c r="B1404" s="69">
        <v>1.0</v>
      </c>
      <c r="C1404" s="18" t="s">
        <v>1388</v>
      </c>
      <c r="D1404" s="68">
        <v>726.0</v>
      </c>
      <c r="E1404" s="69">
        <v>1.0</v>
      </c>
      <c r="F1404" s="69">
        <v>30.0</v>
      </c>
      <c r="G1404" s="70" t="s">
        <v>2766</v>
      </c>
      <c r="H1404" s="69">
        <v>657.0</v>
      </c>
      <c r="I1404" s="69">
        <v>68.0</v>
      </c>
      <c r="J1404" s="69">
        <v>29.0</v>
      </c>
      <c r="K1404" s="29">
        <f t="shared" si="13"/>
        <v>82.5</v>
      </c>
      <c r="L1404" s="71">
        <f t="shared" si="14"/>
        <v>0.1256</v>
      </c>
      <c r="M1404" s="71">
        <f t="shared" si="15"/>
        <v>0.157</v>
      </c>
      <c r="N1404" s="72">
        <f t="shared" si="16"/>
        <v>7.77</v>
      </c>
      <c r="O1404" s="8">
        <f t="shared" si="17"/>
        <v>44506.56</v>
      </c>
      <c r="P1404" s="73"/>
      <c r="Q1404" s="18"/>
      <c r="R1404" s="18"/>
      <c r="S1404" s="18"/>
      <c r="T1404" s="18"/>
      <c r="U1404" s="18"/>
      <c r="V1404" s="18"/>
      <c r="W1404" s="18"/>
      <c r="X1404" s="18"/>
      <c r="Y1404" s="18"/>
      <c r="Z1404" s="68">
        <v>726.0</v>
      </c>
      <c r="AA1404" s="69">
        <v>1.0</v>
      </c>
      <c r="AB1404" s="18" t="s">
        <v>1388</v>
      </c>
      <c r="AC1404" s="68">
        <v>726.0</v>
      </c>
      <c r="AD1404" s="69">
        <v>1.0</v>
      </c>
      <c r="AE1404" s="69">
        <v>30.0</v>
      </c>
      <c r="AF1404" s="70" t="s">
        <v>2766</v>
      </c>
      <c r="AG1404" s="69">
        <v>657.0</v>
      </c>
      <c r="AH1404" s="69">
        <v>68.0</v>
      </c>
      <c r="AI1404" s="69">
        <v>29.0</v>
      </c>
      <c r="AJ1404" s="29">
        <f t="shared" si="20"/>
        <v>82.5</v>
      </c>
      <c r="AK1404" s="76">
        <f t="shared" si="21"/>
        <v>0.1255707763</v>
      </c>
      <c r="AL1404" s="29">
        <f t="shared" si="22"/>
        <v>82.5</v>
      </c>
      <c r="AM1404" s="71">
        <f t="shared" si="23"/>
        <v>0.1256</v>
      </c>
      <c r="AN1404" s="71">
        <f t="shared" si="24"/>
        <v>0.157</v>
      </c>
      <c r="AO1404" s="72">
        <f t="shared" si="25"/>
        <v>7.77</v>
      </c>
      <c r="AP1404" s="73">
        <f t="shared" si="26"/>
        <v>44506.56</v>
      </c>
      <c r="AQ1404" s="3">
        <f t="shared" si="27"/>
        <v>67.74210046</v>
      </c>
      <c r="AR1404" s="18"/>
      <c r="AS1404" s="18"/>
    </row>
    <row r="1405" ht="14.25" customHeight="1">
      <c r="A1405" s="68">
        <v>726.0</v>
      </c>
      <c r="B1405" s="69">
        <v>1.0</v>
      </c>
      <c r="C1405" s="18" t="s">
        <v>1388</v>
      </c>
      <c r="D1405" s="68">
        <v>726.0</v>
      </c>
      <c r="E1405" s="69">
        <v>1.0</v>
      </c>
      <c r="F1405" s="69">
        <v>40.0</v>
      </c>
      <c r="G1405" s="70" t="s">
        <v>2767</v>
      </c>
      <c r="H1405" s="69">
        <v>678.0</v>
      </c>
      <c r="I1405" s="69">
        <v>74.0</v>
      </c>
      <c r="J1405" s="69">
        <v>21.0</v>
      </c>
      <c r="K1405" s="29">
        <f t="shared" si="13"/>
        <v>84.5</v>
      </c>
      <c r="L1405" s="71">
        <f t="shared" si="14"/>
        <v>0.1246</v>
      </c>
      <c r="M1405" s="71">
        <f t="shared" si="15"/>
        <v>0.1558</v>
      </c>
      <c r="N1405" s="72">
        <f t="shared" si="16"/>
        <v>7.9</v>
      </c>
      <c r="O1405" s="8">
        <f t="shared" si="17"/>
        <v>45251.2</v>
      </c>
      <c r="P1405" s="73"/>
      <c r="Q1405" s="18"/>
      <c r="R1405" s="18"/>
      <c r="S1405" s="18"/>
      <c r="T1405" s="18"/>
      <c r="U1405" s="18"/>
      <c r="V1405" s="18"/>
      <c r="W1405" s="18"/>
      <c r="X1405" s="18"/>
      <c r="Y1405" s="18"/>
      <c r="Z1405" s="68">
        <v>726.0</v>
      </c>
      <c r="AA1405" s="69">
        <v>1.0</v>
      </c>
      <c r="AB1405" s="18" t="s">
        <v>1388</v>
      </c>
      <c r="AC1405" s="68">
        <v>726.0</v>
      </c>
      <c r="AD1405" s="69">
        <v>1.0</v>
      </c>
      <c r="AE1405" s="69">
        <v>40.0</v>
      </c>
      <c r="AF1405" s="70" t="s">
        <v>2767</v>
      </c>
      <c r="AG1405" s="69">
        <v>678.0</v>
      </c>
      <c r="AH1405" s="69">
        <v>74.0</v>
      </c>
      <c r="AI1405" s="69">
        <v>21.0</v>
      </c>
      <c r="AJ1405" s="29">
        <f t="shared" si="20"/>
        <v>84.5</v>
      </c>
      <c r="AK1405" s="76">
        <f t="shared" si="21"/>
        <v>0.1246312684</v>
      </c>
      <c r="AL1405" s="29">
        <f t="shared" si="22"/>
        <v>84.5</v>
      </c>
      <c r="AM1405" s="71">
        <f t="shared" si="23"/>
        <v>0.1246</v>
      </c>
      <c r="AN1405" s="71">
        <f t="shared" si="24"/>
        <v>0.1558</v>
      </c>
      <c r="AO1405" s="72">
        <f t="shared" si="25"/>
        <v>7.9</v>
      </c>
      <c r="AP1405" s="73">
        <f t="shared" si="26"/>
        <v>45251.2</v>
      </c>
      <c r="AQ1405" s="3">
        <f t="shared" si="27"/>
        <v>66.74218289</v>
      </c>
      <c r="AR1405" s="18"/>
      <c r="AS1405" s="18"/>
    </row>
    <row r="1406" ht="14.25" customHeight="1">
      <c r="A1406" s="68">
        <v>726.0</v>
      </c>
      <c r="B1406" s="69">
        <v>1.0</v>
      </c>
      <c r="C1406" s="18" t="s">
        <v>1388</v>
      </c>
      <c r="D1406" s="68">
        <v>726.0</v>
      </c>
      <c r="E1406" s="69">
        <v>1.0</v>
      </c>
      <c r="F1406" s="69">
        <v>50.0</v>
      </c>
      <c r="G1406" s="70" t="s">
        <v>2768</v>
      </c>
      <c r="H1406" s="69">
        <v>26.0</v>
      </c>
      <c r="I1406" s="69">
        <v>3.0</v>
      </c>
      <c r="J1406" s="69">
        <v>1.0</v>
      </c>
      <c r="K1406" s="29">
        <f t="shared" si="13"/>
        <v>3.5</v>
      </c>
      <c r="L1406" s="71">
        <f t="shared" si="14"/>
        <v>0.1346</v>
      </c>
      <c r="M1406" s="71">
        <f t="shared" si="15"/>
        <v>0.1683</v>
      </c>
      <c r="N1406" s="72">
        <f t="shared" si="16"/>
        <v>0.35</v>
      </c>
      <c r="O1406" s="8">
        <f t="shared" si="17"/>
        <v>2004.8</v>
      </c>
      <c r="P1406" s="73"/>
      <c r="Q1406" s="18"/>
      <c r="R1406" s="18"/>
      <c r="S1406" s="18"/>
      <c r="T1406" s="18"/>
      <c r="U1406" s="18"/>
      <c r="V1406" s="18"/>
      <c r="W1406" s="18"/>
      <c r="X1406" s="18"/>
      <c r="Y1406" s="18"/>
      <c r="Z1406" s="68">
        <v>726.0</v>
      </c>
      <c r="AA1406" s="69">
        <v>1.0</v>
      </c>
      <c r="AB1406" s="18" t="s">
        <v>1388</v>
      </c>
      <c r="AC1406" s="68">
        <v>726.0</v>
      </c>
      <c r="AD1406" s="69">
        <v>1.0</v>
      </c>
      <c r="AE1406" s="69">
        <v>50.0</v>
      </c>
      <c r="AF1406" s="70" t="s">
        <v>2768</v>
      </c>
      <c r="AG1406" s="69">
        <v>26.0</v>
      </c>
      <c r="AH1406" s="69">
        <v>3.0</v>
      </c>
      <c r="AI1406" s="69">
        <v>1.0</v>
      </c>
      <c r="AJ1406" s="29">
        <f t="shared" si="20"/>
        <v>3.5</v>
      </c>
      <c r="AK1406" s="76">
        <f t="shared" si="21"/>
        <v>0.1346153846</v>
      </c>
      <c r="AL1406" s="29">
        <f t="shared" si="22"/>
        <v>3.5</v>
      </c>
      <c r="AM1406" s="71">
        <f t="shared" si="23"/>
        <v>0.1346</v>
      </c>
      <c r="AN1406" s="71">
        <f t="shared" si="24"/>
        <v>0.1683</v>
      </c>
      <c r="AO1406" s="72">
        <f t="shared" si="25"/>
        <v>0.35</v>
      </c>
      <c r="AP1406" s="73">
        <f t="shared" si="26"/>
        <v>2004.8</v>
      </c>
      <c r="AQ1406" s="3">
        <f t="shared" si="27"/>
        <v>77.10769231</v>
      </c>
      <c r="AR1406" s="18"/>
      <c r="AS1406" s="18"/>
    </row>
    <row r="1407" ht="14.25" customHeight="1">
      <c r="A1407" s="68">
        <v>727.0</v>
      </c>
      <c r="B1407" s="69">
        <v>1.0</v>
      </c>
      <c r="C1407" s="18" t="s">
        <v>1390</v>
      </c>
      <c r="D1407" s="68">
        <v>727.0</v>
      </c>
      <c r="E1407" s="69">
        <v>1.0</v>
      </c>
      <c r="F1407" s="69">
        <v>10.0</v>
      </c>
      <c r="G1407" s="70" t="s">
        <v>2769</v>
      </c>
      <c r="H1407" s="69">
        <v>635.0</v>
      </c>
      <c r="I1407" s="69">
        <v>92.0</v>
      </c>
      <c r="J1407" s="69">
        <v>40.0</v>
      </c>
      <c r="K1407" s="29">
        <f t="shared" si="13"/>
        <v>112</v>
      </c>
      <c r="L1407" s="71">
        <f t="shared" si="14"/>
        <v>0.1764</v>
      </c>
      <c r="M1407" s="71">
        <f t="shared" si="15"/>
        <v>0.2205</v>
      </c>
      <c r="N1407" s="72">
        <f t="shared" si="16"/>
        <v>14.82</v>
      </c>
      <c r="O1407" s="8">
        <f t="shared" si="17"/>
        <v>84888.96</v>
      </c>
      <c r="P1407" s="73"/>
      <c r="Q1407" s="18"/>
      <c r="R1407" s="18"/>
      <c r="S1407" s="18"/>
      <c r="T1407" s="18"/>
      <c r="U1407" s="18"/>
      <c r="V1407" s="18"/>
      <c r="W1407" s="18"/>
      <c r="X1407" s="18"/>
      <c r="Y1407" s="18"/>
      <c r="Z1407" s="68">
        <v>727.0</v>
      </c>
      <c r="AA1407" s="69">
        <v>1.0</v>
      </c>
      <c r="AB1407" s="18" t="s">
        <v>1390</v>
      </c>
      <c r="AC1407" s="68">
        <v>727.0</v>
      </c>
      <c r="AD1407" s="69">
        <v>1.0</v>
      </c>
      <c r="AE1407" s="69">
        <v>10.0</v>
      </c>
      <c r="AF1407" s="70" t="s">
        <v>2769</v>
      </c>
      <c r="AG1407" s="69">
        <v>635.0</v>
      </c>
      <c r="AH1407" s="69">
        <v>92.0</v>
      </c>
      <c r="AI1407" s="69">
        <v>40.0</v>
      </c>
      <c r="AJ1407" s="29">
        <f t="shared" si="20"/>
        <v>112</v>
      </c>
      <c r="AK1407" s="76">
        <f t="shared" si="21"/>
        <v>0.1763779528</v>
      </c>
      <c r="AL1407" s="29">
        <f t="shared" si="22"/>
        <v>112</v>
      </c>
      <c r="AM1407" s="71">
        <f t="shared" si="23"/>
        <v>0.1764</v>
      </c>
      <c r="AN1407" s="71">
        <f t="shared" si="24"/>
        <v>0.2205</v>
      </c>
      <c r="AO1407" s="72">
        <f t="shared" si="25"/>
        <v>14.82</v>
      </c>
      <c r="AP1407" s="73">
        <f t="shared" si="26"/>
        <v>84888.96</v>
      </c>
      <c r="AQ1407" s="3">
        <f t="shared" si="27"/>
        <v>133.6834016</v>
      </c>
      <c r="AR1407" s="18"/>
      <c r="AS1407" s="18"/>
    </row>
    <row r="1408" ht="14.25" customHeight="1">
      <c r="A1408" s="68">
        <v>727.0</v>
      </c>
      <c r="B1408" s="69">
        <v>1.0</v>
      </c>
      <c r="C1408" s="18" t="s">
        <v>1390</v>
      </c>
      <c r="D1408" s="68">
        <v>727.0</v>
      </c>
      <c r="E1408" s="69">
        <v>1.0</v>
      </c>
      <c r="F1408" s="69">
        <v>20.0</v>
      </c>
      <c r="G1408" s="70" t="s">
        <v>2770</v>
      </c>
      <c r="H1408" s="69">
        <v>924.0</v>
      </c>
      <c r="I1408" s="69">
        <v>73.0</v>
      </c>
      <c r="J1408" s="69">
        <v>44.0</v>
      </c>
      <c r="K1408" s="29">
        <f t="shared" si="13"/>
        <v>95</v>
      </c>
      <c r="L1408" s="71">
        <f t="shared" si="14"/>
        <v>0.1028</v>
      </c>
      <c r="M1408" s="71">
        <f t="shared" si="15"/>
        <v>0.1285</v>
      </c>
      <c r="N1408" s="72">
        <f t="shared" si="16"/>
        <v>7.32</v>
      </c>
      <c r="O1408" s="8">
        <f t="shared" si="17"/>
        <v>41928.96</v>
      </c>
      <c r="P1408" s="73"/>
      <c r="Q1408" s="18"/>
      <c r="R1408" s="18"/>
      <c r="S1408" s="18"/>
      <c r="T1408" s="18"/>
      <c r="U1408" s="18"/>
      <c r="V1408" s="18"/>
      <c r="W1408" s="18"/>
      <c r="X1408" s="18"/>
      <c r="Y1408" s="18"/>
      <c r="Z1408" s="68">
        <v>727.0</v>
      </c>
      <c r="AA1408" s="69">
        <v>1.0</v>
      </c>
      <c r="AB1408" s="18" t="s">
        <v>1390</v>
      </c>
      <c r="AC1408" s="68">
        <v>727.0</v>
      </c>
      <c r="AD1408" s="69">
        <v>1.0</v>
      </c>
      <c r="AE1408" s="69">
        <v>20.0</v>
      </c>
      <c r="AF1408" s="70" t="s">
        <v>2770</v>
      </c>
      <c r="AG1408" s="69">
        <v>924.0</v>
      </c>
      <c r="AH1408" s="69">
        <v>73.0</v>
      </c>
      <c r="AI1408" s="69">
        <v>44.0</v>
      </c>
      <c r="AJ1408" s="29">
        <f t="shared" si="20"/>
        <v>95</v>
      </c>
      <c r="AK1408" s="76">
        <f t="shared" si="21"/>
        <v>0.1028138528</v>
      </c>
      <c r="AL1408" s="29">
        <f t="shared" si="22"/>
        <v>95</v>
      </c>
      <c r="AM1408" s="71">
        <f t="shared" si="23"/>
        <v>0.1028</v>
      </c>
      <c r="AN1408" s="71">
        <f t="shared" si="24"/>
        <v>0.1285</v>
      </c>
      <c r="AO1408" s="72">
        <f t="shared" si="25"/>
        <v>7.32</v>
      </c>
      <c r="AP1408" s="73">
        <f t="shared" si="26"/>
        <v>41928.96</v>
      </c>
      <c r="AQ1408" s="3">
        <f t="shared" si="27"/>
        <v>45.37766234</v>
      </c>
      <c r="AR1408" s="18"/>
      <c r="AS1408" s="18"/>
    </row>
    <row r="1409" ht="14.25" customHeight="1">
      <c r="A1409" s="68">
        <v>727.0</v>
      </c>
      <c r="B1409" s="69">
        <v>1.0</v>
      </c>
      <c r="C1409" s="18" t="s">
        <v>1390</v>
      </c>
      <c r="D1409" s="68">
        <v>727.0</v>
      </c>
      <c r="E1409" s="69">
        <v>1.0</v>
      </c>
      <c r="F1409" s="69">
        <v>30.0</v>
      </c>
      <c r="G1409" s="70" t="s">
        <v>2771</v>
      </c>
      <c r="H1409" s="69">
        <v>733.0</v>
      </c>
      <c r="I1409" s="69">
        <v>105.0</v>
      </c>
      <c r="J1409" s="69">
        <v>38.0</v>
      </c>
      <c r="K1409" s="29">
        <f t="shared" si="13"/>
        <v>124</v>
      </c>
      <c r="L1409" s="71">
        <f t="shared" si="14"/>
        <v>0.1692</v>
      </c>
      <c r="M1409" s="71">
        <f t="shared" si="15"/>
        <v>0.2115</v>
      </c>
      <c r="N1409" s="72">
        <f t="shared" si="16"/>
        <v>15.74</v>
      </c>
      <c r="O1409" s="8">
        <f t="shared" si="17"/>
        <v>90158.72</v>
      </c>
      <c r="P1409" s="73"/>
      <c r="Q1409" s="18"/>
      <c r="R1409" s="18"/>
      <c r="S1409" s="18"/>
      <c r="T1409" s="18"/>
      <c r="U1409" s="18"/>
      <c r="V1409" s="18"/>
      <c r="W1409" s="18"/>
      <c r="X1409" s="18"/>
      <c r="Y1409" s="18"/>
      <c r="Z1409" s="68">
        <v>727.0</v>
      </c>
      <c r="AA1409" s="69">
        <v>1.0</v>
      </c>
      <c r="AB1409" s="18" t="s">
        <v>1390</v>
      </c>
      <c r="AC1409" s="68">
        <v>727.0</v>
      </c>
      <c r="AD1409" s="69">
        <v>1.0</v>
      </c>
      <c r="AE1409" s="69">
        <v>30.0</v>
      </c>
      <c r="AF1409" s="70" t="s">
        <v>2771</v>
      </c>
      <c r="AG1409" s="69">
        <v>733.0</v>
      </c>
      <c r="AH1409" s="69">
        <v>105.0</v>
      </c>
      <c r="AI1409" s="69">
        <v>38.0</v>
      </c>
      <c r="AJ1409" s="29">
        <f t="shared" si="20"/>
        <v>124</v>
      </c>
      <c r="AK1409" s="76">
        <f t="shared" si="21"/>
        <v>0.1691678035</v>
      </c>
      <c r="AL1409" s="29">
        <f t="shared" si="22"/>
        <v>124</v>
      </c>
      <c r="AM1409" s="71">
        <f t="shared" si="23"/>
        <v>0.1692</v>
      </c>
      <c r="AN1409" s="71">
        <f t="shared" si="24"/>
        <v>0.2115</v>
      </c>
      <c r="AO1409" s="72">
        <f t="shared" si="25"/>
        <v>15.74</v>
      </c>
      <c r="AP1409" s="73">
        <f t="shared" si="26"/>
        <v>90158.72</v>
      </c>
      <c r="AQ1409" s="3">
        <f t="shared" si="27"/>
        <v>122.999618</v>
      </c>
      <c r="AR1409" s="18"/>
      <c r="AS1409" s="18"/>
    </row>
    <row r="1410" ht="14.25" customHeight="1">
      <c r="A1410" s="68">
        <v>727.0</v>
      </c>
      <c r="B1410" s="69">
        <v>1.0</v>
      </c>
      <c r="C1410" s="18" t="s">
        <v>1390</v>
      </c>
      <c r="D1410" s="68">
        <v>727.0</v>
      </c>
      <c r="E1410" s="69">
        <v>1.0</v>
      </c>
      <c r="F1410" s="69">
        <v>40.0</v>
      </c>
      <c r="G1410" s="70" t="s">
        <v>2772</v>
      </c>
      <c r="H1410" s="69">
        <v>689.0</v>
      </c>
      <c r="I1410" s="69">
        <v>101.0</v>
      </c>
      <c r="J1410" s="69">
        <v>48.0</v>
      </c>
      <c r="K1410" s="29">
        <f t="shared" si="13"/>
        <v>125</v>
      </c>
      <c r="L1410" s="71">
        <f t="shared" si="14"/>
        <v>0.1814</v>
      </c>
      <c r="M1410" s="71">
        <f t="shared" si="15"/>
        <v>0.2268</v>
      </c>
      <c r="N1410" s="72">
        <f t="shared" si="16"/>
        <v>17.01</v>
      </c>
      <c r="O1410" s="8">
        <f t="shared" si="17"/>
        <v>97433.28</v>
      </c>
      <c r="P1410" s="73"/>
      <c r="Q1410" s="18"/>
      <c r="R1410" s="18"/>
      <c r="S1410" s="18"/>
      <c r="T1410" s="18"/>
      <c r="U1410" s="18"/>
      <c r="V1410" s="18"/>
      <c r="W1410" s="18"/>
      <c r="X1410" s="18"/>
      <c r="Y1410" s="18"/>
      <c r="Z1410" s="68">
        <v>727.0</v>
      </c>
      <c r="AA1410" s="69">
        <v>1.0</v>
      </c>
      <c r="AB1410" s="18" t="s">
        <v>1390</v>
      </c>
      <c r="AC1410" s="68">
        <v>727.0</v>
      </c>
      <c r="AD1410" s="69">
        <v>1.0</v>
      </c>
      <c r="AE1410" s="69">
        <v>40.0</v>
      </c>
      <c r="AF1410" s="70" t="s">
        <v>2772</v>
      </c>
      <c r="AG1410" s="69">
        <v>689.0</v>
      </c>
      <c r="AH1410" s="69">
        <v>101.0</v>
      </c>
      <c r="AI1410" s="69">
        <v>48.0</v>
      </c>
      <c r="AJ1410" s="29">
        <f t="shared" si="20"/>
        <v>125</v>
      </c>
      <c r="AK1410" s="76">
        <f t="shared" si="21"/>
        <v>0.1814223512</v>
      </c>
      <c r="AL1410" s="29">
        <f t="shared" si="22"/>
        <v>125</v>
      </c>
      <c r="AM1410" s="71">
        <f t="shared" si="23"/>
        <v>0.1814</v>
      </c>
      <c r="AN1410" s="71">
        <f t="shared" si="24"/>
        <v>0.2268</v>
      </c>
      <c r="AO1410" s="72">
        <f t="shared" si="25"/>
        <v>17.01</v>
      </c>
      <c r="AP1410" s="73">
        <f t="shared" si="26"/>
        <v>97433.28</v>
      </c>
      <c r="AQ1410" s="3">
        <f t="shared" si="27"/>
        <v>141.412598</v>
      </c>
      <c r="AR1410" s="18"/>
      <c r="AS1410" s="18"/>
    </row>
    <row r="1411" ht="14.25" customHeight="1">
      <c r="A1411" s="68">
        <v>728.0</v>
      </c>
      <c r="B1411" s="69">
        <v>1.0</v>
      </c>
      <c r="C1411" s="18" t="s">
        <v>1392</v>
      </c>
      <c r="D1411" s="68">
        <v>728.0</v>
      </c>
      <c r="E1411" s="69">
        <v>1.0</v>
      </c>
      <c r="F1411" s="69">
        <v>70.0</v>
      </c>
      <c r="G1411" s="70" t="s">
        <v>2773</v>
      </c>
      <c r="H1411" s="69">
        <v>692.0</v>
      </c>
      <c r="I1411" s="69">
        <v>26.0</v>
      </c>
      <c r="J1411" s="69">
        <v>8.0</v>
      </c>
      <c r="K1411" s="29">
        <f t="shared" si="13"/>
        <v>30</v>
      </c>
      <c r="L1411" s="71">
        <f t="shared" si="14"/>
        <v>0.0434</v>
      </c>
      <c r="M1411" s="71">
        <f t="shared" si="15"/>
        <v>0.0543</v>
      </c>
      <c r="N1411" s="72">
        <f t="shared" si="16"/>
        <v>0.98</v>
      </c>
      <c r="O1411" s="8">
        <f t="shared" si="17"/>
        <v>5613.44</v>
      </c>
      <c r="P1411" s="73"/>
      <c r="Q1411" s="18"/>
      <c r="R1411" s="18"/>
      <c r="S1411" s="18"/>
      <c r="T1411" s="18"/>
      <c r="U1411" s="18"/>
      <c r="V1411" s="18"/>
      <c r="W1411" s="18"/>
      <c r="X1411" s="18"/>
      <c r="Y1411" s="18"/>
      <c r="Z1411" s="68">
        <v>728.0</v>
      </c>
      <c r="AA1411" s="69">
        <v>1.0</v>
      </c>
      <c r="AB1411" s="18" t="s">
        <v>1392</v>
      </c>
      <c r="AC1411" s="68">
        <v>728.0</v>
      </c>
      <c r="AD1411" s="69">
        <v>1.0</v>
      </c>
      <c r="AE1411" s="69">
        <v>70.0</v>
      </c>
      <c r="AF1411" s="70" t="s">
        <v>2773</v>
      </c>
      <c r="AG1411" s="69">
        <v>692.0</v>
      </c>
      <c r="AH1411" s="69">
        <v>26.0</v>
      </c>
      <c r="AI1411" s="69">
        <v>8.0</v>
      </c>
      <c r="AJ1411" s="29">
        <f t="shared" si="20"/>
        <v>30</v>
      </c>
      <c r="AK1411" s="76">
        <f t="shared" si="21"/>
        <v>0.04335260116</v>
      </c>
      <c r="AL1411" s="29">
        <f t="shared" si="22"/>
        <v>30</v>
      </c>
      <c r="AM1411" s="71">
        <f t="shared" si="23"/>
        <v>0.0434</v>
      </c>
      <c r="AN1411" s="71">
        <f t="shared" si="24"/>
        <v>0.0543</v>
      </c>
      <c r="AO1411" s="72">
        <f t="shared" si="25"/>
        <v>0.98</v>
      </c>
      <c r="AP1411" s="73">
        <f t="shared" si="26"/>
        <v>5613.44</v>
      </c>
      <c r="AQ1411" s="3">
        <f t="shared" si="27"/>
        <v>8.111907514</v>
      </c>
      <c r="AR1411" s="18"/>
      <c r="AS1411" s="18"/>
    </row>
    <row r="1412" ht="14.25" customHeight="1">
      <c r="A1412" s="68">
        <v>728.0</v>
      </c>
      <c r="B1412" s="69">
        <v>1.0</v>
      </c>
      <c r="C1412" s="18" t="s">
        <v>1392</v>
      </c>
      <c r="D1412" s="68">
        <v>728.0</v>
      </c>
      <c r="E1412" s="69">
        <v>1.0</v>
      </c>
      <c r="F1412" s="69">
        <v>110.0</v>
      </c>
      <c r="G1412" s="70" t="s">
        <v>2774</v>
      </c>
      <c r="H1412" s="69">
        <v>523.0</v>
      </c>
      <c r="I1412" s="69">
        <v>60.0</v>
      </c>
      <c r="J1412" s="69">
        <v>17.0</v>
      </c>
      <c r="K1412" s="29">
        <f t="shared" si="13"/>
        <v>68.5</v>
      </c>
      <c r="L1412" s="71">
        <f t="shared" si="14"/>
        <v>0.131</v>
      </c>
      <c r="M1412" s="71">
        <f t="shared" si="15"/>
        <v>0.1638</v>
      </c>
      <c r="N1412" s="72">
        <f t="shared" si="16"/>
        <v>6.73</v>
      </c>
      <c r="O1412" s="8">
        <f t="shared" si="17"/>
        <v>38549.44</v>
      </c>
      <c r="P1412" s="73"/>
      <c r="Q1412" s="18"/>
      <c r="R1412" s="18"/>
      <c r="S1412" s="18"/>
      <c r="T1412" s="18"/>
      <c r="U1412" s="18"/>
      <c r="V1412" s="18"/>
      <c r="W1412" s="18"/>
      <c r="X1412" s="18"/>
      <c r="Y1412" s="18"/>
      <c r="Z1412" s="68">
        <v>728.0</v>
      </c>
      <c r="AA1412" s="69">
        <v>1.0</v>
      </c>
      <c r="AB1412" s="18" t="s">
        <v>1392</v>
      </c>
      <c r="AC1412" s="68">
        <v>728.0</v>
      </c>
      <c r="AD1412" s="69">
        <v>1.0</v>
      </c>
      <c r="AE1412" s="69">
        <v>110.0</v>
      </c>
      <c r="AF1412" s="70" t="s">
        <v>2774</v>
      </c>
      <c r="AG1412" s="69">
        <v>523.0</v>
      </c>
      <c r="AH1412" s="69">
        <v>60.0</v>
      </c>
      <c r="AI1412" s="69">
        <v>17.0</v>
      </c>
      <c r="AJ1412" s="29">
        <f t="shared" si="20"/>
        <v>68.5</v>
      </c>
      <c r="AK1412" s="76">
        <f t="shared" si="21"/>
        <v>0.1309751434</v>
      </c>
      <c r="AL1412" s="29">
        <f t="shared" si="22"/>
        <v>68.5</v>
      </c>
      <c r="AM1412" s="71">
        <f t="shared" si="23"/>
        <v>0.131</v>
      </c>
      <c r="AN1412" s="71">
        <f t="shared" si="24"/>
        <v>0.1638</v>
      </c>
      <c r="AO1412" s="72">
        <f t="shared" si="25"/>
        <v>6.73</v>
      </c>
      <c r="AP1412" s="73">
        <f t="shared" si="26"/>
        <v>38549.44</v>
      </c>
      <c r="AQ1412" s="3">
        <f t="shared" si="27"/>
        <v>73.70829828</v>
      </c>
      <c r="AR1412" s="18"/>
      <c r="AS1412" s="18"/>
    </row>
    <row r="1413" ht="14.25" customHeight="1">
      <c r="A1413" s="68">
        <v>728.0</v>
      </c>
      <c r="B1413" s="69">
        <v>1.0</v>
      </c>
      <c r="C1413" s="18" t="s">
        <v>1392</v>
      </c>
      <c r="D1413" s="68">
        <v>728.0</v>
      </c>
      <c r="E1413" s="69">
        <v>1.0</v>
      </c>
      <c r="F1413" s="69">
        <v>160.0</v>
      </c>
      <c r="G1413" s="70" t="s">
        <v>2775</v>
      </c>
      <c r="H1413" s="69">
        <v>704.0</v>
      </c>
      <c r="I1413" s="69">
        <v>49.0</v>
      </c>
      <c r="J1413" s="69">
        <v>20.0</v>
      </c>
      <c r="K1413" s="29">
        <f t="shared" si="13"/>
        <v>59</v>
      </c>
      <c r="L1413" s="71">
        <f t="shared" si="14"/>
        <v>0.0838</v>
      </c>
      <c r="M1413" s="71">
        <f t="shared" si="15"/>
        <v>0.1048</v>
      </c>
      <c r="N1413" s="72">
        <f t="shared" si="16"/>
        <v>3.71</v>
      </c>
      <c r="O1413" s="8">
        <f t="shared" si="17"/>
        <v>21250.88</v>
      </c>
      <c r="P1413" s="73"/>
      <c r="Q1413" s="18"/>
      <c r="R1413" s="18"/>
      <c r="S1413" s="18"/>
      <c r="T1413" s="18"/>
      <c r="U1413" s="18"/>
      <c r="V1413" s="18"/>
      <c r="W1413" s="18"/>
      <c r="X1413" s="18"/>
      <c r="Y1413" s="18"/>
      <c r="Z1413" s="68">
        <v>728.0</v>
      </c>
      <c r="AA1413" s="69">
        <v>1.0</v>
      </c>
      <c r="AB1413" s="18" t="s">
        <v>1392</v>
      </c>
      <c r="AC1413" s="68">
        <v>728.0</v>
      </c>
      <c r="AD1413" s="69">
        <v>1.0</v>
      </c>
      <c r="AE1413" s="69">
        <v>160.0</v>
      </c>
      <c r="AF1413" s="70" t="s">
        <v>2775</v>
      </c>
      <c r="AG1413" s="69">
        <v>704.0</v>
      </c>
      <c r="AH1413" s="69">
        <v>49.0</v>
      </c>
      <c r="AI1413" s="69">
        <v>20.0</v>
      </c>
      <c r="AJ1413" s="29">
        <f t="shared" si="20"/>
        <v>59</v>
      </c>
      <c r="AK1413" s="76">
        <f t="shared" si="21"/>
        <v>0.08380681818</v>
      </c>
      <c r="AL1413" s="29">
        <f t="shared" si="22"/>
        <v>59</v>
      </c>
      <c r="AM1413" s="71">
        <f t="shared" si="23"/>
        <v>0.0838</v>
      </c>
      <c r="AN1413" s="71">
        <f t="shared" si="24"/>
        <v>0.1048</v>
      </c>
      <c r="AO1413" s="72">
        <f t="shared" si="25"/>
        <v>3.71</v>
      </c>
      <c r="AP1413" s="73">
        <f t="shared" si="26"/>
        <v>21250.88</v>
      </c>
      <c r="AQ1413" s="3">
        <f t="shared" si="27"/>
        <v>30.18590909</v>
      </c>
      <c r="AR1413" s="18"/>
      <c r="AS1413" s="18"/>
    </row>
    <row r="1414" ht="14.25" customHeight="1">
      <c r="A1414" s="68">
        <v>728.0</v>
      </c>
      <c r="B1414" s="69">
        <v>1.0</v>
      </c>
      <c r="C1414" s="18" t="s">
        <v>1392</v>
      </c>
      <c r="D1414" s="68">
        <v>728.0</v>
      </c>
      <c r="E1414" s="69">
        <v>1.0</v>
      </c>
      <c r="F1414" s="69">
        <v>170.0</v>
      </c>
      <c r="G1414" s="70" t="s">
        <v>2776</v>
      </c>
      <c r="H1414" s="69">
        <v>635.0</v>
      </c>
      <c r="I1414" s="69">
        <v>61.0</v>
      </c>
      <c r="J1414" s="69">
        <v>14.0</v>
      </c>
      <c r="K1414" s="29">
        <f t="shared" si="13"/>
        <v>68</v>
      </c>
      <c r="L1414" s="71">
        <f t="shared" si="14"/>
        <v>0.1071</v>
      </c>
      <c r="M1414" s="71">
        <f t="shared" si="15"/>
        <v>0.1339</v>
      </c>
      <c r="N1414" s="72">
        <f t="shared" si="16"/>
        <v>5.46</v>
      </c>
      <c r="O1414" s="8">
        <f t="shared" si="17"/>
        <v>31274.88</v>
      </c>
      <c r="P1414" s="73"/>
      <c r="Q1414" s="18"/>
      <c r="R1414" s="18"/>
      <c r="S1414" s="18"/>
      <c r="T1414" s="18"/>
      <c r="U1414" s="18"/>
      <c r="V1414" s="18"/>
      <c r="W1414" s="18"/>
      <c r="X1414" s="18"/>
      <c r="Y1414" s="18"/>
      <c r="Z1414" s="68">
        <v>728.0</v>
      </c>
      <c r="AA1414" s="69">
        <v>1.0</v>
      </c>
      <c r="AB1414" s="18" t="s">
        <v>1392</v>
      </c>
      <c r="AC1414" s="68">
        <v>728.0</v>
      </c>
      <c r="AD1414" s="69">
        <v>1.0</v>
      </c>
      <c r="AE1414" s="69">
        <v>170.0</v>
      </c>
      <c r="AF1414" s="70" t="s">
        <v>2776</v>
      </c>
      <c r="AG1414" s="69">
        <v>635.0</v>
      </c>
      <c r="AH1414" s="69">
        <v>61.0</v>
      </c>
      <c r="AI1414" s="69">
        <v>14.0</v>
      </c>
      <c r="AJ1414" s="29">
        <f t="shared" si="20"/>
        <v>68</v>
      </c>
      <c r="AK1414" s="76">
        <f t="shared" si="21"/>
        <v>0.1070866142</v>
      </c>
      <c r="AL1414" s="29">
        <f t="shared" si="22"/>
        <v>68</v>
      </c>
      <c r="AM1414" s="71">
        <f t="shared" si="23"/>
        <v>0.1071</v>
      </c>
      <c r="AN1414" s="71">
        <f t="shared" si="24"/>
        <v>0.1339</v>
      </c>
      <c r="AO1414" s="72">
        <f t="shared" si="25"/>
        <v>5.46</v>
      </c>
      <c r="AP1414" s="73">
        <f t="shared" si="26"/>
        <v>31274.88</v>
      </c>
      <c r="AQ1414" s="3">
        <f t="shared" si="27"/>
        <v>49.25177953</v>
      </c>
      <c r="AR1414" s="18"/>
      <c r="AS1414" s="18"/>
    </row>
    <row r="1415" ht="14.25" customHeight="1">
      <c r="A1415" s="68">
        <v>728.0</v>
      </c>
      <c r="B1415" s="69">
        <v>1.0</v>
      </c>
      <c r="C1415" s="18" t="s">
        <v>1392</v>
      </c>
      <c r="D1415" s="68">
        <v>728.0</v>
      </c>
      <c r="E1415" s="69">
        <v>1.0</v>
      </c>
      <c r="F1415" s="69">
        <v>180.0</v>
      </c>
      <c r="G1415" s="70" t="s">
        <v>2777</v>
      </c>
      <c r="H1415" s="69">
        <v>645.0</v>
      </c>
      <c r="I1415" s="69">
        <v>29.0</v>
      </c>
      <c r="J1415" s="69">
        <v>22.0</v>
      </c>
      <c r="K1415" s="29">
        <f t="shared" si="13"/>
        <v>40</v>
      </c>
      <c r="L1415" s="71">
        <f t="shared" si="14"/>
        <v>0.062</v>
      </c>
      <c r="M1415" s="71">
        <f t="shared" si="15"/>
        <v>0.0775</v>
      </c>
      <c r="N1415" s="72">
        <f t="shared" si="16"/>
        <v>1.86</v>
      </c>
      <c r="O1415" s="8">
        <f t="shared" si="17"/>
        <v>10654.08</v>
      </c>
      <c r="P1415" s="73"/>
      <c r="Q1415" s="18"/>
      <c r="R1415" s="18"/>
      <c r="S1415" s="18"/>
      <c r="T1415" s="18"/>
      <c r="U1415" s="18"/>
      <c r="V1415" s="18"/>
      <c r="W1415" s="18"/>
      <c r="X1415" s="18"/>
      <c r="Y1415" s="18"/>
      <c r="Z1415" s="68">
        <v>728.0</v>
      </c>
      <c r="AA1415" s="69">
        <v>1.0</v>
      </c>
      <c r="AB1415" s="18" t="s">
        <v>1392</v>
      </c>
      <c r="AC1415" s="68">
        <v>728.0</v>
      </c>
      <c r="AD1415" s="69">
        <v>1.0</v>
      </c>
      <c r="AE1415" s="69">
        <v>180.0</v>
      </c>
      <c r="AF1415" s="70" t="s">
        <v>2777</v>
      </c>
      <c r="AG1415" s="69">
        <v>645.0</v>
      </c>
      <c r="AH1415" s="69">
        <v>29.0</v>
      </c>
      <c r="AI1415" s="69">
        <v>22.0</v>
      </c>
      <c r="AJ1415" s="29">
        <f t="shared" si="20"/>
        <v>40</v>
      </c>
      <c r="AK1415" s="76">
        <f t="shared" si="21"/>
        <v>0.06201550388</v>
      </c>
      <c r="AL1415" s="29">
        <f t="shared" si="22"/>
        <v>40</v>
      </c>
      <c r="AM1415" s="71">
        <f t="shared" si="23"/>
        <v>0.062</v>
      </c>
      <c r="AN1415" s="71">
        <f t="shared" si="24"/>
        <v>0.0775</v>
      </c>
      <c r="AO1415" s="72">
        <f t="shared" si="25"/>
        <v>1.86</v>
      </c>
      <c r="AP1415" s="73">
        <f t="shared" si="26"/>
        <v>10654.08</v>
      </c>
      <c r="AQ1415" s="3">
        <f t="shared" si="27"/>
        <v>16.51795349</v>
      </c>
      <c r="AR1415" s="18"/>
      <c r="AS1415" s="18"/>
    </row>
    <row r="1416" ht="14.25" customHeight="1">
      <c r="A1416" s="68">
        <v>728.0</v>
      </c>
      <c r="B1416" s="69">
        <v>1.0</v>
      </c>
      <c r="C1416" s="18" t="s">
        <v>1392</v>
      </c>
      <c r="D1416" s="68">
        <v>728.0</v>
      </c>
      <c r="E1416" s="69">
        <v>1.0</v>
      </c>
      <c r="F1416" s="69">
        <v>200.0</v>
      </c>
      <c r="G1416" s="70" t="s">
        <v>2778</v>
      </c>
      <c r="H1416" s="69">
        <v>513.0</v>
      </c>
      <c r="I1416" s="69">
        <v>80.0</v>
      </c>
      <c r="J1416" s="69">
        <v>28.0</v>
      </c>
      <c r="K1416" s="29">
        <f t="shared" si="13"/>
        <v>94</v>
      </c>
      <c r="L1416" s="71">
        <f t="shared" si="14"/>
        <v>0.1832</v>
      </c>
      <c r="M1416" s="71">
        <f t="shared" si="15"/>
        <v>0.229</v>
      </c>
      <c r="N1416" s="72">
        <f t="shared" si="16"/>
        <v>12.92</v>
      </c>
      <c r="O1416" s="8">
        <f t="shared" si="17"/>
        <v>74005.76</v>
      </c>
      <c r="P1416" s="73"/>
      <c r="Q1416" s="18"/>
      <c r="R1416" s="18"/>
      <c r="S1416" s="18"/>
      <c r="T1416" s="18"/>
      <c r="U1416" s="18"/>
      <c r="V1416" s="18"/>
      <c r="W1416" s="18"/>
      <c r="X1416" s="18"/>
      <c r="Y1416" s="18"/>
      <c r="Z1416" s="68">
        <v>728.0</v>
      </c>
      <c r="AA1416" s="69">
        <v>1.0</v>
      </c>
      <c r="AB1416" s="18" t="s">
        <v>1392</v>
      </c>
      <c r="AC1416" s="68">
        <v>728.0</v>
      </c>
      <c r="AD1416" s="69">
        <v>1.0</v>
      </c>
      <c r="AE1416" s="69">
        <v>200.0</v>
      </c>
      <c r="AF1416" s="70" t="s">
        <v>2778</v>
      </c>
      <c r="AG1416" s="69">
        <v>513.0</v>
      </c>
      <c r="AH1416" s="69">
        <v>80.0</v>
      </c>
      <c r="AI1416" s="69">
        <v>28.0</v>
      </c>
      <c r="AJ1416" s="29">
        <f t="shared" si="20"/>
        <v>94</v>
      </c>
      <c r="AK1416" s="76">
        <f t="shared" si="21"/>
        <v>0.1832358674</v>
      </c>
      <c r="AL1416" s="29">
        <f t="shared" si="22"/>
        <v>94</v>
      </c>
      <c r="AM1416" s="71">
        <f t="shared" si="23"/>
        <v>0.1832</v>
      </c>
      <c r="AN1416" s="71">
        <f t="shared" si="24"/>
        <v>0.229</v>
      </c>
      <c r="AO1416" s="72">
        <f t="shared" si="25"/>
        <v>12.92</v>
      </c>
      <c r="AP1416" s="73">
        <f t="shared" si="26"/>
        <v>74005.76</v>
      </c>
      <c r="AQ1416" s="3">
        <f t="shared" si="27"/>
        <v>144.2607407</v>
      </c>
      <c r="AR1416" s="18"/>
      <c r="AS1416" s="18"/>
    </row>
    <row r="1417" ht="14.25" customHeight="1">
      <c r="A1417" s="68">
        <v>728.0</v>
      </c>
      <c r="B1417" s="69">
        <v>1.0</v>
      </c>
      <c r="C1417" s="18" t="s">
        <v>1392</v>
      </c>
      <c r="D1417" s="68">
        <v>728.0</v>
      </c>
      <c r="E1417" s="69">
        <v>1.0</v>
      </c>
      <c r="F1417" s="69">
        <v>210.0</v>
      </c>
      <c r="G1417" s="70" t="s">
        <v>1989</v>
      </c>
      <c r="H1417" s="69">
        <v>522.0</v>
      </c>
      <c r="I1417" s="69">
        <v>83.0</v>
      </c>
      <c r="J1417" s="69">
        <v>23.0</v>
      </c>
      <c r="K1417" s="29">
        <f t="shared" si="13"/>
        <v>94.5</v>
      </c>
      <c r="L1417" s="71">
        <f t="shared" si="14"/>
        <v>0.181</v>
      </c>
      <c r="M1417" s="71">
        <f t="shared" si="15"/>
        <v>0.2263</v>
      </c>
      <c r="N1417" s="72">
        <f t="shared" si="16"/>
        <v>12.83</v>
      </c>
      <c r="O1417" s="8">
        <f t="shared" si="17"/>
        <v>73490.24</v>
      </c>
      <c r="P1417" s="73"/>
      <c r="Q1417" s="18"/>
      <c r="R1417" s="18"/>
      <c r="S1417" s="18"/>
      <c r="T1417" s="18"/>
      <c r="U1417" s="18"/>
      <c r="V1417" s="18"/>
      <c r="W1417" s="18"/>
      <c r="X1417" s="18"/>
      <c r="Y1417" s="18"/>
      <c r="Z1417" s="68">
        <v>728.0</v>
      </c>
      <c r="AA1417" s="69">
        <v>1.0</v>
      </c>
      <c r="AB1417" s="18" t="s">
        <v>1392</v>
      </c>
      <c r="AC1417" s="68">
        <v>728.0</v>
      </c>
      <c r="AD1417" s="69">
        <v>1.0</v>
      </c>
      <c r="AE1417" s="69">
        <v>210.0</v>
      </c>
      <c r="AF1417" s="70" t="s">
        <v>1989</v>
      </c>
      <c r="AG1417" s="69">
        <v>522.0</v>
      </c>
      <c r="AH1417" s="69">
        <v>83.0</v>
      </c>
      <c r="AI1417" s="69">
        <v>23.0</v>
      </c>
      <c r="AJ1417" s="29">
        <f t="shared" si="20"/>
        <v>94.5</v>
      </c>
      <c r="AK1417" s="76">
        <f t="shared" si="21"/>
        <v>0.1810344828</v>
      </c>
      <c r="AL1417" s="29">
        <f t="shared" si="22"/>
        <v>94.5</v>
      </c>
      <c r="AM1417" s="71">
        <f t="shared" si="23"/>
        <v>0.181</v>
      </c>
      <c r="AN1417" s="71">
        <f t="shared" si="24"/>
        <v>0.2263</v>
      </c>
      <c r="AO1417" s="72">
        <f t="shared" si="25"/>
        <v>12.83</v>
      </c>
      <c r="AP1417" s="73">
        <f t="shared" si="26"/>
        <v>73490.24</v>
      </c>
      <c r="AQ1417" s="3">
        <f t="shared" si="27"/>
        <v>140.7859004</v>
      </c>
      <c r="AR1417" s="18"/>
      <c r="AS1417" s="18"/>
    </row>
    <row r="1418" ht="14.25" customHeight="1">
      <c r="A1418" s="68">
        <v>728.0</v>
      </c>
      <c r="B1418" s="69">
        <v>1.0</v>
      </c>
      <c r="C1418" s="18" t="s">
        <v>1392</v>
      </c>
      <c r="D1418" s="68">
        <v>728.0</v>
      </c>
      <c r="E1418" s="69">
        <v>1.0</v>
      </c>
      <c r="F1418" s="69">
        <v>300.0</v>
      </c>
      <c r="G1418" s="70" t="s">
        <v>1212</v>
      </c>
      <c r="H1418" s="69">
        <v>514.0</v>
      </c>
      <c r="I1418" s="69">
        <v>94.0</v>
      </c>
      <c r="J1418" s="69">
        <v>26.0</v>
      </c>
      <c r="K1418" s="29">
        <f t="shared" si="13"/>
        <v>107</v>
      </c>
      <c r="L1418" s="71">
        <f t="shared" si="14"/>
        <v>0.2082</v>
      </c>
      <c r="M1418" s="71">
        <f t="shared" si="15"/>
        <v>0.2603</v>
      </c>
      <c r="N1418" s="72">
        <f t="shared" si="16"/>
        <v>16.71</v>
      </c>
      <c r="O1418" s="8">
        <f t="shared" si="17"/>
        <v>95714.88</v>
      </c>
      <c r="P1418" s="73"/>
      <c r="Q1418" s="18"/>
      <c r="R1418" s="18"/>
      <c r="S1418" s="18"/>
      <c r="T1418" s="18"/>
      <c r="U1418" s="18"/>
      <c r="V1418" s="18"/>
      <c r="W1418" s="18"/>
      <c r="X1418" s="18"/>
      <c r="Y1418" s="18"/>
      <c r="Z1418" s="68">
        <v>728.0</v>
      </c>
      <c r="AA1418" s="69">
        <v>1.0</v>
      </c>
      <c r="AB1418" s="18" t="s">
        <v>1392</v>
      </c>
      <c r="AC1418" s="68">
        <v>728.0</v>
      </c>
      <c r="AD1418" s="69">
        <v>1.0</v>
      </c>
      <c r="AE1418" s="69">
        <v>300.0</v>
      </c>
      <c r="AF1418" s="70" t="s">
        <v>1212</v>
      </c>
      <c r="AG1418" s="69">
        <v>514.0</v>
      </c>
      <c r="AH1418" s="69">
        <v>94.0</v>
      </c>
      <c r="AI1418" s="69">
        <v>26.0</v>
      </c>
      <c r="AJ1418" s="29">
        <f t="shared" si="20"/>
        <v>107</v>
      </c>
      <c r="AK1418" s="76">
        <f t="shared" si="21"/>
        <v>0.2081712062</v>
      </c>
      <c r="AL1418" s="29">
        <f t="shared" si="22"/>
        <v>107</v>
      </c>
      <c r="AM1418" s="71">
        <f t="shared" si="23"/>
        <v>0.2082</v>
      </c>
      <c r="AN1418" s="71">
        <f t="shared" si="24"/>
        <v>0.2603</v>
      </c>
      <c r="AO1418" s="72">
        <f t="shared" si="25"/>
        <v>16.71</v>
      </c>
      <c r="AP1418" s="73">
        <f t="shared" si="26"/>
        <v>95714.88</v>
      </c>
      <c r="AQ1418" s="3">
        <f t="shared" si="27"/>
        <v>186.2157198</v>
      </c>
      <c r="AR1418" s="18"/>
      <c r="AS1418" s="18"/>
    </row>
    <row r="1419" ht="14.25" customHeight="1">
      <c r="A1419" s="68">
        <v>728.0</v>
      </c>
      <c r="B1419" s="69">
        <v>1.0</v>
      </c>
      <c r="C1419" s="18" t="s">
        <v>1392</v>
      </c>
      <c r="D1419" s="68">
        <v>728.0</v>
      </c>
      <c r="E1419" s="69">
        <v>1.0</v>
      </c>
      <c r="F1419" s="69">
        <v>310.0</v>
      </c>
      <c r="G1419" s="70" t="s">
        <v>2779</v>
      </c>
      <c r="H1419" s="69">
        <v>267.0</v>
      </c>
      <c r="I1419" s="69">
        <v>33.0</v>
      </c>
      <c r="J1419" s="69">
        <v>6.0</v>
      </c>
      <c r="K1419" s="29">
        <f t="shared" si="13"/>
        <v>36</v>
      </c>
      <c r="L1419" s="71">
        <f t="shared" si="14"/>
        <v>0.1348</v>
      </c>
      <c r="M1419" s="71">
        <f t="shared" si="15"/>
        <v>0.1685</v>
      </c>
      <c r="N1419" s="72">
        <f t="shared" si="16"/>
        <v>3.64</v>
      </c>
      <c r="O1419" s="8">
        <f t="shared" si="17"/>
        <v>20849.92</v>
      </c>
      <c r="P1419" s="73"/>
      <c r="Q1419" s="18"/>
      <c r="R1419" s="18"/>
      <c r="S1419" s="18"/>
      <c r="T1419" s="18"/>
      <c r="U1419" s="18"/>
      <c r="V1419" s="18"/>
      <c r="W1419" s="18"/>
      <c r="X1419" s="18"/>
      <c r="Y1419" s="18"/>
      <c r="Z1419" s="68">
        <v>728.0</v>
      </c>
      <c r="AA1419" s="69">
        <v>1.0</v>
      </c>
      <c r="AB1419" s="18" t="s">
        <v>1392</v>
      </c>
      <c r="AC1419" s="68">
        <v>728.0</v>
      </c>
      <c r="AD1419" s="69">
        <v>1.0</v>
      </c>
      <c r="AE1419" s="69">
        <v>310.0</v>
      </c>
      <c r="AF1419" s="70" t="s">
        <v>2779</v>
      </c>
      <c r="AG1419" s="69">
        <v>267.0</v>
      </c>
      <c r="AH1419" s="69">
        <v>33.0</v>
      </c>
      <c r="AI1419" s="69">
        <v>6.0</v>
      </c>
      <c r="AJ1419" s="29">
        <f t="shared" si="20"/>
        <v>36</v>
      </c>
      <c r="AK1419" s="76">
        <f t="shared" si="21"/>
        <v>0.1348314607</v>
      </c>
      <c r="AL1419" s="29">
        <f t="shared" si="22"/>
        <v>36</v>
      </c>
      <c r="AM1419" s="71">
        <f t="shared" si="23"/>
        <v>0.1348</v>
      </c>
      <c r="AN1419" s="71">
        <f t="shared" si="24"/>
        <v>0.1685</v>
      </c>
      <c r="AO1419" s="72">
        <f t="shared" si="25"/>
        <v>3.64</v>
      </c>
      <c r="AP1419" s="73">
        <f t="shared" si="26"/>
        <v>20849.92</v>
      </c>
      <c r="AQ1419" s="3">
        <f t="shared" si="27"/>
        <v>78.08958801</v>
      </c>
      <c r="AR1419" s="18"/>
      <c r="AS1419" s="18"/>
    </row>
    <row r="1420" ht="14.25" customHeight="1">
      <c r="A1420" s="68">
        <v>728.0</v>
      </c>
      <c r="B1420" s="69">
        <v>1.0</v>
      </c>
      <c r="C1420" s="18" t="s">
        <v>1392</v>
      </c>
      <c r="D1420" s="68">
        <v>728.0</v>
      </c>
      <c r="E1420" s="69">
        <v>1.0</v>
      </c>
      <c r="F1420" s="69">
        <v>340.0</v>
      </c>
      <c r="G1420" s="70" t="s">
        <v>2780</v>
      </c>
      <c r="H1420" s="69">
        <v>715.0</v>
      </c>
      <c r="I1420" s="69">
        <v>48.0</v>
      </c>
      <c r="J1420" s="69">
        <v>13.0</v>
      </c>
      <c r="K1420" s="29">
        <f t="shared" si="13"/>
        <v>54.5</v>
      </c>
      <c r="L1420" s="71">
        <f t="shared" si="14"/>
        <v>0.0762</v>
      </c>
      <c r="M1420" s="71">
        <f t="shared" si="15"/>
        <v>0.0953</v>
      </c>
      <c r="N1420" s="72">
        <f t="shared" si="16"/>
        <v>3.12</v>
      </c>
      <c r="O1420" s="8">
        <f t="shared" si="17"/>
        <v>17871.36</v>
      </c>
      <c r="P1420" s="73"/>
      <c r="Q1420" s="18"/>
      <c r="R1420" s="18"/>
      <c r="S1420" s="18"/>
      <c r="T1420" s="18"/>
      <c r="U1420" s="18"/>
      <c r="V1420" s="18"/>
      <c r="W1420" s="18"/>
      <c r="X1420" s="18"/>
      <c r="Y1420" s="18"/>
      <c r="Z1420" s="68">
        <v>728.0</v>
      </c>
      <c r="AA1420" s="69">
        <v>1.0</v>
      </c>
      <c r="AB1420" s="18" t="s">
        <v>1392</v>
      </c>
      <c r="AC1420" s="68">
        <v>728.0</v>
      </c>
      <c r="AD1420" s="69">
        <v>1.0</v>
      </c>
      <c r="AE1420" s="69">
        <v>340.0</v>
      </c>
      <c r="AF1420" s="70" t="s">
        <v>2780</v>
      </c>
      <c r="AG1420" s="69">
        <v>715.0</v>
      </c>
      <c r="AH1420" s="69">
        <v>48.0</v>
      </c>
      <c r="AI1420" s="69">
        <v>13.0</v>
      </c>
      <c r="AJ1420" s="29">
        <f t="shared" si="20"/>
        <v>54.5</v>
      </c>
      <c r="AK1420" s="76">
        <f t="shared" si="21"/>
        <v>0.07622377622</v>
      </c>
      <c r="AL1420" s="29">
        <f t="shared" si="22"/>
        <v>54.5</v>
      </c>
      <c r="AM1420" s="71">
        <f t="shared" si="23"/>
        <v>0.0762</v>
      </c>
      <c r="AN1420" s="71">
        <f t="shared" si="24"/>
        <v>0.0953</v>
      </c>
      <c r="AO1420" s="72">
        <f t="shared" si="25"/>
        <v>3.12</v>
      </c>
      <c r="AP1420" s="73">
        <f t="shared" si="26"/>
        <v>17871.36</v>
      </c>
      <c r="AQ1420" s="3">
        <f t="shared" si="27"/>
        <v>24.99490909</v>
      </c>
      <c r="AR1420" s="18"/>
      <c r="AS1420" s="18"/>
    </row>
    <row r="1421" ht="14.25" customHeight="1">
      <c r="A1421" s="68">
        <v>728.0</v>
      </c>
      <c r="B1421" s="69">
        <v>1.0</v>
      </c>
      <c r="C1421" s="18" t="s">
        <v>1392</v>
      </c>
      <c r="D1421" s="68">
        <v>728.0</v>
      </c>
      <c r="E1421" s="69">
        <v>1.0</v>
      </c>
      <c r="F1421" s="69">
        <v>350.0</v>
      </c>
      <c r="G1421" s="70" t="s">
        <v>2781</v>
      </c>
      <c r="H1421" s="69">
        <v>565.0</v>
      </c>
      <c r="I1421" s="69">
        <v>65.0</v>
      </c>
      <c r="J1421" s="69">
        <v>24.0</v>
      </c>
      <c r="K1421" s="29">
        <f t="shared" si="13"/>
        <v>77</v>
      </c>
      <c r="L1421" s="71">
        <f t="shared" si="14"/>
        <v>0.1363</v>
      </c>
      <c r="M1421" s="71">
        <f t="shared" si="15"/>
        <v>0.1704</v>
      </c>
      <c r="N1421" s="72">
        <f t="shared" si="16"/>
        <v>7.87</v>
      </c>
      <c r="O1421" s="8">
        <f t="shared" si="17"/>
        <v>45079.36</v>
      </c>
      <c r="P1421" s="73"/>
      <c r="Q1421" s="18"/>
      <c r="R1421" s="18"/>
      <c r="S1421" s="18"/>
      <c r="T1421" s="18"/>
      <c r="U1421" s="18"/>
      <c r="V1421" s="18"/>
      <c r="W1421" s="18"/>
      <c r="X1421" s="18"/>
      <c r="Y1421" s="18"/>
      <c r="Z1421" s="68">
        <v>728.0</v>
      </c>
      <c r="AA1421" s="69">
        <v>1.0</v>
      </c>
      <c r="AB1421" s="18" t="s">
        <v>1392</v>
      </c>
      <c r="AC1421" s="68">
        <v>728.0</v>
      </c>
      <c r="AD1421" s="69">
        <v>1.0</v>
      </c>
      <c r="AE1421" s="69">
        <v>350.0</v>
      </c>
      <c r="AF1421" s="70" t="s">
        <v>2781</v>
      </c>
      <c r="AG1421" s="69">
        <v>565.0</v>
      </c>
      <c r="AH1421" s="69">
        <v>65.0</v>
      </c>
      <c r="AI1421" s="69">
        <v>24.0</v>
      </c>
      <c r="AJ1421" s="29">
        <f t="shared" si="20"/>
        <v>77</v>
      </c>
      <c r="AK1421" s="76">
        <f t="shared" si="21"/>
        <v>0.1362831858</v>
      </c>
      <c r="AL1421" s="29">
        <f t="shared" si="22"/>
        <v>77</v>
      </c>
      <c r="AM1421" s="71">
        <f t="shared" si="23"/>
        <v>0.1363</v>
      </c>
      <c r="AN1421" s="71">
        <f t="shared" si="24"/>
        <v>0.1704</v>
      </c>
      <c r="AO1421" s="72">
        <f t="shared" si="25"/>
        <v>7.87</v>
      </c>
      <c r="AP1421" s="73">
        <f t="shared" si="26"/>
        <v>45079.36</v>
      </c>
      <c r="AQ1421" s="3">
        <f t="shared" si="27"/>
        <v>79.78647788</v>
      </c>
      <c r="AR1421" s="18"/>
      <c r="AS1421" s="18"/>
    </row>
    <row r="1422" ht="14.25" customHeight="1">
      <c r="A1422" s="68">
        <v>728.0</v>
      </c>
      <c r="B1422" s="69">
        <v>1.0</v>
      </c>
      <c r="C1422" s="18" t="s">
        <v>1392</v>
      </c>
      <c r="D1422" s="68">
        <v>728.0</v>
      </c>
      <c r="E1422" s="69">
        <v>1.0</v>
      </c>
      <c r="F1422" s="69">
        <v>380.0</v>
      </c>
      <c r="G1422" s="70" t="s">
        <v>2782</v>
      </c>
      <c r="H1422" s="69">
        <v>526.0</v>
      </c>
      <c r="I1422" s="69">
        <v>44.0</v>
      </c>
      <c r="J1422" s="69">
        <v>15.0</v>
      </c>
      <c r="K1422" s="29">
        <f t="shared" si="13"/>
        <v>51.5</v>
      </c>
      <c r="L1422" s="71">
        <f t="shared" si="14"/>
        <v>0.0979</v>
      </c>
      <c r="M1422" s="71">
        <f t="shared" si="15"/>
        <v>0.1224</v>
      </c>
      <c r="N1422" s="72">
        <f t="shared" si="16"/>
        <v>3.78</v>
      </c>
      <c r="O1422" s="8">
        <f t="shared" si="17"/>
        <v>21651.84</v>
      </c>
      <c r="P1422" s="73"/>
      <c r="Q1422" s="18"/>
      <c r="R1422" s="18"/>
      <c r="S1422" s="18"/>
      <c r="T1422" s="18"/>
      <c r="U1422" s="18"/>
      <c r="V1422" s="18"/>
      <c r="W1422" s="18"/>
      <c r="X1422" s="18"/>
      <c r="Y1422" s="18"/>
      <c r="Z1422" s="68">
        <v>728.0</v>
      </c>
      <c r="AA1422" s="69">
        <v>1.0</v>
      </c>
      <c r="AB1422" s="18" t="s">
        <v>1392</v>
      </c>
      <c r="AC1422" s="68">
        <v>728.0</v>
      </c>
      <c r="AD1422" s="69">
        <v>1.0</v>
      </c>
      <c r="AE1422" s="69">
        <v>380.0</v>
      </c>
      <c r="AF1422" s="70" t="s">
        <v>2782</v>
      </c>
      <c r="AG1422" s="69">
        <v>526.0</v>
      </c>
      <c r="AH1422" s="69">
        <v>44.0</v>
      </c>
      <c r="AI1422" s="69">
        <v>15.0</v>
      </c>
      <c r="AJ1422" s="29">
        <f t="shared" si="20"/>
        <v>51.5</v>
      </c>
      <c r="AK1422" s="76">
        <f t="shared" si="21"/>
        <v>0.09790874525</v>
      </c>
      <c r="AL1422" s="29">
        <f t="shared" si="22"/>
        <v>51.5</v>
      </c>
      <c r="AM1422" s="71">
        <f t="shared" si="23"/>
        <v>0.0979</v>
      </c>
      <c r="AN1422" s="71">
        <f t="shared" si="24"/>
        <v>0.1224</v>
      </c>
      <c r="AO1422" s="72">
        <f t="shared" si="25"/>
        <v>3.78</v>
      </c>
      <c r="AP1422" s="73">
        <f t="shared" si="26"/>
        <v>21651.84</v>
      </c>
      <c r="AQ1422" s="3">
        <f t="shared" si="27"/>
        <v>41.16319392</v>
      </c>
      <c r="AR1422" s="18"/>
      <c r="AS1422" s="18"/>
    </row>
    <row r="1423" ht="14.25" customHeight="1">
      <c r="A1423" s="68">
        <v>728.0</v>
      </c>
      <c r="B1423" s="69">
        <v>1.0</v>
      </c>
      <c r="C1423" s="18" t="s">
        <v>1392</v>
      </c>
      <c r="D1423" s="68">
        <v>728.0</v>
      </c>
      <c r="E1423" s="69">
        <v>1.0</v>
      </c>
      <c r="F1423" s="69">
        <v>400.0</v>
      </c>
      <c r="G1423" s="70" t="s">
        <v>2783</v>
      </c>
      <c r="H1423" s="69">
        <v>536.0</v>
      </c>
      <c r="I1423" s="69">
        <v>61.0</v>
      </c>
      <c r="J1423" s="69">
        <v>19.0</v>
      </c>
      <c r="K1423" s="29">
        <f t="shared" si="13"/>
        <v>70.5</v>
      </c>
      <c r="L1423" s="71">
        <f t="shared" si="14"/>
        <v>0.1315</v>
      </c>
      <c r="M1423" s="71">
        <f t="shared" si="15"/>
        <v>0.1644</v>
      </c>
      <c r="N1423" s="72">
        <f t="shared" si="16"/>
        <v>6.95</v>
      </c>
      <c r="O1423" s="8">
        <f t="shared" si="17"/>
        <v>39809.6</v>
      </c>
      <c r="P1423" s="73"/>
      <c r="Q1423" s="18"/>
      <c r="R1423" s="18"/>
      <c r="S1423" s="18"/>
      <c r="T1423" s="18"/>
      <c r="U1423" s="18"/>
      <c r="V1423" s="18"/>
      <c r="W1423" s="18"/>
      <c r="X1423" s="18"/>
      <c r="Y1423" s="18"/>
      <c r="Z1423" s="68">
        <v>728.0</v>
      </c>
      <c r="AA1423" s="69">
        <v>1.0</v>
      </c>
      <c r="AB1423" s="18" t="s">
        <v>1392</v>
      </c>
      <c r="AC1423" s="68">
        <v>728.0</v>
      </c>
      <c r="AD1423" s="69">
        <v>1.0</v>
      </c>
      <c r="AE1423" s="69">
        <v>400.0</v>
      </c>
      <c r="AF1423" s="70" t="s">
        <v>2783</v>
      </c>
      <c r="AG1423" s="69">
        <v>536.0</v>
      </c>
      <c r="AH1423" s="69">
        <v>61.0</v>
      </c>
      <c r="AI1423" s="69">
        <v>19.0</v>
      </c>
      <c r="AJ1423" s="29">
        <f t="shared" si="20"/>
        <v>70.5</v>
      </c>
      <c r="AK1423" s="76">
        <f t="shared" si="21"/>
        <v>0.1315298507</v>
      </c>
      <c r="AL1423" s="29">
        <f t="shared" si="22"/>
        <v>70.5</v>
      </c>
      <c r="AM1423" s="71">
        <f t="shared" si="23"/>
        <v>0.1315</v>
      </c>
      <c r="AN1423" s="71">
        <f t="shared" si="24"/>
        <v>0.1644</v>
      </c>
      <c r="AO1423" s="72">
        <f t="shared" si="25"/>
        <v>6.95</v>
      </c>
      <c r="AP1423" s="73">
        <f t="shared" si="26"/>
        <v>39809.6</v>
      </c>
      <c r="AQ1423" s="3">
        <f t="shared" si="27"/>
        <v>74.27164179</v>
      </c>
      <c r="AR1423" s="18"/>
      <c r="AS1423" s="18"/>
    </row>
    <row r="1424" ht="14.25" customHeight="1">
      <c r="A1424" s="68">
        <v>728.0</v>
      </c>
      <c r="B1424" s="69">
        <v>1.0</v>
      </c>
      <c r="C1424" s="18" t="s">
        <v>1392</v>
      </c>
      <c r="D1424" s="68">
        <v>728.0</v>
      </c>
      <c r="E1424" s="69">
        <v>1.0</v>
      </c>
      <c r="F1424" s="69">
        <v>401.0</v>
      </c>
      <c r="G1424" s="70" t="s">
        <v>2784</v>
      </c>
      <c r="H1424" s="69">
        <v>24.0</v>
      </c>
      <c r="I1424" s="69">
        <v>13.0</v>
      </c>
      <c r="J1424" s="69">
        <v>1.0</v>
      </c>
      <c r="K1424" s="29">
        <f t="shared" si="13"/>
        <v>13.5</v>
      </c>
      <c r="L1424" s="71">
        <f t="shared" si="14"/>
        <v>0.5625</v>
      </c>
      <c r="M1424" s="71">
        <f t="shared" si="15"/>
        <v>0.7031</v>
      </c>
      <c r="N1424" s="72">
        <f t="shared" si="16"/>
        <v>5.7</v>
      </c>
      <c r="O1424" s="8">
        <f t="shared" si="17"/>
        <v>32649.6</v>
      </c>
      <c r="P1424" s="73"/>
      <c r="Q1424" s="18"/>
      <c r="R1424" s="18"/>
      <c r="S1424" s="18"/>
      <c r="T1424" s="18"/>
      <c r="U1424" s="18"/>
      <c r="V1424" s="18"/>
      <c r="W1424" s="18"/>
      <c r="X1424" s="18"/>
      <c r="Y1424" s="18"/>
      <c r="Z1424" s="68">
        <v>728.0</v>
      </c>
      <c r="AA1424" s="69">
        <v>1.0</v>
      </c>
      <c r="AB1424" s="18" t="s">
        <v>1392</v>
      </c>
      <c r="AC1424" s="68">
        <v>728.0</v>
      </c>
      <c r="AD1424" s="69">
        <v>1.0</v>
      </c>
      <c r="AE1424" s="69">
        <v>401.0</v>
      </c>
      <c r="AF1424" s="70" t="s">
        <v>2784</v>
      </c>
      <c r="AG1424" s="69">
        <v>24.0</v>
      </c>
      <c r="AH1424" s="69">
        <v>13.0</v>
      </c>
      <c r="AI1424" s="69">
        <v>1.0</v>
      </c>
      <c r="AJ1424" s="29">
        <f t="shared" si="20"/>
        <v>13.5</v>
      </c>
      <c r="AK1424" s="76">
        <f t="shared" si="21"/>
        <v>0.5625</v>
      </c>
      <c r="AL1424" s="29">
        <f t="shared" si="22"/>
        <v>13.5</v>
      </c>
      <c r="AM1424" s="71">
        <f t="shared" si="23"/>
        <v>0.5625</v>
      </c>
      <c r="AN1424" s="71">
        <f t="shared" si="24"/>
        <v>0.7031</v>
      </c>
      <c r="AO1424" s="72">
        <f t="shared" si="25"/>
        <v>5.7</v>
      </c>
      <c r="AP1424" s="73">
        <f t="shared" si="26"/>
        <v>32649.6</v>
      </c>
      <c r="AQ1424" s="3">
        <f t="shared" si="27"/>
        <v>1360.4</v>
      </c>
      <c r="AR1424" s="18"/>
      <c r="AS1424" s="18"/>
    </row>
    <row r="1425" ht="14.25" customHeight="1">
      <c r="A1425" s="68">
        <v>728.0</v>
      </c>
      <c r="B1425" s="69">
        <v>1.0</v>
      </c>
      <c r="C1425" s="18" t="s">
        <v>1392</v>
      </c>
      <c r="D1425" s="68">
        <v>728.0</v>
      </c>
      <c r="E1425" s="69">
        <v>1.0</v>
      </c>
      <c r="F1425" s="69">
        <v>410.0</v>
      </c>
      <c r="G1425" s="70" t="s">
        <v>2785</v>
      </c>
      <c r="H1425" s="69">
        <v>718.0</v>
      </c>
      <c r="I1425" s="69">
        <v>78.0</v>
      </c>
      <c r="J1425" s="69">
        <v>26.0</v>
      </c>
      <c r="K1425" s="29">
        <f t="shared" si="13"/>
        <v>91</v>
      </c>
      <c r="L1425" s="71">
        <f t="shared" si="14"/>
        <v>0.1267</v>
      </c>
      <c r="M1425" s="71">
        <f t="shared" si="15"/>
        <v>0.1584</v>
      </c>
      <c r="N1425" s="72">
        <f t="shared" si="16"/>
        <v>8.65</v>
      </c>
      <c r="O1425" s="8">
        <f t="shared" si="17"/>
        <v>49547.2</v>
      </c>
      <c r="P1425" s="73"/>
      <c r="Q1425" s="18"/>
      <c r="R1425" s="18"/>
      <c r="S1425" s="18"/>
      <c r="T1425" s="18"/>
      <c r="U1425" s="18"/>
      <c r="V1425" s="18"/>
      <c r="W1425" s="18"/>
      <c r="X1425" s="18"/>
      <c r="Y1425" s="18"/>
      <c r="Z1425" s="68">
        <v>728.0</v>
      </c>
      <c r="AA1425" s="69">
        <v>1.0</v>
      </c>
      <c r="AB1425" s="18" t="s">
        <v>1392</v>
      </c>
      <c r="AC1425" s="68">
        <v>728.0</v>
      </c>
      <c r="AD1425" s="69">
        <v>1.0</v>
      </c>
      <c r="AE1425" s="69">
        <v>410.0</v>
      </c>
      <c r="AF1425" s="70" t="s">
        <v>2785</v>
      </c>
      <c r="AG1425" s="69">
        <v>718.0</v>
      </c>
      <c r="AH1425" s="69">
        <v>78.0</v>
      </c>
      <c r="AI1425" s="69">
        <v>26.0</v>
      </c>
      <c r="AJ1425" s="29">
        <f t="shared" si="20"/>
        <v>91</v>
      </c>
      <c r="AK1425" s="76">
        <f t="shared" si="21"/>
        <v>0.1267409471</v>
      </c>
      <c r="AL1425" s="29">
        <f t="shared" si="22"/>
        <v>91</v>
      </c>
      <c r="AM1425" s="71">
        <f t="shared" si="23"/>
        <v>0.1267</v>
      </c>
      <c r="AN1425" s="71">
        <f t="shared" si="24"/>
        <v>0.1584</v>
      </c>
      <c r="AO1425" s="72">
        <f t="shared" si="25"/>
        <v>8.65</v>
      </c>
      <c r="AP1425" s="73">
        <f t="shared" si="26"/>
        <v>49547.2</v>
      </c>
      <c r="AQ1425" s="3">
        <f t="shared" si="27"/>
        <v>69.00724234</v>
      </c>
      <c r="AR1425" s="18"/>
      <c r="AS1425" s="18"/>
    </row>
    <row r="1426" ht="14.25" customHeight="1">
      <c r="A1426" s="68">
        <v>728.0</v>
      </c>
      <c r="B1426" s="69">
        <v>1.0</v>
      </c>
      <c r="C1426" s="18" t="s">
        <v>1392</v>
      </c>
      <c r="D1426" s="68">
        <v>728.0</v>
      </c>
      <c r="E1426" s="69">
        <v>1.0</v>
      </c>
      <c r="F1426" s="69">
        <v>500.0</v>
      </c>
      <c r="G1426" s="70" t="s">
        <v>2786</v>
      </c>
      <c r="H1426" s="69">
        <v>1685.0</v>
      </c>
      <c r="I1426" s="69">
        <v>122.0</v>
      </c>
      <c r="J1426" s="69">
        <v>36.0</v>
      </c>
      <c r="K1426" s="29">
        <f t="shared" si="13"/>
        <v>140</v>
      </c>
      <c r="L1426" s="71">
        <f t="shared" si="14"/>
        <v>0.0831</v>
      </c>
      <c r="M1426" s="71">
        <f t="shared" si="15"/>
        <v>0.1039</v>
      </c>
      <c r="N1426" s="72">
        <f t="shared" si="16"/>
        <v>8.73</v>
      </c>
      <c r="O1426" s="8">
        <f t="shared" si="17"/>
        <v>50005.44</v>
      </c>
      <c r="P1426" s="73"/>
      <c r="Q1426" s="18"/>
      <c r="R1426" s="18"/>
      <c r="S1426" s="18"/>
      <c r="T1426" s="18"/>
      <c r="U1426" s="18"/>
      <c r="V1426" s="18"/>
      <c r="W1426" s="18"/>
      <c r="X1426" s="18"/>
      <c r="Y1426" s="18"/>
      <c r="Z1426" s="68">
        <v>728.0</v>
      </c>
      <c r="AA1426" s="69">
        <v>1.0</v>
      </c>
      <c r="AB1426" s="18" t="s">
        <v>1392</v>
      </c>
      <c r="AC1426" s="68">
        <v>728.0</v>
      </c>
      <c r="AD1426" s="69">
        <v>1.0</v>
      </c>
      <c r="AE1426" s="69">
        <v>500.0</v>
      </c>
      <c r="AF1426" s="70" t="s">
        <v>2786</v>
      </c>
      <c r="AG1426" s="69">
        <v>1685.0</v>
      </c>
      <c r="AH1426" s="69">
        <v>122.0</v>
      </c>
      <c r="AI1426" s="69">
        <v>36.0</v>
      </c>
      <c r="AJ1426" s="29">
        <f t="shared" si="20"/>
        <v>140</v>
      </c>
      <c r="AK1426" s="76">
        <f t="shared" si="21"/>
        <v>0.08308605341</v>
      </c>
      <c r="AL1426" s="29">
        <f t="shared" si="22"/>
        <v>140</v>
      </c>
      <c r="AM1426" s="71">
        <f t="shared" si="23"/>
        <v>0.0831</v>
      </c>
      <c r="AN1426" s="71">
        <f t="shared" si="24"/>
        <v>0.1039</v>
      </c>
      <c r="AO1426" s="72">
        <f t="shared" si="25"/>
        <v>8.73</v>
      </c>
      <c r="AP1426" s="73">
        <f t="shared" si="26"/>
        <v>50005.44</v>
      </c>
      <c r="AQ1426" s="3">
        <f t="shared" si="27"/>
        <v>29.67681899</v>
      </c>
      <c r="AR1426" s="18"/>
      <c r="AS1426" s="18"/>
    </row>
    <row r="1427" ht="14.25" customHeight="1">
      <c r="A1427" s="68">
        <v>728.0</v>
      </c>
      <c r="B1427" s="69">
        <v>1.0</v>
      </c>
      <c r="C1427" s="18" t="s">
        <v>1392</v>
      </c>
      <c r="D1427" s="68">
        <v>728.0</v>
      </c>
      <c r="E1427" s="69">
        <v>1.0</v>
      </c>
      <c r="F1427" s="69">
        <v>510.0</v>
      </c>
      <c r="G1427" s="70" t="s">
        <v>2787</v>
      </c>
      <c r="H1427" s="69">
        <v>1637.0</v>
      </c>
      <c r="I1427" s="69">
        <v>107.0</v>
      </c>
      <c r="J1427" s="69">
        <v>34.0</v>
      </c>
      <c r="K1427" s="29">
        <f t="shared" si="13"/>
        <v>124</v>
      </c>
      <c r="L1427" s="71">
        <f t="shared" si="14"/>
        <v>0.0757</v>
      </c>
      <c r="M1427" s="71">
        <f t="shared" si="15"/>
        <v>0.0946</v>
      </c>
      <c r="N1427" s="72">
        <f t="shared" si="16"/>
        <v>7.04</v>
      </c>
      <c r="O1427" s="8">
        <f t="shared" si="17"/>
        <v>40325.12</v>
      </c>
      <c r="P1427" s="73"/>
      <c r="Q1427" s="18"/>
      <c r="R1427" s="18"/>
      <c r="S1427" s="18"/>
      <c r="T1427" s="18"/>
      <c r="U1427" s="18"/>
      <c r="V1427" s="18"/>
      <c r="W1427" s="18"/>
      <c r="X1427" s="18"/>
      <c r="Y1427" s="18"/>
      <c r="Z1427" s="68">
        <v>728.0</v>
      </c>
      <c r="AA1427" s="69">
        <v>1.0</v>
      </c>
      <c r="AB1427" s="18" t="s">
        <v>1392</v>
      </c>
      <c r="AC1427" s="68">
        <v>728.0</v>
      </c>
      <c r="AD1427" s="69">
        <v>1.0</v>
      </c>
      <c r="AE1427" s="69">
        <v>510.0</v>
      </c>
      <c r="AF1427" s="70" t="s">
        <v>2787</v>
      </c>
      <c r="AG1427" s="69">
        <v>1637.0</v>
      </c>
      <c r="AH1427" s="69">
        <v>107.0</v>
      </c>
      <c r="AI1427" s="69">
        <v>34.0</v>
      </c>
      <c r="AJ1427" s="29">
        <f t="shared" si="20"/>
        <v>124</v>
      </c>
      <c r="AK1427" s="76">
        <f t="shared" si="21"/>
        <v>0.0757483201</v>
      </c>
      <c r="AL1427" s="29">
        <f t="shared" si="22"/>
        <v>124</v>
      </c>
      <c r="AM1427" s="71">
        <f t="shared" si="23"/>
        <v>0.0757</v>
      </c>
      <c r="AN1427" s="71">
        <f t="shared" si="24"/>
        <v>0.0946</v>
      </c>
      <c r="AO1427" s="72">
        <f t="shared" si="25"/>
        <v>7.04</v>
      </c>
      <c r="AP1427" s="73">
        <f t="shared" si="26"/>
        <v>40325.12</v>
      </c>
      <c r="AQ1427" s="3">
        <f t="shared" si="27"/>
        <v>24.63354918</v>
      </c>
      <c r="AR1427" s="18"/>
      <c r="AS1427" s="18"/>
    </row>
    <row r="1428" ht="14.25" customHeight="1">
      <c r="A1428" s="68">
        <v>728.0</v>
      </c>
      <c r="B1428" s="69">
        <v>1.0</v>
      </c>
      <c r="C1428" s="18" t="s">
        <v>1392</v>
      </c>
      <c r="D1428" s="68">
        <v>728.0</v>
      </c>
      <c r="E1428" s="69">
        <v>1.0</v>
      </c>
      <c r="F1428" s="69">
        <v>530.0</v>
      </c>
      <c r="G1428" s="70" t="s">
        <v>2788</v>
      </c>
      <c r="H1428" s="69">
        <v>713.0</v>
      </c>
      <c r="I1428" s="69">
        <v>81.0</v>
      </c>
      <c r="J1428" s="69">
        <v>28.0</v>
      </c>
      <c r="K1428" s="29">
        <f t="shared" si="13"/>
        <v>95</v>
      </c>
      <c r="L1428" s="71">
        <f t="shared" si="14"/>
        <v>0.1332</v>
      </c>
      <c r="M1428" s="71">
        <f t="shared" si="15"/>
        <v>0.1665</v>
      </c>
      <c r="N1428" s="72">
        <f t="shared" si="16"/>
        <v>9.49</v>
      </c>
      <c r="O1428" s="8">
        <f t="shared" si="17"/>
        <v>54358.72</v>
      </c>
      <c r="P1428" s="73"/>
      <c r="Q1428" s="18"/>
      <c r="R1428" s="18"/>
      <c r="S1428" s="18"/>
      <c r="T1428" s="18"/>
      <c r="U1428" s="18"/>
      <c r="V1428" s="18"/>
      <c r="W1428" s="18"/>
      <c r="X1428" s="18"/>
      <c r="Y1428" s="18"/>
      <c r="Z1428" s="68">
        <v>728.0</v>
      </c>
      <c r="AA1428" s="69">
        <v>1.0</v>
      </c>
      <c r="AB1428" s="18" t="s">
        <v>1392</v>
      </c>
      <c r="AC1428" s="68">
        <v>728.0</v>
      </c>
      <c r="AD1428" s="69">
        <v>1.0</v>
      </c>
      <c r="AE1428" s="69">
        <v>530.0</v>
      </c>
      <c r="AF1428" s="70" t="s">
        <v>2788</v>
      </c>
      <c r="AG1428" s="69">
        <v>713.0</v>
      </c>
      <c r="AH1428" s="69">
        <v>81.0</v>
      </c>
      <c r="AI1428" s="69">
        <v>28.0</v>
      </c>
      <c r="AJ1428" s="29">
        <f t="shared" si="20"/>
        <v>95</v>
      </c>
      <c r="AK1428" s="76">
        <f t="shared" si="21"/>
        <v>0.1332398317</v>
      </c>
      <c r="AL1428" s="29">
        <f t="shared" si="22"/>
        <v>95</v>
      </c>
      <c r="AM1428" s="71">
        <f t="shared" si="23"/>
        <v>0.1332</v>
      </c>
      <c r="AN1428" s="71">
        <f t="shared" si="24"/>
        <v>0.1665</v>
      </c>
      <c r="AO1428" s="72">
        <f t="shared" si="25"/>
        <v>9.49</v>
      </c>
      <c r="AP1428" s="73">
        <f t="shared" si="26"/>
        <v>54358.72</v>
      </c>
      <c r="AQ1428" s="3">
        <f t="shared" si="27"/>
        <v>76.23943899</v>
      </c>
      <c r="AR1428" s="18"/>
      <c r="AS1428" s="18"/>
    </row>
    <row r="1429" ht="14.25" customHeight="1">
      <c r="A1429" s="68">
        <v>728.0</v>
      </c>
      <c r="B1429" s="69">
        <v>1.0</v>
      </c>
      <c r="C1429" s="18" t="s">
        <v>1392</v>
      </c>
      <c r="D1429" s="68">
        <v>728.0</v>
      </c>
      <c r="E1429" s="69">
        <v>1.0</v>
      </c>
      <c r="F1429" s="69">
        <v>550.0</v>
      </c>
      <c r="G1429" s="70" t="s">
        <v>2789</v>
      </c>
      <c r="H1429" s="69">
        <v>6.0</v>
      </c>
      <c r="I1429" s="69">
        <v>0.0</v>
      </c>
      <c r="J1429" s="69">
        <v>0.0</v>
      </c>
      <c r="K1429" s="29">
        <f t="shared" si="13"/>
        <v>0</v>
      </c>
      <c r="L1429" s="71">
        <f t="shared" si="14"/>
        <v>0</v>
      </c>
      <c r="M1429" s="71">
        <f t="shared" si="15"/>
        <v>0</v>
      </c>
      <c r="N1429" s="72">
        <f t="shared" si="16"/>
        <v>0</v>
      </c>
      <c r="O1429" s="8">
        <f t="shared" si="17"/>
        <v>0</v>
      </c>
      <c r="P1429" s="73"/>
      <c r="Q1429" s="18"/>
      <c r="R1429" s="18"/>
      <c r="S1429" s="18"/>
      <c r="T1429" s="18"/>
      <c r="U1429" s="18"/>
      <c r="V1429" s="18"/>
      <c r="W1429" s="18"/>
      <c r="X1429" s="18"/>
      <c r="Y1429" s="18"/>
      <c r="Z1429" s="68">
        <v>728.0</v>
      </c>
      <c r="AA1429" s="69">
        <v>1.0</v>
      </c>
      <c r="AB1429" s="18" t="s">
        <v>1392</v>
      </c>
      <c r="AC1429" s="68">
        <v>728.0</v>
      </c>
      <c r="AD1429" s="69">
        <v>1.0</v>
      </c>
      <c r="AE1429" s="69">
        <v>550.0</v>
      </c>
      <c r="AF1429" s="70" t="s">
        <v>2789</v>
      </c>
      <c r="AG1429" s="69">
        <v>6.0</v>
      </c>
      <c r="AH1429" s="69">
        <v>0.0</v>
      </c>
      <c r="AI1429" s="69">
        <v>0.0</v>
      </c>
      <c r="AJ1429" s="29">
        <f t="shared" si="20"/>
        <v>0</v>
      </c>
      <c r="AK1429" s="76">
        <f t="shared" si="21"/>
        <v>0</v>
      </c>
      <c r="AL1429" s="29">
        <f t="shared" si="22"/>
        <v>0</v>
      </c>
      <c r="AM1429" s="71">
        <f t="shared" si="23"/>
        <v>0</v>
      </c>
      <c r="AN1429" s="71">
        <f t="shared" si="24"/>
        <v>0</v>
      </c>
      <c r="AO1429" s="72">
        <f t="shared" si="25"/>
        <v>0</v>
      </c>
      <c r="AP1429" s="73">
        <f t="shared" si="26"/>
        <v>0</v>
      </c>
      <c r="AQ1429" s="3">
        <f t="shared" si="27"/>
        <v>0</v>
      </c>
      <c r="AR1429" s="18"/>
      <c r="AS1429" s="18"/>
    </row>
    <row r="1430" ht="14.25" customHeight="1">
      <c r="A1430" s="68">
        <v>728.0</v>
      </c>
      <c r="B1430" s="69">
        <v>1.0</v>
      </c>
      <c r="C1430" s="18" t="s">
        <v>1392</v>
      </c>
      <c r="D1430" s="68">
        <v>728.0</v>
      </c>
      <c r="E1430" s="69">
        <v>1.0</v>
      </c>
      <c r="F1430" s="69">
        <v>599.0</v>
      </c>
      <c r="G1430" s="70" t="s">
        <v>2790</v>
      </c>
      <c r="H1430" s="69">
        <v>28.0</v>
      </c>
      <c r="I1430" s="69">
        <v>2.0</v>
      </c>
      <c r="J1430" s="69">
        <v>0.0</v>
      </c>
      <c r="K1430" s="29">
        <f t="shared" si="13"/>
        <v>2</v>
      </c>
      <c r="L1430" s="71">
        <f t="shared" si="14"/>
        <v>0.0714</v>
      </c>
      <c r="M1430" s="71">
        <f t="shared" si="15"/>
        <v>0.0893</v>
      </c>
      <c r="N1430" s="72">
        <f t="shared" si="16"/>
        <v>0.11</v>
      </c>
      <c r="O1430" s="8">
        <f t="shared" si="17"/>
        <v>630.08</v>
      </c>
      <c r="P1430" s="73"/>
      <c r="Q1430" s="18"/>
      <c r="R1430" s="18"/>
      <c r="S1430" s="18"/>
      <c r="T1430" s="18"/>
      <c r="U1430" s="18"/>
      <c r="V1430" s="18"/>
      <c r="W1430" s="18"/>
      <c r="X1430" s="18"/>
      <c r="Y1430" s="18"/>
      <c r="Z1430" s="68">
        <v>728.0</v>
      </c>
      <c r="AA1430" s="69">
        <v>1.0</v>
      </c>
      <c r="AB1430" s="18" t="s">
        <v>1392</v>
      </c>
      <c r="AC1430" s="68">
        <v>728.0</v>
      </c>
      <c r="AD1430" s="69">
        <v>1.0</v>
      </c>
      <c r="AE1430" s="69">
        <v>599.0</v>
      </c>
      <c r="AF1430" s="70" t="s">
        <v>2790</v>
      </c>
      <c r="AG1430" s="69">
        <v>28.0</v>
      </c>
      <c r="AH1430" s="69">
        <v>2.0</v>
      </c>
      <c r="AI1430" s="69">
        <v>0.0</v>
      </c>
      <c r="AJ1430" s="29">
        <f t="shared" si="20"/>
        <v>2</v>
      </c>
      <c r="AK1430" s="76">
        <f t="shared" si="21"/>
        <v>0.07142857143</v>
      </c>
      <c r="AL1430" s="29">
        <f t="shared" si="22"/>
        <v>2</v>
      </c>
      <c r="AM1430" s="71">
        <f t="shared" si="23"/>
        <v>0.0714</v>
      </c>
      <c r="AN1430" s="71">
        <f t="shared" si="24"/>
        <v>0.0893</v>
      </c>
      <c r="AO1430" s="72">
        <f t="shared" si="25"/>
        <v>0.11</v>
      </c>
      <c r="AP1430" s="73">
        <f t="shared" si="26"/>
        <v>630.08</v>
      </c>
      <c r="AQ1430" s="3">
        <f t="shared" si="27"/>
        <v>22.50285714</v>
      </c>
      <c r="AR1430" s="18"/>
      <c r="AS1430" s="18"/>
    </row>
    <row r="1431" ht="14.25" customHeight="1">
      <c r="A1431" s="68">
        <v>728.0</v>
      </c>
      <c r="B1431" s="69">
        <v>1.0</v>
      </c>
      <c r="C1431" s="18" t="s">
        <v>1392</v>
      </c>
      <c r="D1431" s="68">
        <v>728.0</v>
      </c>
      <c r="E1431" s="69">
        <v>1.0</v>
      </c>
      <c r="F1431" s="69">
        <v>600.0</v>
      </c>
      <c r="G1431" s="70" t="s">
        <v>2791</v>
      </c>
      <c r="H1431" s="69">
        <v>108.0</v>
      </c>
      <c r="I1431" s="69">
        <v>30.0</v>
      </c>
      <c r="J1431" s="69">
        <v>2.0</v>
      </c>
      <c r="K1431" s="29">
        <f t="shared" si="13"/>
        <v>31</v>
      </c>
      <c r="L1431" s="71">
        <f t="shared" si="14"/>
        <v>0.287</v>
      </c>
      <c r="M1431" s="71">
        <f t="shared" si="15"/>
        <v>0.3588</v>
      </c>
      <c r="N1431" s="72">
        <f t="shared" si="16"/>
        <v>6.67</v>
      </c>
      <c r="O1431" s="8">
        <f t="shared" si="17"/>
        <v>38205.76</v>
      </c>
      <c r="P1431" s="73"/>
      <c r="Q1431" s="18"/>
      <c r="R1431" s="18"/>
      <c r="S1431" s="18"/>
      <c r="T1431" s="18"/>
      <c r="U1431" s="18"/>
      <c r="V1431" s="18"/>
      <c r="W1431" s="18"/>
      <c r="X1431" s="18"/>
      <c r="Y1431" s="18"/>
      <c r="Z1431" s="68">
        <v>728.0</v>
      </c>
      <c r="AA1431" s="69">
        <v>1.0</v>
      </c>
      <c r="AB1431" s="18" t="s">
        <v>1392</v>
      </c>
      <c r="AC1431" s="68">
        <v>728.0</v>
      </c>
      <c r="AD1431" s="69">
        <v>1.0</v>
      </c>
      <c r="AE1431" s="69">
        <v>600.0</v>
      </c>
      <c r="AF1431" s="70" t="s">
        <v>2791</v>
      </c>
      <c r="AG1431" s="69">
        <v>108.0</v>
      </c>
      <c r="AH1431" s="69">
        <v>30.0</v>
      </c>
      <c r="AI1431" s="69">
        <v>2.0</v>
      </c>
      <c r="AJ1431" s="29">
        <f t="shared" si="20"/>
        <v>31</v>
      </c>
      <c r="AK1431" s="76">
        <f t="shared" si="21"/>
        <v>0.287037037</v>
      </c>
      <c r="AL1431" s="29">
        <f t="shared" si="22"/>
        <v>31</v>
      </c>
      <c r="AM1431" s="71">
        <f t="shared" si="23"/>
        <v>0.287</v>
      </c>
      <c r="AN1431" s="71">
        <f t="shared" si="24"/>
        <v>0.3588</v>
      </c>
      <c r="AO1431" s="72">
        <f t="shared" si="25"/>
        <v>6.67</v>
      </c>
      <c r="AP1431" s="73">
        <f t="shared" si="26"/>
        <v>38205.76</v>
      </c>
      <c r="AQ1431" s="3">
        <f t="shared" si="27"/>
        <v>353.757037</v>
      </c>
      <c r="AR1431" s="18"/>
      <c r="AS1431" s="18"/>
    </row>
    <row r="1432" ht="14.25" customHeight="1">
      <c r="A1432" s="68">
        <v>728.0</v>
      </c>
      <c r="B1432" s="69">
        <v>1.0</v>
      </c>
      <c r="C1432" s="18" t="s">
        <v>1392</v>
      </c>
      <c r="D1432" s="68">
        <v>728.0</v>
      </c>
      <c r="E1432" s="69">
        <v>1.0</v>
      </c>
      <c r="F1432" s="69">
        <v>604.0</v>
      </c>
      <c r="G1432" s="70" t="s">
        <v>2792</v>
      </c>
      <c r="H1432" s="69">
        <v>2.0</v>
      </c>
      <c r="I1432" s="69">
        <v>0.0</v>
      </c>
      <c r="J1432" s="69">
        <v>0.0</v>
      </c>
      <c r="K1432" s="29">
        <f t="shared" si="13"/>
        <v>0</v>
      </c>
      <c r="L1432" s="71">
        <f t="shared" si="14"/>
        <v>0</v>
      </c>
      <c r="M1432" s="71">
        <f t="shared" si="15"/>
        <v>0</v>
      </c>
      <c r="N1432" s="72">
        <f t="shared" si="16"/>
        <v>0</v>
      </c>
      <c r="O1432" s="8">
        <f t="shared" si="17"/>
        <v>0</v>
      </c>
      <c r="P1432" s="73"/>
      <c r="Q1432" s="18"/>
      <c r="R1432" s="18"/>
      <c r="S1432" s="18"/>
      <c r="T1432" s="18"/>
      <c r="U1432" s="18"/>
      <c r="V1432" s="18"/>
      <c r="W1432" s="18"/>
      <c r="X1432" s="18"/>
      <c r="Y1432" s="18"/>
      <c r="Z1432" s="68">
        <v>728.0</v>
      </c>
      <c r="AA1432" s="69">
        <v>1.0</v>
      </c>
      <c r="AB1432" s="18" t="s">
        <v>1392</v>
      </c>
      <c r="AC1432" s="68">
        <v>728.0</v>
      </c>
      <c r="AD1432" s="69">
        <v>1.0</v>
      </c>
      <c r="AE1432" s="69">
        <v>604.0</v>
      </c>
      <c r="AF1432" s="70" t="s">
        <v>2792</v>
      </c>
      <c r="AG1432" s="69">
        <v>2.0</v>
      </c>
      <c r="AH1432" s="69">
        <v>0.0</v>
      </c>
      <c r="AI1432" s="69">
        <v>0.0</v>
      </c>
      <c r="AJ1432" s="29">
        <f t="shared" si="20"/>
        <v>0</v>
      </c>
      <c r="AK1432" s="76">
        <f t="shared" si="21"/>
        <v>0</v>
      </c>
      <c r="AL1432" s="29">
        <f t="shared" si="22"/>
        <v>0</v>
      </c>
      <c r="AM1432" s="71">
        <f t="shared" si="23"/>
        <v>0</v>
      </c>
      <c r="AN1432" s="71">
        <f t="shared" si="24"/>
        <v>0</v>
      </c>
      <c r="AO1432" s="72">
        <f t="shared" si="25"/>
        <v>0</v>
      </c>
      <c r="AP1432" s="73">
        <f t="shared" si="26"/>
        <v>0</v>
      </c>
      <c r="AQ1432" s="3">
        <f t="shared" si="27"/>
        <v>0</v>
      </c>
      <c r="AR1432" s="18"/>
      <c r="AS1432" s="18"/>
    </row>
    <row r="1433" ht="14.25" customHeight="1">
      <c r="A1433" s="68">
        <v>728.0</v>
      </c>
      <c r="B1433" s="69">
        <v>1.0</v>
      </c>
      <c r="C1433" s="18" t="s">
        <v>1392</v>
      </c>
      <c r="D1433" s="68">
        <v>728.0</v>
      </c>
      <c r="E1433" s="69">
        <v>1.0</v>
      </c>
      <c r="F1433" s="69">
        <v>610.0</v>
      </c>
      <c r="G1433" s="70" t="s">
        <v>2793</v>
      </c>
      <c r="H1433" s="69">
        <v>3.0</v>
      </c>
      <c r="I1433" s="69">
        <v>0.0</v>
      </c>
      <c r="J1433" s="69">
        <v>0.0</v>
      </c>
      <c r="K1433" s="29">
        <f t="shared" si="13"/>
        <v>0</v>
      </c>
      <c r="L1433" s="71">
        <f t="shared" si="14"/>
        <v>0</v>
      </c>
      <c r="M1433" s="71">
        <f t="shared" si="15"/>
        <v>0</v>
      </c>
      <c r="N1433" s="72">
        <f t="shared" si="16"/>
        <v>0</v>
      </c>
      <c r="O1433" s="8">
        <f t="shared" si="17"/>
        <v>0</v>
      </c>
      <c r="P1433" s="73"/>
      <c r="Q1433" s="18"/>
      <c r="R1433" s="18"/>
      <c r="S1433" s="18"/>
      <c r="T1433" s="18"/>
      <c r="U1433" s="18"/>
      <c r="V1433" s="18"/>
      <c r="W1433" s="18"/>
      <c r="X1433" s="18"/>
      <c r="Y1433" s="18"/>
      <c r="Z1433" s="68">
        <v>728.0</v>
      </c>
      <c r="AA1433" s="69">
        <v>1.0</v>
      </c>
      <c r="AB1433" s="18" t="s">
        <v>1392</v>
      </c>
      <c r="AC1433" s="68">
        <v>728.0</v>
      </c>
      <c r="AD1433" s="69">
        <v>1.0</v>
      </c>
      <c r="AE1433" s="69">
        <v>610.0</v>
      </c>
      <c r="AF1433" s="70" t="s">
        <v>2793</v>
      </c>
      <c r="AG1433" s="69">
        <v>3.0</v>
      </c>
      <c r="AH1433" s="69">
        <v>0.0</v>
      </c>
      <c r="AI1433" s="69">
        <v>0.0</v>
      </c>
      <c r="AJ1433" s="29">
        <f t="shared" si="20"/>
        <v>0</v>
      </c>
      <c r="AK1433" s="76">
        <f t="shared" si="21"/>
        <v>0</v>
      </c>
      <c r="AL1433" s="29">
        <f t="shared" si="22"/>
        <v>0</v>
      </c>
      <c r="AM1433" s="71">
        <f t="shared" si="23"/>
        <v>0</v>
      </c>
      <c r="AN1433" s="71">
        <f t="shared" si="24"/>
        <v>0</v>
      </c>
      <c r="AO1433" s="72">
        <f t="shared" si="25"/>
        <v>0</v>
      </c>
      <c r="AP1433" s="73">
        <f t="shared" si="26"/>
        <v>0</v>
      </c>
      <c r="AQ1433" s="3">
        <f t="shared" si="27"/>
        <v>0</v>
      </c>
      <c r="AR1433" s="18"/>
      <c r="AS1433" s="18"/>
    </row>
    <row r="1434" ht="14.25" customHeight="1">
      <c r="A1434" s="68">
        <v>728.0</v>
      </c>
      <c r="B1434" s="69">
        <v>1.0</v>
      </c>
      <c r="C1434" s="18" t="s">
        <v>1392</v>
      </c>
      <c r="D1434" s="68">
        <v>728.0</v>
      </c>
      <c r="E1434" s="69">
        <v>1.0</v>
      </c>
      <c r="F1434" s="69">
        <v>700.0</v>
      </c>
      <c r="G1434" s="70" t="s">
        <v>2794</v>
      </c>
      <c r="H1434" s="69">
        <v>538.0</v>
      </c>
      <c r="I1434" s="69">
        <v>34.0</v>
      </c>
      <c r="J1434" s="69">
        <v>9.0</v>
      </c>
      <c r="K1434" s="29">
        <f t="shared" si="13"/>
        <v>38.5</v>
      </c>
      <c r="L1434" s="71">
        <f t="shared" si="14"/>
        <v>0.0716</v>
      </c>
      <c r="M1434" s="71">
        <f t="shared" si="15"/>
        <v>0.0895</v>
      </c>
      <c r="N1434" s="72">
        <f t="shared" si="16"/>
        <v>2.07</v>
      </c>
      <c r="O1434" s="8">
        <f t="shared" si="17"/>
        <v>11856.96</v>
      </c>
      <c r="P1434" s="73"/>
      <c r="Q1434" s="18"/>
      <c r="R1434" s="18"/>
      <c r="S1434" s="18"/>
      <c r="T1434" s="18"/>
      <c r="U1434" s="18"/>
      <c r="V1434" s="18"/>
      <c r="W1434" s="18"/>
      <c r="X1434" s="18"/>
      <c r="Y1434" s="18"/>
      <c r="Z1434" s="68">
        <v>728.0</v>
      </c>
      <c r="AA1434" s="69">
        <v>1.0</v>
      </c>
      <c r="AB1434" s="18" t="s">
        <v>1392</v>
      </c>
      <c r="AC1434" s="68">
        <v>728.0</v>
      </c>
      <c r="AD1434" s="69">
        <v>1.0</v>
      </c>
      <c r="AE1434" s="69">
        <v>700.0</v>
      </c>
      <c r="AF1434" s="70" t="s">
        <v>2794</v>
      </c>
      <c r="AG1434" s="69">
        <v>538.0</v>
      </c>
      <c r="AH1434" s="69">
        <v>34.0</v>
      </c>
      <c r="AI1434" s="69">
        <v>9.0</v>
      </c>
      <c r="AJ1434" s="29">
        <f t="shared" si="20"/>
        <v>38.5</v>
      </c>
      <c r="AK1434" s="76">
        <f t="shared" si="21"/>
        <v>0.07156133829</v>
      </c>
      <c r="AL1434" s="29">
        <f t="shared" si="22"/>
        <v>38.5</v>
      </c>
      <c r="AM1434" s="71">
        <f t="shared" si="23"/>
        <v>0.0716</v>
      </c>
      <c r="AN1434" s="71">
        <f t="shared" si="24"/>
        <v>0.0895</v>
      </c>
      <c r="AO1434" s="72">
        <f t="shared" si="25"/>
        <v>2.07</v>
      </c>
      <c r="AP1434" s="73">
        <f t="shared" si="26"/>
        <v>11856.96</v>
      </c>
      <c r="AQ1434" s="3">
        <f t="shared" si="27"/>
        <v>22.03895911</v>
      </c>
      <c r="AR1434" s="18"/>
      <c r="AS1434" s="18"/>
    </row>
    <row r="1435" ht="14.25" customHeight="1">
      <c r="A1435" s="68">
        <v>728.0</v>
      </c>
      <c r="B1435" s="69">
        <v>1.0</v>
      </c>
      <c r="C1435" s="18" t="s">
        <v>1392</v>
      </c>
      <c r="D1435" s="68">
        <v>728.0</v>
      </c>
      <c r="E1435" s="69">
        <v>1.0</v>
      </c>
      <c r="F1435" s="69">
        <v>800.0</v>
      </c>
      <c r="G1435" s="70" t="s">
        <v>2795</v>
      </c>
      <c r="H1435" s="69">
        <v>645.0</v>
      </c>
      <c r="I1435" s="69">
        <v>69.0</v>
      </c>
      <c r="J1435" s="69">
        <v>23.0</v>
      </c>
      <c r="K1435" s="29">
        <f t="shared" si="13"/>
        <v>80.5</v>
      </c>
      <c r="L1435" s="71">
        <f t="shared" si="14"/>
        <v>0.1248</v>
      </c>
      <c r="M1435" s="71">
        <f t="shared" si="15"/>
        <v>0.156</v>
      </c>
      <c r="N1435" s="72">
        <f t="shared" si="16"/>
        <v>7.53</v>
      </c>
      <c r="O1435" s="8">
        <f t="shared" si="17"/>
        <v>43131.84</v>
      </c>
      <c r="P1435" s="73"/>
      <c r="Q1435" s="18"/>
      <c r="R1435" s="18"/>
      <c r="S1435" s="18"/>
      <c r="T1435" s="18"/>
      <c r="U1435" s="18"/>
      <c r="V1435" s="18"/>
      <c r="W1435" s="18"/>
      <c r="X1435" s="18"/>
      <c r="Y1435" s="18"/>
      <c r="Z1435" s="68">
        <v>728.0</v>
      </c>
      <c r="AA1435" s="69">
        <v>1.0</v>
      </c>
      <c r="AB1435" s="18" t="s">
        <v>1392</v>
      </c>
      <c r="AC1435" s="68">
        <v>728.0</v>
      </c>
      <c r="AD1435" s="69">
        <v>1.0</v>
      </c>
      <c r="AE1435" s="69">
        <v>800.0</v>
      </c>
      <c r="AF1435" s="70" t="s">
        <v>2795</v>
      </c>
      <c r="AG1435" s="69">
        <v>645.0</v>
      </c>
      <c r="AH1435" s="69">
        <v>69.0</v>
      </c>
      <c r="AI1435" s="69">
        <v>23.0</v>
      </c>
      <c r="AJ1435" s="29">
        <f t="shared" si="20"/>
        <v>80.5</v>
      </c>
      <c r="AK1435" s="76">
        <f t="shared" si="21"/>
        <v>0.1248062016</v>
      </c>
      <c r="AL1435" s="29">
        <f t="shared" si="22"/>
        <v>80.5</v>
      </c>
      <c r="AM1435" s="71">
        <f t="shared" si="23"/>
        <v>0.1248</v>
      </c>
      <c r="AN1435" s="71">
        <f t="shared" si="24"/>
        <v>0.156</v>
      </c>
      <c r="AO1435" s="72">
        <f t="shared" si="25"/>
        <v>7.53</v>
      </c>
      <c r="AP1435" s="73">
        <f t="shared" si="26"/>
        <v>43131.84</v>
      </c>
      <c r="AQ1435" s="3">
        <f t="shared" si="27"/>
        <v>66.87106977</v>
      </c>
      <c r="AR1435" s="18"/>
      <c r="AS1435" s="18"/>
    </row>
    <row r="1436" ht="14.25" customHeight="1">
      <c r="A1436" s="68">
        <v>738.0</v>
      </c>
      <c r="B1436" s="69">
        <v>1.0</v>
      </c>
      <c r="C1436" s="18" t="s">
        <v>1394</v>
      </c>
      <c r="D1436" s="68">
        <v>738.0</v>
      </c>
      <c r="E1436" s="69">
        <v>1.0</v>
      </c>
      <c r="F1436" s="69">
        <v>1.0</v>
      </c>
      <c r="G1436" s="70" t="s">
        <v>2796</v>
      </c>
      <c r="H1436" s="69">
        <v>554.0</v>
      </c>
      <c r="I1436" s="69">
        <v>57.0</v>
      </c>
      <c r="J1436" s="69">
        <v>44.0</v>
      </c>
      <c r="K1436" s="29">
        <f t="shared" si="13"/>
        <v>79</v>
      </c>
      <c r="L1436" s="71">
        <f t="shared" si="14"/>
        <v>0.1426</v>
      </c>
      <c r="M1436" s="71">
        <f t="shared" si="15"/>
        <v>0.1783</v>
      </c>
      <c r="N1436" s="72">
        <f t="shared" si="16"/>
        <v>8.45</v>
      </c>
      <c r="O1436" s="8">
        <f t="shared" si="17"/>
        <v>48401.6</v>
      </c>
      <c r="P1436" s="73"/>
      <c r="Q1436" s="18"/>
      <c r="R1436" s="18"/>
      <c r="S1436" s="18"/>
      <c r="T1436" s="18"/>
      <c r="U1436" s="18"/>
      <c r="V1436" s="18"/>
      <c r="W1436" s="18"/>
      <c r="X1436" s="18"/>
      <c r="Y1436" s="18"/>
      <c r="Z1436" s="68">
        <v>738.0</v>
      </c>
      <c r="AA1436" s="69">
        <v>1.0</v>
      </c>
      <c r="AB1436" s="18" t="s">
        <v>1394</v>
      </c>
      <c r="AC1436" s="68">
        <v>738.0</v>
      </c>
      <c r="AD1436" s="69">
        <v>1.0</v>
      </c>
      <c r="AE1436" s="69">
        <v>1.0</v>
      </c>
      <c r="AF1436" s="70" t="s">
        <v>2796</v>
      </c>
      <c r="AG1436" s="69">
        <v>554.0</v>
      </c>
      <c r="AH1436" s="69">
        <v>57.0</v>
      </c>
      <c r="AI1436" s="69">
        <v>44.0</v>
      </c>
      <c r="AJ1436" s="29">
        <f t="shared" si="20"/>
        <v>79</v>
      </c>
      <c r="AK1436" s="76">
        <f t="shared" si="21"/>
        <v>0.142599278</v>
      </c>
      <c r="AL1436" s="29">
        <f t="shared" si="22"/>
        <v>79</v>
      </c>
      <c r="AM1436" s="71">
        <f t="shared" si="23"/>
        <v>0.1426</v>
      </c>
      <c r="AN1436" s="71">
        <f t="shared" si="24"/>
        <v>0.1783</v>
      </c>
      <c r="AO1436" s="72">
        <f t="shared" si="25"/>
        <v>8.45</v>
      </c>
      <c r="AP1436" s="73">
        <f t="shared" si="26"/>
        <v>48401.6</v>
      </c>
      <c r="AQ1436" s="3">
        <f t="shared" si="27"/>
        <v>87.36750903</v>
      </c>
      <c r="AR1436" s="18"/>
      <c r="AS1436" s="18"/>
    </row>
    <row r="1437" ht="14.25" customHeight="1">
      <c r="A1437" s="68">
        <v>738.0</v>
      </c>
      <c r="B1437" s="69">
        <v>1.0</v>
      </c>
      <c r="C1437" s="18" t="s">
        <v>1394</v>
      </c>
      <c r="D1437" s="68">
        <v>738.0</v>
      </c>
      <c r="E1437" s="69">
        <v>1.0</v>
      </c>
      <c r="F1437" s="69">
        <v>2.0</v>
      </c>
      <c r="G1437" s="70" t="s">
        <v>2797</v>
      </c>
      <c r="H1437" s="69">
        <v>511.0</v>
      </c>
      <c r="I1437" s="69">
        <v>58.0</v>
      </c>
      <c r="J1437" s="69">
        <v>32.0</v>
      </c>
      <c r="K1437" s="29">
        <f t="shared" si="13"/>
        <v>74</v>
      </c>
      <c r="L1437" s="71">
        <f t="shared" si="14"/>
        <v>0.1448</v>
      </c>
      <c r="M1437" s="71">
        <f t="shared" si="15"/>
        <v>0.181</v>
      </c>
      <c r="N1437" s="72">
        <f t="shared" si="16"/>
        <v>8.04</v>
      </c>
      <c r="O1437" s="8">
        <f t="shared" si="17"/>
        <v>46053.12</v>
      </c>
      <c r="P1437" s="73"/>
      <c r="Q1437" s="18"/>
      <c r="R1437" s="18"/>
      <c r="S1437" s="18"/>
      <c r="T1437" s="18"/>
      <c r="U1437" s="18"/>
      <c r="V1437" s="18"/>
      <c r="W1437" s="18"/>
      <c r="X1437" s="18"/>
      <c r="Y1437" s="18"/>
      <c r="Z1437" s="68">
        <v>738.0</v>
      </c>
      <c r="AA1437" s="69">
        <v>1.0</v>
      </c>
      <c r="AB1437" s="18" t="s">
        <v>1394</v>
      </c>
      <c r="AC1437" s="68">
        <v>738.0</v>
      </c>
      <c r="AD1437" s="69">
        <v>1.0</v>
      </c>
      <c r="AE1437" s="69">
        <v>2.0</v>
      </c>
      <c r="AF1437" s="70" t="s">
        <v>2797</v>
      </c>
      <c r="AG1437" s="69">
        <v>511.0</v>
      </c>
      <c r="AH1437" s="69">
        <v>58.0</v>
      </c>
      <c r="AI1437" s="69">
        <v>32.0</v>
      </c>
      <c r="AJ1437" s="29">
        <f t="shared" si="20"/>
        <v>74</v>
      </c>
      <c r="AK1437" s="76">
        <f t="shared" si="21"/>
        <v>0.14481409</v>
      </c>
      <c r="AL1437" s="29">
        <f t="shared" si="22"/>
        <v>74</v>
      </c>
      <c r="AM1437" s="71">
        <f t="shared" si="23"/>
        <v>0.1448</v>
      </c>
      <c r="AN1437" s="71">
        <f t="shared" si="24"/>
        <v>0.181</v>
      </c>
      <c r="AO1437" s="72">
        <f t="shared" si="25"/>
        <v>8.04</v>
      </c>
      <c r="AP1437" s="73">
        <f t="shared" si="26"/>
        <v>46053.12</v>
      </c>
      <c r="AQ1437" s="3">
        <f t="shared" si="27"/>
        <v>90.1235225</v>
      </c>
      <c r="AR1437" s="18"/>
      <c r="AS1437" s="18"/>
    </row>
    <row r="1438" ht="14.25" customHeight="1">
      <c r="A1438" s="68">
        <v>739.0</v>
      </c>
      <c r="B1438" s="69">
        <v>1.0</v>
      </c>
      <c r="C1438" s="18" t="s">
        <v>1396</v>
      </c>
      <c r="D1438" s="68">
        <v>739.0</v>
      </c>
      <c r="E1438" s="69">
        <v>1.0</v>
      </c>
      <c r="F1438" s="69">
        <v>10.0</v>
      </c>
      <c r="G1438" s="70" t="s">
        <v>2798</v>
      </c>
      <c r="H1438" s="69">
        <v>288.0</v>
      </c>
      <c r="I1438" s="69">
        <v>25.0</v>
      </c>
      <c r="J1438" s="69">
        <v>29.0</v>
      </c>
      <c r="K1438" s="29">
        <f t="shared" si="13"/>
        <v>39.5</v>
      </c>
      <c r="L1438" s="71">
        <f t="shared" si="14"/>
        <v>0.1372</v>
      </c>
      <c r="M1438" s="71">
        <f t="shared" si="15"/>
        <v>0.1715</v>
      </c>
      <c r="N1438" s="72">
        <f t="shared" si="16"/>
        <v>4.06</v>
      </c>
      <c r="O1438" s="8">
        <f t="shared" si="17"/>
        <v>23255.68</v>
      </c>
      <c r="P1438" s="73"/>
      <c r="Q1438" s="18"/>
      <c r="R1438" s="18"/>
      <c r="S1438" s="18"/>
      <c r="T1438" s="18"/>
      <c r="U1438" s="18"/>
      <c r="V1438" s="18"/>
      <c r="W1438" s="18"/>
      <c r="X1438" s="18"/>
      <c r="Y1438" s="18"/>
      <c r="Z1438" s="68">
        <v>739.0</v>
      </c>
      <c r="AA1438" s="69">
        <v>1.0</v>
      </c>
      <c r="AB1438" s="18" t="s">
        <v>1396</v>
      </c>
      <c r="AC1438" s="68">
        <v>739.0</v>
      </c>
      <c r="AD1438" s="69">
        <v>1.0</v>
      </c>
      <c r="AE1438" s="69">
        <v>10.0</v>
      </c>
      <c r="AF1438" s="70" t="s">
        <v>2798</v>
      </c>
      <c r="AG1438" s="69">
        <v>288.0</v>
      </c>
      <c r="AH1438" s="69">
        <v>25.0</v>
      </c>
      <c r="AI1438" s="69">
        <v>29.0</v>
      </c>
      <c r="AJ1438" s="29">
        <f t="shared" si="20"/>
        <v>39.5</v>
      </c>
      <c r="AK1438" s="76">
        <f t="shared" si="21"/>
        <v>0.1371527778</v>
      </c>
      <c r="AL1438" s="29">
        <f t="shared" si="22"/>
        <v>39.5</v>
      </c>
      <c r="AM1438" s="71">
        <f t="shared" si="23"/>
        <v>0.1372</v>
      </c>
      <c r="AN1438" s="71">
        <f t="shared" si="24"/>
        <v>0.1715</v>
      </c>
      <c r="AO1438" s="72">
        <f t="shared" si="25"/>
        <v>4.06</v>
      </c>
      <c r="AP1438" s="73">
        <f t="shared" si="26"/>
        <v>23255.68</v>
      </c>
      <c r="AQ1438" s="3">
        <f t="shared" si="27"/>
        <v>80.74888889</v>
      </c>
      <c r="AR1438" s="18"/>
      <c r="AS1438" s="18"/>
    </row>
    <row r="1439" ht="14.25" customHeight="1">
      <c r="A1439" s="68">
        <v>739.0</v>
      </c>
      <c r="B1439" s="69">
        <v>1.0</v>
      </c>
      <c r="C1439" s="18" t="s">
        <v>1396</v>
      </c>
      <c r="D1439" s="68">
        <v>739.0</v>
      </c>
      <c r="E1439" s="69">
        <v>1.0</v>
      </c>
      <c r="F1439" s="69">
        <v>20.0</v>
      </c>
      <c r="G1439" s="70" t="s">
        <v>2799</v>
      </c>
      <c r="H1439" s="69">
        <v>432.0</v>
      </c>
      <c r="I1439" s="69">
        <v>20.0</v>
      </c>
      <c r="J1439" s="69">
        <v>27.0</v>
      </c>
      <c r="K1439" s="29">
        <f t="shared" si="13"/>
        <v>33.5</v>
      </c>
      <c r="L1439" s="71">
        <f t="shared" si="14"/>
        <v>0.0775</v>
      </c>
      <c r="M1439" s="71">
        <f t="shared" si="15"/>
        <v>0.0969</v>
      </c>
      <c r="N1439" s="72">
        <f t="shared" si="16"/>
        <v>1.95</v>
      </c>
      <c r="O1439" s="8">
        <f t="shared" si="17"/>
        <v>11169.6</v>
      </c>
      <c r="P1439" s="73"/>
      <c r="Q1439" s="18"/>
      <c r="R1439" s="18"/>
      <c r="S1439" s="18"/>
      <c r="T1439" s="18"/>
      <c r="U1439" s="18"/>
      <c r="V1439" s="18"/>
      <c r="W1439" s="18"/>
      <c r="X1439" s="18"/>
      <c r="Y1439" s="18"/>
      <c r="Z1439" s="68">
        <v>739.0</v>
      </c>
      <c r="AA1439" s="69">
        <v>1.0</v>
      </c>
      <c r="AB1439" s="18" t="s">
        <v>1396</v>
      </c>
      <c r="AC1439" s="68">
        <v>739.0</v>
      </c>
      <c r="AD1439" s="69">
        <v>1.0</v>
      </c>
      <c r="AE1439" s="69">
        <v>20.0</v>
      </c>
      <c r="AF1439" s="70" t="s">
        <v>2799</v>
      </c>
      <c r="AG1439" s="69">
        <v>432.0</v>
      </c>
      <c r="AH1439" s="69">
        <v>20.0</v>
      </c>
      <c r="AI1439" s="69">
        <v>27.0</v>
      </c>
      <c r="AJ1439" s="29">
        <f t="shared" si="20"/>
        <v>33.5</v>
      </c>
      <c r="AK1439" s="76">
        <f t="shared" si="21"/>
        <v>0.0775462963</v>
      </c>
      <c r="AL1439" s="29">
        <f t="shared" si="22"/>
        <v>33.5</v>
      </c>
      <c r="AM1439" s="71">
        <f t="shared" si="23"/>
        <v>0.0775</v>
      </c>
      <c r="AN1439" s="71">
        <f t="shared" si="24"/>
        <v>0.0969</v>
      </c>
      <c r="AO1439" s="72">
        <f t="shared" si="25"/>
        <v>1.95</v>
      </c>
      <c r="AP1439" s="73">
        <f t="shared" si="26"/>
        <v>11169.6</v>
      </c>
      <c r="AQ1439" s="3">
        <f t="shared" si="27"/>
        <v>25.85555556</v>
      </c>
      <c r="AR1439" s="18"/>
      <c r="AS1439" s="18"/>
    </row>
    <row r="1440" ht="14.25" customHeight="1">
      <c r="A1440" s="68">
        <v>740.0</v>
      </c>
      <c r="B1440" s="69">
        <v>1.0</v>
      </c>
      <c r="C1440" s="18" t="s">
        <v>1398</v>
      </c>
      <c r="D1440" s="68">
        <v>740.0</v>
      </c>
      <c r="E1440" s="69">
        <v>1.0</v>
      </c>
      <c r="F1440" s="69">
        <v>10.0</v>
      </c>
      <c r="G1440" s="70" t="s">
        <v>2800</v>
      </c>
      <c r="H1440" s="69">
        <v>457.0</v>
      </c>
      <c r="I1440" s="69">
        <v>105.0</v>
      </c>
      <c r="J1440" s="69">
        <v>59.0</v>
      </c>
      <c r="K1440" s="29">
        <f t="shared" si="13"/>
        <v>134.5</v>
      </c>
      <c r="L1440" s="71">
        <f t="shared" si="14"/>
        <v>0.2943</v>
      </c>
      <c r="M1440" s="71">
        <f t="shared" si="15"/>
        <v>0.3679</v>
      </c>
      <c r="N1440" s="72">
        <f t="shared" si="16"/>
        <v>29.69</v>
      </c>
      <c r="O1440" s="8">
        <f t="shared" si="17"/>
        <v>170064.32</v>
      </c>
      <c r="P1440" s="73"/>
      <c r="Q1440" s="18"/>
      <c r="R1440" s="18"/>
      <c r="S1440" s="18"/>
      <c r="T1440" s="18"/>
      <c r="U1440" s="18"/>
      <c r="V1440" s="18"/>
      <c r="W1440" s="18"/>
      <c r="X1440" s="18"/>
      <c r="Y1440" s="18"/>
      <c r="Z1440" s="68">
        <v>740.0</v>
      </c>
      <c r="AA1440" s="69">
        <v>1.0</v>
      </c>
      <c r="AB1440" s="18" t="s">
        <v>1398</v>
      </c>
      <c r="AC1440" s="68">
        <v>740.0</v>
      </c>
      <c r="AD1440" s="69">
        <v>1.0</v>
      </c>
      <c r="AE1440" s="69">
        <v>10.0</v>
      </c>
      <c r="AF1440" s="70" t="s">
        <v>2800</v>
      </c>
      <c r="AG1440" s="69">
        <v>457.0</v>
      </c>
      <c r="AH1440" s="69">
        <v>105.0</v>
      </c>
      <c r="AI1440" s="69">
        <v>59.0</v>
      </c>
      <c r="AJ1440" s="29">
        <f t="shared" si="20"/>
        <v>134.5</v>
      </c>
      <c r="AK1440" s="76">
        <f t="shared" si="21"/>
        <v>0.2943107221</v>
      </c>
      <c r="AL1440" s="29">
        <f t="shared" si="22"/>
        <v>134.5</v>
      </c>
      <c r="AM1440" s="71">
        <f t="shared" si="23"/>
        <v>0.2943</v>
      </c>
      <c r="AN1440" s="71">
        <f t="shared" si="24"/>
        <v>0.3679</v>
      </c>
      <c r="AO1440" s="72">
        <f t="shared" si="25"/>
        <v>29.69</v>
      </c>
      <c r="AP1440" s="73">
        <f t="shared" si="26"/>
        <v>170064.32</v>
      </c>
      <c r="AQ1440" s="3">
        <f t="shared" si="27"/>
        <v>372.1319912</v>
      </c>
      <c r="AR1440" s="18"/>
      <c r="AS1440" s="18"/>
    </row>
    <row r="1441" ht="14.25" customHeight="1">
      <c r="A1441" s="68">
        <v>740.0</v>
      </c>
      <c r="B1441" s="69">
        <v>1.0</v>
      </c>
      <c r="C1441" s="18" t="s">
        <v>1398</v>
      </c>
      <c r="D1441" s="68">
        <v>740.0</v>
      </c>
      <c r="E1441" s="69">
        <v>1.0</v>
      </c>
      <c r="F1441" s="69">
        <v>20.0</v>
      </c>
      <c r="G1441" s="70" t="s">
        <v>2801</v>
      </c>
      <c r="H1441" s="69">
        <v>350.0</v>
      </c>
      <c r="I1441" s="69">
        <v>73.0</v>
      </c>
      <c r="J1441" s="69">
        <v>29.0</v>
      </c>
      <c r="K1441" s="29">
        <f t="shared" si="13"/>
        <v>87.5</v>
      </c>
      <c r="L1441" s="71">
        <f t="shared" si="14"/>
        <v>0.25</v>
      </c>
      <c r="M1441" s="71">
        <f t="shared" si="15"/>
        <v>0.3125</v>
      </c>
      <c r="N1441" s="72">
        <f t="shared" si="16"/>
        <v>16.41</v>
      </c>
      <c r="O1441" s="8">
        <f t="shared" si="17"/>
        <v>93996.48</v>
      </c>
      <c r="P1441" s="73"/>
      <c r="Q1441" s="18"/>
      <c r="R1441" s="18"/>
      <c r="S1441" s="18"/>
      <c r="T1441" s="18"/>
      <c r="U1441" s="18"/>
      <c r="V1441" s="18"/>
      <c r="W1441" s="18"/>
      <c r="X1441" s="18"/>
      <c r="Y1441" s="18"/>
      <c r="Z1441" s="68">
        <v>740.0</v>
      </c>
      <c r="AA1441" s="69">
        <v>1.0</v>
      </c>
      <c r="AB1441" s="18" t="s">
        <v>1398</v>
      </c>
      <c r="AC1441" s="68">
        <v>740.0</v>
      </c>
      <c r="AD1441" s="69">
        <v>1.0</v>
      </c>
      <c r="AE1441" s="69">
        <v>20.0</v>
      </c>
      <c r="AF1441" s="70" t="s">
        <v>2801</v>
      </c>
      <c r="AG1441" s="69">
        <v>350.0</v>
      </c>
      <c r="AH1441" s="69">
        <v>73.0</v>
      </c>
      <c r="AI1441" s="69">
        <v>29.0</v>
      </c>
      <c r="AJ1441" s="29">
        <f t="shared" si="20"/>
        <v>87.5</v>
      </c>
      <c r="AK1441" s="76">
        <f t="shared" si="21"/>
        <v>0.25</v>
      </c>
      <c r="AL1441" s="29">
        <f t="shared" si="22"/>
        <v>87.5</v>
      </c>
      <c r="AM1441" s="71">
        <f t="shared" si="23"/>
        <v>0.25</v>
      </c>
      <c r="AN1441" s="71">
        <f t="shared" si="24"/>
        <v>0.3125</v>
      </c>
      <c r="AO1441" s="72">
        <f t="shared" si="25"/>
        <v>16.41</v>
      </c>
      <c r="AP1441" s="73">
        <f t="shared" si="26"/>
        <v>93996.48</v>
      </c>
      <c r="AQ1441" s="3">
        <f t="shared" si="27"/>
        <v>268.5613714</v>
      </c>
      <c r="AR1441" s="18"/>
      <c r="AS1441" s="18"/>
    </row>
    <row r="1442" ht="14.25" customHeight="1">
      <c r="A1442" s="68">
        <v>740.0</v>
      </c>
      <c r="B1442" s="69">
        <v>1.0</v>
      </c>
      <c r="C1442" s="18" t="s">
        <v>1398</v>
      </c>
      <c r="D1442" s="68">
        <v>740.0</v>
      </c>
      <c r="E1442" s="69">
        <v>1.0</v>
      </c>
      <c r="F1442" s="69">
        <v>30.0</v>
      </c>
      <c r="G1442" s="70" t="s">
        <v>2802</v>
      </c>
      <c r="H1442" s="69">
        <v>462.0</v>
      </c>
      <c r="I1442" s="69">
        <v>72.0</v>
      </c>
      <c r="J1442" s="69">
        <v>38.0</v>
      </c>
      <c r="K1442" s="29">
        <f t="shared" si="13"/>
        <v>91</v>
      </c>
      <c r="L1442" s="71">
        <f t="shared" si="14"/>
        <v>0.197</v>
      </c>
      <c r="M1442" s="71">
        <f t="shared" si="15"/>
        <v>0.2463</v>
      </c>
      <c r="N1442" s="72">
        <f t="shared" si="16"/>
        <v>13.45</v>
      </c>
      <c r="O1442" s="8">
        <f t="shared" si="17"/>
        <v>77041.6</v>
      </c>
      <c r="P1442" s="73"/>
      <c r="Q1442" s="18"/>
      <c r="R1442" s="18"/>
      <c r="S1442" s="18"/>
      <c r="T1442" s="18"/>
      <c r="U1442" s="18"/>
      <c r="V1442" s="18"/>
      <c r="W1442" s="18"/>
      <c r="X1442" s="18"/>
      <c r="Y1442" s="18"/>
      <c r="Z1442" s="68">
        <v>740.0</v>
      </c>
      <c r="AA1442" s="69">
        <v>1.0</v>
      </c>
      <c r="AB1442" s="18" t="s">
        <v>1398</v>
      </c>
      <c r="AC1442" s="68">
        <v>740.0</v>
      </c>
      <c r="AD1442" s="69">
        <v>1.0</v>
      </c>
      <c r="AE1442" s="69">
        <v>30.0</v>
      </c>
      <c r="AF1442" s="70" t="s">
        <v>2802</v>
      </c>
      <c r="AG1442" s="69">
        <v>462.0</v>
      </c>
      <c r="AH1442" s="69">
        <v>72.0</v>
      </c>
      <c r="AI1442" s="69">
        <v>38.0</v>
      </c>
      <c r="AJ1442" s="29">
        <f t="shared" si="20"/>
        <v>91</v>
      </c>
      <c r="AK1442" s="76">
        <f t="shared" si="21"/>
        <v>0.196969697</v>
      </c>
      <c r="AL1442" s="29">
        <f t="shared" si="22"/>
        <v>91</v>
      </c>
      <c r="AM1442" s="71">
        <f t="shared" si="23"/>
        <v>0.197</v>
      </c>
      <c r="AN1442" s="71">
        <f t="shared" si="24"/>
        <v>0.2463</v>
      </c>
      <c r="AO1442" s="72">
        <f t="shared" si="25"/>
        <v>13.45</v>
      </c>
      <c r="AP1442" s="73">
        <f t="shared" si="26"/>
        <v>77041.6</v>
      </c>
      <c r="AQ1442" s="3">
        <f t="shared" si="27"/>
        <v>166.75671</v>
      </c>
      <c r="AR1442" s="18"/>
      <c r="AS1442" s="18"/>
    </row>
    <row r="1443" ht="14.25" customHeight="1">
      <c r="A1443" s="68">
        <v>741.0</v>
      </c>
      <c r="B1443" s="69">
        <v>1.0</v>
      </c>
      <c r="C1443" s="18" t="s">
        <v>1400</v>
      </c>
      <c r="D1443" s="68">
        <v>741.0</v>
      </c>
      <c r="E1443" s="69">
        <v>1.0</v>
      </c>
      <c r="F1443" s="69">
        <v>1.0</v>
      </c>
      <c r="G1443" s="70" t="s">
        <v>2803</v>
      </c>
      <c r="H1443" s="69">
        <v>395.0</v>
      </c>
      <c r="I1443" s="69">
        <v>44.0</v>
      </c>
      <c r="J1443" s="69">
        <v>34.0</v>
      </c>
      <c r="K1443" s="29">
        <f t="shared" si="13"/>
        <v>61</v>
      </c>
      <c r="L1443" s="71">
        <f t="shared" si="14"/>
        <v>0.1544</v>
      </c>
      <c r="M1443" s="71">
        <f t="shared" si="15"/>
        <v>0.193</v>
      </c>
      <c r="N1443" s="72">
        <f t="shared" si="16"/>
        <v>7.06</v>
      </c>
      <c r="O1443" s="8">
        <f t="shared" si="17"/>
        <v>40439.68</v>
      </c>
      <c r="P1443" s="73"/>
      <c r="Q1443" s="18"/>
      <c r="R1443" s="18"/>
      <c r="S1443" s="18"/>
      <c r="T1443" s="18"/>
      <c r="U1443" s="18"/>
      <c r="V1443" s="18"/>
      <c r="W1443" s="18"/>
      <c r="X1443" s="18"/>
      <c r="Y1443" s="18"/>
      <c r="Z1443" s="68">
        <v>741.0</v>
      </c>
      <c r="AA1443" s="69">
        <v>1.0</v>
      </c>
      <c r="AB1443" s="18" t="s">
        <v>1400</v>
      </c>
      <c r="AC1443" s="68">
        <v>741.0</v>
      </c>
      <c r="AD1443" s="69">
        <v>1.0</v>
      </c>
      <c r="AE1443" s="69">
        <v>1.0</v>
      </c>
      <c r="AF1443" s="70" t="s">
        <v>2803</v>
      </c>
      <c r="AG1443" s="69">
        <v>395.0</v>
      </c>
      <c r="AH1443" s="69">
        <v>44.0</v>
      </c>
      <c r="AI1443" s="69">
        <v>34.0</v>
      </c>
      <c r="AJ1443" s="29">
        <f t="shared" si="20"/>
        <v>61</v>
      </c>
      <c r="AK1443" s="76">
        <f t="shared" si="21"/>
        <v>0.1544303797</v>
      </c>
      <c r="AL1443" s="29">
        <f t="shared" si="22"/>
        <v>61</v>
      </c>
      <c r="AM1443" s="71">
        <f t="shared" si="23"/>
        <v>0.1544</v>
      </c>
      <c r="AN1443" s="71">
        <f t="shared" si="24"/>
        <v>0.193</v>
      </c>
      <c r="AO1443" s="72">
        <f t="shared" si="25"/>
        <v>7.06</v>
      </c>
      <c r="AP1443" s="73">
        <f t="shared" si="26"/>
        <v>40439.68</v>
      </c>
      <c r="AQ1443" s="3">
        <f t="shared" si="27"/>
        <v>102.3789367</v>
      </c>
      <c r="AR1443" s="18"/>
      <c r="AS1443" s="18"/>
    </row>
    <row r="1444" ht="14.25" customHeight="1">
      <c r="A1444" s="68">
        <v>741.0</v>
      </c>
      <c r="B1444" s="69">
        <v>1.0</v>
      </c>
      <c r="C1444" s="18" t="s">
        <v>1400</v>
      </c>
      <c r="D1444" s="68">
        <v>741.0</v>
      </c>
      <c r="E1444" s="69">
        <v>1.0</v>
      </c>
      <c r="F1444" s="69">
        <v>2.0</v>
      </c>
      <c r="G1444" s="70" t="s">
        <v>2804</v>
      </c>
      <c r="H1444" s="69">
        <v>205.0</v>
      </c>
      <c r="I1444" s="69">
        <v>30.0</v>
      </c>
      <c r="J1444" s="69">
        <v>24.0</v>
      </c>
      <c r="K1444" s="29">
        <f t="shared" si="13"/>
        <v>42</v>
      </c>
      <c r="L1444" s="71">
        <f t="shared" si="14"/>
        <v>0.2049</v>
      </c>
      <c r="M1444" s="71">
        <f t="shared" si="15"/>
        <v>0.2561</v>
      </c>
      <c r="N1444" s="72">
        <f t="shared" si="16"/>
        <v>6.45</v>
      </c>
      <c r="O1444" s="8">
        <f t="shared" si="17"/>
        <v>36945.6</v>
      </c>
      <c r="P1444" s="73"/>
      <c r="Q1444" s="18"/>
      <c r="R1444" s="18"/>
      <c r="S1444" s="18"/>
      <c r="T1444" s="18"/>
      <c r="U1444" s="18"/>
      <c r="V1444" s="18"/>
      <c r="W1444" s="18"/>
      <c r="X1444" s="18"/>
      <c r="Y1444" s="18"/>
      <c r="Z1444" s="68">
        <v>741.0</v>
      </c>
      <c r="AA1444" s="69">
        <v>1.0</v>
      </c>
      <c r="AB1444" s="18" t="s">
        <v>1400</v>
      </c>
      <c r="AC1444" s="68">
        <v>741.0</v>
      </c>
      <c r="AD1444" s="69">
        <v>1.0</v>
      </c>
      <c r="AE1444" s="69">
        <v>2.0</v>
      </c>
      <c r="AF1444" s="70" t="s">
        <v>2804</v>
      </c>
      <c r="AG1444" s="69">
        <v>205.0</v>
      </c>
      <c r="AH1444" s="69">
        <v>30.0</v>
      </c>
      <c r="AI1444" s="69">
        <v>24.0</v>
      </c>
      <c r="AJ1444" s="29">
        <f t="shared" si="20"/>
        <v>42</v>
      </c>
      <c r="AK1444" s="76">
        <f t="shared" si="21"/>
        <v>0.2048780488</v>
      </c>
      <c r="AL1444" s="29">
        <f t="shared" si="22"/>
        <v>42</v>
      </c>
      <c r="AM1444" s="71">
        <f t="shared" si="23"/>
        <v>0.2049</v>
      </c>
      <c r="AN1444" s="71">
        <f t="shared" si="24"/>
        <v>0.2561</v>
      </c>
      <c r="AO1444" s="72">
        <f t="shared" si="25"/>
        <v>6.45</v>
      </c>
      <c r="AP1444" s="73">
        <f t="shared" si="26"/>
        <v>36945.6</v>
      </c>
      <c r="AQ1444" s="3">
        <f t="shared" si="27"/>
        <v>180.222439</v>
      </c>
      <c r="AR1444" s="18"/>
      <c r="AS1444" s="18"/>
    </row>
    <row r="1445" ht="14.25" customHeight="1">
      <c r="A1445" s="68">
        <v>741.0</v>
      </c>
      <c r="B1445" s="69">
        <v>1.0</v>
      </c>
      <c r="C1445" s="18" t="s">
        <v>1400</v>
      </c>
      <c r="D1445" s="68">
        <v>741.0</v>
      </c>
      <c r="E1445" s="69">
        <v>1.0</v>
      </c>
      <c r="F1445" s="69">
        <v>20.0</v>
      </c>
      <c r="G1445" s="70" t="s">
        <v>2805</v>
      </c>
      <c r="H1445" s="69">
        <v>298.0</v>
      </c>
      <c r="I1445" s="69">
        <v>48.0</v>
      </c>
      <c r="J1445" s="69">
        <v>21.0</v>
      </c>
      <c r="K1445" s="29">
        <f t="shared" si="13"/>
        <v>58.5</v>
      </c>
      <c r="L1445" s="71">
        <f t="shared" si="14"/>
        <v>0.1963</v>
      </c>
      <c r="M1445" s="71">
        <f t="shared" si="15"/>
        <v>0.2454</v>
      </c>
      <c r="N1445" s="72">
        <f t="shared" si="16"/>
        <v>8.61</v>
      </c>
      <c r="O1445" s="8">
        <f t="shared" si="17"/>
        <v>49318.08</v>
      </c>
      <c r="P1445" s="73"/>
      <c r="Q1445" s="18"/>
      <c r="R1445" s="18"/>
      <c r="S1445" s="18"/>
      <c r="T1445" s="18"/>
      <c r="U1445" s="18"/>
      <c r="V1445" s="18"/>
      <c r="W1445" s="18"/>
      <c r="X1445" s="18"/>
      <c r="Y1445" s="18"/>
      <c r="Z1445" s="68">
        <v>741.0</v>
      </c>
      <c r="AA1445" s="69">
        <v>1.0</v>
      </c>
      <c r="AB1445" s="18" t="s">
        <v>1400</v>
      </c>
      <c r="AC1445" s="68">
        <v>741.0</v>
      </c>
      <c r="AD1445" s="69">
        <v>1.0</v>
      </c>
      <c r="AE1445" s="69">
        <v>20.0</v>
      </c>
      <c r="AF1445" s="70" t="s">
        <v>2805</v>
      </c>
      <c r="AG1445" s="69">
        <v>298.0</v>
      </c>
      <c r="AH1445" s="69">
        <v>48.0</v>
      </c>
      <c r="AI1445" s="69">
        <v>21.0</v>
      </c>
      <c r="AJ1445" s="29">
        <f t="shared" si="20"/>
        <v>58.5</v>
      </c>
      <c r="AK1445" s="76">
        <f t="shared" si="21"/>
        <v>0.1963087248</v>
      </c>
      <c r="AL1445" s="29">
        <f t="shared" si="22"/>
        <v>58.5</v>
      </c>
      <c r="AM1445" s="71">
        <f t="shared" si="23"/>
        <v>0.1963</v>
      </c>
      <c r="AN1445" s="71">
        <f t="shared" si="24"/>
        <v>0.2454</v>
      </c>
      <c r="AO1445" s="72">
        <f t="shared" si="25"/>
        <v>8.61</v>
      </c>
      <c r="AP1445" s="73">
        <f t="shared" si="26"/>
        <v>49318.08</v>
      </c>
      <c r="AQ1445" s="3">
        <f t="shared" si="27"/>
        <v>165.4969128</v>
      </c>
      <c r="AR1445" s="18"/>
      <c r="AS1445" s="18"/>
    </row>
    <row r="1446" ht="14.25" customHeight="1">
      <c r="A1446" s="68">
        <v>742.0</v>
      </c>
      <c r="B1446" s="69">
        <v>1.0</v>
      </c>
      <c r="C1446" s="18" t="s">
        <v>1402</v>
      </c>
      <c r="D1446" s="68">
        <v>742.0</v>
      </c>
      <c r="E1446" s="69">
        <v>1.0</v>
      </c>
      <c r="F1446" s="69">
        <v>12.0</v>
      </c>
      <c r="G1446" s="70" t="s">
        <v>2806</v>
      </c>
      <c r="H1446" s="69">
        <v>64.0</v>
      </c>
      <c r="I1446" s="69">
        <v>22.0</v>
      </c>
      <c r="J1446" s="69">
        <v>7.0</v>
      </c>
      <c r="K1446" s="29">
        <f t="shared" si="13"/>
        <v>25.5</v>
      </c>
      <c r="L1446" s="71">
        <f t="shared" si="14"/>
        <v>0.3984</v>
      </c>
      <c r="M1446" s="71">
        <f t="shared" si="15"/>
        <v>0.498</v>
      </c>
      <c r="N1446" s="72">
        <f t="shared" si="16"/>
        <v>7.62</v>
      </c>
      <c r="O1446" s="8">
        <f t="shared" si="17"/>
        <v>43647.36</v>
      </c>
      <c r="P1446" s="73"/>
      <c r="Q1446" s="18"/>
      <c r="R1446" s="18"/>
      <c r="S1446" s="18"/>
      <c r="T1446" s="18"/>
      <c r="U1446" s="18"/>
      <c r="V1446" s="18"/>
      <c r="W1446" s="18"/>
      <c r="X1446" s="18"/>
      <c r="Y1446" s="18"/>
      <c r="Z1446" s="68">
        <v>742.0</v>
      </c>
      <c r="AA1446" s="69">
        <v>1.0</v>
      </c>
      <c r="AB1446" s="18" t="s">
        <v>1402</v>
      </c>
      <c r="AC1446" s="68">
        <v>742.0</v>
      </c>
      <c r="AD1446" s="69">
        <v>1.0</v>
      </c>
      <c r="AE1446" s="69">
        <v>12.0</v>
      </c>
      <c r="AF1446" s="70" t="s">
        <v>2806</v>
      </c>
      <c r="AG1446" s="69">
        <v>64.0</v>
      </c>
      <c r="AH1446" s="69">
        <v>22.0</v>
      </c>
      <c r="AI1446" s="69">
        <v>7.0</v>
      </c>
      <c r="AJ1446" s="29">
        <f t="shared" si="20"/>
        <v>25.5</v>
      </c>
      <c r="AK1446" s="76">
        <f t="shared" si="21"/>
        <v>0.3984375</v>
      </c>
      <c r="AL1446" s="29">
        <f t="shared" si="22"/>
        <v>25.5</v>
      </c>
      <c r="AM1446" s="71">
        <f t="shared" si="23"/>
        <v>0.3984</v>
      </c>
      <c r="AN1446" s="71">
        <f t="shared" si="24"/>
        <v>0.498</v>
      </c>
      <c r="AO1446" s="72">
        <f t="shared" si="25"/>
        <v>7.62</v>
      </c>
      <c r="AP1446" s="73">
        <f t="shared" si="26"/>
        <v>43647.36</v>
      </c>
      <c r="AQ1446" s="3">
        <f t="shared" si="27"/>
        <v>681.99</v>
      </c>
      <c r="AR1446" s="18"/>
      <c r="AS1446" s="18"/>
    </row>
    <row r="1447" ht="14.25" customHeight="1">
      <c r="A1447" s="68">
        <v>742.0</v>
      </c>
      <c r="B1447" s="69">
        <v>1.0</v>
      </c>
      <c r="C1447" s="18" t="s">
        <v>1402</v>
      </c>
      <c r="D1447" s="68">
        <v>742.0</v>
      </c>
      <c r="E1447" s="69">
        <v>1.0</v>
      </c>
      <c r="F1447" s="69">
        <v>16.0</v>
      </c>
      <c r="G1447" s="70" t="s">
        <v>2807</v>
      </c>
      <c r="H1447" s="69">
        <v>379.0</v>
      </c>
      <c r="I1447" s="69">
        <v>53.0</v>
      </c>
      <c r="J1447" s="69">
        <v>26.0</v>
      </c>
      <c r="K1447" s="29">
        <f t="shared" si="13"/>
        <v>66</v>
      </c>
      <c r="L1447" s="71">
        <f t="shared" si="14"/>
        <v>0.1741</v>
      </c>
      <c r="M1447" s="71">
        <f t="shared" si="15"/>
        <v>0.2176</v>
      </c>
      <c r="N1447" s="72">
        <f t="shared" si="16"/>
        <v>8.62</v>
      </c>
      <c r="O1447" s="8">
        <f t="shared" si="17"/>
        <v>49375.36</v>
      </c>
      <c r="P1447" s="73"/>
      <c r="Q1447" s="18"/>
      <c r="R1447" s="18"/>
      <c r="S1447" s="18"/>
      <c r="T1447" s="18"/>
      <c r="U1447" s="18"/>
      <c r="V1447" s="18"/>
      <c r="W1447" s="18"/>
      <c r="X1447" s="18"/>
      <c r="Y1447" s="18"/>
      <c r="Z1447" s="68">
        <v>742.0</v>
      </c>
      <c r="AA1447" s="69">
        <v>1.0</v>
      </c>
      <c r="AB1447" s="18" t="s">
        <v>1402</v>
      </c>
      <c r="AC1447" s="68">
        <v>742.0</v>
      </c>
      <c r="AD1447" s="69">
        <v>1.0</v>
      </c>
      <c r="AE1447" s="69">
        <v>16.0</v>
      </c>
      <c r="AF1447" s="70" t="s">
        <v>2807</v>
      </c>
      <c r="AG1447" s="69">
        <v>379.0</v>
      </c>
      <c r="AH1447" s="69">
        <v>53.0</v>
      </c>
      <c r="AI1447" s="69">
        <v>26.0</v>
      </c>
      <c r="AJ1447" s="29">
        <f t="shared" si="20"/>
        <v>66</v>
      </c>
      <c r="AK1447" s="76">
        <f t="shared" si="21"/>
        <v>0.1741424802</v>
      </c>
      <c r="AL1447" s="29">
        <f t="shared" si="22"/>
        <v>66</v>
      </c>
      <c r="AM1447" s="71">
        <f t="shared" si="23"/>
        <v>0.1741</v>
      </c>
      <c r="AN1447" s="71">
        <f t="shared" si="24"/>
        <v>0.2176</v>
      </c>
      <c r="AO1447" s="72">
        <f t="shared" si="25"/>
        <v>8.62</v>
      </c>
      <c r="AP1447" s="73">
        <f t="shared" si="26"/>
        <v>49375.36</v>
      </c>
      <c r="AQ1447" s="3">
        <f t="shared" si="27"/>
        <v>130.2779947</v>
      </c>
      <c r="AR1447" s="18"/>
      <c r="AS1447" s="18"/>
    </row>
    <row r="1448" ht="14.25" customHeight="1">
      <c r="A1448" s="68">
        <v>742.0</v>
      </c>
      <c r="B1448" s="69">
        <v>1.0</v>
      </c>
      <c r="C1448" s="18" t="s">
        <v>1402</v>
      </c>
      <c r="D1448" s="68">
        <v>742.0</v>
      </c>
      <c r="E1448" s="69">
        <v>1.0</v>
      </c>
      <c r="F1448" s="69">
        <v>25.0</v>
      </c>
      <c r="G1448" s="70" t="s">
        <v>2808</v>
      </c>
      <c r="H1448" s="69">
        <v>688.0</v>
      </c>
      <c r="I1448" s="69">
        <v>257.0</v>
      </c>
      <c r="J1448" s="69">
        <v>36.0</v>
      </c>
      <c r="K1448" s="29">
        <f t="shared" si="13"/>
        <v>275</v>
      </c>
      <c r="L1448" s="71">
        <f t="shared" si="14"/>
        <v>0.3997</v>
      </c>
      <c r="M1448" s="71">
        <f t="shared" si="15"/>
        <v>0.4996</v>
      </c>
      <c r="N1448" s="72">
        <f t="shared" si="16"/>
        <v>82.43</v>
      </c>
      <c r="O1448" s="8">
        <f t="shared" si="17"/>
        <v>472159.04</v>
      </c>
      <c r="P1448" s="73"/>
      <c r="Q1448" s="18"/>
      <c r="R1448" s="18"/>
      <c r="S1448" s="18"/>
      <c r="T1448" s="18"/>
      <c r="U1448" s="18"/>
      <c r="V1448" s="18"/>
      <c r="W1448" s="18"/>
      <c r="X1448" s="18"/>
      <c r="Y1448" s="18"/>
      <c r="Z1448" s="68">
        <v>742.0</v>
      </c>
      <c r="AA1448" s="69">
        <v>1.0</v>
      </c>
      <c r="AB1448" s="18" t="s">
        <v>1402</v>
      </c>
      <c r="AC1448" s="68">
        <v>742.0</v>
      </c>
      <c r="AD1448" s="69">
        <v>1.0</v>
      </c>
      <c r="AE1448" s="69">
        <v>25.0</v>
      </c>
      <c r="AF1448" s="70" t="s">
        <v>2808</v>
      </c>
      <c r="AG1448" s="69">
        <v>688.0</v>
      </c>
      <c r="AH1448" s="69">
        <v>257.0</v>
      </c>
      <c r="AI1448" s="69">
        <v>36.0</v>
      </c>
      <c r="AJ1448" s="29">
        <f t="shared" si="20"/>
        <v>275</v>
      </c>
      <c r="AK1448" s="76">
        <f t="shared" si="21"/>
        <v>0.3997093023</v>
      </c>
      <c r="AL1448" s="29">
        <f t="shared" si="22"/>
        <v>275</v>
      </c>
      <c r="AM1448" s="71">
        <f t="shared" si="23"/>
        <v>0.3997</v>
      </c>
      <c r="AN1448" s="71">
        <f t="shared" si="24"/>
        <v>0.4996</v>
      </c>
      <c r="AO1448" s="72">
        <f t="shared" si="25"/>
        <v>82.43</v>
      </c>
      <c r="AP1448" s="73">
        <f t="shared" si="26"/>
        <v>472159.04</v>
      </c>
      <c r="AQ1448" s="3">
        <f t="shared" si="27"/>
        <v>686.2776744</v>
      </c>
      <c r="AR1448" s="18"/>
      <c r="AS1448" s="18"/>
    </row>
    <row r="1449" ht="14.25" customHeight="1">
      <c r="A1449" s="68">
        <v>742.0</v>
      </c>
      <c r="B1449" s="69">
        <v>1.0</v>
      </c>
      <c r="C1449" s="18" t="s">
        <v>1402</v>
      </c>
      <c r="D1449" s="68">
        <v>742.0</v>
      </c>
      <c r="E1449" s="69">
        <v>1.0</v>
      </c>
      <c r="F1449" s="69">
        <v>28.0</v>
      </c>
      <c r="G1449" s="70" t="s">
        <v>1212</v>
      </c>
      <c r="H1449" s="69">
        <v>369.0</v>
      </c>
      <c r="I1449" s="69">
        <v>307.0</v>
      </c>
      <c r="J1449" s="69">
        <v>14.0</v>
      </c>
      <c r="K1449" s="29">
        <f t="shared" si="13"/>
        <v>314</v>
      </c>
      <c r="L1449" s="71">
        <f t="shared" si="14"/>
        <v>0.8509</v>
      </c>
      <c r="M1449" s="71">
        <f t="shared" si="15"/>
        <v>1</v>
      </c>
      <c r="N1449" s="72">
        <f t="shared" si="16"/>
        <v>188.4</v>
      </c>
      <c r="O1449" s="8">
        <f t="shared" si="17"/>
        <v>1079155.2</v>
      </c>
      <c r="P1449" s="73"/>
      <c r="Q1449" s="18"/>
      <c r="R1449" s="18"/>
      <c r="S1449" s="18"/>
      <c r="T1449" s="18"/>
      <c r="U1449" s="18"/>
      <c r="V1449" s="18"/>
      <c r="W1449" s="18"/>
      <c r="X1449" s="18"/>
      <c r="Y1449" s="18"/>
      <c r="Z1449" s="68">
        <v>742.0</v>
      </c>
      <c r="AA1449" s="69">
        <v>1.0</v>
      </c>
      <c r="AB1449" s="18" t="s">
        <v>1402</v>
      </c>
      <c r="AC1449" s="68">
        <v>742.0</v>
      </c>
      <c r="AD1449" s="69">
        <v>1.0</v>
      </c>
      <c r="AE1449" s="69">
        <v>28.0</v>
      </c>
      <c r="AF1449" s="70" t="s">
        <v>1212</v>
      </c>
      <c r="AG1449" s="69">
        <v>369.0</v>
      </c>
      <c r="AH1449" s="69">
        <v>307.0</v>
      </c>
      <c r="AI1449" s="69">
        <v>14.0</v>
      </c>
      <c r="AJ1449" s="29">
        <f t="shared" si="20"/>
        <v>314</v>
      </c>
      <c r="AK1449" s="76">
        <f t="shared" si="21"/>
        <v>0.8509485095</v>
      </c>
      <c r="AL1449" s="29">
        <f t="shared" si="22"/>
        <v>314</v>
      </c>
      <c r="AM1449" s="71">
        <f t="shared" si="23"/>
        <v>0.8509</v>
      </c>
      <c r="AN1449" s="71">
        <f t="shared" si="24"/>
        <v>1</v>
      </c>
      <c r="AO1449" s="72">
        <f t="shared" si="25"/>
        <v>188.4</v>
      </c>
      <c r="AP1449" s="73">
        <f t="shared" si="26"/>
        <v>1079155.2</v>
      </c>
      <c r="AQ1449" s="3">
        <f t="shared" si="27"/>
        <v>2924.539837</v>
      </c>
      <c r="AR1449" s="18"/>
      <c r="AS1449" s="18"/>
    </row>
    <row r="1450" ht="14.25" customHeight="1">
      <c r="A1450" s="68">
        <v>742.0</v>
      </c>
      <c r="B1450" s="69">
        <v>1.0</v>
      </c>
      <c r="C1450" s="18" t="s">
        <v>1402</v>
      </c>
      <c r="D1450" s="68">
        <v>742.0</v>
      </c>
      <c r="E1450" s="69">
        <v>1.0</v>
      </c>
      <c r="F1450" s="69">
        <v>29.0</v>
      </c>
      <c r="G1450" s="70" t="s">
        <v>2809</v>
      </c>
      <c r="H1450" s="69">
        <v>190.0</v>
      </c>
      <c r="I1450" s="69">
        <v>79.0</v>
      </c>
      <c r="J1450" s="69">
        <v>8.0</v>
      </c>
      <c r="K1450" s="29">
        <f t="shared" si="13"/>
        <v>83</v>
      </c>
      <c r="L1450" s="71">
        <f t="shared" si="14"/>
        <v>0.4368</v>
      </c>
      <c r="M1450" s="71">
        <f t="shared" si="15"/>
        <v>0.546</v>
      </c>
      <c r="N1450" s="72">
        <f t="shared" si="16"/>
        <v>27.19</v>
      </c>
      <c r="O1450" s="8">
        <f t="shared" si="17"/>
        <v>155744.32</v>
      </c>
      <c r="P1450" s="73"/>
      <c r="Q1450" s="18"/>
      <c r="R1450" s="18"/>
      <c r="S1450" s="18"/>
      <c r="T1450" s="18"/>
      <c r="U1450" s="18"/>
      <c r="V1450" s="18"/>
      <c r="W1450" s="18"/>
      <c r="X1450" s="18"/>
      <c r="Y1450" s="18"/>
      <c r="Z1450" s="68">
        <v>742.0</v>
      </c>
      <c r="AA1450" s="69">
        <v>1.0</v>
      </c>
      <c r="AB1450" s="18" t="s">
        <v>1402</v>
      </c>
      <c r="AC1450" s="68">
        <v>742.0</v>
      </c>
      <c r="AD1450" s="69">
        <v>1.0</v>
      </c>
      <c r="AE1450" s="69">
        <v>29.0</v>
      </c>
      <c r="AF1450" s="70" t="s">
        <v>2809</v>
      </c>
      <c r="AG1450" s="69">
        <v>190.0</v>
      </c>
      <c r="AH1450" s="69">
        <v>79.0</v>
      </c>
      <c r="AI1450" s="69">
        <v>8.0</v>
      </c>
      <c r="AJ1450" s="29">
        <f t="shared" si="20"/>
        <v>83</v>
      </c>
      <c r="AK1450" s="76">
        <f t="shared" si="21"/>
        <v>0.4368421053</v>
      </c>
      <c r="AL1450" s="29">
        <f t="shared" si="22"/>
        <v>83</v>
      </c>
      <c r="AM1450" s="71">
        <f t="shared" si="23"/>
        <v>0.4368</v>
      </c>
      <c r="AN1450" s="71">
        <f t="shared" si="24"/>
        <v>0.546</v>
      </c>
      <c r="AO1450" s="72">
        <f t="shared" si="25"/>
        <v>27.19</v>
      </c>
      <c r="AP1450" s="73">
        <f t="shared" si="26"/>
        <v>155744.32</v>
      </c>
      <c r="AQ1450" s="3">
        <f t="shared" si="27"/>
        <v>819.7069474</v>
      </c>
      <c r="AR1450" s="18"/>
      <c r="AS1450" s="18"/>
    </row>
    <row r="1451" ht="14.25" customHeight="1">
      <c r="A1451" s="68">
        <v>742.0</v>
      </c>
      <c r="B1451" s="69">
        <v>1.0</v>
      </c>
      <c r="C1451" s="18" t="s">
        <v>1402</v>
      </c>
      <c r="D1451" s="68">
        <v>742.0</v>
      </c>
      <c r="E1451" s="69">
        <v>1.0</v>
      </c>
      <c r="F1451" s="69">
        <v>31.0</v>
      </c>
      <c r="G1451" s="70" t="s">
        <v>1214</v>
      </c>
      <c r="H1451" s="69">
        <v>673.0</v>
      </c>
      <c r="I1451" s="69">
        <v>368.0</v>
      </c>
      <c r="J1451" s="69">
        <v>46.0</v>
      </c>
      <c r="K1451" s="29">
        <f t="shared" si="13"/>
        <v>391</v>
      </c>
      <c r="L1451" s="71">
        <f t="shared" si="14"/>
        <v>0.581</v>
      </c>
      <c r="M1451" s="71">
        <f t="shared" si="15"/>
        <v>0.7263</v>
      </c>
      <c r="N1451" s="72">
        <f t="shared" si="16"/>
        <v>170.39</v>
      </c>
      <c r="O1451" s="8">
        <f t="shared" si="17"/>
        <v>975993.92</v>
      </c>
      <c r="P1451" s="73"/>
      <c r="Q1451" s="18"/>
      <c r="R1451" s="18"/>
      <c r="S1451" s="18"/>
      <c r="T1451" s="18"/>
      <c r="U1451" s="18"/>
      <c r="V1451" s="18"/>
      <c r="W1451" s="18"/>
      <c r="X1451" s="18"/>
      <c r="Y1451" s="18"/>
      <c r="Z1451" s="68">
        <v>742.0</v>
      </c>
      <c r="AA1451" s="69">
        <v>1.0</v>
      </c>
      <c r="AB1451" s="18" t="s">
        <v>1402</v>
      </c>
      <c r="AC1451" s="68">
        <v>742.0</v>
      </c>
      <c r="AD1451" s="69">
        <v>1.0</v>
      </c>
      <c r="AE1451" s="69">
        <v>31.0</v>
      </c>
      <c r="AF1451" s="70" t="s">
        <v>1214</v>
      </c>
      <c r="AG1451" s="69">
        <v>673.0</v>
      </c>
      <c r="AH1451" s="69">
        <v>368.0</v>
      </c>
      <c r="AI1451" s="69">
        <v>46.0</v>
      </c>
      <c r="AJ1451" s="29">
        <f t="shared" si="20"/>
        <v>391</v>
      </c>
      <c r="AK1451" s="76">
        <f t="shared" si="21"/>
        <v>0.5809806835</v>
      </c>
      <c r="AL1451" s="29">
        <f t="shared" si="22"/>
        <v>391</v>
      </c>
      <c r="AM1451" s="71">
        <f t="shared" si="23"/>
        <v>0.581</v>
      </c>
      <c r="AN1451" s="71">
        <f t="shared" si="24"/>
        <v>0.7263</v>
      </c>
      <c r="AO1451" s="72">
        <f t="shared" si="25"/>
        <v>170.39</v>
      </c>
      <c r="AP1451" s="73">
        <f t="shared" si="26"/>
        <v>975993.92</v>
      </c>
      <c r="AQ1451" s="3">
        <f t="shared" si="27"/>
        <v>1450.213848</v>
      </c>
      <c r="AR1451" s="18"/>
      <c r="AS1451" s="18"/>
    </row>
    <row r="1452" ht="14.25" customHeight="1">
      <c r="A1452" s="68">
        <v>742.0</v>
      </c>
      <c r="B1452" s="69">
        <v>1.0</v>
      </c>
      <c r="C1452" s="18" t="s">
        <v>1402</v>
      </c>
      <c r="D1452" s="68">
        <v>742.0</v>
      </c>
      <c r="E1452" s="69">
        <v>1.0</v>
      </c>
      <c r="F1452" s="69">
        <v>35.0</v>
      </c>
      <c r="G1452" s="70" t="s">
        <v>2810</v>
      </c>
      <c r="H1452" s="69">
        <v>551.0</v>
      </c>
      <c r="I1452" s="69">
        <v>408.0</v>
      </c>
      <c r="J1452" s="69">
        <v>24.0</v>
      </c>
      <c r="K1452" s="29">
        <f t="shared" si="13"/>
        <v>420</v>
      </c>
      <c r="L1452" s="71">
        <f t="shared" si="14"/>
        <v>0.7623</v>
      </c>
      <c r="M1452" s="71">
        <f t="shared" si="15"/>
        <v>0.9529</v>
      </c>
      <c r="N1452" s="72">
        <f t="shared" si="16"/>
        <v>240.13</v>
      </c>
      <c r="O1452" s="8">
        <f t="shared" si="17"/>
        <v>1375464.64</v>
      </c>
      <c r="P1452" s="73"/>
      <c r="Q1452" s="18"/>
      <c r="R1452" s="18"/>
      <c r="S1452" s="18"/>
      <c r="T1452" s="18"/>
      <c r="U1452" s="18"/>
      <c r="V1452" s="18"/>
      <c r="W1452" s="18"/>
      <c r="X1452" s="18"/>
      <c r="Y1452" s="18"/>
      <c r="Z1452" s="68">
        <v>742.0</v>
      </c>
      <c r="AA1452" s="69">
        <v>1.0</v>
      </c>
      <c r="AB1452" s="18" t="s">
        <v>1402</v>
      </c>
      <c r="AC1452" s="68">
        <v>742.0</v>
      </c>
      <c r="AD1452" s="69">
        <v>1.0</v>
      </c>
      <c r="AE1452" s="69">
        <v>35.0</v>
      </c>
      <c r="AF1452" s="70" t="s">
        <v>2810</v>
      </c>
      <c r="AG1452" s="69">
        <v>551.0</v>
      </c>
      <c r="AH1452" s="69">
        <v>408.0</v>
      </c>
      <c r="AI1452" s="69">
        <v>24.0</v>
      </c>
      <c r="AJ1452" s="29">
        <f t="shared" si="20"/>
        <v>420</v>
      </c>
      <c r="AK1452" s="76">
        <f t="shared" si="21"/>
        <v>0.7622504537</v>
      </c>
      <c r="AL1452" s="29">
        <f t="shared" si="22"/>
        <v>420</v>
      </c>
      <c r="AM1452" s="71">
        <f t="shared" si="23"/>
        <v>0.7623</v>
      </c>
      <c r="AN1452" s="71">
        <f t="shared" si="24"/>
        <v>0.9529</v>
      </c>
      <c r="AO1452" s="72">
        <f t="shared" si="25"/>
        <v>240.13</v>
      </c>
      <c r="AP1452" s="73">
        <f t="shared" si="26"/>
        <v>1375464.64</v>
      </c>
      <c r="AQ1452" s="3">
        <f t="shared" si="27"/>
        <v>2496.306062</v>
      </c>
      <c r="AR1452" s="18"/>
      <c r="AS1452" s="18"/>
    </row>
    <row r="1453" ht="14.25" customHeight="1">
      <c r="A1453" s="68">
        <v>742.0</v>
      </c>
      <c r="B1453" s="69">
        <v>1.0</v>
      </c>
      <c r="C1453" s="18" t="s">
        <v>1402</v>
      </c>
      <c r="D1453" s="68">
        <v>742.0</v>
      </c>
      <c r="E1453" s="69">
        <v>1.0</v>
      </c>
      <c r="F1453" s="69">
        <v>36.0</v>
      </c>
      <c r="G1453" s="70" t="s">
        <v>2811</v>
      </c>
      <c r="H1453" s="69">
        <v>554.0</v>
      </c>
      <c r="I1453" s="69">
        <v>428.0</v>
      </c>
      <c r="J1453" s="69">
        <v>17.0</v>
      </c>
      <c r="K1453" s="29">
        <f t="shared" si="13"/>
        <v>436.5</v>
      </c>
      <c r="L1453" s="71">
        <f t="shared" si="14"/>
        <v>0.7879</v>
      </c>
      <c r="M1453" s="71">
        <f t="shared" si="15"/>
        <v>0.9849</v>
      </c>
      <c r="N1453" s="72">
        <f t="shared" si="16"/>
        <v>257.95</v>
      </c>
      <c r="O1453" s="8">
        <f t="shared" si="17"/>
        <v>1477537.6</v>
      </c>
      <c r="P1453" s="73"/>
      <c r="Q1453" s="18"/>
      <c r="R1453" s="18"/>
      <c r="S1453" s="18"/>
      <c r="T1453" s="18"/>
      <c r="U1453" s="18"/>
      <c r="V1453" s="18"/>
      <c r="W1453" s="18"/>
      <c r="X1453" s="18"/>
      <c r="Y1453" s="18"/>
      <c r="Z1453" s="68">
        <v>742.0</v>
      </c>
      <c r="AA1453" s="69">
        <v>1.0</v>
      </c>
      <c r="AB1453" s="18" t="s">
        <v>1402</v>
      </c>
      <c r="AC1453" s="68">
        <v>742.0</v>
      </c>
      <c r="AD1453" s="69">
        <v>1.0</v>
      </c>
      <c r="AE1453" s="69">
        <v>36.0</v>
      </c>
      <c r="AF1453" s="70" t="s">
        <v>2811</v>
      </c>
      <c r="AG1453" s="69">
        <v>554.0</v>
      </c>
      <c r="AH1453" s="69">
        <v>428.0</v>
      </c>
      <c r="AI1453" s="69">
        <v>17.0</v>
      </c>
      <c r="AJ1453" s="29">
        <f t="shared" si="20"/>
        <v>436.5</v>
      </c>
      <c r="AK1453" s="76">
        <f t="shared" si="21"/>
        <v>0.7879061372</v>
      </c>
      <c r="AL1453" s="29">
        <f t="shared" si="22"/>
        <v>436.5</v>
      </c>
      <c r="AM1453" s="71">
        <f t="shared" si="23"/>
        <v>0.7879</v>
      </c>
      <c r="AN1453" s="71">
        <f t="shared" si="24"/>
        <v>0.9849</v>
      </c>
      <c r="AO1453" s="72">
        <f t="shared" si="25"/>
        <v>257.95</v>
      </c>
      <c r="AP1453" s="73">
        <f t="shared" si="26"/>
        <v>1477537.6</v>
      </c>
      <c r="AQ1453" s="3">
        <f t="shared" si="27"/>
        <v>2667.035379</v>
      </c>
      <c r="AR1453" s="18"/>
      <c r="AS1453" s="18"/>
    </row>
    <row r="1454" ht="14.25" customHeight="1">
      <c r="A1454" s="68">
        <v>742.0</v>
      </c>
      <c r="B1454" s="69">
        <v>1.0</v>
      </c>
      <c r="C1454" s="18" t="s">
        <v>1402</v>
      </c>
      <c r="D1454" s="68">
        <v>742.0</v>
      </c>
      <c r="E1454" s="69">
        <v>1.0</v>
      </c>
      <c r="F1454" s="69">
        <v>40.0</v>
      </c>
      <c r="G1454" s="70" t="s">
        <v>1989</v>
      </c>
      <c r="H1454" s="69">
        <v>387.0</v>
      </c>
      <c r="I1454" s="69">
        <v>139.0</v>
      </c>
      <c r="J1454" s="69">
        <v>31.0</v>
      </c>
      <c r="K1454" s="29">
        <f t="shared" si="13"/>
        <v>154.5</v>
      </c>
      <c r="L1454" s="71">
        <f t="shared" si="14"/>
        <v>0.3992</v>
      </c>
      <c r="M1454" s="71">
        <f t="shared" si="15"/>
        <v>0.499</v>
      </c>
      <c r="N1454" s="72">
        <f t="shared" si="16"/>
        <v>46.26</v>
      </c>
      <c r="O1454" s="8">
        <f t="shared" si="17"/>
        <v>264977.28</v>
      </c>
      <c r="P1454" s="73"/>
      <c r="Q1454" s="18"/>
      <c r="R1454" s="18"/>
      <c r="S1454" s="18"/>
      <c r="T1454" s="18"/>
      <c r="U1454" s="18"/>
      <c r="V1454" s="18"/>
      <c r="W1454" s="18"/>
      <c r="X1454" s="18"/>
      <c r="Y1454" s="18"/>
      <c r="Z1454" s="68">
        <v>742.0</v>
      </c>
      <c r="AA1454" s="69">
        <v>1.0</v>
      </c>
      <c r="AB1454" s="18" t="s">
        <v>1402</v>
      </c>
      <c r="AC1454" s="68">
        <v>742.0</v>
      </c>
      <c r="AD1454" s="69">
        <v>1.0</v>
      </c>
      <c r="AE1454" s="69">
        <v>40.0</v>
      </c>
      <c r="AF1454" s="70" t="s">
        <v>1989</v>
      </c>
      <c r="AG1454" s="69">
        <v>387.0</v>
      </c>
      <c r="AH1454" s="69">
        <v>139.0</v>
      </c>
      <c r="AI1454" s="69">
        <v>31.0</v>
      </c>
      <c r="AJ1454" s="29">
        <f t="shared" si="20"/>
        <v>154.5</v>
      </c>
      <c r="AK1454" s="76">
        <f t="shared" si="21"/>
        <v>0.3992248062</v>
      </c>
      <c r="AL1454" s="29">
        <f t="shared" si="22"/>
        <v>154.5</v>
      </c>
      <c r="AM1454" s="71">
        <f t="shared" si="23"/>
        <v>0.3992</v>
      </c>
      <c r="AN1454" s="71">
        <f t="shared" si="24"/>
        <v>0.499</v>
      </c>
      <c r="AO1454" s="72">
        <f t="shared" si="25"/>
        <v>46.26</v>
      </c>
      <c r="AP1454" s="73">
        <f t="shared" si="26"/>
        <v>264977.28</v>
      </c>
      <c r="AQ1454" s="3">
        <f t="shared" si="27"/>
        <v>684.695814</v>
      </c>
      <c r="AR1454" s="18"/>
      <c r="AS1454" s="18"/>
    </row>
    <row r="1455" ht="14.25" customHeight="1">
      <c r="A1455" s="68">
        <v>742.0</v>
      </c>
      <c r="B1455" s="69">
        <v>1.0</v>
      </c>
      <c r="C1455" s="18" t="s">
        <v>1402</v>
      </c>
      <c r="D1455" s="68">
        <v>742.0</v>
      </c>
      <c r="E1455" s="69">
        <v>1.0</v>
      </c>
      <c r="F1455" s="69">
        <v>43.0</v>
      </c>
      <c r="G1455" s="70" t="s">
        <v>2812</v>
      </c>
      <c r="H1455" s="69">
        <v>4.0</v>
      </c>
      <c r="I1455" s="69">
        <v>4.0</v>
      </c>
      <c r="J1455" s="69">
        <v>0.0</v>
      </c>
      <c r="K1455" s="29">
        <f t="shared" si="13"/>
        <v>4</v>
      </c>
      <c r="L1455" s="71">
        <f t="shared" si="14"/>
        <v>1</v>
      </c>
      <c r="M1455" s="71">
        <f t="shared" si="15"/>
        <v>1</v>
      </c>
      <c r="N1455" s="72">
        <f t="shared" si="16"/>
        <v>2.4</v>
      </c>
      <c r="O1455" s="8">
        <f t="shared" si="17"/>
        <v>13747.2</v>
      </c>
      <c r="P1455" s="73"/>
      <c r="Q1455" s="18"/>
      <c r="R1455" s="18"/>
      <c r="S1455" s="18"/>
      <c r="T1455" s="18"/>
      <c r="U1455" s="18"/>
      <c r="V1455" s="18"/>
      <c r="W1455" s="18"/>
      <c r="X1455" s="18"/>
      <c r="Y1455" s="18"/>
      <c r="Z1455" s="68">
        <v>742.0</v>
      </c>
      <c r="AA1455" s="69">
        <v>1.0</v>
      </c>
      <c r="AB1455" s="18" t="s">
        <v>1402</v>
      </c>
      <c r="AC1455" s="68">
        <v>742.0</v>
      </c>
      <c r="AD1455" s="69">
        <v>1.0</v>
      </c>
      <c r="AE1455" s="69">
        <v>43.0</v>
      </c>
      <c r="AF1455" s="70" t="s">
        <v>2812</v>
      </c>
      <c r="AG1455" s="69">
        <v>4.0</v>
      </c>
      <c r="AH1455" s="69">
        <v>4.0</v>
      </c>
      <c r="AI1455" s="69">
        <v>0.0</v>
      </c>
      <c r="AJ1455" s="29">
        <f t="shared" si="20"/>
        <v>4</v>
      </c>
      <c r="AK1455" s="76">
        <f t="shared" si="21"/>
        <v>1</v>
      </c>
      <c r="AL1455" s="29">
        <f t="shared" si="22"/>
        <v>4</v>
      </c>
      <c r="AM1455" s="71">
        <f t="shared" si="23"/>
        <v>1</v>
      </c>
      <c r="AN1455" s="71">
        <f t="shared" si="24"/>
        <v>1</v>
      </c>
      <c r="AO1455" s="72">
        <f t="shared" si="25"/>
        <v>2.4</v>
      </c>
      <c r="AP1455" s="73">
        <f t="shared" si="26"/>
        <v>13747.2</v>
      </c>
      <c r="AQ1455" s="3">
        <f t="shared" si="27"/>
        <v>3436.8</v>
      </c>
      <c r="AR1455" s="18"/>
      <c r="AS1455" s="18"/>
    </row>
    <row r="1456" ht="14.25" customHeight="1">
      <c r="A1456" s="68">
        <v>742.0</v>
      </c>
      <c r="B1456" s="69">
        <v>1.0</v>
      </c>
      <c r="C1456" s="18" t="s">
        <v>1402</v>
      </c>
      <c r="D1456" s="68">
        <v>742.0</v>
      </c>
      <c r="E1456" s="69">
        <v>1.0</v>
      </c>
      <c r="F1456" s="69">
        <v>51.0</v>
      </c>
      <c r="G1456" s="70" t="s">
        <v>2813</v>
      </c>
      <c r="H1456" s="69">
        <v>823.0</v>
      </c>
      <c r="I1456" s="69">
        <v>364.0</v>
      </c>
      <c r="J1456" s="69">
        <v>59.0</v>
      </c>
      <c r="K1456" s="29">
        <f t="shared" si="13"/>
        <v>393.5</v>
      </c>
      <c r="L1456" s="71">
        <f t="shared" si="14"/>
        <v>0.4781</v>
      </c>
      <c r="M1456" s="71">
        <f t="shared" si="15"/>
        <v>0.5976</v>
      </c>
      <c r="N1456" s="72">
        <f t="shared" si="16"/>
        <v>141.09</v>
      </c>
      <c r="O1456" s="8">
        <f t="shared" si="17"/>
        <v>808163.52</v>
      </c>
      <c r="P1456" s="73"/>
      <c r="Q1456" s="18"/>
      <c r="R1456" s="18"/>
      <c r="S1456" s="18"/>
      <c r="T1456" s="18"/>
      <c r="U1456" s="18"/>
      <c r="V1456" s="18"/>
      <c r="W1456" s="18"/>
      <c r="X1456" s="18"/>
      <c r="Y1456" s="18"/>
      <c r="Z1456" s="68">
        <v>742.0</v>
      </c>
      <c r="AA1456" s="69">
        <v>1.0</v>
      </c>
      <c r="AB1456" s="18" t="s">
        <v>1402</v>
      </c>
      <c r="AC1456" s="68">
        <v>742.0</v>
      </c>
      <c r="AD1456" s="69">
        <v>1.0</v>
      </c>
      <c r="AE1456" s="69">
        <v>51.0</v>
      </c>
      <c r="AF1456" s="70" t="s">
        <v>2813</v>
      </c>
      <c r="AG1456" s="69">
        <v>823.0</v>
      </c>
      <c r="AH1456" s="69">
        <v>364.0</v>
      </c>
      <c r="AI1456" s="69">
        <v>59.0</v>
      </c>
      <c r="AJ1456" s="29">
        <f t="shared" si="20"/>
        <v>393.5</v>
      </c>
      <c r="AK1456" s="76">
        <f t="shared" si="21"/>
        <v>0.4781287971</v>
      </c>
      <c r="AL1456" s="29">
        <f t="shared" si="22"/>
        <v>393.5</v>
      </c>
      <c r="AM1456" s="71">
        <f t="shared" si="23"/>
        <v>0.4781</v>
      </c>
      <c r="AN1456" s="71">
        <f t="shared" si="24"/>
        <v>0.5976</v>
      </c>
      <c r="AO1456" s="72">
        <f t="shared" si="25"/>
        <v>141.09</v>
      </c>
      <c r="AP1456" s="73">
        <f t="shared" si="26"/>
        <v>808163.52</v>
      </c>
      <c r="AQ1456" s="3">
        <f t="shared" si="27"/>
        <v>981.9726853</v>
      </c>
      <c r="AR1456" s="18"/>
      <c r="AS1456" s="18"/>
    </row>
    <row r="1457" ht="14.25" customHeight="1">
      <c r="A1457" s="68">
        <v>742.0</v>
      </c>
      <c r="B1457" s="69">
        <v>1.0</v>
      </c>
      <c r="C1457" s="18" t="s">
        <v>1402</v>
      </c>
      <c r="D1457" s="68">
        <v>742.0</v>
      </c>
      <c r="E1457" s="69">
        <v>1.0</v>
      </c>
      <c r="F1457" s="69">
        <v>52.0</v>
      </c>
      <c r="G1457" s="70" t="s">
        <v>2814</v>
      </c>
      <c r="H1457" s="69">
        <v>829.0</v>
      </c>
      <c r="I1457" s="69">
        <v>475.0</v>
      </c>
      <c r="J1457" s="69">
        <v>64.0</v>
      </c>
      <c r="K1457" s="29">
        <f t="shared" si="13"/>
        <v>507</v>
      </c>
      <c r="L1457" s="71">
        <f t="shared" si="14"/>
        <v>0.6116</v>
      </c>
      <c r="M1457" s="71">
        <f t="shared" si="15"/>
        <v>0.7645</v>
      </c>
      <c r="N1457" s="72">
        <f t="shared" si="16"/>
        <v>232.56</v>
      </c>
      <c r="O1457" s="8">
        <f t="shared" si="17"/>
        <v>1332103.68</v>
      </c>
      <c r="P1457" s="73"/>
      <c r="Q1457" s="18"/>
      <c r="R1457" s="18"/>
      <c r="S1457" s="18"/>
      <c r="T1457" s="18"/>
      <c r="U1457" s="18"/>
      <c r="V1457" s="18"/>
      <c r="W1457" s="18"/>
      <c r="X1457" s="18"/>
      <c r="Y1457" s="18"/>
      <c r="Z1457" s="68">
        <v>742.0</v>
      </c>
      <c r="AA1457" s="69">
        <v>1.0</v>
      </c>
      <c r="AB1457" s="18" t="s">
        <v>1402</v>
      </c>
      <c r="AC1457" s="68">
        <v>742.0</v>
      </c>
      <c r="AD1457" s="69">
        <v>1.0</v>
      </c>
      <c r="AE1457" s="69">
        <v>52.0</v>
      </c>
      <c r="AF1457" s="70" t="s">
        <v>2814</v>
      </c>
      <c r="AG1457" s="69">
        <v>829.0</v>
      </c>
      <c r="AH1457" s="69">
        <v>475.0</v>
      </c>
      <c r="AI1457" s="69">
        <v>64.0</v>
      </c>
      <c r="AJ1457" s="29">
        <f t="shared" si="20"/>
        <v>507</v>
      </c>
      <c r="AK1457" s="76">
        <f t="shared" si="21"/>
        <v>0.6115802171</v>
      </c>
      <c r="AL1457" s="29">
        <f t="shared" si="22"/>
        <v>507</v>
      </c>
      <c r="AM1457" s="71">
        <f t="shared" si="23"/>
        <v>0.6116</v>
      </c>
      <c r="AN1457" s="71">
        <f t="shared" si="24"/>
        <v>0.7645</v>
      </c>
      <c r="AO1457" s="72">
        <f t="shared" si="25"/>
        <v>232.56</v>
      </c>
      <c r="AP1457" s="73">
        <f t="shared" si="26"/>
        <v>1332103.68</v>
      </c>
      <c r="AQ1457" s="3">
        <f t="shared" si="27"/>
        <v>1606.880193</v>
      </c>
      <c r="AR1457" s="18"/>
      <c r="AS1457" s="18"/>
    </row>
    <row r="1458" ht="14.25" customHeight="1">
      <c r="A1458" s="68">
        <v>742.0</v>
      </c>
      <c r="B1458" s="69">
        <v>1.0</v>
      </c>
      <c r="C1458" s="18" t="s">
        <v>1402</v>
      </c>
      <c r="D1458" s="68">
        <v>742.0</v>
      </c>
      <c r="E1458" s="69">
        <v>1.0</v>
      </c>
      <c r="F1458" s="69">
        <v>54.0</v>
      </c>
      <c r="G1458" s="70" t="s">
        <v>2815</v>
      </c>
      <c r="H1458" s="69">
        <v>910.0</v>
      </c>
      <c r="I1458" s="69">
        <v>466.0</v>
      </c>
      <c r="J1458" s="69">
        <v>48.0</v>
      </c>
      <c r="K1458" s="29">
        <f t="shared" si="13"/>
        <v>490</v>
      </c>
      <c r="L1458" s="71">
        <f t="shared" si="14"/>
        <v>0.5385</v>
      </c>
      <c r="M1458" s="71">
        <f t="shared" si="15"/>
        <v>0.6731</v>
      </c>
      <c r="N1458" s="72">
        <f t="shared" si="16"/>
        <v>197.89</v>
      </c>
      <c r="O1458" s="8">
        <f t="shared" si="17"/>
        <v>1133513.92</v>
      </c>
      <c r="P1458" s="73"/>
      <c r="Q1458" s="18"/>
      <c r="R1458" s="18"/>
      <c r="S1458" s="18"/>
      <c r="T1458" s="18"/>
      <c r="U1458" s="18"/>
      <c r="V1458" s="18"/>
      <c r="W1458" s="18"/>
      <c r="X1458" s="18"/>
      <c r="Y1458" s="18"/>
      <c r="Z1458" s="68">
        <v>742.0</v>
      </c>
      <c r="AA1458" s="69">
        <v>1.0</v>
      </c>
      <c r="AB1458" s="18" t="s">
        <v>1402</v>
      </c>
      <c r="AC1458" s="68">
        <v>742.0</v>
      </c>
      <c r="AD1458" s="69">
        <v>1.0</v>
      </c>
      <c r="AE1458" s="69">
        <v>54.0</v>
      </c>
      <c r="AF1458" s="70" t="s">
        <v>2815</v>
      </c>
      <c r="AG1458" s="69">
        <v>910.0</v>
      </c>
      <c r="AH1458" s="69">
        <v>466.0</v>
      </c>
      <c r="AI1458" s="69">
        <v>48.0</v>
      </c>
      <c r="AJ1458" s="29">
        <f t="shared" si="20"/>
        <v>490</v>
      </c>
      <c r="AK1458" s="76">
        <f t="shared" si="21"/>
        <v>0.5384615385</v>
      </c>
      <c r="AL1458" s="29">
        <f t="shared" si="22"/>
        <v>490</v>
      </c>
      <c r="AM1458" s="71">
        <f t="shared" si="23"/>
        <v>0.5385</v>
      </c>
      <c r="AN1458" s="71">
        <f t="shared" si="24"/>
        <v>0.6731</v>
      </c>
      <c r="AO1458" s="72">
        <f t="shared" si="25"/>
        <v>197.89</v>
      </c>
      <c r="AP1458" s="73">
        <f t="shared" si="26"/>
        <v>1133513.92</v>
      </c>
      <c r="AQ1458" s="3">
        <f t="shared" si="27"/>
        <v>1245.619692</v>
      </c>
      <c r="AR1458" s="18"/>
      <c r="AS1458" s="18"/>
    </row>
    <row r="1459" ht="14.25" customHeight="1">
      <c r="A1459" s="68">
        <v>742.0</v>
      </c>
      <c r="B1459" s="69">
        <v>1.0</v>
      </c>
      <c r="C1459" s="18" t="s">
        <v>1402</v>
      </c>
      <c r="D1459" s="68">
        <v>742.0</v>
      </c>
      <c r="E1459" s="69">
        <v>1.0</v>
      </c>
      <c r="F1459" s="69">
        <v>57.0</v>
      </c>
      <c r="G1459" s="70" t="s">
        <v>2816</v>
      </c>
      <c r="H1459" s="69">
        <v>1327.0</v>
      </c>
      <c r="I1459" s="69">
        <v>614.0</v>
      </c>
      <c r="J1459" s="69">
        <v>98.0</v>
      </c>
      <c r="K1459" s="29">
        <f t="shared" si="13"/>
        <v>663</v>
      </c>
      <c r="L1459" s="71">
        <f t="shared" si="14"/>
        <v>0.4996</v>
      </c>
      <c r="M1459" s="71">
        <f t="shared" si="15"/>
        <v>0.6245</v>
      </c>
      <c r="N1459" s="72">
        <f t="shared" si="16"/>
        <v>248.43</v>
      </c>
      <c r="O1459" s="8">
        <f t="shared" si="17"/>
        <v>1423007.04</v>
      </c>
      <c r="P1459" s="73"/>
      <c r="Q1459" s="18"/>
      <c r="R1459" s="18"/>
      <c r="S1459" s="18"/>
      <c r="T1459" s="18"/>
      <c r="U1459" s="18"/>
      <c r="V1459" s="18"/>
      <c r="W1459" s="18"/>
      <c r="X1459" s="18"/>
      <c r="Y1459" s="18"/>
      <c r="Z1459" s="68">
        <v>742.0</v>
      </c>
      <c r="AA1459" s="69">
        <v>1.0</v>
      </c>
      <c r="AB1459" s="18" t="s">
        <v>1402</v>
      </c>
      <c r="AC1459" s="68">
        <v>742.0</v>
      </c>
      <c r="AD1459" s="69">
        <v>1.0</v>
      </c>
      <c r="AE1459" s="69">
        <v>57.0</v>
      </c>
      <c r="AF1459" s="70" t="s">
        <v>2816</v>
      </c>
      <c r="AG1459" s="69">
        <v>1327.0</v>
      </c>
      <c r="AH1459" s="69">
        <v>614.0</v>
      </c>
      <c r="AI1459" s="69">
        <v>98.0</v>
      </c>
      <c r="AJ1459" s="29">
        <f t="shared" si="20"/>
        <v>663</v>
      </c>
      <c r="AK1459" s="76">
        <f t="shared" si="21"/>
        <v>0.4996232102</v>
      </c>
      <c r="AL1459" s="29">
        <f t="shared" si="22"/>
        <v>663</v>
      </c>
      <c r="AM1459" s="71">
        <f t="shared" si="23"/>
        <v>0.4996</v>
      </c>
      <c r="AN1459" s="71">
        <f t="shared" si="24"/>
        <v>0.6245</v>
      </c>
      <c r="AO1459" s="72">
        <f t="shared" si="25"/>
        <v>248.43</v>
      </c>
      <c r="AP1459" s="73">
        <f t="shared" si="26"/>
        <v>1423007.04</v>
      </c>
      <c r="AQ1459" s="3">
        <f t="shared" si="27"/>
        <v>1072.348937</v>
      </c>
      <c r="AR1459" s="18"/>
      <c r="AS1459" s="18"/>
    </row>
    <row r="1460" ht="14.25" customHeight="1">
      <c r="A1460" s="68">
        <v>742.0</v>
      </c>
      <c r="B1460" s="69">
        <v>1.0</v>
      </c>
      <c r="C1460" s="18" t="s">
        <v>1402</v>
      </c>
      <c r="D1460" s="68">
        <v>742.0</v>
      </c>
      <c r="E1460" s="69">
        <v>1.0</v>
      </c>
      <c r="F1460" s="69">
        <v>59.0</v>
      </c>
      <c r="G1460" s="70" t="s">
        <v>2817</v>
      </c>
      <c r="H1460" s="69">
        <v>1541.0</v>
      </c>
      <c r="I1460" s="69">
        <v>737.0</v>
      </c>
      <c r="J1460" s="69">
        <v>66.0</v>
      </c>
      <c r="K1460" s="29">
        <f t="shared" si="13"/>
        <v>770</v>
      </c>
      <c r="L1460" s="71">
        <f t="shared" si="14"/>
        <v>0.4997</v>
      </c>
      <c r="M1460" s="71">
        <f t="shared" si="15"/>
        <v>0.6246</v>
      </c>
      <c r="N1460" s="72">
        <f t="shared" si="16"/>
        <v>288.57</v>
      </c>
      <c r="O1460" s="8">
        <f t="shared" si="17"/>
        <v>1652928.96</v>
      </c>
      <c r="P1460" s="73"/>
      <c r="Q1460" s="18"/>
      <c r="R1460" s="18"/>
      <c r="S1460" s="18"/>
      <c r="T1460" s="18"/>
      <c r="U1460" s="18"/>
      <c r="V1460" s="18"/>
      <c r="W1460" s="18"/>
      <c r="X1460" s="18"/>
      <c r="Y1460" s="18"/>
      <c r="Z1460" s="68">
        <v>742.0</v>
      </c>
      <c r="AA1460" s="69">
        <v>1.0</v>
      </c>
      <c r="AB1460" s="18" t="s">
        <v>1402</v>
      </c>
      <c r="AC1460" s="68">
        <v>742.0</v>
      </c>
      <c r="AD1460" s="69">
        <v>1.0</v>
      </c>
      <c r="AE1460" s="69">
        <v>59.0</v>
      </c>
      <c r="AF1460" s="70" t="s">
        <v>2817</v>
      </c>
      <c r="AG1460" s="69">
        <v>1541.0</v>
      </c>
      <c r="AH1460" s="69">
        <v>737.0</v>
      </c>
      <c r="AI1460" s="69">
        <v>66.0</v>
      </c>
      <c r="AJ1460" s="29">
        <f t="shared" si="20"/>
        <v>770</v>
      </c>
      <c r="AK1460" s="76">
        <f t="shared" si="21"/>
        <v>0.4996755354</v>
      </c>
      <c r="AL1460" s="29">
        <f t="shared" si="22"/>
        <v>770</v>
      </c>
      <c r="AM1460" s="71">
        <f t="shared" si="23"/>
        <v>0.4997</v>
      </c>
      <c r="AN1460" s="71">
        <f t="shared" si="24"/>
        <v>0.6246</v>
      </c>
      <c r="AO1460" s="72">
        <f t="shared" si="25"/>
        <v>288.57</v>
      </c>
      <c r="AP1460" s="73">
        <f t="shared" si="26"/>
        <v>1652928.96</v>
      </c>
      <c r="AQ1460" s="3">
        <f t="shared" si="27"/>
        <v>1072.633978</v>
      </c>
      <c r="AR1460" s="18"/>
      <c r="AS1460" s="18"/>
    </row>
    <row r="1461" ht="14.25" customHeight="1">
      <c r="A1461" s="68">
        <v>742.0</v>
      </c>
      <c r="B1461" s="69">
        <v>1.0</v>
      </c>
      <c r="C1461" s="18" t="s">
        <v>1402</v>
      </c>
      <c r="D1461" s="68">
        <v>742.0</v>
      </c>
      <c r="E1461" s="69">
        <v>1.0</v>
      </c>
      <c r="F1461" s="69">
        <v>62.0</v>
      </c>
      <c r="G1461" s="70" t="s">
        <v>2818</v>
      </c>
      <c r="H1461" s="69">
        <v>41.0</v>
      </c>
      <c r="I1461" s="69">
        <v>25.0</v>
      </c>
      <c r="J1461" s="69">
        <v>2.0</v>
      </c>
      <c r="K1461" s="29">
        <f t="shared" si="13"/>
        <v>26</v>
      </c>
      <c r="L1461" s="71">
        <f t="shared" si="14"/>
        <v>0.6341</v>
      </c>
      <c r="M1461" s="71">
        <f t="shared" si="15"/>
        <v>0.7926</v>
      </c>
      <c r="N1461" s="72">
        <f t="shared" si="16"/>
        <v>12.36</v>
      </c>
      <c r="O1461" s="8">
        <f t="shared" si="17"/>
        <v>70798.08</v>
      </c>
      <c r="P1461" s="73"/>
      <c r="Q1461" s="18"/>
      <c r="R1461" s="18"/>
      <c r="S1461" s="18"/>
      <c r="T1461" s="18"/>
      <c r="U1461" s="18"/>
      <c r="V1461" s="18"/>
      <c r="W1461" s="18"/>
      <c r="X1461" s="18"/>
      <c r="Y1461" s="18"/>
      <c r="Z1461" s="68">
        <v>742.0</v>
      </c>
      <c r="AA1461" s="69">
        <v>1.0</v>
      </c>
      <c r="AB1461" s="18" t="s">
        <v>1402</v>
      </c>
      <c r="AC1461" s="68">
        <v>742.0</v>
      </c>
      <c r="AD1461" s="69">
        <v>1.0</v>
      </c>
      <c r="AE1461" s="69">
        <v>62.0</v>
      </c>
      <c r="AF1461" s="70" t="s">
        <v>2818</v>
      </c>
      <c r="AG1461" s="69">
        <v>41.0</v>
      </c>
      <c r="AH1461" s="69">
        <v>25.0</v>
      </c>
      <c r="AI1461" s="69">
        <v>2.0</v>
      </c>
      <c r="AJ1461" s="29">
        <f t="shared" si="20"/>
        <v>26</v>
      </c>
      <c r="AK1461" s="76">
        <f t="shared" si="21"/>
        <v>0.6341463415</v>
      </c>
      <c r="AL1461" s="29">
        <f t="shared" si="22"/>
        <v>26</v>
      </c>
      <c r="AM1461" s="71">
        <f t="shared" si="23"/>
        <v>0.6341</v>
      </c>
      <c r="AN1461" s="71">
        <f t="shared" si="24"/>
        <v>0.7926</v>
      </c>
      <c r="AO1461" s="72">
        <f t="shared" si="25"/>
        <v>12.36</v>
      </c>
      <c r="AP1461" s="73">
        <f t="shared" si="26"/>
        <v>70798.08</v>
      </c>
      <c r="AQ1461" s="3">
        <f t="shared" si="27"/>
        <v>1726.782439</v>
      </c>
      <c r="AR1461" s="18"/>
      <c r="AS1461" s="18"/>
    </row>
    <row r="1462" ht="14.25" customHeight="1">
      <c r="A1462" s="68">
        <v>742.0</v>
      </c>
      <c r="B1462" s="69">
        <v>1.0</v>
      </c>
      <c r="C1462" s="18" t="s">
        <v>1402</v>
      </c>
      <c r="D1462" s="68">
        <v>742.0</v>
      </c>
      <c r="E1462" s="69">
        <v>1.0</v>
      </c>
      <c r="F1462" s="69">
        <v>65.0</v>
      </c>
      <c r="G1462" s="70" t="s">
        <v>2819</v>
      </c>
      <c r="H1462" s="69">
        <v>233.0</v>
      </c>
      <c r="I1462" s="69">
        <v>116.0</v>
      </c>
      <c r="J1462" s="69">
        <v>3.0</v>
      </c>
      <c r="K1462" s="29">
        <f t="shared" si="13"/>
        <v>117.5</v>
      </c>
      <c r="L1462" s="71">
        <f t="shared" si="14"/>
        <v>0.5043</v>
      </c>
      <c r="M1462" s="71">
        <f t="shared" si="15"/>
        <v>0.6304</v>
      </c>
      <c r="N1462" s="72">
        <f t="shared" si="16"/>
        <v>44.44</v>
      </c>
      <c r="O1462" s="8">
        <f t="shared" si="17"/>
        <v>254552.32</v>
      </c>
      <c r="P1462" s="73"/>
      <c r="Q1462" s="18"/>
      <c r="R1462" s="18"/>
      <c r="S1462" s="18"/>
      <c r="T1462" s="18"/>
      <c r="U1462" s="18"/>
      <c r="V1462" s="18"/>
      <c r="W1462" s="18"/>
      <c r="X1462" s="18"/>
      <c r="Y1462" s="18"/>
      <c r="Z1462" s="68">
        <v>742.0</v>
      </c>
      <c r="AA1462" s="69">
        <v>1.0</v>
      </c>
      <c r="AB1462" s="18" t="s">
        <v>1402</v>
      </c>
      <c r="AC1462" s="68">
        <v>742.0</v>
      </c>
      <c r="AD1462" s="69">
        <v>1.0</v>
      </c>
      <c r="AE1462" s="69">
        <v>65.0</v>
      </c>
      <c r="AF1462" s="70" t="s">
        <v>2819</v>
      </c>
      <c r="AG1462" s="69">
        <v>233.0</v>
      </c>
      <c r="AH1462" s="69">
        <v>116.0</v>
      </c>
      <c r="AI1462" s="69">
        <v>3.0</v>
      </c>
      <c r="AJ1462" s="29">
        <f t="shared" si="20"/>
        <v>117.5</v>
      </c>
      <c r="AK1462" s="76">
        <f t="shared" si="21"/>
        <v>0.5042918455</v>
      </c>
      <c r="AL1462" s="29">
        <f t="shared" si="22"/>
        <v>117.5</v>
      </c>
      <c r="AM1462" s="71">
        <f t="shared" si="23"/>
        <v>0.5043</v>
      </c>
      <c r="AN1462" s="71">
        <f t="shared" si="24"/>
        <v>0.6304</v>
      </c>
      <c r="AO1462" s="72">
        <f t="shared" si="25"/>
        <v>44.44</v>
      </c>
      <c r="AP1462" s="73">
        <f t="shared" si="26"/>
        <v>254552.32</v>
      </c>
      <c r="AQ1462" s="3">
        <f t="shared" si="27"/>
        <v>1092.499227</v>
      </c>
      <c r="AR1462" s="18"/>
      <c r="AS1462" s="18"/>
    </row>
    <row r="1463" ht="14.25" customHeight="1">
      <c r="A1463" s="68">
        <v>742.0</v>
      </c>
      <c r="B1463" s="69">
        <v>1.0</v>
      </c>
      <c r="C1463" s="18" t="s">
        <v>1402</v>
      </c>
      <c r="D1463" s="68">
        <v>742.0</v>
      </c>
      <c r="E1463" s="69">
        <v>1.0</v>
      </c>
      <c r="F1463" s="69">
        <v>66.0</v>
      </c>
      <c r="G1463" s="70" t="s">
        <v>2820</v>
      </c>
      <c r="H1463" s="69">
        <v>22.0</v>
      </c>
      <c r="I1463" s="69">
        <v>22.0</v>
      </c>
      <c r="J1463" s="69">
        <v>0.0</v>
      </c>
      <c r="K1463" s="29">
        <f t="shared" si="13"/>
        <v>22</v>
      </c>
      <c r="L1463" s="71">
        <f t="shared" si="14"/>
        <v>1</v>
      </c>
      <c r="M1463" s="71">
        <f t="shared" si="15"/>
        <v>1</v>
      </c>
      <c r="N1463" s="72">
        <f t="shared" si="16"/>
        <v>13.2</v>
      </c>
      <c r="O1463" s="8">
        <f t="shared" si="17"/>
        <v>75609.6</v>
      </c>
      <c r="P1463" s="73"/>
      <c r="Q1463" s="18"/>
      <c r="R1463" s="18"/>
      <c r="S1463" s="18"/>
      <c r="T1463" s="18"/>
      <c r="U1463" s="18"/>
      <c r="V1463" s="18"/>
      <c r="W1463" s="18"/>
      <c r="X1463" s="18"/>
      <c r="Y1463" s="18"/>
      <c r="Z1463" s="68">
        <v>742.0</v>
      </c>
      <c r="AA1463" s="69">
        <v>1.0</v>
      </c>
      <c r="AB1463" s="18" t="s">
        <v>1402</v>
      </c>
      <c r="AC1463" s="68">
        <v>742.0</v>
      </c>
      <c r="AD1463" s="69">
        <v>1.0</v>
      </c>
      <c r="AE1463" s="69">
        <v>66.0</v>
      </c>
      <c r="AF1463" s="70" t="s">
        <v>2820</v>
      </c>
      <c r="AG1463" s="69">
        <v>22.0</v>
      </c>
      <c r="AH1463" s="69">
        <v>22.0</v>
      </c>
      <c r="AI1463" s="69">
        <v>0.0</v>
      </c>
      <c r="AJ1463" s="29">
        <f t="shared" si="20"/>
        <v>22</v>
      </c>
      <c r="AK1463" s="76">
        <f t="shared" si="21"/>
        <v>1</v>
      </c>
      <c r="AL1463" s="29">
        <f t="shared" si="22"/>
        <v>22</v>
      </c>
      <c r="AM1463" s="71">
        <f t="shared" si="23"/>
        <v>1</v>
      </c>
      <c r="AN1463" s="71">
        <f t="shared" si="24"/>
        <v>1</v>
      </c>
      <c r="AO1463" s="72">
        <f t="shared" si="25"/>
        <v>13.2</v>
      </c>
      <c r="AP1463" s="73">
        <f t="shared" si="26"/>
        <v>75609.6</v>
      </c>
      <c r="AQ1463" s="3">
        <f t="shared" si="27"/>
        <v>3436.8</v>
      </c>
      <c r="AR1463" s="18"/>
      <c r="AS1463" s="18"/>
    </row>
    <row r="1464" ht="14.25" customHeight="1">
      <c r="A1464" s="68">
        <v>742.0</v>
      </c>
      <c r="B1464" s="69">
        <v>1.0</v>
      </c>
      <c r="C1464" s="18" t="s">
        <v>1402</v>
      </c>
      <c r="D1464" s="68">
        <v>742.0</v>
      </c>
      <c r="E1464" s="69">
        <v>1.0</v>
      </c>
      <c r="F1464" s="69">
        <v>67.0</v>
      </c>
      <c r="G1464" s="70" t="s">
        <v>2821</v>
      </c>
      <c r="H1464" s="69">
        <v>17.0</v>
      </c>
      <c r="I1464" s="69">
        <v>6.0</v>
      </c>
      <c r="J1464" s="69">
        <v>0.0</v>
      </c>
      <c r="K1464" s="29">
        <f t="shared" si="13"/>
        <v>6</v>
      </c>
      <c r="L1464" s="71">
        <f t="shared" si="14"/>
        <v>0.3529</v>
      </c>
      <c r="M1464" s="71">
        <f t="shared" si="15"/>
        <v>0.4411</v>
      </c>
      <c r="N1464" s="72">
        <f t="shared" si="16"/>
        <v>1.59</v>
      </c>
      <c r="O1464" s="8">
        <f t="shared" si="17"/>
        <v>9107.52</v>
      </c>
      <c r="P1464" s="73"/>
      <c r="Q1464" s="18"/>
      <c r="R1464" s="18"/>
      <c r="S1464" s="18"/>
      <c r="T1464" s="18"/>
      <c r="U1464" s="18"/>
      <c r="V1464" s="18"/>
      <c r="W1464" s="18"/>
      <c r="X1464" s="18"/>
      <c r="Y1464" s="18"/>
      <c r="Z1464" s="68">
        <v>742.0</v>
      </c>
      <c r="AA1464" s="69">
        <v>1.0</v>
      </c>
      <c r="AB1464" s="18" t="s">
        <v>1402</v>
      </c>
      <c r="AC1464" s="68">
        <v>742.0</v>
      </c>
      <c r="AD1464" s="69">
        <v>1.0</v>
      </c>
      <c r="AE1464" s="69">
        <v>67.0</v>
      </c>
      <c r="AF1464" s="70" t="s">
        <v>2821</v>
      </c>
      <c r="AG1464" s="69">
        <v>17.0</v>
      </c>
      <c r="AH1464" s="69">
        <v>6.0</v>
      </c>
      <c r="AI1464" s="69">
        <v>0.0</v>
      </c>
      <c r="AJ1464" s="29">
        <f t="shared" si="20"/>
        <v>6</v>
      </c>
      <c r="AK1464" s="76">
        <f t="shared" si="21"/>
        <v>0.3529411765</v>
      </c>
      <c r="AL1464" s="29">
        <f t="shared" si="22"/>
        <v>6</v>
      </c>
      <c r="AM1464" s="71">
        <f t="shared" si="23"/>
        <v>0.3529</v>
      </c>
      <c r="AN1464" s="71">
        <f t="shared" si="24"/>
        <v>0.4411</v>
      </c>
      <c r="AO1464" s="72">
        <f t="shared" si="25"/>
        <v>1.59</v>
      </c>
      <c r="AP1464" s="73">
        <f t="shared" si="26"/>
        <v>9107.52</v>
      </c>
      <c r="AQ1464" s="3">
        <f t="shared" si="27"/>
        <v>535.7364706</v>
      </c>
      <c r="AR1464" s="18"/>
      <c r="AS1464" s="18"/>
    </row>
    <row r="1465" ht="14.25" customHeight="1">
      <c r="A1465" s="68">
        <v>742.0</v>
      </c>
      <c r="B1465" s="69">
        <v>1.0</v>
      </c>
      <c r="C1465" s="18" t="s">
        <v>1402</v>
      </c>
      <c r="D1465" s="68">
        <v>742.0</v>
      </c>
      <c r="E1465" s="69">
        <v>1.0</v>
      </c>
      <c r="F1465" s="69">
        <v>72.0</v>
      </c>
      <c r="G1465" s="70" t="s">
        <v>2822</v>
      </c>
      <c r="H1465" s="69">
        <v>26.0</v>
      </c>
      <c r="I1465" s="69">
        <v>20.0</v>
      </c>
      <c r="J1465" s="69">
        <v>1.0</v>
      </c>
      <c r="K1465" s="29">
        <f t="shared" si="13"/>
        <v>20.5</v>
      </c>
      <c r="L1465" s="71">
        <f t="shared" si="14"/>
        <v>0.7885</v>
      </c>
      <c r="M1465" s="71">
        <f t="shared" si="15"/>
        <v>0.9856</v>
      </c>
      <c r="N1465" s="72">
        <f t="shared" si="16"/>
        <v>12.12</v>
      </c>
      <c r="O1465" s="8">
        <f t="shared" si="17"/>
        <v>69423.36</v>
      </c>
      <c r="P1465" s="73"/>
      <c r="Q1465" s="18"/>
      <c r="R1465" s="18"/>
      <c r="S1465" s="18"/>
      <c r="T1465" s="18"/>
      <c r="U1465" s="18"/>
      <c r="V1465" s="18"/>
      <c r="W1465" s="18"/>
      <c r="X1465" s="18"/>
      <c r="Y1465" s="18"/>
      <c r="Z1465" s="68">
        <v>742.0</v>
      </c>
      <c r="AA1465" s="69">
        <v>1.0</v>
      </c>
      <c r="AB1465" s="18" t="s">
        <v>1402</v>
      </c>
      <c r="AC1465" s="68">
        <v>742.0</v>
      </c>
      <c r="AD1465" s="69">
        <v>1.0</v>
      </c>
      <c r="AE1465" s="69">
        <v>72.0</v>
      </c>
      <c r="AF1465" s="70" t="s">
        <v>2822</v>
      </c>
      <c r="AG1465" s="69">
        <v>26.0</v>
      </c>
      <c r="AH1465" s="69">
        <v>20.0</v>
      </c>
      <c r="AI1465" s="69">
        <v>1.0</v>
      </c>
      <c r="AJ1465" s="29">
        <f t="shared" si="20"/>
        <v>20.5</v>
      </c>
      <c r="AK1465" s="76">
        <f t="shared" si="21"/>
        <v>0.7884615385</v>
      </c>
      <c r="AL1465" s="29">
        <f t="shared" si="22"/>
        <v>20.5</v>
      </c>
      <c r="AM1465" s="71">
        <f t="shared" si="23"/>
        <v>0.7885</v>
      </c>
      <c r="AN1465" s="71">
        <f t="shared" si="24"/>
        <v>0.9856</v>
      </c>
      <c r="AO1465" s="72">
        <f t="shared" si="25"/>
        <v>12.12</v>
      </c>
      <c r="AP1465" s="73">
        <f t="shared" si="26"/>
        <v>69423.36</v>
      </c>
      <c r="AQ1465" s="3">
        <f t="shared" si="27"/>
        <v>2670.129231</v>
      </c>
      <c r="AR1465" s="18"/>
      <c r="AS1465" s="18"/>
    </row>
    <row r="1466" ht="14.25" customHeight="1">
      <c r="A1466" s="68">
        <v>743.0</v>
      </c>
      <c r="B1466" s="69">
        <v>1.0</v>
      </c>
      <c r="C1466" s="18" t="s">
        <v>1404</v>
      </c>
      <c r="D1466" s="68">
        <v>743.0</v>
      </c>
      <c r="E1466" s="69">
        <v>1.0</v>
      </c>
      <c r="F1466" s="69">
        <v>10.0</v>
      </c>
      <c r="G1466" s="70" t="s">
        <v>2823</v>
      </c>
      <c r="H1466" s="69">
        <v>347.0</v>
      </c>
      <c r="I1466" s="69">
        <v>71.0</v>
      </c>
      <c r="J1466" s="69">
        <v>37.0</v>
      </c>
      <c r="K1466" s="29">
        <f t="shared" si="13"/>
        <v>89.5</v>
      </c>
      <c r="L1466" s="71">
        <f t="shared" si="14"/>
        <v>0.2579</v>
      </c>
      <c r="M1466" s="71">
        <f t="shared" si="15"/>
        <v>0.3224</v>
      </c>
      <c r="N1466" s="72">
        <f t="shared" si="16"/>
        <v>17.31</v>
      </c>
      <c r="O1466" s="8">
        <f t="shared" si="17"/>
        <v>99151.68</v>
      </c>
      <c r="P1466" s="73"/>
      <c r="Q1466" s="18"/>
      <c r="R1466" s="18"/>
      <c r="S1466" s="18"/>
      <c r="T1466" s="18"/>
      <c r="U1466" s="18"/>
      <c r="V1466" s="18"/>
      <c r="W1466" s="18"/>
      <c r="X1466" s="18"/>
      <c r="Y1466" s="18"/>
      <c r="Z1466" s="68">
        <v>743.0</v>
      </c>
      <c r="AA1466" s="69">
        <v>1.0</v>
      </c>
      <c r="AB1466" s="18" t="s">
        <v>1404</v>
      </c>
      <c r="AC1466" s="68">
        <v>743.0</v>
      </c>
      <c r="AD1466" s="69">
        <v>1.0</v>
      </c>
      <c r="AE1466" s="69">
        <v>10.0</v>
      </c>
      <c r="AF1466" s="70" t="s">
        <v>2823</v>
      </c>
      <c r="AG1466" s="69">
        <v>347.0</v>
      </c>
      <c r="AH1466" s="69">
        <v>71.0</v>
      </c>
      <c r="AI1466" s="69">
        <v>37.0</v>
      </c>
      <c r="AJ1466" s="29">
        <f t="shared" si="20"/>
        <v>89.5</v>
      </c>
      <c r="AK1466" s="76">
        <f t="shared" si="21"/>
        <v>0.257925072</v>
      </c>
      <c r="AL1466" s="29">
        <f t="shared" si="22"/>
        <v>89.5</v>
      </c>
      <c r="AM1466" s="71">
        <f t="shared" si="23"/>
        <v>0.2579</v>
      </c>
      <c r="AN1466" s="71">
        <f t="shared" si="24"/>
        <v>0.3224</v>
      </c>
      <c r="AO1466" s="72">
        <f t="shared" si="25"/>
        <v>17.31</v>
      </c>
      <c r="AP1466" s="73">
        <f t="shared" si="26"/>
        <v>99151.68</v>
      </c>
      <c r="AQ1466" s="3">
        <f t="shared" si="27"/>
        <v>285.7397118</v>
      </c>
      <c r="AR1466" s="18"/>
      <c r="AS1466" s="18"/>
    </row>
    <row r="1467" ht="14.25" customHeight="1">
      <c r="A1467" s="68">
        <v>743.0</v>
      </c>
      <c r="B1467" s="69">
        <v>1.0</v>
      </c>
      <c r="C1467" s="18" t="s">
        <v>1404</v>
      </c>
      <c r="D1467" s="68">
        <v>743.0</v>
      </c>
      <c r="E1467" s="69">
        <v>1.0</v>
      </c>
      <c r="F1467" s="69">
        <v>30.0</v>
      </c>
      <c r="G1467" s="70" t="s">
        <v>2824</v>
      </c>
      <c r="H1467" s="69">
        <v>531.0</v>
      </c>
      <c r="I1467" s="69">
        <v>83.0</v>
      </c>
      <c r="J1467" s="69">
        <v>40.0</v>
      </c>
      <c r="K1467" s="29">
        <f t="shared" si="13"/>
        <v>103</v>
      </c>
      <c r="L1467" s="71">
        <f t="shared" si="14"/>
        <v>0.194</v>
      </c>
      <c r="M1467" s="71">
        <f t="shared" si="15"/>
        <v>0.2425</v>
      </c>
      <c r="N1467" s="72">
        <f t="shared" si="16"/>
        <v>14.99</v>
      </c>
      <c r="O1467" s="8">
        <f t="shared" si="17"/>
        <v>85862.72</v>
      </c>
      <c r="P1467" s="73"/>
      <c r="Q1467" s="18"/>
      <c r="R1467" s="18"/>
      <c r="S1467" s="18"/>
      <c r="T1467" s="18"/>
      <c r="U1467" s="18"/>
      <c r="V1467" s="18"/>
      <c r="W1467" s="18"/>
      <c r="X1467" s="18"/>
      <c r="Y1467" s="18"/>
      <c r="Z1467" s="68">
        <v>743.0</v>
      </c>
      <c r="AA1467" s="69">
        <v>1.0</v>
      </c>
      <c r="AB1467" s="18" t="s">
        <v>1404</v>
      </c>
      <c r="AC1467" s="68">
        <v>743.0</v>
      </c>
      <c r="AD1467" s="69">
        <v>1.0</v>
      </c>
      <c r="AE1467" s="69">
        <v>30.0</v>
      </c>
      <c r="AF1467" s="70" t="s">
        <v>2824</v>
      </c>
      <c r="AG1467" s="69">
        <v>531.0</v>
      </c>
      <c r="AH1467" s="69">
        <v>83.0</v>
      </c>
      <c r="AI1467" s="69">
        <v>40.0</v>
      </c>
      <c r="AJ1467" s="29">
        <f t="shared" si="20"/>
        <v>103</v>
      </c>
      <c r="AK1467" s="76">
        <f t="shared" si="21"/>
        <v>0.1939736347</v>
      </c>
      <c r="AL1467" s="29">
        <f t="shared" si="22"/>
        <v>103</v>
      </c>
      <c r="AM1467" s="71">
        <f t="shared" si="23"/>
        <v>0.194</v>
      </c>
      <c r="AN1467" s="71">
        <f t="shared" si="24"/>
        <v>0.2425</v>
      </c>
      <c r="AO1467" s="72">
        <f t="shared" si="25"/>
        <v>14.99</v>
      </c>
      <c r="AP1467" s="73">
        <f t="shared" si="26"/>
        <v>85862.72</v>
      </c>
      <c r="AQ1467" s="3">
        <f t="shared" si="27"/>
        <v>161.7000377</v>
      </c>
      <c r="AR1467" s="18"/>
      <c r="AS1467" s="18"/>
    </row>
    <row r="1468" ht="14.25" customHeight="1">
      <c r="A1468" s="68">
        <v>743.0</v>
      </c>
      <c r="B1468" s="69">
        <v>1.0</v>
      </c>
      <c r="C1468" s="18" t="s">
        <v>1404</v>
      </c>
      <c r="D1468" s="68">
        <v>743.0</v>
      </c>
      <c r="E1468" s="69">
        <v>1.0</v>
      </c>
      <c r="F1468" s="69">
        <v>70.0</v>
      </c>
      <c r="G1468" s="70" t="s">
        <v>2825</v>
      </c>
      <c r="H1468" s="69">
        <v>150.0</v>
      </c>
      <c r="I1468" s="69">
        <v>32.0</v>
      </c>
      <c r="J1468" s="69">
        <v>18.0</v>
      </c>
      <c r="K1468" s="29">
        <f t="shared" si="13"/>
        <v>41</v>
      </c>
      <c r="L1468" s="71">
        <f t="shared" si="14"/>
        <v>0.2733</v>
      </c>
      <c r="M1468" s="71">
        <f t="shared" si="15"/>
        <v>0.3416</v>
      </c>
      <c r="N1468" s="72">
        <f t="shared" si="16"/>
        <v>8.4</v>
      </c>
      <c r="O1468" s="8">
        <f t="shared" si="17"/>
        <v>48115.2</v>
      </c>
      <c r="P1468" s="73"/>
      <c r="Q1468" s="18"/>
      <c r="R1468" s="18"/>
      <c r="S1468" s="18"/>
      <c r="T1468" s="18"/>
      <c r="U1468" s="18"/>
      <c r="V1468" s="18"/>
      <c r="W1468" s="18"/>
      <c r="X1468" s="18"/>
      <c r="Y1468" s="18"/>
      <c r="Z1468" s="68">
        <v>743.0</v>
      </c>
      <c r="AA1468" s="69">
        <v>1.0</v>
      </c>
      <c r="AB1468" s="18" t="s">
        <v>1404</v>
      </c>
      <c r="AC1468" s="68">
        <v>743.0</v>
      </c>
      <c r="AD1468" s="69">
        <v>1.0</v>
      </c>
      <c r="AE1468" s="69">
        <v>70.0</v>
      </c>
      <c r="AF1468" s="70" t="s">
        <v>2825</v>
      </c>
      <c r="AG1468" s="69">
        <v>150.0</v>
      </c>
      <c r="AH1468" s="69">
        <v>32.0</v>
      </c>
      <c r="AI1468" s="69">
        <v>18.0</v>
      </c>
      <c r="AJ1468" s="29">
        <f t="shared" si="20"/>
        <v>41</v>
      </c>
      <c r="AK1468" s="76">
        <f t="shared" si="21"/>
        <v>0.2733333333</v>
      </c>
      <c r="AL1468" s="29">
        <f t="shared" si="22"/>
        <v>41</v>
      </c>
      <c r="AM1468" s="71">
        <f t="shared" si="23"/>
        <v>0.2733</v>
      </c>
      <c r="AN1468" s="71">
        <f t="shared" si="24"/>
        <v>0.3416</v>
      </c>
      <c r="AO1468" s="72">
        <f t="shared" si="25"/>
        <v>8.4</v>
      </c>
      <c r="AP1468" s="73">
        <f t="shared" si="26"/>
        <v>48115.2</v>
      </c>
      <c r="AQ1468" s="3">
        <f t="shared" si="27"/>
        <v>320.768</v>
      </c>
      <c r="AR1468" s="18"/>
      <c r="AS1468" s="18"/>
    </row>
    <row r="1469" ht="14.25" customHeight="1">
      <c r="A1469" s="68">
        <v>745.0</v>
      </c>
      <c r="B1469" s="69">
        <v>1.0</v>
      </c>
      <c r="C1469" s="18" t="s">
        <v>1406</v>
      </c>
      <c r="D1469" s="68">
        <v>745.0</v>
      </c>
      <c r="E1469" s="69">
        <v>1.0</v>
      </c>
      <c r="F1469" s="69">
        <v>10.0</v>
      </c>
      <c r="G1469" s="70" t="s">
        <v>2826</v>
      </c>
      <c r="H1469" s="69">
        <v>486.0</v>
      </c>
      <c r="I1469" s="69">
        <v>74.0</v>
      </c>
      <c r="J1469" s="69">
        <v>47.0</v>
      </c>
      <c r="K1469" s="29">
        <f t="shared" si="13"/>
        <v>97.5</v>
      </c>
      <c r="L1469" s="71">
        <f t="shared" si="14"/>
        <v>0.2006</v>
      </c>
      <c r="M1469" s="71">
        <f t="shared" si="15"/>
        <v>0.2508</v>
      </c>
      <c r="N1469" s="72">
        <f t="shared" si="16"/>
        <v>14.67</v>
      </c>
      <c r="O1469" s="8">
        <f t="shared" si="17"/>
        <v>84029.76</v>
      </c>
      <c r="P1469" s="73"/>
      <c r="Q1469" s="18"/>
      <c r="R1469" s="18"/>
      <c r="S1469" s="18"/>
      <c r="T1469" s="18"/>
      <c r="U1469" s="18"/>
      <c r="V1469" s="18"/>
      <c r="W1469" s="18"/>
      <c r="X1469" s="18"/>
      <c r="Y1469" s="18"/>
      <c r="Z1469" s="68">
        <v>745.0</v>
      </c>
      <c r="AA1469" s="69">
        <v>1.0</v>
      </c>
      <c r="AB1469" s="18" t="s">
        <v>1406</v>
      </c>
      <c r="AC1469" s="68">
        <v>745.0</v>
      </c>
      <c r="AD1469" s="69">
        <v>1.0</v>
      </c>
      <c r="AE1469" s="69">
        <v>10.0</v>
      </c>
      <c r="AF1469" s="70" t="s">
        <v>2826</v>
      </c>
      <c r="AG1469" s="69">
        <v>486.0</v>
      </c>
      <c r="AH1469" s="69">
        <v>74.0</v>
      </c>
      <c r="AI1469" s="69">
        <v>47.0</v>
      </c>
      <c r="AJ1469" s="29">
        <f t="shared" si="20"/>
        <v>97.5</v>
      </c>
      <c r="AK1469" s="76">
        <f t="shared" si="21"/>
        <v>0.200617284</v>
      </c>
      <c r="AL1469" s="29">
        <f t="shared" si="22"/>
        <v>97.5</v>
      </c>
      <c r="AM1469" s="71">
        <f t="shared" si="23"/>
        <v>0.2006</v>
      </c>
      <c r="AN1469" s="71">
        <f t="shared" si="24"/>
        <v>0.2508</v>
      </c>
      <c r="AO1469" s="72">
        <f t="shared" si="25"/>
        <v>14.67</v>
      </c>
      <c r="AP1469" s="73">
        <f t="shared" si="26"/>
        <v>84029.76</v>
      </c>
      <c r="AQ1469" s="3">
        <f t="shared" si="27"/>
        <v>172.9007407</v>
      </c>
      <c r="AR1469" s="18"/>
      <c r="AS1469" s="18"/>
    </row>
    <row r="1470" ht="14.25" customHeight="1">
      <c r="A1470" s="68">
        <v>745.0</v>
      </c>
      <c r="B1470" s="69">
        <v>1.0</v>
      </c>
      <c r="C1470" s="18" t="s">
        <v>1406</v>
      </c>
      <c r="D1470" s="68">
        <v>745.0</v>
      </c>
      <c r="E1470" s="69">
        <v>1.0</v>
      </c>
      <c r="F1470" s="69">
        <v>30.0</v>
      </c>
      <c r="G1470" s="70" t="s">
        <v>2827</v>
      </c>
      <c r="H1470" s="69">
        <v>331.0</v>
      </c>
      <c r="I1470" s="69">
        <v>36.0</v>
      </c>
      <c r="J1470" s="69">
        <v>15.0</v>
      </c>
      <c r="K1470" s="29">
        <f t="shared" si="13"/>
        <v>43.5</v>
      </c>
      <c r="L1470" s="71">
        <f t="shared" si="14"/>
        <v>0.1314</v>
      </c>
      <c r="M1470" s="71">
        <f t="shared" si="15"/>
        <v>0.1643</v>
      </c>
      <c r="N1470" s="72">
        <f t="shared" si="16"/>
        <v>4.29</v>
      </c>
      <c r="O1470" s="8">
        <f t="shared" si="17"/>
        <v>24573.12</v>
      </c>
      <c r="P1470" s="73"/>
      <c r="Q1470" s="18"/>
      <c r="R1470" s="18"/>
      <c r="S1470" s="18"/>
      <c r="T1470" s="18"/>
      <c r="U1470" s="18"/>
      <c r="V1470" s="18"/>
      <c r="W1470" s="18"/>
      <c r="X1470" s="18"/>
      <c r="Y1470" s="18"/>
      <c r="Z1470" s="68">
        <v>745.0</v>
      </c>
      <c r="AA1470" s="69">
        <v>1.0</v>
      </c>
      <c r="AB1470" s="18" t="s">
        <v>1406</v>
      </c>
      <c r="AC1470" s="68">
        <v>745.0</v>
      </c>
      <c r="AD1470" s="69">
        <v>1.0</v>
      </c>
      <c r="AE1470" s="69">
        <v>30.0</v>
      </c>
      <c r="AF1470" s="70" t="s">
        <v>2827</v>
      </c>
      <c r="AG1470" s="69">
        <v>331.0</v>
      </c>
      <c r="AH1470" s="69">
        <v>36.0</v>
      </c>
      <c r="AI1470" s="69">
        <v>15.0</v>
      </c>
      <c r="AJ1470" s="29">
        <f t="shared" si="20"/>
        <v>43.5</v>
      </c>
      <c r="AK1470" s="76">
        <f t="shared" si="21"/>
        <v>0.1314199396</v>
      </c>
      <c r="AL1470" s="29">
        <f t="shared" si="22"/>
        <v>43.5</v>
      </c>
      <c r="AM1470" s="71">
        <f t="shared" si="23"/>
        <v>0.1314</v>
      </c>
      <c r="AN1470" s="71">
        <f t="shared" si="24"/>
        <v>0.1643</v>
      </c>
      <c r="AO1470" s="72">
        <f t="shared" si="25"/>
        <v>4.29</v>
      </c>
      <c r="AP1470" s="73">
        <f t="shared" si="26"/>
        <v>24573.12</v>
      </c>
      <c r="AQ1470" s="3">
        <f t="shared" si="27"/>
        <v>74.23903323</v>
      </c>
      <c r="AR1470" s="18"/>
      <c r="AS1470" s="18"/>
    </row>
    <row r="1471" ht="14.25" customHeight="1">
      <c r="A1471" s="68">
        <v>745.0</v>
      </c>
      <c r="B1471" s="69">
        <v>1.0</v>
      </c>
      <c r="C1471" s="18" t="s">
        <v>1406</v>
      </c>
      <c r="D1471" s="68">
        <v>745.0</v>
      </c>
      <c r="E1471" s="69">
        <v>1.0</v>
      </c>
      <c r="F1471" s="69">
        <v>50.0</v>
      </c>
      <c r="G1471" s="70" t="s">
        <v>2828</v>
      </c>
      <c r="H1471" s="69">
        <v>450.0</v>
      </c>
      <c r="I1471" s="69">
        <v>31.0</v>
      </c>
      <c r="J1471" s="69">
        <v>34.0</v>
      </c>
      <c r="K1471" s="29">
        <f t="shared" si="13"/>
        <v>48</v>
      </c>
      <c r="L1471" s="71">
        <f t="shared" si="14"/>
        <v>0.1067</v>
      </c>
      <c r="M1471" s="71">
        <f t="shared" si="15"/>
        <v>0.1334</v>
      </c>
      <c r="N1471" s="72">
        <f t="shared" si="16"/>
        <v>3.84</v>
      </c>
      <c r="O1471" s="8">
        <f t="shared" si="17"/>
        <v>21995.52</v>
      </c>
      <c r="P1471" s="73"/>
      <c r="Q1471" s="18"/>
      <c r="R1471" s="18"/>
      <c r="S1471" s="18"/>
      <c r="T1471" s="18"/>
      <c r="U1471" s="18"/>
      <c r="V1471" s="18"/>
      <c r="W1471" s="18"/>
      <c r="X1471" s="18"/>
      <c r="Y1471" s="18"/>
      <c r="Z1471" s="68">
        <v>745.0</v>
      </c>
      <c r="AA1471" s="69">
        <v>1.0</v>
      </c>
      <c r="AB1471" s="18" t="s">
        <v>1406</v>
      </c>
      <c r="AC1471" s="68">
        <v>745.0</v>
      </c>
      <c r="AD1471" s="69">
        <v>1.0</v>
      </c>
      <c r="AE1471" s="69">
        <v>50.0</v>
      </c>
      <c r="AF1471" s="70" t="s">
        <v>2828</v>
      </c>
      <c r="AG1471" s="69">
        <v>450.0</v>
      </c>
      <c r="AH1471" s="69">
        <v>31.0</v>
      </c>
      <c r="AI1471" s="69">
        <v>34.0</v>
      </c>
      <c r="AJ1471" s="29">
        <f t="shared" si="20"/>
        <v>48</v>
      </c>
      <c r="AK1471" s="76">
        <f t="shared" si="21"/>
        <v>0.1066666667</v>
      </c>
      <c r="AL1471" s="29">
        <f t="shared" si="22"/>
        <v>48</v>
      </c>
      <c r="AM1471" s="71">
        <f t="shared" si="23"/>
        <v>0.1067</v>
      </c>
      <c r="AN1471" s="71">
        <f t="shared" si="24"/>
        <v>0.1334</v>
      </c>
      <c r="AO1471" s="72">
        <f t="shared" si="25"/>
        <v>3.84</v>
      </c>
      <c r="AP1471" s="73">
        <f t="shared" si="26"/>
        <v>21995.52</v>
      </c>
      <c r="AQ1471" s="3">
        <f t="shared" si="27"/>
        <v>48.87893333</v>
      </c>
      <c r="AR1471" s="18"/>
      <c r="AS1471" s="18"/>
    </row>
    <row r="1472" ht="14.25" customHeight="1">
      <c r="A1472" s="68">
        <v>745.0</v>
      </c>
      <c r="B1472" s="69">
        <v>1.0</v>
      </c>
      <c r="C1472" s="18" t="s">
        <v>1406</v>
      </c>
      <c r="D1472" s="68">
        <v>745.0</v>
      </c>
      <c r="E1472" s="69">
        <v>1.0</v>
      </c>
      <c r="F1472" s="69">
        <v>60.0</v>
      </c>
      <c r="G1472" s="70" t="s">
        <v>2829</v>
      </c>
      <c r="H1472" s="69">
        <v>519.0</v>
      </c>
      <c r="I1472" s="69">
        <v>43.0</v>
      </c>
      <c r="J1472" s="69">
        <v>38.0</v>
      </c>
      <c r="K1472" s="29">
        <f t="shared" si="13"/>
        <v>62</v>
      </c>
      <c r="L1472" s="71">
        <f t="shared" si="14"/>
        <v>0.1195</v>
      </c>
      <c r="M1472" s="71">
        <f t="shared" si="15"/>
        <v>0.1494</v>
      </c>
      <c r="N1472" s="72">
        <f t="shared" si="16"/>
        <v>5.56</v>
      </c>
      <c r="O1472" s="8">
        <f t="shared" si="17"/>
        <v>31847.68</v>
      </c>
      <c r="P1472" s="73"/>
      <c r="Q1472" s="18"/>
      <c r="R1472" s="18"/>
      <c r="S1472" s="18"/>
      <c r="T1472" s="18"/>
      <c r="U1472" s="18"/>
      <c r="V1472" s="18"/>
      <c r="W1472" s="18"/>
      <c r="X1472" s="18"/>
      <c r="Y1472" s="18"/>
      <c r="Z1472" s="68">
        <v>745.0</v>
      </c>
      <c r="AA1472" s="69">
        <v>1.0</v>
      </c>
      <c r="AB1472" s="18" t="s">
        <v>1406</v>
      </c>
      <c r="AC1472" s="68">
        <v>745.0</v>
      </c>
      <c r="AD1472" s="69">
        <v>1.0</v>
      </c>
      <c r="AE1472" s="69">
        <v>60.0</v>
      </c>
      <c r="AF1472" s="70" t="s">
        <v>2829</v>
      </c>
      <c r="AG1472" s="69">
        <v>519.0</v>
      </c>
      <c r="AH1472" s="69">
        <v>43.0</v>
      </c>
      <c r="AI1472" s="69">
        <v>38.0</v>
      </c>
      <c r="AJ1472" s="29">
        <f t="shared" si="20"/>
        <v>62</v>
      </c>
      <c r="AK1472" s="76">
        <f t="shared" si="21"/>
        <v>0.119460501</v>
      </c>
      <c r="AL1472" s="29">
        <f t="shared" si="22"/>
        <v>62</v>
      </c>
      <c r="AM1472" s="71">
        <f t="shared" si="23"/>
        <v>0.1195</v>
      </c>
      <c r="AN1472" s="71">
        <f t="shared" si="24"/>
        <v>0.1494</v>
      </c>
      <c r="AO1472" s="72">
        <f t="shared" si="25"/>
        <v>5.56</v>
      </c>
      <c r="AP1472" s="73">
        <f t="shared" si="26"/>
        <v>31847.68</v>
      </c>
      <c r="AQ1472" s="3">
        <f t="shared" si="27"/>
        <v>61.36354528</v>
      </c>
      <c r="AR1472" s="18"/>
      <c r="AS1472" s="18"/>
    </row>
    <row r="1473" ht="14.25" customHeight="1">
      <c r="A1473" s="68">
        <v>748.0</v>
      </c>
      <c r="B1473" s="69">
        <v>1.0</v>
      </c>
      <c r="C1473" s="18" t="s">
        <v>1407</v>
      </c>
      <c r="D1473" s="68">
        <v>748.0</v>
      </c>
      <c r="E1473" s="69">
        <v>1.0</v>
      </c>
      <c r="F1473" s="69">
        <v>20.0</v>
      </c>
      <c r="G1473" s="70" t="s">
        <v>2830</v>
      </c>
      <c r="H1473" s="69">
        <v>1372.0</v>
      </c>
      <c r="I1473" s="69">
        <v>75.0</v>
      </c>
      <c r="J1473" s="69">
        <v>61.0</v>
      </c>
      <c r="K1473" s="29">
        <f t="shared" si="13"/>
        <v>105.5</v>
      </c>
      <c r="L1473" s="71">
        <f t="shared" si="14"/>
        <v>0.0769</v>
      </c>
      <c r="M1473" s="71">
        <f t="shared" si="15"/>
        <v>0.0961</v>
      </c>
      <c r="N1473" s="72">
        <f t="shared" si="16"/>
        <v>6.08</v>
      </c>
      <c r="O1473" s="8">
        <f t="shared" si="17"/>
        <v>34826.24</v>
      </c>
      <c r="P1473" s="73"/>
      <c r="Q1473" s="18"/>
      <c r="R1473" s="18"/>
      <c r="S1473" s="18"/>
      <c r="T1473" s="18"/>
      <c r="U1473" s="18"/>
      <c r="V1473" s="18"/>
      <c r="W1473" s="18"/>
      <c r="X1473" s="18"/>
      <c r="Y1473" s="18"/>
      <c r="Z1473" s="68">
        <v>748.0</v>
      </c>
      <c r="AA1473" s="69">
        <v>1.0</v>
      </c>
      <c r="AB1473" s="18" t="s">
        <v>1407</v>
      </c>
      <c r="AC1473" s="68">
        <v>748.0</v>
      </c>
      <c r="AD1473" s="69">
        <v>1.0</v>
      </c>
      <c r="AE1473" s="69">
        <v>20.0</v>
      </c>
      <c r="AF1473" s="70" t="s">
        <v>2830</v>
      </c>
      <c r="AG1473" s="69">
        <v>1372.0</v>
      </c>
      <c r="AH1473" s="69">
        <v>75.0</v>
      </c>
      <c r="AI1473" s="69">
        <v>61.0</v>
      </c>
      <c r="AJ1473" s="29">
        <f t="shared" si="20"/>
        <v>105.5</v>
      </c>
      <c r="AK1473" s="76">
        <f t="shared" si="21"/>
        <v>0.07689504373</v>
      </c>
      <c r="AL1473" s="29">
        <f t="shared" si="22"/>
        <v>105.5</v>
      </c>
      <c r="AM1473" s="71">
        <f t="shared" si="23"/>
        <v>0.0769</v>
      </c>
      <c r="AN1473" s="71">
        <f t="shared" si="24"/>
        <v>0.0961</v>
      </c>
      <c r="AO1473" s="72">
        <f t="shared" si="25"/>
        <v>6.08</v>
      </c>
      <c r="AP1473" s="73">
        <f t="shared" si="26"/>
        <v>34826.24</v>
      </c>
      <c r="AQ1473" s="3">
        <f t="shared" si="27"/>
        <v>25.38355685</v>
      </c>
      <c r="AR1473" s="18"/>
      <c r="AS1473" s="18"/>
    </row>
    <row r="1474" ht="14.25" customHeight="1">
      <c r="A1474" s="68">
        <v>748.0</v>
      </c>
      <c r="B1474" s="69">
        <v>1.0</v>
      </c>
      <c r="C1474" s="18" t="s">
        <v>1407</v>
      </c>
      <c r="D1474" s="68">
        <v>748.0</v>
      </c>
      <c r="E1474" s="69">
        <v>1.0</v>
      </c>
      <c r="F1474" s="69">
        <v>40.0</v>
      </c>
      <c r="G1474" s="70" t="s">
        <v>2831</v>
      </c>
      <c r="H1474" s="69">
        <v>614.0</v>
      </c>
      <c r="I1474" s="69">
        <v>55.0</v>
      </c>
      <c r="J1474" s="69">
        <v>30.0</v>
      </c>
      <c r="K1474" s="29">
        <f t="shared" si="13"/>
        <v>70</v>
      </c>
      <c r="L1474" s="71">
        <f t="shared" si="14"/>
        <v>0.114</v>
      </c>
      <c r="M1474" s="71">
        <f t="shared" si="15"/>
        <v>0.1425</v>
      </c>
      <c r="N1474" s="72">
        <f t="shared" si="16"/>
        <v>5.99</v>
      </c>
      <c r="O1474" s="8">
        <f t="shared" si="17"/>
        <v>34310.72</v>
      </c>
      <c r="P1474" s="73"/>
      <c r="Q1474" s="18"/>
      <c r="R1474" s="18"/>
      <c r="S1474" s="18"/>
      <c r="T1474" s="18"/>
      <c r="U1474" s="18"/>
      <c r="V1474" s="18"/>
      <c r="W1474" s="18"/>
      <c r="X1474" s="18"/>
      <c r="Y1474" s="18"/>
      <c r="Z1474" s="68">
        <v>748.0</v>
      </c>
      <c r="AA1474" s="69">
        <v>1.0</v>
      </c>
      <c r="AB1474" s="18" t="s">
        <v>1407</v>
      </c>
      <c r="AC1474" s="68">
        <v>748.0</v>
      </c>
      <c r="AD1474" s="69">
        <v>1.0</v>
      </c>
      <c r="AE1474" s="69">
        <v>40.0</v>
      </c>
      <c r="AF1474" s="70" t="s">
        <v>2831</v>
      </c>
      <c r="AG1474" s="69">
        <v>614.0</v>
      </c>
      <c r="AH1474" s="69">
        <v>55.0</v>
      </c>
      <c r="AI1474" s="69">
        <v>30.0</v>
      </c>
      <c r="AJ1474" s="29">
        <f t="shared" si="20"/>
        <v>70</v>
      </c>
      <c r="AK1474" s="76">
        <f t="shared" si="21"/>
        <v>0.1140065147</v>
      </c>
      <c r="AL1474" s="29">
        <f t="shared" si="22"/>
        <v>70</v>
      </c>
      <c r="AM1474" s="71">
        <f t="shared" si="23"/>
        <v>0.114</v>
      </c>
      <c r="AN1474" s="71">
        <f t="shared" si="24"/>
        <v>0.1425</v>
      </c>
      <c r="AO1474" s="72">
        <f t="shared" si="25"/>
        <v>5.99</v>
      </c>
      <c r="AP1474" s="73">
        <f t="shared" si="26"/>
        <v>34310.72</v>
      </c>
      <c r="AQ1474" s="3">
        <f t="shared" si="27"/>
        <v>55.88065147</v>
      </c>
      <c r="AR1474" s="18"/>
      <c r="AS1474" s="18"/>
    </row>
    <row r="1475" ht="14.25" customHeight="1">
      <c r="A1475" s="68">
        <v>748.0</v>
      </c>
      <c r="B1475" s="69">
        <v>1.0</v>
      </c>
      <c r="C1475" s="18" t="s">
        <v>1407</v>
      </c>
      <c r="D1475" s="68">
        <v>748.0</v>
      </c>
      <c r="E1475" s="69">
        <v>1.0</v>
      </c>
      <c r="F1475" s="69">
        <v>50.0</v>
      </c>
      <c r="G1475" s="70" t="s">
        <v>2832</v>
      </c>
      <c r="H1475" s="69">
        <v>982.0</v>
      </c>
      <c r="I1475" s="69">
        <v>89.0</v>
      </c>
      <c r="J1475" s="69">
        <v>40.0</v>
      </c>
      <c r="K1475" s="29">
        <f t="shared" si="13"/>
        <v>109</v>
      </c>
      <c r="L1475" s="71">
        <f t="shared" si="14"/>
        <v>0.111</v>
      </c>
      <c r="M1475" s="71">
        <f t="shared" si="15"/>
        <v>0.1388</v>
      </c>
      <c r="N1475" s="72">
        <f t="shared" si="16"/>
        <v>9.08</v>
      </c>
      <c r="O1475" s="8">
        <f t="shared" si="17"/>
        <v>52010.24</v>
      </c>
      <c r="P1475" s="73"/>
      <c r="Q1475" s="18"/>
      <c r="R1475" s="18"/>
      <c r="S1475" s="18"/>
      <c r="T1475" s="18"/>
      <c r="U1475" s="18"/>
      <c r="V1475" s="18"/>
      <c r="W1475" s="18"/>
      <c r="X1475" s="18"/>
      <c r="Y1475" s="18"/>
      <c r="Z1475" s="68">
        <v>748.0</v>
      </c>
      <c r="AA1475" s="69">
        <v>1.0</v>
      </c>
      <c r="AB1475" s="18" t="s">
        <v>1407</v>
      </c>
      <c r="AC1475" s="68">
        <v>748.0</v>
      </c>
      <c r="AD1475" s="69">
        <v>1.0</v>
      </c>
      <c r="AE1475" s="69">
        <v>50.0</v>
      </c>
      <c r="AF1475" s="70" t="s">
        <v>2832</v>
      </c>
      <c r="AG1475" s="69">
        <v>982.0</v>
      </c>
      <c r="AH1475" s="69">
        <v>89.0</v>
      </c>
      <c r="AI1475" s="69">
        <v>40.0</v>
      </c>
      <c r="AJ1475" s="29">
        <f t="shared" si="20"/>
        <v>109</v>
      </c>
      <c r="AK1475" s="76">
        <f t="shared" si="21"/>
        <v>0.1109979633</v>
      </c>
      <c r="AL1475" s="29">
        <f t="shared" si="22"/>
        <v>109</v>
      </c>
      <c r="AM1475" s="71">
        <f t="shared" si="23"/>
        <v>0.111</v>
      </c>
      <c r="AN1475" s="71">
        <f t="shared" si="24"/>
        <v>0.1388</v>
      </c>
      <c r="AO1475" s="72">
        <f t="shared" si="25"/>
        <v>9.08</v>
      </c>
      <c r="AP1475" s="73">
        <f t="shared" si="26"/>
        <v>52010.24</v>
      </c>
      <c r="AQ1475" s="3">
        <f t="shared" si="27"/>
        <v>52.96358452</v>
      </c>
      <c r="AR1475" s="18"/>
      <c r="AS1475" s="18"/>
    </row>
    <row r="1476" ht="14.25" customHeight="1">
      <c r="A1476" s="68">
        <v>748.0</v>
      </c>
      <c r="B1476" s="69">
        <v>1.0</v>
      </c>
      <c r="C1476" s="18" t="s">
        <v>1407</v>
      </c>
      <c r="D1476" s="68">
        <v>748.0</v>
      </c>
      <c r="E1476" s="69">
        <v>1.0</v>
      </c>
      <c r="F1476" s="69">
        <v>60.0</v>
      </c>
      <c r="G1476" s="70" t="s">
        <v>2833</v>
      </c>
      <c r="H1476" s="69">
        <v>295.0</v>
      </c>
      <c r="I1476" s="69">
        <v>26.0</v>
      </c>
      <c r="J1476" s="69">
        <v>9.0</v>
      </c>
      <c r="K1476" s="29">
        <f t="shared" si="13"/>
        <v>30.5</v>
      </c>
      <c r="L1476" s="71">
        <f t="shared" si="14"/>
        <v>0.1034</v>
      </c>
      <c r="M1476" s="71">
        <f t="shared" si="15"/>
        <v>0.1293</v>
      </c>
      <c r="N1476" s="72">
        <f t="shared" si="16"/>
        <v>2.37</v>
      </c>
      <c r="O1476" s="8">
        <f t="shared" si="17"/>
        <v>13575.36</v>
      </c>
      <c r="P1476" s="73"/>
      <c r="Q1476" s="18"/>
      <c r="R1476" s="18"/>
      <c r="S1476" s="18"/>
      <c r="T1476" s="18"/>
      <c r="U1476" s="18"/>
      <c r="V1476" s="18"/>
      <c r="W1476" s="18"/>
      <c r="X1476" s="18"/>
      <c r="Y1476" s="18"/>
      <c r="Z1476" s="68">
        <v>748.0</v>
      </c>
      <c r="AA1476" s="69">
        <v>1.0</v>
      </c>
      <c r="AB1476" s="18" t="s">
        <v>1407</v>
      </c>
      <c r="AC1476" s="68">
        <v>748.0</v>
      </c>
      <c r="AD1476" s="69">
        <v>1.0</v>
      </c>
      <c r="AE1476" s="69">
        <v>60.0</v>
      </c>
      <c r="AF1476" s="70" t="s">
        <v>2833</v>
      </c>
      <c r="AG1476" s="69">
        <v>295.0</v>
      </c>
      <c r="AH1476" s="69">
        <v>26.0</v>
      </c>
      <c r="AI1476" s="69">
        <v>9.0</v>
      </c>
      <c r="AJ1476" s="29">
        <f t="shared" si="20"/>
        <v>30.5</v>
      </c>
      <c r="AK1476" s="76">
        <f t="shared" si="21"/>
        <v>0.1033898305</v>
      </c>
      <c r="AL1476" s="29">
        <f t="shared" si="22"/>
        <v>30.5</v>
      </c>
      <c r="AM1476" s="71">
        <f t="shared" si="23"/>
        <v>0.1034</v>
      </c>
      <c r="AN1476" s="71">
        <f t="shared" si="24"/>
        <v>0.1293</v>
      </c>
      <c r="AO1476" s="72">
        <f t="shared" si="25"/>
        <v>2.37</v>
      </c>
      <c r="AP1476" s="73">
        <f t="shared" si="26"/>
        <v>13575.36</v>
      </c>
      <c r="AQ1476" s="3">
        <f t="shared" si="27"/>
        <v>46.01816949</v>
      </c>
      <c r="AR1476" s="18"/>
      <c r="AS1476" s="18"/>
    </row>
    <row r="1477" ht="14.25" customHeight="1">
      <c r="A1477" s="68">
        <v>748.0</v>
      </c>
      <c r="B1477" s="69">
        <v>1.0</v>
      </c>
      <c r="C1477" s="18" t="s">
        <v>1407</v>
      </c>
      <c r="D1477" s="68">
        <v>748.0</v>
      </c>
      <c r="E1477" s="69">
        <v>1.0</v>
      </c>
      <c r="F1477" s="69">
        <v>90.0</v>
      </c>
      <c r="G1477" s="70" t="s">
        <v>2834</v>
      </c>
      <c r="H1477" s="69">
        <v>896.0</v>
      </c>
      <c r="I1477" s="69">
        <v>77.0</v>
      </c>
      <c r="J1477" s="69">
        <v>42.0</v>
      </c>
      <c r="K1477" s="29">
        <f t="shared" si="13"/>
        <v>98</v>
      </c>
      <c r="L1477" s="71">
        <f t="shared" si="14"/>
        <v>0.1094</v>
      </c>
      <c r="M1477" s="71">
        <f t="shared" si="15"/>
        <v>0.1368</v>
      </c>
      <c r="N1477" s="72">
        <f t="shared" si="16"/>
        <v>8.04</v>
      </c>
      <c r="O1477" s="8">
        <f t="shared" si="17"/>
        <v>46053.12</v>
      </c>
      <c r="P1477" s="73"/>
      <c r="Q1477" s="18"/>
      <c r="R1477" s="18"/>
      <c r="S1477" s="18"/>
      <c r="T1477" s="18"/>
      <c r="U1477" s="18"/>
      <c r="V1477" s="18"/>
      <c r="W1477" s="18"/>
      <c r="X1477" s="18"/>
      <c r="Y1477" s="18"/>
      <c r="Z1477" s="68">
        <v>748.0</v>
      </c>
      <c r="AA1477" s="69">
        <v>1.0</v>
      </c>
      <c r="AB1477" s="18" t="s">
        <v>1407</v>
      </c>
      <c r="AC1477" s="68">
        <v>748.0</v>
      </c>
      <c r="AD1477" s="69">
        <v>1.0</v>
      </c>
      <c r="AE1477" s="69">
        <v>90.0</v>
      </c>
      <c r="AF1477" s="70" t="s">
        <v>2834</v>
      </c>
      <c r="AG1477" s="69">
        <v>896.0</v>
      </c>
      <c r="AH1477" s="69">
        <v>77.0</v>
      </c>
      <c r="AI1477" s="69">
        <v>42.0</v>
      </c>
      <c r="AJ1477" s="29">
        <f t="shared" si="20"/>
        <v>98</v>
      </c>
      <c r="AK1477" s="76">
        <f t="shared" si="21"/>
        <v>0.109375</v>
      </c>
      <c r="AL1477" s="29">
        <f t="shared" si="22"/>
        <v>98</v>
      </c>
      <c r="AM1477" s="71">
        <f t="shared" si="23"/>
        <v>0.1094</v>
      </c>
      <c r="AN1477" s="71">
        <f t="shared" si="24"/>
        <v>0.1368</v>
      </c>
      <c r="AO1477" s="72">
        <f t="shared" si="25"/>
        <v>8.04</v>
      </c>
      <c r="AP1477" s="73">
        <f t="shared" si="26"/>
        <v>46053.12</v>
      </c>
      <c r="AQ1477" s="3">
        <f t="shared" si="27"/>
        <v>51.39857143</v>
      </c>
      <c r="AR1477" s="18"/>
      <c r="AS1477" s="18"/>
    </row>
    <row r="1478" ht="14.25" customHeight="1">
      <c r="A1478" s="68">
        <v>750.0</v>
      </c>
      <c r="B1478" s="69">
        <v>1.0</v>
      </c>
      <c r="C1478" s="18" t="s">
        <v>1409</v>
      </c>
      <c r="D1478" s="68">
        <v>750.0</v>
      </c>
      <c r="E1478" s="69">
        <v>1.0</v>
      </c>
      <c r="F1478" s="69">
        <v>10.0</v>
      </c>
      <c r="G1478" s="70" t="s">
        <v>2835</v>
      </c>
      <c r="H1478" s="69">
        <v>127.0</v>
      </c>
      <c r="I1478" s="69">
        <v>17.0</v>
      </c>
      <c r="J1478" s="69">
        <v>9.0</v>
      </c>
      <c r="K1478" s="29">
        <f t="shared" si="13"/>
        <v>21.5</v>
      </c>
      <c r="L1478" s="71">
        <f t="shared" si="14"/>
        <v>0.1693</v>
      </c>
      <c r="M1478" s="71">
        <f t="shared" si="15"/>
        <v>0.2116</v>
      </c>
      <c r="N1478" s="72">
        <f t="shared" si="16"/>
        <v>2.73</v>
      </c>
      <c r="O1478" s="8">
        <f t="shared" si="17"/>
        <v>15637.44</v>
      </c>
      <c r="P1478" s="73"/>
      <c r="Q1478" s="18"/>
      <c r="R1478" s="18"/>
      <c r="S1478" s="18"/>
      <c r="T1478" s="18"/>
      <c r="U1478" s="18"/>
      <c r="V1478" s="18"/>
      <c r="W1478" s="18"/>
      <c r="X1478" s="18"/>
      <c r="Y1478" s="18"/>
      <c r="Z1478" s="68">
        <v>750.0</v>
      </c>
      <c r="AA1478" s="69">
        <v>1.0</v>
      </c>
      <c r="AB1478" s="18" t="s">
        <v>1409</v>
      </c>
      <c r="AC1478" s="68">
        <v>750.0</v>
      </c>
      <c r="AD1478" s="69">
        <v>1.0</v>
      </c>
      <c r="AE1478" s="69">
        <v>10.0</v>
      </c>
      <c r="AF1478" s="70" t="s">
        <v>2835</v>
      </c>
      <c r="AG1478" s="69">
        <v>127.0</v>
      </c>
      <c r="AH1478" s="69">
        <v>17.0</v>
      </c>
      <c r="AI1478" s="69">
        <v>9.0</v>
      </c>
      <c r="AJ1478" s="29">
        <f t="shared" si="20"/>
        <v>21.5</v>
      </c>
      <c r="AK1478" s="76">
        <f t="shared" si="21"/>
        <v>0.1692913386</v>
      </c>
      <c r="AL1478" s="29">
        <f t="shared" si="22"/>
        <v>21.5</v>
      </c>
      <c r="AM1478" s="71">
        <f t="shared" si="23"/>
        <v>0.1693</v>
      </c>
      <c r="AN1478" s="71">
        <f t="shared" si="24"/>
        <v>0.2116</v>
      </c>
      <c r="AO1478" s="72">
        <f t="shared" si="25"/>
        <v>2.73</v>
      </c>
      <c r="AP1478" s="73">
        <f t="shared" si="26"/>
        <v>15637.44</v>
      </c>
      <c r="AQ1478" s="3">
        <f t="shared" si="27"/>
        <v>123.1294488</v>
      </c>
      <c r="AR1478" s="18"/>
      <c r="AS1478" s="18"/>
    </row>
    <row r="1479" ht="14.25" customHeight="1">
      <c r="A1479" s="68">
        <v>750.0</v>
      </c>
      <c r="B1479" s="69">
        <v>1.0</v>
      </c>
      <c r="C1479" s="18" t="s">
        <v>1409</v>
      </c>
      <c r="D1479" s="68">
        <v>750.0</v>
      </c>
      <c r="E1479" s="69">
        <v>1.0</v>
      </c>
      <c r="F1479" s="69">
        <v>20.0</v>
      </c>
      <c r="G1479" s="70" t="s">
        <v>2836</v>
      </c>
      <c r="H1479" s="69">
        <v>132.0</v>
      </c>
      <c r="I1479" s="69">
        <v>23.0</v>
      </c>
      <c r="J1479" s="69">
        <v>16.0</v>
      </c>
      <c r="K1479" s="29">
        <f t="shared" si="13"/>
        <v>31</v>
      </c>
      <c r="L1479" s="71">
        <f t="shared" si="14"/>
        <v>0.2348</v>
      </c>
      <c r="M1479" s="71">
        <f t="shared" si="15"/>
        <v>0.2935</v>
      </c>
      <c r="N1479" s="72">
        <f t="shared" si="16"/>
        <v>5.46</v>
      </c>
      <c r="O1479" s="8">
        <f t="shared" si="17"/>
        <v>31274.88</v>
      </c>
      <c r="P1479" s="73"/>
      <c r="Q1479" s="18"/>
      <c r="R1479" s="18"/>
      <c r="S1479" s="18"/>
      <c r="T1479" s="18"/>
      <c r="U1479" s="18"/>
      <c r="V1479" s="18"/>
      <c r="W1479" s="18"/>
      <c r="X1479" s="18"/>
      <c r="Y1479" s="18"/>
      <c r="Z1479" s="68">
        <v>750.0</v>
      </c>
      <c r="AA1479" s="69">
        <v>1.0</v>
      </c>
      <c r="AB1479" s="18" t="s">
        <v>1409</v>
      </c>
      <c r="AC1479" s="68">
        <v>750.0</v>
      </c>
      <c r="AD1479" s="69">
        <v>1.0</v>
      </c>
      <c r="AE1479" s="69">
        <v>20.0</v>
      </c>
      <c r="AF1479" s="70" t="s">
        <v>2836</v>
      </c>
      <c r="AG1479" s="69">
        <v>132.0</v>
      </c>
      <c r="AH1479" s="69">
        <v>23.0</v>
      </c>
      <c r="AI1479" s="69">
        <v>16.0</v>
      </c>
      <c r="AJ1479" s="29">
        <f t="shared" si="20"/>
        <v>31</v>
      </c>
      <c r="AK1479" s="76">
        <f t="shared" si="21"/>
        <v>0.2348484848</v>
      </c>
      <c r="AL1479" s="29">
        <f t="shared" si="22"/>
        <v>31</v>
      </c>
      <c r="AM1479" s="71">
        <f t="shared" si="23"/>
        <v>0.2348</v>
      </c>
      <c r="AN1479" s="71">
        <f t="shared" si="24"/>
        <v>0.2935</v>
      </c>
      <c r="AO1479" s="72">
        <f t="shared" si="25"/>
        <v>5.46</v>
      </c>
      <c r="AP1479" s="73">
        <f t="shared" si="26"/>
        <v>31274.88</v>
      </c>
      <c r="AQ1479" s="3">
        <f t="shared" si="27"/>
        <v>236.9309091</v>
      </c>
      <c r="AR1479" s="18"/>
      <c r="AS1479" s="18"/>
    </row>
    <row r="1480" ht="14.25" customHeight="1">
      <c r="A1480" s="68">
        <v>750.0</v>
      </c>
      <c r="B1480" s="69">
        <v>1.0</v>
      </c>
      <c r="C1480" s="18" t="s">
        <v>1409</v>
      </c>
      <c r="D1480" s="68">
        <v>750.0</v>
      </c>
      <c r="E1480" s="69">
        <v>1.0</v>
      </c>
      <c r="F1480" s="69">
        <v>30.0</v>
      </c>
      <c r="G1480" s="70" t="s">
        <v>2837</v>
      </c>
      <c r="H1480" s="69">
        <v>578.0</v>
      </c>
      <c r="I1480" s="69">
        <v>107.0</v>
      </c>
      <c r="J1480" s="69">
        <v>31.0</v>
      </c>
      <c r="K1480" s="29">
        <f t="shared" si="13"/>
        <v>122.5</v>
      </c>
      <c r="L1480" s="71">
        <f t="shared" si="14"/>
        <v>0.2119</v>
      </c>
      <c r="M1480" s="71">
        <f t="shared" si="15"/>
        <v>0.2649</v>
      </c>
      <c r="N1480" s="72">
        <f t="shared" si="16"/>
        <v>19.47</v>
      </c>
      <c r="O1480" s="8">
        <f t="shared" si="17"/>
        <v>111524.16</v>
      </c>
      <c r="P1480" s="73"/>
      <c r="Q1480" s="18"/>
      <c r="R1480" s="18"/>
      <c r="S1480" s="18"/>
      <c r="T1480" s="18"/>
      <c r="U1480" s="18"/>
      <c r="V1480" s="18"/>
      <c r="W1480" s="18"/>
      <c r="X1480" s="18"/>
      <c r="Y1480" s="18"/>
      <c r="Z1480" s="68">
        <v>750.0</v>
      </c>
      <c r="AA1480" s="69">
        <v>1.0</v>
      </c>
      <c r="AB1480" s="18" t="s">
        <v>1409</v>
      </c>
      <c r="AC1480" s="68">
        <v>750.0</v>
      </c>
      <c r="AD1480" s="69">
        <v>1.0</v>
      </c>
      <c r="AE1480" s="69">
        <v>30.0</v>
      </c>
      <c r="AF1480" s="70" t="s">
        <v>2837</v>
      </c>
      <c r="AG1480" s="69">
        <v>578.0</v>
      </c>
      <c r="AH1480" s="69">
        <v>107.0</v>
      </c>
      <c r="AI1480" s="69">
        <v>31.0</v>
      </c>
      <c r="AJ1480" s="29">
        <f t="shared" si="20"/>
        <v>122.5</v>
      </c>
      <c r="AK1480" s="76">
        <f t="shared" si="21"/>
        <v>0.2119377163</v>
      </c>
      <c r="AL1480" s="29">
        <f t="shared" si="22"/>
        <v>122.5</v>
      </c>
      <c r="AM1480" s="71">
        <f t="shared" si="23"/>
        <v>0.2119</v>
      </c>
      <c r="AN1480" s="71">
        <f t="shared" si="24"/>
        <v>0.2649</v>
      </c>
      <c r="AO1480" s="72">
        <f t="shared" si="25"/>
        <v>19.47</v>
      </c>
      <c r="AP1480" s="73">
        <f t="shared" si="26"/>
        <v>111524.16</v>
      </c>
      <c r="AQ1480" s="3">
        <f t="shared" si="27"/>
        <v>192.9483737</v>
      </c>
      <c r="AR1480" s="18"/>
      <c r="AS1480" s="18"/>
    </row>
    <row r="1481" ht="14.25" customHeight="1">
      <c r="A1481" s="68">
        <v>750.0</v>
      </c>
      <c r="B1481" s="69">
        <v>1.0</v>
      </c>
      <c r="C1481" s="18" t="s">
        <v>1409</v>
      </c>
      <c r="D1481" s="68">
        <v>750.0</v>
      </c>
      <c r="E1481" s="69">
        <v>1.0</v>
      </c>
      <c r="F1481" s="69">
        <v>50.0</v>
      </c>
      <c r="G1481" s="70" t="s">
        <v>2838</v>
      </c>
      <c r="H1481" s="69">
        <v>850.0</v>
      </c>
      <c r="I1481" s="69">
        <v>83.0</v>
      </c>
      <c r="J1481" s="69">
        <v>37.0</v>
      </c>
      <c r="K1481" s="29">
        <f t="shared" si="13"/>
        <v>101.5</v>
      </c>
      <c r="L1481" s="71">
        <f t="shared" si="14"/>
        <v>0.1194</v>
      </c>
      <c r="M1481" s="71">
        <f t="shared" si="15"/>
        <v>0.1493</v>
      </c>
      <c r="N1481" s="72">
        <f t="shared" si="16"/>
        <v>9.09</v>
      </c>
      <c r="O1481" s="8">
        <f t="shared" si="17"/>
        <v>52067.52</v>
      </c>
      <c r="P1481" s="73"/>
      <c r="Q1481" s="18"/>
      <c r="R1481" s="18"/>
      <c r="S1481" s="18"/>
      <c r="T1481" s="18"/>
      <c r="U1481" s="18"/>
      <c r="V1481" s="18"/>
      <c r="W1481" s="18"/>
      <c r="X1481" s="18"/>
      <c r="Y1481" s="18"/>
      <c r="Z1481" s="68">
        <v>750.0</v>
      </c>
      <c r="AA1481" s="69">
        <v>1.0</v>
      </c>
      <c r="AB1481" s="18" t="s">
        <v>1409</v>
      </c>
      <c r="AC1481" s="68">
        <v>750.0</v>
      </c>
      <c r="AD1481" s="69">
        <v>1.0</v>
      </c>
      <c r="AE1481" s="69">
        <v>50.0</v>
      </c>
      <c r="AF1481" s="70" t="s">
        <v>2838</v>
      </c>
      <c r="AG1481" s="69">
        <v>850.0</v>
      </c>
      <c r="AH1481" s="69">
        <v>83.0</v>
      </c>
      <c r="AI1481" s="69">
        <v>37.0</v>
      </c>
      <c r="AJ1481" s="29">
        <f t="shared" si="20"/>
        <v>101.5</v>
      </c>
      <c r="AK1481" s="76">
        <f t="shared" si="21"/>
        <v>0.1194117647</v>
      </c>
      <c r="AL1481" s="29">
        <f t="shared" si="22"/>
        <v>101.5</v>
      </c>
      <c r="AM1481" s="71">
        <f t="shared" si="23"/>
        <v>0.1194</v>
      </c>
      <c r="AN1481" s="71">
        <f t="shared" si="24"/>
        <v>0.1493</v>
      </c>
      <c r="AO1481" s="72">
        <f t="shared" si="25"/>
        <v>9.09</v>
      </c>
      <c r="AP1481" s="73">
        <f t="shared" si="26"/>
        <v>52067.52</v>
      </c>
      <c r="AQ1481" s="3">
        <f t="shared" si="27"/>
        <v>61.25590588</v>
      </c>
      <c r="AR1481" s="18"/>
      <c r="AS1481" s="18"/>
    </row>
    <row r="1482" ht="14.25" customHeight="1">
      <c r="A1482" s="68">
        <v>750.0</v>
      </c>
      <c r="B1482" s="69">
        <v>1.0</v>
      </c>
      <c r="C1482" s="18" t="s">
        <v>1409</v>
      </c>
      <c r="D1482" s="68">
        <v>750.0</v>
      </c>
      <c r="E1482" s="69">
        <v>1.0</v>
      </c>
      <c r="F1482" s="69">
        <v>60.0</v>
      </c>
      <c r="G1482" s="70" t="s">
        <v>2839</v>
      </c>
      <c r="H1482" s="69">
        <v>589.0</v>
      </c>
      <c r="I1482" s="69">
        <v>73.0</v>
      </c>
      <c r="J1482" s="69">
        <v>47.0</v>
      </c>
      <c r="K1482" s="29">
        <f t="shared" si="13"/>
        <v>96.5</v>
      </c>
      <c r="L1482" s="71">
        <f t="shared" si="14"/>
        <v>0.1638</v>
      </c>
      <c r="M1482" s="71">
        <f t="shared" si="15"/>
        <v>0.2048</v>
      </c>
      <c r="N1482" s="72">
        <f t="shared" si="16"/>
        <v>11.86</v>
      </c>
      <c r="O1482" s="8">
        <f t="shared" si="17"/>
        <v>67934.08</v>
      </c>
      <c r="P1482" s="73"/>
      <c r="Q1482" s="18"/>
      <c r="R1482" s="18"/>
      <c r="S1482" s="18"/>
      <c r="T1482" s="18"/>
      <c r="U1482" s="18"/>
      <c r="V1482" s="18"/>
      <c r="W1482" s="18"/>
      <c r="X1482" s="18"/>
      <c r="Y1482" s="18"/>
      <c r="Z1482" s="68">
        <v>750.0</v>
      </c>
      <c r="AA1482" s="69">
        <v>1.0</v>
      </c>
      <c r="AB1482" s="18" t="s">
        <v>1409</v>
      </c>
      <c r="AC1482" s="68">
        <v>750.0</v>
      </c>
      <c r="AD1482" s="69">
        <v>1.0</v>
      </c>
      <c r="AE1482" s="69">
        <v>60.0</v>
      </c>
      <c r="AF1482" s="70" t="s">
        <v>2839</v>
      </c>
      <c r="AG1482" s="69">
        <v>589.0</v>
      </c>
      <c r="AH1482" s="69">
        <v>73.0</v>
      </c>
      <c r="AI1482" s="69">
        <v>47.0</v>
      </c>
      <c r="AJ1482" s="29">
        <f t="shared" si="20"/>
        <v>96.5</v>
      </c>
      <c r="AK1482" s="76">
        <f t="shared" si="21"/>
        <v>0.1638370119</v>
      </c>
      <c r="AL1482" s="29">
        <f t="shared" si="22"/>
        <v>96.5</v>
      </c>
      <c r="AM1482" s="71">
        <f t="shared" si="23"/>
        <v>0.1638</v>
      </c>
      <c r="AN1482" s="71">
        <f t="shared" si="24"/>
        <v>0.2048</v>
      </c>
      <c r="AO1482" s="72">
        <f t="shared" si="25"/>
        <v>11.86</v>
      </c>
      <c r="AP1482" s="73">
        <f t="shared" si="26"/>
        <v>67934.08</v>
      </c>
      <c r="AQ1482" s="3">
        <f t="shared" si="27"/>
        <v>115.3379966</v>
      </c>
      <c r="AR1482" s="18"/>
      <c r="AS1482" s="18"/>
    </row>
    <row r="1483" ht="14.25" customHeight="1">
      <c r="A1483" s="68">
        <v>750.0</v>
      </c>
      <c r="B1483" s="69">
        <v>1.0</v>
      </c>
      <c r="C1483" s="18" t="s">
        <v>1409</v>
      </c>
      <c r="D1483" s="68">
        <v>750.0</v>
      </c>
      <c r="E1483" s="69">
        <v>1.0</v>
      </c>
      <c r="F1483" s="69">
        <v>70.0</v>
      </c>
      <c r="G1483" s="70" t="s">
        <v>2840</v>
      </c>
      <c r="H1483" s="69">
        <v>23.0</v>
      </c>
      <c r="I1483" s="69">
        <v>5.0</v>
      </c>
      <c r="J1483" s="69">
        <v>3.0</v>
      </c>
      <c r="K1483" s="29">
        <f t="shared" si="13"/>
        <v>6.5</v>
      </c>
      <c r="L1483" s="71">
        <f t="shared" si="14"/>
        <v>0.2826</v>
      </c>
      <c r="M1483" s="71">
        <f t="shared" si="15"/>
        <v>0.3533</v>
      </c>
      <c r="N1483" s="72">
        <f t="shared" si="16"/>
        <v>1.38</v>
      </c>
      <c r="O1483" s="8">
        <f t="shared" si="17"/>
        <v>7904.64</v>
      </c>
      <c r="P1483" s="73"/>
      <c r="Q1483" s="18"/>
      <c r="R1483" s="18"/>
      <c r="S1483" s="18"/>
      <c r="T1483" s="18"/>
      <c r="U1483" s="18"/>
      <c r="V1483" s="18"/>
      <c r="W1483" s="18"/>
      <c r="X1483" s="18"/>
      <c r="Y1483" s="18"/>
      <c r="Z1483" s="68">
        <v>750.0</v>
      </c>
      <c r="AA1483" s="69">
        <v>1.0</v>
      </c>
      <c r="AB1483" s="18" t="s">
        <v>1409</v>
      </c>
      <c r="AC1483" s="68">
        <v>750.0</v>
      </c>
      <c r="AD1483" s="69">
        <v>1.0</v>
      </c>
      <c r="AE1483" s="69">
        <v>70.0</v>
      </c>
      <c r="AF1483" s="70" t="s">
        <v>2840</v>
      </c>
      <c r="AG1483" s="69">
        <v>23.0</v>
      </c>
      <c r="AH1483" s="69">
        <v>5.0</v>
      </c>
      <c r="AI1483" s="69">
        <v>3.0</v>
      </c>
      <c r="AJ1483" s="29">
        <f t="shared" si="20"/>
        <v>6.5</v>
      </c>
      <c r="AK1483" s="76">
        <f t="shared" si="21"/>
        <v>0.2826086957</v>
      </c>
      <c r="AL1483" s="29">
        <f t="shared" si="22"/>
        <v>6.5</v>
      </c>
      <c r="AM1483" s="71">
        <f t="shared" si="23"/>
        <v>0.2826</v>
      </c>
      <c r="AN1483" s="71">
        <f t="shared" si="24"/>
        <v>0.3533</v>
      </c>
      <c r="AO1483" s="72">
        <f t="shared" si="25"/>
        <v>1.38</v>
      </c>
      <c r="AP1483" s="73">
        <f t="shared" si="26"/>
        <v>7904.64</v>
      </c>
      <c r="AQ1483" s="3">
        <f t="shared" si="27"/>
        <v>343.68</v>
      </c>
      <c r="AR1483" s="18"/>
      <c r="AS1483" s="18"/>
    </row>
    <row r="1484" ht="14.25" customHeight="1">
      <c r="A1484" s="68">
        <v>756.0</v>
      </c>
      <c r="B1484" s="69">
        <v>1.0</v>
      </c>
      <c r="C1484" s="18" t="s">
        <v>1411</v>
      </c>
      <c r="D1484" s="68">
        <v>756.0</v>
      </c>
      <c r="E1484" s="69">
        <v>1.0</v>
      </c>
      <c r="F1484" s="69">
        <v>10.0</v>
      </c>
      <c r="G1484" s="70" t="s">
        <v>2841</v>
      </c>
      <c r="H1484" s="69">
        <v>421.0</v>
      </c>
      <c r="I1484" s="69">
        <v>73.0</v>
      </c>
      <c r="J1484" s="69">
        <v>44.0</v>
      </c>
      <c r="K1484" s="29">
        <f t="shared" si="13"/>
        <v>95</v>
      </c>
      <c r="L1484" s="71">
        <f t="shared" si="14"/>
        <v>0.2257</v>
      </c>
      <c r="M1484" s="71">
        <f t="shared" si="15"/>
        <v>0.2821</v>
      </c>
      <c r="N1484" s="72">
        <f t="shared" si="16"/>
        <v>16.08</v>
      </c>
      <c r="O1484" s="8">
        <f t="shared" si="17"/>
        <v>92106.24</v>
      </c>
      <c r="P1484" s="73"/>
      <c r="Q1484" s="18"/>
      <c r="R1484" s="18"/>
      <c r="S1484" s="18"/>
      <c r="T1484" s="18"/>
      <c r="U1484" s="18"/>
      <c r="V1484" s="18"/>
      <c r="W1484" s="18"/>
      <c r="X1484" s="18"/>
      <c r="Y1484" s="18"/>
      <c r="Z1484" s="68">
        <v>756.0</v>
      </c>
      <c r="AA1484" s="69">
        <v>1.0</v>
      </c>
      <c r="AB1484" s="18" t="s">
        <v>1411</v>
      </c>
      <c r="AC1484" s="68">
        <v>756.0</v>
      </c>
      <c r="AD1484" s="69">
        <v>1.0</v>
      </c>
      <c r="AE1484" s="69">
        <v>10.0</v>
      </c>
      <c r="AF1484" s="70" t="s">
        <v>2841</v>
      </c>
      <c r="AG1484" s="69">
        <v>421.0</v>
      </c>
      <c r="AH1484" s="69">
        <v>73.0</v>
      </c>
      <c r="AI1484" s="69">
        <v>44.0</v>
      </c>
      <c r="AJ1484" s="29">
        <f t="shared" si="20"/>
        <v>95</v>
      </c>
      <c r="AK1484" s="76">
        <f t="shared" si="21"/>
        <v>0.2256532067</v>
      </c>
      <c r="AL1484" s="29">
        <f t="shared" si="22"/>
        <v>95</v>
      </c>
      <c r="AM1484" s="71">
        <f t="shared" si="23"/>
        <v>0.2257</v>
      </c>
      <c r="AN1484" s="71">
        <f t="shared" si="24"/>
        <v>0.2821</v>
      </c>
      <c r="AO1484" s="72">
        <f t="shared" si="25"/>
        <v>16.08</v>
      </c>
      <c r="AP1484" s="73">
        <f t="shared" si="26"/>
        <v>92106.24</v>
      </c>
      <c r="AQ1484" s="3">
        <f t="shared" si="27"/>
        <v>218.7796675</v>
      </c>
      <c r="AR1484" s="18"/>
      <c r="AS1484" s="18"/>
    </row>
    <row r="1485" ht="14.25" customHeight="1">
      <c r="A1485" s="68">
        <v>756.0</v>
      </c>
      <c r="B1485" s="69">
        <v>1.0</v>
      </c>
      <c r="C1485" s="18" t="s">
        <v>1411</v>
      </c>
      <c r="D1485" s="68">
        <v>756.0</v>
      </c>
      <c r="E1485" s="69">
        <v>1.0</v>
      </c>
      <c r="F1485" s="69">
        <v>20.0</v>
      </c>
      <c r="G1485" s="70" t="s">
        <v>2842</v>
      </c>
      <c r="H1485" s="69">
        <v>375.0</v>
      </c>
      <c r="I1485" s="69">
        <v>61.0</v>
      </c>
      <c r="J1485" s="69">
        <v>36.0</v>
      </c>
      <c r="K1485" s="29">
        <f t="shared" si="13"/>
        <v>79</v>
      </c>
      <c r="L1485" s="71">
        <f t="shared" si="14"/>
        <v>0.2107</v>
      </c>
      <c r="M1485" s="71">
        <f t="shared" si="15"/>
        <v>0.2634</v>
      </c>
      <c r="N1485" s="72">
        <f t="shared" si="16"/>
        <v>12.49</v>
      </c>
      <c r="O1485" s="8">
        <f t="shared" si="17"/>
        <v>71542.72</v>
      </c>
      <c r="P1485" s="73"/>
      <c r="Q1485" s="18"/>
      <c r="R1485" s="18"/>
      <c r="S1485" s="18"/>
      <c r="T1485" s="18"/>
      <c r="U1485" s="18"/>
      <c r="V1485" s="18"/>
      <c r="W1485" s="18"/>
      <c r="X1485" s="18"/>
      <c r="Y1485" s="18"/>
      <c r="Z1485" s="68">
        <v>756.0</v>
      </c>
      <c r="AA1485" s="69">
        <v>1.0</v>
      </c>
      <c r="AB1485" s="18" t="s">
        <v>1411</v>
      </c>
      <c r="AC1485" s="68">
        <v>756.0</v>
      </c>
      <c r="AD1485" s="69">
        <v>1.0</v>
      </c>
      <c r="AE1485" s="69">
        <v>20.0</v>
      </c>
      <c r="AF1485" s="70" t="s">
        <v>2842</v>
      </c>
      <c r="AG1485" s="69">
        <v>375.0</v>
      </c>
      <c r="AH1485" s="69">
        <v>61.0</v>
      </c>
      <c r="AI1485" s="69">
        <v>36.0</v>
      </c>
      <c r="AJ1485" s="29">
        <f t="shared" si="20"/>
        <v>79</v>
      </c>
      <c r="AK1485" s="76">
        <f t="shared" si="21"/>
        <v>0.2106666667</v>
      </c>
      <c r="AL1485" s="29">
        <f t="shared" si="22"/>
        <v>79</v>
      </c>
      <c r="AM1485" s="71">
        <f t="shared" si="23"/>
        <v>0.2107</v>
      </c>
      <c r="AN1485" s="71">
        <f t="shared" si="24"/>
        <v>0.2634</v>
      </c>
      <c r="AO1485" s="72">
        <f t="shared" si="25"/>
        <v>12.49</v>
      </c>
      <c r="AP1485" s="73">
        <f t="shared" si="26"/>
        <v>71542.72</v>
      </c>
      <c r="AQ1485" s="3">
        <f t="shared" si="27"/>
        <v>190.7805867</v>
      </c>
      <c r="AR1485" s="18"/>
      <c r="AS1485" s="18"/>
    </row>
    <row r="1486" ht="14.25" customHeight="1">
      <c r="A1486" s="68">
        <v>761.0</v>
      </c>
      <c r="B1486" s="69">
        <v>1.0</v>
      </c>
      <c r="C1486" s="18" t="s">
        <v>1413</v>
      </c>
      <c r="D1486" s="68">
        <v>761.0</v>
      </c>
      <c r="E1486" s="69">
        <v>1.0</v>
      </c>
      <c r="F1486" s="69">
        <v>150.0</v>
      </c>
      <c r="G1486" s="70" t="s">
        <v>2843</v>
      </c>
      <c r="H1486" s="69">
        <v>1521.0</v>
      </c>
      <c r="I1486" s="69">
        <v>332.0</v>
      </c>
      <c r="J1486" s="69">
        <v>103.0</v>
      </c>
      <c r="K1486" s="29">
        <f t="shared" si="13"/>
        <v>383.5</v>
      </c>
      <c r="L1486" s="71">
        <f t="shared" si="14"/>
        <v>0.2521</v>
      </c>
      <c r="M1486" s="71">
        <f t="shared" si="15"/>
        <v>0.3151</v>
      </c>
      <c r="N1486" s="72">
        <f t="shared" si="16"/>
        <v>72.5</v>
      </c>
      <c r="O1486" s="8">
        <f t="shared" si="17"/>
        <v>415280</v>
      </c>
      <c r="P1486" s="73"/>
      <c r="Q1486" s="18"/>
      <c r="R1486" s="18"/>
      <c r="S1486" s="18"/>
      <c r="T1486" s="18"/>
      <c r="U1486" s="18"/>
      <c r="V1486" s="18"/>
      <c r="W1486" s="18"/>
      <c r="X1486" s="18"/>
      <c r="Y1486" s="18"/>
      <c r="Z1486" s="68">
        <v>761.0</v>
      </c>
      <c r="AA1486" s="69">
        <v>1.0</v>
      </c>
      <c r="AB1486" s="18" t="s">
        <v>1413</v>
      </c>
      <c r="AC1486" s="68">
        <v>761.0</v>
      </c>
      <c r="AD1486" s="69">
        <v>1.0</v>
      </c>
      <c r="AE1486" s="69">
        <v>150.0</v>
      </c>
      <c r="AF1486" s="70" t="s">
        <v>2843</v>
      </c>
      <c r="AG1486" s="69">
        <v>1521.0</v>
      </c>
      <c r="AH1486" s="69">
        <v>332.0</v>
      </c>
      <c r="AI1486" s="69">
        <v>103.0</v>
      </c>
      <c r="AJ1486" s="29">
        <f t="shared" si="20"/>
        <v>383.5</v>
      </c>
      <c r="AK1486" s="76">
        <f t="shared" si="21"/>
        <v>0.2521367521</v>
      </c>
      <c r="AL1486" s="29">
        <f t="shared" si="22"/>
        <v>383.5</v>
      </c>
      <c r="AM1486" s="71">
        <f t="shared" si="23"/>
        <v>0.2521</v>
      </c>
      <c r="AN1486" s="71">
        <f t="shared" si="24"/>
        <v>0.3151</v>
      </c>
      <c r="AO1486" s="72">
        <f t="shared" si="25"/>
        <v>72.5</v>
      </c>
      <c r="AP1486" s="73">
        <f t="shared" si="26"/>
        <v>415280</v>
      </c>
      <c r="AQ1486" s="3">
        <f t="shared" si="27"/>
        <v>273.0309007</v>
      </c>
      <c r="AR1486" s="18"/>
      <c r="AS1486" s="18"/>
    </row>
    <row r="1487" ht="14.25" customHeight="1">
      <c r="A1487" s="68">
        <v>761.0</v>
      </c>
      <c r="B1487" s="69">
        <v>1.0</v>
      </c>
      <c r="C1487" s="18" t="s">
        <v>1413</v>
      </c>
      <c r="D1487" s="68">
        <v>761.0</v>
      </c>
      <c r="E1487" s="69">
        <v>1.0</v>
      </c>
      <c r="F1487" s="69">
        <v>151.0</v>
      </c>
      <c r="G1487" s="70" t="s">
        <v>2844</v>
      </c>
      <c r="H1487" s="69">
        <v>1098.0</v>
      </c>
      <c r="I1487" s="69">
        <v>357.0</v>
      </c>
      <c r="J1487" s="69">
        <v>96.0</v>
      </c>
      <c r="K1487" s="29">
        <f t="shared" si="13"/>
        <v>405</v>
      </c>
      <c r="L1487" s="71">
        <f t="shared" si="14"/>
        <v>0.3689</v>
      </c>
      <c r="M1487" s="71">
        <f t="shared" si="15"/>
        <v>0.4611</v>
      </c>
      <c r="N1487" s="72">
        <f t="shared" si="16"/>
        <v>112.05</v>
      </c>
      <c r="O1487" s="8">
        <f t="shared" si="17"/>
        <v>641822.4</v>
      </c>
      <c r="P1487" s="73"/>
      <c r="Q1487" s="18"/>
      <c r="R1487" s="18"/>
      <c r="S1487" s="18"/>
      <c r="T1487" s="18"/>
      <c r="U1487" s="18"/>
      <c r="V1487" s="18"/>
      <c r="W1487" s="18"/>
      <c r="X1487" s="18"/>
      <c r="Y1487" s="18"/>
      <c r="Z1487" s="68">
        <v>761.0</v>
      </c>
      <c r="AA1487" s="69">
        <v>1.0</v>
      </c>
      <c r="AB1487" s="18" t="s">
        <v>1413</v>
      </c>
      <c r="AC1487" s="68">
        <v>761.0</v>
      </c>
      <c r="AD1487" s="69">
        <v>1.0</v>
      </c>
      <c r="AE1487" s="69">
        <v>151.0</v>
      </c>
      <c r="AF1487" s="70" t="s">
        <v>2844</v>
      </c>
      <c r="AG1487" s="69">
        <v>1098.0</v>
      </c>
      <c r="AH1487" s="69">
        <v>357.0</v>
      </c>
      <c r="AI1487" s="69">
        <v>96.0</v>
      </c>
      <c r="AJ1487" s="29">
        <f t="shared" si="20"/>
        <v>405</v>
      </c>
      <c r="AK1487" s="76">
        <f t="shared" si="21"/>
        <v>0.368852459</v>
      </c>
      <c r="AL1487" s="29">
        <f t="shared" si="22"/>
        <v>405</v>
      </c>
      <c r="AM1487" s="71">
        <f t="shared" si="23"/>
        <v>0.3689</v>
      </c>
      <c r="AN1487" s="71">
        <f t="shared" si="24"/>
        <v>0.4611</v>
      </c>
      <c r="AO1487" s="72">
        <f t="shared" si="25"/>
        <v>112.05</v>
      </c>
      <c r="AP1487" s="73">
        <f t="shared" si="26"/>
        <v>641822.4</v>
      </c>
      <c r="AQ1487" s="3">
        <f t="shared" si="27"/>
        <v>584.5377049</v>
      </c>
      <c r="AR1487" s="18"/>
      <c r="AS1487" s="18"/>
    </row>
    <row r="1488" ht="14.25" customHeight="1">
      <c r="A1488" s="68">
        <v>761.0</v>
      </c>
      <c r="B1488" s="69">
        <v>1.0</v>
      </c>
      <c r="C1488" s="18" t="s">
        <v>1413</v>
      </c>
      <c r="D1488" s="68">
        <v>761.0</v>
      </c>
      <c r="E1488" s="69">
        <v>1.0</v>
      </c>
      <c r="F1488" s="69">
        <v>610.0</v>
      </c>
      <c r="G1488" s="70" t="s">
        <v>2845</v>
      </c>
      <c r="H1488" s="69">
        <v>93.0</v>
      </c>
      <c r="I1488" s="69">
        <v>49.0</v>
      </c>
      <c r="J1488" s="69">
        <v>10.0</v>
      </c>
      <c r="K1488" s="29">
        <f t="shared" si="13"/>
        <v>54</v>
      </c>
      <c r="L1488" s="71">
        <f t="shared" si="14"/>
        <v>0.5806</v>
      </c>
      <c r="M1488" s="71">
        <f t="shared" si="15"/>
        <v>0.7258</v>
      </c>
      <c r="N1488" s="72">
        <f t="shared" si="16"/>
        <v>23.52</v>
      </c>
      <c r="O1488" s="8">
        <f t="shared" si="17"/>
        <v>134722.56</v>
      </c>
      <c r="P1488" s="73"/>
      <c r="Q1488" s="18"/>
      <c r="R1488" s="18"/>
      <c r="S1488" s="18"/>
      <c r="T1488" s="18"/>
      <c r="U1488" s="18"/>
      <c r="V1488" s="18"/>
      <c r="W1488" s="18"/>
      <c r="X1488" s="18"/>
      <c r="Y1488" s="18"/>
      <c r="Z1488" s="68">
        <v>761.0</v>
      </c>
      <c r="AA1488" s="69">
        <v>1.0</v>
      </c>
      <c r="AB1488" s="18" t="s">
        <v>1413</v>
      </c>
      <c r="AC1488" s="68">
        <v>761.0</v>
      </c>
      <c r="AD1488" s="69">
        <v>1.0</v>
      </c>
      <c r="AE1488" s="69">
        <v>610.0</v>
      </c>
      <c r="AF1488" s="70" t="s">
        <v>2845</v>
      </c>
      <c r="AG1488" s="69">
        <v>93.0</v>
      </c>
      <c r="AH1488" s="69">
        <v>49.0</v>
      </c>
      <c r="AI1488" s="69">
        <v>10.0</v>
      </c>
      <c r="AJ1488" s="29">
        <f t="shared" si="20"/>
        <v>54</v>
      </c>
      <c r="AK1488" s="76">
        <f t="shared" si="21"/>
        <v>0.5806451613</v>
      </c>
      <c r="AL1488" s="29">
        <f t="shared" si="22"/>
        <v>54</v>
      </c>
      <c r="AM1488" s="71">
        <f t="shared" si="23"/>
        <v>0.5806</v>
      </c>
      <c r="AN1488" s="71">
        <f t="shared" si="24"/>
        <v>0.7258</v>
      </c>
      <c r="AO1488" s="72">
        <f t="shared" si="25"/>
        <v>23.52</v>
      </c>
      <c r="AP1488" s="73">
        <f t="shared" si="26"/>
        <v>134722.56</v>
      </c>
      <c r="AQ1488" s="3">
        <f t="shared" si="27"/>
        <v>1448.629677</v>
      </c>
      <c r="AR1488" s="18"/>
      <c r="AS1488" s="18"/>
    </row>
    <row r="1489" ht="14.25" customHeight="1">
      <c r="A1489" s="68">
        <v>761.0</v>
      </c>
      <c r="B1489" s="69">
        <v>1.0</v>
      </c>
      <c r="C1489" s="18" t="s">
        <v>1413</v>
      </c>
      <c r="D1489" s="68">
        <v>761.0</v>
      </c>
      <c r="E1489" s="69">
        <v>1.0</v>
      </c>
      <c r="F1489" s="69">
        <v>901.0</v>
      </c>
      <c r="G1489" s="70" t="s">
        <v>1212</v>
      </c>
      <c r="H1489" s="69">
        <v>550.0</v>
      </c>
      <c r="I1489" s="69">
        <v>135.0</v>
      </c>
      <c r="J1489" s="69">
        <v>44.0</v>
      </c>
      <c r="K1489" s="29">
        <f t="shared" si="13"/>
        <v>157</v>
      </c>
      <c r="L1489" s="71">
        <f t="shared" si="14"/>
        <v>0.2855</v>
      </c>
      <c r="M1489" s="71">
        <f t="shared" si="15"/>
        <v>0.3569</v>
      </c>
      <c r="N1489" s="72">
        <f t="shared" si="16"/>
        <v>33.62</v>
      </c>
      <c r="O1489" s="8">
        <f t="shared" si="17"/>
        <v>192575.36</v>
      </c>
      <c r="P1489" s="73"/>
      <c r="Q1489" s="18"/>
      <c r="R1489" s="18"/>
      <c r="S1489" s="18"/>
      <c r="T1489" s="18"/>
      <c r="U1489" s="18"/>
      <c r="V1489" s="18"/>
      <c r="W1489" s="18"/>
      <c r="X1489" s="18"/>
      <c r="Y1489" s="18"/>
      <c r="Z1489" s="68">
        <v>761.0</v>
      </c>
      <c r="AA1489" s="69">
        <v>1.0</v>
      </c>
      <c r="AB1489" s="18" t="s">
        <v>1413</v>
      </c>
      <c r="AC1489" s="68">
        <v>761.0</v>
      </c>
      <c r="AD1489" s="69">
        <v>1.0</v>
      </c>
      <c r="AE1489" s="69">
        <v>901.0</v>
      </c>
      <c r="AF1489" s="70" t="s">
        <v>1212</v>
      </c>
      <c r="AG1489" s="69">
        <v>550.0</v>
      </c>
      <c r="AH1489" s="69">
        <v>135.0</v>
      </c>
      <c r="AI1489" s="69">
        <v>44.0</v>
      </c>
      <c r="AJ1489" s="29">
        <f t="shared" si="20"/>
        <v>157</v>
      </c>
      <c r="AK1489" s="76">
        <f t="shared" si="21"/>
        <v>0.2854545455</v>
      </c>
      <c r="AL1489" s="29">
        <f t="shared" si="22"/>
        <v>157</v>
      </c>
      <c r="AM1489" s="71">
        <f t="shared" si="23"/>
        <v>0.2855</v>
      </c>
      <c r="AN1489" s="71">
        <f t="shared" si="24"/>
        <v>0.3569</v>
      </c>
      <c r="AO1489" s="72">
        <f t="shared" si="25"/>
        <v>33.62</v>
      </c>
      <c r="AP1489" s="73">
        <f t="shared" si="26"/>
        <v>192575.36</v>
      </c>
      <c r="AQ1489" s="3">
        <f t="shared" si="27"/>
        <v>350.1370182</v>
      </c>
      <c r="AR1489" s="18"/>
      <c r="AS1489" s="18"/>
    </row>
    <row r="1490" ht="14.25" customHeight="1">
      <c r="A1490" s="68">
        <v>761.0</v>
      </c>
      <c r="B1490" s="69">
        <v>1.0</v>
      </c>
      <c r="C1490" s="18" t="s">
        <v>1413</v>
      </c>
      <c r="D1490" s="68">
        <v>761.0</v>
      </c>
      <c r="E1490" s="69">
        <v>1.0</v>
      </c>
      <c r="F1490" s="69">
        <v>902.0</v>
      </c>
      <c r="G1490" s="70" t="s">
        <v>1216</v>
      </c>
      <c r="H1490" s="69">
        <v>526.0</v>
      </c>
      <c r="I1490" s="69">
        <v>213.0</v>
      </c>
      <c r="J1490" s="69">
        <v>30.0</v>
      </c>
      <c r="K1490" s="29">
        <f t="shared" si="13"/>
        <v>228</v>
      </c>
      <c r="L1490" s="71">
        <f t="shared" si="14"/>
        <v>0.4335</v>
      </c>
      <c r="M1490" s="71">
        <f t="shared" si="15"/>
        <v>0.5419</v>
      </c>
      <c r="N1490" s="72">
        <f t="shared" si="16"/>
        <v>74.13</v>
      </c>
      <c r="O1490" s="8">
        <f t="shared" si="17"/>
        <v>424616.64</v>
      </c>
      <c r="P1490" s="73"/>
      <c r="Q1490" s="18"/>
      <c r="R1490" s="18"/>
      <c r="S1490" s="18"/>
      <c r="T1490" s="18"/>
      <c r="U1490" s="18"/>
      <c r="V1490" s="18"/>
      <c r="W1490" s="18"/>
      <c r="X1490" s="18"/>
      <c r="Y1490" s="18"/>
      <c r="Z1490" s="68">
        <v>761.0</v>
      </c>
      <c r="AA1490" s="69">
        <v>1.0</v>
      </c>
      <c r="AB1490" s="18" t="s">
        <v>1413</v>
      </c>
      <c r="AC1490" s="68">
        <v>761.0</v>
      </c>
      <c r="AD1490" s="69">
        <v>1.0</v>
      </c>
      <c r="AE1490" s="69">
        <v>902.0</v>
      </c>
      <c r="AF1490" s="70" t="s">
        <v>1216</v>
      </c>
      <c r="AG1490" s="69">
        <v>526.0</v>
      </c>
      <c r="AH1490" s="69">
        <v>213.0</v>
      </c>
      <c r="AI1490" s="69">
        <v>30.0</v>
      </c>
      <c r="AJ1490" s="29">
        <f t="shared" si="20"/>
        <v>228</v>
      </c>
      <c r="AK1490" s="76">
        <f t="shared" si="21"/>
        <v>0.433460076</v>
      </c>
      <c r="AL1490" s="29">
        <f t="shared" si="22"/>
        <v>228</v>
      </c>
      <c r="AM1490" s="71">
        <f t="shared" si="23"/>
        <v>0.4335</v>
      </c>
      <c r="AN1490" s="71">
        <f t="shared" si="24"/>
        <v>0.5419</v>
      </c>
      <c r="AO1490" s="72">
        <f t="shared" si="25"/>
        <v>74.13</v>
      </c>
      <c r="AP1490" s="73">
        <f t="shared" si="26"/>
        <v>424616.64</v>
      </c>
      <c r="AQ1490" s="3">
        <f t="shared" si="27"/>
        <v>807.2559696</v>
      </c>
      <c r="AR1490" s="18"/>
      <c r="AS1490" s="18"/>
    </row>
    <row r="1491" ht="14.25" customHeight="1">
      <c r="A1491" s="68">
        <v>761.0</v>
      </c>
      <c r="B1491" s="69">
        <v>1.0</v>
      </c>
      <c r="C1491" s="18" t="s">
        <v>1413</v>
      </c>
      <c r="D1491" s="68">
        <v>761.0</v>
      </c>
      <c r="E1491" s="69">
        <v>1.0</v>
      </c>
      <c r="F1491" s="69">
        <v>903.0</v>
      </c>
      <c r="G1491" s="70" t="s">
        <v>2846</v>
      </c>
      <c r="H1491" s="69">
        <v>79.0</v>
      </c>
      <c r="I1491" s="69">
        <v>36.0</v>
      </c>
      <c r="J1491" s="69">
        <v>2.0</v>
      </c>
      <c r="K1491" s="29">
        <f t="shared" si="13"/>
        <v>37</v>
      </c>
      <c r="L1491" s="71">
        <f t="shared" si="14"/>
        <v>0.4684</v>
      </c>
      <c r="M1491" s="71">
        <f t="shared" si="15"/>
        <v>0.5855</v>
      </c>
      <c r="N1491" s="72">
        <f t="shared" si="16"/>
        <v>13</v>
      </c>
      <c r="O1491" s="8">
        <f t="shared" si="17"/>
        <v>74464</v>
      </c>
      <c r="P1491" s="73"/>
      <c r="Q1491" s="18"/>
      <c r="R1491" s="18"/>
      <c r="S1491" s="18"/>
      <c r="T1491" s="18"/>
      <c r="U1491" s="18"/>
      <c r="V1491" s="18"/>
      <c r="W1491" s="18"/>
      <c r="X1491" s="18"/>
      <c r="Y1491" s="18"/>
      <c r="Z1491" s="68">
        <v>761.0</v>
      </c>
      <c r="AA1491" s="69">
        <v>1.0</v>
      </c>
      <c r="AB1491" s="18" t="s">
        <v>1413</v>
      </c>
      <c r="AC1491" s="68">
        <v>761.0</v>
      </c>
      <c r="AD1491" s="69">
        <v>1.0</v>
      </c>
      <c r="AE1491" s="69">
        <v>903.0</v>
      </c>
      <c r="AF1491" s="70" t="s">
        <v>2846</v>
      </c>
      <c r="AG1491" s="69">
        <v>79.0</v>
      </c>
      <c r="AH1491" s="69">
        <v>36.0</v>
      </c>
      <c r="AI1491" s="69">
        <v>2.0</v>
      </c>
      <c r="AJ1491" s="29">
        <f t="shared" si="20"/>
        <v>37</v>
      </c>
      <c r="AK1491" s="76">
        <f t="shared" si="21"/>
        <v>0.4683544304</v>
      </c>
      <c r="AL1491" s="29">
        <f t="shared" si="22"/>
        <v>37</v>
      </c>
      <c r="AM1491" s="71">
        <f t="shared" si="23"/>
        <v>0.4684</v>
      </c>
      <c r="AN1491" s="71">
        <f t="shared" si="24"/>
        <v>0.5855</v>
      </c>
      <c r="AO1491" s="72">
        <f t="shared" si="25"/>
        <v>13</v>
      </c>
      <c r="AP1491" s="73">
        <f t="shared" si="26"/>
        <v>74464</v>
      </c>
      <c r="AQ1491" s="3">
        <f t="shared" si="27"/>
        <v>942.5822785</v>
      </c>
      <c r="AR1491" s="18"/>
      <c r="AS1491" s="18"/>
    </row>
    <row r="1492" ht="14.25" customHeight="1">
      <c r="A1492" s="68">
        <v>761.0</v>
      </c>
      <c r="B1492" s="69">
        <v>1.0</v>
      </c>
      <c r="C1492" s="18" t="s">
        <v>1413</v>
      </c>
      <c r="D1492" s="68">
        <v>761.0</v>
      </c>
      <c r="E1492" s="69">
        <v>1.0</v>
      </c>
      <c r="F1492" s="69">
        <v>904.0</v>
      </c>
      <c r="G1492" s="70" t="s">
        <v>1475</v>
      </c>
      <c r="H1492" s="69">
        <v>504.0</v>
      </c>
      <c r="I1492" s="69">
        <v>149.0</v>
      </c>
      <c r="J1492" s="69">
        <v>29.0</v>
      </c>
      <c r="K1492" s="29">
        <f t="shared" si="13"/>
        <v>163.5</v>
      </c>
      <c r="L1492" s="71">
        <f t="shared" si="14"/>
        <v>0.3244</v>
      </c>
      <c r="M1492" s="71">
        <f t="shared" si="15"/>
        <v>0.4055</v>
      </c>
      <c r="N1492" s="72">
        <f t="shared" si="16"/>
        <v>39.78</v>
      </c>
      <c r="O1492" s="8">
        <f t="shared" si="17"/>
        <v>227859.84</v>
      </c>
      <c r="P1492" s="73"/>
      <c r="Q1492" s="18"/>
      <c r="R1492" s="18"/>
      <c r="S1492" s="18"/>
      <c r="T1492" s="18"/>
      <c r="U1492" s="18"/>
      <c r="V1492" s="18"/>
      <c r="W1492" s="18"/>
      <c r="X1492" s="18"/>
      <c r="Y1492" s="18"/>
      <c r="Z1492" s="68">
        <v>761.0</v>
      </c>
      <c r="AA1492" s="69">
        <v>1.0</v>
      </c>
      <c r="AB1492" s="18" t="s">
        <v>1413</v>
      </c>
      <c r="AC1492" s="68">
        <v>761.0</v>
      </c>
      <c r="AD1492" s="69">
        <v>1.0</v>
      </c>
      <c r="AE1492" s="69">
        <v>904.0</v>
      </c>
      <c r="AF1492" s="70" t="s">
        <v>1475</v>
      </c>
      <c r="AG1492" s="69">
        <v>504.0</v>
      </c>
      <c r="AH1492" s="69">
        <v>149.0</v>
      </c>
      <c r="AI1492" s="69">
        <v>29.0</v>
      </c>
      <c r="AJ1492" s="29">
        <f t="shared" si="20"/>
        <v>163.5</v>
      </c>
      <c r="AK1492" s="76">
        <f t="shared" si="21"/>
        <v>0.3244047619</v>
      </c>
      <c r="AL1492" s="29">
        <f t="shared" si="22"/>
        <v>163.5</v>
      </c>
      <c r="AM1492" s="71">
        <f t="shared" si="23"/>
        <v>0.3244</v>
      </c>
      <c r="AN1492" s="71">
        <f t="shared" si="24"/>
        <v>0.4055</v>
      </c>
      <c r="AO1492" s="72">
        <f t="shared" si="25"/>
        <v>39.78</v>
      </c>
      <c r="AP1492" s="73">
        <f t="shared" si="26"/>
        <v>227859.84</v>
      </c>
      <c r="AQ1492" s="3">
        <f t="shared" si="27"/>
        <v>452.1028571</v>
      </c>
      <c r="AR1492" s="18"/>
      <c r="AS1492" s="18"/>
    </row>
    <row r="1493" ht="14.25" customHeight="1">
      <c r="A1493" s="68">
        <v>761.0</v>
      </c>
      <c r="B1493" s="69">
        <v>1.0</v>
      </c>
      <c r="C1493" s="18" t="s">
        <v>1413</v>
      </c>
      <c r="D1493" s="68">
        <v>761.0</v>
      </c>
      <c r="E1493" s="69">
        <v>1.0</v>
      </c>
      <c r="F1493" s="69">
        <v>905.0</v>
      </c>
      <c r="G1493" s="70" t="s">
        <v>1226</v>
      </c>
      <c r="H1493" s="69">
        <v>451.0</v>
      </c>
      <c r="I1493" s="69">
        <v>241.0</v>
      </c>
      <c r="J1493" s="69">
        <v>52.0</v>
      </c>
      <c r="K1493" s="29">
        <f t="shared" si="13"/>
        <v>267</v>
      </c>
      <c r="L1493" s="71">
        <f t="shared" si="14"/>
        <v>0.592</v>
      </c>
      <c r="M1493" s="71">
        <f t="shared" si="15"/>
        <v>0.74</v>
      </c>
      <c r="N1493" s="72">
        <f t="shared" si="16"/>
        <v>118.55</v>
      </c>
      <c r="O1493" s="8">
        <f t="shared" si="17"/>
        <v>679054.4</v>
      </c>
      <c r="P1493" s="73"/>
      <c r="Q1493" s="18"/>
      <c r="R1493" s="18"/>
      <c r="S1493" s="18"/>
      <c r="T1493" s="18"/>
      <c r="U1493" s="18"/>
      <c r="V1493" s="18"/>
      <c r="W1493" s="18"/>
      <c r="X1493" s="18"/>
      <c r="Y1493" s="18"/>
      <c r="Z1493" s="68">
        <v>761.0</v>
      </c>
      <c r="AA1493" s="69">
        <v>1.0</v>
      </c>
      <c r="AB1493" s="18" t="s">
        <v>1413</v>
      </c>
      <c r="AC1493" s="68">
        <v>761.0</v>
      </c>
      <c r="AD1493" s="69">
        <v>1.0</v>
      </c>
      <c r="AE1493" s="69">
        <v>905.0</v>
      </c>
      <c r="AF1493" s="70" t="s">
        <v>1226</v>
      </c>
      <c r="AG1493" s="69">
        <v>451.0</v>
      </c>
      <c r="AH1493" s="69">
        <v>241.0</v>
      </c>
      <c r="AI1493" s="69">
        <v>52.0</v>
      </c>
      <c r="AJ1493" s="29">
        <f t="shared" si="20"/>
        <v>267</v>
      </c>
      <c r="AK1493" s="76">
        <f t="shared" si="21"/>
        <v>0.5920177384</v>
      </c>
      <c r="AL1493" s="29">
        <f t="shared" si="22"/>
        <v>267</v>
      </c>
      <c r="AM1493" s="71">
        <f t="shared" si="23"/>
        <v>0.592</v>
      </c>
      <c r="AN1493" s="71">
        <f t="shared" si="24"/>
        <v>0.74</v>
      </c>
      <c r="AO1493" s="72">
        <f t="shared" si="25"/>
        <v>118.55</v>
      </c>
      <c r="AP1493" s="73">
        <f t="shared" si="26"/>
        <v>679054.4</v>
      </c>
      <c r="AQ1493" s="3">
        <f t="shared" si="27"/>
        <v>1505.663858</v>
      </c>
      <c r="AR1493" s="18"/>
      <c r="AS1493" s="18"/>
    </row>
    <row r="1494" ht="14.25" customHeight="1">
      <c r="A1494" s="68">
        <v>761.0</v>
      </c>
      <c r="B1494" s="69">
        <v>1.0</v>
      </c>
      <c r="C1494" s="18" t="s">
        <v>1413</v>
      </c>
      <c r="D1494" s="68">
        <v>761.0</v>
      </c>
      <c r="E1494" s="69">
        <v>1.0</v>
      </c>
      <c r="F1494" s="69">
        <v>908.0</v>
      </c>
      <c r="G1494" s="70" t="s">
        <v>2847</v>
      </c>
      <c r="H1494" s="69">
        <v>81.0</v>
      </c>
      <c r="I1494" s="69">
        <v>38.0</v>
      </c>
      <c r="J1494" s="69">
        <v>7.0</v>
      </c>
      <c r="K1494" s="29">
        <f t="shared" si="13"/>
        <v>41.5</v>
      </c>
      <c r="L1494" s="71">
        <f t="shared" si="14"/>
        <v>0.5123</v>
      </c>
      <c r="M1494" s="71">
        <f t="shared" si="15"/>
        <v>0.6404</v>
      </c>
      <c r="N1494" s="72">
        <f t="shared" si="16"/>
        <v>15.95</v>
      </c>
      <c r="O1494" s="8">
        <f t="shared" si="17"/>
        <v>91361.6</v>
      </c>
      <c r="P1494" s="73"/>
      <c r="Q1494" s="18"/>
      <c r="R1494" s="18"/>
      <c r="S1494" s="18"/>
      <c r="T1494" s="18"/>
      <c r="U1494" s="18"/>
      <c r="V1494" s="18"/>
      <c r="W1494" s="18"/>
      <c r="X1494" s="18"/>
      <c r="Y1494" s="18"/>
      <c r="Z1494" s="68">
        <v>761.0</v>
      </c>
      <c r="AA1494" s="69">
        <v>1.0</v>
      </c>
      <c r="AB1494" s="18" t="s">
        <v>1413</v>
      </c>
      <c r="AC1494" s="68">
        <v>761.0</v>
      </c>
      <c r="AD1494" s="69">
        <v>1.0</v>
      </c>
      <c r="AE1494" s="69">
        <v>908.0</v>
      </c>
      <c r="AF1494" s="70" t="s">
        <v>2847</v>
      </c>
      <c r="AG1494" s="69">
        <v>81.0</v>
      </c>
      <c r="AH1494" s="69">
        <v>38.0</v>
      </c>
      <c r="AI1494" s="69">
        <v>7.0</v>
      </c>
      <c r="AJ1494" s="29">
        <f t="shared" si="20"/>
        <v>41.5</v>
      </c>
      <c r="AK1494" s="76">
        <f t="shared" si="21"/>
        <v>0.512345679</v>
      </c>
      <c r="AL1494" s="29">
        <f t="shared" si="22"/>
        <v>41.5</v>
      </c>
      <c r="AM1494" s="71">
        <f t="shared" si="23"/>
        <v>0.5123</v>
      </c>
      <c r="AN1494" s="71">
        <f t="shared" si="24"/>
        <v>0.6404</v>
      </c>
      <c r="AO1494" s="72">
        <f t="shared" si="25"/>
        <v>15.95</v>
      </c>
      <c r="AP1494" s="73">
        <f t="shared" si="26"/>
        <v>91361.6</v>
      </c>
      <c r="AQ1494" s="3">
        <f t="shared" si="27"/>
        <v>1127.920988</v>
      </c>
      <c r="AR1494" s="18"/>
      <c r="AS1494" s="18"/>
    </row>
    <row r="1495" ht="14.25" customHeight="1">
      <c r="A1495" s="68">
        <v>763.0</v>
      </c>
      <c r="B1495" s="69">
        <v>1.0</v>
      </c>
      <c r="C1495" s="18" t="s">
        <v>1415</v>
      </c>
      <c r="D1495" s="68">
        <v>763.0</v>
      </c>
      <c r="E1495" s="69">
        <v>1.0</v>
      </c>
      <c r="F1495" s="69">
        <v>10.0</v>
      </c>
      <c r="G1495" s="70" t="s">
        <v>2848</v>
      </c>
      <c r="H1495" s="69">
        <v>475.0</v>
      </c>
      <c r="I1495" s="69">
        <v>103.0</v>
      </c>
      <c r="J1495" s="69">
        <v>24.0</v>
      </c>
      <c r="K1495" s="29">
        <f t="shared" si="13"/>
        <v>115</v>
      </c>
      <c r="L1495" s="71">
        <f t="shared" si="14"/>
        <v>0.2421</v>
      </c>
      <c r="M1495" s="71">
        <f t="shared" si="15"/>
        <v>0.3026</v>
      </c>
      <c r="N1495" s="72">
        <f t="shared" si="16"/>
        <v>20.88</v>
      </c>
      <c r="O1495" s="8">
        <f t="shared" si="17"/>
        <v>119600.64</v>
      </c>
      <c r="P1495" s="73"/>
      <c r="Q1495" s="18"/>
      <c r="R1495" s="18"/>
      <c r="S1495" s="18"/>
      <c r="T1495" s="18"/>
      <c r="U1495" s="18"/>
      <c r="V1495" s="18"/>
      <c r="W1495" s="18"/>
      <c r="X1495" s="18"/>
      <c r="Y1495" s="18"/>
      <c r="Z1495" s="68">
        <v>763.0</v>
      </c>
      <c r="AA1495" s="69">
        <v>1.0</v>
      </c>
      <c r="AB1495" s="18" t="s">
        <v>1415</v>
      </c>
      <c r="AC1495" s="68">
        <v>763.0</v>
      </c>
      <c r="AD1495" s="69">
        <v>1.0</v>
      </c>
      <c r="AE1495" s="69">
        <v>10.0</v>
      </c>
      <c r="AF1495" s="70" t="s">
        <v>2848</v>
      </c>
      <c r="AG1495" s="69">
        <v>475.0</v>
      </c>
      <c r="AH1495" s="69">
        <v>103.0</v>
      </c>
      <c r="AI1495" s="69">
        <v>24.0</v>
      </c>
      <c r="AJ1495" s="29">
        <f t="shared" si="20"/>
        <v>115</v>
      </c>
      <c r="AK1495" s="76">
        <f t="shared" si="21"/>
        <v>0.2421052632</v>
      </c>
      <c r="AL1495" s="29">
        <f t="shared" si="22"/>
        <v>115</v>
      </c>
      <c r="AM1495" s="71">
        <f t="shared" si="23"/>
        <v>0.2421</v>
      </c>
      <c r="AN1495" s="71">
        <f t="shared" si="24"/>
        <v>0.3026</v>
      </c>
      <c r="AO1495" s="72">
        <f t="shared" si="25"/>
        <v>20.88</v>
      </c>
      <c r="AP1495" s="73">
        <f t="shared" si="26"/>
        <v>119600.64</v>
      </c>
      <c r="AQ1495" s="3">
        <f t="shared" si="27"/>
        <v>251.7908211</v>
      </c>
      <c r="AR1495" s="18"/>
      <c r="AS1495" s="18"/>
    </row>
    <row r="1496" ht="14.25" customHeight="1">
      <c r="A1496" s="68">
        <v>763.0</v>
      </c>
      <c r="B1496" s="69">
        <v>1.0</v>
      </c>
      <c r="C1496" s="18" t="s">
        <v>1415</v>
      </c>
      <c r="D1496" s="68">
        <v>763.0</v>
      </c>
      <c r="E1496" s="69">
        <v>1.0</v>
      </c>
      <c r="F1496" s="69">
        <v>20.0</v>
      </c>
      <c r="G1496" s="70" t="s">
        <v>2849</v>
      </c>
      <c r="H1496" s="69">
        <v>419.0</v>
      </c>
      <c r="I1496" s="69">
        <v>76.0</v>
      </c>
      <c r="J1496" s="69">
        <v>15.0</v>
      </c>
      <c r="K1496" s="29">
        <f t="shared" si="13"/>
        <v>83.5</v>
      </c>
      <c r="L1496" s="71">
        <f t="shared" si="14"/>
        <v>0.1993</v>
      </c>
      <c r="M1496" s="71">
        <f t="shared" si="15"/>
        <v>0.2491</v>
      </c>
      <c r="N1496" s="72">
        <f t="shared" si="16"/>
        <v>12.48</v>
      </c>
      <c r="O1496" s="8">
        <f t="shared" si="17"/>
        <v>71485.44</v>
      </c>
      <c r="P1496" s="73"/>
      <c r="Q1496" s="18"/>
      <c r="R1496" s="18"/>
      <c r="S1496" s="18"/>
      <c r="T1496" s="18"/>
      <c r="U1496" s="18"/>
      <c r="V1496" s="18"/>
      <c r="W1496" s="18"/>
      <c r="X1496" s="18"/>
      <c r="Y1496" s="18"/>
      <c r="Z1496" s="68">
        <v>763.0</v>
      </c>
      <c r="AA1496" s="69">
        <v>1.0</v>
      </c>
      <c r="AB1496" s="18" t="s">
        <v>1415</v>
      </c>
      <c r="AC1496" s="68">
        <v>763.0</v>
      </c>
      <c r="AD1496" s="69">
        <v>1.0</v>
      </c>
      <c r="AE1496" s="69">
        <v>20.0</v>
      </c>
      <c r="AF1496" s="70" t="s">
        <v>2849</v>
      </c>
      <c r="AG1496" s="69">
        <v>419.0</v>
      </c>
      <c r="AH1496" s="69">
        <v>76.0</v>
      </c>
      <c r="AI1496" s="69">
        <v>15.0</v>
      </c>
      <c r="AJ1496" s="29">
        <f t="shared" si="20"/>
        <v>83.5</v>
      </c>
      <c r="AK1496" s="76">
        <f t="shared" si="21"/>
        <v>0.1992840095</v>
      </c>
      <c r="AL1496" s="29">
        <f t="shared" si="22"/>
        <v>83.5</v>
      </c>
      <c r="AM1496" s="71">
        <f t="shared" si="23"/>
        <v>0.1993</v>
      </c>
      <c r="AN1496" s="71">
        <f t="shared" si="24"/>
        <v>0.2491</v>
      </c>
      <c r="AO1496" s="72">
        <f t="shared" si="25"/>
        <v>12.48</v>
      </c>
      <c r="AP1496" s="73">
        <f t="shared" si="26"/>
        <v>71485.44</v>
      </c>
      <c r="AQ1496" s="3">
        <f t="shared" si="27"/>
        <v>170.609642</v>
      </c>
      <c r="AR1496" s="18"/>
      <c r="AS1496" s="18"/>
    </row>
    <row r="1497" ht="14.25" customHeight="1">
      <c r="A1497" s="68">
        <v>768.0</v>
      </c>
      <c r="B1497" s="69">
        <v>1.0</v>
      </c>
      <c r="C1497" s="18" t="s">
        <v>1417</v>
      </c>
      <c r="D1497" s="68">
        <v>768.0</v>
      </c>
      <c r="E1497" s="69">
        <v>1.0</v>
      </c>
      <c r="F1497" s="69">
        <v>10.0</v>
      </c>
      <c r="G1497" s="70" t="s">
        <v>2850</v>
      </c>
      <c r="H1497" s="69">
        <v>220.0</v>
      </c>
      <c r="I1497" s="69">
        <v>36.0</v>
      </c>
      <c r="J1497" s="69">
        <v>23.0</v>
      </c>
      <c r="K1497" s="29">
        <f t="shared" si="13"/>
        <v>47.5</v>
      </c>
      <c r="L1497" s="71">
        <f t="shared" si="14"/>
        <v>0.2159</v>
      </c>
      <c r="M1497" s="71">
        <f t="shared" si="15"/>
        <v>0.2699</v>
      </c>
      <c r="N1497" s="72">
        <f t="shared" si="16"/>
        <v>7.69</v>
      </c>
      <c r="O1497" s="8">
        <f t="shared" si="17"/>
        <v>44048.32</v>
      </c>
      <c r="P1497" s="73"/>
      <c r="Q1497" s="18"/>
      <c r="R1497" s="18"/>
      <c r="S1497" s="18"/>
      <c r="T1497" s="18"/>
      <c r="U1497" s="18"/>
      <c r="V1497" s="18"/>
      <c r="W1497" s="18"/>
      <c r="X1497" s="18"/>
      <c r="Y1497" s="18"/>
      <c r="Z1497" s="68">
        <v>768.0</v>
      </c>
      <c r="AA1497" s="69">
        <v>1.0</v>
      </c>
      <c r="AB1497" s="18" t="s">
        <v>1417</v>
      </c>
      <c r="AC1497" s="68">
        <v>768.0</v>
      </c>
      <c r="AD1497" s="69">
        <v>1.0</v>
      </c>
      <c r="AE1497" s="69">
        <v>10.0</v>
      </c>
      <c r="AF1497" s="70" t="s">
        <v>2850</v>
      </c>
      <c r="AG1497" s="69">
        <v>220.0</v>
      </c>
      <c r="AH1497" s="69">
        <v>36.0</v>
      </c>
      <c r="AI1497" s="69">
        <v>23.0</v>
      </c>
      <c r="AJ1497" s="29">
        <f t="shared" si="20"/>
        <v>47.5</v>
      </c>
      <c r="AK1497" s="76">
        <f t="shared" si="21"/>
        <v>0.2159090909</v>
      </c>
      <c r="AL1497" s="29">
        <f t="shared" si="22"/>
        <v>47.5</v>
      </c>
      <c r="AM1497" s="71">
        <f t="shared" si="23"/>
        <v>0.2159</v>
      </c>
      <c r="AN1497" s="71">
        <f t="shared" si="24"/>
        <v>0.2699</v>
      </c>
      <c r="AO1497" s="72">
        <f t="shared" si="25"/>
        <v>7.69</v>
      </c>
      <c r="AP1497" s="73">
        <f t="shared" si="26"/>
        <v>44048.32</v>
      </c>
      <c r="AQ1497" s="3">
        <f t="shared" si="27"/>
        <v>200.2196364</v>
      </c>
      <c r="AR1497" s="18"/>
      <c r="AS1497" s="18"/>
    </row>
    <row r="1498" ht="14.25" customHeight="1">
      <c r="A1498" s="68">
        <v>768.0</v>
      </c>
      <c r="B1498" s="69">
        <v>1.0</v>
      </c>
      <c r="C1498" s="18" t="s">
        <v>1417</v>
      </c>
      <c r="D1498" s="68">
        <v>768.0</v>
      </c>
      <c r="E1498" s="69">
        <v>1.0</v>
      </c>
      <c r="F1498" s="69">
        <v>20.0</v>
      </c>
      <c r="G1498" s="70" t="s">
        <v>2851</v>
      </c>
      <c r="H1498" s="69">
        <v>191.0</v>
      </c>
      <c r="I1498" s="69">
        <v>30.0</v>
      </c>
      <c r="J1498" s="69">
        <v>16.0</v>
      </c>
      <c r="K1498" s="29">
        <f t="shared" si="13"/>
        <v>38</v>
      </c>
      <c r="L1498" s="71">
        <f t="shared" si="14"/>
        <v>0.199</v>
      </c>
      <c r="M1498" s="71">
        <f t="shared" si="15"/>
        <v>0.2488</v>
      </c>
      <c r="N1498" s="72">
        <f t="shared" si="16"/>
        <v>5.67</v>
      </c>
      <c r="O1498" s="8">
        <f t="shared" si="17"/>
        <v>32477.76</v>
      </c>
      <c r="P1498" s="73"/>
      <c r="Q1498" s="18"/>
      <c r="R1498" s="18"/>
      <c r="S1498" s="18"/>
      <c r="T1498" s="18"/>
      <c r="U1498" s="18"/>
      <c r="V1498" s="18"/>
      <c r="W1498" s="18"/>
      <c r="X1498" s="18"/>
      <c r="Y1498" s="18"/>
      <c r="Z1498" s="68">
        <v>768.0</v>
      </c>
      <c r="AA1498" s="69">
        <v>1.0</v>
      </c>
      <c r="AB1498" s="18" t="s">
        <v>1417</v>
      </c>
      <c r="AC1498" s="68">
        <v>768.0</v>
      </c>
      <c r="AD1498" s="69">
        <v>1.0</v>
      </c>
      <c r="AE1498" s="69">
        <v>20.0</v>
      </c>
      <c r="AF1498" s="70" t="s">
        <v>2851</v>
      </c>
      <c r="AG1498" s="69">
        <v>191.0</v>
      </c>
      <c r="AH1498" s="69">
        <v>30.0</v>
      </c>
      <c r="AI1498" s="69">
        <v>16.0</v>
      </c>
      <c r="AJ1498" s="29">
        <f t="shared" si="20"/>
        <v>38</v>
      </c>
      <c r="AK1498" s="76">
        <f t="shared" si="21"/>
        <v>0.1989528796</v>
      </c>
      <c r="AL1498" s="29">
        <f t="shared" si="22"/>
        <v>38</v>
      </c>
      <c r="AM1498" s="71">
        <f t="shared" si="23"/>
        <v>0.199</v>
      </c>
      <c r="AN1498" s="71">
        <f t="shared" si="24"/>
        <v>0.2488</v>
      </c>
      <c r="AO1498" s="72">
        <f t="shared" si="25"/>
        <v>5.67</v>
      </c>
      <c r="AP1498" s="73">
        <f t="shared" si="26"/>
        <v>32477.76</v>
      </c>
      <c r="AQ1498" s="3">
        <f t="shared" si="27"/>
        <v>170.0406283</v>
      </c>
      <c r="AR1498" s="18"/>
      <c r="AS1498" s="18"/>
    </row>
    <row r="1499" ht="14.25" customHeight="1">
      <c r="A1499" s="68">
        <v>771.0</v>
      </c>
      <c r="B1499" s="69">
        <v>1.0</v>
      </c>
      <c r="C1499" s="18" t="s">
        <v>1419</v>
      </c>
      <c r="D1499" s="68">
        <v>771.0</v>
      </c>
      <c r="E1499" s="69">
        <v>1.0</v>
      </c>
      <c r="F1499" s="69">
        <v>2.0</v>
      </c>
      <c r="G1499" s="70" t="s">
        <v>2852</v>
      </c>
      <c r="H1499" s="69">
        <v>93.0</v>
      </c>
      <c r="I1499" s="69">
        <v>19.0</v>
      </c>
      <c r="J1499" s="69">
        <v>4.0</v>
      </c>
      <c r="K1499" s="29">
        <f t="shared" si="13"/>
        <v>21</v>
      </c>
      <c r="L1499" s="71">
        <f t="shared" si="14"/>
        <v>0.2258</v>
      </c>
      <c r="M1499" s="71">
        <f t="shared" si="15"/>
        <v>0.2823</v>
      </c>
      <c r="N1499" s="72">
        <f t="shared" si="16"/>
        <v>3.56</v>
      </c>
      <c r="O1499" s="8">
        <f t="shared" si="17"/>
        <v>20391.68</v>
      </c>
      <c r="P1499" s="73"/>
      <c r="Q1499" s="18"/>
      <c r="R1499" s="18"/>
      <c r="S1499" s="18"/>
      <c r="T1499" s="18"/>
      <c r="U1499" s="18"/>
      <c r="V1499" s="18"/>
      <c r="W1499" s="18"/>
      <c r="X1499" s="18"/>
      <c r="Y1499" s="18"/>
      <c r="Z1499" s="68">
        <v>771.0</v>
      </c>
      <c r="AA1499" s="69">
        <v>1.0</v>
      </c>
      <c r="AB1499" s="18" t="s">
        <v>1419</v>
      </c>
      <c r="AC1499" s="68">
        <v>771.0</v>
      </c>
      <c r="AD1499" s="69">
        <v>1.0</v>
      </c>
      <c r="AE1499" s="69">
        <v>2.0</v>
      </c>
      <c r="AF1499" s="70" t="s">
        <v>2852</v>
      </c>
      <c r="AG1499" s="69">
        <v>93.0</v>
      </c>
      <c r="AH1499" s="69">
        <v>19.0</v>
      </c>
      <c r="AI1499" s="69">
        <v>4.0</v>
      </c>
      <c r="AJ1499" s="29">
        <f t="shared" si="20"/>
        <v>21</v>
      </c>
      <c r="AK1499" s="76">
        <f t="shared" si="21"/>
        <v>0.2258064516</v>
      </c>
      <c r="AL1499" s="29">
        <f t="shared" si="22"/>
        <v>21</v>
      </c>
      <c r="AM1499" s="71">
        <f t="shared" si="23"/>
        <v>0.2258</v>
      </c>
      <c r="AN1499" s="71">
        <f t="shared" si="24"/>
        <v>0.2823</v>
      </c>
      <c r="AO1499" s="72">
        <f t="shared" si="25"/>
        <v>3.56</v>
      </c>
      <c r="AP1499" s="73">
        <f t="shared" si="26"/>
        <v>20391.68</v>
      </c>
      <c r="AQ1499" s="3">
        <f t="shared" si="27"/>
        <v>219.2653763</v>
      </c>
      <c r="AR1499" s="18"/>
      <c r="AS1499" s="18"/>
    </row>
    <row r="1500" ht="14.25" customHeight="1">
      <c r="A1500" s="68">
        <v>771.0</v>
      </c>
      <c r="B1500" s="69">
        <v>1.0</v>
      </c>
      <c r="C1500" s="18" t="s">
        <v>1419</v>
      </c>
      <c r="D1500" s="68">
        <v>771.0</v>
      </c>
      <c r="E1500" s="69">
        <v>1.0</v>
      </c>
      <c r="F1500" s="69">
        <v>3.0</v>
      </c>
      <c r="G1500" s="70" t="s">
        <v>2853</v>
      </c>
      <c r="H1500" s="69">
        <v>63.0</v>
      </c>
      <c r="I1500" s="69">
        <v>18.0</v>
      </c>
      <c r="J1500" s="69">
        <v>11.0</v>
      </c>
      <c r="K1500" s="29">
        <f t="shared" si="13"/>
        <v>23.5</v>
      </c>
      <c r="L1500" s="71">
        <f t="shared" si="14"/>
        <v>0.373</v>
      </c>
      <c r="M1500" s="71">
        <f t="shared" si="15"/>
        <v>0.4663</v>
      </c>
      <c r="N1500" s="72">
        <f t="shared" si="16"/>
        <v>6.57</v>
      </c>
      <c r="O1500" s="8">
        <f t="shared" si="17"/>
        <v>37632.96</v>
      </c>
      <c r="P1500" s="73"/>
      <c r="Q1500" s="18"/>
      <c r="R1500" s="18"/>
      <c r="S1500" s="18"/>
      <c r="T1500" s="18"/>
      <c r="U1500" s="18"/>
      <c r="V1500" s="18"/>
      <c r="W1500" s="18"/>
      <c r="X1500" s="18"/>
      <c r="Y1500" s="18"/>
      <c r="Z1500" s="68">
        <v>771.0</v>
      </c>
      <c r="AA1500" s="69">
        <v>1.0</v>
      </c>
      <c r="AB1500" s="18" t="s">
        <v>1419</v>
      </c>
      <c r="AC1500" s="68">
        <v>771.0</v>
      </c>
      <c r="AD1500" s="69">
        <v>1.0</v>
      </c>
      <c r="AE1500" s="69">
        <v>3.0</v>
      </c>
      <c r="AF1500" s="70" t="s">
        <v>2853</v>
      </c>
      <c r="AG1500" s="69">
        <v>63.0</v>
      </c>
      <c r="AH1500" s="69">
        <v>18.0</v>
      </c>
      <c r="AI1500" s="69">
        <v>11.0</v>
      </c>
      <c r="AJ1500" s="29">
        <f t="shared" si="20"/>
        <v>23.5</v>
      </c>
      <c r="AK1500" s="76">
        <f t="shared" si="21"/>
        <v>0.373015873</v>
      </c>
      <c r="AL1500" s="29">
        <f t="shared" si="22"/>
        <v>23.5</v>
      </c>
      <c r="AM1500" s="71">
        <f t="shared" si="23"/>
        <v>0.373</v>
      </c>
      <c r="AN1500" s="71">
        <f t="shared" si="24"/>
        <v>0.4663</v>
      </c>
      <c r="AO1500" s="72">
        <f t="shared" si="25"/>
        <v>6.57</v>
      </c>
      <c r="AP1500" s="73">
        <f t="shared" si="26"/>
        <v>37632.96</v>
      </c>
      <c r="AQ1500" s="3">
        <f t="shared" si="27"/>
        <v>597.3485714</v>
      </c>
      <c r="AR1500" s="18"/>
      <c r="AS1500" s="18"/>
    </row>
    <row r="1501" ht="14.25" customHeight="1">
      <c r="A1501" s="68">
        <v>775.0</v>
      </c>
      <c r="B1501" s="69">
        <v>1.0</v>
      </c>
      <c r="C1501" s="18" t="s">
        <v>282</v>
      </c>
      <c r="D1501" s="68">
        <v>775.0</v>
      </c>
      <c r="E1501" s="69">
        <v>1.0</v>
      </c>
      <c r="F1501" s="69">
        <v>30.0</v>
      </c>
      <c r="G1501" s="70" t="s">
        <v>2854</v>
      </c>
      <c r="H1501" s="69">
        <v>395.0</v>
      </c>
      <c r="I1501" s="69">
        <v>90.0</v>
      </c>
      <c r="J1501" s="69">
        <v>50.0</v>
      </c>
      <c r="K1501" s="29">
        <f t="shared" si="13"/>
        <v>115</v>
      </c>
      <c r="L1501" s="71">
        <f t="shared" si="14"/>
        <v>0.2911</v>
      </c>
      <c r="M1501" s="71">
        <f t="shared" si="15"/>
        <v>0.3639</v>
      </c>
      <c r="N1501" s="72">
        <f t="shared" si="16"/>
        <v>25.11</v>
      </c>
      <c r="O1501" s="8">
        <f t="shared" si="17"/>
        <v>143830.08</v>
      </c>
      <c r="P1501" s="73"/>
      <c r="Q1501" s="18"/>
      <c r="R1501" s="18"/>
      <c r="S1501" s="18"/>
      <c r="T1501" s="18"/>
      <c r="U1501" s="18"/>
      <c r="V1501" s="18"/>
      <c r="W1501" s="18"/>
      <c r="X1501" s="18"/>
      <c r="Y1501" s="18"/>
      <c r="Z1501" s="68">
        <v>775.0</v>
      </c>
      <c r="AA1501" s="69">
        <v>1.0</v>
      </c>
      <c r="AB1501" s="18" t="s">
        <v>282</v>
      </c>
      <c r="AC1501" s="68">
        <v>775.0</v>
      </c>
      <c r="AD1501" s="69">
        <v>1.0</v>
      </c>
      <c r="AE1501" s="69">
        <v>30.0</v>
      </c>
      <c r="AF1501" s="70" t="s">
        <v>2854</v>
      </c>
      <c r="AG1501" s="69">
        <v>395.0</v>
      </c>
      <c r="AH1501" s="69">
        <v>90.0</v>
      </c>
      <c r="AI1501" s="69">
        <v>50.0</v>
      </c>
      <c r="AJ1501" s="29">
        <f t="shared" si="20"/>
        <v>115</v>
      </c>
      <c r="AK1501" s="76">
        <f t="shared" si="21"/>
        <v>0.2911392405</v>
      </c>
      <c r="AL1501" s="29">
        <f t="shared" si="22"/>
        <v>115</v>
      </c>
      <c r="AM1501" s="71">
        <f t="shared" si="23"/>
        <v>0.2911</v>
      </c>
      <c r="AN1501" s="71">
        <f t="shared" si="24"/>
        <v>0.3639</v>
      </c>
      <c r="AO1501" s="72">
        <f t="shared" si="25"/>
        <v>25.11</v>
      </c>
      <c r="AP1501" s="73">
        <f t="shared" si="26"/>
        <v>143830.08</v>
      </c>
      <c r="AQ1501" s="3">
        <f t="shared" si="27"/>
        <v>364.1267848</v>
      </c>
      <c r="AR1501" s="18"/>
      <c r="AS1501" s="18"/>
    </row>
    <row r="1502" ht="14.25" customHeight="1">
      <c r="A1502" s="68">
        <v>775.0</v>
      </c>
      <c r="B1502" s="69">
        <v>1.0</v>
      </c>
      <c r="C1502" s="18" t="s">
        <v>282</v>
      </c>
      <c r="D1502" s="68">
        <v>775.0</v>
      </c>
      <c r="E1502" s="69">
        <v>1.0</v>
      </c>
      <c r="F1502" s="69">
        <v>50.0</v>
      </c>
      <c r="G1502" s="70" t="s">
        <v>2855</v>
      </c>
      <c r="H1502" s="69">
        <v>347.0</v>
      </c>
      <c r="I1502" s="69">
        <v>71.0</v>
      </c>
      <c r="J1502" s="69">
        <v>34.0</v>
      </c>
      <c r="K1502" s="29">
        <f t="shared" si="13"/>
        <v>88</v>
      </c>
      <c r="L1502" s="71">
        <f t="shared" si="14"/>
        <v>0.2536</v>
      </c>
      <c r="M1502" s="71">
        <f t="shared" si="15"/>
        <v>0.317</v>
      </c>
      <c r="N1502" s="72">
        <f t="shared" si="16"/>
        <v>16.74</v>
      </c>
      <c r="O1502" s="8">
        <f t="shared" si="17"/>
        <v>95886.72</v>
      </c>
      <c r="P1502" s="73"/>
      <c r="Q1502" s="18"/>
      <c r="R1502" s="18"/>
      <c r="S1502" s="18"/>
      <c r="T1502" s="18"/>
      <c r="U1502" s="18"/>
      <c r="V1502" s="18"/>
      <c r="W1502" s="18"/>
      <c r="X1502" s="18"/>
      <c r="Y1502" s="18"/>
      <c r="Z1502" s="68">
        <v>775.0</v>
      </c>
      <c r="AA1502" s="69">
        <v>1.0</v>
      </c>
      <c r="AB1502" s="18" t="s">
        <v>282</v>
      </c>
      <c r="AC1502" s="68">
        <v>775.0</v>
      </c>
      <c r="AD1502" s="69">
        <v>1.0</v>
      </c>
      <c r="AE1502" s="69">
        <v>50.0</v>
      </c>
      <c r="AF1502" s="70" t="s">
        <v>2855</v>
      </c>
      <c r="AG1502" s="69">
        <v>347.0</v>
      </c>
      <c r="AH1502" s="69">
        <v>71.0</v>
      </c>
      <c r="AI1502" s="69">
        <v>34.0</v>
      </c>
      <c r="AJ1502" s="29">
        <f t="shared" si="20"/>
        <v>88</v>
      </c>
      <c r="AK1502" s="76">
        <f t="shared" si="21"/>
        <v>0.2536023055</v>
      </c>
      <c r="AL1502" s="29">
        <f t="shared" si="22"/>
        <v>88</v>
      </c>
      <c r="AM1502" s="71">
        <f t="shared" si="23"/>
        <v>0.2536</v>
      </c>
      <c r="AN1502" s="71">
        <f t="shared" si="24"/>
        <v>0.317</v>
      </c>
      <c r="AO1502" s="72">
        <f t="shared" si="25"/>
        <v>16.74</v>
      </c>
      <c r="AP1502" s="73">
        <f t="shared" si="26"/>
        <v>95886.72</v>
      </c>
      <c r="AQ1502" s="3">
        <f t="shared" si="27"/>
        <v>276.3306052</v>
      </c>
      <c r="AR1502" s="18"/>
      <c r="AS1502" s="18"/>
    </row>
    <row r="1503" ht="14.25" customHeight="1">
      <c r="A1503" s="68">
        <v>777.0</v>
      </c>
      <c r="B1503" s="69">
        <v>1.0</v>
      </c>
      <c r="C1503" s="18" t="s">
        <v>1422</v>
      </c>
      <c r="D1503" s="68">
        <v>777.0</v>
      </c>
      <c r="E1503" s="69">
        <v>1.0</v>
      </c>
      <c r="F1503" s="69">
        <v>101.0</v>
      </c>
      <c r="G1503" s="70" t="s">
        <v>2856</v>
      </c>
      <c r="H1503" s="69">
        <v>399.0</v>
      </c>
      <c r="I1503" s="69">
        <v>99.0</v>
      </c>
      <c r="J1503" s="69">
        <v>34.0</v>
      </c>
      <c r="K1503" s="29">
        <f t="shared" si="13"/>
        <v>116</v>
      </c>
      <c r="L1503" s="71">
        <f t="shared" si="14"/>
        <v>0.2907</v>
      </c>
      <c r="M1503" s="71">
        <f t="shared" si="15"/>
        <v>0.3634</v>
      </c>
      <c r="N1503" s="72">
        <f t="shared" si="16"/>
        <v>25.29</v>
      </c>
      <c r="O1503" s="8">
        <f t="shared" si="17"/>
        <v>144861.12</v>
      </c>
      <c r="P1503" s="73"/>
      <c r="Q1503" s="18"/>
      <c r="R1503" s="18"/>
      <c r="S1503" s="18"/>
      <c r="T1503" s="18"/>
      <c r="U1503" s="18"/>
      <c r="V1503" s="18"/>
      <c r="W1503" s="18"/>
      <c r="X1503" s="18"/>
      <c r="Y1503" s="18"/>
      <c r="Z1503" s="68">
        <v>777.0</v>
      </c>
      <c r="AA1503" s="69">
        <v>1.0</v>
      </c>
      <c r="AB1503" s="18" t="s">
        <v>1422</v>
      </c>
      <c r="AC1503" s="68">
        <v>777.0</v>
      </c>
      <c r="AD1503" s="69">
        <v>1.0</v>
      </c>
      <c r="AE1503" s="69">
        <v>101.0</v>
      </c>
      <c r="AF1503" s="70" t="s">
        <v>2856</v>
      </c>
      <c r="AG1503" s="69">
        <v>399.0</v>
      </c>
      <c r="AH1503" s="69">
        <v>99.0</v>
      </c>
      <c r="AI1503" s="69">
        <v>34.0</v>
      </c>
      <c r="AJ1503" s="29">
        <f t="shared" si="20"/>
        <v>116</v>
      </c>
      <c r="AK1503" s="76">
        <f t="shared" si="21"/>
        <v>0.290726817</v>
      </c>
      <c r="AL1503" s="29">
        <f t="shared" si="22"/>
        <v>116</v>
      </c>
      <c r="AM1503" s="71">
        <f t="shared" si="23"/>
        <v>0.2907</v>
      </c>
      <c r="AN1503" s="71">
        <f t="shared" si="24"/>
        <v>0.3634</v>
      </c>
      <c r="AO1503" s="72">
        <f t="shared" si="25"/>
        <v>25.29</v>
      </c>
      <c r="AP1503" s="73">
        <f t="shared" si="26"/>
        <v>144861.12</v>
      </c>
      <c r="AQ1503" s="3">
        <f t="shared" si="27"/>
        <v>363.0604511</v>
      </c>
      <c r="AR1503" s="18"/>
      <c r="AS1503" s="18"/>
    </row>
    <row r="1504" ht="14.25" customHeight="1">
      <c r="A1504" s="68">
        <v>777.0</v>
      </c>
      <c r="B1504" s="69">
        <v>1.0</v>
      </c>
      <c r="C1504" s="18" t="s">
        <v>1422</v>
      </c>
      <c r="D1504" s="68">
        <v>777.0</v>
      </c>
      <c r="E1504" s="69">
        <v>1.0</v>
      </c>
      <c r="F1504" s="69">
        <v>103.0</v>
      </c>
      <c r="G1504" s="70" t="s">
        <v>2857</v>
      </c>
      <c r="H1504" s="69">
        <v>370.0</v>
      </c>
      <c r="I1504" s="69">
        <v>120.0</v>
      </c>
      <c r="J1504" s="69">
        <v>37.0</v>
      </c>
      <c r="K1504" s="29">
        <f t="shared" si="13"/>
        <v>138.5</v>
      </c>
      <c r="L1504" s="71">
        <f t="shared" si="14"/>
        <v>0.3743</v>
      </c>
      <c r="M1504" s="71">
        <f t="shared" si="15"/>
        <v>0.4679</v>
      </c>
      <c r="N1504" s="72">
        <f t="shared" si="16"/>
        <v>38.88</v>
      </c>
      <c r="O1504" s="8">
        <f t="shared" si="17"/>
        <v>222704.64</v>
      </c>
      <c r="P1504" s="73"/>
      <c r="Q1504" s="18"/>
      <c r="R1504" s="18"/>
      <c r="S1504" s="18"/>
      <c r="T1504" s="18"/>
      <c r="U1504" s="18"/>
      <c r="V1504" s="18"/>
      <c r="W1504" s="18"/>
      <c r="X1504" s="18"/>
      <c r="Y1504" s="18"/>
      <c r="Z1504" s="68">
        <v>777.0</v>
      </c>
      <c r="AA1504" s="69">
        <v>1.0</v>
      </c>
      <c r="AB1504" s="18" t="s">
        <v>1422</v>
      </c>
      <c r="AC1504" s="68">
        <v>777.0</v>
      </c>
      <c r="AD1504" s="69">
        <v>1.0</v>
      </c>
      <c r="AE1504" s="69">
        <v>103.0</v>
      </c>
      <c r="AF1504" s="70" t="s">
        <v>2857</v>
      </c>
      <c r="AG1504" s="69">
        <v>370.0</v>
      </c>
      <c r="AH1504" s="69">
        <v>120.0</v>
      </c>
      <c r="AI1504" s="69">
        <v>37.0</v>
      </c>
      <c r="AJ1504" s="29">
        <f t="shared" si="20"/>
        <v>138.5</v>
      </c>
      <c r="AK1504" s="76">
        <f t="shared" si="21"/>
        <v>0.3743243243</v>
      </c>
      <c r="AL1504" s="29">
        <f t="shared" si="22"/>
        <v>138.5</v>
      </c>
      <c r="AM1504" s="71">
        <f t="shared" si="23"/>
        <v>0.3743</v>
      </c>
      <c r="AN1504" s="71">
        <f t="shared" si="24"/>
        <v>0.4679</v>
      </c>
      <c r="AO1504" s="72">
        <f t="shared" si="25"/>
        <v>38.88</v>
      </c>
      <c r="AP1504" s="73">
        <f t="shared" si="26"/>
        <v>222704.64</v>
      </c>
      <c r="AQ1504" s="3">
        <f t="shared" si="27"/>
        <v>601.9044324</v>
      </c>
      <c r="AR1504" s="18"/>
      <c r="AS1504" s="18"/>
    </row>
    <row r="1505" ht="14.25" customHeight="1">
      <c r="A1505" s="68">
        <v>777.0</v>
      </c>
      <c r="B1505" s="69">
        <v>1.0</v>
      </c>
      <c r="C1505" s="18" t="s">
        <v>1422</v>
      </c>
      <c r="D1505" s="68">
        <v>777.0</v>
      </c>
      <c r="E1505" s="69">
        <v>1.0</v>
      </c>
      <c r="F1505" s="69">
        <v>107.0</v>
      </c>
      <c r="G1505" s="70" t="s">
        <v>2858</v>
      </c>
      <c r="H1505" s="69">
        <v>18.0</v>
      </c>
      <c r="I1505" s="69">
        <v>4.0</v>
      </c>
      <c r="J1505" s="69">
        <v>2.0</v>
      </c>
      <c r="K1505" s="29">
        <f t="shared" si="13"/>
        <v>5</v>
      </c>
      <c r="L1505" s="71">
        <f t="shared" si="14"/>
        <v>0.2778</v>
      </c>
      <c r="M1505" s="71">
        <f t="shared" si="15"/>
        <v>0.3473</v>
      </c>
      <c r="N1505" s="72">
        <f t="shared" si="16"/>
        <v>1.04</v>
      </c>
      <c r="O1505" s="8">
        <f t="shared" si="17"/>
        <v>5957.12</v>
      </c>
      <c r="P1505" s="73"/>
      <c r="Q1505" s="18"/>
      <c r="R1505" s="18"/>
      <c r="S1505" s="18"/>
      <c r="T1505" s="18"/>
      <c r="U1505" s="18"/>
      <c r="V1505" s="18"/>
      <c r="W1505" s="18"/>
      <c r="X1505" s="18"/>
      <c r="Y1505" s="18"/>
      <c r="Z1505" s="68">
        <v>777.0</v>
      </c>
      <c r="AA1505" s="69">
        <v>1.0</v>
      </c>
      <c r="AB1505" s="18" t="s">
        <v>1422</v>
      </c>
      <c r="AC1505" s="68">
        <v>777.0</v>
      </c>
      <c r="AD1505" s="69">
        <v>1.0</v>
      </c>
      <c r="AE1505" s="69">
        <v>107.0</v>
      </c>
      <c r="AF1505" s="70" t="s">
        <v>2858</v>
      </c>
      <c r="AG1505" s="69">
        <v>18.0</v>
      </c>
      <c r="AH1505" s="69">
        <v>4.0</v>
      </c>
      <c r="AI1505" s="69">
        <v>2.0</v>
      </c>
      <c r="AJ1505" s="29">
        <f t="shared" si="20"/>
        <v>5</v>
      </c>
      <c r="AK1505" s="76">
        <f t="shared" si="21"/>
        <v>0.2777777778</v>
      </c>
      <c r="AL1505" s="29">
        <f t="shared" si="22"/>
        <v>5</v>
      </c>
      <c r="AM1505" s="71">
        <f t="shared" si="23"/>
        <v>0.2778</v>
      </c>
      <c r="AN1505" s="71">
        <f t="shared" si="24"/>
        <v>0.3473</v>
      </c>
      <c r="AO1505" s="72">
        <f t="shared" si="25"/>
        <v>1.04</v>
      </c>
      <c r="AP1505" s="73">
        <f t="shared" si="26"/>
        <v>5957.12</v>
      </c>
      <c r="AQ1505" s="3">
        <f t="shared" si="27"/>
        <v>330.9511111</v>
      </c>
      <c r="AR1505" s="18"/>
      <c r="AS1505" s="18"/>
    </row>
    <row r="1506" ht="14.25" customHeight="1">
      <c r="A1506" s="68">
        <v>777.0</v>
      </c>
      <c r="B1506" s="69">
        <v>1.0</v>
      </c>
      <c r="C1506" s="18" t="s">
        <v>1422</v>
      </c>
      <c r="D1506" s="68">
        <v>777.0</v>
      </c>
      <c r="E1506" s="69">
        <v>1.0</v>
      </c>
      <c r="F1506" s="69">
        <v>110.0</v>
      </c>
      <c r="G1506" s="70" t="s">
        <v>2859</v>
      </c>
      <c r="H1506" s="69">
        <v>18.0</v>
      </c>
      <c r="I1506" s="69">
        <v>18.0</v>
      </c>
      <c r="J1506" s="69">
        <v>0.0</v>
      </c>
      <c r="K1506" s="29">
        <f t="shared" si="13"/>
        <v>18</v>
      </c>
      <c r="L1506" s="71">
        <f t="shared" si="14"/>
        <v>1</v>
      </c>
      <c r="M1506" s="71">
        <f t="shared" si="15"/>
        <v>1</v>
      </c>
      <c r="N1506" s="72">
        <f t="shared" si="16"/>
        <v>10.8</v>
      </c>
      <c r="O1506" s="8">
        <f t="shared" si="17"/>
        <v>61862.4</v>
      </c>
      <c r="P1506" s="73"/>
      <c r="Q1506" s="18"/>
      <c r="R1506" s="18"/>
      <c r="S1506" s="18"/>
      <c r="T1506" s="18"/>
      <c r="U1506" s="18"/>
      <c r="V1506" s="18"/>
      <c r="W1506" s="18"/>
      <c r="X1506" s="18"/>
      <c r="Y1506" s="18"/>
      <c r="Z1506" s="68">
        <v>777.0</v>
      </c>
      <c r="AA1506" s="69">
        <v>1.0</v>
      </c>
      <c r="AB1506" s="18" t="s">
        <v>1422</v>
      </c>
      <c r="AC1506" s="68">
        <v>777.0</v>
      </c>
      <c r="AD1506" s="69">
        <v>1.0</v>
      </c>
      <c r="AE1506" s="69">
        <v>110.0</v>
      </c>
      <c r="AF1506" s="70" t="s">
        <v>2859</v>
      </c>
      <c r="AG1506" s="69">
        <v>18.0</v>
      </c>
      <c r="AH1506" s="69">
        <v>18.0</v>
      </c>
      <c r="AI1506" s="69">
        <v>0.0</v>
      </c>
      <c r="AJ1506" s="29">
        <f t="shared" si="20"/>
        <v>18</v>
      </c>
      <c r="AK1506" s="76">
        <f t="shared" si="21"/>
        <v>1</v>
      </c>
      <c r="AL1506" s="29">
        <f t="shared" si="22"/>
        <v>18</v>
      </c>
      <c r="AM1506" s="71">
        <f t="shared" si="23"/>
        <v>1</v>
      </c>
      <c r="AN1506" s="71">
        <f t="shared" si="24"/>
        <v>1</v>
      </c>
      <c r="AO1506" s="72">
        <f t="shared" si="25"/>
        <v>10.8</v>
      </c>
      <c r="AP1506" s="73">
        <f t="shared" si="26"/>
        <v>61862.4</v>
      </c>
      <c r="AQ1506" s="3">
        <f t="shared" si="27"/>
        <v>3436.8</v>
      </c>
      <c r="AR1506" s="18"/>
      <c r="AS1506" s="18"/>
    </row>
    <row r="1507" ht="14.25" customHeight="1">
      <c r="A1507" s="68">
        <v>786.0</v>
      </c>
      <c r="B1507" s="69">
        <v>1.0</v>
      </c>
      <c r="C1507" s="18" t="s">
        <v>1424</v>
      </c>
      <c r="D1507" s="68">
        <v>786.0</v>
      </c>
      <c r="E1507" s="69">
        <v>1.0</v>
      </c>
      <c r="F1507" s="69">
        <v>10.0</v>
      </c>
      <c r="G1507" s="70" t="s">
        <v>2860</v>
      </c>
      <c r="H1507" s="69">
        <v>273.0</v>
      </c>
      <c r="I1507" s="69">
        <v>76.0</v>
      </c>
      <c r="J1507" s="69">
        <v>48.0</v>
      </c>
      <c r="K1507" s="29">
        <f t="shared" si="13"/>
        <v>100</v>
      </c>
      <c r="L1507" s="71">
        <f t="shared" si="14"/>
        <v>0.3663</v>
      </c>
      <c r="M1507" s="71">
        <f t="shared" si="15"/>
        <v>0.4579</v>
      </c>
      <c r="N1507" s="72">
        <f t="shared" si="16"/>
        <v>27.47</v>
      </c>
      <c r="O1507" s="8">
        <f t="shared" si="17"/>
        <v>157348.16</v>
      </c>
      <c r="P1507" s="73"/>
      <c r="Q1507" s="18"/>
      <c r="R1507" s="18"/>
      <c r="S1507" s="18"/>
      <c r="T1507" s="18"/>
      <c r="U1507" s="18"/>
      <c r="V1507" s="18"/>
      <c r="W1507" s="18"/>
      <c r="X1507" s="18"/>
      <c r="Y1507" s="18"/>
      <c r="Z1507" s="68">
        <v>786.0</v>
      </c>
      <c r="AA1507" s="69">
        <v>1.0</v>
      </c>
      <c r="AB1507" s="18" t="s">
        <v>1424</v>
      </c>
      <c r="AC1507" s="68">
        <v>786.0</v>
      </c>
      <c r="AD1507" s="69">
        <v>1.0</v>
      </c>
      <c r="AE1507" s="69">
        <v>10.0</v>
      </c>
      <c r="AF1507" s="70" t="s">
        <v>2860</v>
      </c>
      <c r="AG1507" s="69">
        <v>273.0</v>
      </c>
      <c r="AH1507" s="69">
        <v>76.0</v>
      </c>
      <c r="AI1507" s="69">
        <v>48.0</v>
      </c>
      <c r="AJ1507" s="29">
        <f t="shared" si="20"/>
        <v>100</v>
      </c>
      <c r="AK1507" s="76">
        <f t="shared" si="21"/>
        <v>0.3663003663</v>
      </c>
      <c r="AL1507" s="29">
        <f t="shared" si="22"/>
        <v>100</v>
      </c>
      <c r="AM1507" s="71">
        <f t="shared" si="23"/>
        <v>0.3663</v>
      </c>
      <c r="AN1507" s="71">
        <f t="shared" si="24"/>
        <v>0.4579</v>
      </c>
      <c r="AO1507" s="72">
        <f t="shared" si="25"/>
        <v>27.47</v>
      </c>
      <c r="AP1507" s="73">
        <f t="shared" si="26"/>
        <v>157348.16</v>
      </c>
      <c r="AQ1507" s="3">
        <f t="shared" si="27"/>
        <v>576.3668864</v>
      </c>
      <c r="AR1507" s="18"/>
      <c r="AS1507" s="18"/>
    </row>
    <row r="1508" ht="14.25" customHeight="1">
      <c r="A1508" s="68">
        <v>786.0</v>
      </c>
      <c r="B1508" s="69">
        <v>1.0</v>
      </c>
      <c r="C1508" s="18" t="s">
        <v>1424</v>
      </c>
      <c r="D1508" s="68">
        <v>786.0</v>
      </c>
      <c r="E1508" s="69">
        <v>1.0</v>
      </c>
      <c r="F1508" s="69">
        <v>20.0</v>
      </c>
      <c r="G1508" s="70" t="s">
        <v>2861</v>
      </c>
      <c r="H1508" s="69">
        <v>256.0</v>
      </c>
      <c r="I1508" s="69">
        <v>70.0</v>
      </c>
      <c r="J1508" s="69">
        <v>36.0</v>
      </c>
      <c r="K1508" s="29">
        <f t="shared" si="13"/>
        <v>88</v>
      </c>
      <c r="L1508" s="71">
        <f t="shared" si="14"/>
        <v>0.3438</v>
      </c>
      <c r="M1508" s="71">
        <f t="shared" si="15"/>
        <v>0.4298</v>
      </c>
      <c r="N1508" s="72">
        <f t="shared" si="16"/>
        <v>22.69</v>
      </c>
      <c r="O1508" s="8">
        <f t="shared" si="17"/>
        <v>129968.32</v>
      </c>
      <c r="P1508" s="73"/>
      <c r="Q1508" s="18"/>
      <c r="R1508" s="18"/>
      <c r="S1508" s="18"/>
      <c r="T1508" s="18"/>
      <c r="U1508" s="18"/>
      <c r="V1508" s="18"/>
      <c r="W1508" s="18"/>
      <c r="X1508" s="18"/>
      <c r="Y1508" s="18"/>
      <c r="Z1508" s="68">
        <v>786.0</v>
      </c>
      <c r="AA1508" s="69">
        <v>1.0</v>
      </c>
      <c r="AB1508" s="18" t="s">
        <v>1424</v>
      </c>
      <c r="AC1508" s="68">
        <v>786.0</v>
      </c>
      <c r="AD1508" s="69">
        <v>1.0</v>
      </c>
      <c r="AE1508" s="69">
        <v>20.0</v>
      </c>
      <c r="AF1508" s="70" t="s">
        <v>2861</v>
      </c>
      <c r="AG1508" s="69">
        <v>256.0</v>
      </c>
      <c r="AH1508" s="69">
        <v>70.0</v>
      </c>
      <c r="AI1508" s="69">
        <v>36.0</v>
      </c>
      <c r="AJ1508" s="29">
        <f t="shared" si="20"/>
        <v>88</v>
      </c>
      <c r="AK1508" s="76">
        <f t="shared" si="21"/>
        <v>0.34375</v>
      </c>
      <c r="AL1508" s="29">
        <f t="shared" si="22"/>
        <v>88</v>
      </c>
      <c r="AM1508" s="71">
        <f t="shared" si="23"/>
        <v>0.3438</v>
      </c>
      <c r="AN1508" s="71">
        <f t="shared" si="24"/>
        <v>0.4298</v>
      </c>
      <c r="AO1508" s="72">
        <f t="shared" si="25"/>
        <v>22.69</v>
      </c>
      <c r="AP1508" s="73">
        <f t="shared" si="26"/>
        <v>129968.32</v>
      </c>
      <c r="AQ1508" s="3">
        <f t="shared" si="27"/>
        <v>507.68875</v>
      </c>
      <c r="AR1508" s="18"/>
      <c r="AS1508" s="18"/>
    </row>
    <row r="1509" ht="14.25" customHeight="1">
      <c r="A1509" s="68">
        <v>787.0</v>
      </c>
      <c r="B1509" s="69">
        <v>1.0</v>
      </c>
      <c r="C1509" s="18" t="s">
        <v>1426</v>
      </c>
      <c r="D1509" s="68">
        <v>787.0</v>
      </c>
      <c r="E1509" s="69">
        <v>1.0</v>
      </c>
      <c r="F1509" s="69">
        <v>10.0</v>
      </c>
      <c r="G1509" s="70" t="s">
        <v>2862</v>
      </c>
      <c r="H1509" s="69">
        <v>269.0</v>
      </c>
      <c r="I1509" s="69">
        <v>86.0</v>
      </c>
      <c r="J1509" s="69">
        <v>45.0</v>
      </c>
      <c r="K1509" s="29">
        <f t="shared" si="13"/>
        <v>108.5</v>
      </c>
      <c r="L1509" s="71">
        <f t="shared" si="14"/>
        <v>0.4033</v>
      </c>
      <c r="M1509" s="71">
        <f t="shared" si="15"/>
        <v>0.5041</v>
      </c>
      <c r="N1509" s="72">
        <f t="shared" si="16"/>
        <v>32.82</v>
      </c>
      <c r="O1509" s="8">
        <f t="shared" si="17"/>
        <v>187992.96</v>
      </c>
      <c r="P1509" s="73"/>
      <c r="Q1509" s="18"/>
      <c r="R1509" s="18"/>
      <c r="S1509" s="18"/>
      <c r="T1509" s="18"/>
      <c r="U1509" s="18"/>
      <c r="V1509" s="18"/>
      <c r="W1509" s="18"/>
      <c r="X1509" s="18"/>
      <c r="Y1509" s="18"/>
      <c r="Z1509" s="68">
        <v>787.0</v>
      </c>
      <c r="AA1509" s="69">
        <v>1.0</v>
      </c>
      <c r="AB1509" s="18" t="s">
        <v>1426</v>
      </c>
      <c r="AC1509" s="68">
        <v>787.0</v>
      </c>
      <c r="AD1509" s="69">
        <v>1.0</v>
      </c>
      <c r="AE1509" s="69">
        <v>10.0</v>
      </c>
      <c r="AF1509" s="70" t="s">
        <v>2862</v>
      </c>
      <c r="AG1509" s="69">
        <v>269.0</v>
      </c>
      <c r="AH1509" s="69">
        <v>86.0</v>
      </c>
      <c r="AI1509" s="69">
        <v>45.0</v>
      </c>
      <c r="AJ1509" s="29">
        <f t="shared" si="20"/>
        <v>108.5</v>
      </c>
      <c r="AK1509" s="76">
        <f t="shared" si="21"/>
        <v>0.4033457249</v>
      </c>
      <c r="AL1509" s="29">
        <f t="shared" si="22"/>
        <v>108.5</v>
      </c>
      <c r="AM1509" s="71">
        <f t="shared" si="23"/>
        <v>0.4033</v>
      </c>
      <c r="AN1509" s="71">
        <f t="shared" si="24"/>
        <v>0.5041</v>
      </c>
      <c r="AO1509" s="72">
        <f t="shared" si="25"/>
        <v>32.82</v>
      </c>
      <c r="AP1509" s="73">
        <f t="shared" si="26"/>
        <v>187992.96</v>
      </c>
      <c r="AQ1509" s="3">
        <f t="shared" si="27"/>
        <v>698.8585874</v>
      </c>
      <c r="AR1509" s="18"/>
      <c r="AS1509" s="18"/>
    </row>
    <row r="1510" ht="14.25" customHeight="1">
      <c r="A1510" s="68">
        <v>787.0</v>
      </c>
      <c r="B1510" s="69">
        <v>1.0</v>
      </c>
      <c r="C1510" s="18" t="s">
        <v>1426</v>
      </c>
      <c r="D1510" s="68">
        <v>787.0</v>
      </c>
      <c r="E1510" s="69">
        <v>1.0</v>
      </c>
      <c r="F1510" s="69">
        <v>20.0</v>
      </c>
      <c r="G1510" s="70" t="s">
        <v>2863</v>
      </c>
      <c r="H1510" s="69">
        <v>262.0</v>
      </c>
      <c r="I1510" s="69">
        <v>66.0</v>
      </c>
      <c r="J1510" s="69">
        <v>42.0</v>
      </c>
      <c r="K1510" s="29">
        <f t="shared" si="13"/>
        <v>87</v>
      </c>
      <c r="L1510" s="71">
        <f t="shared" si="14"/>
        <v>0.3321</v>
      </c>
      <c r="M1510" s="71">
        <f t="shared" si="15"/>
        <v>0.4151</v>
      </c>
      <c r="N1510" s="72">
        <f t="shared" si="16"/>
        <v>21.67</v>
      </c>
      <c r="O1510" s="8">
        <f t="shared" si="17"/>
        <v>124125.76</v>
      </c>
      <c r="P1510" s="73"/>
      <c r="Q1510" s="18"/>
      <c r="R1510" s="18"/>
      <c r="S1510" s="18"/>
      <c r="T1510" s="18"/>
      <c r="U1510" s="18"/>
      <c r="V1510" s="18"/>
      <c r="W1510" s="18"/>
      <c r="X1510" s="18"/>
      <c r="Y1510" s="18"/>
      <c r="Z1510" s="68">
        <v>787.0</v>
      </c>
      <c r="AA1510" s="69">
        <v>1.0</v>
      </c>
      <c r="AB1510" s="18" t="s">
        <v>1426</v>
      </c>
      <c r="AC1510" s="68">
        <v>787.0</v>
      </c>
      <c r="AD1510" s="69">
        <v>1.0</v>
      </c>
      <c r="AE1510" s="69">
        <v>20.0</v>
      </c>
      <c r="AF1510" s="70" t="s">
        <v>2863</v>
      </c>
      <c r="AG1510" s="69">
        <v>262.0</v>
      </c>
      <c r="AH1510" s="69">
        <v>66.0</v>
      </c>
      <c r="AI1510" s="69">
        <v>42.0</v>
      </c>
      <c r="AJ1510" s="29">
        <f t="shared" si="20"/>
        <v>87</v>
      </c>
      <c r="AK1510" s="76">
        <f t="shared" si="21"/>
        <v>0.3320610687</v>
      </c>
      <c r="AL1510" s="29">
        <f t="shared" si="22"/>
        <v>87</v>
      </c>
      <c r="AM1510" s="71">
        <f t="shared" si="23"/>
        <v>0.3321</v>
      </c>
      <c r="AN1510" s="71">
        <f t="shared" si="24"/>
        <v>0.4151</v>
      </c>
      <c r="AO1510" s="72">
        <f t="shared" si="25"/>
        <v>21.67</v>
      </c>
      <c r="AP1510" s="73">
        <f t="shared" si="26"/>
        <v>124125.76</v>
      </c>
      <c r="AQ1510" s="3">
        <f t="shared" si="27"/>
        <v>473.7624427</v>
      </c>
      <c r="AR1510" s="18"/>
      <c r="AS1510" s="18"/>
    </row>
    <row r="1511" ht="14.25" customHeight="1">
      <c r="A1511" s="68">
        <v>801.0</v>
      </c>
      <c r="B1511" s="69">
        <v>1.0</v>
      </c>
      <c r="C1511" s="18" t="s">
        <v>1428</v>
      </c>
      <c r="D1511" s="68">
        <v>801.0</v>
      </c>
      <c r="E1511" s="69">
        <v>1.0</v>
      </c>
      <c r="F1511" s="69">
        <v>10.0</v>
      </c>
      <c r="G1511" s="70" t="s">
        <v>2864</v>
      </c>
      <c r="H1511" s="69">
        <v>111.0</v>
      </c>
      <c r="I1511" s="69">
        <v>64.0</v>
      </c>
      <c r="J1511" s="69">
        <v>14.0</v>
      </c>
      <c r="K1511" s="29">
        <f t="shared" si="13"/>
        <v>71</v>
      </c>
      <c r="L1511" s="71">
        <f t="shared" si="14"/>
        <v>0.6396</v>
      </c>
      <c r="M1511" s="71">
        <f t="shared" si="15"/>
        <v>0.7995</v>
      </c>
      <c r="N1511" s="72">
        <f t="shared" si="16"/>
        <v>34.06</v>
      </c>
      <c r="O1511" s="8">
        <f t="shared" si="17"/>
        <v>195095.68</v>
      </c>
      <c r="P1511" s="73"/>
      <c r="Q1511" s="18"/>
      <c r="R1511" s="18"/>
      <c r="S1511" s="18"/>
      <c r="T1511" s="18"/>
      <c r="U1511" s="18"/>
      <c r="V1511" s="18"/>
      <c r="W1511" s="18"/>
      <c r="X1511" s="18"/>
      <c r="Y1511" s="18"/>
      <c r="Z1511" s="68">
        <v>801.0</v>
      </c>
      <c r="AA1511" s="69">
        <v>1.0</v>
      </c>
      <c r="AB1511" s="18" t="s">
        <v>1428</v>
      </c>
      <c r="AC1511" s="68">
        <v>801.0</v>
      </c>
      <c r="AD1511" s="69">
        <v>1.0</v>
      </c>
      <c r="AE1511" s="69">
        <v>10.0</v>
      </c>
      <c r="AF1511" s="70" t="s">
        <v>2864</v>
      </c>
      <c r="AG1511" s="69">
        <v>111.0</v>
      </c>
      <c r="AH1511" s="69">
        <v>64.0</v>
      </c>
      <c r="AI1511" s="69">
        <v>14.0</v>
      </c>
      <c r="AJ1511" s="29">
        <f t="shared" si="20"/>
        <v>71</v>
      </c>
      <c r="AK1511" s="76">
        <f t="shared" si="21"/>
        <v>0.6396396396</v>
      </c>
      <c r="AL1511" s="29">
        <f t="shared" si="22"/>
        <v>71</v>
      </c>
      <c r="AM1511" s="71">
        <f t="shared" si="23"/>
        <v>0.6396</v>
      </c>
      <c r="AN1511" s="71">
        <f t="shared" si="24"/>
        <v>0.7995</v>
      </c>
      <c r="AO1511" s="72">
        <f t="shared" si="25"/>
        <v>34.06</v>
      </c>
      <c r="AP1511" s="73">
        <f t="shared" si="26"/>
        <v>195095.68</v>
      </c>
      <c r="AQ1511" s="3">
        <f t="shared" si="27"/>
        <v>1757.618739</v>
      </c>
      <c r="AR1511" s="18"/>
      <c r="AS1511" s="18"/>
    </row>
    <row r="1512" ht="14.25" customHeight="1">
      <c r="A1512" s="68">
        <v>801.0</v>
      </c>
      <c r="B1512" s="69">
        <v>1.0</v>
      </c>
      <c r="C1512" s="18" t="s">
        <v>1428</v>
      </c>
      <c r="D1512" s="68">
        <v>801.0</v>
      </c>
      <c r="E1512" s="69">
        <v>1.0</v>
      </c>
      <c r="F1512" s="69">
        <v>20.0</v>
      </c>
      <c r="G1512" s="70" t="s">
        <v>2865</v>
      </c>
      <c r="H1512" s="69">
        <v>64.0</v>
      </c>
      <c r="I1512" s="69">
        <v>32.0</v>
      </c>
      <c r="J1512" s="69">
        <v>11.0</v>
      </c>
      <c r="K1512" s="29">
        <f t="shared" si="13"/>
        <v>37.5</v>
      </c>
      <c r="L1512" s="71">
        <f t="shared" si="14"/>
        <v>0.5859</v>
      </c>
      <c r="M1512" s="71">
        <f t="shared" si="15"/>
        <v>0.7324</v>
      </c>
      <c r="N1512" s="72">
        <f t="shared" si="16"/>
        <v>16.48</v>
      </c>
      <c r="O1512" s="8">
        <f t="shared" si="17"/>
        <v>94397.44</v>
      </c>
      <c r="P1512" s="73"/>
      <c r="Q1512" s="18"/>
      <c r="R1512" s="18"/>
      <c r="S1512" s="18"/>
      <c r="T1512" s="18"/>
      <c r="U1512" s="18"/>
      <c r="V1512" s="18"/>
      <c r="W1512" s="18"/>
      <c r="X1512" s="18"/>
      <c r="Y1512" s="18"/>
      <c r="Z1512" s="68">
        <v>801.0</v>
      </c>
      <c r="AA1512" s="69">
        <v>1.0</v>
      </c>
      <c r="AB1512" s="18" t="s">
        <v>1428</v>
      </c>
      <c r="AC1512" s="68">
        <v>801.0</v>
      </c>
      <c r="AD1512" s="69">
        <v>1.0</v>
      </c>
      <c r="AE1512" s="69">
        <v>20.0</v>
      </c>
      <c r="AF1512" s="70" t="s">
        <v>2865</v>
      </c>
      <c r="AG1512" s="69">
        <v>64.0</v>
      </c>
      <c r="AH1512" s="69">
        <v>32.0</v>
      </c>
      <c r="AI1512" s="69">
        <v>11.0</v>
      </c>
      <c r="AJ1512" s="29">
        <f t="shared" si="20"/>
        <v>37.5</v>
      </c>
      <c r="AK1512" s="76">
        <f t="shared" si="21"/>
        <v>0.5859375</v>
      </c>
      <c r="AL1512" s="29">
        <f t="shared" si="22"/>
        <v>37.5</v>
      </c>
      <c r="AM1512" s="71">
        <f t="shared" si="23"/>
        <v>0.5859</v>
      </c>
      <c r="AN1512" s="71">
        <f t="shared" si="24"/>
        <v>0.7324</v>
      </c>
      <c r="AO1512" s="72">
        <f t="shared" si="25"/>
        <v>16.48</v>
      </c>
      <c r="AP1512" s="73">
        <f t="shared" si="26"/>
        <v>94397.44</v>
      </c>
      <c r="AQ1512" s="3">
        <f t="shared" si="27"/>
        <v>1474.96</v>
      </c>
      <c r="AR1512" s="18"/>
      <c r="AS1512" s="18"/>
    </row>
    <row r="1513" ht="14.25" customHeight="1">
      <c r="A1513" s="68">
        <v>803.0</v>
      </c>
      <c r="B1513" s="69">
        <v>1.0</v>
      </c>
      <c r="C1513" s="18" t="s">
        <v>1430</v>
      </c>
      <c r="D1513" s="68">
        <v>803.0</v>
      </c>
      <c r="E1513" s="69">
        <v>1.0</v>
      </c>
      <c r="F1513" s="69">
        <v>1.0</v>
      </c>
      <c r="G1513" s="70" t="s">
        <v>2866</v>
      </c>
      <c r="H1513" s="69">
        <v>159.0</v>
      </c>
      <c r="I1513" s="69">
        <v>42.0</v>
      </c>
      <c r="J1513" s="69">
        <v>9.0</v>
      </c>
      <c r="K1513" s="29">
        <f t="shared" si="13"/>
        <v>46.5</v>
      </c>
      <c r="L1513" s="71">
        <f t="shared" si="14"/>
        <v>0.2925</v>
      </c>
      <c r="M1513" s="71">
        <f t="shared" si="15"/>
        <v>0.3656</v>
      </c>
      <c r="N1513" s="72">
        <f t="shared" si="16"/>
        <v>10.2</v>
      </c>
      <c r="O1513" s="8">
        <f t="shared" si="17"/>
        <v>58425.6</v>
      </c>
      <c r="P1513" s="73"/>
      <c r="Q1513" s="18"/>
      <c r="R1513" s="18"/>
      <c r="S1513" s="18"/>
      <c r="T1513" s="18"/>
      <c r="U1513" s="18"/>
      <c r="V1513" s="18"/>
      <c r="W1513" s="18"/>
      <c r="X1513" s="18"/>
      <c r="Y1513" s="18"/>
      <c r="Z1513" s="68">
        <v>803.0</v>
      </c>
      <c r="AA1513" s="69">
        <v>1.0</v>
      </c>
      <c r="AB1513" s="18" t="s">
        <v>1430</v>
      </c>
      <c r="AC1513" s="68">
        <v>803.0</v>
      </c>
      <c r="AD1513" s="69">
        <v>1.0</v>
      </c>
      <c r="AE1513" s="69">
        <v>1.0</v>
      </c>
      <c r="AF1513" s="70" t="s">
        <v>2866</v>
      </c>
      <c r="AG1513" s="69">
        <v>159.0</v>
      </c>
      <c r="AH1513" s="69">
        <v>42.0</v>
      </c>
      <c r="AI1513" s="69">
        <v>9.0</v>
      </c>
      <c r="AJ1513" s="29">
        <f t="shared" si="20"/>
        <v>46.5</v>
      </c>
      <c r="AK1513" s="76">
        <f t="shared" si="21"/>
        <v>0.2924528302</v>
      </c>
      <c r="AL1513" s="29">
        <f t="shared" si="22"/>
        <v>46.5</v>
      </c>
      <c r="AM1513" s="71">
        <f t="shared" si="23"/>
        <v>0.2925</v>
      </c>
      <c r="AN1513" s="71">
        <f t="shared" si="24"/>
        <v>0.3656</v>
      </c>
      <c r="AO1513" s="72">
        <f t="shared" si="25"/>
        <v>10.2</v>
      </c>
      <c r="AP1513" s="73">
        <f t="shared" si="26"/>
        <v>58425.6</v>
      </c>
      <c r="AQ1513" s="3">
        <f t="shared" si="27"/>
        <v>367.4566038</v>
      </c>
      <c r="AR1513" s="18"/>
      <c r="AS1513" s="18"/>
    </row>
    <row r="1514" ht="14.25" customHeight="1">
      <c r="A1514" s="68">
        <v>803.0</v>
      </c>
      <c r="B1514" s="69">
        <v>1.0</v>
      </c>
      <c r="C1514" s="18" t="s">
        <v>1430</v>
      </c>
      <c r="D1514" s="68">
        <v>803.0</v>
      </c>
      <c r="E1514" s="69">
        <v>1.0</v>
      </c>
      <c r="F1514" s="69">
        <v>2.0</v>
      </c>
      <c r="G1514" s="70" t="s">
        <v>2867</v>
      </c>
      <c r="H1514" s="69">
        <v>205.0</v>
      </c>
      <c r="I1514" s="69">
        <v>52.0</v>
      </c>
      <c r="J1514" s="69">
        <v>4.0</v>
      </c>
      <c r="K1514" s="29">
        <f t="shared" si="13"/>
        <v>54</v>
      </c>
      <c r="L1514" s="71">
        <f t="shared" si="14"/>
        <v>0.2634</v>
      </c>
      <c r="M1514" s="71">
        <f t="shared" si="15"/>
        <v>0.3293</v>
      </c>
      <c r="N1514" s="72">
        <f t="shared" si="16"/>
        <v>10.67</v>
      </c>
      <c r="O1514" s="8">
        <f t="shared" si="17"/>
        <v>61117.76</v>
      </c>
      <c r="P1514" s="73"/>
      <c r="Q1514" s="18"/>
      <c r="R1514" s="18"/>
      <c r="S1514" s="18"/>
      <c r="T1514" s="18"/>
      <c r="U1514" s="18"/>
      <c r="V1514" s="18"/>
      <c r="W1514" s="18"/>
      <c r="X1514" s="18"/>
      <c r="Y1514" s="18"/>
      <c r="Z1514" s="68">
        <v>803.0</v>
      </c>
      <c r="AA1514" s="69">
        <v>1.0</v>
      </c>
      <c r="AB1514" s="18" t="s">
        <v>1430</v>
      </c>
      <c r="AC1514" s="68">
        <v>803.0</v>
      </c>
      <c r="AD1514" s="69">
        <v>1.0</v>
      </c>
      <c r="AE1514" s="69">
        <v>2.0</v>
      </c>
      <c r="AF1514" s="70" t="s">
        <v>2867</v>
      </c>
      <c r="AG1514" s="69">
        <v>205.0</v>
      </c>
      <c r="AH1514" s="69">
        <v>52.0</v>
      </c>
      <c r="AI1514" s="69">
        <v>4.0</v>
      </c>
      <c r="AJ1514" s="29">
        <f t="shared" si="20"/>
        <v>54</v>
      </c>
      <c r="AK1514" s="76">
        <f t="shared" si="21"/>
        <v>0.2634146341</v>
      </c>
      <c r="AL1514" s="29">
        <f t="shared" si="22"/>
        <v>54</v>
      </c>
      <c r="AM1514" s="71">
        <f t="shared" si="23"/>
        <v>0.2634</v>
      </c>
      <c r="AN1514" s="71">
        <f t="shared" si="24"/>
        <v>0.3293</v>
      </c>
      <c r="AO1514" s="72">
        <f t="shared" si="25"/>
        <v>10.67</v>
      </c>
      <c r="AP1514" s="73">
        <f t="shared" si="26"/>
        <v>61117.76</v>
      </c>
      <c r="AQ1514" s="3">
        <f t="shared" si="27"/>
        <v>298.1354146</v>
      </c>
      <c r="AR1514" s="18"/>
      <c r="AS1514" s="18"/>
    </row>
    <row r="1515" ht="14.25" customHeight="1">
      <c r="A1515" s="68">
        <v>811.0</v>
      </c>
      <c r="B1515" s="69">
        <v>1.0</v>
      </c>
      <c r="C1515" s="18" t="s">
        <v>1432</v>
      </c>
      <c r="D1515" s="68">
        <v>811.0</v>
      </c>
      <c r="E1515" s="69">
        <v>1.0</v>
      </c>
      <c r="F1515" s="69">
        <v>30.0</v>
      </c>
      <c r="G1515" s="70" t="s">
        <v>2868</v>
      </c>
      <c r="H1515" s="69">
        <v>204.0</v>
      </c>
      <c r="I1515" s="69">
        <v>50.0</v>
      </c>
      <c r="J1515" s="69">
        <v>24.0</v>
      </c>
      <c r="K1515" s="29">
        <f t="shared" si="13"/>
        <v>62</v>
      </c>
      <c r="L1515" s="71">
        <f t="shared" si="14"/>
        <v>0.3039</v>
      </c>
      <c r="M1515" s="71">
        <f t="shared" si="15"/>
        <v>0.3799</v>
      </c>
      <c r="N1515" s="72">
        <f t="shared" si="16"/>
        <v>14.13</v>
      </c>
      <c r="O1515" s="8">
        <f t="shared" si="17"/>
        <v>80936.64</v>
      </c>
      <c r="P1515" s="73"/>
      <c r="Q1515" s="18"/>
      <c r="R1515" s="18"/>
      <c r="S1515" s="18"/>
      <c r="T1515" s="18"/>
      <c r="U1515" s="18"/>
      <c r="V1515" s="18"/>
      <c r="W1515" s="18"/>
      <c r="X1515" s="18"/>
      <c r="Y1515" s="18"/>
      <c r="Z1515" s="68">
        <v>811.0</v>
      </c>
      <c r="AA1515" s="69">
        <v>1.0</v>
      </c>
      <c r="AB1515" s="18" t="s">
        <v>1432</v>
      </c>
      <c r="AC1515" s="68">
        <v>811.0</v>
      </c>
      <c r="AD1515" s="69">
        <v>1.0</v>
      </c>
      <c r="AE1515" s="69">
        <v>30.0</v>
      </c>
      <c r="AF1515" s="70" t="s">
        <v>2868</v>
      </c>
      <c r="AG1515" s="69">
        <v>204.0</v>
      </c>
      <c r="AH1515" s="69">
        <v>50.0</v>
      </c>
      <c r="AI1515" s="69">
        <v>24.0</v>
      </c>
      <c r="AJ1515" s="29">
        <f t="shared" si="20"/>
        <v>62</v>
      </c>
      <c r="AK1515" s="76">
        <f t="shared" si="21"/>
        <v>0.3039215686</v>
      </c>
      <c r="AL1515" s="29">
        <f t="shared" si="22"/>
        <v>62</v>
      </c>
      <c r="AM1515" s="71">
        <f t="shared" si="23"/>
        <v>0.3039</v>
      </c>
      <c r="AN1515" s="71">
        <f t="shared" si="24"/>
        <v>0.3799</v>
      </c>
      <c r="AO1515" s="72">
        <f t="shared" si="25"/>
        <v>14.13</v>
      </c>
      <c r="AP1515" s="73">
        <f t="shared" si="26"/>
        <v>80936.64</v>
      </c>
      <c r="AQ1515" s="3">
        <f t="shared" si="27"/>
        <v>396.7482353</v>
      </c>
      <c r="AR1515" s="18"/>
      <c r="AS1515" s="18"/>
    </row>
    <row r="1516" ht="14.25" customHeight="1">
      <c r="A1516" s="68">
        <v>811.0</v>
      </c>
      <c r="B1516" s="69">
        <v>1.0</v>
      </c>
      <c r="C1516" s="18" t="s">
        <v>1432</v>
      </c>
      <c r="D1516" s="68">
        <v>811.0</v>
      </c>
      <c r="E1516" s="69">
        <v>1.0</v>
      </c>
      <c r="F1516" s="69">
        <v>40.0</v>
      </c>
      <c r="G1516" s="70" t="s">
        <v>2869</v>
      </c>
      <c r="H1516" s="69">
        <v>258.0</v>
      </c>
      <c r="I1516" s="69">
        <v>42.0</v>
      </c>
      <c r="J1516" s="69">
        <v>29.0</v>
      </c>
      <c r="K1516" s="29">
        <f t="shared" si="13"/>
        <v>56.5</v>
      </c>
      <c r="L1516" s="71">
        <f t="shared" si="14"/>
        <v>0.219</v>
      </c>
      <c r="M1516" s="71">
        <f t="shared" si="15"/>
        <v>0.2738</v>
      </c>
      <c r="N1516" s="72">
        <f t="shared" si="16"/>
        <v>9.28</v>
      </c>
      <c r="O1516" s="8">
        <f t="shared" si="17"/>
        <v>53155.84</v>
      </c>
      <c r="P1516" s="73"/>
      <c r="Q1516" s="18"/>
      <c r="R1516" s="18"/>
      <c r="S1516" s="18"/>
      <c r="T1516" s="18"/>
      <c r="U1516" s="18"/>
      <c r="V1516" s="18"/>
      <c r="W1516" s="18"/>
      <c r="X1516" s="18"/>
      <c r="Y1516" s="18"/>
      <c r="Z1516" s="68">
        <v>811.0</v>
      </c>
      <c r="AA1516" s="69">
        <v>1.0</v>
      </c>
      <c r="AB1516" s="18" t="s">
        <v>1432</v>
      </c>
      <c r="AC1516" s="68">
        <v>811.0</v>
      </c>
      <c r="AD1516" s="69">
        <v>1.0</v>
      </c>
      <c r="AE1516" s="69">
        <v>40.0</v>
      </c>
      <c r="AF1516" s="70" t="s">
        <v>2869</v>
      </c>
      <c r="AG1516" s="69">
        <v>258.0</v>
      </c>
      <c r="AH1516" s="69">
        <v>42.0</v>
      </c>
      <c r="AI1516" s="69">
        <v>29.0</v>
      </c>
      <c r="AJ1516" s="29">
        <f t="shared" si="20"/>
        <v>56.5</v>
      </c>
      <c r="AK1516" s="76">
        <f t="shared" si="21"/>
        <v>0.2189922481</v>
      </c>
      <c r="AL1516" s="29">
        <f t="shared" si="22"/>
        <v>56.5</v>
      </c>
      <c r="AM1516" s="71">
        <f t="shared" si="23"/>
        <v>0.219</v>
      </c>
      <c r="AN1516" s="71">
        <f t="shared" si="24"/>
        <v>0.2738</v>
      </c>
      <c r="AO1516" s="72">
        <f t="shared" si="25"/>
        <v>9.28</v>
      </c>
      <c r="AP1516" s="73">
        <f t="shared" si="26"/>
        <v>53155.84</v>
      </c>
      <c r="AQ1516" s="3">
        <f t="shared" si="27"/>
        <v>206.0303876</v>
      </c>
      <c r="AR1516" s="18"/>
      <c r="AS1516" s="18"/>
    </row>
    <row r="1517" ht="14.25" customHeight="1">
      <c r="A1517" s="68">
        <v>811.0</v>
      </c>
      <c r="B1517" s="69">
        <v>1.0</v>
      </c>
      <c r="C1517" s="18" t="s">
        <v>1432</v>
      </c>
      <c r="D1517" s="68">
        <v>811.0</v>
      </c>
      <c r="E1517" s="69">
        <v>1.0</v>
      </c>
      <c r="F1517" s="69">
        <v>80.0</v>
      </c>
      <c r="G1517" s="70" t="s">
        <v>2870</v>
      </c>
      <c r="H1517" s="69">
        <v>459.0</v>
      </c>
      <c r="I1517" s="69">
        <v>104.0</v>
      </c>
      <c r="J1517" s="69">
        <v>39.0</v>
      </c>
      <c r="K1517" s="29">
        <f t="shared" si="13"/>
        <v>123.5</v>
      </c>
      <c r="L1517" s="71">
        <f t="shared" si="14"/>
        <v>0.2691</v>
      </c>
      <c r="M1517" s="71">
        <f t="shared" si="15"/>
        <v>0.3364</v>
      </c>
      <c r="N1517" s="72">
        <f t="shared" si="16"/>
        <v>24.93</v>
      </c>
      <c r="O1517" s="8">
        <f t="shared" si="17"/>
        <v>142799.04</v>
      </c>
      <c r="P1517" s="73"/>
      <c r="Q1517" s="18"/>
      <c r="R1517" s="18"/>
      <c r="S1517" s="18"/>
      <c r="T1517" s="18"/>
      <c r="U1517" s="18"/>
      <c r="V1517" s="18"/>
      <c r="W1517" s="18"/>
      <c r="X1517" s="18"/>
      <c r="Y1517" s="18"/>
      <c r="Z1517" s="68">
        <v>811.0</v>
      </c>
      <c r="AA1517" s="69">
        <v>1.0</v>
      </c>
      <c r="AB1517" s="18" t="s">
        <v>1432</v>
      </c>
      <c r="AC1517" s="68">
        <v>811.0</v>
      </c>
      <c r="AD1517" s="69">
        <v>1.0</v>
      </c>
      <c r="AE1517" s="69">
        <v>80.0</v>
      </c>
      <c r="AF1517" s="70" t="s">
        <v>2870</v>
      </c>
      <c r="AG1517" s="69">
        <v>459.0</v>
      </c>
      <c r="AH1517" s="69">
        <v>104.0</v>
      </c>
      <c r="AI1517" s="69">
        <v>39.0</v>
      </c>
      <c r="AJ1517" s="29">
        <f t="shared" si="20"/>
        <v>123.5</v>
      </c>
      <c r="AK1517" s="76">
        <f t="shared" si="21"/>
        <v>0.2690631808</v>
      </c>
      <c r="AL1517" s="29">
        <f t="shared" si="22"/>
        <v>123.5</v>
      </c>
      <c r="AM1517" s="71">
        <f t="shared" si="23"/>
        <v>0.2691</v>
      </c>
      <c r="AN1517" s="71">
        <f t="shared" si="24"/>
        <v>0.3364</v>
      </c>
      <c r="AO1517" s="72">
        <f t="shared" si="25"/>
        <v>24.93</v>
      </c>
      <c r="AP1517" s="73">
        <f t="shared" si="26"/>
        <v>142799.04</v>
      </c>
      <c r="AQ1517" s="3">
        <f t="shared" si="27"/>
        <v>311.1090196</v>
      </c>
      <c r="AR1517" s="18"/>
      <c r="AS1517" s="18"/>
    </row>
    <row r="1518" ht="14.25" customHeight="1">
      <c r="A1518" s="68">
        <v>813.0</v>
      </c>
      <c r="B1518" s="69">
        <v>1.0</v>
      </c>
      <c r="C1518" s="18" t="s">
        <v>1434</v>
      </c>
      <c r="D1518" s="68">
        <v>813.0</v>
      </c>
      <c r="E1518" s="69">
        <v>1.0</v>
      </c>
      <c r="F1518" s="69">
        <v>10.0</v>
      </c>
      <c r="G1518" s="70" t="s">
        <v>2871</v>
      </c>
      <c r="H1518" s="69">
        <v>579.0</v>
      </c>
      <c r="I1518" s="69">
        <v>104.0</v>
      </c>
      <c r="J1518" s="69">
        <v>38.0</v>
      </c>
      <c r="K1518" s="29">
        <f t="shared" si="13"/>
        <v>123</v>
      </c>
      <c r="L1518" s="71">
        <f t="shared" si="14"/>
        <v>0.2124</v>
      </c>
      <c r="M1518" s="71">
        <f t="shared" si="15"/>
        <v>0.2655</v>
      </c>
      <c r="N1518" s="72">
        <f t="shared" si="16"/>
        <v>19.59</v>
      </c>
      <c r="O1518" s="8">
        <f t="shared" si="17"/>
        <v>112211.52</v>
      </c>
      <c r="P1518" s="73"/>
      <c r="Q1518" s="18"/>
      <c r="R1518" s="18"/>
      <c r="S1518" s="18"/>
      <c r="T1518" s="18"/>
      <c r="U1518" s="18"/>
      <c r="V1518" s="18"/>
      <c r="W1518" s="18"/>
      <c r="X1518" s="18"/>
      <c r="Y1518" s="18"/>
      <c r="Z1518" s="68">
        <v>813.0</v>
      </c>
      <c r="AA1518" s="69">
        <v>1.0</v>
      </c>
      <c r="AB1518" s="18" t="s">
        <v>1434</v>
      </c>
      <c r="AC1518" s="68">
        <v>813.0</v>
      </c>
      <c r="AD1518" s="69">
        <v>1.0</v>
      </c>
      <c r="AE1518" s="69">
        <v>10.0</v>
      </c>
      <c r="AF1518" s="70" t="s">
        <v>2871</v>
      </c>
      <c r="AG1518" s="69">
        <v>579.0</v>
      </c>
      <c r="AH1518" s="69">
        <v>104.0</v>
      </c>
      <c r="AI1518" s="69">
        <v>38.0</v>
      </c>
      <c r="AJ1518" s="29">
        <f t="shared" si="20"/>
        <v>123</v>
      </c>
      <c r="AK1518" s="76">
        <f t="shared" si="21"/>
        <v>0.2124352332</v>
      </c>
      <c r="AL1518" s="29">
        <f t="shared" si="22"/>
        <v>123</v>
      </c>
      <c r="AM1518" s="71">
        <f t="shared" si="23"/>
        <v>0.2124</v>
      </c>
      <c r="AN1518" s="71">
        <f t="shared" si="24"/>
        <v>0.2655</v>
      </c>
      <c r="AO1518" s="72">
        <f t="shared" si="25"/>
        <v>19.59</v>
      </c>
      <c r="AP1518" s="73">
        <f t="shared" si="26"/>
        <v>112211.52</v>
      </c>
      <c r="AQ1518" s="3">
        <f t="shared" si="27"/>
        <v>193.8022798</v>
      </c>
      <c r="AR1518" s="18"/>
      <c r="AS1518" s="18"/>
    </row>
    <row r="1519" ht="14.25" customHeight="1">
      <c r="A1519" s="68">
        <v>813.0</v>
      </c>
      <c r="B1519" s="69">
        <v>1.0</v>
      </c>
      <c r="C1519" s="18" t="s">
        <v>1434</v>
      </c>
      <c r="D1519" s="68">
        <v>813.0</v>
      </c>
      <c r="E1519" s="69">
        <v>1.0</v>
      </c>
      <c r="F1519" s="69">
        <v>40.0</v>
      </c>
      <c r="G1519" s="70" t="s">
        <v>1541</v>
      </c>
      <c r="H1519" s="69">
        <v>587.0</v>
      </c>
      <c r="I1519" s="69">
        <v>89.0</v>
      </c>
      <c r="J1519" s="69">
        <v>24.0</v>
      </c>
      <c r="K1519" s="29">
        <f t="shared" si="13"/>
        <v>101</v>
      </c>
      <c r="L1519" s="71">
        <f t="shared" si="14"/>
        <v>0.1721</v>
      </c>
      <c r="M1519" s="71">
        <f t="shared" si="15"/>
        <v>0.2151</v>
      </c>
      <c r="N1519" s="72">
        <f t="shared" si="16"/>
        <v>13.04</v>
      </c>
      <c r="O1519" s="8">
        <f t="shared" si="17"/>
        <v>74693.12</v>
      </c>
      <c r="P1519" s="73"/>
      <c r="Q1519" s="18"/>
      <c r="R1519" s="18"/>
      <c r="S1519" s="18"/>
      <c r="T1519" s="18"/>
      <c r="U1519" s="18"/>
      <c r="V1519" s="18"/>
      <c r="W1519" s="18"/>
      <c r="X1519" s="18"/>
      <c r="Y1519" s="18"/>
      <c r="Z1519" s="68">
        <v>813.0</v>
      </c>
      <c r="AA1519" s="69">
        <v>1.0</v>
      </c>
      <c r="AB1519" s="18" t="s">
        <v>1434</v>
      </c>
      <c r="AC1519" s="68">
        <v>813.0</v>
      </c>
      <c r="AD1519" s="69">
        <v>1.0</v>
      </c>
      <c r="AE1519" s="69">
        <v>40.0</v>
      </c>
      <c r="AF1519" s="70" t="s">
        <v>1541</v>
      </c>
      <c r="AG1519" s="69">
        <v>587.0</v>
      </c>
      <c r="AH1519" s="69">
        <v>89.0</v>
      </c>
      <c r="AI1519" s="69">
        <v>24.0</v>
      </c>
      <c r="AJ1519" s="29">
        <f t="shared" si="20"/>
        <v>101</v>
      </c>
      <c r="AK1519" s="76">
        <f t="shared" si="21"/>
        <v>0.1720613288</v>
      </c>
      <c r="AL1519" s="29">
        <f t="shared" si="22"/>
        <v>101</v>
      </c>
      <c r="AM1519" s="71">
        <f t="shared" si="23"/>
        <v>0.1721</v>
      </c>
      <c r="AN1519" s="71">
        <f t="shared" si="24"/>
        <v>0.2151</v>
      </c>
      <c r="AO1519" s="72">
        <f t="shared" si="25"/>
        <v>13.04</v>
      </c>
      <c r="AP1519" s="73">
        <f t="shared" si="26"/>
        <v>74693.12</v>
      </c>
      <c r="AQ1519" s="3">
        <f t="shared" si="27"/>
        <v>127.2455196</v>
      </c>
      <c r="AR1519" s="18"/>
      <c r="AS1519" s="18"/>
    </row>
    <row r="1520" ht="14.25" customHeight="1">
      <c r="A1520" s="68">
        <v>818.0</v>
      </c>
      <c r="B1520" s="69">
        <v>1.0</v>
      </c>
      <c r="C1520" s="18" t="s">
        <v>1438</v>
      </c>
      <c r="D1520" s="68">
        <v>818.0</v>
      </c>
      <c r="E1520" s="69">
        <v>1.0</v>
      </c>
      <c r="F1520" s="69">
        <v>10.0</v>
      </c>
      <c r="G1520" s="70" t="s">
        <v>2872</v>
      </c>
      <c r="H1520" s="69">
        <v>259.0</v>
      </c>
      <c r="I1520" s="69">
        <v>81.0</v>
      </c>
      <c r="J1520" s="69">
        <v>33.0</v>
      </c>
      <c r="K1520" s="29">
        <f t="shared" si="13"/>
        <v>97.5</v>
      </c>
      <c r="L1520" s="71">
        <f t="shared" si="14"/>
        <v>0.3764</v>
      </c>
      <c r="M1520" s="71">
        <f t="shared" si="15"/>
        <v>0.4705</v>
      </c>
      <c r="N1520" s="72">
        <f t="shared" si="16"/>
        <v>27.52</v>
      </c>
      <c r="O1520" s="8">
        <f t="shared" si="17"/>
        <v>157634.56</v>
      </c>
      <c r="P1520" s="73"/>
      <c r="Q1520" s="18"/>
      <c r="R1520" s="18"/>
      <c r="S1520" s="18"/>
      <c r="T1520" s="18"/>
      <c r="U1520" s="18"/>
      <c r="V1520" s="18"/>
      <c r="W1520" s="18"/>
      <c r="X1520" s="18"/>
      <c r="Y1520" s="18"/>
      <c r="Z1520" s="68">
        <v>818.0</v>
      </c>
      <c r="AA1520" s="69">
        <v>1.0</v>
      </c>
      <c r="AB1520" s="18" t="s">
        <v>1438</v>
      </c>
      <c r="AC1520" s="68">
        <v>818.0</v>
      </c>
      <c r="AD1520" s="69">
        <v>1.0</v>
      </c>
      <c r="AE1520" s="69">
        <v>10.0</v>
      </c>
      <c r="AF1520" s="70" t="s">
        <v>2872</v>
      </c>
      <c r="AG1520" s="69">
        <v>259.0</v>
      </c>
      <c r="AH1520" s="69">
        <v>81.0</v>
      </c>
      <c r="AI1520" s="69">
        <v>33.0</v>
      </c>
      <c r="AJ1520" s="29">
        <f t="shared" si="20"/>
        <v>97.5</v>
      </c>
      <c r="AK1520" s="76">
        <f t="shared" si="21"/>
        <v>0.3764478764</v>
      </c>
      <c r="AL1520" s="29">
        <f t="shared" si="22"/>
        <v>97.5</v>
      </c>
      <c r="AM1520" s="71">
        <f t="shared" si="23"/>
        <v>0.3764</v>
      </c>
      <c r="AN1520" s="71">
        <f t="shared" si="24"/>
        <v>0.4705</v>
      </c>
      <c r="AO1520" s="72">
        <f t="shared" si="25"/>
        <v>27.52</v>
      </c>
      <c r="AP1520" s="73">
        <f t="shared" si="26"/>
        <v>157634.56</v>
      </c>
      <c r="AQ1520" s="3">
        <f t="shared" si="27"/>
        <v>608.6276448</v>
      </c>
      <c r="AR1520" s="18"/>
      <c r="AS1520" s="18"/>
    </row>
    <row r="1521" ht="14.25" customHeight="1">
      <c r="A1521" s="68">
        <v>818.0</v>
      </c>
      <c r="B1521" s="69">
        <v>1.0</v>
      </c>
      <c r="C1521" s="18" t="s">
        <v>1438</v>
      </c>
      <c r="D1521" s="68">
        <v>818.0</v>
      </c>
      <c r="E1521" s="69">
        <v>1.0</v>
      </c>
      <c r="F1521" s="69">
        <v>20.0</v>
      </c>
      <c r="G1521" s="70" t="s">
        <v>2873</v>
      </c>
      <c r="H1521" s="69">
        <v>254.0</v>
      </c>
      <c r="I1521" s="69">
        <v>71.0</v>
      </c>
      <c r="J1521" s="69">
        <v>28.0</v>
      </c>
      <c r="K1521" s="29">
        <f t="shared" si="13"/>
        <v>85</v>
      </c>
      <c r="L1521" s="71">
        <f t="shared" si="14"/>
        <v>0.3346</v>
      </c>
      <c r="M1521" s="71">
        <f t="shared" si="15"/>
        <v>0.4183</v>
      </c>
      <c r="N1521" s="72">
        <f t="shared" si="16"/>
        <v>21.33</v>
      </c>
      <c r="O1521" s="8">
        <f t="shared" si="17"/>
        <v>122178.24</v>
      </c>
      <c r="P1521" s="73"/>
      <c r="Q1521" s="18"/>
      <c r="R1521" s="18"/>
      <c r="S1521" s="18"/>
      <c r="T1521" s="18"/>
      <c r="U1521" s="18"/>
      <c r="V1521" s="18"/>
      <c r="W1521" s="18"/>
      <c r="X1521" s="18"/>
      <c r="Y1521" s="18"/>
      <c r="Z1521" s="68">
        <v>818.0</v>
      </c>
      <c r="AA1521" s="69">
        <v>1.0</v>
      </c>
      <c r="AB1521" s="18" t="s">
        <v>1438</v>
      </c>
      <c r="AC1521" s="68">
        <v>818.0</v>
      </c>
      <c r="AD1521" s="69">
        <v>1.0</v>
      </c>
      <c r="AE1521" s="69">
        <v>20.0</v>
      </c>
      <c r="AF1521" s="70" t="s">
        <v>2873</v>
      </c>
      <c r="AG1521" s="69">
        <v>254.0</v>
      </c>
      <c r="AH1521" s="69">
        <v>71.0</v>
      </c>
      <c r="AI1521" s="69">
        <v>28.0</v>
      </c>
      <c r="AJ1521" s="29">
        <f t="shared" si="20"/>
        <v>85</v>
      </c>
      <c r="AK1521" s="76">
        <f t="shared" si="21"/>
        <v>0.3346456693</v>
      </c>
      <c r="AL1521" s="29">
        <f t="shared" si="22"/>
        <v>85</v>
      </c>
      <c r="AM1521" s="71">
        <f t="shared" si="23"/>
        <v>0.3346</v>
      </c>
      <c r="AN1521" s="71">
        <f t="shared" si="24"/>
        <v>0.4183</v>
      </c>
      <c r="AO1521" s="72">
        <f t="shared" si="25"/>
        <v>21.33</v>
      </c>
      <c r="AP1521" s="73">
        <f t="shared" si="26"/>
        <v>122178.24</v>
      </c>
      <c r="AQ1521" s="3">
        <f t="shared" si="27"/>
        <v>481.0166929</v>
      </c>
      <c r="AR1521" s="18"/>
      <c r="AS1521" s="18"/>
    </row>
    <row r="1522" ht="14.25" customHeight="1">
      <c r="A1522" s="68">
        <v>820.0</v>
      </c>
      <c r="B1522" s="69">
        <v>1.0</v>
      </c>
      <c r="C1522" s="18" t="s">
        <v>1440</v>
      </c>
      <c r="D1522" s="68">
        <v>820.0</v>
      </c>
      <c r="E1522" s="69">
        <v>1.0</v>
      </c>
      <c r="F1522" s="69">
        <v>1.0</v>
      </c>
      <c r="G1522" s="70" t="s">
        <v>2874</v>
      </c>
      <c r="H1522" s="69">
        <v>221.0</v>
      </c>
      <c r="I1522" s="69">
        <v>66.0</v>
      </c>
      <c r="J1522" s="69">
        <v>23.0</v>
      </c>
      <c r="K1522" s="29">
        <f t="shared" si="13"/>
        <v>77.5</v>
      </c>
      <c r="L1522" s="71">
        <f t="shared" si="14"/>
        <v>0.3507</v>
      </c>
      <c r="M1522" s="71">
        <f t="shared" si="15"/>
        <v>0.4384</v>
      </c>
      <c r="N1522" s="72">
        <f t="shared" si="16"/>
        <v>20.39</v>
      </c>
      <c r="O1522" s="8">
        <f t="shared" si="17"/>
        <v>116793.92</v>
      </c>
      <c r="P1522" s="73"/>
      <c r="Q1522" s="18"/>
      <c r="R1522" s="18"/>
      <c r="S1522" s="18"/>
      <c r="T1522" s="18"/>
      <c r="U1522" s="18"/>
      <c r="V1522" s="18"/>
      <c r="W1522" s="18"/>
      <c r="X1522" s="18"/>
      <c r="Y1522" s="18"/>
      <c r="Z1522" s="68">
        <v>820.0</v>
      </c>
      <c r="AA1522" s="69">
        <v>1.0</v>
      </c>
      <c r="AB1522" s="18" t="s">
        <v>1440</v>
      </c>
      <c r="AC1522" s="68">
        <v>820.0</v>
      </c>
      <c r="AD1522" s="69">
        <v>1.0</v>
      </c>
      <c r="AE1522" s="69">
        <v>1.0</v>
      </c>
      <c r="AF1522" s="70" t="s">
        <v>2874</v>
      </c>
      <c r="AG1522" s="69">
        <v>221.0</v>
      </c>
      <c r="AH1522" s="69">
        <v>66.0</v>
      </c>
      <c r="AI1522" s="69">
        <v>23.0</v>
      </c>
      <c r="AJ1522" s="29">
        <f t="shared" si="20"/>
        <v>77.5</v>
      </c>
      <c r="AK1522" s="76">
        <f t="shared" si="21"/>
        <v>0.350678733</v>
      </c>
      <c r="AL1522" s="29">
        <f t="shared" si="22"/>
        <v>77.5</v>
      </c>
      <c r="AM1522" s="71">
        <f t="shared" si="23"/>
        <v>0.3507</v>
      </c>
      <c r="AN1522" s="71">
        <f t="shared" si="24"/>
        <v>0.4384</v>
      </c>
      <c r="AO1522" s="72">
        <f t="shared" si="25"/>
        <v>20.39</v>
      </c>
      <c r="AP1522" s="73">
        <f t="shared" si="26"/>
        <v>116793.92</v>
      </c>
      <c r="AQ1522" s="3">
        <f t="shared" si="27"/>
        <v>528.479276</v>
      </c>
      <c r="AR1522" s="18"/>
      <c r="AS1522" s="18"/>
    </row>
    <row r="1523" ht="14.25" customHeight="1">
      <c r="A1523" s="68">
        <v>820.0</v>
      </c>
      <c r="B1523" s="69">
        <v>1.0</v>
      </c>
      <c r="C1523" s="18" t="s">
        <v>1440</v>
      </c>
      <c r="D1523" s="68">
        <v>820.0</v>
      </c>
      <c r="E1523" s="69">
        <v>1.0</v>
      </c>
      <c r="F1523" s="69">
        <v>2.0</v>
      </c>
      <c r="G1523" s="70" t="s">
        <v>2875</v>
      </c>
      <c r="H1523" s="69">
        <v>227.0</v>
      </c>
      <c r="I1523" s="69">
        <v>56.0</v>
      </c>
      <c r="J1523" s="69">
        <v>20.0</v>
      </c>
      <c r="K1523" s="29">
        <f t="shared" si="13"/>
        <v>66</v>
      </c>
      <c r="L1523" s="71">
        <f t="shared" si="14"/>
        <v>0.2907</v>
      </c>
      <c r="M1523" s="71">
        <f t="shared" si="15"/>
        <v>0.3634</v>
      </c>
      <c r="N1523" s="72">
        <f t="shared" si="16"/>
        <v>14.39</v>
      </c>
      <c r="O1523" s="8">
        <f t="shared" si="17"/>
        <v>82425.92</v>
      </c>
      <c r="P1523" s="73"/>
      <c r="Q1523" s="18"/>
      <c r="R1523" s="18"/>
      <c r="S1523" s="18"/>
      <c r="T1523" s="18"/>
      <c r="U1523" s="18"/>
      <c r="V1523" s="18"/>
      <c r="W1523" s="18"/>
      <c r="X1523" s="18"/>
      <c r="Y1523" s="18"/>
      <c r="Z1523" s="68">
        <v>820.0</v>
      </c>
      <c r="AA1523" s="69">
        <v>1.0</v>
      </c>
      <c r="AB1523" s="18" t="s">
        <v>1440</v>
      </c>
      <c r="AC1523" s="68">
        <v>820.0</v>
      </c>
      <c r="AD1523" s="69">
        <v>1.0</v>
      </c>
      <c r="AE1523" s="69">
        <v>2.0</v>
      </c>
      <c r="AF1523" s="70" t="s">
        <v>2875</v>
      </c>
      <c r="AG1523" s="69">
        <v>227.0</v>
      </c>
      <c r="AH1523" s="69">
        <v>56.0</v>
      </c>
      <c r="AI1523" s="69">
        <v>20.0</v>
      </c>
      <c r="AJ1523" s="29">
        <f t="shared" si="20"/>
        <v>66</v>
      </c>
      <c r="AK1523" s="76">
        <f t="shared" si="21"/>
        <v>0.2907488987</v>
      </c>
      <c r="AL1523" s="29">
        <f t="shared" si="22"/>
        <v>66</v>
      </c>
      <c r="AM1523" s="71">
        <f t="shared" si="23"/>
        <v>0.2907</v>
      </c>
      <c r="AN1523" s="71">
        <f t="shared" si="24"/>
        <v>0.3634</v>
      </c>
      <c r="AO1523" s="72">
        <f t="shared" si="25"/>
        <v>14.39</v>
      </c>
      <c r="AP1523" s="73">
        <f t="shared" si="26"/>
        <v>82425.92</v>
      </c>
      <c r="AQ1523" s="3">
        <f t="shared" si="27"/>
        <v>363.1097797</v>
      </c>
      <c r="AR1523" s="18"/>
      <c r="AS1523" s="18"/>
    </row>
    <row r="1524" ht="14.25" customHeight="1">
      <c r="A1524" s="68">
        <v>821.0</v>
      </c>
      <c r="B1524" s="69">
        <v>1.0</v>
      </c>
      <c r="C1524" s="18" t="s">
        <v>1442</v>
      </c>
      <c r="D1524" s="68">
        <v>821.0</v>
      </c>
      <c r="E1524" s="69">
        <v>1.0</v>
      </c>
      <c r="F1524" s="69">
        <v>10.0</v>
      </c>
      <c r="G1524" s="70" t="s">
        <v>2876</v>
      </c>
      <c r="H1524" s="69">
        <v>289.0</v>
      </c>
      <c r="I1524" s="69">
        <v>79.0</v>
      </c>
      <c r="J1524" s="69">
        <v>74.0</v>
      </c>
      <c r="K1524" s="29">
        <f t="shared" si="13"/>
        <v>116</v>
      </c>
      <c r="L1524" s="71">
        <f t="shared" si="14"/>
        <v>0.4014</v>
      </c>
      <c r="M1524" s="71">
        <f t="shared" si="15"/>
        <v>0.5018</v>
      </c>
      <c r="N1524" s="72">
        <f t="shared" si="16"/>
        <v>34.93</v>
      </c>
      <c r="O1524" s="8">
        <f t="shared" si="17"/>
        <v>200079.04</v>
      </c>
      <c r="P1524" s="73"/>
      <c r="Q1524" s="18"/>
      <c r="R1524" s="18"/>
      <c r="S1524" s="18"/>
      <c r="T1524" s="18"/>
      <c r="U1524" s="18"/>
      <c r="V1524" s="18"/>
      <c r="W1524" s="18"/>
      <c r="X1524" s="18"/>
      <c r="Y1524" s="18"/>
      <c r="Z1524" s="68">
        <v>821.0</v>
      </c>
      <c r="AA1524" s="69">
        <v>1.0</v>
      </c>
      <c r="AB1524" s="18" t="s">
        <v>1442</v>
      </c>
      <c r="AC1524" s="68">
        <v>821.0</v>
      </c>
      <c r="AD1524" s="69">
        <v>1.0</v>
      </c>
      <c r="AE1524" s="69">
        <v>10.0</v>
      </c>
      <c r="AF1524" s="70" t="s">
        <v>2876</v>
      </c>
      <c r="AG1524" s="69">
        <v>289.0</v>
      </c>
      <c r="AH1524" s="69">
        <v>79.0</v>
      </c>
      <c r="AI1524" s="69">
        <v>74.0</v>
      </c>
      <c r="AJ1524" s="29">
        <f t="shared" si="20"/>
        <v>116</v>
      </c>
      <c r="AK1524" s="76">
        <f t="shared" si="21"/>
        <v>0.401384083</v>
      </c>
      <c r="AL1524" s="29">
        <f t="shared" si="22"/>
        <v>116</v>
      </c>
      <c r="AM1524" s="71">
        <f t="shared" si="23"/>
        <v>0.4014</v>
      </c>
      <c r="AN1524" s="71">
        <f t="shared" si="24"/>
        <v>0.5018</v>
      </c>
      <c r="AO1524" s="72">
        <f t="shared" si="25"/>
        <v>34.93</v>
      </c>
      <c r="AP1524" s="73">
        <f t="shared" si="26"/>
        <v>200079.04</v>
      </c>
      <c r="AQ1524" s="3">
        <f t="shared" si="27"/>
        <v>692.3150173</v>
      </c>
      <c r="AR1524" s="18"/>
      <c r="AS1524" s="18"/>
    </row>
    <row r="1525" ht="14.25" customHeight="1">
      <c r="A1525" s="68">
        <v>821.0</v>
      </c>
      <c r="B1525" s="69">
        <v>1.0</v>
      </c>
      <c r="C1525" s="18" t="s">
        <v>1442</v>
      </c>
      <c r="D1525" s="68">
        <v>821.0</v>
      </c>
      <c r="E1525" s="69">
        <v>1.0</v>
      </c>
      <c r="F1525" s="69">
        <v>20.0</v>
      </c>
      <c r="G1525" s="70" t="s">
        <v>2877</v>
      </c>
      <c r="H1525" s="69">
        <v>280.0</v>
      </c>
      <c r="I1525" s="69">
        <v>87.0</v>
      </c>
      <c r="J1525" s="69">
        <v>57.0</v>
      </c>
      <c r="K1525" s="29">
        <f t="shared" si="13"/>
        <v>115.5</v>
      </c>
      <c r="L1525" s="71">
        <f t="shared" si="14"/>
        <v>0.4125</v>
      </c>
      <c r="M1525" s="71">
        <f t="shared" si="15"/>
        <v>0.5156</v>
      </c>
      <c r="N1525" s="72">
        <f t="shared" si="16"/>
        <v>35.73</v>
      </c>
      <c r="O1525" s="8">
        <f t="shared" si="17"/>
        <v>204661.44</v>
      </c>
      <c r="P1525" s="73"/>
      <c r="Q1525" s="18"/>
      <c r="R1525" s="18"/>
      <c r="S1525" s="18"/>
      <c r="T1525" s="18"/>
      <c r="U1525" s="18"/>
      <c r="V1525" s="18"/>
      <c r="W1525" s="18"/>
      <c r="X1525" s="18"/>
      <c r="Y1525" s="18"/>
      <c r="Z1525" s="68">
        <v>821.0</v>
      </c>
      <c r="AA1525" s="69">
        <v>1.0</v>
      </c>
      <c r="AB1525" s="18" t="s">
        <v>1442</v>
      </c>
      <c r="AC1525" s="68">
        <v>821.0</v>
      </c>
      <c r="AD1525" s="69">
        <v>1.0</v>
      </c>
      <c r="AE1525" s="69">
        <v>20.0</v>
      </c>
      <c r="AF1525" s="70" t="s">
        <v>2877</v>
      </c>
      <c r="AG1525" s="69">
        <v>280.0</v>
      </c>
      <c r="AH1525" s="69">
        <v>87.0</v>
      </c>
      <c r="AI1525" s="69">
        <v>57.0</v>
      </c>
      <c r="AJ1525" s="29">
        <f t="shared" si="20"/>
        <v>115.5</v>
      </c>
      <c r="AK1525" s="76">
        <f t="shared" si="21"/>
        <v>0.4125</v>
      </c>
      <c r="AL1525" s="29">
        <f t="shared" si="22"/>
        <v>115.5</v>
      </c>
      <c r="AM1525" s="71">
        <f t="shared" si="23"/>
        <v>0.4125</v>
      </c>
      <c r="AN1525" s="71">
        <f t="shared" si="24"/>
        <v>0.5156</v>
      </c>
      <c r="AO1525" s="72">
        <f t="shared" si="25"/>
        <v>35.73</v>
      </c>
      <c r="AP1525" s="73">
        <f t="shared" si="26"/>
        <v>204661.44</v>
      </c>
      <c r="AQ1525" s="3">
        <f t="shared" si="27"/>
        <v>730.9337143</v>
      </c>
      <c r="AR1525" s="18"/>
      <c r="AS1525" s="18"/>
    </row>
    <row r="1526" ht="14.25" customHeight="1">
      <c r="A1526" s="68">
        <v>821.0</v>
      </c>
      <c r="B1526" s="69">
        <v>1.0</v>
      </c>
      <c r="C1526" s="18" t="s">
        <v>1442</v>
      </c>
      <c r="D1526" s="68">
        <v>821.0</v>
      </c>
      <c r="E1526" s="69">
        <v>1.0</v>
      </c>
      <c r="F1526" s="69">
        <v>30.0</v>
      </c>
      <c r="G1526" s="70" t="s">
        <v>2878</v>
      </c>
      <c r="H1526" s="69">
        <v>269.0</v>
      </c>
      <c r="I1526" s="69">
        <v>71.0</v>
      </c>
      <c r="J1526" s="69">
        <v>54.0</v>
      </c>
      <c r="K1526" s="29">
        <f t="shared" si="13"/>
        <v>98</v>
      </c>
      <c r="L1526" s="71">
        <f t="shared" si="14"/>
        <v>0.3643</v>
      </c>
      <c r="M1526" s="71">
        <f t="shared" si="15"/>
        <v>0.4554</v>
      </c>
      <c r="N1526" s="72">
        <f t="shared" si="16"/>
        <v>26.78</v>
      </c>
      <c r="O1526" s="8">
        <f t="shared" si="17"/>
        <v>153395.84</v>
      </c>
      <c r="P1526" s="73"/>
      <c r="Q1526" s="18"/>
      <c r="R1526" s="18"/>
      <c r="S1526" s="18"/>
      <c r="T1526" s="18"/>
      <c r="U1526" s="18"/>
      <c r="V1526" s="18"/>
      <c r="W1526" s="18"/>
      <c r="X1526" s="18"/>
      <c r="Y1526" s="18"/>
      <c r="Z1526" s="68">
        <v>821.0</v>
      </c>
      <c r="AA1526" s="69">
        <v>1.0</v>
      </c>
      <c r="AB1526" s="18" t="s">
        <v>1442</v>
      </c>
      <c r="AC1526" s="68">
        <v>821.0</v>
      </c>
      <c r="AD1526" s="69">
        <v>1.0</v>
      </c>
      <c r="AE1526" s="69">
        <v>30.0</v>
      </c>
      <c r="AF1526" s="70" t="s">
        <v>2878</v>
      </c>
      <c r="AG1526" s="69">
        <v>269.0</v>
      </c>
      <c r="AH1526" s="69">
        <v>71.0</v>
      </c>
      <c r="AI1526" s="69">
        <v>54.0</v>
      </c>
      <c r="AJ1526" s="29">
        <f t="shared" si="20"/>
        <v>98</v>
      </c>
      <c r="AK1526" s="76">
        <f t="shared" si="21"/>
        <v>0.3643122677</v>
      </c>
      <c r="AL1526" s="29">
        <f t="shared" si="22"/>
        <v>98</v>
      </c>
      <c r="AM1526" s="71">
        <f t="shared" si="23"/>
        <v>0.3643</v>
      </c>
      <c r="AN1526" s="71">
        <f t="shared" si="24"/>
        <v>0.4554</v>
      </c>
      <c r="AO1526" s="72">
        <f t="shared" si="25"/>
        <v>26.78</v>
      </c>
      <c r="AP1526" s="73">
        <f t="shared" si="26"/>
        <v>153395.84</v>
      </c>
      <c r="AQ1526" s="3">
        <f t="shared" si="27"/>
        <v>570.2447584</v>
      </c>
      <c r="AR1526" s="18"/>
      <c r="AS1526" s="18"/>
    </row>
    <row r="1527" ht="14.25" customHeight="1">
      <c r="A1527" s="68">
        <v>829.0</v>
      </c>
      <c r="B1527" s="69">
        <v>1.0</v>
      </c>
      <c r="C1527" s="18" t="s">
        <v>1444</v>
      </c>
      <c r="D1527" s="68">
        <v>829.0</v>
      </c>
      <c r="E1527" s="69">
        <v>1.0</v>
      </c>
      <c r="F1527" s="69">
        <v>20.0</v>
      </c>
      <c r="G1527" s="70" t="s">
        <v>2879</v>
      </c>
      <c r="H1527" s="69">
        <v>421.0</v>
      </c>
      <c r="I1527" s="69">
        <v>126.0</v>
      </c>
      <c r="J1527" s="69">
        <v>33.0</v>
      </c>
      <c r="K1527" s="29">
        <f t="shared" si="13"/>
        <v>142.5</v>
      </c>
      <c r="L1527" s="71">
        <f t="shared" si="14"/>
        <v>0.3385</v>
      </c>
      <c r="M1527" s="71">
        <f t="shared" si="15"/>
        <v>0.4231</v>
      </c>
      <c r="N1527" s="72">
        <f t="shared" si="16"/>
        <v>36.18</v>
      </c>
      <c r="O1527" s="8">
        <f t="shared" si="17"/>
        <v>207239.04</v>
      </c>
      <c r="P1527" s="73"/>
      <c r="Q1527" s="18"/>
      <c r="R1527" s="18"/>
      <c r="S1527" s="18"/>
      <c r="T1527" s="18"/>
      <c r="U1527" s="18"/>
      <c r="V1527" s="18"/>
      <c r="W1527" s="18"/>
      <c r="X1527" s="18"/>
      <c r="Y1527" s="18"/>
      <c r="Z1527" s="68">
        <v>829.0</v>
      </c>
      <c r="AA1527" s="69">
        <v>1.0</v>
      </c>
      <c r="AB1527" s="18" t="s">
        <v>1444</v>
      </c>
      <c r="AC1527" s="68">
        <v>829.0</v>
      </c>
      <c r="AD1527" s="69">
        <v>1.0</v>
      </c>
      <c r="AE1527" s="69">
        <v>20.0</v>
      </c>
      <c r="AF1527" s="70" t="s">
        <v>2879</v>
      </c>
      <c r="AG1527" s="69">
        <v>421.0</v>
      </c>
      <c r="AH1527" s="69">
        <v>126.0</v>
      </c>
      <c r="AI1527" s="69">
        <v>33.0</v>
      </c>
      <c r="AJ1527" s="29">
        <f t="shared" si="20"/>
        <v>142.5</v>
      </c>
      <c r="AK1527" s="76">
        <f t="shared" si="21"/>
        <v>0.33847981</v>
      </c>
      <c r="AL1527" s="29">
        <f t="shared" si="22"/>
        <v>142.5</v>
      </c>
      <c r="AM1527" s="71">
        <f t="shared" si="23"/>
        <v>0.3385</v>
      </c>
      <c r="AN1527" s="71">
        <f t="shared" si="24"/>
        <v>0.4231</v>
      </c>
      <c r="AO1527" s="72">
        <f t="shared" si="25"/>
        <v>36.18</v>
      </c>
      <c r="AP1527" s="73">
        <f t="shared" si="26"/>
        <v>207239.04</v>
      </c>
      <c r="AQ1527" s="3">
        <f t="shared" si="27"/>
        <v>492.2542518</v>
      </c>
      <c r="AR1527" s="18"/>
      <c r="AS1527" s="18"/>
    </row>
    <row r="1528" ht="14.25" customHeight="1">
      <c r="A1528" s="68">
        <v>829.0</v>
      </c>
      <c r="B1528" s="69">
        <v>1.0</v>
      </c>
      <c r="C1528" s="18" t="s">
        <v>1444</v>
      </c>
      <c r="D1528" s="68">
        <v>829.0</v>
      </c>
      <c r="E1528" s="69">
        <v>1.0</v>
      </c>
      <c r="F1528" s="69">
        <v>25.0</v>
      </c>
      <c r="G1528" s="70" t="s">
        <v>2880</v>
      </c>
      <c r="H1528" s="69">
        <v>36.0</v>
      </c>
      <c r="I1528" s="69">
        <v>13.0</v>
      </c>
      <c r="J1528" s="69">
        <v>2.0</v>
      </c>
      <c r="K1528" s="29">
        <f t="shared" si="13"/>
        <v>14</v>
      </c>
      <c r="L1528" s="71">
        <f t="shared" si="14"/>
        <v>0.3889</v>
      </c>
      <c r="M1528" s="71">
        <f t="shared" si="15"/>
        <v>0.4861</v>
      </c>
      <c r="N1528" s="72">
        <f t="shared" si="16"/>
        <v>4.08</v>
      </c>
      <c r="O1528" s="8">
        <f t="shared" si="17"/>
        <v>23370.24</v>
      </c>
      <c r="P1528" s="73"/>
      <c r="Q1528" s="18"/>
      <c r="R1528" s="18"/>
      <c r="S1528" s="18"/>
      <c r="T1528" s="18"/>
      <c r="U1528" s="18"/>
      <c r="V1528" s="18"/>
      <c r="W1528" s="18"/>
      <c r="X1528" s="18"/>
      <c r="Y1528" s="18"/>
      <c r="Z1528" s="68">
        <v>829.0</v>
      </c>
      <c r="AA1528" s="69">
        <v>1.0</v>
      </c>
      <c r="AB1528" s="18" t="s">
        <v>1444</v>
      </c>
      <c r="AC1528" s="68">
        <v>829.0</v>
      </c>
      <c r="AD1528" s="69">
        <v>1.0</v>
      </c>
      <c r="AE1528" s="69">
        <v>25.0</v>
      </c>
      <c r="AF1528" s="70" t="s">
        <v>2880</v>
      </c>
      <c r="AG1528" s="69">
        <v>36.0</v>
      </c>
      <c r="AH1528" s="69">
        <v>13.0</v>
      </c>
      <c r="AI1528" s="69">
        <v>2.0</v>
      </c>
      <c r="AJ1528" s="29">
        <f t="shared" si="20"/>
        <v>14</v>
      </c>
      <c r="AK1528" s="76">
        <f t="shared" si="21"/>
        <v>0.3888888889</v>
      </c>
      <c r="AL1528" s="29">
        <f t="shared" si="22"/>
        <v>14</v>
      </c>
      <c r="AM1528" s="71">
        <f t="shared" si="23"/>
        <v>0.3889</v>
      </c>
      <c r="AN1528" s="71">
        <f t="shared" si="24"/>
        <v>0.4861</v>
      </c>
      <c r="AO1528" s="72">
        <f t="shared" si="25"/>
        <v>4.08</v>
      </c>
      <c r="AP1528" s="73">
        <f t="shared" si="26"/>
        <v>23370.24</v>
      </c>
      <c r="AQ1528" s="3">
        <f t="shared" si="27"/>
        <v>649.1733333</v>
      </c>
      <c r="AR1528" s="18"/>
      <c r="AS1528" s="18"/>
    </row>
    <row r="1529" ht="14.25" customHeight="1">
      <c r="A1529" s="68">
        <v>829.0</v>
      </c>
      <c r="B1529" s="69">
        <v>1.0</v>
      </c>
      <c r="C1529" s="18" t="s">
        <v>1444</v>
      </c>
      <c r="D1529" s="68">
        <v>829.0</v>
      </c>
      <c r="E1529" s="69">
        <v>1.0</v>
      </c>
      <c r="F1529" s="69">
        <v>40.0</v>
      </c>
      <c r="G1529" s="70" t="s">
        <v>2881</v>
      </c>
      <c r="H1529" s="69">
        <v>354.0</v>
      </c>
      <c r="I1529" s="69">
        <v>91.0</v>
      </c>
      <c r="J1529" s="69">
        <v>23.0</v>
      </c>
      <c r="K1529" s="29">
        <f t="shared" si="13"/>
        <v>102.5</v>
      </c>
      <c r="L1529" s="71">
        <f t="shared" si="14"/>
        <v>0.2895</v>
      </c>
      <c r="M1529" s="71">
        <f t="shared" si="15"/>
        <v>0.3619</v>
      </c>
      <c r="N1529" s="72">
        <f t="shared" si="16"/>
        <v>22.26</v>
      </c>
      <c r="O1529" s="8">
        <f t="shared" si="17"/>
        <v>127505.28</v>
      </c>
      <c r="P1529" s="73"/>
      <c r="Q1529" s="18"/>
      <c r="R1529" s="18"/>
      <c r="S1529" s="18"/>
      <c r="T1529" s="18"/>
      <c r="U1529" s="18"/>
      <c r="V1529" s="18"/>
      <c r="W1529" s="18"/>
      <c r="X1529" s="18"/>
      <c r="Y1529" s="18"/>
      <c r="Z1529" s="68">
        <v>829.0</v>
      </c>
      <c r="AA1529" s="69">
        <v>1.0</v>
      </c>
      <c r="AB1529" s="18" t="s">
        <v>1444</v>
      </c>
      <c r="AC1529" s="68">
        <v>829.0</v>
      </c>
      <c r="AD1529" s="69">
        <v>1.0</v>
      </c>
      <c r="AE1529" s="69">
        <v>40.0</v>
      </c>
      <c r="AF1529" s="70" t="s">
        <v>2881</v>
      </c>
      <c r="AG1529" s="69">
        <v>354.0</v>
      </c>
      <c r="AH1529" s="69">
        <v>91.0</v>
      </c>
      <c r="AI1529" s="69">
        <v>23.0</v>
      </c>
      <c r="AJ1529" s="29">
        <f t="shared" si="20"/>
        <v>102.5</v>
      </c>
      <c r="AK1529" s="76">
        <f t="shared" si="21"/>
        <v>0.2895480226</v>
      </c>
      <c r="AL1529" s="29">
        <f t="shared" si="22"/>
        <v>102.5</v>
      </c>
      <c r="AM1529" s="71">
        <f t="shared" si="23"/>
        <v>0.2895</v>
      </c>
      <c r="AN1529" s="71">
        <f t="shared" si="24"/>
        <v>0.3619</v>
      </c>
      <c r="AO1529" s="72">
        <f t="shared" si="25"/>
        <v>22.26</v>
      </c>
      <c r="AP1529" s="73">
        <f t="shared" si="26"/>
        <v>127505.28</v>
      </c>
      <c r="AQ1529" s="3">
        <f t="shared" si="27"/>
        <v>360.1844068</v>
      </c>
      <c r="AR1529" s="18"/>
      <c r="AS1529" s="18"/>
    </row>
    <row r="1530" ht="14.25" customHeight="1">
      <c r="A1530" s="68">
        <v>829.0</v>
      </c>
      <c r="B1530" s="69">
        <v>1.0</v>
      </c>
      <c r="C1530" s="18" t="s">
        <v>1444</v>
      </c>
      <c r="D1530" s="68">
        <v>829.0</v>
      </c>
      <c r="E1530" s="69">
        <v>1.0</v>
      </c>
      <c r="F1530" s="69">
        <v>45.0</v>
      </c>
      <c r="G1530" s="70" t="s">
        <v>2882</v>
      </c>
      <c r="H1530" s="69">
        <v>325.0</v>
      </c>
      <c r="I1530" s="69">
        <v>72.0</v>
      </c>
      <c r="J1530" s="69">
        <v>21.0</v>
      </c>
      <c r="K1530" s="29">
        <f t="shared" si="13"/>
        <v>82.5</v>
      </c>
      <c r="L1530" s="71">
        <f t="shared" si="14"/>
        <v>0.2538</v>
      </c>
      <c r="M1530" s="71">
        <f t="shared" si="15"/>
        <v>0.3173</v>
      </c>
      <c r="N1530" s="72">
        <f t="shared" si="16"/>
        <v>15.71</v>
      </c>
      <c r="O1530" s="8">
        <f t="shared" si="17"/>
        <v>89986.88</v>
      </c>
      <c r="P1530" s="73"/>
      <c r="Q1530" s="18"/>
      <c r="R1530" s="18"/>
      <c r="S1530" s="18"/>
      <c r="T1530" s="18"/>
      <c r="U1530" s="18"/>
      <c r="V1530" s="18"/>
      <c r="W1530" s="18"/>
      <c r="X1530" s="18"/>
      <c r="Y1530" s="18"/>
      <c r="Z1530" s="68">
        <v>829.0</v>
      </c>
      <c r="AA1530" s="69">
        <v>1.0</v>
      </c>
      <c r="AB1530" s="18" t="s">
        <v>1444</v>
      </c>
      <c r="AC1530" s="68">
        <v>829.0</v>
      </c>
      <c r="AD1530" s="69">
        <v>1.0</v>
      </c>
      <c r="AE1530" s="69">
        <v>45.0</v>
      </c>
      <c r="AF1530" s="70" t="s">
        <v>2882</v>
      </c>
      <c r="AG1530" s="69">
        <v>325.0</v>
      </c>
      <c r="AH1530" s="69">
        <v>72.0</v>
      </c>
      <c r="AI1530" s="69">
        <v>21.0</v>
      </c>
      <c r="AJ1530" s="29">
        <f t="shared" si="20"/>
        <v>82.5</v>
      </c>
      <c r="AK1530" s="76">
        <f t="shared" si="21"/>
        <v>0.2538461538</v>
      </c>
      <c r="AL1530" s="29">
        <f t="shared" si="22"/>
        <v>82.5</v>
      </c>
      <c r="AM1530" s="71">
        <f t="shared" si="23"/>
        <v>0.2538</v>
      </c>
      <c r="AN1530" s="71">
        <f t="shared" si="24"/>
        <v>0.3173</v>
      </c>
      <c r="AO1530" s="72">
        <f t="shared" si="25"/>
        <v>15.71</v>
      </c>
      <c r="AP1530" s="73">
        <f t="shared" si="26"/>
        <v>89986.88</v>
      </c>
      <c r="AQ1530" s="3">
        <f t="shared" si="27"/>
        <v>276.8827077</v>
      </c>
      <c r="AR1530" s="18"/>
      <c r="AS1530" s="18"/>
    </row>
    <row r="1531" ht="14.25" customHeight="1">
      <c r="A1531" s="68">
        <v>829.0</v>
      </c>
      <c r="B1531" s="69">
        <v>1.0</v>
      </c>
      <c r="C1531" s="18" t="s">
        <v>1444</v>
      </c>
      <c r="D1531" s="68">
        <v>829.0</v>
      </c>
      <c r="E1531" s="69">
        <v>1.0</v>
      </c>
      <c r="F1531" s="69">
        <v>50.0</v>
      </c>
      <c r="G1531" s="70" t="s">
        <v>2883</v>
      </c>
      <c r="H1531" s="69">
        <v>583.0</v>
      </c>
      <c r="I1531" s="69">
        <v>85.0</v>
      </c>
      <c r="J1531" s="69">
        <v>29.0</v>
      </c>
      <c r="K1531" s="29">
        <f t="shared" si="13"/>
        <v>99.5</v>
      </c>
      <c r="L1531" s="71">
        <f t="shared" si="14"/>
        <v>0.1707</v>
      </c>
      <c r="M1531" s="71">
        <f t="shared" si="15"/>
        <v>0.2134</v>
      </c>
      <c r="N1531" s="72">
        <f t="shared" si="16"/>
        <v>12.74</v>
      </c>
      <c r="O1531" s="8">
        <f t="shared" si="17"/>
        <v>72974.72</v>
      </c>
      <c r="P1531" s="73"/>
      <c r="Q1531" s="18"/>
      <c r="R1531" s="18"/>
      <c r="S1531" s="18"/>
      <c r="T1531" s="18"/>
      <c r="U1531" s="18"/>
      <c r="V1531" s="18"/>
      <c r="W1531" s="18"/>
      <c r="X1531" s="18"/>
      <c r="Y1531" s="18"/>
      <c r="Z1531" s="68">
        <v>829.0</v>
      </c>
      <c r="AA1531" s="69">
        <v>1.0</v>
      </c>
      <c r="AB1531" s="18" t="s">
        <v>1444</v>
      </c>
      <c r="AC1531" s="68">
        <v>829.0</v>
      </c>
      <c r="AD1531" s="69">
        <v>1.0</v>
      </c>
      <c r="AE1531" s="69">
        <v>50.0</v>
      </c>
      <c r="AF1531" s="70" t="s">
        <v>2883</v>
      </c>
      <c r="AG1531" s="69">
        <v>583.0</v>
      </c>
      <c r="AH1531" s="69">
        <v>85.0</v>
      </c>
      <c r="AI1531" s="69">
        <v>29.0</v>
      </c>
      <c r="AJ1531" s="29">
        <f t="shared" si="20"/>
        <v>99.5</v>
      </c>
      <c r="AK1531" s="76">
        <f t="shared" si="21"/>
        <v>0.1706689537</v>
      </c>
      <c r="AL1531" s="29">
        <f t="shared" si="22"/>
        <v>99.5</v>
      </c>
      <c r="AM1531" s="71">
        <f t="shared" si="23"/>
        <v>0.1707</v>
      </c>
      <c r="AN1531" s="71">
        <f t="shared" si="24"/>
        <v>0.2134</v>
      </c>
      <c r="AO1531" s="72">
        <f t="shared" si="25"/>
        <v>12.74</v>
      </c>
      <c r="AP1531" s="73">
        <f t="shared" si="26"/>
        <v>72974.72</v>
      </c>
      <c r="AQ1531" s="3">
        <f t="shared" si="27"/>
        <v>125.1710463</v>
      </c>
      <c r="AR1531" s="18"/>
      <c r="AS1531" s="18"/>
    </row>
    <row r="1532" ht="14.25" customHeight="1">
      <c r="A1532" s="68">
        <v>829.0</v>
      </c>
      <c r="B1532" s="69">
        <v>1.0</v>
      </c>
      <c r="C1532" s="18" t="s">
        <v>1444</v>
      </c>
      <c r="D1532" s="68">
        <v>829.0</v>
      </c>
      <c r="E1532" s="69">
        <v>1.0</v>
      </c>
      <c r="F1532" s="69">
        <v>60.0</v>
      </c>
      <c r="G1532" s="70" t="s">
        <v>2884</v>
      </c>
      <c r="H1532" s="69">
        <v>71.0</v>
      </c>
      <c r="I1532" s="69">
        <v>24.0</v>
      </c>
      <c r="J1532" s="69">
        <v>6.0</v>
      </c>
      <c r="K1532" s="29">
        <f t="shared" si="13"/>
        <v>27</v>
      </c>
      <c r="L1532" s="71">
        <f t="shared" si="14"/>
        <v>0.3803</v>
      </c>
      <c r="M1532" s="71">
        <f t="shared" si="15"/>
        <v>0.4754</v>
      </c>
      <c r="N1532" s="72">
        <f t="shared" si="16"/>
        <v>7.7</v>
      </c>
      <c r="O1532" s="8">
        <f t="shared" si="17"/>
        <v>44105.6</v>
      </c>
      <c r="P1532" s="73"/>
      <c r="Q1532" s="18"/>
      <c r="R1532" s="18"/>
      <c r="S1532" s="18"/>
      <c r="T1532" s="18"/>
      <c r="U1532" s="18"/>
      <c r="V1532" s="18"/>
      <c r="W1532" s="18"/>
      <c r="X1532" s="18"/>
      <c r="Y1532" s="18"/>
      <c r="Z1532" s="68">
        <v>829.0</v>
      </c>
      <c r="AA1532" s="69">
        <v>1.0</v>
      </c>
      <c r="AB1532" s="18" t="s">
        <v>1444</v>
      </c>
      <c r="AC1532" s="68">
        <v>829.0</v>
      </c>
      <c r="AD1532" s="69">
        <v>1.0</v>
      </c>
      <c r="AE1532" s="69">
        <v>60.0</v>
      </c>
      <c r="AF1532" s="70" t="s">
        <v>2884</v>
      </c>
      <c r="AG1532" s="69">
        <v>71.0</v>
      </c>
      <c r="AH1532" s="69">
        <v>24.0</v>
      </c>
      <c r="AI1532" s="69">
        <v>6.0</v>
      </c>
      <c r="AJ1532" s="29">
        <f t="shared" si="20"/>
        <v>27</v>
      </c>
      <c r="AK1532" s="76">
        <f t="shared" si="21"/>
        <v>0.3802816901</v>
      </c>
      <c r="AL1532" s="29">
        <f t="shared" si="22"/>
        <v>27</v>
      </c>
      <c r="AM1532" s="71">
        <f t="shared" si="23"/>
        <v>0.3803</v>
      </c>
      <c r="AN1532" s="71">
        <f t="shared" si="24"/>
        <v>0.4754</v>
      </c>
      <c r="AO1532" s="72">
        <f t="shared" si="25"/>
        <v>7.7</v>
      </c>
      <c r="AP1532" s="73">
        <f t="shared" si="26"/>
        <v>44105.6</v>
      </c>
      <c r="AQ1532" s="3">
        <f t="shared" si="27"/>
        <v>621.2056338</v>
      </c>
      <c r="AR1532" s="18"/>
      <c r="AS1532" s="18"/>
    </row>
    <row r="1533" ht="14.25" customHeight="1">
      <c r="A1533" s="68">
        <v>831.0</v>
      </c>
      <c r="B1533" s="69">
        <v>1.0</v>
      </c>
      <c r="C1533" s="18" t="s">
        <v>1446</v>
      </c>
      <c r="D1533" s="68">
        <v>831.0</v>
      </c>
      <c r="E1533" s="69">
        <v>1.0</v>
      </c>
      <c r="F1533" s="69">
        <v>113.0</v>
      </c>
      <c r="G1533" s="70" t="s">
        <v>2885</v>
      </c>
      <c r="H1533" s="69">
        <v>200.0</v>
      </c>
      <c r="I1533" s="69">
        <v>50.0</v>
      </c>
      <c r="J1533" s="69">
        <v>8.0</v>
      </c>
      <c r="K1533" s="29">
        <f t="shared" si="13"/>
        <v>54</v>
      </c>
      <c r="L1533" s="71">
        <f t="shared" si="14"/>
        <v>0.27</v>
      </c>
      <c r="M1533" s="71">
        <f t="shared" si="15"/>
        <v>0.3375</v>
      </c>
      <c r="N1533" s="72">
        <f t="shared" si="16"/>
        <v>10.94</v>
      </c>
      <c r="O1533" s="8">
        <f t="shared" si="17"/>
        <v>62664.32</v>
      </c>
      <c r="P1533" s="73"/>
      <c r="Q1533" s="18"/>
      <c r="R1533" s="18"/>
      <c r="S1533" s="18"/>
      <c r="T1533" s="18"/>
      <c r="U1533" s="18"/>
      <c r="V1533" s="18"/>
      <c r="W1533" s="18"/>
      <c r="X1533" s="18"/>
      <c r="Y1533" s="18"/>
      <c r="Z1533" s="68">
        <v>831.0</v>
      </c>
      <c r="AA1533" s="69">
        <v>1.0</v>
      </c>
      <c r="AB1533" s="18" t="s">
        <v>1446</v>
      </c>
      <c r="AC1533" s="68">
        <v>831.0</v>
      </c>
      <c r="AD1533" s="69">
        <v>1.0</v>
      </c>
      <c r="AE1533" s="69">
        <v>113.0</v>
      </c>
      <c r="AF1533" s="70" t="s">
        <v>2885</v>
      </c>
      <c r="AG1533" s="69">
        <v>200.0</v>
      </c>
      <c r="AH1533" s="69">
        <v>50.0</v>
      </c>
      <c r="AI1533" s="69">
        <v>8.0</v>
      </c>
      <c r="AJ1533" s="29">
        <f t="shared" si="20"/>
        <v>54</v>
      </c>
      <c r="AK1533" s="76">
        <f t="shared" si="21"/>
        <v>0.27</v>
      </c>
      <c r="AL1533" s="29">
        <f t="shared" si="22"/>
        <v>54</v>
      </c>
      <c r="AM1533" s="71">
        <f t="shared" si="23"/>
        <v>0.27</v>
      </c>
      <c r="AN1533" s="71">
        <f t="shared" si="24"/>
        <v>0.3375</v>
      </c>
      <c r="AO1533" s="72">
        <f t="shared" si="25"/>
        <v>10.94</v>
      </c>
      <c r="AP1533" s="73">
        <f t="shared" si="26"/>
        <v>62664.32</v>
      </c>
      <c r="AQ1533" s="3">
        <f t="shared" si="27"/>
        <v>313.3216</v>
      </c>
      <c r="AR1533" s="18"/>
      <c r="AS1533" s="18"/>
    </row>
    <row r="1534" ht="14.25" customHeight="1">
      <c r="A1534" s="68">
        <v>831.0</v>
      </c>
      <c r="B1534" s="69">
        <v>1.0</v>
      </c>
      <c r="C1534" s="18" t="s">
        <v>1446</v>
      </c>
      <c r="D1534" s="68">
        <v>831.0</v>
      </c>
      <c r="E1534" s="69">
        <v>1.0</v>
      </c>
      <c r="F1534" s="69">
        <v>114.0</v>
      </c>
      <c r="G1534" s="70" t="s">
        <v>2886</v>
      </c>
      <c r="H1534" s="69">
        <v>1933.0</v>
      </c>
      <c r="I1534" s="69">
        <v>175.0</v>
      </c>
      <c r="J1534" s="69">
        <v>59.0</v>
      </c>
      <c r="K1534" s="29">
        <f t="shared" si="13"/>
        <v>204.5</v>
      </c>
      <c r="L1534" s="71">
        <f t="shared" si="14"/>
        <v>0.1058</v>
      </c>
      <c r="M1534" s="71">
        <f t="shared" si="15"/>
        <v>0.1323</v>
      </c>
      <c r="N1534" s="72">
        <f t="shared" si="16"/>
        <v>16.23</v>
      </c>
      <c r="O1534" s="8">
        <f t="shared" si="17"/>
        <v>92965.44</v>
      </c>
      <c r="P1534" s="73"/>
      <c r="Q1534" s="18"/>
      <c r="R1534" s="18"/>
      <c r="S1534" s="18"/>
      <c r="T1534" s="18"/>
      <c r="U1534" s="18"/>
      <c r="V1534" s="18"/>
      <c r="W1534" s="18"/>
      <c r="X1534" s="18"/>
      <c r="Y1534" s="18"/>
      <c r="Z1534" s="68">
        <v>831.0</v>
      </c>
      <c r="AA1534" s="69">
        <v>1.0</v>
      </c>
      <c r="AB1534" s="18" t="s">
        <v>1446</v>
      </c>
      <c r="AC1534" s="68">
        <v>831.0</v>
      </c>
      <c r="AD1534" s="69">
        <v>1.0</v>
      </c>
      <c r="AE1534" s="69">
        <v>114.0</v>
      </c>
      <c r="AF1534" s="70" t="s">
        <v>2886</v>
      </c>
      <c r="AG1534" s="69">
        <v>1933.0</v>
      </c>
      <c r="AH1534" s="69">
        <v>175.0</v>
      </c>
      <c r="AI1534" s="69">
        <v>59.0</v>
      </c>
      <c r="AJ1534" s="29">
        <f t="shared" si="20"/>
        <v>204.5</v>
      </c>
      <c r="AK1534" s="76">
        <f t="shared" si="21"/>
        <v>0.1057941024</v>
      </c>
      <c r="AL1534" s="29">
        <f t="shared" si="22"/>
        <v>204.5</v>
      </c>
      <c r="AM1534" s="71">
        <f t="shared" si="23"/>
        <v>0.1058</v>
      </c>
      <c r="AN1534" s="71">
        <f t="shared" si="24"/>
        <v>0.1323</v>
      </c>
      <c r="AO1534" s="72">
        <f t="shared" si="25"/>
        <v>16.23</v>
      </c>
      <c r="AP1534" s="73">
        <f t="shared" si="26"/>
        <v>92965.44</v>
      </c>
      <c r="AQ1534" s="3">
        <f t="shared" si="27"/>
        <v>48.09386446</v>
      </c>
      <c r="AR1534" s="18"/>
      <c r="AS1534" s="18"/>
    </row>
    <row r="1535" ht="14.25" customHeight="1">
      <c r="A1535" s="68">
        <v>831.0</v>
      </c>
      <c r="B1535" s="69">
        <v>1.0</v>
      </c>
      <c r="C1535" s="18" t="s">
        <v>1446</v>
      </c>
      <c r="D1535" s="68">
        <v>831.0</v>
      </c>
      <c r="E1535" s="69">
        <v>1.0</v>
      </c>
      <c r="F1535" s="69">
        <v>115.0</v>
      </c>
      <c r="G1535" s="70" t="s">
        <v>2887</v>
      </c>
      <c r="H1535" s="69">
        <v>826.0</v>
      </c>
      <c r="I1535" s="69">
        <v>94.0</v>
      </c>
      <c r="J1535" s="69">
        <v>40.0</v>
      </c>
      <c r="K1535" s="29">
        <f t="shared" si="13"/>
        <v>114</v>
      </c>
      <c r="L1535" s="71">
        <f t="shared" si="14"/>
        <v>0.138</v>
      </c>
      <c r="M1535" s="71">
        <f t="shared" si="15"/>
        <v>0.1725</v>
      </c>
      <c r="N1535" s="72">
        <f t="shared" si="16"/>
        <v>11.8</v>
      </c>
      <c r="O1535" s="8">
        <f t="shared" si="17"/>
        <v>67590.4</v>
      </c>
      <c r="P1535" s="73"/>
      <c r="Q1535" s="18"/>
      <c r="R1535" s="18"/>
      <c r="S1535" s="18"/>
      <c r="T1535" s="18"/>
      <c r="U1535" s="18"/>
      <c r="V1535" s="18"/>
      <c r="W1535" s="18"/>
      <c r="X1535" s="18"/>
      <c r="Y1535" s="18"/>
      <c r="Z1535" s="68">
        <v>831.0</v>
      </c>
      <c r="AA1535" s="69">
        <v>1.0</v>
      </c>
      <c r="AB1535" s="18" t="s">
        <v>1446</v>
      </c>
      <c r="AC1535" s="68">
        <v>831.0</v>
      </c>
      <c r="AD1535" s="69">
        <v>1.0</v>
      </c>
      <c r="AE1535" s="69">
        <v>115.0</v>
      </c>
      <c r="AF1535" s="70" t="s">
        <v>2887</v>
      </c>
      <c r="AG1535" s="69">
        <v>826.0</v>
      </c>
      <c r="AH1535" s="69">
        <v>94.0</v>
      </c>
      <c r="AI1535" s="69">
        <v>40.0</v>
      </c>
      <c r="AJ1535" s="29">
        <f t="shared" si="20"/>
        <v>114</v>
      </c>
      <c r="AK1535" s="76">
        <f t="shared" si="21"/>
        <v>0.1380145278</v>
      </c>
      <c r="AL1535" s="29">
        <f t="shared" si="22"/>
        <v>114</v>
      </c>
      <c r="AM1535" s="71">
        <f t="shared" si="23"/>
        <v>0.138</v>
      </c>
      <c r="AN1535" s="71">
        <f t="shared" si="24"/>
        <v>0.1725</v>
      </c>
      <c r="AO1535" s="72">
        <f t="shared" si="25"/>
        <v>11.8</v>
      </c>
      <c r="AP1535" s="73">
        <f t="shared" si="26"/>
        <v>67590.4</v>
      </c>
      <c r="AQ1535" s="3">
        <f t="shared" si="27"/>
        <v>81.82857143</v>
      </c>
      <c r="AR1535" s="18"/>
      <c r="AS1535" s="18"/>
    </row>
    <row r="1536" ht="14.25" customHeight="1">
      <c r="A1536" s="68">
        <v>831.0</v>
      </c>
      <c r="B1536" s="69">
        <v>1.0</v>
      </c>
      <c r="C1536" s="18" t="s">
        <v>1446</v>
      </c>
      <c r="D1536" s="68">
        <v>831.0</v>
      </c>
      <c r="E1536" s="69">
        <v>1.0</v>
      </c>
      <c r="F1536" s="69">
        <v>118.0</v>
      </c>
      <c r="G1536" s="70" t="s">
        <v>2888</v>
      </c>
      <c r="H1536" s="69">
        <v>48.0</v>
      </c>
      <c r="I1536" s="69">
        <v>5.0</v>
      </c>
      <c r="J1536" s="69">
        <v>0.0</v>
      </c>
      <c r="K1536" s="29">
        <f t="shared" si="13"/>
        <v>5</v>
      </c>
      <c r="L1536" s="71">
        <f t="shared" si="14"/>
        <v>0.1042</v>
      </c>
      <c r="M1536" s="71">
        <f t="shared" si="15"/>
        <v>0.1303</v>
      </c>
      <c r="N1536" s="72">
        <f t="shared" si="16"/>
        <v>0.39</v>
      </c>
      <c r="O1536" s="8">
        <f t="shared" si="17"/>
        <v>2233.92</v>
      </c>
      <c r="P1536" s="73"/>
      <c r="Q1536" s="18"/>
      <c r="R1536" s="18"/>
      <c r="S1536" s="18"/>
      <c r="T1536" s="18"/>
      <c r="U1536" s="18"/>
      <c r="V1536" s="18"/>
      <c r="W1536" s="18"/>
      <c r="X1536" s="18"/>
      <c r="Y1536" s="18"/>
      <c r="Z1536" s="68">
        <v>831.0</v>
      </c>
      <c r="AA1536" s="69">
        <v>1.0</v>
      </c>
      <c r="AB1536" s="18" t="s">
        <v>1446</v>
      </c>
      <c r="AC1536" s="68">
        <v>831.0</v>
      </c>
      <c r="AD1536" s="69">
        <v>1.0</v>
      </c>
      <c r="AE1536" s="69">
        <v>118.0</v>
      </c>
      <c r="AF1536" s="70" t="s">
        <v>2888</v>
      </c>
      <c r="AG1536" s="69">
        <v>48.0</v>
      </c>
      <c r="AH1536" s="69">
        <v>5.0</v>
      </c>
      <c r="AI1536" s="69">
        <v>0.0</v>
      </c>
      <c r="AJ1536" s="29">
        <f t="shared" si="20"/>
        <v>5</v>
      </c>
      <c r="AK1536" s="76">
        <f t="shared" si="21"/>
        <v>0.1041666667</v>
      </c>
      <c r="AL1536" s="29">
        <f t="shared" si="22"/>
        <v>5</v>
      </c>
      <c r="AM1536" s="71">
        <f t="shared" si="23"/>
        <v>0.1042</v>
      </c>
      <c r="AN1536" s="71">
        <f t="shared" si="24"/>
        <v>0.1303</v>
      </c>
      <c r="AO1536" s="72">
        <f t="shared" si="25"/>
        <v>0.39</v>
      </c>
      <c r="AP1536" s="73">
        <f t="shared" si="26"/>
        <v>2233.92</v>
      </c>
      <c r="AQ1536" s="3">
        <f t="shared" si="27"/>
        <v>46.54</v>
      </c>
      <c r="AR1536" s="18"/>
      <c r="AS1536" s="18"/>
    </row>
    <row r="1537" ht="14.25" customHeight="1">
      <c r="A1537" s="68">
        <v>831.0</v>
      </c>
      <c r="B1537" s="69">
        <v>1.0</v>
      </c>
      <c r="C1537" s="18" t="s">
        <v>1446</v>
      </c>
      <c r="D1537" s="68">
        <v>831.0</v>
      </c>
      <c r="E1537" s="69">
        <v>1.0</v>
      </c>
      <c r="F1537" s="69">
        <v>625.0</v>
      </c>
      <c r="G1537" s="70" t="s">
        <v>2889</v>
      </c>
      <c r="H1537" s="69">
        <v>384.0</v>
      </c>
      <c r="I1537" s="69">
        <v>32.0</v>
      </c>
      <c r="J1537" s="69">
        <v>14.0</v>
      </c>
      <c r="K1537" s="29">
        <f t="shared" si="13"/>
        <v>39</v>
      </c>
      <c r="L1537" s="71">
        <f t="shared" si="14"/>
        <v>0.1016</v>
      </c>
      <c r="M1537" s="71">
        <f t="shared" si="15"/>
        <v>0.127</v>
      </c>
      <c r="N1537" s="72">
        <f t="shared" si="16"/>
        <v>2.97</v>
      </c>
      <c r="O1537" s="8">
        <f t="shared" si="17"/>
        <v>17012.16</v>
      </c>
      <c r="P1537" s="73"/>
      <c r="Q1537" s="18"/>
      <c r="R1537" s="18"/>
      <c r="S1537" s="18"/>
      <c r="T1537" s="18"/>
      <c r="U1537" s="18"/>
      <c r="V1537" s="18"/>
      <c r="W1537" s="18"/>
      <c r="X1537" s="18"/>
      <c r="Y1537" s="18"/>
      <c r="Z1537" s="68">
        <v>831.0</v>
      </c>
      <c r="AA1537" s="69">
        <v>1.0</v>
      </c>
      <c r="AB1537" s="18" t="s">
        <v>1446</v>
      </c>
      <c r="AC1537" s="68">
        <v>831.0</v>
      </c>
      <c r="AD1537" s="69">
        <v>1.0</v>
      </c>
      <c r="AE1537" s="69">
        <v>625.0</v>
      </c>
      <c r="AF1537" s="70" t="s">
        <v>2889</v>
      </c>
      <c r="AG1537" s="69">
        <v>384.0</v>
      </c>
      <c r="AH1537" s="69">
        <v>32.0</v>
      </c>
      <c r="AI1537" s="69">
        <v>14.0</v>
      </c>
      <c r="AJ1537" s="29">
        <f t="shared" si="20"/>
        <v>39</v>
      </c>
      <c r="AK1537" s="76">
        <f t="shared" si="21"/>
        <v>0.1015625</v>
      </c>
      <c r="AL1537" s="29">
        <f t="shared" si="22"/>
        <v>39</v>
      </c>
      <c r="AM1537" s="71">
        <f t="shared" si="23"/>
        <v>0.1016</v>
      </c>
      <c r="AN1537" s="71">
        <f t="shared" si="24"/>
        <v>0.127</v>
      </c>
      <c r="AO1537" s="72">
        <f t="shared" si="25"/>
        <v>2.97</v>
      </c>
      <c r="AP1537" s="73">
        <f t="shared" si="26"/>
        <v>17012.16</v>
      </c>
      <c r="AQ1537" s="3">
        <f t="shared" si="27"/>
        <v>44.3025</v>
      </c>
      <c r="AR1537" s="18"/>
      <c r="AS1537" s="18"/>
    </row>
    <row r="1538" ht="14.25" customHeight="1">
      <c r="A1538" s="68">
        <v>831.0</v>
      </c>
      <c r="B1538" s="69">
        <v>1.0</v>
      </c>
      <c r="C1538" s="18" t="s">
        <v>1446</v>
      </c>
      <c r="D1538" s="68">
        <v>831.0</v>
      </c>
      <c r="E1538" s="69">
        <v>1.0</v>
      </c>
      <c r="F1538" s="69">
        <v>626.0</v>
      </c>
      <c r="G1538" s="70" t="s">
        <v>2890</v>
      </c>
      <c r="H1538" s="69">
        <v>333.0</v>
      </c>
      <c r="I1538" s="69">
        <v>81.0</v>
      </c>
      <c r="J1538" s="69">
        <v>26.0</v>
      </c>
      <c r="K1538" s="29">
        <f t="shared" si="13"/>
        <v>94</v>
      </c>
      <c r="L1538" s="71">
        <f t="shared" si="14"/>
        <v>0.2823</v>
      </c>
      <c r="M1538" s="71">
        <f t="shared" si="15"/>
        <v>0.3529</v>
      </c>
      <c r="N1538" s="72">
        <f t="shared" si="16"/>
        <v>19.9</v>
      </c>
      <c r="O1538" s="8">
        <f t="shared" si="17"/>
        <v>113987.2</v>
      </c>
      <c r="P1538" s="73"/>
      <c r="Q1538" s="18"/>
      <c r="R1538" s="18"/>
      <c r="S1538" s="18"/>
      <c r="T1538" s="18"/>
      <c r="U1538" s="18"/>
      <c r="V1538" s="18"/>
      <c r="W1538" s="18"/>
      <c r="X1538" s="18"/>
      <c r="Y1538" s="18"/>
      <c r="Z1538" s="68">
        <v>831.0</v>
      </c>
      <c r="AA1538" s="69">
        <v>1.0</v>
      </c>
      <c r="AB1538" s="18" t="s">
        <v>1446</v>
      </c>
      <c r="AC1538" s="68">
        <v>831.0</v>
      </c>
      <c r="AD1538" s="69">
        <v>1.0</v>
      </c>
      <c r="AE1538" s="69">
        <v>626.0</v>
      </c>
      <c r="AF1538" s="70" t="s">
        <v>2890</v>
      </c>
      <c r="AG1538" s="69">
        <v>333.0</v>
      </c>
      <c r="AH1538" s="69">
        <v>81.0</v>
      </c>
      <c r="AI1538" s="69">
        <v>26.0</v>
      </c>
      <c r="AJ1538" s="29">
        <f t="shared" si="20"/>
        <v>94</v>
      </c>
      <c r="AK1538" s="76">
        <f t="shared" si="21"/>
        <v>0.2822822823</v>
      </c>
      <c r="AL1538" s="29">
        <f t="shared" si="22"/>
        <v>94</v>
      </c>
      <c r="AM1538" s="71">
        <f t="shared" si="23"/>
        <v>0.2823</v>
      </c>
      <c r="AN1538" s="71">
        <f t="shared" si="24"/>
        <v>0.3529</v>
      </c>
      <c r="AO1538" s="72">
        <f t="shared" si="25"/>
        <v>19.9</v>
      </c>
      <c r="AP1538" s="73">
        <f t="shared" si="26"/>
        <v>113987.2</v>
      </c>
      <c r="AQ1538" s="3">
        <f t="shared" si="27"/>
        <v>342.3039039</v>
      </c>
      <c r="AR1538" s="18"/>
      <c r="AS1538" s="18"/>
    </row>
    <row r="1539" ht="14.25" customHeight="1">
      <c r="A1539" s="68">
        <v>831.0</v>
      </c>
      <c r="B1539" s="69">
        <v>1.0</v>
      </c>
      <c r="C1539" s="18" t="s">
        <v>1446</v>
      </c>
      <c r="D1539" s="68">
        <v>831.0</v>
      </c>
      <c r="E1539" s="69">
        <v>1.0</v>
      </c>
      <c r="F1539" s="69">
        <v>627.0</v>
      </c>
      <c r="G1539" s="70" t="s">
        <v>2891</v>
      </c>
      <c r="H1539" s="69">
        <v>413.0</v>
      </c>
      <c r="I1539" s="69">
        <v>132.0</v>
      </c>
      <c r="J1539" s="69">
        <v>21.0</v>
      </c>
      <c r="K1539" s="29">
        <f t="shared" si="13"/>
        <v>142.5</v>
      </c>
      <c r="L1539" s="71">
        <f t="shared" si="14"/>
        <v>0.345</v>
      </c>
      <c r="M1539" s="71">
        <f t="shared" si="15"/>
        <v>0.4313</v>
      </c>
      <c r="N1539" s="72">
        <f t="shared" si="16"/>
        <v>36.88</v>
      </c>
      <c r="O1539" s="8">
        <f t="shared" si="17"/>
        <v>211248.64</v>
      </c>
      <c r="P1539" s="73"/>
      <c r="Q1539" s="18"/>
      <c r="R1539" s="18"/>
      <c r="S1539" s="18"/>
      <c r="T1539" s="18"/>
      <c r="U1539" s="18"/>
      <c r="V1539" s="18"/>
      <c r="W1539" s="18"/>
      <c r="X1539" s="18"/>
      <c r="Y1539" s="18"/>
      <c r="Z1539" s="68">
        <v>831.0</v>
      </c>
      <c r="AA1539" s="69">
        <v>1.0</v>
      </c>
      <c r="AB1539" s="18" t="s">
        <v>1446</v>
      </c>
      <c r="AC1539" s="68">
        <v>831.0</v>
      </c>
      <c r="AD1539" s="69">
        <v>1.0</v>
      </c>
      <c r="AE1539" s="69">
        <v>627.0</v>
      </c>
      <c r="AF1539" s="70" t="s">
        <v>2891</v>
      </c>
      <c r="AG1539" s="69">
        <v>413.0</v>
      </c>
      <c r="AH1539" s="69">
        <v>132.0</v>
      </c>
      <c r="AI1539" s="69">
        <v>21.0</v>
      </c>
      <c r="AJ1539" s="29">
        <f t="shared" si="20"/>
        <v>142.5</v>
      </c>
      <c r="AK1539" s="76">
        <f t="shared" si="21"/>
        <v>0.3450363196</v>
      </c>
      <c r="AL1539" s="29">
        <f t="shared" si="22"/>
        <v>142.5</v>
      </c>
      <c r="AM1539" s="71">
        <f t="shared" si="23"/>
        <v>0.345</v>
      </c>
      <c r="AN1539" s="71">
        <f t="shared" si="24"/>
        <v>0.4313</v>
      </c>
      <c r="AO1539" s="72">
        <f t="shared" si="25"/>
        <v>36.88</v>
      </c>
      <c r="AP1539" s="73">
        <f t="shared" si="26"/>
        <v>211248.64</v>
      </c>
      <c r="AQ1539" s="3">
        <f t="shared" si="27"/>
        <v>511.4979177</v>
      </c>
      <c r="AR1539" s="18"/>
      <c r="AS1539" s="18"/>
    </row>
    <row r="1540" ht="14.25" customHeight="1">
      <c r="A1540" s="68">
        <v>831.0</v>
      </c>
      <c r="B1540" s="69">
        <v>1.0</v>
      </c>
      <c r="C1540" s="18" t="s">
        <v>1446</v>
      </c>
      <c r="D1540" s="68">
        <v>831.0</v>
      </c>
      <c r="E1540" s="69">
        <v>1.0</v>
      </c>
      <c r="F1540" s="69">
        <v>628.0</v>
      </c>
      <c r="G1540" s="70" t="s">
        <v>2892</v>
      </c>
      <c r="H1540" s="69">
        <v>464.0</v>
      </c>
      <c r="I1540" s="69">
        <v>74.0</v>
      </c>
      <c r="J1540" s="69">
        <v>27.0</v>
      </c>
      <c r="K1540" s="29">
        <f t="shared" si="13"/>
        <v>87.5</v>
      </c>
      <c r="L1540" s="71">
        <f t="shared" si="14"/>
        <v>0.1886</v>
      </c>
      <c r="M1540" s="71">
        <f t="shared" si="15"/>
        <v>0.2358</v>
      </c>
      <c r="N1540" s="72">
        <f t="shared" si="16"/>
        <v>12.38</v>
      </c>
      <c r="O1540" s="8">
        <f t="shared" si="17"/>
        <v>70912.64</v>
      </c>
      <c r="P1540" s="73"/>
      <c r="Q1540" s="18"/>
      <c r="R1540" s="18"/>
      <c r="S1540" s="18"/>
      <c r="T1540" s="18"/>
      <c r="U1540" s="18"/>
      <c r="V1540" s="18"/>
      <c r="W1540" s="18"/>
      <c r="X1540" s="18"/>
      <c r="Y1540" s="18"/>
      <c r="Z1540" s="68">
        <v>831.0</v>
      </c>
      <c r="AA1540" s="69">
        <v>1.0</v>
      </c>
      <c r="AB1540" s="18" t="s">
        <v>1446</v>
      </c>
      <c r="AC1540" s="68">
        <v>831.0</v>
      </c>
      <c r="AD1540" s="69">
        <v>1.0</v>
      </c>
      <c r="AE1540" s="69">
        <v>628.0</v>
      </c>
      <c r="AF1540" s="70" t="s">
        <v>2892</v>
      </c>
      <c r="AG1540" s="69">
        <v>464.0</v>
      </c>
      <c r="AH1540" s="69">
        <v>74.0</v>
      </c>
      <c r="AI1540" s="69">
        <v>27.0</v>
      </c>
      <c r="AJ1540" s="29">
        <f t="shared" si="20"/>
        <v>87.5</v>
      </c>
      <c r="AK1540" s="76">
        <f t="shared" si="21"/>
        <v>0.1885775862</v>
      </c>
      <c r="AL1540" s="29">
        <f t="shared" si="22"/>
        <v>87.5</v>
      </c>
      <c r="AM1540" s="71">
        <f t="shared" si="23"/>
        <v>0.1886</v>
      </c>
      <c r="AN1540" s="71">
        <f t="shared" si="24"/>
        <v>0.2358</v>
      </c>
      <c r="AO1540" s="72">
        <f t="shared" si="25"/>
        <v>12.38</v>
      </c>
      <c r="AP1540" s="73">
        <f t="shared" si="26"/>
        <v>70912.64</v>
      </c>
      <c r="AQ1540" s="3">
        <f t="shared" si="27"/>
        <v>152.8289655</v>
      </c>
      <c r="AR1540" s="18"/>
      <c r="AS1540" s="18"/>
    </row>
    <row r="1541" ht="14.25" customHeight="1">
      <c r="A1541" s="68">
        <v>831.0</v>
      </c>
      <c r="B1541" s="69">
        <v>1.0</v>
      </c>
      <c r="C1541" s="18" t="s">
        <v>1446</v>
      </c>
      <c r="D1541" s="68">
        <v>831.0</v>
      </c>
      <c r="E1541" s="69">
        <v>1.0</v>
      </c>
      <c r="F1541" s="69">
        <v>629.0</v>
      </c>
      <c r="G1541" s="70" t="s">
        <v>2893</v>
      </c>
      <c r="H1541" s="69">
        <v>364.0</v>
      </c>
      <c r="I1541" s="69">
        <v>50.0</v>
      </c>
      <c r="J1541" s="69">
        <v>17.0</v>
      </c>
      <c r="K1541" s="29">
        <f t="shared" si="13"/>
        <v>58.5</v>
      </c>
      <c r="L1541" s="71">
        <f t="shared" si="14"/>
        <v>0.1607</v>
      </c>
      <c r="M1541" s="71">
        <f t="shared" si="15"/>
        <v>0.2009</v>
      </c>
      <c r="N1541" s="72">
        <f t="shared" si="16"/>
        <v>7.05</v>
      </c>
      <c r="O1541" s="8">
        <f t="shared" si="17"/>
        <v>40382.4</v>
      </c>
      <c r="P1541" s="73"/>
      <c r="Q1541" s="18"/>
      <c r="R1541" s="18"/>
      <c r="S1541" s="18"/>
      <c r="T1541" s="18"/>
      <c r="U1541" s="18"/>
      <c r="V1541" s="18"/>
      <c r="W1541" s="18"/>
      <c r="X1541" s="18"/>
      <c r="Y1541" s="18"/>
      <c r="Z1541" s="68">
        <v>831.0</v>
      </c>
      <c r="AA1541" s="69">
        <v>1.0</v>
      </c>
      <c r="AB1541" s="18" t="s">
        <v>1446</v>
      </c>
      <c r="AC1541" s="68">
        <v>831.0</v>
      </c>
      <c r="AD1541" s="69">
        <v>1.0</v>
      </c>
      <c r="AE1541" s="69">
        <v>629.0</v>
      </c>
      <c r="AF1541" s="70" t="s">
        <v>2893</v>
      </c>
      <c r="AG1541" s="69">
        <v>364.0</v>
      </c>
      <c r="AH1541" s="69">
        <v>50.0</v>
      </c>
      <c r="AI1541" s="69">
        <v>17.0</v>
      </c>
      <c r="AJ1541" s="29">
        <f t="shared" si="20"/>
        <v>58.5</v>
      </c>
      <c r="AK1541" s="76">
        <f t="shared" si="21"/>
        <v>0.1607142857</v>
      </c>
      <c r="AL1541" s="29">
        <f t="shared" si="22"/>
        <v>58.5</v>
      </c>
      <c r="AM1541" s="71">
        <f t="shared" si="23"/>
        <v>0.1607</v>
      </c>
      <c r="AN1541" s="71">
        <f t="shared" si="24"/>
        <v>0.2009</v>
      </c>
      <c r="AO1541" s="72">
        <f t="shared" si="25"/>
        <v>7.05</v>
      </c>
      <c r="AP1541" s="73">
        <f t="shared" si="26"/>
        <v>40382.4</v>
      </c>
      <c r="AQ1541" s="3">
        <f t="shared" si="27"/>
        <v>110.9406593</v>
      </c>
      <c r="AR1541" s="18"/>
      <c r="AS1541" s="18"/>
    </row>
    <row r="1542" ht="14.25" customHeight="1">
      <c r="A1542" s="68">
        <v>831.0</v>
      </c>
      <c r="B1542" s="69">
        <v>1.0</v>
      </c>
      <c r="C1542" s="18" t="s">
        <v>1446</v>
      </c>
      <c r="D1542" s="68">
        <v>831.0</v>
      </c>
      <c r="E1542" s="69">
        <v>1.0</v>
      </c>
      <c r="F1542" s="69">
        <v>630.0</v>
      </c>
      <c r="G1542" s="70" t="s">
        <v>2894</v>
      </c>
      <c r="H1542" s="69">
        <v>349.0</v>
      </c>
      <c r="I1542" s="69">
        <v>30.0</v>
      </c>
      <c r="J1542" s="69">
        <v>7.0</v>
      </c>
      <c r="K1542" s="29">
        <f t="shared" si="13"/>
        <v>33.5</v>
      </c>
      <c r="L1542" s="71">
        <f t="shared" si="14"/>
        <v>0.096</v>
      </c>
      <c r="M1542" s="71">
        <f t="shared" si="15"/>
        <v>0.12</v>
      </c>
      <c r="N1542" s="72">
        <f t="shared" si="16"/>
        <v>2.41</v>
      </c>
      <c r="O1542" s="8">
        <f t="shared" si="17"/>
        <v>13804.48</v>
      </c>
      <c r="P1542" s="73"/>
      <c r="Q1542" s="18"/>
      <c r="R1542" s="18"/>
      <c r="S1542" s="18"/>
      <c r="T1542" s="18"/>
      <c r="U1542" s="18"/>
      <c r="V1542" s="18"/>
      <c r="W1542" s="18"/>
      <c r="X1542" s="18"/>
      <c r="Y1542" s="18"/>
      <c r="Z1542" s="68">
        <v>831.0</v>
      </c>
      <c r="AA1542" s="69">
        <v>1.0</v>
      </c>
      <c r="AB1542" s="18" t="s">
        <v>1446</v>
      </c>
      <c r="AC1542" s="68">
        <v>831.0</v>
      </c>
      <c r="AD1542" s="69">
        <v>1.0</v>
      </c>
      <c r="AE1542" s="69">
        <v>630.0</v>
      </c>
      <c r="AF1542" s="70" t="s">
        <v>2894</v>
      </c>
      <c r="AG1542" s="69">
        <v>349.0</v>
      </c>
      <c r="AH1542" s="69">
        <v>30.0</v>
      </c>
      <c r="AI1542" s="69">
        <v>7.0</v>
      </c>
      <c r="AJ1542" s="29">
        <f t="shared" si="20"/>
        <v>33.5</v>
      </c>
      <c r="AK1542" s="76">
        <f t="shared" si="21"/>
        <v>0.09598853868</v>
      </c>
      <c r="AL1542" s="29">
        <f t="shared" si="22"/>
        <v>33.5</v>
      </c>
      <c r="AM1542" s="71">
        <f t="shared" si="23"/>
        <v>0.096</v>
      </c>
      <c r="AN1542" s="71">
        <f t="shared" si="24"/>
        <v>0.12</v>
      </c>
      <c r="AO1542" s="72">
        <f t="shared" si="25"/>
        <v>2.41</v>
      </c>
      <c r="AP1542" s="73">
        <f t="shared" si="26"/>
        <v>13804.48</v>
      </c>
      <c r="AQ1542" s="3">
        <f t="shared" si="27"/>
        <v>39.55438395</v>
      </c>
      <c r="AR1542" s="18"/>
      <c r="AS1542" s="18"/>
    </row>
    <row r="1543" ht="14.25" customHeight="1">
      <c r="A1543" s="68">
        <v>831.0</v>
      </c>
      <c r="B1543" s="69">
        <v>1.0</v>
      </c>
      <c r="C1543" s="18" t="s">
        <v>1446</v>
      </c>
      <c r="D1543" s="68">
        <v>831.0</v>
      </c>
      <c r="E1543" s="69">
        <v>1.0</v>
      </c>
      <c r="F1543" s="69">
        <v>631.0</v>
      </c>
      <c r="G1543" s="70" t="s">
        <v>2895</v>
      </c>
      <c r="H1543" s="69">
        <v>515.0</v>
      </c>
      <c r="I1543" s="69">
        <v>83.0</v>
      </c>
      <c r="J1543" s="69">
        <v>38.0</v>
      </c>
      <c r="K1543" s="29">
        <f t="shared" si="13"/>
        <v>102</v>
      </c>
      <c r="L1543" s="71">
        <f t="shared" si="14"/>
        <v>0.1981</v>
      </c>
      <c r="M1543" s="71">
        <f t="shared" si="15"/>
        <v>0.2476</v>
      </c>
      <c r="N1543" s="72">
        <f t="shared" si="16"/>
        <v>15.15</v>
      </c>
      <c r="O1543" s="8">
        <f t="shared" si="17"/>
        <v>86779.2</v>
      </c>
      <c r="P1543" s="73"/>
      <c r="Q1543" s="18"/>
      <c r="R1543" s="18"/>
      <c r="S1543" s="18"/>
      <c r="T1543" s="18"/>
      <c r="U1543" s="18"/>
      <c r="V1543" s="18"/>
      <c r="W1543" s="18"/>
      <c r="X1543" s="18"/>
      <c r="Y1543" s="18"/>
      <c r="Z1543" s="68">
        <v>831.0</v>
      </c>
      <c r="AA1543" s="69">
        <v>1.0</v>
      </c>
      <c r="AB1543" s="18" t="s">
        <v>1446</v>
      </c>
      <c r="AC1543" s="68">
        <v>831.0</v>
      </c>
      <c r="AD1543" s="69">
        <v>1.0</v>
      </c>
      <c r="AE1543" s="69">
        <v>631.0</v>
      </c>
      <c r="AF1543" s="70" t="s">
        <v>2895</v>
      </c>
      <c r="AG1543" s="69">
        <v>515.0</v>
      </c>
      <c r="AH1543" s="69">
        <v>83.0</v>
      </c>
      <c r="AI1543" s="69">
        <v>38.0</v>
      </c>
      <c r="AJ1543" s="29">
        <f t="shared" si="20"/>
        <v>102</v>
      </c>
      <c r="AK1543" s="76">
        <f t="shared" si="21"/>
        <v>0.1980582524</v>
      </c>
      <c r="AL1543" s="29">
        <f t="shared" si="22"/>
        <v>102</v>
      </c>
      <c r="AM1543" s="71">
        <f t="shared" si="23"/>
        <v>0.1981</v>
      </c>
      <c r="AN1543" s="71">
        <f t="shared" si="24"/>
        <v>0.2476</v>
      </c>
      <c r="AO1543" s="72">
        <f t="shared" si="25"/>
        <v>15.15</v>
      </c>
      <c r="AP1543" s="73">
        <f t="shared" si="26"/>
        <v>86779.2</v>
      </c>
      <c r="AQ1543" s="3">
        <f t="shared" si="27"/>
        <v>168.503301</v>
      </c>
      <c r="AR1543" s="18"/>
      <c r="AS1543" s="18"/>
    </row>
    <row r="1544" ht="14.25" customHeight="1">
      <c r="A1544" s="68">
        <v>831.0</v>
      </c>
      <c r="B1544" s="69">
        <v>1.0</v>
      </c>
      <c r="C1544" s="18" t="s">
        <v>1446</v>
      </c>
      <c r="D1544" s="68">
        <v>831.0</v>
      </c>
      <c r="E1544" s="69">
        <v>1.0</v>
      </c>
      <c r="F1544" s="69">
        <v>632.0</v>
      </c>
      <c r="G1544" s="70" t="s">
        <v>1556</v>
      </c>
      <c r="H1544" s="69">
        <v>85.0</v>
      </c>
      <c r="I1544" s="69">
        <v>20.0</v>
      </c>
      <c r="J1544" s="69">
        <v>4.0</v>
      </c>
      <c r="K1544" s="29">
        <f t="shared" si="13"/>
        <v>22</v>
      </c>
      <c r="L1544" s="71">
        <f t="shared" si="14"/>
        <v>0.2588</v>
      </c>
      <c r="M1544" s="71">
        <f t="shared" si="15"/>
        <v>0.3235</v>
      </c>
      <c r="N1544" s="72">
        <f t="shared" si="16"/>
        <v>4.27</v>
      </c>
      <c r="O1544" s="8">
        <f t="shared" si="17"/>
        <v>24458.56</v>
      </c>
      <c r="P1544" s="73"/>
      <c r="Q1544" s="18"/>
      <c r="R1544" s="18"/>
      <c r="S1544" s="18"/>
      <c r="T1544" s="18"/>
      <c r="U1544" s="18"/>
      <c r="V1544" s="18"/>
      <c r="W1544" s="18"/>
      <c r="X1544" s="18"/>
      <c r="Y1544" s="18"/>
      <c r="Z1544" s="68">
        <v>831.0</v>
      </c>
      <c r="AA1544" s="69">
        <v>1.0</v>
      </c>
      <c r="AB1544" s="18" t="s">
        <v>1446</v>
      </c>
      <c r="AC1544" s="68">
        <v>831.0</v>
      </c>
      <c r="AD1544" s="69">
        <v>1.0</v>
      </c>
      <c r="AE1544" s="69">
        <v>632.0</v>
      </c>
      <c r="AF1544" s="70" t="s">
        <v>1556</v>
      </c>
      <c r="AG1544" s="69">
        <v>85.0</v>
      </c>
      <c r="AH1544" s="69">
        <v>20.0</v>
      </c>
      <c r="AI1544" s="69">
        <v>4.0</v>
      </c>
      <c r="AJ1544" s="29">
        <f t="shared" si="20"/>
        <v>22</v>
      </c>
      <c r="AK1544" s="76">
        <f t="shared" si="21"/>
        <v>0.2588235294</v>
      </c>
      <c r="AL1544" s="29">
        <f t="shared" si="22"/>
        <v>22</v>
      </c>
      <c r="AM1544" s="71">
        <f t="shared" si="23"/>
        <v>0.2588</v>
      </c>
      <c r="AN1544" s="71">
        <f t="shared" si="24"/>
        <v>0.3235</v>
      </c>
      <c r="AO1544" s="72">
        <f t="shared" si="25"/>
        <v>4.27</v>
      </c>
      <c r="AP1544" s="73">
        <f t="shared" si="26"/>
        <v>24458.56</v>
      </c>
      <c r="AQ1544" s="3">
        <f t="shared" si="27"/>
        <v>287.7477647</v>
      </c>
      <c r="AR1544" s="18"/>
      <c r="AS1544" s="18"/>
    </row>
    <row r="1545" ht="14.25" customHeight="1">
      <c r="A1545" s="68">
        <v>832.0</v>
      </c>
      <c r="B1545" s="69">
        <v>1.0</v>
      </c>
      <c r="C1545" s="18" t="s">
        <v>1448</v>
      </c>
      <c r="D1545" s="68">
        <v>832.0</v>
      </c>
      <c r="E1545" s="69">
        <v>1.0</v>
      </c>
      <c r="F1545" s="69">
        <v>10.0</v>
      </c>
      <c r="G1545" s="70" t="s">
        <v>2896</v>
      </c>
      <c r="H1545" s="69">
        <v>625.0</v>
      </c>
      <c r="I1545" s="69">
        <v>45.0</v>
      </c>
      <c r="J1545" s="69">
        <v>17.0</v>
      </c>
      <c r="K1545" s="29">
        <f t="shared" si="13"/>
        <v>53.5</v>
      </c>
      <c r="L1545" s="71">
        <f t="shared" si="14"/>
        <v>0.0856</v>
      </c>
      <c r="M1545" s="71">
        <f t="shared" si="15"/>
        <v>0.107</v>
      </c>
      <c r="N1545" s="72">
        <f t="shared" si="16"/>
        <v>3.43</v>
      </c>
      <c r="O1545" s="8">
        <f t="shared" si="17"/>
        <v>19647.04</v>
      </c>
      <c r="P1545" s="73"/>
      <c r="Q1545" s="18"/>
      <c r="R1545" s="18"/>
      <c r="S1545" s="18"/>
      <c r="T1545" s="18"/>
      <c r="U1545" s="18"/>
      <c r="V1545" s="18"/>
      <c r="W1545" s="18"/>
      <c r="X1545" s="18"/>
      <c r="Y1545" s="18"/>
      <c r="Z1545" s="68">
        <v>832.0</v>
      </c>
      <c r="AA1545" s="69">
        <v>1.0</v>
      </c>
      <c r="AB1545" s="18" t="s">
        <v>1448</v>
      </c>
      <c r="AC1545" s="68">
        <v>832.0</v>
      </c>
      <c r="AD1545" s="69">
        <v>1.0</v>
      </c>
      <c r="AE1545" s="69">
        <v>10.0</v>
      </c>
      <c r="AF1545" s="70" t="s">
        <v>2896</v>
      </c>
      <c r="AG1545" s="69">
        <v>625.0</v>
      </c>
      <c r="AH1545" s="69">
        <v>45.0</v>
      </c>
      <c r="AI1545" s="69">
        <v>17.0</v>
      </c>
      <c r="AJ1545" s="29">
        <f t="shared" si="20"/>
        <v>53.5</v>
      </c>
      <c r="AK1545" s="76">
        <f t="shared" si="21"/>
        <v>0.0856</v>
      </c>
      <c r="AL1545" s="29">
        <f t="shared" si="22"/>
        <v>53.5</v>
      </c>
      <c r="AM1545" s="71">
        <f t="shared" si="23"/>
        <v>0.0856</v>
      </c>
      <c r="AN1545" s="71">
        <f t="shared" si="24"/>
        <v>0.107</v>
      </c>
      <c r="AO1545" s="72">
        <f t="shared" si="25"/>
        <v>3.43</v>
      </c>
      <c r="AP1545" s="73">
        <f t="shared" si="26"/>
        <v>19647.04</v>
      </c>
      <c r="AQ1545" s="3">
        <f t="shared" si="27"/>
        <v>31.435264</v>
      </c>
      <c r="AR1545" s="18"/>
      <c r="AS1545" s="18"/>
    </row>
    <row r="1546" ht="14.25" customHeight="1">
      <c r="A1546" s="68">
        <v>832.0</v>
      </c>
      <c r="B1546" s="69">
        <v>1.0</v>
      </c>
      <c r="C1546" s="18" t="s">
        <v>1448</v>
      </c>
      <c r="D1546" s="68">
        <v>832.0</v>
      </c>
      <c r="E1546" s="69">
        <v>1.0</v>
      </c>
      <c r="F1546" s="69">
        <v>20.0</v>
      </c>
      <c r="G1546" s="70" t="s">
        <v>2897</v>
      </c>
      <c r="H1546" s="69">
        <v>573.0</v>
      </c>
      <c r="I1546" s="69">
        <v>55.0</v>
      </c>
      <c r="J1546" s="69">
        <v>9.0</v>
      </c>
      <c r="K1546" s="29">
        <f t="shared" si="13"/>
        <v>59.5</v>
      </c>
      <c r="L1546" s="71">
        <f t="shared" si="14"/>
        <v>0.1038</v>
      </c>
      <c r="M1546" s="71">
        <f t="shared" si="15"/>
        <v>0.1298</v>
      </c>
      <c r="N1546" s="72">
        <f t="shared" si="16"/>
        <v>4.63</v>
      </c>
      <c r="O1546" s="8">
        <f t="shared" si="17"/>
        <v>26520.64</v>
      </c>
      <c r="P1546" s="73"/>
      <c r="Q1546" s="18"/>
      <c r="R1546" s="18"/>
      <c r="S1546" s="18"/>
      <c r="T1546" s="18"/>
      <c r="U1546" s="18"/>
      <c r="V1546" s="18"/>
      <c r="W1546" s="18"/>
      <c r="X1546" s="18"/>
      <c r="Y1546" s="18"/>
      <c r="Z1546" s="68">
        <v>832.0</v>
      </c>
      <c r="AA1546" s="69">
        <v>1.0</v>
      </c>
      <c r="AB1546" s="18" t="s">
        <v>1448</v>
      </c>
      <c r="AC1546" s="68">
        <v>832.0</v>
      </c>
      <c r="AD1546" s="69">
        <v>1.0</v>
      </c>
      <c r="AE1546" s="69">
        <v>20.0</v>
      </c>
      <c r="AF1546" s="70" t="s">
        <v>2897</v>
      </c>
      <c r="AG1546" s="69">
        <v>573.0</v>
      </c>
      <c r="AH1546" s="69">
        <v>55.0</v>
      </c>
      <c r="AI1546" s="69">
        <v>9.0</v>
      </c>
      <c r="AJ1546" s="29">
        <f t="shared" si="20"/>
        <v>59.5</v>
      </c>
      <c r="AK1546" s="76">
        <f t="shared" si="21"/>
        <v>0.1038394415</v>
      </c>
      <c r="AL1546" s="29">
        <f t="shared" si="22"/>
        <v>59.5</v>
      </c>
      <c r="AM1546" s="71">
        <f t="shared" si="23"/>
        <v>0.1038</v>
      </c>
      <c r="AN1546" s="71">
        <f t="shared" si="24"/>
        <v>0.1298</v>
      </c>
      <c r="AO1546" s="72">
        <f t="shared" si="25"/>
        <v>4.63</v>
      </c>
      <c r="AP1546" s="73">
        <f t="shared" si="26"/>
        <v>26520.64</v>
      </c>
      <c r="AQ1546" s="3">
        <f t="shared" si="27"/>
        <v>46.28383944</v>
      </c>
      <c r="AR1546" s="18"/>
      <c r="AS1546" s="18"/>
    </row>
    <row r="1547" ht="14.25" customHeight="1">
      <c r="A1547" s="68">
        <v>832.0</v>
      </c>
      <c r="B1547" s="69">
        <v>1.0</v>
      </c>
      <c r="C1547" s="18" t="s">
        <v>1448</v>
      </c>
      <c r="D1547" s="68">
        <v>832.0</v>
      </c>
      <c r="E1547" s="69">
        <v>1.0</v>
      </c>
      <c r="F1547" s="69">
        <v>30.0</v>
      </c>
      <c r="G1547" s="70" t="s">
        <v>2898</v>
      </c>
      <c r="H1547" s="69">
        <v>835.0</v>
      </c>
      <c r="I1547" s="69">
        <v>66.0</v>
      </c>
      <c r="J1547" s="69">
        <v>23.0</v>
      </c>
      <c r="K1547" s="29">
        <f t="shared" si="13"/>
        <v>77.5</v>
      </c>
      <c r="L1547" s="71">
        <f t="shared" si="14"/>
        <v>0.0928</v>
      </c>
      <c r="M1547" s="71">
        <f t="shared" si="15"/>
        <v>0.116</v>
      </c>
      <c r="N1547" s="72">
        <f t="shared" si="16"/>
        <v>5.39</v>
      </c>
      <c r="O1547" s="8">
        <f t="shared" si="17"/>
        <v>30873.92</v>
      </c>
      <c r="P1547" s="73"/>
      <c r="Q1547" s="18"/>
      <c r="R1547" s="18"/>
      <c r="S1547" s="18"/>
      <c r="T1547" s="18"/>
      <c r="U1547" s="18"/>
      <c r="V1547" s="18"/>
      <c r="W1547" s="18"/>
      <c r="X1547" s="18"/>
      <c r="Y1547" s="18"/>
      <c r="Z1547" s="68">
        <v>832.0</v>
      </c>
      <c r="AA1547" s="69">
        <v>1.0</v>
      </c>
      <c r="AB1547" s="18" t="s">
        <v>1448</v>
      </c>
      <c r="AC1547" s="68">
        <v>832.0</v>
      </c>
      <c r="AD1547" s="69">
        <v>1.0</v>
      </c>
      <c r="AE1547" s="69">
        <v>30.0</v>
      </c>
      <c r="AF1547" s="70" t="s">
        <v>2898</v>
      </c>
      <c r="AG1547" s="69">
        <v>835.0</v>
      </c>
      <c r="AH1547" s="69">
        <v>66.0</v>
      </c>
      <c r="AI1547" s="69">
        <v>23.0</v>
      </c>
      <c r="AJ1547" s="29">
        <f t="shared" si="20"/>
        <v>77.5</v>
      </c>
      <c r="AK1547" s="76">
        <f t="shared" si="21"/>
        <v>0.09281437126</v>
      </c>
      <c r="AL1547" s="29">
        <f t="shared" si="22"/>
        <v>77.5</v>
      </c>
      <c r="AM1547" s="71">
        <f t="shared" si="23"/>
        <v>0.0928</v>
      </c>
      <c r="AN1547" s="71">
        <f t="shared" si="24"/>
        <v>0.116</v>
      </c>
      <c r="AO1547" s="72">
        <f t="shared" si="25"/>
        <v>5.39</v>
      </c>
      <c r="AP1547" s="73">
        <f t="shared" si="26"/>
        <v>30873.92</v>
      </c>
      <c r="AQ1547" s="3">
        <f t="shared" si="27"/>
        <v>36.97475449</v>
      </c>
      <c r="AR1547" s="18"/>
      <c r="AS1547" s="18"/>
    </row>
    <row r="1548" ht="14.25" customHeight="1">
      <c r="A1548" s="68">
        <v>832.0</v>
      </c>
      <c r="B1548" s="69">
        <v>1.0</v>
      </c>
      <c r="C1548" s="18" t="s">
        <v>1448</v>
      </c>
      <c r="D1548" s="68">
        <v>832.0</v>
      </c>
      <c r="E1548" s="69">
        <v>1.0</v>
      </c>
      <c r="F1548" s="69">
        <v>40.0</v>
      </c>
      <c r="G1548" s="70" t="s">
        <v>2899</v>
      </c>
      <c r="H1548" s="69">
        <v>1160.0</v>
      </c>
      <c r="I1548" s="69">
        <v>62.0</v>
      </c>
      <c r="J1548" s="69">
        <v>16.0</v>
      </c>
      <c r="K1548" s="29">
        <f t="shared" si="13"/>
        <v>70</v>
      </c>
      <c r="L1548" s="71">
        <f t="shared" si="14"/>
        <v>0.0603</v>
      </c>
      <c r="M1548" s="71">
        <f t="shared" si="15"/>
        <v>0.0754</v>
      </c>
      <c r="N1548" s="72">
        <f t="shared" si="16"/>
        <v>3.17</v>
      </c>
      <c r="O1548" s="8">
        <f t="shared" si="17"/>
        <v>18157.76</v>
      </c>
      <c r="P1548" s="73"/>
      <c r="Q1548" s="18"/>
      <c r="R1548" s="18"/>
      <c r="S1548" s="18"/>
      <c r="T1548" s="18"/>
      <c r="U1548" s="18"/>
      <c r="V1548" s="18"/>
      <c r="W1548" s="18"/>
      <c r="X1548" s="18"/>
      <c r="Y1548" s="18"/>
      <c r="Z1548" s="68">
        <v>832.0</v>
      </c>
      <c r="AA1548" s="69">
        <v>1.0</v>
      </c>
      <c r="AB1548" s="18" t="s">
        <v>1448</v>
      </c>
      <c r="AC1548" s="68">
        <v>832.0</v>
      </c>
      <c r="AD1548" s="69">
        <v>1.0</v>
      </c>
      <c r="AE1548" s="69">
        <v>40.0</v>
      </c>
      <c r="AF1548" s="70" t="s">
        <v>2899</v>
      </c>
      <c r="AG1548" s="69">
        <v>1160.0</v>
      </c>
      <c r="AH1548" s="69">
        <v>62.0</v>
      </c>
      <c r="AI1548" s="69">
        <v>16.0</v>
      </c>
      <c r="AJ1548" s="29">
        <f t="shared" si="20"/>
        <v>70</v>
      </c>
      <c r="AK1548" s="76">
        <f t="shared" si="21"/>
        <v>0.06034482759</v>
      </c>
      <c r="AL1548" s="29">
        <f t="shared" si="22"/>
        <v>70</v>
      </c>
      <c r="AM1548" s="71">
        <f t="shared" si="23"/>
        <v>0.0603</v>
      </c>
      <c r="AN1548" s="71">
        <f t="shared" si="24"/>
        <v>0.0754</v>
      </c>
      <c r="AO1548" s="72">
        <f t="shared" si="25"/>
        <v>3.17</v>
      </c>
      <c r="AP1548" s="73">
        <f t="shared" si="26"/>
        <v>18157.76</v>
      </c>
      <c r="AQ1548" s="3">
        <f t="shared" si="27"/>
        <v>15.65324138</v>
      </c>
      <c r="AR1548" s="18"/>
      <c r="AS1548" s="18"/>
    </row>
    <row r="1549" ht="14.25" customHeight="1">
      <c r="A1549" s="68">
        <v>832.0</v>
      </c>
      <c r="B1549" s="69">
        <v>1.0</v>
      </c>
      <c r="C1549" s="18" t="s">
        <v>1448</v>
      </c>
      <c r="D1549" s="68">
        <v>832.0</v>
      </c>
      <c r="E1549" s="69">
        <v>1.0</v>
      </c>
      <c r="F1549" s="69">
        <v>50.0</v>
      </c>
      <c r="G1549" s="70" t="s">
        <v>2900</v>
      </c>
      <c r="H1549" s="69">
        <v>27.0</v>
      </c>
      <c r="I1549" s="69">
        <v>3.0</v>
      </c>
      <c r="J1549" s="69">
        <v>0.0</v>
      </c>
      <c r="K1549" s="29">
        <f t="shared" si="13"/>
        <v>3</v>
      </c>
      <c r="L1549" s="71">
        <f t="shared" si="14"/>
        <v>0.1111</v>
      </c>
      <c r="M1549" s="71">
        <f t="shared" si="15"/>
        <v>0.1389</v>
      </c>
      <c r="N1549" s="72">
        <f t="shared" si="16"/>
        <v>0.25</v>
      </c>
      <c r="O1549" s="8">
        <f t="shared" si="17"/>
        <v>1432</v>
      </c>
      <c r="P1549" s="73"/>
      <c r="Q1549" s="18"/>
      <c r="R1549" s="18"/>
      <c r="S1549" s="18"/>
      <c r="T1549" s="18"/>
      <c r="U1549" s="18"/>
      <c r="V1549" s="18"/>
      <c r="W1549" s="18"/>
      <c r="X1549" s="18"/>
      <c r="Y1549" s="18"/>
      <c r="Z1549" s="68">
        <v>832.0</v>
      </c>
      <c r="AA1549" s="69">
        <v>1.0</v>
      </c>
      <c r="AB1549" s="18" t="s">
        <v>1448</v>
      </c>
      <c r="AC1549" s="68">
        <v>832.0</v>
      </c>
      <c r="AD1549" s="69">
        <v>1.0</v>
      </c>
      <c r="AE1549" s="69">
        <v>50.0</v>
      </c>
      <c r="AF1549" s="70" t="s">
        <v>2900</v>
      </c>
      <c r="AG1549" s="69">
        <v>27.0</v>
      </c>
      <c r="AH1549" s="69">
        <v>3.0</v>
      </c>
      <c r="AI1549" s="69">
        <v>0.0</v>
      </c>
      <c r="AJ1549" s="29">
        <f t="shared" si="20"/>
        <v>3</v>
      </c>
      <c r="AK1549" s="76">
        <f t="shared" si="21"/>
        <v>0.1111111111</v>
      </c>
      <c r="AL1549" s="29">
        <f t="shared" si="22"/>
        <v>3</v>
      </c>
      <c r="AM1549" s="71">
        <f t="shared" si="23"/>
        <v>0.1111</v>
      </c>
      <c r="AN1549" s="71">
        <f t="shared" si="24"/>
        <v>0.1389</v>
      </c>
      <c r="AO1549" s="72">
        <f t="shared" si="25"/>
        <v>0.25</v>
      </c>
      <c r="AP1549" s="73">
        <f t="shared" si="26"/>
        <v>1432</v>
      </c>
      <c r="AQ1549" s="3">
        <f t="shared" si="27"/>
        <v>53.03703704</v>
      </c>
      <c r="AR1549" s="18"/>
      <c r="AS1549" s="18"/>
    </row>
    <row r="1550" ht="14.25" customHeight="1">
      <c r="A1550" s="68">
        <v>832.0</v>
      </c>
      <c r="B1550" s="69">
        <v>1.0</v>
      </c>
      <c r="C1550" s="18" t="s">
        <v>1448</v>
      </c>
      <c r="D1550" s="68">
        <v>832.0</v>
      </c>
      <c r="E1550" s="69">
        <v>1.0</v>
      </c>
      <c r="F1550" s="69">
        <v>80.0</v>
      </c>
      <c r="G1550" s="70" t="s">
        <v>2901</v>
      </c>
      <c r="H1550" s="69">
        <v>13.0</v>
      </c>
      <c r="I1550" s="69">
        <v>2.0</v>
      </c>
      <c r="J1550" s="69">
        <v>0.0</v>
      </c>
      <c r="K1550" s="29">
        <f t="shared" si="13"/>
        <v>2</v>
      </c>
      <c r="L1550" s="71">
        <f t="shared" si="14"/>
        <v>0.1538</v>
      </c>
      <c r="M1550" s="71">
        <f t="shared" si="15"/>
        <v>0.1923</v>
      </c>
      <c r="N1550" s="72">
        <f t="shared" si="16"/>
        <v>0.23</v>
      </c>
      <c r="O1550" s="8">
        <f t="shared" si="17"/>
        <v>1317.44</v>
      </c>
      <c r="P1550" s="73"/>
      <c r="Q1550" s="18"/>
      <c r="R1550" s="18"/>
      <c r="S1550" s="18"/>
      <c r="T1550" s="18"/>
      <c r="U1550" s="18"/>
      <c r="V1550" s="18"/>
      <c r="W1550" s="18"/>
      <c r="X1550" s="18"/>
      <c r="Y1550" s="18"/>
      <c r="Z1550" s="68">
        <v>832.0</v>
      </c>
      <c r="AA1550" s="69">
        <v>1.0</v>
      </c>
      <c r="AB1550" s="18" t="s">
        <v>1448</v>
      </c>
      <c r="AC1550" s="68">
        <v>832.0</v>
      </c>
      <c r="AD1550" s="69">
        <v>1.0</v>
      </c>
      <c r="AE1550" s="69">
        <v>80.0</v>
      </c>
      <c r="AF1550" s="70" t="s">
        <v>2901</v>
      </c>
      <c r="AG1550" s="69">
        <v>13.0</v>
      </c>
      <c r="AH1550" s="69">
        <v>2.0</v>
      </c>
      <c r="AI1550" s="69">
        <v>0.0</v>
      </c>
      <c r="AJ1550" s="29">
        <f t="shared" si="20"/>
        <v>2</v>
      </c>
      <c r="AK1550" s="76">
        <f t="shared" si="21"/>
        <v>0.1538461538</v>
      </c>
      <c r="AL1550" s="29">
        <f t="shared" si="22"/>
        <v>2</v>
      </c>
      <c r="AM1550" s="71">
        <f t="shared" si="23"/>
        <v>0.1538</v>
      </c>
      <c r="AN1550" s="71">
        <f t="shared" si="24"/>
        <v>0.1923</v>
      </c>
      <c r="AO1550" s="72">
        <f t="shared" si="25"/>
        <v>0.23</v>
      </c>
      <c r="AP1550" s="73">
        <f t="shared" si="26"/>
        <v>1317.44</v>
      </c>
      <c r="AQ1550" s="3">
        <f t="shared" si="27"/>
        <v>101.3415385</v>
      </c>
      <c r="AR1550" s="18"/>
      <c r="AS1550" s="18"/>
    </row>
    <row r="1551" ht="14.25" customHeight="1">
      <c r="A1551" s="68">
        <v>833.0</v>
      </c>
      <c r="B1551" s="69">
        <v>1.0</v>
      </c>
      <c r="C1551" s="18" t="s">
        <v>1450</v>
      </c>
      <c r="D1551" s="68">
        <v>833.0</v>
      </c>
      <c r="E1551" s="69">
        <v>1.0</v>
      </c>
      <c r="F1551" s="69">
        <v>20.0</v>
      </c>
      <c r="G1551" s="70" t="s">
        <v>2902</v>
      </c>
      <c r="H1551" s="69">
        <v>954.0</v>
      </c>
      <c r="I1551" s="69">
        <v>158.0</v>
      </c>
      <c r="J1551" s="69">
        <v>47.0</v>
      </c>
      <c r="K1551" s="29">
        <f t="shared" si="13"/>
        <v>181.5</v>
      </c>
      <c r="L1551" s="71">
        <f t="shared" si="14"/>
        <v>0.1903</v>
      </c>
      <c r="M1551" s="71">
        <f t="shared" si="15"/>
        <v>0.2379</v>
      </c>
      <c r="N1551" s="72">
        <f t="shared" si="16"/>
        <v>25.91</v>
      </c>
      <c r="O1551" s="8">
        <f t="shared" si="17"/>
        <v>148412.48</v>
      </c>
      <c r="P1551" s="73"/>
      <c r="Q1551" s="18"/>
      <c r="R1551" s="18"/>
      <c r="S1551" s="18"/>
      <c r="T1551" s="18"/>
      <c r="U1551" s="18"/>
      <c r="V1551" s="18"/>
      <c r="W1551" s="18"/>
      <c r="X1551" s="18"/>
      <c r="Y1551" s="18"/>
      <c r="Z1551" s="68">
        <v>833.0</v>
      </c>
      <c r="AA1551" s="69">
        <v>1.0</v>
      </c>
      <c r="AB1551" s="18" t="s">
        <v>1450</v>
      </c>
      <c r="AC1551" s="68">
        <v>833.0</v>
      </c>
      <c r="AD1551" s="69">
        <v>1.0</v>
      </c>
      <c r="AE1551" s="69">
        <v>20.0</v>
      </c>
      <c r="AF1551" s="70" t="s">
        <v>2902</v>
      </c>
      <c r="AG1551" s="69">
        <v>954.0</v>
      </c>
      <c r="AH1551" s="69">
        <v>158.0</v>
      </c>
      <c r="AI1551" s="69">
        <v>47.0</v>
      </c>
      <c r="AJ1551" s="29">
        <f t="shared" si="20"/>
        <v>181.5</v>
      </c>
      <c r="AK1551" s="76">
        <f t="shared" si="21"/>
        <v>0.1902515723</v>
      </c>
      <c r="AL1551" s="29">
        <f t="shared" si="22"/>
        <v>181.5</v>
      </c>
      <c r="AM1551" s="71">
        <f t="shared" si="23"/>
        <v>0.1903</v>
      </c>
      <c r="AN1551" s="71">
        <f t="shared" si="24"/>
        <v>0.2379</v>
      </c>
      <c r="AO1551" s="72">
        <f t="shared" si="25"/>
        <v>25.91</v>
      </c>
      <c r="AP1551" s="73">
        <f t="shared" si="26"/>
        <v>148412.48</v>
      </c>
      <c r="AQ1551" s="3">
        <f t="shared" si="27"/>
        <v>155.5686373</v>
      </c>
      <c r="AR1551" s="18"/>
      <c r="AS1551" s="18"/>
    </row>
    <row r="1552" ht="14.25" customHeight="1">
      <c r="A1552" s="68">
        <v>833.0</v>
      </c>
      <c r="B1552" s="69">
        <v>1.0</v>
      </c>
      <c r="C1552" s="18" t="s">
        <v>1450</v>
      </c>
      <c r="D1552" s="68">
        <v>833.0</v>
      </c>
      <c r="E1552" s="69">
        <v>1.0</v>
      </c>
      <c r="F1552" s="69">
        <v>21.0</v>
      </c>
      <c r="G1552" s="70" t="s">
        <v>2903</v>
      </c>
      <c r="H1552" s="69">
        <v>1142.0</v>
      </c>
      <c r="I1552" s="69">
        <v>51.0</v>
      </c>
      <c r="J1552" s="69">
        <v>16.0</v>
      </c>
      <c r="K1552" s="29">
        <f t="shared" si="13"/>
        <v>59</v>
      </c>
      <c r="L1552" s="71">
        <f t="shared" si="14"/>
        <v>0.0517</v>
      </c>
      <c r="M1552" s="71">
        <f t="shared" si="15"/>
        <v>0.0646</v>
      </c>
      <c r="N1552" s="72">
        <f t="shared" si="16"/>
        <v>2.29</v>
      </c>
      <c r="O1552" s="8">
        <f t="shared" si="17"/>
        <v>13117.12</v>
      </c>
      <c r="P1552" s="73"/>
      <c r="Q1552" s="18"/>
      <c r="R1552" s="18"/>
      <c r="S1552" s="18"/>
      <c r="T1552" s="18"/>
      <c r="U1552" s="18"/>
      <c r="V1552" s="18"/>
      <c r="W1552" s="18"/>
      <c r="X1552" s="18"/>
      <c r="Y1552" s="18"/>
      <c r="Z1552" s="68">
        <v>833.0</v>
      </c>
      <c r="AA1552" s="69">
        <v>1.0</v>
      </c>
      <c r="AB1552" s="18" t="s">
        <v>1450</v>
      </c>
      <c r="AC1552" s="68">
        <v>833.0</v>
      </c>
      <c r="AD1552" s="69">
        <v>1.0</v>
      </c>
      <c r="AE1552" s="69">
        <v>21.0</v>
      </c>
      <c r="AF1552" s="70" t="s">
        <v>2903</v>
      </c>
      <c r="AG1552" s="69">
        <v>1142.0</v>
      </c>
      <c r="AH1552" s="69">
        <v>51.0</v>
      </c>
      <c r="AI1552" s="69">
        <v>16.0</v>
      </c>
      <c r="AJ1552" s="29">
        <f t="shared" si="20"/>
        <v>59</v>
      </c>
      <c r="AK1552" s="76">
        <f t="shared" si="21"/>
        <v>0.05166374781</v>
      </c>
      <c r="AL1552" s="29">
        <f t="shared" si="22"/>
        <v>59</v>
      </c>
      <c r="AM1552" s="71">
        <f t="shared" si="23"/>
        <v>0.0517</v>
      </c>
      <c r="AN1552" s="71">
        <f t="shared" si="24"/>
        <v>0.0646</v>
      </c>
      <c r="AO1552" s="72">
        <f t="shared" si="25"/>
        <v>2.29</v>
      </c>
      <c r="AP1552" s="73">
        <f t="shared" si="26"/>
        <v>13117.12</v>
      </c>
      <c r="AQ1552" s="3">
        <f t="shared" si="27"/>
        <v>11.48609457</v>
      </c>
      <c r="AR1552" s="18"/>
      <c r="AS1552" s="18"/>
    </row>
    <row r="1553" ht="14.25" customHeight="1">
      <c r="A1553" s="68">
        <v>833.0</v>
      </c>
      <c r="B1553" s="69">
        <v>1.0</v>
      </c>
      <c r="C1553" s="18" t="s">
        <v>1450</v>
      </c>
      <c r="D1553" s="68">
        <v>833.0</v>
      </c>
      <c r="E1553" s="69">
        <v>1.0</v>
      </c>
      <c r="F1553" s="69">
        <v>22.0</v>
      </c>
      <c r="G1553" s="70" t="s">
        <v>2904</v>
      </c>
      <c r="H1553" s="69">
        <v>952.0</v>
      </c>
      <c r="I1553" s="69">
        <v>167.0</v>
      </c>
      <c r="J1553" s="69">
        <v>48.0</v>
      </c>
      <c r="K1553" s="29">
        <f t="shared" si="13"/>
        <v>191</v>
      </c>
      <c r="L1553" s="71">
        <f t="shared" si="14"/>
        <v>0.2006</v>
      </c>
      <c r="M1553" s="71">
        <f t="shared" si="15"/>
        <v>0.2508</v>
      </c>
      <c r="N1553" s="72">
        <f t="shared" si="16"/>
        <v>28.74</v>
      </c>
      <c r="O1553" s="8">
        <f t="shared" si="17"/>
        <v>164622.72</v>
      </c>
      <c r="P1553" s="73"/>
      <c r="Q1553" s="18"/>
      <c r="R1553" s="18"/>
      <c r="S1553" s="18"/>
      <c r="T1553" s="18"/>
      <c r="U1553" s="18"/>
      <c r="V1553" s="18"/>
      <c r="W1553" s="18"/>
      <c r="X1553" s="18"/>
      <c r="Y1553" s="18"/>
      <c r="Z1553" s="68">
        <v>833.0</v>
      </c>
      <c r="AA1553" s="69">
        <v>1.0</v>
      </c>
      <c r="AB1553" s="18" t="s">
        <v>1450</v>
      </c>
      <c r="AC1553" s="68">
        <v>833.0</v>
      </c>
      <c r="AD1553" s="69">
        <v>1.0</v>
      </c>
      <c r="AE1553" s="69">
        <v>22.0</v>
      </c>
      <c r="AF1553" s="70" t="s">
        <v>2904</v>
      </c>
      <c r="AG1553" s="69">
        <v>952.0</v>
      </c>
      <c r="AH1553" s="69">
        <v>167.0</v>
      </c>
      <c r="AI1553" s="69">
        <v>48.0</v>
      </c>
      <c r="AJ1553" s="29">
        <f t="shared" si="20"/>
        <v>191</v>
      </c>
      <c r="AK1553" s="76">
        <f t="shared" si="21"/>
        <v>0.2006302521</v>
      </c>
      <c r="AL1553" s="29">
        <f t="shared" si="22"/>
        <v>191</v>
      </c>
      <c r="AM1553" s="71">
        <f t="shared" si="23"/>
        <v>0.2006</v>
      </c>
      <c r="AN1553" s="71">
        <f t="shared" si="24"/>
        <v>0.2508</v>
      </c>
      <c r="AO1553" s="72">
        <f t="shared" si="25"/>
        <v>28.74</v>
      </c>
      <c r="AP1553" s="73">
        <f t="shared" si="26"/>
        <v>164622.72</v>
      </c>
      <c r="AQ1553" s="3">
        <f t="shared" si="27"/>
        <v>172.9230252</v>
      </c>
      <c r="AR1553" s="18"/>
      <c r="AS1553" s="18"/>
    </row>
    <row r="1554" ht="14.25" customHeight="1">
      <c r="A1554" s="68">
        <v>833.0</v>
      </c>
      <c r="B1554" s="69">
        <v>1.0</v>
      </c>
      <c r="C1554" s="18" t="s">
        <v>1450</v>
      </c>
      <c r="D1554" s="68">
        <v>833.0</v>
      </c>
      <c r="E1554" s="69">
        <v>1.0</v>
      </c>
      <c r="F1554" s="69">
        <v>23.0</v>
      </c>
      <c r="G1554" s="70" t="s">
        <v>2905</v>
      </c>
      <c r="H1554" s="69">
        <v>101.0</v>
      </c>
      <c r="I1554" s="69">
        <v>28.0</v>
      </c>
      <c r="J1554" s="69">
        <v>4.0</v>
      </c>
      <c r="K1554" s="29">
        <f t="shared" si="13"/>
        <v>30</v>
      </c>
      <c r="L1554" s="71">
        <f t="shared" si="14"/>
        <v>0.297</v>
      </c>
      <c r="M1554" s="71">
        <f t="shared" si="15"/>
        <v>0.3713</v>
      </c>
      <c r="N1554" s="72">
        <f t="shared" si="16"/>
        <v>6.68</v>
      </c>
      <c r="O1554" s="8">
        <f t="shared" si="17"/>
        <v>38263.04</v>
      </c>
      <c r="P1554" s="73"/>
      <c r="Q1554" s="18"/>
      <c r="R1554" s="18"/>
      <c r="S1554" s="18"/>
      <c r="T1554" s="18"/>
      <c r="U1554" s="18"/>
      <c r="V1554" s="18"/>
      <c r="W1554" s="18"/>
      <c r="X1554" s="18"/>
      <c r="Y1554" s="18"/>
      <c r="Z1554" s="68">
        <v>833.0</v>
      </c>
      <c r="AA1554" s="69">
        <v>1.0</v>
      </c>
      <c r="AB1554" s="18" t="s">
        <v>1450</v>
      </c>
      <c r="AC1554" s="68">
        <v>833.0</v>
      </c>
      <c r="AD1554" s="69">
        <v>1.0</v>
      </c>
      <c r="AE1554" s="69">
        <v>23.0</v>
      </c>
      <c r="AF1554" s="70" t="s">
        <v>2905</v>
      </c>
      <c r="AG1554" s="69">
        <v>101.0</v>
      </c>
      <c r="AH1554" s="69">
        <v>28.0</v>
      </c>
      <c r="AI1554" s="69">
        <v>4.0</v>
      </c>
      <c r="AJ1554" s="29">
        <f t="shared" si="20"/>
        <v>30</v>
      </c>
      <c r="AK1554" s="76">
        <f t="shared" si="21"/>
        <v>0.297029703</v>
      </c>
      <c r="AL1554" s="29">
        <f t="shared" si="22"/>
        <v>30</v>
      </c>
      <c r="AM1554" s="71">
        <f t="shared" si="23"/>
        <v>0.297</v>
      </c>
      <c r="AN1554" s="71">
        <f t="shared" si="24"/>
        <v>0.3713</v>
      </c>
      <c r="AO1554" s="72">
        <f t="shared" si="25"/>
        <v>6.68</v>
      </c>
      <c r="AP1554" s="73">
        <f t="shared" si="26"/>
        <v>38263.04</v>
      </c>
      <c r="AQ1554" s="3">
        <f t="shared" si="27"/>
        <v>378.8419802</v>
      </c>
      <c r="AR1554" s="18"/>
      <c r="AS1554" s="18"/>
    </row>
    <row r="1555" ht="14.25" customHeight="1">
      <c r="A1555" s="68">
        <v>833.0</v>
      </c>
      <c r="B1555" s="69">
        <v>1.0</v>
      </c>
      <c r="C1555" s="18" t="s">
        <v>1450</v>
      </c>
      <c r="D1555" s="68">
        <v>833.0</v>
      </c>
      <c r="E1555" s="69">
        <v>1.0</v>
      </c>
      <c r="F1555" s="69">
        <v>24.0</v>
      </c>
      <c r="G1555" s="70" t="s">
        <v>2906</v>
      </c>
      <c r="H1555" s="69">
        <v>1975.0</v>
      </c>
      <c r="I1555" s="69">
        <v>289.0</v>
      </c>
      <c r="J1555" s="69">
        <v>74.0</v>
      </c>
      <c r="K1555" s="29">
        <f t="shared" si="13"/>
        <v>326</v>
      </c>
      <c r="L1555" s="71">
        <f t="shared" si="14"/>
        <v>0.1651</v>
      </c>
      <c r="M1555" s="71">
        <f t="shared" si="15"/>
        <v>0.2064</v>
      </c>
      <c r="N1555" s="72">
        <f t="shared" si="16"/>
        <v>40.37</v>
      </c>
      <c r="O1555" s="8">
        <f t="shared" si="17"/>
        <v>231239.36</v>
      </c>
      <c r="P1555" s="73"/>
      <c r="Q1555" s="18"/>
      <c r="R1555" s="18"/>
      <c r="S1555" s="18"/>
      <c r="T1555" s="18"/>
      <c r="U1555" s="18"/>
      <c r="V1555" s="18"/>
      <c r="W1555" s="18"/>
      <c r="X1555" s="18"/>
      <c r="Y1555" s="18"/>
      <c r="Z1555" s="68">
        <v>833.0</v>
      </c>
      <c r="AA1555" s="69">
        <v>1.0</v>
      </c>
      <c r="AB1555" s="18" t="s">
        <v>1450</v>
      </c>
      <c r="AC1555" s="68">
        <v>833.0</v>
      </c>
      <c r="AD1555" s="69">
        <v>1.0</v>
      </c>
      <c r="AE1555" s="69">
        <v>24.0</v>
      </c>
      <c r="AF1555" s="70" t="s">
        <v>2906</v>
      </c>
      <c r="AG1555" s="69">
        <v>1975.0</v>
      </c>
      <c r="AH1555" s="69">
        <v>289.0</v>
      </c>
      <c r="AI1555" s="69">
        <v>74.0</v>
      </c>
      <c r="AJ1555" s="29">
        <f t="shared" si="20"/>
        <v>326</v>
      </c>
      <c r="AK1555" s="76">
        <f t="shared" si="21"/>
        <v>0.1650632911</v>
      </c>
      <c r="AL1555" s="29">
        <f t="shared" si="22"/>
        <v>326</v>
      </c>
      <c r="AM1555" s="71">
        <f t="shared" si="23"/>
        <v>0.1651</v>
      </c>
      <c r="AN1555" s="71">
        <f t="shared" si="24"/>
        <v>0.2064</v>
      </c>
      <c r="AO1555" s="72">
        <f t="shared" si="25"/>
        <v>40.37</v>
      </c>
      <c r="AP1555" s="73">
        <f t="shared" si="26"/>
        <v>231239.36</v>
      </c>
      <c r="AQ1555" s="3">
        <f t="shared" si="27"/>
        <v>117.0832203</v>
      </c>
      <c r="AR1555" s="18"/>
      <c r="AS1555" s="18"/>
    </row>
    <row r="1556" ht="14.25" customHeight="1">
      <c r="A1556" s="68">
        <v>833.0</v>
      </c>
      <c r="B1556" s="69">
        <v>1.0</v>
      </c>
      <c r="C1556" s="18" t="s">
        <v>1450</v>
      </c>
      <c r="D1556" s="68">
        <v>833.0</v>
      </c>
      <c r="E1556" s="69">
        <v>1.0</v>
      </c>
      <c r="F1556" s="69">
        <v>25.0</v>
      </c>
      <c r="G1556" s="70" t="s">
        <v>2907</v>
      </c>
      <c r="H1556" s="69">
        <v>1954.0</v>
      </c>
      <c r="I1556" s="69">
        <v>104.0</v>
      </c>
      <c r="J1556" s="69">
        <v>38.0</v>
      </c>
      <c r="K1556" s="29">
        <f t="shared" si="13"/>
        <v>123</v>
      </c>
      <c r="L1556" s="71">
        <f t="shared" si="14"/>
        <v>0.0629</v>
      </c>
      <c r="M1556" s="71">
        <f t="shared" si="15"/>
        <v>0.0786</v>
      </c>
      <c r="N1556" s="72">
        <f t="shared" si="16"/>
        <v>5.8</v>
      </c>
      <c r="O1556" s="8">
        <f t="shared" si="17"/>
        <v>33222.4</v>
      </c>
      <c r="P1556" s="73"/>
      <c r="Q1556" s="18"/>
      <c r="R1556" s="18"/>
      <c r="S1556" s="18"/>
      <c r="T1556" s="18"/>
      <c r="U1556" s="18"/>
      <c r="V1556" s="18"/>
      <c r="W1556" s="18"/>
      <c r="X1556" s="18"/>
      <c r="Y1556" s="18"/>
      <c r="Z1556" s="68">
        <v>833.0</v>
      </c>
      <c r="AA1556" s="69">
        <v>1.0</v>
      </c>
      <c r="AB1556" s="18" t="s">
        <v>1450</v>
      </c>
      <c r="AC1556" s="68">
        <v>833.0</v>
      </c>
      <c r="AD1556" s="69">
        <v>1.0</v>
      </c>
      <c r="AE1556" s="69">
        <v>25.0</v>
      </c>
      <c r="AF1556" s="70" t="s">
        <v>2907</v>
      </c>
      <c r="AG1556" s="69">
        <v>1954.0</v>
      </c>
      <c r="AH1556" s="69">
        <v>104.0</v>
      </c>
      <c r="AI1556" s="69">
        <v>38.0</v>
      </c>
      <c r="AJ1556" s="29">
        <f t="shared" si="20"/>
        <v>123</v>
      </c>
      <c r="AK1556" s="76">
        <f t="shared" si="21"/>
        <v>0.06294779939</v>
      </c>
      <c r="AL1556" s="29">
        <f t="shared" si="22"/>
        <v>123</v>
      </c>
      <c r="AM1556" s="71">
        <f t="shared" si="23"/>
        <v>0.0629</v>
      </c>
      <c r="AN1556" s="71">
        <f t="shared" si="24"/>
        <v>0.0786</v>
      </c>
      <c r="AO1556" s="72">
        <f t="shared" si="25"/>
        <v>5.8</v>
      </c>
      <c r="AP1556" s="73">
        <f t="shared" si="26"/>
        <v>33222.4</v>
      </c>
      <c r="AQ1556" s="3">
        <f t="shared" si="27"/>
        <v>17.00225179</v>
      </c>
      <c r="AR1556" s="18"/>
      <c r="AS1556" s="18"/>
    </row>
    <row r="1557" ht="14.25" customHeight="1">
      <c r="A1557" s="68">
        <v>833.0</v>
      </c>
      <c r="B1557" s="69">
        <v>1.0</v>
      </c>
      <c r="C1557" s="18" t="s">
        <v>1450</v>
      </c>
      <c r="D1557" s="68">
        <v>833.0</v>
      </c>
      <c r="E1557" s="69">
        <v>1.0</v>
      </c>
      <c r="F1557" s="69">
        <v>28.0</v>
      </c>
      <c r="G1557" s="70" t="s">
        <v>2908</v>
      </c>
      <c r="H1557" s="69">
        <v>1158.0</v>
      </c>
      <c r="I1557" s="69">
        <v>139.0</v>
      </c>
      <c r="J1557" s="69">
        <v>47.0</v>
      </c>
      <c r="K1557" s="29">
        <f t="shared" si="13"/>
        <v>162.5</v>
      </c>
      <c r="L1557" s="71">
        <f t="shared" si="14"/>
        <v>0.1403</v>
      </c>
      <c r="M1557" s="71">
        <f t="shared" si="15"/>
        <v>0.1754</v>
      </c>
      <c r="N1557" s="72">
        <f t="shared" si="16"/>
        <v>17.1</v>
      </c>
      <c r="O1557" s="8">
        <f t="shared" si="17"/>
        <v>97948.8</v>
      </c>
      <c r="P1557" s="73"/>
      <c r="Q1557" s="18"/>
      <c r="R1557" s="18"/>
      <c r="S1557" s="18"/>
      <c r="T1557" s="18"/>
      <c r="U1557" s="18"/>
      <c r="V1557" s="18"/>
      <c r="W1557" s="18"/>
      <c r="X1557" s="18"/>
      <c r="Y1557" s="18"/>
      <c r="Z1557" s="68">
        <v>833.0</v>
      </c>
      <c r="AA1557" s="69">
        <v>1.0</v>
      </c>
      <c r="AB1557" s="18" t="s">
        <v>1450</v>
      </c>
      <c r="AC1557" s="68">
        <v>833.0</v>
      </c>
      <c r="AD1557" s="69">
        <v>1.0</v>
      </c>
      <c r="AE1557" s="69">
        <v>28.0</v>
      </c>
      <c r="AF1557" s="70" t="s">
        <v>2908</v>
      </c>
      <c r="AG1557" s="69">
        <v>1158.0</v>
      </c>
      <c r="AH1557" s="69">
        <v>139.0</v>
      </c>
      <c r="AI1557" s="69">
        <v>47.0</v>
      </c>
      <c r="AJ1557" s="29">
        <f t="shared" si="20"/>
        <v>162.5</v>
      </c>
      <c r="AK1557" s="76">
        <f t="shared" si="21"/>
        <v>0.140328152</v>
      </c>
      <c r="AL1557" s="29">
        <f t="shared" si="22"/>
        <v>162.5</v>
      </c>
      <c r="AM1557" s="71">
        <f t="shared" si="23"/>
        <v>0.1403</v>
      </c>
      <c r="AN1557" s="71">
        <f t="shared" si="24"/>
        <v>0.1754</v>
      </c>
      <c r="AO1557" s="72">
        <f t="shared" si="25"/>
        <v>17.1</v>
      </c>
      <c r="AP1557" s="73">
        <f t="shared" si="26"/>
        <v>97948.8</v>
      </c>
      <c r="AQ1557" s="3">
        <f t="shared" si="27"/>
        <v>84.58445596</v>
      </c>
      <c r="AR1557" s="18"/>
      <c r="AS1557" s="18"/>
    </row>
    <row r="1558" ht="14.25" customHeight="1">
      <c r="A1558" s="68">
        <v>833.0</v>
      </c>
      <c r="B1558" s="69">
        <v>1.0</v>
      </c>
      <c r="C1558" s="18" t="s">
        <v>1450</v>
      </c>
      <c r="D1558" s="68">
        <v>833.0</v>
      </c>
      <c r="E1558" s="69">
        <v>1.0</v>
      </c>
      <c r="F1558" s="69">
        <v>29.0</v>
      </c>
      <c r="G1558" s="70" t="s">
        <v>2909</v>
      </c>
      <c r="H1558" s="69">
        <v>1972.0</v>
      </c>
      <c r="I1558" s="69">
        <v>162.0</v>
      </c>
      <c r="J1558" s="69">
        <v>61.0</v>
      </c>
      <c r="K1558" s="29">
        <f t="shared" si="13"/>
        <v>192.5</v>
      </c>
      <c r="L1558" s="71">
        <f t="shared" si="14"/>
        <v>0.0976</v>
      </c>
      <c r="M1558" s="71">
        <f t="shared" si="15"/>
        <v>0.122</v>
      </c>
      <c r="N1558" s="72">
        <f t="shared" si="16"/>
        <v>14.09</v>
      </c>
      <c r="O1558" s="8">
        <f t="shared" si="17"/>
        <v>80707.52</v>
      </c>
      <c r="P1558" s="73"/>
      <c r="Q1558" s="18"/>
      <c r="R1558" s="18"/>
      <c r="S1558" s="18"/>
      <c r="T1558" s="18"/>
      <c r="U1558" s="18"/>
      <c r="V1558" s="18"/>
      <c r="W1558" s="18"/>
      <c r="X1558" s="18"/>
      <c r="Y1558" s="18"/>
      <c r="Z1558" s="68">
        <v>833.0</v>
      </c>
      <c r="AA1558" s="69">
        <v>1.0</v>
      </c>
      <c r="AB1558" s="18" t="s">
        <v>1450</v>
      </c>
      <c r="AC1558" s="68">
        <v>833.0</v>
      </c>
      <c r="AD1558" s="69">
        <v>1.0</v>
      </c>
      <c r="AE1558" s="69">
        <v>29.0</v>
      </c>
      <c r="AF1558" s="70" t="s">
        <v>2909</v>
      </c>
      <c r="AG1558" s="69">
        <v>1972.0</v>
      </c>
      <c r="AH1558" s="69">
        <v>162.0</v>
      </c>
      <c r="AI1558" s="69">
        <v>61.0</v>
      </c>
      <c r="AJ1558" s="29">
        <f t="shared" si="20"/>
        <v>192.5</v>
      </c>
      <c r="AK1558" s="76">
        <f t="shared" si="21"/>
        <v>0.09761663286</v>
      </c>
      <c r="AL1558" s="29">
        <f t="shared" si="22"/>
        <v>192.5</v>
      </c>
      <c r="AM1558" s="71">
        <f t="shared" si="23"/>
        <v>0.0976</v>
      </c>
      <c r="AN1558" s="71">
        <f t="shared" si="24"/>
        <v>0.122</v>
      </c>
      <c r="AO1558" s="72">
        <f t="shared" si="25"/>
        <v>14.09</v>
      </c>
      <c r="AP1558" s="73">
        <f t="shared" si="26"/>
        <v>80707.52</v>
      </c>
      <c r="AQ1558" s="3">
        <f t="shared" si="27"/>
        <v>40.92673428</v>
      </c>
      <c r="AR1558" s="18"/>
      <c r="AS1558" s="18"/>
    </row>
    <row r="1559" ht="14.25" customHeight="1">
      <c r="A1559" s="68">
        <v>833.0</v>
      </c>
      <c r="B1559" s="69">
        <v>1.0</v>
      </c>
      <c r="C1559" s="18" t="s">
        <v>1450</v>
      </c>
      <c r="D1559" s="68">
        <v>833.0</v>
      </c>
      <c r="E1559" s="69">
        <v>1.0</v>
      </c>
      <c r="F1559" s="69">
        <v>30.0</v>
      </c>
      <c r="G1559" s="70" t="s">
        <v>2910</v>
      </c>
      <c r="H1559" s="69">
        <v>331.0</v>
      </c>
      <c r="I1559" s="69">
        <v>70.0</v>
      </c>
      <c r="J1559" s="69">
        <v>16.0</v>
      </c>
      <c r="K1559" s="29">
        <f t="shared" si="13"/>
        <v>78</v>
      </c>
      <c r="L1559" s="71">
        <f t="shared" si="14"/>
        <v>0.2356</v>
      </c>
      <c r="M1559" s="71">
        <f t="shared" si="15"/>
        <v>0.2945</v>
      </c>
      <c r="N1559" s="72">
        <f t="shared" si="16"/>
        <v>13.78</v>
      </c>
      <c r="O1559" s="8">
        <f t="shared" si="17"/>
        <v>78931.84</v>
      </c>
      <c r="P1559" s="73"/>
      <c r="Q1559" s="18"/>
      <c r="R1559" s="18"/>
      <c r="S1559" s="18"/>
      <c r="T1559" s="18"/>
      <c r="U1559" s="18"/>
      <c r="V1559" s="18"/>
      <c r="W1559" s="18"/>
      <c r="X1559" s="18"/>
      <c r="Y1559" s="18"/>
      <c r="Z1559" s="68">
        <v>833.0</v>
      </c>
      <c r="AA1559" s="69">
        <v>1.0</v>
      </c>
      <c r="AB1559" s="18" t="s">
        <v>1450</v>
      </c>
      <c r="AC1559" s="68">
        <v>833.0</v>
      </c>
      <c r="AD1559" s="69">
        <v>1.0</v>
      </c>
      <c r="AE1559" s="69">
        <v>30.0</v>
      </c>
      <c r="AF1559" s="70" t="s">
        <v>2910</v>
      </c>
      <c r="AG1559" s="69">
        <v>331.0</v>
      </c>
      <c r="AH1559" s="69">
        <v>70.0</v>
      </c>
      <c r="AI1559" s="69">
        <v>16.0</v>
      </c>
      <c r="AJ1559" s="29">
        <f t="shared" si="20"/>
        <v>78</v>
      </c>
      <c r="AK1559" s="76">
        <f t="shared" si="21"/>
        <v>0.2356495468</v>
      </c>
      <c r="AL1559" s="29">
        <f t="shared" si="22"/>
        <v>78</v>
      </c>
      <c r="AM1559" s="71">
        <f t="shared" si="23"/>
        <v>0.2356</v>
      </c>
      <c r="AN1559" s="71">
        <f t="shared" si="24"/>
        <v>0.2945</v>
      </c>
      <c r="AO1559" s="72">
        <f t="shared" si="25"/>
        <v>13.78</v>
      </c>
      <c r="AP1559" s="73">
        <f t="shared" si="26"/>
        <v>78931.84</v>
      </c>
      <c r="AQ1559" s="3">
        <f t="shared" si="27"/>
        <v>238.4647734</v>
      </c>
      <c r="AR1559" s="18"/>
      <c r="AS1559" s="18"/>
    </row>
    <row r="1560" ht="14.25" customHeight="1">
      <c r="A1560" s="68">
        <v>833.0</v>
      </c>
      <c r="B1560" s="69">
        <v>1.0</v>
      </c>
      <c r="C1560" s="18" t="s">
        <v>1450</v>
      </c>
      <c r="D1560" s="68">
        <v>833.0</v>
      </c>
      <c r="E1560" s="69">
        <v>1.0</v>
      </c>
      <c r="F1560" s="69">
        <v>31.0</v>
      </c>
      <c r="G1560" s="70" t="s">
        <v>2911</v>
      </c>
      <c r="H1560" s="69">
        <v>466.0</v>
      </c>
      <c r="I1560" s="69">
        <v>27.0</v>
      </c>
      <c r="J1560" s="69">
        <v>20.0</v>
      </c>
      <c r="K1560" s="29">
        <f t="shared" si="13"/>
        <v>37</v>
      </c>
      <c r="L1560" s="71">
        <f t="shared" si="14"/>
        <v>0.0794</v>
      </c>
      <c r="M1560" s="71">
        <f t="shared" si="15"/>
        <v>0.0993</v>
      </c>
      <c r="N1560" s="72">
        <f t="shared" si="16"/>
        <v>2.2</v>
      </c>
      <c r="O1560" s="8">
        <f t="shared" si="17"/>
        <v>12601.6</v>
      </c>
      <c r="P1560" s="73"/>
      <c r="Q1560" s="18"/>
      <c r="R1560" s="18"/>
      <c r="S1560" s="18"/>
      <c r="T1560" s="18"/>
      <c r="U1560" s="18"/>
      <c r="V1560" s="18"/>
      <c r="W1560" s="18"/>
      <c r="X1560" s="18"/>
      <c r="Y1560" s="18"/>
      <c r="Z1560" s="68">
        <v>833.0</v>
      </c>
      <c r="AA1560" s="69">
        <v>1.0</v>
      </c>
      <c r="AB1560" s="18" t="s">
        <v>1450</v>
      </c>
      <c r="AC1560" s="68">
        <v>833.0</v>
      </c>
      <c r="AD1560" s="69">
        <v>1.0</v>
      </c>
      <c r="AE1560" s="69">
        <v>31.0</v>
      </c>
      <c r="AF1560" s="70" t="s">
        <v>2911</v>
      </c>
      <c r="AG1560" s="69">
        <v>466.0</v>
      </c>
      <c r="AH1560" s="69">
        <v>27.0</v>
      </c>
      <c r="AI1560" s="69">
        <v>20.0</v>
      </c>
      <c r="AJ1560" s="29">
        <f t="shared" si="20"/>
        <v>37</v>
      </c>
      <c r="AK1560" s="76">
        <f t="shared" si="21"/>
        <v>0.07939914163</v>
      </c>
      <c r="AL1560" s="29">
        <f t="shared" si="22"/>
        <v>37</v>
      </c>
      <c r="AM1560" s="71">
        <f t="shared" si="23"/>
        <v>0.0794</v>
      </c>
      <c r="AN1560" s="71">
        <f t="shared" si="24"/>
        <v>0.0993</v>
      </c>
      <c r="AO1560" s="72">
        <f t="shared" si="25"/>
        <v>2.2</v>
      </c>
      <c r="AP1560" s="73">
        <f t="shared" si="26"/>
        <v>12601.6</v>
      </c>
      <c r="AQ1560" s="3">
        <f t="shared" si="27"/>
        <v>27.04206009</v>
      </c>
      <c r="AR1560" s="18"/>
      <c r="AS1560" s="18"/>
    </row>
    <row r="1561" ht="14.25" customHeight="1">
      <c r="A1561" s="68">
        <v>833.0</v>
      </c>
      <c r="B1561" s="69">
        <v>1.0</v>
      </c>
      <c r="C1561" s="18" t="s">
        <v>1450</v>
      </c>
      <c r="D1561" s="68">
        <v>833.0</v>
      </c>
      <c r="E1561" s="69">
        <v>1.0</v>
      </c>
      <c r="F1561" s="69">
        <v>32.0</v>
      </c>
      <c r="G1561" s="70" t="s">
        <v>2912</v>
      </c>
      <c r="H1561" s="69">
        <v>411.0</v>
      </c>
      <c r="I1561" s="69">
        <v>123.0</v>
      </c>
      <c r="J1561" s="69">
        <v>28.0</v>
      </c>
      <c r="K1561" s="29">
        <f t="shared" si="13"/>
        <v>137</v>
      </c>
      <c r="L1561" s="71">
        <f t="shared" si="14"/>
        <v>0.3333</v>
      </c>
      <c r="M1561" s="71">
        <f t="shared" si="15"/>
        <v>0.4166</v>
      </c>
      <c r="N1561" s="72">
        <f t="shared" si="16"/>
        <v>34.24</v>
      </c>
      <c r="O1561" s="8">
        <f t="shared" si="17"/>
        <v>196126.72</v>
      </c>
      <c r="P1561" s="73"/>
      <c r="Q1561" s="18"/>
      <c r="R1561" s="18"/>
      <c r="S1561" s="18"/>
      <c r="T1561" s="18"/>
      <c r="U1561" s="18"/>
      <c r="V1561" s="18"/>
      <c r="W1561" s="18"/>
      <c r="X1561" s="18"/>
      <c r="Y1561" s="18"/>
      <c r="Z1561" s="68">
        <v>833.0</v>
      </c>
      <c r="AA1561" s="69">
        <v>1.0</v>
      </c>
      <c r="AB1561" s="18" t="s">
        <v>1450</v>
      </c>
      <c r="AC1561" s="68">
        <v>833.0</v>
      </c>
      <c r="AD1561" s="69">
        <v>1.0</v>
      </c>
      <c r="AE1561" s="69">
        <v>32.0</v>
      </c>
      <c r="AF1561" s="70" t="s">
        <v>2912</v>
      </c>
      <c r="AG1561" s="69">
        <v>411.0</v>
      </c>
      <c r="AH1561" s="69">
        <v>123.0</v>
      </c>
      <c r="AI1561" s="69">
        <v>28.0</v>
      </c>
      <c r="AJ1561" s="29">
        <f t="shared" si="20"/>
        <v>137</v>
      </c>
      <c r="AK1561" s="76">
        <f t="shared" si="21"/>
        <v>0.3333333333</v>
      </c>
      <c r="AL1561" s="29">
        <f t="shared" si="22"/>
        <v>137</v>
      </c>
      <c r="AM1561" s="71">
        <f t="shared" si="23"/>
        <v>0.3333</v>
      </c>
      <c r="AN1561" s="71">
        <f t="shared" si="24"/>
        <v>0.4166</v>
      </c>
      <c r="AO1561" s="72">
        <f t="shared" si="25"/>
        <v>34.24</v>
      </c>
      <c r="AP1561" s="73">
        <f t="shared" si="26"/>
        <v>196126.72</v>
      </c>
      <c r="AQ1561" s="3">
        <f t="shared" si="27"/>
        <v>477.1939659</v>
      </c>
      <c r="AR1561" s="18"/>
      <c r="AS1561" s="18"/>
    </row>
    <row r="1562" ht="14.25" customHeight="1">
      <c r="A1562" s="68">
        <v>833.0</v>
      </c>
      <c r="B1562" s="69">
        <v>1.0</v>
      </c>
      <c r="C1562" s="18" t="s">
        <v>1450</v>
      </c>
      <c r="D1562" s="68">
        <v>833.0</v>
      </c>
      <c r="E1562" s="69">
        <v>1.0</v>
      </c>
      <c r="F1562" s="69">
        <v>33.0</v>
      </c>
      <c r="G1562" s="70" t="s">
        <v>2913</v>
      </c>
      <c r="H1562" s="69">
        <v>516.0</v>
      </c>
      <c r="I1562" s="69">
        <v>52.0</v>
      </c>
      <c r="J1562" s="69">
        <v>1.0</v>
      </c>
      <c r="K1562" s="29">
        <f t="shared" si="13"/>
        <v>52.5</v>
      </c>
      <c r="L1562" s="71">
        <f t="shared" si="14"/>
        <v>0.1017</v>
      </c>
      <c r="M1562" s="71">
        <f t="shared" si="15"/>
        <v>0.1271</v>
      </c>
      <c r="N1562" s="72">
        <f t="shared" si="16"/>
        <v>4</v>
      </c>
      <c r="O1562" s="8">
        <f t="shared" si="17"/>
        <v>22912</v>
      </c>
      <c r="P1562" s="73"/>
      <c r="Q1562" s="18"/>
      <c r="R1562" s="18"/>
      <c r="S1562" s="18"/>
      <c r="T1562" s="18"/>
      <c r="U1562" s="18"/>
      <c r="V1562" s="18"/>
      <c r="W1562" s="18"/>
      <c r="X1562" s="18"/>
      <c r="Y1562" s="18"/>
      <c r="Z1562" s="68">
        <v>833.0</v>
      </c>
      <c r="AA1562" s="69">
        <v>1.0</v>
      </c>
      <c r="AB1562" s="18" t="s">
        <v>1450</v>
      </c>
      <c r="AC1562" s="68">
        <v>833.0</v>
      </c>
      <c r="AD1562" s="69">
        <v>1.0</v>
      </c>
      <c r="AE1562" s="69">
        <v>33.0</v>
      </c>
      <c r="AF1562" s="70" t="s">
        <v>2913</v>
      </c>
      <c r="AG1562" s="69">
        <v>516.0</v>
      </c>
      <c r="AH1562" s="69">
        <v>52.0</v>
      </c>
      <c r="AI1562" s="69">
        <v>1.0</v>
      </c>
      <c r="AJ1562" s="29">
        <f t="shared" si="20"/>
        <v>52.5</v>
      </c>
      <c r="AK1562" s="76">
        <f t="shared" si="21"/>
        <v>0.101744186</v>
      </c>
      <c r="AL1562" s="29">
        <f t="shared" si="22"/>
        <v>52.5</v>
      </c>
      <c r="AM1562" s="71">
        <f t="shared" si="23"/>
        <v>0.1017</v>
      </c>
      <c r="AN1562" s="71">
        <f t="shared" si="24"/>
        <v>0.1271</v>
      </c>
      <c r="AO1562" s="72">
        <f t="shared" si="25"/>
        <v>4</v>
      </c>
      <c r="AP1562" s="73">
        <f t="shared" si="26"/>
        <v>22912</v>
      </c>
      <c r="AQ1562" s="3">
        <f t="shared" si="27"/>
        <v>44.40310078</v>
      </c>
      <c r="AR1562" s="18"/>
      <c r="AS1562" s="18"/>
    </row>
    <row r="1563" ht="14.25" customHeight="1">
      <c r="A1563" s="68">
        <v>833.0</v>
      </c>
      <c r="B1563" s="69">
        <v>1.0</v>
      </c>
      <c r="C1563" s="18" t="s">
        <v>1450</v>
      </c>
      <c r="D1563" s="68">
        <v>833.0</v>
      </c>
      <c r="E1563" s="69">
        <v>1.0</v>
      </c>
      <c r="F1563" s="69">
        <v>34.0</v>
      </c>
      <c r="G1563" s="70" t="s">
        <v>2914</v>
      </c>
      <c r="H1563" s="69">
        <v>711.0</v>
      </c>
      <c r="I1563" s="69">
        <v>45.0</v>
      </c>
      <c r="J1563" s="69">
        <v>13.0</v>
      </c>
      <c r="K1563" s="29">
        <f t="shared" si="13"/>
        <v>51.5</v>
      </c>
      <c r="L1563" s="71">
        <f t="shared" si="14"/>
        <v>0.0724</v>
      </c>
      <c r="M1563" s="71">
        <f t="shared" si="15"/>
        <v>0.0905</v>
      </c>
      <c r="N1563" s="72">
        <f t="shared" si="16"/>
        <v>2.8</v>
      </c>
      <c r="O1563" s="8">
        <f t="shared" si="17"/>
        <v>16038.4</v>
      </c>
      <c r="P1563" s="73"/>
      <c r="Q1563" s="18"/>
      <c r="R1563" s="18"/>
      <c r="S1563" s="18"/>
      <c r="T1563" s="18"/>
      <c r="U1563" s="18"/>
      <c r="V1563" s="18"/>
      <c r="W1563" s="18"/>
      <c r="X1563" s="18"/>
      <c r="Y1563" s="18"/>
      <c r="Z1563" s="68">
        <v>833.0</v>
      </c>
      <c r="AA1563" s="69">
        <v>1.0</v>
      </c>
      <c r="AB1563" s="18" t="s">
        <v>1450</v>
      </c>
      <c r="AC1563" s="68">
        <v>833.0</v>
      </c>
      <c r="AD1563" s="69">
        <v>1.0</v>
      </c>
      <c r="AE1563" s="69">
        <v>34.0</v>
      </c>
      <c r="AF1563" s="70" t="s">
        <v>2914</v>
      </c>
      <c r="AG1563" s="69">
        <v>711.0</v>
      </c>
      <c r="AH1563" s="69">
        <v>45.0</v>
      </c>
      <c r="AI1563" s="69">
        <v>13.0</v>
      </c>
      <c r="AJ1563" s="29">
        <f t="shared" si="20"/>
        <v>51.5</v>
      </c>
      <c r="AK1563" s="76">
        <f t="shared" si="21"/>
        <v>0.07243319269</v>
      </c>
      <c r="AL1563" s="29">
        <f t="shared" si="22"/>
        <v>51.5</v>
      </c>
      <c r="AM1563" s="71">
        <f t="shared" si="23"/>
        <v>0.0724</v>
      </c>
      <c r="AN1563" s="71">
        <f t="shared" si="24"/>
        <v>0.0905</v>
      </c>
      <c r="AO1563" s="72">
        <f t="shared" si="25"/>
        <v>2.8</v>
      </c>
      <c r="AP1563" s="73">
        <f t="shared" si="26"/>
        <v>16038.4</v>
      </c>
      <c r="AQ1563" s="3">
        <f t="shared" si="27"/>
        <v>22.55752461</v>
      </c>
      <c r="AR1563" s="18"/>
      <c r="AS1563" s="18"/>
    </row>
    <row r="1564" ht="14.25" customHeight="1">
      <c r="A1564" s="68">
        <v>833.0</v>
      </c>
      <c r="B1564" s="69">
        <v>1.0</v>
      </c>
      <c r="C1564" s="18" t="s">
        <v>1450</v>
      </c>
      <c r="D1564" s="68">
        <v>833.0</v>
      </c>
      <c r="E1564" s="69">
        <v>1.0</v>
      </c>
      <c r="F1564" s="69">
        <v>36.0</v>
      </c>
      <c r="G1564" s="70" t="s">
        <v>2915</v>
      </c>
      <c r="H1564" s="69">
        <v>431.0</v>
      </c>
      <c r="I1564" s="69">
        <v>81.0</v>
      </c>
      <c r="J1564" s="69">
        <v>52.0</v>
      </c>
      <c r="K1564" s="29">
        <f t="shared" si="13"/>
        <v>107</v>
      </c>
      <c r="L1564" s="71">
        <f t="shared" si="14"/>
        <v>0.2483</v>
      </c>
      <c r="M1564" s="71">
        <f t="shared" si="15"/>
        <v>0.3104</v>
      </c>
      <c r="N1564" s="72">
        <f t="shared" si="16"/>
        <v>19.93</v>
      </c>
      <c r="O1564" s="8">
        <f t="shared" si="17"/>
        <v>114159.04</v>
      </c>
      <c r="P1564" s="73"/>
      <c r="Q1564" s="18"/>
      <c r="R1564" s="18"/>
      <c r="S1564" s="18"/>
      <c r="T1564" s="18"/>
      <c r="U1564" s="18"/>
      <c r="V1564" s="18"/>
      <c r="W1564" s="18"/>
      <c r="X1564" s="18"/>
      <c r="Y1564" s="18"/>
      <c r="Z1564" s="68">
        <v>833.0</v>
      </c>
      <c r="AA1564" s="69">
        <v>1.0</v>
      </c>
      <c r="AB1564" s="18" t="s">
        <v>1450</v>
      </c>
      <c r="AC1564" s="68">
        <v>833.0</v>
      </c>
      <c r="AD1564" s="69">
        <v>1.0</v>
      </c>
      <c r="AE1564" s="69">
        <v>36.0</v>
      </c>
      <c r="AF1564" s="70" t="s">
        <v>2915</v>
      </c>
      <c r="AG1564" s="69">
        <v>431.0</v>
      </c>
      <c r="AH1564" s="69">
        <v>81.0</v>
      </c>
      <c r="AI1564" s="69">
        <v>52.0</v>
      </c>
      <c r="AJ1564" s="29">
        <f t="shared" si="20"/>
        <v>107</v>
      </c>
      <c r="AK1564" s="76">
        <f t="shared" si="21"/>
        <v>0.2482598608</v>
      </c>
      <c r="AL1564" s="29">
        <f t="shared" si="22"/>
        <v>107</v>
      </c>
      <c r="AM1564" s="71">
        <f t="shared" si="23"/>
        <v>0.2483</v>
      </c>
      <c r="AN1564" s="71">
        <f t="shared" si="24"/>
        <v>0.3104</v>
      </c>
      <c r="AO1564" s="72">
        <f t="shared" si="25"/>
        <v>19.93</v>
      </c>
      <c r="AP1564" s="73">
        <f t="shared" si="26"/>
        <v>114159.04</v>
      </c>
      <c r="AQ1564" s="3">
        <f t="shared" si="27"/>
        <v>264.8701624</v>
      </c>
      <c r="AR1564" s="18"/>
      <c r="AS1564" s="18"/>
    </row>
    <row r="1565" ht="14.25" customHeight="1">
      <c r="A1565" s="68">
        <v>833.0</v>
      </c>
      <c r="B1565" s="69">
        <v>1.0</v>
      </c>
      <c r="C1565" s="18" t="s">
        <v>1450</v>
      </c>
      <c r="D1565" s="68">
        <v>833.0</v>
      </c>
      <c r="E1565" s="69">
        <v>1.0</v>
      </c>
      <c r="F1565" s="69">
        <v>37.0</v>
      </c>
      <c r="G1565" s="70" t="s">
        <v>2916</v>
      </c>
      <c r="H1565" s="69">
        <v>428.0</v>
      </c>
      <c r="I1565" s="69">
        <v>30.0</v>
      </c>
      <c r="J1565" s="69">
        <v>10.0</v>
      </c>
      <c r="K1565" s="29">
        <f t="shared" si="13"/>
        <v>35</v>
      </c>
      <c r="L1565" s="71">
        <f t="shared" si="14"/>
        <v>0.0818</v>
      </c>
      <c r="M1565" s="71">
        <f t="shared" si="15"/>
        <v>0.1023</v>
      </c>
      <c r="N1565" s="72">
        <f t="shared" si="16"/>
        <v>2.15</v>
      </c>
      <c r="O1565" s="8">
        <f t="shared" si="17"/>
        <v>12315.2</v>
      </c>
      <c r="P1565" s="73"/>
      <c r="Q1565" s="18"/>
      <c r="R1565" s="18"/>
      <c r="S1565" s="18"/>
      <c r="T1565" s="18"/>
      <c r="U1565" s="18"/>
      <c r="V1565" s="18"/>
      <c r="W1565" s="18"/>
      <c r="X1565" s="18"/>
      <c r="Y1565" s="18"/>
      <c r="Z1565" s="68">
        <v>833.0</v>
      </c>
      <c r="AA1565" s="69">
        <v>1.0</v>
      </c>
      <c r="AB1565" s="18" t="s">
        <v>1450</v>
      </c>
      <c r="AC1565" s="68">
        <v>833.0</v>
      </c>
      <c r="AD1565" s="69">
        <v>1.0</v>
      </c>
      <c r="AE1565" s="69">
        <v>37.0</v>
      </c>
      <c r="AF1565" s="70" t="s">
        <v>2916</v>
      </c>
      <c r="AG1565" s="69">
        <v>428.0</v>
      </c>
      <c r="AH1565" s="69">
        <v>30.0</v>
      </c>
      <c r="AI1565" s="69">
        <v>10.0</v>
      </c>
      <c r="AJ1565" s="29">
        <f t="shared" si="20"/>
        <v>35</v>
      </c>
      <c r="AK1565" s="76">
        <f t="shared" si="21"/>
        <v>0.08177570093</v>
      </c>
      <c r="AL1565" s="29">
        <f t="shared" si="22"/>
        <v>35</v>
      </c>
      <c r="AM1565" s="71">
        <f t="shared" si="23"/>
        <v>0.0818</v>
      </c>
      <c r="AN1565" s="71">
        <f t="shared" si="24"/>
        <v>0.1023</v>
      </c>
      <c r="AO1565" s="72">
        <f t="shared" si="25"/>
        <v>2.15</v>
      </c>
      <c r="AP1565" s="73">
        <f t="shared" si="26"/>
        <v>12315.2</v>
      </c>
      <c r="AQ1565" s="3">
        <f t="shared" si="27"/>
        <v>28.77383178</v>
      </c>
      <c r="AR1565" s="18"/>
      <c r="AS1565" s="18"/>
    </row>
    <row r="1566" ht="14.25" customHeight="1">
      <c r="A1566" s="68">
        <v>833.0</v>
      </c>
      <c r="B1566" s="69">
        <v>1.0</v>
      </c>
      <c r="C1566" s="18" t="s">
        <v>1450</v>
      </c>
      <c r="D1566" s="68">
        <v>833.0</v>
      </c>
      <c r="E1566" s="69">
        <v>1.0</v>
      </c>
      <c r="F1566" s="69">
        <v>38.0</v>
      </c>
      <c r="G1566" s="70" t="s">
        <v>2917</v>
      </c>
      <c r="H1566" s="69">
        <v>261.0</v>
      </c>
      <c r="I1566" s="69">
        <v>88.0</v>
      </c>
      <c r="J1566" s="69">
        <v>17.0</v>
      </c>
      <c r="K1566" s="29">
        <f t="shared" si="13"/>
        <v>96.5</v>
      </c>
      <c r="L1566" s="71">
        <f t="shared" si="14"/>
        <v>0.3697</v>
      </c>
      <c r="M1566" s="71">
        <f t="shared" si="15"/>
        <v>0.4621</v>
      </c>
      <c r="N1566" s="72">
        <f t="shared" si="16"/>
        <v>26.76</v>
      </c>
      <c r="O1566" s="8">
        <f t="shared" si="17"/>
        <v>153281.28</v>
      </c>
      <c r="P1566" s="73"/>
      <c r="Q1566" s="18"/>
      <c r="R1566" s="18"/>
      <c r="S1566" s="18"/>
      <c r="T1566" s="18"/>
      <c r="U1566" s="18"/>
      <c r="V1566" s="18"/>
      <c r="W1566" s="18"/>
      <c r="X1566" s="18"/>
      <c r="Y1566" s="18"/>
      <c r="Z1566" s="68">
        <v>833.0</v>
      </c>
      <c r="AA1566" s="69">
        <v>1.0</v>
      </c>
      <c r="AB1566" s="18" t="s">
        <v>1450</v>
      </c>
      <c r="AC1566" s="68">
        <v>833.0</v>
      </c>
      <c r="AD1566" s="69">
        <v>1.0</v>
      </c>
      <c r="AE1566" s="69">
        <v>38.0</v>
      </c>
      <c r="AF1566" s="70" t="s">
        <v>2917</v>
      </c>
      <c r="AG1566" s="69">
        <v>261.0</v>
      </c>
      <c r="AH1566" s="69">
        <v>88.0</v>
      </c>
      <c r="AI1566" s="69">
        <v>17.0</v>
      </c>
      <c r="AJ1566" s="29">
        <f t="shared" si="20"/>
        <v>96.5</v>
      </c>
      <c r="AK1566" s="76">
        <f t="shared" si="21"/>
        <v>0.3697318008</v>
      </c>
      <c r="AL1566" s="29">
        <f t="shared" si="22"/>
        <v>96.5</v>
      </c>
      <c r="AM1566" s="71">
        <f t="shared" si="23"/>
        <v>0.3697</v>
      </c>
      <c r="AN1566" s="71">
        <f t="shared" si="24"/>
        <v>0.4621</v>
      </c>
      <c r="AO1566" s="72">
        <f t="shared" si="25"/>
        <v>26.76</v>
      </c>
      <c r="AP1566" s="73">
        <f t="shared" si="26"/>
        <v>153281.28</v>
      </c>
      <c r="AQ1566" s="3">
        <f t="shared" si="27"/>
        <v>587.2845977</v>
      </c>
      <c r="AR1566" s="18"/>
      <c r="AS1566" s="18"/>
    </row>
    <row r="1567" ht="14.25" customHeight="1">
      <c r="A1567" s="68">
        <v>833.0</v>
      </c>
      <c r="B1567" s="69">
        <v>1.0</v>
      </c>
      <c r="C1567" s="18" t="s">
        <v>1450</v>
      </c>
      <c r="D1567" s="68">
        <v>833.0</v>
      </c>
      <c r="E1567" s="69">
        <v>1.0</v>
      </c>
      <c r="F1567" s="69">
        <v>40.0</v>
      </c>
      <c r="G1567" s="70" t="s">
        <v>2918</v>
      </c>
      <c r="H1567" s="69">
        <v>477.0</v>
      </c>
      <c r="I1567" s="69">
        <v>69.0</v>
      </c>
      <c r="J1567" s="69">
        <v>31.0</v>
      </c>
      <c r="K1567" s="29">
        <f t="shared" si="13"/>
        <v>84.5</v>
      </c>
      <c r="L1567" s="71">
        <f t="shared" si="14"/>
        <v>0.1771</v>
      </c>
      <c r="M1567" s="71">
        <f t="shared" si="15"/>
        <v>0.2214</v>
      </c>
      <c r="N1567" s="72">
        <f t="shared" si="16"/>
        <v>11.22</v>
      </c>
      <c r="O1567" s="8">
        <f t="shared" si="17"/>
        <v>64268.16</v>
      </c>
      <c r="P1567" s="73"/>
      <c r="Q1567" s="18"/>
      <c r="R1567" s="18"/>
      <c r="S1567" s="18"/>
      <c r="T1567" s="18"/>
      <c r="U1567" s="18"/>
      <c r="V1567" s="18"/>
      <c r="W1567" s="18"/>
      <c r="X1567" s="18"/>
      <c r="Y1567" s="18"/>
      <c r="Z1567" s="68">
        <v>833.0</v>
      </c>
      <c r="AA1567" s="69">
        <v>1.0</v>
      </c>
      <c r="AB1567" s="18" t="s">
        <v>1450</v>
      </c>
      <c r="AC1567" s="68">
        <v>833.0</v>
      </c>
      <c r="AD1567" s="69">
        <v>1.0</v>
      </c>
      <c r="AE1567" s="69">
        <v>40.0</v>
      </c>
      <c r="AF1567" s="70" t="s">
        <v>2918</v>
      </c>
      <c r="AG1567" s="69">
        <v>477.0</v>
      </c>
      <c r="AH1567" s="69">
        <v>69.0</v>
      </c>
      <c r="AI1567" s="69">
        <v>31.0</v>
      </c>
      <c r="AJ1567" s="29">
        <f t="shared" si="20"/>
        <v>84.5</v>
      </c>
      <c r="AK1567" s="76">
        <f t="shared" si="21"/>
        <v>0.177148847</v>
      </c>
      <c r="AL1567" s="29">
        <f t="shared" si="22"/>
        <v>84.5</v>
      </c>
      <c r="AM1567" s="71">
        <f t="shared" si="23"/>
        <v>0.1771</v>
      </c>
      <c r="AN1567" s="71">
        <f t="shared" si="24"/>
        <v>0.2214</v>
      </c>
      <c r="AO1567" s="72">
        <f t="shared" si="25"/>
        <v>11.22</v>
      </c>
      <c r="AP1567" s="73">
        <f t="shared" si="26"/>
        <v>64268.16</v>
      </c>
      <c r="AQ1567" s="3">
        <f t="shared" si="27"/>
        <v>134.7340881</v>
      </c>
      <c r="AR1567" s="18"/>
      <c r="AS1567" s="18"/>
    </row>
    <row r="1568" ht="14.25" customHeight="1">
      <c r="A1568" s="68">
        <v>833.0</v>
      </c>
      <c r="B1568" s="69">
        <v>1.0</v>
      </c>
      <c r="C1568" s="18" t="s">
        <v>1450</v>
      </c>
      <c r="D1568" s="68">
        <v>833.0</v>
      </c>
      <c r="E1568" s="69">
        <v>1.0</v>
      </c>
      <c r="F1568" s="69">
        <v>41.0</v>
      </c>
      <c r="G1568" s="70" t="s">
        <v>2919</v>
      </c>
      <c r="H1568" s="69">
        <v>768.0</v>
      </c>
      <c r="I1568" s="69">
        <v>26.0</v>
      </c>
      <c r="J1568" s="69">
        <v>8.0</v>
      </c>
      <c r="K1568" s="29">
        <f t="shared" si="13"/>
        <v>30</v>
      </c>
      <c r="L1568" s="71">
        <f t="shared" si="14"/>
        <v>0.0391</v>
      </c>
      <c r="M1568" s="71">
        <f t="shared" si="15"/>
        <v>0.0489</v>
      </c>
      <c r="N1568" s="72">
        <f t="shared" si="16"/>
        <v>0.88</v>
      </c>
      <c r="O1568" s="8">
        <f t="shared" si="17"/>
        <v>5040.64</v>
      </c>
      <c r="P1568" s="73"/>
      <c r="Q1568" s="18"/>
      <c r="R1568" s="18"/>
      <c r="S1568" s="18"/>
      <c r="T1568" s="18"/>
      <c r="U1568" s="18"/>
      <c r="V1568" s="18"/>
      <c r="W1568" s="18"/>
      <c r="X1568" s="18"/>
      <c r="Y1568" s="18"/>
      <c r="Z1568" s="68">
        <v>833.0</v>
      </c>
      <c r="AA1568" s="69">
        <v>1.0</v>
      </c>
      <c r="AB1568" s="18" t="s">
        <v>1450</v>
      </c>
      <c r="AC1568" s="68">
        <v>833.0</v>
      </c>
      <c r="AD1568" s="69">
        <v>1.0</v>
      </c>
      <c r="AE1568" s="69">
        <v>41.0</v>
      </c>
      <c r="AF1568" s="70" t="s">
        <v>2919</v>
      </c>
      <c r="AG1568" s="69">
        <v>768.0</v>
      </c>
      <c r="AH1568" s="69">
        <v>26.0</v>
      </c>
      <c r="AI1568" s="69">
        <v>8.0</v>
      </c>
      <c r="AJ1568" s="29">
        <f t="shared" si="20"/>
        <v>30</v>
      </c>
      <c r="AK1568" s="76">
        <f t="shared" si="21"/>
        <v>0.0390625</v>
      </c>
      <c r="AL1568" s="29">
        <f t="shared" si="22"/>
        <v>30</v>
      </c>
      <c r="AM1568" s="71">
        <f t="shared" si="23"/>
        <v>0.0391</v>
      </c>
      <c r="AN1568" s="71">
        <f t="shared" si="24"/>
        <v>0.0489</v>
      </c>
      <c r="AO1568" s="72">
        <f t="shared" si="25"/>
        <v>0.88</v>
      </c>
      <c r="AP1568" s="73">
        <f t="shared" si="26"/>
        <v>5040.64</v>
      </c>
      <c r="AQ1568" s="3">
        <f t="shared" si="27"/>
        <v>6.563333333</v>
      </c>
      <c r="AR1568" s="18"/>
      <c r="AS1568" s="18"/>
    </row>
    <row r="1569" ht="14.25" customHeight="1">
      <c r="A1569" s="68">
        <v>833.0</v>
      </c>
      <c r="B1569" s="69">
        <v>1.0</v>
      </c>
      <c r="C1569" s="18" t="s">
        <v>1450</v>
      </c>
      <c r="D1569" s="68">
        <v>833.0</v>
      </c>
      <c r="E1569" s="69">
        <v>1.0</v>
      </c>
      <c r="F1569" s="69">
        <v>42.0</v>
      </c>
      <c r="G1569" s="70" t="s">
        <v>2920</v>
      </c>
      <c r="H1569" s="69">
        <v>423.0</v>
      </c>
      <c r="I1569" s="69">
        <v>124.0</v>
      </c>
      <c r="J1569" s="69">
        <v>21.0</v>
      </c>
      <c r="K1569" s="29">
        <f t="shared" si="13"/>
        <v>134.5</v>
      </c>
      <c r="L1569" s="71">
        <f t="shared" si="14"/>
        <v>0.318</v>
      </c>
      <c r="M1569" s="71">
        <f t="shared" si="15"/>
        <v>0.3975</v>
      </c>
      <c r="N1569" s="72">
        <f t="shared" si="16"/>
        <v>32.08</v>
      </c>
      <c r="O1569" s="8">
        <f t="shared" si="17"/>
        <v>183754.24</v>
      </c>
      <c r="P1569" s="73"/>
      <c r="Q1569" s="18"/>
      <c r="R1569" s="18"/>
      <c r="S1569" s="18"/>
      <c r="T1569" s="18"/>
      <c r="U1569" s="18"/>
      <c r="V1569" s="18"/>
      <c r="W1569" s="18"/>
      <c r="X1569" s="18"/>
      <c r="Y1569" s="18"/>
      <c r="Z1569" s="68">
        <v>833.0</v>
      </c>
      <c r="AA1569" s="69">
        <v>1.0</v>
      </c>
      <c r="AB1569" s="18" t="s">
        <v>1450</v>
      </c>
      <c r="AC1569" s="68">
        <v>833.0</v>
      </c>
      <c r="AD1569" s="69">
        <v>1.0</v>
      </c>
      <c r="AE1569" s="69">
        <v>42.0</v>
      </c>
      <c r="AF1569" s="70" t="s">
        <v>2920</v>
      </c>
      <c r="AG1569" s="69">
        <v>423.0</v>
      </c>
      <c r="AH1569" s="69">
        <v>124.0</v>
      </c>
      <c r="AI1569" s="69">
        <v>21.0</v>
      </c>
      <c r="AJ1569" s="29">
        <f t="shared" si="20"/>
        <v>134.5</v>
      </c>
      <c r="AK1569" s="76">
        <f t="shared" si="21"/>
        <v>0.3179669031</v>
      </c>
      <c r="AL1569" s="29">
        <f t="shared" si="22"/>
        <v>134.5</v>
      </c>
      <c r="AM1569" s="71">
        <f t="shared" si="23"/>
        <v>0.318</v>
      </c>
      <c r="AN1569" s="71">
        <f t="shared" si="24"/>
        <v>0.3975</v>
      </c>
      <c r="AO1569" s="72">
        <f t="shared" si="25"/>
        <v>32.08</v>
      </c>
      <c r="AP1569" s="73">
        <f t="shared" si="26"/>
        <v>183754.24</v>
      </c>
      <c r="AQ1569" s="3">
        <f t="shared" si="27"/>
        <v>434.4071868</v>
      </c>
      <c r="AR1569" s="18"/>
      <c r="AS1569" s="18"/>
    </row>
    <row r="1570" ht="14.25" customHeight="1">
      <c r="A1570" s="68">
        <v>833.0</v>
      </c>
      <c r="B1570" s="69">
        <v>1.0</v>
      </c>
      <c r="C1570" s="18" t="s">
        <v>1450</v>
      </c>
      <c r="D1570" s="68">
        <v>833.0</v>
      </c>
      <c r="E1570" s="69">
        <v>1.0</v>
      </c>
      <c r="F1570" s="69">
        <v>43.0</v>
      </c>
      <c r="G1570" s="70" t="s">
        <v>2921</v>
      </c>
      <c r="H1570" s="69">
        <v>634.0</v>
      </c>
      <c r="I1570" s="69">
        <v>40.0</v>
      </c>
      <c r="J1570" s="69">
        <v>11.0</v>
      </c>
      <c r="K1570" s="29">
        <f t="shared" si="13"/>
        <v>45.5</v>
      </c>
      <c r="L1570" s="71">
        <f t="shared" si="14"/>
        <v>0.0718</v>
      </c>
      <c r="M1570" s="71">
        <f t="shared" si="15"/>
        <v>0.0898</v>
      </c>
      <c r="N1570" s="72">
        <f t="shared" si="16"/>
        <v>2.45</v>
      </c>
      <c r="O1570" s="8">
        <f t="shared" si="17"/>
        <v>14033.6</v>
      </c>
      <c r="P1570" s="73"/>
      <c r="Q1570" s="18"/>
      <c r="R1570" s="18"/>
      <c r="S1570" s="18"/>
      <c r="T1570" s="18"/>
      <c r="U1570" s="18"/>
      <c r="V1570" s="18"/>
      <c r="W1570" s="18"/>
      <c r="X1570" s="18"/>
      <c r="Y1570" s="18"/>
      <c r="Z1570" s="68">
        <v>833.0</v>
      </c>
      <c r="AA1570" s="69">
        <v>1.0</v>
      </c>
      <c r="AB1570" s="18" t="s">
        <v>1450</v>
      </c>
      <c r="AC1570" s="68">
        <v>833.0</v>
      </c>
      <c r="AD1570" s="69">
        <v>1.0</v>
      </c>
      <c r="AE1570" s="69">
        <v>43.0</v>
      </c>
      <c r="AF1570" s="70" t="s">
        <v>2921</v>
      </c>
      <c r="AG1570" s="69">
        <v>634.0</v>
      </c>
      <c r="AH1570" s="69">
        <v>40.0</v>
      </c>
      <c r="AI1570" s="69">
        <v>11.0</v>
      </c>
      <c r="AJ1570" s="29">
        <f t="shared" si="20"/>
        <v>45.5</v>
      </c>
      <c r="AK1570" s="76">
        <f t="shared" si="21"/>
        <v>0.07176656151</v>
      </c>
      <c r="AL1570" s="29">
        <f t="shared" si="22"/>
        <v>45.5</v>
      </c>
      <c r="AM1570" s="71">
        <f t="shared" si="23"/>
        <v>0.0718</v>
      </c>
      <c r="AN1570" s="71">
        <f t="shared" si="24"/>
        <v>0.0898</v>
      </c>
      <c r="AO1570" s="72">
        <f t="shared" si="25"/>
        <v>2.45</v>
      </c>
      <c r="AP1570" s="73">
        <f t="shared" si="26"/>
        <v>14033.6</v>
      </c>
      <c r="AQ1570" s="3">
        <f t="shared" si="27"/>
        <v>22.13501577</v>
      </c>
      <c r="AR1570" s="18"/>
      <c r="AS1570" s="18"/>
    </row>
    <row r="1571" ht="14.25" customHeight="1">
      <c r="A1571" s="68">
        <v>833.0</v>
      </c>
      <c r="B1571" s="69">
        <v>1.0</v>
      </c>
      <c r="C1571" s="18" t="s">
        <v>1450</v>
      </c>
      <c r="D1571" s="68">
        <v>833.0</v>
      </c>
      <c r="E1571" s="69">
        <v>1.0</v>
      </c>
      <c r="F1571" s="69">
        <v>44.0</v>
      </c>
      <c r="G1571" s="70" t="s">
        <v>2922</v>
      </c>
      <c r="H1571" s="69">
        <v>516.0</v>
      </c>
      <c r="I1571" s="69">
        <v>77.0</v>
      </c>
      <c r="J1571" s="69">
        <v>14.0</v>
      </c>
      <c r="K1571" s="29">
        <f t="shared" si="13"/>
        <v>84</v>
      </c>
      <c r="L1571" s="71">
        <f t="shared" si="14"/>
        <v>0.1628</v>
      </c>
      <c r="M1571" s="71">
        <f t="shared" si="15"/>
        <v>0.2035</v>
      </c>
      <c r="N1571" s="72">
        <f t="shared" si="16"/>
        <v>10.26</v>
      </c>
      <c r="O1571" s="8">
        <f t="shared" si="17"/>
        <v>58769.28</v>
      </c>
      <c r="P1571" s="73"/>
      <c r="Q1571" s="18"/>
      <c r="R1571" s="18"/>
      <c r="S1571" s="18"/>
      <c r="T1571" s="18"/>
      <c r="U1571" s="18"/>
      <c r="V1571" s="18"/>
      <c r="W1571" s="18"/>
      <c r="X1571" s="18"/>
      <c r="Y1571" s="18"/>
      <c r="Z1571" s="68">
        <v>833.0</v>
      </c>
      <c r="AA1571" s="69">
        <v>1.0</v>
      </c>
      <c r="AB1571" s="18" t="s">
        <v>1450</v>
      </c>
      <c r="AC1571" s="68">
        <v>833.0</v>
      </c>
      <c r="AD1571" s="69">
        <v>1.0</v>
      </c>
      <c r="AE1571" s="69">
        <v>44.0</v>
      </c>
      <c r="AF1571" s="70" t="s">
        <v>2922</v>
      </c>
      <c r="AG1571" s="69">
        <v>516.0</v>
      </c>
      <c r="AH1571" s="69">
        <v>77.0</v>
      </c>
      <c r="AI1571" s="69">
        <v>14.0</v>
      </c>
      <c r="AJ1571" s="29">
        <f t="shared" si="20"/>
        <v>84</v>
      </c>
      <c r="AK1571" s="76">
        <f t="shared" si="21"/>
        <v>0.1627906977</v>
      </c>
      <c r="AL1571" s="29">
        <f t="shared" si="22"/>
        <v>84</v>
      </c>
      <c r="AM1571" s="71">
        <f t="shared" si="23"/>
        <v>0.1628</v>
      </c>
      <c r="AN1571" s="71">
        <f t="shared" si="24"/>
        <v>0.2035</v>
      </c>
      <c r="AO1571" s="72">
        <f t="shared" si="25"/>
        <v>10.26</v>
      </c>
      <c r="AP1571" s="73">
        <f t="shared" si="26"/>
        <v>58769.28</v>
      </c>
      <c r="AQ1571" s="3">
        <f t="shared" si="27"/>
        <v>113.8939535</v>
      </c>
      <c r="AR1571" s="18"/>
      <c r="AS1571" s="18"/>
    </row>
    <row r="1572" ht="14.25" customHeight="1">
      <c r="A1572" s="68">
        <v>833.0</v>
      </c>
      <c r="B1572" s="69">
        <v>1.0</v>
      </c>
      <c r="C1572" s="18" t="s">
        <v>1450</v>
      </c>
      <c r="D1572" s="68">
        <v>833.0</v>
      </c>
      <c r="E1572" s="69">
        <v>1.0</v>
      </c>
      <c r="F1572" s="69">
        <v>45.0</v>
      </c>
      <c r="G1572" s="70" t="s">
        <v>2923</v>
      </c>
      <c r="H1572" s="69">
        <v>610.0</v>
      </c>
      <c r="I1572" s="69">
        <v>47.0</v>
      </c>
      <c r="J1572" s="69">
        <v>15.0</v>
      </c>
      <c r="K1572" s="29">
        <f t="shared" si="13"/>
        <v>54.5</v>
      </c>
      <c r="L1572" s="71">
        <f t="shared" si="14"/>
        <v>0.0893</v>
      </c>
      <c r="M1572" s="71">
        <f t="shared" si="15"/>
        <v>0.1116</v>
      </c>
      <c r="N1572" s="72">
        <f t="shared" si="16"/>
        <v>3.65</v>
      </c>
      <c r="O1572" s="8">
        <f t="shared" si="17"/>
        <v>20907.2</v>
      </c>
      <c r="P1572" s="73"/>
      <c r="Q1572" s="18"/>
      <c r="R1572" s="18"/>
      <c r="S1572" s="18"/>
      <c r="T1572" s="18"/>
      <c r="U1572" s="18"/>
      <c r="V1572" s="18"/>
      <c r="W1572" s="18"/>
      <c r="X1572" s="18"/>
      <c r="Y1572" s="18"/>
      <c r="Z1572" s="68">
        <v>833.0</v>
      </c>
      <c r="AA1572" s="69">
        <v>1.0</v>
      </c>
      <c r="AB1572" s="18" t="s">
        <v>1450</v>
      </c>
      <c r="AC1572" s="68">
        <v>833.0</v>
      </c>
      <c r="AD1572" s="69">
        <v>1.0</v>
      </c>
      <c r="AE1572" s="69">
        <v>45.0</v>
      </c>
      <c r="AF1572" s="70" t="s">
        <v>2923</v>
      </c>
      <c r="AG1572" s="69">
        <v>610.0</v>
      </c>
      <c r="AH1572" s="69">
        <v>47.0</v>
      </c>
      <c r="AI1572" s="69">
        <v>15.0</v>
      </c>
      <c r="AJ1572" s="29">
        <f t="shared" si="20"/>
        <v>54.5</v>
      </c>
      <c r="AK1572" s="76">
        <f t="shared" si="21"/>
        <v>0.0893442623</v>
      </c>
      <c r="AL1572" s="29">
        <f t="shared" si="22"/>
        <v>54.5</v>
      </c>
      <c r="AM1572" s="71">
        <f t="shared" si="23"/>
        <v>0.0893</v>
      </c>
      <c r="AN1572" s="71">
        <f t="shared" si="24"/>
        <v>0.1116</v>
      </c>
      <c r="AO1572" s="72">
        <f t="shared" si="25"/>
        <v>3.65</v>
      </c>
      <c r="AP1572" s="73">
        <f t="shared" si="26"/>
        <v>20907.2</v>
      </c>
      <c r="AQ1572" s="3">
        <f t="shared" si="27"/>
        <v>34.27409836</v>
      </c>
      <c r="AR1572" s="18"/>
      <c r="AS1572" s="18"/>
    </row>
    <row r="1573" ht="14.25" customHeight="1">
      <c r="A1573" s="68">
        <v>833.0</v>
      </c>
      <c r="B1573" s="69">
        <v>1.0</v>
      </c>
      <c r="C1573" s="18" t="s">
        <v>1450</v>
      </c>
      <c r="D1573" s="68">
        <v>833.0</v>
      </c>
      <c r="E1573" s="69">
        <v>1.0</v>
      </c>
      <c r="F1573" s="69">
        <v>46.0</v>
      </c>
      <c r="G1573" s="70" t="s">
        <v>2924</v>
      </c>
      <c r="H1573" s="69">
        <v>435.0</v>
      </c>
      <c r="I1573" s="69">
        <v>82.0</v>
      </c>
      <c r="J1573" s="69">
        <v>15.0</v>
      </c>
      <c r="K1573" s="29">
        <f t="shared" si="13"/>
        <v>89.5</v>
      </c>
      <c r="L1573" s="71">
        <f t="shared" si="14"/>
        <v>0.2057</v>
      </c>
      <c r="M1573" s="71">
        <f t="shared" si="15"/>
        <v>0.2571</v>
      </c>
      <c r="N1573" s="72">
        <f t="shared" si="16"/>
        <v>13.81</v>
      </c>
      <c r="O1573" s="8">
        <f t="shared" si="17"/>
        <v>79103.68</v>
      </c>
      <c r="P1573" s="73"/>
      <c r="Q1573" s="18"/>
      <c r="R1573" s="18"/>
      <c r="S1573" s="18"/>
      <c r="T1573" s="18"/>
      <c r="U1573" s="18"/>
      <c r="V1573" s="18"/>
      <c r="W1573" s="18"/>
      <c r="X1573" s="18"/>
      <c r="Y1573" s="18"/>
      <c r="Z1573" s="68">
        <v>833.0</v>
      </c>
      <c r="AA1573" s="69">
        <v>1.0</v>
      </c>
      <c r="AB1573" s="18" t="s">
        <v>1450</v>
      </c>
      <c r="AC1573" s="68">
        <v>833.0</v>
      </c>
      <c r="AD1573" s="69">
        <v>1.0</v>
      </c>
      <c r="AE1573" s="69">
        <v>46.0</v>
      </c>
      <c r="AF1573" s="70" t="s">
        <v>2924</v>
      </c>
      <c r="AG1573" s="69">
        <v>435.0</v>
      </c>
      <c r="AH1573" s="69">
        <v>82.0</v>
      </c>
      <c r="AI1573" s="69">
        <v>15.0</v>
      </c>
      <c r="AJ1573" s="29">
        <f t="shared" si="20"/>
        <v>89.5</v>
      </c>
      <c r="AK1573" s="76">
        <f t="shared" si="21"/>
        <v>0.2057471264</v>
      </c>
      <c r="AL1573" s="29">
        <f t="shared" si="22"/>
        <v>89.5</v>
      </c>
      <c r="AM1573" s="71">
        <f t="shared" si="23"/>
        <v>0.2057</v>
      </c>
      <c r="AN1573" s="71">
        <f t="shared" si="24"/>
        <v>0.2571</v>
      </c>
      <c r="AO1573" s="72">
        <f t="shared" si="25"/>
        <v>13.81</v>
      </c>
      <c r="AP1573" s="73">
        <f t="shared" si="26"/>
        <v>79103.68</v>
      </c>
      <c r="AQ1573" s="3">
        <f t="shared" si="27"/>
        <v>181.8475402</v>
      </c>
      <c r="AR1573" s="18"/>
      <c r="AS1573" s="18"/>
    </row>
    <row r="1574" ht="14.25" customHeight="1">
      <c r="A1574" s="68">
        <v>833.0</v>
      </c>
      <c r="B1574" s="69">
        <v>1.0</v>
      </c>
      <c r="C1574" s="18" t="s">
        <v>1450</v>
      </c>
      <c r="D1574" s="68">
        <v>833.0</v>
      </c>
      <c r="E1574" s="69">
        <v>1.0</v>
      </c>
      <c r="F1574" s="69">
        <v>47.0</v>
      </c>
      <c r="G1574" s="70" t="s">
        <v>2925</v>
      </c>
      <c r="H1574" s="69">
        <v>667.0</v>
      </c>
      <c r="I1574" s="69">
        <v>53.0</v>
      </c>
      <c r="J1574" s="69">
        <v>8.0</v>
      </c>
      <c r="K1574" s="29">
        <f t="shared" si="13"/>
        <v>57</v>
      </c>
      <c r="L1574" s="71">
        <f t="shared" si="14"/>
        <v>0.0855</v>
      </c>
      <c r="M1574" s="71">
        <f t="shared" si="15"/>
        <v>0.1069</v>
      </c>
      <c r="N1574" s="72">
        <f t="shared" si="16"/>
        <v>3.66</v>
      </c>
      <c r="O1574" s="8">
        <f t="shared" si="17"/>
        <v>20964.48</v>
      </c>
      <c r="P1574" s="73"/>
      <c r="Q1574" s="18"/>
      <c r="R1574" s="18"/>
      <c r="S1574" s="18"/>
      <c r="T1574" s="18"/>
      <c r="U1574" s="18"/>
      <c r="V1574" s="18"/>
      <c r="W1574" s="18"/>
      <c r="X1574" s="18"/>
      <c r="Y1574" s="18"/>
      <c r="Z1574" s="68">
        <v>833.0</v>
      </c>
      <c r="AA1574" s="69">
        <v>1.0</v>
      </c>
      <c r="AB1574" s="18" t="s">
        <v>1450</v>
      </c>
      <c r="AC1574" s="68">
        <v>833.0</v>
      </c>
      <c r="AD1574" s="69">
        <v>1.0</v>
      </c>
      <c r="AE1574" s="69">
        <v>47.0</v>
      </c>
      <c r="AF1574" s="70" t="s">
        <v>2925</v>
      </c>
      <c r="AG1574" s="69">
        <v>667.0</v>
      </c>
      <c r="AH1574" s="69">
        <v>53.0</v>
      </c>
      <c r="AI1574" s="69">
        <v>8.0</v>
      </c>
      <c r="AJ1574" s="29">
        <f t="shared" si="20"/>
        <v>57</v>
      </c>
      <c r="AK1574" s="76">
        <f t="shared" si="21"/>
        <v>0.08545727136</v>
      </c>
      <c r="AL1574" s="29">
        <f t="shared" si="22"/>
        <v>57</v>
      </c>
      <c r="AM1574" s="71">
        <f t="shared" si="23"/>
        <v>0.0855</v>
      </c>
      <c r="AN1574" s="71">
        <f t="shared" si="24"/>
        <v>0.1069</v>
      </c>
      <c r="AO1574" s="72">
        <f t="shared" si="25"/>
        <v>3.66</v>
      </c>
      <c r="AP1574" s="73">
        <f t="shared" si="26"/>
        <v>20964.48</v>
      </c>
      <c r="AQ1574" s="3">
        <f t="shared" si="27"/>
        <v>31.4310045</v>
      </c>
      <c r="AR1574" s="18"/>
      <c r="AS1574" s="18"/>
    </row>
    <row r="1575" ht="14.25" customHeight="1">
      <c r="A1575" s="68">
        <v>833.0</v>
      </c>
      <c r="B1575" s="69">
        <v>1.0</v>
      </c>
      <c r="C1575" s="18" t="s">
        <v>1450</v>
      </c>
      <c r="D1575" s="68">
        <v>833.0</v>
      </c>
      <c r="E1575" s="69">
        <v>1.0</v>
      </c>
      <c r="F1575" s="69">
        <v>52.0</v>
      </c>
      <c r="G1575" s="70" t="s">
        <v>2926</v>
      </c>
      <c r="H1575" s="69">
        <v>12.0</v>
      </c>
      <c r="I1575" s="69">
        <v>2.0</v>
      </c>
      <c r="J1575" s="69">
        <v>0.0</v>
      </c>
      <c r="K1575" s="29">
        <f t="shared" si="13"/>
        <v>2</v>
      </c>
      <c r="L1575" s="71">
        <f t="shared" si="14"/>
        <v>0.1667</v>
      </c>
      <c r="M1575" s="71">
        <f t="shared" si="15"/>
        <v>0.2084</v>
      </c>
      <c r="N1575" s="72">
        <f t="shared" si="16"/>
        <v>0.25</v>
      </c>
      <c r="O1575" s="8">
        <f t="shared" si="17"/>
        <v>1432</v>
      </c>
      <c r="P1575" s="73"/>
      <c r="Q1575" s="18"/>
      <c r="R1575" s="18"/>
      <c r="S1575" s="18"/>
      <c r="T1575" s="18"/>
      <c r="U1575" s="18"/>
      <c r="V1575" s="18"/>
      <c r="W1575" s="18"/>
      <c r="X1575" s="18"/>
      <c r="Y1575" s="18"/>
      <c r="Z1575" s="68">
        <v>833.0</v>
      </c>
      <c r="AA1575" s="69">
        <v>1.0</v>
      </c>
      <c r="AB1575" s="18" t="s">
        <v>1450</v>
      </c>
      <c r="AC1575" s="68">
        <v>833.0</v>
      </c>
      <c r="AD1575" s="69">
        <v>1.0</v>
      </c>
      <c r="AE1575" s="69">
        <v>52.0</v>
      </c>
      <c r="AF1575" s="70" t="s">
        <v>2926</v>
      </c>
      <c r="AG1575" s="69">
        <v>12.0</v>
      </c>
      <c r="AH1575" s="69">
        <v>2.0</v>
      </c>
      <c r="AI1575" s="69">
        <v>0.0</v>
      </c>
      <c r="AJ1575" s="29">
        <f t="shared" si="20"/>
        <v>2</v>
      </c>
      <c r="AK1575" s="76">
        <f t="shared" si="21"/>
        <v>0.1666666667</v>
      </c>
      <c r="AL1575" s="29">
        <f t="shared" si="22"/>
        <v>2</v>
      </c>
      <c r="AM1575" s="71">
        <f t="shared" si="23"/>
        <v>0.1667</v>
      </c>
      <c r="AN1575" s="71">
        <f t="shared" si="24"/>
        <v>0.2084</v>
      </c>
      <c r="AO1575" s="72">
        <f t="shared" si="25"/>
        <v>0.25</v>
      </c>
      <c r="AP1575" s="73">
        <f t="shared" si="26"/>
        <v>1432</v>
      </c>
      <c r="AQ1575" s="3">
        <f t="shared" si="27"/>
        <v>119.3333333</v>
      </c>
      <c r="AR1575" s="18"/>
      <c r="AS1575" s="18"/>
    </row>
    <row r="1576" ht="14.25" customHeight="1">
      <c r="A1576" s="68">
        <v>833.0</v>
      </c>
      <c r="B1576" s="69">
        <v>1.0</v>
      </c>
      <c r="C1576" s="18" t="s">
        <v>1450</v>
      </c>
      <c r="D1576" s="68">
        <v>833.0</v>
      </c>
      <c r="E1576" s="69">
        <v>1.0</v>
      </c>
      <c r="F1576" s="69">
        <v>56.0</v>
      </c>
      <c r="G1576" s="70" t="s">
        <v>2927</v>
      </c>
      <c r="H1576" s="69">
        <v>77.0</v>
      </c>
      <c r="I1576" s="69">
        <v>9.0</v>
      </c>
      <c r="J1576" s="69">
        <v>0.0</v>
      </c>
      <c r="K1576" s="29">
        <f t="shared" si="13"/>
        <v>9</v>
      </c>
      <c r="L1576" s="71">
        <f t="shared" si="14"/>
        <v>0.1169</v>
      </c>
      <c r="M1576" s="71">
        <f t="shared" si="15"/>
        <v>0.1461</v>
      </c>
      <c r="N1576" s="72">
        <f t="shared" si="16"/>
        <v>0.79</v>
      </c>
      <c r="O1576" s="8">
        <f t="shared" si="17"/>
        <v>4525.12</v>
      </c>
      <c r="P1576" s="73"/>
      <c r="Q1576" s="18"/>
      <c r="R1576" s="18"/>
      <c r="S1576" s="18"/>
      <c r="T1576" s="18"/>
      <c r="U1576" s="18"/>
      <c r="V1576" s="18"/>
      <c r="W1576" s="18"/>
      <c r="X1576" s="18"/>
      <c r="Y1576" s="18"/>
      <c r="Z1576" s="68">
        <v>833.0</v>
      </c>
      <c r="AA1576" s="69">
        <v>1.0</v>
      </c>
      <c r="AB1576" s="18" t="s">
        <v>1450</v>
      </c>
      <c r="AC1576" s="68">
        <v>833.0</v>
      </c>
      <c r="AD1576" s="69">
        <v>1.0</v>
      </c>
      <c r="AE1576" s="69">
        <v>56.0</v>
      </c>
      <c r="AF1576" s="70" t="s">
        <v>2927</v>
      </c>
      <c r="AG1576" s="69">
        <v>77.0</v>
      </c>
      <c r="AH1576" s="69">
        <v>9.0</v>
      </c>
      <c r="AI1576" s="69">
        <v>0.0</v>
      </c>
      <c r="AJ1576" s="29">
        <f t="shared" si="20"/>
        <v>9</v>
      </c>
      <c r="AK1576" s="76">
        <f t="shared" si="21"/>
        <v>0.1168831169</v>
      </c>
      <c r="AL1576" s="29">
        <f t="shared" si="22"/>
        <v>9</v>
      </c>
      <c r="AM1576" s="71">
        <f t="shared" si="23"/>
        <v>0.1169</v>
      </c>
      <c r="AN1576" s="71">
        <f t="shared" si="24"/>
        <v>0.1461</v>
      </c>
      <c r="AO1576" s="72">
        <f t="shared" si="25"/>
        <v>0.79</v>
      </c>
      <c r="AP1576" s="73">
        <f t="shared" si="26"/>
        <v>4525.12</v>
      </c>
      <c r="AQ1576" s="3">
        <f t="shared" si="27"/>
        <v>58.76779221</v>
      </c>
      <c r="AR1576" s="18"/>
      <c r="AS1576" s="18"/>
    </row>
    <row r="1577" ht="14.25" customHeight="1">
      <c r="A1577" s="68">
        <v>833.0</v>
      </c>
      <c r="B1577" s="69">
        <v>1.0</v>
      </c>
      <c r="C1577" s="18" t="s">
        <v>1450</v>
      </c>
      <c r="D1577" s="68">
        <v>833.0</v>
      </c>
      <c r="E1577" s="69">
        <v>1.0</v>
      </c>
      <c r="F1577" s="69">
        <v>75.0</v>
      </c>
      <c r="G1577" s="70" t="s">
        <v>2928</v>
      </c>
      <c r="H1577" s="69">
        <v>614.0</v>
      </c>
      <c r="I1577" s="69">
        <v>28.0</v>
      </c>
      <c r="J1577" s="69">
        <v>12.0</v>
      </c>
      <c r="K1577" s="29">
        <f t="shared" si="13"/>
        <v>34</v>
      </c>
      <c r="L1577" s="71">
        <f t="shared" si="14"/>
        <v>0.0554</v>
      </c>
      <c r="M1577" s="71">
        <f t="shared" si="15"/>
        <v>0.0693</v>
      </c>
      <c r="N1577" s="72">
        <f t="shared" si="16"/>
        <v>1.41</v>
      </c>
      <c r="O1577" s="8">
        <f t="shared" si="17"/>
        <v>8076.48</v>
      </c>
      <c r="P1577" s="73"/>
      <c r="Q1577" s="18"/>
      <c r="R1577" s="18"/>
      <c r="S1577" s="18"/>
      <c r="T1577" s="18"/>
      <c r="U1577" s="18"/>
      <c r="V1577" s="18"/>
      <c r="W1577" s="18"/>
      <c r="X1577" s="18"/>
      <c r="Y1577" s="18"/>
      <c r="Z1577" s="68">
        <v>833.0</v>
      </c>
      <c r="AA1577" s="69">
        <v>1.0</v>
      </c>
      <c r="AB1577" s="18" t="s">
        <v>1450</v>
      </c>
      <c r="AC1577" s="68">
        <v>833.0</v>
      </c>
      <c r="AD1577" s="69">
        <v>1.0</v>
      </c>
      <c r="AE1577" s="69">
        <v>75.0</v>
      </c>
      <c r="AF1577" s="70" t="s">
        <v>2928</v>
      </c>
      <c r="AG1577" s="69">
        <v>614.0</v>
      </c>
      <c r="AH1577" s="69">
        <v>28.0</v>
      </c>
      <c r="AI1577" s="69">
        <v>12.0</v>
      </c>
      <c r="AJ1577" s="29">
        <f t="shared" si="20"/>
        <v>34</v>
      </c>
      <c r="AK1577" s="76">
        <f t="shared" si="21"/>
        <v>0.05537459283</v>
      </c>
      <c r="AL1577" s="29">
        <f t="shared" si="22"/>
        <v>34</v>
      </c>
      <c r="AM1577" s="71">
        <f t="shared" si="23"/>
        <v>0.0554</v>
      </c>
      <c r="AN1577" s="71">
        <f t="shared" si="24"/>
        <v>0.0693</v>
      </c>
      <c r="AO1577" s="72">
        <f t="shared" si="25"/>
        <v>1.41</v>
      </c>
      <c r="AP1577" s="73">
        <f t="shared" si="26"/>
        <v>8076.48</v>
      </c>
      <c r="AQ1577" s="3">
        <f t="shared" si="27"/>
        <v>13.15387622</v>
      </c>
      <c r="AR1577" s="18"/>
      <c r="AS1577" s="18"/>
    </row>
    <row r="1578" ht="14.25" customHeight="1">
      <c r="A1578" s="68">
        <v>834.0</v>
      </c>
      <c r="B1578" s="69">
        <v>1.0</v>
      </c>
      <c r="C1578" s="18" t="s">
        <v>1452</v>
      </c>
      <c r="D1578" s="68">
        <v>834.0</v>
      </c>
      <c r="E1578" s="69">
        <v>1.0</v>
      </c>
      <c r="F1578" s="69">
        <v>47.0</v>
      </c>
      <c r="G1578" s="70" t="s">
        <v>2929</v>
      </c>
      <c r="H1578" s="69">
        <v>2729.0</v>
      </c>
      <c r="I1578" s="69">
        <v>228.0</v>
      </c>
      <c r="J1578" s="69">
        <v>61.0</v>
      </c>
      <c r="K1578" s="29">
        <f t="shared" si="13"/>
        <v>258.5</v>
      </c>
      <c r="L1578" s="71">
        <f t="shared" si="14"/>
        <v>0.0947</v>
      </c>
      <c r="M1578" s="71">
        <f t="shared" si="15"/>
        <v>0.1184</v>
      </c>
      <c r="N1578" s="72">
        <f t="shared" si="16"/>
        <v>18.36</v>
      </c>
      <c r="O1578" s="8">
        <f t="shared" si="17"/>
        <v>105166.08</v>
      </c>
      <c r="P1578" s="73"/>
      <c r="Q1578" s="18"/>
      <c r="R1578" s="18"/>
      <c r="S1578" s="18"/>
      <c r="T1578" s="18"/>
      <c r="U1578" s="18"/>
      <c r="V1578" s="18"/>
      <c r="W1578" s="18"/>
      <c r="X1578" s="18"/>
      <c r="Y1578" s="18"/>
      <c r="Z1578" s="68">
        <v>834.0</v>
      </c>
      <c r="AA1578" s="69">
        <v>1.0</v>
      </c>
      <c r="AB1578" s="18" t="s">
        <v>1452</v>
      </c>
      <c r="AC1578" s="68">
        <v>834.0</v>
      </c>
      <c r="AD1578" s="69">
        <v>1.0</v>
      </c>
      <c r="AE1578" s="69">
        <v>47.0</v>
      </c>
      <c r="AF1578" s="70" t="s">
        <v>2929</v>
      </c>
      <c r="AG1578" s="69">
        <v>2729.0</v>
      </c>
      <c r="AH1578" s="69">
        <v>228.0</v>
      </c>
      <c r="AI1578" s="69">
        <v>61.0</v>
      </c>
      <c r="AJ1578" s="29">
        <f t="shared" si="20"/>
        <v>258.5</v>
      </c>
      <c r="AK1578" s="76">
        <f t="shared" si="21"/>
        <v>0.09472334188</v>
      </c>
      <c r="AL1578" s="29">
        <f t="shared" si="22"/>
        <v>258.5</v>
      </c>
      <c r="AM1578" s="71">
        <f t="shared" si="23"/>
        <v>0.0947</v>
      </c>
      <c r="AN1578" s="71">
        <f t="shared" si="24"/>
        <v>0.1184</v>
      </c>
      <c r="AO1578" s="72">
        <f t="shared" si="25"/>
        <v>18.36</v>
      </c>
      <c r="AP1578" s="73">
        <f t="shared" si="26"/>
        <v>105166.08</v>
      </c>
      <c r="AQ1578" s="3">
        <f t="shared" si="27"/>
        <v>38.53648956</v>
      </c>
      <c r="AR1578" s="18"/>
      <c r="AS1578" s="18"/>
    </row>
    <row r="1579" ht="14.25" customHeight="1">
      <c r="A1579" s="68">
        <v>834.0</v>
      </c>
      <c r="B1579" s="69">
        <v>1.0</v>
      </c>
      <c r="C1579" s="18" t="s">
        <v>1452</v>
      </c>
      <c r="D1579" s="68">
        <v>834.0</v>
      </c>
      <c r="E1579" s="69">
        <v>1.0</v>
      </c>
      <c r="F1579" s="69">
        <v>48.0</v>
      </c>
      <c r="G1579" s="70" t="s">
        <v>2930</v>
      </c>
      <c r="H1579" s="69">
        <v>981.0</v>
      </c>
      <c r="I1579" s="69">
        <v>109.0</v>
      </c>
      <c r="J1579" s="69">
        <v>36.0</v>
      </c>
      <c r="K1579" s="29">
        <f t="shared" si="13"/>
        <v>127</v>
      </c>
      <c r="L1579" s="71">
        <f t="shared" si="14"/>
        <v>0.1295</v>
      </c>
      <c r="M1579" s="71">
        <f t="shared" si="15"/>
        <v>0.1619</v>
      </c>
      <c r="N1579" s="72">
        <f t="shared" si="16"/>
        <v>12.34</v>
      </c>
      <c r="O1579" s="8">
        <f t="shared" si="17"/>
        <v>70683.52</v>
      </c>
      <c r="P1579" s="73"/>
      <c r="Q1579" s="18"/>
      <c r="R1579" s="18"/>
      <c r="S1579" s="18"/>
      <c r="T1579" s="18"/>
      <c r="U1579" s="18"/>
      <c r="V1579" s="18"/>
      <c r="W1579" s="18"/>
      <c r="X1579" s="18"/>
      <c r="Y1579" s="18"/>
      <c r="Z1579" s="68">
        <v>834.0</v>
      </c>
      <c r="AA1579" s="69">
        <v>1.0</v>
      </c>
      <c r="AB1579" s="18" t="s">
        <v>1452</v>
      </c>
      <c r="AC1579" s="68">
        <v>834.0</v>
      </c>
      <c r="AD1579" s="69">
        <v>1.0</v>
      </c>
      <c r="AE1579" s="69">
        <v>48.0</v>
      </c>
      <c r="AF1579" s="70" t="s">
        <v>2930</v>
      </c>
      <c r="AG1579" s="69">
        <v>981.0</v>
      </c>
      <c r="AH1579" s="69">
        <v>109.0</v>
      </c>
      <c r="AI1579" s="69">
        <v>36.0</v>
      </c>
      <c r="AJ1579" s="29">
        <f t="shared" si="20"/>
        <v>127</v>
      </c>
      <c r="AK1579" s="76">
        <f t="shared" si="21"/>
        <v>0.129459735</v>
      </c>
      <c r="AL1579" s="29">
        <f t="shared" si="22"/>
        <v>127</v>
      </c>
      <c r="AM1579" s="71">
        <f t="shared" si="23"/>
        <v>0.1295</v>
      </c>
      <c r="AN1579" s="71">
        <f t="shared" si="24"/>
        <v>0.1619</v>
      </c>
      <c r="AO1579" s="72">
        <f t="shared" si="25"/>
        <v>12.34</v>
      </c>
      <c r="AP1579" s="73">
        <f t="shared" si="26"/>
        <v>70683.52</v>
      </c>
      <c r="AQ1579" s="3">
        <f t="shared" si="27"/>
        <v>72.05251784</v>
      </c>
      <c r="AR1579" s="18"/>
      <c r="AS1579" s="18"/>
    </row>
    <row r="1580" ht="14.25" customHeight="1">
      <c r="A1580" s="68">
        <v>834.0</v>
      </c>
      <c r="B1580" s="69">
        <v>1.0</v>
      </c>
      <c r="C1580" s="18" t="s">
        <v>1452</v>
      </c>
      <c r="D1580" s="68">
        <v>834.0</v>
      </c>
      <c r="E1580" s="69">
        <v>1.0</v>
      </c>
      <c r="F1580" s="69">
        <v>49.0</v>
      </c>
      <c r="G1580" s="70" t="s">
        <v>2931</v>
      </c>
      <c r="H1580" s="69">
        <v>926.0</v>
      </c>
      <c r="I1580" s="69">
        <v>79.0</v>
      </c>
      <c r="J1580" s="69">
        <v>11.0</v>
      </c>
      <c r="K1580" s="29">
        <f t="shared" si="13"/>
        <v>84.5</v>
      </c>
      <c r="L1580" s="71">
        <f t="shared" si="14"/>
        <v>0.0913</v>
      </c>
      <c r="M1580" s="71">
        <f t="shared" si="15"/>
        <v>0.1141</v>
      </c>
      <c r="N1580" s="72">
        <f t="shared" si="16"/>
        <v>5.78</v>
      </c>
      <c r="O1580" s="8">
        <f t="shared" si="17"/>
        <v>33107.84</v>
      </c>
      <c r="P1580" s="73"/>
      <c r="Q1580" s="18"/>
      <c r="R1580" s="18"/>
      <c r="S1580" s="18"/>
      <c r="T1580" s="18"/>
      <c r="U1580" s="18"/>
      <c r="V1580" s="18"/>
      <c r="W1580" s="18"/>
      <c r="X1580" s="18"/>
      <c r="Y1580" s="18"/>
      <c r="Z1580" s="68">
        <v>834.0</v>
      </c>
      <c r="AA1580" s="69">
        <v>1.0</v>
      </c>
      <c r="AB1580" s="18" t="s">
        <v>1452</v>
      </c>
      <c r="AC1580" s="68">
        <v>834.0</v>
      </c>
      <c r="AD1580" s="69">
        <v>1.0</v>
      </c>
      <c r="AE1580" s="69">
        <v>49.0</v>
      </c>
      <c r="AF1580" s="70" t="s">
        <v>2931</v>
      </c>
      <c r="AG1580" s="69">
        <v>926.0</v>
      </c>
      <c r="AH1580" s="69">
        <v>79.0</v>
      </c>
      <c r="AI1580" s="69">
        <v>11.0</v>
      </c>
      <c r="AJ1580" s="29">
        <f t="shared" si="20"/>
        <v>84.5</v>
      </c>
      <c r="AK1580" s="76">
        <f t="shared" si="21"/>
        <v>0.09125269978</v>
      </c>
      <c r="AL1580" s="29">
        <f t="shared" si="22"/>
        <v>84.5</v>
      </c>
      <c r="AM1580" s="71">
        <f t="shared" si="23"/>
        <v>0.0913</v>
      </c>
      <c r="AN1580" s="71">
        <f t="shared" si="24"/>
        <v>0.1141</v>
      </c>
      <c r="AO1580" s="72">
        <f t="shared" si="25"/>
        <v>5.78</v>
      </c>
      <c r="AP1580" s="73">
        <f t="shared" si="26"/>
        <v>33107.84</v>
      </c>
      <c r="AQ1580" s="3">
        <f t="shared" si="27"/>
        <v>35.75360691</v>
      </c>
      <c r="AR1580" s="18"/>
      <c r="AS1580" s="18"/>
    </row>
    <row r="1581" ht="14.25" customHeight="1">
      <c r="A1581" s="68">
        <v>834.0</v>
      </c>
      <c r="B1581" s="69">
        <v>1.0</v>
      </c>
      <c r="C1581" s="18" t="s">
        <v>1452</v>
      </c>
      <c r="D1581" s="68">
        <v>834.0</v>
      </c>
      <c r="E1581" s="69">
        <v>1.0</v>
      </c>
      <c r="F1581" s="69">
        <v>50.0</v>
      </c>
      <c r="G1581" s="70" t="s">
        <v>2932</v>
      </c>
      <c r="H1581" s="69">
        <v>29.0</v>
      </c>
      <c r="I1581" s="69">
        <v>5.0</v>
      </c>
      <c r="J1581" s="69">
        <v>0.0</v>
      </c>
      <c r="K1581" s="29">
        <f t="shared" si="13"/>
        <v>5</v>
      </c>
      <c r="L1581" s="71">
        <f t="shared" si="14"/>
        <v>0.1724</v>
      </c>
      <c r="M1581" s="71">
        <f t="shared" si="15"/>
        <v>0.2155</v>
      </c>
      <c r="N1581" s="72">
        <f t="shared" si="16"/>
        <v>0.65</v>
      </c>
      <c r="O1581" s="8">
        <f t="shared" si="17"/>
        <v>3723.2</v>
      </c>
      <c r="P1581" s="73"/>
      <c r="Q1581" s="18"/>
      <c r="R1581" s="18"/>
      <c r="S1581" s="18"/>
      <c r="T1581" s="18"/>
      <c r="U1581" s="18"/>
      <c r="V1581" s="18"/>
      <c r="W1581" s="18"/>
      <c r="X1581" s="18"/>
      <c r="Y1581" s="18"/>
      <c r="Z1581" s="68">
        <v>834.0</v>
      </c>
      <c r="AA1581" s="69">
        <v>1.0</v>
      </c>
      <c r="AB1581" s="18" t="s">
        <v>1452</v>
      </c>
      <c r="AC1581" s="68">
        <v>834.0</v>
      </c>
      <c r="AD1581" s="69">
        <v>1.0</v>
      </c>
      <c r="AE1581" s="69">
        <v>50.0</v>
      </c>
      <c r="AF1581" s="70" t="s">
        <v>2932</v>
      </c>
      <c r="AG1581" s="69">
        <v>29.0</v>
      </c>
      <c r="AH1581" s="69">
        <v>5.0</v>
      </c>
      <c r="AI1581" s="69">
        <v>0.0</v>
      </c>
      <c r="AJ1581" s="29">
        <f t="shared" si="20"/>
        <v>5</v>
      </c>
      <c r="AK1581" s="76">
        <f t="shared" si="21"/>
        <v>0.1724137931</v>
      </c>
      <c r="AL1581" s="29">
        <f t="shared" si="22"/>
        <v>5</v>
      </c>
      <c r="AM1581" s="71">
        <f t="shared" si="23"/>
        <v>0.1724</v>
      </c>
      <c r="AN1581" s="71">
        <f t="shared" si="24"/>
        <v>0.2155</v>
      </c>
      <c r="AO1581" s="72">
        <f t="shared" si="25"/>
        <v>0.65</v>
      </c>
      <c r="AP1581" s="73">
        <f t="shared" si="26"/>
        <v>3723.2</v>
      </c>
      <c r="AQ1581" s="3">
        <f t="shared" si="27"/>
        <v>128.3862069</v>
      </c>
      <c r="AR1581" s="18"/>
      <c r="AS1581" s="18"/>
    </row>
    <row r="1582" ht="14.25" customHeight="1">
      <c r="A1582" s="68">
        <v>834.0</v>
      </c>
      <c r="B1582" s="69">
        <v>1.0</v>
      </c>
      <c r="C1582" s="18" t="s">
        <v>1452</v>
      </c>
      <c r="D1582" s="68">
        <v>834.0</v>
      </c>
      <c r="E1582" s="69">
        <v>1.0</v>
      </c>
      <c r="F1582" s="69">
        <v>61.0</v>
      </c>
      <c r="G1582" s="70" t="s">
        <v>2933</v>
      </c>
      <c r="H1582" s="69">
        <v>74.0</v>
      </c>
      <c r="I1582" s="69">
        <v>12.0</v>
      </c>
      <c r="J1582" s="69">
        <v>3.0</v>
      </c>
      <c r="K1582" s="29">
        <f t="shared" si="13"/>
        <v>13.5</v>
      </c>
      <c r="L1582" s="71">
        <f t="shared" si="14"/>
        <v>0.1824</v>
      </c>
      <c r="M1582" s="71">
        <f t="shared" si="15"/>
        <v>0.228</v>
      </c>
      <c r="N1582" s="72">
        <f t="shared" si="16"/>
        <v>1.85</v>
      </c>
      <c r="O1582" s="8">
        <f t="shared" si="17"/>
        <v>10596.8</v>
      </c>
      <c r="P1582" s="73"/>
      <c r="Q1582" s="18"/>
      <c r="R1582" s="18"/>
      <c r="S1582" s="18"/>
      <c r="T1582" s="18"/>
      <c r="U1582" s="18"/>
      <c r="V1582" s="18"/>
      <c r="W1582" s="18"/>
      <c r="X1582" s="18"/>
      <c r="Y1582" s="18"/>
      <c r="Z1582" s="68">
        <v>834.0</v>
      </c>
      <c r="AA1582" s="69">
        <v>1.0</v>
      </c>
      <c r="AB1582" s="18" t="s">
        <v>1452</v>
      </c>
      <c r="AC1582" s="68">
        <v>834.0</v>
      </c>
      <c r="AD1582" s="69">
        <v>1.0</v>
      </c>
      <c r="AE1582" s="69">
        <v>61.0</v>
      </c>
      <c r="AF1582" s="70" t="s">
        <v>2933</v>
      </c>
      <c r="AG1582" s="69">
        <v>74.0</v>
      </c>
      <c r="AH1582" s="69">
        <v>12.0</v>
      </c>
      <c r="AI1582" s="69">
        <v>3.0</v>
      </c>
      <c r="AJ1582" s="29">
        <f t="shared" si="20"/>
        <v>13.5</v>
      </c>
      <c r="AK1582" s="76">
        <f t="shared" si="21"/>
        <v>0.1824324324</v>
      </c>
      <c r="AL1582" s="29">
        <f t="shared" si="22"/>
        <v>13.5</v>
      </c>
      <c r="AM1582" s="71">
        <f t="shared" si="23"/>
        <v>0.1824</v>
      </c>
      <c r="AN1582" s="71">
        <f t="shared" si="24"/>
        <v>0.228</v>
      </c>
      <c r="AO1582" s="72">
        <f t="shared" si="25"/>
        <v>1.85</v>
      </c>
      <c r="AP1582" s="73">
        <f t="shared" si="26"/>
        <v>10596.8</v>
      </c>
      <c r="AQ1582" s="3">
        <f t="shared" si="27"/>
        <v>143.2</v>
      </c>
      <c r="AR1582" s="18"/>
      <c r="AS1582" s="18"/>
    </row>
    <row r="1583" ht="14.25" customHeight="1">
      <c r="A1583" s="68">
        <v>834.0</v>
      </c>
      <c r="B1583" s="69">
        <v>1.0</v>
      </c>
      <c r="C1583" s="18" t="s">
        <v>1452</v>
      </c>
      <c r="D1583" s="68">
        <v>834.0</v>
      </c>
      <c r="E1583" s="69">
        <v>1.0</v>
      </c>
      <c r="F1583" s="69">
        <v>785.0</v>
      </c>
      <c r="G1583" s="70" t="s">
        <v>2934</v>
      </c>
      <c r="H1583" s="69">
        <v>440.0</v>
      </c>
      <c r="I1583" s="69">
        <v>30.0</v>
      </c>
      <c r="J1583" s="69">
        <v>15.0</v>
      </c>
      <c r="K1583" s="29">
        <f t="shared" si="13"/>
        <v>37.5</v>
      </c>
      <c r="L1583" s="71">
        <f t="shared" si="14"/>
        <v>0.0852</v>
      </c>
      <c r="M1583" s="71">
        <f t="shared" si="15"/>
        <v>0.1065</v>
      </c>
      <c r="N1583" s="72">
        <f t="shared" si="16"/>
        <v>2.4</v>
      </c>
      <c r="O1583" s="8">
        <f t="shared" si="17"/>
        <v>13747.2</v>
      </c>
      <c r="P1583" s="73"/>
      <c r="Q1583" s="18"/>
      <c r="R1583" s="18"/>
      <c r="S1583" s="18"/>
      <c r="T1583" s="18"/>
      <c r="U1583" s="18"/>
      <c r="V1583" s="18"/>
      <c r="W1583" s="18"/>
      <c r="X1583" s="18"/>
      <c r="Y1583" s="18"/>
      <c r="Z1583" s="68">
        <v>834.0</v>
      </c>
      <c r="AA1583" s="69">
        <v>1.0</v>
      </c>
      <c r="AB1583" s="18" t="s">
        <v>1452</v>
      </c>
      <c r="AC1583" s="68">
        <v>834.0</v>
      </c>
      <c r="AD1583" s="69">
        <v>1.0</v>
      </c>
      <c r="AE1583" s="69">
        <v>785.0</v>
      </c>
      <c r="AF1583" s="70" t="s">
        <v>2934</v>
      </c>
      <c r="AG1583" s="69">
        <v>440.0</v>
      </c>
      <c r="AH1583" s="69">
        <v>30.0</v>
      </c>
      <c r="AI1583" s="69">
        <v>15.0</v>
      </c>
      <c r="AJ1583" s="29">
        <f t="shared" si="20"/>
        <v>37.5</v>
      </c>
      <c r="AK1583" s="76">
        <f t="shared" si="21"/>
        <v>0.08522727273</v>
      </c>
      <c r="AL1583" s="29">
        <f t="shared" si="22"/>
        <v>37.5</v>
      </c>
      <c r="AM1583" s="71">
        <f t="shared" si="23"/>
        <v>0.0852</v>
      </c>
      <c r="AN1583" s="71">
        <f t="shared" si="24"/>
        <v>0.1065</v>
      </c>
      <c r="AO1583" s="72">
        <f t="shared" si="25"/>
        <v>2.4</v>
      </c>
      <c r="AP1583" s="73">
        <f t="shared" si="26"/>
        <v>13747.2</v>
      </c>
      <c r="AQ1583" s="3">
        <f t="shared" si="27"/>
        <v>31.24363636</v>
      </c>
      <c r="AR1583" s="18"/>
      <c r="AS1583" s="18"/>
    </row>
    <row r="1584" ht="14.25" customHeight="1">
      <c r="A1584" s="68">
        <v>834.0</v>
      </c>
      <c r="B1584" s="69">
        <v>1.0</v>
      </c>
      <c r="C1584" s="18" t="s">
        <v>1452</v>
      </c>
      <c r="D1584" s="68">
        <v>834.0</v>
      </c>
      <c r="E1584" s="69">
        <v>1.0</v>
      </c>
      <c r="F1584" s="69">
        <v>786.0</v>
      </c>
      <c r="G1584" s="70" t="s">
        <v>2935</v>
      </c>
      <c r="H1584" s="69">
        <v>312.0</v>
      </c>
      <c r="I1584" s="69">
        <v>36.0</v>
      </c>
      <c r="J1584" s="69">
        <v>12.0</v>
      </c>
      <c r="K1584" s="29">
        <f t="shared" si="13"/>
        <v>42</v>
      </c>
      <c r="L1584" s="71">
        <f t="shared" si="14"/>
        <v>0.1346</v>
      </c>
      <c r="M1584" s="71">
        <f t="shared" si="15"/>
        <v>0.1683</v>
      </c>
      <c r="N1584" s="72">
        <f t="shared" si="16"/>
        <v>4.24</v>
      </c>
      <c r="O1584" s="8">
        <f t="shared" si="17"/>
        <v>24286.72</v>
      </c>
      <c r="P1584" s="73"/>
      <c r="Q1584" s="18"/>
      <c r="R1584" s="18"/>
      <c r="S1584" s="18"/>
      <c r="T1584" s="18"/>
      <c r="U1584" s="18"/>
      <c r="V1584" s="18"/>
      <c r="W1584" s="18"/>
      <c r="X1584" s="18"/>
      <c r="Y1584" s="18"/>
      <c r="Z1584" s="68">
        <v>834.0</v>
      </c>
      <c r="AA1584" s="69">
        <v>1.0</v>
      </c>
      <c r="AB1584" s="18" t="s">
        <v>1452</v>
      </c>
      <c r="AC1584" s="68">
        <v>834.0</v>
      </c>
      <c r="AD1584" s="69">
        <v>1.0</v>
      </c>
      <c r="AE1584" s="69">
        <v>786.0</v>
      </c>
      <c r="AF1584" s="70" t="s">
        <v>2935</v>
      </c>
      <c r="AG1584" s="69">
        <v>312.0</v>
      </c>
      <c r="AH1584" s="69">
        <v>36.0</v>
      </c>
      <c r="AI1584" s="69">
        <v>12.0</v>
      </c>
      <c r="AJ1584" s="29">
        <f t="shared" si="20"/>
        <v>42</v>
      </c>
      <c r="AK1584" s="76">
        <f t="shared" si="21"/>
        <v>0.1346153846</v>
      </c>
      <c r="AL1584" s="29">
        <f t="shared" si="22"/>
        <v>42</v>
      </c>
      <c r="AM1584" s="71">
        <f t="shared" si="23"/>
        <v>0.1346</v>
      </c>
      <c r="AN1584" s="71">
        <f t="shared" si="24"/>
        <v>0.1683</v>
      </c>
      <c r="AO1584" s="72">
        <f t="shared" si="25"/>
        <v>4.24</v>
      </c>
      <c r="AP1584" s="73">
        <f t="shared" si="26"/>
        <v>24286.72</v>
      </c>
      <c r="AQ1584" s="3">
        <f t="shared" si="27"/>
        <v>77.84205128</v>
      </c>
      <c r="AR1584" s="18"/>
      <c r="AS1584" s="18"/>
    </row>
    <row r="1585" ht="14.25" customHeight="1">
      <c r="A1585" s="68">
        <v>834.0</v>
      </c>
      <c r="B1585" s="69">
        <v>1.0</v>
      </c>
      <c r="C1585" s="18" t="s">
        <v>1452</v>
      </c>
      <c r="D1585" s="68">
        <v>834.0</v>
      </c>
      <c r="E1585" s="69">
        <v>1.0</v>
      </c>
      <c r="F1585" s="69">
        <v>787.0</v>
      </c>
      <c r="G1585" s="70" t="s">
        <v>2936</v>
      </c>
      <c r="H1585" s="69">
        <v>676.0</v>
      </c>
      <c r="I1585" s="69">
        <v>106.0</v>
      </c>
      <c r="J1585" s="69">
        <v>17.0</v>
      </c>
      <c r="K1585" s="29">
        <f t="shared" si="13"/>
        <v>114.5</v>
      </c>
      <c r="L1585" s="71">
        <f t="shared" si="14"/>
        <v>0.1694</v>
      </c>
      <c r="M1585" s="71">
        <f t="shared" si="15"/>
        <v>0.2118</v>
      </c>
      <c r="N1585" s="72">
        <f t="shared" si="16"/>
        <v>14.55</v>
      </c>
      <c r="O1585" s="8">
        <f t="shared" si="17"/>
        <v>83342.4</v>
      </c>
      <c r="P1585" s="73"/>
      <c r="Q1585" s="18"/>
      <c r="R1585" s="18"/>
      <c r="S1585" s="18"/>
      <c r="T1585" s="18"/>
      <c r="U1585" s="18"/>
      <c r="V1585" s="18"/>
      <c r="W1585" s="18"/>
      <c r="X1585" s="18"/>
      <c r="Y1585" s="18"/>
      <c r="Z1585" s="68">
        <v>834.0</v>
      </c>
      <c r="AA1585" s="69">
        <v>1.0</v>
      </c>
      <c r="AB1585" s="18" t="s">
        <v>1452</v>
      </c>
      <c r="AC1585" s="68">
        <v>834.0</v>
      </c>
      <c r="AD1585" s="69">
        <v>1.0</v>
      </c>
      <c r="AE1585" s="69">
        <v>787.0</v>
      </c>
      <c r="AF1585" s="70" t="s">
        <v>2936</v>
      </c>
      <c r="AG1585" s="69">
        <v>676.0</v>
      </c>
      <c r="AH1585" s="69">
        <v>106.0</v>
      </c>
      <c r="AI1585" s="69">
        <v>17.0</v>
      </c>
      <c r="AJ1585" s="29">
        <f t="shared" si="20"/>
        <v>114.5</v>
      </c>
      <c r="AK1585" s="76">
        <f t="shared" si="21"/>
        <v>0.1693786982</v>
      </c>
      <c r="AL1585" s="29">
        <f t="shared" si="22"/>
        <v>114.5</v>
      </c>
      <c r="AM1585" s="71">
        <f t="shared" si="23"/>
        <v>0.1694</v>
      </c>
      <c r="AN1585" s="71">
        <f t="shared" si="24"/>
        <v>0.2118</v>
      </c>
      <c r="AO1585" s="72">
        <f t="shared" si="25"/>
        <v>14.55</v>
      </c>
      <c r="AP1585" s="73">
        <f t="shared" si="26"/>
        <v>83342.4</v>
      </c>
      <c r="AQ1585" s="3">
        <f t="shared" si="27"/>
        <v>123.287574</v>
      </c>
      <c r="AR1585" s="18"/>
      <c r="AS1585" s="18"/>
    </row>
    <row r="1586" ht="14.25" customHeight="1">
      <c r="A1586" s="68">
        <v>834.0</v>
      </c>
      <c r="B1586" s="69">
        <v>1.0</v>
      </c>
      <c r="C1586" s="18" t="s">
        <v>1452</v>
      </c>
      <c r="D1586" s="68">
        <v>834.0</v>
      </c>
      <c r="E1586" s="69">
        <v>1.0</v>
      </c>
      <c r="F1586" s="69">
        <v>788.0</v>
      </c>
      <c r="G1586" s="70" t="s">
        <v>2937</v>
      </c>
      <c r="H1586" s="69">
        <v>437.0</v>
      </c>
      <c r="I1586" s="69">
        <v>86.0</v>
      </c>
      <c r="J1586" s="69">
        <v>20.0</v>
      </c>
      <c r="K1586" s="29">
        <f t="shared" si="13"/>
        <v>96</v>
      </c>
      <c r="L1586" s="71">
        <f t="shared" si="14"/>
        <v>0.2197</v>
      </c>
      <c r="M1586" s="71">
        <f t="shared" si="15"/>
        <v>0.2746</v>
      </c>
      <c r="N1586" s="72">
        <f t="shared" si="16"/>
        <v>15.82</v>
      </c>
      <c r="O1586" s="8">
        <f t="shared" si="17"/>
        <v>90616.96</v>
      </c>
      <c r="P1586" s="73"/>
      <c r="Q1586" s="18"/>
      <c r="R1586" s="18"/>
      <c r="S1586" s="18"/>
      <c r="T1586" s="18"/>
      <c r="U1586" s="18"/>
      <c r="V1586" s="18"/>
      <c r="W1586" s="18"/>
      <c r="X1586" s="18"/>
      <c r="Y1586" s="18"/>
      <c r="Z1586" s="68">
        <v>834.0</v>
      </c>
      <c r="AA1586" s="69">
        <v>1.0</v>
      </c>
      <c r="AB1586" s="18" t="s">
        <v>1452</v>
      </c>
      <c r="AC1586" s="68">
        <v>834.0</v>
      </c>
      <c r="AD1586" s="69">
        <v>1.0</v>
      </c>
      <c r="AE1586" s="69">
        <v>788.0</v>
      </c>
      <c r="AF1586" s="70" t="s">
        <v>2937</v>
      </c>
      <c r="AG1586" s="69">
        <v>437.0</v>
      </c>
      <c r="AH1586" s="69">
        <v>86.0</v>
      </c>
      <c r="AI1586" s="69">
        <v>20.0</v>
      </c>
      <c r="AJ1586" s="29">
        <f t="shared" si="20"/>
        <v>96</v>
      </c>
      <c r="AK1586" s="76">
        <f t="shared" si="21"/>
        <v>0.2196796339</v>
      </c>
      <c r="AL1586" s="29">
        <f t="shared" si="22"/>
        <v>96</v>
      </c>
      <c r="AM1586" s="71">
        <f t="shared" si="23"/>
        <v>0.2197</v>
      </c>
      <c r="AN1586" s="71">
        <f t="shared" si="24"/>
        <v>0.2746</v>
      </c>
      <c r="AO1586" s="72">
        <f t="shared" si="25"/>
        <v>15.82</v>
      </c>
      <c r="AP1586" s="73">
        <f t="shared" si="26"/>
        <v>90616.96</v>
      </c>
      <c r="AQ1586" s="3">
        <f t="shared" si="27"/>
        <v>207.3614645</v>
      </c>
      <c r="AR1586" s="18"/>
      <c r="AS1586" s="18"/>
    </row>
    <row r="1587" ht="14.25" customHeight="1">
      <c r="A1587" s="68">
        <v>834.0</v>
      </c>
      <c r="B1587" s="69">
        <v>1.0</v>
      </c>
      <c r="C1587" s="18" t="s">
        <v>1452</v>
      </c>
      <c r="D1587" s="68">
        <v>834.0</v>
      </c>
      <c r="E1587" s="69">
        <v>1.0</v>
      </c>
      <c r="F1587" s="69">
        <v>793.0</v>
      </c>
      <c r="G1587" s="70" t="s">
        <v>2938</v>
      </c>
      <c r="H1587" s="69">
        <v>396.0</v>
      </c>
      <c r="I1587" s="69">
        <v>25.0</v>
      </c>
      <c r="J1587" s="69">
        <v>3.0</v>
      </c>
      <c r="K1587" s="29">
        <f t="shared" si="13"/>
        <v>26.5</v>
      </c>
      <c r="L1587" s="71">
        <f t="shared" si="14"/>
        <v>0.0669</v>
      </c>
      <c r="M1587" s="71">
        <f t="shared" si="15"/>
        <v>0.0836</v>
      </c>
      <c r="N1587" s="72">
        <f t="shared" si="16"/>
        <v>1.33</v>
      </c>
      <c r="O1587" s="8">
        <f t="shared" si="17"/>
        <v>7618.24</v>
      </c>
      <c r="P1587" s="73"/>
      <c r="Q1587" s="18"/>
      <c r="R1587" s="18"/>
      <c r="S1587" s="18"/>
      <c r="T1587" s="18"/>
      <c r="U1587" s="18"/>
      <c r="V1587" s="18"/>
      <c r="W1587" s="18"/>
      <c r="X1587" s="18"/>
      <c r="Y1587" s="18"/>
      <c r="Z1587" s="68">
        <v>834.0</v>
      </c>
      <c r="AA1587" s="69">
        <v>1.0</v>
      </c>
      <c r="AB1587" s="18" t="s">
        <v>1452</v>
      </c>
      <c r="AC1587" s="68">
        <v>834.0</v>
      </c>
      <c r="AD1587" s="69">
        <v>1.0</v>
      </c>
      <c r="AE1587" s="69">
        <v>793.0</v>
      </c>
      <c r="AF1587" s="70" t="s">
        <v>2938</v>
      </c>
      <c r="AG1587" s="69">
        <v>396.0</v>
      </c>
      <c r="AH1587" s="69">
        <v>25.0</v>
      </c>
      <c r="AI1587" s="69">
        <v>3.0</v>
      </c>
      <c r="AJ1587" s="29">
        <f t="shared" si="20"/>
        <v>26.5</v>
      </c>
      <c r="AK1587" s="76">
        <f t="shared" si="21"/>
        <v>0.06691919192</v>
      </c>
      <c r="AL1587" s="29">
        <f t="shared" si="22"/>
        <v>26.5</v>
      </c>
      <c r="AM1587" s="71">
        <f t="shared" si="23"/>
        <v>0.0669</v>
      </c>
      <c r="AN1587" s="71">
        <f t="shared" si="24"/>
        <v>0.0836</v>
      </c>
      <c r="AO1587" s="72">
        <f t="shared" si="25"/>
        <v>1.33</v>
      </c>
      <c r="AP1587" s="73">
        <f t="shared" si="26"/>
        <v>7618.24</v>
      </c>
      <c r="AQ1587" s="3">
        <f t="shared" si="27"/>
        <v>19.2379798</v>
      </c>
      <c r="AR1587" s="18"/>
      <c r="AS1587" s="18"/>
    </row>
    <row r="1588" ht="14.25" customHeight="1">
      <c r="A1588" s="68">
        <v>834.0</v>
      </c>
      <c r="B1588" s="69">
        <v>1.0</v>
      </c>
      <c r="C1588" s="18" t="s">
        <v>1452</v>
      </c>
      <c r="D1588" s="68">
        <v>834.0</v>
      </c>
      <c r="E1588" s="69">
        <v>1.0</v>
      </c>
      <c r="F1588" s="69">
        <v>797.0</v>
      </c>
      <c r="G1588" s="70" t="s">
        <v>2939</v>
      </c>
      <c r="H1588" s="69">
        <v>477.0</v>
      </c>
      <c r="I1588" s="69">
        <v>61.0</v>
      </c>
      <c r="J1588" s="69">
        <v>9.0</v>
      </c>
      <c r="K1588" s="29">
        <f t="shared" si="13"/>
        <v>65.5</v>
      </c>
      <c r="L1588" s="71">
        <f t="shared" si="14"/>
        <v>0.1373</v>
      </c>
      <c r="M1588" s="71">
        <f t="shared" si="15"/>
        <v>0.1716</v>
      </c>
      <c r="N1588" s="72">
        <f t="shared" si="16"/>
        <v>6.74</v>
      </c>
      <c r="O1588" s="8">
        <f t="shared" si="17"/>
        <v>38606.72</v>
      </c>
      <c r="P1588" s="73"/>
      <c r="Q1588" s="18"/>
      <c r="R1588" s="18"/>
      <c r="S1588" s="18"/>
      <c r="T1588" s="18"/>
      <c r="U1588" s="18"/>
      <c r="V1588" s="18"/>
      <c r="W1588" s="18"/>
      <c r="X1588" s="18"/>
      <c r="Y1588" s="18"/>
      <c r="Z1588" s="68">
        <v>834.0</v>
      </c>
      <c r="AA1588" s="69">
        <v>1.0</v>
      </c>
      <c r="AB1588" s="18" t="s">
        <v>1452</v>
      </c>
      <c r="AC1588" s="68">
        <v>834.0</v>
      </c>
      <c r="AD1588" s="69">
        <v>1.0</v>
      </c>
      <c r="AE1588" s="69">
        <v>797.0</v>
      </c>
      <c r="AF1588" s="70" t="s">
        <v>2939</v>
      </c>
      <c r="AG1588" s="69">
        <v>477.0</v>
      </c>
      <c r="AH1588" s="69">
        <v>61.0</v>
      </c>
      <c r="AI1588" s="69">
        <v>9.0</v>
      </c>
      <c r="AJ1588" s="29">
        <f t="shared" si="20"/>
        <v>65.5</v>
      </c>
      <c r="AK1588" s="76">
        <f t="shared" si="21"/>
        <v>0.1373165618</v>
      </c>
      <c r="AL1588" s="29">
        <f t="shared" si="22"/>
        <v>65.5</v>
      </c>
      <c r="AM1588" s="71">
        <f t="shared" si="23"/>
        <v>0.1373</v>
      </c>
      <c r="AN1588" s="71">
        <f t="shared" si="24"/>
        <v>0.1716</v>
      </c>
      <c r="AO1588" s="72">
        <f t="shared" si="25"/>
        <v>6.74</v>
      </c>
      <c r="AP1588" s="73">
        <f t="shared" si="26"/>
        <v>38606.72</v>
      </c>
      <c r="AQ1588" s="3">
        <f t="shared" si="27"/>
        <v>80.93651992</v>
      </c>
      <c r="AR1588" s="18"/>
      <c r="AS1588" s="18"/>
    </row>
    <row r="1589" ht="14.25" customHeight="1">
      <c r="A1589" s="68">
        <v>834.0</v>
      </c>
      <c r="B1589" s="69">
        <v>1.0</v>
      </c>
      <c r="C1589" s="18" t="s">
        <v>1452</v>
      </c>
      <c r="D1589" s="68">
        <v>834.0</v>
      </c>
      <c r="E1589" s="69">
        <v>1.0</v>
      </c>
      <c r="F1589" s="69">
        <v>798.0</v>
      </c>
      <c r="G1589" s="70" t="s">
        <v>2940</v>
      </c>
      <c r="H1589" s="69">
        <v>59.0</v>
      </c>
      <c r="I1589" s="69">
        <v>0.0</v>
      </c>
      <c r="J1589" s="69">
        <v>1.0</v>
      </c>
      <c r="K1589" s="29">
        <f t="shared" si="13"/>
        <v>0.5</v>
      </c>
      <c r="L1589" s="71">
        <f t="shared" si="14"/>
        <v>0.0085</v>
      </c>
      <c r="M1589" s="71">
        <f t="shared" si="15"/>
        <v>0.0106</v>
      </c>
      <c r="N1589" s="72">
        <f t="shared" si="16"/>
        <v>0</v>
      </c>
      <c r="O1589" s="8">
        <f t="shared" si="17"/>
        <v>0</v>
      </c>
      <c r="P1589" s="73"/>
      <c r="Q1589" s="18"/>
      <c r="R1589" s="18"/>
      <c r="S1589" s="18"/>
      <c r="T1589" s="18"/>
      <c r="U1589" s="18"/>
      <c r="V1589" s="18"/>
      <c r="W1589" s="18"/>
      <c r="X1589" s="18"/>
      <c r="Y1589" s="18"/>
      <c r="Z1589" s="68">
        <v>834.0</v>
      </c>
      <c r="AA1589" s="69">
        <v>1.0</v>
      </c>
      <c r="AB1589" s="18" t="s">
        <v>1452</v>
      </c>
      <c r="AC1589" s="68">
        <v>834.0</v>
      </c>
      <c r="AD1589" s="69">
        <v>1.0</v>
      </c>
      <c r="AE1589" s="69">
        <v>798.0</v>
      </c>
      <c r="AF1589" s="70" t="s">
        <v>2940</v>
      </c>
      <c r="AG1589" s="69">
        <v>59.0</v>
      </c>
      <c r="AH1589" s="69">
        <v>0.0</v>
      </c>
      <c r="AI1589" s="69">
        <v>1.0</v>
      </c>
      <c r="AJ1589" s="29">
        <f t="shared" si="20"/>
        <v>0.5</v>
      </c>
      <c r="AK1589" s="76">
        <f t="shared" si="21"/>
        <v>0.008474576271</v>
      </c>
      <c r="AL1589" s="29">
        <f t="shared" si="22"/>
        <v>0.5</v>
      </c>
      <c r="AM1589" s="71">
        <f t="shared" si="23"/>
        <v>0.0085</v>
      </c>
      <c r="AN1589" s="71">
        <f t="shared" si="24"/>
        <v>0.0106</v>
      </c>
      <c r="AO1589" s="72">
        <f t="shared" si="25"/>
        <v>0</v>
      </c>
      <c r="AP1589" s="73">
        <f t="shared" si="26"/>
        <v>0</v>
      </c>
      <c r="AQ1589" s="3">
        <f t="shared" si="27"/>
        <v>0</v>
      </c>
      <c r="AR1589" s="18"/>
      <c r="AS1589" s="18"/>
    </row>
    <row r="1590" ht="14.25" customHeight="1">
      <c r="A1590" s="68">
        <v>834.0</v>
      </c>
      <c r="B1590" s="69">
        <v>1.0</v>
      </c>
      <c r="C1590" s="18" t="s">
        <v>1452</v>
      </c>
      <c r="D1590" s="68">
        <v>834.0</v>
      </c>
      <c r="E1590" s="69">
        <v>1.0</v>
      </c>
      <c r="F1590" s="69">
        <v>803.0</v>
      </c>
      <c r="G1590" s="70" t="s">
        <v>2941</v>
      </c>
      <c r="H1590" s="69">
        <v>205.0</v>
      </c>
      <c r="I1590" s="69">
        <v>27.0</v>
      </c>
      <c r="J1590" s="69">
        <v>2.0</v>
      </c>
      <c r="K1590" s="29">
        <f t="shared" si="13"/>
        <v>28</v>
      </c>
      <c r="L1590" s="71">
        <f t="shared" si="14"/>
        <v>0.1366</v>
      </c>
      <c r="M1590" s="71">
        <f t="shared" si="15"/>
        <v>0.1708</v>
      </c>
      <c r="N1590" s="72">
        <f t="shared" si="16"/>
        <v>2.87</v>
      </c>
      <c r="O1590" s="8">
        <f t="shared" si="17"/>
        <v>16439.36</v>
      </c>
      <c r="P1590" s="73"/>
      <c r="Q1590" s="18"/>
      <c r="R1590" s="18"/>
      <c r="S1590" s="18"/>
      <c r="T1590" s="18"/>
      <c r="U1590" s="18"/>
      <c r="V1590" s="18"/>
      <c r="W1590" s="18"/>
      <c r="X1590" s="18"/>
      <c r="Y1590" s="18"/>
      <c r="Z1590" s="68">
        <v>834.0</v>
      </c>
      <c r="AA1590" s="69">
        <v>1.0</v>
      </c>
      <c r="AB1590" s="18" t="s">
        <v>1452</v>
      </c>
      <c r="AC1590" s="68">
        <v>834.0</v>
      </c>
      <c r="AD1590" s="69">
        <v>1.0</v>
      </c>
      <c r="AE1590" s="69">
        <v>803.0</v>
      </c>
      <c r="AF1590" s="70" t="s">
        <v>2941</v>
      </c>
      <c r="AG1590" s="69">
        <v>205.0</v>
      </c>
      <c r="AH1590" s="69">
        <v>27.0</v>
      </c>
      <c r="AI1590" s="69">
        <v>2.0</v>
      </c>
      <c r="AJ1590" s="29">
        <f t="shared" si="20"/>
        <v>28</v>
      </c>
      <c r="AK1590" s="76">
        <f t="shared" si="21"/>
        <v>0.1365853659</v>
      </c>
      <c r="AL1590" s="29">
        <f t="shared" si="22"/>
        <v>28</v>
      </c>
      <c r="AM1590" s="71">
        <f t="shared" si="23"/>
        <v>0.1366</v>
      </c>
      <c r="AN1590" s="71">
        <f t="shared" si="24"/>
        <v>0.1708</v>
      </c>
      <c r="AO1590" s="72">
        <f t="shared" si="25"/>
        <v>2.87</v>
      </c>
      <c r="AP1590" s="73">
        <f t="shared" si="26"/>
        <v>16439.36</v>
      </c>
      <c r="AQ1590" s="3">
        <f t="shared" si="27"/>
        <v>80.192</v>
      </c>
      <c r="AR1590" s="18"/>
      <c r="AS1590" s="18"/>
    </row>
    <row r="1591" ht="14.25" customHeight="1">
      <c r="A1591" s="68">
        <v>834.0</v>
      </c>
      <c r="B1591" s="69">
        <v>1.0</v>
      </c>
      <c r="C1591" s="18" t="s">
        <v>1452</v>
      </c>
      <c r="D1591" s="68">
        <v>834.0</v>
      </c>
      <c r="E1591" s="69">
        <v>1.0</v>
      </c>
      <c r="F1591" s="69">
        <v>804.0</v>
      </c>
      <c r="G1591" s="70" t="s">
        <v>2942</v>
      </c>
      <c r="H1591" s="69">
        <v>548.0</v>
      </c>
      <c r="I1591" s="69">
        <v>74.0</v>
      </c>
      <c r="J1591" s="69">
        <v>5.0</v>
      </c>
      <c r="K1591" s="29">
        <f t="shared" si="13"/>
        <v>76.5</v>
      </c>
      <c r="L1591" s="71">
        <f t="shared" si="14"/>
        <v>0.1396</v>
      </c>
      <c r="M1591" s="71">
        <f t="shared" si="15"/>
        <v>0.1745</v>
      </c>
      <c r="N1591" s="72">
        <f t="shared" si="16"/>
        <v>8.01</v>
      </c>
      <c r="O1591" s="8">
        <f t="shared" si="17"/>
        <v>45881.28</v>
      </c>
      <c r="P1591" s="73"/>
      <c r="Q1591" s="18"/>
      <c r="R1591" s="18"/>
      <c r="S1591" s="18"/>
      <c r="T1591" s="18"/>
      <c r="U1591" s="18"/>
      <c r="V1591" s="18"/>
      <c r="W1591" s="18"/>
      <c r="X1591" s="18"/>
      <c r="Y1591" s="18"/>
      <c r="Z1591" s="68">
        <v>834.0</v>
      </c>
      <c r="AA1591" s="69">
        <v>1.0</v>
      </c>
      <c r="AB1591" s="18" t="s">
        <v>1452</v>
      </c>
      <c r="AC1591" s="68">
        <v>834.0</v>
      </c>
      <c r="AD1591" s="69">
        <v>1.0</v>
      </c>
      <c r="AE1591" s="69">
        <v>804.0</v>
      </c>
      <c r="AF1591" s="70" t="s">
        <v>2942</v>
      </c>
      <c r="AG1591" s="69">
        <v>548.0</v>
      </c>
      <c r="AH1591" s="69">
        <v>74.0</v>
      </c>
      <c r="AI1591" s="69">
        <v>5.0</v>
      </c>
      <c r="AJ1591" s="29">
        <f t="shared" si="20"/>
        <v>76.5</v>
      </c>
      <c r="AK1591" s="76">
        <f t="shared" si="21"/>
        <v>0.1395985401</v>
      </c>
      <c r="AL1591" s="29">
        <f t="shared" si="22"/>
        <v>76.5</v>
      </c>
      <c r="AM1591" s="71">
        <f t="shared" si="23"/>
        <v>0.1396</v>
      </c>
      <c r="AN1591" s="71">
        <f t="shared" si="24"/>
        <v>0.1745</v>
      </c>
      <c r="AO1591" s="72">
        <f t="shared" si="25"/>
        <v>8.01</v>
      </c>
      <c r="AP1591" s="73">
        <f t="shared" si="26"/>
        <v>45881.28</v>
      </c>
      <c r="AQ1591" s="3">
        <f t="shared" si="27"/>
        <v>83.7249635</v>
      </c>
      <c r="AR1591" s="18"/>
      <c r="AS1591" s="18"/>
    </row>
    <row r="1592" ht="14.25" customHeight="1">
      <c r="A1592" s="68">
        <v>836.0</v>
      </c>
      <c r="B1592" s="69">
        <v>1.0</v>
      </c>
      <c r="C1592" s="18" t="s">
        <v>1454</v>
      </c>
      <c r="D1592" s="68">
        <v>836.0</v>
      </c>
      <c r="E1592" s="69">
        <v>1.0</v>
      </c>
      <c r="F1592" s="69">
        <v>10.0</v>
      </c>
      <c r="G1592" s="70" t="s">
        <v>2943</v>
      </c>
      <c r="H1592" s="69">
        <v>119.0</v>
      </c>
      <c r="I1592" s="69">
        <v>56.0</v>
      </c>
      <c r="J1592" s="69">
        <v>22.0</v>
      </c>
      <c r="K1592" s="29">
        <f t="shared" si="13"/>
        <v>67</v>
      </c>
      <c r="L1592" s="71">
        <f t="shared" si="14"/>
        <v>0.563</v>
      </c>
      <c r="M1592" s="71">
        <f t="shared" si="15"/>
        <v>0.7038</v>
      </c>
      <c r="N1592" s="72">
        <f t="shared" si="16"/>
        <v>28.29</v>
      </c>
      <c r="O1592" s="8">
        <f t="shared" si="17"/>
        <v>162045.12</v>
      </c>
      <c r="P1592" s="73"/>
      <c r="Q1592" s="18"/>
      <c r="R1592" s="18"/>
      <c r="S1592" s="18"/>
      <c r="T1592" s="18"/>
      <c r="U1592" s="18"/>
      <c r="V1592" s="18"/>
      <c r="W1592" s="18"/>
      <c r="X1592" s="18"/>
      <c r="Y1592" s="18"/>
      <c r="Z1592" s="68">
        <v>836.0</v>
      </c>
      <c r="AA1592" s="69">
        <v>1.0</v>
      </c>
      <c r="AB1592" s="18" t="s">
        <v>1454</v>
      </c>
      <c r="AC1592" s="68">
        <v>836.0</v>
      </c>
      <c r="AD1592" s="69">
        <v>1.0</v>
      </c>
      <c r="AE1592" s="69">
        <v>10.0</v>
      </c>
      <c r="AF1592" s="70" t="s">
        <v>2943</v>
      </c>
      <c r="AG1592" s="69">
        <v>119.0</v>
      </c>
      <c r="AH1592" s="69">
        <v>56.0</v>
      </c>
      <c r="AI1592" s="69">
        <v>22.0</v>
      </c>
      <c r="AJ1592" s="29">
        <f t="shared" si="20"/>
        <v>67</v>
      </c>
      <c r="AK1592" s="76">
        <f t="shared" si="21"/>
        <v>0.5630252101</v>
      </c>
      <c r="AL1592" s="29">
        <f t="shared" si="22"/>
        <v>67</v>
      </c>
      <c r="AM1592" s="71">
        <f t="shared" si="23"/>
        <v>0.563</v>
      </c>
      <c r="AN1592" s="71">
        <f t="shared" si="24"/>
        <v>0.7038</v>
      </c>
      <c r="AO1592" s="72">
        <f t="shared" si="25"/>
        <v>28.29</v>
      </c>
      <c r="AP1592" s="73">
        <f t="shared" si="26"/>
        <v>162045.12</v>
      </c>
      <c r="AQ1592" s="3">
        <f t="shared" si="27"/>
        <v>1361.723697</v>
      </c>
      <c r="AR1592" s="18"/>
      <c r="AS1592" s="18"/>
    </row>
    <row r="1593" ht="14.25" customHeight="1">
      <c r="A1593" s="68">
        <v>836.0</v>
      </c>
      <c r="B1593" s="69">
        <v>1.0</v>
      </c>
      <c r="C1593" s="18" t="s">
        <v>1454</v>
      </c>
      <c r="D1593" s="68">
        <v>836.0</v>
      </c>
      <c r="E1593" s="69">
        <v>1.0</v>
      </c>
      <c r="F1593" s="69">
        <v>30.0</v>
      </c>
      <c r="G1593" s="70" t="s">
        <v>2944</v>
      </c>
      <c r="H1593" s="69">
        <v>99.0</v>
      </c>
      <c r="I1593" s="69">
        <v>36.0</v>
      </c>
      <c r="J1593" s="69">
        <v>22.0</v>
      </c>
      <c r="K1593" s="29">
        <f t="shared" si="13"/>
        <v>47</v>
      </c>
      <c r="L1593" s="71">
        <f t="shared" si="14"/>
        <v>0.4747</v>
      </c>
      <c r="M1593" s="71">
        <f t="shared" si="15"/>
        <v>0.5934</v>
      </c>
      <c r="N1593" s="72">
        <f t="shared" si="16"/>
        <v>16.73</v>
      </c>
      <c r="O1593" s="8">
        <f t="shared" si="17"/>
        <v>95829.44</v>
      </c>
      <c r="P1593" s="73"/>
      <c r="Q1593" s="18"/>
      <c r="R1593" s="18"/>
      <c r="S1593" s="18"/>
      <c r="T1593" s="18"/>
      <c r="U1593" s="18"/>
      <c r="V1593" s="18"/>
      <c r="W1593" s="18"/>
      <c r="X1593" s="18"/>
      <c r="Y1593" s="18"/>
      <c r="Z1593" s="68">
        <v>836.0</v>
      </c>
      <c r="AA1593" s="69">
        <v>1.0</v>
      </c>
      <c r="AB1593" s="18" t="s">
        <v>1454</v>
      </c>
      <c r="AC1593" s="68">
        <v>836.0</v>
      </c>
      <c r="AD1593" s="69">
        <v>1.0</v>
      </c>
      <c r="AE1593" s="69">
        <v>30.0</v>
      </c>
      <c r="AF1593" s="70" t="s">
        <v>2944</v>
      </c>
      <c r="AG1593" s="69">
        <v>99.0</v>
      </c>
      <c r="AH1593" s="69">
        <v>36.0</v>
      </c>
      <c r="AI1593" s="69">
        <v>22.0</v>
      </c>
      <c r="AJ1593" s="29">
        <f t="shared" si="20"/>
        <v>47</v>
      </c>
      <c r="AK1593" s="76">
        <f t="shared" si="21"/>
        <v>0.4747474747</v>
      </c>
      <c r="AL1593" s="29">
        <f t="shared" si="22"/>
        <v>47</v>
      </c>
      <c r="AM1593" s="71">
        <f t="shared" si="23"/>
        <v>0.4747</v>
      </c>
      <c r="AN1593" s="71">
        <f t="shared" si="24"/>
        <v>0.5934</v>
      </c>
      <c r="AO1593" s="72">
        <f t="shared" si="25"/>
        <v>16.73</v>
      </c>
      <c r="AP1593" s="73">
        <f t="shared" si="26"/>
        <v>95829.44</v>
      </c>
      <c r="AQ1593" s="3">
        <f t="shared" si="27"/>
        <v>967.9741414</v>
      </c>
      <c r="AR1593" s="18"/>
      <c r="AS1593" s="18"/>
    </row>
    <row r="1594" ht="14.25" customHeight="1">
      <c r="A1594" s="68">
        <v>837.0</v>
      </c>
      <c r="B1594" s="69">
        <v>1.0</v>
      </c>
      <c r="C1594" s="18" t="s">
        <v>1456</v>
      </c>
      <c r="D1594" s="68">
        <v>837.0</v>
      </c>
      <c r="E1594" s="69">
        <v>1.0</v>
      </c>
      <c r="F1594" s="69">
        <v>10.0</v>
      </c>
      <c r="G1594" s="70" t="s">
        <v>2945</v>
      </c>
      <c r="H1594" s="69">
        <v>338.0</v>
      </c>
      <c r="I1594" s="69">
        <v>97.0</v>
      </c>
      <c r="J1594" s="69">
        <v>35.0</v>
      </c>
      <c r="K1594" s="29">
        <f t="shared" si="13"/>
        <v>114.5</v>
      </c>
      <c r="L1594" s="71">
        <f t="shared" si="14"/>
        <v>0.3388</v>
      </c>
      <c r="M1594" s="71">
        <f t="shared" si="15"/>
        <v>0.4235</v>
      </c>
      <c r="N1594" s="72">
        <f t="shared" si="16"/>
        <v>29.09</v>
      </c>
      <c r="O1594" s="8">
        <f t="shared" si="17"/>
        <v>166627.52</v>
      </c>
      <c r="P1594" s="73"/>
      <c r="Q1594" s="18"/>
      <c r="R1594" s="18"/>
      <c r="S1594" s="18"/>
      <c r="T1594" s="18"/>
      <c r="U1594" s="18"/>
      <c r="V1594" s="18"/>
      <c r="W1594" s="18"/>
      <c r="X1594" s="18"/>
      <c r="Y1594" s="18"/>
      <c r="Z1594" s="68">
        <v>837.0</v>
      </c>
      <c r="AA1594" s="69">
        <v>1.0</v>
      </c>
      <c r="AB1594" s="18" t="s">
        <v>1456</v>
      </c>
      <c r="AC1594" s="68">
        <v>837.0</v>
      </c>
      <c r="AD1594" s="69">
        <v>1.0</v>
      </c>
      <c r="AE1594" s="69">
        <v>10.0</v>
      </c>
      <c r="AF1594" s="70" t="s">
        <v>2945</v>
      </c>
      <c r="AG1594" s="69">
        <v>338.0</v>
      </c>
      <c r="AH1594" s="69">
        <v>97.0</v>
      </c>
      <c r="AI1594" s="69">
        <v>35.0</v>
      </c>
      <c r="AJ1594" s="29">
        <f t="shared" si="20"/>
        <v>114.5</v>
      </c>
      <c r="AK1594" s="76">
        <f t="shared" si="21"/>
        <v>0.3387573964</v>
      </c>
      <c r="AL1594" s="29">
        <f t="shared" si="22"/>
        <v>114.5</v>
      </c>
      <c r="AM1594" s="71">
        <f t="shared" si="23"/>
        <v>0.3388</v>
      </c>
      <c r="AN1594" s="71">
        <f t="shared" si="24"/>
        <v>0.4235</v>
      </c>
      <c r="AO1594" s="72">
        <f t="shared" si="25"/>
        <v>29.09</v>
      </c>
      <c r="AP1594" s="73">
        <f t="shared" si="26"/>
        <v>166627.52</v>
      </c>
      <c r="AQ1594" s="3">
        <f t="shared" si="27"/>
        <v>492.9808284</v>
      </c>
      <c r="AR1594" s="18"/>
      <c r="AS1594" s="18"/>
    </row>
    <row r="1595" ht="14.25" customHeight="1">
      <c r="A1595" s="68">
        <v>837.0</v>
      </c>
      <c r="B1595" s="69">
        <v>1.0</v>
      </c>
      <c r="C1595" s="18" t="s">
        <v>1456</v>
      </c>
      <c r="D1595" s="68">
        <v>837.0</v>
      </c>
      <c r="E1595" s="69">
        <v>1.0</v>
      </c>
      <c r="F1595" s="69">
        <v>20.0</v>
      </c>
      <c r="G1595" s="70" t="s">
        <v>2946</v>
      </c>
      <c r="H1595" s="69">
        <v>269.0</v>
      </c>
      <c r="I1595" s="69">
        <v>65.0</v>
      </c>
      <c r="J1595" s="69">
        <v>32.0</v>
      </c>
      <c r="K1595" s="29">
        <f t="shared" si="13"/>
        <v>81</v>
      </c>
      <c r="L1595" s="71">
        <f t="shared" si="14"/>
        <v>0.3011</v>
      </c>
      <c r="M1595" s="71">
        <f t="shared" si="15"/>
        <v>0.3764</v>
      </c>
      <c r="N1595" s="72">
        <f t="shared" si="16"/>
        <v>18.29</v>
      </c>
      <c r="O1595" s="8">
        <f t="shared" si="17"/>
        <v>104765.12</v>
      </c>
      <c r="P1595" s="73"/>
      <c r="Q1595" s="18"/>
      <c r="R1595" s="18"/>
      <c r="S1595" s="18"/>
      <c r="T1595" s="18"/>
      <c r="U1595" s="18"/>
      <c r="V1595" s="18"/>
      <c r="W1595" s="18"/>
      <c r="X1595" s="18"/>
      <c r="Y1595" s="18"/>
      <c r="Z1595" s="68">
        <v>837.0</v>
      </c>
      <c r="AA1595" s="69">
        <v>1.0</v>
      </c>
      <c r="AB1595" s="18" t="s">
        <v>1456</v>
      </c>
      <c r="AC1595" s="68">
        <v>837.0</v>
      </c>
      <c r="AD1595" s="69">
        <v>1.0</v>
      </c>
      <c r="AE1595" s="69">
        <v>20.0</v>
      </c>
      <c r="AF1595" s="70" t="s">
        <v>2946</v>
      </c>
      <c r="AG1595" s="69">
        <v>269.0</v>
      </c>
      <c r="AH1595" s="69">
        <v>65.0</v>
      </c>
      <c r="AI1595" s="69">
        <v>32.0</v>
      </c>
      <c r="AJ1595" s="29">
        <f t="shared" si="20"/>
        <v>81</v>
      </c>
      <c r="AK1595" s="76">
        <f t="shared" si="21"/>
        <v>0.3011152416</v>
      </c>
      <c r="AL1595" s="29">
        <f t="shared" si="22"/>
        <v>81</v>
      </c>
      <c r="AM1595" s="71">
        <f t="shared" si="23"/>
        <v>0.3011</v>
      </c>
      <c r="AN1595" s="71">
        <f t="shared" si="24"/>
        <v>0.3764</v>
      </c>
      <c r="AO1595" s="72">
        <f t="shared" si="25"/>
        <v>18.29</v>
      </c>
      <c r="AP1595" s="73">
        <f t="shared" si="26"/>
        <v>104765.12</v>
      </c>
      <c r="AQ1595" s="3">
        <f t="shared" si="27"/>
        <v>389.4614126</v>
      </c>
      <c r="AR1595" s="18"/>
      <c r="AS1595" s="18"/>
    </row>
    <row r="1596" ht="14.25" customHeight="1">
      <c r="A1596" s="68">
        <v>837.0</v>
      </c>
      <c r="B1596" s="69">
        <v>1.0</v>
      </c>
      <c r="C1596" s="18" t="s">
        <v>1456</v>
      </c>
      <c r="D1596" s="68">
        <v>837.0</v>
      </c>
      <c r="E1596" s="69">
        <v>1.0</v>
      </c>
      <c r="F1596" s="69">
        <v>30.0</v>
      </c>
      <c r="G1596" s="70" t="s">
        <v>2947</v>
      </c>
      <c r="H1596" s="69">
        <v>2.0</v>
      </c>
      <c r="I1596" s="69">
        <v>0.0</v>
      </c>
      <c r="J1596" s="69">
        <v>0.0</v>
      </c>
      <c r="K1596" s="29">
        <f t="shared" si="13"/>
        <v>0</v>
      </c>
      <c r="L1596" s="71">
        <f t="shared" si="14"/>
        <v>0</v>
      </c>
      <c r="M1596" s="71">
        <f t="shared" si="15"/>
        <v>0</v>
      </c>
      <c r="N1596" s="72">
        <f t="shared" si="16"/>
        <v>0</v>
      </c>
      <c r="O1596" s="8">
        <f t="shared" si="17"/>
        <v>0</v>
      </c>
      <c r="P1596" s="73"/>
      <c r="Q1596" s="18"/>
      <c r="R1596" s="18"/>
      <c r="S1596" s="18"/>
      <c r="T1596" s="18"/>
      <c r="U1596" s="18"/>
      <c r="V1596" s="18"/>
      <c r="W1596" s="18"/>
      <c r="X1596" s="18"/>
      <c r="Y1596" s="18"/>
      <c r="Z1596" s="68">
        <v>837.0</v>
      </c>
      <c r="AA1596" s="69">
        <v>1.0</v>
      </c>
      <c r="AB1596" s="18" t="s">
        <v>1456</v>
      </c>
      <c r="AC1596" s="68">
        <v>837.0</v>
      </c>
      <c r="AD1596" s="69">
        <v>1.0</v>
      </c>
      <c r="AE1596" s="69">
        <v>30.0</v>
      </c>
      <c r="AF1596" s="70" t="s">
        <v>2947</v>
      </c>
      <c r="AG1596" s="69">
        <v>2.0</v>
      </c>
      <c r="AH1596" s="69">
        <v>0.0</v>
      </c>
      <c r="AI1596" s="69">
        <v>0.0</v>
      </c>
      <c r="AJ1596" s="29">
        <f t="shared" si="20"/>
        <v>0</v>
      </c>
      <c r="AK1596" s="76">
        <f t="shared" si="21"/>
        <v>0</v>
      </c>
      <c r="AL1596" s="29">
        <f t="shared" si="22"/>
        <v>0</v>
      </c>
      <c r="AM1596" s="71">
        <f t="shared" si="23"/>
        <v>0</v>
      </c>
      <c r="AN1596" s="71">
        <f t="shared" si="24"/>
        <v>0</v>
      </c>
      <c r="AO1596" s="72">
        <f t="shared" si="25"/>
        <v>0</v>
      </c>
      <c r="AP1596" s="73">
        <f t="shared" si="26"/>
        <v>0</v>
      </c>
      <c r="AQ1596" s="3">
        <f t="shared" si="27"/>
        <v>0</v>
      </c>
      <c r="AR1596" s="18"/>
      <c r="AS1596" s="18"/>
    </row>
    <row r="1597" ht="14.25" customHeight="1">
      <c r="A1597" s="68">
        <v>840.0</v>
      </c>
      <c r="B1597" s="69">
        <v>1.0</v>
      </c>
      <c r="C1597" s="18" t="s">
        <v>1458</v>
      </c>
      <c r="D1597" s="68">
        <v>840.0</v>
      </c>
      <c r="E1597" s="69">
        <v>1.0</v>
      </c>
      <c r="F1597" s="69">
        <v>10.0</v>
      </c>
      <c r="G1597" s="70" t="s">
        <v>2948</v>
      </c>
      <c r="H1597" s="69">
        <v>10.0</v>
      </c>
      <c r="I1597" s="69">
        <v>3.0</v>
      </c>
      <c r="J1597" s="69">
        <v>1.0</v>
      </c>
      <c r="K1597" s="29">
        <f t="shared" si="13"/>
        <v>3.5</v>
      </c>
      <c r="L1597" s="71">
        <f t="shared" si="14"/>
        <v>0.35</v>
      </c>
      <c r="M1597" s="71">
        <f t="shared" si="15"/>
        <v>0.4375</v>
      </c>
      <c r="N1597" s="72">
        <f t="shared" si="16"/>
        <v>0.92</v>
      </c>
      <c r="O1597" s="8">
        <f t="shared" si="17"/>
        <v>5269.76</v>
      </c>
      <c r="P1597" s="73"/>
      <c r="Q1597" s="18"/>
      <c r="R1597" s="18"/>
      <c r="S1597" s="18"/>
      <c r="T1597" s="18"/>
      <c r="U1597" s="18"/>
      <c r="V1597" s="18"/>
      <c r="W1597" s="18"/>
      <c r="X1597" s="18"/>
      <c r="Y1597" s="18"/>
      <c r="Z1597" s="68">
        <v>840.0</v>
      </c>
      <c r="AA1597" s="69">
        <v>1.0</v>
      </c>
      <c r="AB1597" s="18" t="s">
        <v>1458</v>
      </c>
      <c r="AC1597" s="68">
        <v>840.0</v>
      </c>
      <c r="AD1597" s="69">
        <v>1.0</v>
      </c>
      <c r="AE1597" s="69">
        <v>10.0</v>
      </c>
      <c r="AF1597" s="70" t="s">
        <v>2948</v>
      </c>
      <c r="AG1597" s="69">
        <v>10.0</v>
      </c>
      <c r="AH1597" s="69">
        <v>3.0</v>
      </c>
      <c r="AI1597" s="69">
        <v>1.0</v>
      </c>
      <c r="AJ1597" s="29">
        <f t="shared" si="20"/>
        <v>3.5</v>
      </c>
      <c r="AK1597" s="76">
        <f t="shared" si="21"/>
        <v>0.35</v>
      </c>
      <c r="AL1597" s="29">
        <f t="shared" si="22"/>
        <v>3.5</v>
      </c>
      <c r="AM1597" s="71">
        <f t="shared" si="23"/>
        <v>0.35</v>
      </c>
      <c r="AN1597" s="71">
        <f t="shared" si="24"/>
        <v>0.4375</v>
      </c>
      <c r="AO1597" s="72">
        <f t="shared" si="25"/>
        <v>0.92</v>
      </c>
      <c r="AP1597" s="73">
        <f t="shared" si="26"/>
        <v>5269.76</v>
      </c>
      <c r="AQ1597" s="3">
        <f t="shared" si="27"/>
        <v>526.976</v>
      </c>
      <c r="AR1597" s="18"/>
      <c r="AS1597" s="18"/>
    </row>
    <row r="1598" ht="14.25" customHeight="1">
      <c r="A1598" s="68">
        <v>840.0</v>
      </c>
      <c r="B1598" s="69">
        <v>1.0</v>
      </c>
      <c r="C1598" s="18" t="s">
        <v>1458</v>
      </c>
      <c r="D1598" s="68">
        <v>840.0</v>
      </c>
      <c r="E1598" s="69">
        <v>1.0</v>
      </c>
      <c r="F1598" s="69">
        <v>20.0</v>
      </c>
      <c r="G1598" s="70" t="s">
        <v>2949</v>
      </c>
      <c r="H1598" s="69">
        <v>451.0</v>
      </c>
      <c r="I1598" s="69">
        <v>151.0</v>
      </c>
      <c r="J1598" s="69">
        <v>50.0</v>
      </c>
      <c r="K1598" s="29">
        <f t="shared" si="13"/>
        <v>176</v>
      </c>
      <c r="L1598" s="71">
        <f t="shared" si="14"/>
        <v>0.3902</v>
      </c>
      <c r="M1598" s="71">
        <f t="shared" si="15"/>
        <v>0.4878</v>
      </c>
      <c r="N1598" s="72">
        <f t="shared" si="16"/>
        <v>51.51</v>
      </c>
      <c r="O1598" s="8">
        <f t="shared" si="17"/>
        <v>295049.28</v>
      </c>
      <c r="P1598" s="73"/>
      <c r="Q1598" s="18"/>
      <c r="R1598" s="18"/>
      <c r="S1598" s="18"/>
      <c r="T1598" s="18"/>
      <c r="U1598" s="18"/>
      <c r="V1598" s="18"/>
      <c r="W1598" s="18"/>
      <c r="X1598" s="18"/>
      <c r="Y1598" s="18"/>
      <c r="Z1598" s="68">
        <v>840.0</v>
      </c>
      <c r="AA1598" s="69">
        <v>1.0</v>
      </c>
      <c r="AB1598" s="18" t="s">
        <v>1458</v>
      </c>
      <c r="AC1598" s="68">
        <v>840.0</v>
      </c>
      <c r="AD1598" s="69">
        <v>1.0</v>
      </c>
      <c r="AE1598" s="69">
        <v>20.0</v>
      </c>
      <c r="AF1598" s="70" t="s">
        <v>2949</v>
      </c>
      <c r="AG1598" s="69">
        <v>451.0</v>
      </c>
      <c r="AH1598" s="69">
        <v>151.0</v>
      </c>
      <c r="AI1598" s="69">
        <v>50.0</v>
      </c>
      <c r="AJ1598" s="29">
        <f t="shared" si="20"/>
        <v>176</v>
      </c>
      <c r="AK1598" s="76">
        <f t="shared" si="21"/>
        <v>0.3902439024</v>
      </c>
      <c r="AL1598" s="29">
        <f t="shared" si="22"/>
        <v>176</v>
      </c>
      <c r="AM1598" s="71">
        <f t="shared" si="23"/>
        <v>0.3902</v>
      </c>
      <c r="AN1598" s="71">
        <f t="shared" si="24"/>
        <v>0.4878</v>
      </c>
      <c r="AO1598" s="72">
        <f t="shared" si="25"/>
        <v>51.51</v>
      </c>
      <c r="AP1598" s="73">
        <f t="shared" si="26"/>
        <v>295049.28</v>
      </c>
      <c r="AQ1598" s="3">
        <f t="shared" si="27"/>
        <v>654.2112639</v>
      </c>
      <c r="AR1598" s="18"/>
      <c r="AS1598" s="18"/>
    </row>
    <row r="1599" ht="14.25" customHeight="1">
      <c r="A1599" s="68">
        <v>840.0</v>
      </c>
      <c r="B1599" s="69">
        <v>1.0</v>
      </c>
      <c r="C1599" s="18" t="s">
        <v>1458</v>
      </c>
      <c r="D1599" s="68">
        <v>840.0</v>
      </c>
      <c r="E1599" s="69">
        <v>1.0</v>
      </c>
      <c r="F1599" s="69">
        <v>25.0</v>
      </c>
      <c r="G1599" s="70" t="s">
        <v>2950</v>
      </c>
      <c r="H1599" s="69">
        <v>62.0</v>
      </c>
      <c r="I1599" s="69">
        <v>21.0</v>
      </c>
      <c r="J1599" s="69">
        <v>9.0</v>
      </c>
      <c r="K1599" s="29">
        <f t="shared" si="13"/>
        <v>25.5</v>
      </c>
      <c r="L1599" s="71">
        <f t="shared" si="14"/>
        <v>0.4113</v>
      </c>
      <c r="M1599" s="71">
        <f t="shared" si="15"/>
        <v>0.5141</v>
      </c>
      <c r="N1599" s="72">
        <f t="shared" si="16"/>
        <v>7.87</v>
      </c>
      <c r="O1599" s="8">
        <f t="shared" si="17"/>
        <v>45079.36</v>
      </c>
      <c r="P1599" s="73"/>
      <c r="Q1599" s="18"/>
      <c r="R1599" s="18"/>
      <c r="S1599" s="18"/>
      <c r="T1599" s="18"/>
      <c r="U1599" s="18"/>
      <c r="V1599" s="18"/>
      <c r="W1599" s="18"/>
      <c r="X1599" s="18"/>
      <c r="Y1599" s="18"/>
      <c r="Z1599" s="68">
        <v>840.0</v>
      </c>
      <c r="AA1599" s="69">
        <v>1.0</v>
      </c>
      <c r="AB1599" s="18" t="s">
        <v>1458</v>
      </c>
      <c r="AC1599" s="68">
        <v>840.0</v>
      </c>
      <c r="AD1599" s="69">
        <v>1.0</v>
      </c>
      <c r="AE1599" s="69">
        <v>25.0</v>
      </c>
      <c r="AF1599" s="70" t="s">
        <v>2950</v>
      </c>
      <c r="AG1599" s="69">
        <v>62.0</v>
      </c>
      <c r="AH1599" s="69">
        <v>21.0</v>
      </c>
      <c r="AI1599" s="69">
        <v>9.0</v>
      </c>
      <c r="AJ1599" s="29">
        <f t="shared" si="20"/>
        <v>25.5</v>
      </c>
      <c r="AK1599" s="76">
        <f t="shared" si="21"/>
        <v>0.4112903226</v>
      </c>
      <c r="AL1599" s="29">
        <f t="shared" si="22"/>
        <v>25.5</v>
      </c>
      <c r="AM1599" s="71">
        <f t="shared" si="23"/>
        <v>0.4113</v>
      </c>
      <c r="AN1599" s="71">
        <f t="shared" si="24"/>
        <v>0.5141</v>
      </c>
      <c r="AO1599" s="72">
        <f t="shared" si="25"/>
        <v>7.87</v>
      </c>
      <c r="AP1599" s="73">
        <f t="shared" si="26"/>
        <v>45079.36</v>
      </c>
      <c r="AQ1599" s="3">
        <f t="shared" si="27"/>
        <v>727.0864516</v>
      </c>
      <c r="AR1599" s="18"/>
      <c r="AS1599" s="18"/>
    </row>
    <row r="1600" ht="14.25" customHeight="1">
      <c r="A1600" s="68">
        <v>840.0</v>
      </c>
      <c r="B1600" s="69">
        <v>1.0</v>
      </c>
      <c r="C1600" s="18" t="s">
        <v>1458</v>
      </c>
      <c r="D1600" s="68">
        <v>840.0</v>
      </c>
      <c r="E1600" s="69">
        <v>1.0</v>
      </c>
      <c r="F1600" s="69">
        <v>111.0</v>
      </c>
      <c r="G1600" s="70" t="s">
        <v>2951</v>
      </c>
      <c r="H1600" s="69">
        <v>506.0</v>
      </c>
      <c r="I1600" s="69">
        <v>152.0</v>
      </c>
      <c r="J1600" s="69">
        <v>49.0</v>
      </c>
      <c r="K1600" s="29">
        <f t="shared" si="13"/>
        <v>176.5</v>
      </c>
      <c r="L1600" s="71">
        <f t="shared" si="14"/>
        <v>0.3488</v>
      </c>
      <c r="M1600" s="71">
        <f t="shared" si="15"/>
        <v>0.436</v>
      </c>
      <c r="N1600" s="72">
        <f t="shared" si="16"/>
        <v>46.17</v>
      </c>
      <c r="O1600" s="8">
        <f t="shared" si="17"/>
        <v>264461.76</v>
      </c>
      <c r="P1600" s="73"/>
      <c r="Q1600" s="18"/>
      <c r="R1600" s="18"/>
      <c r="S1600" s="18"/>
      <c r="T1600" s="18"/>
      <c r="U1600" s="18"/>
      <c r="V1600" s="18"/>
      <c r="W1600" s="18"/>
      <c r="X1600" s="18"/>
      <c r="Y1600" s="18"/>
      <c r="Z1600" s="68">
        <v>840.0</v>
      </c>
      <c r="AA1600" s="69">
        <v>1.0</v>
      </c>
      <c r="AB1600" s="18" t="s">
        <v>1458</v>
      </c>
      <c r="AC1600" s="68">
        <v>840.0</v>
      </c>
      <c r="AD1600" s="69">
        <v>1.0</v>
      </c>
      <c r="AE1600" s="69">
        <v>111.0</v>
      </c>
      <c r="AF1600" s="70" t="s">
        <v>2951</v>
      </c>
      <c r="AG1600" s="69">
        <v>506.0</v>
      </c>
      <c r="AH1600" s="69">
        <v>152.0</v>
      </c>
      <c r="AI1600" s="69">
        <v>49.0</v>
      </c>
      <c r="AJ1600" s="29">
        <f t="shared" si="20"/>
        <v>176.5</v>
      </c>
      <c r="AK1600" s="76">
        <f t="shared" si="21"/>
        <v>0.3488142292</v>
      </c>
      <c r="AL1600" s="29">
        <f t="shared" si="22"/>
        <v>176.5</v>
      </c>
      <c r="AM1600" s="71">
        <f t="shared" si="23"/>
        <v>0.3488</v>
      </c>
      <c r="AN1600" s="71">
        <f t="shared" si="24"/>
        <v>0.436</v>
      </c>
      <c r="AO1600" s="72">
        <f t="shared" si="25"/>
        <v>46.17</v>
      </c>
      <c r="AP1600" s="73">
        <f t="shared" si="26"/>
        <v>264461.76</v>
      </c>
      <c r="AQ1600" s="3">
        <f t="shared" si="27"/>
        <v>522.6516996</v>
      </c>
      <c r="AR1600" s="18"/>
      <c r="AS1600" s="18"/>
    </row>
    <row r="1601" ht="14.25" customHeight="1">
      <c r="A1601" s="68">
        <v>846.0</v>
      </c>
      <c r="B1601" s="69">
        <v>1.0</v>
      </c>
      <c r="C1601" s="18" t="s">
        <v>1460</v>
      </c>
      <c r="D1601" s="68">
        <v>846.0</v>
      </c>
      <c r="E1601" s="69">
        <v>1.0</v>
      </c>
      <c r="F1601" s="69">
        <v>10.0</v>
      </c>
      <c r="G1601" s="70" t="s">
        <v>2952</v>
      </c>
      <c r="H1601" s="69">
        <v>309.0</v>
      </c>
      <c r="I1601" s="69">
        <v>104.0</v>
      </c>
      <c r="J1601" s="69">
        <v>21.0</v>
      </c>
      <c r="K1601" s="29">
        <f t="shared" si="13"/>
        <v>114.5</v>
      </c>
      <c r="L1601" s="71">
        <f t="shared" si="14"/>
        <v>0.3706</v>
      </c>
      <c r="M1601" s="71">
        <f t="shared" si="15"/>
        <v>0.4633</v>
      </c>
      <c r="N1601" s="72">
        <f t="shared" si="16"/>
        <v>31.83</v>
      </c>
      <c r="O1601" s="8">
        <f t="shared" si="17"/>
        <v>182322.24</v>
      </c>
      <c r="P1601" s="73"/>
      <c r="Q1601" s="18"/>
      <c r="R1601" s="18"/>
      <c r="S1601" s="18"/>
      <c r="T1601" s="18"/>
      <c r="U1601" s="18"/>
      <c r="V1601" s="18"/>
      <c r="W1601" s="18"/>
      <c r="X1601" s="18"/>
      <c r="Y1601" s="18"/>
      <c r="Z1601" s="68">
        <v>846.0</v>
      </c>
      <c r="AA1601" s="69">
        <v>1.0</v>
      </c>
      <c r="AB1601" s="18" t="s">
        <v>1460</v>
      </c>
      <c r="AC1601" s="68">
        <v>846.0</v>
      </c>
      <c r="AD1601" s="69">
        <v>1.0</v>
      </c>
      <c r="AE1601" s="69">
        <v>10.0</v>
      </c>
      <c r="AF1601" s="70" t="s">
        <v>2952</v>
      </c>
      <c r="AG1601" s="69">
        <v>309.0</v>
      </c>
      <c r="AH1601" s="69">
        <v>104.0</v>
      </c>
      <c r="AI1601" s="69">
        <v>21.0</v>
      </c>
      <c r="AJ1601" s="29">
        <f t="shared" si="20"/>
        <v>114.5</v>
      </c>
      <c r="AK1601" s="76">
        <f t="shared" si="21"/>
        <v>0.3705501618</v>
      </c>
      <c r="AL1601" s="29">
        <f t="shared" si="22"/>
        <v>114.5</v>
      </c>
      <c r="AM1601" s="71">
        <f t="shared" si="23"/>
        <v>0.3706</v>
      </c>
      <c r="AN1601" s="71">
        <f t="shared" si="24"/>
        <v>0.4633</v>
      </c>
      <c r="AO1601" s="72">
        <f t="shared" si="25"/>
        <v>31.83</v>
      </c>
      <c r="AP1601" s="73">
        <f t="shared" si="26"/>
        <v>182322.24</v>
      </c>
      <c r="AQ1601" s="3">
        <f t="shared" si="27"/>
        <v>590.0396117</v>
      </c>
      <c r="AR1601" s="18"/>
      <c r="AS1601" s="18"/>
    </row>
    <row r="1602" ht="14.25" customHeight="1">
      <c r="A1602" s="68">
        <v>846.0</v>
      </c>
      <c r="B1602" s="69">
        <v>1.0</v>
      </c>
      <c r="C1602" s="18" t="s">
        <v>1460</v>
      </c>
      <c r="D1602" s="68">
        <v>846.0</v>
      </c>
      <c r="E1602" s="69">
        <v>1.0</v>
      </c>
      <c r="F1602" s="69">
        <v>20.0</v>
      </c>
      <c r="G1602" s="70" t="s">
        <v>2953</v>
      </c>
      <c r="H1602" s="69">
        <v>90.0</v>
      </c>
      <c r="I1602" s="69">
        <v>31.0</v>
      </c>
      <c r="J1602" s="69">
        <v>5.0</v>
      </c>
      <c r="K1602" s="29">
        <f t="shared" si="13"/>
        <v>33.5</v>
      </c>
      <c r="L1602" s="71">
        <f t="shared" si="14"/>
        <v>0.3722</v>
      </c>
      <c r="M1602" s="71">
        <f t="shared" si="15"/>
        <v>0.4653</v>
      </c>
      <c r="N1602" s="72">
        <f t="shared" si="16"/>
        <v>9.35</v>
      </c>
      <c r="O1602" s="8">
        <f t="shared" si="17"/>
        <v>53556.8</v>
      </c>
      <c r="P1602" s="73"/>
      <c r="Q1602" s="18"/>
      <c r="R1602" s="18"/>
      <c r="S1602" s="18"/>
      <c r="T1602" s="18"/>
      <c r="U1602" s="18"/>
      <c r="V1602" s="18"/>
      <c r="W1602" s="18"/>
      <c r="X1602" s="18"/>
      <c r="Y1602" s="18"/>
      <c r="Z1602" s="68">
        <v>846.0</v>
      </c>
      <c r="AA1602" s="69">
        <v>1.0</v>
      </c>
      <c r="AB1602" s="18" t="s">
        <v>1460</v>
      </c>
      <c r="AC1602" s="68">
        <v>846.0</v>
      </c>
      <c r="AD1602" s="69">
        <v>1.0</v>
      </c>
      <c r="AE1602" s="69">
        <v>20.0</v>
      </c>
      <c r="AF1602" s="70" t="s">
        <v>2953</v>
      </c>
      <c r="AG1602" s="69">
        <v>90.0</v>
      </c>
      <c r="AH1602" s="69">
        <v>31.0</v>
      </c>
      <c r="AI1602" s="69">
        <v>5.0</v>
      </c>
      <c r="AJ1602" s="29">
        <f t="shared" si="20"/>
        <v>33.5</v>
      </c>
      <c r="AK1602" s="76">
        <f t="shared" si="21"/>
        <v>0.3722222222</v>
      </c>
      <c r="AL1602" s="29">
        <f t="shared" si="22"/>
        <v>33.5</v>
      </c>
      <c r="AM1602" s="71">
        <f t="shared" si="23"/>
        <v>0.3722</v>
      </c>
      <c r="AN1602" s="71">
        <f t="shared" si="24"/>
        <v>0.4653</v>
      </c>
      <c r="AO1602" s="72">
        <f t="shared" si="25"/>
        <v>9.35</v>
      </c>
      <c r="AP1602" s="73">
        <f t="shared" si="26"/>
        <v>53556.8</v>
      </c>
      <c r="AQ1602" s="3">
        <f t="shared" si="27"/>
        <v>595.0755556</v>
      </c>
      <c r="AR1602" s="18"/>
      <c r="AS1602" s="18"/>
    </row>
    <row r="1603" ht="14.25" customHeight="1">
      <c r="A1603" s="68">
        <v>846.0</v>
      </c>
      <c r="B1603" s="69">
        <v>1.0</v>
      </c>
      <c r="C1603" s="18" t="s">
        <v>1460</v>
      </c>
      <c r="D1603" s="68">
        <v>846.0</v>
      </c>
      <c r="E1603" s="69">
        <v>1.0</v>
      </c>
      <c r="F1603" s="69">
        <v>30.0</v>
      </c>
      <c r="G1603" s="70" t="s">
        <v>2954</v>
      </c>
      <c r="H1603" s="69">
        <v>219.0</v>
      </c>
      <c r="I1603" s="69">
        <v>43.0</v>
      </c>
      <c r="J1603" s="69">
        <v>7.0</v>
      </c>
      <c r="K1603" s="29">
        <f t="shared" si="13"/>
        <v>46.5</v>
      </c>
      <c r="L1603" s="71">
        <f t="shared" si="14"/>
        <v>0.2123</v>
      </c>
      <c r="M1603" s="71">
        <f t="shared" si="15"/>
        <v>0.2654</v>
      </c>
      <c r="N1603" s="72">
        <f t="shared" si="16"/>
        <v>7.4</v>
      </c>
      <c r="O1603" s="8">
        <f t="shared" si="17"/>
        <v>42387.2</v>
      </c>
      <c r="P1603" s="73"/>
      <c r="Q1603" s="18"/>
      <c r="R1603" s="18"/>
      <c r="S1603" s="18"/>
      <c r="T1603" s="18"/>
      <c r="U1603" s="18"/>
      <c r="V1603" s="18"/>
      <c r="W1603" s="18"/>
      <c r="X1603" s="18"/>
      <c r="Y1603" s="18"/>
      <c r="Z1603" s="68">
        <v>846.0</v>
      </c>
      <c r="AA1603" s="69">
        <v>1.0</v>
      </c>
      <c r="AB1603" s="18" t="s">
        <v>1460</v>
      </c>
      <c r="AC1603" s="68">
        <v>846.0</v>
      </c>
      <c r="AD1603" s="69">
        <v>1.0</v>
      </c>
      <c r="AE1603" s="69">
        <v>30.0</v>
      </c>
      <c r="AF1603" s="70" t="s">
        <v>2954</v>
      </c>
      <c r="AG1603" s="69">
        <v>219.0</v>
      </c>
      <c r="AH1603" s="69">
        <v>43.0</v>
      </c>
      <c r="AI1603" s="69">
        <v>7.0</v>
      </c>
      <c r="AJ1603" s="29">
        <f t="shared" si="20"/>
        <v>46.5</v>
      </c>
      <c r="AK1603" s="76">
        <f t="shared" si="21"/>
        <v>0.2123287671</v>
      </c>
      <c r="AL1603" s="29">
        <f t="shared" si="22"/>
        <v>46.5</v>
      </c>
      <c r="AM1603" s="71">
        <f t="shared" si="23"/>
        <v>0.2123</v>
      </c>
      <c r="AN1603" s="71">
        <f t="shared" si="24"/>
        <v>0.2654</v>
      </c>
      <c r="AO1603" s="72">
        <f t="shared" si="25"/>
        <v>7.4</v>
      </c>
      <c r="AP1603" s="73">
        <f t="shared" si="26"/>
        <v>42387.2</v>
      </c>
      <c r="AQ1603" s="3">
        <f t="shared" si="27"/>
        <v>193.5488584</v>
      </c>
      <c r="AR1603" s="18"/>
      <c r="AS1603" s="18"/>
    </row>
    <row r="1604" ht="14.25" customHeight="1">
      <c r="A1604" s="68">
        <v>850.0</v>
      </c>
      <c r="B1604" s="69">
        <v>1.0</v>
      </c>
      <c r="C1604" s="18" t="s">
        <v>1462</v>
      </c>
      <c r="D1604" s="68">
        <v>850.0</v>
      </c>
      <c r="E1604" s="69">
        <v>1.0</v>
      </c>
      <c r="F1604" s="69">
        <v>10.0</v>
      </c>
      <c r="G1604" s="70" t="s">
        <v>2955</v>
      </c>
      <c r="H1604" s="69">
        <v>172.0</v>
      </c>
      <c r="I1604" s="69">
        <v>41.0</v>
      </c>
      <c r="J1604" s="69">
        <v>18.0</v>
      </c>
      <c r="K1604" s="29">
        <f t="shared" si="13"/>
        <v>50</v>
      </c>
      <c r="L1604" s="71">
        <f t="shared" si="14"/>
        <v>0.2907</v>
      </c>
      <c r="M1604" s="71">
        <f t="shared" si="15"/>
        <v>0.3634</v>
      </c>
      <c r="N1604" s="72">
        <f t="shared" si="16"/>
        <v>10.9</v>
      </c>
      <c r="O1604" s="8">
        <f t="shared" si="17"/>
        <v>62435.2</v>
      </c>
      <c r="P1604" s="73"/>
      <c r="Q1604" s="18"/>
      <c r="R1604" s="18"/>
      <c r="S1604" s="18"/>
      <c r="T1604" s="18"/>
      <c r="U1604" s="18"/>
      <c r="V1604" s="18"/>
      <c r="W1604" s="18"/>
      <c r="X1604" s="18"/>
      <c r="Y1604" s="18"/>
      <c r="Z1604" s="68">
        <v>850.0</v>
      </c>
      <c r="AA1604" s="69">
        <v>1.0</v>
      </c>
      <c r="AB1604" s="18" t="s">
        <v>1462</v>
      </c>
      <c r="AC1604" s="68">
        <v>850.0</v>
      </c>
      <c r="AD1604" s="69">
        <v>1.0</v>
      </c>
      <c r="AE1604" s="69">
        <v>10.0</v>
      </c>
      <c r="AF1604" s="70" t="s">
        <v>2955</v>
      </c>
      <c r="AG1604" s="69">
        <v>172.0</v>
      </c>
      <c r="AH1604" s="69">
        <v>41.0</v>
      </c>
      <c r="AI1604" s="69">
        <v>18.0</v>
      </c>
      <c r="AJ1604" s="29">
        <f t="shared" si="20"/>
        <v>50</v>
      </c>
      <c r="AK1604" s="76">
        <f t="shared" si="21"/>
        <v>0.2906976744</v>
      </c>
      <c r="AL1604" s="29">
        <f t="shared" si="22"/>
        <v>50</v>
      </c>
      <c r="AM1604" s="71">
        <f t="shared" si="23"/>
        <v>0.2907</v>
      </c>
      <c r="AN1604" s="71">
        <f t="shared" si="24"/>
        <v>0.3634</v>
      </c>
      <c r="AO1604" s="72">
        <f t="shared" si="25"/>
        <v>10.9</v>
      </c>
      <c r="AP1604" s="73">
        <f t="shared" si="26"/>
        <v>62435.2</v>
      </c>
      <c r="AQ1604" s="3">
        <f t="shared" si="27"/>
        <v>362.9953488</v>
      </c>
      <c r="AR1604" s="18"/>
      <c r="AS1604" s="18"/>
    </row>
    <row r="1605" ht="14.25" customHeight="1">
      <c r="A1605" s="68">
        <v>850.0</v>
      </c>
      <c r="B1605" s="69">
        <v>1.0</v>
      </c>
      <c r="C1605" s="18" t="s">
        <v>1462</v>
      </c>
      <c r="D1605" s="68">
        <v>850.0</v>
      </c>
      <c r="E1605" s="69">
        <v>1.0</v>
      </c>
      <c r="F1605" s="69">
        <v>20.0</v>
      </c>
      <c r="G1605" s="70" t="s">
        <v>2956</v>
      </c>
      <c r="H1605" s="69">
        <v>128.0</v>
      </c>
      <c r="I1605" s="69">
        <v>29.0</v>
      </c>
      <c r="J1605" s="69">
        <v>16.0</v>
      </c>
      <c r="K1605" s="29">
        <f t="shared" si="13"/>
        <v>37</v>
      </c>
      <c r="L1605" s="71">
        <f t="shared" si="14"/>
        <v>0.2891</v>
      </c>
      <c r="M1605" s="71">
        <f t="shared" si="15"/>
        <v>0.3614</v>
      </c>
      <c r="N1605" s="72">
        <f t="shared" si="16"/>
        <v>8.02</v>
      </c>
      <c r="O1605" s="8">
        <f t="shared" si="17"/>
        <v>45938.56</v>
      </c>
      <c r="P1605" s="73"/>
      <c r="Q1605" s="18"/>
      <c r="R1605" s="18"/>
      <c r="S1605" s="18"/>
      <c r="T1605" s="18"/>
      <c r="U1605" s="18"/>
      <c r="V1605" s="18"/>
      <c r="W1605" s="18"/>
      <c r="X1605" s="18"/>
      <c r="Y1605" s="18"/>
      <c r="Z1605" s="68">
        <v>850.0</v>
      </c>
      <c r="AA1605" s="69">
        <v>1.0</v>
      </c>
      <c r="AB1605" s="18" t="s">
        <v>1462</v>
      </c>
      <c r="AC1605" s="68">
        <v>850.0</v>
      </c>
      <c r="AD1605" s="69">
        <v>1.0</v>
      </c>
      <c r="AE1605" s="69">
        <v>20.0</v>
      </c>
      <c r="AF1605" s="70" t="s">
        <v>2956</v>
      </c>
      <c r="AG1605" s="69">
        <v>128.0</v>
      </c>
      <c r="AH1605" s="69">
        <v>29.0</v>
      </c>
      <c r="AI1605" s="69">
        <v>16.0</v>
      </c>
      <c r="AJ1605" s="29">
        <f t="shared" si="20"/>
        <v>37</v>
      </c>
      <c r="AK1605" s="76">
        <f t="shared" si="21"/>
        <v>0.2890625</v>
      </c>
      <c r="AL1605" s="29">
        <f t="shared" si="22"/>
        <v>37</v>
      </c>
      <c r="AM1605" s="71">
        <f t="shared" si="23"/>
        <v>0.2891</v>
      </c>
      <c r="AN1605" s="71">
        <f t="shared" si="24"/>
        <v>0.3614</v>
      </c>
      <c r="AO1605" s="72">
        <f t="shared" si="25"/>
        <v>8.02</v>
      </c>
      <c r="AP1605" s="73">
        <f t="shared" si="26"/>
        <v>45938.56</v>
      </c>
      <c r="AQ1605" s="3">
        <f t="shared" si="27"/>
        <v>358.895</v>
      </c>
      <c r="AR1605" s="18"/>
      <c r="AS1605" s="18"/>
    </row>
    <row r="1606" ht="14.25" customHeight="1">
      <c r="A1606" s="68">
        <v>852.0</v>
      </c>
      <c r="B1606" s="69">
        <v>1.0</v>
      </c>
      <c r="C1606" s="18" t="s">
        <v>1464</v>
      </c>
      <c r="D1606" s="68">
        <v>852.0</v>
      </c>
      <c r="E1606" s="69">
        <v>1.0</v>
      </c>
      <c r="F1606" s="69">
        <v>10.0</v>
      </c>
      <c r="G1606" s="70" t="s">
        <v>2957</v>
      </c>
      <c r="H1606" s="69">
        <v>72.0</v>
      </c>
      <c r="I1606" s="69">
        <v>28.0</v>
      </c>
      <c r="J1606" s="69">
        <v>7.0</v>
      </c>
      <c r="K1606" s="29">
        <f t="shared" si="13"/>
        <v>31.5</v>
      </c>
      <c r="L1606" s="71">
        <f t="shared" si="14"/>
        <v>0.4375</v>
      </c>
      <c r="M1606" s="71">
        <f t="shared" si="15"/>
        <v>0.5469</v>
      </c>
      <c r="N1606" s="72">
        <f t="shared" si="16"/>
        <v>10.34</v>
      </c>
      <c r="O1606" s="8">
        <f t="shared" si="17"/>
        <v>59227.52</v>
      </c>
      <c r="P1606" s="73"/>
      <c r="Q1606" s="18"/>
      <c r="R1606" s="18"/>
      <c r="S1606" s="18"/>
      <c r="T1606" s="18"/>
      <c r="U1606" s="18"/>
      <c r="V1606" s="18"/>
      <c r="W1606" s="18"/>
      <c r="X1606" s="18"/>
      <c r="Y1606" s="18"/>
      <c r="Z1606" s="68">
        <v>852.0</v>
      </c>
      <c r="AA1606" s="69">
        <v>1.0</v>
      </c>
      <c r="AB1606" s="18" t="s">
        <v>1464</v>
      </c>
      <c r="AC1606" s="68">
        <v>852.0</v>
      </c>
      <c r="AD1606" s="69">
        <v>1.0</v>
      </c>
      <c r="AE1606" s="69">
        <v>10.0</v>
      </c>
      <c r="AF1606" s="70" t="s">
        <v>2957</v>
      </c>
      <c r="AG1606" s="69">
        <v>72.0</v>
      </c>
      <c r="AH1606" s="69">
        <v>28.0</v>
      </c>
      <c r="AI1606" s="69">
        <v>7.0</v>
      </c>
      <c r="AJ1606" s="29">
        <f t="shared" si="20"/>
        <v>31.5</v>
      </c>
      <c r="AK1606" s="76">
        <f t="shared" si="21"/>
        <v>0.4375</v>
      </c>
      <c r="AL1606" s="29">
        <f t="shared" si="22"/>
        <v>31.5</v>
      </c>
      <c r="AM1606" s="71">
        <f t="shared" si="23"/>
        <v>0.4375</v>
      </c>
      <c r="AN1606" s="71">
        <f t="shared" si="24"/>
        <v>0.5469</v>
      </c>
      <c r="AO1606" s="72">
        <f t="shared" si="25"/>
        <v>10.34</v>
      </c>
      <c r="AP1606" s="73">
        <f t="shared" si="26"/>
        <v>59227.52</v>
      </c>
      <c r="AQ1606" s="3">
        <f t="shared" si="27"/>
        <v>822.6044444</v>
      </c>
      <c r="AR1606" s="18"/>
      <c r="AS1606" s="18"/>
    </row>
    <row r="1607" ht="14.25" customHeight="1">
      <c r="A1607" s="68">
        <v>852.0</v>
      </c>
      <c r="B1607" s="69">
        <v>1.0</v>
      </c>
      <c r="C1607" s="18" t="s">
        <v>1464</v>
      </c>
      <c r="D1607" s="68">
        <v>852.0</v>
      </c>
      <c r="E1607" s="69">
        <v>1.0</v>
      </c>
      <c r="F1607" s="69">
        <v>20.0</v>
      </c>
      <c r="G1607" s="70" t="s">
        <v>2958</v>
      </c>
      <c r="H1607" s="69">
        <v>64.0</v>
      </c>
      <c r="I1607" s="69">
        <v>12.0</v>
      </c>
      <c r="J1607" s="69">
        <v>7.0</v>
      </c>
      <c r="K1607" s="29">
        <f t="shared" si="13"/>
        <v>15.5</v>
      </c>
      <c r="L1607" s="71">
        <f t="shared" si="14"/>
        <v>0.2422</v>
      </c>
      <c r="M1607" s="71">
        <f t="shared" si="15"/>
        <v>0.3028</v>
      </c>
      <c r="N1607" s="72">
        <f t="shared" si="16"/>
        <v>2.82</v>
      </c>
      <c r="O1607" s="8">
        <f t="shared" si="17"/>
        <v>16152.96</v>
      </c>
      <c r="P1607" s="73"/>
      <c r="Q1607" s="18"/>
      <c r="R1607" s="18"/>
      <c r="S1607" s="18"/>
      <c r="T1607" s="18"/>
      <c r="U1607" s="18"/>
      <c r="V1607" s="18"/>
      <c r="W1607" s="18"/>
      <c r="X1607" s="18"/>
      <c r="Y1607" s="18"/>
      <c r="Z1607" s="68">
        <v>852.0</v>
      </c>
      <c r="AA1607" s="69">
        <v>1.0</v>
      </c>
      <c r="AB1607" s="18" t="s">
        <v>1464</v>
      </c>
      <c r="AC1607" s="68">
        <v>852.0</v>
      </c>
      <c r="AD1607" s="69">
        <v>1.0</v>
      </c>
      <c r="AE1607" s="69">
        <v>20.0</v>
      </c>
      <c r="AF1607" s="70" t="s">
        <v>2958</v>
      </c>
      <c r="AG1607" s="69">
        <v>64.0</v>
      </c>
      <c r="AH1607" s="69">
        <v>12.0</v>
      </c>
      <c r="AI1607" s="69">
        <v>7.0</v>
      </c>
      <c r="AJ1607" s="29">
        <f t="shared" si="20"/>
        <v>15.5</v>
      </c>
      <c r="AK1607" s="76">
        <f t="shared" si="21"/>
        <v>0.2421875</v>
      </c>
      <c r="AL1607" s="29">
        <f t="shared" si="22"/>
        <v>15.5</v>
      </c>
      <c r="AM1607" s="71">
        <f t="shared" si="23"/>
        <v>0.2422</v>
      </c>
      <c r="AN1607" s="71">
        <f t="shared" si="24"/>
        <v>0.3028</v>
      </c>
      <c r="AO1607" s="72">
        <f t="shared" si="25"/>
        <v>2.82</v>
      </c>
      <c r="AP1607" s="73">
        <f t="shared" si="26"/>
        <v>16152.96</v>
      </c>
      <c r="AQ1607" s="3">
        <f t="shared" si="27"/>
        <v>252.39</v>
      </c>
      <c r="AR1607" s="18"/>
      <c r="AS1607" s="18"/>
    </row>
    <row r="1608" ht="14.25" customHeight="1">
      <c r="A1608" s="68">
        <v>857.0</v>
      </c>
      <c r="B1608" s="69">
        <v>1.0</v>
      </c>
      <c r="C1608" s="18" t="s">
        <v>1466</v>
      </c>
      <c r="D1608" s="68">
        <v>857.0</v>
      </c>
      <c r="E1608" s="69">
        <v>1.0</v>
      </c>
      <c r="F1608" s="69">
        <v>10.0</v>
      </c>
      <c r="G1608" s="70" t="s">
        <v>2959</v>
      </c>
      <c r="H1608" s="69">
        <v>215.0</v>
      </c>
      <c r="I1608" s="69">
        <v>63.0</v>
      </c>
      <c r="J1608" s="69">
        <v>11.0</v>
      </c>
      <c r="K1608" s="29">
        <f t="shared" si="13"/>
        <v>68.5</v>
      </c>
      <c r="L1608" s="71">
        <f t="shared" si="14"/>
        <v>0.3186</v>
      </c>
      <c r="M1608" s="71">
        <f t="shared" si="15"/>
        <v>0.3983</v>
      </c>
      <c r="N1608" s="72">
        <f t="shared" si="16"/>
        <v>16.37</v>
      </c>
      <c r="O1608" s="8">
        <f t="shared" si="17"/>
        <v>93767.36</v>
      </c>
      <c r="P1608" s="73"/>
      <c r="Q1608" s="18"/>
      <c r="R1608" s="18"/>
      <c r="S1608" s="18"/>
      <c r="T1608" s="18"/>
      <c r="U1608" s="18"/>
      <c r="V1608" s="18"/>
      <c r="W1608" s="18"/>
      <c r="X1608" s="18"/>
      <c r="Y1608" s="18"/>
      <c r="Z1608" s="68">
        <v>857.0</v>
      </c>
      <c r="AA1608" s="69">
        <v>1.0</v>
      </c>
      <c r="AB1608" s="18" t="s">
        <v>1466</v>
      </c>
      <c r="AC1608" s="68">
        <v>857.0</v>
      </c>
      <c r="AD1608" s="69">
        <v>1.0</v>
      </c>
      <c r="AE1608" s="69">
        <v>10.0</v>
      </c>
      <c r="AF1608" s="70" t="s">
        <v>2959</v>
      </c>
      <c r="AG1608" s="69">
        <v>215.0</v>
      </c>
      <c r="AH1608" s="69">
        <v>63.0</v>
      </c>
      <c r="AI1608" s="69">
        <v>11.0</v>
      </c>
      <c r="AJ1608" s="29">
        <f t="shared" si="20"/>
        <v>68.5</v>
      </c>
      <c r="AK1608" s="76">
        <f t="shared" si="21"/>
        <v>0.3186046512</v>
      </c>
      <c r="AL1608" s="29">
        <f t="shared" si="22"/>
        <v>68.5</v>
      </c>
      <c r="AM1608" s="71">
        <f t="shared" si="23"/>
        <v>0.3186</v>
      </c>
      <c r="AN1608" s="71">
        <f t="shared" si="24"/>
        <v>0.3983</v>
      </c>
      <c r="AO1608" s="72">
        <f t="shared" si="25"/>
        <v>16.37</v>
      </c>
      <c r="AP1608" s="73">
        <f t="shared" si="26"/>
        <v>93767.36</v>
      </c>
      <c r="AQ1608" s="3">
        <f t="shared" si="27"/>
        <v>436.1272558</v>
      </c>
      <c r="AR1608" s="18"/>
      <c r="AS1608" s="18"/>
    </row>
    <row r="1609" ht="14.25" customHeight="1">
      <c r="A1609" s="68">
        <v>857.0</v>
      </c>
      <c r="B1609" s="69">
        <v>1.0</v>
      </c>
      <c r="C1609" s="18" t="s">
        <v>1466</v>
      </c>
      <c r="D1609" s="68">
        <v>857.0</v>
      </c>
      <c r="E1609" s="69">
        <v>1.0</v>
      </c>
      <c r="F1609" s="69">
        <v>20.0</v>
      </c>
      <c r="G1609" s="70" t="s">
        <v>2960</v>
      </c>
      <c r="H1609" s="69">
        <v>107.0</v>
      </c>
      <c r="I1609" s="69">
        <v>22.0</v>
      </c>
      <c r="J1609" s="69">
        <v>5.0</v>
      </c>
      <c r="K1609" s="29">
        <f t="shared" si="13"/>
        <v>24.5</v>
      </c>
      <c r="L1609" s="71">
        <f t="shared" si="14"/>
        <v>0.229</v>
      </c>
      <c r="M1609" s="71">
        <f t="shared" si="15"/>
        <v>0.2863</v>
      </c>
      <c r="N1609" s="72">
        <f t="shared" si="16"/>
        <v>4.21</v>
      </c>
      <c r="O1609" s="8">
        <f t="shared" si="17"/>
        <v>24114.88</v>
      </c>
      <c r="P1609" s="73"/>
      <c r="Q1609" s="18"/>
      <c r="R1609" s="18"/>
      <c r="S1609" s="18"/>
      <c r="T1609" s="18"/>
      <c r="U1609" s="18"/>
      <c r="V1609" s="18"/>
      <c r="W1609" s="18"/>
      <c r="X1609" s="18"/>
      <c r="Y1609" s="18"/>
      <c r="Z1609" s="68">
        <v>857.0</v>
      </c>
      <c r="AA1609" s="69">
        <v>1.0</v>
      </c>
      <c r="AB1609" s="18" t="s">
        <v>1466</v>
      </c>
      <c r="AC1609" s="68">
        <v>857.0</v>
      </c>
      <c r="AD1609" s="69">
        <v>1.0</v>
      </c>
      <c r="AE1609" s="69">
        <v>20.0</v>
      </c>
      <c r="AF1609" s="70" t="s">
        <v>2960</v>
      </c>
      <c r="AG1609" s="69">
        <v>107.0</v>
      </c>
      <c r="AH1609" s="69">
        <v>22.0</v>
      </c>
      <c r="AI1609" s="69">
        <v>5.0</v>
      </c>
      <c r="AJ1609" s="29">
        <f t="shared" si="20"/>
        <v>24.5</v>
      </c>
      <c r="AK1609" s="76">
        <f t="shared" si="21"/>
        <v>0.2289719626</v>
      </c>
      <c r="AL1609" s="29">
        <f t="shared" si="22"/>
        <v>24.5</v>
      </c>
      <c r="AM1609" s="71">
        <f t="shared" si="23"/>
        <v>0.229</v>
      </c>
      <c r="AN1609" s="71">
        <f t="shared" si="24"/>
        <v>0.2863</v>
      </c>
      <c r="AO1609" s="72">
        <f t="shared" si="25"/>
        <v>4.21</v>
      </c>
      <c r="AP1609" s="73">
        <f t="shared" si="26"/>
        <v>24114.88</v>
      </c>
      <c r="AQ1609" s="3">
        <f t="shared" si="27"/>
        <v>225.3727103</v>
      </c>
      <c r="AR1609" s="18"/>
      <c r="AS1609" s="18"/>
    </row>
    <row r="1610" ht="14.25" customHeight="1">
      <c r="A1610" s="68">
        <v>857.0</v>
      </c>
      <c r="B1610" s="69">
        <v>1.0</v>
      </c>
      <c r="C1610" s="18" t="s">
        <v>1466</v>
      </c>
      <c r="D1610" s="68">
        <v>857.0</v>
      </c>
      <c r="E1610" s="69">
        <v>1.0</v>
      </c>
      <c r="F1610" s="69">
        <v>30.0</v>
      </c>
      <c r="G1610" s="70" t="s">
        <v>2961</v>
      </c>
      <c r="H1610" s="69">
        <v>401.0</v>
      </c>
      <c r="I1610" s="69">
        <v>69.0</v>
      </c>
      <c r="J1610" s="69">
        <v>24.0</v>
      </c>
      <c r="K1610" s="29">
        <f t="shared" si="13"/>
        <v>81</v>
      </c>
      <c r="L1610" s="71">
        <f t="shared" si="14"/>
        <v>0.202</v>
      </c>
      <c r="M1610" s="71">
        <f t="shared" si="15"/>
        <v>0.2525</v>
      </c>
      <c r="N1610" s="72">
        <f t="shared" si="16"/>
        <v>12.27</v>
      </c>
      <c r="O1610" s="8">
        <f t="shared" si="17"/>
        <v>70282.56</v>
      </c>
      <c r="P1610" s="73"/>
      <c r="Q1610" s="18"/>
      <c r="R1610" s="18"/>
      <c r="S1610" s="18"/>
      <c r="T1610" s="18"/>
      <c r="U1610" s="18"/>
      <c r="V1610" s="18"/>
      <c r="W1610" s="18"/>
      <c r="X1610" s="18"/>
      <c r="Y1610" s="18"/>
      <c r="Z1610" s="68">
        <v>857.0</v>
      </c>
      <c r="AA1610" s="69">
        <v>1.0</v>
      </c>
      <c r="AB1610" s="18" t="s">
        <v>1466</v>
      </c>
      <c r="AC1610" s="68">
        <v>857.0</v>
      </c>
      <c r="AD1610" s="69">
        <v>1.0</v>
      </c>
      <c r="AE1610" s="69">
        <v>30.0</v>
      </c>
      <c r="AF1610" s="70" t="s">
        <v>2961</v>
      </c>
      <c r="AG1610" s="69">
        <v>401.0</v>
      </c>
      <c r="AH1610" s="69">
        <v>69.0</v>
      </c>
      <c r="AI1610" s="69">
        <v>24.0</v>
      </c>
      <c r="AJ1610" s="29">
        <f t="shared" si="20"/>
        <v>81</v>
      </c>
      <c r="AK1610" s="76">
        <f t="shared" si="21"/>
        <v>0.2019950125</v>
      </c>
      <c r="AL1610" s="29">
        <f t="shared" si="22"/>
        <v>81</v>
      </c>
      <c r="AM1610" s="71">
        <f t="shared" si="23"/>
        <v>0.202</v>
      </c>
      <c r="AN1610" s="71">
        <f t="shared" si="24"/>
        <v>0.2525</v>
      </c>
      <c r="AO1610" s="72">
        <f t="shared" si="25"/>
        <v>12.27</v>
      </c>
      <c r="AP1610" s="73">
        <f t="shared" si="26"/>
        <v>70282.56</v>
      </c>
      <c r="AQ1610" s="3">
        <f t="shared" si="27"/>
        <v>175.2682294</v>
      </c>
      <c r="AR1610" s="18"/>
      <c r="AS1610" s="18"/>
    </row>
    <row r="1611" ht="14.25" customHeight="1">
      <c r="A1611" s="68">
        <v>858.0</v>
      </c>
      <c r="B1611" s="69">
        <v>1.0</v>
      </c>
      <c r="C1611" s="18" t="s">
        <v>1468</v>
      </c>
      <c r="D1611" s="68">
        <v>858.0</v>
      </c>
      <c r="E1611" s="69">
        <v>1.0</v>
      </c>
      <c r="F1611" s="69">
        <v>2.0</v>
      </c>
      <c r="G1611" s="70" t="s">
        <v>2962</v>
      </c>
      <c r="H1611" s="69">
        <v>526.0</v>
      </c>
      <c r="I1611" s="69">
        <v>112.0</v>
      </c>
      <c r="J1611" s="69">
        <v>22.0</v>
      </c>
      <c r="K1611" s="29">
        <f t="shared" si="13"/>
        <v>123</v>
      </c>
      <c r="L1611" s="71">
        <f t="shared" si="14"/>
        <v>0.2338</v>
      </c>
      <c r="M1611" s="71">
        <f t="shared" si="15"/>
        <v>0.2923</v>
      </c>
      <c r="N1611" s="72">
        <f t="shared" si="16"/>
        <v>21.57</v>
      </c>
      <c r="O1611" s="8">
        <f t="shared" si="17"/>
        <v>123552.96</v>
      </c>
      <c r="P1611" s="73"/>
      <c r="Q1611" s="18"/>
      <c r="R1611" s="18"/>
      <c r="S1611" s="18"/>
      <c r="T1611" s="18"/>
      <c r="U1611" s="18"/>
      <c r="V1611" s="18"/>
      <c r="W1611" s="18"/>
      <c r="X1611" s="18"/>
      <c r="Y1611" s="18"/>
      <c r="Z1611" s="68">
        <v>858.0</v>
      </c>
      <c r="AA1611" s="69">
        <v>1.0</v>
      </c>
      <c r="AB1611" s="18" t="s">
        <v>1468</v>
      </c>
      <c r="AC1611" s="68">
        <v>858.0</v>
      </c>
      <c r="AD1611" s="69">
        <v>1.0</v>
      </c>
      <c r="AE1611" s="69">
        <v>2.0</v>
      </c>
      <c r="AF1611" s="70" t="s">
        <v>2962</v>
      </c>
      <c r="AG1611" s="69">
        <v>526.0</v>
      </c>
      <c r="AH1611" s="69">
        <v>112.0</v>
      </c>
      <c r="AI1611" s="69">
        <v>22.0</v>
      </c>
      <c r="AJ1611" s="29">
        <f t="shared" si="20"/>
        <v>123</v>
      </c>
      <c r="AK1611" s="76">
        <f t="shared" si="21"/>
        <v>0.2338403042</v>
      </c>
      <c r="AL1611" s="29">
        <f t="shared" si="22"/>
        <v>123</v>
      </c>
      <c r="AM1611" s="71">
        <f t="shared" si="23"/>
        <v>0.2338</v>
      </c>
      <c r="AN1611" s="71">
        <f t="shared" si="24"/>
        <v>0.2923</v>
      </c>
      <c r="AO1611" s="72">
        <f t="shared" si="25"/>
        <v>21.57</v>
      </c>
      <c r="AP1611" s="73">
        <f t="shared" si="26"/>
        <v>123552.96</v>
      </c>
      <c r="AQ1611" s="3">
        <f t="shared" si="27"/>
        <v>234.8915589</v>
      </c>
      <c r="AR1611" s="18"/>
      <c r="AS1611" s="18"/>
    </row>
    <row r="1612" ht="14.25" customHeight="1">
      <c r="A1612" s="68">
        <v>858.0</v>
      </c>
      <c r="B1612" s="69">
        <v>1.0</v>
      </c>
      <c r="C1612" s="18" t="s">
        <v>1468</v>
      </c>
      <c r="D1612" s="68">
        <v>858.0</v>
      </c>
      <c r="E1612" s="69">
        <v>1.0</v>
      </c>
      <c r="F1612" s="69">
        <v>3.0</v>
      </c>
      <c r="G1612" s="70" t="s">
        <v>2963</v>
      </c>
      <c r="H1612" s="69">
        <v>478.0</v>
      </c>
      <c r="I1612" s="69">
        <v>74.0</v>
      </c>
      <c r="J1612" s="69">
        <v>23.0</v>
      </c>
      <c r="K1612" s="29">
        <f t="shared" si="13"/>
        <v>85.5</v>
      </c>
      <c r="L1612" s="71">
        <f t="shared" si="14"/>
        <v>0.1789</v>
      </c>
      <c r="M1612" s="71">
        <f t="shared" si="15"/>
        <v>0.2236</v>
      </c>
      <c r="N1612" s="72">
        <f t="shared" si="16"/>
        <v>11.47</v>
      </c>
      <c r="O1612" s="8">
        <f t="shared" si="17"/>
        <v>65700.16</v>
      </c>
      <c r="P1612" s="73"/>
      <c r="Q1612" s="18"/>
      <c r="R1612" s="18"/>
      <c r="S1612" s="18"/>
      <c r="T1612" s="18"/>
      <c r="U1612" s="18"/>
      <c r="V1612" s="18"/>
      <c r="W1612" s="18"/>
      <c r="X1612" s="18"/>
      <c r="Y1612" s="18"/>
      <c r="Z1612" s="68">
        <v>858.0</v>
      </c>
      <c r="AA1612" s="69">
        <v>1.0</v>
      </c>
      <c r="AB1612" s="18" t="s">
        <v>1468</v>
      </c>
      <c r="AC1612" s="68">
        <v>858.0</v>
      </c>
      <c r="AD1612" s="69">
        <v>1.0</v>
      </c>
      <c r="AE1612" s="69">
        <v>3.0</v>
      </c>
      <c r="AF1612" s="70" t="s">
        <v>2963</v>
      </c>
      <c r="AG1612" s="69">
        <v>478.0</v>
      </c>
      <c r="AH1612" s="69">
        <v>74.0</v>
      </c>
      <c r="AI1612" s="69">
        <v>23.0</v>
      </c>
      <c r="AJ1612" s="29">
        <f t="shared" si="20"/>
        <v>85.5</v>
      </c>
      <c r="AK1612" s="76">
        <f t="shared" si="21"/>
        <v>0.1788702929</v>
      </c>
      <c r="AL1612" s="29">
        <f t="shared" si="22"/>
        <v>85.5</v>
      </c>
      <c r="AM1612" s="71">
        <f t="shared" si="23"/>
        <v>0.1789</v>
      </c>
      <c r="AN1612" s="71">
        <f t="shared" si="24"/>
        <v>0.2236</v>
      </c>
      <c r="AO1612" s="72">
        <f t="shared" si="25"/>
        <v>11.47</v>
      </c>
      <c r="AP1612" s="73">
        <f t="shared" si="26"/>
        <v>65700.16</v>
      </c>
      <c r="AQ1612" s="3">
        <f t="shared" si="27"/>
        <v>137.4480335</v>
      </c>
      <c r="AR1612" s="18"/>
      <c r="AS1612" s="18"/>
    </row>
    <row r="1613" ht="14.25" customHeight="1">
      <c r="A1613" s="68">
        <v>861.0</v>
      </c>
      <c r="B1613" s="69">
        <v>1.0</v>
      </c>
      <c r="C1613" s="18" t="s">
        <v>1469</v>
      </c>
      <c r="D1613" s="68">
        <v>861.0</v>
      </c>
      <c r="E1613" s="69">
        <v>1.0</v>
      </c>
      <c r="F1613" s="69">
        <v>2.0</v>
      </c>
      <c r="G1613" s="70" t="s">
        <v>1039</v>
      </c>
      <c r="H1613" s="69">
        <v>314.0</v>
      </c>
      <c r="I1613" s="69">
        <v>109.0</v>
      </c>
      <c r="J1613" s="69">
        <v>15.0</v>
      </c>
      <c r="K1613" s="29">
        <f t="shared" si="13"/>
        <v>116.5</v>
      </c>
      <c r="L1613" s="71">
        <f t="shared" si="14"/>
        <v>0.371</v>
      </c>
      <c r="M1613" s="71">
        <f t="shared" si="15"/>
        <v>0.4638</v>
      </c>
      <c r="N1613" s="72">
        <f t="shared" si="16"/>
        <v>32.42</v>
      </c>
      <c r="O1613" s="8">
        <f t="shared" si="17"/>
        <v>185701.76</v>
      </c>
      <c r="P1613" s="73"/>
      <c r="Q1613" s="18"/>
      <c r="R1613" s="18"/>
      <c r="S1613" s="18"/>
      <c r="T1613" s="18"/>
      <c r="U1613" s="18"/>
      <c r="V1613" s="18"/>
      <c r="W1613" s="18"/>
      <c r="X1613" s="18"/>
      <c r="Y1613" s="18"/>
      <c r="Z1613" s="68">
        <v>861.0</v>
      </c>
      <c r="AA1613" s="69">
        <v>1.0</v>
      </c>
      <c r="AB1613" s="18" t="s">
        <v>1469</v>
      </c>
      <c r="AC1613" s="68">
        <v>861.0</v>
      </c>
      <c r="AD1613" s="69">
        <v>1.0</v>
      </c>
      <c r="AE1613" s="69">
        <v>2.0</v>
      </c>
      <c r="AF1613" s="70" t="s">
        <v>1039</v>
      </c>
      <c r="AG1613" s="69">
        <v>314.0</v>
      </c>
      <c r="AH1613" s="69">
        <v>109.0</v>
      </c>
      <c r="AI1613" s="69">
        <v>15.0</v>
      </c>
      <c r="AJ1613" s="29">
        <f t="shared" si="20"/>
        <v>116.5</v>
      </c>
      <c r="AK1613" s="76">
        <f t="shared" si="21"/>
        <v>0.3710191083</v>
      </c>
      <c r="AL1613" s="29">
        <f t="shared" si="22"/>
        <v>116.5</v>
      </c>
      <c r="AM1613" s="71">
        <f t="shared" si="23"/>
        <v>0.371</v>
      </c>
      <c r="AN1613" s="71">
        <f t="shared" si="24"/>
        <v>0.4638</v>
      </c>
      <c r="AO1613" s="72">
        <f t="shared" si="25"/>
        <v>32.42</v>
      </c>
      <c r="AP1613" s="73">
        <f t="shared" si="26"/>
        <v>185701.76</v>
      </c>
      <c r="AQ1613" s="3">
        <f t="shared" si="27"/>
        <v>591.406879</v>
      </c>
      <c r="AR1613" s="18"/>
      <c r="AS1613" s="18"/>
    </row>
    <row r="1614" ht="14.25" customHeight="1">
      <c r="A1614" s="68">
        <v>861.0</v>
      </c>
      <c r="B1614" s="69">
        <v>1.0</v>
      </c>
      <c r="C1614" s="18" t="s">
        <v>1469</v>
      </c>
      <c r="D1614" s="68">
        <v>861.0</v>
      </c>
      <c r="E1614" s="69">
        <v>1.0</v>
      </c>
      <c r="F1614" s="69">
        <v>3.0</v>
      </c>
      <c r="G1614" s="70" t="s">
        <v>2964</v>
      </c>
      <c r="H1614" s="69">
        <v>79.0</v>
      </c>
      <c r="I1614" s="69">
        <v>27.0</v>
      </c>
      <c r="J1614" s="69">
        <v>1.0</v>
      </c>
      <c r="K1614" s="29">
        <f t="shared" si="13"/>
        <v>27.5</v>
      </c>
      <c r="L1614" s="71">
        <f t="shared" si="14"/>
        <v>0.3481</v>
      </c>
      <c r="M1614" s="71">
        <f t="shared" si="15"/>
        <v>0.4351</v>
      </c>
      <c r="N1614" s="72">
        <f t="shared" si="16"/>
        <v>7.18</v>
      </c>
      <c r="O1614" s="8">
        <f t="shared" si="17"/>
        <v>41127.04</v>
      </c>
      <c r="P1614" s="73"/>
      <c r="Q1614" s="18"/>
      <c r="R1614" s="18"/>
      <c r="S1614" s="18"/>
      <c r="T1614" s="18"/>
      <c r="U1614" s="18"/>
      <c r="V1614" s="18"/>
      <c r="W1614" s="18"/>
      <c r="X1614" s="18"/>
      <c r="Y1614" s="18"/>
      <c r="Z1614" s="68">
        <v>861.0</v>
      </c>
      <c r="AA1614" s="69">
        <v>1.0</v>
      </c>
      <c r="AB1614" s="18" t="s">
        <v>1469</v>
      </c>
      <c r="AC1614" s="68">
        <v>861.0</v>
      </c>
      <c r="AD1614" s="69">
        <v>1.0</v>
      </c>
      <c r="AE1614" s="69">
        <v>3.0</v>
      </c>
      <c r="AF1614" s="70" t="s">
        <v>2964</v>
      </c>
      <c r="AG1614" s="69">
        <v>79.0</v>
      </c>
      <c r="AH1614" s="69">
        <v>27.0</v>
      </c>
      <c r="AI1614" s="69">
        <v>1.0</v>
      </c>
      <c r="AJ1614" s="29">
        <f t="shared" si="20"/>
        <v>27.5</v>
      </c>
      <c r="AK1614" s="76">
        <f t="shared" si="21"/>
        <v>0.3481012658</v>
      </c>
      <c r="AL1614" s="29">
        <f t="shared" si="22"/>
        <v>27.5</v>
      </c>
      <c r="AM1614" s="71">
        <f t="shared" si="23"/>
        <v>0.3481</v>
      </c>
      <c r="AN1614" s="71">
        <f t="shared" si="24"/>
        <v>0.4351</v>
      </c>
      <c r="AO1614" s="72">
        <f t="shared" si="25"/>
        <v>7.18</v>
      </c>
      <c r="AP1614" s="73">
        <f t="shared" si="26"/>
        <v>41127.04</v>
      </c>
      <c r="AQ1614" s="3">
        <f t="shared" si="27"/>
        <v>520.595443</v>
      </c>
      <c r="AR1614" s="18"/>
      <c r="AS1614" s="18"/>
    </row>
    <row r="1615" ht="14.25" customHeight="1">
      <c r="A1615" s="68">
        <v>861.0</v>
      </c>
      <c r="B1615" s="69">
        <v>1.0</v>
      </c>
      <c r="C1615" s="18" t="s">
        <v>1469</v>
      </c>
      <c r="D1615" s="68">
        <v>861.0</v>
      </c>
      <c r="E1615" s="69">
        <v>1.0</v>
      </c>
      <c r="F1615" s="69">
        <v>6.0</v>
      </c>
      <c r="G1615" s="70" t="s">
        <v>2965</v>
      </c>
      <c r="H1615" s="69">
        <v>772.0</v>
      </c>
      <c r="I1615" s="69">
        <v>242.0</v>
      </c>
      <c r="J1615" s="69">
        <v>30.0</v>
      </c>
      <c r="K1615" s="29">
        <f t="shared" si="13"/>
        <v>257</v>
      </c>
      <c r="L1615" s="71">
        <f t="shared" si="14"/>
        <v>0.3329</v>
      </c>
      <c r="M1615" s="71">
        <f t="shared" si="15"/>
        <v>0.4161</v>
      </c>
      <c r="N1615" s="72">
        <f t="shared" si="16"/>
        <v>64.16</v>
      </c>
      <c r="O1615" s="8">
        <f t="shared" si="17"/>
        <v>367508.48</v>
      </c>
      <c r="P1615" s="73"/>
      <c r="Q1615" s="18"/>
      <c r="R1615" s="18"/>
      <c r="S1615" s="18"/>
      <c r="T1615" s="18"/>
      <c r="U1615" s="18"/>
      <c r="V1615" s="18"/>
      <c r="W1615" s="18"/>
      <c r="X1615" s="18"/>
      <c r="Y1615" s="18"/>
      <c r="Z1615" s="68">
        <v>861.0</v>
      </c>
      <c r="AA1615" s="69">
        <v>1.0</v>
      </c>
      <c r="AB1615" s="18" t="s">
        <v>1469</v>
      </c>
      <c r="AC1615" s="68">
        <v>861.0</v>
      </c>
      <c r="AD1615" s="69">
        <v>1.0</v>
      </c>
      <c r="AE1615" s="69">
        <v>6.0</v>
      </c>
      <c r="AF1615" s="70" t="s">
        <v>2965</v>
      </c>
      <c r="AG1615" s="69">
        <v>772.0</v>
      </c>
      <c r="AH1615" s="69">
        <v>242.0</v>
      </c>
      <c r="AI1615" s="69">
        <v>30.0</v>
      </c>
      <c r="AJ1615" s="29">
        <f t="shared" si="20"/>
        <v>257</v>
      </c>
      <c r="AK1615" s="76">
        <f t="shared" si="21"/>
        <v>0.3329015544</v>
      </c>
      <c r="AL1615" s="29">
        <f t="shared" si="22"/>
        <v>257</v>
      </c>
      <c r="AM1615" s="71">
        <f t="shared" si="23"/>
        <v>0.3329</v>
      </c>
      <c r="AN1615" s="71">
        <f t="shared" si="24"/>
        <v>0.4161</v>
      </c>
      <c r="AO1615" s="72">
        <f t="shared" si="25"/>
        <v>64.16</v>
      </c>
      <c r="AP1615" s="73">
        <f t="shared" si="26"/>
        <v>367508.48</v>
      </c>
      <c r="AQ1615" s="3">
        <f t="shared" si="27"/>
        <v>476.0472539</v>
      </c>
      <c r="AR1615" s="18"/>
      <c r="AS1615" s="18"/>
    </row>
    <row r="1616" ht="14.25" customHeight="1">
      <c r="A1616" s="68">
        <v>861.0</v>
      </c>
      <c r="B1616" s="69">
        <v>1.0</v>
      </c>
      <c r="C1616" s="18" t="s">
        <v>1469</v>
      </c>
      <c r="D1616" s="68">
        <v>861.0</v>
      </c>
      <c r="E1616" s="69">
        <v>1.0</v>
      </c>
      <c r="F1616" s="69">
        <v>7.0</v>
      </c>
      <c r="G1616" s="70" t="s">
        <v>2966</v>
      </c>
      <c r="H1616" s="69">
        <v>890.0</v>
      </c>
      <c r="I1616" s="69">
        <v>163.0</v>
      </c>
      <c r="J1616" s="69">
        <v>25.0</v>
      </c>
      <c r="K1616" s="29">
        <f t="shared" si="13"/>
        <v>175.5</v>
      </c>
      <c r="L1616" s="71">
        <f t="shared" si="14"/>
        <v>0.1972</v>
      </c>
      <c r="M1616" s="71">
        <f t="shared" si="15"/>
        <v>0.2465</v>
      </c>
      <c r="N1616" s="72">
        <f t="shared" si="16"/>
        <v>25.96</v>
      </c>
      <c r="O1616" s="8">
        <f t="shared" si="17"/>
        <v>148698.88</v>
      </c>
      <c r="P1616" s="73"/>
      <c r="Q1616" s="18"/>
      <c r="R1616" s="18"/>
      <c r="S1616" s="18"/>
      <c r="T1616" s="18"/>
      <c r="U1616" s="18"/>
      <c r="V1616" s="18"/>
      <c r="W1616" s="18"/>
      <c r="X1616" s="18"/>
      <c r="Y1616" s="18"/>
      <c r="Z1616" s="68">
        <v>861.0</v>
      </c>
      <c r="AA1616" s="69">
        <v>1.0</v>
      </c>
      <c r="AB1616" s="18" t="s">
        <v>1469</v>
      </c>
      <c r="AC1616" s="68">
        <v>861.0</v>
      </c>
      <c r="AD1616" s="69">
        <v>1.0</v>
      </c>
      <c r="AE1616" s="69">
        <v>7.0</v>
      </c>
      <c r="AF1616" s="70" t="s">
        <v>2966</v>
      </c>
      <c r="AG1616" s="69">
        <v>890.0</v>
      </c>
      <c r="AH1616" s="69">
        <v>163.0</v>
      </c>
      <c r="AI1616" s="69">
        <v>25.0</v>
      </c>
      <c r="AJ1616" s="29">
        <f t="shared" si="20"/>
        <v>175.5</v>
      </c>
      <c r="AK1616" s="76">
        <f t="shared" si="21"/>
        <v>0.1971910112</v>
      </c>
      <c r="AL1616" s="29">
        <f t="shared" si="22"/>
        <v>175.5</v>
      </c>
      <c r="AM1616" s="71">
        <f t="shared" si="23"/>
        <v>0.1972</v>
      </c>
      <c r="AN1616" s="71">
        <f t="shared" si="24"/>
        <v>0.2465</v>
      </c>
      <c r="AO1616" s="72">
        <f t="shared" si="25"/>
        <v>25.96</v>
      </c>
      <c r="AP1616" s="73">
        <f t="shared" si="26"/>
        <v>148698.88</v>
      </c>
      <c r="AQ1616" s="3">
        <f t="shared" si="27"/>
        <v>167.0773933</v>
      </c>
      <c r="AR1616" s="18"/>
      <c r="AS1616" s="18"/>
    </row>
    <row r="1617" ht="14.25" customHeight="1">
      <c r="A1617" s="68">
        <v>861.0</v>
      </c>
      <c r="B1617" s="69">
        <v>1.0</v>
      </c>
      <c r="C1617" s="18" t="s">
        <v>1469</v>
      </c>
      <c r="D1617" s="68">
        <v>861.0</v>
      </c>
      <c r="E1617" s="69">
        <v>1.0</v>
      </c>
      <c r="F1617" s="69">
        <v>12.0</v>
      </c>
      <c r="G1617" s="70" t="s">
        <v>2967</v>
      </c>
      <c r="H1617" s="69">
        <v>312.0</v>
      </c>
      <c r="I1617" s="69">
        <v>125.0</v>
      </c>
      <c r="J1617" s="69">
        <v>18.0</v>
      </c>
      <c r="K1617" s="29">
        <f t="shared" si="13"/>
        <v>134</v>
      </c>
      <c r="L1617" s="71">
        <f t="shared" si="14"/>
        <v>0.4295</v>
      </c>
      <c r="M1617" s="71">
        <f t="shared" si="15"/>
        <v>0.5369</v>
      </c>
      <c r="N1617" s="72">
        <f t="shared" si="16"/>
        <v>43.17</v>
      </c>
      <c r="O1617" s="8">
        <f t="shared" si="17"/>
        <v>247277.76</v>
      </c>
      <c r="P1617" s="73"/>
      <c r="Q1617" s="18"/>
      <c r="R1617" s="18"/>
      <c r="S1617" s="18"/>
      <c r="T1617" s="18"/>
      <c r="U1617" s="18"/>
      <c r="V1617" s="18"/>
      <c r="W1617" s="18"/>
      <c r="X1617" s="18"/>
      <c r="Y1617" s="18"/>
      <c r="Z1617" s="68">
        <v>861.0</v>
      </c>
      <c r="AA1617" s="69">
        <v>1.0</v>
      </c>
      <c r="AB1617" s="18" t="s">
        <v>1469</v>
      </c>
      <c r="AC1617" s="68">
        <v>861.0</v>
      </c>
      <c r="AD1617" s="69">
        <v>1.0</v>
      </c>
      <c r="AE1617" s="69">
        <v>12.0</v>
      </c>
      <c r="AF1617" s="70" t="s">
        <v>2967</v>
      </c>
      <c r="AG1617" s="69">
        <v>312.0</v>
      </c>
      <c r="AH1617" s="69">
        <v>125.0</v>
      </c>
      <c r="AI1617" s="69">
        <v>18.0</v>
      </c>
      <c r="AJ1617" s="29">
        <f t="shared" si="20"/>
        <v>134</v>
      </c>
      <c r="AK1617" s="76">
        <f t="shared" si="21"/>
        <v>0.4294871795</v>
      </c>
      <c r="AL1617" s="29">
        <f t="shared" si="22"/>
        <v>134</v>
      </c>
      <c r="AM1617" s="71">
        <f t="shared" si="23"/>
        <v>0.4295</v>
      </c>
      <c r="AN1617" s="71">
        <f t="shared" si="24"/>
        <v>0.5369</v>
      </c>
      <c r="AO1617" s="72">
        <f t="shared" si="25"/>
        <v>43.17</v>
      </c>
      <c r="AP1617" s="73">
        <f t="shared" si="26"/>
        <v>247277.76</v>
      </c>
      <c r="AQ1617" s="3">
        <f t="shared" si="27"/>
        <v>792.5569231</v>
      </c>
      <c r="AR1617" s="18"/>
      <c r="AS1617" s="18"/>
    </row>
    <row r="1618" ht="14.25" customHeight="1">
      <c r="A1618" s="68">
        <v>861.0</v>
      </c>
      <c r="B1618" s="69">
        <v>1.0</v>
      </c>
      <c r="C1618" s="18" t="s">
        <v>1469</v>
      </c>
      <c r="D1618" s="68">
        <v>861.0</v>
      </c>
      <c r="E1618" s="69">
        <v>1.0</v>
      </c>
      <c r="F1618" s="69">
        <v>15.0</v>
      </c>
      <c r="G1618" s="70" t="s">
        <v>2968</v>
      </c>
      <c r="H1618" s="69">
        <v>196.0</v>
      </c>
      <c r="I1618" s="69">
        <v>38.0</v>
      </c>
      <c r="J1618" s="69">
        <v>10.0</v>
      </c>
      <c r="K1618" s="29">
        <f t="shared" si="13"/>
        <v>43</v>
      </c>
      <c r="L1618" s="71">
        <f t="shared" si="14"/>
        <v>0.2194</v>
      </c>
      <c r="M1618" s="71">
        <f t="shared" si="15"/>
        <v>0.2743</v>
      </c>
      <c r="N1618" s="72">
        <f t="shared" si="16"/>
        <v>7.08</v>
      </c>
      <c r="O1618" s="8">
        <f t="shared" si="17"/>
        <v>40554.24</v>
      </c>
      <c r="P1618" s="73"/>
      <c r="Q1618" s="18"/>
      <c r="R1618" s="18"/>
      <c r="S1618" s="18"/>
      <c r="T1618" s="18"/>
      <c r="U1618" s="18"/>
      <c r="V1618" s="18"/>
      <c r="W1618" s="18"/>
      <c r="X1618" s="18"/>
      <c r="Y1618" s="18"/>
      <c r="Z1618" s="68">
        <v>861.0</v>
      </c>
      <c r="AA1618" s="69">
        <v>1.0</v>
      </c>
      <c r="AB1618" s="18" t="s">
        <v>1469</v>
      </c>
      <c r="AC1618" s="68">
        <v>861.0</v>
      </c>
      <c r="AD1618" s="69">
        <v>1.0</v>
      </c>
      <c r="AE1618" s="69">
        <v>15.0</v>
      </c>
      <c r="AF1618" s="70" t="s">
        <v>2968</v>
      </c>
      <c r="AG1618" s="69">
        <v>196.0</v>
      </c>
      <c r="AH1618" s="69">
        <v>38.0</v>
      </c>
      <c r="AI1618" s="69">
        <v>10.0</v>
      </c>
      <c r="AJ1618" s="29">
        <f t="shared" si="20"/>
        <v>43</v>
      </c>
      <c r="AK1618" s="76">
        <f t="shared" si="21"/>
        <v>0.2193877551</v>
      </c>
      <c r="AL1618" s="29">
        <f t="shared" si="22"/>
        <v>43</v>
      </c>
      <c r="AM1618" s="71">
        <f t="shared" si="23"/>
        <v>0.2194</v>
      </c>
      <c r="AN1618" s="71">
        <f t="shared" si="24"/>
        <v>0.2743</v>
      </c>
      <c r="AO1618" s="72">
        <f t="shared" si="25"/>
        <v>7.08</v>
      </c>
      <c r="AP1618" s="73">
        <f t="shared" si="26"/>
        <v>40554.24</v>
      </c>
      <c r="AQ1618" s="3">
        <f t="shared" si="27"/>
        <v>206.9093878</v>
      </c>
      <c r="AR1618" s="18"/>
      <c r="AS1618" s="18"/>
    </row>
    <row r="1619" ht="14.25" customHeight="1">
      <c r="A1619" s="68">
        <v>861.0</v>
      </c>
      <c r="B1619" s="69">
        <v>1.0</v>
      </c>
      <c r="C1619" s="18" t="s">
        <v>1469</v>
      </c>
      <c r="D1619" s="68">
        <v>861.0</v>
      </c>
      <c r="E1619" s="69">
        <v>1.0</v>
      </c>
      <c r="F1619" s="69">
        <v>19.0</v>
      </c>
      <c r="G1619" s="70" t="s">
        <v>2969</v>
      </c>
      <c r="H1619" s="69">
        <v>69.0</v>
      </c>
      <c r="I1619" s="69">
        <v>23.0</v>
      </c>
      <c r="J1619" s="69">
        <v>2.0</v>
      </c>
      <c r="K1619" s="29">
        <f t="shared" si="13"/>
        <v>24</v>
      </c>
      <c r="L1619" s="71">
        <f t="shared" si="14"/>
        <v>0.3478</v>
      </c>
      <c r="M1619" s="71">
        <f t="shared" si="15"/>
        <v>0.4348</v>
      </c>
      <c r="N1619" s="72">
        <f t="shared" si="16"/>
        <v>6.26</v>
      </c>
      <c r="O1619" s="8">
        <f t="shared" si="17"/>
        <v>35857.28</v>
      </c>
      <c r="P1619" s="73"/>
      <c r="Q1619" s="18"/>
      <c r="R1619" s="18"/>
      <c r="S1619" s="18"/>
      <c r="T1619" s="18"/>
      <c r="U1619" s="18"/>
      <c r="V1619" s="18"/>
      <c r="W1619" s="18"/>
      <c r="X1619" s="18"/>
      <c r="Y1619" s="18"/>
      <c r="Z1619" s="68">
        <v>861.0</v>
      </c>
      <c r="AA1619" s="69">
        <v>1.0</v>
      </c>
      <c r="AB1619" s="18" t="s">
        <v>1469</v>
      </c>
      <c r="AC1619" s="68">
        <v>861.0</v>
      </c>
      <c r="AD1619" s="69">
        <v>1.0</v>
      </c>
      <c r="AE1619" s="69">
        <v>19.0</v>
      </c>
      <c r="AF1619" s="70" t="s">
        <v>2969</v>
      </c>
      <c r="AG1619" s="69">
        <v>69.0</v>
      </c>
      <c r="AH1619" s="69">
        <v>23.0</v>
      </c>
      <c r="AI1619" s="69">
        <v>2.0</v>
      </c>
      <c r="AJ1619" s="29">
        <f t="shared" si="20"/>
        <v>24</v>
      </c>
      <c r="AK1619" s="76">
        <f t="shared" si="21"/>
        <v>0.347826087</v>
      </c>
      <c r="AL1619" s="29">
        <f t="shared" si="22"/>
        <v>24</v>
      </c>
      <c r="AM1619" s="71">
        <f t="shared" si="23"/>
        <v>0.3478</v>
      </c>
      <c r="AN1619" s="71">
        <f t="shared" si="24"/>
        <v>0.4348</v>
      </c>
      <c r="AO1619" s="72">
        <f t="shared" si="25"/>
        <v>6.26</v>
      </c>
      <c r="AP1619" s="73">
        <f t="shared" si="26"/>
        <v>35857.28</v>
      </c>
      <c r="AQ1619" s="3">
        <f t="shared" si="27"/>
        <v>519.6707246</v>
      </c>
      <c r="AR1619" s="18"/>
      <c r="AS1619" s="18"/>
    </row>
    <row r="1620" ht="14.25" customHeight="1">
      <c r="A1620" s="68">
        <v>876.0</v>
      </c>
      <c r="B1620" s="69">
        <v>1.0</v>
      </c>
      <c r="C1620" s="18" t="s">
        <v>1470</v>
      </c>
      <c r="D1620" s="68">
        <v>876.0</v>
      </c>
      <c r="E1620" s="69">
        <v>1.0</v>
      </c>
      <c r="F1620" s="69">
        <v>1.0</v>
      </c>
      <c r="G1620" s="70" t="s">
        <v>2970</v>
      </c>
      <c r="H1620" s="69">
        <v>923.0</v>
      </c>
      <c r="I1620" s="69">
        <v>101.0</v>
      </c>
      <c r="J1620" s="69">
        <v>62.0</v>
      </c>
      <c r="K1620" s="29">
        <f t="shared" si="13"/>
        <v>132</v>
      </c>
      <c r="L1620" s="71">
        <f t="shared" si="14"/>
        <v>0.143</v>
      </c>
      <c r="M1620" s="71">
        <f t="shared" si="15"/>
        <v>0.1788</v>
      </c>
      <c r="N1620" s="72">
        <f t="shared" si="16"/>
        <v>14.16</v>
      </c>
      <c r="O1620" s="8">
        <f t="shared" si="17"/>
        <v>81108.48</v>
      </c>
      <c r="P1620" s="73"/>
      <c r="Q1620" s="18"/>
      <c r="R1620" s="18"/>
      <c r="S1620" s="18"/>
      <c r="T1620" s="18"/>
      <c r="U1620" s="18"/>
      <c r="V1620" s="18"/>
      <c r="W1620" s="18"/>
      <c r="X1620" s="18"/>
      <c r="Y1620" s="18"/>
      <c r="Z1620" s="68">
        <v>876.0</v>
      </c>
      <c r="AA1620" s="69">
        <v>1.0</v>
      </c>
      <c r="AB1620" s="18" t="s">
        <v>1470</v>
      </c>
      <c r="AC1620" s="68">
        <v>876.0</v>
      </c>
      <c r="AD1620" s="69">
        <v>1.0</v>
      </c>
      <c r="AE1620" s="69">
        <v>1.0</v>
      </c>
      <c r="AF1620" s="70" t="s">
        <v>2970</v>
      </c>
      <c r="AG1620" s="69">
        <v>923.0</v>
      </c>
      <c r="AH1620" s="69">
        <v>101.0</v>
      </c>
      <c r="AI1620" s="69">
        <v>62.0</v>
      </c>
      <c r="AJ1620" s="29">
        <f t="shared" si="20"/>
        <v>132</v>
      </c>
      <c r="AK1620" s="76">
        <f t="shared" si="21"/>
        <v>0.1430119177</v>
      </c>
      <c r="AL1620" s="29">
        <f t="shared" si="22"/>
        <v>132</v>
      </c>
      <c r="AM1620" s="71">
        <f t="shared" si="23"/>
        <v>0.143</v>
      </c>
      <c r="AN1620" s="71">
        <f t="shared" si="24"/>
        <v>0.1788</v>
      </c>
      <c r="AO1620" s="72">
        <f t="shared" si="25"/>
        <v>14.16</v>
      </c>
      <c r="AP1620" s="73">
        <f t="shared" si="26"/>
        <v>81108.48</v>
      </c>
      <c r="AQ1620" s="3">
        <f t="shared" si="27"/>
        <v>87.8748429</v>
      </c>
      <c r="AR1620" s="18"/>
      <c r="AS1620" s="18"/>
    </row>
    <row r="1621" ht="14.25" customHeight="1">
      <c r="A1621" s="68">
        <v>876.0</v>
      </c>
      <c r="B1621" s="69">
        <v>1.0</v>
      </c>
      <c r="C1621" s="18" t="s">
        <v>1470</v>
      </c>
      <c r="D1621" s="68">
        <v>876.0</v>
      </c>
      <c r="E1621" s="69">
        <v>1.0</v>
      </c>
      <c r="F1621" s="69">
        <v>2.0</v>
      </c>
      <c r="G1621" s="70" t="s">
        <v>2971</v>
      </c>
      <c r="H1621" s="69">
        <v>497.0</v>
      </c>
      <c r="I1621" s="69">
        <v>57.0</v>
      </c>
      <c r="J1621" s="69">
        <v>21.0</v>
      </c>
      <c r="K1621" s="29">
        <f t="shared" si="13"/>
        <v>67.5</v>
      </c>
      <c r="L1621" s="71">
        <f t="shared" si="14"/>
        <v>0.1358</v>
      </c>
      <c r="M1621" s="71">
        <f t="shared" si="15"/>
        <v>0.1698</v>
      </c>
      <c r="N1621" s="72">
        <f t="shared" si="16"/>
        <v>6.88</v>
      </c>
      <c r="O1621" s="8">
        <f t="shared" si="17"/>
        <v>39408.64</v>
      </c>
      <c r="P1621" s="73"/>
      <c r="Q1621" s="18"/>
      <c r="R1621" s="18"/>
      <c r="S1621" s="18"/>
      <c r="T1621" s="18"/>
      <c r="U1621" s="18"/>
      <c r="V1621" s="18"/>
      <c r="W1621" s="18"/>
      <c r="X1621" s="18"/>
      <c r="Y1621" s="18"/>
      <c r="Z1621" s="68">
        <v>876.0</v>
      </c>
      <c r="AA1621" s="69">
        <v>1.0</v>
      </c>
      <c r="AB1621" s="18" t="s">
        <v>1470</v>
      </c>
      <c r="AC1621" s="68">
        <v>876.0</v>
      </c>
      <c r="AD1621" s="69">
        <v>1.0</v>
      </c>
      <c r="AE1621" s="69">
        <v>2.0</v>
      </c>
      <c r="AF1621" s="70" t="s">
        <v>2971</v>
      </c>
      <c r="AG1621" s="69">
        <v>497.0</v>
      </c>
      <c r="AH1621" s="69">
        <v>57.0</v>
      </c>
      <c r="AI1621" s="69">
        <v>21.0</v>
      </c>
      <c r="AJ1621" s="29">
        <f t="shared" si="20"/>
        <v>67.5</v>
      </c>
      <c r="AK1621" s="76">
        <f t="shared" si="21"/>
        <v>0.1358148893</v>
      </c>
      <c r="AL1621" s="29">
        <f t="shared" si="22"/>
        <v>67.5</v>
      </c>
      <c r="AM1621" s="71">
        <f t="shared" si="23"/>
        <v>0.1358</v>
      </c>
      <c r="AN1621" s="71">
        <f t="shared" si="24"/>
        <v>0.1698</v>
      </c>
      <c r="AO1621" s="72">
        <f t="shared" si="25"/>
        <v>6.88</v>
      </c>
      <c r="AP1621" s="73">
        <f t="shared" si="26"/>
        <v>39408.64</v>
      </c>
      <c r="AQ1621" s="3">
        <f t="shared" si="27"/>
        <v>79.29303823</v>
      </c>
      <c r="AR1621" s="18"/>
      <c r="AS1621" s="18"/>
    </row>
    <row r="1622" ht="14.25" customHeight="1">
      <c r="A1622" s="68">
        <v>876.0</v>
      </c>
      <c r="B1622" s="69">
        <v>1.0</v>
      </c>
      <c r="C1622" s="18" t="s">
        <v>1470</v>
      </c>
      <c r="D1622" s="68">
        <v>876.0</v>
      </c>
      <c r="E1622" s="69">
        <v>1.0</v>
      </c>
      <c r="F1622" s="69">
        <v>3.0</v>
      </c>
      <c r="G1622" s="70" t="s">
        <v>2972</v>
      </c>
      <c r="H1622" s="69">
        <v>583.0</v>
      </c>
      <c r="I1622" s="69">
        <v>52.0</v>
      </c>
      <c r="J1622" s="69">
        <v>25.0</v>
      </c>
      <c r="K1622" s="29">
        <f t="shared" si="13"/>
        <v>64.5</v>
      </c>
      <c r="L1622" s="71">
        <f t="shared" si="14"/>
        <v>0.1106</v>
      </c>
      <c r="M1622" s="71">
        <f t="shared" si="15"/>
        <v>0.1383</v>
      </c>
      <c r="N1622" s="72">
        <f t="shared" si="16"/>
        <v>5.35</v>
      </c>
      <c r="O1622" s="8">
        <f t="shared" si="17"/>
        <v>30644.8</v>
      </c>
      <c r="P1622" s="73"/>
      <c r="Q1622" s="18"/>
      <c r="R1622" s="18"/>
      <c r="S1622" s="18"/>
      <c r="T1622" s="18"/>
      <c r="U1622" s="18"/>
      <c r="V1622" s="18"/>
      <c r="W1622" s="18"/>
      <c r="X1622" s="18"/>
      <c r="Y1622" s="18"/>
      <c r="Z1622" s="68">
        <v>876.0</v>
      </c>
      <c r="AA1622" s="69">
        <v>1.0</v>
      </c>
      <c r="AB1622" s="18" t="s">
        <v>1470</v>
      </c>
      <c r="AC1622" s="68">
        <v>876.0</v>
      </c>
      <c r="AD1622" s="69">
        <v>1.0</v>
      </c>
      <c r="AE1622" s="69">
        <v>3.0</v>
      </c>
      <c r="AF1622" s="70" t="s">
        <v>2972</v>
      </c>
      <c r="AG1622" s="69">
        <v>583.0</v>
      </c>
      <c r="AH1622" s="69">
        <v>52.0</v>
      </c>
      <c r="AI1622" s="69">
        <v>25.0</v>
      </c>
      <c r="AJ1622" s="29">
        <f t="shared" si="20"/>
        <v>64.5</v>
      </c>
      <c r="AK1622" s="76">
        <f t="shared" si="21"/>
        <v>0.1106346484</v>
      </c>
      <c r="AL1622" s="29">
        <f t="shared" si="22"/>
        <v>64.5</v>
      </c>
      <c r="AM1622" s="71">
        <f t="shared" si="23"/>
        <v>0.1106</v>
      </c>
      <c r="AN1622" s="71">
        <f t="shared" si="24"/>
        <v>0.1383</v>
      </c>
      <c r="AO1622" s="72">
        <f t="shared" si="25"/>
        <v>5.35</v>
      </c>
      <c r="AP1622" s="73">
        <f t="shared" si="26"/>
        <v>30644.8</v>
      </c>
      <c r="AQ1622" s="3">
        <f t="shared" si="27"/>
        <v>52.56397942</v>
      </c>
      <c r="AR1622" s="18"/>
      <c r="AS1622" s="18"/>
    </row>
    <row r="1623" ht="14.25" customHeight="1">
      <c r="A1623" s="68">
        <v>877.0</v>
      </c>
      <c r="B1623" s="69">
        <v>1.0</v>
      </c>
      <c r="C1623" s="18" t="s">
        <v>884</v>
      </c>
      <c r="D1623" s="68">
        <v>877.0</v>
      </c>
      <c r="E1623" s="69">
        <v>1.0</v>
      </c>
      <c r="F1623" s="69">
        <v>10.0</v>
      </c>
      <c r="G1623" s="70" t="s">
        <v>2973</v>
      </c>
      <c r="H1623" s="69">
        <v>353.0</v>
      </c>
      <c r="I1623" s="69">
        <v>75.0</v>
      </c>
      <c r="J1623" s="69">
        <v>16.0</v>
      </c>
      <c r="K1623" s="29">
        <f t="shared" si="13"/>
        <v>83</v>
      </c>
      <c r="L1623" s="71">
        <f t="shared" si="14"/>
        <v>0.2351</v>
      </c>
      <c r="M1623" s="71">
        <f t="shared" si="15"/>
        <v>0.2939</v>
      </c>
      <c r="N1623" s="72">
        <f t="shared" si="16"/>
        <v>14.64</v>
      </c>
      <c r="O1623" s="8">
        <f t="shared" si="17"/>
        <v>83857.92</v>
      </c>
      <c r="P1623" s="73"/>
      <c r="Q1623" s="18"/>
      <c r="R1623" s="18"/>
      <c r="S1623" s="18"/>
      <c r="T1623" s="18"/>
      <c r="U1623" s="18"/>
      <c r="V1623" s="18"/>
      <c r="W1623" s="18"/>
      <c r="X1623" s="18"/>
      <c r="Y1623" s="18"/>
      <c r="Z1623" s="68">
        <v>877.0</v>
      </c>
      <c r="AA1623" s="69">
        <v>1.0</v>
      </c>
      <c r="AB1623" s="18" t="s">
        <v>884</v>
      </c>
      <c r="AC1623" s="68">
        <v>877.0</v>
      </c>
      <c r="AD1623" s="69">
        <v>1.0</v>
      </c>
      <c r="AE1623" s="69">
        <v>10.0</v>
      </c>
      <c r="AF1623" s="70" t="s">
        <v>2973</v>
      </c>
      <c r="AG1623" s="69">
        <v>353.0</v>
      </c>
      <c r="AH1623" s="69">
        <v>75.0</v>
      </c>
      <c r="AI1623" s="69">
        <v>16.0</v>
      </c>
      <c r="AJ1623" s="29">
        <f t="shared" si="20"/>
        <v>83</v>
      </c>
      <c r="AK1623" s="76">
        <f t="shared" si="21"/>
        <v>0.2351274788</v>
      </c>
      <c r="AL1623" s="29">
        <f t="shared" si="22"/>
        <v>83</v>
      </c>
      <c r="AM1623" s="71">
        <f t="shared" si="23"/>
        <v>0.2351</v>
      </c>
      <c r="AN1623" s="71">
        <f t="shared" si="24"/>
        <v>0.2939</v>
      </c>
      <c r="AO1623" s="72">
        <f t="shared" si="25"/>
        <v>14.64</v>
      </c>
      <c r="AP1623" s="73">
        <f t="shared" si="26"/>
        <v>83857.92</v>
      </c>
      <c r="AQ1623" s="3">
        <f t="shared" si="27"/>
        <v>237.557847</v>
      </c>
      <c r="AR1623" s="18"/>
      <c r="AS1623" s="18"/>
    </row>
    <row r="1624" ht="14.25" customHeight="1">
      <c r="A1624" s="68">
        <v>877.0</v>
      </c>
      <c r="B1624" s="69">
        <v>1.0</v>
      </c>
      <c r="C1624" s="18" t="s">
        <v>884</v>
      </c>
      <c r="D1624" s="68">
        <v>877.0</v>
      </c>
      <c r="E1624" s="69">
        <v>1.0</v>
      </c>
      <c r="F1624" s="69">
        <v>15.0</v>
      </c>
      <c r="G1624" s="70" t="s">
        <v>2974</v>
      </c>
      <c r="H1624" s="69">
        <v>121.0</v>
      </c>
      <c r="I1624" s="69">
        <v>26.0</v>
      </c>
      <c r="J1624" s="69">
        <v>4.0</v>
      </c>
      <c r="K1624" s="29">
        <f t="shared" si="13"/>
        <v>28</v>
      </c>
      <c r="L1624" s="71">
        <f t="shared" si="14"/>
        <v>0.2314</v>
      </c>
      <c r="M1624" s="71">
        <f t="shared" si="15"/>
        <v>0.2893</v>
      </c>
      <c r="N1624" s="72">
        <f t="shared" si="16"/>
        <v>4.86</v>
      </c>
      <c r="O1624" s="8">
        <f t="shared" si="17"/>
        <v>27838.08</v>
      </c>
      <c r="P1624" s="73"/>
      <c r="Q1624" s="18"/>
      <c r="R1624" s="18"/>
      <c r="S1624" s="18"/>
      <c r="T1624" s="18"/>
      <c r="U1624" s="18"/>
      <c r="V1624" s="18"/>
      <c r="W1624" s="18"/>
      <c r="X1624" s="18"/>
      <c r="Y1624" s="18"/>
      <c r="Z1624" s="68">
        <v>877.0</v>
      </c>
      <c r="AA1624" s="69">
        <v>1.0</v>
      </c>
      <c r="AB1624" s="18" t="s">
        <v>884</v>
      </c>
      <c r="AC1624" s="68">
        <v>877.0</v>
      </c>
      <c r="AD1624" s="69">
        <v>1.0</v>
      </c>
      <c r="AE1624" s="69">
        <v>15.0</v>
      </c>
      <c r="AF1624" s="70" t="s">
        <v>2974</v>
      </c>
      <c r="AG1624" s="69">
        <v>121.0</v>
      </c>
      <c r="AH1624" s="69">
        <v>26.0</v>
      </c>
      <c r="AI1624" s="69">
        <v>4.0</v>
      </c>
      <c r="AJ1624" s="29">
        <f t="shared" si="20"/>
        <v>28</v>
      </c>
      <c r="AK1624" s="76">
        <f t="shared" si="21"/>
        <v>0.2314049587</v>
      </c>
      <c r="AL1624" s="29">
        <f t="shared" si="22"/>
        <v>28</v>
      </c>
      <c r="AM1624" s="71">
        <f t="shared" si="23"/>
        <v>0.2314</v>
      </c>
      <c r="AN1624" s="71">
        <f t="shared" si="24"/>
        <v>0.2893</v>
      </c>
      <c r="AO1624" s="72">
        <f t="shared" si="25"/>
        <v>4.86</v>
      </c>
      <c r="AP1624" s="73">
        <f t="shared" si="26"/>
        <v>27838.08</v>
      </c>
      <c r="AQ1624" s="3">
        <f t="shared" si="27"/>
        <v>230.0667769</v>
      </c>
      <c r="AR1624" s="18"/>
      <c r="AS1624" s="18"/>
    </row>
    <row r="1625" ht="14.25" customHeight="1">
      <c r="A1625" s="68">
        <v>877.0</v>
      </c>
      <c r="B1625" s="69">
        <v>1.0</v>
      </c>
      <c r="C1625" s="18" t="s">
        <v>884</v>
      </c>
      <c r="D1625" s="68">
        <v>877.0</v>
      </c>
      <c r="E1625" s="69">
        <v>1.0</v>
      </c>
      <c r="F1625" s="69">
        <v>20.0</v>
      </c>
      <c r="G1625" s="70" t="s">
        <v>2975</v>
      </c>
      <c r="H1625" s="69">
        <v>378.0</v>
      </c>
      <c r="I1625" s="69">
        <v>15.0</v>
      </c>
      <c r="J1625" s="69">
        <v>16.0</v>
      </c>
      <c r="K1625" s="29">
        <f t="shared" si="13"/>
        <v>23</v>
      </c>
      <c r="L1625" s="71">
        <f t="shared" si="14"/>
        <v>0.0608</v>
      </c>
      <c r="M1625" s="71">
        <f t="shared" si="15"/>
        <v>0.076</v>
      </c>
      <c r="N1625" s="72">
        <f t="shared" si="16"/>
        <v>1.05</v>
      </c>
      <c r="O1625" s="8">
        <f t="shared" si="17"/>
        <v>6014.4</v>
      </c>
      <c r="P1625" s="73"/>
      <c r="Q1625" s="18"/>
      <c r="R1625" s="18"/>
      <c r="S1625" s="18"/>
      <c r="T1625" s="18"/>
      <c r="U1625" s="18"/>
      <c r="V1625" s="18"/>
      <c r="W1625" s="18"/>
      <c r="X1625" s="18"/>
      <c r="Y1625" s="18"/>
      <c r="Z1625" s="68">
        <v>877.0</v>
      </c>
      <c r="AA1625" s="69">
        <v>1.0</v>
      </c>
      <c r="AB1625" s="18" t="s">
        <v>884</v>
      </c>
      <c r="AC1625" s="68">
        <v>877.0</v>
      </c>
      <c r="AD1625" s="69">
        <v>1.0</v>
      </c>
      <c r="AE1625" s="69">
        <v>20.0</v>
      </c>
      <c r="AF1625" s="70" t="s">
        <v>2975</v>
      </c>
      <c r="AG1625" s="69">
        <v>378.0</v>
      </c>
      <c r="AH1625" s="69">
        <v>15.0</v>
      </c>
      <c r="AI1625" s="69">
        <v>16.0</v>
      </c>
      <c r="AJ1625" s="29">
        <f t="shared" si="20"/>
        <v>23</v>
      </c>
      <c r="AK1625" s="76">
        <f t="shared" si="21"/>
        <v>0.06084656085</v>
      </c>
      <c r="AL1625" s="29">
        <f t="shared" si="22"/>
        <v>23</v>
      </c>
      <c r="AM1625" s="71">
        <f t="shared" si="23"/>
        <v>0.0608</v>
      </c>
      <c r="AN1625" s="71">
        <f t="shared" si="24"/>
        <v>0.076</v>
      </c>
      <c r="AO1625" s="72">
        <f t="shared" si="25"/>
        <v>1.05</v>
      </c>
      <c r="AP1625" s="73">
        <f t="shared" si="26"/>
        <v>6014.4</v>
      </c>
      <c r="AQ1625" s="3">
        <f t="shared" si="27"/>
        <v>15.91111111</v>
      </c>
      <c r="AR1625" s="18"/>
      <c r="AS1625" s="18"/>
    </row>
    <row r="1626" ht="14.25" customHeight="1">
      <c r="A1626" s="68">
        <v>877.0</v>
      </c>
      <c r="B1626" s="69">
        <v>1.0</v>
      </c>
      <c r="C1626" s="18" t="s">
        <v>884</v>
      </c>
      <c r="D1626" s="68">
        <v>877.0</v>
      </c>
      <c r="E1626" s="69">
        <v>1.0</v>
      </c>
      <c r="F1626" s="69">
        <v>30.0</v>
      </c>
      <c r="G1626" s="70" t="s">
        <v>2976</v>
      </c>
      <c r="H1626" s="69">
        <v>1304.0</v>
      </c>
      <c r="I1626" s="69">
        <v>155.0</v>
      </c>
      <c r="J1626" s="69">
        <v>70.0</v>
      </c>
      <c r="K1626" s="29">
        <f t="shared" si="13"/>
        <v>190</v>
      </c>
      <c r="L1626" s="71">
        <f t="shared" si="14"/>
        <v>0.1457</v>
      </c>
      <c r="M1626" s="71">
        <f t="shared" si="15"/>
        <v>0.1821</v>
      </c>
      <c r="N1626" s="72">
        <f t="shared" si="16"/>
        <v>20.76</v>
      </c>
      <c r="O1626" s="8">
        <f t="shared" si="17"/>
        <v>118913.28</v>
      </c>
      <c r="P1626" s="73"/>
      <c r="Q1626" s="18"/>
      <c r="R1626" s="18"/>
      <c r="S1626" s="18"/>
      <c r="T1626" s="18"/>
      <c r="U1626" s="18"/>
      <c r="V1626" s="18"/>
      <c r="W1626" s="18"/>
      <c r="X1626" s="18"/>
      <c r="Y1626" s="18"/>
      <c r="Z1626" s="68">
        <v>877.0</v>
      </c>
      <c r="AA1626" s="69">
        <v>1.0</v>
      </c>
      <c r="AB1626" s="18" t="s">
        <v>884</v>
      </c>
      <c r="AC1626" s="68">
        <v>877.0</v>
      </c>
      <c r="AD1626" s="69">
        <v>1.0</v>
      </c>
      <c r="AE1626" s="69">
        <v>30.0</v>
      </c>
      <c r="AF1626" s="70" t="s">
        <v>2976</v>
      </c>
      <c r="AG1626" s="69">
        <v>1304.0</v>
      </c>
      <c r="AH1626" s="69">
        <v>155.0</v>
      </c>
      <c r="AI1626" s="69">
        <v>70.0</v>
      </c>
      <c r="AJ1626" s="29">
        <f t="shared" si="20"/>
        <v>190</v>
      </c>
      <c r="AK1626" s="76">
        <f t="shared" si="21"/>
        <v>0.1457055215</v>
      </c>
      <c r="AL1626" s="29">
        <f t="shared" si="22"/>
        <v>190</v>
      </c>
      <c r="AM1626" s="71">
        <f t="shared" si="23"/>
        <v>0.1457</v>
      </c>
      <c r="AN1626" s="71">
        <f t="shared" si="24"/>
        <v>0.1821</v>
      </c>
      <c r="AO1626" s="72">
        <f t="shared" si="25"/>
        <v>20.76</v>
      </c>
      <c r="AP1626" s="73">
        <f t="shared" si="26"/>
        <v>118913.28</v>
      </c>
      <c r="AQ1626" s="3">
        <f t="shared" si="27"/>
        <v>91.19116564</v>
      </c>
      <c r="AR1626" s="18"/>
      <c r="AS1626" s="18"/>
    </row>
    <row r="1627" ht="14.25" customHeight="1">
      <c r="A1627" s="68">
        <v>877.0</v>
      </c>
      <c r="B1627" s="69">
        <v>1.0</v>
      </c>
      <c r="C1627" s="18" t="s">
        <v>884</v>
      </c>
      <c r="D1627" s="68">
        <v>877.0</v>
      </c>
      <c r="E1627" s="69">
        <v>1.0</v>
      </c>
      <c r="F1627" s="69">
        <v>40.0</v>
      </c>
      <c r="G1627" s="70" t="s">
        <v>2977</v>
      </c>
      <c r="H1627" s="69">
        <v>1832.0</v>
      </c>
      <c r="I1627" s="69">
        <v>154.0</v>
      </c>
      <c r="J1627" s="69">
        <v>89.0</v>
      </c>
      <c r="K1627" s="29">
        <f t="shared" si="13"/>
        <v>198.5</v>
      </c>
      <c r="L1627" s="71">
        <f t="shared" si="14"/>
        <v>0.1084</v>
      </c>
      <c r="M1627" s="71">
        <f t="shared" si="15"/>
        <v>0.1355</v>
      </c>
      <c r="N1627" s="72">
        <f t="shared" si="16"/>
        <v>16.14</v>
      </c>
      <c r="O1627" s="8">
        <f t="shared" si="17"/>
        <v>92449.92</v>
      </c>
      <c r="P1627" s="73"/>
      <c r="Q1627" s="18"/>
      <c r="R1627" s="18"/>
      <c r="S1627" s="18"/>
      <c r="T1627" s="18"/>
      <c r="U1627" s="18"/>
      <c r="V1627" s="18"/>
      <c r="W1627" s="18"/>
      <c r="X1627" s="18"/>
      <c r="Y1627" s="18"/>
      <c r="Z1627" s="68">
        <v>877.0</v>
      </c>
      <c r="AA1627" s="69">
        <v>1.0</v>
      </c>
      <c r="AB1627" s="18" t="s">
        <v>884</v>
      </c>
      <c r="AC1627" s="68">
        <v>877.0</v>
      </c>
      <c r="AD1627" s="69">
        <v>1.0</v>
      </c>
      <c r="AE1627" s="69">
        <v>40.0</v>
      </c>
      <c r="AF1627" s="70" t="s">
        <v>2977</v>
      </c>
      <c r="AG1627" s="69">
        <v>1832.0</v>
      </c>
      <c r="AH1627" s="69">
        <v>154.0</v>
      </c>
      <c r="AI1627" s="69">
        <v>89.0</v>
      </c>
      <c r="AJ1627" s="29">
        <f t="shared" si="20"/>
        <v>198.5</v>
      </c>
      <c r="AK1627" s="76">
        <f t="shared" si="21"/>
        <v>0.1083515284</v>
      </c>
      <c r="AL1627" s="29">
        <f t="shared" si="22"/>
        <v>198.5</v>
      </c>
      <c r="AM1627" s="71">
        <f t="shared" si="23"/>
        <v>0.1084</v>
      </c>
      <c r="AN1627" s="71">
        <f t="shared" si="24"/>
        <v>0.1355</v>
      </c>
      <c r="AO1627" s="72">
        <f t="shared" si="25"/>
        <v>16.14</v>
      </c>
      <c r="AP1627" s="73">
        <f t="shared" si="26"/>
        <v>92449.92</v>
      </c>
      <c r="AQ1627" s="3">
        <f t="shared" si="27"/>
        <v>50.46393013</v>
      </c>
      <c r="AR1627" s="18"/>
      <c r="AS1627" s="18"/>
    </row>
    <row r="1628" ht="14.25" customHeight="1">
      <c r="A1628" s="68">
        <v>877.0</v>
      </c>
      <c r="B1628" s="69">
        <v>1.0</v>
      </c>
      <c r="C1628" s="18" t="s">
        <v>884</v>
      </c>
      <c r="D1628" s="68">
        <v>877.0</v>
      </c>
      <c r="E1628" s="69">
        <v>1.0</v>
      </c>
      <c r="F1628" s="69">
        <v>45.0</v>
      </c>
      <c r="G1628" s="70" t="s">
        <v>2978</v>
      </c>
      <c r="H1628" s="69">
        <v>27.0</v>
      </c>
      <c r="I1628" s="69">
        <v>8.0</v>
      </c>
      <c r="J1628" s="69">
        <v>2.0</v>
      </c>
      <c r="K1628" s="29">
        <f t="shared" si="13"/>
        <v>9</v>
      </c>
      <c r="L1628" s="71">
        <f t="shared" si="14"/>
        <v>0.3333</v>
      </c>
      <c r="M1628" s="71">
        <f t="shared" si="15"/>
        <v>0.4166</v>
      </c>
      <c r="N1628" s="72">
        <f t="shared" si="16"/>
        <v>2.25</v>
      </c>
      <c r="O1628" s="8">
        <f t="shared" si="17"/>
        <v>12888</v>
      </c>
      <c r="P1628" s="73"/>
      <c r="Q1628" s="18"/>
      <c r="R1628" s="18"/>
      <c r="S1628" s="18"/>
      <c r="T1628" s="18"/>
      <c r="U1628" s="18"/>
      <c r="V1628" s="18"/>
      <c r="W1628" s="18"/>
      <c r="X1628" s="18"/>
      <c r="Y1628" s="18"/>
      <c r="Z1628" s="68">
        <v>877.0</v>
      </c>
      <c r="AA1628" s="69">
        <v>1.0</v>
      </c>
      <c r="AB1628" s="18" t="s">
        <v>884</v>
      </c>
      <c r="AC1628" s="68">
        <v>877.0</v>
      </c>
      <c r="AD1628" s="69">
        <v>1.0</v>
      </c>
      <c r="AE1628" s="69">
        <v>45.0</v>
      </c>
      <c r="AF1628" s="70" t="s">
        <v>2978</v>
      </c>
      <c r="AG1628" s="69">
        <v>27.0</v>
      </c>
      <c r="AH1628" s="69">
        <v>8.0</v>
      </c>
      <c r="AI1628" s="69">
        <v>2.0</v>
      </c>
      <c r="AJ1628" s="29">
        <f t="shared" si="20"/>
        <v>9</v>
      </c>
      <c r="AK1628" s="76">
        <f t="shared" si="21"/>
        <v>0.3333333333</v>
      </c>
      <c r="AL1628" s="29">
        <f t="shared" si="22"/>
        <v>9</v>
      </c>
      <c r="AM1628" s="71">
        <f t="shared" si="23"/>
        <v>0.3333</v>
      </c>
      <c r="AN1628" s="71">
        <f t="shared" si="24"/>
        <v>0.4166</v>
      </c>
      <c r="AO1628" s="72">
        <f t="shared" si="25"/>
        <v>2.25</v>
      </c>
      <c r="AP1628" s="73">
        <f t="shared" si="26"/>
        <v>12888</v>
      </c>
      <c r="AQ1628" s="3">
        <f t="shared" si="27"/>
        <v>477.3333333</v>
      </c>
      <c r="AR1628" s="18"/>
      <c r="AS1628" s="18"/>
    </row>
    <row r="1629" ht="14.25" customHeight="1">
      <c r="A1629" s="68">
        <v>877.0</v>
      </c>
      <c r="B1629" s="69">
        <v>1.0</v>
      </c>
      <c r="C1629" s="18" t="s">
        <v>884</v>
      </c>
      <c r="D1629" s="68">
        <v>877.0</v>
      </c>
      <c r="E1629" s="69">
        <v>1.0</v>
      </c>
      <c r="F1629" s="69">
        <v>50.0</v>
      </c>
      <c r="G1629" s="70" t="s">
        <v>2979</v>
      </c>
      <c r="H1629" s="69">
        <v>343.0</v>
      </c>
      <c r="I1629" s="69">
        <v>82.0</v>
      </c>
      <c r="J1629" s="69">
        <v>36.0</v>
      </c>
      <c r="K1629" s="29">
        <f t="shared" si="13"/>
        <v>100</v>
      </c>
      <c r="L1629" s="71">
        <f t="shared" si="14"/>
        <v>0.2915</v>
      </c>
      <c r="M1629" s="71">
        <f t="shared" si="15"/>
        <v>0.3644</v>
      </c>
      <c r="N1629" s="72">
        <f t="shared" si="16"/>
        <v>21.86</v>
      </c>
      <c r="O1629" s="8">
        <f t="shared" si="17"/>
        <v>125214.08</v>
      </c>
      <c r="P1629" s="73"/>
      <c r="Q1629" s="18"/>
      <c r="R1629" s="18"/>
      <c r="S1629" s="18"/>
      <c r="T1629" s="18"/>
      <c r="U1629" s="18"/>
      <c r="V1629" s="18"/>
      <c r="W1629" s="18"/>
      <c r="X1629" s="18"/>
      <c r="Y1629" s="18"/>
      <c r="Z1629" s="68">
        <v>877.0</v>
      </c>
      <c r="AA1629" s="69">
        <v>1.0</v>
      </c>
      <c r="AB1629" s="18" t="s">
        <v>884</v>
      </c>
      <c r="AC1629" s="68">
        <v>877.0</v>
      </c>
      <c r="AD1629" s="69">
        <v>1.0</v>
      </c>
      <c r="AE1629" s="69">
        <v>50.0</v>
      </c>
      <c r="AF1629" s="70" t="s">
        <v>2979</v>
      </c>
      <c r="AG1629" s="69">
        <v>343.0</v>
      </c>
      <c r="AH1629" s="69">
        <v>82.0</v>
      </c>
      <c r="AI1629" s="69">
        <v>36.0</v>
      </c>
      <c r="AJ1629" s="29">
        <f t="shared" si="20"/>
        <v>100</v>
      </c>
      <c r="AK1629" s="76">
        <f t="shared" si="21"/>
        <v>0.2915451895</v>
      </c>
      <c r="AL1629" s="29">
        <f t="shared" si="22"/>
        <v>100</v>
      </c>
      <c r="AM1629" s="71">
        <f t="shared" si="23"/>
        <v>0.2915</v>
      </c>
      <c r="AN1629" s="71">
        <f t="shared" si="24"/>
        <v>0.3644</v>
      </c>
      <c r="AO1629" s="72">
        <f t="shared" si="25"/>
        <v>21.86</v>
      </c>
      <c r="AP1629" s="73">
        <f t="shared" si="26"/>
        <v>125214.08</v>
      </c>
      <c r="AQ1629" s="3">
        <f t="shared" si="27"/>
        <v>365.0556268</v>
      </c>
      <c r="AR1629" s="18"/>
      <c r="AS1629" s="18"/>
    </row>
    <row r="1630" ht="14.25" customHeight="1">
      <c r="A1630" s="68">
        <v>877.0</v>
      </c>
      <c r="B1630" s="69">
        <v>1.0</v>
      </c>
      <c r="C1630" s="18" t="s">
        <v>884</v>
      </c>
      <c r="D1630" s="68">
        <v>877.0</v>
      </c>
      <c r="E1630" s="69">
        <v>1.0</v>
      </c>
      <c r="F1630" s="69">
        <v>60.0</v>
      </c>
      <c r="G1630" s="70" t="s">
        <v>2980</v>
      </c>
      <c r="H1630" s="69">
        <v>456.0</v>
      </c>
      <c r="I1630" s="69">
        <v>84.0</v>
      </c>
      <c r="J1630" s="69">
        <v>31.0</v>
      </c>
      <c r="K1630" s="29">
        <f t="shared" si="13"/>
        <v>99.5</v>
      </c>
      <c r="L1630" s="71">
        <f t="shared" si="14"/>
        <v>0.2182</v>
      </c>
      <c r="M1630" s="71">
        <f t="shared" si="15"/>
        <v>0.2728</v>
      </c>
      <c r="N1630" s="72">
        <f t="shared" si="16"/>
        <v>16.29</v>
      </c>
      <c r="O1630" s="8">
        <f t="shared" si="17"/>
        <v>93309.12</v>
      </c>
      <c r="P1630" s="73"/>
      <c r="Q1630" s="18"/>
      <c r="R1630" s="18"/>
      <c r="S1630" s="18"/>
      <c r="T1630" s="18"/>
      <c r="U1630" s="18"/>
      <c r="V1630" s="18"/>
      <c r="W1630" s="18"/>
      <c r="X1630" s="18"/>
      <c r="Y1630" s="18"/>
      <c r="Z1630" s="68">
        <v>877.0</v>
      </c>
      <c r="AA1630" s="69">
        <v>1.0</v>
      </c>
      <c r="AB1630" s="18" t="s">
        <v>884</v>
      </c>
      <c r="AC1630" s="68">
        <v>877.0</v>
      </c>
      <c r="AD1630" s="69">
        <v>1.0</v>
      </c>
      <c r="AE1630" s="69">
        <v>60.0</v>
      </c>
      <c r="AF1630" s="70" t="s">
        <v>2980</v>
      </c>
      <c r="AG1630" s="69">
        <v>456.0</v>
      </c>
      <c r="AH1630" s="69">
        <v>84.0</v>
      </c>
      <c r="AI1630" s="69">
        <v>31.0</v>
      </c>
      <c r="AJ1630" s="29">
        <f t="shared" si="20"/>
        <v>99.5</v>
      </c>
      <c r="AK1630" s="76">
        <f t="shared" si="21"/>
        <v>0.2182017544</v>
      </c>
      <c r="AL1630" s="29">
        <f t="shared" si="22"/>
        <v>99.5</v>
      </c>
      <c r="AM1630" s="71">
        <f t="shared" si="23"/>
        <v>0.2182</v>
      </c>
      <c r="AN1630" s="71">
        <f t="shared" si="24"/>
        <v>0.2728</v>
      </c>
      <c r="AO1630" s="72">
        <f t="shared" si="25"/>
        <v>16.29</v>
      </c>
      <c r="AP1630" s="73">
        <f t="shared" si="26"/>
        <v>93309.12</v>
      </c>
      <c r="AQ1630" s="3">
        <f t="shared" si="27"/>
        <v>204.6252632</v>
      </c>
      <c r="AR1630" s="18"/>
      <c r="AS1630" s="18"/>
    </row>
    <row r="1631" ht="14.25" customHeight="1">
      <c r="A1631" s="68">
        <v>877.0</v>
      </c>
      <c r="B1631" s="69">
        <v>1.0</v>
      </c>
      <c r="C1631" s="18" t="s">
        <v>884</v>
      </c>
      <c r="D1631" s="68">
        <v>877.0</v>
      </c>
      <c r="E1631" s="69">
        <v>1.0</v>
      </c>
      <c r="F1631" s="69">
        <v>65.0</v>
      </c>
      <c r="G1631" s="70" t="s">
        <v>2981</v>
      </c>
      <c r="H1631" s="69">
        <v>438.0</v>
      </c>
      <c r="I1631" s="69">
        <v>50.0</v>
      </c>
      <c r="J1631" s="69">
        <v>26.0</v>
      </c>
      <c r="K1631" s="29">
        <f t="shared" si="13"/>
        <v>63</v>
      </c>
      <c r="L1631" s="71">
        <f t="shared" si="14"/>
        <v>0.1438</v>
      </c>
      <c r="M1631" s="71">
        <f t="shared" si="15"/>
        <v>0.1798</v>
      </c>
      <c r="N1631" s="72">
        <f t="shared" si="16"/>
        <v>6.8</v>
      </c>
      <c r="O1631" s="8">
        <f t="shared" si="17"/>
        <v>38950.4</v>
      </c>
      <c r="P1631" s="73"/>
      <c r="Q1631" s="18"/>
      <c r="R1631" s="18"/>
      <c r="S1631" s="18"/>
      <c r="T1631" s="18"/>
      <c r="U1631" s="18"/>
      <c r="V1631" s="18"/>
      <c r="W1631" s="18"/>
      <c r="X1631" s="18"/>
      <c r="Y1631" s="18"/>
      <c r="Z1631" s="68">
        <v>877.0</v>
      </c>
      <c r="AA1631" s="69">
        <v>1.0</v>
      </c>
      <c r="AB1631" s="18" t="s">
        <v>884</v>
      </c>
      <c r="AC1631" s="68">
        <v>877.0</v>
      </c>
      <c r="AD1631" s="69">
        <v>1.0</v>
      </c>
      <c r="AE1631" s="69">
        <v>65.0</v>
      </c>
      <c r="AF1631" s="70" t="s">
        <v>2981</v>
      </c>
      <c r="AG1631" s="69">
        <v>438.0</v>
      </c>
      <c r="AH1631" s="69">
        <v>50.0</v>
      </c>
      <c r="AI1631" s="69">
        <v>26.0</v>
      </c>
      <c r="AJ1631" s="29">
        <f t="shared" si="20"/>
        <v>63</v>
      </c>
      <c r="AK1631" s="76">
        <f t="shared" si="21"/>
        <v>0.1438356164</v>
      </c>
      <c r="AL1631" s="29">
        <f t="shared" si="22"/>
        <v>63</v>
      </c>
      <c r="AM1631" s="71">
        <f t="shared" si="23"/>
        <v>0.1438</v>
      </c>
      <c r="AN1631" s="71">
        <f t="shared" si="24"/>
        <v>0.1798</v>
      </c>
      <c r="AO1631" s="72">
        <f t="shared" si="25"/>
        <v>6.8</v>
      </c>
      <c r="AP1631" s="73">
        <f t="shared" si="26"/>
        <v>38950.4</v>
      </c>
      <c r="AQ1631" s="3">
        <f t="shared" si="27"/>
        <v>88.92785388</v>
      </c>
      <c r="AR1631" s="18"/>
      <c r="AS1631" s="18"/>
    </row>
    <row r="1632" ht="14.25" customHeight="1">
      <c r="A1632" s="68">
        <v>877.0</v>
      </c>
      <c r="B1632" s="69">
        <v>1.0</v>
      </c>
      <c r="C1632" s="18" t="s">
        <v>884</v>
      </c>
      <c r="D1632" s="68">
        <v>877.0</v>
      </c>
      <c r="E1632" s="69">
        <v>1.0</v>
      </c>
      <c r="F1632" s="69">
        <v>70.0</v>
      </c>
      <c r="G1632" s="70" t="s">
        <v>2982</v>
      </c>
      <c r="H1632" s="69">
        <v>227.0</v>
      </c>
      <c r="I1632" s="69">
        <v>15.0</v>
      </c>
      <c r="J1632" s="69">
        <v>13.0</v>
      </c>
      <c r="K1632" s="29">
        <f t="shared" si="13"/>
        <v>21.5</v>
      </c>
      <c r="L1632" s="71">
        <f t="shared" si="14"/>
        <v>0.0947</v>
      </c>
      <c r="M1632" s="71">
        <f t="shared" si="15"/>
        <v>0.1184</v>
      </c>
      <c r="N1632" s="72">
        <f t="shared" si="16"/>
        <v>1.53</v>
      </c>
      <c r="O1632" s="8">
        <f t="shared" si="17"/>
        <v>8763.84</v>
      </c>
      <c r="P1632" s="73"/>
      <c r="Q1632" s="18"/>
      <c r="R1632" s="18"/>
      <c r="S1632" s="18"/>
      <c r="T1632" s="18"/>
      <c r="U1632" s="18"/>
      <c r="V1632" s="18"/>
      <c r="W1632" s="18"/>
      <c r="X1632" s="18"/>
      <c r="Y1632" s="18"/>
      <c r="Z1632" s="68">
        <v>877.0</v>
      </c>
      <c r="AA1632" s="69">
        <v>1.0</v>
      </c>
      <c r="AB1632" s="18" t="s">
        <v>884</v>
      </c>
      <c r="AC1632" s="68">
        <v>877.0</v>
      </c>
      <c r="AD1632" s="69">
        <v>1.0</v>
      </c>
      <c r="AE1632" s="69">
        <v>70.0</v>
      </c>
      <c r="AF1632" s="70" t="s">
        <v>2982</v>
      </c>
      <c r="AG1632" s="69">
        <v>227.0</v>
      </c>
      <c r="AH1632" s="69">
        <v>15.0</v>
      </c>
      <c r="AI1632" s="69">
        <v>13.0</v>
      </c>
      <c r="AJ1632" s="29">
        <f t="shared" si="20"/>
        <v>21.5</v>
      </c>
      <c r="AK1632" s="76">
        <f t="shared" si="21"/>
        <v>0.09471365639</v>
      </c>
      <c r="AL1632" s="29">
        <f t="shared" si="22"/>
        <v>21.5</v>
      </c>
      <c r="AM1632" s="71">
        <f t="shared" si="23"/>
        <v>0.0947</v>
      </c>
      <c r="AN1632" s="71">
        <f t="shared" si="24"/>
        <v>0.1184</v>
      </c>
      <c r="AO1632" s="72">
        <f t="shared" si="25"/>
        <v>1.53</v>
      </c>
      <c r="AP1632" s="73">
        <f t="shared" si="26"/>
        <v>8763.84</v>
      </c>
      <c r="AQ1632" s="3">
        <f t="shared" si="27"/>
        <v>38.60722467</v>
      </c>
      <c r="AR1632" s="18"/>
      <c r="AS1632" s="18"/>
    </row>
    <row r="1633" ht="14.25" customHeight="1">
      <c r="A1633" s="68">
        <v>877.0</v>
      </c>
      <c r="B1633" s="69">
        <v>1.0</v>
      </c>
      <c r="C1633" s="18" t="s">
        <v>884</v>
      </c>
      <c r="D1633" s="68">
        <v>877.0</v>
      </c>
      <c r="E1633" s="69">
        <v>1.0</v>
      </c>
      <c r="F1633" s="69">
        <v>85.0</v>
      </c>
      <c r="G1633" s="70" t="s">
        <v>2983</v>
      </c>
      <c r="H1633" s="69">
        <v>21.0</v>
      </c>
      <c r="I1633" s="69">
        <v>1.0</v>
      </c>
      <c r="J1633" s="69">
        <v>1.0</v>
      </c>
      <c r="K1633" s="29">
        <f t="shared" si="13"/>
        <v>1.5</v>
      </c>
      <c r="L1633" s="71">
        <f t="shared" si="14"/>
        <v>0.0714</v>
      </c>
      <c r="M1633" s="71">
        <f t="shared" si="15"/>
        <v>0.0893</v>
      </c>
      <c r="N1633" s="72">
        <f t="shared" si="16"/>
        <v>0.08</v>
      </c>
      <c r="O1633" s="8">
        <f t="shared" si="17"/>
        <v>458.24</v>
      </c>
      <c r="P1633" s="73"/>
      <c r="Q1633" s="18"/>
      <c r="R1633" s="18"/>
      <c r="S1633" s="18"/>
      <c r="T1633" s="18"/>
      <c r="U1633" s="18"/>
      <c r="V1633" s="18"/>
      <c r="W1633" s="18"/>
      <c r="X1633" s="18"/>
      <c r="Y1633" s="18"/>
      <c r="Z1633" s="68">
        <v>877.0</v>
      </c>
      <c r="AA1633" s="69">
        <v>1.0</v>
      </c>
      <c r="AB1633" s="18" t="s">
        <v>884</v>
      </c>
      <c r="AC1633" s="68">
        <v>877.0</v>
      </c>
      <c r="AD1633" s="69">
        <v>1.0</v>
      </c>
      <c r="AE1633" s="69">
        <v>85.0</v>
      </c>
      <c r="AF1633" s="70" t="s">
        <v>2983</v>
      </c>
      <c r="AG1633" s="69">
        <v>21.0</v>
      </c>
      <c r="AH1633" s="69">
        <v>1.0</v>
      </c>
      <c r="AI1633" s="69">
        <v>1.0</v>
      </c>
      <c r="AJ1633" s="29">
        <f t="shared" si="20"/>
        <v>1.5</v>
      </c>
      <c r="AK1633" s="76">
        <f t="shared" si="21"/>
        <v>0.07142857143</v>
      </c>
      <c r="AL1633" s="29">
        <f t="shared" si="22"/>
        <v>1.5</v>
      </c>
      <c r="AM1633" s="71">
        <f t="shared" si="23"/>
        <v>0.0714</v>
      </c>
      <c r="AN1633" s="71">
        <f t="shared" si="24"/>
        <v>0.0893</v>
      </c>
      <c r="AO1633" s="72">
        <f t="shared" si="25"/>
        <v>0.08</v>
      </c>
      <c r="AP1633" s="73">
        <f t="shared" si="26"/>
        <v>458.24</v>
      </c>
      <c r="AQ1633" s="3">
        <f t="shared" si="27"/>
        <v>21.82095238</v>
      </c>
      <c r="AR1633" s="18"/>
      <c r="AS1633" s="18"/>
    </row>
    <row r="1634" ht="14.25" customHeight="1">
      <c r="A1634" s="68">
        <v>879.0</v>
      </c>
      <c r="B1634" s="69">
        <v>1.0</v>
      </c>
      <c r="C1634" s="18" t="s">
        <v>1472</v>
      </c>
      <c r="D1634" s="68">
        <v>879.0</v>
      </c>
      <c r="E1634" s="69">
        <v>1.0</v>
      </c>
      <c r="F1634" s="69">
        <v>10.0</v>
      </c>
      <c r="G1634" s="70" t="s">
        <v>2984</v>
      </c>
      <c r="H1634" s="69">
        <v>637.0</v>
      </c>
      <c r="I1634" s="69">
        <v>39.0</v>
      </c>
      <c r="J1634" s="69">
        <v>17.0</v>
      </c>
      <c r="K1634" s="29">
        <f t="shared" si="13"/>
        <v>47.5</v>
      </c>
      <c r="L1634" s="71">
        <f t="shared" si="14"/>
        <v>0.0746</v>
      </c>
      <c r="M1634" s="71">
        <f t="shared" si="15"/>
        <v>0.0933</v>
      </c>
      <c r="N1634" s="72">
        <f t="shared" si="16"/>
        <v>2.66</v>
      </c>
      <c r="O1634" s="8">
        <f t="shared" si="17"/>
        <v>15236.48</v>
      </c>
      <c r="P1634" s="73"/>
      <c r="Q1634" s="18"/>
      <c r="R1634" s="18"/>
      <c r="S1634" s="18"/>
      <c r="T1634" s="18"/>
      <c r="U1634" s="18"/>
      <c r="V1634" s="18"/>
      <c r="W1634" s="18"/>
      <c r="X1634" s="18"/>
      <c r="Y1634" s="18"/>
      <c r="Z1634" s="68">
        <v>879.0</v>
      </c>
      <c r="AA1634" s="69">
        <v>1.0</v>
      </c>
      <c r="AB1634" s="18" t="s">
        <v>1472</v>
      </c>
      <c r="AC1634" s="68">
        <v>879.0</v>
      </c>
      <c r="AD1634" s="69">
        <v>1.0</v>
      </c>
      <c r="AE1634" s="69">
        <v>10.0</v>
      </c>
      <c r="AF1634" s="70" t="s">
        <v>2984</v>
      </c>
      <c r="AG1634" s="69">
        <v>637.0</v>
      </c>
      <c r="AH1634" s="69">
        <v>39.0</v>
      </c>
      <c r="AI1634" s="69">
        <v>17.0</v>
      </c>
      <c r="AJ1634" s="29">
        <f t="shared" si="20"/>
        <v>47.5</v>
      </c>
      <c r="AK1634" s="76">
        <f t="shared" si="21"/>
        <v>0.07456828885</v>
      </c>
      <c r="AL1634" s="29">
        <f t="shared" si="22"/>
        <v>47.5</v>
      </c>
      <c r="AM1634" s="71">
        <f t="shared" si="23"/>
        <v>0.0746</v>
      </c>
      <c r="AN1634" s="71">
        <f t="shared" si="24"/>
        <v>0.0933</v>
      </c>
      <c r="AO1634" s="72">
        <f t="shared" si="25"/>
        <v>2.66</v>
      </c>
      <c r="AP1634" s="73">
        <f t="shared" si="26"/>
        <v>15236.48</v>
      </c>
      <c r="AQ1634" s="3">
        <f t="shared" si="27"/>
        <v>23.91912088</v>
      </c>
      <c r="AR1634" s="18"/>
      <c r="AS1634" s="18"/>
    </row>
    <row r="1635" ht="14.25" customHeight="1">
      <c r="A1635" s="68">
        <v>879.0</v>
      </c>
      <c r="B1635" s="69">
        <v>1.0</v>
      </c>
      <c r="C1635" s="18" t="s">
        <v>1472</v>
      </c>
      <c r="D1635" s="68">
        <v>879.0</v>
      </c>
      <c r="E1635" s="69">
        <v>1.0</v>
      </c>
      <c r="F1635" s="69">
        <v>15.0</v>
      </c>
      <c r="G1635" s="70" t="s">
        <v>2985</v>
      </c>
      <c r="H1635" s="69">
        <v>534.0</v>
      </c>
      <c r="I1635" s="69">
        <v>30.0</v>
      </c>
      <c r="J1635" s="69">
        <v>9.0</v>
      </c>
      <c r="K1635" s="29">
        <f t="shared" si="13"/>
        <v>34.5</v>
      </c>
      <c r="L1635" s="71">
        <f t="shared" si="14"/>
        <v>0.0646</v>
      </c>
      <c r="M1635" s="71">
        <f t="shared" si="15"/>
        <v>0.0808</v>
      </c>
      <c r="N1635" s="72">
        <f t="shared" si="16"/>
        <v>1.67</v>
      </c>
      <c r="O1635" s="8">
        <f t="shared" si="17"/>
        <v>9565.76</v>
      </c>
      <c r="P1635" s="73"/>
      <c r="Q1635" s="18"/>
      <c r="R1635" s="18"/>
      <c r="S1635" s="18"/>
      <c r="T1635" s="18"/>
      <c r="U1635" s="18"/>
      <c r="V1635" s="18"/>
      <c r="W1635" s="18"/>
      <c r="X1635" s="18"/>
      <c r="Y1635" s="18"/>
      <c r="Z1635" s="68">
        <v>879.0</v>
      </c>
      <c r="AA1635" s="69">
        <v>1.0</v>
      </c>
      <c r="AB1635" s="18" t="s">
        <v>1472</v>
      </c>
      <c r="AC1635" s="68">
        <v>879.0</v>
      </c>
      <c r="AD1635" s="69">
        <v>1.0</v>
      </c>
      <c r="AE1635" s="69">
        <v>15.0</v>
      </c>
      <c r="AF1635" s="70" t="s">
        <v>2985</v>
      </c>
      <c r="AG1635" s="69">
        <v>534.0</v>
      </c>
      <c r="AH1635" s="69">
        <v>30.0</v>
      </c>
      <c r="AI1635" s="69">
        <v>9.0</v>
      </c>
      <c r="AJ1635" s="29">
        <f t="shared" si="20"/>
        <v>34.5</v>
      </c>
      <c r="AK1635" s="76">
        <f t="shared" si="21"/>
        <v>0.06460674157</v>
      </c>
      <c r="AL1635" s="29">
        <f t="shared" si="22"/>
        <v>34.5</v>
      </c>
      <c r="AM1635" s="71">
        <f t="shared" si="23"/>
        <v>0.0646</v>
      </c>
      <c r="AN1635" s="71">
        <f t="shared" si="24"/>
        <v>0.0808</v>
      </c>
      <c r="AO1635" s="72">
        <f t="shared" si="25"/>
        <v>1.67</v>
      </c>
      <c r="AP1635" s="73">
        <f t="shared" si="26"/>
        <v>9565.76</v>
      </c>
      <c r="AQ1635" s="3">
        <f t="shared" si="27"/>
        <v>17.91340824</v>
      </c>
      <c r="AR1635" s="18"/>
      <c r="AS1635" s="18"/>
    </row>
    <row r="1636" ht="14.25" customHeight="1">
      <c r="A1636" s="68">
        <v>879.0</v>
      </c>
      <c r="B1636" s="69">
        <v>1.0</v>
      </c>
      <c r="C1636" s="18" t="s">
        <v>1472</v>
      </c>
      <c r="D1636" s="68">
        <v>879.0</v>
      </c>
      <c r="E1636" s="69">
        <v>1.0</v>
      </c>
      <c r="F1636" s="69">
        <v>20.0</v>
      </c>
      <c r="G1636" s="70" t="s">
        <v>2986</v>
      </c>
      <c r="H1636" s="69">
        <v>1213.0</v>
      </c>
      <c r="I1636" s="69">
        <v>44.0</v>
      </c>
      <c r="J1636" s="69">
        <v>29.0</v>
      </c>
      <c r="K1636" s="29">
        <f t="shared" si="13"/>
        <v>58.5</v>
      </c>
      <c r="L1636" s="71">
        <f t="shared" si="14"/>
        <v>0.0482</v>
      </c>
      <c r="M1636" s="71">
        <f t="shared" si="15"/>
        <v>0.0603</v>
      </c>
      <c r="N1636" s="72">
        <f t="shared" si="16"/>
        <v>2.12</v>
      </c>
      <c r="O1636" s="8">
        <f t="shared" si="17"/>
        <v>12143.36</v>
      </c>
      <c r="P1636" s="73"/>
      <c r="Q1636" s="18"/>
      <c r="R1636" s="18"/>
      <c r="S1636" s="18"/>
      <c r="T1636" s="18"/>
      <c r="U1636" s="18"/>
      <c r="V1636" s="18"/>
      <c r="W1636" s="18"/>
      <c r="X1636" s="18"/>
      <c r="Y1636" s="18"/>
      <c r="Z1636" s="68">
        <v>879.0</v>
      </c>
      <c r="AA1636" s="69">
        <v>1.0</v>
      </c>
      <c r="AB1636" s="18" t="s">
        <v>1472</v>
      </c>
      <c r="AC1636" s="68">
        <v>879.0</v>
      </c>
      <c r="AD1636" s="69">
        <v>1.0</v>
      </c>
      <c r="AE1636" s="69">
        <v>20.0</v>
      </c>
      <c r="AF1636" s="70" t="s">
        <v>2986</v>
      </c>
      <c r="AG1636" s="69">
        <v>1213.0</v>
      </c>
      <c r="AH1636" s="69">
        <v>44.0</v>
      </c>
      <c r="AI1636" s="69">
        <v>29.0</v>
      </c>
      <c r="AJ1636" s="29">
        <f t="shared" si="20"/>
        <v>58.5</v>
      </c>
      <c r="AK1636" s="76">
        <f t="shared" si="21"/>
        <v>0.04822753504</v>
      </c>
      <c r="AL1636" s="29">
        <f t="shared" si="22"/>
        <v>58.5</v>
      </c>
      <c r="AM1636" s="71">
        <f t="shared" si="23"/>
        <v>0.0482</v>
      </c>
      <c r="AN1636" s="71">
        <f t="shared" si="24"/>
        <v>0.0603</v>
      </c>
      <c r="AO1636" s="72">
        <f t="shared" si="25"/>
        <v>2.12</v>
      </c>
      <c r="AP1636" s="73">
        <f t="shared" si="26"/>
        <v>12143.36</v>
      </c>
      <c r="AQ1636" s="3">
        <f t="shared" si="27"/>
        <v>10.01101401</v>
      </c>
      <c r="AR1636" s="18"/>
      <c r="AS1636" s="18"/>
    </row>
    <row r="1637" ht="14.25" customHeight="1">
      <c r="A1637" s="68">
        <v>881.0</v>
      </c>
      <c r="B1637" s="69">
        <v>1.0</v>
      </c>
      <c r="C1637" s="18" t="s">
        <v>1474</v>
      </c>
      <c r="D1637" s="68">
        <v>881.0</v>
      </c>
      <c r="E1637" s="69">
        <v>1.0</v>
      </c>
      <c r="F1637" s="69">
        <v>10.0</v>
      </c>
      <c r="G1637" s="70" t="s">
        <v>2987</v>
      </c>
      <c r="H1637" s="69">
        <v>379.0</v>
      </c>
      <c r="I1637" s="69">
        <v>52.0</v>
      </c>
      <c r="J1637" s="69">
        <v>22.0</v>
      </c>
      <c r="K1637" s="29">
        <f t="shared" si="13"/>
        <v>63</v>
      </c>
      <c r="L1637" s="71">
        <f t="shared" si="14"/>
        <v>0.1662</v>
      </c>
      <c r="M1637" s="71">
        <f t="shared" si="15"/>
        <v>0.2078</v>
      </c>
      <c r="N1637" s="72">
        <f t="shared" si="16"/>
        <v>7.85</v>
      </c>
      <c r="O1637" s="8">
        <f t="shared" si="17"/>
        <v>44964.8</v>
      </c>
      <c r="P1637" s="73"/>
      <c r="Q1637" s="18"/>
      <c r="R1637" s="18"/>
      <c r="S1637" s="18"/>
      <c r="T1637" s="18"/>
      <c r="U1637" s="18"/>
      <c r="V1637" s="18"/>
      <c r="W1637" s="18"/>
      <c r="X1637" s="18"/>
      <c r="Y1637" s="18"/>
      <c r="Z1637" s="68">
        <v>881.0</v>
      </c>
      <c r="AA1637" s="69">
        <v>1.0</v>
      </c>
      <c r="AB1637" s="18" t="s">
        <v>1474</v>
      </c>
      <c r="AC1637" s="68">
        <v>881.0</v>
      </c>
      <c r="AD1637" s="69">
        <v>1.0</v>
      </c>
      <c r="AE1637" s="69">
        <v>10.0</v>
      </c>
      <c r="AF1637" s="70" t="s">
        <v>2987</v>
      </c>
      <c r="AG1637" s="69">
        <v>379.0</v>
      </c>
      <c r="AH1637" s="69">
        <v>52.0</v>
      </c>
      <c r="AI1637" s="69">
        <v>22.0</v>
      </c>
      <c r="AJ1637" s="29">
        <f t="shared" si="20"/>
        <v>63</v>
      </c>
      <c r="AK1637" s="76">
        <f t="shared" si="21"/>
        <v>0.1662269129</v>
      </c>
      <c r="AL1637" s="29">
        <f t="shared" si="22"/>
        <v>63</v>
      </c>
      <c r="AM1637" s="71">
        <f t="shared" si="23"/>
        <v>0.1662</v>
      </c>
      <c r="AN1637" s="71">
        <f t="shared" si="24"/>
        <v>0.2078</v>
      </c>
      <c r="AO1637" s="72">
        <f t="shared" si="25"/>
        <v>7.85</v>
      </c>
      <c r="AP1637" s="73">
        <f t="shared" si="26"/>
        <v>44964.8</v>
      </c>
      <c r="AQ1637" s="3">
        <f t="shared" si="27"/>
        <v>118.6406332</v>
      </c>
      <c r="AR1637" s="18"/>
      <c r="AS1637" s="18"/>
    </row>
    <row r="1638" ht="14.25" customHeight="1">
      <c r="A1638" s="68">
        <v>881.0</v>
      </c>
      <c r="B1638" s="69">
        <v>1.0</v>
      </c>
      <c r="C1638" s="18" t="s">
        <v>1474</v>
      </c>
      <c r="D1638" s="68">
        <v>881.0</v>
      </c>
      <c r="E1638" s="69">
        <v>1.0</v>
      </c>
      <c r="F1638" s="69">
        <v>20.0</v>
      </c>
      <c r="G1638" s="70" t="s">
        <v>2988</v>
      </c>
      <c r="H1638" s="69">
        <v>401.0</v>
      </c>
      <c r="I1638" s="69">
        <v>39.0</v>
      </c>
      <c r="J1638" s="69">
        <v>25.0</v>
      </c>
      <c r="K1638" s="29">
        <f t="shared" si="13"/>
        <v>51.5</v>
      </c>
      <c r="L1638" s="71">
        <f t="shared" si="14"/>
        <v>0.1284</v>
      </c>
      <c r="M1638" s="71">
        <f t="shared" si="15"/>
        <v>0.1605</v>
      </c>
      <c r="N1638" s="72">
        <f t="shared" si="16"/>
        <v>4.96</v>
      </c>
      <c r="O1638" s="8">
        <f t="shared" si="17"/>
        <v>28410.88</v>
      </c>
      <c r="P1638" s="73"/>
      <c r="Q1638" s="18"/>
      <c r="R1638" s="18"/>
      <c r="S1638" s="18"/>
      <c r="T1638" s="18"/>
      <c r="U1638" s="18"/>
      <c r="V1638" s="18"/>
      <c r="W1638" s="18"/>
      <c r="X1638" s="18"/>
      <c r="Y1638" s="18"/>
      <c r="Z1638" s="68">
        <v>881.0</v>
      </c>
      <c r="AA1638" s="69">
        <v>1.0</v>
      </c>
      <c r="AB1638" s="18" t="s">
        <v>1474</v>
      </c>
      <c r="AC1638" s="68">
        <v>881.0</v>
      </c>
      <c r="AD1638" s="69">
        <v>1.0</v>
      </c>
      <c r="AE1638" s="69">
        <v>20.0</v>
      </c>
      <c r="AF1638" s="70" t="s">
        <v>2988</v>
      </c>
      <c r="AG1638" s="69">
        <v>401.0</v>
      </c>
      <c r="AH1638" s="69">
        <v>39.0</v>
      </c>
      <c r="AI1638" s="69">
        <v>25.0</v>
      </c>
      <c r="AJ1638" s="29">
        <f t="shared" si="20"/>
        <v>51.5</v>
      </c>
      <c r="AK1638" s="76">
        <f t="shared" si="21"/>
        <v>0.1284289277</v>
      </c>
      <c r="AL1638" s="29">
        <f t="shared" si="22"/>
        <v>51.5</v>
      </c>
      <c r="AM1638" s="71">
        <f t="shared" si="23"/>
        <v>0.1284</v>
      </c>
      <c r="AN1638" s="71">
        <f t="shared" si="24"/>
        <v>0.1605</v>
      </c>
      <c r="AO1638" s="72">
        <f t="shared" si="25"/>
        <v>4.96</v>
      </c>
      <c r="AP1638" s="73">
        <f t="shared" si="26"/>
        <v>28410.88</v>
      </c>
      <c r="AQ1638" s="3">
        <f t="shared" si="27"/>
        <v>70.85007481</v>
      </c>
      <c r="AR1638" s="18"/>
      <c r="AS1638" s="18"/>
    </row>
    <row r="1639" ht="14.25" customHeight="1">
      <c r="A1639" s="68">
        <v>882.0</v>
      </c>
      <c r="B1639" s="69">
        <v>1.0</v>
      </c>
      <c r="C1639" s="18" t="s">
        <v>1476</v>
      </c>
      <c r="D1639" s="68">
        <v>882.0</v>
      </c>
      <c r="E1639" s="69">
        <v>1.0</v>
      </c>
      <c r="F1639" s="69">
        <v>10.0</v>
      </c>
      <c r="G1639" s="70" t="s">
        <v>2432</v>
      </c>
      <c r="H1639" s="69">
        <v>750.0</v>
      </c>
      <c r="I1639" s="69">
        <v>129.0</v>
      </c>
      <c r="J1639" s="69">
        <v>55.0</v>
      </c>
      <c r="K1639" s="29">
        <f t="shared" si="13"/>
        <v>156.5</v>
      </c>
      <c r="L1639" s="71">
        <f t="shared" si="14"/>
        <v>0.2087</v>
      </c>
      <c r="M1639" s="71">
        <f t="shared" si="15"/>
        <v>0.2609</v>
      </c>
      <c r="N1639" s="72">
        <f t="shared" si="16"/>
        <v>24.5</v>
      </c>
      <c r="O1639" s="8">
        <f t="shared" si="17"/>
        <v>140336</v>
      </c>
      <c r="P1639" s="73"/>
      <c r="Q1639" s="18"/>
      <c r="R1639" s="18"/>
      <c r="S1639" s="18"/>
      <c r="T1639" s="18"/>
      <c r="U1639" s="18"/>
      <c r="V1639" s="18"/>
      <c r="W1639" s="18"/>
      <c r="X1639" s="18"/>
      <c r="Y1639" s="18"/>
      <c r="Z1639" s="68">
        <v>882.0</v>
      </c>
      <c r="AA1639" s="69">
        <v>1.0</v>
      </c>
      <c r="AB1639" s="18" t="s">
        <v>1476</v>
      </c>
      <c r="AC1639" s="68">
        <v>882.0</v>
      </c>
      <c r="AD1639" s="69">
        <v>1.0</v>
      </c>
      <c r="AE1639" s="69">
        <v>10.0</v>
      </c>
      <c r="AF1639" s="70" t="s">
        <v>2432</v>
      </c>
      <c r="AG1639" s="69">
        <v>750.0</v>
      </c>
      <c r="AH1639" s="69">
        <v>129.0</v>
      </c>
      <c r="AI1639" s="69">
        <v>55.0</v>
      </c>
      <c r="AJ1639" s="29">
        <f t="shared" si="20"/>
        <v>156.5</v>
      </c>
      <c r="AK1639" s="76">
        <f t="shared" si="21"/>
        <v>0.2086666667</v>
      </c>
      <c r="AL1639" s="29">
        <f t="shared" si="22"/>
        <v>156.5</v>
      </c>
      <c r="AM1639" s="71">
        <f t="shared" si="23"/>
        <v>0.2087</v>
      </c>
      <c r="AN1639" s="71">
        <f t="shared" si="24"/>
        <v>0.2609</v>
      </c>
      <c r="AO1639" s="72">
        <f t="shared" si="25"/>
        <v>24.5</v>
      </c>
      <c r="AP1639" s="73">
        <f t="shared" si="26"/>
        <v>140336</v>
      </c>
      <c r="AQ1639" s="3">
        <f t="shared" si="27"/>
        <v>187.1146667</v>
      </c>
      <c r="AR1639" s="18"/>
      <c r="AS1639" s="18"/>
    </row>
    <row r="1640" ht="14.25" customHeight="1">
      <c r="A1640" s="68">
        <v>882.0</v>
      </c>
      <c r="B1640" s="69">
        <v>1.0</v>
      </c>
      <c r="C1640" s="18" t="s">
        <v>1476</v>
      </c>
      <c r="D1640" s="68">
        <v>882.0</v>
      </c>
      <c r="E1640" s="69">
        <v>1.0</v>
      </c>
      <c r="F1640" s="69">
        <v>20.0</v>
      </c>
      <c r="G1640" s="70" t="s">
        <v>2989</v>
      </c>
      <c r="H1640" s="69">
        <v>1271.0</v>
      </c>
      <c r="I1640" s="69">
        <v>124.0</v>
      </c>
      <c r="J1640" s="69">
        <v>63.0</v>
      </c>
      <c r="K1640" s="29">
        <f t="shared" si="13"/>
        <v>155.5</v>
      </c>
      <c r="L1640" s="71">
        <f t="shared" si="14"/>
        <v>0.1223</v>
      </c>
      <c r="M1640" s="71">
        <f t="shared" si="15"/>
        <v>0.1529</v>
      </c>
      <c r="N1640" s="72">
        <f t="shared" si="16"/>
        <v>14.27</v>
      </c>
      <c r="O1640" s="8">
        <f t="shared" si="17"/>
        <v>81738.56</v>
      </c>
      <c r="P1640" s="73"/>
      <c r="Q1640" s="18"/>
      <c r="R1640" s="18"/>
      <c r="S1640" s="18"/>
      <c r="T1640" s="18"/>
      <c r="U1640" s="18"/>
      <c r="V1640" s="18"/>
      <c r="W1640" s="18"/>
      <c r="X1640" s="18"/>
      <c r="Y1640" s="18"/>
      <c r="Z1640" s="68">
        <v>882.0</v>
      </c>
      <c r="AA1640" s="69">
        <v>1.0</v>
      </c>
      <c r="AB1640" s="18" t="s">
        <v>1476</v>
      </c>
      <c r="AC1640" s="68">
        <v>882.0</v>
      </c>
      <c r="AD1640" s="69">
        <v>1.0</v>
      </c>
      <c r="AE1640" s="69">
        <v>20.0</v>
      </c>
      <c r="AF1640" s="70" t="s">
        <v>2989</v>
      </c>
      <c r="AG1640" s="69">
        <v>1271.0</v>
      </c>
      <c r="AH1640" s="69">
        <v>124.0</v>
      </c>
      <c r="AI1640" s="69">
        <v>63.0</v>
      </c>
      <c r="AJ1640" s="29">
        <f t="shared" si="20"/>
        <v>155.5</v>
      </c>
      <c r="AK1640" s="76">
        <f t="shared" si="21"/>
        <v>0.1223446105</v>
      </c>
      <c r="AL1640" s="29">
        <f t="shared" si="22"/>
        <v>155.5</v>
      </c>
      <c r="AM1640" s="71">
        <f t="shared" si="23"/>
        <v>0.1223</v>
      </c>
      <c r="AN1640" s="71">
        <f t="shared" si="24"/>
        <v>0.1529</v>
      </c>
      <c r="AO1640" s="72">
        <f t="shared" si="25"/>
        <v>14.27</v>
      </c>
      <c r="AP1640" s="73">
        <f t="shared" si="26"/>
        <v>81738.56</v>
      </c>
      <c r="AQ1640" s="3">
        <f t="shared" si="27"/>
        <v>64.31043273</v>
      </c>
      <c r="AR1640" s="18"/>
      <c r="AS1640" s="18"/>
    </row>
    <row r="1641" ht="14.25" customHeight="1">
      <c r="A1641" s="68">
        <v>882.0</v>
      </c>
      <c r="B1641" s="69">
        <v>1.0</v>
      </c>
      <c r="C1641" s="18" t="s">
        <v>1476</v>
      </c>
      <c r="D1641" s="68">
        <v>882.0</v>
      </c>
      <c r="E1641" s="69">
        <v>1.0</v>
      </c>
      <c r="F1641" s="69">
        <v>30.0</v>
      </c>
      <c r="G1641" s="70" t="s">
        <v>2990</v>
      </c>
      <c r="H1641" s="69">
        <v>1011.0</v>
      </c>
      <c r="I1641" s="69">
        <v>149.0</v>
      </c>
      <c r="J1641" s="69">
        <v>62.0</v>
      </c>
      <c r="K1641" s="29">
        <f t="shared" si="13"/>
        <v>180</v>
      </c>
      <c r="L1641" s="71">
        <f t="shared" si="14"/>
        <v>0.178</v>
      </c>
      <c r="M1641" s="71">
        <f t="shared" si="15"/>
        <v>0.2225</v>
      </c>
      <c r="N1641" s="72">
        <f t="shared" si="16"/>
        <v>24.03</v>
      </c>
      <c r="O1641" s="8">
        <f t="shared" si="17"/>
        <v>137643.84</v>
      </c>
      <c r="P1641" s="73"/>
      <c r="Q1641" s="18"/>
      <c r="R1641" s="18"/>
      <c r="S1641" s="18"/>
      <c r="T1641" s="18"/>
      <c r="U1641" s="18"/>
      <c r="V1641" s="18"/>
      <c r="W1641" s="18"/>
      <c r="X1641" s="18"/>
      <c r="Y1641" s="18"/>
      <c r="Z1641" s="68">
        <v>882.0</v>
      </c>
      <c r="AA1641" s="69">
        <v>1.0</v>
      </c>
      <c r="AB1641" s="18" t="s">
        <v>1476</v>
      </c>
      <c r="AC1641" s="68">
        <v>882.0</v>
      </c>
      <c r="AD1641" s="69">
        <v>1.0</v>
      </c>
      <c r="AE1641" s="69">
        <v>30.0</v>
      </c>
      <c r="AF1641" s="70" t="s">
        <v>2990</v>
      </c>
      <c r="AG1641" s="69">
        <v>1011.0</v>
      </c>
      <c r="AH1641" s="69">
        <v>149.0</v>
      </c>
      <c r="AI1641" s="69">
        <v>62.0</v>
      </c>
      <c r="AJ1641" s="29">
        <f t="shared" si="20"/>
        <v>180</v>
      </c>
      <c r="AK1641" s="76">
        <f t="shared" si="21"/>
        <v>0.178041543</v>
      </c>
      <c r="AL1641" s="29">
        <f t="shared" si="22"/>
        <v>180</v>
      </c>
      <c r="AM1641" s="71">
        <f t="shared" si="23"/>
        <v>0.178</v>
      </c>
      <c r="AN1641" s="71">
        <f t="shared" si="24"/>
        <v>0.2225</v>
      </c>
      <c r="AO1641" s="72">
        <f t="shared" si="25"/>
        <v>24.03</v>
      </c>
      <c r="AP1641" s="73">
        <f t="shared" si="26"/>
        <v>137643.84</v>
      </c>
      <c r="AQ1641" s="3">
        <f t="shared" si="27"/>
        <v>136.1462315</v>
      </c>
      <c r="AR1641" s="18"/>
      <c r="AS1641" s="18"/>
    </row>
    <row r="1642" ht="14.25" customHeight="1">
      <c r="A1642" s="68">
        <v>882.0</v>
      </c>
      <c r="B1642" s="69">
        <v>1.0</v>
      </c>
      <c r="C1642" s="18" t="s">
        <v>1476</v>
      </c>
      <c r="D1642" s="68">
        <v>882.0</v>
      </c>
      <c r="E1642" s="69">
        <v>1.0</v>
      </c>
      <c r="F1642" s="69">
        <v>40.0</v>
      </c>
      <c r="G1642" s="70" t="s">
        <v>2991</v>
      </c>
      <c r="H1642" s="69">
        <v>32.0</v>
      </c>
      <c r="I1642" s="69">
        <v>10.0</v>
      </c>
      <c r="J1642" s="69">
        <v>5.0</v>
      </c>
      <c r="K1642" s="29">
        <f t="shared" si="13"/>
        <v>12.5</v>
      </c>
      <c r="L1642" s="71">
        <f t="shared" si="14"/>
        <v>0.3906</v>
      </c>
      <c r="M1642" s="71">
        <f t="shared" si="15"/>
        <v>0.4883</v>
      </c>
      <c r="N1642" s="72">
        <f t="shared" si="16"/>
        <v>3.66</v>
      </c>
      <c r="O1642" s="8">
        <f t="shared" si="17"/>
        <v>20964.48</v>
      </c>
      <c r="P1642" s="73"/>
      <c r="Q1642" s="18"/>
      <c r="R1642" s="18"/>
      <c r="S1642" s="18"/>
      <c r="T1642" s="18"/>
      <c r="U1642" s="18"/>
      <c r="V1642" s="18"/>
      <c r="W1642" s="18"/>
      <c r="X1642" s="18"/>
      <c r="Y1642" s="18"/>
      <c r="Z1642" s="68">
        <v>882.0</v>
      </c>
      <c r="AA1642" s="69">
        <v>1.0</v>
      </c>
      <c r="AB1642" s="18" t="s">
        <v>1476</v>
      </c>
      <c r="AC1642" s="68">
        <v>882.0</v>
      </c>
      <c r="AD1642" s="69">
        <v>1.0</v>
      </c>
      <c r="AE1642" s="69">
        <v>40.0</v>
      </c>
      <c r="AF1642" s="70" t="s">
        <v>2991</v>
      </c>
      <c r="AG1642" s="69">
        <v>32.0</v>
      </c>
      <c r="AH1642" s="69">
        <v>10.0</v>
      </c>
      <c r="AI1642" s="69">
        <v>5.0</v>
      </c>
      <c r="AJ1642" s="29">
        <f t="shared" si="20"/>
        <v>12.5</v>
      </c>
      <c r="AK1642" s="76">
        <f t="shared" si="21"/>
        <v>0.390625</v>
      </c>
      <c r="AL1642" s="29">
        <f t="shared" si="22"/>
        <v>12.5</v>
      </c>
      <c r="AM1642" s="71">
        <f t="shared" si="23"/>
        <v>0.3906</v>
      </c>
      <c r="AN1642" s="71">
        <f t="shared" si="24"/>
        <v>0.4883</v>
      </c>
      <c r="AO1642" s="72">
        <f t="shared" si="25"/>
        <v>3.66</v>
      </c>
      <c r="AP1642" s="73">
        <f t="shared" si="26"/>
        <v>20964.48</v>
      </c>
      <c r="AQ1642" s="3">
        <f t="shared" si="27"/>
        <v>655.14</v>
      </c>
      <c r="AR1642" s="18"/>
      <c r="AS1642" s="18"/>
    </row>
    <row r="1643" ht="14.25" customHeight="1">
      <c r="A1643" s="68">
        <v>882.0</v>
      </c>
      <c r="B1643" s="69">
        <v>1.0</v>
      </c>
      <c r="C1643" s="18" t="s">
        <v>1476</v>
      </c>
      <c r="D1643" s="68">
        <v>882.0</v>
      </c>
      <c r="E1643" s="69">
        <v>1.0</v>
      </c>
      <c r="F1643" s="69">
        <v>50.0</v>
      </c>
      <c r="G1643" s="70" t="s">
        <v>2992</v>
      </c>
      <c r="H1643" s="69">
        <v>558.0</v>
      </c>
      <c r="I1643" s="69">
        <v>68.0</v>
      </c>
      <c r="J1643" s="69">
        <v>44.0</v>
      </c>
      <c r="K1643" s="29">
        <f t="shared" si="13"/>
        <v>90</v>
      </c>
      <c r="L1643" s="71">
        <f t="shared" si="14"/>
        <v>0.1613</v>
      </c>
      <c r="M1643" s="71">
        <f t="shared" si="15"/>
        <v>0.2016</v>
      </c>
      <c r="N1643" s="72">
        <f t="shared" si="16"/>
        <v>10.89</v>
      </c>
      <c r="O1643" s="8">
        <f t="shared" si="17"/>
        <v>62377.92</v>
      </c>
      <c r="P1643" s="73"/>
      <c r="Q1643" s="18"/>
      <c r="R1643" s="18"/>
      <c r="S1643" s="18"/>
      <c r="T1643" s="18"/>
      <c r="U1643" s="18"/>
      <c r="V1643" s="18"/>
      <c r="W1643" s="18"/>
      <c r="X1643" s="18"/>
      <c r="Y1643" s="18"/>
      <c r="Z1643" s="68">
        <v>882.0</v>
      </c>
      <c r="AA1643" s="69">
        <v>1.0</v>
      </c>
      <c r="AB1643" s="18" t="s">
        <v>1476</v>
      </c>
      <c r="AC1643" s="68">
        <v>882.0</v>
      </c>
      <c r="AD1643" s="69">
        <v>1.0</v>
      </c>
      <c r="AE1643" s="69">
        <v>50.0</v>
      </c>
      <c r="AF1643" s="70" t="s">
        <v>2992</v>
      </c>
      <c r="AG1643" s="69">
        <v>558.0</v>
      </c>
      <c r="AH1643" s="69">
        <v>68.0</v>
      </c>
      <c r="AI1643" s="69">
        <v>44.0</v>
      </c>
      <c r="AJ1643" s="29">
        <f t="shared" si="20"/>
        <v>90</v>
      </c>
      <c r="AK1643" s="76">
        <f t="shared" si="21"/>
        <v>0.1612903226</v>
      </c>
      <c r="AL1643" s="29">
        <f t="shared" si="22"/>
        <v>90</v>
      </c>
      <c r="AM1643" s="71">
        <f t="shared" si="23"/>
        <v>0.1613</v>
      </c>
      <c r="AN1643" s="71">
        <f t="shared" si="24"/>
        <v>0.2016</v>
      </c>
      <c r="AO1643" s="72">
        <f t="shared" si="25"/>
        <v>10.89</v>
      </c>
      <c r="AP1643" s="73">
        <f t="shared" si="26"/>
        <v>62377.92</v>
      </c>
      <c r="AQ1643" s="3">
        <f t="shared" si="27"/>
        <v>111.7883871</v>
      </c>
      <c r="AR1643" s="18"/>
      <c r="AS1643" s="18"/>
    </row>
    <row r="1644" ht="14.25" customHeight="1">
      <c r="A1644" s="68">
        <v>882.0</v>
      </c>
      <c r="B1644" s="69">
        <v>1.0</v>
      </c>
      <c r="C1644" s="18" t="s">
        <v>1476</v>
      </c>
      <c r="D1644" s="68">
        <v>882.0</v>
      </c>
      <c r="E1644" s="69">
        <v>1.0</v>
      </c>
      <c r="F1644" s="69">
        <v>61.0</v>
      </c>
      <c r="G1644" s="70" t="s">
        <v>2993</v>
      </c>
      <c r="H1644" s="69">
        <v>323.0</v>
      </c>
      <c r="I1644" s="69">
        <v>56.0</v>
      </c>
      <c r="J1644" s="69">
        <v>22.0</v>
      </c>
      <c r="K1644" s="29">
        <f t="shared" si="13"/>
        <v>67</v>
      </c>
      <c r="L1644" s="71">
        <f t="shared" si="14"/>
        <v>0.2074</v>
      </c>
      <c r="M1644" s="71">
        <f t="shared" si="15"/>
        <v>0.2593</v>
      </c>
      <c r="N1644" s="72">
        <f t="shared" si="16"/>
        <v>10.42</v>
      </c>
      <c r="O1644" s="8">
        <f t="shared" si="17"/>
        <v>59685.76</v>
      </c>
      <c r="P1644" s="73"/>
      <c r="Q1644" s="18"/>
      <c r="R1644" s="18"/>
      <c r="S1644" s="18"/>
      <c r="T1644" s="18"/>
      <c r="U1644" s="18"/>
      <c r="V1644" s="18"/>
      <c r="W1644" s="18"/>
      <c r="X1644" s="18"/>
      <c r="Y1644" s="18"/>
      <c r="Z1644" s="68">
        <v>882.0</v>
      </c>
      <c r="AA1644" s="69">
        <v>1.0</v>
      </c>
      <c r="AB1644" s="18" t="s">
        <v>1476</v>
      </c>
      <c r="AC1644" s="68">
        <v>882.0</v>
      </c>
      <c r="AD1644" s="69">
        <v>1.0</v>
      </c>
      <c r="AE1644" s="69">
        <v>61.0</v>
      </c>
      <c r="AF1644" s="70" t="s">
        <v>2993</v>
      </c>
      <c r="AG1644" s="69">
        <v>323.0</v>
      </c>
      <c r="AH1644" s="69">
        <v>56.0</v>
      </c>
      <c r="AI1644" s="69">
        <v>22.0</v>
      </c>
      <c r="AJ1644" s="29">
        <f t="shared" si="20"/>
        <v>67</v>
      </c>
      <c r="AK1644" s="76">
        <f t="shared" si="21"/>
        <v>0.2074303406</v>
      </c>
      <c r="AL1644" s="29">
        <f t="shared" si="22"/>
        <v>67</v>
      </c>
      <c r="AM1644" s="71">
        <f t="shared" si="23"/>
        <v>0.2074</v>
      </c>
      <c r="AN1644" s="71">
        <f t="shared" si="24"/>
        <v>0.2593</v>
      </c>
      <c r="AO1644" s="72">
        <f t="shared" si="25"/>
        <v>10.42</v>
      </c>
      <c r="AP1644" s="73">
        <f t="shared" si="26"/>
        <v>59685.76</v>
      </c>
      <c r="AQ1644" s="3">
        <f t="shared" si="27"/>
        <v>184.7856347</v>
      </c>
      <c r="AR1644" s="18"/>
      <c r="AS1644" s="18"/>
    </row>
    <row r="1645" ht="14.25" customHeight="1">
      <c r="A1645" s="68">
        <v>882.0</v>
      </c>
      <c r="B1645" s="69">
        <v>1.0</v>
      </c>
      <c r="C1645" s="18" t="s">
        <v>1476</v>
      </c>
      <c r="D1645" s="68">
        <v>882.0</v>
      </c>
      <c r="E1645" s="69">
        <v>1.0</v>
      </c>
      <c r="F1645" s="69">
        <v>62.0</v>
      </c>
      <c r="G1645" s="70" t="s">
        <v>2994</v>
      </c>
      <c r="H1645" s="69">
        <v>121.0</v>
      </c>
      <c r="I1645" s="69">
        <v>8.0</v>
      </c>
      <c r="J1645" s="69">
        <v>16.0</v>
      </c>
      <c r="K1645" s="29">
        <f t="shared" si="13"/>
        <v>16</v>
      </c>
      <c r="L1645" s="71">
        <f t="shared" si="14"/>
        <v>0.1322</v>
      </c>
      <c r="M1645" s="71">
        <f t="shared" si="15"/>
        <v>0.1653</v>
      </c>
      <c r="N1645" s="72">
        <f t="shared" si="16"/>
        <v>1.59</v>
      </c>
      <c r="O1645" s="8">
        <f t="shared" si="17"/>
        <v>9107.52</v>
      </c>
      <c r="P1645" s="73"/>
      <c r="Q1645" s="18"/>
      <c r="R1645" s="18"/>
      <c r="S1645" s="18"/>
      <c r="T1645" s="18"/>
      <c r="U1645" s="18"/>
      <c r="V1645" s="18"/>
      <c r="W1645" s="18"/>
      <c r="X1645" s="18"/>
      <c r="Y1645" s="18"/>
      <c r="Z1645" s="68">
        <v>882.0</v>
      </c>
      <c r="AA1645" s="69">
        <v>1.0</v>
      </c>
      <c r="AB1645" s="18" t="s">
        <v>1476</v>
      </c>
      <c r="AC1645" s="68">
        <v>882.0</v>
      </c>
      <c r="AD1645" s="69">
        <v>1.0</v>
      </c>
      <c r="AE1645" s="69">
        <v>62.0</v>
      </c>
      <c r="AF1645" s="70" t="s">
        <v>2994</v>
      </c>
      <c r="AG1645" s="69">
        <v>121.0</v>
      </c>
      <c r="AH1645" s="69">
        <v>8.0</v>
      </c>
      <c r="AI1645" s="69">
        <v>16.0</v>
      </c>
      <c r="AJ1645" s="29">
        <f t="shared" si="20"/>
        <v>16</v>
      </c>
      <c r="AK1645" s="76">
        <f t="shared" si="21"/>
        <v>0.132231405</v>
      </c>
      <c r="AL1645" s="29">
        <f t="shared" si="22"/>
        <v>16</v>
      </c>
      <c r="AM1645" s="71">
        <f t="shared" si="23"/>
        <v>0.1322</v>
      </c>
      <c r="AN1645" s="71">
        <f t="shared" si="24"/>
        <v>0.1653</v>
      </c>
      <c r="AO1645" s="72">
        <f t="shared" si="25"/>
        <v>1.59</v>
      </c>
      <c r="AP1645" s="73">
        <f t="shared" si="26"/>
        <v>9107.52</v>
      </c>
      <c r="AQ1645" s="3">
        <f t="shared" si="27"/>
        <v>75.26876033</v>
      </c>
      <c r="AR1645" s="18"/>
      <c r="AS1645" s="18"/>
    </row>
    <row r="1646" ht="14.25" customHeight="1">
      <c r="A1646" s="68">
        <v>882.0</v>
      </c>
      <c r="B1646" s="69">
        <v>1.0</v>
      </c>
      <c r="C1646" s="18" t="s">
        <v>1476</v>
      </c>
      <c r="D1646" s="68">
        <v>882.0</v>
      </c>
      <c r="E1646" s="69">
        <v>1.0</v>
      </c>
      <c r="F1646" s="69">
        <v>70.0</v>
      </c>
      <c r="G1646" s="70" t="s">
        <v>2995</v>
      </c>
      <c r="H1646" s="69">
        <v>6.0</v>
      </c>
      <c r="I1646" s="69">
        <v>6.0</v>
      </c>
      <c r="J1646" s="69">
        <v>0.0</v>
      </c>
      <c r="K1646" s="29">
        <f t="shared" si="13"/>
        <v>6</v>
      </c>
      <c r="L1646" s="71">
        <f t="shared" si="14"/>
        <v>1</v>
      </c>
      <c r="M1646" s="71">
        <f t="shared" si="15"/>
        <v>1</v>
      </c>
      <c r="N1646" s="72">
        <f t="shared" si="16"/>
        <v>3.6</v>
      </c>
      <c r="O1646" s="8">
        <f t="shared" si="17"/>
        <v>20620.8</v>
      </c>
      <c r="P1646" s="73"/>
      <c r="Q1646" s="18"/>
      <c r="R1646" s="18"/>
      <c r="S1646" s="18"/>
      <c r="T1646" s="18"/>
      <c r="U1646" s="18"/>
      <c r="V1646" s="18"/>
      <c r="W1646" s="18"/>
      <c r="X1646" s="18"/>
      <c r="Y1646" s="18"/>
      <c r="Z1646" s="68">
        <v>882.0</v>
      </c>
      <c r="AA1646" s="69">
        <v>1.0</v>
      </c>
      <c r="AB1646" s="18" t="s">
        <v>1476</v>
      </c>
      <c r="AC1646" s="68">
        <v>882.0</v>
      </c>
      <c r="AD1646" s="69">
        <v>1.0</v>
      </c>
      <c r="AE1646" s="69">
        <v>70.0</v>
      </c>
      <c r="AF1646" s="70" t="s">
        <v>2995</v>
      </c>
      <c r="AG1646" s="69">
        <v>6.0</v>
      </c>
      <c r="AH1646" s="69">
        <v>6.0</v>
      </c>
      <c r="AI1646" s="69">
        <v>0.0</v>
      </c>
      <c r="AJ1646" s="29">
        <f t="shared" si="20"/>
        <v>6</v>
      </c>
      <c r="AK1646" s="76">
        <f t="shared" si="21"/>
        <v>1</v>
      </c>
      <c r="AL1646" s="29">
        <f t="shared" si="22"/>
        <v>6</v>
      </c>
      <c r="AM1646" s="71">
        <f t="shared" si="23"/>
        <v>1</v>
      </c>
      <c r="AN1646" s="71">
        <f t="shared" si="24"/>
        <v>1</v>
      </c>
      <c r="AO1646" s="72">
        <f t="shared" si="25"/>
        <v>3.6</v>
      </c>
      <c r="AP1646" s="73">
        <f t="shared" si="26"/>
        <v>20620.8</v>
      </c>
      <c r="AQ1646" s="3">
        <f t="shared" si="27"/>
        <v>3436.8</v>
      </c>
      <c r="AR1646" s="18"/>
      <c r="AS1646" s="18"/>
    </row>
    <row r="1647" ht="14.25" customHeight="1">
      <c r="A1647" s="68">
        <v>883.0</v>
      </c>
      <c r="B1647" s="69">
        <v>1.0</v>
      </c>
      <c r="C1647" s="18" t="s">
        <v>1477</v>
      </c>
      <c r="D1647" s="68">
        <v>883.0</v>
      </c>
      <c r="E1647" s="69">
        <v>1.0</v>
      </c>
      <c r="F1647" s="69">
        <v>1.0</v>
      </c>
      <c r="G1647" s="70" t="s">
        <v>2996</v>
      </c>
      <c r="H1647" s="69">
        <v>495.0</v>
      </c>
      <c r="I1647" s="69">
        <v>41.0</v>
      </c>
      <c r="J1647" s="69">
        <v>11.0</v>
      </c>
      <c r="K1647" s="29">
        <f t="shared" si="13"/>
        <v>46.5</v>
      </c>
      <c r="L1647" s="71">
        <f t="shared" si="14"/>
        <v>0.0939</v>
      </c>
      <c r="M1647" s="71">
        <f t="shared" si="15"/>
        <v>0.1174</v>
      </c>
      <c r="N1647" s="72">
        <f t="shared" si="16"/>
        <v>3.28</v>
      </c>
      <c r="O1647" s="8">
        <f t="shared" si="17"/>
        <v>18787.84</v>
      </c>
      <c r="P1647" s="73"/>
      <c r="Q1647" s="18"/>
      <c r="R1647" s="18"/>
      <c r="S1647" s="18"/>
      <c r="T1647" s="18"/>
      <c r="U1647" s="18"/>
      <c r="V1647" s="18"/>
      <c r="W1647" s="18"/>
      <c r="X1647" s="18"/>
      <c r="Y1647" s="18"/>
      <c r="Z1647" s="68">
        <v>883.0</v>
      </c>
      <c r="AA1647" s="69">
        <v>1.0</v>
      </c>
      <c r="AB1647" s="18" t="s">
        <v>1477</v>
      </c>
      <c r="AC1647" s="68">
        <v>883.0</v>
      </c>
      <c r="AD1647" s="69">
        <v>1.0</v>
      </c>
      <c r="AE1647" s="69">
        <v>1.0</v>
      </c>
      <c r="AF1647" s="70" t="s">
        <v>2996</v>
      </c>
      <c r="AG1647" s="69">
        <v>495.0</v>
      </c>
      <c r="AH1647" s="69">
        <v>41.0</v>
      </c>
      <c r="AI1647" s="69">
        <v>11.0</v>
      </c>
      <c r="AJ1647" s="29">
        <f t="shared" si="20"/>
        <v>46.5</v>
      </c>
      <c r="AK1647" s="76">
        <f t="shared" si="21"/>
        <v>0.09393939394</v>
      </c>
      <c r="AL1647" s="29">
        <f t="shared" si="22"/>
        <v>46.5</v>
      </c>
      <c r="AM1647" s="71">
        <f t="shared" si="23"/>
        <v>0.0939</v>
      </c>
      <c r="AN1647" s="71">
        <f t="shared" si="24"/>
        <v>0.1174</v>
      </c>
      <c r="AO1647" s="72">
        <f t="shared" si="25"/>
        <v>3.28</v>
      </c>
      <c r="AP1647" s="73">
        <f t="shared" si="26"/>
        <v>18787.84</v>
      </c>
      <c r="AQ1647" s="3">
        <f t="shared" si="27"/>
        <v>37.95523232</v>
      </c>
      <c r="AR1647" s="18"/>
      <c r="AS1647" s="18"/>
    </row>
    <row r="1648" ht="14.25" customHeight="1">
      <c r="A1648" s="68">
        <v>883.0</v>
      </c>
      <c r="B1648" s="69">
        <v>1.0</v>
      </c>
      <c r="C1648" s="18" t="s">
        <v>1477</v>
      </c>
      <c r="D1648" s="68">
        <v>883.0</v>
      </c>
      <c r="E1648" s="69">
        <v>1.0</v>
      </c>
      <c r="F1648" s="69">
        <v>2.0</v>
      </c>
      <c r="G1648" s="70" t="s">
        <v>2997</v>
      </c>
      <c r="H1648" s="69">
        <v>577.0</v>
      </c>
      <c r="I1648" s="69">
        <v>98.0</v>
      </c>
      <c r="J1648" s="69">
        <v>31.0</v>
      </c>
      <c r="K1648" s="29">
        <f t="shared" si="13"/>
        <v>113.5</v>
      </c>
      <c r="L1648" s="71">
        <f t="shared" si="14"/>
        <v>0.1967</v>
      </c>
      <c r="M1648" s="71">
        <f t="shared" si="15"/>
        <v>0.2459</v>
      </c>
      <c r="N1648" s="72">
        <f t="shared" si="16"/>
        <v>16.75</v>
      </c>
      <c r="O1648" s="8">
        <f t="shared" si="17"/>
        <v>95944</v>
      </c>
      <c r="P1648" s="73"/>
      <c r="Q1648" s="18"/>
      <c r="R1648" s="18"/>
      <c r="S1648" s="18"/>
      <c r="T1648" s="18"/>
      <c r="U1648" s="18"/>
      <c r="V1648" s="18"/>
      <c r="W1648" s="18"/>
      <c r="X1648" s="18"/>
      <c r="Y1648" s="18"/>
      <c r="Z1648" s="68">
        <v>883.0</v>
      </c>
      <c r="AA1648" s="69">
        <v>1.0</v>
      </c>
      <c r="AB1648" s="18" t="s">
        <v>1477</v>
      </c>
      <c r="AC1648" s="68">
        <v>883.0</v>
      </c>
      <c r="AD1648" s="69">
        <v>1.0</v>
      </c>
      <c r="AE1648" s="69">
        <v>2.0</v>
      </c>
      <c r="AF1648" s="70" t="s">
        <v>2997</v>
      </c>
      <c r="AG1648" s="69">
        <v>577.0</v>
      </c>
      <c r="AH1648" s="69">
        <v>98.0</v>
      </c>
      <c r="AI1648" s="69">
        <v>31.0</v>
      </c>
      <c r="AJ1648" s="29">
        <f t="shared" si="20"/>
        <v>113.5</v>
      </c>
      <c r="AK1648" s="76">
        <f t="shared" si="21"/>
        <v>0.1967071057</v>
      </c>
      <c r="AL1648" s="29">
        <f t="shared" si="22"/>
        <v>113.5</v>
      </c>
      <c r="AM1648" s="71">
        <f t="shared" si="23"/>
        <v>0.1967</v>
      </c>
      <c r="AN1648" s="71">
        <f t="shared" si="24"/>
        <v>0.2459</v>
      </c>
      <c r="AO1648" s="72">
        <f t="shared" si="25"/>
        <v>16.75</v>
      </c>
      <c r="AP1648" s="73">
        <f t="shared" si="26"/>
        <v>95944</v>
      </c>
      <c r="AQ1648" s="3">
        <f t="shared" si="27"/>
        <v>166.2807626</v>
      </c>
      <c r="AR1648" s="18"/>
      <c r="AS1648" s="18"/>
    </row>
    <row r="1649" ht="14.25" customHeight="1">
      <c r="A1649" s="68">
        <v>883.0</v>
      </c>
      <c r="B1649" s="69">
        <v>1.0</v>
      </c>
      <c r="C1649" s="18" t="s">
        <v>1477</v>
      </c>
      <c r="D1649" s="68">
        <v>883.0</v>
      </c>
      <c r="E1649" s="69">
        <v>1.0</v>
      </c>
      <c r="F1649" s="69">
        <v>3.0</v>
      </c>
      <c r="G1649" s="70" t="s">
        <v>2998</v>
      </c>
      <c r="H1649" s="69">
        <v>481.0</v>
      </c>
      <c r="I1649" s="69">
        <v>66.0</v>
      </c>
      <c r="J1649" s="69">
        <v>25.0</v>
      </c>
      <c r="K1649" s="29">
        <f t="shared" si="13"/>
        <v>78.5</v>
      </c>
      <c r="L1649" s="71">
        <f t="shared" si="14"/>
        <v>0.1632</v>
      </c>
      <c r="M1649" s="71">
        <f t="shared" si="15"/>
        <v>0.204</v>
      </c>
      <c r="N1649" s="72">
        <f t="shared" si="16"/>
        <v>9.61</v>
      </c>
      <c r="O1649" s="8">
        <f t="shared" si="17"/>
        <v>55046.08</v>
      </c>
      <c r="P1649" s="73"/>
      <c r="Q1649" s="18"/>
      <c r="R1649" s="18"/>
      <c r="S1649" s="18"/>
      <c r="T1649" s="18"/>
      <c r="U1649" s="18"/>
      <c r="V1649" s="18"/>
      <c r="W1649" s="18"/>
      <c r="X1649" s="18"/>
      <c r="Y1649" s="18"/>
      <c r="Z1649" s="68">
        <v>883.0</v>
      </c>
      <c r="AA1649" s="69">
        <v>1.0</v>
      </c>
      <c r="AB1649" s="18" t="s">
        <v>1477</v>
      </c>
      <c r="AC1649" s="68">
        <v>883.0</v>
      </c>
      <c r="AD1649" s="69">
        <v>1.0</v>
      </c>
      <c r="AE1649" s="69">
        <v>3.0</v>
      </c>
      <c r="AF1649" s="70" t="s">
        <v>2998</v>
      </c>
      <c r="AG1649" s="69">
        <v>481.0</v>
      </c>
      <c r="AH1649" s="69">
        <v>66.0</v>
      </c>
      <c r="AI1649" s="69">
        <v>25.0</v>
      </c>
      <c r="AJ1649" s="29">
        <f t="shared" si="20"/>
        <v>78.5</v>
      </c>
      <c r="AK1649" s="76">
        <f t="shared" si="21"/>
        <v>0.1632016632</v>
      </c>
      <c r="AL1649" s="29">
        <f t="shared" si="22"/>
        <v>78.5</v>
      </c>
      <c r="AM1649" s="71">
        <f t="shared" si="23"/>
        <v>0.1632</v>
      </c>
      <c r="AN1649" s="71">
        <f t="shared" si="24"/>
        <v>0.204</v>
      </c>
      <c r="AO1649" s="72">
        <f t="shared" si="25"/>
        <v>9.61</v>
      </c>
      <c r="AP1649" s="73">
        <f t="shared" si="26"/>
        <v>55046.08</v>
      </c>
      <c r="AQ1649" s="3">
        <f t="shared" si="27"/>
        <v>114.4409148</v>
      </c>
      <c r="AR1649" s="18"/>
      <c r="AS1649" s="18"/>
    </row>
    <row r="1650" ht="14.25" customHeight="1">
      <c r="A1650" s="68">
        <v>885.0</v>
      </c>
      <c r="B1650" s="69">
        <v>1.0</v>
      </c>
      <c r="C1650" s="18" t="s">
        <v>1479</v>
      </c>
      <c r="D1650" s="68">
        <v>885.0</v>
      </c>
      <c r="E1650" s="69">
        <v>1.0</v>
      </c>
      <c r="F1650" s="69">
        <v>10.0</v>
      </c>
      <c r="G1650" s="70" t="s">
        <v>2999</v>
      </c>
      <c r="H1650" s="69">
        <v>441.0</v>
      </c>
      <c r="I1650" s="69">
        <v>26.0</v>
      </c>
      <c r="J1650" s="69">
        <v>16.0</v>
      </c>
      <c r="K1650" s="29">
        <f t="shared" si="13"/>
        <v>34</v>
      </c>
      <c r="L1650" s="71">
        <f t="shared" si="14"/>
        <v>0.0771</v>
      </c>
      <c r="M1650" s="71">
        <f t="shared" si="15"/>
        <v>0.0964</v>
      </c>
      <c r="N1650" s="72">
        <f t="shared" si="16"/>
        <v>1.97</v>
      </c>
      <c r="O1650" s="8">
        <f t="shared" si="17"/>
        <v>11284.16</v>
      </c>
      <c r="P1650" s="73"/>
      <c r="Q1650" s="18"/>
      <c r="R1650" s="18"/>
      <c r="S1650" s="18"/>
      <c r="T1650" s="18"/>
      <c r="U1650" s="18"/>
      <c r="V1650" s="18"/>
      <c r="W1650" s="18"/>
      <c r="X1650" s="18"/>
      <c r="Y1650" s="18"/>
      <c r="Z1650" s="68">
        <v>885.0</v>
      </c>
      <c r="AA1650" s="69">
        <v>1.0</v>
      </c>
      <c r="AB1650" s="18" t="s">
        <v>1479</v>
      </c>
      <c r="AC1650" s="68">
        <v>885.0</v>
      </c>
      <c r="AD1650" s="69">
        <v>1.0</v>
      </c>
      <c r="AE1650" s="69">
        <v>10.0</v>
      </c>
      <c r="AF1650" s="70" t="s">
        <v>2999</v>
      </c>
      <c r="AG1650" s="69">
        <v>441.0</v>
      </c>
      <c r="AH1650" s="69">
        <v>26.0</v>
      </c>
      <c r="AI1650" s="69">
        <v>16.0</v>
      </c>
      <c r="AJ1650" s="29">
        <f t="shared" si="20"/>
        <v>34</v>
      </c>
      <c r="AK1650" s="76">
        <f t="shared" si="21"/>
        <v>0.07709750567</v>
      </c>
      <c r="AL1650" s="29">
        <f t="shared" si="22"/>
        <v>34</v>
      </c>
      <c r="AM1650" s="71">
        <f t="shared" si="23"/>
        <v>0.0771</v>
      </c>
      <c r="AN1650" s="71">
        <f t="shared" si="24"/>
        <v>0.0964</v>
      </c>
      <c r="AO1650" s="72">
        <f t="shared" si="25"/>
        <v>1.97</v>
      </c>
      <c r="AP1650" s="73">
        <f t="shared" si="26"/>
        <v>11284.16</v>
      </c>
      <c r="AQ1650" s="3">
        <f t="shared" si="27"/>
        <v>25.5876644</v>
      </c>
      <c r="AR1650" s="18"/>
      <c r="AS1650" s="18"/>
    </row>
    <row r="1651" ht="14.25" customHeight="1">
      <c r="A1651" s="68">
        <v>885.0</v>
      </c>
      <c r="B1651" s="69">
        <v>1.0</v>
      </c>
      <c r="C1651" s="18" t="s">
        <v>1479</v>
      </c>
      <c r="D1651" s="68">
        <v>885.0</v>
      </c>
      <c r="E1651" s="69">
        <v>1.0</v>
      </c>
      <c r="F1651" s="69">
        <v>20.0</v>
      </c>
      <c r="G1651" s="70" t="s">
        <v>3000</v>
      </c>
      <c r="H1651" s="69">
        <v>2197.0</v>
      </c>
      <c r="I1651" s="69">
        <v>102.0</v>
      </c>
      <c r="J1651" s="69">
        <v>70.0</v>
      </c>
      <c r="K1651" s="29">
        <f t="shared" si="13"/>
        <v>137</v>
      </c>
      <c r="L1651" s="71">
        <f t="shared" si="14"/>
        <v>0.0624</v>
      </c>
      <c r="M1651" s="71">
        <f t="shared" si="15"/>
        <v>0.078</v>
      </c>
      <c r="N1651" s="72">
        <f t="shared" si="16"/>
        <v>6.41</v>
      </c>
      <c r="O1651" s="8">
        <f t="shared" si="17"/>
        <v>36716.48</v>
      </c>
      <c r="P1651" s="73"/>
      <c r="Q1651" s="18"/>
      <c r="R1651" s="18"/>
      <c r="S1651" s="18"/>
      <c r="T1651" s="18"/>
      <c r="U1651" s="18"/>
      <c r="V1651" s="18"/>
      <c r="W1651" s="18"/>
      <c r="X1651" s="18"/>
      <c r="Y1651" s="18"/>
      <c r="Z1651" s="68">
        <v>885.0</v>
      </c>
      <c r="AA1651" s="69">
        <v>1.0</v>
      </c>
      <c r="AB1651" s="18" t="s">
        <v>1479</v>
      </c>
      <c r="AC1651" s="68">
        <v>885.0</v>
      </c>
      <c r="AD1651" s="69">
        <v>1.0</v>
      </c>
      <c r="AE1651" s="69">
        <v>20.0</v>
      </c>
      <c r="AF1651" s="70" t="s">
        <v>3000</v>
      </c>
      <c r="AG1651" s="69">
        <v>2197.0</v>
      </c>
      <c r="AH1651" s="69">
        <v>102.0</v>
      </c>
      <c r="AI1651" s="69">
        <v>70.0</v>
      </c>
      <c r="AJ1651" s="29">
        <f t="shared" si="20"/>
        <v>137</v>
      </c>
      <c r="AK1651" s="76">
        <f t="shared" si="21"/>
        <v>0.06235776058</v>
      </c>
      <c r="AL1651" s="29">
        <f t="shared" si="22"/>
        <v>137</v>
      </c>
      <c r="AM1651" s="71">
        <f t="shared" si="23"/>
        <v>0.0624</v>
      </c>
      <c r="AN1651" s="71">
        <f t="shared" si="24"/>
        <v>0.078</v>
      </c>
      <c r="AO1651" s="72">
        <f t="shared" si="25"/>
        <v>6.41</v>
      </c>
      <c r="AP1651" s="73">
        <f t="shared" si="26"/>
        <v>36716.48</v>
      </c>
      <c r="AQ1651" s="3">
        <f t="shared" si="27"/>
        <v>16.71209832</v>
      </c>
      <c r="AR1651" s="18"/>
      <c r="AS1651" s="18"/>
    </row>
    <row r="1652" ht="14.25" customHeight="1">
      <c r="A1652" s="68">
        <v>885.0</v>
      </c>
      <c r="B1652" s="69">
        <v>1.0</v>
      </c>
      <c r="C1652" s="18" t="s">
        <v>1479</v>
      </c>
      <c r="D1652" s="68">
        <v>885.0</v>
      </c>
      <c r="E1652" s="69">
        <v>1.0</v>
      </c>
      <c r="F1652" s="69">
        <v>30.0</v>
      </c>
      <c r="G1652" s="70" t="s">
        <v>3001</v>
      </c>
      <c r="H1652" s="69">
        <v>884.0</v>
      </c>
      <c r="I1652" s="69">
        <v>48.0</v>
      </c>
      <c r="J1652" s="69">
        <v>34.0</v>
      </c>
      <c r="K1652" s="29">
        <f t="shared" si="13"/>
        <v>65</v>
      </c>
      <c r="L1652" s="71">
        <f t="shared" si="14"/>
        <v>0.0735</v>
      </c>
      <c r="M1652" s="71">
        <f t="shared" si="15"/>
        <v>0.0919</v>
      </c>
      <c r="N1652" s="72">
        <f t="shared" si="16"/>
        <v>3.58</v>
      </c>
      <c r="O1652" s="8">
        <f t="shared" si="17"/>
        <v>20506.24</v>
      </c>
      <c r="P1652" s="73"/>
      <c r="Q1652" s="18"/>
      <c r="R1652" s="18"/>
      <c r="S1652" s="18"/>
      <c r="T1652" s="18"/>
      <c r="U1652" s="18"/>
      <c r="V1652" s="18"/>
      <c r="W1652" s="18"/>
      <c r="X1652" s="18"/>
      <c r="Y1652" s="18"/>
      <c r="Z1652" s="68">
        <v>885.0</v>
      </c>
      <c r="AA1652" s="69">
        <v>1.0</v>
      </c>
      <c r="AB1652" s="18" t="s">
        <v>1479</v>
      </c>
      <c r="AC1652" s="68">
        <v>885.0</v>
      </c>
      <c r="AD1652" s="69">
        <v>1.0</v>
      </c>
      <c r="AE1652" s="69">
        <v>30.0</v>
      </c>
      <c r="AF1652" s="70" t="s">
        <v>3001</v>
      </c>
      <c r="AG1652" s="69">
        <v>884.0</v>
      </c>
      <c r="AH1652" s="69">
        <v>48.0</v>
      </c>
      <c r="AI1652" s="69">
        <v>34.0</v>
      </c>
      <c r="AJ1652" s="29">
        <f t="shared" si="20"/>
        <v>65</v>
      </c>
      <c r="AK1652" s="76">
        <f t="shared" si="21"/>
        <v>0.07352941176</v>
      </c>
      <c r="AL1652" s="29">
        <f t="shared" si="22"/>
        <v>65</v>
      </c>
      <c r="AM1652" s="71">
        <f t="shared" si="23"/>
        <v>0.0735</v>
      </c>
      <c r="AN1652" s="71">
        <f t="shared" si="24"/>
        <v>0.0919</v>
      </c>
      <c r="AO1652" s="72">
        <f t="shared" si="25"/>
        <v>3.58</v>
      </c>
      <c r="AP1652" s="73">
        <f t="shared" si="26"/>
        <v>20506.24</v>
      </c>
      <c r="AQ1652" s="3">
        <f t="shared" si="27"/>
        <v>23.19710407</v>
      </c>
      <c r="AR1652" s="18"/>
      <c r="AS1652" s="18"/>
    </row>
    <row r="1653" ht="14.25" customHeight="1">
      <c r="A1653" s="68">
        <v>885.0</v>
      </c>
      <c r="B1653" s="69">
        <v>1.0</v>
      </c>
      <c r="C1653" s="18" t="s">
        <v>1479</v>
      </c>
      <c r="D1653" s="68">
        <v>885.0</v>
      </c>
      <c r="E1653" s="69">
        <v>1.0</v>
      </c>
      <c r="F1653" s="69">
        <v>40.0</v>
      </c>
      <c r="G1653" s="70" t="s">
        <v>3002</v>
      </c>
      <c r="H1653" s="69">
        <v>487.0</v>
      </c>
      <c r="I1653" s="69">
        <v>37.0</v>
      </c>
      <c r="J1653" s="69">
        <v>20.0</v>
      </c>
      <c r="K1653" s="29">
        <f t="shared" si="13"/>
        <v>47</v>
      </c>
      <c r="L1653" s="71">
        <f t="shared" si="14"/>
        <v>0.0965</v>
      </c>
      <c r="M1653" s="71">
        <f t="shared" si="15"/>
        <v>0.1206</v>
      </c>
      <c r="N1653" s="72">
        <f t="shared" si="16"/>
        <v>3.4</v>
      </c>
      <c r="O1653" s="8">
        <f t="shared" si="17"/>
        <v>19475.2</v>
      </c>
      <c r="P1653" s="73"/>
      <c r="Q1653" s="18"/>
      <c r="R1653" s="18"/>
      <c r="S1653" s="18"/>
      <c r="T1653" s="18"/>
      <c r="U1653" s="18"/>
      <c r="V1653" s="18"/>
      <c r="W1653" s="18"/>
      <c r="X1653" s="18"/>
      <c r="Y1653" s="18"/>
      <c r="Z1653" s="68">
        <v>885.0</v>
      </c>
      <c r="AA1653" s="69">
        <v>1.0</v>
      </c>
      <c r="AB1653" s="18" t="s">
        <v>1479</v>
      </c>
      <c r="AC1653" s="68">
        <v>885.0</v>
      </c>
      <c r="AD1653" s="69">
        <v>1.0</v>
      </c>
      <c r="AE1653" s="69">
        <v>40.0</v>
      </c>
      <c r="AF1653" s="70" t="s">
        <v>3002</v>
      </c>
      <c r="AG1653" s="69">
        <v>487.0</v>
      </c>
      <c r="AH1653" s="69">
        <v>37.0</v>
      </c>
      <c r="AI1653" s="69">
        <v>20.0</v>
      </c>
      <c r="AJ1653" s="29">
        <f t="shared" si="20"/>
        <v>47</v>
      </c>
      <c r="AK1653" s="76">
        <f t="shared" si="21"/>
        <v>0.09650924025</v>
      </c>
      <c r="AL1653" s="29">
        <f t="shared" si="22"/>
        <v>47</v>
      </c>
      <c r="AM1653" s="71">
        <f t="shared" si="23"/>
        <v>0.0965</v>
      </c>
      <c r="AN1653" s="71">
        <f t="shared" si="24"/>
        <v>0.1206</v>
      </c>
      <c r="AO1653" s="72">
        <f t="shared" si="25"/>
        <v>3.4</v>
      </c>
      <c r="AP1653" s="73">
        <f t="shared" si="26"/>
        <v>19475.2</v>
      </c>
      <c r="AQ1653" s="3">
        <f t="shared" si="27"/>
        <v>39.99014374</v>
      </c>
      <c r="AR1653" s="18"/>
      <c r="AS1653" s="18"/>
    </row>
    <row r="1654" ht="14.25" customHeight="1">
      <c r="A1654" s="68">
        <v>885.0</v>
      </c>
      <c r="B1654" s="69">
        <v>1.0</v>
      </c>
      <c r="C1654" s="18" t="s">
        <v>1479</v>
      </c>
      <c r="D1654" s="68">
        <v>885.0</v>
      </c>
      <c r="E1654" s="69">
        <v>1.0</v>
      </c>
      <c r="F1654" s="69">
        <v>50.0</v>
      </c>
      <c r="G1654" s="70" t="s">
        <v>3003</v>
      </c>
      <c r="H1654" s="69">
        <v>43.0</v>
      </c>
      <c r="I1654" s="69">
        <v>3.0</v>
      </c>
      <c r="J1654" s="69">
        <v>1.0</v>
      </c>
      <c r="K1654" s="29">
        <f t="shared" si="13"/>
        <v>3.5</v>
      </c>
      <c r="L1654" s="71">
        <f t="shared" si="14"/>
        <v>0.0814</v>
      </c>
      <c r="M1654" s="71">
        <f t="shared" si="15"/>
        <v>0.1018</v>
      </c>
      <c r="N1654" s="72">
        <f t="shared" si="16"/>
        <v>0.21</v>
      </c>
      <c r="O1654" s="8">
        <f t="shared" si="17"/>
        <v>1202.88</v>
      </c>
      <c r="P1654" s="73"/>
      <c r="Q1654" s="18"/>
      <c r="R1654" s="18"/>
      <c r="S1654" s="18"/>
      <c r="T1654" s="18"/>
      <c r="U1654" s="18"/>
      <c r="V1654" s="18"/>
      <c r="W1654" s="18"/>
      <c r="X1654" s="18"/>
      <c r="Y1654" s="18"/>
      <c r="Z1654" s="68">
        <v>885.0</v>
      </c>
      <c r="AA1654" s="69">
        <v>1.0</v>
      </c>
      <c r="AB1654" s="18" t="s">
        <v>1479</v>
      </c>
      <c r="AC1654" s="68">
        <v>885.0</v>
      </c>
      <c r="AD1654" s="69">
        <v>1.0</v>
      </c>
      <c r="AE1654" s="69">
        <v>50.0</v>
      </c>
      <c r="AF1654" s="70" t="s">
        <v>3003</v>
      </c>
      <c r="AG1654" s="69">
        <v>43.0</v>
      </c>
      <c r="AH1654" s="69">
        <v>3.0</v>
      </c>
      <c r="AI1654" s="69">
        <v>1.0</v>
      </c>
      <c r="AJ1654" s="29">
        <f t="shared" si="20"/>
        <v>3.5</v>
      </c>
      <c r="AK1654" s="76">
        <f t="shared" si="21"/>
        <v>0.08139534884</v>
      </c>
      <c r="AL1654" s="29">
        <f t="shared" si="22"/>
        <v>3.5</v>
      </c>
      <c r="AM1654" s="71">
        <f t="shared" si="23"/>
        <v>0.0814</v>
      </c>
      <c r="AN1654" s="71">
        <f t="shared" si="24"/>
        <v>0.1018</v>
      </c>
      <c r="AO1654" s="72">
        <f t="shared" si="25"/>
        <v>0.21</v>
      </c>
      <c r="AP1654" s="73">
        <f t="shared" si="26"/>
        <v>1202.88</v>
      </c>
      <c r="AQ1654" s="3">
        <f t="shared" si="27"/>
        <v>27.97395349</v>
      </c>
      <c r="AR1654" s="18"/>
      <c r="AS1654" s="18"/>
    </row>
    <row r="1655" ht="14.25" customHeight="1">
      <c r="A1655" s="68">
        <v>885.0</v>
      </c>
      <c r="B1655" s="69">
        <v>1.0</v>
      </c>
      <c r="C1655" s="18" t="s">
        <v>1479</v>
      </c>
      <c r="D1655" s="68">
        <v>885.0</v>
      </c>
      <c r="E1655" s="69">
        <v>1.0</v>
      </c>
      <c r="F1655" s="69">
        <v>60.0</v>
      </c>
      <c r="G1655" s="70" t="s">
        <v>3004</v>
      </c>
      <c r="H1655" s="69">
        <v>653.0</v>
      </c>
      <c r="I1655" s="69">
        <v>36.0</v>
      </c>
      <c r="J1655" s="69">
        <v>26.0</v>
      </c>
      <c r="K1655" s="29">
        <f t="shared" si="13"/>
        <v>49</v>
      </c>
      <c r="L1655" s="71">
        <f t="shared" si="14"/>
        <v>0.075</v>
      </c>
      <c r="M1655" s="71">
        <f t="shared" si="15"/>
        <v>0.0938</v>
      </c>
      <c r="N1655" s="72">
        <f t="shared" si="16"/>
        <v>2.76</v>
      </c>
      <c r="O1655" s="8">
        <f t="shared" si="17"/>
        <v>15809.28</v>
      </c>
      <c r="P1655" s="73"/>
      <c r="Q1655" s="18"/>
      <c r="R1655" s="18"/>
      <c r="S1655" s="18"/>
      <c r="T1655" s="18"/>
      <c r="U1655" s="18"/>
      <c r="V1655" s="18"/>
      <c r="W1655" s="18"/>
      <c r="X1655" s="18"/>
      <c r="Y1655" s="18"/>
      <c r="Z1655" s="68">
        <v>885.0</v>
      </c>
      <c r="AA1655" s="69">
        <v>1.0</v>
      </c>
      <c r="AB1655" s="18" t="s">
        <v>1479</v>
      </c>
      <c r="AC1655" s="68">
        <v>885.0</v>
      </c>
      <c r="AD1655" s="69">
        <v>1.0</v>
      </c>
      <c r="AE1655" s="69">
        <v>60.0</v>
      </c>
      <c r="AF1655" s="70" t="s">
        <v>3004</v>
      </c>
      <c r="AG1655" s="69">
        <v>653.0</v>
      </c>
      <c r="AH1655" s="69">
        <v>36.0</v>
      </c>
      <c r="AI1655" s="69">
        <v>26.0</v>
      </c>
      <c r="AJ1655" s="29">
        <f t="shared" si="20"/>
        <v>49</v>
      </c>
      <c r="AK1655" s="76">
        <f t="shared" si="21"/>
        <v>0.07503828484</v>
      </c>
      <c r="AL1655" s="29">
        <f t="shared" si="22"/>
        <v>49</v>
      </c>
      <c r="AM1655" s="71">
        <f t="shared" si="23"/>
        <v>0.075</v>
      </c>
      <c r="AN1655" s="71">
        <f t="shared" si="24"/>
        <v>0.0938</v>
      </c>
      <c r="AO1655" s="72">
        <f t="shared" si="25"/>
        <v>2.76</v>
      </c>
      <c r="AP1655" s="73">
        <f t="shared" si="26"/>
        <v>15809.28</v>
      </c>
      <c r="AQ1655" s="3">
        <f t="shared" si="27"/>
        <v>24.21022971</v>
      </c>
      <c r="AR1655" s="18"/>
      <c r="AS1655" s="18"/>
    </row>
    <row r="1656" ht="14.25" customHeight="1">
      <c r="A1656" s="68">
        <v>885.0</v>
      </c>
      <c r="B1656" s="69">
        <v>1.0</v>
      </c>
      <c r="C1656" s="18" t="s">
        <v>1479</v>
      </c>
      <c r="D1656" s="68">
        <v>885.0</v>
      </c>
      <c r="E1656" s="69">
        <v>1.0</v>
      </c>
      <c r="F1656" s="69">
        <v>70.0</v>
      </c>
      <c r="G1656" s="70" t="s">
        <v>3005</v>
      </c>
      <c r="H1656" s="69">
        <v>579.0</v>
      </c>
      <c r="I1656" s="69">
        <v>50.0</v>
      </c>
      <c r="J1656" s="69">
        <v>23.0</v>
      </c>
      <c r="K1656" s="29">
        <f t="shared" si="13"/>
        <v>61.5</v>
      </c>
      <c r="L1656" s="71">
        <f t="shared" si="14"/>
        <v>0.1062</v>
      </c>
      <c r="M1656" s="71">
        <f t="shared" si="15"/>
        <v>0.1328</v>
      </c>
      <c r="N1656" s="72">
        <f t="shared" si="16"/>
        <v>4.9</v>
      </c>
      <c r="O1656" s="8">
        <f t="shared" si="17"/>
        <v>28067.2</v>
      </c>
      <c r="P1656" s="73"/>
      <c r="Q1656" s="18"/>
      <c r="R1656" s="18"/>
      <c r="S1656" s="18"/>
      <c r="T1656" s="18"/>
      <c r="U1656" s="18"/>
      <c r="V1656" s="18"/>
      <c r="W1656" s="18"/>
      <c r="X1656" s="18"/>
      <c r="Y1656" s="18"/>
      <c r="Z1656" s="68">
        <v>885.0</v>
      </c>
      <c r="AA1656" s="69">
        <v>1.0</v>
      </c>
      <c r="AB1656" s="18" t="s">
        <v>1479</v>
      </c>
      <c r="AC1656" s="68">
        <v>885.0</v>
      </c>
      <c r="AD1656" s="69">
        <v>1.0</v>
      </c>
      <c r="AE1656" s="69">
        <v>70.0</v>
      </c>
      <c r="AF1656" s="70" t="s">
        <v>3005</v>
      </c>
      <c r="AG1656" s="69">
        <v>579.0</v>
      </c>
      <c r="AH1656" s="69">
        <v>50.0</v>
      </c>
      <c r="AI1656" s="69">
        <v>23.0</v>
      </c>
      <c r="AJ1656" s="29">
        <f t="shared" si="20"/>
        <v>61.5</v>
      </c>
      <c r="AK1656" s="76">
        <f t="shared" si="21"/>
        <v>0.1062176166</v>
      </c>
      <c r="AL1656" s="29">
        <f t="shared" si="22"/>
        <v>61.5</v>
      </c>
      <c r="AM1656" s="71">
        <f t="shared" si="23"/>
        <v>0.1062</v>
      </c>
      <c r="AN1656" s="71">
        <f t="shared" si="24"/>
        <v>0.1328</v>
      </c>
      <c r="AO1656" s="72">
        <f t="shared" si="25"/>
        <v>4.9</v>
      </c>
      <c r="AP1656" s="73">
        <f t="shared" si="26"/>
        <v>28067.2</v>
      </c>
      <c r="AQ1656" s="3">
        <f t="shared" si="27"/>
        <v>48.47530225</v>
      </c>
      <c r="AR1656" s="18"/>
      <c r="AS1656" s="18"/>
    </row>
    <row r="1657" ht="14.25" customHeight="1">
      <c r="A1657" s="68">
        <v>885.0</v>
      </c>
      <c r="B1657" s="69">
        <v>1.0</v>
      </c>
      <c r="C1657" s="18" t="s">
        <v>1479</v>
      </c>
      <c r="D1657" s="68">
        <v>885.0</v>
      </c>
      <c r="E1657" s="69">
        <v>1.0</v>
      </c>
      <c r="F1657" s="69">
        <v>90.0</v>
      </c>
      <c r="G1657" s="70" t="s">
        <v>3006</v>
      </c>
      <c r="H1657" s="69">
        <v>1082.0</v>
      </c>
      <c r="I1657" s="69">
        <v>75.0</v>
      </c>
      <c r="J1657" s="69">
        <v>37.0</v>
      </c>
      <c r="K1657" s="29">
        <f t="shared" si="13"/>
        <v>93.5</v>
      </c>
      <c r="L1657" s="71">
        <f t="shared" si="14"/>
        <v>0.0864</v>
      </c>
      <c r="M1657" s="71">
        <f t="shared" si="15"/>
        <v>0.108</v>
      </c>
      <c r="N1657" s="72">
        <f t="shared" si="16"/>
        <v>6.06</v>
      </c>
      <c r="O1657" s="8">
        <f t="shared" si="17"/>
        <v>34711.68</v>
      </c>
      <c r="P1657" s="73"/>
      <c r="Q1657" s="18"/>
      <c r="R1657" s="18"/>
      <c r="S1657" s="18"/>
      <c r="T1657" s="18"/>
      <c r="U1657" s="18"/>
      <c r="V1657" s="18"/>
      <c r="W1657" s="18"/>
      <c r="X1657" s="18"/>
      <c r="Y1657" s="18"/>
      <c r="Z1657" s="68">
        <v>885.0</v>
      </c>
      <c r="AA1657" s="69">
        <v>1.0</v>
      </c>
      <c r="AB1657" s="18" t="s">
        <v>1479</v>
      </c>
      <c r="AC1657" s="68">
        <v>885.0</v>
      </c>
      <c r="AD1657" s="69">
        <v>1.0</v>
      </c>
      <c r="AE1657" s="69">
        <v>90.0</v>
      </c>
      <c r="AF1657" s="70" t="s">
        <v>3006</v>
      </c>
      <c r="AG1657" s="69">
        <v>1082.0</v>
      </c>
      <c r="AH1657" s="69">
        <v>75.0</v>
      </c>
      <c r="AI1657" s="69">
        <v>37.0</v>
      </c>
      <c r="AJ1657" s="29">
        <f t="shared" si="20"/>
        <v>93.5</v>
      </c>
      <c r="AK1657" s="76">
        <f t="shared" si="21"/>
        <v>0.08641404806</v>
      </c>
      <c r="AL1657" s="29">
        <f t="shared" si="22"/>
        <v>93.5</v>
      </c>
      <c r="AM1657" s="71">
        <f t="shared" si="23"/>
        <v>0.0864</v>
      </c>
      <c r="AN1657" s="71">
        <f t="shared" si="24"/>
        <v>0.108</v>
      </c>
      <c r="AO1657" s="72">
        <f t="shared" si="25"/>
        <v>6.06</v>
      </c>
      <c r="AP1657" s="73">
        <f t="shared" si="26"/>
        <v>34711.68</v>
      </c>
      <c r="AQ1657" s="3">
        <f t="shared" si="27"/>
        <v>32.08103512</v>
      </c>
      <c r="AR1657" s="18"/>
      <c r="AS1657" s="18"/>
    </row>
    <row r="1658" ht="14.25" customHeight="1">
      <c r="A1658" s="68">
        <v>891.0</v>
      </c>
      <c r="B1658" s="69">
        <v>1.0</v>
      </c>
      <c r="C1658" s="18" t="s">
        <v>1481</v>
      </c>
      <c r="D1658" s="68">
        <v>891.0</v>
      </c>
      <c r="E1658" s="69">
        <v>1.0</v>
      </c>
      <c r="F1658" s="69">
        <v>10.0</v>
      </c>
      <c r="G1658" s="70" t="s">
        <v>3007</v>
      </c>
      <c r="H1658" s="69">
        <v>293.0</v>
      </c>
      <c r="I1658" s="69">
        <v>71.0</v>
      </c>
      <c r="J1658" s="69">
        <v>21.0</v>
      </c>
      <c r="K1658" s="29">
        <f t="shared" si="13"/>
        <v>81.5</v>
      </c>
      <c r="L1658" s="71">
        <f t="shared" si="14"/>
        <v>0.2782</v>
      </c>
      <c r="M1658" s="71">
        <f t="shared" si="15"/>
        <v>0.3478</v>
      </c>
      <c r="N1658" s="72">
        <f t="shared" si="16"/>
        <v>17.01</v>
      </c>
      <c r="O1658" s="8">
        <f t="shared" si="17"/>
        <v>97433.28</v>
      </c>
      <c r="P1658" s="73"/>
      <c r="Q1658" s="18"/>
      <c r="R1658" s="18"/>
      <c r="S1658" s="18"/>
      <c r="T1658" s="18"/>
      <c r="U1658" s="18"/>
      <c r="V1658" s="18"/>
      <c r="W1658" s="18"/>
      <c r="X1658" s="18"/>
      <c r="Y1658" s="18"/>
      <c r="Z1658" s="68">
        <v>891.0</v>
      </c>
      <c r="AA1658" s="69">
        <v>1.0</v>
      </c>
      <c r="AB1658" s="18" t="s">
        <v>1481</v>
      </c>
      <c r="AC1658" s="68">
        <v>891.0</v>
      </c>
      <c r="AD1658" s="69">
        <v>1.0</v>
      </c>
      <c r="AE1658" s="69">
        <v>10.0</v>
      </c>
      <c r="AF1658" s="70" t="s">
        <v>3007</v>
      </c>
      <c r="AG1658" s="69">
        <v>293.0</v>
      </c>
      <c r="AH1658" s="69">
        <v>71.0</v>
      </c>
      <c r="AI1658" s="69">
        <v>21.0</v>
      </c>
      <c r="AJ1658" s="29">
        <f t="shared" si="20"/>
        <v>81.5</v>
      </c>
      <c r="AK1658" s="76">
        <f t="shared" si="21"/>
        <v>0.2781569966</v>
      </c>
      <c r="AL1658" s="29">
        <f t="shared" si="22"/>
        <v>81.5</v>
      </c>
      <c r="AM1658" s="71">
        <f t="shared" si="23"/>
        <v>0.2782</v>
      </c>
      <c r="AN1658" s="71">
        <f t="shared" si="24"/>
        <v>0.3478</v>
      </c>
      <c r="AO1658" s="72">
        <f t="shared" si="25"/>
        <v>17.01</v>
      </c>
      <c r="AP1658" s="73">
        <f t="shared" si="26"/>
        <v>97433.28</v>
      </c>
      <c r="AQ1658" s="3">
        <f t="shared" si="27"/>
        <v>332.5367918</v>
      </c>
      <c r="AR1658" s="18"/>
      <c r="AS1658" s="18"/>
    </row>
    <row r="1659" ht="14.25" customHeight="1">
      <c r="A1659" s="68">
        <v>891.0</v>
      </c>
      <c r="B1659" s="69">
        <v>1.0</v>
      </c>
      <c r="C1659" s="18" t="s">
        <v>1481</v>
      </c>
      <c r="D1659" s="68">
        <v>891.0</v>
      </c>
      <c r="E1659" s="69">
        <v>1.0</v>
      </c>
      <c r="F1659" s="69">
        <v>20.0</v>
      </c>
      <c r="G1659" s="70" t="s">
        <v>3008</v>
      </c>
      <c r="H1659" s="69">
        <v>274.0</v>
      </c>
      <c r="I1659" s="69">
        <v>87.0</v>
      </c>
      <c r="J1659" s="69">
        <v>26.0</v>
      </c>
      <c r="K1659" s="29">
        <f t="shared" si="13"/>
        <v>100</v>
      </c>
      <c r="L1659" s="71">
        <f t="shared" si="14"/>
        <v>0.365</v>
      </c>
      <c r="M1659" s="71">
        <f t="shared" si="15"/>
        <v>0.4563</v>
      </c>
      <c r="N1659" s="72">
        <f t="shared" si="16"/>
        <v>27.38</v>
      </c>
      <c r="O1659" s="8">
        <f t="shared" si="17"/>
        <v>156832.64</v>
      </c>
      <c r="P1659" s="73"/>
      <c r="Q1659" s="18"/>
      <c r="R1659" s="18"/>
      <c r="S1659" s="18"/>
      <c r="T1659" s="18"/>
      <c r="U1659" s="18"/>
      <c r="V1659" s="18"/>
      <c r="W1659" s="18"/>
      <c r="X1659" s="18"/>
      <c r="Y1659" s="18"/>
      <c r="Z1659" s="68">
        <v>891.0</v>
      </c>
      <c r="AA1659" s="69">
        <v>1.0</v>
      </c>
      <c r="AB1659" s="18" t="s">
        <v>1481</v>
      </c>
      <c r="AC1659" s="68">
        <v>891.0</v>
      </c>
      <c r="AD1659" s="69">
        <v>1.0</v>
      </c>
      <c r="AE1659" s="69">
        <v>20.0</v>
      </c>
      <c r="AF1659" s="70" t="s">
        <v>3008</v>
      </c>
      <c r="AG1659" s="69">
        <v>274.0</v>
      </c>
      <c r="AH1659" s="69">
        <v>87.0</v>
      </c>
      <c r="AI1659" s="69">
        <v>26.0</v>
      </c>
      <c r="AJ1659" s="29">
        <f t="shared" si="20"/>
        <v>100</v>
      </c>
      <c r="AK1659" s="76">
        <f t="shared" si="21"/>
        <v>0.3649635036</v>
      </c>
      <c r="AL1659" s="29">
        <f t="shared" si="22"/>
        <v>100</v>
      </c>
      <c r="AM1659" s="71">
        <f t="shared" si="23"/>
        <v>0.365</v>
      </c>
      <c r="AN1659" s="71">
        <f t="shared" si="24"/>
        <v>0.4563</v>
      </c>
      <c r="AO1659" s="72">
        <f t="shared" si="25"/>
        <v>27.38</v>
      </c>
      <c r="AP1659" s="73">
        <f t="shared" si="26"/>
        <v>156832.64</v>
      </c>
      <c r="AQ1659" s="3">
        <f t="shared" si="27"/>
        <v>572.3818978</v>
      </c>
      <c r="AR1659" s="18"/>
      <c r="AS1659" s="18"/>
    </row>
    <row r="1660" ht="14.25" customHeight="1">
      <c r="A1660" s="68">
        <v>911.0</v>
      </c>
      <c r="B1660" s="69">
        <v>1.0</v>
      </c>
      <c r="C1660" s="18" t="s">
        <v>1483</v>
      </c>
      <c r="D1660" s="68">
        <v>911.0</v>
      </c>
      <c r="E1660" s="69">
        <v>1.0</v>
      </c>
      <c r="F1660" s="69">
        <v>101.0</v>
      </c>
      <c r="G1660" s="70" t="s">
        <v>3009</v>
      </c>
      <c r="H1660" s="69">
        <v>471.0</v>
      </c>
      <c r="I1660" s="69">
        <v>81.0</v>
      </c>
      <c r="J1660" s="69">
        <v>42.0</v>
      </c>
      <c r="K1660" s="29">
        <f t="shared" si="13"/>
        <v>102</v>
      </c>
      <c r="L1660" s="71">
        <f t="shared" si="14"/>
        <v>0.2166</v>
      </c>
      <c r="M1660" s="71">
        <f t="shared" si="15"/>
        <v>0.2708</v>
      </c>
      <c r="N1660" s="72">
        <f t="shared" si="16"/>
        <v>16.57</v>
      </c>
      <c r="O1660" s="8">
        <f t="shared" si="17"/>
        <v>94912.96</v>
      </c>
      <c r="P1660" s="73"/>
      <c r="Q1660" s="18"/>
      <c r="R1660" s="18"/>
      <c r="S1660" s="18"/>
      <c r="T1660" s="18"/>
      <c r="U1660" s="18"/>
      <c r="V1660" s="18"/>
      <c r="W1660" s="18"/>
      <c r="X1660" s="18"/>
      <c r="Y1660" s="18"/>
      <c r="Z1660" s="68">
        <v>911.0</v>
      </c>
      <c r="AA1660" s="69">
        <v>1.0</v>
      </c>
      <c r="AB1660" s="18" t="s">
        <v>1483</v>
      </c>
      <c r="AC1660" s="68">
        <v>911.0</v>
      </c>
      <c r="AD1660" s="69">
        <v>1.0</v>
      </c>
      <c r="AE1660" s="69">
        <v>101.0</v>
      </c>
      <c r="AF1660" s="70" t="s">
        <v>3009</v>
      </c>
      <c r="AG1660" s="69">
        <v>471.0</v>
      </c>
      <c r="AH1660" s="69">
        <v>81.0</v>
      </c>
      <c r="AI1660" s="69">
        <v>42.0</v>
      </c>
      <c r="AJ1660" s="29">
        <f t="shared" si="20"/>
        <v>102</v>
      </c>
      <c r="AK1660" s="76">
        <f t="shared" si="21"/>
        <v>0.2165605096</v>
      </c>
      <c r="AL1660" s="29">
        <f t="shared" si="22"/>
        <v>102</v>
      </c>
      <c r="AM1660" s="71">
        <f t="shared" si="23"/>
        <v>0.2166</v>
      </c>
      <c r="AN1660" s="71">
        <f t="shared" si="24"/>
        <v>0.2708</v>
      </c>
      <c r="AO1660" s="72">
        <f t="shared" si="25"/>
        <v>16.57</v>
      </c>
      <c r="AP1660" s="73">
        <f t="shared" si="26"/>
        <v>94912.96</v>
      </c>
      <c r="AQ1660" s="3">
        <f t="shared" si="27"/>
        <v>201.5137155</v>
      </c>
      <c r="AR1660" s="18"/>
      <c r="AS1660" s="18"/>
    </row>
    <row r="1661" ht="14.25" customHeight="1">
      <c r="A1661" s="68">
        <v>911.0</v>
      </c>
      <c r="B1661" s="69">
        <v>1.0</v>
      </c>
      <c r="C1661" s="18" t="s">
        <v>1483</v>
      </c>
      <c r="D1661" s="68">
        <v>911.0</v>
      </c>
      <c r="E1661" s="69">
        <v>1.0</v>
      </c>
      <c r="F1661" s="69">
        <v>102.0</v>
      </c>
      <c r="G1661" s="70" t="s">
        <v>3010</v>
      </c>
      <c r="H1661" s="69">
        <v>444.0</v>
      </c>
      <c r="I1661" s="69">
        <v>101.0</v>
      </c>
      <c r="J1661" s="69">
        <v>31.0</v>
      </c>
      <c r="K1661" s="29">
        <f t="shared" si="13"/>
        <v>116.5</v>
      </c>
      <c r="L1661" s="71">
        <f t="shared" si="14"/>
        <v>0.2624</v>
      </c>
      <c r="M1661" s="71">
        <f t="shared" si="15"/>
        <v>0.328</v>
      </c>
      <c r="N1661" s="72">
        <f t="shared" si="16"/>
        <v>22.93</v>
      </c>
      <c r="O1661" s="8">
        <f t="shared" si="17"/>
        <v>131343.04</v>
      </c>
      <c r="P1661" s="73"/>
      <c r="Q1661" s="18"/>
      <c r="R1661" s="18"/>
      <c r="S1661" s="18"/>
      <c r="T1661" s="18"/>
      <c r="U1661" s="18"/>
      <c r="V1661" s="18"/>
      <c r="W1661" s="18"/>
      <c r="X1661" s="18"/>
      <c r="Y1661" s="18"/>
      <c r="Z1661" s="68">
        <v>911.0</v>
      </c>
      <c r="AA1661" s="69">
        <v>1.0</v>
      </c>
      <c r="AB1661" s="18" t="s">
        <v>1483</v>
      </c>
      <c r="AC1661" s="68">
        <v>911.0</v>
      </c>
      <c r="AD1661" s="69">
        <v>1.0</v>
      </c>
      <c r="AE1661" s="69">
        <v>102.0</v>
      </c>
      <c r="AF1661" s="70" t="s">
        <v>3010</v>
      </c>
      <c r="AG1661" s="69">
        <v>444.0</v>
      </c>
      <c r="AH1661" s="69">
        <v>101.0</v>
      </c>
      <c r="AI1661" s="69">
        <v>31.0</v>
      </c>
      <c r="AJ1661" s="29">
        <f t="shared" si="20"/>
        <v>116.5</v>
      </c>
      <c r="AK1661" s="76">
        <f t="shared" si="21"/>
        <v>0.2623873874</v>
      </c>
      <c r="AL1661" s="29">
        <f t="shared" si="22"/>
        <v>116.5</v>
      </c>
      <c r="AM1661" s="71">
        <f t="shared" si="23"/>
        <v>0.2624</v>
      </c>
      <c r="AN1661" s="71">
        <f t="shared" si="24"/>
        <v>0.328</v>
      </c>
      <c r="AO1661" s="72">
        <f t="shared" si="25"/>
        <v>22.93</v>
      </c>
      <c r="AP1661" s="73">
        <f t="shared" si="26"/>
        <v>131343.04</v>
      </c>
      <c r="AQ1661" s="3">
        <f t="shared" si="27"/>
        <v>295.8176577</v>
      </c>
      <c r="AR1661" s="18"/>
      <c r="AS1661" s="18"/>
    </row>
    <row r="1662" ht="14.25" customHeight="1">
      <c r="A1662" s="68">
        <v>911.0</v>
      </c>
      <c r="B1662" s="69">
        <v>1.0</v>
      </c>
      <c r="C1662" s="18" t="s">
        <v>1483</v>
      </c>
      <c r="D1662" s="68">
        <v>911.0</v>
      </c>
      <c r="E1662" s="69">
        <v>1.0</v>
      </c>
      <c r="F1662" s="69">
        <v>103.0</v>
      </c>
      <c r="G1662" s="70" t="s">
        <v>3011</v>
      </c>
      <c r="H1662" s="69">
        <v>127.0</v>
      </c>
      <c r="I1662" s="69">
        <v>9.0</v>
      </c>
      <c r="J1662" s="69">
        <v>12.0</v>
      </c>
      <c r="K1662" s="29">
        <f t="shared" si="13"/>
        <v>15</v>
      </c>
      <c r="L1662" s="71">
        <f t="shared" si="14"/>
        <v>0.1181</v>
      </c>
      <c r="M1662" s="71">
        <f t="shared" si="15"/>
        <v>0.1476</v>
      </c>
      <c r="N1662" s="72">
        <f t="shared" si="16"/>
        <v>1.33</v>
      </c>
      <c r="O1662" s="8">
        <f t="shared" si="17"/>
        <v>7618.24</v>
      </c>
      <c r="P1662" s="73"/>
      <c r="Q1662" s="18"/>
      <c r="R1662" s="18"/>
      <c r="S1662" s="18"/>
      <c r="T1662" s="18"/>
      <c r="U1662" s="18"/>
      <c r="V1662" s="18"/>
      <c r="W1662" s="18"/>
      <c r="X1662" s="18"/>
      <c r="Y1662" s="18"/>
      <c r="Z1662" s="68">
        <v>911.0</v>
      </c>
      <c r="AA1662" s="69">
        <v>1.0</v>
      </c>
      <c r="AB1662" s="18" t="s">
        <v>1483</v>
      </c>
      <c r="AC1662" s="68">
        <v>911.0</v>
      </c>
      <c r="AD1662" s="69">
        <v>1.0</v>
      </c>
      <c r="AE1662" s="69">
        <v>103.0</v>
      </c>
      <c r="AF1662" s="70" t="s">
        <v>3011</v>
      </c>
      <c r="AG1662" s="69">
        <v>127.0</v>
      </c>
      <c r="AH1662" s="69">
        <v>9.0</v>
      </c>
      <c r="AI1662" s="69">
        <v>12.0</v>
      </c>
      <c r="AJ1662" s="29">
        <f t="shared" si="20"/>
        <v>15</v>
      </c>
      <c r="AK1662" s="76">
        <f t="shared" si="21"/>
        <v>0.1181102362</v>
      </c>
      <c r="AL1662" s="29">
        <f t="shared" si="22"/>
        <v>15</v>
      </c>
      <c r="AM1662" s="71">
        <f t="shared" si="23"/>
        <v>0.1181</v>
      </c>
      <c r="AN1662" s="71">
        <f t="shared" si="24"/>
        <v>0.1476</v>
      </c>
      <c r="AO1662" s="72">
        <f t="shared" si="25"/>
        <v>1.33</v>
      </c>
      <c r="AP1662" s="73">
        <f t="shared" si="26"/>
        <v>7618.24</v>
      </c>
      <c r="AQ1662" s="3">
        <f t="shared" si="27"/>
        <v>59.98614173</v>
      </c>
      <c r="AR1662" s="18"/>
      <c r="AS1662" s="18"/>
    </row>
    <row r="1663" ht="14.25" customHeight="1">
      <c r="A1663" s="68">
        <v>911.0</v>
      </c>
      <c r="B1663" s="69">
        <v>1.0</v>
      </c>
      <c r="C1663" s="18" t="s">
        <v>1483</v>
      </c>
      <c r="D1663" s="68">
        <v>911.0</v>
      </c>
      <c r="E1663" s="69">
        <v>1.0</v>
      </c>
      <c r="F1663" s="69">
        <v>201.0</v>
      </c>
      <c r="G1663" s="70" t="s">
        <v>3012</v>
      </c>
      <c r="H1663" s="69">
        <v>525.0</v>
      </c>
      <c r="I1663" s="69">
        <v>85.0</v>
      </c>
      <c r="J1663" s="69">
        <v>31.0</v>
      </c>
      <c r="K1663" s="29">
        <f t="shared" si="13"/>
        <v>100.5</v>
      </c>
      <c r="L1663" s="71">
        <f t="shared" si="14"/>
        <v>0.1914</v>
      </c>
      <c r="M1663" s="71">
        <f t="shared" si="15"/>
        <v>0.2393</v>
      </c>
      <c r="N1663" s="72">
        <f t="shared" si="16"/>
        <v>14.43</v>
      </c>
      <c r="O1663" s="8">
        <f t="shared" si="17"/>
        <v>82655.04</v>
      </c>
      <c r="P1663" s="73"/>
      <c r="Q1663" s="18"/>
      <c r="R1663" s="18"/>
      <c r="S1663" s="18"/>
      <c r="T1663" s="18"/>
      <c r="U1663" s="18"/>
      <c r="V1663" s="18"/>
      <c r="W1663" s="18"/>
      <c r="X1663" s="18"/>
      <c r="Y1663" s="18"/>
      <c r="Z1663" s="68">
        <v>911.0</v>
      </c>
      <c r="AA1663" s="69">
        <v>1.0</v>
      </c>
      <c r="AB1663" s="18" t="s">
        <v>1483</v>
      </c>
      <c r="AC1663" s="68">
        <v>911.0</v>
      </c>
      <c r="AD1663" s="69">
        <v>1.0</v>
      </c>
      <c r="AE1663" s="69">
        <v>201.0</v>
      </c>
      <c r="AF1663" s="70" t="s">
        <v>3012</v>
      </c>
      <c r="AG1663" s="69">
        <v>525.0</v>
      </c>
      <c r="AH1663" s="69">
        <v>85.0</v>
      </c>
      <c r="AI1663" s="69">
        <v>31.0</v>
      </c>
      <c r="AJ1663" s="29">
        <f t="shared" si="20"/>
        <v>100.5</v>
      </c>
      <c r="AK1663" s="76">
        <f t="shared" si="21"/>
        <v>0.1914285714</v>
      </c>
      <c r="AL1663" s="29">
        <f t="shared" si="22"/>
        <v>100.5</v>
      </c>
      <c r="AM1663" s="71">
        <f t="shared" si="23"/>
        <v>0.1914</v>
      </c>
      <c r="AN1663" s="71">
        <f t="shared" si="24"/>
        <v>0.2393</v>
      </c>
      <c r="AO1663" s="72">
        <f t="shared" si="25"/>
        <v>14.43</v>
      </c>
      <c r="AP1663" s="73">
        <f t="shared" si="26"/>
        <v>82655.04</v>
      </c>
      <c r="AQ1663" s="3">
        <f t="shared" si="27"/>
        <v>157.4381714</v>
      </c>
      <c r="AR1663" s="18"/>
      <c r="AS1663" s="18"/>
    </row>
    <row r="1664" ht="14.25" customHeight="1">
      <c r="A1664" s="68">
        <v>911.0</v>
      </c>
      <c r="B1664" s="69">
        <v>1.0</v>
      </c>
      <c r="C1664" s="18" t="s">
        <v>1483</v>
      </c>
      <c r="D1664" s="68">
        <v>911.0</v>
      </c>
      <c r="E1664" s="69">
        <v>1.0</v>
      </c>
      <c r="F1664" s="69">
        <v>202.0</v>
      </c>
      <c r="G1664" s="70" t="s">
        <v>3013</v>
      </c>
      <c r="H1664" s="69">
        <v>441.0</v>
      </c>
      <c r="I1664" s="69">
        <v>84.0</v>
      </c>
      <c r="J1664" s="69">
        <v>29.0</v>
      </c>
      <c r="K1664" s="29">
        <f t="shared" si="13"/>
        <v>98.5</v>
      </c>
      <c r="L1664" s="71">
        <f t="shared" si="14"/>
        <v>0.2234</v>
      </c>
      <c r="M1664" s="71">
        <f t="shared" si="15"/>
        <v>0.2793</v>
      </c>
      <c r="N1664" s="72">
        <f t="shared" si="16"/>
        <v>16.51</v>
      </c>
      <c r="O1664" s="8">
        <f t="shared" si="17"/>
        <v>94569.28</v>
      </c>
      <c r="P1664" s="73"/>
      <c r="Q1664" s="18"/>
      <c r="R1664" s="18"/>
      <c r="S1664" s="18"/>
      <c r="T1664" s="18"/>
      <c r="U1664" s="18"/>
      <c r="V1664" s="18"/>
      <c r="W1664" s="18"/>
      <c r="X1664" s="18"/>
      <c r="Y1664" s="18"/>
      <c r="Z1664" s="68">
        <v>911.0</v>
      </c>
      <c r="AA1664" s="69">
        <v>1.0</v>
      </c>
      <c r="AB1664" s="18" t="s">
        <v>1483</v>
      </c>
      <c r="AC1664" s="68">
        <v>911.0</v>
      </c>
      <c r="AD1664" s="69">
        <v>1.0</v>
      </c>
      <c r="AE1664" s="69">
        <v>202.0</v>
      </c>
      <c r="AF1664" s="70" t="s">
        <v>3013</v>
      </c>
      <c r="AG1664" s="69">
        <v>441.0</v>
      </c>
      <c r="AH1664" s="69">
        <v>84.0</v>
      </c>
      <c r="AI1664" s="69">
        <v>29.0</v>
      </c>
      <c r="AJ1664" s="29">
        <f t="shared" si="20"/>
        <v>98.5</v>
      </c>
      <c r="AK1664" s="76">
        <f t="shared" si="21"/>
        <v>0.2233560091</v>
      </c>
      <c r="AL1664" s="29">
        <f t="shared" si="22"/>
        <v>98.5</v>
      </c>
      <c r="AM1664" s="71">
        <f t="shared" si="23"/>
        <v>0.2234</v>
      </c>
      <c r="AN1664" s="71">
        <f t="shared" si="24"/>
        <v>0.2793</v>
      </c>
      <c r="AO1664" s="72">
        <f t="shared" si="25"/>
        <v>16.51</v>
      </c>
      <c r="AP1664" s="73">
        <f t="shared" si="26"/>
        <v>94569.28</v>
      </c>
      <c r="AQ1664" s="3">
        <f t="shared" si="27"/>
        <v>214.4428118</v>
      </c>
      <c r="AR1664" s="18"/>
      <c r="AS1664" s="18"/>
    </row>
    <row r="1665" ht="14.25" customHeight="1">
      <c r="A1665" s="68">
        <v>911.0</v>
      </c>
      <c r="B1665" s="69">
        <v>1.0</v>
      </c>
      <c r="C1665" s="18" t="s">
        <v>1483</v>
      </c>
      <c r="D1665" s="68">
        <v>911.0</v>
      </c>
      <c r="E1665" s="69">
        <v>1.0</v>
      </c>
      <c r="F1665" s="69">
        <v>301.0</v>
      </c>
      <c r="G1665" s="70" t="s">
        <v>3014</v>
      </c>
      <c r="H1665" s="69">
        <v>601.0</v>
      </c>
      <c r="I1665" s="69">
        <v>100.0</v>
      </c>
      <c r="J1665" s="69">
        <v>42.0</v>
      </c>
      <c r="K1665" s="29">
        <f t="shared" si="13"/>
        <v>121</v>
      </c>
      <c r="L1665" s="71">
        <f t="shared" si="14"/>
        <v>0.2013</v>
      </c>
      <c r="M1665" s="71">
        <f t="shared" si="15"/>
        <v>0.2516</v>
      </c>
      <c r="N1665" s="72">
        <f t="shared" si="16"/>
        <v>18.27</v>
      </c>
      <c r="O1665" s="8">
        <f t="shared" si="17"/>
        <v>104650.56</v>
      </c>
      <c r="P1665" s="73"/>
      <c r="Q1665" s="18"/>
      <c r="R1665" s="18"/>
      <c r="S1665" s="18"/>
      <c r="T1665" s="18"/>
      <c r="U1665" s="18"/>
      <c r="V1665" s="18"/>
      <c r="W1665" s="18"/>
      <c r="X1665" s="18"/>
      <c r="Y1665" s="18"/>
      <c r="Z1665" s="68">
        <v>911.0</v>
      </c>
      <c r="AA1665" s="69">
        <v>1.0</v>
      </c>
      <c r="AB1665" s="18" t="s">
        <v>1483</v>
      </c>
      <c r="AC1665" s="68">
        <v>911.0</v>
      </c>
      <c r="AD1665" s="69">
        <v>1.0</v>
      </c>
      <c r="AE1665" s="69">
        <v>301.0</v>
      </c>
      <c r="AF1665" s="70" t="s">
        <v>3014</v>
      </c>
      <c r="AG1665" s="69">
        <v>601.0</v>
      </c>
      <c r="AH1665" s="69">
        <v>100.0</v>
      </c>
      <c r="AI1665" s="69">
        <v>42.0</v>
      </c>
      <c r="AJ1665" s="29">
        <f t="shared" si="20"/>
        <v>121</v>
      </c>
      <c r="AK1665" s="76">
        <f t="shared" si="21"/>
        <v>0.2013311148</v>
      </c>
      <c r="AL1665" s="29">
        <f t="shared" si="22"/>
        <v>121</v>
      </c>
      <c r="AM1665" s="71">
        <f t="shared" si="23"/>
        <v>0.2013</v>
      </c>
      <c r="AN1665" s="71">
        <f t="shared" si="24"/>
        <v>0.2516</v>
      </c>
      <c r="AO1665" s="72">
        <f t="shared" si="25"/>
        <v>18.27</v>
      </c>
      <c r="AP1665" s="73">
        <f t="shared" si="26"/>
        <v>104650.56</v>
      </c>
      <c r="AQ1665" s="3">
        <f t="shared" si="27"/>
        <v>174.1273877</v>
      </c>
      <c r="AR1665" s="18"/>
      <c r="AS1665" s="18"/>
    </row>
    <row r="1666" ht="14.25" customHeight="1">
      <c r="A1666" s="68">
        <v>911.0</v>
      </c>
      <c r="B1666" s="69">
        <v>1.0</v>
      </c>
      <c r="C1666" s="18" t="s">
        <v>1483</v>
      </c>
      <c r="D1666" s="68">
        <v>911.0</v>
      </c>
      <c r="E1666" s="69">
        <v>1.0</v>
      </c>
      <c r="F1666" s="69">
        <v>302.0</v>
      </c>
      <c r="G1666" s="70" t="s">
        <v>3015</v>
      </c>
      <c r="H1666" s="69">
        <v>528.0</v>
      </c>
      <c r="I1666" s="69">
        <v>77.0</v>
      </c>
      <c r="J1666" s="69">
        <v>48.0</v>
      </c>
      <c r="K1666" s="29">
        <f t="shared" si="13"/>
        <v>101</v>
      </c>
      <c r="L1666" s="71">
        <f t="shared" si="14"/>
        <v>0.1913</v>
      </c>
      <c r="M1666" s="71">
        <f t="shared" si="15"/>
        <v>0.2391</v>
      </c>
      <c r="N1666" s="72">
        <f t="shared" si="16"/>
        <v>14.49</v>
      </c>
      <c r="O1666" s="8">
        <f t="shared" si="17"/>
        <v>82998.72</v>
      </c>
      <c r="P1666" s="73"/>
      <c r="Q1666" s="18"/>
      <c r="R1666" s="18"/>
      <c r="S1666" s="18"/>
      <c r="T1666" s="18"/>
      <c r="U1666" s="18"/>
      <c r="V1666" s="18"/>
      <c r="W1666" s="18"/>
      <c r="X1666" s="18"/>
      <c r="Y1666" s="18"/>
      <c r="Z1666" s="68">
        <v>911.0</v>
      </c>
      <c r="AA1666" s="69">
        <v>1.0</v>
      </c>
      <c r="AB1666" s="18" t="s">
        <v>1483</v>
      </c>
      <c r="AC1666" s="68">
        <v>911.0</v>
      </c>
      <c r="AD1666" s="69">
        <v>1.0</v>
      </c>
      <c r="AE1666" s="69">
        <v>302.0</v>
      </c>
      <c r="AF1666" s="70" t="s">
        <v>3015</v>
      </c>
      <c r="AG1666" s="69">
        <v>528.0</v>
      </c>
      <c r="AH1666" s="69">
        <v>77.0</v>
      </c>
      <c r="AI1666" s="69">
        <v>48.0</v>
      </c>
      <c r="AJ1666" s="29">
        <f t="shared" si="20"/>
        <v>101</v>
      </c>
      <c r="AK1666" s="76">
        <f t="shared" si="21"/>
        <v>0.1912878788</v>
      </c>
      <c r="AL1666" s="29">
        <f t="shared" si="22"/>
        <v>101</v>
      </c>
      <c r="AM1666" s="71">
        <f t="shared" si="23"/>
        <v>0.1913</v>
      </c>
      <c r="AN1666" s="71">
        <f t="shared" si="24"/>
        <v>0.2391</v>
      </c>
      <c r="AO1666" s="72">
        <f t="shared" si="25"/>
        <v>14.49</v>
      </c>
      <c r="AP1666" s="73">
        <f t="shared" si="26"/>
        <v>82998.72</v>
      </c>
      <c r="AQ1666" s="3">
        <f t="shared" si="27"/>
        <v>157.1945455</v>
      </c>
      <c r="AR1666" s="18"/>
      <c r="AS1666" s="18"/>
    </row>
    <row r="1667" ht="14.25" customHeight="1">
      <c r="A1667" s="68">
        <v>911.0</v>
      </c>
      <c r="B1667" s="69">
        <v>1.0</v>
      </c>
      <c r="C1667" s="18" t="s">
        <v>1483</v>
      </c>
      <c r="D1667" s="68">
        <v>911.0</v>
      </c>
      <c r="E1667" s="69">
        <v>1.0</v>
      </c>
      <c r="F1667" s="69">
        <v>350.0</v>
      </c>
      <c r="G1667" s="70" t="s">
        <v>3016</v>
      </c>
      <c r="H1667" s="69">
        <v>1561.0</v>
      </c>
      <c r="I1667" s="69">
        <v>223.0</v>
      </c>
      <c r="J1667" s="69">
        <v>98.0</v>
      </c>
      <c r="K1667" s="29">
        <f t="shared" si="13"/>
        <v>272</v>
      </c>
      <c r="L1667" s="71">
        <f t="shared" si="14"/>
        <v>0.1742</v>
      </c>
      <c r="M1667" s="71">
        <f t="shared" si="15"/>
        <v>0.2178</v>
      </c>
      <c r="N1667" s="72">
        <f t="shared" si="16"/>
        <v>35.54</v>
      </c>
      <c r="O1667" s="8">
        <f t="shared" si="17"/>
        <v>203573.12</v>
      </c>
      <c r="P1667" s="73"/>
      <c r="Q1667" s="18"/>
      <c r="R1667" s="18"/>
      <c r="S1667" s="18"/>
      <c r="T1667" s="18"/>
      <c r="U1667" s="18"/>
      <c r="V1667" s="18"/>
      <c r="W1667" s="18"/>
      <c r="X1667" s="18"/>
      <c r="Y1667" s="18"/>
      <c r="Z1667" s="68">
        <v>911.0</v>
      </c>
      <c r="AA1667" s="69">
        <v>1.0</v>
      </c>
      <c r="AB1667" s="18" t="s">
        <v>1483</v>
      </c>
      <c r="AC1667" s="68">
        <v>911.0</v>
      </c>
      <c r="AD1667" s="69">
        <v>1.0</v>
      </c>
      <c r="AE1667" s="69">
        <v>350.0</v>
      </c>
      <c r="AF1667" s="70" t="s">
        <v>3016</v>
      </c>
      <c r="AG1667" s="69">
        <v>1561.0</v>
      </c>
      <c r="AH1667" s="69">
        <v>223.0</v>
      </c>
      <c r="AI1667" s="69">
        <v>98.0</v>
      </c>
      <c r="AJ1667" s="29">
        <f t="shared" si="20"/>
        <v>272</v>
      </c>
      <c r="AK1667" s="76">
        <f t="shared" si="21"/>
        <v>0.1742472774</v>
      </c>
      <c r="AL1667" s="29">
        <f t="shared" si="22"/>
        <v>272</v>
      </c>
      <c r="AM1667" s="71">
        <f t="shared" si="23"/>
        <v>0.1742</v>
      </c>
      <c r="AN1667" s="71">
        <f t="shared" si="24"/>
        <v>0.2178</v>
      </c>
      <c r="AO1667" s="72">
        <f t="shared" si="25"/>
        <v>35.54</v>
      </c>
      <c r="AP1667" s="73">
        <f t="shared" si="26"/>
        <v>203573.12</v>
      </c>
      <c r="AQ1667" s="3">
        <f t="shared" si="27"/>
        <v>130.4119923</v>
      </c>
      <c r="AR1667" s="18"/>
      <c r="AS1667" s="18"/>
    </row>
    <row r="1668" ht="14.25" customHeight="1">
      <c r="A1668" s="68">
        <v>911.0</v>
      </c>
      <c r="B1668" s="69">
        <v>1.0</v>
      </c>
      <c r="C1668" s="18" t="s">
        <v>1483</v>
      </c>
      <c r="D1668" s="68">
        <v>911.0</v>
      </c>
      <c r="E1668" s="69">
        <v>1.0</v>
      </c>
      <c r="F1668" s="69">
        <v>380.0</v>
      </c>
      <c r="G1668" s="70" t="s">
        <v>3017</v>
      </c>
      <c r="H1668" s="69">
        <v>53.0</v>
      </c>
      <c r="I1668" s="69">
        <v>9.0</v>
      </c>
      <c r="J1668" s="69">
        <v>3.0</v>
      </c>
      <c r="K1668" s="29">
        <f t="shared" si="13"/>
        <v>10.5</v>
      </c>
      <c r="L1668" s="71">
        <f t="shared" si="14"/>
        <v>0.1981</v>
      </c>
      <c r="M1668" s="71">
        <f t="shared" si="15"/>
        <v>0.2476</v>
      </c>
      <c r="N1668" s="72">
        <f t="shared" si="16"/>
        <v>1.56</v>
      </c>
      <c r="O1668" s="8">
        <f t="shared" si="17"/>
        <v>8935.68</v>
      </c>
      <c r="P1668" s="73"/>
      <c r="Q1668" s="18"/>
      <c r="R1668" s="18"/>
      <c r="S1668" s="18"/>
      <c r="T1668" s="18"/>
      <c r="U1668" s="18"/>
      <c r="V1668" s="18"/>
      <c r="W1668" s="18"/>
      <c r="X1668" s="18"/>
      <c r="Y1668" s="18"/>
      <c r="Z1668" s="68">
        <v>911.0</v>
      </c>
      <c r="AA1668" s="69">
        <v>1.0</v>
      </c>
      <c r="AB1668" s="18" t="s">
        <v>1483</v>
      </c>
      <c r="AC1668" s="68">
        <v>911.0</v>
      </c>
      <c r="AD1668" s="69">
        <v>1.0</v>
      </c>
      <c r="AE1668" s="69">
        <v>380.0</v>
      </c>
      <c r="AF1668" s="70" t="s">
        <v>3017</v>
      </c>
      <c r="AG1668" s="69">
        <v>53.0</v>
      </c>
      <c r="AH1668" s="69">
        <v>9.0</v>
      </c>
      <c r="AI1668" s="69">
        <v>3.0</v>
      </c>
      <c r="AJ1668" s="29">
        <f t="shared" si="20"/>
        <v>10.5</v>
      </c>
      <c r="AK1668" s="76">
        <f t="shared" si="21"/>
        <v>0.1981132075</v>
      </c>
      <c r="AL1668" s="29">
        <f t="shared" si="22"/>
        <v>10.5</v>
      </c>
      <c r="AM1668" s="71">
        <f t="shared" si="23"/>
        <v>0.1981</v>
      </c>
      <c r="AN1668" s="71">
        <f t="shared" si="24"/>
        <v>0.2476</v>
      </c>
      <c r="AO1668" s="72">
        <f t="shared" si="25"/>
        <v>1.56</v>
      </c>
      <c r="AP1668" s="73">
        <f t="shared" si="26"/>
        <v>8935.68</v>
      </c>
      <c r="AQ1668" s="3">
        <f t="shared" si="27"/>
        <v>168.5977358</v>
      </c>
      <c r="AR1668" s="18"/>
      <c r="AS1668" s="18"/>
    </row>
    <row r="1669" ht="14.25" customHeight="1">
      <c r="A1669" s="68">
        <v>911.0</v>
      </c>
      <c r="B1669" s="69">
        <v>1.0</v>
      </c>
      <c r="C1669" s="18" t="s">
        <v>1483</v>
      </c>
      <c r="D1669" s="68">
        <v>911.0</v>
      </c>
      <c r="E1669" s="69">
        <v>1.0</v>
      </c>
      <c r="F1669" s="69">
        <v>381.0</v>
      </c>
      <c r="G1669" s="70" t="s">
        <v>3018</v>
      </c>
      <c r="H1669" s="69">
        <v>28.0</v>
      </c>
      <c r="I1669" s="69">
        <v>2.0</v>
      </c>
      <c r="J1669" s="69">
        <v>0.0</v>
      </c>
      <c r="K1669" s="29">
        <f t="shared" si="13"/>
        <v>2</v>
      </c>
      <c r="L1669" s="71">
        <f t="shared" si="14"/>
        <v>0.0714</v>
      </c>
      <c r="M1669" s="71">
        <f t="shared" si="15"/>
        <v>0.0893</v>
      </c>
      <c r="N1669" s="72">
        <f t="shared" si="16"/>
        <v>0.11</v>
      </c>
      <c r="O1669" s="8">
        <f t="shared" si="17"/>
        <v>630.08</v>
      </c>
      <c r="P1669" s="73"/>
      <c r="Q1669" s="18"/>
      <c r="R1669" s="18"/>
      <c r="S1669" s="18"/>
      <c r="T1669" s="18"/>
      <c r="U1669" s="18"/>
      <c r="V1669" s="18"/>
      <c r="W1669" s="18"/>
      <c r="X1669" s="18"/>
      <c r="Y1669" s="18"/>
      <c r="Z1669" s="68">
        <v>911.0</v>
      </c>
      <c r="AA1669" s="69">
        <v>1.0</v>
      </c>
      <c r="AB1669" s="18" t="s">
        <v>1483</v>
      </c>
      <c r="AC1669" s="68">
        <v>911.0</v>
      </c>
      <c r="AD1669" s="69">
        <v>1.0</v>
      </c>
      <c r="AE1669" s="69">
        <v>381.0</v>
      </c>
      <c r="AF1669" s="70" t="s">
        <v>3018</v>
      </c>
      <c r="AG1669" s="69">
        <v>28.0</v>
      </c>
      <c r="AH1669" s="69">
        <v>2.0</v>
      </c>
      <c r="AI1669" s="69">
        <v>0.0</v>
      </c>
      <c r="AJ1669" s="29">
        <f t="shared" si="20"/>
        <v>2</v>
      </c>
      <c r="AK1669" s="76">
        <f t="shared" si="21"/>
        <v>0.07142857143</v>
      </c>
      <c r="AL1669" s="29">
        <f t="shared" si="22"/>
        <v>2</v>
      </c>
      <c r="AM1669" s="71">
        <f t="shared" si="23"/>
        <v>0.0714</v>
      </c>
      <c r="AN1669" s="71">
        <f t="shared" si="24"/>
        <v>0.0893</v>
      </c>
      <c r="AO1669" s="72">
        <f t="shared" si="25"/>
        <v>0.11</v>
      </c>
      <c r="AP1669" s="73">
        <f t="shared" si="26"/>
        <v>630.08</v>
      </c>
      <c r="AQ1669" s="3">
        <f t="shared" si="27"/>
        <v>22.50285714</v>
      </c>
      <c r="AR1669" s="18"/>
      <c r="AS1669" s="18"/>
    </row>
    <row r="1670" ht="14.25" customHeight="1">
      <c r="A1670" s="68">
        <v>911.0</v>
      </c>
      <c r="B1670" s="69">
        <v>1.0</v>
      </c>
      <c r="C1670" s="18" t="s">
        <v>1483</v>
      </c>
      <c r="D1670" s="68">
        <v>911.0</v>
      </c>
      <c r="E1670" s="69">
        <v>1.0</v>
      </c>
      <c r="F1670" s="69">
        <v>385.0</v>
      </c>
      <c r="G1670" s="70" t="s">
        <v>3019</v>
      </c>
      <c r="H1670" s="69">
        <v>3.0</v>
      </c>
      <c r="I1670" s="69">
        <v>2.0</v>
      </c>
      <c r="J1670" s="69">
        <v>0.0</v>
      </c>
      <c r="K1670" s="29">
        <f t="shared" si="13"/>
        <v>2</v>
      </c>
      <c r="L1670" s="71">
        <f t="shared" si="14"/>
        <v>0.6667</v>
      </c>
      <c r="M1670" s="71">
        <f t="shared" si="15"/>
        <v>0.8334</v>
      </c>
      <c r="N1670" s="72">
        <f t="shared" si="16"/>
        <v>1</v>
      </c>
      <c r="O1670" s="8">
        <f t="shared" si="17"/>
        <v>5728</v>
      </c>
      <c r="P1670" s="73"/>
      <c r="Q1670" s="18"/>
      <c r="R1670" s="18"/>
      <c r="S1670" s="18"/>
      <c r="T1670" s="18"/>
      <c r="U1670" s="18"/>
      <c r="V1670" s="18"/>
      <c r="W1670" s="18"/>
      <c r="X1670" s="18"/>
      <c r="Y1670" s="18"/>
      <c r="Z1670" s="68">
        <v>911.0</v>
      </c>
      <c r="AA1670" s="69">
        <v>1.0</v>
      </c>
      <c r="AB1670" s="18" t="s">
        <v>1483</v>
      </c>
      <c r="AC1670" s="68">
        <v>911.0</v>
      </c>
      <c r="AD1670" s="69">
        <v>1.0</v>
      </c>
      <c r="AE1670" s="69">
        <v>385.0</v>
      </c>
      <c r="AF1670" s="70" t="s">
        <v>3019</v>
      </c>
      <c r="AG1670" s="69">
        <v>3.0</v>
      </c>
      <c r="AH1670" s="69">
        <v>2.0</v>
      </c>
      <c r="AI1670" s="69">
        <v>0.0</v>
      </c>
      <c r="AJ1670" s="29">
        <f t="shared" si="20"/>
        <v>2</v>
      </c>
      <c r="AK1670" s="76">
        <f t="shared" si="21"/>
        <v>0.6666666667</v>
      </c>
      <c r="AL1670" s="29">
        <f t="shared" si="22"/>
        <v>2</v>
      </c>
      <c r="AM1670" s="71">
        <f t="shared" si="23"/>
        <v>0.6667</v>
      </c>
      <c r="AN1670" s="71">
        <f t="shared" si="24"/>
        <v>0.8334</v>
      </c>
      <c r="AO1670" s="72">
        <f t="shared" si="25"/>
        <v>1</v>
      </c>
      <c r="AP1670" s="73">
        <f t="shared" si="26"/>
        <v>5728</v>
      </c>
      <c r="AQ1670" s="3">
        <f t="shared" si="27"/>
        <v>1909.333333</v>
      </c>
      <c r="AR1670" s="18"/>
      <c r="AS1670" s="18"/>
    </row>
    <row r="1671" ht="14.25" customHeight="1">
      <c r="A1671" s="68">
        <v>911.0</v>
      </c>
      <c r="B1671" s="69">
        <v>1.0</v>
      </c>
      <c r="C1671" s="18" t="s">
        <v>1483</v>
      </c>
      <c r="D1671" s="68">
        <v>911.0</v>
      </c>
      <c r="E1671" s="69">
        <v>1.0</v>
      </c>
      <c r="F1671" s="69">
        <v>403.0</v>
      </c>
      <c r="G1671" s="70" t="s">
        <v>3020</v>
      </c>
      <c r="H1671" s="69">
        <v>46.0</v>
      </c>
      <c r="I1671" s="69">
        <v>6.0</v>
      </c>
      <c r="J1671" s="69">
        <v>3.0</v>
      </c>
      <c r="K1671" s="29">
        <f t="shared" si="13"/>
        <v>7.5</v>
      </c>
      <c r="L1671" s="71">
        <f t="shared" si="14"/>
        <v>0.163</v>
      </c>
      <c r="M1671" s="71">
        <f t="shared" si="15"/>
        <v>0.2038</v>
      </c>
      <c r="N1671" s="72">
        <f t="shared" si="16"/>
        <v>0.92</v>
      </c>
      <c r="O1671" s="8">
        <f t="shared" si="17"/>
        <v>5269.76</v>
      </c>
      <c r="P1671" s="73"/>
      <c r="Q1671" s="18"/>
      <c r="R1671" s="18"/>
      <c r="S1671" s="18"/>
      <c r="T1671" s="18"/>
      <c r="U1671" s="18"/>
      <c r="V1671" s="18"/>
      <c r="W1671" s="18"/>
      <c r="X1671" s="18"/>
      <c r="Y1671" s="18"/>
      <c r="Z1671" s="68">
        <v>911.0</v>
      </c>
      <c r="AA1671" s="69">
        <v>1.0</v>
      </c>
      <c r="AB1671" s="18" t="s">
        <v>1483</v>
      </c>
      <c r="AC1671" s="68">
        <v>911.0</v>
      </c>
      <c r="AD1671" s="69">
        <v>1.0</v>
      </c>
      <c r="AE1671" s="69">
        <v>403.0</v>
      </c>
      <c r="AF1671" s="70" t="s">
        <v>3020</v>
      </c>
      <c r="AG1671" s="69">
        <v>46.0</v>
      </c>
      <c r="AH1671" s="69">
        <v>6.0</v>
      </c>
      <c r="AI1671" s="69">
        <v>3.0</v>
      </c>
      <c r="AJ1671" s="29">
        <f t="shared" si="20"/>
        <v>7.5</v>
      </c>
      <c r="AK1671" s="76">
        <f t="shared" si="21"/>
        <v>0.1630434783</v>
      </c>
      <c r="AL1671" s="29">
        <f t="shared" si="22"/>
        <v>7.5</v>
      </c>
      <c r="AM1671" s="71">
        <f t="shared" si="23"/>
        <v>0.163</v>
      </c>
      <c r="AN1671" s="71">
        <f t="shared" si="24"/>
        <v>0.2038</v>
      </c>
      <c r="AO1671" s="72">
        <f t="shared" si="25"/>
        <v>0.92</v>
      </c>
      <c r="AP1671" s="73">
        <f t="shared" si="26"/>
        <v>5269.76</v>
      </c>
      <c r="AQ1671" s="3">
        <f t="shared" si="27"/>
        <v>114.56</v>
      </c>
      <c r="AR1671" s="18"/>
      <c r="AS1671" s="18"/>
    </row>
    <row r="1672" ht="14.25" customHeight="1">
      <c r="A1672" s="68">
        <v>911.0</v>
      </c>
      <c r="B1672" s="69">
        <v>1.0</v>
      </c>
      <c r="C1672" s="18" t="s">
        <v>1483</v>
      </c>
      <c r="D1672" s="68">
        <v>911.0</v>
      </c>
      <c r="E1672" s="69">
        <v>1.0</v>
      </c>
      <c r="F1672" s="69">
        <v>404.0</v>
      </c>
      <c r="G1672" s="70" t="s">
        <v>3021</v>
      </c>
      <c r="H1672" s="69">
        <v>37.0</v>
      </c>
      <c r="I1672" s="69">
        <v>10.0</v>
      </c>
      <c r="J1672" s="69">
        <v>0.0</v>
      </c>
      <c r="K1672" s="29">
        <f t="shared" si="13"/>
        <v>10</v>
      </c>
      <c r="L1672" s="71">
        <f t="shared" si="14"/>
        <v>0.2703</v>
      </c>
      <c r="M1672" s="71">
        <f t="shared" si="15"/>
        <v>0.3379</v>
      </c>
      <c r="N1672" s="72">
        <f t="shared" si="16"/>
        <v>2.03</v>
      </c>
      <c r="O1672" s="8">
        <f t="shared" si="17"/>
        <v>11627.84</v>
      </c>
      <c r="P1672" s="73"/>
      <c r="Q1672" s="18"/>
      <c r="R1672" s="18"/>
      <c r="S1672" s="18"/>
      <c r="T1672" s="18"/>
      <c r="U1672" s="18"/>
      <c r="V1672" s="18"/>
      <c r="W1672" s="18"/>
      <c r="X1672" s="18"/>
      <c r="Y1672" s="18"/>
      <c r="Z1672" s="68">
        <v>911.0</v>
      </c>
      <c r="AA1672" s="69">
        <v>1.0</v>
      </c>
      <c r="AB1672" s="18" t="s">
        <v>1483</v>
      </c>
      <c r="AC1672" s="68">
        <v>911.0</v>
      </c>
      <c r="AD1672" s="69">
        <v>1.0</v>
      </c>
      <c r="AE1672" s="69">
        <v>404.0</v>
      </c>
      <c r="AF1672" s="70" t="s">
        <v>3021</v>
      </c>
      <c r="AG1672" s="69">
        <v>37.0</v>
      </c>
      <c r="AH1672" s="69">
        <v>10.0</v>
      </c>
      <c r="AI1672" s="69">
        <v>0.0</v>
      </c>
      <c r="AJ1672" s="29">
        <f t="shared" si="20"/>
        <v>10</v>
      </c>
      <c r="AK1672" s="76">
        <f t="shared" si="21"/>
        <v>0.2702702703</v>
      </c>
      <c r="AL1672" s="29">
        <f t="shared" si="22"/>
        <v>10</v>
      </c>
      <c r="AM1672" s="71">
        <f t="shared" si="23"/>
        <v>0.2703</v>
      </c>
      <c r="AN1672" s="71">
        <f t="shared" si="24"/>
        <v>0.3379</v>
      </c>
      <c r="AO1672" s="72">
        <f t="shared" si="25"/>
        <v>2.03</v>
      </c>
      <c r="AP1672" s="73">
        <f t="shared" si="26"/>
        <v>11627.84</v>
      </c>
      <c r="AQ1672" s="3">
        <f t="shared" si="27"/>
        <v>314.2659459</v>
      </c>
      <c r="AR1672" s="18"/>
      <c r="AS1672" s="18"/>
    </row>
    <row r="1673" ht="14.25" customHeight="1">
      <c r="A1673" s="68">
        <v>911.0</v>
      </c>
      <c r="B1673" s="69">
        <v>1.0</v>
      </c>
      <c r="C1673" s="18" t="s">
        <v>1483</v>
      </c>
      <c r="D1673" s="68">
        <v>911.0</v>
      </c>
      <c r="E1673" s="69">
        <v>1.0</v>
      </c>
      <c r="F1673" s="69">
        <v>700.0</v>
      </c>
      <c r="G1673" s="70" t="s">
        <v>3022</v>
      </c>
      <c r="H1673" s="69">
        <v>15.0</v>
      </c>
      <c r="I1673" s="69">
        <v>3.0</v>
      </c>
      <c r="J1673" s="69">
        <v>0.0</v>
      </c>
      <c r="K1673" s="29">
        <f t="shared" si="13"/>
        <v>3</v>
      </c>
      <c r="L1673" s="71">
        <f t="shared" si="14"/>
        <v>0.2</v>
      </c>
      <c r="M1673" s="71">
        <f t="shared" si="15"/>
        <v>0.25</v>
      </c>
      <c r="N1673" s="72">
        <f t="shared" si="16"/>
        <v>0.45</v>
      </c>
      <c r="O1673" s="8">
        <f t="shared" si="17"/>
        <v>2577.6</v>
      </c>
      <c r="P1673" s="73"/>
      <c r="Q1673" s="18"/>
      <c r="R1673" s="18"/>
      <c r="S1673" s="18"/>
      <c r="T1673" s="18"/>
      <c r="U1673" s="18"/>
      <c r="V1673" s="18"/>
      <c r="W1673" s="18"/>
      <c r="X1673" s="18"/>
      <c r="Y1673" s="18"/>
      <c r="Z1673" s="68">
        <v>911.0</v>
      </c>
      <c r="AA1673" s="69">
        <v>1.0</v>
      </c>
      <c r="AB1673" s="18" t="s">
        <v>1483</v>
      </c>
      <c r="AC1673" s="68">
        <v>911.0</v>
      </c>
      <c r="AD1673" s="69">
        <v>1.0</v>
      </c>
      <c r="AE1673" s="69">
        <v>700.0</v>
      </c>
      <c r="AF1673" s="70" t="s">
        <v>3022</v>
      </c>
      <c r="AG1673" s="69">
        <v>15.0</v>
      </c>
      <c r="AH1673" s="69">
        <v>3.0</v>
      </c>
      <c r="AI1673" s="69">
        <v>0.0</v>
      </c>
      <c r="AJ1673" s="29">
        <f t="shared" si="20"/>
        <v>3</v>
      </c>
      <c r="AK1673" s="76">
        <f t="shared" si="21"/>
        <v>0.2</v>
      </c>
      <c r="AL1673" s="29">
        <f t="shared" si="22"/>
        <v>3</v>
      </c>
      <c r="AM1673" s="71">
        <f t="shared" si="23"/>
        <v>0.2</v>
      </c>
      <c r="AN1673" s="71">
        <f t="shared" si="24"/>
        <v>0.25</v>
      </c>
      <c r="AO1673" s="72">
        <f t="shared" si="25"/>
        <v>0.45</v>
      </c>
      <c r="AP1673" s="73">
        <f t="shared" si="26"/>
        <v>2577.6</v>
      </c>
      <c r="AQ1673" s="3">
        <f t="shared" si="27"/>
        <v>171.84</v>
      </c>
      <c r="AR1673" s="18"/>
      <c r="AS1673" s="18"/>
    </row>
    <row r="1674" ht="14.25" customHeight="1">
      <c r="A1674" s="68">
        <v>911.0</v>
      </c>
      <c r="B1674" s="69">
        <v>1.0</v>
      </c>
      <c r="C1674" s="18" t="s">
        <v>1483</v>
      </c>
      <c r="D1674" s="68">
        <v>911.0</v>
      </c>
      <c r="E1674" s="69">
        <v>1.0</v>
      </c>
      <c r="F1674" s="69">
        <v>701.0</v>
      </c>
      <c r="G1674" s="70" t="s">
        <v>3023</v>
      </c>
      <c r="H1674" s="69">
        <v>19.0</v>
      </c>
      <c r="I1674" s="69">
        <v>6.0</v>
      </c>
      <c r="J1674" s="69">
        <v>0.0</v>
      </c>
      <c r="K1674" s="29">
        <f t="shared" si="13"/>
        <v>6</v>
      </c>
      <c r="L1674" s="71">
        <f t="shared" si="14"/>
        <v>0.3158</v>
      </c>
      <c r="M1674" s="71">
        <f t="shared" si="15"/>
        <v>0.3948</v>
      </c>
      <c r="N1674" s="72">
        <f t="shared" si="16"/>
        <v>1.42</v>
      </c>
      <c r="O1674" s="8">
        <f t="shared" si="17"/>
        <v>8133.76</v>
      </c>
      <c r="P1674" s="73"/>
      <c r="Q1674" s="18"/>
      <c r="R1674" s="18"/>
      <c r="S1674" s="18"/>
      <c r="T1674" s="18"/>
      <c r="U1674" s="18"/>
      <c r="V1674" s="18"/>
      <c r="W1674" s="18"/>
      <c r="X1674" s="18"/>
      <c r="Y1674" s="18"/>
      <c r="Z1674" s="68">
        <v>911.0</v>
      </c>
      <c r="AA1674" s="69">
        <v>1.0</v>
      </c>
      <c r="AB1674" s="18" t="s">
        <v>1483</v>
      </c>
      <c r="AC1674" s="68">
        <v>911.0</v>
      </c>
      <c r="AD1674" s="69">
        <v>1.0</v>
      </c>
      <c r="AE1674" s="69">
        <v>701.0</v>
      </c>
      <c r="AF1674" s="70" t="s">
        <v>3023</v>
      </c>
      <c r="AG1674" s="69">
        <v>19.0</v>
      </c>
      <c r="AH1674" s="69">
        <v>6.0</v>
      </c>
      <c r="AI1674" s="69">
        <v>0.0</v>
      </c>
      <c r="AJ1674" s="29">
        <f t="shared" si="20"/>
        <v>6</v>
      </c>
      <c r="AK1674" s="76">
        <f t="shared" si="21"/>
        <v>0.3157894737</v>
      </c>
      <c r="AL1674" s="29">
        <f t="shared" si="22"/>
        <v>6</v>
      </c>
      <c r="AM1674" s="71">
        <f t="shared" si="23"/>
        <v>0.3158</v>
      </c>
      <c r="AN1674" s="71">
        <f t="shared" si="24"/>
        <v>0.3948</v>
      </c>
      <c r="AO1674" s="72">
        <f t="shared" si="25"/>
        <v>1.42</v>
      </c>
      <c r="AP1674" s="73">
        <f t="shared" si="26"/>
        <v>8133.76</v>
      </c>
      <c r="AQ1674" s="3">
        <f t="shared" si="27"/>
        <v>428.0926316</v>
      </c>
      <c r="AR1674" s="18"/>
      <c r="AS1674" s="18"/>
    </row>
    <row r="1675" ht="14.25" customHeight="1">
      <c r="A1675" s="68">
        <v>912.0</v>
      </c>
      <c r="B1675" s="69">
        <v>1.0</v>
      </c>
      <c r="C1675" s="18" t="s">
        <v>1485</v>
      </c>
      <c r="D1675" s="68">
        <v>912.0</v>
      </c>
      <c r="E1675" s="69">
        <v>1.0</v>
      </c>
      <c r="F1675" s="69">
        <v>10.0</v>
      </c>
      <c r="G1675" s="70" t="s">
        <v>3024</v>
      </c>
      <c r="H1675" s="69">
        <v>852.0</v>
      </c>
      <c r="I1675" s="69">
        <v>260.0</v>
      </c>
      <c r="J1675" s="69">
        <v>116.0</v>
      </c>
      <c r="K1675" s="29">
        <f t="shared" si="13"/>
        <v>318</v>
      </c>
      <c r="L1675" s="71">
        <f t="shared" si="14"/>
        <v>0.3732</v>
      </c>
      <c r="M1675" s="71">
        <f t="shared" si="15"/>
        <v>0.4665</v>
      </c>
      <c r="N1675" s="72">
        <f t="shared" si="16"/>
        <v>89.01</v>
      </c>
      <c r="O1675" s="8">
        <f t="shared" si="17"/>
        <v>509849.28</v>
      </c>
      <c r="P1675" s="73"/>
      <c r="Q1675" s="18"/>
      <c r="R1675" s="18"/>
      <c r="S1675" s="18"/>
      <c r="T1675" s="18"/>
      <c r="U1675" s="18"/>
      <c r="V1675" s="18"/>
      <c r="W1675" s="18"/>
      <c r="X1675" s="18"/>
      <c r="Y1675" s="18"/>
      <c r="Z1675" s="68">
        <v>912.0</v>
      </c>
      <c r="AA1675" s="69">
        <v>1.0</v>
      </c>
      <c r="AB1675" s="18" t="s">
        <v>1485</v>
      </c>
      <c r="AC1675" s="68">
        <v>912.0</v>
      </c>
      <c r="AD1675" s="69">
        <v>1.0</v>
      </c>
      <c r="AE1675" s="69">
        <v>10.0</v>
      </c>
      <c r="AF1675" s="70" t="s">
        <v>3024</v>
      </c>
      <c r="AG1675" s="69">
        <v>852.0</v>
      </c>
      <c r="AH1675" s="69">
        <v>260.0</v>
      </c>
      <c r="AI1675" s="69">
        <v>116.0</v>
      </c>
      <c r="AJ1675" s="29">
        <f t="shared" si="20"/>
        <v>318</v>
      </c>
      <c r="AK1675" s="76">
        <f t="shared" si="21"/>
        <v>0.3732394366</v>
      </c>
      <c r="AL1675" s="29">
        <f t="shared" si="22"/>
        <v>318</v>
      </c>
      <c r="AM1675" s="71">
        <f t="shared" si="23"/>
        <v>0.3732</v>
      </c>
      <c r="AN1675" s="71">
        <f t="shared" si="24"/>
        <v>0.4665</v>
      </c>
      <c r="AO1675" s="72">
        <f t="shared" si="25"/>
        <v>89.01</v>
      </c>
      <c r="AP1675" s="73">
        <f t="shared" si="26"/>
        <v>509849.28</v>
      </c>
      <c r="AQ1675" s="3">
        <f t="shared" si="27"/>
        <v>598.4146479</v>
      </c>
      <c r="AR1675" s="18"/>
      <c r="AS1675" s="18"/>
    </row>
    <row r="1676" ht="14.25" customHeight="1">
      <c r="A1676" s="68">
        <v>912.0</v>
      </c>
      <c r="B1676" s="69">
        <v>1.0</v>
      </c>
      <c r="C1676" s="18" t="s">
        <v>1485</v>
      </c>
      <c r="D1676" s="68">
        <v>912.0</v>
      </c>
      <c r="E1676" s="69">
        <v>1.0</v>
      </c>
      <c r="F1676" s="69">
        <v>30.0</v>
      </c>
      <c r="G1676" s="70" t="s">
        <v>3025</v>
      </c>
      <c r="H1676" s="69">
        <v>786.0</v>
      </c>
      <c r="I1676" s="69">
        <v>180.0</v>
      </c>
      <c r="J1676" s="69">
        <v>98.0</v>
      </c>
      <c r="K1676" s="29">
        <f t="shared" si="13"/>
        <v>229</v>
      </c>
      <c r="L1676" s="71">
        <f t="shared" si="14"/>
        <v>0.2913</v>
      </c>
      <c r="M1676" s="71">
        <f t="shared" si="15"/>
        <v>0.3641</v>
      </c>
      <c r="N1676" s="72">
        <f t="shared" si="16"/>
        <v>50.03</v>
      </c>
      <c r="O1676" s="8">
        <f t="shared" si="17"/>
        <v>286571.84</v>
      </c>
      <c r="P1676" s="73"/>
      <c r="Q1676" s="18"/>
      <c r="R1676" s="18"/>
      <c r="S1676" s="18"/>
      <c r="T1676" s="18"/>
      <c r="U1676" s="18"/>
      <c r="V1676" s="18"/>
      <c r="W1676" s="18"/>
      <c r="X1676" s="18"/>
      <c r="Y1676" s="18"/>
      <c r="Z1676" s="68">
        <v>912.0</v>
      </c>
      <c r="AA1676" s="69">
        <v>1.0</v>
      </c>
      <c r="AB1676" s="18" t="s">
        <v>1485</v>
      </c>
      <c r="AC1676" s="68">
        <v>912.0</v>
      </c>
      <c r="AD1676" s="69">
        <v>1.0</v>
      </c>
      <c r="AE1676" s="69">
        <v>30.0</v>
      </c>
      <c r="AF1676" s="70" t="s">
        <v>3025</v>
      </c>
      <c r="AG1676" s="69">
        <v>786.0</v>
      </c>
      <c r="AH1676" s="69">
        <v>180.0</v>
      </c>
      <c r="AI1676" s="69">
        <v>98.0</v>
      </c>
      <c r="AJ1676" s="29">
        <f t="shared" si="20"/>
        <v>229</v>
      </c>
      <c r="AK1676" s="76">
        <f t="shared" si="21"/>
        <v>0.2913486005</v>
      </c>
      <c r="AL1676" s="29">
        <f t="shared" si="22"/>
        <v>229</v>
      </c>
      <c r="AM1676" s="71">
        <f t="shared" si="23"/>
        <v>0.2913</v>
      </c>
      <c r="AN1676" s="71">
        <f t="shared" si="24"/>
        <v>0.3641</v>
      </c>
      <c r="AO1676" s="72">
        <f t="shared" si="25"/>
        <v>50.03</v>
      </c>
      <c r="AP1676" s="73">
        <f t="shared" si="26"/>
        <v>286571.84</v>
      </c>
      <c r="AQ1676" s="3">
        <f t="shared" si="27"/>
        <v>364.5952163</v>
      </c>
      <c r="AR1676" s="18"/>
      <c r="AS1676" s="18"/>
    </row>
    <row r="1677" ht="14.25" customHeight="1">
      <c r="A1677" s="68">
        <v>912.0</v>
      </c>
      <c r="B1677" s="69">
        <v>1.0</v>
      </c>
      <c r="C1677" s="18" t="s">
        <v>1485</v>
      </c>
      <c r="D1677" s="68">
        <v>912.0</v>
      </c>
      <c r="E1677" s="69">
        <v>1.0</v>
      </c>
      <c r="F1677" s="69">
        <v>40.0</v>
      </c>
      <c r="G1677" s="70" t="s">
        <v>3026</v>
      </c>
      <c r="H1677" s="69">
        <v>31.0</v>
      </c>
      <c r="I1677" s="69">
        <v>7.0</v>
      </c>
      <c r="J1677" s="69">
        <v>5.0</v>
      </c>
      <c r="K1677" s="29">
        <f t="shared" si="13"/>
        <v>9.5</v>
      </c>
      <c r="L1677" s="71">
        <f t="shared" si="14"/>
        <v>0.3065</v>
      </c>
      <c r="M1677" s="71">
        <f t="shared" si="15"/>
        <v>0.3831</v>
      </c>
      <c r="N1677" s="72">
        <f t="shared" si="16"/>
        <v>2.18</v>
      </c>
      <c r="O1677" s="8">
        <f t="shared" si="17"/>
        <v>12487.04</v>
      </c>
      <c r="P1677" s="73"/>
      <c r="Q1677" s="18"/>
      <c r="R1677" s="18"/>
      <c r="S1677" s="18"/>
      <c r="T1677" s="18"/>
      <c r="U1677" s="18"/>
      <c r="V1677" s="18"/>
      <c r="W1677" s="18"/>
      <c r="X1677" s="18"/>
      <c r="Y1677" s="18"/>
      <c r="Z1677" s="68">
        <v>912.0</v>
      </c>
      <c r="AA1677" s="69">
        <v>1.0</v>
      </c>
      <c r="AB1677" s="18" t="s">
        <v>1485</v>
      </c>
      <c r="AC1677" s="68">
        <v>912.0</v>
      </c>
      <c r="AD1677" s="69">
        <v>1.0</v>
      </c>
      <c r="AE1677" s="69">
        <v>40.0</v>
      </c>
      <c r="AF1677" s="70" t="s">
        <v>3026</v>
      </c>
      <c r="AG1677" s="69">
        <v>31.0</v>
      </c>
      <c r="AH1677" s="69">
        <v>7.0</v>
      </c>
      <c r="AI1677" s="69">
        <v>5.0</v>
      </c>
      <c r="AJ1677" s="29">
        <f t="shared" si="20"/>
        <v>9.5</v>
      </c>
      <c r="AK1677" s="76">
        <f t="shared" si="21"/>
        <v>0.3064516129</v>
      </c>
      <c r="AL1677" s="29">
        <f t="shared" si="22"/>
        <v>9.5</v>
      </c>
      <c r="AM1677" s="71">
        <f t="shared" si="23"/>
        <v>0.3065</v>
      </c>
      <c r="AN1677" s="71">
        <f t="shared" si="24"/>
        <v>0.3831</v>
      </c>
      <c r="AO1677" s="72">
        <f t="shared" si="25"/>
        <v>2.18</v>
      </c>
      <c r="AP1677" s="73">
        <f t="shared" si="26"/>
        <v>12487.04</v>
      </c>
      <c r="AQ1677" s="3">
        <f t="shared" si="27"/>
        <v>402.8077419</v>
      </c>
      <c r="AR1677" s="18"/>
      <c r="AS1677" s="18"/>
    </row>
    <row r="1678" ht="14.25" customHeight="1">
      <c r="A1678" s="68">
        <v>912.0</v>
      </c>
      <c r="B1678" s="69">
        <v>1.0</v>
      </c>
      <c r="C1678" s="18" t="s">
        <v>1485</v>
      </c>
      <c r="D1678" s="68">
        <v>912.0</v>
      </c>
      <c r="E1678" s="69">
        <v>1.0</v>
      </c>
      <c r="F1678" s="69">
        <v>55.0</v>
      </c>
      <c r="G1678" s="70" t="s">
        <v>3027</v>
      </c>
      <c r="H1678" s="69">
        <v>13.0</v>
      </c>
      <c r="I1678" s="69">
        <v>2.0</v>
      </c>
      <c r="J1678" s="69">
        <v>0.0</v>
      </c>
      <c r="K1678" s="29">
        <f t="shared" si="13"/>
        <v>2</v>
      </c>
      <c r="L1678" s="71">
        <f t="shared" si="14"/>
        <v>0.1538</v>
      </c>
      <c r="M1678" s="71">
        <f t="shared" si="15"/>
        <v>0.1923</v>
      </c>
      <c r="N1678" s="72">
        <f t="shared" si="16"/>
        <v>0.23</v>
      </c>
      <c r="O1678" s="8">
        <f t="shared" si="17"/>
        <v>1317.44</v>
      </c>
      <c r="P1678" s="73"/>
      <c r="Q1678" s="18"/>
      <c r="R1678" s="18"/>
      <c r="S1678" s="18"/>
      <c r="T1678" s="18"/>
      <c r="U1678" s="18"/>
      <c r="V1678" s="18"/>
      <c r="W1678" s="18"/>
      <c r="X1678" s="18"/>
      <c r="Y1678" s="18"/>
      <c r="Z1678" s="68">
        <v>912.0</v>
      </c>
      <c r="AA1678" s="69">
        <v>1.0</v>
      </c>
      <c r="AB1678" s="18" t="s">
        <v>1485</v>
      </c>
      <c r="AC1678" s="68">
        <v>912.0</v>
      </c>
      <c r="AD1678" s="69">
        <v>1.0</v>
      </c>
      <c r="AE1678" s="69">
        <v>55.0</v>
      </c>
      <c r="AF1678" s="70" t="s">
        <v>3027</v>
      </c>
      <c r="AG1678" s="69">
        <v>13.0</v>
      </c>
      <c r="AH1678" s="69">
        <v>2.0</v>
      </c>
      <c r="AI1678" s="69">
        <v>0.0</v>
      </c>
      <c r="AJ1678" s="29">
        <f t="shared" si="20"/>
        <v>2</v>
      </c>
      <c r="AK1678" s="76">
        <f t="shared" si="21"/>
        <v>0.1538461538</v>
      </c>
      <c r="AL1678" s="29">
        <f t="shared" si="22"/>
        <v>2</v>
      </c>
      <c r="AM1678" s="71">
        <f t="shared" si="23"/>
        <v>0.1538</v>
      </c>
      <c r="AN1678" s="71">
        <f t="shared" si="24"/>
        <v>0.1923</v>
      </c>
      <c r="AO1678" s="72">
        <f t="shared" si="25"/>
        <v>0.23</v>
      </c>
      <c r="AP1678" s="73">
        <f t="shared" si="26"/>
        <v>1317.44</v>
      </c>
      <c r="AQ1678" s="3">
        <f t="shared" si="27"/>
        <v>101.3415385</v>
      </c>
      <c r="AR1678" s="18"/>
      <c r="AS1678" s="18"/>
    </row>
    <row r="1679" ht="14.25" customHeight="1">
      <c r="A1679" s="68">
        <v>914.0</v>
      </c>
      <c r="B1679" s="69">
        <v>1.0</v>
      </c>
      <c r="C1679" s="18" t="s">
        <v>1487</v>
      </c>
      <c r="D1679" s="68">
        <v>914.0</v>
      </c>
      <c r="E1679" s="69">
        <v>1.0</v>
      </c>
      <c r="F1679" s="69">
        <v>1.0</v>
      </c>
      <c r="G1679" s="70" t="s">
        <v>3028</v>
      </c>
      <c r="H1679" s="69">
        <v>151.0</v>
      </c>
      <c r="I1679" s="69">
        <v>29.0</v>
      </c>
      <c r="J1679" s="69">
        <v>15.0</v>
      </c>
      <c r="K1679" s="29">
        <f t="shared" si="13"/>
        <v>36.5</v>
      </c>
      <c r="L1679" s="71">
        <f t="shared" si="14"/>
        <v>0.2417</v>
      </c>
      <c r="M1679" s="71">
        <f t="shared" si="15"/>
        <v>0.3021</v>
      </c>
      <c r="N1679" s="72">
        <f t="shared" si="16"/>
        <v>6.62</v>
      </c>
      <c r="O1679" s="8">
        <f t="shared" si="17"/>
        <v>37919.36</v>
      </c>
      <c r="P1679" s="73"/>
      <c r="Q1679" s="18"/>
      <c r="R1679" s="18"/>
      <c r="S1679" s="18"/>
      <c r="T1679" s="18"/>
      <c r="U1679" s="18"/>
      <c r="V1679" s="18"/>
      <c r="W1679" s="18"/>
      <c r="X1679" s="18"/>
      <c r="Y1679" s="18"/>
      <c r="Z1679" s="68">
        <v>914.0</v>
      </c>
      <c r="AA1679" s="69">
        <v>1.0</v>
      </c>
      <c r="AB1679" s="18" t="s">
        <v>1487</v>
      </c>
      <c r="AC1679" s="68">
        <v>914.0</v>
      </c>
      <c r="AD1679" s="69">
        <v>1.0</v>
      </c>
      <c r="AE1679" s="69">
        <v>1.0</v>
      </c>
      <c r="AF1679" s="70" t="s">
        <v>3028</v>
      </c>
      <c r="AG1679" s="69">
        <v>151.0</v>
      </c>
      <c r="AH1679" s="69">
        <v>29.0</v>
      </c>
      <c r="AI1679" s="69">
        <v>15.0</v>
      </c>
      <c r="AJ1679" s="29">
        <f t="shared" si="20"/>
        <v>36.5</v>
      </c>
      <c r="AK1679" s="76">
        <f t="shared" si="21"/>
        <v>0.2417218543</v>
      </c>
      <c r="AL1679" s="29">
        <f t="shared" si="22"/>
        <v>36.5</v>
      </c>
      <c r="AM1679" s="71">
        <f t="shared" si="23"/>
        <v>0.2417</v>
      </c>
      <c r="AN1679" s="71">
        <f t="shared" si="24"/>
        <v>0.3021</v>
      </c>
      <c r="AO1679" s="72">
        <f t="shared" si="25"/>
        <v>6.62</v>
      </c>
      <c r="AP1679" s="73">
        <f t="shared" si="26"/>
        <v>37919.36</v>
      </c>
      <c r="AQ1679" s="3">
        <f t="shared" si="27"/>
        <v>251.1215894</v>
      </c>
      <c r="AR1679" s="18"/>
      <c r="AS1679" s="18"/>
    </row>
    <row r="1680" ht="14.25" customHeight="1">
      <c r="A1680" s="68">
        <v>914.0</v>
      </c>
      <c r="B1680" s="69">
        <v>1.0</v>
      </c>
      <c r="C1680" s="18" t="s">
        <v>1487</v>
      </c>
      <c r="D1680" s="68">
        <v>914.0</v>
      </c>
      <c r="E1680" s="69">
        <v>1.0</v>
      </c>
      <c r="F1680" s="69">
        <v>2.0</v>
      </c>
      <c r="G1680" s="70" t="s">
        <v>3029</v>
      </c>
      <c r="H1680" s="69">
        <v>143.0</v>
      </c>
      <c r="I1680" s="69">
        <v>18.0</v>
      </c>
      <c r="J1680" s="69">
        <v>20.0</v>
      </c>
      <c r="K1680" s="29">
        <f t="shared" si="13"/>
        <v>28</v>
      </c>
      <c r="L1680" s="71">
        <f t="shared" si="14"/>
        <v>0.1958</v>
      </c>
      <c r="M1680" s="71">
        <f t="shared" si="15"/>
        <v>0.2448</v>
      </c>
      <c r="N1680" s="72">
        <f t="shared" si="16"/>
        <v>4.11</v>
      </c>
      <c r="O1680" s="8">
        <f t="shared" si="17"/>
        <v>23542.08</v>
      </c>
      <c r="P1680" s="73"/>
      <c r="Q1680" s="18"/>
      <c r="R1680" s="18"/>
      <c r="S1680" s="18"/>
      <c r="T1680" s="18"/>
      <c r="U1680" s="18"/>
      <c r="V1680" s="18"/>
      <c r="W1680" s="18"/>
      <c r="X1680" s="18"/>
      <c r="Y1680" s="18"/>
      <c r="Z1680" s="68">
        <v>914.0</v>
      </c>
      <c r="AA1680" s="69">
        <v>1.0</v>
      </c>
      <c r="AB1680" s="18" t="s">
        <v>1487</v>
      </c>
      <c r="AC1680" s="68">
        <v>914.0</v>
      </c>
      <c r="AD1680" s="69">
        <v>1.0</v>
      </c>
      <c r="AE1680" s="69">
        <v>2.0</v>
      </c>
      <c r="AF1680" s="70" t="s">
        <v>3029</v>
      </c>
      <c r="AG1680" s="69">
        <v>143.0</v>
      </c>
      <c r="AH1680" s="69">
        <v>18.0</v>
      </c>
      <c r="AI1680" s="69">
        <v>20.0</v>
      </c>
      <c r="AJ1680" s="29">
        <f t="shared" si="20"/>
        <v>28</v>
      </c>
      <c r="AK1680" s="76">
        <f t="shared" si="21"/>
        <v>0.1958041958</v>
      </c>
      <c r="AL1680" s="29">
        <f t="shared" si="22"/>
        <v>28</v>
      </c>
      <c r="AM1680" s="71">
        <f t="shared" si="23"/>
        <v>0.1958</v>
      </c>
      <c r="AN1680" s="71">
        <f t="shared" si="24"/>
        <v>0.2448</v>
      </c>
      <c r="AO1680" s="72">
        <f t="shared" si="25"/>
        <v>4.11</v>
      </c>
      <c r="AP1680" s="73">
        <f t="shared" si="26"/>
        <v>23542.08</v>
      </c>
      <c r="AQ1680" s="3">
        <f t="shared" si="27"/>
        <v>164.6299301</v>
      </c>
      <c r="AR1680" s="18"/>
      <c r="AS1680" s="18"/>
    </row>
    <row r="1681" ht="14.25" customHeight="1">
      <c r="A1681" s="68">
        <v>915.0</v>
      </c>
      <c r="B1681" s="69">
        <v>52.0</v>
      </c>
      <c r="C1681" s="18" t="s">
        <v>318</v>
      </c>
      <c r="D1681" s="68">
        <v>915.0</v>
      </c>
      <c r="E1681" s="69">
        <v>52.0</v>
      </c>
      <c r="F1681" s="69">
        <v>10.0</v>
      </c>
      <c r="G1681" s="70" t="s">
        <v>318</v>
      </c>
      <c r="H1681" s="69">
        <v>27.0</v>
      </c>
      <c r="I1681" s="69">
        <v>8.0</v>
      </c>
      <c r="J1681" s="69">
        <v>0.0</v>
      </c>
      <c r="K1681" s="29">
        <f t="shared" si="13"/>
        <v>8</v>
      </c>
      <c r="L1681" s="71">
        <f t="shared" si="14"/>
        <v>0.2963</v>
      </c>
      <c r="M1681" s="71">
        <f t="shared" si="15"/>
        <v>0.3704</v>
      </c>
      <c r="N1681" s="72">
        <f t="shared" si="16"/>
        <v>1.78</v>
      </c>
      <c r="O1681" s="8">
        <f t="shared" si="17"/>
        <v>10195.84</v>
      </c>
      <c r="P1681" s="73"/>
      <c r="Q1681" s="18"/>
      <c r="R1681" s="18"/>
      <c r="S1681" s="18"/>
      <c r="T1681" s="18"/>
      <c r="U1681" s="18"/>
      <c r="V1681" s="18"/>
      <c r="W1681" s="18"/>
      <c r="X1681" s="18"/>
      <c r="Y1681" s="18"/>
      <c r="Z1681" s="68">
        <v>915.0</v>
      </c>
      <c r="AA1681" s="69">
        <v>52.0</v>
      </c>
      <c r="AB1681" s="18" t="s">
        <v>318</v>
      </c>
      <c r="AC1681" s="68">
        <v>915.0</v>
      </c>
      <c r="AD1681" s="69">
        <v>52.0</v>
      </c>
      <c r="AE1681" s="69">
        <v>10.0</v>
      </c>
      <c r="AF1681" s="70" t="s">
        <v>318</v>
      </c>
      <c r="AG1681" s="69">
        <v>27.0</v>
      </c>
      <c r="AH1681" s="69">
        <v>8.0</v>
      </c>
      <c r="AI1681" s="69">
        <v>0.0</v>
      </c>
      <c r="AJ1681" s="29">
        <f t="shared" si="20"/>
        <v>8</v>
      </c>
      <c r="AK1681" s="76">
        <f t="shared" si="21"/>
        <v>0.2962962963</v>
      </c>
      <c r="AL1681" s="29">
        <f t="shared" si="22"/>
        <v>8</v>
      </c>
      <c r="AM1681" s="71">
        <f t="shared" si="23"/>
        <v>0.2963</v>
      </c>
      <c r="AN1681" s="71">
        <f t="shared" si="24"/>
        <v>0.3704</v>
      </c>
      <c r="AO1681" s="72">
        <f t="shared" si="25"/>
        <v>1.78</v>
      </c>
      <c r="AP1681" s="73">
        <f t="shared" si="26"/>
        <v>10195.84</v>
      </c>
      <c r="AQ1681" s="3">
        <f t="shared" si="27"/>
        <v>377.6237037</v>
      </c>
      <c r="AR1681" s="18"/>
      <c r="AS1681" s="18"/>
    </row>
    <row r="1682" ht="14.25" customHeight="1">
      <c r="A1682" s="68">
        <v>915.0</v>
      </c>
      <c r="B1682" s="69">
        <v>52.0</v>
      </c>
      <c r="C1682" s="18" t="s">
        <v>318</v>
      </c>
      <c r="D1682" s="68">
        <v>915.0</v>
      </c>
      <c r="E1682" s="69">
        <v>52.0</v>
      </c>
      <c r="F1682" s="69">
        <v>20.0</v>
      </c>
      <c r="G1682" s="70" t="s">
        <v>3030</v>
      </c>
      <c r="H1682" s="69">
        <v>36.0</v>
      </c>
      <c r="I1682" s="69">
        <v>22.0</v>
      </c>
      <c r="J1682" s="69">
        <v>5.0</v>
      </c>
      <c r="K1682" s="29">
        <f t="shared" si="13"/>
        <v>24.5</v>
      </c>
      <c r="L1682" s="71">
        <f t="shared" si="14"/>
        <v>0.6806</v>
      </c>
      <c r="M1682" s="71">
        <f t="shared" si="15"/>
        <v>0.8508</v>
      </c>
      <c r="N1682" s="72">
        <f t="shared" si="16"/>
        <v>12.51</v>
      </c>
      <c r="O1682" s="8">
        <f t="shared" si="17"/>
        <v>71657.28</v>
      </c>
      <c r="P1682" s="73"/>
      <c r="Q1682" s="18"/>
      <c r="R1682" s="18"/>
      <c r="S1682" s="18"/>
      <c r="T1682" s="18"/>
      <c r="U1682" s="18"/>
      <c r="V1682" s="18"/>
      <c r="W1682" s="18"/>
      <c r="X1682" s="18"/>
      <c r="Y1682" s="18"/>
      <c r="Z1682" s="68">
        <v>915.0</v>
      </c>
      <c r="AA1682" s="69">
        <v>52.0</v>
      </c>
      <c r="AB1682" s="18" t="s">
        <v>318</v>
      </c>
      <c r="AC1682" s="68">
        <v>915.0</v>
      </c>
      <c r="AD1682" s="69">
        <v>52.0</v>
      </c>
      <c r="AE1682" s="69">
        <v>20.0</v>
      </c>
      <c r="AF1682" s="70" t="s">
        <v>3030</v>
      </c>
      <c r="AG1682" s="69">
        <v>36.0</v>
      </c>
      <c r="AH1682" s="69">
        <v>22.0</v>
      </c>
      <c r="AI1682" s="69">
        <v>5.0</v>
      </c>
      <c r="AJ1682" s="29">
        <f t="shared" si="20"/>
        <v>24.5</v>
      </c>
      <c r="AK1682" s="76">
        <f t="shared" si="21"/>
        <v>0.6805555556</v>
      </c>
      <c r="AL1682" s="29">
        <f t="shared" si="22"/>
        <v>24.5</v>
      </c>
      <c r="AM1682" s="71">
        <f t="shared" si="23"/>
        <v>0.6806</v>
      </c>
      <c r="AN1682" s="71">
        <f t="shared" si="24"/>
        <v>0.8508</v>
      </c>
      <c r="AO1682" s="72">
        <f t="shared" si="25"/>
        <v>12.51</v>
      </c>
      <c r="AP1682" s="73">
        <f t="shared" si="26"/>
        <v>71657.28</v>
      </c>
      <c r="AQ1682" s="3">
        <f t="shared" si="27"/>
        <v>1990.48</v>
      </c>
      <c r="AR1682" s="18"/>
      <c r="AS1682" s="18"/>
    </row>
    <row r="1683" ht="14.25" customHeight="1">
      <c r="A1683" s="68">
        <v>915.0</v>
      </c>
      <c r="B1683" s="69">
        <v>52.0</v>
      </c>
      <c r="C1683" s="18" t="s">
        <v>318</v>
      </c>
      <c r="D1683" s="68">
        <v>915.0</v>
      </c>
      <c r="E1683" s="69">
        <v>52.0</v>
      </c>
      <c r="F1683" s="69">
        <v>45.0</v>
      </c>
      <c r="G1683" s="70" t="s">
        <v>3031</v>
      </c>
      <c r="H1683" s="69">
        <v>32.0</v>
      </c>
      <c r="I1683" s="69">
        <v>20.0</v>
      </c>
      <c r="J1683" s="69">
        <v>4.0</v>
      </c>
      <c r="K1683" s="29">
        <f t="shared" si="13"/>
        <v>22</v>
      </c>
      <c r="L1683" s="71">
        <f t="shared" si="14"/>
        <v>0.6875</v>
      </c>
      <c r="M1683" s="71">
        <f t="shared" si="15"/>
        <v>0.8594</v>
      </c>
      <c r="N1683" s="72">
        <f t="shared" si="16"/>
        <v>11.34</v>
      </c>
      <c r="O1683" s="8">
        <f t="shared" si="17"/>
        <v>64955.52</v>
      </c>
      <c r="P1683" s="73"/>
      <c r="Q1683" s="18"/>
      <c r="R1683" s="18"/>
      <c r="S1683" s="18"/>
      <c r="T1683" s="18"/>
      <c r="U1683" s="18"/>
      <c r="V1683" s="18"/>
      <c r="W1683" s="18"/>
      <c r="X1683" s="18"/>
      <c r="Y1683" s="18"/>
      <c r="Z1683" s="68">
        <v>915.0</v>
      </c>
      <c r="AA1683" s="69">
        <v>52.0</v>
      </c>
      <c r="AB1683" s="18" t="s">
        <v>318</v>
      </c>
      <c r="AC1683" s="68">
        <v>915.0</v>
      </c>
      <c r="AD1683" s="69">
        <v>52.0</v>
      </c>
      <c r="AE1683" s="69">
        <v>45.0</v>
      </c>
      <c r="AF1683" s="70" t="s">
        <v>3031</v>
      </c>
      <c r="AG1683" s="69">
        <v>32.0</v>
      </c>
      <c r="AH1683" s="69">
        <v>20.0</v>
      </c>
      <c r="AI1683" s="69">
        <v>4.0</v>
      </c>
      <c r="AJ1683" s="29">
        <f t="shared" si="20"/>
        <v>22</v>
      </c>
      <c r="AK1683" s="76">
        <f t="shared" si="21"/>
        <v>0.6875</v>
      </c>
      <c r="AL1683" s="29">
        <f t="shared" si="22"/>
        <v>22</v>
      </c>
      <c r="AM1683" s="71">
        <f t="shared" si="23"/>
        <v>0.6875</v>
      </c>
      <c r="AN1683" s="71">
        <f t="shared" si="24"/>
        <v>0.8594</v>
      </c>
      <c r="AO1683" s="72">
        <f t="shared" si="25"/>
        <v>11.34</v>
      </c>
      <c r="AP1683" s="73">
        <f t="shared" si="26"/>
        <v>64955.52</v>
      </c>
      <c r="AQ1683" s="3">
        <f t="shared" si="27"/>
        <v>2029.86</v>
      </c>
      <c r="AR1683" s="18"/>
      <c r="AS1683" s="18"/>
    </row>
    <row r="1684" ht="14.25" customHeight="1">
      <c r="A1684" s="68">
        <v>915.0</v>
      </c>
      <c r="B1684" s="69">
        <v>52.0</v>
      </c>
      <c r="C1684" s="18" t="s">
        <v>318</v>
      </c>
      <c r="D1684" s="68">
        <v>915.0</v>
      </c>
      <c r="E1684" s="69">
        <v>52.0</v>
      </c>
      <c r="F1684" s="69">
        <v>70.0</v>
      </c>
      <c r="G1684" s="70" t="s">
        <v>3032</v>
      </c>
      <c r="H1684" s="69">
        <v>7.0</v>
      </c>
      <c r="I1684" s="69">
        <v>2.0</v>
      </c>
      <c r="J1684" s="69">
        <v>1.0</v>
      </c>
      <c r="K1684" s="29">
        <f t="shared" si="13"/>
        <v>2.5</v>
      </c>
      <c r="L1684" s="71">
        <f t="shared" si="14"/>
        <v>0.3571</v>
      </c>
      <c r="M1684" s="71">
        <f t="shared" si="15"/>
        <v>0.4464</v>
      </c>
      <c r="N1684" s="72">
        <f t="shared" si="16"/>
        <v>0.67</v>
      </c>
      <c r="O1684" s="8">
        <f t="shared" si="17"/>
        <v>3837.76</v>
      </c>
      <c r="P1684" s="73"/>
      <c r="Q1684" s="18"/>
      <c r="R1684" s="18"/>
      <c r="S1684" s="18"/>
      <c r="T1684" s="18"/>
      <c r="U1684" s="18"/>
      <c r="V1684" s="18"/>
      <c r="W1684" s="18"/>
      <c r="X1684" s="18"/>
      <c r="Y1684" s="18"/>
      <c r="Z1684" s="68">
        <v>915.0</v>
      </c>
      <c r="AA1684" s="69">
        <v>52.0</v>
      </c>
      <c r="AB1684" s="18" t="s">
        <v>318</v>
      </c>
      <c r="AC1684" s="68">
        <v>915.0</v>
      </c>
      <c r="AD1684" s="69">
        <v>52.0</v>
      </c>
      <c r="AE1684" s="69">
        <v>70.0</v>
      </c>
      <c r="AF1684" s="70" t="s">
        <v>3032</v>
      </c>
      <c r="AG1684" s="69">
        <v>7.0</v>
      </c>
      <c r="AH1684" s="69">
        <v>2.0</v>
      </c>
      <c r="AI1684" s="69">
        <v>1.0</v>
      </c>
      <c r="AJ1684" s="29">
        <f t="shared" si="20"/>
        <v>2.5</v>
      </c>
      <c r="AK1684" s="76">
        <f t="shared" si="21"/>
        <v>0.3571428571</v>
      </c>
      <c r="AL1684" s="29">
        <f t="shared" si="22"/>
        <v>2.5</v>
      </c>
      <c r="AM1684" s="71">
        <f t="shared" si="23"/>
        <v>0.3571</v>
      </c>
      <c r="AN1684" s="71">
        <f t="shared" si="24"/>
        <v>0.4464</v>
      </c>
      <c r="AO1684" s="72">
        <f t="shared" si="25"/>
        <v>0.67</v>
      </c>
      <c r="AP1684" s="73">
        <f t="shared" si="26"/>
        <v>3837.76</v>
      </c>
      <c r="AQ1684" s="3">
        <f t="shared" si="27"/>
        <v>548.2514286</v>
      </c>
      <c r="AR1684" s="18"/>
      <c r="AS1684" s="18"/>
    </row>
    <row r="1685" ht="14.25" customHeight="1">
      <c r="A1685" s="68">
        <v>916.0</v>
      </c>
      <c r="B1685" s="69">
        <v>6.0</v>
      </c>
      <c r="C1685" s="18" t="s">
        <v>1490</v>
      </c>
      <c r="D1685" s="68">
        <v>916.0</v>
      </c>
      <c r="E1685" s="69">
        <v>6.0</v>
      </c>
      <c r="F1685" s="69">
        <v>15.0</v>
      </c>
      <c r="G1685" s="70" t="s">
        <v>3033</v>
      </c>
      <c r="H1685" s="69">
        <v>25.0</v>
      </c>
      <c r="I1685" s="69">
        <v>13.0</v>
      </c>
      <c r="J1685" s="69">
        <v>0.0</v>
      </c>
      <c r="K1685" s="29">
        <f t="shared" si="13"/>
        <v>13</v>
      </c>
      <c r="L1685" s="71">
        <f t="shared" si="14"/>
        <v>0.52</v>
      </c>
      <c r="M1685" s="71">
        <f t="shared" si="15"/>
        <v>0.65</v>
      </c>
      <c r="N1685" s="72">
        <f t="shared" si="16"/>
        <v>5.07</v>
      </c>
      <c r="O1685" s="8">
        <f t="shared" si="17"/>
        <v>29040.96</v>
      </c>
      <c r="P1685" s="73"/>
      <c r="Q1685" s="18"/>
      <c r="R1685" s="18"/>
      <c r="S1685" s="18"/>
      <c r="T1685" s="18"/>
      <c r="U1685" s="18"/>
      <c r="V1685" s="18"/>
      <c r="W1685" s="18"/>
      <c r="X1685" s="18"/>
      <c r="Y1685" s="18"/>
      <c r="Z1685" s="68">
        <v>916.0</v>
      </c>
      <c r="AA1685" s="69">
        <v>6.0</v>
      </c>
      <c r="AB1685" s="18" t="s">
        <v>1490</v>
      </c>
      <c r="AC1685" s="68">
        <v>916.0</v>
      </c>
      <c r="AD1685" s="69">
        <v>6.0</v>
      </c>
      <c r="AE1685" s="69">
        <v>15.0</v>
      </c>
      <c r="AF1685" s="70" t="s">
        <v>3033</v>
      </c>
      <c r="AG1685" s="69">
        <v>25.0</v>
      </c>
      <c r="AH1685" s="69">
        <v>13.0</v>
      </c>
      <c r="AI1685" s="69">
        <v>0.0</v>
      </c>
      <c r="AJ1685" s="29">
        <f t="shared" si="20"/>
        <v>13</v>
      </c>
      <c r="AK1685" s="76">
        <f t="shared" si="21"/>
        <v>0.52</v>
      </c>
      <c r="AL1685" s="29">
        <f t="shared" si="22"/>
        <v>13</v>
      </c>
      <c r="AM1685" s="71">
        <f t="shared" si="23"/>
        <v>0.52</v>
      </c>
      <c r="AN1685" s="71">
        <f t="shared" si="24"/>
        <v>0.65</v>
      </c>
      <c r="AO1685" s="72">
        <f t="shared" si="25"/>
        <v>5.07</v>
      </c>
      <c r="AP1685" s="73">
        <f t="shared" si="26"/>
        <v>29040.96</v>
      </c>
      <c r="AQ1685" s="3">
        <f t="shared" si="27"/>
        <v>1161.6384</v>
      </c>
      <c r="AR1685" s="18"/>
      <c r="AS1685" s="18"/>
    </row>
    <row r="1686" ht="14.25" customHeight="1">
      <c r="A1686" s="68">
        <v>916.0</v>
      </c>
      <c r="B1686" s="69">
        <v>6.0</v>
      </c>
      <c r="C1686" s="18" t="s">
        <v>1490</v>
      </c>
      <c r="D1686" s="68">
        <v>916.0</v>
      </c>
      <c r="E1686" s="69">
        <v>6.0</v>
      </c>
      <c r="F1686" s="69">
        <v>20.0</v>
      </c>
      <c r="G1686" s="70" t="s">
        <v>3034</v>
      </c>
      <c r="H1686" s="69">
        <v>9.0</v>
      </c>
      <c r="I1686" s="69">
        <v>2.0</v>
      </c>
      <c r="J1686" s="69">
        <v>0.0</v>
      </c>
      <c r="K1686" s="29">
        <f t="shared" si="13"/>
        <v>2</v>
      </c>
      <c r="L1686" s="71">
        <f t="shared" si="14"/>
        <v>0.2222</v>
      </c>
      <c r="M1686" s="71">
        <f t="shared" si="15"/>
        <v>0.2778</v>
      </c>
      <c r="N1686" s="72">
        <f t="shared" si="16"/>
        <v>0.33</v>
      </c>
      <c r="O1686" s="8">
        <f t="shared" si="17"/>
        <v>1890.24</v>
      </c>
      <c r="P1686" s="73"/>
      <c r="Q1686" s="18"/>
      <c r="R1686" s="18"/>
      <c r="S1686" s="18"/>
      <c r="T1686" s="18"/>
      <c r="U1686" s="18"/>
      <c r="V1686" s="18"/>
      <c r="W1686" s="18"/>
      <c r="X1686" s="18"/>
      <c r="Y1686" s="18"/>
      <c r="Z1686" s="68">
        <v>916.0</v>
      </c>
      <c r="AA1686" s="69">
        <v>6.0</v>
      </c>
      <c r="AB1686" s="18" t="s">
        <v>1490</v>
      </c>
      <c r="AC1686" s="68">
        <v>916.0</v>
      </c>
      <c r="AD1686" s="69">
        <v>6.0</v>
      </c>
      <c r="AE1686" s="69">
        <v>20.0</v>
      </c>
      <c r="AF1686" s="70" t="s">
        <v>3034</v>
      </c>
      <c r="AG1686" s="69">
        <v>9.0</v>
      </c>
      <c r="AH1686" s="69">
        <v>2.0</v>
      </c>
      <c r="AI1686" s="69">
        <v>0.0</v>
      </c>
      <c r="AJ1686" s="29">
        <f t="shared" si="20"/>
        <v>2</v>
      </c>
      <c r="AK1686" s="76">
        <f t="shared" si="21"/>
        <v>0.2222222222</v>
      </c>
      <c r="AL1686" s="29">
        <f t="shared" si="22"/>
        <v>2</v>
      </c>
      <c r="AM1686" s="71">
        <f t="shared" si="23"/>
        <v>0.2222</v>
      </c>
      <c r="AN1686" s="71">
        <f t="shared" si="24"/>
        <v>0.2778</v>
      </c>
      <c r="AO1686" s="72">
        <f t="shared" si="25"/>
        <v>0.33</v>
      </c>
      <c r="AP1686" s="73">
        <f t="shared" si="26"/>
        <v>1890.24</v>
      </c>
      <c r="AQ1686" s="3">
        <f t="shared" si="27"/>
        <v>210.0266667</v>
      </c>
      <c r="AR1686" s="18"/>
      <c r="AS1686" s="18"/>
    </row>
    <row r="1687" ht="14.25" customHeight="1">
      <c r="A1687" s="68">
        <v>916.0</v>
      </c>
      <c r="B1687" s="69">
        <v>6.0</v>
      </c>
      <c r="C1687" s="18" t="s">
        <v>1490</v>
      </c>
      <c r="D1687" s="68">
        <v>916.0</v>
      </c>
      <c r="E1687" s="69">
        <v>6.0</v>
      </c>
      <c r="F1687" s="69">
        <v>26.0</v>
      </c>
      <c r="G1687" s="70" t="s">
        <v>3035</v>
      </c>
      <c r="H1687" s="69">
        <v>25.0</v>
      </c>
      <c r="I1687" s="69">
        <v>25.0</v>
      </c>
      <c r="J1687" s="69">
        <v>0.0</v>
      </c>
      <c r="K1687" s="29">
        <f t="shared" si="13"/>
        <v>25</v>
      </c>
      <c r="L1687" s="71">
        <f t="shared" si="14"/>
        <v>1</v>
      </c>
      <c r="M1687" s="71">
        <f t="shared" si="15"/>
        <v>1</v>
      </c>
      <c r="N1687" s="72">
        <f t="shared" si="16"/>
        <v>15</v>
      </c>
      <c r="O1687" s="8">
        <f t="shared" si="17"/>
        <v>85920</v>
      </c>
      <c r="P1687" s="73"/>
      <c r="Q1687" s="18"/>
      <c r="R1687" s="18"/>
      <c r="S1687" s="18"/>
      <c r="T1687" s="18"/>
      <c r="U1687" s="18"/>
      <c r="V1687" s="18"/>
      <c r="W1687" s="18"/>
      <c r="X1687" s="18"/>
      <c r="Y1687" s="18"/>
      <c r="Z1687" s="68">
        <v>916.0</v>
      </c>
      <c r="AA1687" s="69">
        <v>6.0</v>
      </c>
      <c r="AB1687" s="18" t="s">
        <v>1490</v>
      </c>
      <c r="AC1687" s="68">
        <v>916.0</v>
      </c>
      <c r="AD1687" s="69">
        <v>6.0</v>
      </c>
      <c r="AE1687" s="69">
        <v>26.0</v>
      </c>
      <c r="AF1687" s="70" t="s">
        <v>3035</v>
      </c>
      <c r="AG1687" s="69">
        <v>25.0</v>
      </c>
      <c r="AH1687" s="69">
        <v>25.0</v>
      </c>
      <c r="AI1687" s="69">
        <v>0.0</v>
      </c>
      <c r="AJ1687" s="29">
        <f t="shared" si="20"/>
        <v>25</v>
      </c>
      <c r="AK1687" s="76">
        <f t="shared" si="21"/>
        <v>1</v>
      </c>
      <c r="AL1687" s="29">
        <f t="shared" si="22"/>
        <v>25</v>
      </c>
      <c r="AM1687" s="71">
        <f t="shared" si="23"/>
        <v>1</v>
      </c>
      <c r="AN1687" s="71">
        <f t="shared" si="24"/>
        <v>1</v>
      </c>
      <c r="AO1687" s="72">
        <f t="shared" si="25"/>
        <v>15</v>
      </c>
      <c r="AP1687" s="73">
        <f t="shared" si="26"/>
        <v>85920</v>
      </c>
      <c r="AQ1687" s="3">
        <f t="shared" si="27"/>
        <v>3436.8</v>
      </c>
      <c r="AR1687" s="18"/>
      <c r="AS1687" s="18"/>
    </row>
    <row r="1688" ht="14.25" customHeight="1">
      <c r="A1688" s="68">
        <v>916.0</v>
      </c>
      <c r="B1688" s="69">
        <v>6.0</v>
      </c>
      <c r="C1688" s="18" t="s">
        <v>1490</v>
      </c>
      <c r="D1688" s="68">
        <v>916.0</v>
      </c>
      <c r="E1688" s="69">
        <v>6.0</v>
      </c>
      <c r="F1688" s="69">
        <v>29.0</v>
      </c>
      <c r="G1688" s="70" t="s">
        <v>3036</v>
      </c>
      <c r="H1688" s="69">
        <v>4.0</v>
      </c>
      <c r="I1688" s="69">
        <v>1.0</v>
      </c>
      <c r="J1688" s="69">
        <v>0.0</v>
      </c>
      <c r="K1688" s="29">
        <f t="shared" si="13"/>
        <v>1</v>
      </c>
      <c r="L1688" s="71">
        <f t="shared" si="14"/>
        <v>0.25</v>
      </c>
      <c r="M1688" s="71">
        <f t="shared" si="15"/>
        <v>0.3125</v>
      </c>
      <c r="N1688" s="72">
        <f t="shared" si="16"/>
        <v>0.19</v>
      </c>
      <c r="O1688" s="8">
        <f t="shared" si="17"/>
        <v>1088.32</v>
      </c>
      <c r="P1688" s="73"/>
      <c r="Q1688" s="18"/>
      <c r="R1688" s="18"/>
      <c r="S1688" s="18"/>
      <c r="T1688" s="18"/>
      <c r="U1688" s="18"/>
      <c r="V1688" s="18"/>
      <c r="W1688" s="18"/>
      <c r="X1688" s="18"/>
      <c r="Y1688" s="18"/>
      <c r="Z1688" s="68">
        <v>916.0</v>
      </c>
      <c r="AA1688" s="69">
        <v>6.0</v>
      </c>
      <c r="AB1688" s="18" t="s">
        <v>1490</v>
      </c>
      <c r="AC1688" s="68">
        <v>916.0</v>
      </c>
      <c r="AD1688" s="69">
        <v>6.0</v>
      </c>
      <c r="AE1688" s="69">
        <v>29.0</v>
      </c>
      <c r="AF1688" s="70" t="s">
        <v>3036</v>
      </c>
      <c r="AG1688" s="69">
        <v>4.0</v>
      </c>
      <c r="AH1688" s="69">
        <v>1.0</v>
      </c>
      <c r="AI1688" s="69">
        <v>0.0</v>
      </c>
      <c r="AJ1688" s="29">
        <f t="shared" si="20"/>
        <v>1</v>
      </c>
      <c r="AK1688" s="76">
        <f t="shared" si="21"/>
        <v>0.25</v>
      </c>
      <c r="AL1688" s="29">
        <f t="shared" si="22"/>
        <v>1</v>
      </c>
      <c r="AM1688" s="71">
        <f t="shared" si="23"/>
        <v>0.25</v>
      </c>
      <c r="AN1688" s="71">
        <f t="shared" si="24"/>
        <v>0.3125</v>
      </c>
      <c r="AO1688" s="72">
        <f t="shared" si="25"/>
        <v>0.19</v>
      </c>
      <c r="AP1688" s="73">
        <f t="shared" si="26"/>
        <v>1088.32</v>
      </c>
      <c r="AQ1688" s="3">
        <f t="shared" si="27"/>
        <v>272.08</v>
      </c>
      <c r="AR1688" s="18"/>
      <c r="AS1688" s="18"/>
    </row>
    <row r="1689" ht="14.25" customHeight="1">
      <c r="A1689" s="68">
        <v>916.0</v>
      </c>
      <c r="B1689" s="69">
        <v>6.0</v>
      </c>
      <c r="C1689" s="18" t="s">
        <v>1490</v>
      </c>
      <c r="D1689" s="68">
        <v>916.0</v>
      </c>
      <c r="E1689" s="69">
        <v>6.0</v>
      </c>
      <c r="F1689" s="69">
        <v>31.0</v>
      </c>
      <c r="G1689" s="70" t="s">
        <v>3037</v>
      </c>
      <c r="H1689" s="69">
        <v>24.0</v>
      </c>
      <c r="I1689" s="69">
        <v>24.0</v>
      </c>
      <c r="J1689" s="69">
        <v>0.0</v>
      </c>
      <c r="K1689" s="29">
        <f t="shared" si="13"/>
        <v>24</v>
      </c>
      <c r="L1689" s="71">
        <f t="shared" si="14"/>
        <v>1</v>
      </c>
      <c r="M1689" s="71">
        <f t="shared" si="15"/>
        <v>1</v>
      </c>
      <c r="N1689" s="72">
        <f t="shared" si="16"/>
        <v>14.4</v>
      </c>
      <c r="O1689" s="8">
        <f t="shared" si="17"/>
        <v>82483.2</v>
      </c>
      <c r="P1689" s="73"/>
      <c r="Q1689" s="18"/>
      <c r="R1689" s="18"/>
      <c r="S1689" s="18"/>
      <c r="T1689" s="18"/>
      <c r="U1689" s="18"/>
      <c r="V1689" s="18"/>
      <c r="W1689" s="18"/>
      <c r="X1689" s="18"/>
      <c r="Y1689" s="18"/>
      <c r="Z1689" s="68">
        <v>916.0</v>
      </c>
      <c r="AA1689" s="69">
        <v>6.0</v>
      </c>
      <c r="AB1689" s="18" t="s">
        <v>1490</v>
      </c>
      <c r="AC1689" s="68">
        <v>916.0</v>
      </c>
      <c r="AD1689" s="69">
        <v>6.0</v>
      </c>
      <c r="AE1689" s="69">
        <v>31.0</v>
      </c>
      <c r="AF1689" s="70" t="s">
        <v>3037</v>
      </c>
      <c r="AG1689" s="69">
        <v>24.0</v>
      </c>
      <c r="AH1689" s="69">
        <v>24.0</v>
      </c>
      <c r="AI1689" s="69">
        <v>0.0</v>
      </c>
      <c r="AJ1689" s="29">
        <f t="shared" si="20"/>
        <v>24</v>
      </c>
      <c r="AK1689" s="76">
        <f t="shared" si="21"/>
        <v>1</v>
      </c>
      <c r="AL1689" s="29">
        <f t="shared" si="22"/>
        <v>24</v>
      </c>
      <c r="AM1689" s="71">
        <f t="shared" si="23"/>
        <v>1</v>
      </c>
      <c r="AN1689" s="71">
        <f t="shared" si="24"/>
        <v>1</v>
      </c>
      <c r="AO1689" s="72">
        <f t="shared" si="25"/>
        <v>14.4</v>
      </c>
      <c r="AP1689" s="73">
        <f t="shared" si="26"/>
        <v>82483.2</v>
      </c>
      <c r="AQ1689" s="3">
        <f t="shared" si="27"/>
        <v>3436.8</v>
      </c>
      <c r="AR1689" s="18"/>
      <c r="AS1689" s="18"/>
    </row>
    <row r="1690" ht="14.25" customHeight="1">
      <c r="A1690" s="68">
        <v>916.0</v>
      </c>
      <c r="B1690" s="69">
        <v>6.0</v>
      </c>
      <c r="C1690" s="18" t="s">
        <v>1490</v>
      </c>
      <c r="D1690" s="68">
        <v>916.0</v>
      </c>
      <c r="E1690" s="69">
        <v>6.0</v>
      </c>
      <c r="F1690" s="69">
        <v>35.0</v>
      </c>
      <c r="G1690" s="70" t="s">
        <v>3038</v>
      </c>
      <c r="H1690" s="69">
        <v>12.0</v>
      </c>
      <c r="I1690" s="69">
        <v>3.0</v>
      </c>
      <c r="J1690" s="69">
        <v>0.0</v>
      </c>
      <c r="K1690" s="29">
        <f t="shared" si="13"/>
        <v>3</v>
      </c>
      <c r="L1690" s="71">
        <f t="shared" si="14"/>
        <v>0.25</v>
      </c>
      <c r="M1690" s="71">
        <f t="shared" si="15"/>
        <v>0.3125</v>
      </c>
      <c r="N1690" s="72">
        <f t="shared" si="16"/>
        <v>0.56</v>
      </c>
      <c r="O1690" s="8">
        <f t="shared" si="17"/>
        <v>3207.68</v>
      </c>
      <c r="P1690" s="73"/>
      <c r="Q1690" s="18"/>
      <c r="R1690" s="18"/>
      <c r="S1690" s="18"/>
      <c r="T1690" s="18"/>
      <c r="U1690" s="18"/>
      <c r="V1690" s="18"/>
      <c r="W1690" s="18"/>
      <c r="X1690" s="18"/>
      <c r="Y1690" s="18"/>
      <c r="Z1690" s="68">
        <v>916.0</v>
      </c>
      <c r="AA1690" s="69">
        <v>6.0</v>
      </c>
      <c r="AB1690" s="18" t="s">
        <v>1490</v>
      </c>
      <c r="AC1690" s="68">
        <v>916.0</v>
      </c>
      <c r="AD1690" s="69">
        <v>6.0</v>
      </c>
      <c r="AE1690" s="69">
        <v>35.0</v>
      </c>
      <c r="AF1690" s="70" t="s">
        <v>3038</v>
      </c>
      <c r="AG1690" s="69">
        <v>12.0</v>
      </c>
      <c r="AH1690" s="69">
        <v>3.0</v>
      </c>
      <c r="AI1690" s="69">
        <v>0.0</v>
      </c>
      <c r="AJ1690" s="29">
        <f t="shared" si="20"/>
        <v>3</v>
      </c>
      <c r="AK1690" s="76">
        <f t="shared" si="21"/>
        <v>0.25</v>
      </c>
      <c r="AL1690" s="29">
        <f t="shared" si="22"/>
        <v>3</v>
      </c>
      <c r="AM1690" s="71">
        <f t="shared" si="23"/>
        <v>0.25</v>
      </c>
      <c r="AN1690" s="71">
        <f t="shared" si="24"/>
        <v>0.3125</v>
      </c>
      <c r="AO1690" s="72">
        <f t="shared" si="25"/>
        <v>0.56</v>
      </c>
      <c r="AP1690" s="73">
        <f t="shared" si="26"/>
        <v>3207.68</v>
      </c>
      <c r="AQ1690" s="3">
        <f t="shared" si="27"/>
        <v>267.3066667</v>
      </c>
      <c r="AR1690" s="18"/>
      <c r="AS1690" s="18"/>
    </row>
    <row r="1691" ht="14.25" customHeight="1">
      <c r="A1691" s="68">
        <v>916.0</v>
      </c>
      <c r="B1691" s="69">
        <v>6.0</v>
      </c>
      <c r="C1691" s="18" t="s">
        <v>1490</v>
      </c>
      <c r="D1691" s="68">
        <v>916.0</v>
      </c>
      <c r="E1691" s="69">
        <v>6.0</v>
      </c>
      <c r="F1691" s="69">
        <v>37.0</v>
      </c>
      <c r="G1691" s="70" t="s">
        <v>3039</v>
      </c>
      <c r="H1691" s="69">
        <v>173.0</v>
      </c>
      <c r="I1691" s="69">
        <v>66.0</v>
      </c>
      <c r="J1691" s="69">
        <v>7.0</v>
      </c>
      <c r="K1691" s="29">
        <f t="shared" si="13"/>
        <v>69.5</v>
      </c>
      <c r="L1691" s="71">
        <f t="shared" si="14"/>
        <v>0.4017</v>
      </c>
      <c r="M1691" s="71">
        <f t="shared" si="15"/>
        <v>0.5021</v>
      </c>
      <c r="N1691" s="72">
        <f t="shared" si="16"/>
        <v>20.94</v>
      </c>
      <c r="O1691" s="8">
        <f t="shared" si="17"/>
        <v>119944.32</v>
      </c>
      <c r="P1691" s="73"/>
      <c r="Q1691" s="18"/>
      <c r="R1691" s="18"/>
      <c r="S1691" s="18"/>
      <c r="T1691" s="18"/>
      <c r="U1691" s="18"/>
      <c r="V1691" s="18"/>
      <c r="W1691" s="18"/>
      <c r="X1691" s="18"/>
      <c r="Y1691" s="18"/>
      <c r="Z1691" s="68">
        <v>916.0</v>
      </c>
      <c r="AA1691" s="69">
        <v>6.0</v>
      </c>
      <c r="AB1691" s="18" t="s">
        <v>1490</v>
      </c>
      <c r="AC1691" s="68">
        <v>916.0</v>
      </c>
      <c r="AD1691" s="69">
        <v>6.0</v>
      </c>
      <c r="AE1691" s="69">
        <v>37.0</v>
      </c>
      <c r="AF1691" s="70" t="s">
        <v>3039</v>
      </c>
      <c r="AG1691" s="69">
        <v>173.0</v>
      </c>
      <c r="AH1691" s="69">
        <v>66.0</v>
      </c>
      <c r="AI1691" s="69">
        <v>7.0</v>
      </c>
      <c r="AJ1691" s="29">
        <f t="shared" si="20"/>
        <v>69.5</v>
      </c>
      <c r="AK1691" s="76">
        <f t="shared" si="21"/>
        <v>0.401734104</v>
      </c>
      <c r="AL1691" s="29">
        <f t="shared" si="22"/>
        <v>69.5</v>
      </c>
      <c r="AM1691" s="71">
        <f t="shared" si="23"/>
        <v>0.4017</v>
      </c>
      <c r="AN1691" s="71">
        <f t="shared" si="24"/>
        <v>0.5021</v>
      </c>
      <c r="AO1691" s="72">
        <f t="shared" si="25"/>
        <v>20.94</v>
      </c>
      <c r="AP1691" s="73">
        <f t="shared" si="26"/>
        <v>119944.32</v>
      </c>
      <c r="AQ1691" s="3">
        <f t="shared" si="27"/>
        <v>693.3197688</v>
      </c>
      <c r="AR1691" s="18"/>
      <c r="AS1691" s="18"/>
    </row>
    <row r="1692" ht="14.25" customHeight="1">
      <c r="A1692" s="68">
        <v>916.0</v>
      </c>
      <c r="B1692" s="69">
        <v>6.0</v>
      </c>
      <c r="C1692" s="18" t="s">
        <v>1490</v>
      </c>
      <c r="D1692" s="68">
        <v>916.0</v>
      </c>
      <c r="E1692" s="69">
        <v>6.0</v>
      </c>
      <c r="F1692" s="69">
        <v>40.0</v>
      </c>
      <c r="G1692" s="70" t="s">
        <v>3040</v>
      </c>
      <c r="H1692" s="69">
        <v>102.0</v>
      </c>
      <c r="I1692" s="69">
        <v>24.0</v>
      </c>
      <c r="J1692" s="69">
        <v>6.0</v>
      </c>
      <c r="K1692" s="29">
        <f t="shared" si="13"/>
        <v>27</v>
      </c>
      <c r="L1692" s="71">
        <f t="shared" si="14"/>
        <v>0.2647</v>
      </c>
      <c r="M1692" s="71">
        <f t="shared" si="15"/>
        <v>0.3309</v>
      </c>
      <c r="N1692" s="72">
        <f t="shared" si="16"/>
        <v>5.36</v>
      </c>
      <c r="O1692" s="8">
        <f t="shared" si="17"/>
        <v>30702.08</v>
      </c>
      <c r="P1692" s="73"/>
      <c r="Q1692" s="18"/>
      <c r="R1692" s="18"/>
      <c r="S1692" s="18"/>
      <c r="T1692" s="18"/>
      <c r="U1692" s="18"/>
      <c r="V1692" s="18"/>
      <c r="W1692" s="18"/>
      <c r="X1692" s="18"/>
      <c r="Y1692" s="18"/>
      <c r="Z1692" s="68">
        <v>916.0</v>
      </c>
      <c r="AA1692" s="69">
        <v>6.0</v>
      </c>
      <c r="AB1692" s="18" t="s">
        <v>1490</v>
      </c>
      <c r="AC1692" s="68">
        <v>916.0</v>
      </c>
      <c r="AD1692" s="69">
        <v>6.0</v>
      </c>
      <c r="AE1692" s="69">
        <v>40.0</v>
      </c>
      <c r="AF1692" s="70" t="s">
        <v>3040</v>
      </c>
      <c r="AG1692" s="69">
        <v>102.0</v>
      </c>
      <c r="AH1692" s="69">
        <v>24.0</v>
      </c>
      <c r="AI1692" s="69">
        <v>6.0</v>
      </c>
      <c r="AJ1692" s="29">
        <f t="shared" si="20"/>
        <v>27</v>
      </c>
      <c r="AK1692" s="76">
        <f t="shared" si="21"/>
        <v>0.2647058824</v>
      </c>
      <c r="AL1692" s="29">
        <f t="shared" si="22"/>
        <v>27</v>
      </c>
      <c r="AM1692" s="71">
        <f t="shared" si="23"/>
        <v>0.2647</v>
      </c>
      <c r="AN1692" s="71">
        <f t="shared" si="24"/>
        <v>0.3309</v>
      </c>
      <c r="AO1692" s="72">
        <f t="shared" si="25"/>
        <v>5.36</v>
      </c>
      <c r="AP1692" s="73">
        <f t="shared" si="26"/>
        <v>30702.08</v>
      </c>
      <c r="AQ1692" s="3">
        <f t="shared" si="27"/>
        <v>301.0007843</v>
      </c>
      <c r="AR1692" s="18"/>
      <c r="AS1692" s="18"/>
    </row>
    <row r="1693" ht="14.25" customHeight="1">
      <c r="A1693" s="68">
        <v>916.0</v>
      </c>
      <c r="B1693" s="69">
        <v>6.0</v>
      </c>
      <c r="C1693" s="18" t="s">
        <v>1490</v>
      </c>
      <c r="D1693" s="68">
        <v>916.0</v>
      </c>
      <c r="E1693" s="69">
        <v>6.0</v>
      </c>
      <c r="F1693" s="69">
        <v>56.0</v>
      </c>
      <c r="G1693" s="70" t="s">
        <v>3041</v>
      </c>
      <c r="H1693" s="69">
        <v>63.0</v>
      </c>
      <c r="I1693" s="69">
        <v>14.0</v>
      </c>
      <c r="J1693" s="69">
        <v>1.0</v>
      </c>
      <c r="K1693" s="29">
        <f t="shared" si="13"/>
        <v>14.5</v>
      </c>
      <c r="L1693" s="71">
        <f t="shared" si="14"/>
        <v>0.2302</v>
      </c>
      <c r="M1693" s="71">
        <f t="shared" si="15"/>
        <v>0.2878</v>
      </c>
      <c r="N1693" s="72">
        <f t="shared" si="16"/>
        <v>2.5</v>
      </c>
      <c r="O1693" s="8">
        <f t="shared" si="17"/>
        <v>14320</v>
      </c>
      <c r="P1693" s="73"/>
      <c r="Q1693" s="18"/>
      <c r="R1693" s="18"/>
      <c r="S1693" s="18"/>
      <c r="T1693" s="18"/>
      <c r="U1693" s="18"/>
      <c r="V1693" s="18"/>
      <c r="W1693" s="18"/>
      <c r="X1693" s="18"/>
      <c r="Y1693" s="18"/>
      <c r="Z1693" s="68">
        <v>916.0</v>
      </c>
      <c r="AA1693" s="69">
        <v>6.0</v>
      </c>
      <c r="AB1693" s="18" t="s">
        <v>1490</v>
      </c>
      <c r="AC1693" s="68">
        <v>916.0</v>
      </c>
      <c r="AD1693" s="69">
        <v>6.0</v>
      </c>
      <c r="AE1693" s="69">
        <v>56.0</v>
      </c>
      <c r="AF1693" s="70" t="s">
        <v>3041</v>
      </c>
      <c r="AG1693" s="69">
        <v>63.0</v>
      </c>
      <c r="AH1693" s="69">
        <v>14.0</v>
      </c>
      <c r="AI1693" s="69">
        <v>1.0</v>
      </c>
      <c r="AJ1693" s="29">
        <f t="shared" si="20"/>
        <v>14.5</v>
      </c>
      <c r="AK1693" s="76">
        <f t="shared" si="21"/>
        <v>0.2301587302</v>
      </c>
      <c r="AL1693" s="29">
        <f t="shared" si="22"/>
        <v>14.5</v>
      </c>
      <c r="AM1693" s="71">
        <f t="shared" si="23"/>
        <v>0.2302</v>
      </c>
      <c r="AN1693" s="71">
        <f t="shared" si="24"/>
        <v>0.2878</v>
      </c>
      <c r="AO1693" s="72">
        <f t="shared" si="25"/>
        <v>2.5</v>
      </c>
      <c r="AP1693" s="73">
        <f t="shared" si="26"/>
        <v>14320</v>
      </c>
      <c r="AQ1693" s="3">
        <f t="shared" si="27"/>
        <v>227.3015873</v>
      </c>
      <c r="AR1693" s="18"/>
      <c r="AS1693" s="18"/>
    </row>
    <row r="1694" ht="14.25" customHeight="1">
      <c r="A1694" s="68">
        <v>916.0</v>
      </c>
      <c r="B1694" s="69">
        <v>6.0</v>
      </c>
      <c r="C1694" s="18" t="s">
        <v>1490</v>
      </c>
      <c r="D1694" s="68">
        <v>916.0</v>
      </c>
      <c r="E1694" s="69">
        <v>6.0</v>
      </c>
      <c r="F1694" s="69">
        <v>58.0</v>
      </c>
      <c r="G1694" s="70" t="s">
        <v>3042</v>
      </c>
      <c r="H1694" s="69">
        <v>91.0</v>
      </c>
      <c r="I1694" s="69">
        <v>35.0</v>
      </c>
      <c r="J1694" s="69">
        <v>10.0</v>
      </c>
      <c r="K1694" s="29">
        <f t="shared" si="13"/>
        <v>40</v>
      </c>
      <c r="L1694" s="71">
        <f t="shared" si="14"/>
        <v>0.4396</v>
      </c>
      <c r="M1694" s="71">
        <f t="shared" si="15"/>
        <v>0.5495</v>
      </c>
      <c r="N1694" s="72">
        <f t="shared" si="16"/>
        <v>13.19</v>
      </c>
      <c r="O1694" s="8">
        <f t="shared" si="17"/>
        <v>75552.32</v>
      </c>
      <c r="P1694" s="73"/>
      <c r="Q1694" s="18"/>
      <c r="R1694" s="18"/>
      <c r="S1694" s="18"/>
      <c r="T1694" s="18"/>
      <c r="U1694" s="18"/>
      <c r="V1694" s="18"/>
      <c r="W1694" s="18"/>
      <c r="X1694" s="18"/>
      <c r="Y1694" s="18"/>
      <c r="Z1694" s="68">
        <v>916.0</v>
      </c>
      <c r="AA1694" s="69">
        <v>6.0</v>
      </c>
      <c r="AB1694" s="18" t="s">
        <v>1490</v>
      </c>
      <c r="AC1694" s="68">
        <v>916.0</v>
      </c>
      <c r="AD1694" s="69">
        <v>6.0</v>
      </c>
      <c r="AE1694" s="69">
        <v>58.0</v>
      </c>
      <c r="AF1694" s="70" t="s">
        <v>3042</v>
      </c>
      <c r="AG1694" s="69">
        <v>91.0</v>
      </c>
      <c r="AH1694" s="69">
        <v>35.0</v>
      </c>
      <c r="AI1694" s="69">
        <v>10.0</v>
      </c>
      <c r="AJ1694" s="29">
        <f t="shared" si="20"/>
        <v>40</v>
      </c>
      <c r="AK1694" s="76">
        <f t="shared" si="21"/>
        <v>0.4395604396</v>
      </c>
      <c r="AL1694" s="29">
        <f t="shared" si="22"/>
        <v>40</v>
      </c>
      <c r="AM1694" s="71">
        <f t="shared" si="23"/>
        <v>0.4396</v>
      </c>
      <c r="AN1694" s="71">
        <f t="shared" si="24"/>
        <v>0.5495</v>
      </c>
      <c r="AO1694" s="72">
        <f t="shared" si="25"/>
        <v>13.19</v>
      </c>
      <c r="AP1694" s="73">
        <f t="shared" si="26"/>
        <v>75552.32</v>
      </c>
      <c r="AQ1694" s="3">
        <f t="shared" si="27"/>
        <v>830.2452747</v>
      </c>
      <c r="AR1694" s="18"/>
      <c r="AS1694" s="18"/>
    </row>
    <row r="1695" ht="14.25" customHeight="1">
      <c r="A1695" s="68">
        <v>916.0</v>
      </c>
      <c r="B1695" s="69">
        <v>6.0</v>
      </c>
      <c r="C1695" s="18" t="s">
        <v>1490</v>
      </c>
      <c r="D1695" s="68">
        <v>916.0</v>
      </c>
      <c r="E1695" s="69">
        <v>6.0</v>
      </c>
      <c r="F1695" s="69">
        <v>62.0</v>
      </c>
      <c r="G1695" s="70" t="s">
        <v>3043</v>
      </c>
      <c r="H1695" s="69">
        <v>102.0</v>
      </c>
      <c r="I1695" s="69">
        <v>30.0</v>
      </c>
      <c r="J1695" s="69">
        <v>3.0</v>
      </c>
      <c r="K1695" s="29">
        <f t="shared" si="13"/>
        <v>31.5</v>
      </c>
      <c r="L1695" s="71">
        <f t="shared" si="14"/>
        <v>0.3088</v>
      </c>
      <c r="M1695" s="71">
        <f t="shared" si="15"/>
        <v>0.386</v>
      </c>
      <c r="N1695" s="72">
        <f t="shared" si="16"/>
        <v>7.3</v>
      </c>
      <c r="O1695" s="8">
        <f t="shared" si="17"/>
        <v>41814.4</v>
      </c>
      <c r="P1695" s="73"/>
      <c r="Q1695" s="18"/>
      <c r="R1695" s="18"/>
      <c r="S1695" s="18"/>
      <c r="T1695" s="18"/>
      <c r="U1695" s="18"/>
      <c r="V1695" s="18"/>
      <c r="W1695" s="18"/>
      <c r="X1695" s="18"/>
      <c r="Y1695" s="18"/>
      <c r="Z1695" s="68">
        <v>916.0</v>
      </c>
      <c r="AA1695" s="69">
        <v>6.0</v>
      </c>
      <c r="AB1695" s="18" t="s">
        <v>1490</v>
      </c>
      <c r="AC1695" s="68">
        <v>916.0</v>
      </c>
      <c r="AD1695" s="69">
        <v>6.0</v>
      </c>
      <c r="AE1695" s="69">
        <v>62.0</v>
      </c>
      <c r="AF1695" s="70" t="s">
        <v>3043</v>
      </c>
      <c r="AG1695" s="69">
        <v>102.0</v>
      </c>
      <c r="AH1695" s="69">
        <v>30.0</v>
      </c>
      <c r="AI1695" s="69">
        <v>3.0</v>
      </c>
      <c r="AJ1695" s="29">
        <f t="shared" si="20"/>
        <v>31.5</v>
      </c>
      <c r="AK1695" s="76">
        <f t="shared" si="21"/>
        <v>0.3088235294</v>
      </c>
      <c r="AL1695" s="29">
        <f t="shared" si="22"/>
        <v>31.5</v>
      </c>
      <c r="AM1695" s="71">
        <f t="shared" si="23"/>
        <v>0.3088</v>
      </c>
      <c r="AN1695" s="71">
        <f t="shared" si="24"/>
        <v>0.386</v>
      </c>
      <c r="AO1695" s="72">
        <f t="shared" si="25"/>
        <v>7.3</v>
      </c>
      <c r="AP1695" s="73">
        <f t="shared" si="26"/>
        <v>41814.4</v>
      </c>
      <c r="AQ1695" s="3">
        <f t="shared" si="27"/>
        <v>409.945098</v>
      </c>
      <c r="AR1695" s="18"/>
      <c r="AS1695" s="18"/>
    </row>
    <row r="1696" ht="14.25" customHeight="1">
      <c r="A1696" s="68">
        <v>916.0</v>
      </c>
      <c r="B1696" s="69">
        <v>6.0</v>
      </c>
      <c r="C1696" s="18" t="s">
        <v>1490</v>
      </c>
      <c r="D1696" s="68">
        <v>916.0</v>
      </c>
      <c r="E1696" s="69">
        <v>6.0</v>
      </c>
      <c r="F1696" s="69">
        <v>63.0</v>
      </c>
      <c r="G1696" s="70" t="s">
        <v>3044</v>
      </c>
      <c r="H1696" s="69">
        <v>155.0</v>
      </c>
      <c r="I1696" s="69">
        <v>61.0</v>
      </c>
      <c r="J1696" s="69">
        <v>6.0</v>
      </c>
      <c r="K1696" s="29">
        <f t="shared" si="13"/>
        <v>64</v>
      </c>
      <c r="L1696" s="71">
        <f t="shared" si="14"/>
        <v>0.4129</v>
      </c>
      <c r="M1696" s="71">
        <f t="shared" si="15"/>
        <v>0.5161</v>
      </c>
      <c r="N1696" s="72">
        <f t="shared" si="16"/>
        <v>19.82</v>
      </c>
      <c r="O1696" s="8">
        <f t="shared" si="17"/>
        <v>113528.96</v>
      </c>
      <c r="P1696" s="73"/>
      <c r="Q1696" s="18"/>
      <c r="R1696" s="18"/>
      <c r="S1696" s="18"/>
      <c r="T1696" s="18"/>
      <c r="U1696" s="18"/>
      <c r="V1696" s="18"/>
      <c r="W1696" s="18"/>
      <c r="X1696" s="18"/>
      <c r="Y1696" s="18"/>
      <c r="Z1696" s="68">
        <v>916.0</v>
      </c>
      <c r="AA1696" s="69">
        <v>6.0</v>
      </c>
      <c r="AB1696" s="18" t="s">
        <v>1490</v>
      </c>
      <c r="AC1696" s="68">
        <v>916.0</v>
      </c>
      <c r="AD1696" s="69">
        <v>6.0</v>
      </c>
      <c r="AE1696" s="69">
        <v>63.0</v>
      </c>
      <c r="AF1696" s="70" t="s">
        <v>3044</v>
      </c>
      <c r="AG1696" s="69">
        <v>155.0</v>
      </c>
      <c r="AH1696" s="69">
        <v>61.0</v>
      </c>
      <c r="AI1696" s="69">
        <v>6.0</v>
      </c>
      <c r="AJ1696" s="29">
        <f t="shared" si="20"/>
        <v>64</v>
      </c>
      <c r="AK1696" s="76">
        <f t="shared" si="21"/>
        <v>0.4129032258</v>
      </c>
      <c r="AL1696" s="29">
        <f t="shared" si="22"/>
        <v>64</v>
      </c>
      <c r="AM1696" s="71">
        <f t="shared" si="23"/>
        <v>0.4129</v>
      </c>
      <c r="AN1696" s="71">
        <f t="shared" si="24"/>
        <v>0.5161</v>
      </c>
      <c r="AO1696" s="72">
        <f t="shared" si="25"/>
        <v>19.82</v>
      </c>
      <c r="AP1696" s="73">
        <f t="shared" si="26"/>
        <v>113528.96</v>
      </c>
      <c r="AQ1696" s="3">
        <f t="shared" si="27"/>
        <v>732.4449032</v>
      </c>
      <c r="AR1696" s="18"/>
      <c r="AS1696" s="18"/>
    </row>
    <row r="1697" ht="14.25" customHeight="1">
      <c r="A1697" s="68">
        <v>916.0</v>
      </c>
      <c r="B1697" s="69">
        <v>6.0</v>
      </c>
      <c r="C1697" s="18" t="s">
        <v>1490</v>
      </c>
      <c r="D1697" s="68">
        <v>916.0</v>
      </c>
      <c r="E1697" s="69">
        <v>6.0</v>
      </c>
      <c r="F1697" s="69">
        <v>68.0</v>
      </c>
      <c r="G1697" s="70" t="s">
        <v>3045</v>
      </c>
      <c r="H1697" s="69">
        <v>32.0</v>
      </c>
      <c r="I1697" s="69">
        <v>7.0</v>
      </c>
      <c r="J1697" s="69">
        <v>0.0</v>
      </c>
      <c r="K1697" s="29">
        <f t="shared" si="13"/>
        <v>7</v>
      </c>
      <c r="L1697" s="71">
        <f t="shared" si="14"/>
        <v>0.2188</v>
      </c>
      <c r="M1697" s="71">
        <f t="shared" si="15"/>
        <v>0.2735</v>
      </c>
      <c r="N1697" s="72">
        <f t="shared" si="16"/>
        <v>1.15</v>
      </c>
      <c r="O1697" s="8">
        <f t="shared" si="17"/>
        <v>6587.2</v>
      </c>
      <c r="P1697" s="73"/>
      <c r="Q1697" s="18"/>
      <c r="R1697" s="18"/>
      <c r="S1697" s="18"/>
      <c r="T1697" s="18"/>
      <c r="U1697" s="18"/>
      <c r="V1697" s="18"/>
      <c r="W1697" s="18"/>
      <c r="X1697" s="18"/>
      <c r="Y1697" s="18"/>
      <c r="Z1697" s="68">
        <v>916.0</v>
      </c>
      <c r="AA1697" s="69">
        <v>6.0</v>
      </c>
      <c r="AB1697" s="18" t="s">
        <v>1490</v>
      </c>
      <c r="AC1697" s="68">
        <v>916.0</v>
      </c>
      <c r="AD1697" s="69">
        <v>6.0</v>
      </c>
      <c r="AE1697" s="69">
        <v>68.0</v>
      </c>
      <c r="AF1697" s="70" t="s">
        <v>3045</v>
      </c>
      <c r="AG1697" s="69">
        <v>32.0</v>
      </c>
      <c r="AH1697" s="69">
        <v>7.0</v>
      </c>
      <c r="AI1697" s="69">
        <v>0.0</v>
      </c>
      <c r="AJ1697" s="29">
        <f t="shared" si="20"/>
        <v>7</v>
      </c>
      <c r="AK1697" s="76">
        <f t="shared" si="21"/>
        <v>0.21875</v>
      </c>
      <c r="AL1697" s="29">
        <f t="shared" si="22"/>
        <v>7</v>
      </c>
      <c r="AM1697" s="71">
        <f t="shared" si="23"/>
        <v>0.2188</v>
      </c>
      <c r="AN1697" s="71">
        <f t="shared" si="24"/>
        <v>0.2735</v>
      </c>
      <c r="AO1697" s="72">
        <f t="shared" si="25"/>
        <v>1.15</v>
      </c>
      <c r="AP1697" s="73">
        <f t="shared" si="26"/>
        <v>6587.2</v>
      </c>
      <c r="AQ1697" s="3">
        <f t="shared" si="27"/>
        <v>205.85</v>
      </c>
      <c r="AR1697" s="18"/>
      <c r="AS1697" s="18"/>
    </row>
    <row r="1698" ht="14.25" customHeight="1">
      <c r="A1698" s="68">
        <v>916.0</v>
      </c>
      <c r="B1698" s="69">
        <v>6.0</v>
      </c>
      <c r="C1698" s="18" t="s">
        <v>1490</v>
      </c>
      <c r="D1698" s="68">
        <v>916.0</v>
      </c>
      <c r="E1698" s="69">
        <v>6.0</v>
      </c>
      <c r="F1698" s="69">
        <v>70.0</v>
      </c>
      <c r="G1698" s="70" t="s">
        <v>3046</v>
      </c>
      <c r="H1698" s="69">
        <v>16.0</v>
      </c>
      <c r="I1698" s="69">
        <v>2.0</v>
      </c>
      <c r="J1698" s="69">
        <v>0.0</v>
      </c>
      <c r="K1698" s="29">
        <f t="shared" si="13"/>
        <v>2</v>
      </c>
      <c r="L1698" s="71">
        <f t="shared" si="14"/>
        <v>0.125</v>
      </c>
      <c r="M1698" s="71">
        <f t="shared" si="15"/>
        <v>0.1563</v>
      </c>
      <c r="N1698" s="72">
        <f t="shared" si="16"/>
        <v>0.19</v>
      </c>
      <c r="O1698" s="8">
        <f t="shared" si="17"/>
        <v>1088.32</v>
      </c>
      <c r="P1698" s="73"/>
      <c r="Q1698" s="18"/>
      <c r="R1698" s="18"/>
      <c r="S1698" s="18"/>
      <c r="T1698" s="18"/>
      <c r="U1698" s="18"/>
      <c r="V1698" s="18"/>
      <c r="W1698" s="18"/>
      <c r="X1698" s="18"/>
      <c r="Y1698" s="18"/>
      <c r="Z1698" s="68">
        <v>916.0</v>
      </c>
      <c r="AA1698" s="69">
        <v>6.0</v>
      </c>
      <c r="AB1698" s="18" t="s">
        <v>1490</v>
      </c>
      <c r="AC1698" s="68">
        <v>916.0</v>
      </c>
      <c r="AD1698" s="69">
        <v>6.0</v>
      </c>
      <c r="AE1698" s="69">
        <v>70.0</v>
      </c>
      <c r="AF1698" s="70" t="s">
        <v>3046</v>
      </c>
      <c r="AG1698" s="69">
        <v>16.0</v>
      </c>
      <c r="AH1698" s="69">
        <v>2.0</v>
      </c>
      <c r="AI1698" s="69">
        <v>0.0</v>
      </c>
      <c r="AJ1698" s="29">
        <f t="shared" si="20"/>
        <v>2</v>
      </c>
      <c r="AK1698" s="76">
        <f t="shared" si="21"/>
        <v>0.125</v>
      </c>
      <c r="AL1698" s="29">
        <f t="shared" si="22"/>
        <v>2</v>
      </c>
      <c r="AM1698" s="71">
        <f t="shared" si="23"/>
        <v>0.125</v>
      </c>
      <c r="AN1698" s="71">
        <f t="shared" si="24"/>
        <v>0.1563</v>
      </c>
      <c r="AO1698" s="72">
        <f t="shared" si="25"/>
        <v>0.19</v>
      </c>
      <c r="AP1698" s="73">
        <f t="shared" si="26"/>
        <v>1088.32</v>
      </c>
      <c r="AQ1698" s="3">
        <f t="shared" si="27"/>
        <v>68.02</v>
      </c>
      <c r="AR1698" s="18"/>
      <c r="AS1698" s="18"/>
    </row>
    <row r="1699" ht="14.25" customHeight="1">
      <c r="A1699" s="68">
        <v>916.0</v>
      </c>
      <c r="B1699" s="69">
        <v>6.0</v>
      </c>
      <c r="C1699" s="18" t="s">
        <v>1490</v>
      </c>
      <c r="D1699" s="68">
        <v>916.0</v>
      </c>
      <c r="E1699" s="69">
        <v>6.0</v>
      </c>
      <c r="F1699" s="69">
        <v>263.0</v>
      </c>
      <c r="G1699" s="70" t="s">
        <v>3047</v>
      </c>
      <c r="H1699" s="69">
        <v>4.0</v>
      </c>
      <c r="I1699" s="69">
        <v>0.0</v>
      </c>
      <c r="J1699" s="69">
        <v>0.0</v>
      </c>
      <c r="K1699" s="29">
        <f t="shared" si="13"/>
        <v>0</v>
      </c>
      <c r="L1699" s="71">
        <f t="shared" si="14"/>
        <v>0</v>
      </c>
      <c r="M1699" s="71">
        <f t="shared" si="15"/>
        <v>0</v>
      </c>
      <c r="N1699" s="72">
        <f t="shared" si="16"/>
        <v>0</v>
      </c>
      <c r="O1699" s="8">
        <f t="shared" si="17"/>
        <v>0</v>
      </c>
      <c r="P1699" s="73"/>
      <c r="Q1699" s="18"/>
      <c r="R1699" s="18"/>
      <c r="S1699" s="18"/>
      <c r="T1699" s="18"/>
      <c r="U1699" s="18"/>
      <c r="V1699" s="18"/>
      <c r="W1699" s="18"/>
      <c r="X1699" s="18"/>
      <c r="Y1699" s="18"/>
      <c r="Z1699" s="68">
        <v>916.0</v>
      </c>
      <c r="AA1699" s="69">
        <v>6.0</v>
      </c>
      <c r="AB1699" s="18" t="s">
        <v>1490</v>
      </c>
      <c r="AC1699" s="68">
        <v>916.0</v>
      </c>
      <c r="AD1699" s="69">
        <v>6.0</v>
      </c>
      <c r="AE1699" s="69">
        <v>263.0</v>
      </c>
      <c r="AF1699" s="70" t="s">
        <v>3047</v>
      </c>
      <c r="AG1699" s="69">
        <v>4.0</v>
      </c>
      <c r="AH1699" s="69">
        <v>0.0</v>
      </c>
      <c r="AI1699" s="69">
        <v>0.0</v>
      </c>
      <c r="AJ1699" s="29">
        <f t="shared" si="20"/>
        <v>0</v>
      </c>
      <c r="AK1699" s="76">
        <f t="shared" si="21"/>
        <v>0</v>
      </c>
      <c r="AL1699" s="29">
        <f t="shared" si="22"/>
        <v>0</v>
      </c>
      <c r="AM1699" s="71">
        <f t="shared" si="23"/>
        <v>0</v>
      </c>
      <c r="AN1699" s="71">
        <f t="shared" si="24"/>
        <v>0</v>
      </c>
      <c r="AO1699" s="72">
        <f t="shared" si="25"/>
        <v>0</v>
      </c>
      <c r="AP1699" s="73">
        <f t="shared" si="26"/>
        <v>0</v>
      </c>
      <c r="AQ1699" s="3">
        <f t="shared" si="27"/>
        <v>0</v>
      </c>
      <c r="AR1699" s="18"/>
      <c r="AS1699" s="18"/>
    </row>
    <row r="1700" ht="14.25" customHeight="1">
      <c r="A1700" s="68">
        <v>916.0</v>
      </c>
      <c r="B1700" s="69">
        <v>6.0</v>
      </c>
      <c r="C1700" s="18" t="s">
        <v>1490</v>
      </c>
      <c r="D1700" s="68">
        <v>916.0</v>
      </c>
      <c r="E1700" s="69">
        <v>6.0</v>
      </c>
      <c r="F1700" s="69">
        <v>363.0</v>
      </c>
      <c r="G1700" s="70" t="s">
        <v>3048</v>
      </c>
      <c r="H1700" s="69">
        <v>1.0</v>
      </c>
      <c r="I1700" s="69">
        <v>0.0</v>
      </c>
      <c r="J1700" s="69">
        <v>0.0</v>
      </c>
      <c r="K1700" s="29">
        <f t="shared" si="13"/>
        <v>0</v>
      </c>
      <c r="L1700" s="71">
        <f t="shared" si="14"/>
        <v>0</v>
      </c>
      <c r="M1700" s="71">
        <f t="shared" si="15"/>
        <v>0</v>
      </c>
      <c r="N1700" s="72">
        <f t="shared" si="16"/>
        <v>0</v>
      </c>
      <c r="O1700" s="8">
        <f t="shared" si="17"/>
        <v>0</v>
      </c>
      <c r="P1700" s="73"/>
      <c r="Q1700" s="18"/>
      <c r="R1700" s="18"/>
      <c r="S1700" s="18"/>
      <c r="T1700" s="18"/>
      <c r="U1700" s="18"/>
      <c r="V1700" s="18"/>
      <c r="W1700" s="18"/>
      <c r="X1700" s="18"/>
      <c r="Y1700" s="18"/>
      <c r="Z1700" s="68">
        <v>916.0</v>
      </c>
      <c r="AA1700" s="69">
        <v>6.0</v>
      </c>
      <c r="AB1700" s="18" t="s">
        <v>1490</v>
      </c>
      <c r="AC1700" s="68">
        <v>916.0</v>
      </c>
      <c r="AD1700" s="69">
        <v>6.0</v>
      </c>
      <c r="AE1700" s="69">
        <v>363.0</v>
      </c>
      <c r="AF1700" s="70" t="s">
        <v>3048</v>
      </c>
      <c r="AG1700" s="69">
        <v>1.0</v>
      </c>
      <c r="AH1700" s="69">
        <v>0.0</v>
      </c>
      <c r="AI1700" s="69">
        <v>0.0</v>
      </c>
      <c r="AJ1700" s="29">
        <f t="shared" si="20"/>
        <v>0</v>
      </c>
      <c r="AK1700" s="76">
        <f t="shared" si="21"/>
        <v>0</v>
      </c>
      <c r="AL1700" s="29">
        <f t="shared" si="22"/>
        <v>0</v>
      </c>
      <c r="AM1700" s="71">
        <f t="shared" si="23"/>
        <v>0</v>
      </c>
      <c r="AN1700" s="71">
        <f t="shared" si="24"/>
        <v>0</v>
      </c>
      <c r="AO1700" s="72">
        <f t="shared" si="25"/>
        <v>0</v>
      </c>
      <c r="AP1700" s="73">
        <f t="shared" si="26"/>
        <v>0</v>
      </c>
      <c r="AQ1700" s="3">
        <f t="shared" si="27"/>
        <v>0</v>
      </c>
      <c r="AR1700" s="18"/>
      <c r="AS1700" s="18"/>
    </row>
    <row r="1701" ht="14.25" customHeight="1">
      <c r="A1701" s="68">
        <v>916.0</v>
      </c>
      <c r="B1701" s="69">
        <v>6.0</v>
      </c>
      <c r="C1701" s="18" t="s">
        <v>1490</v>
      </c>
      <c r="D1701" s="68">
        <v>916.0</v>
      </c>
      <c r="E1701" s="69">
        <v>6.0</v>
      </c>
      <c r="F1701" s="69">
        <v>465.0</v>
      </c>
      <c r="G1701" s="70" t="s">
        <v>3049</v>
      </c>
      <c r="H1701" s="69">
        <v>223.0</v>
      </c>
      <c r="I1701" s="69">
        <v>70.0</v>
      </c>
      <c r="J1701" s="69">
        <v>12.0</v>
      </c>
      <c r="K1701" s="29">
        <f t="shared" si="13"/>
        <v>76</v>
      </c>
      <c r="L1701" s="71">
        <f t="shared" si="14"/>
        <v>0.3408</v>
      </c>
      <c r="M1701" s="71">
        <f t="shared" si="15"/>
        <v>0.426</v>
      </c>
      <c r="N1701" s="72">
        <f t="shared" si="16"/>
        <v>19.43</v>
      </c>
      <c r="O1701" s="8">
        <f t="shared" si="17"/>
        <v>111295.04</v>
      </c>
      <c r="P1701" s="73"/>
      <c r="Q1701" s="18"/>
      <c r="R1701" s="18"/>
      <c r="S1701" s="18"/>
      <c r="T1701" s="18"/>
      <c r="U1701" s="18"/>
      <c r="V1701" s="18"/>
      <c r="W1701" s="18"/>
      <c r="X1701" s="18"/>
      <c r="Y1701" s="18"/>
      <c r="Z1701" s="68">
        <v>916.0</v>
      </c>
      <c r="AA1701" s="69">
        <v>6.0</v>
      </c>
      <c r="AB1701" s="18" t="s">
        <v>1490</v>
      </c>
      <c r="AC1701" s="68">
        <v>916.0</v>
      </c>
      <c r="AD1701" s="69">
        <v>6.0</v>
      </c>
      <c r="AE1701" s="69">
        <v>465.0</v>
      </c>
      <c r="AF1701" s="70" t="s">
        <v>3049</v>
      </c>
      <c r="AG1701" s="69">
        <v>223.0</v>
      </c>
      <c r="AH1701" s="69">
        <v>70.0</v>
      </c>
      <c r="AI1701" s="69">
        <v>12.0</v>
      </c>
      <c r="AJ1701" s="29">
        <f t="shared" si="20"/>
        <v>76</v>
      </c>
      <c r="AK1701" s="76">
        <f t="shared" si="21"/>
        <v>0.3408071749</v>
      </c>
      <c r="AL1701" s="29">
        <f t="shared" si="22"/>
        <v>76</v>
      </c>
      <c r="AM1701" s="71">
        <f t="shared" si="23"/>
        <v>0.3408</v>
      </c>
      <c r="AN1701" s="71">
        <f t="shared" si="24"/>
        <v>0.426</v>
      </c>
      <c r="AO1701" s="72">
        <f t="shared" si="25"/>
        <v>19.43</v>
      </c>
      <c r="AP1701" s="73">
        <f t="shared" si="26"/>
        <v>111295.04</v>
      </c>
      <c r="AQ1701" s="3">
        <f t="shared" si="27"/>
        <v>499.0808969</v>
      </c>
      <c r="AR1701" s="18"/>
      <c r="AS1701" s="18"/>
    </row>
    <row r="1702" ht="14.25" customHeight="1">
      <c r="A1702" s="68">
        <v>917.0</v>
      </c>
      <c r="B1702" s="69">
        <v>6.0</v>
      </c>
      <c r="C1702" s="18" t="s">
        <v>320</v>
      </c>
      <c r="D1702" s="68">
        <v>917.0</v>
      </c>
      <c r="E1702" s="69">
        <v>6.0</v>
      </c>
      <c r="F1702" s="69">
        <v>30.0</v>
      </c>
      <c r="G1702" s="70" t="s">
        <v>3050</v>
      </c>
      <c r="H1702" s="69">
        <v>120.0</v>
      </c>
      <c r="I1702" s="69">
        <v>18.0</v>
      </c>
      <c r="J1702" s="69">
        <v>6.0</v>
      </c>
      <c r="K1702" s="29">
        <f t="shared" si="13"/>
        <v>21</v>
      </c>
      <c r="L1702" s="71">
        <f t="shared" si="14"/>
        <v>0.175</v>
      </c>
      <c r="M1702" s="71">
        <f t="shared" si="15"/>
        <v>0.2188</v>
      </c>
      <c r="N1702" s="72">
        <f t="shared" si="16"/>
        <v>2.76</v>
      </c>
      <c r="O1702" s="8">
        <f t="shared" si="17"/>
        <v>15809.28</v>
      </c>
      <c r="P1702" s="73"/>
      <c r="Q1702" s="18"/>
      <c r="R1702" s="18"/>
      <c r="S1702" s="18"/>
      <c r="T1702" s="18"/>
      <c r="U1702" s="18"/>
      <c r="V1702" s="18"/>
      <c r="W1702" s="18"/>
      <c r="X1702" s="18"/>
      <c r="Y1702" s="18"/>
      <c r="Z1702" s="68">
        <v>917.0</v>
      </c>
      <c r="AA1702" s="69">
        <v>6.0</v>
      </c>
      <c r="AB1702" s="18" t="s">
        <v>320</v>
      </c>
      <c r="AC1702" s="68">
        <v>917.0</v>
      </c>
      <c r="AD1702" s="69">
        <v>6.0</v>
      </c>
      <c r="AE1702" s="69">
        <v>30.0</v>
      </c>
      <c r="AF1702" s="70" t="s">
        <v>3050</v>
      </c>
      <c r="AG1702" s="69">
        <v>120.0</v>
      </c>
      <c r="AH1702" s="69">
        <v>18.0</v>
      </c>
      <c r="AI1702" s="69">
        <v>6.0</v>
      </c>
      <c r="AJ1702" s="29">
        <f t="shared" si="20"/>
        <v>21</v>
      </c>
      <c r="AK1702" s="76">
        <f t="shared" si="21"/>
        <v>0.175</v>
      </c>
      <c r="AL1702" s="29">
        <f t="shared" si="22"/>
        <v>21</v>
      </c>
      <c r="AM1702" s="71">
        <f t="shared" si="23"/>
        <v>0.175</v>
      </c>
      <c r="AN1702" s="71">
        <f t="shared" si="24"/>
        <v>0.2188</v>
      </c>
      <c r="AO1702" s="72">
        <f t="shared" si="25"/>
        <v>2.76</v>
      </c>
      <c r="AP1702" s="73">
        <f t="shared" si="26"/>
        <v>15809.28</v>
      </c>
      <c r="AQ1702" s="3">
        <f t="shared" si="27"/>
        <v>131.744</v>
      </c>
      <c r="AR1702" s="18"/>
      <c r="AS1702" s="18"/>
    </row>
    <row r="1703" ht="14.25" customHeight="1">
      <c r="A1703" s="68">
        <v>917.0</v>
      </c>
      <c r="B1703" s="69">
        <v>6.0</v>
      </c>
      <c r="C1703" s="18" t="s">
        <v>320</v>
      </c>
      <c r="D1703" s="68">
        <v>917.0</v>
      </c>
      <c r="E1703" s="69">
        <v>6.0</v>
      </c>
      <c r="F1703" s="69">
        <v>51.0</v>
      </c>
      <c r="G1703" s="70" t="s">
        <v>3051</v>
      </c>
      <c r="H1703" s="69">
        <v>57.0</v>
      </c>
      <c r="I1703" s="69">
        <v>33.0</v>
      </c>
      <c r="J1703" s="69">
        <v>1.0</v>
      </c>
      <c r="K1703" s="29">
        <f t="shared" si="13"/>
        <v>33.5</v>
      </c>
      <c r="L1703" s="71">
        <f t="shared" si="14"/>
        <v>0.5877</v>
      </c>
      <c r="M1703" s="71">
        <f t="shared" si="15"/>
        <v>0.7346</v>
      </c>
      <c r="N1703" s="72">
        <f t="shared" si="16"/>
        <v>14.77</v>
      </c>
      <c r="O1703" s="8">
        <f t="shared" si="17"/>
        <v>84602.56</v>
      </c>
      <c r="P1703" s="73"/>
      <c r="Q1703" s="18"/>
      <c r="R1703" s="18"/>
      <c r="S1703" s="18"/>
      <c r="T1703" s="18"/>
      <c r="U1703" s="18"/>
      <c r="V1703" s="18"/>
      <c r="W1703" s="18"/>
      <c r="X1703" s="18"/>
      <c r="Y1703" s="18"/>
      <c r="Z1703" s="68">
        <v>917.0</v>
      </c>
      <c r="AA1703" s="69">
        <v>6.0</v>
      </c>
      <c r="AB1703" s="18" t="s">
        <v>320</v>
      </c>
      <c r="AC1703" s="68">
        <v>917.0</v>
      </c>
      <c r="AD1703" s="69">
        <v>6.0</v>
      </c>
      <c r="AE1703" s="69">
        <v>51.0</v>
      </c>
      <c r="AF1703" s="70" t="s">
        <v>3051</v>
      </c>
      <c r="AG1703" s="69">
        <v>57.0</v>
      </c>
      <c r="AH1703" s="69">
        <v>33.0</v>
      </c>
      <c r="AI1703" s="69">
        <v>1.0</v>
      </c>
      <c r="AJ1703" s="29">
        <f t="shared" si="20"/>
        <v>33.5</v>
      </c>
      <c r="AK1703" s="76">
        <f t="shared" si="21"/>
        <v>0.5877192982</v>
      </c>
      <c r="AL1703" s="29">
        <f t="shared" si="22"/>
        <v>33.5</v>
      </c>
      <c r="AM1703" s="71">
        <f t="shared" si="23"/>
        <v>0.5877</v>
      </c>
      <c r="AN1703" s="71">
        <f t="shared" si="24"/>
        <v>0.7346</v>
      </c>
      <c r="AO1703" s="72">
        <f t="shared" si="25"/>
        <v>14.77</v>
      </c>
      <c r="AP1703" s="73">
        <f t="shared" si="26"/>
        <v>84602.56</v>
      </c>
      <c r="AQ1703" s="3">
        <f t="shared" si="27"/>
        <v>1484.255439</v>
      </c>
      <c r="AR1703" s="18"/>
      <c r="AS1703" s="18"/>
    </row>
    <row r="1704" ht="14.25" customHeight="1">
      <c r="A1704" s="68">
        <v>917.0</v>
      </c>
      <c r="B1704" s="69">
        <v>6.0</v>
      </c>
      <c r="C1704" s="18" t="s">
        <v>320</v>
      </c>
      <c r="D1704" s="68">
        <v>917.0</v>
      </c>
      <c r="E1704" s="69">
        <v>6.0</v>
      </c>
      <c r="F1704" s="69">
        <v>60.0</v>
      </c>
      <c r="G1704" s="70" t="s">
        <v>3052</v>
      </c>
      <c r="H1704" s="69">
        <v>29.0</v>
      </c>
      <c r="I1704" s="69">
        <v>5.0</v>
      </c>
      <c r="J1704" s="69">
        <v>1.0</v>
      </c>
      <c r="K1704" s="29">
        <f t="shared" si="13"/>
        <v>5.5</v>
      </c>
      <c r="L1704" s="71">
        <f t="shared" si="14"/>
        <v>0.1897</v>
      </c>
      <c r="M1704" s="71">
        <f t="shared" si="15"/>
        <v>0.2371</v>
      </c>
      <c r="N1704" s="72">
        <f t="shared" si="16"/>
        <v>0.78</v>
      </c>
      <c r="O1704" s="8">
        <f t="shared" si="17"/>
        <v>4467.84</v>
      </c>
      <c r="P1704" s="73"/>
      <c r="Q1704" s="18"/>
      <c r="R1704" s="18"/>
      <c r="S1704" s="18"/>
      <c r="T1704" s="18"/>
      <c r="U1704" s="18"/>
      <c r="V1704" s="18"/>
      <c r="W1704" s="18"/>
      <c r="X1704" s="18"/>
      <c r="Y1704" s="18"/>
      <c r="Z1704" s="68">
        <v>917.0</v>
      </c>
      <c r="AA1704" s="69">
        <v>6.0</v>
      </c>
      <c r="AB1704" s="18" t="s">
        <v>320</v>
      </c>
      <c r="AC1704" s="68">
        <v>917.0</v>
      </c>
      <c r="AD1704" s="69">
        <v>6.0</v>
      </c>
      <c r="AE1704" s="69">
        <v>60.0</v>
      </c>
      <c r="AF1704" s="70" t="s">
        <v>3052</v>
      </c>
      <c r="AG1704" s="69">
        <v>29.0</v>
      </c>
      <c r="AH1704" s="69">
        <v>5.0</v>
      </c>
      <c r="AI1704" s="69">
        <v>1.0</v>
      </c>
      <c r="AJ1704" s="29">
        <f t="shared" si="20"/>
        <v>5.5</v>
      </c>
      <c r="AK1704" s="76">
        <f t="shared" si="21"/>
        <v>0.1896551724</v>
      </c>
      <c r="AL1704" s="29">
        <f t="shared" si="22"/>
        <v>5.5</v>
      </c>
      <c r="AM1704" s="71">
        <f t="shared" si="23"/>
        <v>0.1897</v>
      </c>
      <c r="AN1704" s="71">
        <f t="shared" si="24"/>
        <v>0.2371</v>
      </c>
      <c r="AO1704" s="72">
        <f t="shared" si="25"/>
        <v>0.78</v>
      </c>
      <c r="AP1704" s="73">
        <f t="shared" si="26"/>
        <v>4467.84</v>
      </c>
      <c r="AQ1704" s="3">
        <f t="shared" si="27"/>
        <v>154.0634483</v>
      </c>
      <c r="AR1704" s="18"/>
      <c r="AS1704" s="18"/>
    </row>
    <row r="1705" ht="14.25" customHeight="1">
      <c r="A1705" s="68">
        <v>917.0</v>
      </c>
      <c r="B1705" s="69">
        <v>6.0</v>
      </c>
      <c r="C1705" s="18" t="s">
        <v>320</v>
      </c>
      <c r="D1705" s="68">
        <v>917.0</v>
      </c>
      <c r="E1705" s="69">
        <v>6.0</v>
      </c>
      <c r="F1705" s="69">
        <v>61.0</v>
      </c>
      <c r="G1705" s="70" t="s">
        <v>3053</v>
      </c>
      <c r="H1705" s="69">
        <v>39.0</v>
      </c>
      <c r="I1705" s="69">
        <v>8.0</v>
      </c>
      <c r="J1705" s="69">
        <v>3.0</v>
      </c>
      <c r="K1705" s="29">
        <f t="shared" si="13"/>
        <v>9.5</v>
      </c>
      <c r="L1705" s="71">
        <f t="shared" si="14"/>
        <v>0.2436</v>
      </c>
      <c r="M1705" s="71">
        <f t="shared" si="15"/>
        <v>0.3045</v>
      </c>
      <c r="N1705" s="72">
        <f t="shared" si="16"/>
        <v>1.74</v>
      </c>
      <c r="O1705" s="8">
        <f t="shared" si="17"/>
        <v>9966.72</v>
      </c>
      <c r="P1705" s="73"/>
      <c r="Q1705" s="18"/>
      <c r="R1705" s="18"/>
      <c r="S1705" s="18"/>
      <c r="T1705" s="18"/>
      <c r="U1705" s="18"/>
      <c r="V1705" s="18"/>
      <c r="W1705" s="18"/>
      <c r="X1705" s="18"/>
      <c r="Y1705" s="18"/>
      <c r="Z1705" s="68">
        <v>917.0</v>
      </c>
      <c r="AA1705" s="69">
        <v>6.0</v>
      </c>
      <c r="AB1705" s="18" t="s">
        <v>320</v>
      </c>
      <c r="AC1705" s="68">
        <v>917.0</v>
      </c>
      <c r="AD1705" s="69">
        <v>6.0</v>
      </c>
      <c r="AE1705" s="69">
        <v>61.0</v>
      </c>
      <c r="AF1705" s="70" t="s">
        <v>3053</v>
      </c>
      <c r="AG1705" s="69">
        <v>39.0</v>
      </c>
      <c r="AH1705" s="69">
        <v>8.0</v>
      </c>
      <c r="AI1705" s="69">
        <v>3.0</v>
      </c>
      <c r="AJ1705" s="29">
        <f t="shared" si="20"/>
        <v>9.5</v>
      </c>
      <c r="AK1705" s="76">
        <f t="shared" si="21"/>
        <v>0.2435897436</v>
      </c>
      <c r="AL1705" s="29">
        <f t="shared" si="22"/>
        <v>9.5</v>
      </c>
      <c r="AM1705" s="71">
        <f t="shared" si="23"/>
        <v>0.2436</v>
      </c>
      <c r="AN1705" s="71">
        <f t="shared" si="24"/>
        <v>0.3045</v>
      </c>
      <c r="AO1705" s="72">
        <f t="shared" si="25"/>
        <v>1.74</v>
      </c>
      <c r="AP1705" s="73">
        <f t="shared" si="26"/>
        <v>9966.72</v>
      </c>
      <c r="AQ1705" s="3">
        <f t="shared" si="27"/>
        <v>255.5569231</v>
      </c>
      <c r="AR1705" s="18"/>
      <c r="AS1705" s="18"/>
    </row>
    <row r="1706" ht="14.25" customHeight="1">
      <c r="A1706" s="68">
        <v>917.0</v>
      </c>
      <c r="B1706" s="69">
        <v>6.0</v>
      </c>
      <c r="C1706" s="18" t="s">
        <v>320</v>
      </c>
      <c r="D1706" s="68">
        <v>917.0</v>
      </c>
      <c r="E1706" s="69">
        <v>6.0</v>
      </c>
      <c r="F1706" s="69">
        <v>71.0</v>
      </c>
      <c r="G1706" s="70" t="s">
        <v>3054</v>
      </c>
      <c r="H1706" s="69">
        <v>269.0</v>
      </c>
      <c r="I1706" s="69">
        <v>44.0</v>
      </c>
      <c r="J1706" s="69">
        <v>0.0</v>
      </c>
      <c r="K1706" s="29">
        <f t="shared" si="13"/>
        <v>44</v>
      </c>
      <c r="L1706" s="71">
        <f t="shared" si="14"/>
        <v>0.1636</v>
      </c>
      <c r="M1706" s="71">
        <f t="shared" si="15"/>
        <v>0.2045</v>
      </c>
      <c r="N1706" s="72">
        <f t="shared" si="16"/>
        <v>5.4</v>
      </c>
      <c r="O1706" s="8">
        <f t="shared" si="17"/>
        <v>30931.2</v>
      </c>
      <c r="P1706" s="73"/>
      <c r="Q1706" s="18"/>
      <c r="R1706" s="18"/>
      <c r="S1706" s="18"/>
      <c r="T1706" s="18"/>
      <c r="U1706" s="18"/>
      <c r="V1706" s="18"/>
      <c r="W1706" s="18"/>
      <c r="X1706" s="18"/>
      <c r="Y1706" s="18"/>
      <c r="Z1706" s="68">
        <v>917.0</v>
      </c>
      <c r="AA1706" s="69">
        <v>6.0</v>
      </c>
      <c r="AB1706" s="18" t="s">
        <v>320</v>
      </c>
      <c r="AC1706" s="68">
        <v>917.0</v>
      </c>
      <c r="AD1706" s="69">
        <v>6.0</v>
      </c>
      <c r="AE1706" s="69">
        <v>71.0</v>
      </c>
      <c r="AF1706" s="70" t="s">
        <v>3054</v>
      </c>
      <c r="AG1706" s="69">
        <v>269.0</v>
      </c>
      <c r="AH1706" s="69">
        <v>44.0</v>
      </c>
      <c r="AI1706" s="69">
        <v>0.0</v>
      </c>
      <c r="AJ1706" s="29">
        <f t="shared" si="20"/>
        <v>44</v>
      </c>
      <c r="AK1706" s="76">
        <f t="shared" si="21"/>
        <v>0.1635687732</v>
      </c>
      <c r="AL1706" s="29">
        <f t="shared" si="22"/>
        <v>44</v>
      </c>
      <c r="AM1706" s="71">
        <f t="shared" si="23"/>
        <v>0.1636</v>
      </c>
      <c r="AN1706" s="71">
        <f t="shared" si="24"/>
        <v>0.2045</v>
      </c>
      <c r="AO1706" s="72">
        <f t="shared" si="25"/>
        <v>5.4</v>
      </c>
      <c r="AP1706" s="73">
        <f t="shared" si="26"/>
        <v>30931.2</v>
      </c>
      <c r="AQ1706" s="3">
        <f t="shared" si="27"/>
        <v>114.9858736</v>
      </c>
      <c r="AR1706" s="18"/>
      <c r="AS1706" s="18"/>
    </row>
    <row r="1707" ht="14.25" customHeight="1">
      <c r="A1707" s="68">
        <v>917.0</v>
      </c>
      <c r="B1707" s="69">
        <v>6.0</v>
      </c>
      <c r="C1707" s="18" t="s">
        <v>320</v>
      </c>
      <c r="D1707" s="68">
        <v>917.0</v>
      </c>
      <c r="E1707" s="69">
        <v>6.0</v>
      </c>
      <c r="F1707" s="69">
        <v>79.0</v>
      </c>
      <c r="G1707" s="70" t="s">
        <v>3055</v>
      </c>
      <c r="H1707" s="69">
        <v>9.0</v>
      </c>
      <c r="I1707" s="69">
        <v>2.0</v>
      </c>
      <c r="J1707" s="69">
        <v>0.0</v>
      </c>
      <c r="K1707" s="29">
        <f t="shared" si="13"/>
        <v>2</v>
      </c>
      <c r="L1707" s="71">
        <f t="shared" si="14"/>
        <v>0.2222</v>
      </c>
      <c r="M1707" s="71">
        <f t="shared" si="15"/>
        <v>0.2778</v>
      </c>
      <c r="N1707" s="72">
        <f t="shared" si="16"/>
        <v>0.33</v>
      </c>
      <c r="O1707" s="8">
        <f t="shared" si="17"/>
        <v>1890.24</v>
      </c>
      <c r="P1707" s="73"/>
      <c r="Q1707" s="18"/>
      <c r="R1707" s="18"/>
      <c r="S1707" s="18"/>
      <c r="T1707" s="18"/>
      <c r="U1707" s="18"/>
      <c r="V1707" s="18"/>
      <c r="W1707" s="18"/>
      <c r="X1707" s="18"/>
      <c r="Y1707" s="18"/>
      <c r="Z1707" s="68">
        <v>917.0</v>
      </c>
      <c r="AA1707" s="69">
        <v>6.0</v>
      </c>
      <c r="AB1707" s="18" t="s">
        <v>320</v>
      </c>
      <c r="AC1707" s="68">
        <v>917.0</v>
      </c>
      <c r="AD1707" s="69">
        <v>6.0</v>
      </c>
      <c r="AE1707" s="69">
        <v>79.0</v>
      </c>
      <c r="AF1707" s="70" t="s">
        <v>3055</v>
      </c>
      <c r="AG1707" s="69">
        <v>9.0</v>
      </c>
      <c r="AH1707" s="69">
        <v>2.0</v>
      </c>
      <c r="AI1707" s="69">
        <v>0.0</v>
      </c>
      <c r="AJ1707" s="29">
        <f t="shared" si="20"/>
        <v>2</v>
      </c>
      <c r="AK1707" s="76">
        <f t="shared" si="21"/>
        <v>0.2222222222</v>
      </c>
      <c r="AL1707" s="29">
        <f t="shared" si="22"/>
        <v>2</v>
      </c>
      <c r="AM1707" s="71">
        <f t="shared" si="23"/>
        <v>0.2222</v>
      </c>
      <c r="AN1707" s="71">
        <f t="shared" si="24"/>
        <v>0.2778</v>
      </c>
      <c r="AO1707" s="72">
        <f t="shared" si="25"/>
        <v>0.33</v>
      </c>
      <c r="AP1707" s="73">
        <f t="shared" si="26"/>
        <v>1890.24</v>
      </c>
      <c r="AQ1707" s="3">
        <f t="shared" si="27"/>
        <v>210.0266667</v>
      </c>
      <c r="AR1707" s="18"/>
      <c r="AS1707" s="18"/>
    </row>
    <row r="1708" ht="14.25" customHeight="1">
      <c r="A1708" s="68">
        <v>917.0</v>
      </c>
      <c r="B1708" s="69">
        <v>6.0</v>
      </c>
      <c r="C1708" s="18" t="s">
        <v>320</v>
      </c>
      <c r="D1708" s="68">
        <v>917.0</v>
      </c>
      <c r="E1708" s="69">
        <v>6.0</v>
      </c>
      <c r="F1708" s="69">
        <v>80.0</v>
      </c>
      <c r="G1708" s="70" t="s">
        <v>3056</v>
      </c>
      <c r="H1708" s="69">
        <v>98.0</v>
      </c>
      <c r="I1708" s="69">
        <v>32.0</v>
      </c>
      <c r="J1708" s="69">
        <v>0.0</v>
      </c>
      <c r="K1708" s="29">
        <f t="shared" si="13"/>
        <v>32</v>
      </c>
      <c r="L1708" s="71">
        <f t="shared" si="14"/>
        <v>0.3265</v>
      </c>
      <c r="M1708" s="71">
        <f t="shared" si="15"/>
        <v>0.4081</v>
      </c>
      <c r="N1708" s="72">
        <f t="shared" si="16"/>
        <v>7.84</v>
      </c>
      <c r="O1708" s="8">
        <f t="shared" si="17"/>
        <v>44907.52</v>
      </c>
      <c r="P1708" s="73"/>
      <c r="Q1708" s="18"/>
      <c r="R1708" s="18"/>
      <c r="S1708" s="18"/>
      <c r="T1708" s="18"/>
      <c r="U1708" s="18"/>
      <c r="V1708" s="18"/>
      <c r="W1708" s="18"/>
      <c r="X1708" s="18"/>
      <c r="Y1708" s="18"/>
      <c r="Z1708" s="68">
        <v>917.0</v>
      </c>
      <c r="AA1708" s="69">
        <v>6.0</v>
      </c>
      <c r="AB1708" s="18" t="s">
        <v>320</v>
      </c>
      <c r="AC1708" s="68">
        <v>917.0</v>
      </c>
      <c r="AD1708" s="69">
        <v>6.0</v>
      </c>
      <c r="AE1708" s="69">
        <v>80.0</v>
      </c>
      <c r="AF1708" s="70" t="s">
        <v>3056</v>
      </c>
      <c r="AG1708" s="69">
        <v>98.0</v>
      </c>
      <c r="AH1708" s="69">
        <v>32.0</v>
      </c>
      <c r="AI1708" s="69">
        <v>0.0</v>
      </c>
      <c r="AJ1708" s="29">
        <f t="shared" si="20"/>
        <v>32</v>
      </c>
      <c r="AK1708" s="76">
        <f t="shared" si="21"/>
        <v>0.3265306122</v>
      </c>
      <c r="AL1708" s="29">
        <f t="shared" si="22"/>
        <v>32</v>
      </c>
      <c r="AM1708" s="71">
        <f t="shared" si="23"/>
        <v>0.3265</v>
      </c>
      <c r="AN1708" s="71">
        <f t="shared" si="24"/>
        <v>0.4081</v>
      </c>
      <c r="AO1708" s="72">
        <f t="shared" si="25"/>
        <v>7.84</v>
      </c>
      <c r="AP1708" s="73">
        <f t="shared" si="26"/>
        <v>44907.52</v>
      </c>
      <c r="AQ1708" s="3">
        <f t="shared" si="27"/>
        <v>458.24</v>
      </c>
      <c r="AR1708" s="18"/>
      <c r="AS1708" s="18"/>
    </row>
    <row r="1709" ht="14.25" customHeight="1">
      <c r="A1709" s="68">
        <v>917.0</v>
      </c>
      <c r="B1709" s="69">
        <v>6.0</v>
      </c>
      <c r="C1709" s="18" t="s">
        <v>320</v>
      </c>
      <c r="D1709" s="68">
        <v>917.0</v>
      </c>
      <c r="E1709" s="69">
        <v>6.0</v>
      </c>
      <c r="F1709" s="69">
        <v>104.0</v>
      </c>
      <c r="G1709" s="70" t="s">
        <v>3057</v>
      </c>
      <c r="H1709" s="69">
        <v>3.0</v>
      </c>
      <c r="I1709" s="69">
        <v>2.0</v>
      </c>
      <c r="J1709" s="69">
        <v>0.0</v>
      </c>
      <c r="K1709" s="29">
        <f t="shared" si="13"/>
        <v>2</v>
      </c>
      <c r="L1709" s="71">
        <f t="shared" si="14"/>
        <v>0.6667</v>
      </c>
      <c r="M1709" s="71">
        <f t="shared" si="15"/>
        <v>0.8334</v>
      </c>
      <c r="N1709" s="72">
        <f t="shared" si="16"/>
        <v>1</v>
      </c>
      <c r="O1709" s="8">
        <f t="shared" si="17"/>
        <v>5728</v>
      </c>
      <c r="P1709" s="73"/>
      <c r="Q1709" s="18"/>
      <c r="R1709" s="18"/>
      <c r="S1709" s="18"/>
      <c r="T1709" s="18"/>
      <c r="U1709" s="18"/>
      <c r="V1709" s="18"/>
      <c r="W1709" s="18"/>
      <c r="X1709" s="18"/>
      <c r="Y1709" s="18"/>
      <c r="Z1709" s="68">
        <v>917.0</v>
      </c>
      <c r="AA1709" s="69">
        <v>6.0</v>
      </c>
      <c r="AB1709" s="18" t="s">
        <v>320</v>
      </c>
      <c r="AC1709" s="68">
        <v>917.0</v>
      </c>
      <c r="AD1709" s="69">
        <v>6.0</v>
      </c>
      <c r="AE1709" s="69">
        <v>104.0</v>
      </c>
      <c r="AF1709" s="70" t="s">
        <v>3057</v>
      </c>
      <c r="AG1709" s="69">
        <v>3.0</v>
      </c>
      <c r="AH1709" s="69">
        <v>2.0</v>
      </c>
      <c r="AI1709" s="69">
        <v>0.0</v>
      </c>
      <c r="AJ1709" s="29">
        <f t="shared" si="20"/>
        <v>2</v>
      </c>
      <c r="AK1709" s="76">
        <f t="shared" si="21"/>
        <v>0.6666666667</v>
      </c>
      <c r="AL1709" s="29">
        <f t="shared" si="22"/>
        <v>2</v>
      </c>
      <c r="AM1709" s="71">
        <f t="shared" si="23"/>
        <v>0.6667</v>
      </c>
      <c r="AN1709" s="71">
        <f t="shared" si="24"/>
        <v>0.8334</v>
      </c>
      <c r="AO1709" s="72">
        <f t="shared" si="25"/>
        <v>1</v>
      </c>
      <c r="AP1709" s="73">
        <f t="shared" si="26"/>
        <v>5728</v>
      </c>
      <c r="AQ1709" s="3">
        <f t="shared" si="27"/>
        <v>1909.333333</v>
      </c>
      <c r="AR1709" s="18"/>
      <c r="AS1709" s="18"/>
    </row>
    <row r="1710" ht="14.25" customHeight="1">
      <c r="A1710" s="68">
        <v>917.0</v>
      </c>
      <c r="B1710" s="69">
        <v>6.0</v>
      </c>
      <c r="C1710" s="18" t="s">
        <v>320</v>
      </c>
      <c r="D1710" s="68">
        <v>917.0</v>
      </c>
      <c r="E1710" s="69">
        <v>6.0</v>
      </c>
      <c r="F1710" s="69">
        <v>105.0</v>
      </c>
      <c r="G1710" s="70" t="s">
        <v>3058</v>
      </c>
      <c r="H1710" s="69">
        <v>15.0</v>
      </c>
      <c r="I1710" s="69">
        <v>10.0</v>
      </c>
      <c r="J1710" s="69">
        <v>0.0</v>
      </c>
      <c r="K1710" s="29">
        <f t="shared" si="13"/>
        <v>10</v>
      </c>
      <c r="L1710" s="71">
        <f t="shared" si="14"/>
        <v>0.6667</v>
      </c>
      <c r="M1710" s="71">
        <f t="shared" si="15"/>
        <v>0.8334</v>
      </c>
      <c r="N1710" s="72">
        <f t="shared" si="16"/>
        <v>5</v>
      </c>
      <c r="O1710" s="8">
        <f t="shared" si="17"/>
        <v>28640</v>
      </c>
      <c r="P1710" s="73"/>
      <c r="Q1710" s="18"/>
      <c r="R1710" s="18"/>
      <c r="S1710" s="18"/>
      <c r="T1710" s="18"/>
      <c r="U1710" s="18"/>
      <c r="V1710" s="18"/>
      <c r="W1710" s="18"/>
      <c r="X1710" s="18"/>
      <c r="Y1710" s="18"/>
      <c r="Z1710" s="68">
        <v>917.0</v>
      </c>
      <c r="AA1710" s="69">
        <v>6.0</v>
      </c>
      <c r="AB1710" s="18" t="s">
        <v>320</v>
      </c>
      <c r="AC1710" s="68">
        <v>917.0</v>
      </c>
      <c r="AD1710" s="69">
        <v>6.0</v>
      </c>
      <c r="AE1710" s="69">
        <v>105.0</v>
      </c>
      <c r="AF1710" s="70" t="s">
        <v>3058</v>
      </c>
      <c r="AG1710" s="69">
        <v>15.0</v>
      </c>
      <c r="AH1710" s="69">
        <v>10.0</v>
      </c>
      <c r="AI1710" s="69">
        <v>0.0</v>
      </c>
      <c r="AJ1710" s="29">
        <f t="shared" si="20"/>
        <v>10</v>
      </c>
      <c r="AK1710" s="76">
        <f t="shared" si="21"/>
        <v>0.6666666667</v>
      </c>
      <c r="AL1710" s="29">
        <f t="shared" si="22"/>
        <v>10</v>
      </c>
      <c r="AM1710" s="71">
        <f t="shared" si="23"/>
        <v>0.6667</v>
      </c>
      <c r="AN1710" s="71">
        <f t="shared" si="24"/>
        <v>0.8334</v>
      </c>
      <c r="AO1710" s="72">
        <f t="shared" si="25"/>
        <v>5</v>
      </c>
      <c r="AP1710" s="73">
        <f t="shared" si="26"/>
        <v>28640</v>
      </c>
      <c r="AQ1710" s="3">
        <f t="shared" si="27"/>
        <v>1909.333333</v>
      </c>
      <c r="AR1710" s="18"/>
      <c r="AS1710" s="18"/>
    </row>
    <row r="1711" ht="14.25" customHeight="1">
      <c r="A1711" s="68">
        <v>917.0</v>
      </c>
      <c r="B1711" s="69">
        <v>6.0</v>
      </c>
      <c r="C1711" s="18" t="s">
        <v>320</v>
      </c>
      <c r="D1711" s="68">
        <v>917.0</v>
      </c>
      <c r="E1711" s="69">
        <v>6.0</v>
      </c>
      <c r="F1711" s="69">
        <v>300.0</v>
      </c>
      <c r="G1711" s="70" t="s">
        <v>2511</v>
      </c>
      <c r="H1711" s="69">
        <v>22.0</v>
      </c>
      <c r="I1711" s="69">
        <v>7.0</v>
      </c>
      <c r="J1711" s="69">
        <v>0.0</v>
      </c>
      <c r="K1711" s="29">
        <f t="shared" si="13"/>
        <v>7</v>
      </c>
      <c r="L1711" s="71">
        <f t="shared" si="14"/>
        <v>0.3182</v>
      </c>
      <c r="M1711" s="71">
        <f t="shared" si="15"/>
        <v>0.3978</v>
      </c>
      <c r="N1711" s="72">
        <f t="shared" si="16"/>
        <v>1.67</v>
      </c>
      <c r="O1711" s="8">
        <f t="shared" si="17"/>
        <v>9565.76</v>
      </c>
      <c r="P1711" s="73"/>
      <c r="Q1711" s="18"/>
      <c r="R1711" s="18"/>
      <c r="S1711" s="18"/>
      <c r="T1711" s="18"/>
      <c r="U1711" s="18"/>
      <c r="V1711" s="18"/>
      <c r="W1711" s="18"/>
      <c r="X1711" s="18"/>
      <c r="Y1711" s="18"/>
      <c r="Z1711" s="68">
        <v>917.0</v>
      </c>
      <c r="AA1711" s="69">
        <v>6.0</v>
      </c>
      <c r="AB1711" s="18" t="s">
        <v>320</v>
      </c>
      <c r="AC1711" s="68">
        <v>917.0</v>
      </c>
      <c r="AD1711" s="69">
        <v>6.0</v>
      </c>
      <c r="AE1711" s="69">
        <v>300.0</v>
      </c>
      <c r="AF1711" s="70" t="s">
        <v>2511</v>
      </c>
      <c r="AG1711" s="69">
        <v>22.0</v>
      </c>
      <c r="AH1711" s="69">
        <v>7.0</v>
      </c>
      <c r="AI1711" s="69">
        <v>0.0</v>
      </c>
      <c r="AJ1711" s="29">
        <f t="shared" si="20"/>
        <v>7</v>
      </c>
      <c r="AK1711" s="76">
        <f t="shared" si="21"/>
        <v>0.3181818182</v>
      </c>
      <c r="AL1711" s="29">
        <f t="shared" si="22"/>
        <v>7</v>
      </c>
      <c r="AM1711" s="71">
        <f t="shared" si="23"/>
        <v>0.3182</v>
      </c>
      <c r="AN1711" s="71">
        <f t="shared" si="24"/>
        <v>0.3978</v>
      </c>
      <c r="AO1711" s="72">
        <f t="shared" si="25"/>
        <v>1.67</v>
      </c>
      <c r="AP1711" s="73">
        <f t="shared" si="26"/>
        <v>9565.76</v>
      </c>
      <c r="AQ1711" s="3">
        <f t="shared" si="27"/>
        <v>434.8072727</v>
      </c>
      <c r="AR1711" s="18"/>
      <c r="AS1711" s="18"/>
    </row>
    <row r="1712" ht="14.25" customHeight="1">
      <c r="A1712" s="68">
        <v>917.0</v>
      </c>
      <c r="B1712" s="69">
        <v>6.0</v>
      </c>
      <c r="C1712" s="18" t="s">
        <v>320</v>
      </c>
      <c r="D1712" s="68">
        <v>917.0</v>
      </c>
      <c r="E1712" s="69">
        <v>6.0</v>
      </c>
      <c r="F1712" s="69">
        <v>400.0</v>
      </c>
      <c r="G1712" s="70" t="s">
        <v>3059</v>
      </c>
      <c r="H1712" s="69">
        <v>144.0</v>
      </c>
      <c r="I1712" s="69">
        <v>46.0</v>
      </c>
      <c r="J1712" s="69">
        <v>10.0</v>
      </c>
      <c r="K1712" s="29">
        <f t="shared" si="13"/>
        <v>51</v>
      </c>
      <c r="L1712" s="71">
        <f t="shared" si="14"/>
        <v>0.3542</v>
      </c>
      <c r="M1712" s="71">
        <f t="shared" si="15"/>
        <v>0.4428</v>
      </c>
      <c r="N1712" s="72">
        <f t="shared" si="16"/>
        <v>13.55</v>
      </c>
      <c r="O1712" s="8">
        <f t="shared" si="17"/>
        <v>77614.4</v>
      </c>
      <c r="P1712" s="73"/>
      <c r="Q1712" s="18"/>
      <c r="R1712" s="18"/>
      <c r="S1712" s="18"/>
      <c r="T1712" s="18"/>
      <c r="U1712" s="18"/>
      <c r="V1712" s="18"/>
      <c r="W1712" s="18"/>
      <c r="X1712" s="18"/>
      <c r="Y1712" s="18"/>
      <c r="Z1712" s="68">
        <v>917.0</v>
      </c>
      <c r="AA1712" s="69">
        <v>6.0</v>
      </c>
      <c r="AB1712" s="18" t="s">
        <v>320</v>
      </c>
      <c r="AC1712" s="68">
        <v>917.0</v>
      </c>
      <c r="AD1712" s="69">
        <v>6.0</v>
      </c>
      <c r="AE1712" s="69">
        <v>400.0</v>
      </c>
      <c r="AF1712" s="70" t="s">
        <v>3059</v>
      </c>
      <c r="AG1712" s="69">
        <v>144.0</v>
      </c>
      <c r="AH1712" s="69">
        <v>46.0</v>
      </c>
      <c r="AI1712" s="69">
        <v>10.0</v>
      </c>
      <c r="AJ1712" s="29">
        <f t="shared" si="20"/>
        <v>51</v>
      </c>
      <c r="AK1712" s="76">
        <f t="shared" si="21"/>
        <v>0.3541666667</v>
      </c>
      <c r="AL1712" s="29">
        <f t="shared" si="22"/>
        <v>51</v>
      </c>
      <c r="AM1712" s="71">
        <f t="shared" si="23"/>
        <v>0.3542</v>
      </c>
      <c r="AN1712" s="71">
        <f t="shared" si="24"/>
        <v>0.4428</v>
      </c>
      <c r="AO1712" s="72">
        <f t="shared" si="25"/>
        <v>13.55</v>
      </c>
      <c r="AP1712" s="73">
        <f t="shared" si="26"/>
        <v>77614.4</v>
      </c>
      <c r="AQ1712" s="3">
        <f t="shared" si="27"/>
        <v>538.9888889</v>
      </c>
      <c r="AR1712" s="18"/>
      <c r="AS1712" s="18"/>
    </row>
    <row r="1713" ht="14.25" customHeight="1">
      <c r="A1713" s="68">
        <v>917.0</v>
      </c>
      <c r="B1713" s="69">
        <v>6.0</v>
      </c>
      <c r="C1713" s="18" t="s">
        <v>320</v>
      </c>
      <c r="D1713" s="68">
        <v>917.0</v>
      </c>
      <c r="E1713" s="69">
        <v>6.0</v>
      </c>
      <c r="F1713" s="69">
        <v>500.0</v>
      </c>
      <c r="G1713" s="70" t="s">
        <v>3060</v>
      </c>
      <c r="H1713" s="69">
        <v>21.0</v>
      </c>
      <c r="I1713" s="69">
        <v>6.0</v>
      </c>
      <c r="J1713" s="69">
        <v>0.0</v>
      </c>
      <c r="K1713" s="29">
        <f t="shared" si="13"/>
        <v>6</v>
      </c>
      <c r="L1713" s="71">
        <f t="shared" si="14"/>
        <v>0.2857</v>
      </c>
      <c r="M1713" s="71">
        <f t="shared" si="15"/>
        <v>0.3571</v>
      </c>
      <c r="N1713" s="72">
        <f t="shared" si="16"/>
        <v>1.29</v>
      </c>
      <c r="O1713" s="8">
        <f t="shared" si="17"/>
        <v>7389.12</v>
      </c>
      <c r="P1713" s="73"/>
      <c r="Q1713" s="18"/>
      <c r="R1713" s="18"/>
      <c r="S1713" s="18"/>
      <c r="T1713" s="18"/>
      <c r="U1713" s="18"/>
      <c r="V1713" s="18"/>
      <c r="W1713" s="18"/>
      <c r="X1713" s="18"/>
      <c r="Y1713" s="18"/>
      <c r="Z1713" s="68">
        <v>917.0</v>
      </c>
      <c r="AA1713" s="69">
        <v>6.0</v>
      </c>
      <c r="AB1713" s="18" t="s">
        <v>320</v>
      </c>
      <c r="AC1713" s="68">
        <v>917.0</v>
      </c>
      <c r="AD1713" s="69">
        <v>6.0</v>
      </c>
      <c r="AE1713" s="69">
        <v>500.0</v>
      </c>
      <c r="AF1713" s="70" t="s">
        <v>3060</v>
      </c>
      <c r="AG1713" s="69">
        <v>21.0</v>
      </c>
      <c r="AH1713" s="69">
        <v>6.0</v>
      </c>
      <c r="AI1713" s="69">
        <v>0.0</v>
      </c>
      <c r="AJ1713" s="29">
        <f t="shared" si="20"/>
        <v>6</v>
      </c>
      <c r="AK1713" s="76">
        <f t="shared" si="21"/>
        <v>0.2857142857</v>
      </c>
      <c r="AL1713" s="29">
        <f t="shared" si="22"/>
        <v>6</v>
      </c>
      <c r="AM1713" s="71">
        <f t="shared" si="23"/>
        <v>0.2857</v>
      </c>
      <c r="AN1713" s="71">
        <f t="shared" si="24"/>
        <v>0.3571</v>
      </c>
      <c r="AO1713" s="72">
        <f t="shared" si="25"/>
        <v>1.29</v>
      </c>
      <c r="AP1713" s="73">
        <f t="shared" si="26"/>
        <v>7389.12</v>
      </c>
      <c r="AQ1713" s="3">
        <f t="shared" si="27"/>
        <v>351.8628571</v>
      </c>
      <c r="AR1713" s="18"/>
      <c r="AS1713" s="18"/>
    </row>
    <row r="1714" ht="14.25" customHeight="1">
      <c r="A1714" s="68">
        <v>917.0</v>
      </c>
      <c r="B1714" s="69">
        <v>6.0</v>
      </c>
      <c r="C1714" s="18" t="s">
        <v>320</v>
      </c>
      <c r="D1714" s="68">
        <v>917.0</v>
      </c>
      <c r="E1714" s="69">
        <v>6.0</v>
      </c>
      <c r="F1714" s="69">
        <v>700.0</v>
      </c>
      <c r="G1714" s="70" t="s">
        <v>3061</v>
      </c>
      <c r="H1714" s="69">
        <v>57.0</v>
      </c>
      <c r="I1714" s="69">
        <v>19.0</v>
      </c>
      <c r="J1714" s="69">
        <v>1.0</v>
      </c>
      <c r="K1714" s="29">
        <f t="shared" si="13"/>
        <v>19.5</v>
      </c>
      <c r="L1714" s="71">
        <f t="shared" si="14"/>
        <v>0.3421</v>
      </c>
      <c r="M1714" s="71">
        <f t="shared" si="15"/>
        <v>0.4276</v>
      </c>
      <c r="N1714" s="72">
        <f t="shared" si="16"/>
        <v>5</v>
      </c>
      <c r="O1714" s="8">
        <f t="shared" si="17"/>
        <v>28640</v>
      </c>
      <c r="P1714" s="73"/>
      <c r="Q1714" s="18"/>
      <c r="R1714" s="18"/>
      <c r="S1714" s="18"/>
      <c r="T1714" s="18"/>
      <c r="U1714" s="18"/>
      <c r="V1714" s="18"/>
      <c r="W1714" s="18"/>
      <c r="X1714" s="18"/>
      <c r="Y1714" s="18"/>
      <c r="Z1714" s="68">
        <v>917.0</v>
      </c>
      <c r="AA1714" s="69">
        <v>6.0</v>
      </c>
      <c r="AB1714" s="18" t="s">
        <v>320</v>
      </c>
      <c r="AC1714" s="68">
        <v>917.0</v>
      </c>
      <c r="AD1714" s="69">
        <v>6.0</v>
      </c>
      <c r="AE1714" s="69">
        <v>700.0</v>
      </c>
      <c r="AF1714" s="70" t="s">
        <v>3061</v>
      </c>
      <c r="AG1714" s="69">
        <v>57.0</v>
      </c>
      <c r="AH1714" s="69">
        <v>19.0</v>
      </c>
      <c r="AI1714" s="69">
        <v>1.0</v>
      </c>
      <c r="AJ1714" s="29">
        <f t="shared" si="20"/>
        <v>19.5</v>
      </c>
      <c r="AK1714" s="76">
        <f t="shared" si="21"/>
        <v>0.3421052632</v>
      </c>
      <c r="AL1714" s="29">
        <f t="shared" si="22"/>
        <v>19.5</v>
      </c>
      <c r="AM1714" s="71">
        <f t="shared" si="23"/>
        <v>0.3421</v>
      </c>
      <c r="AN1714" s="71">
        <f t="shared" si="24"/>
        <v>0.4276</v>
      </c>
      <c r="AO1714" s="72">
        <f t="shared" si="25"/>
        <v>5</v>
      </c>
      <c r="AP1714" s="73">
        <f t="shared" si="26"/>
        <v>28640</v>
      </c>
      <c r="AQ1714" s="3">
        <f t="shared" si="27"/>
        <v>502.4561404</v>
      </c>
      <c r="AR1714" s="18"/>
      <c r="AS1714" s="18"/>
    </row>
    <row r="1715" ht="14.25" customHeight="1">
      <c r="A1715" s="68">
        <v>917.0</v>
      </c>
      <c r="B1715" s="69">
        <v>6.0</v>
      </c>
      <c r="C1715" s="18" t="s">
        <v>320</v>
      </c>
      <c r="D1715" s="68">
        <v>917.0</v>
      </c>
      <c r="E1715" s="69">
        <v>6.0</v>
      </c>
      <c r="F1715" s="69">
        <v>818.0</v>
      </c>
      <c r="G1715" s="70" t="s">
        <v>3062</v>
      </c>
      <c r="H1715" s="69">
        <v>16.0</v>
      </c>
      <c r="I1715" s="69">
        <v>8.0</v>
      </c>
      <c r="J1715" s="69">
        <v>0.0</v>
      </c>
      <c r="K1715" s="29">
        <f t="shared" si="13"/>
        <v>8</v>
      </c>
      <c r="L1715" s="71">
        <f t="shared" si="14"/>
        <v>0.5</v>
      </c>
      <c r="M1715" s="71">
        <f t="shared" si="15"/>
        <v>0.625</v>
      </c>
      <c r="N1715" s="72">
        <f t="shared" si="16"/>
        <v>3</v>
      </c>
      <c r="O1715" s="8">
        <f t="shared" si="17"/>
        <v>17184</v>
      </c>
      <c r="P1715" s="73"/>
      <c r="Q1715" s="18"/>
      <c r="R1715" s="18"/>
      <c r="S1715" s="18"/>
      <c r="T1715" s="18"/>
      <c r="U1715" s="18"/>
      <c r="V1715" s="18"/>
      <c r="W1715" s="18"/>
      <c r="X1715" s="18"/>
      <c r="Y1715" s="18"/>
      <c r="Z1715" s="68">
        <v>917.0</v>
      </c>
      <c r="AA1715" s="69">
        <v>6.0</v>
      </c>
      <c r="AB1715" s="18" t="s">
        <v>320</v>
      </c>
      <c r="AC1715" s="68">
        <v>917.0</v>
      </c>
      <c r="AD1715" s="69">
        <v>6.0</v>
      </c>
      <c r="AE1715" s="69">
        <v>818.0</v>
      </c>
      <c r="AF1715" s="70" t="s">
        <v>3062</v>
      </c>
      <c r="AG1715" s="69">
        <v>16.0</v>
      </c>
      <c r="AH1715" s="69">
        <v>8.0</v>
      </c>
      <c r="AI1715" s="69">
        <v>0.0</v>
      </c>
      <c r="AJ1715" s="29">
        <f t="shared" si="20"/>
        <v>8</v>
      </c>
      <c r="AK1715" s="76">
        <f t="shared" si="21"/>
        <v>0.5</v>
      </c>
      <c r="AL1715" s="29">
        <f t="shared" si="22"/>
        <v>8</v>
      </c>
      <c r="AM1715" s="71">
        <f t="shared" si="23"/>
        <v>0.5</v>
      </c>
      <c r="AN1715" s="71">
        <f t="shared" si="24"/>
        <v>0.625</v>
      </c>
      <c r="AO1715" s="72">
        <f t="shared" si="25"/>
        <v>3</v>
      </c>
      <c r="AP1715" s="73">
        <f t="shared" si="26"/>
        <v>17184</v>
      </c>
      <c r="AQ1715" s="3">
        <f t="shared" si="27"/>
        <v>1074</v>
      </c>
      <c r="AR1715" s="18"/>
      <c r="AS1715" s="18"/>
    </row>
    <row r="1716" ht="14.25" customHeight="1">
      <c r="A1716" s="68">
        <v>917.0</v>
      </c>
      <c r="B1716" s="69">
        <v>6.0</v>
      </c>
      <c r="C1716" s="18" t="s">
        <v>320</v>
      </c>
      <c r="D1716" s="68">
        <v>917.0</v>
      </c>
      <c r="E1716" s="69">
        <v>6.0</v>
      </c>
      <c r="F1716" s="69">
        <v>900.0</v>
      </c>
      <c r="G1716" s="70" t="s">
        <v>3063</v>
      </c>
      <c r="H1716" s="69">
        <v>12.0</v>
      </c>
      <c r="I1716" s="69">
        <v>5.0</v>
      </c>
      <c r="J1716" s="69">
        <v>1.0</v>
      </c>
      <c r="K1716" s="29">
        <f t="shared" si="13"/>
        <v>5.5</v>
      </c>
      <c r="L1716" s="71">
        <f t="shared" si="14"/>
        <v>0.4583</v>
      </c>
      <c r="M1716" s="71">
        <f t="shared" si="15"/>
        <v>0.5729</v>
      </c>
      <c r="N1716" s="72">
        <f t="shared" si="16"/>
        <v>1.89</v>
      </c>
      <c r="O1716" s="8">
        <f t="shared" si="17"/>
        <v>10825.92</v>
      </c>
      <c r="P1716" s="73"/>
      <c r="Q1716" s="18"/>
      <c r="R1716" s="18"/>
      <c r="S1716" s="18"/>
      <c r="T1716" s="18"/>
      <c r="U1716" s="18"/>
      <c r="V1716" s="18"/>
      <c r="W1716" s="18"/>
      <c r="X1716" s="18"/>
      <c r="Y1716" s="18"/>
      <c r="Z1716" s="68">
        <v>917.0</v>
      </c>
      <c r="AA1716" s="69">
        <v>6.0</v>
      </c>
      <c r="AB1716" s="18" t="s">
        <v>320</v>
      </c>
      <c r="AC1716" s="68">
        <v>917.0</v>
      </c>
      <c r="AD1716" s="69">
        <v>6.0</v>
      </c>
      <c r="AE1716" s="69">
        <v>900.0</v>
      </c>
      <c r="AF1716" s="70" t="s">
        <v>3063</v>
      </c>
      <c r="AG1716" s="69">
        <v>12.0</v>
      </c>
      <c r="AH1716" s="69">
        <v>5.0</v>
      </c>
      <c r="AI1716" s="69">
        <v>1.0</v>
      </c>
      <c r="AJ1716" s="29">
        <f t="shared" si="20"/>
        <v>5.5</v>
      </c>
      <c r="AK1716" s="76">
        <f t="shared" si="21"/>
        <v>0.4583333333</v>
      </c>
      <c r="AL1716" s="29">
        <f t="shared" si="22"/>
        <v>5.5</v>
      </c>
      <c r="AM1716" s="71">
        <f t="shared" si="23"/>
        <v>0.4583</v>
      </c>
      <c r="AN1716" s="71">
        <f t="shared" si="24"/>
        <v>0.5729</v>
      </c>
      <c r="AO1716" s="72">
        <f t="shared" si="25"/>
        <v>1.89</v>
      </c>
      <c r="AP1716" s="73">
        <f t="shared" si="26"/>
        <v>10825.92</v>
      </c>
      <c r="AQ1716" s="3">
        <f t="shared" si="27"/>
        <v>902.16</v>
      </c>
      <c r="AR1716" s="18"/>
      <c r="AS1716" s="18"/>
    </row>
    <row r="1717" ht="14.25" customHeight="1">
      <c r="A1717" s="68">
        <v>926.0</v>
      </c>
      <c r="B1717" s="69">
        <v>83.0</v>
      </c>
      <c r="C1717" s="18" t="s">
        <v>321</v>
      </c>
      <c r="D1717" s="68">
        <v>926.0</v>
      </c>
      <c r="E1717" s="69">
        <v>83.0</v>
      </c>
      <c r="F1717" s="69">
        <v>20.0</v>
      </c>
      <c r="G1717" s="70" t="s">
        <v>3064</v>
      </c>
      <c r="H1717" s="69">
        <v>48.0</v>
      </c>
      <c r="I1717" s="69">
        <v>25.0</v>
      </c>
      <c r="J1717" s="69">
        <v>2.0</v>
      </c>
      <c r="K1717" s="29">
        <f t="shared" si="13"/>
        <v>26</v>
      </c>
      <c r="L1717" s="71">
        <f t="shared" si="14"/>
        <v>0.5417</v>
      </c>
      <c r="M1717" s="71">
        <f t="shared" si="15"/>
        <v>0.6771</v>
      </c>
      <c r="N1717" s="72">
        <f t="shared" si="16"/>
        <v>10.56</v>
      </c>
      <c r="O1717" s="8">
        <f t="shared" si="17"/>
        <v>60487.68</v>
      </c>
      <c r="P1717" s="73"/>
      <c r="Q1717" s="18"/>
      <c r="R1717" s="18"/>
      <c r="S1717" s="18"/>
      <c r="T1717" s="18"/>
      <c r="U1717" s="18"/>
      <c r="V1717" s="18"/>
      <c r="W1717" s="18"/>
      <c r="X1717" s="18"/>
      <c r="Y1717" s="18"/>
      <c r="Z1717" s="68">
        <v>926.0</v>
      </c>
      <c r="AA1717" s="69">
        <v>83.0</v>
      </c>
      <c r="AB1717" s="18" t="s">
        <v>321</v>
      </c>
      <c r="AC1717" s="68">
        <v>926.0</v>
      </c>
      <c r="AD1717" s="69">
        <v>83.0</v>
      </c>
      <c r="AE1717" s="69">
        <v>20.0</v>
      </c>
      <c r="AF1717" s="70" t="s">
        <v>3064</v>
      </c>
      <c r="AG1717" s="69">
        <v>48.0</v>
      </c>
      <c r="AH1717" s="69">
        <v>25.0</v>
      </c>
      <c r="AI1717" s="69">
        <v>2.0</v>
      </c>
      <c r="AJ1717" s="29">
        <f t="shared" si="20"/>
        <v>26</v>
      </c>
      <c r="AK1717" s="76">
        <f t="shared" si="21"/>
        <v>0.5416666667</v>
      </c>
      <c r="AL1717" s="29">
        <f t="shared" si="22"/>
        <v>26</v>
      </c>
      <c r="AM1717" s="71">
        <f t="shared" si="23"/>
        <v>0.5417</v>
      </c>
      <c r="AN1717" s="71">
        <f t="shared" si="24"/>
        <v>0.6771</v>
      </c>
      <c r="AO1717" s="72">
        <f t="shared" si="25"/>
        <v>10.56</v>
      </c>
      <c r="AP1717" s="73">
        <f t="shared" si="26"/>
        <v>60487.68</v>
      </c>
      <c r="AQ1717" s="3">
        <f t="shared" si="27"/>
        <v>1260.16</v>
      </c>
      <c r="AR1717" s="18"/>
      <c r="AS1717" s="18"/>
    </row>
    <row r="1718" ht="14.25" customHeight="1">
      <c r="A1718" s="68">
        <v>926.0</v>
      </c>
      <c r="B1718" s="69">
        <v>83.0</v>
      </c>
      <c r="C1718" s="18" t="s">
        <v>321</v>
      </c>
      <c r="D1718" s="68">
        <v>926.0</v>
      </c>
      <c r="E1718" s="69">
        <v>83.0</v>
      </c>
      <c r="F1718" s="69">
        <v>30.0</v>
      </c>
      <c r="G1718" s="70" t="s">
        <v>3065</v>
      </c>
      <c r="H1718" s="69">
        <v>14.0</v>
      </c>
      <c r="I1718" s="69">
        <v>10.0</v>
      </c>
      <c r="J1718" s="69">
        <v>1.0</v>
      </c>
      <c r="K1718" s="29">
        <f t="shared" si="13"/>
        <v>10.5</v>
      </c>
      <c r="L1718" s="71">
        <f t="shared" si="14"/>
        <v>0.75</v>
      </c>
      <c r="M1718" s="71">
        <f t="shared" si="15"/>
        <v>0.9375</v>
      </c>
      <c r="N1718" s="72">
        <f t="shared" si="16"/>
        <v>5.91</v>
      </c>
      <c r="O1718" s="8">
        <f t="shared" si="17"/>
        <v>33852.48</v>
      </c>
      <c r="P1718" s="73"/>
      <c r="Q1718" s="18"/>
      <c r="R1718" s="18"/>
      <c r="S1718" s="18"/>
      <c r="T1718" s="18"/>
      <c r="U1718" s="18"/>
      <c r="V1718" s="18"/>
      <c r="W1718" s="18"/>
      <c r="X1718" s="18"/>
      <c r="Y1718" s="18"/>
      <c r="Z1718" s="68">
        <v>926.0</v>
      </c>
      <c r="AA1718" s="69">
        <v>83.0</v>
      </c>
      <c r="AB1718" s="18" t="s">
        <v>321</v>
      </c>
      <c r="AC1718" s="68">
        <v>926.0</v>
      </c>
      <c r="AD1718" s="69">
        <v>83.0</v>
      </c>
      <c r="AE1718" s="69">
        <v>30.0</v>
      </c>
      <c r="AF1718" s="70" t="s">
        <v>3065</v>
      </c>
      <c r="AG1718" s="69">
        <v>14.0</v>
      </c>
      <c r="AH1718" s="69">
        <v>10.0</v>
      </c>
      <c r="AI1718" s="69">
        <v>1.0</v>
      </c>
      <c r="AJ1718" s="29">
        <f t="shared" si="20"/>
        <v>10.5</v>
      </c>
      <c r="AK1718" s="76">
        <f t="shared" si="21"/>
        <v>0.75</v>
      </c>
      <c r="AL1718" s="29">
        <f t="shared" si="22"/>
        <v>10.5</v>
      </c>
      <c r="AM1718" s="71">
        <f t="shared" si="23"/>
        <v>0.75</v>
      </c>
      <c r="AN1718" s="71">
        <f t="shared" si="24"/>
        <v>0.9375</v>
      </c>
      <c r="AO1718" s="72">
        <f t="shared" si="25"/>
        <v>5.91</v>
      </c>
      <c r="AP1718" s="73">
        <f t="shared" si="26"/>
        <v>33852.48</v>
      </c>
      <c r="AQ1718" s="3">
        <f t="shared" si="27"/>
        <v>2418.034286</v>
      </c>
      <c r="AR1718" s="18"/>
      <c r="AS1718" s="18"/>
    </row>
    <row r="1719" ht="14.25" customHeight="1">
      <c r="A1719" s="68">
        <v>926.0</v>
      </c>
      <c r="B1719" s="69">
        <v>83.0</v>
      </c>
      <c r="C1719" s="18" t="s">
        <v>321</v>
      </c>
      <c r="D1719" s="68">
        <v>926.0</v>
      </c>
      <c r="E1719" s="69">
        <v>83.0</v>
      </c>
      <c r="F1719" s="69">
        <v>50.0</v>
      </c>
      <c r="G1719" s="70" t="s">
        <v>3066</v>
      </c>
      <c r="H1719" s="69">
        <v>11.0</v>
      </c>
      <c r="I1719" s="69">
        <v>6.0</v>
      </c>
      <c r="J1719" s="69">
        <v>0.0</v>
      </c>
      <c r="K1719" s="29">
        <f t="shared" si="13"/>
        <v>6</v>
      </c>
      <c r="L1719" s="71">
        <f t="shared" si="14"/>
        <v>0.5455</v>
      </c>
      <c r="M1719" s="71">
        <f t="shared" si="15"/>
        <v>0.6819</v>
      </c>
      <c r="N1719" s="72">
        <f t="shared" si="16"/>
        <v>2.45</v>
      </c>
      <c r="O1719" s="8">
        <f t="shared" si="17"/>
        <v>14033.6</v>
      </c>
      <c r="P1719" s="73"/>
      <c r="Q1719" s="18"/>
      <c r="R1719" s="18"/>
      <c r="S1719" s="18"/>
      <c r="T1719" s="18"/>
      <c r="U1719" s="18"/>
      <c r="V1719" s="18"/>
      <c r="W1719" s="18"/>
      <c r="X1719" s="18"/>
      <c r="Y1719" s="18"/>
      <c r="Z1719" s="68">
        <v>926.0</v>
      </c>
      <c r="AA1719" s="69">
        <v>83.0</v>
      </c>
      <c r="AB1719" s="18" t="s">
        <v>321</v>
      </c>
      <c r="AC1719" s="68">
        <v>926.0</v>
      </c>
      <c r="AD1719" s="69">
        <v>83.0</v>
      </c>
      <c r="AE1719" s="69">
        <v>50.0</v>
      </c>
      <c r="AF1719" s="70" t="s">
        <v>3066</v>
      </c>
      <c r="AG1719" s="69">
        <v>11.0</v>
      </c>
      <c r="AH1719" s="69">
        <v>6.0</v>
      </c>
      <c r="AI1719" s="69">
        <v>0.0</v>
      </c>
      <c r="AJ1719" s="29">
        <f t="shared" si="20"/>
        <v>6</v>
      </c>
      <c r="AK1719" s="76">
        <f t="shared" si="21"/>
        <v>0.5454545455</v>
      </c>
      <c r="AL1719" s="29">
        <f t="shared" si="22"/>
        <v>6</v>
      </c>
      <c r="AM1719" s="71">
        <f t="shared" si="23"/>
        <v>0.5455</v>
      </c>
      <c r="AN1719" s="71">
        <f t="shared" si="24"/>
        <v>0.6819</v>
      </c>
      <c r="AO1719" s="72">
        <f t="shared" si="25"/>
        <v>2.45</v>
      </c>
      <c r="AP1719" s="73">
        <f t="shared" si="26"/>
        <v>14033.6</v>
      </c>
      <c r="AQ1719" s="3">
        <f t="shared" si="27"/>
        <v>1275.781818</v>
      </c>
      <c r="AR1719" s="18"/>
      <c r="AS1719" s="18"/>
    </row>
    <row r="1720" ht="14.25" customHeight="1">
      <c r="A1720" s="68">
        <v>935.0</v>
      </c>
      <c r="B1720" s="69">
        <v>52.0</v>
      </c>
      <c r="C1720" s="18" t="s">
        <v>322</v>
      </c>
      <c r="D1720" s="68">
        <v>935.0</v>
      </c>
      <c r="E1720" s="69">
        <v>52.0</v>
      </c>
      <c r="F1720" s="69">
        <v>12.0</v>
      </c>
      <c r="G1720" s="70" t="s">
        <v>3067</v>
      </c>
      <c r="H1720" s="69">
        <v>57.0</v>
      </c>
      <c r="I1720" s="69">
        <v>3.0</v>
      </c>
      <c r="J1720" s="69">
        <v>0.0</v>
      </c>
      <c r="K1720" s="29">
        <f t="shared" si="13"/>
        <v>3</v>
      </c>
      <c r="L1720" s="71">
        <f t="shared" si="14"/>
        <v>0.0526</v>
      </c>
      <c r="M1720" s="71">
        <f t="shared" si="15"/>
        <v>0.0658</v>
      </c>
      <c r="N1720" s="72">
        <f t="shared" si="16"/>
        <v>0.12</v>
      </c>
      <c r="O1720" s="8">
        <f t="shared" si="17"/>
        <v>687.36</v>
      </c>
      <c r="P1720" s="73"/>
      <c r="Q1720" s="18"/>
      <c r="R1720" s="18"/>
      <c r="S1720" s="18"/>
      <c r="T1720" s="18"/>
      <c r="U1720" s="18"/>
      <c r="V1720" s="18"/>
      <c r="W1720" s="18"/>
      <c r="X1720" s="18"/>
      <c r="Y1720" s="18"/>
      <c r="Z1720" s="68">
        <v>935.0</v>
      </c>
      <c r="AA1720" s="69">
        <v>52.0</v>
      </c>
      <c r="AB1720" s="18" t="s">
        <v>322</v>
      </c>
      <c r="AC1720" s="68">
        <v>935.0</v>
      </c>
      <c r="AD1720" s="69">
        <v>52.0</v>
      </c>
      <c r="AE1720" s="69">
        <v>12.0</v>
      </c>
      <c r="AF1720" s="70" t="s">
        <v>3067</v>
      </c>
      <c r="AG1720" s="69">
        <v>57.0</v>
      </c>
      <c r="AH1720" s="69">
        <v>3.0</v>
      </c>
      <c r="AI1720" s="69">
        <v>0.0</v>
      </c>
      <c r="AJ1720" s="29">
        <f t="shared" si="20"/>
        <v>3</v>
      </c>
      <c r="AK1720" s="76">
        <f t="shared" si="21"/>
        <v>0.05263157895</v>
      </c>
      <c r="AL1720" s="29">
        <f t="shared" si="22"/>
        <v>3</v>
      </c>
      <c r="AM1720" s="71">
        <f t="shared" si="23"/>
        <v>0.0526</v>
      </c>
      <c r="AN1720" s="71">
        <f t="shared" si="24"/>
        <v>0.0658</v>
      </c>
      <c r="AO1720" s="72">
        <f t="shared" si="25"/>
        <v>0.12</v>
      </c>
      <c r="AP1720" s="73">
        <f t="shared" si="26"/>
        <v>687.36</v>
      </c>
      <c r="AQ1720" s="3">
        <f t="shared" si="27"/>
        <v>12.05894737</v>
      </c>
      <c r="AR1720" s="18"/>
      <c r="AS1720" s="18"/>
    </row>
    <row r="1721" ht="14.25" customHeight="1">
      <c r="A1721" s="68">
        <v>935.0</v>
      </c>
      <c r="B1721" s="69">
        <v>52.0</v>
      </c>
      <c r="C1721" s="18" t="s">
        <v>322</v>
      </c>
      <c r="D1721" s="68">
        <v>935.0</v>
      </c>
      <c r="E1721" s="69">
        <v>52.0</v>
      </c>
      <c r="F1721" s="69">
        <v>13.0</v>
      </c>
      <c r="G1721" s="70" t="s">
        <v>3068</v>
      </c>
      <c r="H1721" s="69">
        <v>4.0</v>
      </c>
      <c r="I1721" s="69">
        <v>2.0</v>
      </c>
      <c r="J1721" s="69">
        <v>0.0</v>
      </c>
      <c r="K1721" s="29">
        <f t="shared" si="13"/>
        <v>2</v>
      </c>
      <c r="L1721" s="71">
        <f t="shared" si="14"/>
        <v>0.5</v>
      </c>
      <c r="M1721" s="71">
        <f t="shared" si="15"/>
        <v>0.625</v>
      </c>
      <c r="N1721" s="72">
        <f t="shared" si="16"/>
        <v>0.75</v>
      </c>
      <c r="O1721" s="8">
        <f t="shared" si="17"/>
        <v>4296</v>
      </c>
      <c r="P1721" s="73"/>
      <c r="Q1721" s="18"/>
      <c r="R1721" s="18"/>
      <c r="S1721" s="18"/>
      <c r="T1721" s="18"/>
      <c r="U1721" s="18"/>
      <c r="V1721" s="18"/>
      <c r="W1721" s="18"/>
      <c r="X1721" s="18"/>
      <c r="Y1721" s="18"/>
      <c r="Z1721" s="68">
        <v>935.0</v>
      </c>
      <c r="AA1721" s="69">
        <v>52.0</v>
      </c>
      <c r="AB1721" s="18" t="s">
        <v>322</v>
      </c>
      <c r="AC1721" s="68">
        <v>935.0</v>
      </c>
      <c r="AD1721" s="69">
        <v>52.0</v>
      </c>
      <c r="AE1721" s="69">
        <v>13.0</v>
      </c>
      <c r="AF1721" s="70" t="s">
        <v>3068</v>
      </c>
      <c r="AG1721" s="69">
        <v>4.0</v>
      </c>
      <c r="AH1721" s="69">
        <v>2.0</v>
      </c>
      <c r="AI1721" s="69">
        <v>0.0</v>
      </c>
      <c r="AJ1721" s="29">
        <f t="shared" si="20"/>
        <v>2</v>
      </c>
      <c r="AK1721" s="76">
        <f t="shared" si="21"/>
        <v>0.5</v>
      </c>
      <c r="AL1721" s="29">
        <f t="shared" si="22"/>
        <v>2</v>
      </c>
      <c r="AM1721" s="71">
        <f t="shared" si="23"/>
        <v>0.5</v>
      </c>
      <c r="AN1721" s="71">
        <f t="shared" si="24"/>
        <v>0.625</v>
      </c>
      <c r="AO1721" s="72">
        <f t="shared" si="25"/>
        <v>0.75</v>
      </c>
      <c r="AP1721" s="73">
        <f t="shared" si="26"/>
        <v>4296</v>
      </c>
      <c r="AQ1721" s="3">
        <f t="shared" si="27"/>
        <v>1074</v>
      </c>
      <c r="AR1721" s="18"/>
      <c r="AS1721" s="18"/>
    </row>
    <row r="1722" ht="14.25" customHeight="1">
      <c r="A1722" s="68">
        <v>935.0</v>
      </c>
      <c r="B1722" s="69">
        <v>52.0</v>
      </c>
      <c r="C1722" s="18" t="s">
        <v>322</v>
      </c>
      <c r="D1722" s="68">
        <v>935.0</v>
      </c>
      <c r="E1722" s="69">
        <v>52.0</v>
      </c>
      <c r="F1722" s="69">
        <v>14.0</v>
      </c>
      <c r="G1722" s="70" t="s">
        <v>3069</v>
      </c>
      <c r="H1722" s="69">
        <v>4.0</v>
      </c>
      <c r="I1722" s="69">
        <v>1.0</v>
      </c>
      <c r="J1722" s="69">
        <v>1.0</v>
      </c>
      <c r="K1722" s="29">
        <f t="shared" si="13"/>
        <v>1.5</v>
      </c>
      <c r="L1722" s="71">
        <f t="shared" si="14"/>
        <v>0.375</v>
      </c>
      <c r="M1722" s="71">
        <f t="shared" si="15"/>
        <v>0.4688</v>
      </c>
      <c r="N1722" s="72">
        <f t="shared" si="16"/>
        <v>0.42</v>
      </c>
      <c r="O1722" s="8">
        <f t="shared" si="17"/>
        <v>2405.76</v>
      </c>
      <c r="P1722" s="73"/>
      <c r="Q1722" s="18"/>
      <c r="R1722" s="18"/>
      <c r="S1722" s="18"/>
      <c r="T1722" s="18"/>
      <c r="U1722" s="18"/>
      <c r="V1722" s="18"/>
      <c r="W1722" s="18"/>
      <c r="X1722" s="18"/>
      <c r="Y1722" s="18"/>
      <c r="Z1722" s="68">
        <v>935.0</v>
      </c>
      <c r="AA1722" s="69">
        <v>52.0</v>
      </c>
      <c r="AB1722" s="18" t="s">
        <v>322</v>
      </c>
      <c r="AC1722" s="68">
        <v>935.0</v>
      </c>
      <c r="AD1722" s="69">
        <v>52.0</v>
      </c>
      <c r="AE1722" s="69">
        <v>14.0</v>
      </c>
      <c r="AF1722" s="70" t="s">
        <v>3069</v>
      </c>
      <c r="AG1722" s="69">
        <v>4.0</v>
      </c>
      <c r="AH1722" s="69">
        <v>1.0</v>
      </c>
      <c r="AI1722" s="69">
        <v>1.0</v>
      </c>
      <c r="AJ1722" s="29">
        <f t="shared" si="20"/>
        <v>1.5</v>
      </c>
      <c r="AK1722" s="76">
        <f t="shared" si="21"/>
        <v>0.375</v>
      </c>
      <c r="AL1722" s="29">
        <f t="shared" si="22"/>
        <v>1.5</v>
      </c>
      <c r="AM1722" s="71">
        <f t="shared" si="23"/>
        <v>0.375</v>
      </c>
      <c r="AN1722" s="71">
        <f t="shared" si="24"/>
        <v>0.4688</v>
      </c>
      <c r="AO1722" s="72">
        <f t="shared" si="25"/>
        <v>0.42</v>
      </c>
      <c r="AP1722" s="73">
        <f t="shared" si="26"/>
        <v>2405.76</v>
      </c>
      <c r="AQ1722" s="3">
        <f t="shared" si="27"/>
        <v>601.44</v>
      </c>
      <c r="AR1722" s="18"/>
      <c r="AS1722" s="18"/>
    </row>
    <row r="1723" ht="14.25" customHeight="1">
      <c r="A1723" s="68">
        <v>938.0</v>
      </c>
      <c r="B1723" s="69">
        <v>52.0</v>
      </c>
      <c r="C1723" s="18" t="s">
        <v>1497</v>
      </c>
      <c r="D1723" s="68">
        <v>938.0</v>
      </c>
      <c r="E1723" s="69">
        <v>52.0</v>
      </c>
      <c r="F1723" s="69">
        <v>2.0</v>
      </c>
      <c r="G1723" s="70" t="s">
        <v>3070</v>
      </c>
      <c r="H1723" s="69">
        <v>65.0</v>
      </c>
      <c r="I1723" s="69">
        <v>8.0</v>
      </c>
      <c r="J1723" s="69">
        <v>2.0</v>
      </c>
      <c r="K1723" s="29">
        <f t="shared" si="13"/>
        <v>9</v>
      </c>
      <c r="L1723" s="71">
        <f t="shared" si="14"/>
        <v>0.1385</v>
      </c>
      <c r="M1723" s="71">
        <f t="shared" si="15"/>
        <v>0.1731</v>
      </c>
      <c r="N1723" s="72">
        <f t="shared" si="16"/>
        <v>0.93</v>
      </c>
      <c r="O1723" s="8">
        <f t="shared" si="17"/>
        <v>5327.04</v>
      </c>
      <c r="P1723" s="73"/>
      <c r="Q1723" s="18"/>
      <c r="R1723" s="18"/>
      <c r="S1723" s="18"/>
      <c r="T1723" s="18"/>
      <c r="U1723" s="18"/>
      <c r="V1723" s="18"/>
      <c r="W1723" s="18"/>
      <c r="X1723" s="18"/>
      <c r="Y1723" s="18"/>
      <c r="Z1723" s="68">
        <v>938.0</v>
      </c>
      <c r="AA1723" s="69">
        <v>52.0</v>
      </c>
      <c r="AB1723" s="18" t="s">
        <v>1497</v>
      </c>
      <c r="AC1723" s="68">
        <v>938.0</v>
      </c>
      <c r="AD1723" s="69">
        <v>52.0</v>
      </c>
      <c r="AE1723" s="69">
        <v>2.0</v>
      </c>
      <c r="AF1723" s="70" t="s">
        <v>3070</v>
      </c>
      <c r="AG1723" s="69">
        <v>65.0</v>
      </c>
      <c r="AH1723" s="69">
        <v>8.0</v>
      </c>
      <c r="AI1723" s="69">
        <v>2.0</v>
      </c>
      <c r="AJ1723" s="29">
        <f t="shared" si="20"/>
        <v>9</v>
      </c>
      <c r="AK1723" s="76">
        <f t="shared" si="21"/>
        <v>0.1384615385</v>
      </c>
      <c r="AL1723" s="29">
        <f t="shared" si="22"/>
        <v>9</v>
      </c>
      <c r="AM1723" s="71">
        <f t="shared" si="23"/>
        <v>0.1385</v>
      </c>
      <c r="AN1723" s="71">
        <f t="shared" si="24"/>
        <v>0.1731</v>
      </c>
      <c r="AO1723" s="72">
        <f t="shared" si="25"/>
        <v>0.93</v>
      </c>
      <c r="AP1723" s="73">
        <f t="shared" si="26"/>
        <v>5327.04</v>
      </c>
      <c r="AQ1723" s="3">
        <f t="shared" si="27"/>
        <v>81.95446154</v>
      </c>
      <c r="AR1723" s="18"/>
      <c r="AS1723" s="18"/>
    </row>
    <row r="1724" ht="14.25" customHeight="1">
      <c r="A1724" s="68">
        <v>938.0</v>
      </c>
      <c r="B1724" s="69">
        <v>52.0</v>
      </c>
      <c r="C1724" s="18" t="s">
        <v>1497</v>
      </c>
      <c r="D1724" s="68">
        <v>938.0</v>
      </c>
      <c r="E1724" s="69">
        <v>52.0</v>
      </c>
      <c r="F1724" s="69">
        <v>10.0</v>
      </c>
      <c r="G1724" s="70" t="s">
        <v>3071</v>
      </c>
      <c r="H1724" s="69">
        <v>6.0</v>
      </c>
      <c r="I1724" s="69">
        <v>1.0</v>
      </c>
      <c r="J1724" s="69">
        <v>0.0</v>
      </c>
      <c r="K1724" s="29">
        <f t="shared" si="13"/>
        <v>1</v>
      </c>
      <c r="L1724" s="71">
        <f t="shared" si="14"/>
        <v>0.1667</v>
      </c>
      <c r="M1724" s="71">
        <f t="shared" si="15"/>
        <v>0.2084</v>
      </c>
      <c r="N1724" s="72">
        <f t="shared" si="16"/>
        <v>0.13</v>
      </c>
      <c r="O1724" s="8">
        <f t="shared" si="17"/>
        <v>744.64</v>
      </c>
      <c r="P1724" s="73"/>
      <c r="Q1724" s="18"/>
      <c r="R1724" s="18"/>
      <c r="S1724" s="18"/>
      <c r="T1724" s="18"/>
      <c r="U1724" s="18"/>
      <c r="V1724" s="18"/>
      <c r="W1724" s="18"/>
      <c r="X1724" s="18"/>
      <c r="Y1724" s="18"/>
      <c r="Z1724" s="68">
        <v>938.0</v>
      </c>
      <c r="AA1724" s="69">
        <v>52.0</v>
      </c>
      <c r="AB1724" s="18" t="s">
        <v>1497</v>
      </c>
      <c r="AC1724" s="68">
        <v>938.0</v>
      </c>
      <c r="AD1724" s="69">
        <v>52.0</v>
      </c>
      <c r="AE1724" s="69">
        <v>10.0</v>
      </c>
      <c r="AF1724" s="70" t="s">
        <v>3071</v>
      </c>
      <c r="AG1724" s="69">
        <v>6.0</v>
      </c>
      <c r="AH1724" s="69">
        <v>1.0</v>
      </c>
      <c r="AI1724" s="69">
        <v>0.0</v>
      </c>
      <c r="AJ1724" s="29">
        <f t="shared" si="20"/>
        <v>1</v>
      </c>
      <c r="AK1724" s="76">
        <f t="shared" si="21"/>
        <v>0.1666666667</v>
      </c>
      <c r="AL1724" s="29">
        <f t="shared" si="22"/>
        <v>1</v>
      </c>
      <c r="AM1724" s="71">
        <f t="shared" si="23"/>
        <v>0.1667</v>
      </c>
      <c r="AN1724" s="71">
        <f t="shared" si="24"/>
        <v>0.2084</v>
      </c>
      <c r="AO1724" s="72">
        <f t="shared" si="25"/>
        <v>0.13</v>
      </c>
      <c r="AP1724" s="73">
        <f t="shared" si="26"/>
        <v>744.64</v>
      </c>
      <c r="AQ1724" s="3">
        <f t="shared" si="27"/>
        <v>124.1066667</v>
      </c>
      <c r="AR1724" s="18"/>
      <c r="AS1724" s="18"/>
    </row>
    <row r="1725" ht="14.25" customHeight="1">
      <c r="A1725" s="68">
        <v>938.0</v>
      </c>
      <c r="B1725" s="69">
        <v>52.0</v>
      </c>
      <c r="C1725" s="18" t="s">
        <v>1497</v>
      </c>
      <c r="D1725" s="68">
        <v>938.0</v>
      </c>
      <c r="E1725" s="69">
        <v>52.0</v>
      </c>
      <c r="F1725" s="69">
        <v>11.0</v>
      </c>
      <c r="G1725" s="70" t="s">
        <v>3072</v>
      </c>
      <c r="H1725" s="69">
        <v>15.0</v>
      </c>
      <c r="I1725" s="69">
        <v>6.0</v>
      </c>
      <c r="J1725" s="69">
        <v>0.0</v>
      </c>
      <c r="K1725" s="29">
        <f t="shared" si="13"/>
        <v>6</v>
      </c>
      <c r="L1725" s="71">
        <f t="shared" si="14"/>
        <v>0.4</v>
      </c>
      <c r="M1725" s="71">
        <f t="shared" si="15"/>
        <v>0.5</v>
      </c>
      <c r="N1725" s="72">
        <f t="shared" si="16"/>
        <v>1.8</v>
      </c>
      <c r="O1725" s="8">
        <f t="shared" si="17"/>
        <v>10310.4</v>
      </c>
      <c r="P1725" s="73"/>
      <c r="Q1725" s="18"/>
      <c r="R1725" s="18"/>
      <c r="S1725" s="18"/>
      <c r="T1725" s="18"/>
      <c r="U1725" s="18"/>
      <c r="V1725" s="18"/>
      <c r="W1725" s="18"/>
      <c r="X1725" s="18"/>
      <c r="Y1725" s="18"/>
      <c r="Z1725" s="68">
        <v>938.0</v>
      </c>
      <c r="AA1725" s="69">
        <v>52.0</v>
      </c>
      <c r="AB1725" s="18" t="s">
        <v>1497</v>
      </c>
      <c r="AC1725" s="68">
        <v>938.0</v>
      </c>
      <c r="AD1725" s="69">
        <v>52.0</v>
      </c>
      <c r="AE1725" s="69">
        <v>11.0</v>
      </c>
      <c r="AF1725" s="70" t="s">
        <v>3072</v>
      </c>
      <c r="AG1725" s="69">
        <v>15.0</v>
      </c>
      <c r="AH1725" s="69">
        <v>6.0</v>
      </c>
      <c r="AI1725" s="69">
        <v>0.0</v>
      </c>
      <c r="AJ1725" s="29">
        <f t="shared" si="20"/>
        <v>6</v>
      </c>
      <c r="AK1725" s="76">
        <f t="shared" si="21"/>
        <v>0.4</v>
      </c>
      <c r="AL1725" s="29">
        <f t="shared" si="22"/>
        <v>6</v>
      </c>
      <c r="AM1725" s="71">
        <f t="shared" si="23"/>
        <v>0.4</v>
      </c>
      <c r="AN1725" s="71">
        <f t="shared" si="24"/>
        <v>0.5</v>
      </c>
      <c r="AO1725" s="72">
        <f t="shared" si="25"/>
        <v>1.8</v>
      </c>
      <c r="AP1725" s="73">
        <f t="shared" si="26"/>
        <v>10310.4</v>
      </c>
      <c r="AQ1725" s="3">
        <f t="shared" si="27"/>
        <v>687.36</v>
      </c>
      <c r="AR1725" s="18"/>
      <c r="AS1725" s="18"/>
    </row>
    <row r="1726" ht="14.25" customHeight="1">
      <c r="A1726" s="68">
        <v>938.0</v>
      </c>
      <c r="B1726" s="69">
        <v>52.0</v>
      </c>
      <c r="C1726" s="18" t="s">
        <v>1497</v>
      </c>
      <c r="D1726" s="68">
        <v>938.0</v>
      </c>
      <c r="E1726" s="69">
        <v>52.0</v>
      </c>
      <c r="F1726" s="69">
        <v>13.0</v>
      </c>
      <c r="G1726" s="70" t="s">
        <v>3073</v>
      </c>
      <c r="H1726" s="69">
        <v>21.0</v>
      </c>
      <c r="I1726" s="69">
        <v>4.0</v>
      </c>
      <c r="J1726" s="69">
        <v>0.0</v>
      </c>
      <c r="K1726" s="29">
        <f t="shared" si="13"/>
        <v>4</v>
      </c>
      <c r="L1726" s="71">
        <f t="shared" si="14"/>
        <v>0.1905</v>
      </c>
      <c r="M1726" s="71">
        <f t="shared" si="15"/>
        <v>0.2381</v>
      </c>
      <c r="N1726" s="72">
        <f t="shared" si="16"/>
        <v>0.57</v>
      </c>
      <c r="O1726" s="8">
        <f t="shared" si="17"/>
        <v>3264.96</v>
      </c>
      <c r="P1726" s="73"/>
      <c r="Q1726" s="18"/>
      <c r="R1726" s="18"/>
      <c r="S1726" s="18"/>
      <c r="T1726" s="18"/>
      <c r="U1726" s="18"/>
      <c r="V1726" s="18"/>
      <c r="W1726" s="18"/>
      <c r="X1726" s="18"/>
      <c r="Y1726" s="18"/>
      <c r="Z1726" s="68">
        <v>938.0</v>
      </c>
      <c r="AA1726" s="69">
        <v>52.0</v>
      </c>
      <c r="AB1726" s="18" t="s">
        <v>1497</v>
      </c>
      <c r="AC1726" s="68">
        <v>938.0</v>
      </c>
      <c r="AD1726" s="69">
        <v>52.0</v>
      </c>
      <c r="AE1726" s="69">
        <v>13.0</v>
      </c>
      <c r="AF1726" s="70" t="s">
        <v>3073</v>
      </c>
      <c r="AG1726" s="69">
        <v>21.0</v>
      </c>
      <c r="AH1726" s="69">
        <v>4.0</v>
      </c>
      <c r="AI1726" s="69">
        <v>0.0</v>
      </c>
      <c r="AJ1726" s="29">
        <f t="shared" si="20"/>
        <v>4</v>
      </c>
      <c r="AK1726" s="76">
        <f t="shared" si="21"/>
        <v>0.1904761905</v>
      </c>
      <c r="AL1726" s="29">
        <f t="shared" si="22"/>
        <v>4</v>
      </c>
      <c r="AM1726" s="71">
        <f t="shared" si="23"/>
        <v>0.1905</v>
      </c>
      <c r="AN1726" s="71">
        <f t="shared" si="24"/>
        <v>0.2381</v>
      </c>
      <c r="AO1726" s="72">
        <f t="shared" si="25"/>
        <v>0.57</v>
      </c>
      <c r="AP1726" s="73">
        <f t="shared" si="26"/>
        <v>3264.96</v>
      </c>
      <c r="AQ1726" s="3">
        <f t="shared" si="27"/>
        <v>155.4742857</v>
      </c>
      <c r="AR1726" s="18"/>
      <c r="AS1726" s="18"/>
    </row>
    <row r="1727" ht="14.25" customHeight="1">
      <c r="A1727" s="68">
        <v>938.0</v>
      </c>
      <c r="B1727" s="69">
        <v>52.0</v>
      </c>
      <c r="C1727" s="18" t="s">
        <v>1497</v>
      </c>
      <c r="D1727" s="68">
        <v>938.0</v>
      </c>
      <c r="E1727" s="69">
        <v>52.0</v>
      </c>
      <c r="F1727" s="69">
        <v>15.0</v>
      </c>
      <c r="G1727" s="70" t="s">
        <v>3074</v>
      </c>
      <c r="H1727" s="69">
        <v>13.0</v>
      </c>
      <c r="I1727" s="69">
        <v>13.0</v>
      </c>
      <c r="J1727" s="69">
        <v>0.0</v>
      </c>
      <c r="K1727" s="29">
        <f t="shared" si="13"/>
        <v>13</v>
      </c>
      <c r="L1727" s="71">
        <f t="shared" si="14"/>
        <v>1</v>
      </c>
      <c r="M1727" s="71">
        <f t="shared" si="15"/>
        <v>1</v>
      </c>
      <c r="N1727" s="72">
        <f t="shared" si="16"/>
        <v>7.8</v>
      </c>
      <c r="O1727" s="8">
        <f t="shared" si="17"/>
        <v>44678.4</v>
      </c>
      <c r="P1727" s="73"/>
      <c r="Q1727" s="18"/>
      <c r="R1727" s="18"/>
      <c r="S1727" s="18"/>
      <c r="T1727" s="18"/>
      <c r="U1727" s="18"/>
      <c r="V1727" s="18"/>
      <c r="W1727" s="18"/>
      <c r="X1727" s="18"/>
      <c r="Y1727" s="18"/>
      <c r="Z1727" s="68">
        <v>938.0</v>
      </c>
      <c r="AA1727" s="69">
        <v>52.0</v>
      </c>
      <c r="AB1727" s="18" t="s">
        <v>1497</v>
      </c>
      <c r="AC1727" s="68">
        <v>938.0</v>
      </c>
      <c r="AD1727" s="69">
        <v>52.0</v>
      </c>
      <c r="AE1727" s="69">
        <v>15.0</v>
      </c>
      <c r="AF1727" s="70" t="s">
        <v>3074</v>
      </c>
      <c r="AG1727" s="69">
        <v>13.0</v>
      </c>
      <c r="AH1727" s="69">
        <v>13.0</v>
      </c>
      <c r="AI1727" s="69">
        <v>0.0</v>
      </c>
      <c r="AJ1727" s="29">
        <f t="shared" si="20"/>
        <v>13</v>
      </c>
      <c r="AK1727" s="76">
        <f t="shared" si="21"/>
        <v>1</v>
      </c>
      <c r="AL1727" s="29">
        <f t="shared" si="22"/>
        <v>13</v>
      </c>
      <c r="AM1727" s="71">
        <f t="shared" si="23"/>
        <v>1</v>
      </c>
      <c r="AN1727" s="71">
        <f t="shared" si="24"/>
        <v>1</v>
      </c>
      <c r="AO1727" s="72">
        <f t="shared" si="25"/>
        <v>7.8</v>
      </c>
      <c r="AP1727" s="73">
        <f t="shared" si="26"/>
        <v>44678.4</v>
      </c>
      <c r="AQ1727" s="3">
        <f t="shared" si="27"/>
        <v>3436.8</v>
      </c>
      <c r="AR1727" s="18"/>
      <c r="AS1727" s="18"/>
    </row>
    <row r="1728" ht="14.25" customHeight="1">
      <c r="A1728" s="68">
        <v>938.0</v>
      </c>
      <c r="B1728" s="69">
        <v>52.0</v>
      </c>
      <c r="C1728" s="18" t="s">
        <v>1497</v>
      </c>
      <c r="D1728" s="68">
        <v>938.0</v>
      </c>
      <c r="E1728" s="69">
        <v>52.0</v>
      </c>
      <c r="F1728" s="69">
        <v>16.0</v>
      </c>
      <c r="G1728" s="70" t="s">
        <v>3075</v>
      </c>
      <c r="H1728" s="69">
        <v>35.0</v>
      </c>
      <c r="I1728" s="69">
        <v>35.0</v>
      </c>
      <c r="J1728" s="69">
        <v>0.0</v>
      </c>
      <c r="K1728" s="29">
        <f t="shared" si="13"/>
        <v>35</v>
      </c>
      <c r="L1728" s="71">
        <f t="shared" si="14"/>
        <v>1</v>
      </c>
      <c r="M1728" s="71">
        <f t="shared" si="15"/>
        <v>1</v>
      </c>
      <c r="N1728" s="72">
        <f t="shared" si="16"/>
        <v>21</v>
      </c>
      <c r="O1728" s="8">
        <f t="shared" si="17"/>
        <v>120288</v>
      </c>
      <c r="P1728" s="73"/>
      <c r="Q1728" s="18"/>
      <c r="R1728" s="18"/>
      <c r="S1728" s="18"/>
      <c r="T1728" s="18"/>
      <c r="U1728" s="18"/>
      <c r="V1728" s="18"/>
      <c r="W1728" s="18"/>
      <c r="X1728" s="18"/>
      <c r="Y1728" s="18"/>
      <c r="Z1728" s="68">
        <v>938.0</v>
      </c>
      <c r="AA1728" s="69">
        <v>52.0</v>
      </c>
      <c r="AB1728" s="18" t="s">
        <v>1497</v>
      </c>
      <c r="AC1728" s="68">
        <v>938.0</v>
      </c>
      <c r="AD1728" s="69">
        <v>52.0</v>
      </c>
      <c r="AE1728" s="69">
        <v>16.0</v>
      </c>
      <c r="AF1728" s="70" t="s">
        <v>3075</v>
      </c>
      <c r="AG1728" s="69">
        <v>35.0</v>
      </c>
      <c r="AH1728" s="69">
        <v>35.0</v>
      </c>
      <c r="AI1728" s="69">
        <v>0.0</v>
      </c>
      <c r="AJ1728" s="29">
        <f t="shared" si="20"/>
        <v>35</v>
      </c>
      <c r="AK1728" s="76">
        <f t="shared" si="21"/>
        <v>1</v>
      </c>
      <c r="AL1728" s="29">
        <f t="shared" si="22"/>
        <v>35</v>
      </c>
      <c r="AM1728" s="71">
        <f t="shared" si="23"/>
        <v>1</v>
      </c>
      <c r="AN1728" s="71">
        <f t="shared" si="24"/>
        <v>1</v>
      </c>
      <c r="AO1728" s="72">
        <f t="shared" si="25"/>
        <v>21</v>
      </c>
      <c r="AP1728" s="73">
        <f t="shared" si="26"/>
        <v>120288</v>
      </c>
      <c r="AQ1728" s="3">
        <f t="shared" si="27"/>
        <v>3436.8</v>
      </c>
      <c r="AR1728" s="18"/>
      <c r="AS1728" s="18"/>
    </row>
    <row r="1729" ht="14.25" customHeight="1">
      <c r="A1729" s="68">
        <v>938.0</v>
      </c>
      <c r="B1729" s="69">
        <v>52.0</v>
      </c>
      <c r="C1729" s="18" t="s">
        <v>1497</v>
      </c>
      <c r="D1729" s="68">
        <v>938.0</v>
      </c>
      <c r="E1729" s="69">
        <v>52.0</v>
      </c>
      <c r="F1729" s="69">
        <v>17.0</v>
      </c>
      <c r="G1729" s="70" t="s">
        <v>3076</v>
      </c>
      <c r="H1729" s="69">
        <v>9.0</v>
      </c>
      <c r="I1729" s="69">
        <v>2.0</v>
      </c>
      <c r="J1729" s="69">
        <v>0.0</v>
      </c>
      <c r="K1729" s="29">
        <f t="shared" si="13"/>
        <v>2</v>
      </c>
      <c r="L1729" s="71">
        <f t="shared" si="14"/>
        <v>0.2222</v>
      </c>
      <c r="M1729" s="71">
        <f t="shared" si="15"/>
        <v>0.2778</v>
      </c>
      <c r="N1729" s="72">
        <f t="shared" si="16"/>
        <v>0.33</v>
      </c>
      <c r="O1729" s="8">
        <f t="shared" si="17"/>
        <v>1890.24</v>
      </c>
      <c r="P1729" s="73"/>
      <c r="Q1729" s="18"/>
      <c r="R1729" s="18"/>
      <c r="S1729" s="18"/>
      <c r="T1729" s="18"/>
      <c r="U1729" s="18"/>
      <c r="V1729" s="18"/>
      <c r="W1729" s="18"/>
      <c r="X1729" s="18"/>
      <c r="Y1729" s="18"/>
      <c r="Z1729" s="68">
        <v>938.0</v>
      </c>
      <c r="AA1729" s="69">
        <v>52.0</v>
      </c>
      <c r="AB1729" s="18" t="s">
        <v>1497</v>
      </c>
      <c r="AC1729" s="68">
        <v>938.0</v>
      </c>
      <c r="AD1729" s="69">
        <v>52.0</v>
      </c>
      <c r="AE1729" s="69">
        <v>17.0</v>
      </c>
      <c r="AF1729" s="70" t="s">
        <v>3076</v>
      </c>
      <c r="AG1729" s="69">
        <v>9.0</v>
      </c>
      <c r="AH1729" s="69">
        <v>2.0</v>
      </c>
      <c r="AI1729" s="69">
        <v>0.0</v>
      </c>
      <c r="AJ1729" s="29">
        <f t="shared" si="20"/>
        <v>2</v>
      </c>
      <c r="AK1729" s="76">
        <f t="shared" si="21"/>
        <v>0.2222222222</v>
      </c>
      <c r="AL1729" s="29">
        <f t="shared" si="22"/>
        <v>2</v>
      </c>
      <c r="AM1729" s="71">
        <f t="shared" si="23"/>
        <v>0.2222</v>
      </c>
      <c r="AN1729" s="71">
        <f t="shared" si="24"/>
        <v>0.2778</v>
      </c>
      <c r="AO1729" s="72">
        <f t="shared" si="25"/>
        <v>0.33</v>
      </c>
      <c r="AP1729" s="73">
        <f t="shared" si="26"/>
        <v>1890.24</v>
      </c>
      <c r="AQ1729" s="3">
        <f t="shared" si="27"/>
        <v>210.0266667</v>
      </c>
      <c r="AR1729" s="18"/>
      <c r="AS1729" s="18"/>
    </row>
    <row r="1730" ht="14.25" customHeight="1">
      <c r="A1730" s="68">
        <v>938.0</v>
      </c>
      <c r="B1730" s="69">
        <v>52.0</v>
      </c>
      <c r="C1730" s="18" t="s">
        <v>1497</v>
      </c>
      <c r="D1730" s="68">
        <v>938.0</v>
      </c>
      <c r="E1730" s="69">
        <v>52.0</v>
      </c>
      <c r="F1730" s="69">
        <v>18.0</v>
      </c>
      <c r="G1730" s="70" t="s">
        <v>3077</v>
      </c>
      <c r="H1730" s="69">
        <v>6.0</v>
      </c>
      <c r="I1730" s="69">
        <v>1.0</v>
      </c>
      <c r="J1730" s="69">
        <v>2.0</v>
      </c>
      <c r="K1730" s="29">
        <f t="shared" si="13"/>
        <v>2</v>
      </c>
      <c r="L1730" s="71">
        <f t="shared" si="14"/>
        <v>0.3333</v>
      </c>
      <c r="M1730" s="71">
        <f t="shared" si="15"/>
        <v>0.4166</v>
      </c>
      <c r="N1730" s="72">
        <f t="shared" si="16"/>
        <v>0.5</v>
      </c>
      <c r="O1730" s="8">
        <f t="shared" si="17"/>
        <v>2864</v>
      </c>
      <c r="P1730" s="73"/>
      <c r="Q1730" s="18"/>
      <c r="R1730" s="18"/>
      <c r="S1730" s="18"/>
      <c r="T1730" s="18"/>
      <c r="U1730" s="18"/>
      <c r="V1730" s="18"/>
      <c r="W1730" s="18"/>
      <c r="X1730" s="18"/>
      <c r="Y1730" s="18"/>
      <c r="Z1730" s="68">
        <v>938.0</v>
      </c>
      <c r="AA1730" s="69">
        <v>52.0</v>
      </c>
      <c r="AB1730" s="18" t="s">
        <v>1497</v>
      </c>
      <c r="AC1730" s="68">
        <v>938.0</v>
      </c>
      <c r="AD1730" s="69">
        <v>52.0</v>
      </c>
      <c r="AE1730" s="69">
        <v>18.0</v>
      </c>
      <c r="AF1730" s="70" t="s">
        <v>3077</v>
      </c>
      <c r="AG1730" s="69">
        <v>6.0</v>
      </c>
      <c r="AH1730" s="69">
        <v>1.0</v>
      </c>
      <c r="AI1730" s="69">
        <v>2.0</v>
      </c>
      <c r="AJ1730" s="29">
        <f t="shared" si="20"/>
        <v>2</v>
      </c>
      <c r="AK1730" s="76">
        <f t="shared" si="21"/>
        <v>0.3333333333</v>
      </c>
      <c r="AL1730" s="29">
        <f t="shared" si="22"/>
        <v>2</v>
      </c>
      <c r="AM1730" s="71">
        <f t="shared" si="23"/>
        <v>0.3333</v>
      </c>
      <c r="AN1730" s="71">
        <f t="shared" si="24"/>
        <v>0.4166</v>
      </c>
      <c r="AO1730" s="72">
        <f t="shared" si="25"/>
        <v>0.5</v>
      </c>
      <c r="AP1730" s="73">
        <f t="shared" si="26"/>
        <v>2864</v>
      </c>
      <c r="AQ1730" s="3">
        <f t="shared" si="27"/>
        <v>477.3333333</v>
      </c>
      <c r="AR1730" s="18"/>
      <c r="AS1730" s="18"/>
    </row>
    <row r="1731" ht="14.25" customHeight="1">
      <c r="A1731" s="68">
        <v>938.0</v>
      </c>
      <c r="B1731" s="69">
        <v>52.0</v>
      </c>
      <c r="C1731" s="18" t="s">
        <v>1497</v>
      </c>
      <c r="D1731" s="68">
        <v>938.0</v>
      </c>
      <c r="E1731" s="69">
        <v>52.0</v>
      </c>
      <c r="F1731" s="69">
        <v>19.0</v>
      </c>
      <c r="G1731" s="70" t="s">
        <v>3078</v>
      </c>
      <c r="H1731" s="69">
        <v>7.0</v>
      </c>
      <c r="I1731" s="69">
        <v>7.0</v>
      </c>
      <c r="J1731" s="69">
        <v>0.0</v>
      </c>
      <c r="K1731" s="29">
        <f t="shared" si="13"/>
        <v>7</v>
      </c>
      <c r="L1731" s="71">
        <f t="shared" si="14"/>
        <v>1</v>
      </c>
      <c r="M1731" s="71">
        <f t="shared" si="15"/>
        <v>1</v>
      </c>
      <c r="N1731" s="72">
        <f t="shared" si="16"/>
        <v>4.2</v>
      </c>
      <c r="O1731" s="8">
        <f t="shared" si="17"/>
        <v>24057.6</v>
      </c>
      <c r="P1731" s="73"/>
      <c r="Q1731" s="18"/>
      <c r="R1731" s="18"/>
      <c r="S1731" s="18"/>
      <c r="T1731" s="18"/>
      <c r="U1731" s="18"/>
      <c r="V1731" s="18"/>
      <c r="W1731" s="18"/>
      <c r="X1731" s="18"/>
      <c r="Y1731" s="18"/>
      <c r="Z1731" s="68">
        <v>938.0</v>
      </c>
      <c r="AA1731" s="69">
        <v>52.0</v>
      </c>
      <c r="AB1731" s="18" t="s">
        <v>1497</v>
      </c>
      <c r="AC1731" s="68">
        <v>938.0</v>
      </c>
      <c r="AD1731" s="69">
        <v>52.0</v>
      </c>
      <c r="AE1731" s="69">
        <v>19.0</v>
      </c>
      <c r="AF1731" s="70" t="s">
        <v>3078</v>
      </c>
      <c r="AG1731" s="69">
        <v>7.0</v>
      </c>
      <c r="AH1731" s="69">
        <v>7.0</v>
      </c>
      <c r="AI1731" s="69">
        <v>0.0</v>
      </c>
      <c r="AJ1731" s="29">
        <f t="shared" si="20"/>
        <v>7</v>
      </c>
      <c r="AK1731" s="76">
        <f t="shared" si="21"/>
        <v>1</v>
      </c>
      <c r="AL1731" s="29">
        <f t="shared" si="22"/>
        <v>7</v>
      </c>
      <c r="AM1731" s="71">
        <f t="shared" si="23"/>
        <v>1</v>
      </c>
      <c r="AN1731" s="71">
        <f t="shared" si="24"/>
        <v>1</v>
      </c>
      <c r="AO1731" s="72">
        <f t="shared" si="25"/>
        <v>4.2</v>
      </c>
      <c r="AP1731" s="73">
        <f t="shared" si="26"/>
        <v>24057.6</v>
      </c>
      <c r="AQ1731" s="3">
        <f t="shared" si="27"/>
        <v>3436.8</v>
      </c>
      <c r="AR1731" s="18"/>
      <c r="AS1731" s="18"/>
    </row>
    <row r="1732" ht="14.25" customHeight="1">
      <c r="A1732" s="68">
        <v>938.0</v>
      </c>
      <c r="B1732" s="69">
        <v>52.0</v>
      </c>
      <c r="C1732" s="18" t="s">
        <v>1497</v>
      </c>
      <c r="D1732" s="68">
        <v>938.0</v>
      </c>
      <c r="E1732" s="69">
        <v>52.0</v>
      </c>
      <c r="F1732" s="69">
        <v>26.0</v>
      </c>
      <c r="G1732" s="70" t="s">
        <v>3079</v>
      </c>
      <c r="H1732" s="69">
        <v>12.0</v>
      </c>
      <c r="I1732" s="69">
        <v>12.0</v>
      </c>
      <c r="J1732" s="69">
        <v>0.0</v>
      </c>
      <c r="K1732" s="29">
        <f t="shared" si="13"/>
        <v>12</v>
      </c>
      <c r="L1732" s="71">
        <f t="shared" si="14"/>
        <v>1</v>
      </c>
      <c r="M1732" s="71">
        <f t="shared" si="15"/>
        <v>1</v>
      </c>
      <c r="N1732" s="72">
        <f t="shared" si="16"/>
        <v>7.2</v>
      </c>
      <c r="O1732" s="8">
        <f t="shared" si="17"/>
        <v>41241.6</v>
      </c>
      <c r="P1732" s="73"/>
      <c r="Q1732" s="18"/>
      <c r="R1732" s="18"/>
      <c r="S1732" s="18"/>
      <c r="T1732" s="18"/>
      <c r="U1732" s="18"/>
      <c r="V1732" s="18"/>
      <c r="W1732" s="18"/>
      <c r="X1732" s="18"/>
      <c r="Y1732" s="18"/>
      <c r="Z1732" s="68">
        <v>938.0</v>
      </c>
      <c r="AA1732" s="69">
        <v>52.0</v>
      </c>
      <c r="AB1732" s="18" t="s">
        <v>1497</v>
      </c>
      <c r="AC1732" s="68">
        <v>938.0</v>
      </c>
      <c r="AD1732" s="69">
        <v>52.0</v>
      </c>
      <c r="AE1732" s="69">
        <v>26.0</v>
      </c>
      <c r="AF1732" s="70" t="s">
        <v>3079</v>
      </c>
      <c r="AG1732" s="69">
        <v>12.0</v>
      </c>
      <c r="AH1732" s="69">
        <v>12.0</v>
      </c>
      <c r="AI1732" s="69">
        <v>0.0</v>
      </c>
      <c r="AJ1732" s="29">
        <f t="shared" si="20"/>
        <v>12</v>
      </c>
      <c r="AK1732" s="76">
        <f t="shared" si="21"/>
        <v>1</v>
      </c>
      <c r="AL1732" s="29">
        <f t="shared" si="22"/>
        <v>12</v>
      </c>
      <c r="AM1732" s="71">
        <f t="shared" si="23"/>
        <v>1</v>
      </c>
      <c r="AN1732" s="71">
        <f t="shared" si="24"/>
        <v>1</v>
      </c>
      <c r="AO1732" s="72">
        <f t="shared" si="25"/>
        <v>7.2</v>
      </c>
      <c r="AP1732" s="73">
        <f t="shared" si="26"/>
        <v>41241.6</v>
      </c>
      <c r="AQ1732" s="3">
        <f t="shared" si="27"/>
        <v>3436.8</v>
      </c>
      <c r="AR1732" s="18"/>
      <c r="AS1732" s="18"/>
    </row>
    <row r="1733" ht="14.25" customHeight="1">
      <c r="A1733" s="68">
        <v>966.0</v>
      </c>
      <c r="B1733" s="69">
        <v>51.0</v>
      </c>
      <c r="C1733" s="18" t="s">
        <v>324</v>
      </c>
      <c r="D1733" s="68">
        <v>966.0</v>
      </c>
      <c r="E1733" s="69">
        <v>51.0</v>
      </c>
      <c r="F1733" s="69">
        <v>20.0</v>
      </c>
      <c r="G1733" s="70" t="s">
        <v>3080</v>
      </c>
      <c r="H1733" s="69">
        <v>77.0</v>
      </c>
      <c r="I1733" s="69">
        <v>19.0</v>
      </c>
      <c r="J1733" s="69">
        <v>13.0</v>
      </c>
      <c r="K1733" s="29">
        <f t="shared" si="13"/>
        <v>25.5</v>
      </c>
      <c r="L1733" s="71">
        <f t="shared" si="14"/>
        <v>0.3312</v>
      </c>
      <c r="M1733" s="71">
        <f t="shared" si="15"/>
        <v>0.414</v>
      </c>
      <c r="N1733" s="72">
        <f t="shared" si="16"/>
        <v>6.33</v>
      </c>
      <c r="O1733" s="8">
        <f t="shared" si="17"/>
        <v>36258.24</v>
      </c>
      <c r="P1733" s="73"/>
      <c r="Q1733" s="18"/>
      <c r="R1733" s="18"/>
      <c r="S1733" s="18"/>
      <c r="T1733" s="18"/>
      <c r="U1733" s="18"/>
      <c r="V1733" s="18"/>
      <c r="W1733" s="18"/>
      <c r="X1733" s="18"/>
      <c r="Y1733" s="18"/>
      <c r="Z1733" s="68">
        <v>966.0</v>
      </c>
      <c r="AA1733" s="69">
        <v>51.0</v>
      </c>
      <c r="AB1733" s="18" t="s">
        <v>324</v>
      </c>
      <c r="AC1733" s="68">
        <v>966.0</v>
      </c>
      <c r="AD1733" s="69">
        <v>51.0</v>
      </c>
      <c r="AE1733" s="69">
        <v>20.0</v>
      </c>
      <c r="AF1733" s="70" t="s">
        <v>3080</v>
      </c>
      <c r="AG1733" s="69">
        <v>77.0</v>
      </c>
      <c r="AH1733" s="69">
        <v>19.0</v>
      </c>
      <c r="AI1733" s="69">
        <v>13.0</v>
      </c>
      <c r="AJ1733" s="29">
        <f t="shared" si="20"/>
        <v>25.5</v>
      </c>
      <c r="AK1733" s="76">
        <f t="shared" si="21"/>
        <v>0.3311688312</v>
      </c>
      <c r="AL1733" s="29">
        <f t="shared" si="22"/>
        <v>25.5</v>
      </c>
      <c r="AM1733" s="71">
        <f t="shared" si="23"/>
        <v>0.3312</v>
      </c>
      <c r="AN1733" s="71">
        <f t="shared" si="24"/>
        <v>0.414</v>
      </c>
      <c r="AO1733" s="72">
        <f t="shared" si="25"/>
        <v>6.33</v>
      </c>
      <c r="AP1733" s="73">
        <f t="shared" si="26"/>
        <v>36258.24</v>
      </c>
      <c r="AQ1733" s="3">
        <f t="shared" si="27"/>
        <v>470.8862338</v>
      </c>
      <c r="AR1733" s="18"/>
      <c r="AS1733" s="18"/>
    </row>
    <row r="1734" ht="14.25" customHeight="1">
      <c r="A1734" s="68">
        <v>966.0</v>
      </c>
      <c r="B1734" s="69">
        <v>51.0</v>
      </c>
      <c r="C1734" s="18" t="s">
        <v>324</v>
      </c>
      <c r="D1734" s="68">
        <v>966.0</v>
      </c>
      <c r="E1734" s="69">
        <v>51.0</v>
      </c>
      <c r="F1734" s="69">
        <v>21.0</v>
      </c>
      <c r="G1734" s="70" t="s">
        <v>3081</v>
      </c>
      <c r="H1734" s="69">
        <v>4.0</v>
      </c>
      <c r="I1734" s="69">
        <v>2.0</v>
      </c>
      <c r="J1734" s="69">
        <v>1.0</v>
      </c>
      <c r="K1734" s="29">
        <f t="shared" si="13"/>
        <v>2.5</v>
      </c>
      <c r="L1734" s="71">
        <f t="shared" si="14"/>
        <v>0.625</v>
      </c>
      <c r="M1734" s="71">
        <f t="shared" si="15"/>
        <v>0.7813</v>
      </c>
      <c r="N1734" s="72">
        <f t="shared" si="16"/>
        <v>1.17</v>
      </c>
      <c r="O1734" s="8">
        <f t="shared" si="17"/>
        <v>6701.76</v>
      </c>
      <c r="P1734" s="73"/>
      <c r="Q1734" s="18"/>
      <c r="R1734" s="18"/>
      <c r="S1734" s="18"/>
      <c r="T1734" s="18"/>
      <c r="U1734" s="18"/>
      <c r="V1734" s="18"/>
      <c r="W1734" s="18"/>
      <c r="X1734" s="18"/>
      <c r="Y1734" s="18"/>
      <c r="Z1734" s="68">
        <v>966.0</v>
      </c>
      <c r="AA1734" s="69">
        <v>51.0</v>
      </c>
      <c r="AB1734" s="18" t="s">
        <v>324</v>
      </c>
      <c r="AC1734" s="68">
        <v>966.0</v>
      </c>
      <c r="AD1734" s="69">
        <v>51.0</v>
      </c>
      <c r="AE1734" s="69">
        <v>21.0</v>
      </c>
      <c r="AF1734" s="70" t="s">
        <v>3081</v>
      </c>
      <c r="AG1734" s="69">
        <v>4.0</v>
      </c>
      <c r="AH1734" s="69">
        <v>2.0</v>
      </c>
      <c r="AI1734" s="69">
        <v>1.0</v>
      </c>
      <c r="AJ1734" s="29">
        <f t="shared" si="20"/>
        <v>2.5</v>
      </c>
      <c r="AK1734" s="76">
        <f t="shared" si="21"/>
        <v>0.625</v>
      </c>
      <c r="AL1734" s="29">
        <f t="shared" si="22"/>
        <v>2.5</v>
      </c>
      <c r="AM1734" s="71">
        <f t="shared" si="23"/>
        <v>0.625</v>
      </c>
      <c r="AN1734" s="71">
        <f t="shared" si="24"/>
        <v>0.7813</v>
      </c>
      <c r="AO1734" s="72">
        <f t="shared" si="25"/>
        <v>1.17</v>
      </c>
      <c r="AP1734" s="73">
        <f t="shared" si="26"/>
        <v>6701.76</v>
      </c>
      <c r="AQ1734" s="3">
        <f t="shared" si="27"/>
        <v>1675.44</v>
      </c>
      <c r="AR1734" s="18"/>
      <c r="AS1734" s="18"/>
    </row>
    <row r="1735" ht="14.25" customHeight="1">
      <c r="A1735" s="68">
        <v>991.0</v>
      </c>
      <c r="B1735" s="69">
        <v>83.0</v>
      </c>
      <c r="C1735" s="18" t="s">
        <v>1502</v>
      </c>
      <c r="D1735" s="68">
        <v>991.0</v>
      </c>
      <c r="E1735" s="69">
        <v>83.0</v>
      </c>
      <c r="F1735" s="69">
        <v>16.0</v>
      </c>
      <c r="G1735" s="70" t="s">
        <v>3082</v>
      </c>
      <c r="H1735" s="69">
        <v>40.0</v>
      </c>
      <c r="I1735" s="69">
        <v>19.0</v>
      </c>
      <c r="J1735" s="69">
        <v>2.0</v>
      </c>
      <c r="K1735" s="29">
        <f t="shared" si="13"/>
        <v>20</v>
      </c>
      <c r="L1735" s="71">
        <f t="shared" si="14"/>
        <v>0.5</v>
      </c>
      <c r="M1735" s="71">
        <f t="shared" si="15"/>
        <v>0.625</v>
      </c>
      <c r="N1735" s="72">
        <f t="shared" si="16"/>
        <v>7.5</v>
      </c>
      <c r="O1735" s="8">
        <f t="shared" si="17"/>
        <v>42960</v>
      </c>
      <c r="P1735" s="73"/>
      <c r="Q1735" s="18"/>
      <c r="R1735" s="18"/>
      <c r="S1735" s="18"/>
      <c r="T1735" s="18"/>
      <c r="U1735" s="18"/>
      <c r="V1735" s="18"/>
      <c r="W1735" s="18"/>
      <c r="X1735" s="18"/>
      <c r="Y1735" s="18"/>
      <c r="Z1735" s="68">
        <v>991.0</v>
      </c>
      <c r="AA1735" s="69">
        <v>83.0</v>
      </c>
      <c r="AB1735" s="18" t="s">
        <v>1502</v>
      </c>
      <c r="AC1735" s="68">
        <v>991.0</v>
      </c>
      <c r="AD1735" s="69">
        <v>83.0</v>
      </c>
      <c r="AE1735" s="69">
        <v>16.0</v>
      </c>
      <c r="AF1735" s="70" t="s">
        <v>3082</v>
      </c>
      <c r="AG1735" s="69">
        <v>40.0</v>
      </c>
      <c r="AH1735" s="69">
        <v>19.0</v>
      </c>
      <c r="AI1735" s="69">
        <v>2.0</v>
      </c>
      <c r="AJ1735" s="29">
        <f t="shared" si="20"/>
        <v>20</v>
      </c>
      <c r="AK1735" s="76">
        <f t="shared" si="21"/>
        <v>0.5</v>
      </c>
      <c r="AL1735" s="29">
        <f t="shared" si="22"/>
        <v>20</v>
      </c>
      <c r="AM1735" s="71">
        <f t="shared" si="23"/>
        <v>0.5</v>
      </c>
      <c r="AN1735" s="71">
        <f t="shared" si="24"/>
        <v>0.625</v>
      </c>
      <c r="AO1735" s="72">
        <f t="shared" si="25"/>
        <v>7.5</v>
      </c>
      <c r="AP1735" s="73">
        <f t="shared" si="26"/>
        <v>42960</v>
      </c>
      <c r="AQ1735" s="3">
        <f t="shared" si="27"/>
        <v>1074</v>
      </c>
      <c r="AR1735" s="18"/>
      <c r="AS1735" s="18"/>
    </row>
    <row r="1736" ht="14.25" customHeight="1">
      <c r="A1736" s="68">
        <v>991.0</v>
      </c>
      <c r="B1736" s="69">
        <v>83.0</v>
      </c>
      <c r="C1736" s="18" t="s">
        <v>1502</v>
      </c>
      <c r="D1736" s="68">
        <v>991.0</v>
      </c>
      <c r="E1736" s="69">
        <v>83.0</v>
      </c>
      <c r="F1736" s="69">
        <v>17.0</v>
      </c>
      <c r="G1736" s="70" t="s">
        <v>3083</v>
      </c>
      <c r="H1736" s="69">
        <v>22.0</v>
      </c>
      <c r="I1736" s="69">
        <v>6.0</v>
      </c>
      <c r="J1736" s="69">
        <v>0.0</v>
      </c>
      <c r="K1736" s="29">
        <f t="shared" si="13"/>
        <v>6</v>
      </c>
      <c r="L1736" s="71">
        <f t="shared" si="14"/>
        <v>0.2727</v>
      </c>
      <c r="M1736" s="71">
        <f t="shared" si="15"/>
        <v>0.3409</v>
      </c>
      <c r="N1736" s="72">
        <f t="shared" si="16"/>
        <v>1.23</v>
      </c>
      <c r="O1736" s="8">
        <f t="shared" si="17"/>
        <v>7045.44</v>
      </c>
      <c r="P1736" s="73"/>
      <c r="Q1736" s="18"/>
      <c r="R1736" s="18"/>
      <c r="S1736" s="18"/>
      <c r="T1736" s="18"/>
      <c r="U1736" s="18"/>
      <c r="V1736" s="18"/>
      <c r="W1736" s="18"/>
      <c r="X1736" s="18"/>
      <c r="Y1736" s="18"/>
      <c r="Z1736" s="68">
        <v>991.0</v>
      </c>
      <c r="AA1736" s="69">
        <v>83.0</v>
      </c>
      <c r="AB1736" s="18" t="s">
        <v>1502</v>
      </c>
      <c r="AC1736" s="68">
        <v>991.0</v>
      </c>
      <c r="AD1736" s="69">
        <v>83.0</v>
      </c>
      <c r="AE1736" s="69">
        <v>17.0</v>
      </c>
      <c r="AF1736" s="70" t="s">
        <v>3083</v>
      </c>
      <c r="AG1736" s="69">
        <v>22.0</v>
      </c>
      <c r="AH1736" s="69">
        <v>6.0</v>
      </c>
      <c r="AI1736" s="69">
        <v>0.0</v>
      </c>
      <c r="AJ1736" s="29">
        <f t="shared" si="20"/>
        <v>6</v>
      </c>
      <c r="AK1736" s="76">
        <f t="shared" si="21"/>
        <v>0.2727272727</v>
      </c>
      <c r="AL1736" s="29">
        <f t="shared" si="22"/>
        <v>6</v>
      </c>
      <c r="AM1736" s="71">
        <f t="shared" si="23"/>
        <v>0.2727</v>
      </c>
      <c r="AN1736" s="71">
        <f t="shared" si="24"/>
        <v>0.3409</v>
      </c>
      <c r="AO1736" s="72">
        <f t="shared" si="25"/>
        <v>1.23</v>
      </c>
      <c r="AP1736" s="73">
        <f t="shared" si="26"/>
        <v>7045.44</v>
      </c>
      <c r="AQ1736" s="3">
        <f t="shared" si="27"/>
        <v>320.2472727</v>
      </c>
      <c r="AR1736" s="18"/>
      <c r="AS1736" s="18"/>
    </row>
    <row r="1737" ht="14.25" customHeight="1">
      <c r="A1737" s="68">
        <v>991.0</v>
      </c>
      <c r="B1737" s="69">
        <v>83.0</v>
      </c>
      <c r="C1737" s="18" t="s">
        <v>1502</v>
      </c>
      <c r="D1737" s="68">
        <v>991.0</v>
      </c>
      <c r="E1737" s="69">
        <v>83.0</v>
      </c>
      <c r="F1737" s="69">
        <v>22.0</v>
      </c>
      <c r="G1737" s="70" t="s">
        <v>3084</v>
      </c>
      <c r="H1737" s="69">
        <v>32.0</v>
      </c>
      <c r="I1737" s="69">
        <v>26.0</v>
      </c>
      <c r="J1737" s="69">
        <v>5.0</v>
      </c>
      <c r="K1737" s="29">
        <f t="shared" si="13"/>
        <v>28.5</v>
      </c>
      <c r="L1737" s="71">
        <f t="shared" si="14"/>
        <v>0.8906</v>
      </c>
      <c r="M1737" s="71">
        <f t="shared" si="15"/>
        <v>1</v>
      </c>
      <c r="N1737" s="72">
        <f t="shared" si="16"/>
        <v>17.1</v>
      </c>
      <c r="O1737" s="8">
        <f t="shared" si="17"/>
        <v>97948.8</v>
      </c>
      <c r="P1737" s="73"/>
      <c r="Q1737" s="18"/>
      <c r="R1737" s="18"/>
      <c r="S1737" s="18"/>
      <c r="T1737" s="18"/>
      <c r="U1737" s="18"/>
      <c r="V1737" s="18"/>
      <c r="W1737" s="18"/>
      <c r="X1737" s="18"/>
      <c r="Y1737" s="18"/>
      <c r="Z1737" s="68">
        <v>991.0</v>
      </c>
      <c r="AA1737" s="69">
        <v>83.0</v>
      </c>
      <c r="AB1737" s="18" t="s">
        <v>1502</v>
      </c>
      <c r="AC1737" s="68">
        <v>991.0</v>
      </c>
      <c r="AD1737" s="69">
        <v>83.0</v>
      </c>
      <c r="AE1737" s="69">
        <v>22.0</v>
      </c>
      <c r="AF1737" s="70" t="s">
        <v>3084</v>
      </c>
      <c r="AG1737" s="69">
        <v>32.0</v>
      </c>
      <c r="AH1737" s="69">
        <v>26.0</v>
      </c>
      <c r="AI1737" s="69">
        <v>5.0</v>
      </c>
      <c r="AJ1737" s="29">
        <f t="shared" si="20"/>
        <v>28.5</v>
      </c>
      <c r="AK1737" s="76">
        <f t="shared" si="21"/>
        <v>0.890625</v>
      </c>
      <c r="AL1737" s="29">
        <f t="shared" si="22"/>
        <v>28.5</v>
      </c>
      <c r="AM1737" s="71">
        <f t="shared" si="23"/>
        <v>0.8906</v>
      </c>
      <c r="AN1737" s="71">
        <f t="shared" si="24"/>
        <v>1</v>
      </c>
      <c r="AO1737" s="72">
        <f t="shared" si="25"/>
        <v>17.1</v>
      </c>
      <c r="AP1737" s="73">
        <f t="shared" si="26"/>
        <v>97948.8</v>
      </c>
      <c r="AQ1737" s="3">
        <f t="shared" si="27"/>
        <v>3060.9</v>
      </c>
      <c r="AR1737" s="18"/>
      <c r="AS1737" s="18"/>
    </row>
    <row r="1738" ht="14.25" customHeight="1">
      <c r="A1738" s="68">
        <v>991.0</v>
      </c>
      <c r="B1738" s="69">
        <v>83.0</v>
      </c>
      <c r="C1738" s="18" t="s">
        <v>1502</v>
      </c>
      <c r="D1738" s="68">
        <v>991.0</v>
      </c>
      <c r="E1738" s="69">
        <v>83.0</v>
      </c>
      <c r="F1738" s="69">
        <v>27.0</v>
      </c>
      <c r="G1738" s="70" t="s">
        <v>3085</v>
      </c>
      <c r="H1738" s="69">
        <v>39.0</v>
      </c>
      <c r="I1738" s="69">
        <v>18.0</v>
      </c>
      <c r="J1738" s="69">
        <v>4.0</v>
      </c>
      <c r="K1738" s="29">
        <f t="shared" si="13"/>
        <v>20</v>
      </c>
      <c r="L1738" s="71">
        <f t="shared" si="14"/>
        <v>0.5128</v>
      </c>
      <c r="M1738" s="71">
        <f t="shared" si="15"/>
        <v>0.641</v>
      </c>
      <c r="N1738" s="72">
        <f t="shared" si="16"/>
        <v>7.69</v>
      </c>
      <c r="O1738" s="8">
        <f t="shared" si="17"/>
        <v>44048.32</v>
      </c>
      <c r="P1738" s="73"/>
      <c r="Q1738" s="18"/>
      <c r="R1738" s="18"/>
      <c r="S1738" s="18"/>
      <c r="T1738" s="18"/>
      <c r="U1738" s="18"/>
      <c r="V1738" s="18"/>
      <c r="W1738" s="18"/>
      <c r="X1738" s="18"/>
      <c r="Y1738" s="18"/>
      <c r="Z1738" s="68">
        <v>991.0</v>
      </c>
      <c r="AA1738" s="69">
        <v>83.0</v>
      </c>
      <c r="AB1738" s="18" t="s">
        <v>1502</v>
      </c>
      <c r="AC1738" s="68">
        <v>991.0</v>
      </c>
      <c r="AD1738" s="69">
        <v>83.0</v>
      </c>
      <c r="AE1738" s="69">
        <v>27.0</v>
      </c>
      <c r="AF1738" s="70" t="s">
        <v>3085</v>
      </c>
      <c r="AG1738" s="69">
        <v>39.0</v>
      </c>
      <c r="AH1738" s="69">
        <v>18.0</v>
      </c>
      <c r="AI1738" s="69">
        <v>4.0</v>
      </c>
      <c r="AJ1738" s="29">
        <f t="shared" si="20"/>
        <v>20</v>
      </c>
      <c r="AK1738" s="76">
        <f t="shared" si="21"/>
        <v>0.5128205128</v>
      </c>
      <c r="AL1738" s="29">
        <f t="shared" si="22"/>
        <v>20</v>
      </c>
      <c r="AM1738" s="71">
        <f t="shared" si="23"/>
        <v>0.5128</v>
      </c>
      <c r="AN1738" s="71">
        <f t="shared" si="24"/>
        <v>0.641</v>
      </c>
      <c r="AO1738" s="72">
        <f t="shared" si="25"/>
        <v>7.69</v>
      </c>
      <c r="AP1738" s="73">
        <f t="shared" si="26"/>
        <v>44048.32</v>
      </c>
      <c r="AQ1738" s="3">
        <f t="shared" si="27"/>
        <v>1129.444103</v>
      </c>
      <c r="AR1738" s="18"/>
      <c r="AS1738" s="18"/>
    </row>
    <row r="1739" ht="14.25" customHeight="1">
      <c r="A1739" s="68">
        <v>991.0</v>
      </c>
      <c r="B1739" s="69">
        <v>83.0</v>
      </c>
      <c r="C1739" s="18" t="s">
        <v>1502</v>
      </c>
      <c r="D1739" s="68">
        <v>991.0</v>
      </c>
      <c r="E1739" s="69">
        <v>83.0</v>
      </c>
      <c r="F1739" s="69">
        <v>29.0</v>
      </c>
      <c r="G1739" s="70" t="s">
        <v>3086</v>
      </c>
      <c r="H1739" s="69">
        <v>18.0</v>
      </c>
      <c r="I1739" s="69">
        <v>4.0</v>
      </c>
      <c r="J1739" s="69">
        <v>4.0</v>
      </c>
      <c r="K1739" s="29">
        <f t="shared" si="13"/>
        <v>6</v>
      </c>
      <c r="L1739" s="71">
        <f t="shared" si="14"/>
        <v>0.3333</v>
      </c>
      <c r="M1739" s="71">
        <f t="shared" si="15"/>
        <v>0.4166</v>
      </c>
      <c r="N1739" s="72">
        <f t="shared" si="16"/>
        <v>1.5</v>
      </c>
      <c r="O1739" s="8">
        <f t="shared" si="17"/>
        <v>8592</v>
      </c>
      <c r="P1739" s="73"/>
      <c r="Q1739" s="18"/>
      <c r="R1739" s="18"/>
      <c r="S1739" s="18"/>
      <c r="T1739" s="18"/>
      <c r="U1739" s="18"/>
      <c r="V1739" s="18"/>
      <c r="W1739" s="18"/>
      <c r="X1739" s="18"/>
      <c r="Y1739" s="18"/>
      <c r="Z1739" s="68">
        <v>991.0</v>
      </c>
      <c r="AA1739" s="69">
        <v>83.0</v>
      </c>
      <c r="AB1739" s="18" t="s">
        <v>1502</v>
      </c>
      <c r="AC1739" s="68">
        <v>991.0</v>
      </c>
      <c r="AD1739" s="69">
        <v>83.0</v>
      </c>
      <c r="AE1739" s="69">
        <v>29.0</v>
      </c>
      <c r="AF1739" s="70" t="s">
        <v>3086</v>
      </c>
      <c r="AG1739" s="69">
        <v>18.0</v>
      </c>
      <c r="AH1739" s="69">
        <v>4.0</v>
      </c>
      <c r="AI1739" s="69">
        <v>4.0</v>
      </c>
      <c r="AJ1739" s="29">
        <f t="shared" si="20"/>
        <v>6</v>
      </c>
      <c r="AK1739" s="76">
        <f t="shared" si="21"/>
        <v>0.3333333333</v>
      </c>
      <c r="AL1739" s="29">
        <f t="shared" si="22"/>
        <v>6</v>
      </c>
      <c r="AM1739" s="71">
        <f t="shared" si="23"/>
        <v>0.3333</v>
      </c>
      <c r="AN1739" s="71">
        <f t="shared" si="24"/>
        <v>0.4166</v>
      </c>
      <c r="AO1739" s="72">
        <f t="shared" si="25"/>
        <v>1.5</v>
      </c>
      <c r="AP1739" s="73">
        <f t="shared" si="26"/>
        <v>8592</v>
      </c>
      <c r="AQ1739" s="3">
        <f t="shared" si="27"/>
        <v>477.3333333</v>
      </c>
      <c r="AR1739" s="18"/>
      <c r="AS1739" s="18"/>
    </row>
    <row r="1740" ht="14.25" customHeight="1">
      <c r="A1740" s="68">
        <v>991.0</v>
      </c>
      <c r="B1740" s="69">
        <v>83.0</v>
      </c>
      <c r="C1740" s="18" t="s">
        <v>1502</v>
      </c>
      <c r="D1740" s="68">
        <v>991.0</v>
      </c>
      <c r="E1740" s="69">
        <v>83.0</v>
      </c>
      <c r="F1740" s="69">
        <v>30.0</v>
      </c>
      <c r="G1740" s="70" t="s">
        <v>3087</v>
      </c>
      <c r="H1740" s="69">
        <v>12.0</v>
      </c>
      <c r="I1740" s="69">
        <v>2.0</v>
      </c>
      <c r="J1740" s="69">
        <v>0.0</v>
      </c>
      <c r="K1740" s="29">
        <f t="shared" si="13"/>
        <v>2</v>
      </c>
      <c r="L1740" s="71">
        <f t="shared" si="14"/>
        <v>0.1667</v>
      </c>
      <c r="M1740" s="71">
        <f t="shared" si="15"/>
        <v>0.2084</v>
      </c>
      <c r="N1740" s="72">
        <f t="shared" si="16"/>
        <v>0.25</v>
      </c>
      <c r="O1740" s="8">
        <f t="shared" si="17"/>
        <v>1432</v>
      </c>
      <c r="P1740" s="73"/>
      <c r="Q1740" s="18"/>
      <c r="R1740" s="18"/>
      <c r="S1740" s="18"/>
      <c r="T1740" s="18"/>
      <c r="U1740" s="18"/>
      <c r="V1740" s="18"/>
      <c r="W1740" s="18"/>
      <c r="X1740" s="18"/>
      <c r="Y1740" s="18"/>
      <c r="Z1740" s="68">
        <v>991.0</v>
      </c>
      <c r="AA1740" s="69">
        <v>83.0</v>
      </c>
      <c r="AB1740" s="18" t="s">
        <v>1502</v>
      </c>
      <c r="AC1740" s="68">
        <v>991.0</v>
      </c>
      <c r="AD1740" s="69">
        <v>83.0</v>
      </c>
      <c r="AE1740" s="69">
        <v>30.0</v>
      </c>
      <c r="AF1740" s="70" t="s">
        <v>3087</v>
      </c>
      <c r="AG1740" s="69">
        <v>12.0</v>
      </c>
      <c r="AH1740" s="69">
        <v>2.0</v>
      </c>
      <c r="AI1740" s="69">
        <v>0.0</v>
      </c>
      <c r="AJ1740" s="29">
        <f t="shared" si="20"/>
        <v>2</v>
      </c>
      <c r="AK1740" s="76">
        <f t="shared" si="21"/>
        <v>0.1666666667</v>
      </c>
      <c r="AL1740" s="29">
        <f t="shared" si="22"/>
        <v>2</v>
      </c>
      <c r="AM1740" s="71">
        <f t="shared" si="23"/>
        <v>0.1667</v>
      </c>
      <c r="AN1740" s="71">
        <f t="shared" si="24"/>
        <v>0.2084</v>
      </c>
      <c r="AO1740" s="72">
        <f t="shared" si="25"/>
        <v>0.25</v>
      </c>
      <c r="AP1740" s="73">
        <f t="shared" si="26"/>
        <v>1432</v>
      </c>
      <c r="AQ1740" s="3">
        <f t="shared" si="27"/>
        <v>119.3333333</v>
      </c>
      <c r="AR1740" s="18"/>
      <c r="AS1740" s="18"/>
    </row>
    <row r="1741" ht="14.25" customHeight="1">
      <c r="A1741" s="68">
        <v>991.0</v>
      </c>
      <c r="B1741" s="69">
        <v>83.0</v>
      </c>
      <c r="C1741" s="18" t="s">
        <v>1502</v>
      </c>
      <c r="D1741" s="68">
        <v>991.0</v>
      </c>
      <c r="E1741" s="69">
        <v>83.0</v>
      </c>
      <c r="F1741" s="69">
        <v>46.0</v>
      </c>
      <c r="G1741" s="70" t="s">
        <v>3088</v>
      </c>
      <c r="H1741" s="69">
        <v>6.0</v>
      </c>
      <c r="I1741" s="69">
        <v>0.0</v>
      </c>
      <c r="J1741" s="69">
        <v>0.0</v>
      </c>
      <c r="K1741" s="29">
        <f t="shared" si="13"/>
        <v>0</v>
      </c>
      <c r="L1741" s="71">
        <f t="shared" si="14"/>
        <v>0</v>
      </c>
      <c r="M1741" s="71">
        <f t="shared" si="15"/>
        <v>0</v>
      </c>
      <c r="N1741" s="72">
        <f t="shared" si="16"/>
        <v>0</v>
      </c>
      <c r="O1741" s="8">
        <f t="shared" si="17"/>
        <v>0</v>
      </c>
      <c r="P1741" s="73"/>
      <c r="Q1741" s="18"/>
      <c r="R1741" s="18"/>
      <c r="S1741" s="18"/>
      <c r="T1741" s="18"/>
      <c r="U1741" s="18"/>
      <c r="V1741" s="18"/>
      <c r="W1741" s="18"/>
      <c r="X1741" s="18"/>
      <c r="Y1741" s="18"/>
      <c r="Z1741" s="68">
        <v>991.0</v>
      </c>
      <c r="AA1741" s="69">
        <v>83.0</v>
      </c>
      <c r="AB1741" s="18" t="s">
        <v>1502</v>
      </c>
      <c r="AC1741" s="68">
        <v>991.0</v>
      </c>
      <c r="AD1741" s="69">
        <v>83.0</v>
      </c>
      <c r="AE1741" s="69">
        <v>46.0</v>
      </c>
      <c r="AF1741" s="70" t="s">
        <v>3088</v>
      </c>
      <c r="AG1741" s="69">
        <v>6.0</v>
      </c>
      <c r="AH1741" s="69">
        <v>0.0</v>
      </c>
      <c r="AI1741" s="69">
        <v>0.0</v>
      </c>
      <c r="AJ1741" s="29">
        <f t="shared" si="20"/>
        <v>0</v>
      </c>
      <c r="AK1741" s="76">
        <f t="shared" si="21"/>
        <v>0</v>
      </c>
      <c r="AL1741" s="29">
        <f t="shared" si="22"/>
        <v>0</v>
      </c>
      <c r="AM1741" s="71">
        <f t="shared" si="23"/>
        <v>0</v>
      </c>
      <c r="AN1741" s="71">
        <f t="shared" si="24"/>
        <v>0</v>
      </c>
      <c r="AO1741" s="72">
        <f t="shared" si="25"/>
        <v>0</v>
      </c>
      <c r="AP1741" s="73">
        <f t="shared" si="26"/>
        <v>0</v>
      </c>
      <c r="AQ1741" s="3">
        <f t="shared" si="27"/>
        <v>0</v>
      </c>
      <c r="AR1741" s="18"/>
      <c r="AS1741" s="18"/>
    </row>
    <row r="1742" ht="14.25" customHeight="1">
      <c r="A1742" s="68">
        <v>991.0</v>
      </c>
      <c r="B1742" s="69">
        <v>83.0</v>
      </c>
      <c r="C1742" s="18" t="s">
        <v>1502</v>
      </c>
      <c r="D1742" s="68">
        <v>991.0</v>
      </c>
      <c r="E1742" s="69">
        <v>83.0</v>
      </c>
      <c r="F1742" s="69">
        <v>47.0</v>
      </c>
      <c r="G1742" s="70" t="s">
        <v>3089</v>
      </c>
      <c r="H1742" s="69">
        <v>28.0</v>
      </c>
      <c r="I1742" s="69">
        <v>17.0</v>
      </c>
      <c r="J1742" s="69">
        <v>0.0</v>
      </c>
      <c r="K1742" s="29">
        <f t="shared" si="13"/>
        <v>17</v>
      </c>
      <c r="L1742" s="71">
        <f t="shared" si="14"/>
        <v>0.6071</v>
      </c>
      <c r="M1742" s="71">
        <f t="shared" si="15"/>
        <v>0.7589</v>
      </c>
      <c r="N1742" s="72">
        <f t="shared" si="16"/>
        <v>7.74</v>
      </c>
      <c r="O1742" s="8">
        <f t="shared" si="17"/>
        <v>44334.72</v>
      </c>
      <c r="P1742" s="73"/>
      <c r="Q1742" s="18"/>
      <c r="R1742" s="18"/>
      <c r="S1742" s="18"/>
      <c r="T1742" s="18"/>
      <c r="U1742" s="18"/>
      <c r="V1742" s="18"/>
      <c r="W1742" s="18"/>
      <c r="X1742" s="18"/>
      <c r="Y1742" s="18"/>
      <c r="Z1742" s="68">
        <v>991.0</v>
      </c>
      <c r="AA1742" s="69">
        <v>83.0</v>
      </c>
      <c r="AB1742" s="18" t="s">
        <v>1502</v>
      </c>
      <c r="AC1742" s="68">
        <v>991.0</v>
      </c>
      <c r="AD1742" s="69">
        <v>83.0</v>
      </c>
      <c r="AE1742" s="69">
        <v>47.0</v>
      </c>
      <c r="AF1742" s="70" t="s">
        <v>3089</v>
      </c>
      <c r="AG1742" s="69">
        <v>28.0</v>
      </c>
      <c r="AH1742" s="69">
        <v>17.0</v>
      </c>
      <c r="AI1742" s="69">
        <v>0.0</v>
      </c>
      <c r="AJ1742" s="29">
        <f t="shared" si="20"/>
        <v>17</v>
      </c>
      <c r="AK1742" s="76">
        <f t="shared" si="21"/>
        <v>0.6071428571</v>
      </c>
      <c r="AL1742" s="29">
        <f t="shared" si="22"/>
        <v>17</v>
      </c>
      <c r="AM1742" s="71">
        <f t="shared" si="23"/>
        <v>0.6071</v>
      </c>
      <c r="AN1742" s="71">
        <f t="shared" si="24"/>
        <v>0.7589</v>
      </c>
      <c r="AO1742" s="72">
        <f t="shared" si="25"/>
        <v>7.74</v>
      </c>
      <c r="AP1742" s="73">
        <f t="shared" si="26"/>
        <v>44334.72</v>
      </c>
      <c r="AQ1742" s="3">
        <f t="shared" si="27"/>
        <v>1583.382857</v>
      </c>
      <c r="AR1742" s="18"/>
      <c r="AS1742" s="18"/>
    </row>
    <row r="1743" ht="14.25" customHeight="1">
      <c r="A1743" s="68">
        <v>991.0</v>
      </c>
      <c r="B1743" s="69">
        <v>83.0</v>
      </c>
      <c r="C1743" s="18" t="s">
        <v>1502</v>
      </c>
      <c r="D1743" s="68">
        <v>991.0</v>
      </c>
      <c r="E1743" s="69">
        <v>83.0</v>
      </c>
      <c r="F1743" s="69">
        <v>61.0</v>
      </c>
      <c r="G1743" s="70" t="s">
        <v>3090</v>
      </c>
      <c r="H1743" s="69">
        <v>27.0</v>
      </c>
      <c r="I1743" s="69">
        <v>13.0</v>
      </c>
      <c r="J1743" s="69">
        <v>1.0</v>
      </c>
      <c r="K1743" s="29">
        <f t="shared" si="13"/>
        <v>13.5</v>
      </c>
      <c r="L1743" s="71">
        <f t="shared" si="14"/>
        <v>0.5</v>
      </c>
      <c r="M1743" s="71">
        <f t="shared" si="15"/>
        <v>0.625</v>
      </c>
      <c r="N1743" s="72">
        <f t="shared" si="16"/>
        <v>5.06</v>
      </c>
      <c r="O1743" s="8">
        <f t="shared" si="17"/>
        <v>28983.68</v>
      </c>
      <c r="P1743" s="73"/>
      <c r="Q1743" s="18"/>
      <c r="R1743" s="18"/>
      <c r="S1743" s="18"/>
      <c r="T1743" s="18"/>
      <c r="U1743" s="18"/>
      <c r="V1743" s="18"/>
      <c r="W1743" s="18"/>
      <c r="X1743" s="18"/>
      <c r="Y1743" s="18"/>
      <c r="Z1743" s="68">
        <v>991.0</v>
      </c>
      <c r="AA1743" s="69">
        <v>83.0</v>
      </c>
      <c r="AB1743" s="18" t="s">
        <v>1502</v>
      </c>
      <c r="AC1743" s="68">
        <v>991.0</v>
      </c>
      <c r="AD1743" s="69">
        <v>83.0</v>
      </c>
      <c r="AE1743" s="69">
        <v>61.0</v>
      </c>
      <c r="AF1743" s="70" t="s">
        <v>3090</v>
      </c>
      <c r="AG1743" s="69">
        <v>27.0</v>
      </c>
      <c r="AH1743" s="69">
        <v>13.0</v>
      </c>
      <c r="AI1743" s="69">
        <v>1.0</v>
      </c>
      <c r="AJ1743" s="29">
        <f t="shared" si="20"/>
        <v>13.5</v>
      </c>
      <c r="AK1743" s="76">
        <f t="shared" si="21"/>
        <v>0.5</v>
      </c>
      <c r="AL1743" s="29">
        <f t="shared" si="22"/>
        <v>13.5</v>
      </c>
      <c r="AM1743" s="71">
        <f t="shared" si="23"/>
        <v>0.5</v>
      </c>
      <c r="AN1743" s="71">
        <f t="shared" si="24"/>
        <v>0.625</v>
      </c>
      <c r="AO1743" s="72">
        <f t="shared" si="25"/>
        <v>5.06</v>
      </c>
      <c r="AP1743" s="73">
        <f t="shared" si="26"/>
        <v>28983.68</v>
      </c>
      <c r="AQ1743" s="3">
        <f t="shared" si="27"/>
        <v>1073.46963</v>
      </c>
      <c r="AR1743" s="18"/>
      <c r="AS1743" s="18"/>
    </row>
    <row r="1744" ht="14.25" customHeight="1">
      <c r="A1744" s="68">
        <v>998.0</v>
      </c>
      <c r="B1744" s="69">
        <v>52.0</v>
      </c>
      <c r="C1744" s="18" t="s">
        <v>326</v>
      </c>
      <c r="D1744" s="68">
        <v>998.0</v>
      </c>
      <c r="E1744" s="69">
        <v>52.0</v>
      </c>
      <c r="F1744" s="69">
        <v>10.0</v>
      </c>
      <c r="G1744" s="70" t="s">
        <v>326</v>
      </c>
      <c r="H1744" s="69">
        <v>22.0</v>
      </c>
      <c r="I1744" s="69">
        <v>2.0</v>
      </c>
      <c r="J1744" s="69">
        <v>1.0</v>
      </c>
      <c r="K1744" s="29">
        <f t="shared" si="13"/>
        <v>2.5</v>
      </c>
      <c r="L1744" s="71">
        <f t="shared" si="14"/>
        <v>0.1136</v>
      </c>
      <c r="M1744" s="71">
        <f t="shared" si="15"/>
        <v>0.142</v>
      </c>
      <c r="N1744" s="72">
        <f t="shared" si="16"/>
        <v>0.21</v>
      </c>
      <c r="O1744" s="8">
        <f t="shared" si="17"/>
        <v>1202.88</v>
      </c>
      <c r="P1744" s="73"/>
      <c r="Q1744" s="18"/>
      <c r="R1744" s="18"/>
      <c r="S1744" s="18"/>
      <c r="T1744" s="18"/>
      <c r="U1744" s="18"/>
      <c r="V1744" s="18"/>
      <c r="W1744" s="18"/>
      <c r="X1744" s="18"/>
      <c r="Y1744" s="18"/>
      <c r="Z1744" s="68">
        <v>998.0</v>
      </c>
      <c r="AA1744" s="69">
        <v>52.0</v>
      </c>
      <c r="AB1744" s="18" t="s">
        <v>326</v>
      </c>
      <c r="AC1744" s="68">
        <v>998.0</v>
      </c>
      <c r="AD1744" s="69">
        <v>52.0</v>
      </c>
      <c r="AE1744" s="69">
        <v>10.0</v>
      </c>
      <c r="AF1744" s="70" t="s">
        <v>326</v>
      </c>
      <c r="AG1744" s="69">
        <v>22.0</v>
      </c>
      <c r="AH1744" s="69">
        <v>2.0</v>
      </c>
      <c r="AI1744" s="69">
        <v>1.0</v>
      </c>
      <c r="AJ1744" s="29">
        <f t="shared" si="20"/>
        <v>2.5</v>
      </c>
      <c r="AK1744" s="76">
        <f t="shared" si="21"/>
        <v>0.1136363636</v>
      </c>
      <c r="AL1744" s="29">
        <f t="shared" si="22"/>
        <v>2.5</v>
      </c>
      <c r="AM1744" s="71">
        <f t="shared" si="23"/>
        <v>0.1136</v>
      </c>
      <c r="AN1744" s="71">
        <f t="shared" si="24"/>
        <v>0.142</v>
      </c>
      <c r="AO1744" s="72">
        <f t="shared" si="25"/>
        <v>0.21</v>
      </c>
      <c r="AP1744" s="73">
        <f t="shared" si="26"/>
        <v>1202.88</v>
      </c>
      <c r="AQ1744" s="3">
        <f t="shared" si="27"/>
        <v>54.67636364</v>
      </c>
      <c r="AR1744" s="18"/>
      <c r="AS1744" s="18"/>
    </row>
    <row r="1745" ht="14.25" customHeight="1">
      <c r="A1745" s="68">
        <v>1094.0</v>
      </c>
      <c r="B1745" s="69">
        <v>34.0</v>
      </c>
      <c r="C1745" s="18" t="s">
        <v>1509</v>
      </c>
      <c r="D1745" s="68">
        <v>1094.0</v>
      </c>
      <c r="E1745" s="69">
        <v>34.0</v>
      </c>
      <c r="F1745" s="69">
        <v>30.0</v>
      </c>
      <c r="G1745" s="70" t="s">
        <v>3091</v>
      </c>
      <c r="H1745" s="69">
        <v>180.0</v>
      </c>
      <c r="I1745" s="69">
        <v>146.0</v>
      </c>
      <c r="J1745" s="69">
        <v>18.0</v>
      </c>
      <c r="K1745" s="29">
        <f t="shared" si="13"/>
        <v>155</v>
      </c>
      <c r="L1745" s="71">
        <f t="shared" si="14"/>
        <v>0.8611</v>
      </c>
      <c r="M1745" s="71">
        <f t="shared" si="15"/>
        <v>1</v>
      </c>
      <c r="N1745" s="72">
        <f t="shared" si="16"/>
        <v>93</v>
      </c>
      <c r="O1745" s="8">
        <f t="shared" si="17"/>
        <v>532704</v>
      </c>
      <c r="P1745" s="73"/>
      <c r="Q1745" s="18"/>
      <c r="R1745" s="18"/>
      <c r="S1745" s="18"/>
      <c r="T1745" s="18"/>
      <c r="U1745" s="18"/>
      <c r="V1745" s="18"/>
      <c r="W1745" s="18"/>
      <c r="X1745" s="18"/>
      <c r="Y1745" s="18"/>
      <c r="Z1745" s="68">
        <v>1094.0</v>
      </c>
      <c r="AA1745" s="69">
        <v>34.0</v>
      </c>
      <c r="AB1745" s="18" t="s">
        <v>1509</v>
      </c>
      <c r="AC1745" s="68">
        <v>1094.0</v>
      </c>
      <c r="AD1745" s="69">
        <v>34.0</v>
      </c>
      <c r="AE1745" s="69">
        <v>30.0</v>
      </c>
      <c r="AF1745" s="70" t="s">
        <v>3091</v>
      </c>
      <c r="AG1745" s="69">
        <v>180.0</v>
      </c>
      <c r="AH1745" s="69">
        <v>146.0</v>
      </c>
      <c r="AI1745" s="69">
        <v>18.0</v>
      </c>
      <c r="AJ1745" s="29">
        <f t="shared" si="20"/>
        <v>155</v>
      </c>
      <c r="AK1745" s="76">
        <f t="shared" si="21"/>
        <v>0.8611111111</v>
      </c>
      <c r="AL1745" s="29">
        <f t="shared" si="22"/>
        <v>155</v>
      </c>
      <c r="AM1745" s="71">
        <f t="shared" si="23"/>
        <v>0.8611</v>
      </c>
      <c r="AN1745" s="71">
        <f t="shared" si="24"/>
        <v>1</v>
      </c>
      <c r="AO1745" s="72">
        <f t="shared" si="25"/>
        <v>93</v>
      </c>
      <c r="AP1745" s="73">
        <f t="shared" si="26"/>
        <v>532704</v>
      </c>
      <c r="AQ1745" s="3">
        <f t="shared" si="27"/>
        <v>2959.466667</v>
      </c>
      <c r="AR1745" s="18"/>
      <c r="AS1745" s="18"/>
    </row>
    <row r="1746" ht="14.25" customHeight="1">
      <c r="A1746" s="68">
        <v>1115.0</v>
      </c>
      <c r="B1746" s="69">
        <v>34.0</v>
      </c>
      <c r="C1746" s="18" t="s">
        <v>1511</v>
      </c>
      <c r="D1746" s="68">
        <v>1115.0</v>
      </c>
      <c r="E1746" s="69">
        <v>34.0</v>
      </c>
      <c r="F1746" s="69">
        <v>10.0</v>
      </c>
      <c r="G1746" s="70" t="s">
        <v>3092</v>
      </c>
      <c r="H1746" s="69">
        <v>215.0</v>
      </c>
      <c r="I1746" s="69">
        <v>172.0</v>
      </c>
      <c r="J1746" s="69">
        <v>0.0</v>
      </c>
      <c r="K1746" s="29">
        <f t="shared" si="13"/>
        <v>172</v>
      </c>
      <c r="L1746" s="71">
        <f t="shared" si="14"/>
        <v>0.8</v>
      </c>
      <c r="M1746" s="71">
        <f t="shared" si="15"/>
        <v>1</v>
      </c>
      <c r="N1746" s="72">
        <f t="shared" si="16"/>
        <v>103.2</v>
      </c>
      <c r="O1746" s="8">
        <f t="shared" si="17"/>
        <v>591129.6</v>
      </c>
      <c r="P1746" s="73"/>
      <c r="Q1746" s="18"/>
      <c r="R1746" s="18"/>
      <c r="S1746" s="18"/>
      <c r="T1746" s="18"/>
      <c r="U1746" s="18"/>
      <c r="V1746" s="18"/>
      <c r="W1746" s="18"/>
      <c r="X1746" s="18"/>
      <c r="Y1746" s="18"/>
      <c r="Z1746" s="68">
        <v>1115.0</v>
      </c>
      <c r="AA1746" s="69">
        <v>34.0</v>
      </c>
      <c r="AB1746" s="18" t="s">
        <v>1511</v>
      </c>
      <c r="AC1746" s="68">
        <v>1115.0</v>
      </c>
      <c r="AD1746" s="69">
        <v>34.0</v>
      </c>
      <c r="AE1746" s="69">
        <v>10.0</v>
      </c>
      <c r="AF1746" s="70" t="s">
        <v>3092</v>
      </c>
      <c r="AG1746" s="69">
        <v>215.0</v>
      </c>
      <c r="AH1746" s="69">
        <v>172.0</v>
      </c>
      <c r="AI1746" s="69">
        <v>0.0</v>
      </c>
      <c r="AJ1746" s="29">
        <f t="shared" si="20"/>
        <v>172</v>
      </c>
      <c r="AK1746" s="76">
        <f t="shared" si="21"/>
        <v>0.8</v>
      </c>
      <c r="AL1746" s="29">
        <f t="shared" si="22"/>
        <v>172</v>
      </c>
      <c r="AM1746" s="71">
        <f t="shared" si="23"/>
        <v>0.8</v>
      </c>
      <c r="AN1746" s="71">
        <f t="shared" si="24"/>
        <v>1</v>
      </c>
      <c r="AO1746" s="72">
        <f t="shared" si="25"/>
        <v>103.2</v>
      </c>
      <c r="AP1746" s="73">
        <f t="shared" si="26"/>
        <v>591129.6</v>
      </c>
      <c r="AQ1746" s="3">
        <f t="shared" si="27"/>
        <v>2749.44</v>
      </c>
      <c r="AR1746" s="18"/>
      <c r="AS1746" s="18"/>
    </row>
    <row r="1747" ht="14.25" customHeight="1">
      <c r="A1747" s="68">
        <v>1435.0</v>
      </c>
      <c r="B1747" s="69">
        <v>34.0</v>
      </c>
      <c r="C1747" s="18" t="s">
        <v>1513</v>
      </c>
      <c r="D1747" s="68">
        <v>1435.0</v>
      </c>
      <c r="E1747" s="69">
        <v>34.0</v>
      </c>
      <c r="F1747" s="69">
        <v>10.0</v>
      </c>
      <c r="G1747" s="70" t="s">
        <v>3093</v>
      </c>
      <c r="H1747" s="69">
        <v>144.0</v>
      </c>
      <c r="I1747" s="69">
        <v>144.0</v>
      </c>
      <c r="J1747" s="69">
        <v>0.0</v>
      </c>
      <c r="K1747" s="29">
        <f t="shared" si="13"/>
        <v>144</v>
      </c>
      <c r="L1747" s="71">
        <f t="shared" si="14"/>
        <v>1</v>
      </c>
      <c r="M1747" s="71">
        <f t="shared" si="15"/>
        <v>1</v>
      </c>
      <c r="N1747" s="72">
        <f t="shared" si="16"/>
        <v>86.4</v>
      </c>
      <c r="O1747" s="8">
        <f t="shared" si="17"/>
        <v>494899.2</v>
      </c>
      <c r="P1747" s="73"/>
      <c r="Q1747" s="18"/>
      <c r="R1747" s="18"/>
      <c r="S1747" s="18"/>
      <c r="T1747" s="18"/>
      <c r="U1747" s="18"/>
      <c r="V1747" s="18"/>
      <c r="W1747" s="18"/>
      <c r="X1747" s="18"/>
      <c r="Y1747" s="18"/>
      <c r="Z1747" s="68">
        <v>1435.0</v>
      </c>
      <c r="AA1747" s="69">
        <v>34.0</v>
      </c>
      <c r="AB1747" s="18" t="s">
        <v>1513</v>
      </c>
      <c r="AC1747" s="68">
        <v>1435.0</v>
      </c>
      <c r="AD1747" s="69">
        <v>34.0</v>
      </c>
      <c r="AE1747" s="69">
        <v>10.0</v>
      </c>
      <c r="AF1747" s="70" t="s">
        <v>3093</v>
      </c>
      <c r="AG1747" s="69">
        <v>144.0</v>
      </c>
      <c r="AH1747" s="69">
        <v>144.0</v>
      </c>
      <c r="AI1747" s="69">
        <v>0.0</v>
      </c>
      <c r="AJ1747" s="29">
        <f t="shared" si="20"/>
        <v>144</v>
      </c>
      <c r="AK1747" s="76">
        <f t="shared" si="21"/>
        <v>1</v>
      </c>
      <c r="AL1747" s="29">
        <f t="shared" si="22"/>
        <v>144</v>
      </c>
      <c r="AM1747" s="71">
        <f t="shared" si="23"/>
        <v>1</v>
      </c>
      <c r="AN1747" s="71">
        <f t="shared" si="24"/>
        <v>1</v>
      </c>
      <c r="AO1747" s="72">
        <f t="shared" si="25"/>
        <v>86.4</v>
      </c>
      <c r="AP1747" s="73">
        <f t="shared" si="26"/>
        <v>494899.2</v>
      </c>
      <c r="AQ1747" s="3">
        <f t="shared" si="27"/>
        <v>3436.8</v>
      </c>
      <c r="AR1747" s="18"/>
      <c r="AS1747" s="18"/>
    </row>
    <row r="1748" ht="14.25" customHeight="1">
      <c r="A1748" s="68">
        <v>1480.0</v>
      </c>
      <c r="B1748" s="69">
        <v>34.0</v>
      </c>
      <c r="C1748" s="18" t="s">
        <v>1515</v>
      </c>
      <c r="D1748" s="68">
        <v>1480.0</v>
      </c>
      <c r="E1748" s="69">
        <v>34.0</v>
      </c>
      <c r="F1748" s="69">
        <v>10.0</v>
      </c>
      <c r="G1748" s="70" t="s">
        <v>3094</v>
      </c>
      <c r="H1748" s="69">
        <v>133.0</v>
      </c>
      <c r="I1748" s="69">
        <v>0.0</v>
      </c>
      <c r="J1748" s="69">
        <v>0.0</v>
      </c>
      <c r="K1748" s="29">
        <f t="shared" si="13"/>
        <v>0</v>
      </c>
      <c r="L1748" s="71">
        <f t="shared" si="14"/>
        <v>0</v>
      </c>
      <c r="M1748" s="71">
        <f t="shared" si="15"/>
        <v>0</v>
      </c>
      <c r="N1748" s="72">
        <f t="shared" si="16"/>
        <v>0</v>
      </c>
      <c r="O1748" s="8">
        <f t="shared" si="17"/>
        <v>0</v>
      </c>
      <c r="P1748" s="73"/>
      <c r="Q1748" s="18"/>
      <c r="R1748" s="18"/>
      <c r="S1748" s="18"/>
      <c r="T1748" s="18"/>
      <c r="U1748" s="18"/>
      <c r="V1748" s="18"/>
      <c r="W1748" s="18"/>
      <c r="X1748" s="18"/>
      <c r="Y1748" s="18"/>
      <c r="Z1748" s="68">
        <v>1480.0</v>
      </c>
      <c r="AA1748" s="69">
        <v>34.0</v>
      </c>
      <c r="AB1748" s="18" t="s">
        <v>1515</v>
      </c>
      <c r="AC1748" s="68">
        <v>1480.0</v>
      </c>
      <c r="AD1748" s="69">
        <v>34.0</v>
      </c>
      <c r="AE1748" s="69">
        <v>10.0</v>
      </c>
      <c r="AF1748" s="70" t="s">
        <v>3094</v>
      </c>
      <c r="AG1748" s="69">
        <v>133.0</v>
      </c>
      <c r="AH1748" s="69">
        <v>0.0</v>
      </c>
      <c r="AI1748" s="69">
        <v>0.0</v>
      </c>
      <c r="AJ1748" s="29">
        <f t="shared" si="20"/>
        <v>0</v>
      </c>
      <c r="AK1748" s="76">
        <f t="shared" si="21"/>
        <v>0</v>
      </c>
      <c r="AL1748" s="29">
        <f t="shared" si="22"/>
        <v>0</v>
      </c>
      <c r="AM1748" s="71">
        <f t="shared" si="23"/>
        <v>0</v>
      </c>
      <c r="AN1748" s="71">
        <f t="shared" si="24"/>
        <v>0</v>
      </c>
      <c r="AO1748" s="72">
        <f t="shared" si="25"/>
        <v>0</v>
      </c>
      <c r="AP1748" s="73">
        <f t="shared" si="26"/>
        <v>0</v>
      </c>
      <c r="AQ1748" s="3">
        <f t="shared" si="27"/>
        <v>0</v>
      </c>
      <c r="AR1748" s="18"/>
      <c r="AS1748" s="18"/>
    </row>
    <row r="1749" ht="14.25" customHeight="1">
      <c r="A1749" s="68">
        <v>2071.0</v>
      </c>
      <c r="B1749" s="69">
        <v>1.0</v>
      </c>
      <c r="C1749" s="18" t="s">
        <v>335</v>
      </c>
      <c r="D1749" s="68">
        <v>2071.0</v>
      </c>
      <c r="E1749" s="69">
        <v>1.0</v>
      </c>
      <c r="F1749" s="69">
        <v>10.0</v>
      </c>
      <c r="G1749" s="70" t="s">
        <v>3095</v>
      </c>
      <c r="H1749" s="69">
        <v>422.0</v>
      </c>
      <c r="I1749" s="69">
        <v>59.0</v>
      </c>
      <c r="J1749" s="69">
        <v>23.0</v>
      </c>
      <c r="K1749" s="29">
        <f t="shared" si="13"/>
        <v>70.5</v>
      </c>
      <c r="L1749" s="71">
        <f t="shared" si="14"/>
        <v>0.1671</v>
      </c>
      <c r="M1749" s="71">
        <f t="shared" si="15"/>
        <v>0.2089</v>
      </c>
      <c r="N1749" s="72">
        <f t="shared" si="16"/>
        <v>8.84</v>
      </c>
      <c r="O1749" s="8">
        <f t="shared" si="17"/>
        <v>50635.52</v>
      </c>
      <c r="P1749" s="73"/>
      <c r="Q1749" s="18"/>
      <c r="R1749" s="18"/>
      <c r="S1749" s="18"/>
      <c r="T1749" s="18"/>
      <c r="U1749" s="18"/>
      <c r="V1749" s="18"/>
      <c r="W1749" s="18"/>
      <c r="X1749" s="18"/>
      <c r="Y1749" s="18"/>
      <c r="Z1749" s="68">
        <v>2071.0</v>
      </c>
      <c r="AA1749" s="69">
        <v>1.0</v>
      </c>
      <c r="AB1749" s="18" t="s">
        <v>335</v>
      </c>
      <c r="AC1749" s="68">
        <v>2071.0</v>
      </c>
      <c r="AD1749" s="69">
        <v>1.0</v>
      </c>
      <c r="AE1749" s="69">
        <v>10.0</v>
      </c>
      <c r="AF1749" s="70" t="s">
        <v>3095</v>
      </c>
      <c r="AG1749" s="69">
        <v>422.0</v>
      </c>
      <c r="AH1749" s="69">
        <v>59.0</v>
      </c>
      <c r="AI1749" s="69">
        <v>23.0</v>
      </c>
      <c r="AJ1749" s="29">
        <f t="shared" si="20"/>
        <v>70.5</v>
      </c>
      <c r="AK1749" s="76">
        <f t="shared" si="21"/>
        <v>0.1670616114</v>
      </c>
      <c r="AL1749" s="29">
        <f t="shared" si="22"/>
        <v>70.5</v>
      </c>
      <c r="AM1749" s="71">
        <f t="shared" si="23"/>
        <v>0.1671</v>
      </c>
      <c r="AN1749" s="71">
        <f t="shared" si="24"/>
        <v>0.2089</v>
      </c>
      <c r="AO1749" s="72">
        <f t="shared" si="25"/>
        <v>8.84</v>
      </c>
      <c r="AP1749" s="73">
        <f t="shared" si="26"/>
        <v>50635.52</v>
      </c>
      <c r="AQ1749" s="3">
        <f t="shared" si="27"/>
        <v>119.9893839</v>
      </c>
      <c r="AR1749" s="18"/>
      <c r="AS1749" s="18"/>
    </row>
    <row r="1750" ht="14.25" customHeight="1">
      <c r="A1750" s="68">
        <v>2071.0</v>
      </c>
      <c r="B1750" s="69">
        <v>1.0</v>
      </c>
      <c r="C1750" s="18" t="s">
        <v>335</v>
      </c>
      <c r="D1750" s="68">
        <v>2071.0</v>
      </c>
      <c r="E1750" s="69">
        <v>1.0</v>
      </c>
      <c r="F1750" s="69">
        <v>30.0</v>
      </c>
      <c r="G1750" s="70" t="s">
        <v>3096</v>
      </c>
      <c r="H1750" s="69">
        <v>476.0</v>
      </c>
      <c r="I1750" s="69">
        <v>59.0</v>
      </c>
      <c r="J1750" s="69">
        <v>18.0</v>
      </c>
      <c r="K1750" s="29">
        <f t="shared" si="13"/>
        <v>68</v>
      </c>
      <c r="L1750" s="71">
        <f t="shared" si="14"/>
        <v>0.1429</v>
      </c>
      <c r="M1750" s="71">
        <f t="shared" si="15"/>
        <v>0.1786</v>
      </c>
      <c r="N1750" s="72">
        <f t="shared" si="16"/>
        <v>7.29</v>
      </c>
      <c r="O1750" s="8">
        <f t="shared" si="17"/>
        <v>41757.12</v>
      </c>
      <c r="P1750" s="73"/>
      <c r="Q1750" s="18"/>
      <c r="R1750" s="18"/>
      <c r="S1750" s="18"/>
      <c r="T1750" s="18"/>
      <c r="U1750" s="18"/>
      <c r="V1750" s="18"/>
      <c r="W1750" s="18"/>
      <c r="X1750" s="18"/>
      <c r="Y1750" s="18"/>
      <c r="Z1750" s="68">
        <v>2071.0</v>
      </c>
      <c r="AA1750" s="69">
        <v>1.0</v>
      </c>
      <c r="AB1750" s="18" t="s">
        <v>335</v>
      </c>
      <c r="AC1750" s="68">
        <v>2071.0</v>
      </c>
      <c r="AD1750" s="69">
        <v>1.0</v>
      </c>
      <c r="AE1750" s="69">
        <v>30.0</v>
      </c>
      <c r="AF1750" s="70" t="s">
        <v>3096</v>
      </c>
      <c r="AG1750" s="69">
        <v>476.0</v>
      </c>
      <c r="AH1750" s="69">
        <v>59.0</v>
      </c>
      <c r="AI1750" s="69">
        <v>18.0</v>
      </c>
      <c r="AJ1750" s="29">
        <f t="shared" si="20"/>
        <v>68</v>
      </c>
      <c r="AK1750" s="76">
        <f t="shared" si="21"/>
        <v>0.1428571429</v>
      </c>
      <c r="AL1750" s="29">
        <f t="shared" si="22"/>
        <v>68</v>
      </c>
      <c r="AM1750" s="71">
        <f t="shared" si="23"/>
        <v>0.1429</v>
      </c>
      <c r="AN1750" s="71">
        <f t="shared" si="24"/>
        <v>0.1786</v>
      </c>
      <c r="AO1750" s="72">
        <f t="shared" si="25"/>
        <v>7.29</v>
      </c>
      <c r="AP1750" s="73">
        <f t="shared" si="26"/>
        <v>41757.12</v>
      </c>
      <c r="AQ1750" s="3">
        <f t="shared" si="27"/>
        <v>87.72504202</v>
      </c>
      <c r="AR1750" s="18"/>
      <c r="AS1750" s="18"/>
    </row>
    <row r="1751" ht="14.25" customHeight="1">
      <c r="A1751" s="68">
        <v>2071.0</v>
      </c>
      <c r="B1751" s="69">
        <v>1.0</v>
      </c>
      <c r="C1751" s="18" t="s">
        <v>335</v>
      </c>
      <c r="D1751" s="68">
        <v>2071.0</v>
      </c>
      <c r="E1751" s="69">
        <v>1.0</v>
      </c>
      <c r="F1751" s="69">
        <v>55.0</v>
      </c>
      <c r="G1751" s="70" t="s">
        <v>3097</v>
      </c>
      <c r="H1751" s="69">
        <v>16.0</v>
      </c>
      <c r="I1751" s="69">
        <v>6.0</v>
      </c>
      <c r="J1751" s="69">
        <v>0.0</v>
      </c>
      <c r="K1751" s="29">
        <f t="shared" si="13"/>
        <v>6</v>
      </c>
      <c r="L1751" s="71">
        <f t="shared" si="14"/>
        <v>0.375</v>
      </c>
      <c r="M1751" s="71">
        <f t="shared" si="15"/>
        <v>0.4688</v>
      </c>
      <c r="N1751" s="72">
        <f t="shared" si="16"/>
        <v>1.69</v>
      </c>
      <c r="O1751" s="8">
        <f t="shared" si="17"/>
        <v>9680.32</v>
      </c>
      <c r="P1751" s="73"/>
      <c r="Q1751" s="18"/>
      <c r="R1751" s="18"/>
      <c r="S1751" s="18"/>
      <c r="T1751" s="18"/>
      <c r="U1751" s="18"/>
      <c r="V1751" s="18"/>
      <c r="W1751" s="18"/>
      <c r="X1751" s="18"/>
      <c r="Y1751" s="18"/>
      <c r="Z1751" s="68">
        <v>2071.0</v>
      </c>
      <c r="AA1751" s="69">
        <v>1.0</v>
      </c>
      <c r="AB1751" s="18" t="s">
        <v>335</v>
      </c>
      <c r="AC1751" s="68">
        <v>2071.0</v>
      </c>
      <c r="AD1751" s="69">
        <v>1.0</v>
      </c>
      <c r="AE1751" s="69">
        <v>55.0</v>
      </c>
      <c r="AF1751" s="70" t="s">
        <v>3097</v>
      </c>
      <c r="AG1751" s="69">
        <v>16.0</v>
      </c>
      <c r="AH1751" s="69">
        <v>6.0</v>
      </c>
      <c r="AI1751" s="69">
        <v>0.0</v>
      </c>
      <c r="AJ1751" s="29">
        <f t="shared" si="20"/>
        <v>6</v>
      </c>
      <c r="AK1751" s="76">
        <f t="shared" si="21"/>
        <v>0.375</v>
      </c>
      <c r="AL1751" s="29">
        <f t="shared" si="22"/>
        <v>6</v>
      </c>
      <c r="AM1751" s="71">
        <f t="shared" si="23"/>
        <v>0.375</v>
      </c>
      <c r="AN1751" s="71">
        <f t="shared" si="24"/>
        <v>0.4688</v>
      </c>
      <c r="AO1751" s="72">
        <f t="shared" si="25"/>
        <v>1.69</v>
      </c>
      <c r="AP1751" s="73">
        <f t="shared" si="26"/>
        <v>9680.32</v>
      </c>
      <c r="AQ1751" s="3">
        <f t="shared" si="27"/>
        <v>605.02</v>
      </c>
      <c r="AR1751" s="18"/>
      <c r="AS1751" s="18"/>
    </row>
    <row r="1752" ht="14.25" customHeight="1">
      <c r="A1752" s="68">
        <v>2071.0</v>
      </c>
      <c r="B1752" s="69">
        <v>1.0</v>
      </c>
      <c r="C1752" s="18" t="s">
        <v>335</v>
      </c>
      <c r="D1752" s="68">
        <v>2071.0</v>
      </c>
      <c r="E1752" s="69">
        <v>1.0</v>
      </c>
      <c r="F1752" s="69">
        <v>60.0</v>
      </c>
      <c r="G1752" s="70" t="s">
        <v>3098</v>
      </c>
      <c r="H1752" s="69">
        <v>4.0</v>
      </c>
      <c r="I1752" s="69">
        <v>3.0</v>
      </c>
      <c r="J1752" s="69">
        <v>0.0</v>
      </c>
      <c r="K1752" s="29">
        <f t="shared" si="13"/>
        <v>3</v>
      </c>
      <c r="L1752" s="71">
        <f t="shared" si="14"/>
        <v>0.75</v>
      </c>
      <c r="M1752" s="71">
        <f t="shared" si="15"/>
        <v>0.9375</v>
      </c>
      <c r="N1752" s="72">
        <f t="shared" si="16"/>
        <v>1.69</v>
      </c>
      <c r="O1752" s="8">
        <f t="shared" si="17"/>
        <v>9680.32</v>
      </c>
      <c r="P1752" s="73"/>
      <c r="Q1752" s="18"/>
      <c r="R1752" s="18"/>
      <c r="S1752" s="18"/>
      <c r="T1752" s="18"/>
      <c r="U1752" s="18"/>
      <c r="V1752" s="18"/>
      <c r="W1752" s="18"/>
      <c r="X1752" s="18"/>
      <c r="Y1752" s="18"/>
      <c r="Z1752" s="68">
        <v>2071.0</v>
      </c>
      <c r="AA1752" s="69">
        <v>1.0</v>
      </c>
      <c r="AB1752" s="18" t="s">
        <v>335</v>
      </c>
      <c r="AC1752" s="68">
        <v>2071.0</v>
      </c>
      <c r="AD1752" s="69">
        <v>1.0</v>
      </c>
      <c r="AE1752" s="69">
        <v>60.0</v>
      </c>
      <c r="AF1752" s="70" t="s">
        <v>3098</v>
      </c>
      <c r="AG1752" s="69">
        <v>4.0</v>
      </c>
      <c r="AH1752" s="69">
        <v>3.0</v>
      </c>
      <c r="AI1752" s="69">
        <v>0.0</v>
      </c>
      <c r="AJ1752" s="29">
        <f t="shared" si="20"/>
        <v>3</v>
      </c>
      <c r="AK1752" s="76">
        <f t="shared" si="21"/>
        <v>0.75</v>
      </c>
      <c r="AL1752" s="29">
        <f t="shared" si="22"/>
        <v>3</v>
      </c>
      <c r="AM1752" s="71">
        <f t="shared" si="23"/>
        <v>0.75</v>
      </c>
      <c r="AN1752" s="71">
        <f t="shared" si="24"/>
        <v>0.9375</v>
      </c>
      <c r="AO1752" s="72">
        <f t="shared" si="25"/>
        <v>1.69</v>
      </c>
      <c r="AP1752" s="73">
        <f t="shared" si="26"/>
        <v>9680.32</v>
      </c>
      <c r="AQ1752" s="3">
        <f t="shared" si="27"/>
        <v>2420.08</v>
      </c>
      <c r="AR1752" s="18"/>
      <c r="AS1752" s="18"/>
    </row>
    <row r="1753" ht="14.25" customHeight="1">
      <c r="A1753" s="68">
        <v>2125.0</v>
      </c>
      <c r="B1753" s="69">
        <v>1.0</v>
      </c>
      <c r="C1753" s="18" t="s">
        <v>1518</v>
      </c>
      <c r="D1753" s="68">
        <v>2125.0</v>
      </c>
      <c r="E1753" s="69">
        <v>1.0</v>
      </c>
      <c r="F1753" s="69">
        <v>2.0</v>
      </c>
      <c r="G1753" s="70" t="s">
        <v>3099</v>
      </c>
      <c r="H1753" s="69">
        <v>239.0</v>
      </c>
      <c r="I1753" s="69">
        <v>55.0</v>
      </c>
      <c r="J1753" s="69">
        <v>13.0</v>
      </c>
      <c r="K1753" s="29">
        <f t="shared" si="13"/>
        <v>61.5</v>
      </c>
      <c r="L1753" s="71">
        <f t="shared" si="14"/>
        <v>0.2573</v>
      </c>
      <c r="M1753" s="71">
        <f t="shared" si="15"/>
        <v>0.3216</v>
      </c>
      <c r="N1753" s="72">
        <f t="shared" si="16"/>
        <v>11.87</v>
      </c>
      <c r="O1753" s="8">
        <f t="shared" si="17"/>
        <v>67991.36</v>
      </c>
      <c r="P1753" s="73"/>
      <c r="Q1753" s="18"/>
      <c r="R1753" s="18"/>
      <c r="S1753" s="18"/>
      <c r="T1753" s="18"/>
      <c r="U1753" s="18"/>
      <c r="V1753" s="18"/>
      <c r="W1753" s="18"/>
      <c r="X1753" s="18"/>
      <c r="Y1753" s="18"/>
      <c r="Z1753" s="68">
        <v>2125.0</v>
      </c>
      <c r="AA1753" s="69">
        <v>1.0</v>
      </c>
      <c r="AB1753" s="18" t="s">
        <v>1518</v>
      </c>
      <c r="AC1753" s="68">
        <v>2125.0</v>
      </c>
      <c r="AD1753" s="69">
        <v>1.0</v>
      </c>
      <c r="AE1753" s="69">
        <v>2.0</v>
      </c>
      <c r="AF1753" s="70" t="s">
        <v>3099</v>
      </c>
      <c r="AG1753" s="69">
        <v>239.0</v>
      </c>
      <c r="AH1753" s="69">
        <v>55.0</v>
      </c>
      <c r="AI1753" s="69">
        <v>13.0</v>
      </c>
      <c r="AJ1753" s="29">
        <f t="shared" si="20"/>
        <v>61.5</v>
      </c>
      <c r="AK1753" s="76">
        <f t="shared" si="21"/>
        <v>0.2573221757</v>
      </c>
      <c r="AL1753" s="29">
        <f t="shared" si="22"/>
        <v>61.5</v>
      </c>
      <c r="AM1753" s="71">
        <f t="shared" si="23"/>
        <v>0.2573</v>
      </c>
      <c r="AN1753" s="71">
        <f t="shared" si="24"/>
        <v>0.3216</v>
      </c>
      <c r="AO1753" s="72">
        <f t="shared" si="25"/>
        <v>11.87</v>
      </c>
      <c r="AP1753" s="73">
        <f t="shared" si="26"/>
        <v>67991.36</v>
      </c>
      <c r="AQ1753" s="3">
        <f t="shared" si="27"/>
        <v>284.4826778</v>
      </c>
      <c r="AR1753" s="18"/>
      <c r="AS1753" s="18"/>
    </row>
    <row r="1754" ht="14.25" customHeight="1">
      <c r="A1754" s="68">
        <v>2125.0</v>
      </c>
      <c r="B1754" s="69">
        <v>1.0</v>
      </c>
      <c r="C1754" s="18" t="s">
        <v>1518</v>
      </c>
      <c r="D1754" s="68">
        <v>2125.0</v>
      </c>
      <c r="E1754" s="69">
        <v>1.0</v>
      </c>
      <c r="F1754" s="69">
        <v>10.0</v>
      </c>
      <c r="G1754" s="70" t="s">
        <v>3100</v>
      </c>
      <c r="H1754" s="69">
        <v>440.0</v>
      </c>
      <c r="I1754" s="69">
        <v>108.0</v>
      </c>
      <c r="J1754" s="69">
        <v>28.0</v>
      </c>
      <c r="K1754" s="29">
        <f t="shared" si="13"/>
        <v>122</v>
      </c>
      <c r="L1754" s="71">
        <f t="shared" si="14"/>
        <v>0.2773</v>
      </c>
      <c r="M1754" s="71">
        <f t="shared" si="15"/>
        <v>0.3466</v>
      </c>
      <c r="N1754" s="72">
        <f t="shared" si="16"/>
        <v>25.37</v>
      </c>
      <c r="O1754" s="8">
        <f t="shared" si="17"/>
        <v>145319.36</v>
      </c>
      <c r="P1754" s="73"/>
      <c r="Q1754" s="18"/>
      <c r="R1754" s="18"/>
      <c r="S1754" s="18"/>
      <c r="T1754" s="18"/>
      <c r="U1754" s="18"/>
      <c r="V1754" s="18"/>
      <c r="W1754" s="18"/>
      <c r="X1754" s="18"/>
      <c r="Y1754" s="18"/>
      <c r="Z1754" s="68">
        <v>2125.0</v>
      </c>
      <c r="AA1754" s="69">
        <v>1.0</v>
      </c>
      <c r="AB1754" s="18" t="s">
        <v>1518</v>
      </c>
      <c r="AC1754" s="68">
        <v>2125.0</v>
      </c>
      <c r="AD1754" s="69">
        <v>1.0</v>
      </c>
      <c r="AE1754" s="69">
        <v>10.0</v>
      </c>
      <c r="AF1754" s="70" t="s">
        <v>3100</v>
      </c>
      <c r="AG1754" s="69">
        <v>440.0</v>
      </c>
      <c r="AH1754" s="69">
        <v>108.0</v>
      </c>
      <c r="AI1754" s="69">
        <v>28.0</v>
      </c>
      <c r="AJ1754" s="29">
        <f t="shared" si="20"/>
        <v>122</v>
      </c>
      <c r="AK1754" s="76">
        <f t="shared" si="21"/>
        <v>0.2772727273</v>
      </c>
      <c r="AL1754" s="29">
        <f t="shared" si="22"/>
        <v>122</v>
      </c>
      <c r="AM1754" s="71">
        <f t="shared" si="23"/>
        <v>0.2773</v>
      </c>
      <c r="AN1754" s="71">
        <f t="shared" si="24"/>
        <v>0.3466</v>
      </c>
      <c r="AO1754" s="72">
        <f t="shared" si="25"/>
        <v>25.37</v>
      </c>
      <c r="AP1754" s="73">
        <f t="shared" si="26"/>
        <v>145319.36</v>
      </c>
      <c r="AQ1754" s="3">
        <f t="shared" si="27"/>
        <v>330.2712727</v>
      </c>
      <c r="AR1754" s="18"/>
      <c r="AS1754" s="18"/>
    </row>
    <row r="1755" ht="14.25" customHeight="1">
      <c r="A1755" s="68">
        <v>2125.0</v>
      </c>
      <c r="B1755" s="69">
        <v>1.0</v>
      </c>
      <c r="C1755" s="18" t="s">
        <v>1518</v>
      </c>
      <c r="D1755" s="68">
        <v>2125.0</v>
      </c>
      <c r="E1755" s="69">
        <v>1.0</v>
      </c>
      <c r="F1755" s="69">
        <v>20.0</v>
      </c>
      <c r="G1755" s="70" t="s">
        <v>3101</v>
      </c>
      <c r="H1755" s="69">
        <v>327.0</v>
      </c>
      <c r="I1755" s="69">
        <v>44.0</v>
      </c>
      <c r="J1755" s="69">
        <v>8.0</v>
      </c>
      <c r="K1755" s="29">
        <f t="shared" si="13"/>
        <v>48</v>
      </c>
      <c r="L1755" s="71">
        <f t="shared" si="14"/>
        <v>0.1468</v>
      </c>
      <c r="M1755" s="71">
        <f t="shared" si="15"/>
        <v>0.1835</v>
      </c>
      <c r="N1755" s="72">
        <f t="shared" si="16"/>
        <v>5.28</v>
      </c>
      <c r="O1755" s="8">
        <f t="shared" si="17"/>
        <v>30243.84</v>
      </c>
      <c r="P1755" s="73"/>
      <c r="Q1755" s="18"/>
      <c r="R1755" s="18"/>
      <c r="S1755" s="18"/>
      <c r="T1755" s="18"/>
      <c r="U1755" s="18"/>
      <c r="V1755" s="18"/>
      <c r="W1755" s="18"/>
      <c r="X1755" s="18"/>
      <c r="Y1755" s="18"/>
      <c r="Z1755" s="68">
        <v>2125.0</v>
      </c>
      <c r="AA1755" s="69">
        <v>1.0</v>
      </c>
      <c r="AB1755" s="18" t="s">
        <v>1518</v>
      </c>
      <c r="AC1755" s="68">
        <v>2125.0</v>
      </c>
      <c r="AD1755" s="69">
        <v>1.0</v>
      </c>
      <c r="AE1755" s="69">
        <v>20.0</v>
      </c>
      <c r="AF1755" s="70" t="s">
        <v>3101</v>
      </c>
      <c r="AG1755" s="69">
        <v>327.0</v>
      </c>
      <c r="AH1755" s="69">
        <v>44.0</v>
      </c>
      <c r="AI1755" s="69">
        <v>8.0</v>
      </c>
      <c r="AJ1755" s="29">
        <f t="shared" si="20"/>
        <v>48</v>
      </c>
      <c r="AK1755" s="76">
        <f t="shared" si="21"/>
        <v>0.1467889908</v>
      </c>
      <c r="AL1755" s="29">
        <f t="shared" si="22"/>
        <v>48</v>
      </c>
      <c r="AM1755" s="71">
        <f t="shared" si="23"/>
        <v>0.1468</v>
      </c>
      <c r="AN1755" s="71">
        <f t="shared" si="24"/>
        <v>0.1835</v>
      </c>
      <c r="AO1755" s="72">
        <f t="shared" si="25"/>
        <v>5.28</v>
      </c>
      <c r="AP1755" s="73">
        <f t="shared" si="26"/>
        <v>30243.84</v>
      </c>
      <c r="AQ1755" s="3">
        <f t="shared" si="27"/>
        <v>92.48880734</v>
      </c>
      <c r="AR1755" s="18"/>
      <c r="AS1755" s="18"/>
    </row>
    <row r="1756" ht="14.25" customHeight="1">
      <c r="A1756" s="68">
        <v>2134.0</v>
      </c>
      <c r="B1756" s="69">
        <v>1.0</v>
      </c>
      <c r="C1756" s="18" t="s">
        <v>1520</v>
      </c>
      <c r="D1756" s="68">
        <v>2134.0</v>
      </c>
      <c r="E1756" s="69">
        <v>1.0</v>
      </c>
      <c r="F1756" s="69">
        <v>10.0</v>
      </c>
      <c r="G1756" s="70" t="s">
        <v>3102</v>
      </c>
      <c r="H1756" s="69">
        <v>409.0</v>
      </c>
      <c r="I1756" s="69">
        <v>112.0</v>
      </c>
      <c r="J1756" s="69">
        <v>47.0</v>
      </c>
      <c r="K1756" s="29">
        <f t="shared" si="13"/>
        <v>135.5</v>
      </c>
      <c r="L1756" s="71">
        <f t="shared" si="14"/>
        <v>0.3313</v>
      </c>
      <c r="M1756" s="71">
        <f t="shared" si="15"/>
        <v>0.4141</v>
      </c>
      <c r="N1756" s="72">
        <f t="shared" si="16"/>
        <v>33.67</v>
      </c>
      <c r="O1756" s="8">
        <f t="shared" si="17"/>
        <v>192861.76</v>
      </c>
      <c r="P1756" s="73"/>
      <c r="Q1756" s="18"/>
      <c r="R1756" s="18"/>
      <c r="S1756" s="18"/>
      <c r="T1756" s="18"/>
      <c r="U1756" s="18"/>
      <c r="V1756" s="18"/>
      <c r="W1756" s="18"/>
      <c r="X1756" s="18"/>
      <c r="Y1756" s="18"/>
      <c r="Z1756" s="68">
        <v>2134.0</v>
      </c>
      <c r="AA1756" s="69">
        <v>1.0</v>
      </c>
      <c r="AB1756" s="18" t="s">
        <v>1520</v>
      </c>
      <c r="AC1756" s="68">
        <v>2134.0</v>
      </c>
      <c r="AD1756" s="69">
        <v>1.0</v>
      </c>
      <c r="AE1756" s="69">
        <v>10.0</v>
      </c>
      <c r="AF1756" s="70" t="s">
        <v>3102</v>
      </c>
      <c r="AG1756" s="69">
        <v>409.0</v>
      </c>
      <c r="AH1756" s="69">
        <v>112.0</v>
      </c>
      <c r="AI1756" s="69">
        <v>47.0</v>
      </c>
      <c r="AJ1756" s="29">
        <f t="shared" si="20"/>
        <v>135.5</v>
      </c>
      <c r="AK1756" s="76">
        <f t="shared" si="21"/>
        <v>0.3312958435</v>
      </c>
      <c r="AL1756" s="29">
        <f t="shared" si="22"/>
        <v>135.5</v>
      </c>
      <c r="AM1756" s="71">
        <f t="shared" si="23"/>
        <v>0.3313</v>
      </c>
      <c r="AN1756" s="71">
        <f t="shared" si="24"/>
        <v>0.4141</v>
      </c>
      <c r="AO1756" s="72">
        <f t="shared" si="25"/>
        <v>33.67</v>
      </c>
      <c r="AP1756" s="73">
        <f t="shared" si="26"/>
        <v>192861.76</v>
      </c>
      <c r="AQ1756" s="3">
        <f t="shared" si="27"/>
        <v>471.5446455</v>
      </c>
      <c r="AR1756" s="18"/>
      <c r="AS1756" s="18"/>
    </row>
    <row r="1757" ht="14.25" customHeight="1">
      <c r="A1757" s="68">
        <v>2134.0</v>
      </c>
      <c r="B1757" s="69">
        <v>1.0</v>
      </c>
      <c r="C1757" s="18" t="s">
        <v>1520</v>
      </c>
      <c r="D1757" s="68">
        <v>2134.0</v>
      </c>
      <c r="E1757" s="69">
        <v>1.0</v>
      </c>
      <c r="F1757" s="69">
        <v>20.0</v>
      </c>
      <c r="G1757" s="70" t="s">
        <v>3103</v>
      </c>
      <c r="H1757" s="69">
        <v>332.0</v>
      </c>
      <c r="I1757" s="69">
        <v>87.0</v>
      </c>
      <c r="J1757" s="69">
        <v>30.0</v>
      </c>
      <c r="K1757" s="29">
        <f t="shared" si="13"/>
        <v>102</v>
      </c>
      <c r="L1757" s="71">
        <f t="shared" si="14"/>
        <v>0.3072</v>
      </c>
      <c r="M1757" s="71">
        <f t="shared" si="15"/>
        <v>0.384</v>
      </c>
      <c r="N1757" s="72">
        <f t="shared" si="16"/>
        <v>23.5</v>
      </c>
      <c r="O1757" s="8">
        <f t="shared" si="17"/>
        <v>134608</v>
      </c>
      <c r="P1757" s="73"/>
      <c r="Q1757" s="18"/>
      <c r="R1757" s="18"/>
      <c r="S1757" s="18"/>
      <c r="T1757" s="18"/>
      <c r="U1757" s="18"/>
      <c r="V1757" s="18"/>
      <c r="W1757" s="18"/>
      <c r="X1757" s="18"/>
      <c r="Y1757" s="18"/>
      <c r="Z1757" s="68">
        <v>2134.0</v>
      </c>
      <c r="AA1757" s="69">
        <v>1.0</v>
      </c>
      <c r="AB1757" s="18" t="s">
        <v>1520</v>
      </c>
      <c r="AC1757" s="68">
        <v>2134.0</v>
      </c>
      <c r="AD1757" s="69">
        <v>1.0</v>
      </c>
      <c r="AE1757" s="69">
        <v>20.0</v>
      </c>
      <c r="AF1757" s="70" t="s">
        <v>3103</v>
      </c>
      <c r="AG1757" s="69">
        <v>332.0</v>
      </c>
      <c r="AH1757" s="69">
        <v>87.0</v>
      </c>
      <c r="AI1757" s="69">
        <v>30.0</v>
      </c>
      <c r="AJ1757" s="29">
        <f t="shared" si="20"/>
        <v>102</v>
      </c>
      <c r="AK1757" s="76">
        <f t="shared" si="21"/>
        <v>0.3072289157</v>
      </c>
      <c r="AL1757" s="29">
        <f t="shared" si="22"/>
        <v>102</v>
      </c>
      <c r="AM1757" s="71">
        <f t="shared" si="23"/>
        <v>0.3072</v>
      </c>
      <c r="AN1757" s="71">
        <f t="shared" si="24"/>
        <v>0.384</v>
      </c>
      <c r="AO1757" s="72">
        <f t="shared" si="25"/>
        <v>23.5</v>
      </c>
      <c r="AP1757" s="73">
        <f t="shared" si="26"/>
        <v>134608</v>
      </c>
      <c r="AQ1757" s="3">
        <f t="shared" si="27"/>
        <v>405.4457831</v>
      </c>
      <c r="AR1757" s="18"/>
      <c r="AS1757" s="18"/>
    </row>
    <row r="1758" ht="14.25" customHeight="1">
      <c r="A1758" s="68">
        <v>2135.0</v>
      </c>
      <c r="B1758" s="69">
        <v>1.0</v>
      </c>
      <c r="C1758" s="18" t="s">
        <v>1522</v>
      </c>
      <c r="D1758" s="68">
        <v>2135.0</v>
      </c>
      <c r="E1758" s="69">
        <v>1.0</v>
      </c>
      <c r="F1758" s="69">
        <v>20.0</v>
      </c>
      <c r="G1758" s="70" t="s">
        <v>3104</v>
      </c>
      <c r="H1758" s="69">
        <v>533.0</v>
      </c>
      <c r="I1758" s="69">
        <v>85.0</v>
      </c>
      <c r="J1758" s="69">
        <v>31.0</v>
      </c>
      <c r="K1758" s="29">
        <f t="shared" si="13"/>
        <v>100.5</v>
      </c>
      <c r="L1758" s="71">
        <f t="shared" si="14"/>
        <v>0.1886</v>
      </c>
      <c r="M1758" s="71">
        <f t="shared" si="15"/>
        <v>0.2358</v>
      </c>
      <c r="N1758" s="72">
        <f t="shared" si="16"/>
        <v>14.22</v>
      </c>
      <c r="O1758" s="8">
        <f t="shared" si="17"/>
        <v>81452.16</v>
      </c>
      <c r="P1758" s="73"/>
      <c r="Q1758" s="18"/>
      <c r="R1758" s="18"/>
      <c r="S1758" s="18"/>
      <c r="T1758" s="18"/>
      <c r="U1758" s="18"/>
      <c r="V1758" s="18"/>
      <c r="W1758" s="18"/>
      <c r="X1758" s="18"/>
      <c r="Y1758" s="18"/>
      <c r="Z1758" s="68">
        <v>2135.0</v>
      </c>
      <c r="AA1758" s="69">
        <v>1.0</v>
      </c>
      <c r="AB1758" s="18" t="s">
        <v>1522</v>
      </c>
      <c r="AC1758" s="68">
        <v>2135.0</v>
      </c>
      <c r="AD1758" s="69">
        <v>1.0</v>
      </c>
      <c r="AE1758" s="69">
        <v>20.0</v>
      </c>
      <c r="AF1758" s="70" t="s">
        <v>3104</v>
      </c>
      <c r="AG1758" s="69">
        <v>533.0</v>
      </c>
      <c r="AH1758" s="69">
        <v>85.0</v>
      </c>
      <c r="AI1758" s="69">
        <v>31.0</v>
      </c>
      <c r="AJ1758" s="29">
        <f t="shared" si="20"/>
        <v>100.5</v>
      </c>
      <c r="AK1758" s="76">
        <f t="shared" si="21"/>
        <v>0.1885553471</v>
      </c>
      <c r="AL1758" s="29">
        <f t="shared" si="22"/>
        <v>100.5</v>
      </c>
      <c r="AM1758" s="71">
        <f t="shared" si="23"/>
        <v>0.1886</v>
      </c>
      <c r="AN1758" s="71">
        <f t="shared" si="24"/>
        <v>0.2358</v>
      </c>
      <c r="AO1758" s="72">
        <f t="shared" si="25"/>
        <v>14.22</v>
      </c>
      <c r="AP1758" s="73">
        <f t="shared" si="26"/>
        <v>81452.16</v>
      </c>
      <c r="AQ1758" s="3">
        <f t="shared" si="27"/>
        <v>152.8183114</v>
      </c>
      <c r="AR1758" s="18"/>
      <c r="AS1758" s="18"/>
    </row>
    <row r="1759" ht="14.25" customHeight="1">
      <c r="A1759" s="68">
        <v>2135.0</v>
      </c>
      <c r="B1759" s="69">
        <v>1.0</v>
      </c>
      <c r="C1759" s="18" t="s">
        <v>1522</v>
      </c>
      <c r="D1759" s="68">
        <v>2135.0</v>
      </c>
      <c r="E1759" s="69">
        <v>1.0</v>
      </c>
      <c r="F1759" s="69">
        <v>25.0</v>
      </c>
      <c r="G1759" s="70" t="s">
        <v>3105</v>
      </c>
      <c r="H1759" s="69">
        <v>159.0</v>
      </c>
      <c r="I1759" s="69">
        <v>37.0</v>
      </c>
      <c r="J1759" s="69">
        <v>8.0</v>
      </c>
      <c r="K1759" s="29">
        <f t="shared" si="13"/>
        <v>41</v>
      </c>
      <c r="L1759" s="71">
        <f t="shared" si="14"/>
        <v>0.2579</v>
      </c>
      <c r="M1759" s="71">
        <f t="shared" si="15"/>
        <v>0.3224</v>
      </c>
      <c r="N1759" s="72">
        <f t="shared" si="16"/>
        <v>7.93</v>
      </c>
      <c r="O1759" s="8">
        <f t="shared" si="17"/>
        <v>45423.04</v>
      </c>
      <c r="P1759" s="73"/>
      <c r="Q1759" s="18"/>
      <c r="R1759" s="18"/>
      <c r="S1759" s="18"/>
      <c r="T1759" s="18"/>
      <c r="U1759" s="18"/>
      <c r="V1759" s="18"/>
      <c r="W1759" s="18"/>
      <c r="X1759" s="18"/>
      <c r="Y1759" s="18"/>
      <c r="Z1759" s="68">
        <v>2135.0</v>
      </c>
      <c r="AA1759" s="69">
        <v>1.0</v>
      </c>
      <c r="AB1759" s="18" t="s">
        <v>1522</v>
      </c>
      <c r="AC1759" s="68">
        <v>2135.0</v>
      </c>
      <c r="AD1759" s="69">
        <v>1.0</v>
      </c>
      <c r="AE1759" s="69">
        <v>25.0</v>
      </c>
      <c r="AF1759" s="70" t="s">
        <v>3105</v>
      </c>
      <c r="AG1759" s="69">
        <v>159.0</v>
      </c>
      <c r="AH1759" s="69">
        <v>37.0</v>
      </c>
      <c r="AI1759" s="69">
        <v>8.0</v>
      </c>
      <c r="AJ1759" s="29">
        <f t="shared" si="20"/>
        <v>41</v>
      </c>
      <c r="AK1759" s="76">
        <f t="shared" si="21"/>
        <v>0.2578616352</v>
      </c>
      <c r="AL1759" s="29">
        <f t="shared" si="22"/>
        <v>41</v>
      </c>
      <c r="AM1759" s="71">
        <f t="shared" si="23"/>
        <v>0.2579</v>
      </c>
      <c r="AN1759" s="71">
        <f t="shared" si="24"/>
        <v>0.3224</v>
      </c>
      <c r="AO1759" s="72">
        <f t="shared" si="25"/>
        <v>7.93</v>
      </c>
      <c r="AP1759" s="73">
        <f t="shared" si="26"/>
        <v>45423.04</v>
      </c>
      <c r="AQ1759" s="3">
        <f t="shared" si="27"/>
        <v>285.6794969</v>
      </c>
      <c r="AR1759" s="18"/>
      <c r="AS1759" s="18"/>
    </row>
    <row r="1760" ht="14.25" customHeight="1">
      <c r="A1760" s="68">
        <v>2135.0</v>
      </c>
      <c r="B1760" s="69">
        <v>1.0</v>
      </c>
      <c r="C1760" s="18" t="s">
        <v>1522</v>
      </c>
      <c r="D1760" s="68">
        <v>2135.0</v>
      </c>
      <c r="E1760" s="69">
        <v>1.0</v>
      </c>
      <c r="F1760" s="69">
        <v>35.0</v>
      </c>
      <c r="G1760" s="70" t="s">
        <v>3106</v>
      </c>
      <c r="H1760" s="69">
        <v>158.0</v>
      </c>
      <c r="I1760" s="69">
        <v>39.0</v>
      </c>
      <c r="J1760" s="69">
        <v>6.0</v>
      </c>
      <c r="K1760" s="29">
        <f t="shared" si="13"/>
        <v>42</v>
      </c>
      <c r="L1760" s="71">
        <f t="shared" si="14"/>
        <v>0.2658</v>
      </c>
      <c r="M1760" s="71">
        <f t="shared" si="15"/>
        <v>0.3323</v>
      </c>
      <c r="N1760" s="72">
        <f t="shared" si="16"/>
        <v>8.37</v>
      </c>
      <c r="O1760" s="8">
        <f t="shared" si="17"/>
        <v>47943.36</v>
      </c>
      <c r="P1760" s="73"/>
      <c r="Q1760" s="18"/>
      <c r="R1760" s="18"/>
      <c r="S1760" s="18"/>
      <c r="T1760" s="18"/>
      <c r="U1760" s="18"/>
      <c r="V1760" s="18"/>
      <c r="W1760" s="18"/>
      <c r="X1760" s="18"/>
      <c r="Y1760" s="18"/>
      <c r="Z1760" s="68">
        <v>2135.0</v>
      </c>
      <c r="AA1760" s="69">
        <v>1.0</v>
      </c>
      <c r="AB1760" s="18" t="s">
        <v>1522</v>
      </c>
      <c r="AC1760" s="68">
        <v>2135.0</v>
      </c>
      <c r="AD1760" s="69">
        <v>1.0</v>
      </c>
      <c r="AE1760" s="69">
        <v>35.0</v>
      </c>
      <c r="AF1760" s="70" t="s">
        <v>3106</v>
      </c>
      <c r="AG1760" s="69">
        <v>158.0</v>
      </c>
      <c r="AH1760" s="69">
        <v>39.0</v>
      </c>
      <c r="AI1760" s="69">
        <v>6.0</v>
      </c>
      <c r="AJ1760" s="29">
        <f t="shared" si="20"/>
        <v>42</v>
      </c>
      <c r="AK1760" s="76">
        <f t="shared" si="21"/>
        <v>0.2658227848</v>
      </c>
      <c r="AL1760" s="29">
        <f t="shared" si="22"/>
        <v>42</v>
      </c>
      <c r="AM1760" s="71">
        <f t="shared" si="23"/>
        <v>0.2658</v>
      </c>
      <c r="AN1760" s="71">
        <f t="shared" si="24"/>
        <v>0.3323</v>
      </c>
      <c r="AO1760" s="72">
        <f t="shared" si="25"/>
        <v>8.37</v>
      </c>
      <c r="AP1760" s="73">
        <f t="shared" si="26"/>
        <v>47943.36</v>
      </c>
      <c r="AQ1760" s="3">
        <f t="shared" si="27"/>
        <v>303.4389873</v>
      </c>
      <c r="AR1760" s="18"/>
      <c r="AS1760" s="18"/>
    </row>
    <row r="1761" ht="14.25" customHeight="1">
      <c r="A1761" s="68">
        <v>2137.0</v>
      </c>
      <c r="B1761" s="69">
        <v>1.0</v>
      </c>
      <c r="C1761" s="18" t="s">
        <v>1524</v>
      </c>
      <c r="D1761" s="68">
        <v>2137.0</v>
      </c>
      <c r="E1761" s="69">
        <v>1.0</v>
      </c>
      <c r="F1761" s="69">
        <v>15.0</v>
      </c>
      <c r="G1761" s="70" t="s">
        <v>3107</v>
      </c>
      <c r="H1761" s="69">
        <v>268.0</v>
      </c>
      <c r="I1761" s="69">
        <v>51.0</v>
      </c>
      <c r="J1761" s="69">
        <v>14.0</v>
      </c>
      <c r="K1761" s="29">
        <f t="shared" si="13"/>
        <v>58</v>
      </c>
      <c r="L1761" s="71">
        <f t="shared" si="14"/>
        <v>0.2164</v>
      </c>
      <c r="M1761" s="71">
        <f t="shared" si="15"/>
        <v>0.2705</v>
      </c>
      <c r="N1761" s="72">
        <f t="shared" si="16"/>
        <v>9.41</v>
      </c>
      <c r="O1761" s="8">
        <f t="shared" si="17"/>
        <v>53900.48</v>
      </c>
      <c r="P1761" s="73"/>
      <c r="Q1761" s="18"/>
      <c r="R1761" s="18"/>
      <c r="S1761" s="18"/>
      <c r="T1761" s="18"/>
      <c r="U1761" s="18"/>
      <c r="V1761" s="18"/>
      <c r="W1761" s="18"/>
      <c r="X1761" s="18"/>
      <c r="Y1761" s="18"/>
      <c r="Z1761" s="68">
        <v>2137.0</v>
      </c>
      <c r="AA1761" s="69">
        <v>1.0</v>
      </c>
      <c r="AB1761" s="18" t="s">
        <v>1524</v>
      </c>
      <c r="AC1761" s="68">
        <v>2137.0</v>
      </c>
      <c r="AD1761" s="69">
        <v>1.0</v>
      </c>
      <c r="AE1761" s="69">
        <v>15.0</v>
      </c>
      <c r="AF1761" s="70" t="s">
        <v>3107</v>
      </c>
      <c r="AG1761" s="69">
        <v>268.0</v>
      </c>
      <c r="AH1761" s="69">
        <v>51.0</v>
      </c>
      <c r="AI1761" s="69">
        <v>14.0</v>
      </c>
      <c r="AJ1761" s="29">
        <f t="shared" si="20"/>
        <v>58</v>
      </c>
      <c r="AK1761" s="76">
        <f t="shared" si="21"/>
        <v>0.2164179104</v>
      </c>
      <c r="AL1761" s="29">
        <f t="shared" si="22"/>
        <v>58</v>
      </c>
      <c r="AM1761" s="71">
        <f t="shared" si="23"/>
        <v>0.2164</v>
      </c>
      <c r="AN1761" s="71">
        <f t="shared" si="24"/>
        <v>0.2705</v>
      </c>
      <c r="AO1761" s="72">
        <f t="shared" si="25"/>
        <v>9.41</v>
      </c>
      <c r="AP1761" s="73">
        <f t="shared" si="26"/>
        <v>53900.48</v>
      </c>
      <c r="AQ1761" s="3">
        <f t="shared" si="27"/>
        <v>201.121194</v>
      </c>
      <c r="AR1761" s="18"/>
      <c r="AS1761" s="18"/>
    </row>
    <row r="1762" ht="14.25" customHeight="1">
      <c r="A1762" s="68">
        <v>2137.0</v>
      </c>
      <c r="B1762" s="69">
        <v>1.0</v>
      </c>
      <c r="C1762" s="18" t="s">
        <v>1524</v>
      </c>
      <c r="D1762" s="68">
        <v>2137.0</v>
      </c>
      <c r="E1762" s="69">
        <v>1.0</v>
      </c>
      <c r="F1762" s="69">
        <v>25.0</v>
      </c>
      <c r="G1762" s="70" t="s">
        <v>3108</v>
      </c>
      <c r="H1762" s="69">
        <v>265.0</v>
      </c>
      <c r="I1762" s="69">
        <v>34.0</v>
      </c>
      <c r="J1762" s="69">
        <v>17.0</v>
      </c>
      <c r="K1762" s="29">
        <f t="shared" si="13"/>
        <v>42.5</v>
      </c>
      <c r="L1762" s="71">
        <f t="shared" si="14"/>
        <v>0.1604</v>
      </c>
      <c r="M1762" s="71">
        <f t="shared" si="15"/>
        <v>0.2005</v>
      </c>
      <c r="N1762" s="72">
        <f t="shared" si="16"/>
        <v>5.11</v>
      </c>
      <c r="O1762" s="8">
        <f t="shared" si="17"/>
        <v>29270.08</v>
      </c>
      <c r="P1762" s="73"/>
      <c r="Q1762" s="18"/>
      <c r="R1762" s="18"/>
      <c r="S1762" s="18"/>
      <c r="T1762" s="18"/>
      <c r="U1762" s="18"/>
      <c r="V1762" s="18"/>
      <c r="W1762" s="18"/>
      <c r="X1762" s="18"/>
      <c r="Y1762" s="18"/>
      <c r="Z1762" s="68">
        <v>2137.0</v>
      </c>
      <c r="AA1762" s="69">
        <v>1.0</v>
      </c>
      <c r="AB1762" s="18" t="s">
        <v>1524</v>
      </c>
      <c r="AC1762" s="68">
        <v>2137.0</v>
      </c>
      <c r="AD1762" s="69">
        <v>1.0</v>
      </c>
      <c r="AE1762" s="69">
        <v>25.0</v>
      </c>
      <c r="AF1762" s="70" t="s">
        <v>3108</v>
      </c>
      <c r="AG1762" s="69">
        <v>265.0</v>
      </c>
      <c r="AH1762" s="69">
        <v>34.0</v>
      </c>
      <c r="AI1762" s="69">
        <v>17.0</v>
      </c>
      <c r="AJ1762" s="29">
        <f t="shared" si="20"/>
        <v>42.5</v>
      </c>
      <c r="AK1762" s="76">
        <f t="shared" si="21"/>
        <v>0.1603773585</v>
      </c>
      <c r="AL1762" s="29">
        <f t="shared" si="22"/>
        <v>42.5</v>
      </c>
      <c r="AM1762" s="71">
        <f t="shared" si="23"/>
        <v>0.1604</v>
      </c>
      <c r="AN1762" s="71">
        <f t="shared" si="24"/>
        <v>0.2005</v>
      </c>
      <c r="AO1762" s="72">
        <f t="shared" si="25"/>
        <v>5.11</v>
      </c>
      <c r="AP1762" s="73">
        <f t="shared" si="26"/>
        <v>29270.08</v>
      </c>
      <c r="AQ1762" s="3">
        <f t="shared" si="27"/>
        <v>110.4531321</v>
      </c>
      <c r="AR1762" s="18"/>
      <c r="AS1762" s="18"/>
    </row>
    <row r="1763" ht="14.25" customHeight="1">
      <c r="A1763" s="68">
        <v>2142.0</v>
      </c>
      <c r="B1763" s="69">
        <v>1.0</v>
      </c>
      <c r="C1763" s="18" t="s">
        <v>1525</v>
      </c>
      <c r="D1763" s="68">
        <v>2142.0</v>
      </c>
      <c r="E1763" s="69">
        <v>1.0</v>
      </c>
      <c r="F1763" s="69">
        <v>10.0</v>
      </c>
      <c r="G1763" s="70" t="s">
        <v>3109</v>
      </c>
      <c r="H1763" s="69">
        <v>92.0</v>
      </c>
      <c r="I1763" s="69">
        <v>27.0</v>
      </c>
      <c r="J1763" s="69">
        <v>5.0</v>
      </c>
      <c r="K1763" s="29">
        <f t="shared" si="13"/>
        <v>29.5</v>
      </c>
      <c r="L1763" s="71">
        <f t="shared" si="14"/>
        <v>0.3207</v>
      </c>
      <c r="M1763" s="71">
        <f t="shared" si="15"/>
        <v>0.4009</v>
      </c>
      <c r="N1763" s="72">
        <f t="shared" si="16"/>
        <v>7.1</v>
      </c>
      <c r="O1763" s="8">
        <f t="shared" si="17"/>
        <v>40668.8</v>
      </c>
      <c r="P1763" s="73"/>
      <c r="Q1763" s="18"/>
      <c r="R1763" s="18"/>
      <c r="S1763" s="18"/>
      <c r="T1763" s="18"/>
      <c r="U1763" s="18"/>
      <c r="V1763" s="18"/>
      <c r="W1763" s="18"/>
      <c r="X1763" s="18"/>
      <c r="Y1763" s="18"/>
      <c r="Z1763" s="68">
        <v>2142.0</v>
      </c>
      <c r="AA1763" s="69">
        <v>1.0</v>
      </c>
      <c r="AB1763" s="18" t="s">
        <v>1525</v>
      </c>
      <c r="AC1763" s="68">
        <v>2142.0</v>
      </c>
      <c r="AD1763" s="69">
        <v>1.0</v>
      </c>
      <c r="AE1763" s="69">
        <v>10.0</v>
      </c>
      <c r="AF1763" s="70" t="s">
        <v>3109</v>
      </c>
      <c r="AG1763" s="69">
        <v>92.0</v>
      </c>
      <c r="AH1763" s="69">
        <v>27.0</v>
      </c>
      <c r="AI1763" s="69">
        <v>5.0</v>
      </c>
      <c r="AJ1763" s="29">
        <f t="shared" si="20"/>
        <v>29.5</v>
      </c>
      <c r="AK1763" s="76">
        <f t="shared" si="21"/>
        <v>0.3206521739</v>
      </c>
      <c r="AL1763" s="29">
        <f t="shared" si="22"/>
        <v>29.5</v>
      </c>
      <c r="AM1763" s="71">
        <f t="shared" si="23"/>
        <v>0.3207</v>
      </c>
      <c r="AN1763" s="71">
        <f t="shared" si="24"/>
        <v>0.4009</v>
      </c>
      <c r="AO1763" s="72">
        <f t="shared" si="25"/>
        <v>7.1</v>
      </c>
      <c r="AP1763" s="73">
        <f t="shared" si="26"/>
        <v>40668.8</v>
      </c>
      <c r="AQ1763" s="3">
        <f t="shared" si="27"/>
        <v>442.0521739</v>
      </c>
      <c r="AR1763" s="18"/>
      <c r="AS1763" s="18"/>
    </row>
    <row r="1764" ht="14.25" customHeight="1">
      <c r="A1764" s="68">
        <v>2142.0</v>
      </c>
      <c r="B1764" s="69">
        <v>1.0</v>
      </c>
      <c r="C1764" s="18" t="s">
        <v>1525</v>
      </c>
      <c r="D1764" s="68">
        <v>2142.0</v>
      </c>
      <c r="E1764" s="69">
        <v>1.0</v>
      </c>
      <c r="F1764" s="69">
        <v>20.0</v>
      </c>
      <c r="G1764" s="70" t="s">
        <v>3110</v>
      </c>
      <c r="H1764" s="69">
        <v>95.0</v>
      </c>
      <c r="I1764" s="69">
        <v>57.0</v>
      </c>
      <c r="J1764" s="69">
        <v>6.0</v>
      </c>
      <c r="K1764" s="29">
        <f t="shared" si="13"/>
        <v>60</v>
      </c>
      <c r="L1764" s="71">
        <f t="shared" si="14"/>
        <v>0.6316</v>
      </c>
      <c r="M1764" s="71">
        <f t="shared" si="15"/>
        <v>0.7895</v>
      </c>
      <c r="N1764" s="72">
        <f t="shared" si="16"/>
        <v>28.42</v>
      </c>
      <c r="O1764" s="8">
        <f t="shared" si="17"/>
        <v>162789.76</v>
      </c>
      <c r="P1764" s="73"/>
      <c r="Q1764" s="18"/>
      <c r="R1764" s="18"/>
      <c r="S1764" s="18"/>
      <c r="T1764" s="18"/>
      <c r="U1764" s="18"/>
      <c r="V1764" s="18"/>
      <c r="W1764" s="18"/>
      <c r="X1764" s="18"/>
      <c r="Y1764" s="18"/>
      <c r="Z1764" s="68">
        <v>2142.0</v>
      </c>
      <c r="AA1764" s="69">
        <v>1.0</v>
      </c>
      <c r="AB1764" s="18" t="s">
        <v>1525</v>
      </c>
      <c r="AC1764" s="68">
        <v>2142.0</v>
      </c>
      <c r="AD1764" s="69">
        <v>1.0</v>
      </c>
      <c r="AE1764" s="69">
        <v>20.0</v>
      </c>
      <c r="AF1764" s="70" t="s">
        <v>3110</v>
      </c>
      <c r="AG1764" s="69">
        <v>95.0</v>
      </c>
      <c r="AH1764" s="69">
        <v>57.0</v>
      </c>
      <c r="AI1764" s="69">
        <v>6.0</v>
      </c>
      <c r="AJ1764" s="29">
        <f t="shared" si="20"/>
        <v>60</v>
      </c>
      <c r="AK1764" s="76">
        <f t="shared" si="21"/>
        <v>0.6315789474</v>
      </c>
      <c r="AL1764" s="29">
        <f t="shared" si="22"/>
        <v>60</v>
      </c>
      <c r="AM1764" s="71">
        <f t="shared" si="23"/>
        <v>0.6316</v>
      </c>
      <c r="AN1764" s="71">
        <f t="shared" si="24"/>
        <v>0.7895</v>
      </c>
      <c r="AO1764" s="72">
        <f t="shared" si="25"/>
        <v>28.42</v>
      </c>
      <c r="AP1764" s="73">
        <f t="shared" si="26"/>
        <v>162789.76</v>
      </c>
      <c r="AQ1764" s="3">
        <f t="shared" si="27"/>
        <v>1713.576421</v>
      </c>
      <c r="AR1764" s="18"/>
      <c r="AS1764" s="18"/>
    </row>
    <row r="1765" ht="14.25" customHeight="1">
      <c r="A1765" s="68">
        <v>2142.0</v>
      </c>
      <c r="B1765" s="69">
        <v>1.0</v>
      </c>
      <c r="C1765" s="18" t="s">
        <v>1525</v>
      </c>
      <c r="D1765" s="68">
        <v>2142.0</v>
      </c>
      <c r="E1765" s="69">
        <v>1.0</v>
      </c>
      <c r="F1765" s="69">
        <v>35.0</v>
      </c>
      <c r="G1765" s="70" t="s">
        <v>3111</v>
      </c>
      <c r="H1765" s="69">
        <v>133.0</v>
      </c>
      <c r="I1765" s="69">
        <v>29.0</v>
      </c>
      <c r="J1765" s="69">
        <v>8.0</v>
      </c>
      <c r="K1765" s="29">
        <f t="shared" si="13"/>
        <v>33</v>
      </c>
      <c r="L1765" s="71">
        <f t="shared" si="14"/>
        <v>0.2481</v>
      </c>
      <c r="M1765" s="71">
        <f t="shared" si="15"/>
        <v>0.3101</v>
      </c>
      <c r="N1765" s="72">
        <f t="shared" si="16"/>
        <v>6.14</v>
      </c>
      <c r="O1765" s="8">
        <f t="shared" si="17"/>
        <v>35169.92</v>
      </c>
      <c r="P1765" s="73"/>
      <c r="Q1765" s="18"/>
      <c r="R1765" s="18"/>
      <c r="S1765" s="18"/>
      <c r="T1765" s="18"/>
      <c r="U1765" s="18"/>
      <c r="V1765" s="18"/>
      <c r="W1765" s="18"/>
      <c r="X1765" s="18"/>
      <c r="Y1765" s="18"/>
      <c r="Z1765" s="68">
        <v>2142.0</v>
      </c>
      <c r="AA1765" s="69">
        <v>1.0</v>
      </c>
      <c r="AB1765" s="18" t="s">
        <v>1525</v>
      </c>
      <c r="AC1765" s="68">
        <v>2142.0</v>
      </c>
      <c r="AD1765" s="69">
        <v>1.0</v>
      </c>
      <c r="AE1765" s="69">
        <v>35.0</v>
      </c>
      <c r="AF1765" s="70" t="s">
        <v>3111</v>
      </c>
      <c r="AG1765" s="69">
        <v>133.0</v>
      </c>
      <c r="AH1765" s="69">
        <v>29.0</v>
      </c>
      <c r="AI1765" s="69">
        <v>8.0</v>
      </c>
      <c r="AJ1765" s="29">
        <f t="shared" si="20"/>
        <v>33</v>
      </c>
      <c r="AK1765" s="76">
        <f t="shared" si="21"/>
        <v>0.2481203008</v>
      </c>
      <c r="AL1765" s="29">
        <f t="shared" si="22"/>
        <v>33</v>
      </c>
      <c r="AM1765" s="71">
        <f t="shared" si="23"/>
        <v>0.2481</v>
      </c>
      <c r="AN1765" s="71">
        <f t="shared" si="24"/>
        <v>0.3101</v>
      </c>
      <c r="AO1765" s="72">
        <f t="shared" si="25"/>
        <v>6.14</v>
      </c>
      <c r="AP1765" s="73">
        <f t="shared" si="26"/>
        <v>35169.92</v>
      </c>
      <c r="AQ1765" s="3">
        <f t="shared" si="27"/>
        <v>264.4354887</v>
      </c>
      <c r="AR1765" s="18"/>
      <c r="AS1765" s="18"/>
    </row>
    <row r="1766" ht="14.25" customHeight="1">
      <c r="A1766" s="68">
        <v>2142.0</v>
      </c>
      <c r="B1766" s="69">
        <v>1.0</v>
      </c>
      <c r="C1766" s="18" t="s">
        <v>1525</v>
      </c>
      <c r="D1766" s="68">
        <v>2142.0</v>
      </c>
      <c r="E1766" s="69">
        <v>1.0</v>
      </c>
      <c r="F1766" s="69">
        <v>40.0</v>
      </c>
      <c r="G1766" s="70" t="s">
        <v>3112</v>
      </c>
      <c r="H1766" s="69">
        <v>307.0</v>
      </c>
      <c r="I1766" s="69">
        <v>108.0</v>
      </c>
      <c r="J1766" s="69">
        <v>30.0</v>
      </c>
      <c r="K1766" s="29">
        <f t="shared" si="13"/>
        <v>123</v>
      </c>
      <c r="L1766" s="71">
        <f t="shared" si="14"/>
        <v>0.4007</v>
      </c>
      <c r="M1766" s="71">
        <f t="shared" si="15"/>
        <v>0.5009</v>
      </c>
      <c r="N1766" s="72">
        <f t="shared" si="16"/>
        <v>36.97</v>
      </c>
      <c r="O1766" s="8">
        <f t="shared" si="17"/>
        <v>211764.16</v>
      </c>
      <c r="P1766" s="73"/>
      <c r="Q1766" s="18"/>
      <c r="R1766" s="18"/>
      <c r="S1766" s="18"/>
      <c r="T1766" s="18"/>
      <c r="U1766" s="18"/>
      <c r="V1766" s="18"/>
      <c r="W1766" s="18"/>
      <c r="X1766" s="18"/>
      <c r="Y1766" s="18"/>
      <c r="Z1766" s="68">
        <v>2142.0</v>
      </c>
      <c r="AA1766" s="69">
        <v>1.0</v>
      </c>
      <c r="AB1766" s="18" t="s">
        <v>1525</v>
      </c>
      <c r="AC1766" s="68">
        <v>2142.0</v>
      </c>
      <c r="AD1766" s="69">
        <v>1.0</v>
      </c>
      <c r="AE1766" s="69">
        <v>40.0</v>
      </c>
      <c r="AF1766" s="70" t="s">
        <v>3112</v>
      </c>
      <c r="AG1766" s="69">
        <v>307.0</v>
      </c>
      <c r="AH1766" s="69">
        <v>108.0</v>
      </c>
      <c r="AI1766" s="69">
        <v>30.0</v>
      </c>
      <c r="AJ1766" s="29">
        <f t="shared" si="20"/>
        <v>123</v>
      </c>
      <c r="AK1766" s="76">
        <f t="shared" si="21"/>
        <v>0.4006514658</v>
      </c>
      <c r="AL1766" s="29">
        <f t="shared" si="22"/>
        <v>123</v>
      </c>
      <c r="AM1766" s="71">
        <f t="shared" si="23"/>
        <v>0.4007</v>
      </c>
      <c r="AN1766" s="71">
        <f t="shared" si="24"/>
        <v>0.5009</v>
      </c>
      <c r="AO1766" s="72">
        <f t="shared" si="25"/>
        <v>36.97</v>
      </c>
      <c r="AP1766" s="73">
        <f t="shared" si="26"/>
        <v>211764.16</v>
      </c>
      <c r="AQ1766" s="3">
        <f t="shared" si="27"/>
        <v>689.7855375</v>
      </c>
      <c r="AR1766" s="18"/>
      <c r="AS1766" s="18"/>
    </row>
    <row r="1767" ht="14.25" customHeight="1">
      <c r="A1767" s="68">
        <v>2142.0</v>
      </c>
      <c r="B1767" s="69">
        <v>1.0</v>
      </c>
      <c r="C1767" s="18" t="s">
        <v>1525</v>
      </c>
      <c r="D1767" s="68">
        <v>2142.0</v>
      </c>
      <c r="E1767" s="69">
        <v>1.0</v>
      </c>
      <c r="F1767" s="69">
        <v>45.0</v>
      </c>
      <c r="G1767" s="70" t="s">
        <v>3113</v>
      </c>
      <c r="H1767" s="69">
        <v>270.0</v>
      </c>
      <c r="I1767" s="69">
        <v>76.0</v>
      </c>
      <c r="J1767" s="69">
        <v>23.0</v>
      </c>
      <c r="K1767" s="29">
        <f t="shared" si="13"/>
        <v>87.5</v>
      </c>
      <c r="L1767" s="71">
        <f t="shared" si="14"/>
        <v>0.3241</v>
      </c>
      <c r="M1767" s="71">
        <f t="shared" si="15"/>
        <v>0.4051</v>
      </c>
      <c r="N1767" s="72">
        <f t="shared" si="16"/>
        <v>21.27</v>
      </c>
      <c r="O1767" s="8">
        <f t="shared" si="17"/>
        <v>121834.56</v>
      </c>
      <c r="P1767" s="73"/>
      <c r="Q1767" s="18"/>
      <c r="R1767" s="18"/>
      <c r="S1767" s="18"/>
      <c r="T1767" s="18"/>
      <c r="U1767" s="18"/>
      <c r="V1767" s="18"/>
      <c r="W1767" s="18"/>
      <c r="X1767" s="18"/>
      <c r="Y1767" s="18"/>
      <c r="Z1767" s="68">
        <v>2142.0</v>
      </c>
      <c r="AA1767" s="69">
        <v>1.0</v>
      </c>
      <c r="AB1767" s="18" t="s">
        <v>1525</v>
      </c>
      <c r="AC1767" s="68">
        <v>2142.0</v>
      </c>
      <c r="AD1767" s="69">
        <v>1.0</v>
      </c>
      <c r="AE1767" s="69">
        <v>45.0</v>
      </c>
      <c r="AF1767" s="70" t="s">
        <v>3113</v>
      </c>
      <c r="AG1767" s="69">
        <v>270.0</v>
      </c>
      <c r="AH1767" s="69">
        <v>76.0</v>
      </c>
      <c r="AI1767" s="69">
        <v>23.0</v>
      </c>
      <c r="AJ1767" s="29">
        <f t="shared" si="20"/>
        <v>87.5</v>
      </c>
      <c r="AK1767" s="76">
        <f t="shared" si="21"/>
        <v>0.3240740741</v>
      </c>
      <c r="AL1767" s="29">
        <f t="shared" si="22"/>
        <v>87.5</v>
      </c>
      <c r="AM1767" s="71">
        <f t="shared" si="23"/>
        <v>0.3241</v>
      </c>
      <c r="AN1767" s="71">
        <f t="shared" si="24"/>
        <v>0.4051</v>
      </c>
      <c r="AO1767" s="72">
        <f t="shared" si="25"/>
        <v>21.27</v>
      </c>
      <c r="AP1767" s="73">
        <f t="shared" si="26"/>
        <v>121834.56</v>
      </c>
      <c r="AQ1767" s="3">
        <f t="shared" si="27"/>
        <v>451.2391111</v>
      </c>
      <c r="AR1767" s="18"/>
      <c r="AS1767" s="18"/>
    </row>
    <row r="1768" ht="14.25" customHeight="1">
      <c r="A1768" s="68">
        <v>2142.0</v>
      </c>
      <c r="B1768" s="69">
        <v>1.0</v>
      </c>
      <c r="C1768" s="18" t="s">
        <v>1525</v>
      </c>
      <c r="D1768" s="68">
        <v>2142.0</v>
      </c>
      <c r="E1768" s="69">
        <v>1.0</v>
      </c>
      <c r="F1768" s="69">
        <v>50.0</v>
      </c>
      <c r="G1768" s="70" t="s">
        <v>3114</v>
      </c>
      <c r="H1768" s="69">
        <v>223.0</v>
      </c>
      <c r="I1768" s="69">
        <v>74.0</v>
      </c>
      <c r="J1768" s="69">
        <v>25.0</v>
      </c>
      <c r="K1768" s="29">
        <f t="shared" si="13"/>
        <v>86.5</v>
      </c>
      <c r="L1768" s="71">
        <f t="shared" si="14"/>
        <v>0.3879</v>
      </c>
      <c r="M1768" s="71">
        <f t="shared" si="15"/>
        <v>0.4849</v>
      </c>
      <c r="N1768" s="72">
        <f t="shared" si="16"/>
        <v>25.17</v>
      </c>
      <c r="O1768" s="8">
        <f t="shared" si="17"/>
        <v>144173.76</v>
      </c>
      <c r="P1768" s="73"/>
      <c r="Q1768" s="18"/>
      <c r="R1768" s="18"/>
      <c r="S1768" s="18"/>
      <c r="T1768" s="18"/>
      <c r="U1768" s="18"/>
      <c r="V1768" s="18"/>
      <c r="W1768" s="18"/>
      <c r="X1768" s="18"/>
      <c r="Y1768" s="18"/>
      <c r="Z1768" s="68">
        <v>2142.0</v>
      </c>
      <c r="AA1768" s="69">
        <v>1.0</v>
      </c>
      <c r="AB1768" s="18" t="s">
        <v>1525</v>
      </c>
      <c r="AC1768" s="68">
        <v>2142.0</v>
      </c>
      <c r="AD1768" s="69">
        <v>1.0</v>
      </c>
      <c r="AE1768" s="69">
        <v>50.0</v>
      </c>
      <c r="AF1768" s="70" t="s">
        <v>3114</v>
      </c>
      <c r="AG1768" s="69">
        <v>223.0</v>
      </c>
      <c r="AH1768" s="69">
        <v>74.0</v>
      </c>
      <c r="AI1768" s="69">
        <v>25.0</v>
      </c>
      <c r="AJ1768" s="29">
        <f t="shared" si="20"/>
        <v>86.5</v>
      </c>
      <c r="AK1768" s="76">
        <f t="shared" si="21"/>
        <v>0.3878923767</v>
      </c>
      <c r="AL1768" s="29">
        <f t="shared" si="22"/>
        <v>86.5</v>
      </c>
      <c r="AM1768" s="71">
        <f t="shared" si="23"/>
        <v>0.3879</v>
      </c>
      <c r="AN1768" s="71">
        <f t="shared" si="24"/>
        <v>0.4849</v>
      </c>
      <c r="AO1768" s="72">
        <f t="shared" si="25"/>
        <v>25.17</v>
      </c>
      <c r="AP1768" s="73">
        <f t="shared" si="26"/>
        <v>144173.76</v>
      </c>
      <c r="AQ1768" s="3">
        <f t="shared" si="27"/>
        <v>646.5191031</v>
      </c>
      <c r="AR1768" s="18"/>
      <c r="AS1768" s="18"/>
    </row>
    <row r="1769" ht="14.25" customHeight="1">
      <c r="A1769" s="68">
        <v>2142.0</v>
      </c>
      <c r="B1769" s="69">
        <v>1.0</v>
      </c>
      <c r="C1769" s="18" t="s">
        <v>1525</v>
      </c>
      <c r="D1769" s="68">
        <v>2142.0</v>
      </c>
      <c r="E1769" s="69">
        <v>1.0</v>
      </c>
      <c r="F1769" s="69">
        <v>55.0</v>
      </c>
      <c r="G1769" s="70" t="s">
        <v>3115</v>
      </c>
      <c r="H1769" s="69">
        <v>297.0</v>
      </c>
      <c r="I1769" s="69">
        <v>79.0</v>
      </c>
      <c r="J1769" s="69">
        <v>47.0</v>
      </c>
      <c r="K1769" s="29">
        <f t="shared" si="13"/>
        <v>102.5</v>
      </c>
      <c r="L1769" s="71">
        <f t="shared" si="14"/>
        <v>0.3451</v>
      </c>
      <c r="M1769" s="71">
        <f t="shared" si="15"/>
        <v>0.4314</v>
      </c>
      <c r="N1769" s="72">
        <f t="shared" si="16"/>
        <v>26.53</v>
      </c>
      <c r="O1769" s="8">
        <f t="shared" si="17"/>
        <v>151963.84</v>
      </c>
      <c r="P1769" s="73"/>
      <c r="Q1769" s="18"/>
      <c r="R1769" s="18"/>
      <c r="S1769" s="18"/>
      <c r="T1769" s="18"/>
      <c r="U1769" s="18"/>
      <c r="V1769" s="18"/>
      <c r="W1769" s="18"/>
      <c r="X1769" s="18"/>
      <c r="Y1769" s="18"/>
      <c r="Z1769" s="68">
        <v>2142.0</v>
      </c>
      <c r="AA1769" s="69">
        <v>1.0</v>
      </c>
      <c r="AB1769" s="18" t="s">
        <v>1525</v>
      </c>
      <c r="AC1769" s="68">
        <v>2142.0</v>
      </c>
      <c r="AD1769" s="69">
        <v>1.0</v>
      </c>
      <c r="AE1769" s="69">
        <v>55.0</v>
      </c>
      <c r="AF1769" s="70" t="s">
        <v>3115</v>
      </c>
      <c r="AG1769" s="69">
        <v>297.0</v>
      </c>
      <c r="AH1769" s="69">
        <v>79.0</v>
      </c>
      <c r="AI1769" s="69">
        <v>47.0</v>
      </c>
      <c r="AJ1769" s="29">
        <f t="shared" si="20"/>
        <v>102.5</v>
      </c>
      <c r="AK1769" s="76">
        <f t="shared" si="21"/>
        <v>0.3451178451</v>
      </c>
      <c r="AL1769" s="29">
        <f t="shared" si="22"/>
        <v>102.5</v>
      </c>
      <c r="AM1769" s="71">
        <f t="shared" si="23"/>
        <v>0.3451</v>
      </c>
      <c r="AN1769" s="71">
        <f t="shared" si="24"/>
        <v>0.4314</v>
      </c>
      <c r="AO1769" s="72">
        <f t="shared" si="25"/>
        <v>26.53</v>
      </c>
      <c r="AP1769" s="73">
        <f t="shared" si="26"/>
        <v>151963.84</v>
      </c>
      <c r="AQ1769" s="3">
        <f t="shared" si="27"/>
        <v>511.6627609</v>
      </c>
      <c r="AR1769" s="18"/>
      <c r="AS1769" s="18"/>
    </row>
    <row r="1770" ht="14.25" customHeight="1">
      <c r="A1770" s="68">
        <v>2142.0</v>
      </c>
      <c r="B1770" s="69">
        <v>1.0</v>
      </c>
      <c r="C1770" s="18" t="s">
        <v>1525</v>
      </c>
      <c r="D1770" s="68">
        <v>2142.0</v>
      </c>
      <c r="E1770" s="69">
        <v>1.0</v>
      </c>
      <c r="F1770" s="69">
        <v>95.0</v>
      </c>
      <c r="G1770" s="70" t="s">
        <v>3116</v>
      </c>
      <c r="H1770" s="69">
        <v>252.0</v>
      </c>
      <c r="I1770" s="69">
        <v>57.0</v>
      </c>
      <c r="J1770" s="69">
        <v>15.0</v>
      </c>
      <c r="K1770" s="29">
        <f t="shared" si="13"/>
        <v>64.5</v>
      </c>
      <c r="L1770" s="71">
        <f t="shared" si="14"/>
        <v>0.256</v>
      </c>
      <c r="M1770" s="71">
        <f t="shared" si="15"/>
        <v>0.32</v>
      </c>
      <c r="N1770" s="72">
        <f t="shared" si="16"/>
        <v>12.38</v>
      </c>
      <c r="O1770" s="8">
        <f t="shared" si="17"/>
        <v>70912.64</v>
      </c>
      <c r="P1770" s="73"/>
      <c r="Q1770" s="18"/>
      <c r="R1770" s="18"/>
      <c r="S1770" s="18"/>
      <c r="T1770" s="18"/>
      <c r="U1770" s="18"/>
      <c r="V1770" s="18"/>
      <c r="W1770" s="18"/>
      <c r="X1770" s="18"/>
      <c r="Y1770" s="18"/>
      <c r="Z1770" s="68">
        <v>2142.0</v>
      </c>
      <c r="AA1770" s="69">
        <v>1.0</v>
      </c>
      <c r="AB1770" s="18" t="s">
        <v>1525</v>
      </c>
      <c r="AC1770" s="68">
        <v>2142.0</v>
      </c>
      <c r="AD1770" s="69">
        <v>1.0</v>
      </c>
      <c r="AE1770" s="69">
        <v>95.0</v>
      </c>
      <c r="AF1770" s="70" t="s">
        <v>3116</v>
      </c>
      <c r="AG1770" s="69">
        <v>252.0</v>
      </c>
      <c r="AH1770" s="69">
        <v>57.0</v>
      </c>
      <c r="AI1770" s="69">
        <v>15.0</v>
      </c>
      <c r="AJ1770" s="29">
        <f t="shared" si="20"/>
        <v>64.5</v>
      </c>
      <c r="AK1770" s="76">
        <f t="shared" si="21"/>
        <v>0.255952381</v>
      </c>
      <c r="AL1770" s="29">
        <f t="shared" si="22"/>
        <v>64.5</v>
      </c>
      <c r="AM1770" s="71">
        <f t="shared" si="23"/>
        <v>0.256</v>
      </c>
      <c r="AN1770" s="71">
        <f t="shared" si="24"/>
        <v>0.32</v>
      </c>
      <c r="AO1770" s="72">
        <f t="shared" si="25"/>
        <v>12.38</v>
      </c>
      <c r="AP1770" s="73">
        <f t="shared" si="26"/>
        <v>70912.64</v>
      </c>
      <c r="AQ1770" s="3">
        <f t="shared" si="27"/>
        <v>281.3993651</v>
      </c>
      <c r="AR1770" s="18"/>
      <c r="AS1770" s="18"/>
    </row>
    <row r="1771" ht="14.25" customHeight="1">
      <c r="A1771" s="68">
        <v>2142.0</v>
      </c>
      <c r="B1771" s="69">
        <v>1.0</v>
      </c>
      <c r="C1771" s="18" t="s">
        <v>1525</v>
      </c>
      <c r="D1771" s="68">
        <v>2142.0</v>
      </c>
      <c r="E1771" s="69">
        <v>1.0</v>
      </c>
      <c r="F1771" s="69">
        <v>96.0</v>
      </c>
      <c r="G1771" s="70" t="s">
        <v>3117</v>
      </c>
      <c r="H1771" s="69">
        <v>282.0</v>
      </c>
      <c r="I1771" s="69">
        <v>89.0</v>
      </c>
      <c r="J1771" s="69">
        <v>11.0</v>
      </c>
      <c r="K1771" s="29">
        <f t="shared" si="13"/>
        <v>94.5</v>
      </c>
      <c r="L1771" s="71">
        <f t="shared" si="14"/>
        <v>0.3351</v>
      </c>
      <c r="M1771" s="71">
        <f t="shared" si="15"/>
        <v>0.4189</v>
      </c>
      <c r="N1771" s="72">
        <f t="shared" si="16"/>
        <v>23.75</v>
      </c>
      <c r="O1771" s="8">
        <f t="shared" si="17"/>
        <v>136040</v>
      </c>
      <c r="P1771" s="73"/>
      <c r="Q1771" s="18"/>
      <c r="R1771" s="18"/>
      <c r="S1771" s="18"/>
      <c r="T1771" s="18"/>
      <c r="U1771" s="18"/>
      <c r="V1771" s="18"/>
      <c r="W1771" s="18"/>
      <c r="X1771" s="18"/>
      <c r="Y1771" s="18"/>
      <c r="Z1771" s="68">
        <v>2142.0</v>
      </c>
      <c r="AA1771" s="69">
        <v>1.0</v>
      </c>
      <c r="AB1771" s="18" t="s">
        <v>1525</v>
      </c>
      <c r="AC1771" s="68">
        <v>2142.0</v>
      </c>
      <c r="AD1771" s="69">
        <v>1.0</v>
      </c>
      <c r="AE1771" s="69">
        <v>96.0</v>
      </c>
      <c r="AF1771" s="70" t="s">
        <v>3117</v>
      </c>
      <c r="AG1771" s="69">
        <v>282.0</v>
      </c>
      <c r="AH1771" s="69">
        <v>89.0</v>
      </c>
      <c r="AI1771" s="69">
        <v>11.0</v>
      </c>
      <c r="AJ1771" s="29">
        <f t="shared" si="20"/>
        <v>94.5</v>
      </c>
      <c r="AK1771" s="76">
        <f t="shared" si="21"/>
        <v>0.335106383</v>
      </c>
      <c r="AL1771" s="29">
        <f t="shared" si="22"/>
        <v>94.5</v>
      </c>
      <c r="AM1771" s="71">
        <f t="shared" si="23"/>
        <v>0.3351</v>
      </c>
      <c r="AN1771" s="71">
        <f t="shared" si="24"/>
        <v>0.4189</v>
      </c>
      <c r="AO1771" s="72">
        <f t="shared" si="25"/>
        <v>23.75</v>
      </c>
      <c r="AP1771" s="73">
        <f t="shared" si="26"/>
        <v>136040</v>
      </c>
      <c r="AQ1771" s="3">
        <f t="shared" si="27"/>
        <v>482.4113475</v>
      </c>
      <c r="AR1771" s="18"/>
      <c r="AS1771" s="18"/>
    </row>
    <row r="1772" ht="14.25" customHeight="1">
      <c r="A1772" s="68">
        <v>2143.0</v>
      </c>
      <c r="B1772" s="69">
        <v>1.0</v>
      </c>
      <c r="C1772" s="18" t="s">
        <v>341</v>
      </c>
      <c r="D1772" s="68">
        <v>2143.0</v>
      </c>
      <c r="E1772" s="69">
        <v>1.0</v>
      </c>
      <c r="F1772" s="69">
        <v>10.0</v>
      </c>
      <c r="G1772" s="70" t="s">
        <v>3118</v>
      </c>
      <c r="H1772" s="69">
        <v>118.0</v>
      </c>
      <c r="I1772" s="69">
        <v>20.0</v>
      </c>
      <c r="J1772" s="69">
        <v>9.0</v>
      </c>
      <c r="K1772" s="29">
        <f t="shared" si="13"/>
        <v>24.5</v>
      </c>
      <c r="L1772" s="71">
        <f t="shared" si="14"/>
        <v>0.2076</v>
      </c>
      <c r="M1772" s="71">
        <f t="shared" si="15"/>
        <v>0.2595</v>
      </c>
      <c r="N1772" s="72">
        <f t="shared" si="16"/>
        <v>3.81</v>
      </c>
      <c r="O1772" s="8">
        <f t="shared" si="17"/>
        <v>21823.68</v>
      </c>
      <c r="P1772" s="73"/>
      <c r="Q1772" s="18"/>
      <c r="R1772" s="18"/>
      <c r="S1772" s="18"/>
      <c r="T1772" s="18"/>
      <c r="U1772" s="18"/>
      <c r="V1772" s="18"/>
      <c r="W1772" s="18"/>
      <c r="X1772" s="18"/>
      <c r="Y1772" s="18"/>
      <c r="Z1772" s="68">
        <v>2143.0</v>
      </c>
      <c r="AA1772" s="69">
        <v>1.0</v>
      </c>
      <c r="AB1772" s="18" t="s">
        <v>341</v>
      </c>
      <c r="AC1772" s="68">
        <v>2143.0</v>
      </c>
      <c r="AD1772" s="69">
        <v>1.0</v>
      </c>
      <c r="AE1772" s="69">
        <v>10.0</v>
      </c>
      <c r="AF1772" s="70" t="s">
        <v>3118</v>
      </c>
      <c r="AG1772" s="69">
        <v>118.0</v>
      </c>
      <c r="AH1772" s="69">
        <v>20.0</v>
      </c>
      <c r="AI1772" s="69">
        <v>9.0</v>
      </c>
      <c r="AJ1772" s="29">
        <f t="shared" si="20"/>
        <v>24.5</v>
      </c>
      <c r="AK1772" s="76">
        <f t="shared" si="21"/>
        <v>0.2076271186</v>
      </c>
      <c r="AL1772" s="29">
        <f t="shared" si="22"/>
        <v>24.5</v>
      </c>
      <c r="AM1772" s="71">
        <f t="shared" si="23"/>
        <v>0.2076</v>
      </c>
      <c r="AN1772" s="71">
        <f t="shared" si="24"/>
        <v>0.2595</v>
      </c>
      <c r="AO1772" s="72">
        <f t="shared" si="25"/>
        <v>3.81</v>
      </c>
      <c r="AP1772" s="73">
        <f t="shared" si="26"/>
        <v>21823.68</v>
      </c>
      <c r="AQ1772" s="3">
        <f t="shared" si="27"/>
        <v>184.9464407</v>
      </c>
      <c r="AR1772" s="18"/>
      <c r="AS1772" s="18"/>
    </row>
    <row r="1773" ht="14.25" customHeight="1">
      <c r="A1773" s="68">
        <v>2143.0</v>
      </c>
      <c r="B1773" s="69">
        <v>1.0</v>
      </c>
      <c r="C1773" s="18" t="s">
        <v>341</v>
      </c>
      <c r="D1773" s="68">
        <v>2143.0</v>
      </c>
      <c r="E1773" s="69">
        <v>1.0</v>
      </c>
      <c r="F1773" s="69">
        <v>20.0</v>
      </c>
      <c r="G1773" s="70" t="s">
        <v>3119</v>
      </c>
      <c r="H1773" s="69">
        <v>141.0</v>
      </c>
      <c r="I1773" s="69">
        <v>18.0</v>
      </c>
      <c r="J1773" s="69">
        <v>10.0</v>
      </c>
      <c r="K1773" s="29">
        <f t="shared" si="13"/>
        <v>23</v>
      </c>
      <c r="L1773" s="71">
        <f t="shared" si="14"/>
        <v>0.1631</v>
      </c>
      <c r="M1773" s="71">
        <f t="shared" si="15"/>
        <v>0.2039</v>
      </c>
      <c r="N1773" s="72">
        <f t="shared" si="16"/>
        <v>2.81</v>
      </c>
      <c r="O1773" s="8">
        <f t="shared" si="17"/>
        <v>16095.68</v>
      </c>
      <c r="P1773" s="73"/>
      <c r="Q1773" s="18"/>
      <c r="R1773" s="18"/>
      <c r="S1773" s="18"/>
      <c r="T1773" s="18"/>
      <c r="U1773" s="18"/>
      <c r="V1773" s="18"/>
      <c r="W1773" s="18"/>
      <c r="X1773" s="18"/>
      <c r="Y1773" s="18"/>
      <c r="Z1773" s="68">
        <v>2143.0</v>
      </c>
      <c r="AA1773" s="69">
        <v>1.0</v>
      </c>
      <c r="AB1773" s="18" t="s">
        <v>341</v>
      </c>
      <c r="AC1773" s="68">
        <v>2143.0</v>
      </c>
      <c r="AD1773" s="69">
        <v>1.0</v>
      </c>
      <c r="AE1773" s="69">
        <v>20.0</v>
      </c>
      <c r="AF1773" s="70" t="s">
        <v>3119</v>
      </c>
      <c r="AG1773" s="69">
        <v>141.0</v>
      </c>
      <c r="AH1773" s="69">
        <v>18.0</v>
      </c>
      <c r="AI1773" s="69">
        <v>10.0</v>
      </c>
      <c r="AJ1773" s="29">
        <f t="shared" si="20"/>
        <v>23</v>
      </c>
      <c r="AK1773" s="76">
        <f t="shared" si="21"/>
        <v>0.1631205674</v>
      </c>
      <c r="AL1773" s="29">
        <f t="shared" si="22"/>
        <v>23</v>
      </c>
      <c r="AM1773" s="71">
        <f t="shared" si="23"/>
        <v>0.1631</v>
      </c>
      <c r="AN1773" s="71">
        <f t="shared" si="24"/>
        <v>0.2039</v>
      </c>
      <c r="AO1773" s="72">
        <f t="shared" si="25"/>
        <v>2.81</v>
      </c>
      <c r="AP1773" s="73">
        <f t="shared" si="26"/>
        <v>16095.68</v>
      </c>
      <c r="AQ1773" s="3">
        <f t="shared" si="27"/>
        <v>114.1537589</v>
      </c>
      <c r="AR1773" s="18"/>
      <c r="AS1773" s="18"/>
    </row>
    <row r="1774" ht="14.25" customHeight="1">
      <c r="A1774" s="68">
        <v>2143.0</v>
      </c>
      <c r="B1774" s="69">
        <v>1.0</v>
      </c>
      <c r="C1774" s="18" t="s">
        <v>341</v>
      </c>
      <c r="D1774" s="68">
        <v>2143.0</v>
      </c>
      <c r="E1774" s="69">
        <v>1.0</v>
      </c>
      <c r="F1774" s="69">
        <v>30.0</v>
      </c>
      <c r="G1774" s="70" t="s">
        <v>3120</v>
      </c>
      <c r="H1774" s="69">
        <v>266.0</v>
      </c>
      <c r="I1774" s="69">
        <v>43.0</v>
      </c>
      <c r="J1774" s="69">
        <v>19.0</v>
      </c>
      <c r="K1774" s="29">
        <f t="shared" si="13"/>
        <v>52.5</v>
      </c>
      <c r="L1774" s="71">
        <f t="shared" si="14"/>
        <v>0.1974</v>
      </c>
      <c r="M1774" s="71">
        <f t="shared" si="15"/>
        <v>0.2468</v>
      </c>
      <c r="N1774" s="72">
        <f t="shared" si="16"/>
        <v>7.77</v>
      </c>
      <c r="O1774" s="8">
        <f t="shared" si="17"/>
        <v>44506.56</v>
      </c>
      <c r="P1774" s="73"/>
      <c r="Q1774" s="18"/>
      <c r="R1774" s="18"/>
      <c r="S1774" s="18"/>
      <c r="T1774" s="18"/>
      <c r="U1774" s="18"/>
      <c r="V1774" s="18"/>
      <c r="W1774" s="18"/>
      <c r="X1774" s="18"/>
      <c r="Y1774" s="18"/>
      <c r="Z1774" s="68">
        <v>2143.0</v>
      </c>
      <c r="AA1774" s="69">
        <v>1.0</v>
      </c>
      <c r="AB1774" s="18" t="s">
        <v>341</v>
      </c>
      <c r="AC1774" s="68">
        <v>2143.0</v>
      </c>
      <c r="AD1774" s="69">
        <v>1.0</v>
      </c>
      <c r="AE1774" s="69">
        <v>30.0</v>
      </c>
      <c r="AF1774" s="70" t="s">
        <v>3120</v>
      </c>
      <c r="AG1774" s="69">
        <v>266.0</v>
      </c>
      <c r="AH1774" s="69">
        <v>43.0</v>
      </c>
      <c r="AI1774" s="69">
        <v>19.0</v>
      </c>
      <c r="AJ1774" s="29">
        <f t="shared" si="20"/>
        <v>52.5</v>
      </c>
      <c r="AK1774" s="76">
        <f t="shared" si="21"/>
        <v>0.1973684211</v>
      </c>
      <c r="AL1774" s="29">
        <f t="shared" si="22"/>
        <v>52.5</v>
      </c>
      <c r="AM1774" s="71">
        <f t="shared" si="23"/>
        <v>0.1974</v>
      </c>
      <c r="AN1774" s="71">
        <f t="shared" si="24"/>
        <v>0.2468</v>
      </c>
      <c r="AO1774" s="72">
        <f t="shared" si="25"/>
        <v>7.77</v>
      </c>
      <c r="AP1774" s="73">
        <f t="shared" si="26"/>
        <v>44506.56</v>
      </c>
      <c r="AQ1774" s="3">
        <f t="shared" si="27"/>
        <v>167.3178947</v>
      </c>
      <c r="AR1774" s="18"/>
      <c r="AS1774" s="18"/>
    </row>
    <row r="1775" ht="14.25" customHeight="1">
      <c r="A1775" s="68">
        <v>2143.0</v>
      </c>
      <c r="B1775" s="69">
        <v>1.0</v>
      </c>
      <c r="C1775" s="18" t="s">
        <v>341</v>
      </c>
      <c r="D1775" s="68">
        <v>2143.0</v>
      </c>
      <c r="E1775" s="69">
        <v>1.0</v>
      </c>
      <c r="F1775" s="69">
        <v>40.0</v>
      </c>
      <c r="G1775" s="70" t="s">
        <v>3121</v>
      </c>
      <c r="H1775" s="69">
        <v>235.0</v>
      </c>
      <c r="I1775" s="69">
        <v>30.0</v>
      </c>
      <c r="J1775" s="69">
        <v>15.0</v>
      </c>
      <c r="K1775" s="29">
        <f t="shared" si="13"/>
        <v>37.5</v>
      </c>
      <c r="L1775" s="71">
        <f t="shared" si="14"/>
        <v>0.1596</v>
      </c>
      <c r="M1775" s="71">
        <f t="shared" si="15"/>
        <v>0.1995</v>
      </c>
      <c r="N1775" s="72">
        <f t="shared" si="16"/>
        <v>4.49</v>
      </c>
      <c r="O1775" s="8">
        <f t="shared" si="17"/>
        <v>25718.72</v>
      </c>
      <c r="P1775" s="73"/>
      <c r="Q1775" s="18"/>
      <c r="R1775" s="18"/>
      <c r="S1775" s="18"/>
      <c r="T1775" s="18"/>
      <c r="U1775" s="18"/>
      <c r="V1775" s="18"/>
      <c r="W1775" s="18"/>
      <c r="X1775" s="18"/>
      <c r="Y1775" s="18"/>
      <c r="Z1775" s="68">
        <v>2143.0</v>
      </c>
      <c r="AA1775" s="69">
        <v>1.0</v>
      </c>
      <c r="AB1775" s="18" t="s">
        <v>341</v>
      </c>
      <c r="AC1775" s="68">
        <v>2143.0</v>
      </c>
      <c r="AD1775" s="69">
        <v>1.0</v>
      </c>
      <c r="AE1775" s="69">
        <v>40.0</v>
      </c>
      <c r="AF1775" s="70" t="s">
        <v>3121</v>
      </c>
      <c r="AG1775" s="69">
        <v>235.0</v>
      </c>
      <c r="AH1775" s="69">
        <v>30.0</v>
      </c>
      <c r="AI1775" s="69">
        <v>15.0</v>
      </c>
      <c r="AJ1775" s="29">
        <f t="shared" si="20"/>
        <v>37.5</v>
      </c>
      <c r="AK1775" s="76">
        <f t="shared" si="21"/>
        <v>0.1595744681</v>
      </c>
      <c r="AL1775" s="29">
        <f t="shared" si="22"/>
        <v>37.5</v>
      </c>
      <c r="AM1775" s="71">
        <f t="shared" si="23"/>
        <v>0.1596</v>
      </c>
      <c r="AN1775" s="71">
        <f t="shared" si="24"/>
        <v>0.1995</v>
      </c>
      <c r="AO1775" s="72">
        <f t="shared" si="25"/>
        <v>4.49</v>
      </c>
      <c r="AP1775" s="73">
        <f t="shared" si="26"/>
        <v>25718.72</v>
      </c>
      <c r="AQ1775" s="3">
        <f t="shared" si="27"/>
        <v>109.4413617</v>
      </c>
      <c r="AR1775" s="18"/>
      <c r="AS1775" s="18"/>
    </row>
    <row r="1776" ht="14.25" customHeight="1">
      <c r="A1776" s="68">
        <v>2144.0</v>
      </c>
      <c r="B1776" s="69">
        <v>1.0</v>
      </c>
      <c r="C1776" s="18" t="s">
        <v>1528</v>
      </c>
      <c r="D1776" s="68">
        <v>2144.0</v>
      </c>
      <c r="E1776" s="69">
        <v>1.0</v>
      </c>
      <c r="F1776" s="69">
        <v>1.0</v>
      </c>
      <c r="G1776" s="70" t="s">
        <v>3122</v>
      </c>
      <c r="H1776" s="69">
        <v>386.0</v>
      </c>
      <c r="I1776" s="69">
        <v>41.0</v>
      </c>
      <c r="J1776" s="69">
        <v>7.0</v>
      </c>
      <c r="K1776" s="29">
        <f t="shared" si="13"/>
        <v>44.5</v>
      </c>
      <c r="L1776" s="71">
        <f t="shared" si="14"/>
        <v>0.1153</v>
      </c>
      <c r="M1776" s="71">
        <f t="shared" si="15"/>
        <v>0.1441</v>
      </c>
      <c r="N1776" s="72">
        <f t="shared" si="16"/>
        <v>3.85</v>
      </c>
      <c r="O1776" s="8">
        <f t="shared" si="17"/>
        <v>22052.8</v>
      </c>
      <c r="P1776" s="73"/>
      <c r="Q1776" s="18"/>
      <c r="R1776" s="18"/>
      <c r="S1776" s="18"/>
      <c r="T1776" s="18"/>
      <c r="U1776" s="18"/>
      <c r="V1776" s="18"/>
      <c r="W1776" s="18"/>
      <c r="X1776" s="18"/>
      <c r="Y1776" s="18"/>
      <c r="Z1776" s="68">
        <v>2144.0</v>
      </c>
      <c r="AA1776" s="69">
        <v>1.0</v>
      </c>
      <c r="AB1776" s="18" t="s">
        <v>1528</v>
      </c>
      <c r="AC1776" s="68">
        <v>2144.0</v>
      </c>
      <c r="AD1776" s="69">
        <v>1.0</v>
      </c>
      <c r="AE1776" s="69">
        <v>1.0</v>
      </c>
      <c r="AF1776" s="70" t="s">
        <v>3122</v>
      </c>
      <c r="AG1776" s="69">
        <v>386.0</v>
      </c>
      <c r="AH1776" s="69">
        <v>41.0</v>
      </c>
      <c r="AI1776" s="69">
        <v>7.0</v>
      </c>
      <c r="AJ1776" s="29">
        <f t="shared" si="20"/>
        <v>44.5</v>
      </c>
      <c r="AK1776" s="76">
        <f t="shared" si="21"/>
        <v>0.1152849741</v>
      </c>
      <c r="AL1776" s="29">
        <f t="shared" si="22"/>
        <v>44.5</v>
      </c>
      <c r="AM1776" s="71">
        <f t="shared" si="23"/>
        <v>0.1153</v>
      </c>
      <c r="AN1776" s="71">
        <f t="shared" si="24"/>
        <v>0.1441</v>
      </c>
      <c r="AO1776" s="72">
        <f t="shared" si="25"/>
        <v>3.85</v>
      </c>
      <c r="AP1776" s="73">
        <f t="shared" si="26"/>
        <v>22052.8</v>
      </c>
      <c r="AQ1776" s="3">
        <f t="shared" si="27"/>
        <v>57.13160622</v>
      </c>
      <c r="AR1776" s="18"/>
      <c r="AS1776" s="18"/>
    </row>
    <row r="1777" ht="14.25" customHeight="1">
      <c r="A1777" s="68">
        <v>2144.0</v>
      </c>
      <c r="B1777" s="69">
        <v>1.0</v>
      </c>
      <c r="C1777" s="18" t="s">
        <v>1528</v>
      </c>
      <c r="D1777" s="68">
        <v>2144.0</v>
      </c>
      <c r="E1777" s="69">
        <v>1.0</v>
      </c>
      <c r="F1777" s="69">
        <v>2.0</v>
      </c>
      <c r="G1777" s="70" t="s">
        <v>3123</v>
      </c>
      <c r="H1777" s="69">
        <v>712.0</v>
      </c>
      <c r="I1777" s="69">
        <v>70.0</v>
      </c>
      <c r="J1777" s="69">
        <v>24.0</v>
      </c>
      <c r="K1777" s="29">
        <f t="shared" si="13"/>
        <v>82</v>
      </c>
      <c r="L1777" s="71">
        <f t="shared" si="14"/>
        <v>0.1152</v>
      </c>
      <c r="M1777" s="71">
        <f t="shared" si="15"/>
        <v>0.144</v>
      </c>
      <c r="N1777" s="72">
        <f t="shared" si="16"/>
        <v>7.08</v>
      </c>
      <c r="O1777" s="8">
        <f t="shared" si="17"/>
        <v>40554.24</v>
      </c>
      <c r="P1777" s="73"/>
      <c r="Q1777" s="18"/>
      <c r="R1777" s="18"/>
      <c r="S1777" s="18"/>
      <c r="T1777" s="18"/>
      <c r="U1777" s="18"/>
      <c r="V1777" s="18"/>
      <c r="W1777" s="18"/>
      <c r="X1777" s="18"/>
      <c r="Y1777" s="18"/>
      <c r="Z1777" s="68">
        <v>2144.0</v>
      </c>
      <c r="AA1777" s="69">
        <v>1.0</v>
      </c>
      <c r="AB1777" s="18" t="s">
        <v>1528</v>
      </c>
      <c r="AC1777" s="68">
        <v>2144.0</v>
      </c>
      <c r="AD1777" s="69">
        <v>1.0</v>
      </c>
      <c r="AE1777" s="69">
        <v>2.0</v>
      </c>
      <c r="AF1777" s="70" t="s">
        <v>3123</v>
      </c>
      <c r="AG1777" s="69">
        <v>712.0</v>
      </c>
      <c r="AH1777" s="69">
        <v>70.0</v>
      </c>
      <c r="AI1777" s="69">
        <v>24.0</v>
      </c>
      <c r="AJ1777" s="29">
        <f t="shared" si="20"/>
        <v>82</v>
      </c>
      <c r="AK1777" s="76">
        <f t="shared" si="21"/>
        <v>0.1151685393</v>
      </c>
      <c r="AL1777" s="29">
        <f t="shared" si="22"/>
        <v>82</v>
      </c>
      <c r="AM1777" s="71">
        <f t="shared" si="23"/>
        <v>0.1152</v>
      </c>
      <c r="AN1777" s="71">
        <f t="shared" si="24"/>
        <v>0.144</v>
      </c>
      <c r="AO1777" s="72">
        <f t="shared" si="25"/>
        <v>7.08</v>
      </c>
      <c r="AP1777" s="73">
        <f t="shared" si="26"/>
        <v>40554.24</v>
      </c>
      <c r="AQ1777" s="3">
        <f t="shared" si="27"/>
        <v>56.95820225</v>
      </c>
      <c r="AR1777" s="18"/>
      <c r="AS1777" s="18"/>
    </row>
    <row r="1778" ht="14.25" customHeight="1">
      <c r="A1778" s="68">
        <v>2144.0</v>
      </c>
      <c r="B1778" s="69">
        <v>1.0</v>
      </c>
      <c r="C1778" s="18" t="s">
        <v>1528</v>
      </c>
      <c r="D1778" s="68">
        <v>2144.0</v>
      </c>
      <c r="E1778" s="69">
        <v>1.0</v>
      </c>
      <c r="F1778" s="69">
        <v>3.0</v>
      </c>
      <c r="G1778" s="70" t="s">
        <v>3124</v>
      </c>
      <c r="H1778" s="69">
        <v>816.0</v>
      </c>
      <c r="I1778" s="69">
        <v>76.0</v>
      </c>
      <c r="J1778" s="69">
        <v>31.0</v>
      </c>
      <c r="K1778" s="29">
        <f t="shared" si="13"/>
        <v>91.5</v>
      </c>
      <c r="L1778" s="71">
        <f t="shared" si="14"/>
        <v>0.1121</v>
      </c>
      <c r="M1778" s="71">
        <f t="shared" si="15"/>
        <v>0.1401</v>
      </c>
      <c r="N1778" s="72">
        <f t="shared" si="16"/>
        <v>7.69</v>
      </c>
      <c r="O1778" s="8">
        <f t="shared" si="17"/>
        <v>44048.32</v>
      </c>
      <c r="P1778" s="73"/>
      <c r="Q1778" s="18"/>
      <c r="R1778" s="18"/>
      <c r="S1778" s="18"/>
      <c r="T1778" s="18"/>
      <c r="U1778" s="18"/>
      <c r="V1778" s="18"/>
      <c r="W1778" s="18"/>
      <c r="X1778" s="18"/>
      <c r="Y1778" s="18"/>
      <c r="Z1778" s="68">
        <v>2144.0</v>
      </c>
      <c r="AA1778" s="69">
        <v>1.0</v>
      </c>
      <c r="AB1778" s="18" t="s">
        <v>1528</v>
      </c>
      <c r="AC1778" s="68">
        <v>2144.0</v>
      </c>
      <c r="AD1778" s="69">
        <v>1.0</v>
      </c>
      <c r="AE1778" s="69">
        <v>3.0</v>
      </c>
      <c r="AF1778" s="70" t="s">
        <v>3124</v>
      </c>
      <c r="AG1778" s="69">
        <v>816.0</v>
      </c>
      <c r="AH1778" s="69">
        <v>76.0</v>
      </c>
      <c r="AI1778" s="69">
        <v>31.0</v>
      </c>
      <c r="AJ1778" s="29">
        <f t="shared" si="20"/>
        <v>91.5</v>
      </c>
      <c r="AK1778" s="76">
        <f t="shared" si="21"/>
        <v>0.1121323529</v>
      </c>
      <c r="AL1778" s="29">
        <f t="shared" si="22"/>
        <v>91.5</v>
      </c>
      <c r="AM1778" s="71">
        <f t="shared" si="23"/>
        <v>0.1121</v>
      </c>
      <c r="AN1778" s="71">
        <f t="shared" si="24"/>
        <v>0.1401</v>
      </c>
      <c r="AO1778" s="72">
        <f t="shared" si="25"/>
        <v>7.69</v>
      </c>
      <c r="AP1778" s="73">
        <f t="shared" si="26"/>
        <v>44048.32</v>
      </c>
      <c r="AQ1778" s="3">
        <f t="shared" si="27"/>
        <v>53.98078431</v>
      </c>
      <c r="AR1778" s="18"/>
      <c r="AS1778" s="18"/>
    </row>
    <row r="1779" ht="14.25" customHeight="1">
      <c r="A1779" s="68">
        <v>2144.0</v>
      </c>
      <c r="B1779" s="69">
        <v>1.0</v>
      </c>
      <c r="C1779" s="18" t="s">
        <v>1528</v>
      </c>
      <c r="D1779" s="68">
        <v>2144.0</v>
      </c>
      <c r="E1779" s="69">
        <v>1.0</v>
      </c>
      <c r="F1779" s="69">
        <v>4.0</v>
      </c>
      <c r="G1779" s="70" t="s">
        <v>3125</v>
      </c>
      <c r="H1779" s="69">
        <v>1075.0</v>
      </c>
      <c r="I1779" s="69">
        <v>70.0</v>
      </c>
      <c r="J1779" s="69">
        <v>35.0</v>
      </c>
      <c r="K1779" s="29">
        <f t="shared" si="13"/>
        <v>87.5</v>
      </c>
      <c r="L1779" s="71">
        <f t="shared" si="14"/>
        <v>0.0814</v>
      </c>
      <c r="M1779" s="71">
        <f t="shared" si="15"/>
        <v>0.1018</v>
      </c>
      <c r="N1779" s="72">
        <f t="shared" si="16"/>
        <v>5.34</v>
      </c>
      <c r="O1779" s="8">
        <f t="shared" si="17"/>
        <v>30587.52</v>
      </c>
      <c r="P1779" s="73"/>
      <c r="Q1779" s="18"/>
      <c r="R1779" s="18"/>
      <c r="S1779" s="18"/>
      <c r="T1779" s="18"/>
      <c r="U1779" s="18"/>
      <c r="V1779" s="18"/>
      <c r="W1779" s="18"/>
      <c r="X1779" s="18"/>
      <c r="Y1779" s="18"/>
      <c r="Z1779" s="68">
        <v>2144.0</v>
      </c>
      <c r="AA1779" s="69">
        <v>1.0</v>
      </c>
      <c r="AB1779" s="18" t="s">
        <v>1528</v>
      </c>
      <c r="AC1779" s="68">
        <v>2144.0</v>
      </c>
      <c r="AD1779" s="69">
        <v>1.0</v>
      </c>
      <c r="AE1779" s="69">
        <v>4.0</v>
      </c>
      <c r="AF1779" s="70" t="s">
        <v>3125</v>
      </c>
      <c r="AG1779" s="69">
        <v>1075.0</v>
      </c>
      <c r="AH1779" s="69">
        <v>70.0</v>
      </c>
      <c r="AI1779" s="69">
        <v>35.0</v>
      </c>
      <c r="AJ1779" s="29">
        <f t="shared" si="20"/>
        <v>87.5</v>
      </c>
      <c r="AK1779" s="76">
        <f t="shared" si="21"/>
        <v>0.08139534884</v>
      </c>
      <c r="AL1779" s="29">
        <f t="shared" si="22"/>
        <v>87.5</v>
      </c>
      <c r="AM1779" s="71">
        <f t="shared" si="23"/>
        <v>0.0814</v>
      </c>
      <c r="AN1779" s="71">
        <f t="shared" si="24"/>
        <v>0.1018</v>
      </c>
      <c r="AO1779" s="72">
        <f t="shared" si="25"/>
        <v>5.34</v>
      </c>
      <c r="AP1779" s="73">
        <f t="shared" si="26"/>
        <v>30587.52</v>
      </c>
      <c r="AQ1779" s="3">
        <f t="shared" si="27"/>
        <v>28.45350698</v>
      </c>
      <c r="AR1779" s="18"/>
      <c r="AS1779" s="18"/>
    </row>
    <row r="1780" ht="14.25" customHeight="1">
      <c r="A1780" s="68">
        <v>2144.0</v>
      </c>
      <c r="B1780" s="69">
        <v>1.0</v>
      </c>
      <c r="C1780" s="18" t="s">
        <v>1528</v>
      </c>
      <c r="D1780" s="68">
        <v>2144.0</v>
      </c>
      <c r="E1780" s="69">
        <v>1.0</v>
      </c>
      <c r="F1780" s="69">
        <v>6.0</v>
      </c>
      <c r="G1780" s="70" t="s">
        <v>3126</v>
      </c>
      <c r="H1780" s="69">
        <v>315.0</v>
      </c>
      <c r="I1780" s="69">
        <v>40.0</v>
      </c>
      <c r="J1780" s="69">
        <v>13.0</v>
      </c>
      <c r="K1780" s="29">
        <f t="shared" si="13"/>
        <v>46.5</v>
      </c>
      <c r="L1780" s="71">
        <f t="shared" si="14"/>
        <v>0.1476</v>
      </c>
      <c r="M1780" s="71">
        <f t="shared" si="15"/>
        <v>0.1845</v>
      </c>
      <c r="N1780" s="72">
        <f t="shared" si="16"/>
        <v>5.15</v>
      </c>
      <c r="O1780" s="8">
        <f t="shared" si="17"/>
        <v>29499.2</v>
      </c>
      <c r="P1780" s="73"/>
      <c r="Q1780" s="18"/>
      <c r="R1780" s="18"/>
      <c r="S1780" s="18"/>
      <c r="T1780" s="18"/>
      <c r="U1780" s="18"/>
      <c r="V1780" s="18"/>
      <c r="W1780" s="18"/>
      <c r="X1780" s="18"/>
      <c r="Y1780" s="18"/>
      <c r="Z1780" s="68">
        <v>2144.0</v>
      </c>
      <c r="AA1780" s="69">
        <v>1.0</v>
      </c>
      <c r="AB1780" s="18" t="s">
        <v>1528</v>
      </c>
      <c r="AC1780" s="68">
        <v>2144.0</v>
      </c>
      <c r="AD1780" s="69">
        <v>1.0</v>
      </c>
      <c r="AE1780" s="69">
        <v>6.0</v>
      </c>
      <c r="AF1780" s="70" t="s">
        <v>3126</v>
      </c>
      <c r="AG1780" s="69">
        <v>315.0</v>
      </c>
      <c r="AH1780" s="69">
        <v>40.0</v>
      </c>
      <c r="AI1780" s="69">
        <v>13.0</v>
      </c>
      <c r="AJ1780" s="29">
        <f t="shared" si="20"/>
        <v>46.5</v>
      </c>
      <c r="AK1780" s="76">
        <f t="shared" si="21"/>
        <v>0.1476190476</v>
      </c>
      <c r="AL1780" s="29">
        <f t="shared" si="22"/>
        <v>46.5</v>
      </c>
      <c r="AM1780" s="71">
        <f t="shared" si="23"/>
        <v>0.1476</v>
      </c>
      <c r="AN1780" s="71">
        <f t="shared" si="24"/>
        <v>0.1845</v>
      </c>
      <c r="AO1780" s="72">
        <f t="shared" si="25"/>
        <v>5.15</v>
      </c>
      <c r="AP1780" s="73">
        <f t="shared" si="26"/>
        <v>29499.2</v>
      </c>
      <c r="AQ1780" s="3">
        <f t="shared" si="27"/>
        <v>93.64825397</v>
      </c>
      <c r="AR1780" s="18"/>
      <c r="AS1780" s="18"/>
    </row>
    <row r="1781" ht="14.25" customHeight="1">
      <c r="A1781" s="68">
        <v>2144.0</v>
      </c>
      <c r="B1781" s="69">
        <v>1.0</v>
      </c>
      <c r="C1781" s="18" t="s">
        <v>1528</v>
      </c>
      <c r="D1781" s="68">
        <v>2144.0</v>
      </c>
      <c r="E1781" s="69">
        <v>1.0</v>
      </c>
      <c r="F1781" s="69">
        <v>8.0</v>
      </c>
      <c r="G1781" s="70" t="s">
        <v>3127</v>
      </c>
      <c r="H1781" s="69">
        <v>37.0</v>
      </c>
      <c r="I1781" s="69">
        <v>5.0</v>
      </c>
      <c r="J1781" s="69">
        <v>2.0</v>
      </c>
      <c r="K1781" s="29">
        <f t="shared" si="13"/>
        <v>6</v>
      </c>
      <c r="L1781" s="71">
        <f t="shared" si="14"/>
        <v>0.1622</v>
      </c>
      <c r="M1781" s="71">
        <f t="shared" si="15"/>
        <v>0.2028</v>
      </c>
      <c r="N1781" s="72">
        <f t="shared" si="16"/>
        <v>0.73</v>
      </c>
      <c r="O1781" s="8">
        <f t="shared" si="17"/>
        <v>4181.44</v>
      </c>
      <c r="P1781" s="73"/>
      <c r="Q1781" s="18"/>
      <c r="R1781" s="18"/>
      <c r="S1781" s="18"/>
      <c r="T1781" s="18"/>
      <c r="U1781" s="18"/>
      <c r="V1781" s="18"/>
      <c r="W1781" s="18"/>
      <c r="X1781" s="18"/>
      <c r="Y1781" s="18"/>
      <c r="Z1781" s="68">
        <v>2144.0</v>
      </c>
      <c r="AA1781" s="69">
        <v>1.0</v>
      </c>
      <c r="AB1781" s="18" t="s">
        <v>1528</v>
      </c>
      <c r="AC1781" s="68">
        <v>2144.0</v>
      </c>
      <c r="AD1781" s="69">
        <v>1.0</v>
      </c>
      <c r="AE1781" s="69">
        <v>8.0</v>
      </c>
      <c r="AF1781" s="70" t="s">
        <v>3127</v>
      </c>
      <c r="AG1781" s="69">
        <v>37.0</v>
      </c>
      <c r="AH1781" s="69">
        <v>5.0</v>
      </c>
      <c r="AI1781" s="69">
        <v>2.0</v>
      </c>
      <c r="AJ1781" s="29">
        <f t="shared" si="20"/>
        <v>6</v>
      </c>
      <c r="AK1781" s="76">
        <f t="shared" si="21"/>
        <v>0.1621621622</v>
      </c>
      <c r="AL1781" s="29">
        <f t="shared" si="22"/>
        <v>6</v>
      </c>
      <c r="AM1781" s="71">
        <f t="shared" si="23"/>
        <v>0.1622</v>
      </c>
      <c r="AN1781" s="71">
        <f t="shared" si="24"/>
        <v>0.2028</v>
      </c>
      <c r="AO1781" s="72">
        <f t="shared" si="25"/>
        <v>0.73</v>
      </c>
      <c r="AP1781" s="73">
        <f t="shared" si="26"/>
        <v>4181.44</v>
      </c>
      <c r="AQ1781" s="3">
        <f t="shared" si="27"/>
        <v>113.0118919</v>
      </c>
      <c r="AR1781" s="18"/>
      <c r="AS1781" s="18"/>
    </row>
    <row r="1782" ht="14.25" customHeight="1">
      <c r="A1782" s="68">
        <v>2149.0</v>
      </c>
      <c r="B1782" s="69">
        <v>1.0</v>
      </c>
      <c r="C1782" s="18" t="s">
        <v>1530</v>
      </c>
      <c r="D1782" s="68">
        <v>2149.0</v>
      </c>
      <c r="E1782" s="69">
        <v>1.0</v>
      </c>
      <c r="F1782" s="69">
        <v>50.0</v>
      </c>
      <c r="G1782" s="70" t="s">
        <v>3128</v>
      </c>
      <c r="H1782" s="69">
        <v>375.0</v>
      </c>
      <c r="I1782" s="69">
        <v>60.0</v>
      </c>
      <c r="J1782" s="69">
        <v>34.0</v>
      </c>
      <c r="K1782" s="29">
        <f t="shared" si="13"/>
        <v>77</v>
      </c>
      <c r="L1782" s="71">
        <f t="shared" si="14"/>
        <v>0.2053</v>
      </c>
      <c r="M1782" s="71">
        <f t="shared" si="15"/>
        <v>0.2566</v>
      </c>
      <c r="N1782" s="72">
        <f t="shared" si="16"/>
        <v>11.85</v>
      </c>
      <c r="O1782" s="8">
        <f t="shared" si="17"/>
        <v>67876.8</v>
      </c>
      <c r="P1782" s="73"/>
      <c r="Q1782" s="18"/>
      <c r="R1782" s="18"/>
      <c r="S1782" s="18"/>
      <c r="T1782" s="18"/>
      <c r="U1782" s="18"/>
      <c r="V1782" s="18"/>
      <c r="W1782" s="18"/>
      <c r="X1782" s="18"/>
      <c r="Y1782" s="18"/>
      <c r="Z1782" s="68">
        <v>2149.0</v>
      </c>
      <c r="AA1782" s="69">
        <v>1.0</v>
      </c>
      <c r="AB1782" s="18" t="s">
        <v>1530</v>
      </c>
      <c r="AC1782" s="68">
        <v>2149.0</v>
      </c>
      <c r="AD1782" s="69">
        <v>1.0</v>
      </c>
      <c r="AE1782" s="69">
        <v>50.0</v>
      </c>
      <c r="AF1782" s="70" t="s">
        <v>3128</v>
      </c>
      <c r="AG1782" s="69">
        <v>375.0</v>
      </c>
      <c r="AH1782" s="69">
        <v>60.0</v>
      </c>
      <c r="AI1782" s="69">
        <v>34.0</v>
      </c>
      <c r="AJ1782" s="29">
        <f t="shared" si="20"/>
        <v>77</v>
      </c>
      <c r="AK1782" s="76">
        <f t="shared" si="21"/>
        <v>0.2053333333</v>
      </c>
      <c r="AL1782" s="29">
        <f t="shared" si="22"/>
        <v>77</v>
      </c>
      <c r="AM1782" s="71">
        <f t="shared" si="23"/>
        <v>0.2053</v>
      </c>
      <c r="AN1782" s="71">
        <f t="shared" si="24"/>
        <v>0.2566</v>
      </c>
      <c r="AO1782" s="72">
        <f t="shared" si="25"/>
        <v>11.85</v>
      </c>
      <c r="AP1782" s="73">
        <f t="shared" si="26"/>
        <v>67876.8</v>
      </c>
      <c r="AQ1782" s="3">
        <f t="shared" si="27"/>
        <v>181.0048</v>
      </c>
      <c r="AR1782" s="18"/>
      <c r="AS1782" s="18"/>
    </row>
    <row r="1783" ht="14.25" customHeight="1">
      <c r="A1783" s="68">
        <v>2149.0</v>
      </c>
      <c r="B1783" s="69">
        <v>1.0</v>
      </c>
      <c r="C1783" s="18" t="s">
        <v>1530</v>
      </c>
      <c r="D1783" s="68">
        <v>2149.0</v>
      </c>
      <c r="E1783" s="69">
        <v>1.0</v>
      </c>
      <c r="F1783" s="69">
        <v>55.0</v>
      </c>
      <c r="G1783" s="70" t="s">
        <v>3129</v>
      </c>
      <c r="H1783" s="69">
        <v>234.0</v>
      </c>
      <c r="I1783" s="69">
        <v>53.0</v>
      </c>
      <c r="J1783" s="69">
        <v>22.0</v>
      </c>
      <c r="K1783" s="29">
        <f t="shared" si="13"/>
        <v>64</v>
      </c>
      <c r="L1783" s="71">
        <f t="shared" si="14"/>
        <v>0.2735</v>
      </c>
      <c r="M1783" s="71">
        <f t="shared" si="15"/>
        <v>0.3419</v>
      </c>
      <c r="N1783" s="72">
        <f t="shared" si="16"/>
        <v>13.13</v>
      </c>
      <c r="O1783" s="8">
        <f t="shared" si="17"/>
        <v>75208.64</v>
      </c>
      <c r="P1783" s="73"/>
      <c r="Q1783" s="18"/>
      <c r="R1783" s="18"/>
      <c r="S1783" s="18"/>
      <c r="T1783" s="18"/>
      <c r="U1783" s="18"/>
      <c r="V1783" s="18"/>
      <c r="W1783" s="18"/>
      <c r="X1783" s="18"/>
      <c r="Y1783" s="18"/>
      <c r="Z1783" s="68">
        <v>2149.0</v>
      </c>
      <c r="AA1783" s="69">
        <v>1.0</v>
      </c>
      <c r="AB1783" s="18" t="s">
        <v>1530</v>
      </c>
      <c r="AC1783" s="68">
        <v>2149.0</v>
      </c>
      <c r="AD1783" s="69">
        <v>1.0</v>
      </c>
      <c r="AE1783" s="69">
        <v>55.0</v>
      </c>
      <c r="AF1783" s="70" t="s">
        <v>3129</v>
      </c>
      <c r="AG1783" s="69">
        <v>234.0</v>
      </c>
      <c r="AH1783" s="69">
        <v>53.0</v>
      </c>
      <c r="AI1783" s="69">
        <v>22.0</v>
      </c>
      <c r="AJ1783" s="29">
        <f t="shared" si="20"/>
        <v>64</v>
      </c>
      <c r="AK1783" s="76">
        <f t="shared" si="21"/>
        <v>0.2735042735</v>
      </c>
      <c r="AL1783" s="29">
        <f t="shared" si="22"/>
        <v>64</v>
      </c>
      <c r="AM1783" s="71">
        <f t="shared" si="23"/>
        <v>0.2735</v>
      </c>
      <c r="AN1783" s="71">
        <f t="shared" si="24"/>
        <v>0.3419</v>
      </c>
      <c r="AO1783" s="72">
        <f t="shared" si="25"/>
        <v>13.13</v>
      </c>
      <c r="AP1783" s="73">
        <f t="shared" si="26"/>
        <v>75208.64</v>
      </c>
      <c r="AQ1783" s="3">
        <f t="shared" si="27"/>
        <v>321.4044444</v>
      </c>
      <c r="AR1783" s="18"/>
      <c r="AS1783" s="18"/>
    </row>
    <row r="1784" ht="14.25" customHeight="1">
      <c r="A1784" s="68">
        <v>2149.0</v>
      </c>
      <c r="B1784" s="69">
        <v>1.0</v>
      </c>
      <c r="C1784" s="18" t="s">
        <v>1530</v>
      </c>
      <c r="D1784" s="68">
        <v>2149.0</v>
      </c>
      <c r="E1784" s="69">
        <v>1.0</v>
      </c>
      <c r="F1784" s="69">
        <v>60.0</v>
      </c>
      <c r="G1784" s="70" t="s">
        <v>3130</v>
      </c>
      <c r="H1784" s="69">
        <v>298.0</v>
      </c>
      <c r="I1784" s="69">
        <v>51.0</v>
      </c>
      <c r="J1784" s="69">
        <v>28.0</v>
      </c>
      <c r="K1784" s="29">
        <f t="shared" si="13"/>
        <v>65</v>
      </c>
      <c r="L1784" s="71">
        <f t="shared" si="14"/>
        <v>0.2181</v>
      </c>
      <c r="M1784" s="71">
        <f t="shared" si="15"/>
        <v>0.2726</v>
      </c>
      <c r="N1784" s="72">
        <f t="shared" si="16"/>
        <v>10.63</v>
      </c>
      <c r="O1784" s="8">
        <f t="shared" si="17"/>
        <v>60888.64</v>
      </c>
      <c r="P1784" s="73"/>
      <c r="Q1784" s="18"/>
      <c r="R1784" s="18"/>
      <c r="S1784" s="18"/>
      <c r="T1784" s="18"/>
      <c r="U1784" s="18"/>
      <c r="V1784" s="18"/>
      <c r="W1784" s="18"/>
      <c r="X1784" s="18"/>
      <c r="Y1784" s="18"/>
      <c r="Z1784" s="68">
        <v>2149.0</v>
      </c>
      <c r="AA1784" s="69">
        <v>1.0</v>
      </c>
      <c r="AB1784" s="18" t="s">
        <v>1530</v>
      </c>
      <c r="AC1784" s="68">
        <v>2149.0</v>
      </c>
      <c r="AD1784" s="69">
        <v>1.0</v>
      </c>
      <c r="AE1784" s="69">
        <v>60.0</v>
      </c>
      <c r="AF1784" s="70" t="s">
        <v>3130</v>
      </c>
      <c r="AG1784" s="69">
        <v>298.0</v>
      </c>
      <c r="AH1784" s="69">
        <v>51.0</v>
      </c>
      <c r="AI1784" s="69">
        <v>28.0</v>
      </c>
      <c r="AJ1784" s="29">
        <f t="shared" si="20"/>
        <v>65</v>
      </c>
      <c r="AK1784" s="76">
        <f t="shared" si="21"/>
        <v>0.2181208054</v>
      </c>
      <c r="AL1784" s="29">
        <f t="shared" si="22"/>
        <v>65</v>
      </c>
      <c r="AM1784" s="71">
        <f t="shared" si="23"/>
        <v>0.2181</v>
      </c>
      <c r="AN1784" s="71">
        <f t="shared" si="24"/>
        <v>0.2726</v>
      </c>
      <c r="AO1784" s="72">
        <f t="shared" si="25"/>
        <v>10.63</v>
      </c>
      <c r="AP1784" s="73">
        <f t="shared" si="26"/>
        <v>60888.64</v>
      </c>
      <c r="AQ1784" s="3">
        <f t="shared" si="27"/>
        <v>204.3242953</v>
      </c>
      <c r="AR1784" s="18"/>
      <c r="AS1784" s="18"/>
    </row>
    <row r="1785" ht="14.25" customHeight="1">
      <c r="A1785" s="68">
        <v>2149.0</v>
      </c>
      <c r="B1785" s="69">
        <v>1.0</v>
      </c>
      <c r="C1785" s="18" t="s">
        <v>1530</v>
      </c>
      <c r="D1785" s="68">
        <v>2149.0</v>
      </c>
      <c r="E1785" s="69">
        <v>1.0</v>
      </c>
      <c r="F1785" s="69">
        <v>70.0</v>
      </c>
      <c r="G1785" s="70" t="s">
        <v>3131</v>
      </c>
      <c r="H1785" s="69">
        <v>356.0</v>
      </c>
      <c r="I1785" s="69">
        <v>78.0</v>
      </c>
      <c r="J1785" s="69">
        <v>27.0</v>
      </c>
      <c r="K1785" s="29">
        <f t="shared" si="13"/>
        <v>91.5</v>
      </c>
      <c r="L1785" s="71">
        <f t="shared" si="14"/>
        <v>0.257</v>
      </c>
      <c r="M1785" s="71">
        <f t="shared" si="15"/>
        <v>0.3213</v>
      </c>
      <c r="N1785" s="72">
        <f t="shared" si="16"/>
        <v>17.64</v>
      </c>
      <c r="O1785" s="8">
        <f t="shared" si="17"/>
        <v>101041.92</v>
      </c>
      <c r="P1785" s="73"/>
      <c r="Q1785" s="18"/>
      <c r="R1785" s="18"/>
      <c r="S1785" s="18"/>
      <c r="T1785" s="18"/>
      <c r="U1785" s="18"/>
      <c r="V1785" s="18"/>
      <c r="W1785" s="18"/>
      <c r="X1785" s="18"/>
      <c r="Y1785" s="18"/>
      <c r="Z1785" s="68">
        <v>2149.0</v>
      </c>
      <c r="AA1785" s="69">
        <v>1.0</v>
      </c>
      <c r="AB1785" s="18" t="s">
        <v>1530</v>
      </c>
      <c r="AC1785" s="68">
        <v>2149.0</v>
      </c>
      <c r="AD1785" s="69">
        <v>1.0</v>
      </c>
      <c r="AE1785" s="69">
        <v>70.0</v>
      </c>
      <c r="AF1785" s="70" t="s">
        <v>3131</v>
      </c>
      <c r="AG1785" s="69">
        <v>356.0</v>
      </c>
      <c r="AH1785" s="69">
        <v>78.0</v>
      </c>
      <c r="AI1785" s="69">
        <v>27.0</v>
      </c>
      <c r="AJ1785" s="29">
        <f t="shared" si="20"/>
        <v>91.5</v>
      </c>
      <c r="AK1785" s="76">
        <f t="shared" si="21"/>
        <v>0.2570224719</v>
      </c>
      <c r="AL1785" s="29">
        <f t="shared" si="22"/>
        <v>91.5</v>
      </c>
      <c r="AM1785" s="71">
        <f t="shared" si="23"/>
        <v>0.257</v>
      </c>
      <c r="AN1785" s="71">
        <f t="shared" si="24"/>
        <v>0.3213</v>
      </c>
      <c r="AO1785" s="72">
        <f t="shared" si="25"/>
        <v>17.64</v>
      </c>
      <c r="AP1785" s="73">
        <f t="shared" si="26"/>
        <v>101041.92</v>
      </c>
      <c r="AQ1785" s="3">
        <f t="shared" si="27"/>
        <v>283.825618</v>
      </c>
      <c r="AR1785" s="18"/>
      <c r="AS1785" s="18"/>
    </row>
    <row r="1786" ht="14.25" customHeight="1">
      <c r="A1786" s="68">
        <v>2149.0</v>
      </c>
      <c r="B1786" s="69">
        <v>1.0</v>
      </c>
      <c r="C1786" s="18" t="s">
        <v>1530</v>
      </c>
      <c r="D1786" s="68">
        <v>2149.0</v>
      </c>
      <c r="E1786" s="69">
        <v>1.0</v>
      </c>
      <c r="F1786" s="69">
        <v>101.0</v>
      </c>
      <c r="G1786" s="70" t="s">
        <v>3132</v>
      </c>
      <c r="H1786" s="69">
        <v>45.0</v>
      </c>
      <c r="I1786" s="69">
        <v>26.0</v>
      </c>
      <c r="J1786" s="69">
        <v>6.0</v>
      </c>
      <c r="K1786" s="29">
        <f t="shared" si="13"/>
        <v>29</v>
      </c>
      <c r="L1786" s="71">
        <f t="shared" si="14"/>
        <v>0.6444</v>
      </c>
      <c r="M1786" s="71">
        <f t="shared" si="15"/>
        <v>0.8055</v>
      </c>
      <c r="N1786" s="72">
        <f t="shared" si="16"/>
        <v>14.02</v>
      </c>
      <c r="O1786" s="8">
        <f t="shared" si="17"/>
        <v>80306.56</v>
      </c>
      <c r="P1786" s="73"/>
      <c r="Q1786" s="18"/>
      <c r="R1786" s="18"/>
      <c r="S1786" s="18"/>
      <c r="T1786" s="18"/>
      <c r="U1786" s="18"/>
      <c r="V1786" s="18"/>
      <c r="W1786" s="18"/>
      <c r="X1786" s="18"/>
      <c r="Y1786" s="18"/>
      <c r="Z1786" s="68">
        <v>2149.0</v>
      </c>
      <c r="AA1786" s="69">
        <v>1.0</v>
      </c>
      <c r="AB1786" s="18" t="s">
        <v>1530</v>
      </c>
      <c r="AC1786" s="68">
        <v>2149.0</v>
      </c>
      <c r="AD1786" s="69">
        <v>1.0</v>
      </c>
      <c r="AE1786" s="69">
        <v>101.0</v>
      </c>
      <c r="AF1786" s="70" t="s">
        <v>3132</v>
      </c>
      <c r="AG1786" s="69">
        <v>45.0</v>
      </c>
      <c r="AH1786" s="69">
        <v>26.0</v>
      </c>
      <c r="AI1786" s="69">
        <v>6.0</v>
      </c>
      <c r="AJ1786" s="29">
        <f t="shared" si="20"/>
        <v>29</v>
      </c>
      <c r="AK1786" s="76">
        <f t="shared" si="21"/>
        <v>0.6444444444</v>
      </c>
      <c r="AL1786" s="29">
        <f t="shared" si="22"/>
        <v>29</v>
      </c>
      <c r="AM1786" s="71">
        <f t="shared" si="23"/>
        <v>0.6444</v>
      </c>
      <c r="AN1786" s="71">
        <f t="shared" si="24"/>
        <v>0.8055</v>
      </c>
      <c r="AO1786" s="72">
        <f t="shared" si="25"/>
        <v>14.02</v>
      </c>
      <c r="AP1786" s="73">
        <f t="shared" si="26"/>
        <v>80306.56</v>
      </c>
      <c r="AQ1786" s="3">
        <f t="shared" si="27"/>
        <v>1784.590222</v>
      </c>
      <c r="AR1786" s="18"/>
      <c r="AS1786" s="18"/>
    </row>
    <row r="1787" ht="14.25" customHeight="1">
      <c r="A1787" s="68">
        <v>2149.0</v>
      </c>
      <c r="B1787" s="69">
        <v>1.0</v>
      </c>
      <c r="C1787" s="18" t="s">
        <v>1530</v>
      </c>
      <c r="D1787" s="68">
        <v>2149.0</v>
      </c>
      <c r="E1787" s="69">
        <v>1.0</v>
      </c>
      <c r="F1787" s="69">
        <v>104.0</v>
      </c>
      <c r="G1787" s="70" t="s">
        <v>3133</v>
      </c>
      <c r="H1787" s="69">
        <v>40.0</v>
      </c>
      <c r="I1787" s="69">
        <v>14.0</v>
      </c>
      <c r="J1787" s="69">
        <v>1.0</v>
      </c>
      <c r="K1787" s="29">
        <f t="shared" si="13"/>
        <v>14.5</v>
      </c>
      <c r="L1787" s="71">
        <f t="shared" si="14"/>
        <v>0.3625</v>
      </c>
      <c r="M1787" s="71">
        <f t="shared" si="15"/>
        <v>0.4531</v>
      </c>
      <c r="N1787" s="72">
        <f t="shared" si="16"/>
        <v>3.94</v>
      </c>
      <c r="O1787" s="8">
        <f t="shared" si="17"/>
        <v>22568.32</v>
      </c>
      <c r="P1787" s="73"/>
      <c r="Q1787" s="18"/>
      <c r="R1787" s="18"/>
      <c r="S1787" s="18"/>
      <c r="T1787" s="18"/>
      <c r="U1787" s="18"/>
      <c r="V1787" s="18"/>
      <c r="W1787" s="18"/>
      <c r="X1787" s="18"/>
      <c r="Y1787" s="18"/>
      <c r="Z1787" s="68">
        <v>2149.0</v>
      </c>
      <c r="AA1787" s="69">
        <v>1.0</v>
      </c>
      <c r="AB1787" s="18" t="s">
        <v>1530</v>
      </c>
      <c r="AC1787" s="68">
        <v>2149.0</v>
      </c>
      <c r="AD1787" s="69">
        <v>1.0</v>
      </c>
      <c r="AE1787" s="69">
        <v>104.0</v>
      </c>
      <c r="AF1787" s="70" t="s">
        <v>3133</v>
      </c>
      <c r="AG1787" s="69">
        <v>40.0</v>
      </c>
      <c r="AH1787" s="69">
        <v>14.0</v>
      </c>
      <c r="AI1787" s="69">
        <v>1.0</v>
      </c>
      <c r="AJ1787" s="29">
        <f t="shared" si="20"/>
        <v>14.5</v>
      </c>
      <c r="AK1787" s="76">
        <f t="shared" si="21"/>
        <v>0.3625</v>
      </c>
      <c r="AL1787" s="29">
        <f t="shared" si="22"/>
        <v>14.5</v>
      </c>
      <c r="AM1787" s="71">
        <f t="shared" si="23"/>
        <v>0.3625</v>
      </c>
      <c r="AN1787" s="71">
        <f t="shared" si="24"/>
        <v>0.4531</v>
      </c>
      <c r="AO1787" s="72">
        <f t="shared" si="25"/>
        <v>3.94</v>
      </c>
      <c r="AP1787" s="73">
        <f t="shared" si="26"/>
        <v>22568.32</v>
      </c>
      <c r="AQ1787" s="3">
        <f t="shared" si="27"/>
        <v>564.208</v>
      </c>
      <c r="AR1787" s="18"/>
      <c r="AS1787" s="18"/>
    </row>
    <row r="1788" ht="14.25" customHeight="1">
      <c r="A1788" s="68">
        <v>2155.0</v>
      </c>
      <c r="B1788" s="69">
        <v>1.0</v>
      </c>
      <c r="C1788" s="18" t="s">
        <v>1532</v>
      </c>
      <c r="D1788" s="68">
        <v>2155.0</v>
      </c>
      <c r="E1788" s="69">
        <v>1.0</v>
      </c>
      <c r="F1788" s="69">
        <v>1.0</v>
      </c>
      <c r="G1788" s="70" t="s">
        <v>3134</v>
      </c>
      <c r="H1788" s="69">
        <v>446.0</v>
      </c>
      <c r="I1788" s="69">
        <v>105.0</v>
      </c>
      <c r="J1788" s="69">
        <v>52.0</v>
      </c>
      <c r="K1788" s="29">
        <f t="shared" si="13"/>
        <v>131</v>
      </c>
      <c r="L1788" s="71">
        <f t="shared" si="14"/>
        <v>0.2937</v>
      </c>
      <c r="M1788" s="71">
        <f t="shared" si="15"/>
        <v>0.3671</v>
      </c>
      <c r="N1788" s="72">
        <f t="shared" si="16"/>
        <v>28.85</v>
      </c>
      <c r="O1788" s="8">
        <f t="shared" si="17"/>
        <v>165252.8</v>
      </c>
      <c r="P1788" s="73"/>
      <c r="Q1788" s="18"/>
      <c r="R1788" s="18"/>
      <c r="S1788" s="18"/>
      <c r="T1788" s="18"/>
      <c r="U1788" s="18"/>
      <c r="V1788" s="18"/>
      <c r="W1788" s="18"/>
      <c r="X1788" s="18"/>
      <c r="Y1788" s="18"/>
      <c r="Z1788" s="68">
        <v>2155.0</v>
      </c>
      <c r="AA1788" s="69">
        <v>1.0</v>
      </c>
      <c r="AB1788" s="18" t="s">
        <v>1532</v>
      </c>
      <c r="AC1788" s="68">
        <v>2155.0</v>
      </c>
      <c r="AD1788" s="69">
        <v>1.0</v>
      </c>
      <c r="AE1788" s="69">
        <v>1.0</v>
      </c>
      <c r="AF1788" s="70" t="s">
        <v>3134</v>
      </c>
      <c r="AG1788" s="69">
        <v>446.0</v>
      </c>
      <c r="AH1788" s="69">
        <v>105.0</v>
      </c>
      <c r="AI1788" s="69">
        <v>52.0</v>
      </c>
      <c r="AJ1788" s="29">
        <f t="shared" si="20"/>
        <v>131</v>
      </c>
      <c r="AK1788" s="76">
        <f t="shared" si="21"/>
        <v>0.2937219731</v>
      </c>
      <c r="AL1788" s="29">
        <f t="shared" si="22"/>
        <v>131</v>
      </c>
      <c r="AM1788" s="71">
        <f t="shared" si="23"/>
        <v>0.2937</v>
      </c>
      <c r="AN1788" s="71">
        <f t="shared" si="24"/>
        <v>0.3671</v>
      </c>
      <c r="AO1788" s="72">
        <f t="shared" si="25"/>
        <v>28.85</v>
      </c>
      <c r="AP1788" s="73">
        <f t="shared" si="26"/>
        <v>165252.8</v>
      </c>
      <c r="AQ1788" s="3">
        <f t="shared" si="27"/>
        <v>370.5219731</v>
      </c>
      <c r="AR1788" s="18"/>
      <c r="AS1788" s="18"/>
    </row>
    <row r="1789" ht="14.25" customHeight="1">
      <c r="A1789" s="68">
        <v>2155.0</v>
      </c>
      <c r="B1789" s="69">
        <v>1.0</v>
      </c>
      <c r="C1789" s="18" t="s">
        <v>1532</v>
      </c>
      <c r="D1789" s="68">
        <v>2155.0</v>
      </c>
      <c r="E1789" s="69">
        <v>1.0</v>
      </c>
      <c r="F1789" s="69">
        <v>2.0</v>
      </c>
      <c r="G1789" s="70" t="s">
        <v>3135</v>
      </c>
      <c r="H1789" s="69">
        <v>434.0</v>
      </c>
      <c r="I1789" s="69">
        <v>121.0</v>
      </c>
      <c r="J1789" s="69">
        <v>63.0</v>
      </c>
      <c r="K1789" s="29">
        <f t="shared" si="13"/>
        <v>152.5</v>
      </c>
      <c r="L1789" s="71">
        <f t="shared" si="14"/>
        <v>0.3514</v>
      </c>
      <c r="M1789" s="71">
        <f t="shared" si="15"/>
        <v>0.4393</v>
      </c>
      <c r="N1789" s="72">
        <f t="shared" si="16"/>
        <v>40.2</v>
      </c>
      <c r="O1789" s="8">
        <f t="shared" si="17"/>
        <v>230265.6</v>
      </c>
      <c r="P1789" s="73"/>
      <c r="Q1789" s="18"/>
      <c r="R1789" s="18"/>
      <c r="S1789" s="18"/>
      <c r="T1789" s="18"/>
      <c r="U1789" s="18"/>
      <c r="V1789" s="18"/>
      <c r="W1789" s="18"/>
      <c r="X1789" s="18"/>
      <c r="Y1789" s="18"/>
      <c r="Z1789" s="68">
        <v>2155.0</v>
      </c>
      <c r="AA1789" s="69">
        <v>1.0</v>
      </c>
      <c r="AB1789" s="18" t="s">
        <v>1532</v>
      </c>
      <c r="AC1789" s="68">
        <v>2155.0</v>
      </c>
      <c r="AD1789" s="69">
        <v>1.0</v>
      </c>
      <c r="AE1789" s="69">
        <v>2.0</v>
      </c>
      <c r="AF1789" s="70" t="s">
        <v>3135</v>
      </c>
      <c r="AG1789" s="69">
        <v>434.0</v>
      </c>
      <c r="AH1789" s="69">
        <v>121.0</v>
      </c>
      <c r="AI1789" s="69">
        <v>63.0</v>
      </c>
      <c r="AJ1789" s="29">
        <f t="shared" si="20"/>
        <v>152.5</v>
      </c>
      <c r="AK1789" s="76">
        <f t="shared" si="21"/>
        <v>0.3513824885</v>
      </c>
      <c r="AL1789" s="29">
        <f t="shared" si="22"/>
        <v>152.5</v>
      </c>
      <c r="AM1789" s="71">
        <f t="shared" si="23"/>
        <v>0.3514</v>
      </c>
      <c r="AN1789" s="71">
        <f t="shared" si="24"/>
        <v>0.4393</v>
      </c>
      <c r="AO1789" s="72">
        <f t="shared" si="25"/>
        <v>40.2</v>
      </c>
      <c r="AP1789" s="73">
        <f t="shared" si="26"/>
        <v>230265.6</v>
      </c>
      <c r="AQ1789" s="3">
        <f t="shared" si="27"/>
        <v>530.5658986</v>
      </c>
      <c r="AR1789" s="18"/>
      <c r="AS1789" s="18"/>
    </row>
    <row r="1790" ht="14.25" customHeight="1">
      <c r="A1790" s="68">
        <v>2155.0</v>
      </c>
      <c r="B1790" s="69">
        <v>1.0</v>
      </c>
      <c r="C1790" s="18" t="s">
        <v>1532</v>
      </c>
      <c r="D1790" s="68">
        <v>2155.0</v>
      </c>
      <c r="E1790" s="69">
        <v>1.0</v>
      </c>
      <c r="F1790" s="69">
        <v>3.0</v>
      </c>
      <c r="G1790" s="70" t="s">
        <v>3136</v>
      </c>
      <c r="H1790" s="69">
        <v>153.0</v>
      </c>
      <c r="I1790" s="69">
        <v>46.0</v>
      </c>
      <c r="J1790" s="69">
        <v>17.0</v>
      </c>
      <c r="K1790" s="29">
        <f t="shared" si="13"/>
        <v>54.5</v>
      </c>
      <c r="L1790" s="71">
        <f t="shared" si="14"/>
        <v>0.3562</v>
      </c>
      <c r="M1790" s="71">
        <f t="shared" si="15"/>
        <v>0.4453</v>
      </c>
      <c r="N1790" s="72">
        <f t="shared" si="16"/>
        <v>14.56</v>
      </c>
      <c r="O1790" s="8">
        <f t="shared" si="17"/>
        <v>83399.68</v>
      </c>
      <c r="P1790" s="73"/>
      <c r="Q1790" s="18"/>
      <c r="R1790" s="18"/>
      <c r="S1790" s="18"/>
      <c r="T1790" s="18"/>
      <c r="U1790" s="18"/>
      <c r="V1790" s="18"/>
      <c r="W1790" s="18"/>
      <c r="X1790" s="18"/>
      <c r="Y1790" s="18"/>
      <c r="Z1790" s="68">
        <v>2155.0</v>
      </c>
      <c r="AA1790" s="69">
        <v>1.0</v>
      </c>
      <c r="AB1790" s="18" t="s">
        <v>1532</v>
      </c>
      <c r="AC1790" s="68">
        <v>2155.0</v>
      </c>
      <c r="AD1790" s="69">
        <v>1.0</v>
      </c>
      <c r="AE1790" s="69">
        <v>3.0</v>
      </c>
      <c r="AF1790" s="70" t="s">
        <v>3136</v>
      </c>
      <c r="AG1790" s="69">
        <v>153.0</v>
      </c>
      <c r="AH1790" s="69">
        <v>46.0</v>
      </c>
      <c r="AI1790" s="69">
        <v>17.0</v>
      </c>
      <c r="AJ1790" s="29">
        <f t="shared" si="20"/>
        <v>54.5</v>
      </c>
      <c r="AK1790" s="76">
        <f t="shared" si="21"/>
        <v>0.3562091503</v>
      </c>
      <c r="AL1790" s="29">
        <f t="shared" si="22"/>
        <v>54.5</v>
      </c>
      <c r="AM1790" s="71">
        <f t="shared" si="23"/>
        <v>0.3562</v>
      </c>
      <c r="AN1790" s="71">
        <f t="shared" si="24"/>
        <v>0.4453</v>
      </c>
      <c r="AO1790" s="72">
        <f t="shared" si="25"/>
        <v>14.56</v>
      </c>
      <c r="AP1790" s="73">
        <f t="shared" si="26"/>
        <v>83399.68</v>
      </c>
      <c r="AQ1790" s="3">
        <f t="shared" si="27"/>
        <v>545.0959477</v>
      </c>
      <c r="AR1790" s="18"/>
      <c r="AS1790" s="18"/>
    </row>
    <row r="1791" ht="14.25" customHeight="1">
      <c r="A1791" s="68">
        <v>2159.0</v>
      </c>
      <c r="B1791" s="69">
        <v>1.0</v>
      </c>
      <c r="C1791" s="18" t="s">
        <v>903</v>
      </c>
      <c r="D1791" s="68">
        <v>2159.0</v>
      </c>
      <c r="E1791" s="69">
        <v>1.0</v>
      </c>
      <c r="F1791" s="69">
        <v>10.0</v>
      </c>
      <c r="G1791" s="70" t="s">
        <v>3137</v>
      </c>
      <c r="H1791" s="69">
        <v>202.0</v>
      </c>
      <c r="I1791" s="69">
        <v>69.0</v>
      </c>
      <c r="J1791" s="69">
        <v>9.0</v>
      </c>
      <c r="K1791" s="29">
        <f t="shared" si="13"/>
        <v>73.5</v>
      </c>
      <c r="L1791" s="71">
        <f t="shared" si="14"/>
        <v>0.3639</v>
      </c>
      <c r="M1791" s="71">
        <f t="shared" si="15"/>
        <v>0.4549</v>
      </c>
      <c r="N1791" s="72">
        <f t="shared" si="16"/>
        <v>20.06</v>
      </c>
      <c r="O1791" s="8">
        <f t="shared" si="17"/>
        <v>114903.68</v>
      </c>
      <c r="P1791" s="73"/>
      <c r="Q1791" s="18"/>
      <c r="R1791" s="18"/>
      <c r="S1791" s="18"/>
      <c r="T1791" s="18"/>
      <c r="U1791" s="18"/>
      <c r="V1791" s="18"/>
      <c r="W1791" s="18"/>
      <c r="X1791" s="18"/>
      <c r="Y1791" s="18"/>
      <c r="Z1791" s="68">
        <v>2159.0</v>
      </c>
      <c r="AA1791" s="69">
        <v>1.0</v>
      </c>
      <c r="AB1791" s="18" t="s">
        <v>903</v>
      </c>
      <c r="AC1791" s="68">
        <v>2159.0</v>
      </c>
      <c r="AD1791" s="69">
        <v>1.0</v>
      </c>
      <c r="AE1791" s="69">
        <v>10.0</v>
      </c>
      <c r="AF1791" s="70" t="s">
        <v>3137</v>
      </c>
      <c r="AG1791" s="69">
        <v>202.0</v>
      </c>
      <c r="AH1791" s="69">
        <v>69.0</v>
      </c>
      <c r="AI1791" s="69">
        <v>9.0</v>
      </c>
      <c r="AJ1791" s="29">
        <f t="shared" si="20"/>
        <v>73.5</v>
      </c>
      <c r="AK1791" s="76">
        <f t="shared" si="21"/>
        <v>0.3638613861</v>
      </c>
      <c r="AL1791" s="29">
        <f t="shared" si="22"/>
        <v>73.5</v>
      </c>
      <c r="AM1791" s="71">
        <f t="shared" si="23"/>
        <v>0.3639</v>
      </c>
      <c r="AN1791" s="71">
        <f t="shared" si="24"/>
        <v>0.4549</v>
      </c>
      <c r="AO1791" s="72">
        <f t="shared" si="25"/>
        <v>20.06</v>
      </c>
      <c r="AP1791" s="73">
        <f t="shared" si="26"/>
        <v>114903.68</v>
      </c>
      <c r="AQ1791" s="3">
        <f t="shared" si="27"/>
        <v>568.830099</v>
      </c>
      <c r="AR1791" s="18"/>
      <c r="AS1791" s="18"/>
    </row>
    <row r="1792" ht="14.25" customHeight="1">
      <c r="A1792" s="68">
        <v>2159.0</v>
      </c>
      <c r="B1792" s="69">
        <v>1.0</v>
      </c>
      <c r="C1792" s="18" t="s">
        <v>903</v>
      </c>
      <c r="D1792" s="68">
        <v>2159.0</v>
      </c>
      <c r="E1792" s="69">
        <v>1.0</v>
      </c>
      <c r="F1792" s="69">
        <v>20.0</v>
      </c>
      <c r="G1792" s="70" t="s">
        <v>3138</v>
      </c>
      <c r="H1792" s="69">
        <v>277.0</v>
      </c>
      <c r="I1792" s="69">
        <v>58.0</v>
      </c>
      <c r="J1792" s="69">
        <v>13.0</v>
      </c>
      <c r="K1792" s="29">
        <f t="shared" si="13"/>
        <v>64.5</v>
      </c>
      <c r="L1792" s="71">
        <f t="shared" si="14"/>
        <v>0.2329</v>
      </c>
      <c r="M1792" s="71">
        <f t="shared" si="15"/>
        <v>0.2911</v>
      </c>
      <c r="N1792" s="72">
        <f t="shared" si="16"/>
        <v>11.27</v>
      </c>
      <c r="O1792" s="8">
        <f t="shared" si="17"/>
        <v>64554.56</v>
      </c>
      <c r="P1792" s="73"/>
      <c r="Q1792" s="18"/>
      <c r="R1792" s="18"/>
      <c r="S1792" s="18"/>
      <c r="T1792" s="18"/>
      <c r="U1792" s="18"/>
      <c r="V1792" s="18"/>
      <c r="W1792" s="18"/>
      <c r="X1792" s="18"/>
      <c r="Y1792" s="18"/>
      <c r="Z1792" s="68">
        <v>2159.0</v>
      </c>
      <c r="AA1792" s="69">
        <v>1.0</v>
      </c>
      <c r="AB1792" s="18" t="s">
        <v>903</v>
      </c>
      <c r="AC1792" s="68">
        <v>2159.0</v>
      </c>
      <c r="AD1792" s="69">
        <v>1.0</v>
      </c>
      <c r="AE1792" s="69">
        <v>20.0</v>
      </c>
      <c r="AF1792" s="70" t="s">
        <v>3138</v>
      </c>
      <c r="AG1792" s="69">
        <v>277.0</v>
      </c>
      <c r="AH1792" s="69">
        <v>58.0</v>
      </c>
      <c r="AI1792" s="69">
        <v>13.0</v>
      </c>
      <c r="AJ1792" s="29">
        <f t="shared" si="20"/>
        <v>64.5</v>
      </c>
      <c r="AK1792" s="76">
        <f t="shared" si="21"/>
        <v>0.2328519856</v>
      </c>
      <c r="AL1792" s="29">
        <f t="shared" si="22"/>
        <v>64.5</v>
      </c>
      <c r="AM1792" s="71">
        <f t="shared" si="23"/>
        <v>0.2329</v>
      </c>
      <c r="AN1792" s="71">
        <f t="shared" si="24"/>
        <v>0.2911</v>
      </c>
      <c r="AO1792" s="72">
        <f t="shared" si="25"/>
        <v>11.27</v>
      </c>
      <c r="AP1792" s="73">
        <f t="shared" si="26"/>
        <v>64554.56</v>
      </c>
      <c r="AQ1792" s="3">
        <f t="shared" si="27"/>
        <v>233.0489531</v>
      </c>
      <c r="AR1792" s="18"/>
      <c r="AS1792" s="18"/>
    </row>
    <row r="1793" ht="14.25" customHeight="1">
      <c r="A1793" s="68">
        <v>2164.0</v>
      </c>
      <c r="B1793" s="69">
        <v>1.0</v>
      </c>
      <c r="C1793" s="18" t="s">
        <v>346</v>
      </c>
      <c r="D1793" s="68">
        <v>2164.0</v>
      </c>
      <c r="E1793" s="69">
        <v>1.0</v>
      </c>
      <c r="F1793" s="69">
        <v>1.0</v>
      </c>
      <c r="G1793" s="70" t="s">
        <v>3139</v>
      </c>
      <c r="H1793" s="69">
        <v>452.0</v>
      </c>
      <c r="I1793" s="69">
        <v>99.0</v>
      </c>
      <c r="J1793" s="69">
        <v>19.0</v>
      </c>
      <c r="K1793" s="29">
        <f t="shared" si="13"/>
        <v>108.5</v>
      </c>
      <c r="L1793" s="71">
        <f t="shared" si="14"/>
        <v>0.24</v>
      </c>
      <c r="M1793" s="71">
        <f t="shared" si="15"/>
        <v>0.3</v>
      </c>
      <c r="N1793" s="72">
        <f t="shared" si="16"/>
        <v>19.53</v>
      </c>
      <c r="O1793" s="8">
        <f t="shared" si="17"/>
        <v>111867.84</v>
      </c>
      <c r="P1793" s="73"/>
      <c r="Q1793" s="18"/>
      <c r="R1793" s="18"/>
      <c r="S1793" s="18"/>
      <c r="T1793" s="18"/>
      <c r="U1793" s="18"/>
      <c r="V1793" s="18"/>
      <c r="W1793" s="18"/>
      <c r="X1793" s="18"/>
      <c r="Y1793" s="18"/>
      <c r="Z1793" s="68">
        <v>2164.0</v>
      </c>
      <c r="AA1793" s="69">
        <v>1.0</v>
      </c>
      <c r="AB1793" s="18" t="s">
        <v>346</v>
      </c>
      <c r="AC1793" s="68">
        <v>2164.0</v>
      </c>
      <c r="AD1793" s="69">
        <v>1.0</v>
      </c>
      <c r="AE1793" s="69">
        <v>1.0</v>
      </c>
      <c r="AF1793" s="70" t="s">
        <v>3139</v>
      </c>
      <c r="AG1793" s="69">
        <v>452.0</v>
      </c>
      <c r="AH1793" s="69">
        <v>99.0</v>
      </c>
      <c r="AI1793" s="69">
        <v>19.0</v>
      </c>
      <c r="AJ1793" s="29">
        <f t="shared" si="20"/>
        <v>108.5</v>
      </c>
      <c r="AK1793" s="76">
        <f t="shared" si="21"/>
        <v>0.2400442478</v>
      </c>
      <c r="AL1793" s="29">
        <f t="shared" si="22"/>
        <v>108.5</v>
      </c>
      <c r="AM1793" s="71">
        <f t="shared" si="23"/>
        <v>0.24</v>
      </c>
      <c r="AN1793" s="71">
        <f t="shared" si="24"/>
        <v>0.3</v>
      </c>
      <c r="AO1793" s="72">
        <f t="shared" si="25"/>
        <v>19.53</v>
      </c>
      <c r="AP1793" s="73">
        <f t="shared" si="26"/>
        <v>111867.84</v>
      </c>
      <c r="AQ1793" s="3">
        <f t="shared" si="27"/>
        <v>247.4952212</v>
      </c>
      <c r="AR1793" s="18"/>
      <c r="AS1793" s="18"/>
    </row>
    <row r="1794" ht="14.25" customHeight="1">
      <c r="A1794" s="68">
        <v>2164.0</v>
      </c>
      <c r="B1794" s="69">
        <v>1.0</v>
      </c>
      <c r="C1794" s="18" t="s">
        <v>346</v>
      </c>
      <c r="D1794" s="68">
        <v>2164.0</v>
      </c>
      <c r="E1794" s="69">
        <v>1.0</v>
      </c>
      <c r="F1794" s="69">
        <v>2.0</v>
      </c>
      <c r="G1794" s="70" t="s">
        <v>3140</v>
      </c>
      <c r="H1794" s="69">
        <v>315.0</v>
      </c>
      <c r="I1794" s="69">
        <v>55.0</v>
      </c>
      <c r="J1794" s="69">
        <v>15.0</v>
      </c>
      <c r="K1794" s="29">
        <f t="shared" si="13"/>
        <v>62.5</v>
      </c>
      <c r="L1794" s="71">
        <f t="shared" si="14"/>
        <v>0.1984</v>
      </c>
      <c r="M1794" s="71">
        <f t="shared" si="15"/>
        <v>0.248</v>
      </c>
      <c r="N1794" s="72">
        <f t="shared" si="16"/>
        <v>9.3</v>
      </c>
      <c r="O1794" s="8">
        <f t="shared" si="17"/>
        <v>53270.4</v>
      </c>
      <c r="P1794" s="73"/>
      <c r="Q1794" s="18"/>
      <c r="R1794" s="18"/>
      <c r="S1794" s="18"/>
      <c r="T1794" s="18"/>
      <c r="U1794" s="18"/>
      <c r="V1794" s="18"/>
      <c r="W1794" s="18"/>
      <c r="X1794" s="18"/>
      <c r="Y1794" s="18"/>
      <c r="Z1794" s="68">
        <v>2164.0</v>
      </c>
      <c r="AA1794" s="69">
        <v>1.0</v>
      </c>
      <c r="AB1794" s="18" t="s">
        <v>346</v>
      </c>
      <c r="AC1794" s="68">
        <v>2164.0</v>
      </c>
      <c r="AD1794" s="69">
        <v>1.0</v>
      </c>
      <c r="AE1794" s="69">
        <v>2.0</v>
      </c>
      <c r="AF1794" s="70" t="s">
        <v>3140</v>
      </c>
      <c r="AG1794" s="69">
        <v>315.0</v>
      </c>
      <c r="AH1794" s="69">
        <v>55.0</v>
      </c>
      <c r="AI1794" s="69">
        <v>15.0</v>
      </c>
      <c r="AJ1794" s="29">
        <f t="shared" si="20"/>
        <v>62.5</v>
      </c>
      <c r="AK1794" s="76">
        <f t="shared" si="21"/>
        <v>0.1984126984</v>
      </c>
      <c r="AL1794" s="29">
        <f t="shared" si="22"/>
        <v>62.5</v>
      </c>
      <c r="AM1794" s="71">
        <f t="shared" si="23"/>
        <v>0.1984</v>
      </c>
      <c r="AN1794" s="71">
        <f t="shared" si="24"/>
        <v>0.248</v>
      </c>
      <c r="AO1794" s="72">
        <f t="shared" si="25"/>
        <v>9.3</v>
      </c>
      <c r="AP1794" s="73">
        <f t="shared" si="26"/>
        <v>53270.4</v>
      </c>
      <c r="AQ1794" s="3">
        <f t="shared" si="27"/>
        <v>169.112381</v>
      </c>
      <c r="AR1794" s="18"/>
      <c r="AS1794" s="18"/>
    </row>
    <row r="1795" ht="14.25" customHeight="1">
      <c r="A1795" s="68">
        <v>2164.0</v>
      </c>
      <c r="B1795" s="69">
        <v>1.0</v>
      </c>
      <c r="C1795" s="18" t="s">
        <v>346</v>
      </c>
      <c r="D1795" s="68">
        <v>2164.0</v>
      </c>
      <c r="E1795" s="69">
        <v>1.0</v>
      </c>
      <c r="F1795" s="69">
        <v>3.0</v>
      </c>
      <c r="G1795" s="70" t="s">
        <v>3141</v>
      </c>
      <c r="H1795" s="69">
        <v>391.0</v>
      </c>
      <c r="I1795" s="69">
        <v>48.0</v>
      </c>
      <c r="J1795" s="69">
        <v>17.0</v>
      </c>
      <c r="K1795" s="29">
        <f t="shared" si="13"/>
        <v>56.5</v>
      </c>
      <c r="L1795" s="71">
        <f t="shared" si="14"/>
        <v>0.1445</v>
      </c>
      <c r="M1795" s="71">
        <f t="shared" si="15"/>
        <v>0.1806</v>
      </c>
      <c r="N1795" s="72">
        <f t="shared" si="16"/>
        <v>6.12</v>
      </c>
      <c r="O1795" s="8">
        <f t="shared" si="17"/>
        <v>35055.36</v>
      </c>
      <c r="P1795" s="73"/>
      <c r="Q1795" s="18"/>
      <c r="R1795" s="18"/>
      <c r="S1795" s="18"/>
      <c r="T1795" s="18"/>
      <c r="U1795" s="18"/>
      <c r="V1795" s="18"/>
      <c r="W1795" s="18"/>
      <c r="X1795" s="18"/>
      <c r="Y1795" s="18"/>
      <c r="Z1795" s="68">
        <v>2164.0</v>
      </c>
      <c r="AA1795" s="69">
        <v>1.0</v>
      </c>
      <c r="AB1795" s="18" t="s">
        <v>346</v>
      </c>
      <c r="AC1795" s="68">
        <v>2164.0</v>
      </c>
      <c r="AD1795" s="69">
        <v>1.0</v>
      </c>
      <c r="AE1795" s="69">
        <v>3.0</v>
      </c>
      <c r="AF1795" s="70" t="s">
        <v>3141</v>
      </c>
      <c r="AG1795" s="69">
        <v>391.0</v>
      </c>
      <c r="AH1795" s="69">
        <v>48.0</v>
      </c>
      <c r="AI1795" s="69">
        <v>17.0</v>
      </c>
      <c r="AJ1795" s="29">
        <f t="shared" si="20"/>
        <v>56.5</v>
      </c>
      <c r="AK1795" s="76">
        <f t="shared" si="21"/>
        <v>0.1445012788</v>
      </c>
      <c r="AL1795" s="29">
        <f t="shared" si="22"/>
        <v>56.5</v>
      </c>
      <c r="AM1795" s="71">
        <f t="shared" si="23"/>
        <v>0.1445</v>
      </c>
      <c r="AN1795" s="71">
        <f t="shared" si="24"/>
        <v>0.1806</v>
      </c>
      <c r="AO1795" s="72">
        <f t="shared" si="25"/>
        <v>6.12</v>
      </c>
      <c r="AP1795" s="73">
        <f t="shared" si="26"/>
        <v>35055.36</v>
      </c>
      <c r="AQ1795" s="3">
        <f t="shared" si="27"/>
        <v>89.65565217</v>
      </c>
      <c r="AR1795" s="18"/>
      <c r="AS1795" s="18"/>
    </row>
    <row r="1796" ht="14.25" customHeight="1">
      <c r="A1796" s="68">
        <v>2164.0</v>
      </c>
      <c r="B1796" s="69">
        <v>1.0</v>
      </c>
      <c r="C1796" s="18" t="s">
        <v>346</v>
      </c>
      <c r="D1796" s="68">
        <v>2164.0</v>
      </c>
      <c r="E1796" s="69">
        <v>1.0</v>
      </c>
      <c r="F1796" s="69">
        <v>4.0</v>
      </c>
      <c r="G1796" s="70" t="s">
        <v>3142</v>
      </c>
      <c r="H1796" s="69">
        <v>427.0</v>
      </c>
      <c r="I1796" s="69">
        <v>52.0</v>
      </c>
      <c r="J1796" s="69">
        <v>7.0</v>
      </c>
      <c r="K1796" s="29">
        <f t="shared" si="13"/>
        <v>55.5</v>
      </c>
      <c r="L1796" s="71">
        <f t="shared" si="14"/>
        <v>0.13</v>
      </c>
      <c r="M1796" s="71">
        <f t="shared" si="15"/>
        <v>0.1625</v>
      </c>
      <c r="N1796" s="72">
        <f t="shared" si="16"/>
        <v>5.41</v>
      </c>
      <c r="O1796" s="8">
        <f t="shared" si="17"/>
        <v>30988.48</v>
      </c>
      <c r="P1796" s="73"/>
      <c r="Q1796" s="18"/>
      <c r="R1796" s="18"/>
      <c r="S1796" s="18"/>
      <c r="T1796" s="18"/>
      <c r="U1796" s="18"/>
      <c r="V1796" s="18"/>
      <c r="W1796" s="18"/>
      <c r="X1796" s="18"/>
      <c r="Y1796" s="18"/>
      <c r="Z1796" s="68">
        <v>2164.0</v>
      </c>
      <c r="AA1796" s="69">
        <v>1.0</v>
      </c>
      <c r="AB1796" s="18" t="s">
        <v>346</v>
      </c>
      <c r="AC1796" s="68">
        <v>2164.0</v>
      </c>
      <c r="AD1796" s="69">
        <v>1.0</v>
      </c>
      <c r="AE1796" s="69">
        <v>4.0</v>
      </c>
      <c r="AF1796" s="70" t="s">
        <v>3142</v>
      </c>
      <c r="AG1796" s="69">
        <v>427.0</v>
      </c>
      <c r="AH1796" s="69">
        <v>52.0</v>
      </c>
      <c r="AI1796" s="69">
        <v>7.0</v>
      </c>
      <c r="AJ1796" s="29">
        <f t="shared" si="20"/>
        <v>55.5</v>
      </c>
      <c r="AK1796" s="76">
        <f t="shared" si="21"/>
        <v>0.1299765808</v>
      </c>
      <c r="AL1796" s="29">
        <f t="shared" si="22"/>
        <v>55.5</v>
      </c>
      <c r="AM1796" s="71">
        <f t="shared" si="23"/>
        <v>0.13</v>
      </c>
      <c r="AN1796" s="71">
        <f t="shared" si="24"/>
        <v>0.1625</v>
      </c>
      <c r="AO1796" s="72">
        <f t="shared" si="25"/>
        <v>5.41</v>
      </c>
      <c r="AP1796" s="73">
        <f t="shared" si="26"/>
        <v>30988.48</v>
      </c>
      <c r="AQ1796" s="3">
        <f t="shared" si="27"/>
        <v>72.57255269</v>
      </c>
      <c r="AR1796" s="18"/>
      <c r="AS1796" s="18"/>
    </row>
    <row r="1797" ht="14.25" customHeight="1">
      <c r="A1797" s="68">
        <v>2165.0</v>
      </c>
      <c r="B1797" s="69">
        <v>1.0</v>
      </c>
      <c r="C1797" s="18" t="s">
        <v>1536</v>
      </c>
      <c r="D1797" s="68">
        <v>2165.0</v>
      </c>
      <c r="E1797" s="69">
        <v>1.0</v>
      </c>
      <c r="F1797" s="69">
        <v>10.0</v>
      </c>
      <c r="G1797" s="70" t="s">
        <v>3143</v>
      </c>
      <c r="H1797" s="69">
        <v>462.0</v>
      </c>
      <c r="I1797" s="69">
        <v>235.0</v>
      </c>
      <c r="J1797" s="69">
        <v>42.0</v>
      </c>
      <c r="K1797" s="29">
        <f t="shared" si="13"/>
        <v>256</v>
      </c>
      <c r="L1797" s="71">
        <f t="shared" si="14"/>
        <v>0.5541</v>
      </c>
      <c r="M1797" s="71">
        <f t="shared" si="15"/>
        <v>0.6926</v>
      </c>
      <c r="N1797" s="72">
        <f t="shared" si="16"/>
        <v>106.38</v>
      </c>
      <c r="O1797" s="8">
        <f t="shared" si="17"/>
        <v>609344.64</v>
      </c>
      <c r="P1797" s="73"/>
      <c r="Q1797" s="18"/>
      <c r="R1797" s="18"/>
      <c r="S1797" s="18"/>
      <c r="T1797" s="18"/>
      <c r="U1797" s="18"/>
      <c r="V1797" s="18"/>
      <c r="W1797" s="18"/>
      <c r="X1797" s="18"/>
      <c r="Y1797" s="18"/>
      <c r="Z1797" s="68">
        <v>2165.0</v>
      </c>
      <c r="AA1797" s="69">
        <v>1.0</v>
      </c>
      <c r="AB1797" s="18" t="s">
        <v>1536</v>
      </c>
      <c r="AC1797" s="68">
        <v>2165.0</v>
      </c>
      <c r="AD1797" s="69">
        <v>1.0</v>
      </c>
      <c r="AE1797" s="69">
        <v>10.0</v>
      </c>
      <c r="AF1797" s="70" t="s">
        <v>3143</v>
      </c>
      <c r="AG1797" s="69">
        <v>462.0</v>
      </c>
      <c r="AH1797" s="69">
        <v>235.0</v>
      </c>
      <c r="AI1797" s="69">
        <v>42.0</v>
      </c>
      <c r="AJ1797" s="29">
        <f t="shared" si="20"/>
        <v>256</v>
      </c>
      <c r="AK1797" s="76">
        <f t="shared" si="21"/>
        <v>0.5541125541</v>
      </c>
      <c r="AL1797" s="29">
        <f t="shared" si="22"/>
        <v>256</v>
      </c>
      <c r="AM1797" s="71">
        <f t="shared" si="23"/>
        <v>0.5541</v>
      </c>
      <c r="AN1797" s="71">
        <f t="shared" si="24"/>
        <v>0.6926</v>
      </c>
      <c r="AO1797" s="72">
        <f t="shared" si="25"/>
        <v>106.38</v>
      </c>
      <c r="AP1797" s="73">
        <f t="shared" si="26"/>
        <v>609344.64</v>
      </c>
      <c r="AQ1797" s="3">
        <f t="shared" si="27"/>
        <v>1318.927792</v>
      </c>
      <c r="AR1797" s="18"/>
      <c r="AS1797" s="18"/>
    </row>
    <row r="1798" ht="14.25" customHeight="1">
      <c r="A1798" s="68">
        <v>2165.0</v>
      </c>
      <c r="B1798" s="69">
        <v>1.0</v>
      </c>
      <c r="C1798" s="18" t="s">
        <v>1536</v>
      </c>
      <c r="D1798" s="68">
        <v>2165.0</v>
      </c>
      <c r="E1798" s="69">
        <v>1.0</v>
      </c>
      <c r="F1798" s="69">
        <v>20.0</v>
      </c>
      <c r="G1798" s="70" t="s">
        <v>3144</v>
      </c>
      <c r="H1798" s="69">
        <v>409.0</v>
      </c>
      <c r="I1798" s="69">
        <v>146.0</v>
      </c>
      <c r="J1798" s="69">
        <v>32.0</v>
      </c>
      <c r="K1798" s="29">
        <f t="shared" si="13"/>
        <v>162</v>
      </c>
      <c r="L1798" s="71">
        <f t="shared" si="14"/>
        <v>0.3961</v>
      </c>
      <c r="M1798" s="71">
        <f t="shared" si="15"/>
        <v>0.4951</v>
      </c>
      <c r="N1798" s="72">
        <f t="shared" si="16"/>
        <v>48.12</v>
      </c>
      <c r="O1798" s="8">
        <f t="shared" si="17"/>
        <v>275631.36</v>
      </c>
      <c r="P1798" s="73"/>
      <c r="Q1798" s="18"/>
      <c r="R1798" s="18"/>
      <c r="S1798" s="18"/>
      <c r="T1798" s="18"/>
      <c r="U1798" s="18"/>
      <c r="V1798" s="18"/>
      <c r="W1798" s="18"/>
      <c r="X1798" s="18"/>
      <c r="Y1798" s="18"/>
      <c r="Z1798" s="68">
        <v>2165.0</v>
      </c>
      <c r="AA1798" s="69">
        <v>1.0</v>
      </c>
      <c r="AB1798" s="18" t="s">
        <v>1536</v>
      </c>
      <c r="AC1798" s="68">
        <v>2165.0</v>
      </c>
      <c r="AD1798" s="69">
        <v>1.0</v>
      </c>
      <c r="AE1798" s="69">
        <v>20.0</v>
      </c>
      <c r="AF1798" s="70" t="s">
        <v>3144</v>
      </c>
      <c r="AG1798" s="69">
        <v>409.0</v>
      </c>
      <c r="AH1798" s="69">
        <v>146.0</v>
      </c>
      <c r="AI1798" s="69">
        <v>32.0</v>
      </c>
      <c r="AJ1798" s="29">
        <f t="shared" si="20"/>
        <v>162</v>
      </c>
      <c r="AK1798" s="76">
        <f t="shared" si="21"/>
        <v>0.3960880196</v>
      </c>
      <c r="AL1798" s="29">
        <f t="shared" si="22"/>
        <v>162</v>
      </c>
      <c r="AM1798" s="71">
        <f t="shared" si="23"/>
        <v>0.3961</v>
      </c>
      <c r="AN1798" s="71">
        <f t="shared" si="24"/>
        <v>0.4951</v>
      </c>
      <c r="AO1798" s="72">
        <f t="shared" si="25"/>
        <v>48.12</v>
      </c>
      <c r="AP1798" s="73">
        <f t="shared" si="26"/>
        <v>275631.36</v>
      </c>
      <c r="AQ1798" s="3">
        <f t="shared" si="27"/>
        <v>673.9153056</v>
      </c>
      <c r="AR1798" s="18"/>
      <c r="AS1798" s="18"/>
    </row>
    <row r="1799" ht="14.25" customHeight="1">
      <c r="A1799" s="68">
        <v>2165.0</v>
      </c>
      <c r="B1799" s="69">
        <v>1.0</v>
      </c>
      <c r="C1799" s="18" t="s">
        <v>1536</v>
      </c>
      <c r="D1799" s="68">
        <v>2165.0</v>
      </c>
      <c r="E1799" s="69">
        <v>1.0</v>
      </c>
      <c r="F1799" s="69">
        <v>30.0</v>
      </c>
      <c r="G1799" s="70" t="s">
        <v>3145</v>
      </c>
      <c r="H1799" s="69">
        <v>67.0</v>
      </c>
      <c r="I1799" s="69">
        <v>16.0</v>
      </c>
      <c r="J1799" s="69">
        <v>11.0</v>
      </c>
      <c r="K1799" s="29">
        <f t="shared" si="13"/>
        <v>21.5</v>
      </c>
      <c r="L1799" s="71">
        <f t="shared" si="14"/>
        <v>0.3209</v>
      </c>
      <c r="M1799" s="71">
        <f t="shared" si="15"/>
        <v>0.4011</v>
      </c>
      <c r="N1799" s="72">
        <f t="shared" si="16"/>
        <v>5.17</v>
      </c>
      <c r="O1799" s="8">
        <f t="shared" si="17"/>
        <v>29613.76</v>
      </c>
      <c r="P1799" s="73"/>
      <c r="Q1799" s="18"/>
      <c r="R1799" s="18"/>
      <c r="S1799" s="18"/>
      <c r="T1799" s="18"/>
      <c r="U1799" s="18"/>
      <c r="V1799" s="18"/>
      <c r="W1799" s="18"/>
      <c r="X1799" s="18"/>
      <c r="Y1799" s="18"/>
      <c r="Z1799" s="68">
        <v>2165.0</v>
      </c>
      <c r="AA1799" s="69">
        <v>1.0</v>
      </c>
      <c r="AB1799" s="18" t="s">
        <v>1536</v>
      </c>
      <c r="AC1799" s="68">
        <v>2165.0</v>
      </c>
      <c r="AD1799" s="69">
        <v>1.0</v>
      </c>
      <c r="AE1799" s="69">
        <v>30.0</v>
      </c>
      <c r="AF1799" s="70" t="s">
        <v>3145</v>
      </c>
      <c r="AG1799" s="69">
        <v>67.0</v>
      </c>
      <c r="AH1799" s="69">
        <v>16.0</v>
      </c>
      <c r="AI1799" s="69">
        <v>11.0</v>
      </c>
      <c r="AJ1799" s="29">
        <f t="shared" si="20"/>
        <v>21.5</v>
      </c>
      <c r="AK1799" s="76">
        <f t="shared" si="21"/>
        <v>0.3208955224</v>
      </c>
      <c r="AL1799" s="29">
        <f t="shared" si="22"/>
        <v>21.5</v>
      </c>
      <c r="AM1799" s="71">
        <f t="shared" si="23"/>
        <v>0.3209</v>
      </c>
      <c r="AN1799" s="71">
        <f t="shared" si="24"/>
        <v>0.4011</v>
      </c>
      <c r="AO1799" s="72">
        <f t="shared" si="25"/>
        <v>5.17</v>
      </c>
      <c r="AP1799" s="73">
        <f t="shared" si="26"/>
        <v>29613.76</v>
      </c>
      <c r="AQ1799" s="3">
        <f t="shared" si="27"/>
        <v>441.9964179</v>
      </c>
      <c r="AR1799" s="18"/>
      <c r="AS1799" s="18"/>
    </row>
    <row r="1800" ht="14.25" customHeight="1">
      <c r="A1800" s="68">
        <v>2165.0</v>
      </c>
      <c r="B1800" s="69">
        <v>1.0</v>
      </c>
      <c r="C1800" s="18" t="s">
        <v>1536</v>
      </c>
      <c r="D1800" s="68">
        <v>2165.0</v>
      </c>
      <c r="E1800" s="69">
        <v>1.0</v>
      </c>
      <c r="F1800" s="69">
        <v>40.0</v>
      </c>
      <c r="G1800" s="70" t="s">
        <v>3146</v>
      </c>
      <c r="H1800" s="69">
        <v>25.0</v>
      </c>
      <c r="I1800" s="69">
        <v>16.0</v>
      </c>
      <c r="J1800" s="69">
        <v>1.0</v>
      </c>
      <c r="K1800" s="29">
        <f t="shared" si="13"/>
        <v>16.5</v>
      </c>
      <c r="L1800" s="71">
        <f t="shared" si="14"/>
        <v>0.66</v>
      </c>
      <c r="M1800" s="71">
        <f t="shared" si="15"/>
        <v>0.825</v>
      </c>
      <c r="N1800" s="72">
        <f t="shared" si="16"/>
        <v>8.17</v>
      </c>
      <c r="O1800" s="8">
        <f t="shared" si="17"/>
        <v>46797.76</v>
      </c>
      <c r="P1800" s="73"/>
      <c r="Q1800" s="18"/>
      <c r="R1800" s="18"/>
      <c r="S1800" s="18"/>
      <c r="T1800" s="18"/>
      <c r="U1800" s="18"/>
      <c r="V1800" s="18"/>
      <c r="W1800" s="18"/>
      <c r="X1800" s="18"/>
      <c r="Y1800" s="18"/>
      <c r="Z1800" s="68">
        <v>2165.0</v>
      </c>
      <c r="AA1800" s="69">
        <v>1.0</v>
      </c>
      <c r="AB1800" s="18" t="s">
        <v>1536</v>
      </c>
      <c r="AC1800" s="68">
        <v>2165.0</v>
      </c>
      <c r="AD1800" s="69">
        <v>1.0</v>
      </c>
      <c r="AE1800" s="69">
        <v>40.0</v>
      </c>
      <c r="AF1800" s="70" t="s">
        <v>3146</v>
      </c>
      <c r="AG1800" s="69">
        <v>25.0</v>
      </c>
      <c r="AH1800" s="69">
        <v>16.0</v>
      </c>
      <c r="AI1800" s="69">
        <v>1.0</v>
      </c>
      <c r="AJ1800" s="29">
        <f t="shared" si="20"/>
        <v>16.5</v>
      </c>
      <c r="AK1800" s="76">
        <f t="shared" si="21"/>
        <v>0.66</v>
      </c>
      <c r="AL1800" s="29">
        <f t="shared" si="22"/>
        <v>16.5</v>
      </c>
      <c r="AM1800" s="71">
        <f t="shared" si="23"/>
        <v>0.66</v>
      </c>
      <c r="AN1800" s="71">
        <f t="shared" si="24"/>
        <v>0.825</v>
      </c>
      <c r="AO1800" s="72">
        <f t="shared" si="25"/>
        <v>8.17</v>
      </c>
      <c r="AP1800" s="73">
        <f t="shared" si="26"/>
        <v>46797.76</v>
      </c>
      <c r="AQ1800" s="3">
        <f t="shared" si="27"/>
        <v>1871.9104</v>
      </c>
      <c r="AR1800" s="18"/>
      <c r="AS1800" s="18"/>
    </row>
    <row r="1801" ht="14.25" customHeight="1">
      <c r="A1801" s="68">
        <v>2167.0</v>
      </c>
      <c r="B1801" s="69">
        <v>1.0</v>
      </c>
      <c r="C1801" s="18" t="s">
        <v>1538</v>
      </c>
      <c r="D1801" s="68">
        <v>2167.0</v>
      </c>
      <c r="E1801" s="69">
        <v>1.0</v>
      </c>
      <c r="F1801" s="69">
        <v>10.0</v>
      </c>
      <c r="G1801" s="70" t="s">
        <v>1777</v>
      </c>
      <c r="H1801" s="69">
        <v>342.0</v>
      </c>
      <c r="I1801" s="69">
        <v>70.0</v>
      </c>
      <c r="J1801" s="69">
        <v>28.0</v>
      </c>
      <c r="K1801" s="29">
        <f t="shared" si="13"/>
        <v>84</v>
      </c>
      <c r="L1801" s="71">
        <f t="shared" si="14"/>
        <v>0.2456</v>
      </c>
      <c r="M1801" s="71">
        <f t="shared" si="15"/>
        <v>0.307</v>
      </c>
      <c r="N1801" s="72">
        <f t="shared" si="16"/>
        <v>15.47</v>
      </c>
      <c r="O1801" s="8">
        <f t="shared" si="17"/>
        <v>88612.16</v>
      </c>
      <c r="P1801" s="73"/>
      <c r="Q1801" s="18"/>
      <c r="R1801" s="18"/>
      <c r="S1801" s="18"/>
      <c r="T1801" s="18"/>
      <c r="U1801" s="18"/>
      <c r="V1801" s="18"/>
      <c r="W1801" s="18"/>
      <c r="X1801" s="18"/>
      <c r="Y1801" s="18"/>
      <c r="Z1801" s="68">
        <v>2167.0</v>
      </c>
      <c r="AA1801" s="69">
        <v>1.0</v>
      </c>
      <c r="AB1801" s="18" t="s">
        <v>1538</v>
      </c>
      <c r="AC1801" s="68">
        <v>2167.0</v>
      </c>
      <c r="AD1801" s="69">
        <v>1.0</v>
      </c>
      <c r="AE1801" s="69">
        <v>10.0</v>
      </c>
      <c r="AF1801" s="70" t="s">
        <v>1777</v>
      </c>
      <c r="AG1801" s="69">
        <v>342.0</v>
      </c>
      <c r="AH1801" s="69">
        <v>70.0</v>
      </c>
      <c r="AI1801" s="69">
        <v>28.0</v>
      </c>
      <c r="AJ1801" s="29">
        <f t="shared" si="20"/>
        <v>84</v>
      </c>
      <c r="AK1801" s="76">
        <f t="shared" si="21"/>
        <v>0.2456140351</v>
      </c>
      <c r="AL1801" s="29">
        <f t="shared" si="22"/>
        <v>84</v>
      </c>
      <c r="AM1801" s="71">
        <f t="shared" si="23"/>
        <v>0.2456</v>
      </c>
      <c r="AN1801" s="71">
        <f t="shared" si="24"/>
        <v>0.307</v>
      </c>
      <c r="AO1801" s="72">
        <f t="shared" si="25"/>
        <v>15.47</v>
      </c>
      <c r="AP1801" s="73">
        <f t="shared" si="26"/>
        <v>88612.16</v>
      </c>
      <c r="AQ1801" s="3">
        <f t="shared" si="27"/>
        <v>259.099883</v>
      </c>
      <c r="AR1801" s="18"/>
      <c r="AS1801" s="18"/>
    </row>
    <row r="1802" ht="14.25" customHeight="1">
      <c r="A1802" s="68">
        <v>2167.0</v>
      </c>
      <c r="B1802" s="69">
        <v>1.0</v>
      </c>
      <c r="C1802" s="18" t="s">
        <v>1538</v>
      </c>
      <c r="D1802" s="68">
        <v>2167.0</v>
      </c>
      <c r="E1802" s="69">
        <v>1.0</v>
      </c>
      <c r="F1802" s="69">
        <v>20.0</v>
      </c>
      <c r="G1802" s="70" t="s">
        <v>3147</v>
      </c>
      <c r="H1802" s="69">
        <v>275.0</v>
      </c>
      <c r="I1802" s="69">
        <v>38.0</v>
      </c>
      <c r="J1802" s="69">
        <v>32.0</v>
      </c>
      <c r="K1802" s="29">
        <f t="shared" si="13"/>
        <v>54</v>
      </c>
      <c r="L1802" s="71">
        <f t="shared" si="14"/>
        <v>0.1964</v>
      </c>
      <c r="M1802" s="71">
        <f t="shared" si="15"/>
        <v>0.2455</v>
      </c>
      <c r="N1802" s="72">
        <f t="shared" si="16"/>
        <v>7.95</v>
      </c>
      <c r="O1802" s="8">
        <f t="shared" si="17"/>
        <v>45537.6</v>
      </c>
      <c r="P1802" s="73"/>
      <c r="Q1802" s="18"/>
      <c r="R1802" s="18"/>
      <c r="S1802" s="18"/>
      <c r="T1802" s="18"/>
      <c r="U1802" s="18"/>
      <c r="V1802" s="18"/>
      <c r="W1802" s="18"/>
      <c r="X1802" s="18"/>
      <c r="Y1802" s="18"/>
      <c r="Z1802" s="68">
        <v>2167.0</v>
      </c>
      <c r="AA1802" s="69">
        <v>1.0</v>
      </c>
      <c r="AB1802" s="18" t="s">
        <v>1538</v>
      </c>
      <c r="AC1802" s="68">
        <v>2167.0</v>
      </c>
      <c r="AD1802" s="69">
        <v>1.0</v>
      </c>
      <c r="AE1802" s="69">
        <v>20.0</v>
      </c>
      <c r="AF1802" s="70" t="s">
        <v>3147</v>
      </c>
      <c r="AG1802" s="69">
        <v>275.0</v>
      </c>
      <c r="AH1802" s="69">
        <v>38.0</v>
      </c>
      <c r="AI1802" s="69">
        <v>32.0</v>
      </c>
      <c r="AJ1802" s="29">
        <f t="shared" si="20"/>
        <v>54</v>
      </c>
      <c r="AK1802" s="76">
        <f t="shared" si="21"/>
        <v>0.1963636364</v>
      </c>
      <c r="AL1802" s="29">
        <f t="shared" si="22"/>
        <v>54</v>
      </c>
      <c r="AM1802" s="71">
        <f t="shared" si="23"/>
        <v>0.1964</v>
      </c>
      <c r="AN1802" s="71">
        <f t="shared" si="24"/>
        <v>0.2455</v>
      </c>
      <c r="AO1802" s="72">
        <f t="shared" si="25"/>
        <v>7.95</v>
      </c>
      <c r="AP1802" s="73">
        <f t="shared" si="26"/>
        <v>45537.6</v>
      </c>
      <c r="AQ1802" s="3">
        <f t="shared" si="27"/>
        <v>165.5912727</v>
      </c>
      <c r="AR1802" s="18"/>
      <c r="AS1802" s="18"/>
    </row>
    <row r="1803" ht="14.25" customHeight="1">
      <c r="A1803" s="68">
        <v>2168.0</v>
      </c>
      <c r="B1803" s="69">
        <v>1.0</v>
      </c>
      <c r="C1803" s="18" t="s">
        <v>1540</v>
      </c>
      <c r="D1803" s="68">
        <v>2168.0</v>
      </c>
      <c r="E1803" s="69">
        <v>1.0</v>
      </c>
      <c r="F1803" s="69">
        <v>3.0</v>
      </c>
      <c r="G1803" s="70" t="s">
        <v>3148</v>
      </c>
      <c r="H1803" s="69">
        <v>480.0</v>
      </c>
      <c r="I1803" s="69">
        <v>76.0</v>
      </c>
      <c r="J1803" s="69">
        <v>34.0</v>
      </c>
      <c r="K1803" s="29">
        <f t="shared" si="13"/>
        <v>93</v>
      </c>
      <c r="L1803" s="71">
        <f t="shared" si="14"/>
        <v>0.1938</v>
      </c>
      <c r="M1803" s="71">
        <f t="shared" si="15"/>
        <v>0.2423</v>
      </c>
      <c r="N1803" s="72">
        <f t="shared" si="16"/>
        <v>13.52</v>
      </c>
      <c r="O1803" s="8">
        <f t="shared" si="17"/>
        <v>77442.56</v>
      </c>
      <c r="P1803" s="73"/>
      <c r="Q1803" s="18"/>
      <c r="R1803" s="18"/>
      <c r="S1803" s="18"/>
      <c r="T1803" s="18"/>
      <c r="U1803" s="18"/>
      <c r="V1803" s="18"/>
      <c r="W1803" s="18"/>
      <c r="X1803" s="18"/>
      <c r="Y1803" s="18"/>
      <c r="Z1803" s="68">
        <v>2168.0</v>
      </c>
      <c r="AA1803" s="69">
        <v>1.0</v>
      </c>
      <c r="AB1803" s="18" t="s">
        <v>1540</v>
      </c>
      <c r="AC1803" s="68">
        <v>2168.0</v>
      </c>
      <c r="AD1803" s="69">
        <v>1.0</v>
      </c>
      <c r="AE1803" s="69">
        <v>3.0</v>
      </c>
      <c r="AF1803" s="70" t="s">
        <v>3148</v>
      </c>
      <c r="AG1803" s="69">
        <v>480.0</v>
      </c>
      <c r="AH1803" s="69">
        <v>76.0</v>
      </c>
      <c r="AI1803" s="69">
        <v>34.0</v>
      </c>
      <c r="AJ1803" s="29">
        <f t="shared" si="20"/>
        <v>93</v>
      </c>
      <c r="AK1803" s="76">
        <f t="shared" si="21"/>
        <v>0.19375</v>
      </c>
      <c r="AL1803" s="29">
        <f t="shared" si="22"/>
        <v>93</v>
      </c>
      <c r="AM1803" s="71">
        <f t="shared" si="23"/>
        <v>0.1938</v>
      </c>
      <c r="AN1803" s="71">
        <f t="shared" si="24"/>
        <v>0.2423</v>
      </c>
      <c r="AO1803" s="72">
        <f t="shared" si="25"/>
        <v>13.52</v>
      </c>
      <c r="AP1803" s="73">
        <f t="shared" si="26"/>
        <v>77442.56</v>
      </c>
      <c r="AQ1803" s="3">
        <f t="shared" si="27"/>
        <v>161.3386667</v>
      </c>
      <c r="AR1803" s="18"/>
      <c r="AS1803" s="18"/>
    </row>
    <row r="1804" ht="14.25" customHeight="1">
      <c r="A1804" s="68">
        <v>2168.0</v>
      </c>
      <c r="B1804" s="69">
        <v>1.0</v>
      </c>
      <c r="C1804" s="18" t="s">
        <v>1540</v>
      </c>
      <c r="D1804" s="68">
        <v>2168.0</v>
      </c>
      <c r="E1804" s="69">
        <v>1.0</v>
      </c>
      <c r="F1804" s="69">
        <v>10.0</v>
      </c>
      <c r="G1804" s="70" t="s">
        <v>3149</v>
      </c>
      <c r="H1804" s="69">
        <v>362.0</v>
      </c>
      <c r="I1804" s="69">
        <v>81.0</v>
      </c>
      <c r="J1804" s="69">
        <v>31.0</v>
      </c>
      <c r="K1804" s="29">
        <f t="shared" si="13"/>
        <v>96.5</v>
      </c>
      <c r="L1804" s="71">
        <f t="shared" si="14"/>
        <v>0.2666</v>
      </c>
      <c r="M1804" s="71">
        <f t="shared" si="15"/>
        <v>0.3333</v>
      </c>
      <c r="N1804" s="72">
        <f t="shared" si="16"/>
        <v>19.3</v>
      </c>
      <c r="O1804" s="8">
        <f t="shared" si="17"/>
        <v>110550.4</v>
      </c>
      <c r="P1804" s="73"/>
      <c r="Q1804" s="18"/>
      <c r="R1804" s="18"/>
      <c r="S1804" s="18"/>
      <c r="T1804" s="18"/>
      <c r="U1804" s="18"/>
      <c r="V1804" s="18"/>
      <c r="W1804" s="18"/>
      <c r="X1804" s="18"/>
      <c r="Y1804" s="18"/>
      <c r="Z1804" s="68">
        <v>2168.0</v>
      </c>
      <c r="AA1804" s="69">
        <v>1.0</v>
      </c>
      <c r="AB1804" s="18" t="s">
        <v>1540</v>
      </c>
      <c r="AC1804" s="68">
        <v>2168.0</v>
      </c>
      <c r="AD1804" s="69">
        <v>1.0</v>
      </c>
      <c r="AE1804" s="69">
        <v>10.0</v>
      </c>
      <c r="AF1804" s="70" t="s">
        <v>3149</v>
      </c>
      <c r="AG1804" s="69">
        <v>362.0</v>
      </c>
      <c r="AH1804" s="69">
        <v>81.0</v>
      </c>
      <c r="AI1804" s="69">
        <v>31.0</v>
      </c>
      <c r="AJ1804" s="29">
        <f t="shared" si="20"/>
        <v>96.5</v>
      </c>
      <c r="AK1804" s="76">
        <f t="shared" si="21"/>
        <v>0.2665745856</v>
      </c>
      <c r="AL1804" s="29">
        <f t="shared" si="22"/>
        <v>96.5</v>
      </c>
      <c r="AM1804" s="71">
        <f t="shared" si="23"/>
        <v>0.2666</v>
      </c>
      <c r="AN1804" s="71">
        <f t="shared" si="24"/>
        <v>0.3333</v>
      </c>
      <c r="AO1804" s="72">
        <f t="shared" si="25"/>
        <v>19.3</v>
      </c>
      <c r="AP1804" s="73">
        <f t="shared" si="26"/>
        <v>110550.4</v>
      </c>
      <c r="AQ1804" s="3">
        <f t="shared" si="27"/>
        <v>305.3878453</v>
      </c>
      <c r="AR1804" s="18"/>
      <c r="AS1804" s="18"/>
    </row>
    <row r="1805" ht="14.25" customHeight="1">
      <c r="A1805" s="68">
        <v>2169.0</v>
      </c>
      <c r="B1805" s="69">
        <v>1.0</v>
      </c>
      <c r="C1805" s="18" t="s">
        <v>1542</v>
      </c>
      <c r="D1805" s="68">
        <v>2169.0</v>
      </c>
      <c r="E1805" s="69">
        <v>1.0</v>
      </c>
      <c r="F1805" s="69">
        <v>10.0</v>
      </c>
      <c r="G1805" s="70" t="s">
        <v>3150</v>
      </c>
      <c r="H1805" s="69">
        <v>396.0</v>
      </c>
      <c r="I1805" s="69">
        <v>112.0</v>
      </c>
      <c r="J1805" s="69">
        <v>39.0</v>
      </c>
      <c r="K1805" s="29">
        <f t="shared" si="13"/>
        <v>131.5</v>
      </c>
      <c r="L1805" s="71">
        <f t="shared" si="14"/>
        <v>0.3321</v>
      </c>
      <c r="M1805" s="71">
        <f t="shared" si="15"/>
        <v>0.4151</v>
      </c>
      <c r="N1805" s="72">
        <f t="shared" si="16"/>
        <v>32.75</v>
      </c>
      <c r="O1805" s="8">
        <f t="shared" si="17"/>
        <v>187592</v>
      </c>
      <c r="P1805" s="73"/>
      <c r="Q1805" s="18"/>
      <c r="R1805" s="18"/>
      <c r="S1805" s="18"/>
      <c r="T1805" s="18"/>
      <c r="U1805" s="18"/>
      <c r="V1805" s="18"/>
      <c r="W1805" s="18"/>
      <c r="X1805" s="18"/>
      <c r="Y1805" s="18"/>
      <c r="Z1805" s="68">
        <v>2169.0</v>
      </c>
      <c r="AA1805" s="69">
        <v>1.0</v>
      </c>
      <c r="AB1805" s="18" t="s">
        <v>1542</v>
      </c>
      <c r="AC1805" s="68">
        <v>2169.0</v>
      </c>
      <c r="AD1805" s="69">
        <v>1.0</v>
      </c>
      <c r="AE1805" s="69">
        <v>10.0</v>
      </c>
      <c r="AF1805" s="70" t="s">
        <v>3150</v>
      </c>
      <c r="AG1805" s="69">
        <v>396.0</v>
      </c>
      <c r="AH1805" s="69">
        <v>112.0</v>
      </c>
      <c r="AI1805" s="69">
        <v>39.0</v>
      </c>
      <c r="AJ1805" s="29">
        <f t="shared" si="20"/>
        <v>131.5</v>
      </c>
      <c r="AK1805" s="76">
        <f t="shared" si="21"/>
        <v>0.3320707071</v>
      </c>
      <c r="AL1805" s="29">
        <f t="shared" si="22"/>
        <v>131.5</v>
      </c>
      <c r="AM1805" s="71">
        <f t="shared" si="23"/>
        <v>0.3321</v>
      </c>
      <c r="AN1805" s="71">
        <f t="shared" si="24"/>
        <v>0.4151</v>
      </c>
      <c r="AO1805" s="72">
        <f t="shared" si="25"/>
        <v>32.75</v>
      </c>
      <c r="AP1805" s="73">
        <f t="shared" si="26"/>
        <v>187592</v>
      </c>
      <c r="AQ1805" s="3">
        <f t="shared" si="27"/>
        <v>473.7171717</v>
      </c>
      <c r="AR1805" s="18"/>
      <c r="AS1805" s="18"/>
    </row>
    <row r="1806" ht="14.25" customHeight="1">
      <c r="A1806" s="68">
        <v>2169.0</v>
      </c>
      <c r="B1806" s="69">
        <v>1.0</v>
      </c>
      <c r="C1806" s="18" t="s">
        <v>1542</v>
      </c>
      <c r="D1806" s="68">
        <v>2169.0</v>
      </c>
      <c r="E1806" s="69">
        <v>1.0</v>
      </c>
      <c r="F1806" s="69">
        <v>20.0</v>
      </c>
      <c r="G1806" s="70" t="s">
        <v>3151</v>
      </c>
      <c r="H1806" s="69">
        <v>328.0</v>
      </c>
      <c r="I1806" s="69">
        <v>70.0</v>
      </c>
      <c r="J1806" s="69">
        <v>26.0</v>
      </c>
      <c r="K1806" s="29">
        <f t="shared" si="13"/>
        <v>83</v>
      </c>
      <c r="L1806" s="71">
        <f t="shared" si="14"/>
        <v>0.253</v>
      </c>
      <c r="M1806" s="71">
        <f t="shared" si="15"/>
        <v>0.3163</v>
      </c>
      <c r="N1806" s="72">
        <f t="shared" si="16"/>
        <v>15.75</v>
      </c>
      <c r="O1806" s="8">
        <f t="shared" si="17"/>
        <v>90216</v>
      </c>
      <c r="P1806" s="73"/>
      <c r="Q1806" s="18"/>
      <c r="R1806" s="18"/>
      <c r="S1806" s="18"/>
      <c r="T1806" s="18"/>
      <c r="U1806" s="18"/>
      <c r="V1806" s="18"/>
      <c r="W1806" s="18"/>
      <c r="X1806" s="18"/>
      <c r="Y1806" s="18"/>
      <c r="Z1806" s="68">
        <v>2169.0</v>
      </c>
      <c r="AA1806" s="69">
        <v>1.0</v>
      </c>
      <c r="AB1806" s="18" t="s">
        <v>1542</v>
      </c>
      <c r="AC1806" s="68">
        <v>2169.0</v>
      </c>
      <c r="AD1806" s="69">
        <v>1.0</v>
      </c>
      <c r="AE1806" s="69">
        <v>20.0</v>
      </c>
      <c r="AF1806" s="70" t="s">
        <v>3151</v>
      </c>
      <c r="AG1806" s="69">
        <v>328.0</v>
      </c>
      <c r="AH1806" s="69">
        <v>70.0</v>
      </c>
      <c r="AI1806" s="69">
        <v>26.0</v>
      </c>
      <c r="AJ1806" s="29">
        <f t="shared" si="20"/>
        <v>83</v>
      </c>
      <c r="AK1806" s="76">
        <f t="shared" si="21"/>
        <v>0.2530487805</v>
      </c>
      <c r="AL1806" s="29">
        <f t="shared" si="22"/>
        <v>83</v>
      </c>
      <c r="AM1806" s="71">
        <f t="shared" si="23"/>
        <v>0.253</v>
      </c>
      <c r="AN1806" s="71">
        <f t="shared" si="24"/>
        <v>0.3163</v>
      </c>
      <c r="AO1806" s="72">
        <f t="shared" si="25"/>
        <v>15.75</v>
      </c>
      <c r="AP1806" s="73">
        <f t="shared" si="26"/>
        <v>90216</v>
      </c>
      <c r="AQ1806" s="3">
        <f t="shared" si="27"/>
        <v>275.0487805</v>
      </c>
      <c r="AR1806" s="18"/>
      <c r="AS1806" s="18"/>
    </row>
    <row r="1807" ht="14.25" customHeight="1">
      <c r="A1807" s="68">
        <v>2170.0</v>
      </c>
      <c r="B1807" s="69">
        <v>1.0</v>
      </c>
      <c r="C1807" s="18" t="s">
        <v>1544</v>
      </c>
      <c r="D1807" s="68">
        <v>2170.0</v>
      </c>
      <c r="E1807" s="69">
        <v>1.0</v>
      </c>
      <c r="F1807" s="69">
        <v>30.0</v>
      </c>
      <c r="G1807" s="70" t="s">
        <v>3152</v>
      </c>
      <c r="H1807" s="69">
        <v>346.0</v>
      </c>
      <c r="I1807" s="69">
        <v>108.0</v>
      </c>
      <c r="J1807" s="69">
        <v>46.0</v>
      </c>
      <c r="K1807" s="29">
        <f t="shared" si="13"/>
        <v>131</v>
      </c>
      <c r="L1807" s="71">
        <f t="shared" si="14"/>
        <v>0.3786</v>
      </c>
      <c r="M1807" s="71">
        <f t="shared" si="15"/>
        <v>0.4733</v>
      </c>
      <c r="N1807" s="72">
        <f t="shared" si="16"/>
        <v>37.2</v>
      </c>
      <c r="O1807" s="8">
        <f t="shared" si="17"/>
        <v>213081.6</v>
      </c>
      <c r="P1807" s="73"/>
      <c r="Q1807" s="18"/>
      <c r="R1807" s="18"/>
      <c r="S1807" s="18"/>
      <c r="T1807" s="18"/>
      <c r="U1807" s="18"/>
      <c r="V1807" s="18"/>
      <c r="W1807" s="18"/>
      <c r="X1807" s="18"/>
      <c r="Y1807" s="18"/>
      <c r="Z1807" s="68">
        <v>2170.0</v>
      </c>
      <c r="AA1807" s="69">
        <v>1.0</v>
      </c>
      <c r="AB1807" s="18" t="s">
        <v>1544</v>
      </c>
      <c r="AC1807" s="68">
        <v>2170.0</v>
      </c>
      <c r="AD1807" s="69">
        <v>1.0</v>
      </c>
      <c r="AE1807" s="69">
        <v>30.0</v>
      </c>
      <c r="AF1807" s="70" t="s">
        <v>3152</v>
      </c>
      <c r="AG1807" s="69">
        <v>346.0</v>
      </c>
      <c r="AH1807" s="69">
        <v>108.0</v>
      </c>
      <c r="AI1807" s="69">
        <v>46.0</v>
      </c>
      <c r="AJ1807" s="29">
        <f t="shared" si="20"/>
        <v>131</v>
      </c>
      <c r="AK1807" s="76">
        <f t="shared" si="21"/>
        <v>0.3786127168</v>
      </c>
      <c r="AL1807" s="29">
        <f t="shared" si="22"/>
        <v>131</v>
      </c>
      <c r="AM1807" s="71">
        <f t="shared" si="23"/>
        <v>0.3786</v>
      </c>
      <c r="AN1807" s="71">
        <f t="shared" si="24"/>
        <v>0.4733</v>
      </c>
      <c r="AO1807" s="72">
        <f t="shared" si="25"/>
        <v>37.2</v>
      </c>
      <c r="AP1807" s="73">
        <f t="shared" si="26"/>
        <v>213081.6</v>
      </c>
      <c r="AQ1807" s="3">
        <f t="shared" si="27"/>
        <v>615.8427746</v>
      </c>
      <c r="AR1807" s="18"/>
      <c r="AS1807" s="18"/>
    </row>
    <row r="1808" ht="14.25" customHeight="1">
      <c r="A1808" s="68">
        <v>2170.0</v>
      </c>
      <c r="B1808" s="69">
        <v>1.0</v>
      </c>
      <c r="C1808" s="18" t="s">
        <v>1544</v>
      </c>
      <c r="D1808" s="68">
        <v>2170.0</v>
      </c>
      <c r="E1808" s="69">
        <v>1.0</v>
      </c>
      <c r="F1808" s="69">
        <v>40.0</v>
      </c>
      <c r="G1808" s="70" t="s">
        <v>3153</v>
      </c>
      <c r="H1808" s="69">
        <v>330.0</v>
      </c>
      <c r="I1808" s="69">
        <v>66.0</v>
      </c>
      <c r="J1808" s="69">
        <v>31.0</v>
      </c>
      <c r="K1808" s="29">
        <f t="shared" si="13"/>
        <v>81.5</v>
      </c>
      <c r="L1808" s="71">
        <f t="shared" si="14"/>
        <v>0.247</v>
      </c>
      <c r="M1808" s="71">
        <f t="shared" si="15"/>
        <v>0.3088</v>
      </c>
      <c r="N1808" s="72">
        <f t="shared" si="16"/>
        <v>15.1</v>
      </c>
      <c r="O1808" s="8">
        <f t="shared" si="17"/>
        <v>86492.8</v>
      </c>
      <c r="P1808" s="73"/>
      <c r="Q1808" s="18"/>
      <c r="R1808" s="18"/>
      <c r="S1808" s="18"/>
      <c r="T1808" s="18"/>
      <c r="U1808" s="18"/>
      <c r="V1808" s="18"/>
      <c r="W1808" s="18"/>
      <c r="X1808" s="18"/>
      <c r="Y1808" s="18"/>
      <c r="Z1808" s="68">
        <v>2170.0</v>
      </c>
      <c r="AA1808" s="69">
        <v>1.0</v>
      </c>
      <c r="AB1808" s="18" t="s">
        <v>1544</v>
      </c>
      <c r="AC1808" s="68">
        <v>2170.0</v>
      </c>
      <c r="AD1808" s="69">
        <v>1.0</v>
      </c>
      <c r="AE1808" s="69">
        <v>40.0</v>
      </c>
      <c r="AF1808" s="70" t="s">
        <v>3153</v>
      </c>
      <c r="AG1808" s="69">
        <v>330.0</v>
      </c>
      <c r="AH1808" s="69">
        <v>66.0</v>
      </c>
      <c r="AI1808" s="69">
        <v>31.0</v>
      </c>
      <c r="AJ1808" s="29">
        <f t="shared" si="20"/>
        <v>81.5</v>
      </c>
      <c r="AK1808" s="76">
        <f t="shared" si="21"/>
        <v>0.246969697</v>
      </c>
      <c r="AL1808" s="29">
        <f t="shared" si="22"/>
        <v>81.5</v>
      </c>
      <c r="AM1808" s="71">
        <f t="shared" si="23"/>
        <v>0.247</v>
      </c>
      <c r="AN1808" s="71">
        <f t="shared" si="24"/>
        <v>0.3088</v>
      </c>
      <c r="AO1808" s="72">
        <f t="shared" si="25"/>
        <v>15.1</v>
      </c>
      <c r="AP1808" s="73">
        <f t="shared" si="26"/>
        <v>86492.8</v>
      </c>
      <c r="AQ1808" s="3">
        <f t="shared" si="27"/>
        <v>262.0993939</v>
      </c>
      <c r="AR1808" s="18"/>
      <c r="AS1808" s="18"/>
    </row>
    <row r="1809" ht="14.25" customHeight="1">
      <c r="A1809" s="68">
        <v>2170.0</v>
      </c>
      <c r="B1809" s="69">
        <v>1.0</v>
      </c>
      <c r="C1809" s="18" t="s">
        <v>1544</v>
      </c>
      <c r="D1809" s="68">
        <v>2170.0</v>
      </c>
      <c r="E1809" s="69">
        <v>1.0</v>
      </c>
      <c r="F1809" s="69">
        <v>50.0</v>
      </c>
      <c r="G1809" s="70" t="s">
        <v>3154</v>
      </c>
      <c r="H1809" s="69">
        <v>301.0</v>
      </c>
      <c r="I1809" s="69">
        <v>79.0</v>
      </c>
      <c r="J1809" s="69">
        <v>42.0</v>
      </c>
      <c r="K1809" s="29">
        <f t="shared" si="13"/>
        <v>100</v>
      </c>
      <c r="L1809" s="71">
        <f t="shared" si="14"/>
        <v>0.3322</v>
      </c>
      <c r="M1809" s="71">
        <f t="shared" si="15"/>
        <v>0.4153</v>
      </c>
      <c r="N1809" s="72">
        <f t="shared" si="16"/>
        <v>24.92</v>
      </c>
      <c r="O1809" s="8">
        <f t="shared" si="17"/>
        <v>142741.76</v>
      </c>
      <c r="P1809" s="73"/>
      <c r="Q1809" s="18"/>
      <c r="R1809" s="18"/>
      <c r="S1809" s="18"/>
      <c r="T1809" s="18"/>
      <c r="U1809" s="18"/>
      <c r="V1809" s="18"/>
      <c r="W1809" s="18"/>
      <c r="X1809" s="18"/>
      <c r="Y1809" s="18"/>
      <c r="Z1809" s="68">
        <v>2170.0</v>
      </c>
      <c r="AA1809" s="69">
        <v>1.0</v>
      </c>
      <c r="AB1809" s="18" t="s">
        <v>1544</v>
      </c>
      <c r="AC1809" s="68">
        <v>2170.0</v>
      </c>
      <c r="AD1809" s="69">
        <v>1.0</v>
      </c>
      <c r="AE1809" s="69">
        <v>50.0</v>
      </c>
      <c r="AF1809" s="70" t="s">
        <v>3154</v>
      </c>
      <c r="AG1809" s="69">
        <v>301.0</v>
      </c>
      <c r="AH1809" s="69">
        <v>79.0</v>
      </c>
      <c r="AI1809" s="69">
        <v>42.0</v>
      </c>
      <c r="AJ1809" s="29">
        <f t="shared" si="20"/>
        <v>100</v>
      </c>
      <c r="AK1809" s="76">
        <f t="shared" si="21"/>
        <v>0.3322259136</v>
      </c>
      <c r="AL1809" s="29">
        <f t="shared" si="22"/>
        <v>100</v>
      </c>
      <c r="AM1809" s="71">
        <f t="shared" si="23"/>
        <v>0.3322</v>
      </c>
      <c r="AN1809" s="71">
        <f t="shared" si="24"/>
        <v>0.4153</v>
      </c>
      <c r="AO1809" s="72">
        <f t="shared" si="25"/>
        <v>24.92</v>
      </c>
      <c r="AP1809" s="73">
        <f t="shared" si="26"/>
        <v>142741.76</v>
      </c>
      <c r="AQ1809" s="3">
        <f t="shared" si="27"/>
        <v>474.2251163</v>
      </c>
      <c r="AR1809" s="18"/>
      <c r="AS1809" s="18"/>
    </row>
    <row r="1810" ht="14.25" customHeight="1">
      <c r="A1810" s="68">
        <v>2171.0</v>
      </c>
      <c r="B1810" s="69">
        <v>1.0</v>
      </c>
      <c r="C1810" s="18" t="s">
        <v>1546</v>
      </c>
      <c r="D1810" s="68">
        <v>2171.0</v>
      </c>
      <c r="E1810" s="69">
        <v>1.0</v>
      </c>
      <c r="F1810" s="69">
        <v>15.0</v>
      </c>
      <c r="G1810" s="70" t="s">
        <v>3155</v>
      </c>
      <c r="H1810" s="69">
        <v>135.0</v>
      </c>
      <c r="I1810" s="69">
        <v>22.0</v>
      </c>
      <c r="J1810" s="69">
        <v>14.0</v>
      </c>
      <c r="K1810" s="29">
        <f t="shared" si="13"/>
        <v>29</v>
      </c>
      <c r="L1810" s="71">
        <f t="shared" si="14"/>
        <v>0.2148</v>
      </c>
      <c r="M1810" s="71">
        <f t="shared" si="15"/>
        <v>0.2685</v>
      </c>
      <c r="N1810" s="72">
        <f t="shared" si="16"/>
        <v>4.67</v>
      </c>
      <c r="O1810" s="8">
        <f t="shared" si="17"/>
        <v>26749.76</v>
      </c>
      <c r="P1810" s="73"/>
      <c r="Q1810" s="18"/>
      <c r="R1810" s="18"/>
      <c r="S1810" s="18"/>
      <c r="T1810" s="18"/>
      <c r="U1810" s="18"/>
      <c r="V1810" s="18"/>
      <c r="W1810" s="18"/>
      <c r="X1810" s="18"/>
      <c r="Y1810" s="18"/>
      <c r="Z1810" s="68">
        <v>2171.0</v>
      </c>
      <c r="AA1810" s="69">
        <v>1.0</v>
      </c>
      <c r="AB1810" s="18" t="s">
        <v>1546</v>
      </c>
      <c r="AC1810" s="68">
        <v>2171.0</v>
      </c>
      <c r="AD1810" s="69">
        <v>1.0</v>
      </c>
      <c r="AE1810" s="69">
        <v>15.0</v>
      </c>
      <c r="AF1810" s="70" t="s">
        <v>3155</v>
      </c>
      <c r="AG1810" s="69">
        <v>135.0</v>
      </c>
      <c r="AH1810" s="69">
        <v>22.0</v>
      </c>
      <c r="AI1810" s="69">
        <v>14.0</v>
      </c>
      <c r="AJ1810" s="29">
        <f t="shared" si="20"/>
        <v>29</v>
      </c>
      <c r="AK1810" s="76">
        <f t="shared" si="21"/>
        <v>0.2148148148</v>
      </c>
      <c r="AL1810" s="29">
        <f t="shared" si="22"/>
        <v>29</v>
      </c>
      <c r="AM1810" s="71">
        <f t="shared" si="23"/>
        <v>0.2148</v>
      </c>
      <c r="AN1810" s="71">
        <f t="shared" si="24"/>
        <v>0.2685</v>
      </c>
      <c r="AO1810" s="72">
        <f t="shared" si="25"/>
        <v>4.67</v>
      </c>
      <c r="AP1810" s="73">
        <f t="shared" si="26"/>
        <v>26749.76</v>
      </c>
      <c r="AQ1810" s="3">
        <f t="shared" si="27"/>
        <v>198.1463704</v>
      </c>
      <c r="AR1810" s="18"/>
      <c r="AS1810" s="18"/>
    </row>
    <row r="1811" ht="14.25" customHeight="1">
      <c r="A1811" s="68">
        <v>2171.0</v>
      </c>
      <c r="B1811" s="69">
        <v>1.0</v>
      </c>
      <c r="C1811" s="18" t="s">
        <v>1546</v>
      </c>
      <c r="D1811" s="68">
        <v>2171.0</v>
      </c>
      <c r="E1811" s="69">
        <v>1.0</v>
      </c>
      <c r="F1811" s="69">
        <v>30.0</v>
      </c>
      <c r="G1811" s="70" t="s">
        <v>3156</v>
      </c>
      <c r="H1811" s="69">
        <v>94.0</v>
      </c>
      <c r="I1811" s="69">
        <v>18.0</v>
      </c>
      <c r="J1811" s="69">
        <v>12.0</v>
      </c>
      <c r="K1811" s="29">
        <f t="shared" si="13"/>
        <v>24</v>
      </c>
      <c r="L1811" s="71">
        <f t="shared" si="14"/>
        <v>0.2553</v>
      </c>
      <c r="M1811" s="71">
        <f t="shared" si="15"/>
        <v>0.3191</v>
      </c>
      <c r="N1811" s="72">
        <f t="shared" si="16"/>
        <v>4.6</v>
      </c>
      <c r="O1811" s="8">
        <f t="shared" si="17"/>
        <v>26348.8</v>
      </c>
      <c r="P1811" s="73"/>
      <c r="Q1811" s="18"/>
      <c r="R1811" s="18"/>
      <c r="S1811" s="18"/>
      <c r="T1811" s="18"/>
      <c r="U1811" s="18"/>
      <c r="V1811" s="18"/>
      <c r="W1811" s="18"/>
      <c r="X1811" s="18"/>
      <c r="Y1811" s="18"/>
      <c r="Z1811" s="68">
        <v>2171.0</v>
      </c>
      <c r="AA1811" s="69">
        <v>1.0</v>
      </c>
      <c r="AB1811" s="18" t="s">
        <v>1546</v>
      </c>
      <c r="AC1811" s="68">
        <v>2171.0</v>
      </c>
      <c r="AD1811" s="69">
        <v>1.0</v>
      </c>
      <c r="AE1811" s="69">
        <v>30.0</v>
      </c>
      <c r="AF1811" s="70" t="s">
        <v>3156</v>
      </c>
      <c r="AG1811" s="69">
        <v>94.0</v>
      </c>
      <c r="AH1811" s="69">
        <v>18.0</v>
      </c>
      <c r="AI1811" s="69">
        <v>12.0</v>
      </c>
      <c r="AJ1811" s="29">
        <f t="shared" si="20"/>
        <v>24</v>
      </c>
      <c r="AK1811" s="76">
        <f t="shared" si="21"/>
        <v>0.2553191489</v>
      </c>
      <c r="AL1811" s="29">
        <f t="shared" si="22"/>
        <v>24</v>
      </c>
      <c r="AM1811" s="71">
        <f t="shared" si="23"/>
        <v>0.2553</v>
      </c>
      <c r="AN1811" s="71">
        <f t="shared" si="24"/>
        <v>0.3191</v>
      </c>
      <c r="AO1811" s="72">
        <f t="shared" si="25"/>
        <v>4.6</v>
      </c>
      <c r="AP1811" s="73">
        <f t="shared" si="26"/>
        <v>26348.8</v>
      </c>
      <c r="AQ1811" s="3">
        <f t="shared" si="27"/>
        <v>280.306383</v>
      </c>
      <c r="AR1811" s="18"/>
      <c r="AS1811" s="18"/>
    </row>
    <row r="1812" ht="14.25" customHeight="1">
      <c r="A1812" s="68">
        <v>2172.0</v>
      </c>
      <c r="B1812" s="69">
        <v>1.0</v>
      </c>
      <c r="C1812" s="18" t="s">
        <v>1548</v>
      </c>
      <c r="D1812" s="68">
        <v>2172.0</v>
      </c>
      <c r="E1812" s="69">
        <v>1.0</v>
      </c>
      <c r="F1812" s="69">
        <v>10.0</v>
      </c>
      <c r="G1812" s="70" t="s">
        <v>3157</v>
      </c>
      <c r="H1812" s="69">
        <v>260.0</v>
      </c>
      <c r="I1812" s="69">
        <v>35.0</v>
      </c>
      <c r="J1812" s="69">
        <v>13.0</v>
      </c>
      <c r="K1812" s="29">
        <f t="shared" si="13"/>
        <v>41.5</v>
      </c>
      <c r="L1812" s="71">
        <f t="shared" si="14"/>
        <v>0.1596</v>
      </c>
      <c r="M1812" s="71">
        <f t="shared" si="15"/>
        <v>0.1995</v>
      </c>
      <c r="N1812" s="72">
        <f t="shared" si="16"/>
        <v>4.97</v>
      </c>
      <c r="O1812" s="8">
        <f t="shared" si="17"/>
        <v>28468.16</v>
      </c>
      <c r="P1812" s="73"/>
      <c r="Q1812" s="18"/>
      <c r="R1812" s="18"/>
      <c r="S1812" s="18"/>
      <c r="T1812" s="18"/>
      <c r="U1812" s="18"/>
      <c r="V1812" s="18"/>
      <c r="W1812" s="18"/>
      <c r="X1812" s="18"/>
      <c r="Y1812" s="18"/>
      <c r="Z1812" s="68">
        <v>2172.0</v>
      </c>
      <c r="AA1812" s="69">
        <v>1.0</v>
      </c>
      <c r="AB1812" s="18" t="s">
        <v>1548</v>
      </c>
      <c r="AC1812" s="68">
        <v>2172.0</v>
      </c>
      <c r="AD1812" s="69">
        <v>1.0</v>
      </c>
      <c r="AE1812" s="69">
        <v>10.0</v>
      </c>
      <c r="AF1812" s="70" t="s">
        <v>3157</v>
      </c>
      <c r="AG1812" s="69">
        <v>260.0</v>
      </c>
      <c r="AH1812" s="69">
        <v>35.0</v>
      </c>
      <c r="AI1812" s="69">
        <v>13.0</v>
      </c>
      <c r="AJ1812" s="29">
        <f t="shared" si="20"/>
        <v>41.5</v>
      </c>
      <c r="AK1812" s="76">
        <f t="shared" si="21"/>
        <v>0.1596153846</v>
      </c>
      <c r="AL1812" s="29">
        <f t="shared" si="22"/>
        <v>41.5</v>
      </c>
      <c r="AM1812" s="71">
        <f t="shared" si="23"/>
        <v>0.1596</v>
      </c>
      <c r="AN1812" s="71">
        <f t="shared" si="24"/>
        <v>0.1995</v>
      </c>
      <c r="AO1812" s="72">
        <f t="shared" si="25"/>
        <v>4.97</v>
      </c>
      <c r="AP1812" s="73">
        <f t="shared" si="26"/>
        <v>28468.16</v>
      </c>
      <c r="AQ1812" s="3">
        <f t="shared" si="27"/>
        <v>109.4929231</v>
      </c>
      <c r="AR1812" s="18"/>
      <c r="AS1812" s="18"/>
    </row>
    <row r="1813" ht="14.25" customHeight="1">
      <c r="A1813" s="68">
        <v>2172.0</v>
      </c>
      <c r="B1813" s="69">
        <v>1.0</v>
      </c>
      <c r="C1813" s="18" t="s">
        <v>1548</v>
      </c>
      <c r="D1813" s="68">
        <v>2172.0</v>
      </c>
      <c r="E1813" s="69">
        <v>1.0</v>
      </c>
      <c r="F1813" s="69">
        <v>20.0</v>
      </c>
      <c r="G1813" s="70" t="s">
        <v>3158</v>
      </c>
      <c r="H1813" s="69">
        <v>230.0</v>
      </c>
      <c r="I1813" s="69">
        <v>34.0</v>
      </c>
      <c r="J1813" s="69">
        <v>18.0</v>
      </c>
      <c r="K1813" s="29">
        <f t="shared" si="13"/>
        <v>43</v>
      </c>
      <c r="L1813" s="71">
        <f t="shared" si="14"/>
        <v>0.187</v>
      </c>
      <c r="M1813" s="71">
        <f t="shared" si="15"/>
        <v>0.2338</v>
      </c>
      <c r="N1813" s="72">
        <f t="shared" si="16"/>
        <v>6.03</v>
      </c>
      <c r="O1813" s="8">
        <f t="shared" si="17"/>
        <v>34539.84</v>
      </c>
      <c r="P1813" s="73"/>
      <c r="Q1813" s="18"/>
      <c r="R1813" s="18"/>
      <c r="S1813" s="18"/>
      <c r="T1813" s="18"/>
      <c r="U1813" s="18"/>
      <c r="V1813" s="18"/>
      <c r="W1813" s="18"/>
      <c r="X1813" s="18"/>
      <c r="Y1813" s="18"/>
      <c r="Z1813" s="68">
        <v>2172.0</v>
      </c>
      <c r="AA1813" s="69">
        <v>1.0</v>
      </c>
      <c r="AB1813" s="18" t="s">
        <v>1548</v>
      </c>
      <c r="AC1813" s="68">
        <v>2172.0</v>
      </c>
      <c r="AD1813" s="69">
        <v>1.0</v>
      </c>
      <c r="AE1813" s="69">
        <v>20.0</v>
      </c>
      <c r="AF1813" s="70" t="s">
        <v>3158</v>
      </c>
      <c r="AG1813" s="69">
        <v>230.0</v>
      </c>
      <c r="AH1813" s="69">
        <v>34.0</v>
      </c>
      <c r="AI1813" s="69">
        <v>18.0</v>
      </c>
      <c r="AJ1813" s="29">
        <f t="shared" si="20"/>
        <v>43</v>
      </c>
      <c r="AK1813" s="76">
        <f t="shared" si="21"/>
        <v>0.1869565217</v>
      </c>
      <c r="AL1813" s="29">
        <f t="shared" si="22"/>
        <v>43</v>
      </c>
      <c r="AM1813" s="71">
        <f t="shared" si="23"/>
        <v>0.187</v>
      </c>
      <c r="AN1813" s="71">
        <f t="shared" si="24"/>
        <v>0.2338</v>
      </c>
      <c r="AO1813" s="72">
        <f t="shared" si="25"/>
        <v>6.03</v>
      </c>
      <c r="AP1813" s="73">
        <f t="shared" si="26"/>
        <v>34539.84</v>
      </c>
      <c r="AQ1813" s="3">
        <f t="shared" si="27"/>
        <v>150.1732174</v>
      </c>
      <c r="AR1813" s="18"/>
      <c r="AS1813" s="18"/>
    </row>
    <row r="1814" ht="14.25" customHeight="1">
      <c r="A1814" s="68">
        <v>2172.0</v>
      </c>
      <c r="B1814" s="69">
        <v>1.0</v>
      </c>
      <c r="C1814" s="18" t="s">
        <v>1548</v>
      </c>
      <c r="D1814" s="68">
        <v>2172.0</v>
      </c>
      <c r="E1814" s="69">
        <v>1.0</v>
      </c>
      <c r="F1814" s="69">
        <v>40.0</v>
      </c>
      <c r="G1814" s="70" t="s">
        <v>3159</v>
      </c>
      <c r="H1814" s="69">
        <v>236.0</v>
      </c>
      <c r="I1814" s="69">
        <v>42.0</v>
      </c>
      <c r="J1814" s="69">
        <v>22.0</v>
      </c>
      <c r="K1814" s="29">
        <f t="shared" si="13"/>
        <v>53</v>
      </c>
      <c r="L1814" s="71">
        <f t="shared" si="14"/>
        <v>0.2246</v>
      </c>
      <c r="M1814" s="71">
        <f t="shared" si="15"/>
        <v>0.2808</v>
      </c>
      <c r="N1814" s="72">
        <f t="shared" si="16"/>
        <v>8.93</v>
      </c>
      <c r="O1814" s="8">
        <f t="shared" si="17"/>
        <v>51151.04</v>
      </c>
      <c r="P1814" s="73"/>
      <c r="Q1814" s="18"/>
      <c r="R1814" s="18"/>
      <c r="S1814" s="18"/>
      <c r="T1814" s="18"/>
      <c r="U1814" s="18"/>
      <c r="V1814" s="18"/>
      <c r="W1814" s="18"/>
      <c r="X1814" s="18"/>
      <c r="Y1814" s="18"/>
      <c r="Z1814" s="68">
        <v>2172.0</v>
      </c>
      <c r="AA1814" s="69">
        <v>1.0</v>
      </c>
      <c r="AB1814" s="18" t="s">
        <v>1548</v>
      </c>
      <c r="AC1814" s="68">
        <v>2172.0</v>
      </c>
      <c r="AD1814" s="69">
        <v>1.0</v>
      </c>
      <c r="AE1814" s="69">
        <v>40.0</v>
      </c>
      <c r="AF1814" s="70" t="s">
        <v>3159</v>
      </c>
      <c r="AG1814" s="69">
        <v>236.0</v>
      </c>
      <c r="AH1814" s="69">
        <v>42.0</v>
      </c>
      <c r="AI1814" s="69">
        <v>22.0</v>
      </c>
      <c r="AJ1814" s="29">
        <f t="shared" si="20"/>
        <v>53</v>
      </c>
      <c r="AK1814" s="76">
        <f t="shared" si="21"/>
        <v>0.2245762712</v>
      </c>
      <c r="AL1814" s="29">
        <f t="shared" si="22"/>
        <v>53</v>
      </c>
      <c r="AM1814" s="71">
        <f t="shared" si="23"/>
        <v>0.2246</v>
      </c>
      <c r="AN1814" s="71">
        <f t="shared" si="24"/>
        <v>0.2808</v>
      </c>
      <c r="AO1814" s="72">
        <f t="shared" si="25"/>
        <v>8.93</v>
      </c>
      <c r="AP1814" s="73">
        <f t="shared" si="26"/>
        <v>51151.04</v>
      </c>
      <c r="AQ1814" s="3">
        <f t="shared" si="27"/>
        <v>216.7416949</v>
      </c>
      <c r="AR1814" s="18"/>
      <c r="AS1814" s="18"/>
    </row>
    <row r="1815" ht="14.25" customHeight="1">
      <c r="A1815" s="68">
        <v>2174.0</v>
      </c>
      <c r="B1815" s="69">
        <v>1.0</v>
      </c>
      <c r="C1815" s="18" t="s">
        <v>1550</v>
      </c>
      <c r="D1815" s="68">
        <v>2174.0</v>
      </c>
      <c r="E1815" s="69">
        <v>1.0</v>
      </c>
      <c r="F1815" s="69">
        <v>10.0</v>
      </c>
      <c r="G1815" s="70" t="s">
        <v>3160</v>
      </c>
      <c r="H1815" s="69">
        <v>469.0</v>
      </c>
      <c r="I1815" s="69">
        <v>163.0</v>
      </c>
      <c r="J1815" s="69">
        <v>49.0</v>
      </c>
      <c r="K1815" s="29">
        <f t="shared" si="13"/>
        <v>187.5</v>
      </c>
      <c r="L1815" s="71">
        <f t="shared" si="14"/>
        <v>0.3998</v>
      </c>
      <c r="M1815" s="71">
        <f t="shared" si="15"/>
        <v>0.4998</v>
      </c>
      <c r="N1815" s="72">
        <f t="shared" si="16"/>
        <v>56.23</v>
      </c>
      <c r="O1815" s="8">
        <f t="shared" si="17"/>
        <v>322085.44</v>
      </c>
      <c r="P1815" s="73"/>
      <c r="Q1815" s="18"/>
      <c r="R1815" s="18"/>
      <c r="S1815" s="18"/>
      <c r="T1815" s="18"/>
      <c r="U1815" s="18"/>
      <c r="V1815" s="18"/>
      <c r="W1815" s="18"/>
      <c r="X1815" s="18"/>
      <c r="Y1815" s="18"/>
      <c r="Z1815" s="68">
        <v>2174.0</v>
      </c>
      <c r="AA1815" s="69">
        <v>1.0</v>
      </c>
      <c r="AB1815" s="18" t="s">
        <v>1550</v>
      </c>
      <c r="AC1815" s="68">
        <v>2174.0</v>
      </c>
      <c r="AD1815" s="69">
        <v>1.0</v>
      </c>
      <c r="AE1815" s="69">
        <v>10.0</v>
      </c>
      <c r="AF1815" s="70" t="s">
        <v>3160</v>
      </c>
      <c r="AG1815" s="69">
        <v>469.0</v>
      </c>
      <c r="AH1815" s="69">
        <v>163.0</v>
      </c>
      <c r="AI1815" s="69">
        <v>49.0</v>
      </c>
      <c r="AJ1815" s="29">
        <f t="shared" si="20"/>
        <v>187.5</v>
      </c>
      <c r="AK1815" s="76">
        <f t="shared" si="21"/>
        <v>0.3997867804</v>
      </c>
      <c r="AL1815" s="29">
        <f t="shared" si="22"/>
        <v>187.5</v>
      </c>
      <c r="AM1815" s="71">
        <f t="shared" si="23"/>
        <v>0.3998</v>
      </c>
      <c r="AN1815" s="71">
        <f t="shared" si="24"/>
        <v>0.4998</v>
      </c>
      <c r="AO1815" s="72">
        <f t="shared" si="25"/>
        <v>56.23</v>
      </c>
      <c r="AP1815" s="73">
        <f t="shared" si="26"/>
        <v>322085.44</v>
      </c>
      <c r="AQ1815" s="3">
        <f t="shared" si="27"/>
        <v>686.749339</v>
      </c>
      <c r="AR1815" s="18"/>
      <c r="AS1815" s="18"/>
    </row>
    <row r="1816" ht="14.25" customHeight="1">
      <c r="A1816" s="68">
        <v>2174.0</v>
      </c>
      <c r="B1816" s="69">
        <v>1.0</v>
      </c>
      <c r="C1816" s="18" t="s">
        <v>1550</v>
      </c>
      <c r="D1816" s="68">
        <v>2174.0</v>
      </c>
      <c r="E1816" s="69">
        <v>1.0</v>
      </c>
      <c r="F1816" s="69">
        <v>20.0</v>
      </c>
      <c r="G1816" s="70" t="s">
        <v>3161</v>
      </c>
      <c r="H1816" s="69">
        <v>386.0</v>
      </c>
      <c r="I1816" s="69">
        <v>99.0</v>
      </c>
      <c r="J1816" s="69">
        <v>42.0</v>
      </c>
      <c r="K1816" s="29">
        <f t="shared" si="13"/>
        <v>120</v>
      </c>
      <c r="L1816" s="71">
        <f t="shared" si="14"/>
        <v>0.3109</v>
      </c>
      <c r="M1816" s="71">
        <f t="shared" si="15"/>
        <v>0.3886</v>
      </c>
      <c r="N1816" s="72">
        <f t="shared" si="16"/>
        <v>27.98</v>
      </c>
      <c r="O1816" s="8">
        <f t="shared" si="17"/>
        <v>160269.44</v>
      </c>
      <c r="P1816" s="73"/>
      <c r="Q1816" s="18"/>
      <c r="R1816" s="18"/>
      <c r="S1816" s="18"/>
      <c r="T1816" s="18"/>
      <c r="U1816" s="18"/>
      <c r="V1816" s="18"/>
      <c r="W1816" s="18"/>
      <c r="X1816" s="18"/>
      <c r="Y1816" s="18"/>
      <c r="Z1816" s="68">
        <v>2174.0</v>
      </c>
      <c r="AA1816" s="69">
        <v>1.0</v>
      </c>
      <c r="AB1816" s="18" t="s">
        <v>1550</v>
      </c>
      <c r="AC1816" s="68">
        <v>2174.0</v>
      </c>
      <c r="AD1816" s="69">
        <v>1.0</v>
      </c>
      <c r="AE1816" s="69">
        <v>20.0</v>
      </c>
      <c r="AF1816" s="70" t="s">
        <v>3161</v>
      </c>
      <c r="AG1816" s="69">
        <v>386.0</v>
      </c>
      <c r="AH1816" s="69">
        <v>99.0</v>
      </c>
      <c r="AI1816" s="69">
        <v>42.0</v>
      </c>
      <c r="AJ1816" s="29">
        <f t="shared" si="20"/>
        <v>120</v>
      </c>
      <c r="AK1816" s="76">
        <f t="shared" si="21"/>
        <v>0.310880829</v>
      </c>
      <c r="AL1816" s="29">
        <f t="shared" si="22"/>
        <v>120</v>
      </c>
      <c r="AM1816" s="71">
        <f t="shared" si="23"/>
        <v>0.3109</v>
      </c>
      <c r="AN1816" s="71">
        <f t="shared" si="24"/>
        <v>0.3886</v>
      </c>
      <c r="AO1816" s="72">
        <f t="shared" si="25"/>
        <v>27.98</v>
      </c>
      <c r="AP1816" s="73">
        <f t="shared" si="26"/>
        <v>160269.44</v>
      </c>
      <c r="AQ1816" s="3">
        <f t="shared" si="27"/>
        <v>415.2058031</v>
      </c>
      <c r="AR1816" s="18"/>
      <c r="AS1816" s="18"/>
    </row>
    <row r="1817" ht="14.25" customHeight="1">
      <c r="A1817" s="68">
        <v>2174.0</v>
      </c>
      <c r="B1817" s="69">
        <v>1.0</v>
      </c>
      <c r="C1817" s="18" t="s">
        <v>1550</v>
      </c>
      <c r="D1817" s="68">
        <v>2174.0</v>
      </c>
      <c r="E1817" s="69">
        <v>1.0</v>
      </c>
      <c r="F1817" s="69">
        <v>30.0</v>
      </c>
      <c r="G1817" s="70" t="s">
        <v>3162</v>
      </c>
      <c r="H1817" s="69">
        <v>48.0</v>
      </c>
      <c r="I1817" s="69">
        <v>9.0</v>
      </c>
      <c r="J1817" s="69">
        <v>4.0</v>
      </c>
      <c r="K1817" s="29">
        <f t="shared" si="13"/>
        <v>11</v>
      </c>
      <c r="L1817" s="71">
        <f t="shared" si="14"/>
        <v>0.2292</v>
      </c>
      <c r="M1817" s="71">
        <f t="shared" si="15"/>
        <v>0.2865</v>
      </c>
      <c r="N1817" s="72">
        <f t="shared" si="16"/>
        <v>1.89</v>
      </c>
      <c r="O1817" s="8">
        <f t="shared" si="17"/>
        <v>10825.92</v>
      </c>
      <c r="P1817" s="73"/>
      <c r="Q1817" s="18"/>
      <c r="R1817" s="18"/>
      <c r="S1817" s="18"/>
      <c r="T1817" s="18"/>
      <c r="U1817" s="18"/>
      <c r="V1817" s="18"/>
      <c r="W1817" s="18"/>
      <c r="X1817" s="18"/>
      <c r="Y1817" s="18"/>
      <c r="Z1817" s="68">
        <v>2174.0</v>
      </c>
      <c r="AA1817" s="69">
        <v>1.0</v>
      </c>
      <c r="AB1817" s="18" t="s">
        <v>1550</v>
      </c>
      <c r="AC1817" s="68">
        <v>2174.0</v>
      </c>
      <c r="AD1817" s="69">
        <v>1.0</v>
      </c>
      <c r="AE1817" s="69">
        <v>30.0</v>
      </c>
      <c r="AF1817" s="70" t="s">
        <v>3162</v>
      </c>
      <c r="AG1817" s="69">
        <v>48.0</v>
      </c>
      <c r="AH1817" s="69">
        <v>9.0</v>
      </c>
      <c r="AI1817" s="69">
        <v>4.0</v>
      </c>
      <c r="AJ1817" s="29">
        <f t="shared" si="20"/>
        <v>11</v>
      </c>
      <c r="AK1817" s="76">
        <f t="shared" si="21"/>
        <v>0.2291666667</v>
      </c>
      <c r="AL1817" s="29">
        <f t="shared" si="22"/>
        <v>11</v>
      </c>
      <c r="AM1817" s="71">
        <f t="shared" si="23"/>
        <v>0.2292</v>
      </c>
      <c r="AN1817" s="71">
        <f t="shared" si="24"/>
        <v>0.2865</v>
      </c>
      <c r="AO1817" s="72">
        <f t="shared" si="25"/>
        <v>1.89</v>
      </c>
      <c r="AP1817" s="73">
        <f t="shared" si="26"/>
        <v>10825.92</v>
      </c>
      <c r="AQ1817" s="3">
        <f t="shared" si="27"/>
        <v>225.54</v>
      </c>
      <c r="AR1817" s="18"/>
      <c r="AS1817" s="18"/>
    </row>
    <row r="1818" ht="14.25" customHeight="1">
      <c r="A1818" s="68">
        <v>2176.0</v>
      </c>
      <c r="B1818" s="69">
        <v>1.0</v>
      </c>
      <c r="C1818" s="18" t="s">
        <v>1552</v>
      </c>
      <c r="D1818" s="68">
        <v>2176.0</v>
      </c>
      <c r="E1818" s="69">
        <v>1.0</v>
      </c>
      <c r="F1818" s="69">
        <v>10.0</v>
      </c>
      <c r="G1818" s="70" t="s">
        <v>3163</v>
      </c>
      <c r="H1818" s="69">
        <v>280.0</v>
      </c>
      <c r="I1818" s="69">
        <v>61.0</v>
      </c>
      <c r="J1818" s="69">
        <v>36.0</v>
      </c>
      <c r="K1818" s="29">
        <f t="shared" si="13"/>
        <v>79</v>
      </c>
      <c r="L1818" s="71">
        <f t="shared" si="14"/>
        <v>0.2821</v>
      </c>
      <c r="M1818" s="71">
        <f t="shared" si="15"/>
        <v>0.3526</v>
      </c>
      <c r="N1818" s="72">
        <f t="shared" si="16"/>
        <v>16.71</v>
      </c>
      <c r="O1818" s="8">
        <f t="shared" si="17"/>
        <v>95714.88</v>
      </c>
      <c r="P1818" s="73"/>
      <c r="Q1818" s="18"/>
      <c r="R1818" s="18"/>
      <c r="S1818" s="18"/>
      <c r="T1818" s="18"/>
      <c r="U1818" s="18"/>
      <c r="V1818" s="18"/>
      <c r="W1818" s="18"/>
      <c r="X1818" s="18"/>
      <c r="Y1818" s="18"/>
      <c r="Z1818" s="68">
        <v>2176.0</v>
      </c>
      <c r="AA1818" s="69">
        <v>1.0</v>
      </c>
      <c r="AB1818" s="18" t="s">
        <v>1552</v>
      </c>
      <c r="AC1818" s="68">
        <v>2176.0</v>
      </c>
      <c r="AD1818" s="69">
        <v>1.0</v>
      </c>
      <c r="AE1818" s="69">
        <v>10.0</v>
      </c>
      <c r="AF1818" s="70" t="s">
        <v>3163</v>
      </c>
      <c r="AG1818" s="69">
        <v>280.0</v>
      </c>
      <c r="AH1818" s="69">
        <v>61.0</v>
      </c>
      <c r="AI1818" s="69">
        <v>36.0</v>
      </c>
      <c r="AJ1818" s="29">
        <f t="shared" si="20"/>
        <v>79</v>
      </c>
      <c r="AK1818" s="76">
        <f t="shared" si="21"/>
        <v>0.2821428571</v>
      </c>
      <c r="AL1818" s="29">
        <f t="shared" si="22"/>
        <v>79</v>
      </c>
      <c r="AM1818" s="71">
        <f t="shared" si="23"/>
        <v>0.2821</v>
      </c>
      <c r="AN1818" s="71">
        <f t="shared" si="24"/>
        <v>0.3526</v>
      </c>
      <c r="AO1818" s="72">
        <f t="shared" si="25"/>
        <v>16.71</v>
      </c>
      <c r="AP1818" s="73">
        <f t="shared" si="26"/>
        <v>95714.88</v>
      </c>
      <c r="AQ1818" s="3">
        <f t="shared" si="27"/>
        <v>341.8388571</v>
      </c>
      <c r="AR1818" s="18"/>
      <c r="AS1818" s="18"/>
    </row>
    <row r="1819" ht="14.25" customHeight="1">
      <c r="A1819" s="68">
        <v>2176.0</v>
      </c>
      <c r="B1819" s="69">
        <v>1.0</v>
      </c>
      <c r="C1819" s="18" t="s">
        <v>1552</v>
      </c>
      <c r="D1819" s="68">
        <v>2176.0</v>
      </c>
      <c r="E1819" s="69">
        <v>1.0</v>
      </c>
      <c r="F1819" s="69">
        <v>20.0</v>
      </c>
      <c r="G1819" s="70" t="s">
        <v>3164</v>
      </c>
      <c r="H1819" s="69">
        <v>256.0</v>
      </c>
      <c r="I1819" s="69">
        <v>59.0</v>
      </c>
      <c r="J1819" s="69">
        <v>39.0</v>
      </c>
      <c r="K1819" s="29">
        <f t="shared" si="13"/>
        <v>78.5</v>
      </c>
      <c r="L1819" s="71">
        <f t="shared" si="14"/>
        <v>0.3066</v>
      </c>
      <c r="M1819" s="71">
        <f t="shared" si="15"/>
        <v>0.3833</v>
      </c>
      <c r="N1819" s="72">
        <f t="shared" si="16"/>
        <v>18.05</v>
      </c>
      <c r="O1819" s="8">
        <f t="shared" si="17"/>
        <v>103390.4</v>
      </c>
      <c r="P1819" s="73"/>
      <c r="Q1819" s="18"/>
      <c r="R1819" s="18"/>
      <c r="S1819" s="18"/>
      <c r="T1819" s="18"/>
      <c r="U1819" s="18"/>
      <c r="V1819" s="18"/>
      <c r="W1819" s="18"/>
      <c r="X1819" s="18"/>
      <c r="Y1819" s="18"/>
      <c r="Z1819" s="68">
        <v>2176.0</v>
      </c>
      <c r="AA1819" s="69">
        <v>1.0</v>
      </c>
      <c r="AB1819" s="18" t="s">
        <v>1552</v>
      </c>
      <c r="AC1819" s="68">
        <v>2176.0</v>
      </c>
      <c r="AD1819" s="69">
        <v>1.0</v>
      </c>
      <c r="AE1819" s="69">
        <v>20.0</v>
      </c>
      <c r="AF1819" s="70" t="s">
        <v>3164</v>
      </c>
      <c r="AG1819" s="69">
        <v>256.0</v>
      </c>
      <c r="AH1819" s="69">
        <v>59.0</v>
      </c>
      <c r="AI1819" s="69">
        <v>39.0</v>
      </c>
      <c r="AJ1819" s="29">
        <f t="shared" si="20"/>
        <v>78.5</v>
      </c>
      <c r="AK1819" s="76">
        <f t="shared" si="21"/>
        <v>0.306640625</v>
      </c>
      <c r="AL1819" s="29">
        <f t="shared" si="22"/>
        <v>78.5</v>
      </c>
      <c r="AM1819" s="71">
        <f t="shared" si="23"/>
        <v>0.3066</v>
      </c>
      <c r="AN1819" s="71">
        <f t="shared" si="24"/>
        <v>0.3833</v>
      </c>
      <c r="AO1819" s="72">
        <f t="shared" si="25"/>
        <v>18.05</v>
      </c>
      <c r="AP1819" s="73">
        <f t="shared" si="26"/>
        <v>103390.4</v>
      </c>
      <c r="AQ1819" s="3">
        <f t="shared" si="27"/>
        <v>403.86875</v>
      </c>
      <c r="AR1819" s="18"/>
      <c r="AS1819" s="18"/>
    </row>
    <row r="1820" ht="14.25" customHeight="1">
      <c r="A1820" s="68">
        <v>2180.0</v>
      </c>
      <c r="B1820" s="69">
        <v>1.0</v>
      </c>
      <c r="C1820" s="18" t="s">
        <v>1553</v>
      </c>
      <c r="D1820" s="68">
        <v>2180.0</v>
      </c>
      <c r="E1820" s="69">
        <v>1.0</v>
      </c>
      <c r="F1820" s="69">
        <v>2.0</v>
      </c>
      <c r="G1820" s="70" t="s">
        <v>3165</v>
      </c>
      <c r="H1820" s="69">
        <v>202.0</v>
      </c>
      <c r="I1820" s="69">
        <v>54.0</v>
      </c>
      <c r="J1820" s="69">
        <v>22.0</v>
      </c>
      <c r="K1820" s="29">
        <f t="shared" si="13"/>
        <v>65</v>
      </c>
      <c r="L1820" s="71">
        <f t="shared" si="14"/>
        <v>0.3218</v>
      </c>
      <c r="M1820" s="71">
        <f t="shared" si="15"/>
        <v>0.4023</v>
      </c>
      <c r="N1820" s="72">
        <f t="shared" si="16"/>
        <v>15.69</v>
      </c>
      <c r="O1820" s="8">
        <f t="shared" si="17"/>
        <v>89872.32</v>
      </c>
      <c r="P1820" s="73"/>
      <c r="Q1820" s="18"/>
      <c r="R1820" s="18"/>
      <c r="S1820" s="18"/>
      <c r="T1820" s="18"/>
      <c r="U1820" s="18"/>
      <c r="V1820" s="18"/>
      <c r="W1820" s="18"/>
      <c r="X1820" s="18"/>
      <c r="Y1820" s="18"/>
      <c r="Z1820" s="68">
        <v>2180.0</v>
      </c>
      <c r="AA1820" s="69">
        <v>1.0</v>
      </c>
      <c r="AB1820" s="18" t="s">
        <v>1553</v>
      </c>
      <c r="AC1820" s="68">
        <v>2180.0</v>
      </c>
      <c r="AD1820" s="69">
        <v>1.0</v>
      </c>
      <c r="AE1820" s="69">
        <v>2.0</v>
      </c>
      <c r="AF1820" s="70" t="s">
        <v>3165</v>
      </c>
      <c r="AG1820" s="69">
        <v>202.0</v>
      </c>
      <c r="AH1820" s="69">
        <v>54.0</v>
      </c>
      <c r="AI1820" s="69">
        <v>22.0</v>
      </c>
      <c r="AJ1820" s="29">
        <f t="shared" si="20"/>
        <v>65</v>
      </c>
      <c r="AK1820" s="76">
        <f t="shared" si="21"/>
        <v>0.3217821782</v>
      </c>
      <c r="AL1820" s="29">
        <f t="shared" si="22"/>
        <v>65</v>
      </c>
      <c r="AM1820" s="71">
        <f t="shared" si="23"/>
        <v>0.3218</v>
      </c>
      <c r="AN1820" s="71">
        <f t="shared" si="24"/>
        <v>0.4023</v>
      </c>
      <c r="AO1820" s="72">
        <f t="shared" si="25"/>
        <v>15.69</v>
      </c>
      <c r="AP1820" s="73">
        <f t="shared" si="26"/>
        <v>89872.32</v>
      </c>
      <c r="AQ1820" s="3">
        <f t="shared" si="27"/>
        <v>444.9124752</v>
      </c>
      <c r="AR1820" s="18"/>
      <c r="AS1820" s="18"/>
    </row>
    <row r="1821" ht="14.25" customHeight="1">
      <c r="A1821" s="68">
        <v>2180.0</v>
      </c>
      <c r="B1821" s="69">
        <v>1.0</v>
      </c>
      <c r="C1821" s="18" t="s">
        <v>1553</v>
      </c>
      <c r="D1821" s="68">
        <v>2180.0</v>
      </c>
      <c r="E1821" s="69">
        <v>1.0</v>
      </c>
      <c r="F1821" s="69">
        <v>10.0</v>
      </c>
      <c r="G1821" s="70" t="s">
        <v>3166</v>
      </c>
      <c r="H1821" s="69">
        <v>202.0</v>
      </c>
      <c r="I1821" s="69">
        <v>52.0</v>
      </c>
      <c r="J1821" s="69">
        <v>18.0</v>
      </c>
      <c r="K1821" s="29">
        <f t="shared" si="13"/>
        <v>61</v>
      </c>
      <c r="L1821" s="71">
        <f t="shared" si="14"/>
        <v>0.302</v>
      </c>
      <c r="M1821" s="71">
        <f t="shared" si="15"/>
        <v>0.3775</v>
      </c>
      <c r="N1821" s="72">
        <f t="shared" si="16"/>
        <v>13.82</v>
      </c>
      <c r="O1821" s="8">
        <f t="shared" si="17"/>
        <v>79160.96</v>
      </c>
      <c r="P1821" s="73"/>
      <c r="Q1821" s="18"/>
      <c r="R1821" s="18"/>
      <c r="S1821" s="18"/>
      <c r="T1821" s="18"/>
      <c r="U1821" s="18"/>
      <c r="V1821" s="18"/>
      <c r="W1821" s="18"/>
      <c r="X1821" s="18"/>
      <c r="Y1821" s="18"/>
      <c r="Z1821" s="68">
        <v>2180.0</v>
      </c>
      <c r="AA1821" s="69">
        <v>1.0</v>
      </c>
      <c r="AB1821" s="18" t="s">
        <v>1553</v>
      </c>
      <c r="AC1821" s="68">
        <v>2180.0</v>
      </c>
      <c r="AD1821" s="69">
        <v>1.0</v>
      </c>
      <c r="AE1821" s="69">
        <v>10.0</v>
      </c>
      <c r="AF1821" s="70" t="s">
        <v>3166</v>
      </c>
      <c r="AG1821" s="69">
        <v>202.0</v>
      </c>
      <c r="AH1821" s="69">
        <v>52.0</v>
      </c>
      <c r="AI1821" s="69">
        <v>18.0</v>
      </c>
      <c r="AJ1821" s="29">
        <f t="shared" si="20"/>
        <v>61</v>
      </c>
      <c r="AK1821" s="76">
        <f t="shared" si="21"/>
        <v>0.301980198</v>
      </c>
      <c r="AL1821" s="29">
        <f t="shared" si="22"/>
        <v>61</v>
      </c>
      <c r="AM1821" s="71">
        <f t="shared" si="23"/>
        <v>0.302</v>
      </c>
      <c r="AN1821" s="71">
        <f t="shared" si="24"/>
        <v>0.3775</v>
      </c>
      <c r="AO1821" s="72">
        <f t="shared" si="25"/>
        <v>13.82</v>
      </c>
      <c r="AP1821" s="73">
        <f t="shared" si="26"/>
        <v>79160.96</v>
      </c>
      <c r="AQ1821" s="3">
        <f t="shared" si="27"/>
        <v>391.8859406</v>
      </c>
      <c r="AR1821" s="18"/>
      <c r="AS1821" s="18"/>
    </row>
    <row r="1822" ht="14.25" customHeight="1">
      <c r="A1822" s="68">
        <v>2180.0</v>
      </c>
      <c r="B1822" s="69">
        <v>1.0</v>
      </c>
      <c r="C1822" s="18" t="s">
        <v>1553</v>
      </c>
      <c r="D1822" s="68">
        <v>2180.0</v>
      </c>
      <c r="E1822" s="69">
        <v>1.0</v>
      </c>
      <c r="F1822" s="69">
        <v>20.0</v>
      </c>
      <c r="G1822" s="70" t="s">
        <v>3167</v>
      </c>
      <c r="H1822" s="69">
        <v>325.0</v>
      </c>
      <c r="I1822" s="69">
        <v>84.0</v>
      </c>
      <c r="J1822" s="69">
        <v>33.0</v>
      </c>
      <c r="K1822" s="29">
        <f t="shared" si="13"/>
        <v>100.5</v>
      </c>
      <c r="L1822" s="71">
        <f t="shared" si="14"/>
        <v>0.3092</v>
      </c>
      <c r="M1822" s="71">
        <f t="shared" si="15"/>
        <v>0.3865</v>
      </c>
      <c r="N1822" s="72">
        <f t="shared" si="16"/>
        <v>23.31</v>
      </c>
      <c r="O1822" s="8">
        <f t="shared" si="17"/>
        <v>133519.68</v>
      </c>
      <c r="P1822" s="73"/>
      <c r="Q1822" s="18"/>
      <c r="R1822" s="18"/>
      <c r="S1822" s="18"/>
      <c r="T1822" s="18"/>
      <c r="U1822" s="18"/>
      <c r="V1822" s="18"/>
      <c r="W1822" s="18"/>
      <c r="X1822" s="18"/>
      <c r="Y1822" s="18"/>
      <c r="Z1822" s="68">
        <v>2180.0</v>
      </c>
      <c r="AA1822" s="69">
        <v>1.0</v>
      </c>
      <c r="AB1822" s="18" t="s">
        <v>1553</v>
      </c>
      <c r="AC1822" s="68">
        <v>2180.0</v>
      </c>
      <c r="AD1822" s="69">
        <v>1.0</v>
      </c>
      <c r="AE1822" s="69">
        <v>20.0</v>
      </c>
      <c r="AF1822" s="70" t="s">
        <v>3167</v>
      </c>
      <c r="AG1822" s="69">
        <v>325.0</v>
      </c>
      <c r="AH1822" s="69">
        <v>84.0</v>
      </c>
      <c r="AI1822" s="69">
        <v>33.0</v>
      </c>
      <c r="AJ1822" s="29">
        <f t="shared" si="20"/>
        <v>100.5</v>
      </c>
      <c r="AK1822" s="76">
        <f t="shared" si="21"/>
        <v>0.3092307692</v>
      </c>
      <c r="AL1822" s="29">
        <f t="shared" si="22"/>
        <v>100.5</v>
      </c>
      <c r="AM1822" s="71">
        <f t="shared" si="23"/>
        <v>0.3092</v>
      </c>
      <c r="AN1822" s="71">
        <f t="shared" si="24"/>
        <v>0.3865</v>
      </c>
      <c r="AO1822" s="72">
        <f t="shared" si="25"/>
        <v>23.31</v>
      </c>
      <c r="AP1822" s="73">
        <f t="shared" si="26"/>
        <v>133519.68</v>
      </c>
      <c r="AQ1822" s="3">
        <f t="shared" si="27"/>
        <v>410.8297846</v>
      </c>
      <c r="AR1822" s="18"/>
      <c r="AS1822" s="18"/>
    </row>
    <row r="1823" ht="14.25" customHeight="1">
      <c r="A1823" s="68">
        <v>2184.0</v>
      </c>
      <c r="B1823" s="69">
        <v>1.0</v>
      </c>
      <c r="C1823" s="18" t="s">
        <v>1555</v>
      </c>
      <c r="D1823" s="68">
        <v>2184.0</v>
      </c>
      <c r="E1823" s="69">
        <v>1.0</v>
      </c>
      <c r="F1823" s="69">
        <v>2.0</v>
      </c>
      <c r="G1823" s="70" t="s">
        <v>3168</v>
      </c>
      <c r="H1823" s="69">
        <v>523.0</v>
      </c>
      <c r="I1823" s="69">
        <v>116.0</v>
      </c>
      <c r="J1823" s="69">
        <v>56.0</v>
      </c>
      <c r="K1823" s="29">
        <f t="shared" si="13"/>
        <v>144</v>
      </c>
      <c r="L1823" s="71">
        <f t="shared" si="14"/>
        <v>0.2753</v>
      </c>
      <c r="M1823" s="71">
        <f t="shared" si="15"/>
        <v>0.3441</v>
      </c>
      <c r="N1823" s="72">
        <f t="shared" si="16"/>
        <v>29.73</v>
      </c>
      <c r="O1823" s="8">
        <f t="shared" si="17"/>
        <v>170293.44</v>
      </c>
      <c r="P1823" s="73"/>
      <c r="Q1823" s="18"/>
      <c r="R1823" s="18"/>
      <c r="S1823" s="18"/>
      <c r="T1823" s="18"/>
      <c r="U1823" s="18"/>
      <c r="V1823" s="18"/>
      <c r="W1823" s="18"/>
      <c r="X1823" s="18"/>
      <c r="Y1823" s="18"/>
      <c r="Z1823" s="68">
        <v>2184.0</v>
      </c>
      <c r="AA1823" s="69">
        <v>1.0</v>
      </c>
      <c r="AB1823" s="18" t="s">
        <v>1555</v>
      </c>
      <c r="AC1823" s="68">
        <v>2184.0</v>
      </c>
      <c r="AD1823" s="69">
        <v>1.0</v>
      </c>
      <c r="AE1823" s="69">
        <v>2.0</v>
      </c>
      <c r="AF1823" s="70" t="s">
        <v>3168</v>
      </c>
      <c r="AG1823" s="69">
        <v>523.0</v>
      </c>
      <c r="AH1823" s="69">
        <v>116.0</v>
      </c>
      <c r="AI1823" s="69">
        <v>56.0</v>
      </c>
      <c r="AJ1823" s="29">
        <f t="shared" si="20"/>
        <v>144</v>
      </c>
      <c r="AK1823" s="76">
        <f t="shared" si="21"/>
        <v>0.275334608</v>
      </c>
      <c r="AL1823" s="29">
        <f t="shared" si="22"/>
        <v>144</v>
      </c>
      <c r="AM1823" s="71">
        <f t="shared" si="23"/>
        <v>0.2753</v>
      </c>
      <c r="AN1823" s="71">
        <f t="shared" si="24"/>
        <v>0.3441</v>
      </c>
      <c r="AO1823" s="72">
        <f t="shared" si="25"/>
        <v>29.73</v>
      </c>
      <c r="AP1823" s="73">
        <f t="shared" si="26"/>
        <v>170293.44</v>
      </c>
      <c r="AQ1823" s="3">
        <f t="shared" si="27"/>
        <v>325.6088719</v>
      </c>
      <c r="AR1823" s="18"/>
      <c r="AS1823" s="18"/>
    </row>
    <row r="1824" ht="14.25" customHeight="1">
      <c r="A1824" s="68">
        <v>2184.0</v>
      </c>
      <c r="B1824" s="69">
        <v>1.0</v>
      </c>
      <c r="C1824" s="18" t="s">
        <v>1555</v>
      </c>
      <c r="D1824" s="68">
        <v>2184.0</v>
      </c>
      <c r="E1824" s="69">
        <v>1.0</v>
      </c>
      <c r="F1824" s="69">
        <v>3.0</v>
      </c>
      <c r="G1824" s="70" t="s">
        <v>3169</v>
      </c>
      <c r="H1824" s="69">
        <v>268.0</v>
      </c>
      <c r="I1824" s="69">
        <v>50.0</v>
      </c>
      <c r="J1824" s="69">
        <v>23.0</v>
      </c>
      <c r="K1824" s="29">
        <f t="shared" si="13"/>
        <v>61.5</v>
      </c>
      <c r="L1824" s="71">
        <f t="shared" si="14"/>
        <v>0.2295</v>
      </c>
      <c r="M1824" s="71">
        <f t="shared" si="15"/>
        <v>0.2869</v>
      </c>
      <c r="N1824" s="72">
        <f t="shared" si="16"/>
        <v>10.59</v>
      </c>
      <c r="O1824" s="8">
        <f t="shared" si="17"/>
        <v>60659.52</v>
      </c>
      <c r="P1824" s="73"/>
      <c r="Q1824" s="18"/>
      <c r="R1824" s="18"/>
      <c r="S1824" s="18"/>
      <c r="T1824" s="18"/>
      <c r="U1824" s="18"/>
      <c r="V1824" s="18"/>
      <c r="W1824" s="18"/>
      <c r="X1824" s="18"/>
      <c r="Y1824" s="18"/>
      <c r="Z1824" s="68">
        <v>2184.0</v>
      </c>
      <c r="AA1824" s="69">
        <v>1.0</v>
      </c>
      <c r="AB1824" s="18" t="s">
        <v>1555</v>
      </c>
      <c r="AC1824" s="68">
        <v>2184.0</v>
      </c>
      <c r="AD1824" s="69">
        <v>1.0</v>
      </c>
      <c r="AE1824" s="69">
        <v>3.0</v>
      </c>
      <c r="AF1824" s="70" t="s">
        <v>3169</v>
      </c>
      <c r="AG1824" s="69">
        <v>268.0</v>
      </c>
      <c r="AH1824" s="69">
        <v>50.0</v>
      </c>
      <c r="AI1824" s="69">
        <v>23.0</v>
      </c>
      <c r="AJ1824" s="29">
        <f t="shared" si="20"/>
        <v>61.5</v>
      </c>
      <c r="AK1824" s="76">
        <f t="shared" si="21"/>
        <v>0.2294776119</v>
      </c>
      <c r="AL1824" s="29">
        <f t="shared" si="22"/>
        <v>61.5</v>
      </c>
      <c r="AM1824" s="71">
        <f t="shared" si="23"/>
        <v>0.2295</v>
      </c>
      <c r="AN1824" s="71">
        <f t="shared" si="24"/>
        <v>0.2869</v>
      </c>
      <c r="AO1824" s="72">
        <f t="shared" si="25"/>
        <v>10.59</v>
      </c>
      <c r="AP1824" s="73">
        <f t="shared" si="26"/>
        <v>60659.52</v>
      </c>
      <c r="AQ1824" s="3">
        <f t="shared" si="27"/>
        <v>226.3414925</v>
      </c>
      <c r="AR1824" s="18"/>
      <c r="AS1824" s="18"/>
    </row>
    <row r="1825" ht="14.25" customHeight="1">
      <c r="A1825" s="68">
        <v>2184.0</v>
      </c>
      <c r="B1825" s="69">
        <v>1.0</v>
      </c>
      <c r="C1825" s="18" t="s">
        <v>1555</v>
      </c>
      <c r="D1825" s="68">
        <v>2184.0</v>
      </c>
      <c r="E1825" s="69">
        <v>1.0</v>
      </c>
      <c r="F1825" s="69">
        <v>4.0</v>
      </c>
      <c r="G1825" s="70" t="s">
        <v>3170</v>
      </c>
      <c r="H1825" s="69">
        <v>365.0</v>
      </c>
      <c r="I1825" s="69">
        <v>38.0</v>
      </c>
      <c r="J1825" s="69">
        <v>28.0</v>
      </c>
      <c r="K1825" s="29">
        <f t="shared" si="13"/>
        <v>52</v>
      </c>
      <c r="L1825" s="71">
        <f t="shared" si="14"/>
        <v>0.1425</v>
      </c>
      <c r="M1825" s="71">
        <f t="shared" si="15"/>
        <v>0.1781</v>
      </c>
      <c r="N1825" s="72">
        <f t="shared" si="16"/>
        <v>5.56</v>
      </c>
      <c r="O1825" s="8">
        <f t="shared" si="17"/>
        <v>31847.68</v>
      </c>
      <c r="P1825" s="73"/>
      <c r="Q1825" s="18"/>
      <c r="R1825" s="18"/>
      <c r="S1825" s="18"/>
      <c r="T1825" s="18"/>
      <c r="U1825" s="18"/>
      <c r="V1825" s="18"/>
      <c r="W1825" s="18"/>
      <c r="X1825" s="18"/>
      <c r="Y1825" s="18"/>
      <c r="Z1825" s="68">
        <v>2184.0</v>
      </c>
      <c r="AA1825" s="69">
        <v>1.0</v>
      </c>
      <c r="AB1825" s="18" t="s">
        <v>1555</v>
      </c>
      <c r="AC1825" s="68">
        <v>2184.0</v>
      </c>
      <c r="AD1825" s="69">
        <v>1.0</v>
      </c>
      <c r="AE1825" s="69">
        <v>4.0</v>
      </c>
      <c r="AF1825" s="70" t="s">
        <v>3170</v>
      </c>
      <c r="AG1825" s="69">
        <v>365.0</v>
      </c>
      <c r="AH1825" s="69">
        <v>38.0</v>
      </c>
      <c r="AI1825" s="69">
        <v>28.0</v>
      </c>
      <c r="AJ1825" s="29">
        <f t="shared" si="20"/>
        <v>52</v>
      </c>
      <c r="AK1825" s="76">
        <f t="shared" si="21"/>
        <v>0.1424657534</v>
      </c>
      <c r="AL1825" s="29">
        <f t="shared" si="22"/>
        <v>52</v>
      </c>
      <c r="AM1825" s="71">
        <f t="shared" si="23"/>
        <v>0.1425</v>
      </c>
      <c r="AN1825" s="71">
        <f t="shared" si="24"/>
        <v>0.1781</v>
      </c>
      <c r="AO1825" s="72">
        <f t="shared" si="25"/>
        <v>5.56</v>
      </c>
      <c r="AP1825" s="73">
        <f t="shared" si="26"/>
        <v>31847.68</v>
      </c>
      <c r="AQ1825" s="3">
        <f t="shared" si="27"/>
        <v>87.25391781</v>
      </c>
      <c r="AR1825" s="18"/>
      <c r="AS1825" s="18"/>
    </row>
    <row r="1826" ht="14.25" customHeight="1">
      <c r="A1826" s="68">
        <v>2184.0</v>
      </c>
      <c r="B1826" s="69">
        <v>1.0</v>
      </c>
      <c r="C1826" s="18" t="s">
        <v>1555</v>
      </c>
      <c r="D1826" s="68">
        <v>2184.0</v>
      </c>
      <c r="E1826" s="69">
        <v>1.0</v>
      </c>
      <c r="F1826" s="69">
        <v>6.0</v>
      </c>
      <c r="G1826" s="70" t="s">
        <v>3171</v>
      </c>
      <c r="H1826" s="69">
        <v>6.0</v>
      </c>
      <c r="I1826" s="69">
        <v>1.0</v>
      </c>
      <c r="J1826" s="69">
        <v>0.0</v>
      </c>
      <c r="K1826" s="29">
        <f t="shared" si="13"/>
        <v>1</v>
      </c>
      <c r="L1826" s="71">
        <f t="shared" si="14"/>
        <v>0.1667</v>
      </c>
      <c r="M1826" s="71">
        <f t="shared" si="15"/>
        <v>0.2084</v>
      </c>
      <c r="N1826" s="72">
        <f t="shared" si="16"/>
        <v>0.13</v>
      </c>
      <c r="O1826" s="8">
        <f t="shared" si="17"/>
        <v>744.64</v>
      </c>
      <c r="P1826" s="73"/>
      <c r="Q1826" s="18"/>
      <c r="R1826" s="18"/>
      <c r="S1826" s="18"/>
      <c r="T1826" s="18"/>
      <c r="U1826" s="18"/>
      <c r="V1826" s="18"/>
      <c r="W1826" s="18"/>
      <c r="X1826" s="18"/>
      <c r="Y1826" s="18"/>
      <c r="Z1826" s="68">
        <v>2184.0</v>
      </c>
      <c r="AA1826" s="69">
        <v>1.0</v>
      </c>
      <c r="AB1826" s="18" t="s">
        <v>1555</v>
      </c>
      <c r="AC1826" s="68">
        <v>2184.0</v>
      </c>
      <c r="AD1826" s="69">
        <v>1.0</v>
      </c>
      <c r="AE1826" s="69">
        <v>6.0</v>
      </c>
      <c r="AF1826" s="70" t="s">
        <v>3171</v>
      </c>
      <c r="AG1826" s="69">
        <v>6.0</v>
      </c>
      <c r="AH1826" s="69">
        <v>1.0</v>
      </c>
      <c r="AI1826" s="69">
        <v>0.0</v>
      </c>
      <c r="AJ1826" s="29">
        <f t="shared" si="20"/>
        <v>1</v>
      </c>
      <c r="AK1826" s="76">
        <f t="shared" si="21"/>
        <v>0.1666666667</v>
      </c>
      <c r="AL1826" s="29">
        <f t="shared" si="22"/>
        <v>1</v>
      </c>
      <c r="AM1826" s="71">
        <f t="shared" si="23"/>
        <v>0.1667</v>
      </c>
      <c r="AN1826" s="71">
        <f t="shared" si="24"/>
        <v>0.2084</v>
      </c>
      <c r="AO1826" s="72">
        <f t="shared" si="25"/>
        <v>0.13</v>
      </c>
      <c r="AP1826" s="73">
        <f t="shared" si="26"/>
        <v>744.64</v>
      </c>
      <c r="AQ1826" s="3">
        <f t="shared" si="27"/>
        <v>124.1066667</v>
      </c>
      <c r="AR1826" s="18"/>
      <c r="AS1826" s="18"/>
    </row>
    <row r="1827" ht="14.25" customHeight="1">
      <c r="A1827" s="68">
        <v>2190.0</v>
      </c>
      <c r="B1827" s="69">
        <v>1.0</v>
      </c>
      <c r="C1827" s="18" t="s">
        <v>358</v>
      </c>
      <c r="D1827" s="68">
        <v>2190.0</v>
      </c>
      <c r="E1827" s="69">
        <v>1.0</v>
      </c>
      <c r="F1827" s="69">
        <v>10.0</v>
      </c>
      <c r="G1827" s="70" t="s">
        <v>3172</v>
      </c>
      <c r="H1827" s="69">
        <v>280.0</v>
      </c>
      <c r="I1827" s="69">
        <v>96.0</v>
      </c>
      <c r="J1827" s="69">
        <v>27.0</v>
      </c>
      <c r="K1827" s="29">
        <f t="shared" si="13"/>
        <v>109.5</v>
      </c>
      <c r="L1827" s="71">
        <f t="shared" si="14"/>
        <v>0.3911</v>
      </c>
      <c r="M1827" s="71">
        <f t="shared" si="15"/>
        <v>0.4889</v>
      </c>
      <c r="N1827" s="72">
        <f t="shared" si="16"/>
        <v>32.12</v>
      </c>
      <c r="O1827" s="8">
        <f t="shared" si="17"/>
        <v>183983.36</v>
      </c>
      <c r="P1827" s="73"/>
      <c r="Q1827" s="18"/>
      <c r="R1827" s="18"/>
      <c r="S1827" s="18"/>
      <c r="T1827" s="18"/>
      <c r="U1827" s="18"/>
      <c r="V1827" s="18"/>
      <c r="W1827" s="18"/>
      <c r="X1827" s="18"/>
      <c r="Y1827" s="18"/>
      <c r="Z1827" s="68">
        <v>2190.0</v>
      </c>
      <c r="AA1827" s="69">
        <v>1.0</v>
      </c>
      <c r="AB1827" s="18" t="s">
        <v>358</v>
      </c>
      <c r="AC1827" s="68">
        <v>2190.0</v>
      </c>
      <c r="AD1827" s="69">
        <v>1.0</v>
      </c>
      <c r="AE1827" s="69">
        <v>10.0</v>
      </c>
      <c r="AF1827" s="70" t="s">
        <v>3172</v>
      </c>
      <c r="AG1827" s="69">
        <v>280.0</v>
      </c>
      <c r="AH1827" s="69">
        <v>96.0</v>
      </c>
      <c r="AI1827" s="69">
        <v>27.0</v>
      </c>
      <c r="AJ1827" s="29">
        <f t="shared" si="20"/>
        <v>109.5</v>
      </c>
      <c r="AK1827" s="76">
        <f t="shared" si="21"/>
        <v>0.3910714286</v>
      </c>
      <c r="AL1827" s="29">
        <f t="shared" si="22"/>
        <v>109.5</v>
      </c>
      <c r="AM1827" s="71">
        <f t="shared" si="23"/>
        <v>0.3911</v>
      </c>
      <c r="AN1827" s="71">
        <f t="shared" si="24"/>
        <v>0.4889</v>
      </c>
      <c r="AO1827" s="72">
        <f t="shared" si="25"/>
        <v>32.12</v>
      </c>
      <c r="AP1827" s="73">
        <f t="shared" si="26"/>
        <v>183983.36</v>
      </c>
      <c r="AQ1827" s="3">
        <f t="shared" si="27"/>
        <v>657.0834286</v>
      </c>
      <c r="AR1827" s="18"/>
      <c r="AS1827" s="18"/>
    </row>
    <row r="1828" ht="14.25" customHeight="1">
      <c r="A1828" s="68">
        <v>2190.0</v>
      </c>
      <c r="B1828" s="69">
        <v>1.0</v>
      </c>
      <c r="C1828" s="18" t="s">
        <v>358</v>
      </c>
      <c r="D1828" s="68">
        <v>2190.0</v>
      </c>
      <c r="E1828" s="69">
        <v>1.0</v>
      </c>
      <c r="F1828" s="69">
        <v>22.0</v>
      </c>
      <c r="G1828" s="70" t="s">
        <v>3173</v>
      </c>
      <c r="H1828" s="69">
        <v>218.0</v>
      </c>
      <c r="I1828" s="69">
        <v>41.0</v>
      </c>
      <c r="J1828" s="69">
        <v>21.0</v>
      </c>
      <c r="K1828" s="29">
        <f t="shared" si="13"/>
        <v>51.5</v>
      </c>
      <c r="L1828" s="71">
        <f t="shared" si="14"/>
        <v>0.2362</v>
      </c>
      <c r="M1828" s="71">
        <f t="shared" si="15"/>
        <v>0.2953</v>
      </c>
      <c r="N1828" s="72">
        <f t="shared" si="16"/>
        <v>9.12</v>
      </c>
      <c r="O1828" s="8">
        <f t="shared" si="17"/>
        <v>52239.36</v>
      </c>
      <c r="P1828" s="73"/>
      <c r="Q1828" s="18"/>
      <c r="R1828" s="18"/>
      <c r="S1828" s="18"/>
      <c r="T1828" s="18"/>
      <c r="U1828" s="18"/>
      <c r="V1828" s="18"/>
      <c r="W1828" s="18"/>
      <c r="X1828" s="18"/>
      <c r="Y1828" s="18"/>
      <c r="Z1828" s="68">
        <v>2190.0</v>
      </c>
      <c r="AA1828" s="69">
        <v>1.0</v>
      </c>
      <c r="AB1828" s="18" t="s">
        <v>358</v>
      </c>
      <c r="AC1828" s="68">
        <v>2190.0</v>
      </c>
      <c r="AD1828" s="69">
        <v>1.0</v>
      </c>
      <c r="AE1828" s="69">
        <v>22.0</v>
      </c>
      <c r="AF1828" s="70" t="s">
        <v>3173</v>
      </c>
      <c r="AG1828" s="69">
        <v>218.0</v>
      </c>
      <c r="AH1828" s="69">
        <v>41.0</v>
      </c>
      <c r="AI1828" s="69">
        <v>21.0</v>
      </c>
      <c r="AJ1828" s="29">
        <f t="shared" si="20"/>
        <v>51.5</v>
      </c>
      <c r="AK1828" s="76">
        <f t="shared" si="21"/>
        <v>0.2362385321</v>
      </c>
      <c r="AL1828" s="29">
        <f t="shared" si="22"/>
        <v>51.5</v>
      </c>
      <c r="AM1828" s="71">
        <f t="shared" si="23"/>
        <v>0.2362</v>
      </c>
      <c r="AN1828" s="71">
        <f t="shared" si="24"/>
        <v>0.2953</v>
      </c>
      <c r="AO1828" s="72">
        <f t="shared" si="25"/>
        <v>9.12</v>
      </c>
      <c r="AP1828" s="73">
        <f t="shared" si="26"/>
        <v>52239.36</v>
      </c>
      <c r="AQ1828" s="3">
        <f t="shared" si="27"/>
        <v>239.6300917</v>
      </c>
      <c r="AR1828" s="18"/>
      <c r="AS1828" s="18"/>
    </row>
    <row r="1829" ht="14.25" customHeight="1">
      <c r="A1829" s="68">
        <v>2190.0</v>
      </c>
      <c r="B1829" s="69">
        <v>1.0</v>
      </c>
      <c r="C1829" s="18" t="s">
        <v>358</v>
      </c>
      <c r="D1829" s="68">
        <v>2190.0</v>
      </c>
      <c r="E1829" s="69">
        <v>1.0</v>
      </c>
      <c r="F1829" s="69">
        <v>23.0</v>
      </c>
      <c r="G1829" s="70" t="s">
        <v>3174</v>
      </c>
      <c r="H1829" s="69">
        <v>158.0</v>
      </c>
      <c r="I1829" s="69">
        <v>40.0</v>
      </c>
      <c r="J1829" s="69">
        <v>11.0</v>
      </c>
      <c r="K1829" s="29">
        <f t="shared" si="13"/>
        <v>45.5</v>
      </c>
      <c r="L1829" s="71">
        <f t="shared" si="14"/>
        <v>0.288</v>
      </c>
      <c r="M1829" s="71">
        <f t="shared" si="15"/>
        <v>0.36</v>
      </c>
      <c r="N1829" s="72">
        <f t="shared" si="16"/>
        <v>9.83</v>
      </c>
      <c r="O1829" s="8">
        <f t="shared" si="17"/>
        <v>56306.24</v>
      </c>
      <c r="P1829" s="73"/>
      <c r="Q1829" s="18"/>
      <c r="R1829" s="18"/>
      <c r="S1829" s="18"/>
      <c r="T1829" s="18"/>
      <c r="U1829" s="18"/>
      <c r="V1829" s="18"/>
      <c r="W1829" s="18"/>
      <c r="X1829" s="18"/>
      <c r="Y1829" s="18"/>
      <c r="Z1829" s="68">
        <v>2190.0</v>
      </c>
      <c r="AA1829" s="69">
        <v>1.0</v>
      </c>
      <c r="AB1829" s="18" t="s">
        <v>358</v>
      </c>
      <c r="AC1829" s="68">
        <v>2190.0</v>
      </c>
      <c r="AD1829" s="69">
        <v>1.0</v>
      </c>
      <c r="AE1829" s="69">
        <v>23.0</v>
      </c>
      <c r="AF1829" s="70" t="s">
        <v>3174</v>
      </c>
      <c r="AG1829" s="69">
        <v>158.0</v>
      </c>
      <c r="AH1829" s="69">
        <v>40.0</v>
      </c>
      <c r="AI1829" s="69">
        <v>11.0</v>
      </c>
      <c r="AJ1829" s="29">
        <f t="shared" si="20"/>
        <v>45.5</v>
      </c>
      <c r="AK1829" s="76">
        <f t="shared" si="21"/>
        <v>0.2879746835</v>
      </c>
      <c r="AL1829" s="29">
        <f t="shared" si="22"/>
        <v>45.5</v>
      </c>
      <c r="AM1829" s="71">
        <f t="shared" si="23"/>
        <v>0.288</v>
      </c>
      <c r="AN1829" s="71">
        <f t="shared" si="24"/>
        <v>0.36</v>
      </c>
      <c r="AO1829" s="72">
        <f t="shared" si="25"/>
        <v>9.83</v>
      </c>
      <c r="AP1829" s="73">
        <f t="shared" si="26"/>
        <v>56306.24</v>
      </c>
      <c r="AQ1829" s="3">
        <f t="shared" si="27"/>
        <v>356.3686076</v>
      </c>
      <c r="AR1829" s="18"/>
      <c r="AS1829" s="18"/>
    </row>
    <row r="1830" ht="14.25" customHeight="1">
      <c r="A1830" s="68">
        <v>2198.0</v>
      </c>
      <c r="B1830" s="69">
        <v>1.0</v>
      </c>
      <c r="C1830" s="18" t="s">
        <v>359</v>
      </c>
      <c r="D1830" s="68">
        <v>2198.0</v>
      </c>
      <c r="E1830" s="69">
        <v>1.0</v>
      </c>
      <c r="F1830" s="69">
        <v>10.0</v>
      </c>
      <c r="G1830" s="70" t="s">
        <v>3175</v>
      </c>
      <c r="H1830" s="69">
        <v>305.0</v>
      </c>
      <c r="I1830" s="69">
        <v>52.0</v>
      </c>
      <c r="J1830" s="69">
        <v>25.0</v>
      </c>
      <c r="K1830" s="29">
        <f t="shared" si="13"/>
        <v>64.5</v>
      </c>
      <c r="L1830" s="71">
        <f t="shared" si="14"/>
        <v>0.2115</v>
      </c>
      <c r="M1830" s="71">
        <f t="shared" si="15"/>
        <v>0.2644</v>
      </c>
      <c r="N1830" s="72">
        <f t="shared" si="16"/>
        <v>10.23</v>
      </c>
      <c r="O1830" s="8">
        <f t="shared" si="17"/>
        <v>58597.44</v>
      </c>
      <c r="P1830" s="73"/>
      <c r="Q1830" s="18"/>
      <c r="R1830" s="18"/>
      <c r="S1830" s="18"/>
      <c r="T1830" s="18"/>
      <c r="U1830" s="18"/>
      <c r="V1830" s="18"/>
      <c r="W1830" s="18"/>
      <c r="X1830" s="18"/>
      <c r="Y1830" s="18"/>
      <c r="Z1830" s="68">
        <v>2198.0</v>
      </c>
      <c r="AA1830" s="69">
        <v>1.0</v>
      </c>
      <c r="AB1830" s="18" t="s">
        <v>359</v>
      </c>
      <c r="AC1830" s="68">
        <v>2198.0</v>
      </c>
      <c r="AD1830" s="69">
        <v>1.0</v>
      </c>
      <c r="AE1830" s="69">
        <v>10.0</v>
      </c>
      <c r="AF1830" s="70" t="s">
        <v>3175</v>
      </c>
      <c r="AG1830" s="69">
        <v>305.0</v>
      </c>
      <c r="AH1830" s="69">
        <v>52.0</v>
      </c>
      <c r="AI1830" s="69">
        <v>25.0</v>
      </c>
      <c r="AJ1830" s="29">
        <f t="shared" si="20"/>
        <v>64.5</v>
      </c>
      <c r="AK1830" s="76">
        <f t="shared" si="21"/>
        <v>0.2114754098</v>
      </c>
      <c r="AL1830" s="29">
        <f t="shared" si="22"/>
        <v>64.5</v>
      </c>
      <c r="AM1830" s="71">
        <f t="shared" si="23"/>
        <v>0.2115</v>
      </c>
      <c r="AN1830" s="71">
        <f t="shared" si="24"/>
        <v>0.2644</v>
      </c>
      <c r="AO1830" s="72">
        <f t="shared" si="25"/>
        <v>10.23</v>
      </c>
      <c r="AP1830" s="73">
        <f t="shared" si="26"/>
        <v>58597.44</v>
      </c>
      <c r="AQ1830" s="3">
        <f t="shared" si="27"/>
        <v>192.1227541</v>
      </c>
      <c r="AR1830" s="18"/>
      <c r="AS1830" s="18"/>
    </row>
    <row r="1831" ht="14.25" customHeight="1">
      <c r="A1831" s="68">
        <v>2198.0</v>
      </c>
      <c r="B1831" s="69">
        <v>1.0</v>
      </c>
      <c r="C1831" s="18" t="s">
        <v>359</v>
      </c>
      <c r="D1831" s="68">
        <v>2198.0</v>
      </c>
      <c r="E1831" s="69">
        <v>1.0</v>
      </c>
      <c r="F1831" s="69">
        <v>70.0</v>
      </c>
      <c r="G1831" s="70" t="s">
        <v>3176</v>
      </c>
      <c r="H1831" s="69">
        <v>25.0</v>
      </c>
      <c r="I1831" s="69">
        <v>1.0</v>
      </c>
      <c r="J1831" s="69">
        <v>1.0</v>
      </c>
      <c r="K1831" s="29">
        <f t="shared" si="13"/>
        <v>1.5</v>
      </c>
      <c r="L1831" s="71">
        <f t="shared" si="14"/>
        <v>0.06</v>
      </c>
      <c r="M1831" s="71">
        <f t="shared" si="15"/>
        <v>0.075</v>
      </c>
      <c r="N1831" s="72">
        <f t="shared" si="16"/>
        <v>0.07</v>
      </c>
      <c r="O1831" s="8">
        <f t="shared" si="17"/>
        <v>400.96</v>
      </c>
      <c r="P1831" s="73"/>
      <c r="Q1831" s="18"/>
      <c r="R1831" s="18"/>
      <c r="S1831" s="18"/>
      <c r="T1831" s="18"/>
      <c r="U1831" s="18"/>
      <c r="V1831" s="18"/>
      <c r="W1831" s="18"/>
      <c r="X1831" s="18"/>
      <c r="Y1831" s="18"/>
      <c r="Z1831" s="68">
        <v>2198.0</v>
      </c>
      <c r="AA1831" s="69">
        <v>1.0</v>
      </c>
      <c r="AB1831" s="18" t="s">
        <v>359</v>
      </c>
      <c r="AC1831" s="68">
        <v>2198.0</v>
      </c>
      <c r="AD1831" s="69">
        <v>1.0</v>
      </c>
      <c r="AE1831" s="69">
        <v>70.0</v>
      </c>
      <c r="AF1831" s="70" t="s">
        <v>3176</v>
      </c>
      <c r="AG1831" s="69">
        <v>25.0</v>
      </c>
      <c r="AH1831" s="69">
        <v>1.0</v>
      </c>
      <c r="AI1831" s="69">
        <v>1.0</v>
      </c>
      <c r="AJ1831" s="29">
        <f t="shared" si="20"/>
        <v>1.5</v>
      </c>
      <c r="AK1831" s="76">
        <f t="shared" si="21"/>
        <v>0.06</v>
      </c>
      <c r="AL1831" s="29">
        <f t="shared" si="22"/>
        <v>1.5</v>
      </c>
      <c r="AM1831" s="71">
        <f t="shared" si="23"/>
        <v>0.06</v>
      </c>
      <c r="AN1831" s="71">
        <f t="shared" si="24"/>
        <v>0.075</v>
      </c>
      <c r="AO1831" s="72">
        <f t="shared" si="25"/>
        <v>0.07</v>
      </c>
      <c r="AP1831" s="73">
        <f t="shared" si="26"/>
        <v>400.96</v>
      </c>
      <c r="AQ1831" s="3">
        <f t="shared" si="27"/>
        <v>16.0384</v>
      </c>
      <c r="AR1831" s="18"/>
      <c r="AS1831" s="18"/>
    </row>
    <row r="1832" ht="14.25" customHeight="1">
      <c r="A1832" s="68">
        <v>2198.0</v>
      </c>
      <c r="B1832" s="69">
        <v>1.0</v>
      </c>
      <c r="C1832" s="18" t="s">
        <v>359</v>
      </c>
      <c r="D1832" s="68">
        <v>2198.0</v>
      </c>
      <c r="E1832" s="69">
        <v>1.0</v>
      </c>
      <c r="F1832" s="69">
        <v>456.0</v>
      </c>
      <c r="G1832" s="70" t="s">
        <v>3177</v>
      </c>
      <c r="H1832" s="69">
        <v>250.0</v>
      </c>
      <c r="I1832" s="69">
        <v>29.0</v>
      </c>
      <c r="J1832" s="69">
        <v>14.0</v>
      </c>
      <c r="K1832" s="29">
        <f t="shared" si="13"/>
        <v>36</v>
      </c>
      <c r="L1832" s="71">
        <f t="shared" si="14"/>
        <v>0.144</v>
      </c>
      <c r="M1832" s="71">
        <f t="shared" si="15"/>
        <v>0.18</v>
      </c>
      <c r="N1832" s="72">
        <f t="shared" si="16"/>
        <v>3.89</v>
      </c>
      <c r="O1832" s="8">
        <f t="shared" si="17"/>
        <v>22281.92</v>
      </c>
      <c r="P1832" s="73"/>
      <c r="Q1832" s="18"/>
      <c r="R1832" s="18"/>
      <c r="S1832" s="18"/>
      <c r="T1832" s="18"/>
      <c r="U1832" s="18"/>
      <c r="V1832" s="18"/>
      <c r="W1832" s="18"/>
      <c r="X1832" s="18"/>
      <c r="Y1832" s="18"/>
      <c r="Z1832" s="68">
        <v>2198.0</v>
      </c>
      <c r="AA1832" s="69">
        <v>1.0</v>
      </c>
      <c r="AB1832" s="18" t="s">
        <v>359</v>
      </c>
      <c r="AC1832" s="68">
        <v>2198.0</v>
      </c>
      <c r="AD1832" s="69">
        <v>1.0</v>
      </c>
      <c r="AE1832" s="69">
        <v>456.0</v>
      </c>
      <c r="AF1832" s="70" t="s">
        <v>3177</v>
      </c>
      <c r="AG1832" s="69">
        <v>250.0</v>
      </c>
      <c r="AH1832" s="69">
        <v>29.0</v>
      </c>
      <c r="AI1832" s="69">
        <v>14.0</v>
      </c>
      <c r="AJ1832" s="29">
        <f t="shared" si="20"/>
        <v>36</v>
      </c>
      <c r="AK1832" s="76">
        <f t="shared" si="21"/>
        <v>0.144</v>
      </c>
      <c r="AL1832" s="29">
        <f t="shared" si="22"/>
        <v>36</v>
      </c>
      <c r="AM1832" s="71">
        <f t="shared" si="23"/>
        <v>0.144</v>
      </c>
      <c r="AN1832" s="71">
        <f t="shared" si="24"/>
        <v>0.18</v>
      </c>
      <c r="AO1832" s="72">
        <f t="shared" si="25"/>
        <v>3.89</v>
      </c>
      <c r="AP1832" s="73">
        <f t="shared" si="26"/>
        <v>22281.92</v>
      </c>
      <c r="AQ1832" s="3">
        <f t="shared" si="27"/>
        <v>89.12768</v>
      </c>
      <c r="AR1832" s="18"/>
      <c r="AS1832" s="18"/>
    </row>
    <row r="1833" ht="14.25" customHeight="1">
      <c r="A1833" s="68">
        <v>2215.0</v>
      </c>
      <c r="B1833" s="69">
        <v>1.0</v>
      </c>
      <c r="C1833" s="18" t="s">
        <v>1559</v>
      </c>
      <c r="D1833" s="68">
        <v>2215.0</v>
      </c>
      <c r="E1833" s="69">
        <v>1.0</v>
      </c>
      <c r="F1833" s="69">
        <v>2.0</v>
      </c>
      <c r="G1833" s="70" t="s">
        <v>3178</v>
      </c>
      <c r="H1833" s="69">
        <v>109.0</v>
      </c>
      <c r="I1833" s="69">
        <v>22.0</v>
      </c>
      <c r="J1833" s="69">
        <v>17.0</v>
      </c>
      <c r="K1833" s="29">
        <f t="shared" si="13"/>
        <v>30.5</v>
      </c>
      <c r="L1833" s="71">
        <f t="shared" si="14"/>
        <v>0.2798</v>
      </c>
      <c r="M1833" s="71">
        <f t="shared" si="15"/>
        <v>0.3498</v>
      </c>
      <c r="N1833" s="72">
        <f t="shared" si="16"/>
        <v>6.4</v>
      </c>
      <c r="O1833" s="8">
        <f t="shared" si="17"/>
        <v>36659.2</v>
      </c>
      <c r="P1833" s="73"/>
      <c r="Q1833" s="18"/>
      <c r="R1833" s="18"/>
      <c r="S1833" s="18"/>
      <c r="T1833" s="18"/>
      <c r="U1833" s="18"/>
      <c r="V1833" s="18"/>
      <c r="W1833" s="18"/>
      <c r="X1833" s="18"/>
      <c r="Y1833" s="18"/>
      <c r="Z1833" s="68">
        <v>2215.0</v>
      </c>
      <c r="AA1833" s="69">
        <v>1.0</v>
      </c>
      <c r="AB1833" s="18" t="s">
        <v>1559</v>
      </c>
      <c r="AC1833" s="68">
        <v>2215.0</v>
      </c>
      <c r="AD1833" s="69">
        <v>1.0</v>
      </c>
      <c r="AE1833" s="69">
        <v>2.0</v>
      </c>
      <c r="AF1833" s="70" t="s">
        <v>3178</v>
      </c>
      <c r="AG1833" s="69">
        <v>109.0</v>
      </c>
      <c r="AH1833" s="69">
        <v>22.0</v>
      </c>
      <c r="AI1833" s="69">
        <v>17.0</v>
      </c>
      <c r="AJ1833" s="29">
        <f t="shared" si="20"/>
        <v>30.5</v>
      </c>
      <c r="AK1833" s="76">
        <f t="shared" si="21"/>
        <v>0.2798165138</v>
      </c>
      <c r="AL1833" s="29">
        <f t="shared" si="22"/>
        <v>30.5</v>
      </c>
      <c r="AM1833" s="71">
        <f t="shared" si="23"/>
        <v>0.2798</v>
      </c>
      <c r="AN1833" s="71">
        <f t="shared" si="24"/>
        <v>0.3498</v>
      </c>
      <c r="AO1833" s="72">
        <f t="shared" si="25"/>
        <v>6.4</v>
      </c>
      <c r="AP1833" s="73">
        <f t="shared" si="26"/>
        <v>36659.2</v>
      </c>
      <c r="AQ1833" s="3">
        <f t="shared" si="27"/>
        <v>336.3229358</v>
      </c>
      <c r="AR1833" s="18"/>
      <c r="AS1833" s="18"/>
    </row>
    <row r="1834" ht="14.25" customHeight="1">
      <c r="A1834" s="68">
        <v>2215.0</v>
      </c>
      <c r="B1834" s="69">
        <v>1.0</v>
      </c>
      <c r="C1834" s="18" t="s">
        <v>1559</v>
      </c>
      <c r="D1834" s="68">
        <v>2215.0</v>
      </c>
      <c r="E1834" s="69">
        <v>1.0</v>
      </c>
      <c r="F1834" s="69">
        <v>10.0</v>
      </c>
      <c r="G1834" s="70" t="s">
        <v>3179</v>
      </c>
      <c r="H1834" s="69">
        <v>114.0</v>
      </c>
      <c r="I1834" s="69">
        <v>39.0</v>
      </c>
      <c r="J1834" s="69">
        <v>30.0</v>
      </c>
      <c r="K1834" s="29">
        <f t="shared" si="13"/>
        <v>54</v>
      </c>
      <c r="L1834" s="71">
        <f t="shared" si="14"/>
        <v>0.4737</v>
      </c>
      <c r="M1834" s="71">
        <f t="shared" si="15"/>
        <v>0.5921</v>
      </c>
      <c r="N1834" s="72">
        <f t="shared" si="16"/>
        <v>19.18</v>
      </c>
      <c r="O1834" s="8">
        <f t="shared" si="17"/>
        <v>109863.04</v>
      </c>
      <c r="P1834" s="73"/>
      <c r="Q1834" s="18"/>
      <c r="R1834" s="18"/>
      <c r="S1834" s="18"/>
      <c r="T1834" s="18"/>
      <c r="U1834" s="18"/>
      <c r="V1834" s="18"/>
      <c r="W1834" s="18"/>
      <c r="X1834" s="18"/>
      <c r="Y1834" s="18"/>
      <c r="Z1834" s="68">
        <v>2215.0</v>
      </c>
      <c r="AA1834" s="69">
        <v>1.0</v>
      </c>
      <c r="AB1834" s="18" t="s">
        <v>1559</v>
      </c>
      <c r="AC1834" s="68">
        <v>2215.0</v>
      </c>
      <c r="AD1834" s="69">
        <v>1.0</v>
      </c>
      <c r="AE1834" s="69">
        <v>10.0</v>
      </c>
      <c r="AF1834" s="70" t="s">
        <v>3179</v>
      </c>
      <c r="AG1834" s="69">
        <v>114.0</v>
      </c>
      <c r="AH1834" s="69">
        <v>39.0</v>
      </c>
      <c r="AI1834" s="69">
        <v>30.0</v>
      </c>
      <c r="AJ1834" s="29">
        <f t="shared" si="20"/>
        <v>54</v>
      </c>
      <c r="AK1834" s="76">
        <f t="shared" si="21"/>
        <v>0.4736842105</v>
      </c>
      <c r="AL1834" s="29">
        <f t="shared" si="22"/>
        <v>54</v>
      </c>
      <c r="AM1834" s="71">
        <f t="shared" si="23"/>
        <v>0.4737</v>
      </c>
      <c r="AN1834" s="71">
        <f t="shared" si="24"/>
        <v>0.5921</v>
      </c>
      <c r="AO1834" s="72">
        <f t="shared" si="25"/>
        <v>19.18</v>
      </c>
      <c r="AP1834" s="73">
        <f t="shared" si="26"/>
        <v>109863.04</v>
      </c>
      <c r="AQ1834" s="3">
        <f t="shared" si="27"/>
        <v>963.7108772</v>
      </c>
      <c r="AR1834" s="18"/>
      <c r="AS1834" s="18"/>
    </row>
    <row r="1835" ht="14.25" customHeight="1">
      <c r="A1835" s="68">
        <v>2310.0</v>
      </c>
      <c r="B1835" s="69">
        <v>1.0</v>
      </c>
      <c r="C1835" s="18" t="s">
        <v>1561</v>
      </c>
      <c r="D1835" s="68">
        <v>2310.0</v>
      </c>
      <c r="E1835" s="69">
        <v>1.0</v>
      </c>
      <c r="F1835" s="69">
        <v>3.0</v>
      </c>
      <c r="G1835" s="70" t="s">
        <v>3180</v>
      </c>
      <c r="H1835" s="69">
        <v>374.0</v>
      </c>
      <c r="I1835" s="69">
        <v>72.0</v>
      </c>
      <c r="J1835" s="69">
        <v>25.0</v>
      </c>
      <c r="K1835" s="29">
        <f t="shared" si="13"/>
        <v>84.5</v>
      </c>
      <c r="L1835" s="71">
        <f t="shared" si="14"/>
        <v>0.2259</v>
      </c>
      <c r="M1835" s="71">
        <f t="shared" si="15"/>
        <v>0.2824</v>
      </c>
      <c r="N1835" s="72">
        <f t="shared" si="16"/>
        <v>14.32</v>
      </c>
      <c r="O1835" s="8">
        <f t="shared" si="17"/>
        <v>82024.96</v>
      </c>
      <c r="P1835" s="73"/>
      <c r="Q1835" s="18"/>
      <c r="R1835" s="18"/>
      <c r="S1835" s="18"/>
      <c r="T1835" s="18"/>
      <c r="U1835" s="18"/>
      <c r="V1835" s="18"/>
      <c r="W1835" s="18"/>
      <c r="X1835" s="18"/>
      <c r="Y1835" s="18"/>
      <c r="Z1835" s="68">
        <v>2310.0</v>
      </c>
      <c r="AA1835" s="69">
        <v>1.0</v>
      </c>
      <c r="AB1835" s="18" t="s">
        <v>1561</v>
      </c>
      <c r="AC1835" s="68">
        <v>2310.0</v>
      </c>
      <c r="AD1835" s="69">
        <v>1.0</v>
      </c>
      <c r="AE1835" s="69">
        <v>3.0</v>
      </c>
      <c r="AF1835" s="70" t="s">
        <v>3180</v>
      </c>
      <c r="AG1835" s="69">
        <v>374.0</v>
      </c>
      <c r="AH1835" s="69">
        <v>72.0</v>
      </c>
      <c r="AI1835" s="69">
        <v>25.0</v>
      </c>
      <c r="AJ1835" s="29">
        <f t="shared" si="20"/>
        <v>84.5</v>
      </c>
      <c r="AK1835" s="76">
        <f t="shared" si="21"/>
        <v>0.2259358289</v>
      </c>
      <c r="AL1835" s="29">
        <f t="shared" si="22"/>
        <v>84.5</v>
      </c>
      <c r="AM1835" s="71">
        <f t="shared" si="23"/>
        <v>0.2259</v>
      </c>
      <c r="AN1835" s="71">
        <f t="shared" si="24"/>
        <v>0.2824</v>
      </c>
      <c r="AO1835" s="72">
        <f t="shared" si="25"/>
        <v>14.32</v>
      </c>
      <c r="AP1835" s="73">
        <f t="shared" si="26"/>
        <v>82024.96</v>
      </c>
      <c r="AQ1835" s="3">
        <f t="shared" si="27"/>
        <v>219.3180749</v>
      </c>
      <c r="AR1835" s="18"/>
      <c r="AS1835" s="18"/>
    </row>
    <row r="1836" ht="14.25" customHeight="1">
      <c r="A1836" s="68">
        <v>2310.0</v>
      </c>
      <c r="B1836" s="69">
        <v>1.0</v>
      </c>
      <c r="C1836" s="18" t="s">
        <v>1561</v>
      </c>
      <c r="D1836" s="68">
        <v>2310.0</v>
      </c>
      <c r="E1836" s="69">
        <v>1.0</v>
      </c>
      <c r="F1836" s="69">
        <v>10.0</v>
      </c>
      <c r="G1836" s="70" t="s">
        <v>3181</v>
      </c>
      <c r="H1836" s="69">
        <v>437.0</v>
      </c>
      <c r="I1836" s="69">
        <v>113.0</v>
      </c>
      <c r="J1836" s="69">
        <v>42.0</v>
      </c>
      <c r="K1836" s="29">
        <f t="shared" si="13"/>
        <v>134</v>
      </c>
      <c r="L1836" s="71">
        <f t="shared" si="14"/>
        <v>0.3066</v>
      </c>
      <c r="M1836" s="71">
        <f t="shared" si="15"/>
        <v>0.3833</v>
      </c>
      <c r="N1836" s="72">
        <f t="shared" si="16"/>
        <v>30.82</v>
      </c>
      <c r="O1836" s="8">
        <f t="shared" si="17"/>
        <v>176536.96</v>
      </c>
      <c r="P1836" s="73"/>
      <c r="Q1836" s="18"/>
      <c r="R1836" s="18"/>
      <c r="S1836" s="18"/>
      <c r="T1836" s="18"/>
      <c r="U1836" s="18"/>
      <c r="V1836" s="18"/>
      <c r="W1836" s="18"/>
      <c r="X1836" s="18"/>
      <c r="Y1836" s="18"/>
      <c r="Z1836" s="68">
        <v>2310.0</v>
      </c>
      <c r="AA1836" s="69">
        <v>1.0</v>
      </c>
      <c r="AB1836" s="18" t="s">
        <v>1561</v>
      </c>
      <c r="AC1836" s="68">
        <v>2310.0</v>
      </c>
      <c r="AD1836" s="69">
        <v>1.0</v>
      </c>
      <c r="AE1836" s="69">
        <v>10.0</v>
      </c>
      <c r="AF1836" s="70" t="s">
        <v>3181</v>
      </c>
      <c r="AG1836" s="69">
        <v>437.0</v>
      </c>
      <c r="AH1836" s="69">
        <v>113.0</v>
      </c>
      <c r="AI1836" s="69">
        <v>42.0</v>
      </c>
      <c r="AJ1836" s="29">
        <f t="shared" si="20"/>
        <v>134</v>
      </c>
      <c r="AK1836" s="76">
        <f t="shared" si="21"/>
        <v>0.3066361556</v>
      </c>
      <c r="AL1836" s="29">
        <f t="shared" si="22"/>
        <v>134</v>
      </c>
      <c r="AM1836" s="71">
        <f t="shared" si="23"/>
        <v>0.3066</v>
      </c>
      <c r="AN1836" s="71">
        <f t="shared" si="24"/>
        <v>0.3833</v>
      </c>
      <c r="AO1836" s="72">
        <f t="shared" si="25"/>
        <v>30.82</v>
      </c>
      <c r="AP1836" s="73">
        <f t="shared" si="26"/>
        <v>176536.96</v>
      </c>
      <c r="AQ1836" s="3">
        <f t="shared" si="27"/>
        <v>403.9747368</v>
      </c>
      <c r="AR1836" s="18"/>
      <c r="AS1836" s="18"/>
    </row>
    <row r="1837" ht="14.25" customHeight="1">
      <c r="A1837" s="68">
        <v>2310.0</v>
      </c>
      <c r="B1837" s="69">
        <v>1.0</v>
      </c>
      <c r="C1837" s="18" t="s">
        <v>1561</v>
      </c>
      <c r="D1837" s="68">
        <v>2310.0</v>
      </c>
      <c r="E1837" s="69">
        <v>1.0</v>
      </c>
      <c r="F1837" s="69">
        <v>20.0</v>
      </c>
      <c r="G1837" s="70" t="s">
        <v>3182</v>
      </c>
      <c r="H1837" s="69">
        <v>264.0</v>
      </c>
      <c r="I1837" s="69">
        <v>68.0</v>
      </c>
      <c r="J1837" s="69">
        <v>23.0</v>
      </c>
      <c r="K1837" s="29">
        <f t="shared" si="13"/>
        <v>79.5</v>
      </c>
      <c r="L1837" s="71">
        <f t="shared" si="14"/>
        <v>0.3011</v>
      </c>
      <c r="M1837" s="71">
        <f t="shared" si="15"/>
        <v>0.3764</v>
      </c>
      <c r="N1837" s="72">
        <f t="shared" si="16"/>
        <v>17.95</v>
      </c>
      <c r="O1837" s="8">
        <f t="shared" si="17"/>
        <v>102817.6</v>
      </c>
      <c r="P1837" s="73"/>
      <c r="Q1837" s="18"/>
      <c r="R1837" s="18"/>
      <c r="S1837" s="18"/>
      <c r="T1837" s="18"/>
      <c r="U1837" s="18"/>
      <c r="V1837" s="18"/>
      <c r="W1837" s="18"/>
      <c r="X1837" s="18"/>
      <c r="Y1837" s="18"/>
      <c r="Z1837" s="68">
        <v>2310.0</v>
      </c>
      <c r="AA1837" s="69">
        <v>1.0</v>
      </c>
      <c r="AB1837" s="18" t="s">
        <v>1561</v>
      </c>
      <c r="AC1837" s="68">
        <v>2310.0</v>
      </c>
      <c r="AD1837" s="69">
        <v>1.0</v>
      </c>
      <c r="AE1837" s="69">
        <v>20.0</v>
      </c>
      <c r="AF1837" s="70" t="s">
        <v>3182</v>
      </c>
      <c r="AG1837" s="69">
        <v>264.0</v>
      </c>
      <c r="AH1837" s="69">
        <v>68.0</v>
      </c>
      <c r="AI1837" s="69">
        <v>23.0</v>
      </c>
      <c r="AJ1837" s="29">
        <f t="shared" si="20"/>
        <v>79.5</v>
      </c>
      <c r="AK1837" s="76">
        <f t="shared" si="21"/>
        <v>0.3011363636</v>
      </c>
      <c r="AL1837" s="29">
        <f t="shared" si="22"/>
        <v>79.5</v>
      </c>
      <c r="AM1837" s="71">
        <f t="shared" si="23"/>
        <v>0.3011</v>
      </c>
      <c r="AN1837" s="71">
        <f t="shared" si="24"/>
        <v>0.3764</v>
      </c>
      <c r="AO1837" s="72">
        <f t="shared" si="25"/>
        <v>17.95</v>
      </c>
      <c r="AP1837" s="73">
        <f t="shared" si="26"/>
        <v>102817.6</v>
      </c>
      <c r="AQ1837" s="3">
        <f t="shared" si="27"/>
        <v>389.4606061</v>
      </c>
      <c r="AR1837" s="18"/>
      <c r="AS1837" s="18"/>
    </row>
    <row r="1838" ht="14.25" customHeight="1">
      <c r="A1838" s="68">
        <v>2311.0</v>
      </c>
      <c r="B1838" s="69">
        <v>1.0</v>
      </c>
      <c r="C1838" s="18" t="s">
        <v>1563</v>
      </c>
      <c r="D1838" s="68">
        <v>2311.0</v>
      </c>
      <c r="E1838" s="69">
        <v>1.0</v>
      </c>
      <c r="F1838" s="69">
        <v>10.0</v>
      </c>
      <c r="G1838" s="70" t="s">
        <v>3183</v>
      </c>
      <c r="H1838" s="69">
        <v>210.0</v>
      </c>
      <c r="I1838" s="69">
        <v>64.0</v>
      </c>
      <c r="J1838" s="69">
        <v>30.0</v>
      </c>
      <c r="K1838" s="29">
        <f t="shared" si="13"/>
        <v>79</v>
      </c>
      <c r="L1838" s="71">
        <f t="shared" si="14"/>
        <v>0.3762</v>
      </c>
      <c r="M1838" s="71">
        <f t="shared" si="15"/>
        <v>0.4703</v>
      </c>
      <c r="N1838" s="72">
        <f t="shared" si="16"/>
        <v>22.29</v>
      </c>
      <c r="O1838" s="8">
        <f t="shared" si="17"/>
        <v>127677.12</v>
      </c>
      <c r="P1838" s="73"/>
      <c r="Q1838" s="18"/>
      <c r="R1838" s="18"/>
      <c r="S1838" s="18"/>
      <c r="T1838" s="18"/>
      <c r="U1838" s="18"/>
      <c r="V1838" s="18"/>
      <c r="W1838" s="18"/>
      <c r="X1838" s="18"/>
      <c r="Y1838" s="18"/>
      <c r="Z1838" s="68">
        <v>2311.0</v>
      </c>
      <c r="AA1838" s="69">
        <v>1.0</v>
      </c>
      <c r="AB1838" s="18" t="s">
        <v>1563</v>
      </c>
      <c r="AC1838" s="68">
        <v>2311.0</v>
      </c>
      <c r="AD1838" s="69">
        <v>1.0</v>
      </c>
      <c r="AE1838" s="69">
        <v>10.0</v>
      </c>
      <c r="AF1838" s="70" t="s">
        <v>3183</v>
      </c>
      <c r="AG1838" s="69">
        <v>210.0</v>
      </c>
      <c r="AH1838" s="69">
        <v>64.0</v>
      </c>
      <c r="AI1838" s="69">
        <v>30.0</v>
      </c>
      <c r="AJ1838" s="29">
        <f t="shared" si="20"/>
        <v>79</v>
      </c>
      <c r="AK1838" s="76">
        <f t="shared" si="21"/>
        <v>0.3761904762</v>
      </c>
      <c r="AL1838" s="29">
        <f t="shared" si="22"/>
        <v>79</v>
      </c>
      <c r="AM1838" s="71">
        <f t="shared" si="23"/>
        <v>0.3762</v>
      </c>
      <c r="AN1838" s="71">
        <f t="shared" si="24"/>
        <v>0.4703</v>
      </c>
      <c r="AO1838" s="72">
        <f t="shared" si="25"/>
        <v>22.29</v>
      </c>
      <c r="AP1838" s="73">
        <f t="shared" si="26"/>
        <v>127677.12</v>
      </c>
      <c r="AQ1838" s="3">
        <f t="shared" si="27"/>
        <v>607.9862857</v>
      </c>
      <c r="AR1838" s="18"/>
      <c r="AS1838" s="18"/>
    </row>
    <row r="1839" ht="14.25" customHeight="1">
      <c r="A1839" s="68">
        <v>2311.0</v>
      </c>
      <c r="B1839" s="69">
        <v>1.0</v>
      </c>
      <c r="C1839" s="18" t="s">
        <v>1563</v>
      </c>
      <c r="D1839" s="68">
        <v>2311.0</v>
      </c>
      <c r="E1839" s="69">
        <v>1.0</v>
      </c>
      <c r="F1839" s="69">
        <v>20.0</v>
      </c>
      <c r="G1839" s="70" t="s">
        <v>3184</v>
      </c>
      <c r="H1839" s="69">
        <v>223.0</v>
      </c>
      <c r="I1839" s="69">
        <v>70.0</v>
      </c>
      <c r="J1839" s="69">
        <v>35.0</v>
      </c>
      <c r="K1839" s="29">
        <f t="shared" si="13"/>
        <v>87.5</v>
      </c>
      <c r="L1839" s="71">
        <f t="shared" si="14"/>
        <v>0.3924</v>
      </c>
      <c r="M1839" s="71">
        <f t="shared" si="15"/>
        <v>0.4905</v>
      </c>
      <c r="N1839" s="72">
        <f t="shared" si="16"/>
        <v>25.75</v>
      </c>
      <c r="O1839" s="8">
        <f t="shared" si="17"/>
        <v>147496</v>
      </c>
      <c r="P1839" s="73"/>
      <c r="Q1839" s="18"/>
      <c r="R1839" s="18"/>
      <c r="S1839" s="18"/>
      <c r="T1839" s="18"/>
      <c r="U1839" s="18"/>
      <c r="V1839" s="18"/>
      <c r="W1839" s="18"/>
      <c r="X1839" s="18"/>
      <c r="Y1839" s="18"/>
      <c r="Z1839" s="68">
        <v>2311.0</v>
      </c>
      <c r="AA1839" s="69">
        <v>1.0</v>
      </c>
      <c r="AB1839" s="18" t="s">
        <v>1563</v>
      </c>
      <c r="AC1839" s="68">
        <v>2311.0</v>
      </c>
      <c r="AD1839" s="69">
        <v>1.0</v>
      </c>
      <c r="AE1839" s="69">
        <v>20.0</v>
      </c>
      <c r="AF1839" s="70" t="s">
        <v>3184</v>
      </c>
      <c r="AG1839" s="69">
        <v>223.0</v>
      </c>
      <c r="AH1839" s="69">
        <v>70.0</v>
      </c>
      <c r="AI1839" s="69">
        <v>35.0</v>
      </c>
      <c r="AJ1839" s="29">
        <f t="shared" si="20"/>
        <v>87.5</v>
      </c>
      <c r="AK1839" s="76">
        <f t="shared" si="21"/>
        <v>0.3923766816</v>
      </c>
      <c r="AL1839" s="29">
        <f t="shared" si="22"/>
        <v>87.5</v>
      </c>
      <c r="AM1839" s="71">
        <f t="shared" si="23"/>
        <v>0.3924</v>
      </c>
      <c r="AN1839" s="71">
        <f t="shared" si="24"/>
        <v>0.4905</v>
      </c>
      <c r="AO1839" s="72">
        <f t="shared" si="25"/>
        <v>25.75</v>
      </c>
      <c r="AP1839" s="73">
        <f t="shared" si="26"/>
        <v>147496</v>
      </c>
      <c r="AQ1839" s="3">
        <f t="shared" si="27"/>
        <v>661.4170404</v>
      </c>
      <c r="AR1839" s="18"/>
      <c r="AS1839" s="18"/>
    </row>
    <row r="1840" ht="14.25" customHeight="1">
      <c r="A1840" s="68">
        <v>2342.0</v>
      </c>
      <c r="B1840" s="69">
        <v>1.0</v>
      </c>
      <c r="C1840" s="18" t="s">
        <v>363</v>
      </c>
      <c r="D1840" s="68">
        <v>2342.0</v>
      </c>
      <c r="E1840" s="69">
        <v>1.0</v>
      </c>
      <c r="F1840" s="69">
        <v>1.0</v>
      </c>
      <c r="G1840" s="70" t="s">
        <v>3185</v>
      </c>
      <c r="H1840" s="69">
        <v>184.0</v>
      </c>
      <c r="I1840" s="69">
        <v>53.0</v>
      </c>
      <c r="J1840" s="69">
        <v>7.0</v>
      </c>
      <c r="K1840" s="29">
        <f t="shared" si="13"/>
        <v>56.5</v>
      </c>
      <c r="L1840" s="71">
        <f t="shared" si="14"/>
        <v>0.3071</v>
      </c>
      <c r="M1840" s="71">
        <f t="shared" si="15"/>
        <v>0.3839</v>
      </c>
      <c r="N1840" s="72">
        <f t="shared" si="16"/>
        <v>13.01</v>
      </c>
      <c r="O1840" s="8">
        <f t="shared" si="17"/>
        <v>74521.28</v>
      </c>
      <c r="P1840" s="73"/>
      <c r="Q1840" s="18"/>
      <c r="R1840" s="18"/>
      <c r="S1840" s="18"/>
      <c r="T1840" s="18"/>
      <c r="U1840" s="18"/>
      <c r="V1840" s="18"/>
      <c r="W1840" s="18"/>
      <c r="X1840" s="18"/>
      <c r="Y1840" s="18"/>
      <c r="Z1840" s="68">
        <v>2342.0</v>
      </c>
      <c r="AA1840" s="69">
        <v>1.0</v>
      </c>
      <c r="AB1840" s="18" t="s">
        <v>363</v>
      </c>
      <c r="AC1840" s="68">
        <v>2342.0</v>
      </c>
      <c r="AD1840" s="69">
        <v>1.0</v>
      </c>
      <c r="AE1840" s="69">
        <v>1.0</v>
      </c>
      <c r="AF1840" s="70" t="s">
        <v>3185</v>
      </c>
      <c r="AG1840" s="69">
        <v>184.0</v>
      </c>
      <c r="AH1840" s="69">
        <v>53.0</v>
      </c>
      <c r="AI1840" s="69">
        <v>7.0</v>
      </c>
      <c r="AJ1840" s="29">
        <f t="shared" si="20"/>
        <v>56.5</v>
      </c>
      <c r="AK1840" s="76">
        <f t="shared" si="21"/>
        <v>0.3070652174</v>
      </c>
      <c r="AL1840" s="29">
        <f t="shared" si="22"/>
        <v>56.5</v>
      </c>
      <c r="AM1840" s="71">
        <f t="shared" si="23"/>
        <v>0.3071</v>
      </c>
      <c r="AN1840" s="71">
        <f t="shared" si="24"/>
        <v>0.3839</v>
      </c>
      <c r="AO1840" s="72">
        <f t="shared" si="25"/>
        <v>13.01</v>
      </c>
      <c r="AP1840" s="73">
        <f t="shared" si="26"/>
        <v>74521.28</v>
      </c>
      <c r="AQ1840" s="3">
        <f t="shared" si="27"/>
        <v>405.0069565</v>
      </c>
      <c r="AR1840" s="18"/>
      <c r="AS1840" s="18"/>
    </row>
    <row r="1841" ht="14.25" customHeight="1">
      <c r="A1841" s="68">
        <v>2342.0</v>
      </c>
      <c r="B1841" s="69">
        <v>1.0</v>
      </c>
      <c r="C1841" s="18" t="s">
        <v>363</v>
      </c>
      <c r="D1841" s="68">
        <v>2342.0</v>
      </c>
      <c r="E1841" s="69">
        <v>1.0</v>
      </c>
      <c r="F1841" s="69">
        <v>2.0</v>
      </c>
      <c r="G1841" s="70" t="s">
        <v>3186</v>
      </c>
      <c r="H1841" s="69">
        <v>120.0</v>
      </c>
      <c r="I1841" s="69">
        <v>22.0</v>
      </c>
      <c r="J1841" s="69">
        <v>9.0</v>
      </c>
      <c r="K1841" s="29">
        <f t="shared" si="13"/>
        <v>26.5</v>
      </c>
      <c r="L1841" s="71">
        <f t="shared" si="14"/>
        <v>0.2208</v>
      </c>
      <c r="M1841" s="71">
        <f t="shared" si="15"/>
        <v>0.276</v>
      </c>
      <c r="N1841" s="72">
        <f t="shared" si="16"/>
        <v>4.39</v>
      </c>
      <c r="O1841" s="8">
        <f t="shared" si="17"/>
        <v>25145.92</v>
      </c>
      <c r="P1841" s="73"/>
      <c r="Q1841" s="18"/>
      <c r="R1841" s="18"/>
      <c r="S1841" s="18"/>
      <c r="T1841" s="18"/>
      <c r="U1841" s="18"/>
      <c r="V1841" s="18"/>
      <c r="W1841" s="18"/>
      <c r="X1841" s="18"/>
      <c r="Y1841" s="18"/>
      <c r="Z1841" s="68">
        <v>2342.0</v>
      </c>
      <c r="AA1841" s="69">
        <v>1.0</v>
      </c>
      <c r="AB1841" s="18" t="s">
        <v>363</v>
      </c>
      <c r="AC1841" s="68">
        <v>2342.0</v>
      </c>
      <c r="AD1841" s="69">
        <v>1.0</v>
      </c>
      <c r="AE1841" s="69">
        <v>2.0</v>
      </c>
      <c r="AF1841" s="70" t="s">
        <v>3186</v>
      </c>
      <c r="AG1841" s="69">
        <v>120.0</v>
      </c>
      <c r="AH1841" s="69">
        <v>22.0</v>
      </c>
      <c r="AI1841" s="69">
        <v>9.0</v>
      </c>
      <c r="AJ1841" s="29">
        <f t="shared" si="20"/>
        <v>26.5</v>
      </c>
      <c r="AK1841" s="76">
        <f t="shared" si="21"/>
        <v>0.2208333333</v>
      </c>
      <c r="AL1841" s="29">
        <f t="shared" si="22"/>
        <v>26.5</v>
      </c>
      <c r="AM1841" s="71">
        <f t="shared" si="23"/>
        <v>0.2208</v>
      </c>
      <c r="AN1841" s="71">
        <f t="shared" si="24"/>
        <v>0.276</v>
      </c>
      <c r="AO1841" s="72">
        <f t="shared" si="25"/>
        <v>4.39</v>
      </c>
      <c r="AP1841" s="73">
        <f t="shared" si="26"/>
        <v>25145.92</v>
      </c>
      <c r="AQ1841" s="3">
        <f t="shared" si="27"/>
        <v>209.5493333</v>
      </c>
      <c r="AR1841" s="18"/>
      <c r="AS1841" s="18"/>
    </row>
    <row r="1842" ht="14.25" customHeight="1">
      <c r="A1842" s="68">
        <v>2342.0</v>
      </c>
      <c r="B1842" s="69">
        <v>1.0</v>
      </c>
      <c r="C1842" s="18" t="s">
        <v>363</v>
      </c>
      <c r="D1842" s="68">
        <v>2342.0</v>
      </c>
      <c r="E1842" s="69">
        <v>1.0</v>
      </c>
      <c r="F1842" s="69">
        <v>3.0</v>
      </c>
      <c r="G1842" s="70" t="s">
        <v>3187</v>
      </c>
      <c r="H1842" s="69">
        <v>242.0</v>
      </c>
      <c r="I1842" s="69">
        <v>31.0</v>
      </c>
      <c r="J1842" s="69">
        <v>16.0</v>
      </c>
      <c r="K1842" s="29">
        <f t="shared" si="13"/>
        <v>39</v>
      </c>
      <c r="L1842" s="71">
        <f t="shared" si="14"/>
        <v>0.1612</v>
      </c>
      <c r="M1842" s="71">
        <f t="shared" si="15"/>
        <v>0.2015</v>
      </c>
      <c r="N1842" s="72">
        <f t="shared" si="16"/>
        <v>4.72</v>
      </c>
      <c r="O1842" s="8">
        <f t="shared" si="17"/>
        <v>27036.16</v>
      </c>
      <c r="P1842" s="73"/>
      <c r="Q1842" s="18"/>
      <c r="R1842" s="18"/>
      <c r="S1842" s="18"/>
      <c r="T1842" s="18"/>
      <c r="U1842" s="18"/>
      <c r="V1842" s="18"/>
      <c r="W1842" s="18"/>
      <c r="X1842" s="18"/>
      <c r="Y1842" s="18"/>
      <c r="Z1842" s="68">
        <v>2342.0</v>
      </c>
      <c r="AA1842" s="69">
        <v>1.0</v>
      </c>
      <c r="AB1842" s="18" t="s">
        <v>363</v>
      </c>
      <c r="AC1842" s="68">
        <v>2342.0</v>
      </c>
      <c r="AD1842" s="69">
        <v>1.0</v>
      </c>
      <c r="AE1842" s="69">
        <v>3.0</v>
      </c>
      <c r="AF1842" s="70" t="s">
        <v>3187</v>
      </c>
      <c r="AG1842" s="69">
        <v>242.0</v>
      </c>
      <c r="AH1842" s="69">
        <v>31.0</v>
      </c>
      <c r="AI1842" s="69">
        <v>16.0</v>
      </c>
      <c r="AJ1842" s="29">
        <f t="shared" si="20"/>
        <v>39</v>
      </c>
      <c r="AK1842" s="76">
        <f t="shared" si="21"/>
        <v>0.1611570248</v>
      </c>
      <c r="AL1842" s="29">
        <f t="shared" si="22"/>
        <v>39</v>
      </c>
      <c r="AM1842" s="71">
        <f t="shared" si="23"/>
        <v>0.1612</v>
      </c>
      <c r="AN1842" s="71">
        <f t="shared" si="24"/>
        <v>0.2015</v>
      </c>
      <c r="AO1842" s="72">
        <f t="shared" si="25"/>
        <v>4.72</v>
      </c>
      <c r="AP1842" s="73">
        <f t="shared" si="26"/>
        <v>27036.16</v>
      </c>
      <c r="AQ1842" s="3">
        <f t="shared" si="27"/>
        <v>111.7196694</v>
      </c>
      <c r="AR1842" s="18"/>
      <c r="AS1842" s="18"/>
    </row>
    <row r="1843" ht="14.25" customHeight="1">
      <c r="A1843" s="68">
        <v>2342.0</v>
      </c>
      <c r="B1843" s="69">
        <v>1.0</v>
      </c>
      <c r="C1843" s="18" t="s">
        <v>363</v>
      </c>
      <c r="D1843" s="68">
        <v>2342.0</v>
      </c>
      <c r="E1843" s="69">
        <v>1.0</v>
      </c>
      <c r="F1843" s="69">
        <v>4.0</v>
      </c>
      <c r="G1843" s="70" t="s">
        <v>3188</v>
      </c>
      <c r="H1843" s="69">
        <v>227.0</v>
      </c>
      <c r="I1843" s="69">
        <v>55.0</v>
      </c>
      <c r="J1843" s="69">
        <v>18.0</v>
      </c>
      <c r="K1843" s="29">
        <f t="shared" si="13"/>
        <v>64</v>
      </c>
      <c r="L1843" s="71">
        <f t="shared" si="14"/>
        <v>0.2819</v>
      </c>
      <c r="M1843" s="71">
        <f t="shared" si="15"/>
        <v>0.3524</v>
      </c>
      <c r="N1843" s="72">
        <f t="shared" si="16"/>
        <v>13.53</v>
      </c>
      <c r="O1843" s="8">
        <f t="shared" si="17"/>
        <v>77499.84</v>
      </c>
      <c r="P1843" s="73"/>
      <c r="Q1843" s="18"/>
      <c r="R1843" s="18"/>
      <c r="S1843" s="18"/>
      <c r="T1843" s="18"/>
      <c r="U1843" s="18"/>
      <c r="V1843" s="18"/>
      <c r="W1843" s="18"/>
      <c r="X1843" s="18"/>
      <c r="Y1843" s="18"/>
      <c r="Z1843" s="68">
        <v>2342.0</v>
      </c>
      <c r="AA1843" s="69">
        <v>1.0</v>
      </c>
      <c r="AB1843" s="18" t="s">
        <v>363</v>
      </c>
      <c r="AC1843" s="68">
        <v>2342.0</v>
      </c>
      <c r="AD1843" s="69">
        <v>1.0</v>
      </c>
      <c r="AE1843" s="69">
        <v>4.0</v>
      </c>
      <c r="AF1843" s="70" t="s">
        <v>3188</v>
      </c>
      <c r="AG1843" s="69">
        <v>227.0</v>
      </c>
      <c r="AH1843" s="69">
        <v>55.0</v>
      </c>
      <c r="AI1843" s="69">
        <v>18.0</v>
      </c>
      <c r="AJ1843" s="29">
        <f t="shared" si="20"/>
        <v>64</v>
      </c>
      <c r="AK1843" s="76">
        <f t="shared" si="21"/>
        <v>0.281938326</v>
      </c>
      <c r="AL1843" s="29">
        <f t="shared" si="22"/>
        <v>64</v>
      </c>
      <c r="AM1843" s="71">
        <f t="shared" si="23"/>
        <v>0.2819</v>
      </c>
      <c r="AN1843" s="71">
        <f t="shared" si="24"/>
        <v>0.3524</v>
      </c>
      <c r="AO1843" s="72">
        <f t="shared" si="25"/>
        <v>13.53</v>
      </c>
      <c r="AP1843" s="73">
        <f t="shared" si="26"/>
        <v>77499.84</v>
      </c>
      <c r="AQ1843" s="3">
        <f t="shared" si="27"/>
        <v>341.4089868</v>
      </c>
      <c r="AR1843" s="18"/>
      <c r="AS1843" s="18"/>
    </row>
    <row r="1844" ht="14.25" customHeight="1">
      <c r="A1844" s="68">
        <v>2358.0</v>
      </c>
      <c r="B1844" s="69">
        <v>1.0</v>
      </c>
      <c r="C1844" s="18" t="s">
        <v>1566</v>
      </c>
      <c r="D1844" s="68">
        <v>2358.0</v>
      </c>
      <c r="E1844" s="69">
        <v>1.0</v>
      </c>
      <c r="F1844" s="69">
        <v>10.0</v>
      </c>
      <c r="G1844" s="70" t="s">
        <v>3189</v>
      </c>
      <c r="H1844" s="69">
        <v>131.0</v>
      </c>
      <c r="I1844" s="69">
        <v>40.0</v>
      </c>
      <c r="J1844" s="69">
        <v>17.0</v>
      </c>
      <c r="K1844" s="29">
        <f t="shared" si="13"/>
        <v>48.5</v>
      </c>
      <c r="L1844" s="71">
        <f t="shared" si="14"/>
        <v>0.3702</v>
      </c>
      <c r="M1844" s="71">
        <f t="shared" si="15"/>
        <v>0.4628</v>
      </c>
      <c r="N1844" s="72">
        <f t="shared" si="16"/>
        <v>13.47</v>
      </c>
      <c r="O1844" s="8">
        <f t="shared" si="17"/>
        <v>77156.16</v>
      </c>
      <c r="P1844" s="73"/>
      <c r="Q1844" s="18"/>
      <c r="R1844" s="18"/>
      <c r="S1844" s="18"/>
      <c r="T1844" s="18"/>
      <c r="U1844" s="18"/>
      <c r="V1844" s="18"/>
      <c r="W1844" s="18"/>
      <c r="X1844" s="18"/>
      <c r="Y1844" s="18"/>
      <c r="Z1844" s="68">
        <v>2358.0</v>
      </c>
      <c r="AA1844" s="69">
        <v>1.0</v>
      </c>
      <c r="AB1844" s="18" t="s">
        <v>1566</v>
      </c>
      <c r="AC1844" s="68">
        <v>2358.0</v>
      </c>
      <c r="AD1844" s="69">
        <v>1.0</v>
      </c>
      <c r="AE1844" s="69">
        <v>10.0</v>
      </c>
      <c r="AF1844" s="70" t="s">
        <v>3189</v>
      </c>
      <c r="AG1844" s="69">
        <v>131.0</v>
      </c>
      <c r="AH1844" s="69">
        <v>40.0</v>
      </c>
      <c r="AI1844" s="69">
        <v>17.0</v>
      </c>
      <c r="AJ1844" s="29">
        <f t="shared" si="20"/>
        <v>48.5</v>
      </c>
      <c r="AK1844" s="76">
        <f t="shared" si="21"/>
        <v>0.3702290076</v>
      </c>
      <c r="AL1844" s="29">
        <f t="shared" si="22"/>
        <v>48.5</v>
      </c>
      <c r="AM1844" s="71">
        <f t="shared" si="23"/>
        <v>0.3702</v>
      </c>
      <c r="AN1844" s="71">
        <f t="shared" si="24"/>
        <v>0.4628</v>
      </c>
      <c r="AO1844" s="72">
        <f t="shared" si="25"/>
        <v>13.47</v>
      </c>
      <c r="AP1844" s="73">
        <f t="shared" si="26"/>
        <v>77156.16</v>
      </c>
      <c r="AQ1844" s="3">
        <f t="shared" si="27"/>
        <v>588.9783206</v>
      </c>
      <c r="AR1844" s="18"/>
      <c r="AS1844" s="18"/>
    </row>
    <row r="1845" ht="14.25" customHeight="1">
      <c r="A1845" s="68">
        <v>2358.0</v>
      </c>
      <c r="B1845" s="69">
        <v>1.0</v>
      </c>
      <c r="C1845" s="18" t="s">
        <v>1566</v>
      </c>
      <c r="D1845" s="68">
        <v>2358.0</v>
      </c>
      <c r="E1845" s="69">
        <v>1.0</v>
      </c>
      <c r="F1845" s="69">
        <v>20.0</v>
      </c>
      <c r="G1845" s="70" t="s">
        <v>3190</v>
      </c>
      <c r="H1845" s="69">
        <v>78.0</v>
      </c>
      <c r="I1845" s="69">
        <v>23.0</v>
      </c>
      <c r="J1845" s="69">
        <v>6.0</v>
      </c>
      <c r="K1845" s="29">
        <f t="shared" si="13"/>
        <v>26</v>
      </c>
      <c r="L1845" s="71">
        <f t="shared" si="14"/>
        <v>0.3333</v>
      </c>
      <c r="M1845" s="71">
        <f t="shared" si="15"/>
        <v>0.4166</v>
      </c>
      <c r="N1845" s="72">
        <f t="shared" si="16"/>
        <v>6.5</v>
      </c>
      <c r="O1845" s="8">
        <f t="shared" si="17"/>
        <v>37232</v>
      </c>
      <c r="P1845" s="73"/>
      <c r="Q1845" s="18"/>
      <c r="R1845" s="18"/>
      <c r="S1845" s="18"/>
      <c r="T1845" s="18"/>
      <c r="U1845" s="18"/>
      <c r="V1845" s="18"/>
      <c r="W1845" s="18"/>
      <c r="X1845" s="18"/>
      <c r="Y1845" s="18"/>
      <c r="Z1845" s="68">
        <v>2358.0</v>
      </c>
      <c r="AA1845" s="69">
        <v>1.0</v>
      </c>
      <c r="AB1845" s="18" t="s">
        <v>1566</v>
      </c>
      <c r="AC1845" s="68">
        <v>2358.0</v>
      </c>
      <c r="AD1845" s="69">
        <v>1.0</v>
      </c>
      <c r="AE1845" s="69">
        <v>20.0</v>
      </c>
      <c r="AF1845" s="70" t="s">
        <v>3190</v>
      </c>
      <c r="AG1845" s="69">
        <v>78.0</v>
      </c>
      <c r="AH1845" s="69">
        <v>23.0</v>
      </c>
      <c r="AI1845" s="69">
        <v>6.0</v>
      </c>
      <c r="AJ1845" s="29">
        <f t="shared" si="20"/>
        <v>26</v>
      </c>
      <c r="AK1845" s="76">
        <f t="shared" si="21"/>
        <v>0.3333333333</v>
      </c>
      <c r="AL1845" s="29">
        <f t="shared" si="22"/>
        <v>26</v>
      </c>
      <c r="AM1845" s="71">
        <f t="shared" si="23"/>
        <v>0.3333</v>
      </c>
      <c r="AN1845" s="71">
        <f t="shared" si="24"/>
        <v>0.4166</v>
      </c>
      <c r="AO1845" s="72">
        <f t="shared" si="25"/>
        <v>6.5</v>
      </c>
      <c r="AP1845" s="73">
        <f t="shared" si="26"/>
        <v>37232</v>
      </c>
      <c r="AQ1845" s="3">
        <f t="shared" si="27"/>
        <v>477.3333333</v>
      </c>
      <c r="AR1845" s="18"/>
      <c r="AS1845" s="18"/>
    </row>
    <row r="1846" ht="14.25" customHeight="1">
      <c r="A1846" s="68">
        <v>2364.0</v>
      </c>
      <c r="B1846" s="69">
        <v>1.0</v>
      </c>
      <c r="C1846" s="18" t="s">
        <v>1568</v>
      </c>
      <c r="D1846" s="68">
        <v>2364.0</v>
      </c>
      <c r="E1846" s="69">
        <v>1.0</v>
      </c>
      <c r="F1846" s="69">
        <v>1.0</v>
      </c>
      <c r="G1846" s="70" t="s">
        <v>3191</v>
      </c>
      <c r="H1846" s="69">
        <v>329.0</v>
      </c>
      <c r="I1846" s="69">
        <v>79.0</v>
      </c>
      <c r="J1846" s="69">
        <v>30.0</v>
      </c>
      <c r="K1846" s="29">
        <f t="shared" si="13"/>
        <v>94</v>
      </c>
      <c r="L1846" s="71">
        <f t="shared" si="14"/>
        <v>0.2857</v>
      </c>
      <c r="M1846" s="71">
        <f t="shared" si="15"/>
        <v>0.3571</v>
      </c>
      <c r="N1846" s="72">
        <f t="shared" si="16"/>
        <v>20.14</v>
      </c>
      <c r="O1846" s="8">
        <f t="shared" si="17"/>
        <v>115361.92</v>
      </c>
      <c r="P1846" s="73"/>
      <c r="Q1846" s="18"/>
      <c r="R1846" s="18"/>
      <c r="S1846" s="18"/>
      <c r="T1846" s="18"/>
      <c r="U1846" s="18"/>
      <c r="V1846" s="18"/>
      <c r="W1846" s="18"/>
      <c r="X1846" s="18"/>
      <c r="Y1846" s="18"/>
      <c r="Z1846" s="68">
        <v>2364.0</v>
      </c>
      <c r="AA1846" s="69">
        <v>1.0</v>
      </c>
      <c r="AB1846" s="18" t="s">
        <v>1568</v>
      </c>
      <c r="AC1846" s="68">
        <v>2364.0</v>
      </c>
      <c r="AD1846" s="69">
        <v>1.0</v>
      </c>
      <c r="AE1846" s="69">
        <v>1.0</v>
      </c>
      <c r="AF1846" s="70" t="s">
        <v>3191</v>
      </c>
      <c r="AG1846" s="69">
        <v>329.0</v>
      </c>
      <c r="AH1846" s="69">
        <v>79.0</v>
      </c>
      <c r="AI1846" s="69">
        <v>30.0</v>
      </c>
      <c r="AJ1846" s="29">
        <f t="shared" si="20"/>
        <v>94</v>
      </c>
      <c r="AK1846" s="76">
        <f t="shared" si="21"/>
        <v>0.2857142857</v>
      </c>
      <c r="AL1846" s="29">
        <f t="shared" si="22"/>
        <v>94</v>
      </c>
      <c r="AM1846" s="71">
        <f t="shared" si="23"/>
        <v>0.2857</v>
      </c>
      <c r="AN1846" s="71">
        <f t="shared" si="24"/>
        <v>0.3571</v>
      </c>
      <c r="AO1846" s="72">
        <f t="shared" si="25"/>
        <v>20.14</v>
      </c>
      <c r="AP1846" s="73">
        <f t="shared" si="26"/>
        <v>115361.92</v>
      </c>
      <c r="AQ1846" s="3">
        <f t="shared" si="27"/>
        <v>350.6441337</v>
      </c>
      <c r="AR1846" s="18"/>
      <c r="AS1846" s="18"/>
    </row>
    <row r="1847" ht="14.25" customHeight="1">
      <c r="A1847" s="68">
        <v>2364.0</v>
      </c>
      <c r="B1847" s="69">
        <v>1.0</v>
      </c>
      <c r="C1847" s="18" t="s">
        <v>1568</v>
      </c>
      <c r="D1847" s="68">
        <v>2364.0</v>
      </c>
      <c r="E1847" s="69">
        <v>1.0</v>
      </c>
      <c r="F1847" s="69">
        <v>2.0</v>
      </c>
      <c r="G1847" s="70" t="s">
        <v>3192</v>
      </c>
      <c r="H1847" s="69">
        <v>312.0</v>
      </c>
      <c r="I1847" s="69">
        <v>62.0</v>
      </c>
      <c r="J1847" s="69">
        <v>21.0</v>
      </c>
      <c r="K1847" s="29">
        <f t="shared" si="13"/>
        <v>72.5</v>
      </c>
      <c r="L1847" s="71">
        <f t="shared" si="14"/>
        <v>0.2324</v>
      </c>
      <c r="M1847" s="71">
        <f t="shared" si="15"/>
        <v>0.2905</v>
      </c>
      <c r="N1847" s="72">
        <f t="shared" si="16"/>
        <v>12.64</v>
      </c>
      <c r="O1847" s="8">
        <f t="shared" si="17"/>
        <v>72401.92</v>
      </c>
      <c r="P1847" s="73"/>
      <c r="Q1847" s="18"/>
      <c r="R1847" s="18"/>
      <c r="S1847" s="18"/>
      <c r="T1847" s="18"/>
      <c r="U1847" s="18"/>
      <c r="V1847" s="18"/>
      <c r="W1847" s="18"/>
      <c r="X1847" s="18"/>
      <c r="Y1847" s="18"/>
      <c r="Z1847" s="68">
        <v>2364.0</v>
      </c>
      <c r="AA1847" s="69">
        <v>1.0</v>
      </c>
      <c r="AB1847" s="18" t="s">
        <v>1568</v>
      </c>
      <c r="AC1847" s="68">
        <v>2364.0</v>
      </c>
      <c r="AD1847" s="69">
        <v>1.0</v>
      </c>
      <c r="AE1847" s="69">
        <v>2.0</v>
      </c>
      <c r="AF1847" s="70" t="s">
        <v>3192</v>
      </c>
      <c r="AG1847" s="69">
        <v>312.0</v>
      </c>
      <c r="AH1847" s="69">
        <v>62.0</v>
      </c>
      <c r="AI1847" s="69">
        <v>21.0</v>
      </c>
      <c r="AJ1847" s="29">
        <f t="shared" si="20"/>
        <v>72.5</v>
      </c>
      <c r="AK1847" s="76">
        <f t="shared" si="21"/>
        <v>0.2323717949</v>
      </c>
      <c r="AL1847" s="29">
        <f t="shared" si="22"/>
        <v>72.5</v>
      </c>
      <c r="AM1847" s="71">
        <f t="shared" si="23"/>
        <v>0.2324</v>
      </c>
      <c r="AN1847" s="71">
        <f t="shared" si="24"/>
        <v>0.2905</v>
      </c>
      <c r="AO1847" s="72">
        <f t="shared" si="25"/>
        <v>12.64</v>
      </c>
      <c r="AP1847" s="73">
        <f t="shared" si="26"/>
        <v>72401.92</v>
      </c>
      <c r="AQ1847" s="3">
        <f t="shared" si="27"/>
        <v>232.0574359</v>
      </c>
      <c r="AR1847" s="18"/>
      <c r="AS1847" s="18"/>
    </row>
    <row r="1848" ht="14.25" customHeight="1">
      <c r="A1848" s="68">
        <v>2365.0</v>
      </c>
      <c r="B1848" s="69">
        <v>1.0</v>
      </c>
      <c r="C1848" s="18" t="s">
        <v>366</v>
      </c>
      <c r="D1848" s="68">
        <v>2365.0</v>
      </c>
      <c r="E1848" s="69">
        <v>1.0</v>
      </c>
      <c r="F1848" s="69">
        <v>1.0</v>
      </c>
      <c r="G1848" s="70" t="s">
        <v>3193</v>
      </c>
      <c r="H1848" s="69">
        <v>285.0</v>
      </c>
      <c r="I1848" s="69">
        <v>88.0</v>
      </c>
      <c r="J1848" s="69">
        <v>31.0</v>
      </c>
      <c r="K1848" s="29">
        <f t="shared" si="13"/>
        <v>103.5</v>
      </c>
      <c r="L1848" s="71">
        <f t="shared" si="14"/>
        <v>0.3632</v>
      </c>
      <c r="M1848" s="71">
        <f t="shared" si="15"/>
        <v>0.454</v>
      </c>
      <c r="N1848" s="72">
        <f t="shared" si="16"/>
        <v>28.19</v>
      </c>
      <c r="O1848" s="8">
        <f t="shared" si="17"/>
        <v>161472.32</v>
      </c>
      <c r="P1848" s="73"/>
      <c r="Q1848" s="18"/>
      <c r="R1848" s="18"/>
      <c r="S1848" s="18"/>
      <c r="T1848" s="18"/>
      <c r="U1848" s="18"/>
      <c r="V1848" s="18"/>
      <c r="W1848" s="18"/>
      <c r="X1848" s="18"/>
      <c r="Y1848" s="18"/>
      <c r="Z1848" s="68">
        <v>2365.0</v>
      </c>
      <c r="AA1848" s="69">
        <v>1.0</v>
      </c>
      <c r="AB1848" s="18" t="s">
        <v>366</v>
      </c>
      <c r="AC1848" s="68">
        <v>2365.0</v>
      </c>
      <c r="AD1848" s="69">
        <v>1.0</v>
      </c>
      <c r="AE1848" s="69">
        <v>1.0</v>
      </c>
      <c r="AF1848" s="70" t="s">
        <v>3193</v>
      </c>
      <c r="AG1848" s="69">
        <v>285.0</v>
      </c>
      <c r="AH1848" s="69">
        <v>88.0</v>
      </c>
      <c r="AI1848" s="69">
        <v>31.0</v>
      </c>
      <c r="AJ1848" s="29">
        <f t="shared" si="20"/>
        <v>103.5</v>
      </c>
      <c r="AK1848" s="76">
        <f t="shared" si="21"/>
        <v>0.3631578947</v>
      </c>
      <c r="AL1848" s="29">
        <f t="shared" si="22"/>
        <v>103.5</v>
      </c>
      <c r="AM1848" s="71">
        <f t="shared" si="23"/>
        <v>0.3632</v>
      </c>
      <c r="AN1848" s="71">
        <f t="shared" si="24"/>
        <v>0.454</v>
      </c>
      <c r="AO1848" s="72">
        <f t="shared" si="25"/>
        <v>28.19</v>
      </c>
      <c r="AP1848" s="73">
        <f t="shared" si="26"/>
        <v>161472.32</v>
      </c>
      <c r="AQ1848" s="3">
        <f t="shared" si="27"/>
        <v>566.5695439</v>
      </c>
      <c r="AR1848" s="18"/>
      <c r="AS1848" s="18"/>
    </row>
    <row r="1849" ht="14.25" customHeight="1">
      <c r="A1849" s="68">
        <v>2365.0</v>
      </c>
      <c r="B1849" s="69">
        <v>1.0</v>
      </c>
      <c r="C1849" s="18" t="s">
        <v>366</v>
      </c>
      <c r="D1849" s="68">
        <v>2365.0</v>
      </c>
      <c r="E1849" s="69">
        <v>1.0</v>
      </c>
      <c r="F1849" s="69">
        <v>20.0</v>
      </c>
      <c r="G1849" s="70" t="s">
        <v>3194</v>
      </c>
      <c r="H1849" s="69">
        <v>384.0</v>
      </c>
      <c r="I1849" s="69">
        <v>86.0</v>
      </c>
      <c r="J1849" s="69">
        <v>32.0</v>
      </c>
      <c r="K1849" s="29">
        <f t="shared" si="13"/>
        <v>102</v>
      </c>
      <c r="L1849" s="71">
        <f t="shared" si="14"/>
        <v>0.2656</v>
      </c>
      <c r="M1849" s="71">
        <f t="shared" si="15"/>
        <v>0.332</v>
      </c>
      <c r="N1849" s="72">
        <f t="shared" si="16"/>
        <v>20.32</v>
      </c>
      <c r="O1849" s="8">
        <f t="shared" si="17"/>
        <v>116392.96</v>
      </c>
      <c r="P1849" s="73"/>
      <c r="Q1849" s="18"/>
      <c r="R1849" s="18"/>
      <c r="S1849" s="18"/>
      <c r="T1849" s="18"/>
      <c r="U1849" s="18"/>
      <c r="V1849" s="18"/>
      <c r="W1849" s="18"/>
      <c r="X1849" s="18"/>
      <c r="Y1849" s="18"/>
      <c r="Z1849" s="68">
        <v>2365.0</v>
      </c>
      <c r="AA1849" s="69">
        <v>1.0</v>
      </c>
      <c r="AB1849" s="18" t="s">
        <v>366</v>
      </c>
      <c r="AC1849" s="68">
        <v>2365.0</v>
      </c>
      <c r="AD1849" s="69">
        <v>1.0</v>
      </c>
      <c r="AE1849" s="69">
        <v>20.0</v>
      </c>
      <c r="AF1849" s="70" t="s">
        <v>3194</v>
      </c>
      <c r="AG1849" s="69">
        <v>384.0</v>
      </c>
      <c r="AH1849" s="69">
        <v>86.0</v>
      </c>
      <c r="AI1849" s="69">
        <v>32.0</v>
      </c>
      <c r="AJ1849" s="29">
        <f t="shared" si="20"/>
        <v>102</v>
      </c>
      <c r="AK1849" s="76">
        <f t="shared" si="21"/>
        <v>0.265625</v>
      </c>
      <c r="AL1849" s="29">
        <f t="shared" si="22"/>
        <v>102</v>
      </c>
      <c r="AM1849" s="71">
        <f t="shared" si="23"/>
        <v>0.2656</v>
      </c>
      <c r="AN1849" s="71">
        <f t="shared" si="24"/>
        <v>0.332</v>
      </c>
      <c r="AO1849" s="72">
        <f t="shared" si="25"/>
        <v>20.32</v>
      </c>
      <c r="AP1849" s="73">
        <f t="shared" si="26"/>
        <v>116392.96</v>
      </c>
      <c r="AQ1849" s="3">
        <f t="shared" si="27"/>
        <v>303.1066667</v>
      </c>
      <c r="AR1849" s="18"/>
      <c r="AS1849" s="18"/>
    </row>
    <row r="1850" ht="14.25" customHeight="1">
      <c r="A1850" s="68">
        <v>2396.0</v>
      </c>
      <c r="B1850" s="69">
        <v>1.0</v>
      </c>
      <c r="C1850" s="18" t="s">
        <v>367</v>
      </c>
      <c r="D1850" s="68">
        <v>2396.0</v>
      </c>
      <c r="E1850" s="69">
        <v>1.0</v>
      </c>
      <c r="F1850" s="69">
        <v>100.0</v>
      </c>
      <c r="G1850" s="70" t="s">
        <v>3195</v>
      </c>
      <c r="H1850" s="69">
        <v>328.0</v>
      </c>
      <c r="I1850" s="69">
        <v>96.0</v>
      </c>
      <c r="J1850" s="69">
        <v>31.0</v>
      </c>
      <c r="K1850" s="29">
        <f t="shared" si="13"/>
        <v>111.5</v>
      </c>
      <c r="L1850" s="71">
        <f t="shared" si="14"/>
        <v>0.3399</v>
      </c>
      <c r="M1850" s="71">
        <f t="shared" si="15"/>
        <v>0.4249</v>
      </c>
      <c r="N1850" s="72">
        <f t="shared" si="16"/>
        <v>28.43</v>
      </c>
      <c r="O1850" s="8">
        <f t="shared" si="17"/>
        <v>162847.04</v>
      </c>
      <c r="P1850" s="73"/>
      <c r="Q1850" s="18"/>
      <c r="R1850" s="18"/>
      <c r="S1850" s="18"/>
      <c r="T1850" s="18"/>
      <c r="U1850" s="18"/>
      <c r="V1850" s="18"/>
      <c r="W1850" s="18"/>
      <c r="X1850" s="18"/>
      <c r="Y1850" s="18"/>
      <c r="Z1850" s="68">
        <v>2396.0</v>
      </c>
      <c r="AA1850" s="69">
        <v>1.0</v>
      </c>
      <c r="AB1850" s="18" t="s">
        <v>367</v>
      </c>
      <c r="AC1850" s="68">
        <v>2396.0</v>
      </c>
      <c r="AD1850" s="69">
        <v>1.0</v>
      </c>
      <c r="AE1850" s="69">
        <v>100.0</v>
      </c>
      <c r="AF1850" s="70" t="s">
        <v>3195</v>
      </c>
      <c r="AG1850" s="69">
        <v>328.0</v>
      </c>
      <c r="AH1850" s="69">
        <v>96.0</v>
      </c>
      <c r="AI1850" s="69">
        <v>31.0</v>
      </c>
      <c r="AJ1850" s="29">
        <f t="shared" si="20"/>
        <v>111.5</v>
      </c>
      <c r="AK1850" s="76">
        <f t="shared" si="21"/>
        <v>0.3399390244</v>
      </c>
      <c r="AL1850" s="29">
        <f t="shared" si="22"/>
        <v>111.5</v>
      </c>
      <c r="AM1850" s="71">
        <f t="shared" si="23"/>
        <v>0.3399</v>
      </c>
      <c r="AN1850" s="71">
        <f t="shared" si="24"/>
        <v>0.4249</v>
      </c>
      <c r="AO1850" s="72">
        <f t="shared" si="25"/>
        <v>28.43</v>
      </c>
      <c r="AP1850" s="73">
        <f t="shared" si="26"/>
        <v>162847.04</v>
      </c>
      <c r="AQ1850" s="3">
        <f t="shared" si="27"/>
        <v>496.484878</v>
      </c>
      <c r="AR1850" s="18"/>
      <c r="AS1850" s="18"/>
    </row>
    <row r="1851" ht="14.25" customHeight="1">
      <c r="A1851" s="68">
        <v>2396.0</v>
      </c>
      <c r="B1851" s="69">
        <v>1.0</v>
      </c>
      <c r="C1851" s="18" t="s">
        <v>367</v>
      </c>
      <c r="D1851" s="68">
        <v>2396.0</v>
      </c>
      <c r="E1851" s="69">
        <v>1.0</v>
      </c>
      <c r="F1851" s="69">
        <v>150.0</v>
      </c>
      <c r="G1851" s="70" t="s">
        <v>3196</v>
      </c>
      <c r="H1851" s="69">
        <v>139.0</v>
      </c>
      <c r="I1851" s="69">
        <v>45.0</v>
      </c>
      <c r="J1851" s="69">
        <v>13.0</v>
      </c>
      <c r="K1851" s="29">
        <f t="shared" si="13"/>
        <v>51.5</v>
      </c>
      <c r="L1851" s="71">
        <f t="shared" si="14"/>
        <v>0.3705</v>
      </c>
      <c r="M1851" s="71">
        <f t="shared" si="15"/>
        <v>0.4631</v>
      </c>
      <c r="N1851" s="72">
        <f t="shared" si="16"/>
        <v>14.31</v>
      </c>
      <c r="O1851" s="8">
        <f t="shared" si="17"/>
        <v>81967.68</v>
      </c>
      <c r="P1851" s="73"/>
      <c r="Q1851" s="18"/>
      <c r="R1851" s="18"/>
      <c r="S1851" s="18"/>
      <c r="T1851" s="18"/>
      <c r="U1851" s="18"/>
      <c r="V1851" s="18"/>
      <c r="W1851" s="18"/>
      <c r="X1851" s="18"/>
      <c r="Y1851" s="18"/>
      <c r="Z1851" s="68">
        <v>2396.0</v>
      </c>
      <c r="AA1851" s="69">
        <v>1.0</v>
      </c>
      <c r="AB1851" s="18" t="s">
        <v>367</v>
      </c>
      <c r="AC1851" s="68">
        <v>2396.0</v>
      </c>
      <c r="AD1851" s="69">
        <v>1.0</v>
      </c>
      <c r="AE1851" s="69">
        <v>150.0</v>
      </c>
      <c r="AF1851" s="70" t="s">
        <v>3196</v>
      </c>
      <c r="AG1851" s="69">
        <v>139.0</v>
      </c>
      <c r="AH1851" s="69">
        <v>45.0</v>
      </c>
      <c r="AI1851" s="69">
        <v>13.0</v>
      </c>
      <c r="AJ1851" s="29">
        <f t="shared" si="20"/>
        <v>51.5</v>
      </c>
      <c r="AK1851" s="76">
        <f t="shared" si="21"/>
        <v>0.3705035971</v>
      </c>
      <c r="AL1851" s="29">
        <f t="shared" si="22"/>
        <v>51.5</v>
      </c>
      <c r="AM1851" s="71">
        <f t="shared" si="23"/>
        <v>0.3705</v>
      </c>
      <c r="AN1851" s="71">
        <f t="shared" si="24"/>
        <v>0.4631</v>
      </c>
      <c r="AO1851" s="72">
        <f t="shared" si="25"/>
        <v>14.31</v>
      </c>
      <c r="AP1851" s="73">
        <f t="shared" si="26"/>
        <v>81967.68</v>
      </c>
      <c r="AQ1851" s="3">
        <f t="shared" si="27"/>
        <v>589.6955396</v>
      </c>
      <c r="AR1851" s="18"/>
      <c r="AS1851" s="18"/>
    </row>
    <row r="1852" ht="14.25" customHeight="1">
      <c r="A1852" s="68">
        <v>2396.0</v>
      </c>
      <c r="B1852" s="69">
        <v>1.0</v>
      </c>
      <c r="C1852" s="18" t="s">
        <v>367</v>
      </c>
      <c r="D1852" s="68">
        <v>2396.0</v>
      </c>
      <c r="E1852" s="69">
        <v>1.0</v>
      </c>
      <c r="F1852" s="69">
        <v>300.0</v>
      </c>
      <c r="G1852" s="70" t="s">
        <v>3197</v>
      </c>
      <c r="H1852" s="69">
        <v>402.0</v>
      </c>
      <c r="I1852" s="69">
        <v>95.0</v>
      </c>
      <c r="J1852" s="69">
        <v>38.0</v>
      </c>
      <c r="K1852" s="29">
        <f t="shared" si="13"/>
        <v>114</v>
      </c>
      <c r="L1852" s="71">
        <f t="shared" si="14"/>
        <v>0.2836</v>
      </c>
      <c r="M1852" s="71">
        <f t="shared" si="15"/>
        <v>0.3545</v>
      </c>
      <c r="N1852" s="72">
        <f t="shared" si="16"/>
        <v>24.25</v>
      </c>
      <c r="O1852" s="8">
        <f t="shared" si="17"/>
        <v>138904</v>
      </c>
      <c r="P1852" s="73"/>
      <c r="Q1852" s="18"/>
      <c r="R1852" s="18"/>
      <c r="S1852" s="18"/>
      <c r="T1852" s="18"/>
      <c r="U1852" s="18"/>
      <c r="V1852" s="18"/>
      <c r="W1852" s="18"/>
      <c r="X1852" s="18"/>
      <c r="Y1852" s="18"/>
      <c r="Z1852" s="68">
        <v>2396.0</v>
      </c>
      <c r="AA1852" s="69">
        <v>1.0</v>
      </c>
      <c r="AB1852" s="18" t="s">
        <v>367</v>
      </c>
      <c r="AC1852" s="68">
        <v>2396.0</v>
      </c>
      <c r="AD1852" s="69">
        <v>1.0</v>
      </c>
      <c r="AE1852" s="69">
        <v>300.0</v>
      </c>
      <c r="AF1852" s="70" t="s">
        <v>3197</v>
      </c>
      <c r="AG1852" s="69">
        <v>402.0</v>
      </c>
      <c r="AH1852" s="69">
        <v>95.0</v>
      </c>
      <c r="AI1852" s="69">
        <v>38.0</v>
      </c>
      <c r="AJ1852" s="29">
        <f t="shared" si="20"/>
        <v>114</v>
      </c>
      <c r="AK1852" s="76">
        <f t="shared" si="21"/>
        <v>0.2835820896</v>
      </c>
      <c r="AL1852" s="29">
        <f t="shared" si="22"/>
        <v>114</v>
      </c>
      <c r="AM1852" s="71">
        <f t="shared" si="23"/>
        <v>0.2836</v>
      </c>
      <c r="AN1852" s="71">
        <f t="shared" si="24"/>
        <v>0.3545</v>
      </c>
      <c r="AO1852" s="72">
        <f t="shared" si="25"/>
        <v>24.25</v>
      </c>
      <c r="AP1852" s="73">
        <f t="shared" si="26"/>
        <v>138904</v>
      </c>
      <c r="AQ1852" s="3">
        <f t="shared" si="27"/>
        <v>345.5323383</v>
      </c>
      <c r="AR1852" s="18"/>
      <c r="AS1852" s="18"/>
    </row>
    <row r="1853" ht="14.25" customHeight="1">
      <c r="A1853" s="68">
        <v>2397.0</v>
      </c>
      <c r="B1853" s="69">
        <v>1.0</v>
      </c>
      <c r="C1853" s="18" t="s">
        <v>1572</v>
      </c>
      <c r="D1853" s="68">
        <v>2397.0</v>
      </c>
      <c r="E1853" s="69">
        <v>1.0</v>
      </c>
      <c r="F1853" s="69">
        <v>10.0</v>
      </c>
      <c r="G1853" s="70" t="s">
        <v>3198</v>
      </c>
      <c r="H1853" s="69">
        <v>232.0</v>
      </c>
      <c r="I1853" s="69">
        <v>56.0</v>
      </c>
      <c r="J1853" s="69">
        <v>23.0</v>
      </c>
      <c r="K1853" s="29">
        <f t="shared" si="13"/>
        <v>67.5</v>
      </c>
      <c r="L1853" s="71">
        <f t="shared" si="14"/>
        <v>0.2909</v>
      </c>
      <c r="M1853" s="71">
        <f t="shared" si="15"/>
        <v>0.3636</v>
      </c>
      <c r="N1853" s="72">
        <f t="shared" si="16"/>
        <v>14.73</v>
      </c>
      <c r="O1853" s="8">
        <f t="shared" si="17"/>
        <v>84373.44</v>
      </c>
      <c r="P1853" s="73"/>
      <c r="Q1853" s="18"/>
      <c r="R1853" s="18"/>
      <c r="S1853" s="18"/>
      <c r="T1853" s="18"/>
      <c r="U1853" s="18"/>
      <c r="V1853" s="18"/>
      <c r="W1853" s="18"/>
      <c r="X1853" s="18"/>
      <c r="Y1853" s="18"/>
      <c r="Z1853" s="68">
        <v>2397.0</v>
      </c>
      <c r="AA1853" s="69">
        <v>1.0</v>
      </c>
      <c r="AB1853" s="18" t="s">
        <v>1572</v>
      </c>
      <c r="AC1853" s="68">
        <v>2397.0</v>
      </c>
      <c r="AD1853" s="69">
        <v>1.0</v>
      </c>
      <c r="AE1853" s="69">
        <v>10.0</v>
      </c>
      <c r="AF1853" s="70" t="s">
        <v>3198</v>
      </c>
      <c r="AG1853" s="69">
        <v>232.0</v>
      </c>
      <c r="AH1853" s="69">
        <v>56.0</v>
      </c>
      <c r="AI1853" s="69">
        <v>23.0</v>
      </c>
      <c r="AJ1853" s="29">
        <f t="shared" si="20"/>
        <v>67.5</v>
      </c>
      <c r="AK1853" s="76">
        <f t="shared" si="21"/>
        <v>0.2909482759</v>
      </c>
      <c r="AL1853" s="29">
        <f t="shared" si="22"/>
        <v>67.5</v>
      </c>
      <c r="AM1853" s="71">
        <f t="shared" si="23"/>
        <v>0.2909</v>
      </c>
      <c r="AN1853" s="71">
        <f t="shared" si="24"/>
        <v>0.3636</v>
      </c>
      <c r="AO1853" s="72">
        <f t="shared" si="25"/>
        <v>14.73</v>
      </c>
      <c r="AP1853" s="73">
        <f t="shared" si="26"/>
        <v>84373.44</v>
      </c>
      <c r="AQ1853" s="3">
        <f t="shared" si="27"/>
        <v>363.6786207</v>
      </c>
      <c r="AR1853" s="18"/>
      <c r="AS1853" s="18"/>
    </row>
    <row r="1854" ht="14.25" customHeight="1">
      <c r="A1854" s="68">
        <v>2397.0</v>
      </c>
      <c r="B1854" s="69">
        <v>1.0</v>
      </c>
      <c r="C1854" s="18" t="s">
        <v>1572</v>
      </c>
      <c r="D1854" s="68">
        <v>2397.0</v>
      </c>
      <c r="E1854" s="69">
        <v>1.0</v>
      </c>
      <c r="F1854" s="69">
        <v>15.0</v>
      </c>
      <c r="G1854" s="70" t="s">
        <v>1854</v>
      </c>
      <c r="H1854" s="69">
        <v>126.0</v>
      </c>
      <c r="I1854" s="69">
        <v>24.0</v>
      </c>
      <c r="J1854" s="69">
        <v>4.0</v>
      </c>
      <c r="K1854" s="29">
        <f t="shared" si="13"/>
        <v>26</v>
      </c>
      <c r="L1854" s="71">
        <f t="shared" si="14"/>
        <v>0.2063</v>
      </c>
      <c r="M1854" s="71">
        <f t="shared" si="15"/>
        <v>0.2579</v>
      </c>
      <c r="N1854" s="72">
        <f t="shared" si="16"/>
        <v>4.02</v>
      </c>
      <c r="O1854" s="8">
        <f t="shared" si="17"/>
        <v>23026.56</v>
      </c>
      <c r="P1854" s="73"/>
      <c r="Q1854" s="18"/>
      <c r="R1854" s="18"/>
      <c r="S1854" s="18"/>
      <c r="T1854" s="18"/>
      <c r="U1854" s="18"/>
      <c r="V1854" s="18"/>
      <c r="W1854" s="18"/>
      <c r="X1854" s="18"/>
      <c r="Y1854" s="18"/>
      <c r="Z1854" s="68">
        <v>2397.0</v>
      </c>
      <c r="AA1854" s="69">
        <v>1.0</v>
      </c>
      <c r="AB1854" s="18" t="s">
        <v>1572</v>
      </c>
      <c r="AC1854" s="68">
        <v>2397.0</v>
      </c>
      <c r="AD1854" s="69">
        <v>1.0</v>
      </c>
      <c r="AE1854" s="69">
        <v>15.0</v>
      </c>
      <c r="AF1854" s="70" t="s">
        <v>1854</v>
      </c>
      <c r="AG1854" s="69">
        <v>126.0</v>
      </c>
      <c r="AH1854" s="69">
        <v>24.0</v>
      </c>
      <c r="AI1854" s="69">
        <v>4.0</v>
      </c>
      <c r="AJ1854" s="29">
        <f t="shared" si="20"/>
        <v>26</v>
      </c>
      <c r="AK1854" s="76">
        <f t="shared" si="21"/>
        <v>0.2063492063</v>
      </c>
      <c r="AL1854" s="29">
        <f t="shared" si="22"/>
        <v>26</v>
      </c>
      <c r="AM1854" s="71">
        <f t="shared" si="23"/>
        <v>0.2063</v>
      </c>
      <c r="AN1854" s="71">
        <f t="shared" si="24"/>
        <v>0.2579</v>
      </c>
      <c r="AO1854" s="72">
        <f t="shared" si="25"/>
        <v>4.02</v>
      </c>
      <c r="AP1854" s="73">
        <f t="shared" si="26"/>
        <v>23026.56</v>
      </c>
      <c r="AQ1854" s="3">
        <f t="shared" si="27"/>
        <v>182.7504762</v>
      </c>
      <c r="AR1854" s="18"/>
      <c r="AS1854" s="18"/>
    </row>
    <row r="1855" ht="14.25" customHeight="1">
      <c r="A1855" s="68">
        <v>2397.0</v>
      </c>
      <c r="B1855" s="69">
        <v>1.0</v>
      </c>
      <c r="C1855" s="18" t="s">
        <v>1572</v>
      </c>
      <c r="D1855" s="68">
        <v>2397.0</v>
      </c>
      <c r="E1855" s="69">
        <v>1.0</v>
      </c>
      <c r="F1855" s="69">
        <v>20.0</v>
      </c>
      <c r="G1855" s="70" t="s">
        <v>3199</v>
      </c>
      <c r="H1855" s="69">
        <v>328.0</v>
      </c>
      <c r="I1855" s="69">
        <v>38.0</v>
      </c>
      <c r="J1855" s="69">
        <v>27.0</v>
      </c>
      <c r="K1855" s="29">
        <f t="shared" si="13"/>
        <v>51.5</v>
      </c>
      <c r="L1855" s="71">
        <f t="shared" si="14"/>
        <v>0.157</v>
      </c>
      <c r="M1855" s="71">
        <f t="shared" si="15"/>
        <v>0.1963</v>
      </c>
      <c r="N1855" s="72">
        <f t="shared" si="16"/>
        <v>6.07</v>
      </c>
      <c r="O1855" s="8">
        <f t="shared" si="17"/>
        <v>34768.96</v>
      </c>
      <c r="P1855" s="73"/>
      <c r="Q1855" s="18"/>
      <c r="R1855" s="18"/>
      <c r="S1855" s="18"/>
      <c r="T1855" s="18"/>
      <c r="U1855" s="18"/>
      <c r="V1855" s="18"/>
      <c r="W1855" s="18"/>
      <c r="X1855" s="18"/>
      <c r="Y1855" s="18"/>
      <c r="Z1855" s="68">
        <v>2397.0</v>
      </c>
      <c r="AA1855" s="69">
        <v>1.0</v>
      </c>
      <c r="AB1855" s="18" t="s">
        <v>1572</v>
      </c>
      <c r="AC1855" s="68">
        <v>2397.0</v>
      </c>
      <c r="AD1855" s="69">
        <v>1.0</v>
      </c>
      <c r="AE1855" s="69">
        <v>20.0</v>
      </c>
      <c r="AF1855" s="70" t="s">
        <v>3199</v>
      </c>
      <c r="AG1855" s="69">
        <v>328.0</v>
      </c>
      <c r="AH1855" s="69">
        <v>38.0</v>
      </c>
      <c r="AI1855" s="69">
        <v>27.0</v>
      </c>
      <c r="AJ1855" s="29">
        <f t="shared" si="20"/>
        <v>51.5</v>
      </c>
      <c r="AK1855" s="76">
        <f t="shared" si="21"/>
        <v>0.1570121951</v>
      </c>
      <c r="AL1855" s="29">
        <f t="shared" si="22"/>
        <v>51.5</v>
      </c>
      <c r="AM1855" s="71">
        <f t="shared" si="23"/>
        <v>0.157</v>
      </c>
      <c r="AN1855" s="71">
        <f t="shared" si="24"/>
        <v>0.1963</v>
      </c>
      <c r="AO1855" s="72">
        <f t="shared" si="25"/>
        <v>6.07</v>
      </c>
      <c r="AP1855" s="73">
        <f t="shared" si="26"/>
        <v>34768.96</v>
      </c>
      <c r="AQ1855" s="3">
        <f t="shared" si="27"/>
        <v>106.0029268</v>
      </c>
      <c r="AR1855" s="18"/>
      <c r="AS1855" s="18"/>
    </row>
    <row r="1856" ht="14.25" customHeight="1">
      <c r="A1856" s="68">
        <v>2397.0</v>
      </c>
      <c r="B1856" s="69">
        <v>1.0</v>
      </c>
      <c r="C1856" s="18" t="s">
        <v>1572</v>
      </c>
      <c r="D1856" s="68">
        <v>2397.0</v>
      </c>
      <c r="E1856" s="69">
        <v>1.0</v>
      </c>
      <c r="F1856" s="69">
        <v>21.0</v>
      </c>
      <c r="G1856" s="70" t="s">
        <v>3200</v>
      </c>
      <c r="H1856" s="69">
        <v>240.0</v>
      </c>
      <c r="I1856" s="69">
        <v>34.0</v>
      </c>
      <c r="J1856" s="69">
        <v>18.0</v>
      </c>
      <c r="K1856" s="29">
        <f t="shared" si="13"/>
        <v>43</v>
      </c>
      <c r="L1856" s="71">
        <f t="shared" si="14"/>
        <v>0.1792</v>
      </c>
      <c r="M1856" s="71">
        <f t="shared" si="15"/>
        <v>0.224</v>
      </c>
      <c r="N1856" s="72">
        <f t="shared" si="16"/>
        <v>5.78</v>
      </c>
      <c r="O1856" s="8">
        <f t="shared" si="17"/>
        <v>33107.84</v>
      </c>
      <c r="P1856" s="73"/>
      <c r="Q1856" s="18"/>
      <c r="R1856" s="18"/>
      <c r="S1856" s="18"/>
      <c r="T1856" s="18"/>
      <c r="U1856" s="18"/>
      <c r="V1856" s="18"/>
      <c r="W1856" s="18"/>
      <c r="X1856" s="18"/>
      <c r="Y1856" s="18"/>
      <c r="Z1856" s="68">
        <v>2397.0</v>
      </c>
      <c r="AA1856" s="69">
        <v>1.0</v>
      </c>
      <c r="AB1856" s="18" t="s">
        <v>1572</v>
      </c>
      <c r="AC1856" s="68">
        <v>2397.0</v>
      </c>
      <c r="AD1856" s="69">
        <v>1.0</v>
      </c>
      <c r="AE1856" s="69">
        <v>21.0</v>
      </c>
      <c r="AF1856" s="70" t="s">
        <v>3200</v>
      </c>
      <c r="AG1856" s="69">
        <v>240.0</v>
      </c>
      <c r="AH1856" s="69">
        <v>34.0</v>
      </c>
      <c r="AI1856" s="69">
        <v>18.0</v>
      </c>
      <c r="AJ1856" s="29">
        <f t="shared" si="20"/>
        <v>43</v>
      </c>
      <c r="AK1856" s="76">
        <f t="shared" si="21"/>
        <v>0.1791666667</v>
      </c>
      <c r="AL1856" s="29">
        <f t="shared" si="22"/>
        <v>43</v>
      </c>
      <c r="AM1856" s="71">
        <f t="shared" si="23"/>
        <v>0.1792</v>
      </c>
      <c r="AN1856" s="71">
        <f t="shared" si="24"/>
        <v>0.224</v>
      </c>
      <c r="AO1856" s="72">
        <f t="shared" si="25"/>
        <v>5.78</v>
      </c>
      <c r="AP1856" s="73">
        <f t="shared" si="26"/>
        <v>33107.84</v>
      </c>
      <c r="AQ1856" s="3">
        <f t="shared" si="27"/>
        <v>137.9493333</v>
      </c>
      <c r="AR1856" s="18"/>
      <c r="AS1856" s="18"/>
    </row>
    <row r="1857" ht="14.25" customHeight="1">
      <c r="A1857" s="68">
        <v>2448.0</v>
      </c>
      <c r="B1857" s="69">
        <v>1.0</v>
      </c>
      <c r="C1857" s="18" t="s">
        <v>1574</v>
      </c>
      <c r="D1857" s="68">
        <v>2448.0</v>
      </c>
      <c r="E1857" s="69">
        <v>1.0</v>
      </c>
      <c r="F1857" s="69">
        <v>10.0</v>
      </c>
      <c r="G1857" s="70" t="s">
        <v>3201</v>
      </c>
      <c r="H1857" s="69">
        <v>144.0</v>
      </c>
      <c r="I1857" s="69">
        <v>39.0</v>
      </c>
      <c r="J1857" s="69">
        <v>12.0</v>
      </c>
      <c r="K1857" s="29">
        <f t="shared" si="13"/>
        <v>45</v>
      </c>
      <c r="L1857" s="71">
        <f t="shared" si="14"/>
        <v>0.3125</v>
      </c>
      <c r="M1857" s="71">
        <f t="shared" si="15"/>
        <v>0.3906</v>
      </c>
      <c r="N1857" s="72">
        <f t="shared" si="16"/>
        <v>10.55</v>
      </c>
      <c r="O1857" s="8">
        <f t="shared" si="17"/>
        <v>60430.4</v>
      </c>
      <c r="P1857" s="73"/>
      <c r="Q1857" s="18"/>
      <c r="R1857" s="18"/>
      <c r="S1857" s="18"/>
      <c r="T1857" s="18"/>
      <c r="U1857" s="18"/>
      <c r="V1857" s="18"/>
      <c r="W1857" s="18"/>
      <c r="X1857" s="18"/>
      <c r="Y1857" s="18"/>
      <c r="Z1857" s="68">
        <v>2448.0</v>
      </c>
      <c r="AA1857" s="69">
        <v>1.0</v>
      </c>
      <c r="AB1857" s="18" t="s">
        <v>1574</v>
      </c>
      <c r="AC1857" s="68">
        <v>2448.0</v>
      </c>
      <c r="AD1857" s="69">
        <v>1.0</v>
      </c>
      <c r="AE1857" s="69">
        <v>10.0</v>
      </c>
      <c r="AF1857" s="70" t="s">
        <v>3201</v>
      </c>
      <c r="AG1857" s="69">
        <v>144.0</v>
      </c>
      <c r="AH1857" s="69">
        <v>39.0</v>
      </c>
      <c r="AI1857" s="69">
        <v>12.0</v>
      </c>
      <c r="AJ1857" s="29">
        <f t="shared" si="20"/>
        <v>45</v>
      </c>
      <c r="AK1857" s="76">
        <f t="shared" si="21"/>
        <v>0.3125</v>
      </c>
      <c r="AL1857" s="29">
        <f t="shared" si="22"/>
        <v>45</v>
      </c>
      <c r="AM1857" s="71">
        <f t="shared" si="23"/>
        <v>0.3125</v>
      </c>
      <c r="AN1857" s="71">
        <f t="shared" si="24"/>
        <v>0.3906</v>
      </c>
      <c r="AO1857" s="72">
        <f t="shared" si="25"/>
        <v>10.55</v>
      </c>
      <c r="AP1857" s="73">
        <f t="shared" si="26"/>
        <v>60430.4</v>
      </c>
      <c r="AQ1857" s="3">
        <f t="shared" si="27"/>
        <v>419.6555556</v>
      </c>
      <c r="AR1857" s="18"/>
      <c r="AS1857" s="18"/>
    </row>
    <row r="1858" ht="14.25" customHeight="1">
      <c r="A1858" s="68">
        <v>2448.0</v>
      </c>
      <c r="B1858" s="69">
        <v>1.0</v>
      </c>
      <c r="C1858" s="18" t="s">
        <v>1574</v>
      </c>
      <c r="D1858" s="68">
        <v>2448.0</v>
      </c>
      <c r="E1858" s="69">
        <v>1.0</v>
      </c>
      <c r="F1858" s="69">
        <v>15.0</v>
      </c>
      <c r="G1858" s="70" t="s">
        <v>3202</v>
      </c>
      <c r="H1858" s="69">
        <v>194.0</v>
      </c>
      <c r="I1858" s="69">
        <v>50.0</v>
      </c>
      <c r="J1858" s="69">
        <v>22.0</v>
      </c>
      <c r="K1858" s="29">
        <f t="shared" si="13"/>
        <v>61</v>
      </c>
      <c r="L1858" s="71">
        <f t="shared" si="14"/>
        <v>0.3144</v>
      </c>
      <c r="M1858" s="71">
        <f t="shared" si="15"/>
        <v>0.393</v>
      </c>
      <c r="N1858" s="72">
        <f t="shared" si="16"/>
        <v>14.38</v>
      </c>
      <c r="O1858" s="8">
        <f t="shared" si="17"/>
        <v>82368.64</v>
      </c>
      <c r="P1858" s="73"/>
      <c r="Q1858" s="18"/>
      <c r="R1858" s="18"/>
      <c r="S1858" s="18"/>
      <c r="T1858" s="18"/>
      <c r="U1858" s="18"/>
      <c r="V1858" s="18"/>
      <c r="W1858" s="18"/>
      <c r="X1858" s="18"/>
      <c r="Y1858" s="18"/>
      <c r="Z1858" s="68">
        <v>2448.0</v>
      </c>
      <c r="AA1858" s="69">
        <v>1.0</v>
      </c>
      <c r="AB1858" s="18" t="s">
        <v>1574</v>
      </c>
      <c r="AC1858" s="68">
        <v>2448.0</v>
      </c>
      <c r="AD1858" s="69">
        <v>1.0</v>
      </c>
      <c r="AE1858" s="69">
        <v>15.0</v>
      </c>
      <c r="AF1858" s="70" t="s">
        <v>3202</v>
      </c>
      <c r="AG1858" s="69">
        <v>194.0</v>
      </c>
      <c r="AH1858" s="69">
        <v>50.0</v>
      </c>
      <c r="AI1858" s="69">
        <v>22.0</v>
      </c>
      <c r="AJ1858" s="29">
        <f t="shared" si="20"/>
        <v>61</v>
      </c>
      <c r="AK1858" s="76">
        <f t="shared" si="21"/>
        <v>0.3144329897</v>
      </c>
      <c r="AL1858" s="29">
        <f t="shared" si="22"/>
        <v>61</v>
      </c>
      <c r="AM1858" s="71">
        <f t="shared" si="23"/>
        <v>0.3144</v>
      </c>
      <c r="AN1858" s="71">
        <f t="shared" si="24"/>
        <v>0.393</v>
      </c>
      <c r="AO1858" s="72">
        <f t="shared" si="25"/>
        <v>14.38</v>
      </c>
      <c r="AP1858" s="73">
        <f t="shared" si="26"/>
        <v>82368.64</v>
      </c>
      <c r="AQ1858" s="3">
        <f t="shared" si="27"/>
        <v>424.5806186</v>
      </c>
      <c r="AR1858" s="18"/>
      <c r="AS1858" s="18"/>
    </row>
    <row r="1859" ht="14.25" customHeight="1">
      <c r="A1859" s="68">
        <v>2448.0</v>
      </c>
      <c r="B1859" s="69">
        <v>1.0</v>
      </c>
      <c r="C1859" s="18" t="s">
        <v>1574</v>
      </c>
      <c r="D1859" s="68">
        <v>2448.0</v>
      </c>
      <c r="E1859" s="69">
        <v>1.0</v>
      </c>
      <c r="F1859" s="69">
        <v>20.0</v>
      </c>
      <c r="G1859" s="70" t="s">
        <v>3203</v>
      </c>
      <c r="H1859" s="69">
        <v>214.0</v>
      </c>
      <c r="I1859" s="69">
        <v>45.0</v>
      </c>
      <c r="J1859" s="69">
        <v>23.0</v>
      </c>
      <c r="K1859" s="29">
        <f t="shared" si="13"/>
        <v>56.5</v>
      </c>
      <c r="L1859" s="71">
        <f t="shared" si="14"/>
        <v>0.264</v>
      </c>
      <c r="M1859" s="71">
        <f t="shared" si="15"/>
        <v>0.33</v>
      </c>
      <c r="N1859" s="72">
        <f t="shared" si="16"/>
        <v>11.19</v>
      </c>
      <c r="O1859" s="8">
        <f t="shared" si="17"/>
        <v>64096.32</v>
      </c>
      <c r="P1859" s="73"/>
      <c r="Q1859" s="18"/>
      <c r="R1859" s="18"/>
      <c r="S1859" s="18"/>
      <c r="T1859" s="18"/>
      <c r="U1859" s="18"/>
      <c r="V1859" s="18"/>
      <c r="W1859" s="18"/>
      <c r="X1859" s="18"/>
      <c r="Y1859" s="18"/>
      <c r="Z1859" s="68">
        <v>2448.0</v>
      </c>
      <c r="AA1859" s="69">
        <v>1.0</v>
      </c>
      <c r="AB1859" s="18" t="s">
        <v>1574</v>
      </c>
      <c r="AC1859" s="68">
        <v>2448.0</v>
      </c>
      <c r="AD1859" s="69">
        <v>1.0</v>
      </c>
      <c r="AE1859" s="69">
        <v>20.0</v>
      </c>
      <c r="AF1859" s="70" t="s">
        <v>3203</v>
      </c>
      <c r="AG1859" s="69">
        <v>214.0</v>
      </c>
      <c r="AH1859" s="69">
        <v>45.0</v>
      </c>
      <c r="AI1859" s="69">
        <v>23.0</v>
      </c>
      <c r="AJ1859" s="29">
        <f t="shared" si="20"/>
        <v>56.5</v>
      </c>
      <c r="AK1859" s="76">
        <f t="shared" si="21"/>
        <v>0.2640186916</v>
      </c>
      <c r="AL1859" s="29">
        <f t="shared" si="22"/>
        <v>56.5</v>
      </c>
      <c r="AM1859" s="71">
        <f t="shared" si="23"/>
        <v>0.264</v>
      </c>
      <c r="AN1859" s="71">
        <f t="shared" si="24"/>
        <v>0.33</v>
      </c>
      <c r="AO1859" s="72">
        <f t="shared" si="25"/>
        <v>11.19</v>
      </c>
      <c r="AP1859" s="73">
        <f t="shared" si="26"/>
        <v>64096.32</v>
      </c>
      <c r="AQ1859" s="3">
        <f t="shared" si="27"/>
        <v>299.515514</v>
      </c>
      <c r="AR1859" s="18"/>
      <c r="AS1859" s="18"/>
    </row>
    <row r="1860" ht="14.25" customHeight="1">
      <c r="A1860" s="68">
        <v>2448.0</v>
      </c>
      <c r="B1860" s="69">
        <v>1.0</v>
      </c>
      <c r="C1860" s="18" t="s">
        <v>1574</v>
      </c>
      <c r="D1860" s="68">
        <v>2448.0</v>
      </c>
      <c r="E1860" s="69">
        <v>1.0</v>
      </c>
      <c r="F1860" s="69">
        <v>25.0</v>
      </c>
      <c r="G1860" s="70" t="s">
        <v>3204</v>
      </c>
      <c r="H1860" s="69">
        <v>115.0</v>
      </c>
      <c r="I1860" s="69">
        <v>25.0</v>
      </c>
      <c r="J1860" s="69">
        <v>14.0</v>
      </c>
      <c r="K1860" s="29">
        <f t="shared" si="13"/>
        <v>32</v>
      </c>
      <c r="L1860" s="71">
        <f t="shared" si="14"/>
        <v>0.2783</v>
      </c>
      <c r="M1860" s="71">
        <f t="shared" si="15"/>
        <v>0.3479</v>
      </c>
      <c r="N1860" s="72">
        <f t="shared" si="16"/>
        <v>6.68</v>
      </c>
      <c r="O1860" s="8">
        <f t="shared" si="17"/>
        <v>38263.04</v>
      </c>
      <c r="P1860" s="73"/>
      <c r="Q1860" s="18"/>
      <c r="R1860" s="18"/>
      <c r="S1860" s="18"/>
      <c r="T1860" s="18"/>
      <c r="U1860" s="18"/>
      <c r="V1860" s="18"/>
      <c r="W1860" s="18"/>
      <c r="X1860" s="18"/>
      <c r="Y1860" s="18"/>
      <c r="Z1860" s="68">
        <v>2448.0</v>
      </c>
      <c r="AA1860" s="69">
        <v>1.0</v>
      </c>
      <c r="AB1860" s="18" t="s">
        <v>1574</v>
      </c>
      <c r="AC1860" s="68">
        <v>2448.0</v>
      </c>
      <c r="AD1860" s="69">
        <v>1.0</v>
      </c>
      <c r="AE1860" s="69">
        <v>25.0</v>
      </c>
      <c r="AF1860" s="70" t="s">
        <v>3204</v>
      </c>
      <c r="AG1860" s="69">
        <v>115.0</v>
      </c>
      <c r="AH1860" s="69">
        <v>25.0</v>
      </c>
      <c r="AI1860" s="69">
        <v>14.0</v>
      </c>
      <c r="AJ1860" s="29">
        <f t="shared" si="20"/>
        <v>32</v>
      </c>
      <c r="AK1860" s="76">
        <f t="shared" si="21"/>
        <v>0.2782608696</v>
      </c>
      <c r="AL1860" s="29">
        <f t="shared" si="22"/>
        <v>32</v>
      </c>
      <c r="AM1860" s="71">
        <f t="shared" si="23"/>
        <v>0.2783</v>
      </c>
      <c r="AN1860" s="71">
        <f t="shared" si="24"/>
        <v>0.3479</v>
      </c>
      <c r="AO1860" s="72">
        <f t="shared" si="25"/>
        <v>6.68</v>
      </c>
      <c r="AP1860" s="73">
        <f t="shared" si="26"/>
        <v>38263.04</v>
      </c>
      <c r="AQ1860" s="3">
        <f t="shared" si="27"/>
        <v>332.722087</v>
      </c>
      <c r="AR1860" s="18"/>
      <c r="AS1860" s="18"/>
    </row>
    <row r="1861" ht="14.25" customHeight="1">
      <c r="A1861" s="68">
        <v>2527.0</v>
      </c>
      <c r="B1861" s="69">
        <v>1.0</v>
      </c>
      <c r="C1861" s="18" t="s">
        <v>1576</v>
      </c>
      <c r="D1861" s="68">
        <v>2527.0</v>
      </c>
      <c r="E1861" s="69">
        <v>1.0</v>
      </c>
      <c r="F1861" s="69">
        <v>1.0</v>
      </c>
      <c r="G1861" s="70" t="s">
        <v>3205</v>
      </c>
      <c r="H1861" s="69">
        <v>66.0</v>
      </c>
      <c r="I1861" s="69">
        <v>34.0</v>
      </c>
      <c r="J1861" s="69">
        <v>11.0</v>
      </c>
      <c r="K1861" s="29">
        <f t="shared" si="13"/>
        <v>39.5</v>
      </c>
      <c r="L1861" s="71">
        <f t="shared" si="14"/>
        <v>0.5985</v>
      </c>
      <c r="M1861" s="71">
        <f t="shared" si="15"/>
        <v>0.7481</v>
      </c>
      <c r="N1861" s="72">
        <f t="shared" si="16"/>
        <v>17.73</v>
      </c>
      <c r="O1861" s="8">
        <f t="shared" si="17"/>
        <v>101557.44</v>
      </c>
      <c r="P1861" s="73"/>
      <c r="Q1861" s="18"/>
      <c r="R1861" s="18"/>
      <c r="S1861" s="18"/>
      <c r="T1861" s="18"/>
      <c r="U1861" s="18"/>
      <c r="V1861" s="18"/>
      <c r="W1861" s="18"/>
      <c r="X1861" s="18"/>
      <c r="Y1861" s="18"/>
      <c r="Z1861" s="68">
        <v>2527.0</v>
      </c>
      <c r="AA1861" s="69">
        <v>1.0</v>
      </c>
      <c r="AB1861" s="18" t="s">
        <v>1576</v>
      </c>
      <c r="AC1861" s="68">
        <v>2527.0</v>
      </c>
      <c r="AD1861" s="69">
        <v>1.0</v>
      </c>
      <c r="AE1861" s="69">
        <v>1.0</v>
      </c>
      <c r="AF1861" s="70" t="s">
        <v>3205</v>
      </c>
      <c r="AG1861" s="69">
        <v>66.0</v>
      </c>
      <c r="AH1861" s="69">
        <v>34.0</v>
      </c>
      <c r="AI1861" s="69">
        <v>11.0</v>
      </c>
      <c r="AJ1861" s="29">
        <f t="shared" si="20"/>
        <v>39.5</v>
      </c>
      <c r="AK1861" s="76">
        <f t="shared" si="21"/>
        <v>0.5984848485</v>
      </c>
      <c r="AL1861" s="29">
        <f t="shared" si="22"/>
        <v>39.5</v>
      </c>
      <c r="AM1861" s="71">
        <f t="shared" si="23"/>
        <v>0.5985</v>
      </c>
      <c r="AN1861" s="71">
        <f t="shared" si="24"/>
        <v>0.7481</v>
      </c>
      <c r="AO1861" s="72">
        <f t="shared" si="25"/>
        <v>17.73</v>
      </c>
      <c r="AP1861" s="73">
        <f t="shared" si="26"/>
        <v>101557.44</v>
      </c>
      <c r="AQ1861" s="3">
        <f t="shared" si="27"/>
        <v>1538.749091</v>
      </c>
      <c r="AR1861" s="18"/>
      <c r="AS1861" s="18"/>
    </row>
    <row r="1862" ht="14.25" customHeight="1">
      <c r="A1862" s="68">
        <v>2534.0</v>
      </c>
      <c r="B1862" s="69">
        <v>1.0</v>
      </c>
      <c r="C1862" s="18" t="s">
        <v>1578</v>
      </c>
      <c r="D1862" s="68">
        <v>2534.0</v>
      </c>
      <c r="E1862" s="69">
        <v>1.0</v>
      </c>
      <c r="F1862" s="69">
        <v>15.0</v>
      </c>
      <c r="G1862" s="70" t="s">
        <v>3206</v>
      </c>
      <c r="H1862" s="69">
        <v>211.0</v>
      </c>
      <c r="I1862" s="69">
        <v>74.0</v>
      </c>
      <c r="J1862" s="69">
        <v>34.0</v>
      </c>
      <c r="K1862" s="29">
        <f t="shared" si="13"/>
        <v>91</v>
      </c>
      <c r="L1862" s="71">
        <f t="shared" si="14"/>
        <v>0.4313</v>
      </c>
      <c r="M1862" s="71">
        <f t="shared" si="15"/>
        <v>0.5391</v>
      </c>
      <c r="N1862" s="72">
        <f t="shared" si="16"/>
        <v>29.43</v>
      </c>
      <c r="O1862" s="8">
        <f t="shared" si="17"/>
        <v>168575.04</v>
      </c>
      <c r="P1862" s="73"/>
      <c r="Q1862" s="18"/>
      <c r="R1862" s="18"/>
      <c r="S1862" s="18"/>
      <c r="T1862" s="18"/>
      <c r="U1862" s="18"/>
      <c r="V1862" s="18"/>
      <c r="W1862" s="18"/>
      <c r="X1862" s="18"/>
      <c r="Y1862" s="18"/>
      <c r="Z1862" s="68">
        <v>2534.0</v>
      </c>
      <c r="AA1862" s="69">
        <v>1.0</v>
      </c>
      <c r="AB1862" s="18" t="s">
        <v>1578</v>
      </c>
      <c r="AC1862" s="68">
        <v>2534.0</v>
      </c>
      <c r="AD1862" s="69">
        <v>1.0</v>
      </c>
      <c r="AE1862" s="69">
        <v>15.0</v>
      </c>
      <c r="AF1862" s="70" t="s">
        <v>3206</v>
      </c>
      <c r="AG1862" s="69">
        <v>211.0</v>
      </c>
      <c r="AH1862" s="69">
        <v>74.0</v>
      </c>
      <c r="AI1862" s="69">
        <v>34.0</v>
      </c>
      <c r="AJ1862" s="29">
        <f t="shared" si="20"/>
        <v>91</v>
      </c>
      <c r="AK1862" s="76">
        <f t="shared" si="21"/>
        <v>0.4312796209</v>
      </c>
      <c r="AL1862" s="29">
        <f t="shared" si="22"/>
        <v>91</v>
      </c>
      <c r="AM1862" s="71">
        <f t="shared" si="23"/>
        <v>0.4313</v>
      </c>
      <c r="AN1862" s="71">
        <f t="shared" si="24"/>
        <v>0.5391</v>
      </c>
      <c r="AO1862" s="72">
        <f t="shared" si="25"/>
        <v>29.43</v>
      </c>
      <c r="AP1862" s="73">
        <f t="shared" si="26"/>
        <v>168575.04</v>
      </c>
      <c r="AQ1862" s="3">
        <f t="shared" si="27"/>
        <v>798.9338389</v>
      </c>
      <c r="AR1862" s="18"/>
      <c r="AS1862" s="18"/>
    </row>
    <row r="1863" ht="14.25" customHeight="1">
      <c r="A1863" s="68">
        <v>2534.0</v>
      </c>
      <c r="B1863" s="69">
        <v>1.0</v>
      </c>
      <c r="C1863" s="18" t="s">
        <v>1578</v>
      </c>
      <c r="D1863" s="68">
        <v>2534.0</v>
      </c>
      <c r="E1863" s="69">
        <v>1.0</v>
      </c>
      <c r="F1863" s="69">
        <v>17.0</v>
      </c>
      <c r="G1863" s="70" t="s">
        <v>3207</v>
      </c>
      <c r="H1863" s="69">
        <v>188.0</v>
      </c>
      <c r="I1863" s="69">
        <v>46.0</v>
      </c>
      <c r="J1863" s="69">
        <v>21.0</v>
      </c>
      <c r="K1863" s="29">
        <f t="shared" si="13"/>
        <v>56.5</v>
      </c>
      <c r="L1863" s="71">
        <f t="shared" si="14"/>
        <v>0.3005</v>
      </c>
      <c r="M1863" s="71">
        <f t="shared" si="15"/>
        <v>0.3756</v>
      </c>
      <c r="N1863" s="72">
        <f t="shared" si="16"/>
        <v>12.73</v>
      </c>
      <c r="O1863" s="8">
        <f t="shared" si="17"/>
        <v>72917.44</v>
      </c>
      <c r="P1863" s="73"/>
      <c r="Q1863" s="18"/>
      <c r="R1863" s="18"/>
      <c r="S1863" s="18"/>
      <c r="T1863" s="18"/>
      <c r="U1863" s="18"/>
      <c r="V1863" s="18"/>
      <c r="W1863" s="18"/>
      <c r="X1863" s="18"/>
      <c r="Y1863" s="18"/>
      <c r="Z1863" s="68">
        <v>2534.0</v>
      </c>
      <c r="AA1863" s="69">
        <v>1.0</v>
      </c>
      <c r="AB1863" s="18" t="s">
        <v>1578</v>
      </c>
      <c r="AC1863" s="68">
        <v>2534.0</v>
      </c>
      <c r="AD1863" s="69">
        <v>1.0</v>
      </c>
      <c r="AE1863" s="69">
        <v>17.0</v>
      </c>
      <c r="AF1863" s="70" t="s">
        <v>3207</v>
      </c>
      <c r="AG1863" s="69">
        <v>188.0</v>
      </c>
      <c r="AH1863" s="69">
        <v>46.0</v>
      </c>
      <c r="AI1863" s="69">
        <v>21.0</v>
      </c>
      <c r="AJ1863" s="29">
        <f t="shared" si="20"/>
        <v>56.5</v>
      </c>
      <c r="AK1863" s="76">
        <f t="shared" si="21"/>
        <v>0.3005319149</v>
      </c>
      <c r="AL1863" s="29">
        <f t="shared" si="22"/>
        <v>56.5</v>
      </c>
      <c r="AM1863" s="71">
        <f t="shared" si="23"/>
        <v>0.3005</v>
      </c>
      <c r="AN1863" s="71">
        <f t="shared" si="24"/>
        <v>0.3756</v>
      </c>
      <c r="AO1863" s="72">
        <f t="shared" si="25"/>
        <v>12.73</v>
      </c>
      <c r="AP1863" s="73">
        <f t="shared" si="26"/>
        <v>72917.44</v>
      </c>
      <c r="AQ1863" s="3">
        <f t="shared" si="27"/>
        <v>387.8587234</v>
      </c>
      <c r="AR1863" s="18"/>
      <c r="AS1863" s="18"/>
    </row>
    <row r="1864" ht="14.25" customHeight="1">
      <c r="A1864" s="68">
        <v>2534.0</v>
      </c>
      <c r="B1864" s="69">
        <v>1.0</v>
      </c>
      <c r="C1864" s="18" t="s">
        <v>1578</v>
      </c>
      <c r="D1864" s="68">
        <v>2534.0</v>
      </c>
      <c r="E1864" s="69">
        <v>1.0</v>
      </c>
      <c r="F1864" s="69">
        <v>20.0</v>
      </c>
      <c r="G1864" s="70" t="s">
        <v>3208</v>
      </c>
      <c r="H1864" s="69">
        <v>220.0</v>
      </c>
      <c r="I1864" s="69">
        <v>29.0</v>
      </c>
      <c r="J1864" s="69">
        <v>29.0</v>
      </c>
      <c r="K1864" s="29">
        <f t="shared" si="13"/>
        <v>43.5</v>
      </c>
      <c r="L1864" s="71">
        <f t="shared" si="14"/>
        <v>0.1977</v>
      </c>
      <c r="M1864" s="71">
        <f t="shared" si="15"/>
        <v>0.2471</v>
      </c>
      <c r="N1864" s="72">
        <f t="shared" si="16"/>
        <v>6.45</v>
      </c>
      <c r="O1864" s="8">
        <f t="shared" si="17"/>
        <v>36945.6</v>
      </c>
      <c r="P1864" s="73"/>
      <c r="Q1864" s="18"/>
      <c r="R1864" s="18"/>
      <c r="S1864" s="18"/>
      <c r="T1864" s="18"/>
      <c r="U1864" s="18"/>
      <c r="V1864" s="18"/>
      <c r="W1864" s="18"/>
      <c r="X1864" s="18"/>
      <c r="Y1864" s="18"/>
      <c r="Z1864" s="68">
        <v>2534.0</v>
      </c>
      <c r="AA1864" s="69">
        <v>1.0</v>
      </c>
      <c r="AB1864" s="18" t="s">
        <v>1578</v>
      </c>
      <c r="AC1864" s="68">
        <v>2534.0</v>
      </c>
      <c r="AD1864" s="69">
        <v>1.0</v>
      </c>
      <c r="AE1864" s="69">
        <v>20.0</v>
      </c>
      <c r="AF1864" s="70" t="s">
        <v>3208</v>
      </c>
      <c r="AG1864" s="69">
        <v>220.0</v>
      </c>
      <c r="AH1864" s="69">
        <v>29.0</v>
      </c>
      <c r="AI1864" s="69">
        <v>29.0</v>
      </c>
      <c r="AJ1864" s="29">
        <f t="shared" si="20"/>
        <v>43.5</v>
      </c>
      <c r="AK1864" s="76">
        <f t="shared" si="21"/>
        <v>0.1977272727</v>
      </c>
      <c r="AL1864" s="29">
        <f t="shared" si="22"/>
        <v>43.5</v>
      </c>
      <c r="AM1864" s="71">
        <f t="shared" si="23"/>
        <v>0.1977</v>
      </c>
      <c r="AN1864" s="71">
        <f t="shared" si="24"/>
        <v>0.2471</v>
      </c>
      <c r="AO1864" s="72">
        <f t="shared" si="25"/>
        <v>6.45</v>
      </c>
      <c r="AP1864" s="73">
        <f t="shared" si="26"/>
        <v>36945.6</v>
      </c>
      <c r="AQ1864" s="3">
        <f t="shared" si="27"/>
        <v>167.9345455</v>
      </c>
      <c r="AR1864" s="18"/>
      <c r="AS1864" s="18"/>
    </row>
    <row r="1865" ht="14.25" customHeight="1">
      <c r="A1865" s="68">
        <v>2536.0</v>
      </c>
      <c r="B1865" s="69">
        <v>1.0</v>
      </c>
      <c r="C1865" s="18" t="s">
        <v>372</v>
      </c>
      <c r="D1865" s="68">
        <v>2536.0</v>
      </c>
      <c r="E1865" s="69">
        <v>1.0</v>
      </c>
      <c r="F1865" s="69">
        <v>15.0</v>
      </c>
      <c r="G1865" s="70" t="s">
        <v>3209</v>
      </c>
      <c r="H1865" s="69">
        <v>138.0</v>
      </c>
      <c r="I1865" s="69">
        <v>49.0</v>
      </c>
      <c r="J1865" s="69">
        <v>18.0</v>
      </c>
      <c r="K1865" s="29">
        <f t="shared" si="13"/>
        <v>58</v>
      </c>
      <c r="L1865" s="71">
        <f t="shared" si="14"/>
        <v>0.4203</v>
      </c>
      <c r="M1865" s="71">
        <f t="shared" si="15"/>
        <v>0.5254</v>
      </c>
      <c r="N1865" s="72">
        <f t="shared" si="16"/>
        <v>18.28</v>
      </c>
      <c r="O1865" s="8">
        <f t="shared" si="17"/>
        <v>104707.84</v>
      </c>
      <c r="P1865" s="73"/>
      <c r="Q1865" s="18"/>
      <c r="R1865" s="18"/>
      <c r="S1865" s="18"/>
      <c r="T1865" s="18"/>
      <c r="U1865" s="18"/>
      <c r="V1865" s="18"/>
      <c r="W1865" s="18"/>
      <c r="X1865" s="18"/>
      <c r="Y1865" s="18"/>
      <c r="Z1865" s="68">
        <v>2536.0</v>
      </c>
      <c r="AA1865" s="69">
        <v>1.0</v>
      </c>
      <c r="AB1865" s="18" t="s">
        <v>372</v>
      </c>
      <c r="AC1865" s="68">
        <v>2536.0</v>
      </c>
      <c r="AD1865" s="69">
        <v>1.0</v>
      </c>
      <c r="AE1865" s="69">
        <v>15.0</v>
      </c>
      <c r="AF1865" s="70" t="s">
        <v>3209</v>
      </c>
      <c r="AG1865" s="69">
        <v>138.0</v>
      </c>
      <c r="AH1865" s="69">
        <v>49.0</v>
      </c>
      <c r="AI1865" s="69">
        <v>18.0</v>
      </c>
      <c r="AJ1865" s="29">
        <f t="shared" si="20"/>
        <v>58</v>
      </c>
      <c r="AK1865" s="76">
        <f t="shared" si="21"/>
        <v>0.4202898551</v>
      </c>
      <c r="AL1865" s="29">
        <f t="shared" si="22"/>
        <v>58</v>
      </c>
      <c r="AM1865" s="71">
        <f t="shared" si="23"/>
        <v>0.4203</v>
      </c>
      <c r="AN1865" s="71">
        <f t="shared" si="24"/>
        <v>0.5254</v>
      </c>
      <c r="AO1865" s="72">
        <f t="shared" si="25"/>
        <v>18.28</v>
      </c>
      <c r="AP1865" s="73">
        <f t="shared" si="26"/>
        <v>104707.84</v>
      </c>
      <c r="AQ1865" s="3">
        <f t="shared" si="27"/>
        <v>758.7524638</v>
      </c>
      <c r="AR1865" s="18"/>
      <c r="AS1865" s="18"/>
    </row>
    <row r="1866" ht="14.25" customHeight="1">
      <c r="A1866" s="68">
        <v>2536.0</v>
      </c>
      <c r="B1866" s="69">
        <v>1.0</v>
      </c>
      <c r="C1866" s="18" t="s">
        <v>372</v>
      </c>
      <c r="D1866" s="68">
        <v>2536.0</v>
      </c>
      <c r="E1866" s="69">
        <v>1.0</v>
      </c>
      <c r="F1866" s="69">
        <v>20.0</v>
      </c>
      <c r="G1866" s="70" t="s">
        <v>3210</v>
      </c>
      <c r="H1866" s="69">
        <v>84.0</v>
      </c>
      <c r="I1866" s="69">
        <v>24.0</v>
      </c>
      <c r="J1866" s="69">
        <v>5.0</v>
      </c>
      <c r="K1866" s="29">
        <f t="shared" si="13"/>
        <v>26.5</v>
      </c>
      <c r="L1866" s="71">
        <f t="shared" si="14"/>
        <v>0.3155</v>
      </c>
      <c r="M1866" s="71">
        <f t="shared" si="15"/>
        <v>0.3944</v>
      </c>
      <c r="N1866" s="72">
        <f t="shared" si="16"/>
        <v>6.27</v>
      </c>
      <c r="O1866" s="8">
        <f t="shared" si="17"/>
        <v>35914.56</v>
      </c>
      <c r="P1866" s="73"/>
      <c r="Q1866" s="18"/>
      <c r="R1866" s="18"/>
      <c r="S1866" s="18"/>
      <c r="T1866" s="18"/>
      <c r="U1866" s="18"/>
      <c r="V1866" s="18"/>
      <c r="W1866" s="18"/>
      <c r="X1866" s="18"/>
      <c r="Y1866" s="18"/>
      <c r="Z1866" s="68">
        <v>2536.0</v>
      </c>
      <c r="AA1866" s="69">
        <v>1.0</v>
      </c>
      <c r="AB1866" s="18" t="s">
        <v>372</v>
      </c>
      <c r="AC1866" s="68">
        <v>2536.0</v>
      </c>
      <c r="AD1866" s="69">
        <v>1.0</v>
      </c>
      <c r="AE1866" s="69">
        <v>20.0</v>
      </c>
      <c r="AF1866" s="70" t="s">
        <v>3210</v>
      </c>
      <c r="AG1866" s="69">
        <v>84.0</v>
      </c>
      <c r="AH1866" s="69">
        <v>24.0</v>
      </c>
      <c r="AI1866" s="69">
        <v>5.0</v>
      </c>
      <c r="AJ1866" s="29">
        <f t="shared" si="20"/>
        <v>26.5</v>
      </c>
      <c r="AK1866" s="76">
        <f t="shared" si="21"/>
        <v>0.3154761905</v>
      </c>
      <c r="AL1866" s="29">
        <f t="shared" si="22"/>
        <v>26.5</v>
      </c>
      <c r="AM1866" s="71">
        <f t="shared" si="23"/>
        <v>0.3155</v>
      </c>
      <c r="AN1866" s="71">
        <f t="shared" si="24"/>
        <v>0.3944</v>
      </c>
      <c r="AO1866" s="72">
        <f t="shared" si="25"/>
        <v>6.27</v>
      </c>
      <c r="AP1866" s="73">
        <f t="shared" si="26"/>
        <v>35914.56</v>
      </c>
      <c r="AQ1866" s="3">
        <f t="shared" si="27"/>
        <v>427.5542857</v>
      </c>
      <c r="AR1866" s="18"/>
      <c r="AS1866" s="18"/>
    </row>
    <row r="1867" ht="14.25" customHeight="1">
      <c r="A1867" s="68">
        <v>2536.0</v>
      </c>
      <c r="B1867" s="69">
        <v>1.0</v>
      </c>
      <c r="C1867" s="18" t="s">
        <v>372</v>
      </c>
      <c r="D1867" s="68">
        <v>2536.0</v>
      </c>
      <c r="E1867" s="69">
        <v>1.0</v>
      </c>
      <c r="F1867" s="69">
        <v>40.0</v>
      </c>
      <c r="G1867" s="70" t="s">
        <v>3211</v>
      </c>
      <c r="H1867" s="69">
        <v>71.0</v>
      </c>
      <c r="I1867" s="69">
        <v>21.0</v>
      </c>
      <c r="J1867" s="69">
        <v>8.0</v>
      </c>
      <c r="K1867" s="29">
        <f t="shared" si="13"/>
        <v>25</v>
      </c>
      <c r="L1867" s="71">
        <f t="shared" si="14"/>
        <v>0.3521</v>
      </c>
      <c r="M1867" s="71">
        <f t="shared" si="15"/>
        <v>0.4401</v>
      </c>
      <c r="N1867" s="72">
        <f t="shared" si="16"/>
        <v>6.6</v>
      </c>
      <c r="O1867" s="8">
        <f t="shared" si="17"/>
        <v>37804.8</v>
      </c>
      <c r="P1867" s="73"/>
      <c r="Q1867" s="18"/>
      <c r="R1867" s="18"/>
      <c r="S1867" s="18"/>
      <c r="T1867" s="18"/>
      <c r="U1867" s="18"/>
      <c r="V1867" s="18"/>
      <c r="W1867" s="18"/>
      <c r="X1867" s="18"/>
      <c r="Y1867" s="18"/>
      <c r="Z1867" s="68">
        <v>2536.0</v>
      </c>
      <c r="AA1867" s="69">
        <v>1.0</v>
      </c>
      <c r="AB1867" s="18" t="s">
        <v>372</v>
      </c>
      <c r="AC1867" s="68">
        <v>2536.0</v>
      </c>
      <c r="AD1867" s="69">
        <v>1.0</v>
      </c>
      <c r="AE1867" s="69">
        <v>40.0</v>
      </c>
      <c r="AF1867" s="70" t="s">
        <v>3211</v>
      </c>
      <c r="AG1867" s="69">
        <v>71.0</v>
      </c>
      <c r="AH1867" s="69">
        <v>21.0</v>
      </c>
      <c r="AI1867" s="69">
        <v>8.0</v>
      </c>
      <c r="AJ1867" s="29">
        <f t="shared" si="20"/>
        <v>25</v>
      </c>
      <c r="AK1867" s="76">
        <f t="shared" si="21"/>
        <v>0.3521126761</v>
      </c>
      <c r="AL1867" s="29">
        <f t="shared" si="22"/>
        <v>25</v>
      </c>
      <c r="AM1867" s="71">
        <f t="shared" si="23"/>
        <v>0.3521</v>
      </c>
      <c r="AN1867" s="71">
        <f t="shared" si="24"/>
        <v>0.4401</v>
      </c>
      <c r="AO1867" s="72">
        <f t="shared" si="25"/>
        <v>6.6</v>
      </c>
      <c r="AP1867" s="73">
        <f t="shared" si="26"/>
        <v>37804.8</v>
      </c>
      <c r="AQ1867" s="3">
        <f t="shared" si="27"/>
        <v>532.4619718</v>
      </c>
      <c r="AR1867" s="18"/>
      <c r="AS1867" s="18"/>
    </row>
    <row r="1868" ht="14.25" customHeight="1">
      <c r="A1868" s="68">
        <v>2580.0</v>
      </c>
      <c r="B1868" s="69">
        <v>1.0</v>
      </c>
      <c r="C1868" s="18" t="s">
        <v>1581</v>
      </c>
      <c r="D1868" s="68">
        <v>2580.0</v>
      </c>
      <c r="E1868" s="69">
        <v>1.0</v>
      </c>
      <c r="F1868" s="69">
        <v>10.0</v>
      </c>
      <c r="G1868" s="70" t="s">
        <v>3212</v>
      </c>
      <c r="H1868" s="69">
        <v>379.0</v>
      </c>
      <c r="I1868" s="69">
        <v>129.0</v>
      </c>
      <c r="J1868" s="69">
        <v>29.0</v>
      </c>
      <c r="K1868" s="29">
        <f t="shared" si="13"/>
        <v>143.5</v>
      </c>
      <c r="L1868" s="71">
        <f t="shared" si="14"/>
        <v>0.3786</v>
      </c>
      <c r="M1868" s="71">
        <f t="shared" si="15"/>
        <v>0.4733</v>
      </c>
      <c r="N1868" s="72">
        <f t="shared" si="16"/>
        <v>40.75</v>
      </c>
      <c r="O1868" s="8">
        <f t="shared" si="17"/>
        <v>233416</v>
      </c>
      <c r="P1868" s="73"/>
      <c r="Q1868" s="18"/>
      <c r="R1868" s="18"/>
      <c r="S1868" s="18"/>
      <c r="T1868" s="18"/>
      <c r="U1868" s="18"/>
      <c r="V1868" s="18"/>
      <c r="W1868" s="18"/>
      <c r="X1868" s="18"/>
      <c r="Y1868" s="18"/>
      <c r="Z1868" s="68">
        <v>2580.0</v>
      </c>
      <c r="AA1868" s="69">
        <v>1.0</v>
      </c>
      <c r="AB1868" s="18" t="s">
        <v>1581</v>
      </c>
      <c r="AC1868" s="68">
        <v>2580.0</v>
      </c>
      <c r="AD1868" s="69">
        <v>1.0</v>
      </c>
      <c r="AE1868" s="69">
        <v>10.0</v>
      </c>
      <c r="AF1868" s="70" t="s">
        <v>3212</v>
      </c>
      <c r="AG1868" s="69">
        <v>379.0</v>
      </c>
      <c r="AH1868" s="69">
        <v>129.0</v>
      </c>
      <c r="AI1868" s="69">
        <v>29.0</v>
      </c>
      <c r="AJ1868" s="29">
        <f t="shared" si="20"/>
        <v>143.5</v>
      </c>
      <c r="AK1868" s="76">
        <f t="shared" si="21"/>
        <v>0.3786279683</v>
      </c>
      <c r="AL1868" s="29">
        <f t="shared" si="22"/>
        <v>143.5</v>
      </c>
      <c r="AM1868" s="71">
        <f t="shared" si="23"/>
        <v>0.3786</v>
      </c>
      <c r="AN1868" s="71">
        <f t="shared" si="24"/>
        <v>0.4733</v>
      </c>
      <c r="AO1868" s="72">
        <f t="shared" si="25"/>
        <v>40.75</v>
      </c>
      <c r="AP1868" s="73">
        <f t="shared" si="26"/>
        <v>233416</v>
      </c>
      <c r="AQ1868" s="3">
        <f t="shared" si="27"/>
        <v>615.8733509</v>
      </c>
      <c r="AR1868" s="18"/>
      <c r="AS1868" s="18"/>
    </row>
    <row r="1869" ht="14.25" customHeight="1">
      <c r="A1869" s="68">
        <v>2580.0</v>
      </c>
      <c r="B1869" s="69">
        <v>1.0</v>
      </c>
      <c r="C1869" s="18" t="s">
        <v>1581</v>
      </c>
      <c r="D1869" s="68">
        <v>2580.0</v>
      </c>
      <c r="E1869" s="69">
        <v>1.0</v>
      </c>
      <c r="F1869" s="69">
        <v>30.0</v>
      </c>
      <c r="G1869" s="70" t="s">
        <v>3213</v>
      </c>
      <c r="H1869" s="69">
        <v>316.0</v>
      </c>
      <c r="I1869" s="69">
        <v>95.0</v>
      </c>
      <c r="J1869" s="69">
        <v>21.0</v>
      </c>
      <c r="K1869" s="29">
        <f t="shared" si="13"/>
        <v>105.5</v>
      </c>
      <c r="L1869" s="71">
        <f t="shared" si="14"/>
        <v>0.3339</v>
      </c>
      <c r="M1869" s="71">
        <f t="shared" si="15"/>
        <v>0.4174</v>
      </c>
      <c r="N1869" s="72">
        <f t="shared" si="16"/>
        <v>26.42</v>
      </c>
      <c r="O1869" s="8">
        <f t="shared" si="17"/>
        <v>151333.76</v>
      </c>
      <c r="P1869" s="73"/>
      <c r="Q1869" s="18"/>
      <c r="R1869" s="18"/>
      <c r="S1869" s="18"/>
      <c r="T1869" s="18"/>
      <c r="U1869" s="18"/>
      <c r="V1869" s="18"/>
      <c r="W1869" s="18"/>
      <c r="X1869" s="18"/>
      <c r="Y1869" s="18"/>
      <c r="Z1869" s="68">
        <v>2580.0</v>
      </c>
      <c r="AA1869" s="69">
        <v>1.0</v>
      </c>
      <c r="AB1869" s="18" t="s">
        <v>1581</v>
      </c>
      <c r="AC1869" s="68">
        <v>2580.0</v>
      </c>
      <c r="AD1869" s="69">
        <v>1.0</v>
      </c>
      <c r="AE1869" s="69">
        <v>30.0</v>
      </c>
      <c r="AF1869" s="70" t="s">
        <v>3213</v>
      </c>
      <c r="AG1869" s="69">
        <v>316.0</v>
      </c>
      <c r="AH1869" s="69">
        <v>95.0</v>
      </c>
      <c r="AI1869" s="69">
        <v>21.0</v>
      </c>
      <c r="AJ1869" s="29">
        <f t="shared" si="20"/>
        <v>105.5</v>
      </c>
      <c r="AK1869" s="76">
        <f t="shared" si="21"/>
        <v>0.3338607595</v>
      </c>
      <c r="AL1869" s="29">
        <f t="shared" si="22"/>
        <v>105.5</v>
      </c>
      <c r="AM1869" s="71">
        <f t="shared" si="23"/>
        <v>0.3339</v>
      </c>
      <c r="AN1869" s="71">
        <f t="shared" si="24"/>
        <v>0.4174</v>
      </c>
      <c r="AO1869" s="72">
        <f t="shared" si="25"/>
        <v>26.42</v>
      </c>
      <c r="AP1869" s="73">
        <f t="shared" si="26"/>
        <v>151333.76</v>
      </c>
      <c r="AQ1869" s="3">
        <f t="shared" si="27"/>
        <v>478.9043038</v>
      </c>
      <c r="AR1869" s="18"/>
      <c r="AS1869" s="18"/>
    </row>
    <row r="1870" ht="14.25" customHeight="1">
      <c r="A1870" s="68">
        <v>2580.0</v>
      </c>
      <c r="B1870" s="69">
        <v>1.0</v>
      </c>
      <c r="C1870" s="18" t="s">
        <v>1581</v>
      </c>
      <c r="D1870" s="68">
        <v>2580.0</v>
      </c>
      <c r="E1870" s="69">
        <v>1.0</v>
      </c>
      <c r="F1870" s="69">
        <v>35.0</v>
      </c>
      <c r="G1870" s="70" t="s">
        <v>3214</v>
      </c>
      <c r="H1870" s="69">
        <v>37.0</v>
      </c>
      <c r="I1870" s="69">
        <v>18.0</v>
      </c>
      <c r="J1870" s="69">
        <v>0.0</v>
      </c>
      <c r="K1870" s="29">
        <f t="shared" si="13"/>
        <v>18</v>
      </c>
      <c r="L1870" s="71">
        <f t="shared" si="14"/>
        <v>0.4865</v>
      </c>
      <c r="M1870" s="71">
        <f t="shared" si="15"/>
        <v>0.6081</v>
      </c>
      <c r="N1870" s="72">
        <f t="shared" si="16"/>
        <v>6.57</v>
      </c>
      <c r="O1870" s="8">
        <f t="shared" si="17"/>
        <v>37632.96</v>
      </c>
      <c r="P1870" s="73"/>
      <c r="Q1870" s="18"/>
      <c r="R1870" s="18"/>
      <c r="S1870" s="18"/>
      <c r="T1870" s="18"/>
      <c r="U1870" s="18"/>
      <c r="V1870" s="18"/>
      <c r="W1870" s="18"/>
      <c r="X1870" s="18"/>
      <c r="Y1870" s="18"/>
      <c r="Z1870" s="68">
        <v>2580.0</v>
      </c>
      <c r="AA1870" s="69">
        <v>1.0</v>
      </c>
      <c r="AB1870" s="18" t="s">
        <v>1581</v>
      </c>
      <c r="AC1870" s="68">
        <v>2580.0</v>
      </c>
      <c r="AD1870" s="69">
        <v>1.0</v>
      </c>
      <c r="AE1870" s="69">
        <v>35.0</v>
      </c>
      <c r="AF1870" s="70" t="s">
        <v>3214</v>
      </c>
      <c r="AG1870" s="69">
        <v>37.0</v>
      </c>
      <c r="AH1870" s="69">
        <v>18.0</v>
      </c>
      <c r="AI1870" s="69">
        <v>0.0</v>
      </c>
      <c r="AJ1870" s="29">
        <f t="shared" si="20"/>
        <v>18</v>
      </c>
      <c r="AK1870" s="76">
        <f t="shared" si="21"/>
        <v>0.4864864865</v>
      </c>
      <c r="AL1870" s="29">
        <f t="shared" si="22"/>
        <v>18</v>
      </c>
      <c r="AM1870" s="71">
        <f t="shared" si="23"/>
        <v>0.4865</v>
      </c>
      <c r="AN1870" s="71">
        <f t="shared" si="24"/>
        <v>0.6081</v>
      </c>
      <c r="AO1870" s="72">
        <f t="shared" si="25"/>
        <v>6.57</v>
      </c>
      <c r="AP1870" s="73">
        <f t="shared" si="26"/>
        <v>37632.96</v>
      </c>
      <c r="AQ1870" s="3">
        <f t="shared" si="27"/>
        <v>1017.107027</v>
      </c>
      <c r="AR1870" s="18"/>
      <c r="AS1870" s="18"/>
    </row>
    <row r="1871" ht="14.25" customHeight="1">
      <c r="A1871" s="68">
        <v>2609.0</v>
      </c>
      <c r="B1871" s="69">
        <v>1.0</v>
      </c>
      <c r="C1871" s="18" t="s">
        <v>1583</v>
      </c>
      <c r="D1871" s="68">
        <v>2609.0</v>
      </c>
      <c r="E1871" s="69">
        <v>1.0</v>
      </c>
      <c r="F1871" s="69">
        <v>10.0</v>
      </c>
      <c r="G1871" s="70" t="s">
        <v>3215</v>
      </c>
      <c r="H1871" s="69">
        <v>240.0</v>
      </c>
      <c r="I1871" s="69">
        <v>73.0</v>
      </c>
      <c r="J1871" s="69">
        <v>17.0</v>
      </c>
      <c r="K1871" s="29">
        <f t="shared" si="13"/>
        <v>81.5</v>
      </c>
      <c r="L1871" s="71">
        <f t="shared" si="14"/>
        <v>0.3396</v>
      </c>
      <c r="M1871" s="71">
        <f t="shared" si="15"/>
        <v>0.4245</v>
      </c>
      <c r="N1871" s="72">
        <f t="shared" si="16"/>
        <v>20.76</v>
      </c>
      <c r="O1871" s="8">
        <f t="shared" si="17"/>
        <v>118913.28</v>
      </c>
      <c r="P1871" s="73"/>
      <c r="Q1871" s="18"/>
      <c r="R1871" s="18"/>
      <c r="S1871" s="18"/>
      <c r="T1871" s="18"/>
      <c r="U1871" s="18"/>
      <c r="V1871" s="18"/>
      <c r="W1871" s="18"/>
      <c r="X1871" s="18"/>
      <c r="Y1871" s="18"/>
      <c r="Z1871" s="68">
        <v>2609.0</v>
      </c>
      <c r="AA1871" s="69">
        <v>1.0</v>
      </c>
      <c r="AB1871" s="18" t="s">
        <v>1583</v>
      </c>
      <c r="AC1871" s="68">
        <v>2609.0</v>
      </c>
      <c r="AD1871" s="69">
        <v>1.0</v>
      </c>
      <c r="AE1871" s="69">
        <v>10.0</v>
      </c>
      <c r="AF1871" s="70" t="s">
        <v>3215</v>
      </c>
      <c r="AG1871" s="69">
        <v>240.0</v>
      </c>
      <c r="AH1871" s="69">
        <v>73.0</v>
      </c>
      <c r="AI1871" s="69">
        <v>17.0</v>
      </c>
      <c r="AJ1871" s="29">
        <f t="shared" si="20"/>
        <v>81.5</v>
      </c>
      <c r="AK1871" s="76">
        <f t="shared" si="21"/>
        <v>0.3395833333</v>
      </c>
      <c r="AL1871" s="29">
        <f t="shared" si="22"/>
        <v>81.5</v>
      </c>
      <c r="AM1871" s="71">
        <f t="shared" si="23"/>
        <v>0.3396</v>
      </c>
      <c r="AN1871" s="71">
        <f t="shared" si="24"/>
        <v>0.4245</v>
      </c>
      <c r="AO1871" s="72">
        <f t="shared" si="25"/>
        <v>20.76</v>
      </c>
      <c r="AP1871" s="73">
        <f t="shared" si="26"/>
        <v>118913.28</v>
      </c>
      <c r="AQ1871" s="3">
        <f t="shared" si="27"/>
        <v>495.472</v>
      </c>
      <c r="AR1871" s="18"/>
      <c r="AS1871" s="18"/>
    </row>
    <row r="1872" ht="14.25" customHeight="1">
      <c r="A1872" s="68">
        <v>2609.0</v>
      </c>
      <c r="B1872" s="69">
        <v>1.0</v>
      </c>
      <c r="C1872" s="18" t="s">
        <v>1583</v>
      </c>
      <c r="D1872" s="68">
        <v>2609.0</v>
      </c>
      <c r="E1872" s="69">
        <v>1.0</v>
      </c>
      <c r="F1872" s="69">
        <v>20.0</v>
      </c>
      <c r="G1872" s="70" t="s">
        <v>3216</v>
      </c>
      <c r="H1872" s="69">
        <v>189.0</v>
      </c>
      <c r="I1872" s="69">
        <v>49.0</v>
      </c>
      <c r="J1872" s="69">
        <v>16.0</v>
      </c>
      <c r="K1872" s="29">
        <f t="shared" si="13"/>
        <v>57</v>
      </c>
      <c r="L1872" s="71">
        <f t="shared" si="14"/>
        <v>0.3016</v>
      </c>
      <c r="M1872" s="71">
        <f t="shared" si="15"/>
        <v>0.377</v>
      </c>
      <c r="N1872" s="72">
        <f t="shared" si="16"/>
        <v>12.89</v>
      </c>
      <c r="O1872" s="8">
        <f t="shared" si="17"/>
        <v>73833.92</v>
      </c>
      <c r="P1872" s="73"/>
      <c r="Q1872" s="18"/>
      <c r="R1872" s="18"/>
      <c r="S1872" s="18"/>
      <c r="T1872" s="18"/>
      <c r="U1872" s="18"/>
      <c r="V1872" s="18"/>
      <c r="W1872" s="18"/>
      <c r="X1872" s="18"/>
      <c r="Y1872" s="18"/>
      <c r="Z1872" s="68">
        <v>2609.0</v>
      </c>
      <c r="AA1872" s="69">
        <v>1.0</v>
      </c>
      <c r="AB1872" s="18" t="s">
        <v>1583</v>
      </c>
      <c r="AC1872" s="68">
        <v>2609.0</v>
      </c>
      <c r="AD1872" s="69">
        <v>1.0</v>
      </c>
      <c r="AE1872" s="69">
        <v>20.0</v>
      </c>
      <c r="AF1872" s="70" t="s">
        <v>3216</v>
      </c>
      <c r="AG1872" s="69">
        <v>189.0</v>
      </c>
      <c r="AH1872" s="69">
        <v>49.0</v>
      </c>
      <c r="AI1872" s="69">
        <v>16.0</v>
      </c>
      <c r="AJ1872" s="29">
        <f t="shared" si="20"/>
        <v>57</v>
      </c>
      <c r="AK1872" s="76">
        <f t="shared" si="21"/>
        <v>0.3015873016</v>
      </c>
      <c r="AL1872" s="29">
        <f t="shared" si="22"/>
        <v>57</v>
      </c>
      <c r="AM1872" s="71">
        <f t="shared" si="23"/>
        <v>0.3016</v>
      </c>
      <c r="AN1872" s="71">
        <f t="shared" si="24"/>
        <v>0.377</v>
      </c>
      <c r="AO1872" s="72">
        <f t="shared" si="25"/>
        <v>12.89</v>
      </c>
      <c r="AP1872" s="73">
        <f t="shared" si="26"/>
        <v>73833.92</v>
      </c>
      <c r="AQ1872" s="3">
        <f t="shared" si="27"/>
        <v>390.6556614</v>
      </c>
      <c r="AR1872" s="18"/>
      <c r="AS1872" s="18"/>
    </row>
    <row r="1873" ht="14.25" customHeight="1">
      <c r="A1873" s="68">
        <v>2683.0</v>
      </c>
      <c r="B1873" s="69">
        <v>1.0</v>
      </c>
      <c r="C1873" s="18" t="s">
        <v>1585</v>
      </c>
      <c r="D1873" s="68">
        <v>2683.0</v>
      </c>
      <c r="E1873" s="69">
        <v>1.0</v>
      </c>
      <c r="F1873" s="69">
        <v>10.0</v>
      </c>
      <c r="G1873" s="70" t="s">
        <v>3217</v>
      </c>
      <c r="H1873" s="69">
        <v>124.0</v>
      </c>
      <c r="I1873" s="69">
        <v>14.0</v>
      </c>
      <c r="J1873" s="69">
        <v>26.0</v>
      </c>
      <c r="K1873" s="29">
        <f t="shared" si="13"/>
        <v>27</v>
      </c>
      <c r="L1873" s="71">
        <f t="shared" si="14"/>
        <v>0.2177</v>
      </c>
      <c r="M1873" s="71">
        <f t="shared" si="15"/>
        <v>0.2721</v>
      </c>
      <c r="N1873" s="72">
        <f t="shared" si="16"/>
        <v>4.41</v>
      </c>
      <c r="O1873" s="8">
        <f t="shared" si="17"/>
        <v>25260.48</v>
      </c>
      <c r="P1873" s="73"/>
      <c r="Q1873" s="18"/>
      <c r="R1873" s="18"/>
      <c r="S1873" s="18"/>
      <c r="T1873" s="18"/>
      <c r="U1873" s="18"/>
      <c r="V1873" s="18"/>
      <c r="W1873" s="18"/>
      <c r="X1873" s="18"/>
      <c r="Y1873" s="18"/>
      <c r="Z1873" s="68">
        <v>2683.0</v>
      </c>
      <c r="AA1873" s="69">
        <v>1.0</v>
      </c>
      <c r="AB1873" s="18" t="s">
        <v>1585</v>
      </c>
      <c r="AC1873" s="68">
        <v>2683.0</v>
      </c>
      <c r="AD1873" s="69">
        <v>1.0</v>
      </c>
      <c r="AE1873" s="69">
        <v>10.0</v>
      </c>
      <c r="AF1873" s="70" t="s">
        <v>3217</v>
      </c>
      <c r="AG1873" s="69">
        <v>124.0</v>
      </c>
      <c r="AH1873" s="69">
        <v>14.0</v>
      </c>
      <c r="AI1873" s="69">
        <v>26.0</v>
      </c>
      <c r="AJ1873" s="29">
        <f t="shared" si="20"/>
        <v>27</v>
      </c>
      <c r="AK1873" s="76">
        <f t="shared" si="21"/>
        <v>0.2177419355</v>
      </c>
      <c r="AL1873" s="29">
        <f t="shared" si="22"/>
        <v>27</v>
      </c>
      <c r="AM1873" s="71">
        <f t="shared" si="23"/>
        <v>0.2177</v>
      </c>
      <c r="AN1873" s="71">
        <f t="shared" si="24"/>
        <v>0.2721</v>
      </c>
      <c r="AO1873" s="72">
        <f t="shared" si="25"/>
        <v>4.41</v>
      </c>
      <c r="AP1873" s="73">
        <f t="shared" si="26"/>
        <v>25260.48</v>
      </c>
      <c r="AQ1873" s="3">
        <f t="shared" si="27"/>
        <v>203.7135484</v>
      </c>
      <c r="AR1873" s="18"/>
      <c r="AS1873" s="18"/>
    </row>
    <row r="1874" ht="14.25" customHeight="1">
      <c r="A1874" s="68">
        <v>2683.0</v>
      </c>
      <c r="B1874" s="69">
        <v>1.0</v>
      </c>
      <c r="C1874" s="18" t="s">
        <v>1585</v>
      </c>
      <c r="D1874" s="68">
        <v>2683.0</v>
      </c>
      <c r="E1874" s="69">
        <v>1.0</v>
      </c>
      <c r="F1874" s="69">
        <v>20.0</v>
      </c>
      <c r="G1874" s="70" t="s">
        <v>3218</v>
      </c>
      <c r="H1874" s="69">
        <v>122.0</v>
      </c>
      <c r="I1874" s="69">
        <v>9.0</v>
      </c>
      <c r="J1874" s="69">
        <v>9.0</v>
      </c>
      <c r="K1874" s="29">
        <f t="shared" si="13"/>
        <v>13.5</v>
      </c>
      <c r="L1874" s="71">
        <f t="shared" si="14"/>
        <v>0.1107</v>
      </c>
      <c r="M1874" s="71">
        <f t="shared" si="15"/>
        <v>0.1384</v>
      </c>
      <c r="N1874" s="72">
        <f t="shared" si="16"/>
        <v>1.12</v>
      </c>
      <c r="O1874" s="8">
        <f t="shared" si="17"/>
        <v>6415.36</v>
      </c>
      <c r="P1874" s="73"/>
      <c r="Q1874" s="18"/>
      <c r="R1874" s="18"/>
      <c r="S1874" s="18"/>
      <c r="T1874" s="18"/>
      <c r="U1874" s="18"/>
      <c r="V1874" s="18"/>
      <c r="W1874" s="18"/>
      <c r="X1874" s="18"/>
      <c r="Y1874" s="18"/>
      <c r="Z1874" s="68">
        <v>2683.0</v>
      </c>
      <c r="AA1874" s="69">
        <v>1.0</v>
      </c>
      <c r="AB1874" s="18" t="s">
        <v>1585</v>
      </c>
      <c r="AC1874" s="68">
        <v>2683.0</v>
      </c>
      <c r="AD1874" s="69">
        <v>1.0</v>
      </c>
      <c r="AE1874" s="69">
        <v>20.0</v>
      </c>
      <c r="AF1874" s="70" t="s">
        <v>3218</v>
      </c>
      <c r="AG1874" s="69">
        <v>122.0</v>
      </c>
      <c r="AH1874" s="69">
        <v>9.0</v>
      </c>
      <c r="AI1874" s="69">
        <v>9.0</v>
      </c>
      <c r="AJ1874" s="29">
        <f t="shared" si="20"/>
        <v>13.5</v>
      </c>
      <c r="AK1874" s="76">
        <f t="shared" si="21"/>
        <v>0.1106557377</v>
      </c>
      <c r="AL1874" s="29">
        <f t="shared" si="22"/>
        <v>13.5</v>
      </c>
      <c r="AM1874" s="71">
        <f t="shared" si="23"/>
        <v>0.1107</v>
      </c>
      <c r="AN1874" s="71">
        <f t="shared" si="24"/>
        <v>0.1384</v>
      </c>
      <c r="AO1874" s="72">
        <f t="shared" si="25"/>
        <v>1.12</v>
      </c>
      <c r="AP1874" s="73">
        <f t="shared" si="26"/>
        <v>6415.36</v>
      </c>
      <c r="AQ1874" s="3">
        <f t="shared" si="27"/>
        <v>52.58491803</v>
      </c>
      <c r="AR1874" s="18"/>
      <c r="AS1874" s="18"/>
    </row>
    <row r="1875" ht="14.25" customHeight="1">
      <c r="A1875" s="68">
        <v>2687.0</v>
      </c>
      <c r="B1875" s="69">
        <v>1.0</v>
      </c>
      <c r="C1875" s="18" t="s">
        <v>376</v>
      </c>
      <c r="D1875" s="68">
        <v>2687.0</v>
      </c>
      <c r="E1875" s="69">
        <v>1.0</v>
      </c>
      <c r="F1875" s="69">
        <v>1.0</v>
      </c>
      <c r="G1875" s="70" t="s">
        <v>3219</v>
      </c>
      <c r="H1875" s="69">
        <v>175.0</v>
      </c>
      <c r="I1875" s="69">
        <v>34.0</v>
      </c>
      <c r="J1875" s="69">
        <v>13.0</v>
      </c>
      <c r="K1875" s="29">
        <f t="shared" si="13"/>
        <v>40.5</v>
      </c>
      <c r="L1875" s="71">
        <f t="shared" si="14"/>
        <v>0.2314</v>
      </c>
      <c r="M1875" s="71">
        <f t="shared" si="15"/>
        <v>0.2893</v>
      </c>
      <c r="N1875" s="72">
        <f t="shared" si="16"/>
        <v>7.03</v>
      </c>
      <c r="O1875" s="8">
        <f t="shared" si="17"/>
        <v>40267.84</v>
      </c>
      <c r="P1875" s="73"/>
      <c r="Q1875" s="18"/>
      <c r="R1875" s="18"/>
      <c r="S1875" s="18"/>
      <c r="T1875" s="18"/>
      <c r="U1875" s="18"/>
      <c r="V1875" s="18"/>
      <c r="W1875" s="18"/>
      <c r="X1875" s="18"/>
      <c r="Y1875" s="18"/>
      <c r="Z1875" s="68">
        <v>2687.0</v>
      </c>
      <c r="AA1875" s="69">
        <v>1.0</v>
      </c>
      <c r="AB1875" s="18" t="s">
        <v>376</v>
      </c>
      <c r="AC1875" s="68">
        <v>2687.0</v>
      </c>
      <c r="AD1875" s="69">
        <v>1.0</v>
      </c>
      <c r="AE1875" s="69">
        <v>1.0</v>
      </c>
      <c r="AF1875" s="70" t="s">
        <v>3219</v>
      </c>
      <c r="AG1875" s="69">
        <v>175.0</v>
      </c>
      <c r="AH1875" s="69">
        <v>34.0</v>
      </c>
      <c r="AI1875" s="69">
        <v>13.0</v>
      </c>
      <c r="AJ1875" s="29">
        <f t="shared" si="20"/>
        <v>40.5</v>
      </c>
      <c r="AK1875" s="76">
        <f t="shared" si="21"/>
        <v>0.2314285714</v>
      </c>
      <c r="AL1875" s="29">
        <f t="shared" si="22"/>
        <v>40.5</v>
      </c>
      <c r="AM1875" s="71">
        <f t="shared" si="23"/>
        <v>0.2314</v>
      </c>
      <c r="AN1875" s="71">
        <f t="shared" si="24"/>
        <v>0.2893</v>
      </c>
      <c r="AO1875" s="72">
        <f t="shared" si="25"/>
        <v>7.03</v>
      </c>
      <c r="AP1875" s="73">
        <f t="shared" si="26"/>
        <v>40267.84</v>
      </c>
      <c r="AQ1875" s="3">
        <f t="shared" si="27"/>
        <v>230.1019429</v>
      </c>
      <c r="AR1875" s="18"/>
      <c r="AS1875" s="18"/>
    </row>
    <row r="1876" ht="14.25" customHeight="1">
      <c r="A1876" s="68">
        <v>2687.0</v>
      </c>
      <c r="B1876" s="69">
        <v>1.0</v>
      </c>
      <c r="C1876" s="18" t="s">
        <v>376</v>
      </c>
      <c r="D1876" s="68">
        <v>2687.0</v>
      </c>
      <c r="E1876" s="69">
        <v>1.0</v>
      </c>
      <c r="F1876" s="69">
        <v>2.0</v>
      </c>
      <c r="G1876" s="70" t="s">
        <v>3220</v>
      </c>
      <c r="H1876" s="69">
        <v>332.0</v>
      </c>
      <c r="I1876" s="69">
        <v>31.0</v>
      </c>
      <c r="J1876" s="69">
        <v>17.0</v>
      </c>
      <c r="K1876" s="29">
        <f t="shared" si="13"/>
        <v>39.5</v>
      </c>
      <c r="L1876" s="71">
        <f t="shared" si="14"/>
        <v>0.119</v>
      </c>
      <c r="M1876" s="71">
        <f t="shared" si="15"/>
        <v>0.1488</v>
      </c>
      <c r="N1876" s="72">
        <f t="shared" si="16"/>
        <v>3.53</v>
      </c>
      <c r="O1876" s="8">
        <f t="shared" si="17"/>
        <v>20219.84</v>
      </c>
      <c r="P1876" s="73"/>
      <c r="Q1876" s="18"/>
      <c r="R1876" s="18"/>
      <c r="S1876" s="18"/>
      <c r="T1876" s="18"/>
      <c r="U1876" s="18"/>
      <c r="V1876" s="18"/>
      <c r="W1876" s="18"/>
      <c r="X1876" s="18"/>
      <c r="Y1876" s="18"/>
      <c r="Z1876" s="68">
        <v>2687.0</v>
      </c>
      <c r="AA1876" s="69">
        <v>1.0</v>
      </c>
      <c r="AB1876" s="18" t="s">
        <v>376</v>
      </c>
      <c r="AC1876" s="68">
        <v>2687.0</v>
      </c>
      <c r="AD1876" s="69">
        <v>1.0</v>
      </c>
      <c r="AE1876" s="69">
        <v>2.0</v>
      </c>
      <c r="AF1876" s="70" t="s">
        <v>3220</v>
      </c>
      <c r="AG1876" s="69">
        <v>332.0</v>
      </c>
      <c r="AH1876" s="69">
        <v>31.0</v>
      </c>
      <c r="AI1876" s="69">
        <v>17.0</v>
      </c>
      <c r="AJ1876" s="29">
        <f t="shared" si="20"/>
        <v>39.5</v>
      </c>
      <c r="AK1876" s="76">
        <f t="shared" si="21"/>
        <v>0.1189759036</v>
      </c>
      <c r="AL1876" s="29">
        <f t="shared" si="22"/>
        <v>39.5</v>
      </c>
      <c r="AM1876" s="71">
        <f t="shared" si="23"/>
        <v>0.119</v>
      </c>
      <c r="AN1876" s="71">
        <f t="shared" si="24"/>
        <v>0.1488</v>
      </c>
      <c r="AO1876" s="72">
        <f t="shared" si="25"/>
        <v>3.53</v>
      </c>
      <c r="AP1876" s="73">
        <f t="shared" si="26"/>
        <v>20219.84</v>
      </c>
      <c r="AQ1876" s="3">
        <f t="shared" si="27"/>
        <v>60.90313253</v>
      </c>
      <c r="AR1876" s="18"/>
      <c r="AS1876" s="18"/>
    </row>
    <row r="1877" ht="14.25" customHeight="1">
      <c r="A1877" s="68">
        <v>2687.0</v>
      </c>
      <c r="B1877" s="69">
        <v>1.0</v>
      </c>
      <c r="C1877" s="18" t="s">
        <v>376</v>
      </c>
      <c r="D1877" s="68">
        <v>2687.0</v>
      </c>
      <c r="E1877" s="69">
        <v>1.0</v>
      </c>
      <c r="F1877" s="69">
        <v>3.0</v>
      </c>
      <c r="G1877" s="70" t="s">
        <v>3221</v>
      </c>
      <c r="H1877" s="69">
        <v>264.0</v>
      </c>
      <c r="I1877" s="69">
        <v>21.0</v>
      </c>
      <c r="J1877" s="69">
        <v>13.0</v>
      </c>
      <c r="K1877" s="29">
        <f t="shared" si="13"/>
        <v>27.5</v>
      </c>
      <c r="L1877" s="71">
        <f t="shared" si="14"/>
        <v>0.1042</v>
      </c>
      <c r="M1877" s="71">
        <f t="shared" si="15"/>
        <v>0.1303</v>
      </c>
      <c r="N1877" s="72">
        <f t="shared" si="16"/>
        <v>2.15</v>
      </c>
      <c r="O1877" s="8">
        <f t="shared" si="17"/>
        <v>12315.2</v>
      </c>
      <c r="P1877" s="73"/>
      <c r="Q1877" s="18"/>
      <c r="R1877" s="18"/>
      <c r="S1877" s="18"/>
      <c r="T1877" s="18"/>
      <c r="U1877" s="18"/>
      <c r="V1877" s="18"/>
      <c r="W1877" s="18"/>
      <c r="X1877" s="18"/>
      <c r="Y1877" s="18"/>
      <c r="Z1877" s="68">
        <v>2687.0</v>
      </c>
      <c r="AA1877" s="69">
        <v>1.0</v>
      </c>
      <c r="AB1877" s="18" t="s">
        <v>376</v>
      </c>
      <c r="AC1877" s="68">
        <v>2687.0</v>
      </c>
      <c r="AD1877" s="69">
        <v>1.0</v>
      </c>
      <c r="AE1877" s="69">
        <v>3.0</v>
      </c>
      <c r="AF1877" s="70" t="s">
        <v>3221</v>
      </c>
      <c r="AG1877" s="69">
        <v>264.0</v>
      </c>
      <c r="AH1877" s="69">
        <v>21.0</v>
      </c>
      <c r="AI1877" s="69">
        <v>13.0</v>
      </c>
      <c r="AJ1877" s="29">
        <f t="shared" si="20"/>
        <v>27.5</v>
      </c>
      <c r="AK1877" s="76">
        <f t="shared" si="21"/>
        <v>0.1041666667</v>
      </c>
      <c r="AL1877" s="29">
        <f t="shared" si="22"/>
        <v>27.5</v>
      </c>
      <c r="AM1877" s="71">
        <f t="shared" si="23"/>
        <v>0.1042</v>
      </c>
      <c r="AN1877" s="71">
        <f t="shared" si="24"/>
        <v>0.1303</v>
      </c>
      <c r="AO1877" s="72">
        <f t="shared" si="25"/>
        <v>2.15</v>
      </c>
      <c r="AP1877" s="73">
        <f t="shared" si="26"/>
        <v>12315.2</v>
      </c>
      <c r="AQ1877" s="3">
        <f t="shared" si="27"/>
        <v>46.64848485</v>
      </c>
      <c r="AR1877" s="18"/>
      <c r="AS1877" s="18"/>
    </row>
    <row r="1878" ht="14.25" customHeight="1">
      <c r="A1878" s="68">
        <v>2687.0</v>
      </c>
      <c r="B1878" s="69">
        <v>1.0</v>
      </c>
      <c r="C1878" s="18" t="s">
        <v>376</v>
      </c>
      <c r="D1878" s="68">
        <v>2687.0</v>
      </c>
      <c r="E1878" s="69">
        <v>1.0</v>
      </c>
      <c r="F1878" s="69">
        <v>6.0</v>
      </c>
      <c r="G1878" s="70" t="s">
        <v>3222</v>
      </c>
      <c r="H1878" s="69">
        <v>27.0</v>
      </c>
      <c r="I1878" s="69">
        <v>4.0</v>
      </c>
      <c r="J1878" s="69">
        <v>0.0</v>
      </c>
      <c r="K1878" s="29">
        <f t="shared" si="13"/>
        <v>4</v>
      </c>
      <c r="L1878" s="71">
        <f t="shared" si="14"/>
        <v>0.1481</v>
      </c>
      <c r="M1878" s="71">
        <f t="shared" si="15"/>
        <v>0.1851</v>
      </c>
      <c r="N1878" s="72">
        <f t="shared" si="16"/>
        <v>0.44</v>
      </c>
      <c r="O1878" s="8">
        <f t="shared" si="17"/>
        <v>2520.32</v>
      </c>
      <c r="P1878" s="73"/>
      <c r="Q1878" s="18"/>
      <c r="R1878" s="18"/>
      <c r="S1878" s="18"/>
      <c r="T1878" s="18"/>
      <c r="U1878" s="18"/>
      <c r="V1878" s="18"/>
      <c r="W1878" s="18"/>
      <c r="X1878" s="18"/>
      <c r="Y1878" s="18"/>
      <c r="Z1878" s="68">
        <v>2687.0</v>
      </c>
      <c r="AA1878" s="69">
        <v>1.0</v>
      </c>
      <c r="AB1878" s="18" t="s">
        <v>376</v>
      </c>
      <c r="AC1878" s="68">
        <v>2687.0</v>
      </c>
      <c r="AD1878" s="69">
        <v>1.0</v>
      </c>
      <c r="AE1878" s="69">
        <v>6.0</v>
      </c>
      <c r="AF1878" s="70" t="s">
        <v>3222</v>
      </c>
      <c r="AG1878" s="69">
        <v>27.0</v>
      </c>
      <c r="AH1878" s="69">
        <v>4.0</v>
      </c>
      <c r="AI1878" s="69">
        <v>0.0</v>
      </c>
      <c r="AJ1878" s="29">
        <f t="shared" si="20"/>
        <v>4</v>
      </c>
      <c r="AK1878" s="76">
        <f t="shared" si="21"/>
        <v>0.1481481481</v>
      </c>
      <c r="AL1878" s="29">
        <f t="shared" si="22"/>
        <v>4</v>
      </c>
      <c r="AM1878" s="71">
        <f t="shared" si="23"/>
        <v>0.1481</v>
      </c>
      <c r="AN1878" s="71">
        <f t="shared" si="24"/>
        <v>0.1851</v>
      </c>
      <c r="AO1878" s="72">
        <f t="shared" si="25"/>
        <v>0.44</v>
      </c>
      <c r="AP1878" s="73">
        <f t="shared" si="26"/>
        <v>2520.32</v>
      </c>
      <c r="AQ1878" s="3">
        <f t="shared" si="27"/>
        <v>93.34518519</v>
      </c>
      <c r="AR1878" s="18"/>
      <c r="AS1878" s="18"/>
    </row>
    <row r="1879" ht="14.25" customHeight="1">
      <c r="A1879" s="68">
        <v>2687.0</v>
      </c>
      <c r="B1879" s="69">
        <v>1.0</v>
      </c>
      <c r="C1879" s="18" t="s">
        <v>376</v>
      </c>
      <c r="D1879" s="68">
        <v>2687.0</v>
      </c>
      <c r="E1879" s="69">
        <v>1.0</v>
      </c>
      <c r="F1879" s="69">
        <v>8.0</v>
      </c>
      <c r="G1879" s="70" t="s">
        <v>3223</v>
      </c>
      <c r="H1879" s="69">
        <v>23.0</v>
      </c>
      <c r="I1879" s="69">
        <v>4.0</v>
      </c>
      <c r="J1879" s="69">
        <v>0.0</v>
      </c>
      <c r="K1879" s="29">
        <f t="shared" si="13"/>
        <v>4</v>
      </c>
      <c r="L1879" s="71">
        <f t="shared" si="14"/>
        <v>0.1739</v>
      </c>
      <c r="M1879" s="71">
        <f t="shared" si="15"/>
        <v>0.2174</v>
      </c>
      <c r="N1879" s="72">
        <f t="shared" si="16"/>
        <v>0.52</v>
      </c>
      <c r="O1879" s="8">
        <f t="shared" si="17"/>
        <v>2978.56</v>
      </c>
      <c r="P1879" s="73"/>
      <c r="Q1879" s="18"/>
      <c r="R1879" s="18"/>
      <c r="S1879" s="18"/>
      <c r="T1879" s="18"/>
      <c r="U1879" s="18"/>
      <c r="V1879" s="18"/>
      <c r="W1879" s="18"/>
      <c r="X1879" s="18"/>
      <c r="Y1879" s="18"/>
      <c r="Z1879" s="68">
        <v>2687.0</v>
      </c>
      <c r="AA1879" s="69">
        <v>1.0</v>
      </c>
      <c r="AB1879" s="18" t="s">
        <v>376</v>
      </c>
      <c r="AC1879" s="68">
        <v>2687.0</v>
      </c>
      <c r="AD1879" s="69">
        <v>1.0</v>
      </c>
      <c r="AE1879" s="69">
        <v>8.0</v>
      </c>
      <c r="AF1879" s="70" t="s">
        <v>3223</v>
      </c>
      <c r="AG1879" s="69">
        <v>23.0</v>
      </c>
      <c r="AH1879" s="69">
        <v>4.0</v>
      </c>
      <c r="AI1879" s="69">
        <v>0.0</v>
      </c>
      <c r="AJ1879" s="29">
        <f t="shared" si="20"/>
        <v>4</v>
      </c>
      <c r="AK1879" s="76">
        <f t="shared" si="21"/>
        <v>0.1739130435</v>
      </c>
      <c r="AL1879" s="29">
        <f t="shared" si="22"/>
        <v>4</v>
      </c>
      <c r="AM1879" s="71">
        <f t="shared" si="23"/>
        <v>0.1739</v>
      </c>
      <c r="AN1879" s="71">
        <f t="shared" si="24"/>
        <v>0.2174</v>
      </c>
      <c r="AO1879" s="72">
        <f t="shared" si="25"/>
        <v>0.52</v>
      </c>
      <c r="AP1879" s="73">
        <f t="shared" si="26"/>
        <v>2978.56</v>
      </c>
      <c r="AQ1879" s="3">
        <f t="shared" si="27"/>
        <v>129.5026087</v>
      </c>
      <c r="AR1879" s="18"/>
      <c r="AS1879" s="18"/>
    </row>
    <row r="1880" ht="14.25" customHeight="1">
      <c r="A1880" s="68">
        <v>2687.0</v>
      </c>
      <c r="B1880" s="69">
        <v>1.0</v>
      </c>
      <c r="C1880" s="18" t="s">
        <v>376</v>
      </c>
      <c r="D1880" s="68">
        <v>2687.0</v>
      </c>
      <c r="E1880" s="69">
        <v>1.0</v>
      </c>
      <c r="F1880" s="69">
        <v>86.0</v>
      </c>
      <c r="G1880" s="70" t="s">
        <v>3224</v>
      </c>
      <c r="H1880" s="69">
        <v>397.0</v>
      </c>
      <c r="I1880" s="69">
        <v>55.0</v>
      </c>
      <c r="J1880" s="69">
        <v>25.0</v>
      </c>
      <c r="K1880" s="29">
        <f t="shared" si="13"/>
        <v>67.5</v>
      </c>
      <c r="L1880" s="71">
        <f t="shared" si="14"/>
        <v>0.17</v>
      </c>
      <c r="M1880" s="71">
        <f t="shared" si="15"/>
        <v>0.2125</v>
      </c>
      <c r="N1880" s="72">
        <f t="shared" si="16"/>
        <v>8.61</v>
      </c>
      <c r="O1880" s="8">
        <f t="shared" si="17"/>
        <v>49318.08</v>
      </c>
      <c r="P1880" s="73"/>
      <c r="Q1880" s="18"/>
      <c r="R1880" s="18"/>
      <c r="S1880" s="18"/>
      <c r="T1880" s="18"/>
      <c r="U1880" s="18"/>
      <c r="V1880" s="18"/>
      <c r="W1880" s="18"/>
      <c r="X1880" s="18"/>
      <c r="Y1880" s="18"/>
      <c r="Z1880" s="68">
        <v>2687.0</v>
      </c>
      <c r="AA1880" s="69">
        <v>1.0</v>
      </c>
      <c r="AB1880" s="18" t="s">
        <v>376</v>
      </c>
      <c r="AC1880" s="68">
        <v>2687.0</v>
      </c>
      <c r="AD1880" s="69">
        <v>1.0</v>
      </c>
      <c r="AE1880" s="69">
        <v>86.0</v>
      </c>
      <c r="AF1880" s="70" t="s">
        <v>3224</v>
      </c>
      <c r="AG1880" s="69">
        <v>397.0</v>
      </c>
      <c r="AH1880" s="69">
        <v>55.0</v>
      </c>
      <c r="AI1880" s="69">
        <v>25.0</v>
      </c>
      <c r="AJ1880" s="29">
        <f t="shared" si="20"/>
        <v>67.5</v>
      </c>
      <c r="AK1880" s="76">
        <f t="shared" si="21"/>
        <v>0.1700251889</v>
      </c>
      <c r="AL1880" s="29">
        <f t="shared" si="22"/>
        <v>67.5</v>
      </c>
      <c r="AM1880" s="71">
        <f t="shared" si="23"/>
        <v>0.17</v>
      </c>
      <c r="AN1880" s="71">
        <f t="shared" si="24"/>
        <v>0.2125</v>
      </c>
      <c r="AO1880" s="72">
        <f t="shared" si="25"/>
        <v>8.61</v>
      </c>
      <c r="AP1880" s="73">
        <f t="shared" si="26"/>
        <v>49318.08</v>
      </c>
      <c r="AQ1880" s="3">
        <f t="shared" si="27"/>
        <v>124.2269018</v>
      </c>
      <c r="AR1880" s="18"/>
      <c r="AS1880" s="18"/>
    </row>
    <row r="1881" ht="14.25" customHeight="1">
      <c r="A1881" s="68">
        <v>2689.0</v>
      </c>
      <c r="B1881" s="69">
        <v>1.0</v>
      </c>
      <c r="C1881" s="18" t="s">
        <v>1588</v>
      </c>
      <c r="D1881" s="68">
        <v>2689.0</v>
      </c>
      <c r="E1881" s="69">
        <v>1.0</v>
      </c>
      <c r="F1881" s="69">
        <v>2.0</v>
      </c>
      <c r="G1881" s="70" t="s">
        <v>3225</v>
      </c>
      <c r="H1881" s="69">
        <v>187.0</v>
      </c>
      <c r="I1881" s="69">
        <v>68.0</v>
      </c>
      <c r="J1881" s="69">
        <v>19.0</v>
      </c>
      <c r="K1881" s="29">
        <f t="shared" si="13"/>
        <v>77.5</v>
      </c>
      <c r="L1881" s="71">
        <f t="shared" si="14"/>
        <v>0.4144</v>
      </c>
      <c r="M1881" s="71">
        <f t="shared" si="15"/>
        <v>0.518</v>
      </c>
      <c r="N1881" s="72">
        <f t="shared" si="16"/>
        <v>24.09</v>
      </c>
      <c r="O1881" s="8">
        <f t="shared" si="17"/>
        <v>137987.52</v>
      </c>
      <c r="P1881" s="73"/>
      <c r="Q1881" s="18"/>
      <c r="R1881" s="18"/>
      <c r="S1881" s="18"/>
      <c r="T1881" s="18"/>
      <c r="U1881" s="18"/>
      <c r="V1881" s="18"/>
      <c r="W1881" s="18"/>
      <c r="X1881" s="18"/>
      <c r="Y1881" s="18"/>
      <c r="Z1881" s="68">
        <v>2689.0</v>
      </c>
      <c r="AA1881" s="69">
        <v>1.0</v>
      </c>
      <c r="AB1881" s="18" t="s">
        <v>1588</v>
      </c>
      <c r="AC1881" s="68">
        <v>2689.0</v>
      </c>
      <c r="AD1881" s="69">
        <v>1.0</v>
      </c>
      <c r="AE1881" s="69">
        <v>2.0</v>
      </c>
      <c r="AF1881" s="70" t="s">
        <v>3225</v>
      </c>
      <c r="AG1881" s="69">
        <v>187.0</v>
      </c>
      <c r="AH1881" s="69">
        <v>68.0</v>
      </c>
      <c r="AI1881" s="69">
        <v>19.0</v>
      </c>
      <c r="AJ1881" s="29">
        <f t="shared" si="20"/>
        <v>77.5</v>
      </c>
      <c r="AK1881" s="76">
        <f t="shared" si="21"/>
        <v>0.4144385027</v>
      </c>
      <c r="AL1881" s="29">
        <f t="shared" si="22"/>
        <v>77.5</v>
      </c>
      <c r="AM1881" s="71">
        <f t="shared" si="23"/>
        <v>0.4144</v>
      </c>
      <c r="AN1881" s="71">
        <f t="shared" si="24"/>
        <v>0.518</v>
      </c>
      <c r="AO1881" s="72">
        <f t="shared" si="25"/>
        <v>24.09</v>
      </c>
      <c r="AP1881" s="73">
        <f t="shared" si="26"/>
        <v>137987.52</v>
      </c>
      <c r="AQ1881" s="3">
        <f t="shared" si="27"/>
        <v>737.9011765</v>
      </c>
      <c r="AR1881" s="18"/>
      <c r="AS1881" s="18"/>
    </row>
    <row r="1882" ht="14.25" customHeight="1">
      <c r="A1882" s="68">
        <v>2689.0</v>
      </c>
      <c r="B1882" s="69">
        <v>1.0</v>
      </c>
      <c r="C1882" s="18" t="s">
        <v>1588</v>
      </c>
      <c r="D1882" s="68">
        <v>2689.0</v>
      </c>
      <c r="E1882" s="69">
        <v>1.0</v>
      </c>
      <c r="F1882" s="69">
        <v>3.0</v>
      </c>
      <c r="G1882" s="70" t="s">
        <v>3226</v>
      </c>
      <c r="H1882" s="69">
        <v>230.0</v>
      </c>
      <c r="I1882" s="69">
        <v>72.0</v>
      </c>
      <c r="J1882" s="69">
        <v>27.0</v>
      </c>
      <c r="K1882" s="29">
        <f t="shared" si="13"/>
        <v>85.5</v>
      </c>
      <c r="L1882" s="71">
        <f t="shared" si="14"/>
        <v>0.3717</v>
      </c>
      <c r="M1882" s="71">
        <f t="shared" si="15"/>
        <v>0.4646</v>
      </c>
      <c r="N1882" s="72">
        <f t="shared" si="16"/>
        <v>23.83</v>
      </c>
      <c r="O1882" s="8">
        <f t="shared" si="17"/>
        <v>136498.24</v>
      </c>
      <c r="P1882" s="73"/>
      <c r="Q1882" s="18"/>
      <c r="R1882" s="18"/>
      <c r="S1882" s="18"/>
      <c r="T1882" s="18"/>
      <c r="U1882" s="18"/>
      <c r="V1882" s="18"/>
      <c r="W1882" s="18"/>
      <c r="X1882" s="18"/>
      <c r="Y1882" s="18"/>
      <c r="Z1882" s="68">
        <v>2689.0</v>
      </c>
      <c r="AA1882" s="69">
        <v>1.0</v>
      </c>
      <c r="AB1882" s="18" t="s">
        <v>1588</v>
      </c>
      <c r="AC1882" s="68">
        <v>2689.0</v>
      </c>
      <c r="AD1882" s="69">
        <v>1.0</v>
      </c>
      <c r="AE1882" s="69">
        <v>3.0</v>
      </c>
      <c r="AF1882" s="70" t="s">
        <v>3226</v>
      </c>
      <c r="AG1882" s="69">
        <v>230.0</v>
      </c>
      <c r="AH1882" s="69">
        <v>72.0</v>
      </c>
      <c r="AI1882" s="69">
        <v>27.0</v>
      </c>
      <c r="AJ1882" s="29">
        <f t="shared" si="20"/>
        <v>85.5</v>
      </c>
      <c r="AK1882" s="76">
        <f t="shared" si="21"/>
        <v>0.3717391304</v>
      </c>
      <c r="AL1882" s="29">
        <f t="shared" si="22"/>
        <v>85.5</v>
      </c>
      <c r="AM1882" s="71">
        <f t="shared" si="23"/>
        <v>0.3717</v>
      </c>
      <c r="AN1882" s="71">
        <f t="shared" si="24"/>
        <v>0.4646</v>
      </c>
      <c r="AO1882" s="72">
        <f t="shared" si="25"/>
        <v>23.83</v>
      </c>
      <c r="AP1882" s="73">
        <f t="shared" si="26"/>
        <v>136498.24</v>
      </c>
      <c r="AQ1882" s="3">
        <f t="shared" si="27"/>
        <v>593.4706087</v>
      </c>
      <c r="AR1882" s="18"/>
      <c r="AS1882" s="18"/>
    </row>
    <row r="1883" ht="14.25" customHeight="1">
      <c r="A1883" s="68">
        <v>2689.0</v>
      </c>
      <c r="B1883" s="69">
        <v>1.0</v>
      </c>
      <c r="C1883" s="18" t="s">
        <v>1588</v>
      </c>
      <c r="D1883" s="68">
        <v>2689.0</v>
      </c>
      <c r="E1883" s="69">
        <v>1.0</v>
      </c>
      <c r="F1883" s="69">
        <v>6.0</v>
      </c>
      <c r="G1883" s="70" t="s">
        <v>3227</v>
      </c>
      <c r="H1883" s="69">
        <v>14.0</v>
      </c>
      <c r="I1883" s="69">
        <v>0.0</v>
      </c>
      <c r="J1883" s="69">
        <v>0.0</v>
      </c>
      <c r="K1883" s="29">
        <f t="shared" si="13"/>
        <v>0</v>
      </c>
      <c r="L1883" s="71">
        <f t="shared" si="14"/>
        <v>0</v>
      </c>
      <c r="M1883" s="71">
        <f t="shared" si="15"/>
        <v>0</v>
      </c>
      <c r="N1883" s="72">
        <f t="shared" si="16"/>
        <v>0</v>
      </c>
      <c r="O1883" s="8">
        <f t="shared" si="17"/>
        <v>0</v>
      </c>
      <c r="P1883" s="73"/>
      <c r="Q1883" s="18"/>
      <c r="R1883" s="18"/>
      <c r="S1883" s="18"/>
      <c r="T1883" s="18"/>
      <c r="U1883" s="18"/>
      <c r="V1883" s="18"/>
      <c r="W1883" s="18"/>
      <c r="X1883" s="18"/>
      <c r="Y1883" s="18"/>
      <c r="Z1883" s="68">
        <v>2689.0</v>
      </c>
      <c r="AA1883" s="69">
        <v>1.0</v>
      </c>
      <c r="AB1883" s="18" t="s">
        <v>1588</v>
      </c>
      <c r="AC1883" s="68">
        <v>2689.0</v>
      </c>
      <c r="AD1883" s="69">
        <v>1.0</v>
      </c>
      <c r="AE1883" s="69">
        <v>6.0</v>
      </c>
      <c r="AF1883" s="70" t="s">
        <v>3227</v>
      </c>
      <c r="AG1883" s="69">
        <v>14.0</v>
      </c>
      <c r="AH1883" s="69">
        <v>0.0</v>
      </c>
      <c r="AI1883" s="69">
        <v>0.0</v>
      </c>
      <c r="AJ1883" s="29">
        <f t="shared" si="20"/>
        <v>0</v>
      </c>
      <c r="AK1883" s="76">
        <f t="shared" si="21"/>
        <v>0</v>
      </c>
      <c r="AL1883" s="29">
        <f t="shared" si="22"/>
        <v>0</v>
      </c>
      <c r="AM1883" s="71">
        <f t="shared" si="23"/>
        <v>0</v>
      </c>
      <c r="AN1883" s="71">
        <f t="shared" si="24"/>
        <v>0</v>
      </c>
      <c r="AO1883" s="72">
        <f t="shared" si="25"/>
        <v>0</v>
      </c>
      <c r="AP1883" s="73">
        <f t="shared" si="26"/>
        <v>0</v>
      </c>
      <c r="AQ1883" s="3">
        <f t="shared" si="27"/>
        <v>0</v>
      </c>
      <c r="AR1883" s="18"/>
      <c r="AS1883" s="18"/>
    </row>
    <row r="1884" ht="14.25" customHeight="1">
      <c r="A1884" s="68">
        <v>2689.0</v>
      </c>
      <c r="B1884" s="69">
        <v>1.0</v>
      </c>
      <c r="C1884" s="18" t="s">
        <v>1588</v>
      </c>
      <c r="D1884" s="68">
        <v>2689.0</v>
      </c>
      <c r="E1884" s="69">
        <v>1.0</v>
      </c>
      <c r="F1884" s="69">
        <v>7.0</v>
      </c>
      <c r="G1884" s="70" t="s">
        <v>3228</v>
      </c>
      <c r="H1884" s="69">
        <v>306.0</v>
      </c>
      <c r="I1884" s="69">
        <v>76.0</v>
      </c>
      <c r="J1884" s="69">
        <v>38.0</v>
      </c>
      <c r="K1884" s="29">
        <f t="shared" si="13"/>
        <v>95</v>
      </c>
      <c r="L1884" s="71">
        <f t="shared" si="14"/>
        <v>0.3105</v>
      </c>
      <c r="M1884" s="71">
        <f t="shared" si="15"/>
        <v>0.3881</v>
      </c>
      <c r="N1884" s="72">
        <f t="shared" si="16"/>
        <v>22.12</v>
      </c>
      <c r="O1884" s="8">
        <f t="shared" si="17"/>
        <v>126703.36</v>
      </c>
      <c r="P1884" s="73"/>
      <c r="Q1884" s="18"/>
      <c r="R1884" s="18"/>
      <c r="S1884" s="18"/>
      <c r="T1884" s="18"/>
      <c r="U1884" s="18"/>
      <c r="V1884" s="18"/>
      <c r="W1884" s="18"/>
      <c r="X1884" s="18"/>
      <c r="Y1884" s="18"/>
      <c r="Z1884" s="68">
        <v>2689.0</v>
      </c>
      <c r="AA1884" s="69">
        <v>1.0</v>
      </c>
      <c r="AB1884" s="18" t="s">
        <v>1588</v>
      </c>
      <c r="AC1884" s="68">
        <v>2689.0</v>
      </c>
      <c r="AD1884" s="69">
        <v>1.0</v>
      </c>
      <c r="AE1884" s="69">
        <v>7.0</v>
      </c>
      <c r="AF1884" s="70" t="s">
        <v>3228</v>
      </c>
      <c r="AG1884" s="69">
        <v>306.0</v>
      </c>
      <c r="AH1884" s="69">
        <v>76.0</v>
      </c>
      <c r="AI1884" s="69">
        <v>38.0</v>
      </c>
      <c r="AJ1884" s="29">
        <f t="shared" si="20"/>
        <v>95</v>
      </c>
      <c r="AK1884" s="76">
        <f t="shared" si="21"/>
        <v>0.3104575163</v>
      </c>
      <c r="AL1884" s="29">
        <f t="shared" si="22"/>
        <v>95</v>
      </c>
      <c r="AM1884" s="71">
        <f t="shared" si="23"/>
        <v>0.3105</v>
      </c>
      <c r="AN1884" s="71">
        <f t="shared" si="24"/>
        <v>0.3881</v>
      </c>
      <c r="AO1884" s="72">
        <f t="shared" si="25"/>
        <v>22.12</v>
      </c>
      <c r="AP1884" s="73">
        <f t="shared" si="26"/>
        <v>126703.36</v>
      </c>
      <c r="AQ1884" s="3">
        <f t="shared" si="27"/>
        <v>414.063268</v>
      </c>
      <c r="AR1884" s="18"/>
      <c r="AS1884" s="18"/>
    </row>
    <row r="1885" ht="14.25" customHeight="1">
      <c r="A1885" s="68">
        <v>2689.0</v>
      </c>
      <c r="B1885" s="69">
        <v>1.0</v>
      </c>
      <c r="C1885" s="18" t="s">
        <v>1588</v>
      </c>
      <c r="D1885" s="68">
        <v>2689.0</v>
      </c>
      <c r="E1885" s="69">
        <v>1.0</v>
      </c>
      <c r="F1885" s="69">
        <v>8.0</v>
      </c>
      <c r="G1885" s="70" t="s">
        <v>3229</v>
      </c>
      <c r="H1885" s="69">
        <v>345.0</v>
      </c>
      <c r="I1885" s="69">
        <v>60.0</v>
      </c>
      <c r="J1885" s="69">
        <v>25.0</v>
      </c>
      <c r="K1885" s="29">
        <f t="shared" si="13"/>
        <v>72.5</v>
      </c>
      <c r="L1885" s="71">
        <f t="shared" si="14"/>
        <v>0.2101</v>
      </c>
      <c r="M1885" s="71">
        <f t="shared" si="15"/>
        <v>0.2626</v>
      </c>
      <c r="N1885" s="72">
        <f t="shared" si="16"/>
        <v>11.42</v>
      </c>
      <c r="O1885" s="8">
        <f t="shared" si="17"/>
        <v>65413.76</v>
      </c>
      <c r="P1885" s="73"/>
      <c r="Q1885" s="18"/>
      <c r="R1885" s="18"/>
      <c r="S1885" s="18"/>
      <c r="T1885" s="18"/>
      <c r="U1885" s="18"/>
      <c r="V1885" s="18"/>
      <c r="W1885" s="18"/>
      <c r="X1885" s="18"/>
      <c r="Y1885" s="18"/>
      <c r="Z1885" s="68">
        <v>2689.0</v>
      </c>
      <c r="AA1885" s="69">
        <v>1.0</v>
      </c>
      <c r="AB1885" s="18" t="s">
        <v>1588</v>
      </c>
      <c r="AC1885" s="68">
        <v>2689.0</v>
      </c>
      <c r="AD1885" s="69">
        <v>1.0</v>
      </c>
      <c r="AE1885" s="69">
        <v>8.0</v>
      </c>
      <c r="AF1885" s="70" t="s">
        <v>3229</v>
      </c>
      <c r="AG1885" s="69">
        <v>345.0</v>
      </c>
      <c r="AH1885" s="69">
        <v>60.0</v>
      </c>
      <c r="AI1885" s="69">
        <v>25.0</v>
      </c>
      <c r="AJ1885" s="29">
        <f t="shared" si="20"/>
        <v>72.5</v>
      </c>
      <c r="AK1885" s="76">
        <f t="shared" si="21"/>
        <v>0.2101449275</v>
      </c>
      <c r="AL1885" s="29">
        <f t="shared" si="22"/>
        <v>72.5</v>
      </c>
      <c r="AM1885" s="71">
        <f t="shared" si="23"/>
        <v>0.2101</v>
      </c>
      <c r="AN1885" s="71">
        <f t="shared" si="24"/>
        <v>0.2626</v>
      </c>
      <c r="AO1885" s="72">
        <f t="shared" si="25"/>
        <v>11.42</v>
      </c>
      <c r="AP1885" s="73">
        <f t="shared" si="26"/>
        <v>65413.76</v>
      </c>
      <c r="AQ1885" s="3">
        <f t="shared" si="27"/>
        <v>189.6051014</v>
      </c>
      <c r="AR1885" s="18"/>
      <c r="AS1885" s="18"/>
    </row>
    <row r="1886" ht="14.25" customHeight="1">
      <c r="A1886" s="68">
        <v>2711.0</v>
      </c>
      <c r="B1886" s="69">
        <v>1.0</v>
      </c>
      <c r="C1886" s="18" t="s">
        <v>1590</v>
      </c>
      <c r="D1886" s="68">
        <v>2711.0</v>
      </c>
      <c r="E1886" s="69">
        <v>1.0</v>
      </c>
      <c r="F1886" s="69">
        <v>10.0</v>
      </c>
      <c r="G1886" s="70" t="s">
        <v>3230</v>
      </c>
      <c r="H1886" s="69">
        <v>483.0</v>
      </c>
      <c r="I1886" s="69">
        <v>160.0</v>
      </c>
      <c r="J1886" s="69">
        <v>48.0</v>
      </c>
      <c r="K1886" s="29">
        <f t="shared" si="13"/>
        <v>184</v>
      </c>
      <c r="L1886" s="71">
        <f t="shared" si="14"/>
        <v>0.381</v>
      </c>
      <c r="M1886" s="71">
        <f t="shared" si="15"/>
        <v>0.4763</v>
      </c>
      <c r="N1886" s="72">
        <f t="shared" si="16"/>
        <v>52.58</v>
      </c>
      <c r="O1886" s="8">
        <f t="shared" si="17"/>
        <v>301178.24</v>
      </c>
      <c r="P1886" s="73"/>
      <c r="Q1886" s="18"/>
      <c r="R1886" s="18"/>
      <c r="S1886" s="18"/>
      <c r="T1886" s="18"/>
      <c r="U1886" s="18"/>
      <c r="V1886" s="18"/>
      <c r="W1886" s="18"/>
      <c r="X1886" s="18"/>
      <c r="Y1886" s="18"/>
      <c r="Z1886" s="68">
        <v>2711.0</v>
      </c>
      <c r="AA1886" s="69">
        <v>1.0</v>
      </c>
      <c r="AB1886" s="18" t="s">
        <v>1590</v>
      </c>
      <c r="AC1886" s="68">
        <v>2711.0</v>
      </c>
      <c r="AD1886" s="69">
        <v>1.0</v>
      </c>
      <c r="AE1886" s="69">
        <v>10.0</v>
      </c>
      <c r="AF1886" s="70" t="s">
        <v>3230</v>
      </c>
      <c r="AG1886" s="69">
        <v>483.0</v>
      </c>
      <c r="AH1886" s="69">
        <v>160.0</v>
      </c>
      <c r="AI1886" s="69">
        <v>48.0</v>
      </c>
      <c r="AJ1886" s="29">
        <f t="shared" si="20"/>
        <v>184</v>
      </c>
      <c r="AK1886" s="76">
        <f t="shared" si="21"/>
        <v>0.380952381</v>
      </c>
      <c r="AL1886" s="29">
        <f t="shared" si="22"/>
        <v>184</v>
      </c>
      <c r="AM1886" s="71">
        <f t="shared" si="23"/>
        <v>0.381</v>
      </c>
      <c r="AN1886" s="71">
        <f t="shared" si="24"/>
        <v>0.4763</v>
      </c>
      <c r="AO1886" s="72">
        <f t="shared" si="25"/>
        <v>52.58</v>
      </c>
      <c r="AP1886" s="73">
        <f t="shared" si="26"/>
        <v>301178.24</v>
      </c>
      <c r="AQ1886" s="3">
        <f t="shared" si="27"/>
        <v>623.5574327</v>
      </c>
      <c r="AR1886" s="18"/>
      <c r="AS1886" s="18"/>
    </row>
    <row r="1887" ht="14.25" customHeight="1">
      <c r="A1887" s="68">
        <v>2711.0</v>
      </c>
      <c r="B1887" s="69">
        <v>1.0</v>
      </c>
      <c r="C1887" s="18" t="s">
        <v>1590</v>
      </c>
      <c r="D1887" s="68">
        <v>2711.0</v>
      </c>
      <c r="E1887" s="69">
        <v>1.0</v>
      </c>
      <c r="F1887" s="69">
        <v>40.0</v>
      </c>
      <c r="G1887" s="70" t="s">
        <v>3231</v>
      </c>
      <c r="H1887" s="69">
        <v>441.0</v>
      </c>
      <c r="I1887" s="69">
        <v>124.0</v>
      </c>
      <c r="J1887" s="69">
        <v>38.0</v>
      </c>
      <c r="K1887" s="29">
        <f t="shared" si="13"/>
        <v>143</v>
      </c>
      <c r="L1887" s="71">
        <f t="shared" si="14"/>
        <v>0.3243</v>
      </c>
      <c r="M1887" s="71">
        <f t="shared" si="15"/>
        <v>0.4054</v>
      </c>
      <c r="N1887" s="72">
        <f t="shared" si="16"/>
        <v>34.78</v>
      </c>
      <c r="O1887" s="8">
        <f t="shared" si="17"/>
        <v>199219.84</v>
      </c>
      <c r="P1887" s="73"/>
      <c r="Q1887" s="18"/>
      <c r="R1887" s="18"/>
      <c r="S1887" s="18"/>
      <c r="T1887" s="18"/>
      <c r="U1887" s="18"/>
      <c r="V1887" s="18"/>
      <c r="W1887" s="18"/>
      <c r="X1887" s="18"/>
      <c r="Y1887" s="18"/>
      <c r="Z1887" s="68">
        <v>2711.0</v>
      </c>
      <c r="AA1887" s="69">
        <v>1.0</v>
      </c>
      <c r="AB1887" s="18" t="s">
        <v>1590</v>
      </c>
      <c r="AC1887" s="68">
        <v>2711.0</v>
      </c>
      <c r="AD1887" s="69">
        <v>1.0</v>
      </c>
      <c r="AE1887" s="69">
        <v>40.0</v>
      </c>
      <c r="AF1887" s="70" t="s">
        <v>3231</v>
      </c>
      <c r="AG1887" s="69">
        <v>441.0</v>
      </c>
      <c r="AH1887" s="69">
        <v>124.0</v>
      </c>
      <c r="AI1887" s="69">
        <v>38.0</v>
      </c>
      <c r="AJ1887" s="29">
        <f t="shared" si="20"/>
        <v>143</v>
      </c>
      <c r="AK1887" s="76">
        <f t="shared" si="21"/>
        <v>0.3242630385</v>
      </c>
      <c r="AL1887" s="29">
        <f t="shared" si="22"/>
        <v>143</v>
      </c>
      <c r="AM1887" s="71">
        <f t="shared" si="23"/>
        <v>0.3243</v>
      </c>
      <c r="AN1887" s="71">
        <f t="shared" si="24"/>
        <v>0.4054</v>
      </c>
      <c r="AO1887" s="72">
        <f t="shared" si="25"/>
        <v>34.78</v>
      </c>
      <c r="AP1887" s="73">
        <f t="shared" si="26"/>
        <v>199219.84</v>
      </c>
      <c r="AQ1887" s="3">
        <f t="shared" si="27"/>
        <v>451.7456689</v>
      </c>
      <c r="AR1887" s="18"/>
      <c r="AS1887" s="18"/>
    </row>
    <row r="1888" ht="14.25" customHeight="1">
      <c r="A1888" s="68">
        <v>2752.0</v>
      </c>
      <c r="B1888" s="69">
        <v>1.0</v>
      </c>
      <c r="C1888" s="18" t="s">
        <v>1592</v>
      </c>
      <c r="D1888" s="68">
        <v>2752.0</v>
      </c>
      <c r="E1888" s="69">
        <v>1.0</v>
      </c>
      <c r="F1888" s="69">
        <v>50.0</v>
      </c>
      <c r="G1888" s="70" t="s">
        <v>3232</v>
      </c>
      <c r="H1888" s="69">
        <v>902.0</v>
      </c>
      <c r="I1888" s="69">
        <v>351.0</v>
      </c>
      <c r="J1888" s="69">
        <v>106.0</v>
      </c>
      <c r="K1888" s="29">
        <f t="shared" si="13"/>
        <v>404</v>
      </c>
      <c r="L1888" s="71">
        <f t="shared" si="14"/>
        <v>0.4479</v>
      </c>
      <c r="M1888" s="71">
        <f t="shared" si="15"/>
        <v>0.5599</v>
      </c>
      <c r="N1888" s="72">
        <f t="shared" si="16"/>
        <v>135.72</v>
      </c>
      <c r="O1888" s="8">
        <f t="shared" si="17"/>
        <v>777404.16</v>
      </c>
      <c r="P1888" s="73"/>
      <c r="Q1888" s="18"/>
      <c r="R1888" s="18"/>
      <c r="S1888" s="18"/>
      <c r="T1888" s="18"/>
      <c r="U1888" s="18"/>
      <c r="V1888" s="18"/>
      <c r="W1888" s="18"/>
      <c r="X1888" s="18"/>
      <c r="Y1888" s="18"/>
      <c r="Z1888" s="68">
        <v>2752.0</v>
      </c>
      <c r="AA1888" s="69">
        <v>1.0</v>
      </c>
      <c r="AB1888" s="18" t="s">
        <v>1592</v>
      </c>
      <c r="AC1888" s="68">
        <v>2752.0</v>
      </c>
      <c r="AD1888" s="69">
        <v>1.0</v>
      </c>
      <c r="AE1888" s="69">
        <v>50.0</v>
      </c>
      <c r="AF1888" s="70" t="s">
        <v>3232</v>
      </c>
      <c r="AG1888" s="69">
        <v>902.0</v>
      </c>
      <c r="AH1888" s="69">
        <v>351.0</v>
      </c>
      <c r="AI1888" s="69">
        <v>106.0</v>
      </c>
      <c r="AJ1888" s="29">
        <f t="shared" si="20"/>
        <v>404</v>
      </c>
      <c r="AK1888" s="76">
        <f t="shared" si="21"/>
        <v>0.4478935698</v>
      </c>
      <c r="AL1888" s="29">
        <f t="shared" si="22"/>
        <v>404</v>
      </c>
      <c r="AM1888" s="71">
        <f t="shared" si="23"/>
        <v>0.4479</v>
      </c>
      <c r="AN1888" s="71">
        <f t="shared" si="24"/>
        <v>0.5599</v>
      </c>
      <c r="AO1888" s="72">
        <f t="shared" si="25"/>
        <v>135.72</v>
      </c>
      <c r="AP1888" s="73">
        <f t="shared" si="26"/>
        <v>777404.16</v>
      </c>
      <c r="AQ1888" s="3">
        <f t="shared" si="27"/>
        <v>861.8671397</v>
      </c>
      <c r="AR1888" s="18"/>
      <c r="AS1888" s="18"/>
    </row>
    <row r="1889" ht="14.25" customHeight="1">
      <c r="A1889" s="68">
        <v>2752.0</v>
      </c>
      <c r="B1889" s="69">
        <v>1.0</v>
      </c>
      <c r="C1889" s="18" t="s">
        <v>1592</v>
      </c>
      <c r="D1889" s="68">
        <v>2752.0</v>
      </c>
      <c r="E1889" s="69">
        <v>1.0</v>
      </c>
      <c r="F1889" s="69">
        <v>60.0</v>
      </c>
      <c r="G1889" s="70" t="s">
        <v>3233</v>
      </c>
      <c r="H1889" s="69">
        <v>843.0</v>
      </c>
      <c r="I1889" s="69">
        <v>221.0</v>
      </c>
      <c r="J1889" s="69">
        <v>107.0</v>
      </c>
      <c r="K1889" s="29">
        <f t="shared" si="13"/>
        <v>274.5</v>
      </c>
      <c r="L1889" s="71">
        <f t="shared" si="14"/>
        <v>0.3256</v>
      </c>
      <c r="M1889" s="71">
        <f t="shared" si="15"/>
        <v>0.407</v>
      </c>
      <c r="N1889" s="72">
        <f t="shared" si="16"/>
        <v>67.03</v>
      </c>
      <c r="O1889" s="8">
        <f t="shared" si="17"/>
        <v>383947.84</v>
      </c>
      <c r="P1889" s="73"/>
      <c r="Q1889" s="18"/>
      <c r="R1889" s="18"/>
      <c r="S1889" s="18"/>
      <c r="T1889" s="18"/>
      <c r="U1889" s="18"/>
      <c r="V1889" s="18"/>
      <c r="W1889" s="18"/>
      <c r="X1889" s="18"/>
      <c r="Y1889" s="18"/>
      <c r="Z1889" s="68">
        <v>2752.0</v>
      </c>
      <c r="AA1889" s="69">
        <v>1.0</v>
      </c>
      <c r="AB1889" s="18" t="s">
        <v>1592</v>
      </c>
      <c r="AC1889" s="68">
        <v>2752.0</v>
      </c>
      <c r="AD1889" s="69">
        <v>1.0</v>
      </c>
      <c r="AE1889" s="69">
        <v>60.0</v>
      </c>
      <c r="AF1889" s="70" t="s">
        <v>3233</v>
      </c>
      <c r="AG1889" s="69">
        <v>843.0</v>
      </c>
      <c r="AH1889" s="69">
        <v>221.0</v>
      </c>
      <c r="AI1889" s="69">
        <v>107.0</v>
      </c>
      <c r="AJ1889" s="29">
        <f t="shared" si="20"/>
        <v>274.5</v>
      </c>
      <c r="AK1889" s="76">
        <f t="shared" si="21"/>
        <v>0.3256227758</v>
      </c>
      <c r="AL1889" s="29">
        <f t="shared" si="22"/>
        <v>274.5</v>
      </c>
      <c r="AM1889" s="71">
        <f t="shared" si="23"/>
        <v>0.3256</v>
      </c>
      <c r="AN1889" s="71">
        <f t="shared" si="24"/>
        <v>0.407</v>
      </c>
      <c r="AO1889" s="72">
        <f t="shared" si="25"/>
        <v>67.03</v>
      </c>
      <c r="AP1889" s="73">
        <f t="shared" si="26"/>
        <v>383947.84</v>
      </c>
      <c r="AQ1889" s="3">
        <f t="shared" si="27"/>
        <v>455.45414</v>
      </c>
      <c r="AR1889" s="18"/>
      <c r="AS1889" s="18"/>
    </row>
    <row r="1890" ht="14.25" customHeight="1">
      <c r="A1890" s="68">
        <v>2753.0</v>
      </c>
      <c r="B1890" s="69">
        <v>1.0</v>
      </c>
      <c r="C1890" s="18" t="s">
        <v>1594</v>
      </c>
      <c r="D1890" s="68">
        <v>2753.0</v>
      </c>
      <c r="E1890" s="69">
        <v>1.0</v>
      </c>
      <c r="F1890" s="69">
        <v>10.0</v>
      </c>
      <c r="G1890" s="70" t="s">
        <v>3234</v>
      </c>
      <c r="H1890" s="69">
        <v>506.0</v>
      </c>
      <c r="I1890" s="69">
        <v>194.0</v>
      </c>
      <c r="J1890" s="69">
        <v>86.0</v>
      </c>
      <c r="K1890" s="29">
        <f t="shared" si="13"/>
        <v>237</v>
      </c>
      <c r="L1890" s="71">
        <f t="shared" si="14"/>
        <v>0.4684</v>
      </c>
      <c r="M1890" s="71">
        <f t="shared" si="15"/>
        <v>0.5855</v>
      </c>
      <c r="N1890" s="72">
        <f t="shared" si="16"/>
        <v>83.26</v>
      </c>
      <c r="O1890" s="8">
        <f t="shared" si="17"/>
        <v>476913.28</v>
      </c>
      <c r="P1890" s="73"/>
      <c r="Q1890" s="18"/>
      <c r="R1890" s="18"/>
      <c r="S1890" s="18"/>
      <c r="T1890" s="18"/>
      <c r="U1890" s="18"/>
      <c r="V1890" s="18"/>
      <c r="W1890" s="18"/>
      <c r="X1890" s="18"/>
      <c r="Y1890" s="18"/>
      <c r="Z1890" s="68">
        <v>2753.0</v>
      </c>
      <c r="AA1890" s="69">
        <v>1.0</v>
      </c>
      <c r="AB1890" s="18" t="s">
        <v>1594</v>
      </c>
      <c r="AC1890" s="68">
        <v>2753.0</v>
      </c>
      <c r="AD1890" s="69">
        <v>1.0</v>
      </c>
      <c r="AE1890" s="69">
        <v>10.0</v>
      </c>
      <c r="AF1890" s="70" t="s">
        <v>3234</v>
      </c>
      <c r="AG1890" s="69">
        <v>506.0</v>
      </c>
      <c r="AH1890" s="69">
        <v>194.0</v>
      </c>
      <c r="AI1890" s="69">
        <v>86.0</v>
      </c>
      <c r="AJ1890" s="29">
        <f t="shared" si="20"/>
        <v>237</v>
      </c>
      <c r="AK1890" s="76">
        <f t="shared" si="21"/>
        <v>0.4683794466</v>
      </c>
      <c r="AL1890" s="29">
        <f t="shared" si="22"/>
        <v>237</v>
      </c>
      <c r="AM1890" s="71">
        <f t="shared" si="23"/>
        <v>0.4684</v>
      </c>
      <c r="AN1890" s="71">
        <f t="shared" si="24"/>
        <v>0.5855</v>
      </c>
      <c r="AO1890" s="72">
        <f t="shared" si="25"/>
        <v>83.26</v>
      </c>
      <c r="AP1890" s="73">
        <f t="shared" si="26"/>
        <v>476913.28</v>
      </c>
      <c r="AQ1890" s="3">
        <f t="shared" si="27"/>
        <v>942.5163636</v>
      </c>
      <c r="AR1890" s="18"/>
      <c r="AS1890" s="18"/>
    </row>
    <row r="1891" ht="14.25" customHeight="1">
      <c r="A1891" s="68">
        <v>2753.0</v>
      </c>
      <c r="B1891" s="69">
        <v>1.0</v>
      </c>
      <c r="C1891" s="18" t="s">
        <v>1594</v>
      </c>
      <c r="D1891" s="68">
        <v>2753.0</v>
      </c>
      <c r="E1891" s="69">
        <v>1.0</v>
      </c>
      <c r="F1891" s="69">
        <v>20.0</v>
      </c>
      <c r="G1891" s="70" t="s">
        <v>3235</v>
      </c>
      <c r="H1891" s="69">
        <v>424.0</v>
      </c>
      <c r="I1891" s="69">
        <v>135.0</v>
      </c>
      <c r="J1891" s="69">
        <v>70.0</v>
      </c>
      <c r="K1891" s="29">
        <f t="shared" si="13"/>
        <v>170</v>
      </c>
      <c r="L1891" s="71">
        <f t="shared" si="14"/>
        <v>0.4009</v>
      </c>
      <c r="M1891" s="71">
        <f t="shared" si="15"/>
        <v>0.5011</v>
      </c>
      <c r="N1891" s="72">
        <f t="shared" si="16"/>
        <v>51.11</v>
      </c>
      <c r="O1891" s="8">
        <f t="shared" si="17"/>
        <v>292758.08</v>
      </c>
      <c r="P1891" s="73"/>
      <c r="Q1891" s="18"/>
      <c r="R1891" s="18"/>
      <c r="S1891" s="18"/>
      <c r="T1891" s="18"/>
      <c r="U1891" s="18"/>
      <c r="V1891" s="18"/>
      <c r="W1891" s="18"/>
      <c r="X1891" s="18"/>
      <c r="Y1891" s="18"/>
      <c r="Z1891" s="68">
        <v>2753.0</v>
      </c>
      <c r="AA1891" s="69">
        <v>1.0</v>
      </c>
      <c r="AB1891" s="18" t="s">
        <v>1594</v>
      </c>
      <c r="AC1891" s="68">
        <v>2753.0</v>
      </c>
      <c r="AD1891" s="69">
        <v>1.0</v>
      </c>
      <c r="AE1891" s="69">
        <v>20.0</v>
      </c>
      <c r="AF1891" s="70" t="s">
        <v>3235</v>
      </c>
      <c r="AG1891" s="69">
        <v>424.0</v>
      </c>
      <c r="AH1891" s="69">
        <v>135.0</v>
      </c>
      <c r="AI1891" s="69">
        <v>70.0</v>
      </c>
      <c r="AJ1891" s="29">
        <f t="shared" si="20"/>
        <v>170</v>
      </c>
      <c r="AK1891" s="76">
        <f t="shared" si="21"/>
        <v>0.4009433962</v>
      </c>
      <c r="AL1891" s="29">
        <f t="shared" si="22"/>
        <v>170</v>
      </c>
      <c r="AM1891" s="71">
        <f t="shared" si="23"/>
        <v>0.4009</v>
      </c>
      <c r="AN1891" s="71">
        <f t="shared" si="24"/>
        <v>0.5011</v>
      </c>
      <c r="AO1891" s="72">
        <f t="shared" si="25"/>
        <v>51.11</v>
      </c>
      <c r="AP1891" s="73">
        <f t="shared" si="26"/>
        <v>292758.08</v>
      </c>
      <c r="AQ1891" s="3">
        <f t="shared" si="27"/>
        <v>690.4671698</v>
      </c>
      <c r="AR1891" s="18"/>
      <c r="AS1891" s="18"/>
    </row>
    <row r="1892" ht="14.25" customHeight="1">
      <c r="A1892" s="68">
        <v>2754.0</v>
      </c>
      <c r="B1892" s="69">
        <v>1.0</v>
      </c>
      <c r="C1892" s="18" t="s">
        <v>1596</v>
      </c>
      <c r="D1892" s="68">
        <v>2754.0</v>
      </c>
      <c r="E1892" s="69">
        <v>1.0</v>
      </c>
      <c r="F1892" s="69">
        <v>1.0</v>
      </c>
      <c r="G1892" s="70" t="s">
        <v>3236</v>
      </c>
      <c r="H1892" s="69">
        <v>168.0</v>
      </c>
      <c r="I1892" s="69">
        <v>50.0</v>
      </c>
      <c r="J1892" s="69">
        <v>14.0</v>
      </c>
      <c r="K1892" s="29">
        <f t="shared" si="13"/>
        <v>57</v>
      </c>
      <c r="L1892" s="71">
        <f t="shared" si="14"/>
        <v>0.3393</v>
      </c>
      <c r="M1892" s="71">
        <f t="shared" si="15"/>
        <v>0.4241</v>
      </c>
      <c r="N1892" s="72">
        <f t="shared" si="16"/>
        <v>14.5</v>
      </c>
      <c r="O1892" s="8">
        <f t="shared" si="17"/>
        <v>83056</v>
      </c>
      <c r="P1892" s="73"/>
      <c r="Q1892" s="18"/>
      <c r="R1892" s="18"/>
      <c r="S1892" s="18"/>
      <c r="T1892" s="18"/>
      <c r="U1892" s="18"/>
      <c r="V1892" s="18"/>
      <c r="W1892" s="18"/>
      <c r="X1892" s="18"/>
      <c r="Y1892" s="18"/>
      <c r="Z1892" s="68">
        <v>2754.0</v>
      </c>
      <c r="AA1892" s="69">
        <v>1.0</v>
      </c>
      <c r="AB1892" s="18" t="s">
        <v>1596</v>
      </c>
      <c r="AC1892" s="68">
        <v>2754.0</v>
      </c>
      <c r="AD1892" s="69">
        <v>1.0</v>
      </c>
      <c r="AE1892" s="69">
        <v>1.0</v>
      </c>
      <c r="AF1892" s="70" t="s">
        <v>3236</v>
      </c>
      <c r="AG1892" s="69">
        <v>168.0</v>
      </c>
      <c r="AH1892" s="69">
        <v>50.0</v>
      </c>
      <c r="AI1892" s="69">
        <v>14.0</v>
      </c>
      <c r="AJ1892" s="29">
        <f t="shared" si="20"/>
        <v>57</v>
      </c>
      <c r="AK1892" s="76">
        <f t="shared" si="21"/>
        <v>0.3392857143</v>
      </c>
      <c r="AL1892" s="29">
        <f t="shared" si="22"/>
        <v>57</v>
      </c>
      <c r="AM1892" s="71">
        <f t="shared" si="23"/>
        <v>0.3393</v>
      </c>
      <c r="AN1892" s="71">
        <f t="shared" si="24"/>
        <v>0.4241</v>
      </c>
      <c r="AO1892" s="72">
        <f t="shared" si="25"/>
        <v>14.5</v>
      </c>
      <c r="AP1892" s="73">
        <f t="shared" si="26"/>
        <v>83056</v>
      </c>
      <c r="AQ1892" s="3">
        <f t="shared" si="27"/>
        <v>494.3809524</v>
      </c>
      <c r="AR1892" s="18"/>
      <c r="AS1892" s="18"/>
    </row>
    <row r="1893" ht="14.25" customHeight="1">
      <c r="A1893" s="68">
        <v>2754.0</v>
      </c>
      <c r="B1893" s="69">
        <v>1.0</v>
      </c>
      <c r="C1893" s="18" t="s">
        <v>1596</v>
      </c>
      <c r="D1893" s="68">
        <v>2754.0</v>
      </c>
      <c r="E1893" s="69">
        <v>1.0</v>
      </c>
      <c r="F1893" s="69">
        <v>2.0</v>
      </c>
      <c r="G1893" s="70" t="s">
        <v>3237</v>
      </c>
      <c r="H1893" s="69">
        <v>261.0</v>
      </c>
      <c r="I1893" s="69">
        <v>36.0</v>
      </c>
      <c r="J1893" s="69">
        <v>41.0</v>
      </c>
      <c r="K1893" s="29">
        <f t="shared" si="13"/>
        <v>56.5</v>
      </c>
      <c r="L1893" s="71">
        <f t="shared" si="14"/>
        <v>0.2165</v>
      </c>
      <c r="M1893" s="71">
        <f t="shared" si="15"/>
        <v>0.2706</v>
      </c>
      <c r="N1893" s="72">
        <f t="shared" si="16"/>
        <v>9.17</v>
      </c>
      <c r="O1893" s="8">
        <f t="shared" si="17"/>
        <v>52525.76</v>
      </c>
      <c r="P1893" s="73"/>
      <c r="Q1893" s="18"/>
      <c r="R1893" s="18"/>
      <c r="S1893" s="18"/>
      <c r="T1893" s="18"/>
      <c r="U1893" s="18"/>
      <c r="V1893" s="18"/>
      <c r="W1893" s="18"/>
      <c r="X1893" s="18"/>
      <c r="Y1893" s="18"/>
      <c r="Z1893" s="68">
        <v>2754.0</v>
      </c>
      <c r="AA1893" s="69">
        <v>1.0</v>
      </c>
      <c r="AB1893" s="18" t="s">
        <v>1596</v>
      </c>
      <c r="AC1893" s="68">
        <v>2754.0</v>
      </c>
      <c r="AD1893" s="69">
        <v>1.0</v>
      </c>
      <c r="AE1893" s="69">
        <v>2.0</v>
      </c>
      <c r="AF1893" s="70" t="s">
        <v>3237</v>
      </c>
      <c r="AG1893" s="69">
        <v>261.0</v>
      </c>
      <c r="AH1893" s="69">
        <v>36.0</v>
      </c>
      <c r="AI1893" s="69">
        <v>41.0</v>
      </c>
      <c r="AJ1893" s="29">
        <f t="shared" si="20"/>
        <v>56.5</v>
      </c>
      <c r="AK1893" s="76">
        <f t="shared" si="21"/>
        <v>0.2164750958</v>
      </c>
      <c r="AL1893" s="29">
        <f t="shared" si="22"/>
        <v>56.5</v>
      </c>
      <c r="AM1893" s="71">
        <f t="shared" si="23"/>
        <v>0.2165</v>
      </c>
      <c r="AN1893" s="71">
        <f t="shared" si="24"/>
        <v>0.2706</v>
      </c>
      <c r="AO1893" s="72">
        <f t="shared" si="25"/>
        <v>9.17</v>
      </c>
      <c r="AP1893" s="73">
        <f t="shared" si="26"/>
        <v>52525.76</v>
      </c>
      <c r="AQ1893" s="3">
        <f t="shared" si="27"/>
        <v>201.2481226</v>
      </c>
      <c r="AR1893" s="18"/>
      <c r="AS1893" s="18"/>
    </row>
    <row r="1894" ht="14.25" customHeight="1">
      <c r="A1894" s="68">
        <v>2769.0</v>
      </c>
      <c r="B1894" s="69">
        <v>1.0</v>
      </c>
      <c r="C1894" s="18" t="s">
        <v>931</v>
      </c>
      <c r="D1894" s="68">
        <v>2769.0</v>
      </c>
      <c r="E1894" s="69">
        <v>1.0</v>
      </c>
      <c r="F1894" s="69">
        <v>10.0</v>
      </c>
      <c r="G1894" s="70" t="s">
        <v>3238</v>
      </c>
      <c r="H1894" s="69">
        <v>515.0</v>
      </c>
      <c r="I1894" s="69">
        <v>61.0</v>
      </c>
      <c r="J1894" s="69">
        <v>19.0</v>
      </c>
      <c r="K1894" s="29">
        <f t="shared" si="13"/>
        <v>70.5</v>
      </c>
      <c r="L1894" s="71">
        <f t="shared" si="14"/>
        <v>0.1369</v>
      </c>
      <c r="M1894" s="71">
        <f t="shared" si="15"/>
        <v>0.1711</v>
      </c>
      <c r="N1894" s="72">
        <f t="shared" si="16"/>
        <v>7.24</v>
      </c>
      <c r="O1894" s="8">
        <f t="shared" si="17"/>
        <v>41470.72</v>
      </c>
      <c r="P1894" s="73"/>
      <c r="Q1894" s="18"/>
      <c r="R1894" s="18"/>
      <c r="S1894" s="18"/>
      <c r="T1894" s="18"/>
      <c r="U1894" s="18"/>
      <c r="V1894" s="18"/>
      <c r="W1894" s="18"/>
      <c r="X1894" s="18"/>
      <c r="Y1894" s="18"/>
      <c r="Z1894" s="68">
        <v>2769.0</v>
      </c>
      <c r="AA1894" s="69">
        <v>1.0</v>
      </c>
      <c r="AB1894" s="18" t="s">
        <v>931</v>
      </c>
      <c r="AC1894" s="68">
        <v>2769.0</v>
      </c>
      <c r="AD1894" s="69">
        <v>1.0</v>
      </c>
      <c r="AE1894" s="69">
        <v>10.0</v>
      </c>
      <c r="AF1894" s="70" t="s">
        <v>3238</v>
      </c>
      <c r="AG1894" s="69">
        <v>515.0</v>
      </c>
      <c r="AH1894" s="69">
        <v>61.0</v>
      </c>
      <c r="AI1894" s="69">
        <v>19.0</v>
      </c>
      <c r="AJ1894" s="29">
        <f t="shared" si="20"/>
        <v>70.5</v>
      </c>
      <c r="AK1894" s="76">
        <f t="shared" si="21"/>
        <v>0.1368932039</v>
      </c>
      <c r="AL1894" s="29">
        <f t="shared" si="22"/>
        <v>70.5</v>
      </c>
      <c r="AM1894" s="71">
        <f t="shared" si="23"/>
        <v>0.1369</v>
      </c>
      <c r="AN1894" s="71">
        <f t="shared" si="24"/>
        <v>0.1711</v>
      </c>
      <c r="AO1894" s="72">
        <f t="shared" si="25"/>
        <v>7.24</v>
      </c>
      <c r="AP1894" s="73">
        <f t="shared" si="26"/>
        <v>41470.72</v>
      </c>
      <c r="AQ1894" s="3">
        <f t="shared" si="27"/>
        <v>80.5256699</v>
      </c>
      <c r="AR1894" s="18"/>
      <c r="AS1894" s="18"/>
    </row>
    <row r="1895" ht="14.25" customHeight="1">
      <c r="A1895" s="68">
        <v>2769.0</v>
      </c>
      <c r="B1895" s="69">
        <v>1.0</v>
      </c>
      <c r="C1895" s="18" t="s">
        <v>931</v>
      </c>
      <c r="D1895" s="68">
        <v>2769.0</v>
      </c>
      <c r="E1895" s="69">
        <v>1.0</v>
      </c>
      <c r="F1895" s="69">
        <v>30.0</v>
      </c>
      <c r="G1895" s="70" t="s">
        <v>3239</v>
      </c>
      <c r="H1895" s="69">
        <v>570.0</v>
      </c>
      <c r="I1895" s="69">
        <v>94.0</v>
      </c>
      <c r="J1895" s="69">
        <v>33.0</v>
      </c>
      <c r="K1895" s="29">
        <f t="shared" si="13"/>
        <v>110.5</v>
      </c>
      <c r="L1895" s="71">
        <f t="shared" si="14"/>
        <v>0.1939</v>
      </c>
      <c r="M1895" s="71">
        <f t="shared" si="15"/>
        <v>0.2424</v>
      </c>
      <c r="N1895" s="72">
        <f t="shared" si="16"/>
        <v>16.07</v>
      </c>
      <c r="O1895" s="8">
        <f t="shared" si="17"/>
        <v>92048.96</v>
      </c>
      <c r="P1895" s="73"/>
      <c r="Q1895" s="18"/>
      <c r="R1895" s="18"/>
      <c r="S1895" s="18"/>
      <c r="T1895" s="18"/>
      <c r="U1895" s="18"/>
      <c r="V1895" s="18"/>
      <c r="W1895" s="18"/>
      <c r="X1895" s="18"/>
      <c r="Y1895" s="18"/>
      <c r="Z1895" s="68">
        <v>2769.0</v>
      </c>
      <c r="AA1895" s="69">
        <v>1.0</v>
      </c>
      <c r="AB1895" s="18" t="s">
        <v>931</v>
      </c>
      <c r="AC1895" s="68">
        <v>2769.0</v>
      </c>
      <c r="AD1895" s="69">
        <v>1.0</v>
      </c>
      <c r="AE1895" s="69">
        <v>30.0</v>
      </c>
      <c r="AF1895" s="70" t="s">
        <v>3239</v>
      </c>
      <c r="AG1895" s="69">
        <v>570.0</v>
      </c>
      <c r="AH1895" s="69">
        <v>94.0</v>
      </c>
      <c r="AI1895" s="69">
        <v>33.0</v>
      </c>
      <c r="AJ1895" s="29">
        <f t="shared" si="20"/>
        <v>110.5</v>
      </c>
      <c r="AK1895" s="76">
        <f t="shared" si="21"/>
        <v>0.1938596491</v>
      </c>
      <c r="AL1895" s="29">
        <f t="shared" si="22"/>
        <v>110.5</v>
      </c>
      <c r="AM1895" s="71">
        <f t="shared" si="23"/>
        <v>0.1939</v>
      </c>
      <c r="AN1895" s="71">
        <f t="shared" si="24"/>
        <v>0.2424</v>
      </c>
      <c r="AO1895" s="72">
        <f t="shared" si="25"/>
        <v>16.07</v>
      </c>
      <c r="AP1895" s="73">
        <f t="shared" si="26"/>
        <v>92048.96</v>
      </c>
      <c r="AQ1895" s="3">
        <f t="shared" si="27"/>
        <v>161.4894035</v>
      </c>
      <c r="AR1895" s="18"/>
      <c r="AS1895" s="18"/>
    </row>
    <row r="1896" ht="14.25" customHeight="1">
      <c r="A1896" s="68">
        <v>2805.0</v>
      </c>
      <c r="B1896" s="69">
        <v>1.0</v>
      </c>
      <c r="C1896" s="18" t="s">
        <v>1598</v>
      </c>
      <c r="D1896" s="68">
        <v>2805.0</v>
      </c>
      <c r="E1896" s="69">
        <v>1.0</v>
      </c>
      <c r="F1896" s="69">
        <v>1.0</v>
      </c>
      <c r="G1896" s="70" t="s">
        <v>3240</v>
      </c>
      <c r="H1896" s="69">
        <v>387.0</v>
      </c>
      <c r="I1896" s="69">
        <v>42.0</v>
      </c>
      <c r="J1896" s="69">
        <v>22.0</v>
      </c>
      <c r="K1896" s="29">
        <f t="shared" si="13"/>
        <v>53</v>
      </c>
      <c r="L1896" s="71">
        <f t="shared" si="14"/>
        <v>0.137</v>
      </c>
      <c r="M1896" s="71">
        <f t="shared" si="15"/>
        <v>0.1713</v>
      </c>
      <c r="N1896" s="72">
        <f t="shared" si="16"/>
        <v>5.45</v>
      </c>
      <c r="O1896" s="8">
        <f t="shared" si="17"/>
        <v>31217.6</v>
      </c>
      <c r="P1896" s="73"/>
      <c r="Q1896" s="18"/>
      <c r="R1896" s="18"/>
      <c r="S1896" s="18"/>
      <c r="T1896" s="18"/>
      <c r="U1896" s="18"/>
      <c r="V1896" s="18"/>
      <c r="W1896" s="18"/>
      <c r="X1896" s="18"/>
      <c r="Y1896" s="18"/>
      <c r="Z1896" s="68">
        <v>2805.0</v>
      </c>
      <c r="AA1896" s="69">
        <v>1.0</v>
      </c>
      <c r="AB1896" s="18" t="s">
        <v>1598</v>
      </c>
      <c r="AC1896" s="68">
        <v>2805.0</v>
      </c>
      <c r="AD1896" s="69">
        <v>1.0</v>
      </c>
      <c r="AE1896" s="69">
        <v>1.0</v>
      </c>
      <c r="AF1896" s="70" t="s">
        <v>3240</v>
      </c>
      <c r="AG1896" s="69">
        <v>387.0</v>
      </c>
      <c r="AH1896" s="69">
        <v>42.0</v>
      </c>
      <c r="AI1896" s="69">
        <v>22.0</v>
      </c>
      <c r="AJ1896" s="29">
        <f t="shared" si="20"/>
        <v>53</v>
      </c>
      <c r="AK1896" s="76">
        <f t="shared" si="21"/>
        <v>0.1369509044</v>
      </c>
      <c r="AL1896" s="29">
        <f t="shared" si="22"/>
        <v>53</v>
      </c>
      <c r="AM1896" s="71">
        <f t="shared" si="23"/>
        <v>0.137</v>
      </c>
      <c r="AN1896" s="71">
        <f t="shared" si="24"/>
        <v>0.1713</v>
      </c>
      <c r="AO1896" s="72">
        <f t="shared" si="25"/>
        <v>5.45</v>
      </c>
      <c r="AP1896" s="73">
        <f t="shared" si="26"/>
        <v>31217.6</v>
      </c>
      <c r="AQ1896" s="3">
        <f t="shared" si="27"/>
        <v>80.66563307</v>
      </c>
      <c r="AR1896" s="18"/>
      <c r="AS1896" s="18"/>
    </row>
    <row r="1897" ht="14.25" customHeight="1">
      <c r="A1897" s="68">
        <v>2805.0</v>
      </c>
      <c r="B1897" s="69">
        <v>1.0</v>
      </c>
      <c r="C1897" s="18" t="s">
        <v>1598</v>
      </c>
      <c r="D1897" s="68">
        <v>2805.0</v>
      </c>
      <c r="E1897" s="69">
        <v>1.0</v>
      </c>
      <c r="F1897" s="69">
        <v>2.0</v>
      </c>
      <c r="G1897" s="70" t="s">
        <v>3241</v>
      </c>
      <c r="H1897" s="69">
        <v>390.0</v>
      </c>
      <c r="I1897" s="69">
        <v>36.0</v>
      </c>
      <c r="J1897" s="69">
        <v>11.0</v>
      </c>
      <c r="K1897" s="29">
        <f t="shared" si="13"/>
        <v>41.5</v>
      </c>
      <c r="L1897" s="71">
        <f t="shared" si="14"/>
        <v>0.1064</v>
      </c>
      <c r="M1897" s="71">
        <f t="shared" si="15"/>
        <v>0.133</v>
      </c>
      <c r="N1897" s="72">
        <f t="shared" si="16"/>
        <v>3.31</v>
      </c>
      <c r="O1897" s="8">
        <f t="shared" si="17"/>
        <v>18959.68</v>
      </c>
      <c r="P1897" s="73"/>
      <c r="Q1897" s="18"/>
      <c r="R1897" s="18"/>
      <c r="S1897" s="18"/>
      <c r="T1897" s="18"/>
      <c r="U1897" s="18"/>
      <c r="V1897" s="18"/>
      <c r="W1897" s="18"/>
      <c r="X1897" s="18"/>
      <c r="Y1897" s="18"/>
      <c r="Z1897" s="68">
        <v>2805.0</v>
      </c>
      <c r="AA1897" s="69">
        <v>1.0</v>
      </c>
      <c r="AB1897" s="18" t="s">
        <v>1598</v>
      </c>
      <c r="AC1897" s="68">
        <v>2805.0</v>
      </c>
      <c r="AD1897" s="69">
        <v>1.0</v>
      </c>
      <c r="AE1897" s="69">
        <v>2.0</v>
      </c>
      <c r="AF1897" s="70" t="s">
        <v>3241</v>
      </c>
      <c r="AG1897" s="69">
        <v>390.0</v>
      </c>
      <c r="AH1897" s="69">
        <v>36.0</v>
      </c>
      <c r="AI1897" s="69">
        <v>11.0</v>
      </c>
      <c r="AJ1897" s="29">
        <f t="shared" si="20"/>
        <v>41.5</v>
      </c>
      <c r="AK1897" s="76">
        <f t="shared" si="21"/>
        <v>0.1064102564</v>
      </c>
      <c r="AL1897" s="29">
        <f t="shared" si="22"/>
        <v>41.5</v>
      </c>
      <c r="AM1897" s="71">
        <f t="shared" si="23"/>
        <v>0.1064</v>
      </c>
      <c r="AN1897" s="71">
        <f t="shared" si="24"/>
        <v>0.133</v>
      </c>
      <c r="AO1897" s="72">
        <f t="shared" si="25"/>
        <v>3.31</v>
      </c>
      <c r="AP1897" s="73">
        <f t="shared" si="26"/>
        <v>18959.68</v>
      </c>
      <c r="AQ1897" s="3">
        <f t="shared" si="27"/>
        <v>48.6145641</v>
      </c>
      <c r="AR1897" s="18"/>
      <c r="AS1897" s="18"/>
    </row>
    <row r="1898" ht="14.25" customHeight="1">
      <c r="A1898" s="68">
        <v>2805.0</v>
      </c>
      <c r="B1898" s="69">
        <v>1.0</v>
      </c>
      <c r="C1898" s="18" t="s">
        <v>1598</v>
      </c>
      <c r="D1898" s="68">
        <v>2805.0</v>
      </c>
      <c r="E1898" s="69">
        <v>1.0</v>
      </c>
      <c r="F1898" s="69">
        <v>20.0</v>
      </c>
      <c r="G1898" s="70" t="s">
        <v>3242</v>
      </c>
      <c r="H1898" s="69">
        <v>182.0</v>
      </c>
      <c r="I1898" s="69">
        <v>21.0</v>
      </c>
      <c r="J1898" s="69">
        <v>5.0</v>
      </c>
      <c r="K1898" s="29">
        <f t="shared" si="13"/>
        <v>23.5</v>
      </c>
      <c r="L1898" s="71">
        <f t="shared" si="14"/>
        <v>0.1291</v>
      </c>
      <c r="M1898" s="71">
        <f t="shared" si="15"/>
        <v>0.1614</v>
      </c>
      <c r="N1898" s="72">
        <f t="shared" si="16"/>
        <v>2.28</v>
      </c>
      <c r="O1898" s="8">
        <f t="shared" si="17"/>
        <v>13059.84</v>
      </c>
      <c r="P1898" s="73"/>
      <c r="Q1898" s="18"/>
      <c r="R1898" s="18"/>
      <c r="S1898" s="18"/>
      <c r="T1898" s="18"/>
      <c r="U1898" s="18"/>
      <c r="V1898" s="18"/>
      <c r="W1898" s="18"/>
      <c r="X1898" s="18"/>
      <c r="Y1898" s="18"/>
      <c r="Z1898" s="68">
        <v>2805.0</v>
      </c>
      <c r="AA1898" s="69">
        <v>1.0</v>
      </c>
      <c r="AB1898" s="18" t="s">
        <v>1598</v>
      </c>
      <c r="AC1898" s="68">
        <v>2805.0</v>
      </c>
      <c r="AD1898" s="69">
        <v>1.0</v>
      </c>
      <c r="AE1898" s="69">
        <v>20.0</v>
      </c>
      <c r="AF1898" s="70" t="s">
        <v>3242</v>
      </c>
      <c r="AG1898" s="69">
        <v>182.0</v>
      </c>
      <c r="AH1898" s="69">
        <v>21.0</v>
      </c>
      <c r="AI1898" s="69">
        <v>5.0</v>
      </c>
      <c r="AJ1898" s="29">
        <f t="shared" si="20"/>
        <v>23.5</v>
      </c>
      <c r="AK1898" s="76">
        <f t="shared" si="21"/>
        <v>0.1291208791</v>
      </c>
      <c r="AL1898" s="29">
        <f t="shared" si="22"/>
        <v>23.5</v>
      </c>
      <c r="AM1898" s="71">
        <f t="shared" si="23"/>
        <v>0.1291</v>
      </c>
      <c r="AN1898" s="71">
        <f t="shared" si="24"/>
        <v>0.1614</v>
      </c>
      <c r="AO1898" s="72">
        <f t="shared" si="25"/>
        <v>2.28</v>
      </c>
      <c r="AP1898" s="73">
        <f t="shared" si="26"/>
        <v>13059.84</v>
      </c>
      <c r="AQ1898" s="3">
        <f t="shared" si="27"/>
        <v>71.75736264</v>
      </c>
      <c r="AR1898" s="18"/>
      <c r="AS1898" s="18"/>
    </row>
    <row r="1899" ht="14.25" customHeight="1">
      <c r="A1899" s="68">
        <v>2805.0</v>
      </c>
      <c r="B1899" s="69">
        <v>1.0</v>
      </c>
      <c r="C1899" s="18" t="s">
        <v>1598</v>
      </c>
      <c r="D1899" s="68">
        <v>2805.0</v>
      </c>
      <c r="E1899" s="69">
        <v>1.0</v>
      </c>
      <c r="F1899" s="69">
        <v>30.0</v>
      </c>
      <c r="G1899" s="70" t="s">
        <v>3243</v>
      </c>
      <c r="H1899" s="69">
        <v>269.0</v>
      </c>
      <c r="I1899" s="69">
        <v>38.0</v>
      </c>
      <c r="J1899" s="69">
        <v>13.0</v>
      </c>
      <c r="K1899" s="29">
        <f t="shared" si="13"/>
        <v>44.5</v>
      </c>
      <c r="L1899" s="71">
        <f t="shared" si="14"/>
        <v>0.1654</v>
      </c>
      <c r="M1899" s="71">
        <f t="shared" si="15"/>
        <v>0.2068</v>
      </c>
      <c r="N1899" s="72">
        <f t="shared" si="16"/>
        <v>5.52</v>
      </c>
      <c r="O1899" s="8">
        <f t="shared" si="17"/>
        <v>31618.56</v>
      </c>
      <c r="P1899" s="73"/>
      <c r="Q1899" s="18"/>
      <c r="R1899" s="18"/>
      <c r="S1899" s="18"/>
      <c r="T1899" s="18"/>
      <c r="U1899" s="18"/>
      <c r="V1899" s="18"/>
      <c r="W1899" s="18"/>
      <c r="X1899" s="18"/>
      <c r="Y1899" s="18"/>
      <c r="Z1899" s="68">
        <v>2805.0</v>
      </c>
      <c r="AA1899" s="69">
        <v>1.0</v>
      </c>
      <c r="AB1899" s="18" t="s">
        <v>1598</v>
      </c>
      <c r="AC1899" s="68">
        <v>2805.0</v>
      </c>
      <c r="AD1899" s="69">
        <v>1.0</v>
      </c>
      <c r="AE1899" s="69">
        <v>30.0</v>
      </c>
      <c r="AF1899" s="70" t="s">
        <v>3243</v>
      </c>
      <c r="AG1899" s="69">
        <v>269.0</v>
      </c>
      <c r="AH1899" s="69">
        <v>38.0</v>
      </c>
      <c r="AI1899" s="69">
        <v>13.0</v>
      </c>
      <c r="AJ1899" s="29">
        <f t="shared" si="20"/>
        <v>44.5</v>
      </c>
      <c r="AK1899" s="76">
        <f t="shared" si="21"/>
        <v>0.1654275093</v>
      </c>
      <c r="AL1899" s="29">
        <f t="shared" si="22"/>
        <v>44.5</v>
      </c>
      <c r="AM1899" s="71">
        <f t="shared" si="23"/>
        <v>0.1654</v>
      </c>
      <c r="AN1899" s="71">
        <f t="shared" si="24"/>
        <v>0.2068</v>
      </c>
      <c r="AO1899" s="72">
        <f t="shared" si="25"/>
        <v>5.52</v>
      </c>
      <c r="AP1899" s="73">
        <f t="shared" si="26"/>
        <v>31618.56</v>
      </c>
      <c r="AQ1899" s="3">
        <f t="shared" si="27"/>
        <v>117.5411152</v>
      </c>
      <c r="AR1899" s="18"/>
      <c r="AS1899" s="18"/>
    </row>
    <row r="1900" ht="14.25" customHeight="1">
      <c r="A1900" s="68">
        <v>2835.0</v>
      </c>
      <c r="B1900" s="69">
        <v>1.0</v>
      </c>
      <c r="C1900" s="18" t="s">
        <v>384</v>
      </c>
      <c r="D1900" s="68">
        <v>2835.0</v>
      </c>
      <c r="E1900" s="69">
        <v>1.0</v>
      </c>
      <c r="F1900" s="69">
        <v>10.0</v>
      </c>
      <c r="G1900" s="70" t="s">
        <v>3244</v>
      </c>
      <c r="H1900" s="69">
        <v>332.0</v>
      </c>
      <c r="I1900" s="69">
        <v>54.0</v>
      </c>
      <c r="J1900" s="69">
        <v>26.0</v>
      </c>
      <c r="K1900" s="29">
        <f t="shared" si="13"/>
        <v>67</v>
      </c>
      <c r="L1900" s="71">
        <f t="shared" si="14"/>
        <v>0.2018</v>
      </c>
      <c r="M1900" s="71">
        <f t="shared" si="15"/>
        <v>0.2523</v>
      </c>
      <c r="N1900" s="72">
        <f t="shared" si="16"/>
        <v>10.14</v>
      </c>
      <c r="O1900" s="8">
        <f t="shared" si="17"/>
        <v>58081.92</v>
      </c>
      <c r="P1900" s="73"/>
      <c r="Q1900" s="18"/>
      <c r="R1900" s="18"/>
      <c r="S1900" s="18"/>
      <c r="T1900" s="18"/>
      <c r="U1900" s="18"/>
      <c r="V1900" s="18"/>
      <c r="W1900" s="18"/>
      <c r="X1900" s="18"/>
      <c r="Y1900" s="18"/>
      <c r="Z1900" s="68">
        <v>2835.0</v>
      </c>
      <c r="AA1900" s="69">
        <v>1.0</v>
      </c>
      <c r="AB1900" s="18" t="s">
        <v>384</v>
      </c>
      <c r="AC1900" s="68">
        <v>2835.0</v>
      </c>
      <c r="AD1900" s="69">
        <v>1.0</v>
      </c>
      <c r="AE1900" s="69">
        <v>10.0</v>
      </c>
      <c r="AF1900" s="70" t="s">
        <v>3244</v>
      </c>
      <c r="AG1900" s="69">
        <v>332.0</v>
      </c>
      <c r="AH1900" s="69">
        <v>54.0</v>
      </c>
      <c r="AI1900" s="69">
        <v>26.0</v>
      </c>
      <c r="AJ1900" s="29">
        <f t="shared" si="20"/>
        <v>67</v>
      </c>
      <c r="AK1900" s="76">
        <f t="shared" si="21"/>
        <v>0.2018072289</v>
      </c>
      <c r="AL1900" s="29">
        <f t="shared" si="22"/>
        <v>67</v>
      </c>
      <c r="AM1900" s="71">
        <f t="shared" si="23"/>
        <v>0.2018</v>
      </c>
      <c r="AN1900" s="71">
        <f t="shared" si="24"/>
        <v>0.2523</v>
      </c>
      <c r="AO1900" s="72">
        <f t="shared" si="25"/>
        <v>10.14</v>
      </c>
      <c r="AP1900" s="73">
        <f t="shared" si="26"/>
        <v>58081.92</v>
      </c>
      <c r="AQ1900" s="3">
        <f t="shared" si="27"/>
        <v>174.9455422</v>
      </c>
      <c r="AR1900" s="18"/>
      <c r="AS1900" s="18"/>
    </row>
    <row r="1901" ht="14.25" customHeight="1">
      <c r="A1901" s="68">
        <v>2835.0</v>
      </c>
      <c r="B1901" s="69">
        <v>1.0</v>
      </c>
      <c r="C1901" s="18" t="s">
        <v>384</v>
      </c>
      <c r="D1901" s="68">
        <v>2835.0</v>
      </c>
      <c r="E1901" s="69">
        <v>1.0</v>
      </c>
      <c r="F1901" s="69">
        <v>20.0</v>
      </c>
      <c r="G1901" s="70" t="s">
        <v>3245</v>
      </c>
      <c r="H1901" s="69">
        <v>335.0</v>
      </c>
      <c r="I1901" s="69">
        <v>53.0</v>
      </c>
      <c r="J1901" s="69">
        <v>21.0</v>
      </c>
      <c r="K1901" s="29">
        <f t="shared" si="13"/>
        <v>63.5</v>
      </c>
      <c r="L1901" s="71">
        <f t="shared" si="14"/>
        <v>0.1896</v>
      </c>
      <c r="M1901" s="71">
        <f t="shared" si="15"/>
        <v>0.237</v>
      </c>
      <c r="N1901" s="72">
        <f t="shared" si="16"/>
        <v>9.03</v>
      </c>
      <c r="O1901" s="8">
        <f t="shared" si="17"/>
        <v>51723.84</v>
      </c>
      <c r="P1901" s="73"/>
      <c r="Q1901" s="18"/>
      <c r="R1901" s="18"/>
      <c r="S1901" s="18"/>
      <c r="T1901" s="18"/>
      <c r="U1901" s="18"/>
      <c r="V1901" s="18"/>
      <c r="W1901" s="18"/>
      <c r="X1901" s="18"/>
      <c r="Y1901" s="18"/>
      <c r="Z1901" s="68">
        <v>2835.0</v>
      </c>
      <c r="AA1901" s="69">
        <v>1.0</v>
      </c>
      <c r="AB1901" s="18" t="s">
        <v>384</v>
      </c>
      <c r="AC1901" s="68">
        <v>2835.0</v>
      </c>
      <c r="AD1901" s="69">
        <v>1.0</v>
      </c>
      <c r="AE1901" s="69">
        <v>20.0</v>
      </c>
      <c r="AF1901" s="70" t="s">
        <v>3245</v>
      </c>
      <c r="AG1901" s="69">
        <v>335.0</v>
      </c>
      <c r="AH1901" s="69">
        <v>53.0</v>
      </c>
      <c r="AI1901" s="69">
        <v>21.0</v>
      </c>
      <c r="AJ1901" s="29">
        <f t="shared" si="20"/>
        <v>63.5</v>
      </c>
      <c r="AK1901" s="76">
        <f t="shared" si="21"/>
        <v>0.1895522388</v>
      </c>
      <c r="AL1901" s="29">
        <f t="shared" si="22"/>
        <v>63.5</v>
      </c>
      <c r="AM1901" s="71">
        <f t="shared" si="23"/>
        <v>0.1896</v>
      </c>
      <c r="AN1901" s="71">
        <f t="shared" si="24"/>
        <v>0.237</v>
      </c>
      <c r="AO1901" s="72">
        <f t="shared" si="25"/>
        <v>9.03</v>
      </c>
      <c r="AP1901" s="73">
        <f t="shared" si="26"/>
        <v>51723.84</v>
      </c>
      <c r="AQ1901" s="3">
        <f t="shared" si="27"/>
        <v>154.3995224</v>
      </c>
      <c r="AR1901" s="18"/>
      <c r="AS1901" s="18"/>
    </row>
    <row r="1902" ht="14.25" customHeight="1">
      <c r="A1902" s="68">
        <v>2853.0</v>
      </c>
      <c r="B1902" s="69">
        <v>1.0</v>
      </c>
      <c r="C1902" s="18" t="s">
        <v>1601</v>
      </c>
      <c r="D1902" s="68">
        <v>2853.0</v>
      </c>
      <c r="E1902" s="69">
        <v>1.0</v>
      </c>
      <c r="F1902" s="69">
        <v>10.0</v>
      </c>
      <c r="G1902" s="70" t="s">
        <v>3246</v>
      </c>
      <c r="H1902" s="69">
        <v>147.0</v>
      </c>
      <c r="I1902" s="69">
        <v>53.0</v>
      </c>
      <c r="J1902" s="69">
        <v>4.0</v>
      </c>
      <c r="K1902" s="29">
        <f t="shared" si="13"/>
        <v>55</v>
      </c>
      <c r="L1902" s="71">
        <f t="shared" si="14"/>
        <v>0.3741</v>
      </c>
      <c r="M1902" s="71">
        <f t="shared" si="15"/>
        <v>0.4676</v>
      </c>
      <c r="N1902" s="72">
        <f t="shared" si="16"/>
        <v>15.43</v>
      </c>
      <c r="O1902" s="8">
        <f t="shared" si="17"/>
        <v>88383.04</v>
      </c>
      <c r="P1902" s="73"/>
      <c r="Q1902" s="18"/>
      <c r="R1902" s="18"/>
      <c r="S1902" s="18"/>
      <c r="T1902" s="18"/>
      <c r="U1902" s="18"/>
      <c r="V1902" s="18"/>
      <c r="W1902" s="18"/>
      <c r="X1902" s="18"/>
      <c r="Y1902" s="18"/>
      <c r="Z1902" s="68">
        <v>2853.0</v>
      </c>
      <c r="AA1902" s="69">
        <v>1.0</v>
      </c>
      <c r="AB1902" s="18" t="s">
        <v>1601</v>
      </c>
      <c r="AC1902" s="68">
        <v>2853.0</v>
      </c>
      <c r="AD1902" s="69">
        <v>1.0</v>
      </c>
      <c r="AE1902" s="69">
        <v>10.0</v>
      </c>
      <c r="AF1902" s="70" t="s">
        <v>3246</v>
      </c>
      <c r="AG1902" s="69">
        <v>147.0</v>
      </c>
      <c r="AH1902" s="69">
        <v>53.0</v>
      </c>
      <c r="AI1902" s="69">
        <v>4.0</v>
      </c>
      <c r="AJ1902" s="29">
        <f t="shared" si="20"/>
        <v>55</v>
      </c>
      <c r="AK1902" s="76">
        <f t="shared" si="21"/>
        <v>0.3741496599</v>
      </c>
      <c r="AL1902" s="29">
        <f t="shared" si="22"/>
        <v>55</v>
      </c>
      <c r="AM1902" s="71">
        <f t="shared" si="23"/>
        <v>0.3741</v>
      </c>
      <c r="AN1902" s="71">
        <f t="shared" si="24"/>
        <v>0.4676</v>
      </c>
      <c r="AO1902" s="72">
        <f t="shared" si="25"/>
        <v>15.43</v>
      </c>
      <c r="AP1902" s="73">
        <f t="shared" si="26"/>
        <v>88383.04</v>
      </c>
      <c r="AQ1902" s="3">
        <f t="shared" si="27"/>
        <v>601.2451701</v>
      </c>
      <c r="AR1902" s="18"/>
      <c r="AS1902" s="18"/>
    </row>
    <row r="1903" ht="14.25" customHeight="1">
      <c r="A1903" s="68">
        <v>2853.0</v>
      </c>
      <c r="B1903" s="69">
        <v>1.0</v>
      </c>
      <c r="C1903" s="18" t="s">
        <v>1601</v>
      </c>
      <c r="D1903" s="68">
        <v>2853.0</v>
      </c>
      <c r="E1903" s="69">
        <v>1.0</v>
      </c>
      <c r="F1903" s="69">
        <v>20.0</v>
      </c>
      <c r="G1903" s="70" t="s">
        <v>3247</v>
      </c>
      <c r="H1903" s="69">
        <v>187.0</v>
      </c>
      <c r="I1903" s="69">
        <v>91.0</v>
      </c>
      <c r="J1903" s="69">
        <v>23.0</v>
      </c>
      <c r="K1903" s="29">
        <f t="shared" si="13"/>
        <v>102.5</v>
      </c>
      <c r="L1903" s="71">
        <f t="shared" si="14"/>
        <v>0.5481</v>
      </c>
      <c r="M1903" s="71">
        <f t="shared" si="15"/>
        <v>0.6851</v>
      </c>
      <c r="N1903" s="72">
        <f t="shared" si="16"/>
        <v>42.13</v>
      </c>
      <c r="O1903" s="8">
        <f t="shared" si="17"/>
        <v>241320.64</v>
      </c>
      <c r="P1903" s="73"/>
      <c r="Q1903" s="18"/>
      <c r="R1903" s="18"/>
      <c r="S1903" s="18"/>
      <c r="T1903" s="18"/>
      <c r="U1903" s="18"/>
      <c r="V1903" s="18"/>
      <c r="W1903" s="18"/>
      <c r="X1903" s="18"/>
      <c r="Y1903" s="18"/>
      <c r="Z1903" s="68">
        <v>2853.0</v>
      </c>
      <c r="AA1903" s="69">
        <v>1.0</v>
      </c>
      <c r="AB1903" s="18" t="s">
        <v>1601</v>
      </c>
      <c r="AC1903" s="68">
        <v>2853.0</v>
      </c>
      <c r="AD1903" s="69">
        <v>1.0</v>
      </c>
      <c r="AE1903" s="69">
        <v>20.0</v>
      </c>
      <c r="AF1903" s="70" t="s">
        <v>3247</v>
      </c>
      <c r="AG1903" s="69">
        <v>187.0</v>
      </c>
      <c r="AH1903" s="69">
        <v>91.0</v>
      </c>
      <c r="AI1903" s="69">
        <v>23.0</v>
      </c>
      <c r="AJ1903" s="29">
        <f t="shared" si="20"/>
        <v>102.5</v>
      </c>
      <c r="AK1903" s="76">
        <f t="shared" si="21"/>
        <v>0.5481283422</v>
      </c>
      <c r="AL1903" s="29">
        <f t="shared" si="22"/>
        <v>102.5</v>
      </c>
      <c r="AM1903" s="71">
        <f t="shared" si="23"/>
        <v>0.5481</v>
      </c>
      <c r="AN1903" s="71">
        <f t="shared" si="24"/>
        <v>0.6851</v>
      </c>
      <c r="AO1903" s="72">
        <f t="shared" si="25"/>
        <v>42.13</v>
      </c>
      <c r="AP1903" s="73">
        <f t="shared" si="26"/>
        <v>241320.64</v>
      </c>
      <c r="AQ1903" s="3">
        <f t="shared" si="27"/>
        <v>1290.484706</v>
      </c>
      <c r="AR1903" s="18"/>
      <c r="AS1903" s="18"/>
    </row>
    <row r="1904" ht="14.25" customHeight="1">
      <c r="A1904" s="68">
        <v>2853.0</v>
      </c>
      <c r="B1904" s="69">
        <v>1.0</v>
      </c>
      <c r="C1904" s="18" t="s">
        <v>1601</v>
      </c>
      <c r="D1904" s="68">
        <v>2853.0</v>
      </c>
      <c r="E1904" s="69">
        <v>1.0</v>
      </c>
      <c r="F1904" s="69">
        <v>35.0</v>
      </c>
      <c r="G1904" s="70" t="s">
        <v>3248</v>
      </c>
      <c r="H1904" s="69">
        <v>119.0</v>
      </c>
      <c r="I1904" s="69">
        <v>46.0</v>
      </c>
      <c r="J1904" s="69">
        <v>14.0</v>
      </c>
      <c r="K1904" s="29">
        <f t="shared" si="13"/>
        <v>53</v>
      </c>
      <c r="L1904" s="71">
        <f t="shared" si="14"/>
        <v>0.4454</v>
      </c>
      <c r="M1904" s="71">
        <f t="shared" si="15"/>
        <v>0.5568</v>
      </c>
      <c r="N1904" s="72">
        <f t="shared" si="16"/>
        <v>17.71</v>
      </c>
      <c r="O1904" s="8">
        <f t="shared" si="17"/>
        <v>101442.88</v>
      </c>
      <c r="P1904" s="73"/>
      <c r="Q1904" s="18"/>
      <c r="R1904" s="18"/>
      <c r="S1904" s="18"/>
      <c r="T1904" s="18"/>
      <c r="U1904" s="18"/>
      <c r="V1904" s="18"/>
      <c r="W1904" s="18"/>
      <c r="X1904" s="18"/>
      <c r="Y1904" s="18"/>
      <c r="Z1904" s="68">
        <v>2853.0</v>
      </c>
      <c r="AA1904" s="69">
        <v>1.0</v>
      </c>
      <c r="AB1904" s="18" t="s">
        <v>1601</v>
      </c>
      <c r="AC1904" s="68">
        <v>2853.0</v>
      </c>
      <c r="AD1904" s="69">
        <v>1.0</v>
      </c>
      <c r="AE1904" s="69">
        <v>35.0</v>
      </c>
      <c r="AF1904" s="70" t="s">
        <v>3248</v>
      </c>
      <c r="AG1904" s="69">
        <v>119.0</v>
      </c>
      <c r="AH1904" s="69">
        <v>46.0</v>
      </c>
      <c r="AI1904" s="69">
        <v>14.0</v>
      </c>
      <c r="AJ1904" s="29">
        <f t="shared" si="20"/>
        <v>53</v>
      </c>
      <c r="AK1904" s="76">
        <f t="shared" si="21"/>
        <v>0.4453781513</v>
      </c>
      <c r="AL1904" s="29">
        <f t="shared" si="22"/>
        <v>53</v>
      </c>
      <c r="AM1904" s="71">
        <f t="shared" si="23"/>
        <v>0.4454</v>
      </c>
      <c r="AN1904" s="71">
        <f t="shared" si="24"/>
        <v>0.5568</v>
      </c>
      <c r="AO1904" s="72">
        <f t="shared" si="25"/>
        <v>17.71</v>
      </c>
      <c r="AP1904" s="73">
        <f t="shared" si="26"/>
        <v>101442.88</v>
      </c>
      <c r="AQ1904" s="3">
        <f t="shared" si="27"/>
        <v>852.4611765</v>
      </c>
      <c r="AR1904" s="18"/>
      <c r="AS1904" s="18"/>
    </row>
    <row r="1905" ht="14.25" customHeight="1">
      <c r="A1905" s="68">
        <v>2853.0</v>
      </c>
      <c r="B1905" s="69">
        <v>1.0</v>
      </c>
      <c r="C1905" s="18" t="s">
        <v>1601</v>
      </c>
      <c r="D1905" s="68">
        <v>2853.0</v>
      </c>
      <c r="E1905" s="69">
        <v>1.0</v>
      </c>
      <c r="F1905" s="69">
        <v>40.0</v>
      </c>
      <c r="G1905" s="70" t="s">
        <v>3249</v>
      </c>
      <c r="H1905" s="69">
        <v>324.0</v>
      </c>
      <c r="I1905" s="69">
        <v>94.0</v>
      </c>
      <c r="J1905" s="69">
        <v>37.0</v>
      </c>
      <c r="K1905" s="29">
        <f t="shared" si="13"/>
        <v>112.5</v>
      </c>
      <c r="L1905" s="71">
        <f t="shared" si="14"/>
        <v>0.3472</v>
      </c>
      <c r="M1905" s="71">
        <f t="shared" si="15"/>
        <v>0.434</v>
      </c>
      <c r="N1905" s="72">
        <f t="shared" si="16"/>
        <v>29.3</v>
      </c>
      <c r="O1905" s="8">
        <f t="shared" si="17"/>
        <v>167830.4</v>
      </c>
      <c r="P1905" s="73"/>
      <c r="Q1905" s="18"/>
      <c r="R1905" s="18"/>
      <c r="S1905" s="18"/>
      <c r="T1905" s="18"/>
      <c r="U1905" s="18"/>
      <c r="V1905" s="18"/>
      <c r="W1905" s="18"/>
      <c r="X1905" s="18"/>
      <c r="Y1905" s="18"/>
      <c r="Z1905" s="68">
        <v>2853.0</v>
      </c>
      <c r="AA1905" s="69">
        <v>1.0</v>
      </c>
      <c r="AB1905" s="18" t="s">
        <v>1601</v>
      </c>
      <c r="AC1905" s="68">
        <v>2853.0</v>
      </c>
      <c r="AD1905" s="69">
        <v>1.0</v>
      </c>
      <c r="AE1905" s="69">
        <v>40.0</v>
      </c>
      <c r="AF1905" s="70" t="s">
        <v>3249</v>
      </c>
      <c r="AG1905" s="69">
        <v>324.0</v>
      </c>
      <c r="AH1905" s="69">
        <v>94.0</v>
      </c>
      <c r="AI1905" s="69">
        <v>37.0</v>
      </c>
      <c r="AJ1905" s="29">
        <f t="shared" si="20"/>
        <v>112.5</v>
      </c>
      <c r="AK1905" s="76">
        <f t="shared" si="21"/>
        <v>0.3472222222</v>
      </c>
      <c r="AL1905" s="29">
        <f t="shared" si="22"/>
        <v>112.5</v>
      </c>
      <c r="AM1905" s="71">
        <f t="shared" si="23"/>
        <v>0.3472</v>
      </c>
      <c r="AN1905" s="71">
        <f t="shared" si="24"/>
        <v>0.434</v>
      </c>
      <c r="AO1905" s="72">
        <f t="shared" si="25"/>
        <v>29.3</v>
      </c>
      <c r="AP1905" s="73">
        <f t="shared" si="26"/>
        <v>167830.4</v>
      </c>
      <c r="AQ1905" s="3">
        <f t="shared" si="27"/>
        <v>517.9950617</v>
      </c>
      <c r="AR1905" s="18"/>
      <c r="AS1905" s="18"/>
    </row>
    <row r="1906" ht="14.25" customHeight="1">
      <c r="A1906" s="68">
        <v>2854.0</v>
      </c>
      <c r="B1906" s="69">
        <v>1.0</v>
      </c>
      <c r="C1906" s="18" t="s">
        <v>1603</v>
      </c>
      <c r="D1906" s="68">
        <v>2854.0</v>
      </c>
      <c r="E1906" s="69">
        <v>1.0</v>
      </c>
      <c r="F1906" s="69">
        <v>10.0</v>
      </c>
      <c r="G1906" s="70" t="s">
        <v>3250</v>
      </c>
      <c r="H1906" s="69">
        <v>252.0</v>
      </c>
      <c r="I1906" s="69">
        <v>78.0</v>
      </c>
      <c r="J1906" s="69">
        <v>28.0</v>
      </c>
      <c r="K1906" s="29">
        <f t="shared" si="13"/>
        <v>92</v>
      </c>
      <c r="L1906" s="71">
        <f t="shared" si="14"/>
        <v>0.3651</v>
      </c>
      <c r="M1906" s="71">
        <f t="shared" si="15"/>
        <v>0.4564</v>
      </c>
      <c r="N1906" s="72">
        <f t="shared" si="16"/>
        <v>25.19</v>
      </c>
      <c r="O1906" s="8">
        <f t="shared" si="17"/>
        <v>144288.32</v>
      </c>
      <c r="P1906" s="73"/>
      <c r="Q1906" s="18"/>
      <c r="R1906" s="18"/>
      <c r="S1906" s="18"/>
      <c r="T1906" s="18"/>
      <c r="U1906" s="18"/>
      <c r="V1906" s="18"/>
      <c r="W1906" s="18"/>
      <c r="X1906" s="18"/>
      <c r="Y1906" s="18"/>
      <c r="Z1906" s="68">
        <v>2854.0</v>
      </c>
      <c r="AA1906" s="69">
        <v>1.0</v>
      </c>
      <c r="AB1906" s="18" t="s">
        <v>1603</v>
      </c>
      <c r="AC1906" s="68">
        <v>2854.0</v>
      </c>
      <c r="AD1906" s="69">
        <v>1.0</v>
      </c>
      <c r="AE1906" s="69">
        <v>10.0</v>
      </c>
      <c r="AF1906" s="70" t="s">
        <v>3250</v>
      </c>
      <c r="AG1906" s="69">
        <v>252.0</v>
      </c>
      <c r="AH1906" s="69">
        <v>78.0</v>
      </c>
      <c r="AI1906" s="69">
        <v>28.0</v>
      </c>
      <c r="AJ1906" s="29">
        <f t="shared" si="20"/>
        <v>92</v>
      </c>
      <c r="AK1906" s="76">
        <f t="shared" si="21"/>
        <v>0.3650793651</v>
      </c>
      <c r="AL1906" s="29">
        <f t="shared" si="22"/>
        <v>92</v>
      </c>
      <c r="AM1906" s="71">
        <f t="shared" si="23"/>
        <v>0.3651</v>
      </c>
      <c r="AN1906" s="71">
        <f t="shared" si="24"/>
        <v>0.4564</v>
      </c>
      <c r="AO1906" s="72">
        <f t="shared" si="25"/>
        <v>25.19</v>
      </c>
      <c r="AP1906" s="73">
        <f t="shared" si="26"/>
        <v>144288.32</v>
      </c>
      <c r="AQ1906" s="3">
        <f t="shared" si="27"/>
        <v>572.5726984</v>
      </c>
      <c r="AR1906" s="18"/>
      <c r="AS1906" s="18"/>
    </row>
    <row r="1907" ht="14.25" customHeight="1">
      <c r="A1907" s="68">
        <v>2854.0</v>
      </c>
      <c r="B1907" s="69">
        <v>1.0</v>
      </c>
      <c r="C1907" s="18" t="s">
        <v>1603</v>
      </c>
      <c r="D1907" s="68">
        <v>2854.0</v>
      </c>
      <c r="E1907" s="69">
        <v>1.0</v>
      </c>
      <c r="F1907" s="69">
        <v>30.0</v>
      </c>
      <c r="G1907" s="70" t="s">
        <v>3251</v>
      </c>
      <c r="H1907" s="69">
        <v>362.0</v>
      </c>
      <c r="I1907" s="69">
        <v>110.0</v>
      </c>
      <c r="J1907" s="69">
        <v>30.0</v>
      </c>
      <c r="K1907" s="29">
        <f t="shared" si="13"/>
        <v>125</v>
      </c>
      <c r="L1907" s="71">
        <f t="shared" si="14"/>
        <v>0.3453</v>
      </c>
      <c r="M1907" s="71">
        <f t="shared" si="15"/>
        <v>0.4316</v>
      </c>
      <c r="N1907" s="72">
        <f t="shared" si="16"/>
        <v>32.37</v>
      </c>
      <c r="O1907" s="8">
        <f t="shared" si="17"/>
        <v>185415.36</v>
      </c>
      <c r="P1907" s="73"/>
      <c r="Q1907" s="18"/>
      <c r="R1907" s="18"/>
      <c r="S1907" s="18"/>
      <c r="T1907" s="18"/>
      <c r="U1907" s="18"/>
      <c r="V1907" s="18"/>
      <c r="W1907" s="18"/>
      <c r="X1907" s="18"/>
      <c r="Y1907" s="18"/>
      <c r="Z1907" s="68">
        <v>2854.0</v>
      </c>
      <c r="AA1907" s="69">
        <v>1.0</v>
      </c>
      <c r="AB1907" s="18" t="s">
        <v>1603</v>
      </c>
      <c r="AC1907" s="68">
        <v>2854.0</v>
      </c>
      <c r="AD1907" s="69">
        <v>1.0</v>
      </c>
      <c r="AE1907" s="69">
        <v>30.0</v>
      </c>
      <c r="AF1907" s="70" t="s">
        <v>3251</v>
      </c>
      <c r="AG1907" s="69">
        <v>362.0</v>
      </c>
      <c r="AH1907" s="69">
        <v>110.0</v>
      </c>
      <c r="AI1907" s="69">
        <v>30.0</v>
      </c>
      <c r="AJ1907" s="29">
        <f t="shared" si="20"/>
        <v>125</v>
      </c>
      <c r="AK1907" s="76">
        <f t="shared" si="21"/>
        <v>0.3453038674</v>
      </c>
      <c r="AL1907" s="29">
        <f t="shared" si="22"/>
        <v>125</v>
      </c>
      <c r="AM1907" s="71">
        <f t="shared" si="23"/>
        <v>0.3453</v>
      </c>
      <c r="AN1907" s="71">
        <f t="shared" si="24"/>
        <v>0.4316</v>
      </c>
      <c r="AO1907" s="72">
        <f t="shared" si="25"/>
        <v>32.37</v>
      </c>
      <c r="AP1907" s="73">
        <f t="shared" si="26"/>
        <v>185415.36</v>
      </c>
      <c r="AQ1907" s="3">
        <f t="shared" si="27"/>
        <v>512.1971271</v>
      </c>
      <c r="AR1907" s="18"/>
      <c r="AS1907" s="18"/>
    </row>
    <row r="1908" ht="14.25" customHeight="1">
      <c r="A1908" s="68">
        <v>2856.0</v>
      </c>
      <c r="B1908" s="69">
        <v>1.0</v>
      </c>
      <c r="C1908" s="18" t="s">
        <v>935</v>
      </c>
      <c r="D1908" s="68">
        <v>2856.0</v>
      </c>
      <c r="E1908" s="69">
        <v>1.0</v>
      </c>
      <c r="F1908" s="69">
        <v>20.0</v>
      </c>
      <c r="G1908" s="70" t="s">
        <v>3252</v>
      </c>
      <c r="H1908" s="69">
        <v>153.0</v>
      </c>
      <c r="I1908" s="69">
        <v>28.0</v>
      </c>
      <c r="J1908" s="69">
        <v>26.0</v>
      </c>
      <c r="K1908" s="29">
        <f t="shared" si="13"/>
        <v>41</v>
      </c>
      <c r="L1908" s="71">
        <f t="shared" si="14"/>
        <v>0.268</v>
      </c>
      <c r="M1908" s="71">
        <f t="shared" si="15"/>
        <v>0.335</v>
      </c>
      <c r="N1908" s="72">
        <f t="shared" si="16"/>
        <v>8.24</v>
      </c>
      <c r="O1908" s="8">
        <f t="shared" si="17"/>
        <v>47198.72</v>
      </c>
      <c r="P1908" s="73"/>
      <c r="Q1908" s="18"/>
      <c r="R1908" s="18"/>
      <c r="S1908" s="18"/>
      <c r="T1908" s="18"/>
      <c r="U1908" s="18"/>
      <c r="V1908" s="18"/>
      <c r="W1908" s="18"/>
      <c r="X1908" s="18"/>
      <c r="Y1908" s="18"/>
      <c r="Z1908" s="68">
        <v>2856.0</v>
      </c>
      <c r="AA1908" s="69">
        <v>1.0</v>
      </c>
      <c r="AB1908" s="18" t="s">
        <v>935</v>
      </c>
      <c r="AC1908" s="68">
        <v>2856.0</v>
      </c>
      <c r="AD1908" s="69">
        <v>1.0</v>
      </c>
      <c r="AE1908" s="69">
        <v>20.0</v>
      </c>
      <c r="AF1908" s="70" t="s">
        <v>3252</v>
      </c>
      <c r="AG1908" s="69">
        <v>153.0</v>
      </c>
      <c r="AH1908" s="69">
        <v>28.0</v>
      </c>
      <c r="AI1908" s="69">
        <v>26.0</v>
      </c>
      <c r="AJ1908" s="29">
        <f t="shared" si="20"/>
        <v>41</v>
      </c>
      <c r="AK1908" s="76">
        <f t="shared" si="21"/>
        <v>0.2679738562</v>
      </c>
      <c r="AL1908" s="29">
        <f t="shared" si="22"/>
        <v>41</v>
      </c>
      <c r="AM1908" s="71">
        <f t="shared" si="23"/>
        <v>0.268</v>
      </c>
      <c r="AN1908" s="71">
        <f t="shared" si="24"/>
        <v>0.335</v>
      </c>
      <c r="AO1908" s="72">
        <f t="shared" si="25"/>
        <v>8.24</v>
      </c>
      <c r="AP1908" s="73">
        <f t="shared" si="26"/>
        <v>47198.72</v>
      </c>
      <c r="AQ1908" s="3">
        <f t="shared" si="27"/>
        <v>308.488366</v>
      </c>
      <c r="AR1908" s="18"/>
      <c r="AS1908" s="18"/>
    </row>
    <row r="1909" ht="14.25" customHeight="1">
      <c r="A1909" s="68">
        <v>2856.0</v>
      </c>
      <c r="B1909" s="69">
        <v>1.0</v>
      </c>
      <c r="C1909" s="18" t="s">
        <v>935</v>
      </c>
      <c r="D1909" s="68">
        <v>2856.0</v>
      </c>
      <c r="E1909" s="69">
        <v>1.0</v>
      </c>
      <c r="F1909" s="69">
        <v>30.0</v>
      </c>
      <c r="G1909" s="70" t="s">
        <v>3253</v>
      </c>
      <c r="H1909" s="69">
        <v>140.0</v>
      </c>
      <c r="I1909" s="69">
        <v>23.0</v>
      </c>
      <c r="J1909" s="69">
        <v>30.0</v>
      </c>
      <c r="K1909" s="29">
        <f t="shared" si="13"/>
        <v>38</v>
      </c>
      <c r="L1909" s="71">
        <f t="shared" si="14"/>
        <v>0.2714</v>
      </c>
      <c r="M1909" s="71">
        <f t="shared" si="15"/>
        <v>0.3393</v>
      </c>
      <c r="N1909" s="72">
        <f t="shared" si="16"/>
        <v>7.74</v>
      </c>
      <c r="O1909" s="8">
        <f t="shared" si="17"/>
        <v>44334.72</v>
      </c>
      <c r="P1909" s="73"/>
      <c r="Q1909" s="18"/>
      <c r="R1909" s="18"/>
      <c r="S1909" s="18"/>
      <c r="T1909" s="18"/>
      <c r="U1909" s="18"/>
      <c r="V1909" s="18"/>
      <c r="W1909" s="18"/>
      <c r="X1909" s="18"/>
      <c r="Y1909" s="18"/>
      <c r="Z1909" s="68">
        <v>2856.0</v>
      </c>
      <c r="AA1909" s="69">
        <v>1.0</v>
      </c>
      <c r="AB1909" s="18" t="s">
        <v>935</v>
      </c>
      <c r="AC1909" s="68">
        <v>2856.0</v>
      </c>
      <c r="AD1909" s="69">
        <v>1.0</v>
      </c>
      <c r="AE1909" s="69">
        <v>30.0</v>
      </c>
      <c r="AF1909" s="70" t="s">
        <v>3253</v>
      </c>
      <c r="AG1909" s="69">
        <v>140.0</v>
      </c>
      <c r="AH1909" s="69">
        <v>23.0</v>
      </c>
      <c r="AI1909" s="69">
        <v>30.0</v>
      </c>
      <c r="AJ1909" s="29">
        <f t="shared" si="20"/>
        <v>38</v>
      </c>
      <c r="AK1909" s="76">
        <f t="shared" si="21"/>
        <v>0.2714285714</v>
      </c>
      <c r="AL1909" s="29">
        <f t="shared" si="22"/>
        <v>38</v>
      </c>
      <c r="AM1909" s="71">
        <f t="shared" si="23"/>
        <v>0.2714</v>
      </c>
      <c r="AN1909" s="71">
        <f t="shared" si="24"/>
        <v>0.3393</v>
      </c>
      <c r="AO1909" s="72">
        <f t="shared" si="25"/>
        <v>7.74</v>
      </c>
      <c r="AP1909" s="73">
        <f t="shared" si="26"/>
        <v>44334.72</v>
      </c>
      <c r="AQ1909" s="3">
        <f t="shared" si="27"/>
        <v>316.6765714</v>
      </c>
      <c r="AR1909" s="18"/>
      <c r="AS1909" s="18"/>
    </row>
    <row r="1910" ht="14.25" customHeight="1">
      <c r="A1910" s="68">
        <v>2859.0</v>
      </c>
      <c r="B1910" s="69">
        <v>1.0</v>
      </c>
      <c r="C1910" s="18" t="s">
        <v>1606</v>
      </c>
      <c r="D1910" s="68">
        <v>2859.0</v>
      </c>
      <c r="E1910" s="69">
        <v>1.0</v>
      </c>
      <c r="F1910" s="69">
        <v>10.0</v>
      </c>
      <c r="G1910" s="70" t="s">
        <v>1212</v>
      </c>
      <c r="H1910" s="69">
        <v>323.0</v>
      </c>
      <c r="I1910" s="69">
        <v>76.0</v>
      </c>
      <c r="J1910" s="69">
        <v>29.0</v>
      </c>
      <c r="K1910" s="29">
        <f t="shared" si="13"/>
        <v>90.5</v>
      </c>
      <c r="L1910" s="71">
        <f t="shared" si="14"/>
        <v>0.2802</v>
      </c>
      <c r="M1910" s="71">
        <f t="shared" si="15"/>
        <v>0.3503</v>
      </c>
      <c r="N1910" s="72">
        <f t="shared" si="16"/>
        <v>19.02</v>
      </c>
      <c r="O1910" s="8">
        <f t="shared" si="17"/>
        <v>108946.56</v>
      </c>
      <c r="P1910" s="73"/>
      <c r="Q1910" s="18"/>
      <c r="R1910" s="18"/>
      <c r="S1910" s="18"/>
      <c r="T1910" s="18"/>
      <c r="U1910" s="18"/>
      <c r="V1910" s="18"/>
      <c r="W1910" s="18"/>
      <c r="X1910" s="18"/>
      <c r="Y1910" s="18"/>
      <c r="Z1910" s="68">
        <v>2859.0</v>
      </c>
      <c r="AA1910" s="69">
        <v>1.0</v>
      </c>
      <c r="AB1910" s="18" t="s">
        <v>1606</v>
      </c>
      <c r="AC1910" s="68">
        <v>2859.0</v>
      </c>
      <c r="AD1910" s="69">
        <v>1.0</v>
      </c>
      <c r="AE1910" s="69">
        <v>10.0</v>
      </c>
      <c r="AF1910" s="70" t="s">
        <v>1212</v>
      </c>
      <c r="AG1910" s="69">
        <v>323.0</v>
      </c>
      <c r="AH1910" s="69">
        <v>76.0</v>
      </c>
      <c r="AI1910" s="69">
        <v>29.0</v>
      </c>
      <c r="AJ1910" s="29">
        <f t="shared" si="20"/>
        <v>90.5</v>
      </c>
      <c r="AK1910" s="76">
        <f t="shared" si="21"/>
        <v>0.2801857585</v>
      </c>
      <c r="AL1910" s="29">
        <f t="shared" si="22"/>
        <v>90.5</v>
      </c>
      <c r="AM1910" s="71">
        <f t="shared" si="23"/>
        <v>0.2802</v>
      </c>
      <c r="AN1910" s="71">
        <f t="shared" si="24"/>
        <v>0.3503</v>
      </c>
      <c r="AO1910" s="72">
        <f t="shared" si="25"/>
        <v>19.02</v>
      </c>
      <c r="AP1910" s="73">
        <f t="shared" si="26"/>
        <v>108946.56</v>
      </c>
      <c r="AQ1910" s="3">
        <f t="shared" si="27"/>
        <v>337.2958514</v>
      </c>
      <c r="AR1910" s="18"/>
      <c r="AS1910" s="18"/>
    </row>
    <row r="1911" ht="14.25" customHeight="1">
      <c r="A1911" s="68">
        <v>2859.0</v>
      </c>
      <c r="B1911" s="69">
        <v>1.0</v>
      </c>
      <c r="C1911" s="18" t="s">
        <v>1606</v>
      </c>
      <c r="D1911" s="68">
        <v>2859.0</v>
      </c>
      <c r="E1911" s="69">
        <v>1.0</v>
      </c>
      <c r="F1911" s="69">
        <v>30.0</v>
      </c>
      <c r="G1911" s="70" t="s">
        <v>3254</v>
      </c>
      <c r="H1911" s="69">
        <v>433.0</v>
      </c>
      <c r="I1911" s="69">
        <v>84.0</v>
      </c>
      <c r="J1911" s="69">
        <v>45.0</v>
      </c>
      <c r="K1911" s="29">
        <f t="shared" si="13"/>
        <v>106.5</v>
      </c>
      <c r="L1911" s="71">
        <f t="shared" si="14"/>
        <v>0.246</v>
      </c>
      <c r="M1911" s="71">
        <f t="shared" si="15"/>
        <v>0.3075</v>
      </c>
      <c r="N1911" s="72">
        <f t="shared" si="16"/>
        <v>19.65</v>
      </c>
      <c r="O1911" s="8">
        <f t="shared" si="17"/>
        <v>112555.2</v>
      </c>
      <c r="P1911" s="73"/>
      <c r="Q1911" s="18"/>
      <c r="R1911" s="18"/>
      <c r="S1911" s="18"/>
      <c r="T1911" s="18"/>
      <c r="U1911" s="18"/>
      <c r="V1911" s="18"/>
      <c r="W1911" s="18"/>
      <c r="X1911" s="18"/>
      <c r="Y1911" s="18"/>
      <c r="Z1911" s="68">
        <v>2859.0</v>
      </c>
      <c r="AA1911" s="69">
        <v>1.0</v>
      </c>
      <c r="AB1911" s="18" t="s">
        <v>1606</v>
      </c>
      <c r="AC1911" s="68">
        <v>2859.0</v>
      </c>
      <c r="AD1911" s="69">
        <v>1.0</v>
      </c>
      <c r="AE1911" s="69">
        <v>30.0</v>
      </c>
      <c r="AF1911" s="70" t="s">
        <v>3254</v>
      </c>
      <c r="AG1911" s="69">
        <v>433.0</v>
      </c>
      <c r="AH1911" s="69">
        <v>84.0</v>
      </c>
      <c r="AI1911" s="69">
        <v>45.0</v>
      </c>
      <c r="AJ1911" s="29">
        <f t="shared" si="20"/>
        <v>106.5</v>
      </c>
      <c r="AK1911" s="76">
        <f t="shared" si="21"/>
        <v>0.2459584296</v>
      </c>
      <c r="AL1911" s="29">
        <f t="shared" si="22"/>
        <v>106.5</v>
      </c>
      <c r="AM1911" s="71">
        <f t="shared" si="23"/>
        <v>0.246</v>
      </c>
      <c r="AN1911" s="71">
        <f t="shared" si="24"/>
        <v>0.3075</v>
      </c>
      <c r="AO1911" s="72">
        <f t="shared" si="25"/>
        <v>19.65</v>
      </c>
      <c r="AP1911" s="73">
        <f t="shared" si="26"/>
        <v>112555.2</v>
      </c>
      <c r="AQ1911" s="3">
        <f t="shared" si="27"/>
        <v>259.9427252</v>
      </c>
      <c r="AR1911" s="18"/>
      <c r="AS1911" s="18"/>
    </row>
    <row r="1912" ht="14.25" customHeight="1">
      <c r="A1912" s="68">
        <v>2859.0</v>
      </c>
      <c r="B1912" s="69">
        <v>1.0</v>
      </c>
      <c r="C1912" s="18" t="s">
        <v>1606</v>
      </c>
      <c r="D1912" s="68">
        <v>2859.0</v>
      </c>
      <c r="E1912" s="69">
        <v>1.0</v>
      </c>
      <c r="F1912" s="69">
        <v>40.0</v>
      </c>
      <c r="G1912" s="70" t="s">
        <v>3255</v>
      </c>
      <c r="H1912" s="69">
        <v>246.0</v>
      </c>
      <c r="I1912" s="69">
        <v>36.0</v>
      </c>
      <c r="J1912" s="69">
        <v>18.0</v>
      </c>
      <c r="K1912" s="29">
        <f t="shared" si="13"/>
        <v>45</v>
      </c>
      <c r="L1912" s="71">
        <f t="shared" si="14"/>
        <v>0.1829</v>
      </c>
      <c r="M1912" s="71">
        <f t="shared" si="15"/>
        <v>0.2286</v>
      </c>
      <c r="N1912" s="72">
        <f t="shared" si="16"/>
        <v>6.17</v>
      </c>
      <c r="O1912" s="8">
        <f t="shared" si="17"/>
        <v>35341.76</v>
      </c>
      <c r="P1912" s="73"/>
      <c r="Q1912" s="18"/>
      <c r="R1912" s="18"/>
      <c r="S1912" s="18"/>
      <c r="T1912" s="18"/>
      <c r="U1912" s="18"/>
      <c r="V1912" s="18"/>
      <c r="W1912" s="18"/>
      <c r="X1912" s="18"/>
      <c r="Y1912" s="18"/>
      <c r="Z1912" s="68">
        <v>2859.0</v>
      </c>
      <c r="AA1912" s="69">
        <v>1.0</v>
      </c>
      <c r="AB1912" s="18" t="s">
        <v>1606</v>
      </c>
      <c r="AC1912" s="68">
        <v>2859.0</v>
      </c>
      <c r="AD1912" s="69">
        <v>1.0</v>
      </c>
      <c r="AE1912" s="69">
        <v>40.0</v>
      </c>
      <c r="AF1912" s="70" t="s">
        <v>3255</v>
      </c>
      <c r="AG1912" s="69">
        <v>246.0</v>
      </c>
      <c r="AH1912" s="69">
        <v>36.0</v>
      </c>
      <c r="AI1912" s="69">
        <v>18.0</v>
      </c>
      <c r="AJ1912" s="29">
        <f t="shared" si="20"/>
        <v>45</v>
      </c>
      <c r="AK1912" s="76">
        <f t="shared" si="21"/>
        <v>0.1829268293</v>
      </c>
      <c r="AL1912" s="29">
        <f t="shared" si="22"/>
        <v>45</v>
      </c>
      <c r="AM1912" s="71">
        <f t="shared" si="23"/>
        <v>0.1829</v>
      </c>
      <c r="AN1912" s="71">
        <f t="shared" si="24"/>
        <v>0.2286</v>
      </c>
      <c r="AO1912" s="72">
        <f t="shared" si="25"/>
        <v>6.17</v>
      </c>
      <c r="AP1912" s="73">
        <f t="shared" si="26"/>
        <v>35341.76</v>
      </c>
      <c r="AQ1912" s="3">
        <f t="shared" si="27"/>
        <v>143.6656911</v>
      </c>
      <c r="AR1912" s="18"/>
      <c r="AS1912" s="18"/>
    </row>
    <row r="1913" ht="14.25" customHeight="1">
      <c r="A1913" s="68">
        <v>2859.0</v>
      </c>
      <c r="B1913" s="69">
        <v>1.0</v>
      </c>
      <c r="C1913" s="18" t="s">
        <v>1606</v>
      </c>
      <c r="D1913" s="68">
        <v>2859.0</v>
      </c>
      <c r="E1913" s="69">
        <v>1.0</v>
      </c>
      <c r="F1913" s="69">
        <v>60.0</v>
      </c>
      <c r="G1913" s="70" t="s">
        <v>3256</v>
      </c>
      <c r="H1913" s="69">
        <v>521.0</v>
      </c>
      <c r="I1913" s="69">
        <v>75.0</v>
      </c>
      <c r="J1913" s="69">
        <v>22.0</v>
      </c>
      <c r="K1913" s="29">
        <f t="shared" si="13"/>
        <v>86</v>
      </c>
      <c r="L1913" s="71">
        <f t="shared" si="14"/>
        <v>0.1651</v>
      </c>
      <c r="M1913" s="71">
        <f t="shared" si="15"/>
        <v>0.2064</v>
      </c>
      <c r="N1913" s="72">
        <f t="shared" si="16"/>
        <v>10.65</v>
      </c>
      <c r="O1913" s="8">
        <f t="shared" si="17"/>
        <v>61003.2</v>
      </c>
      <c r="P1913" s="73"/>
      <c r="Q1913" s="18"/>
      <c r="R1913" s="18"/>
      <c r="S1913" s="18"/>
      <c r="T1913" s="18"/>
      <c r="U1913" s="18"/>
      <c r="V1913" s="18"/>
      <c r="W1913" s="18"/>
      <c r="X1913" s="18"/>
      <c r="Y1913" s="18"/>
      <c r="Z1913" s="68">
        <v>2859.0</v>
      </c>
      <c r="AA1913" s="69">
        <v>1.0</v>
      </c>
      <c r="AB1913" s="18" t="s">
        <v>1606</v>
      </c>
      <c r="AC1913" s="68">
        <v>2859.0</v>
      </c>
      <c r="AD1913" s="69">
        <v>1.0</v>
      </c>
      <c r="AE1913" s="69">
        <v>60.0</v>
      </c>
      <c r="AF1913" s="70" t="s">
        <v>3256</v>
      </c>
      <c r="AG1913" s="69">
        <v>521.0</v>
      </c>
      <c r="AH1913" s="69">
        <v>75.0</v>
      </c>
      <c r="AI1913" s="69">
        <v>22.0</v>
      </c>
      <c r="AJ1913" s="29">
        <f t="shared" si="20"/>
        <v>86</v>
      </c>
      <c r="AK1913" s="76">
        <f t="shared" si="21"/>
        <v>0.1650671785</v>
      </c>
      <c r="AL1913" s="29">
        <f t="shared" si="22"/>
        <v>86</v>
      </c>
      <c r="AM1913" s="71">
        <f t="shared" si="23"/>
        <v>0.1651</v>
      </c>
      <c r="AN1913" s="71">
        <f t="shared" si="24"/>
        <v>0.2064</v>
      </c>
      <c r="AO1913" s="72">
        <f t="shared" si="25"/>
        <v>10.65</v>
      </c>
      <c r="AP1913" s="73">
        <f t="shared" si="26"/>
        <v>61003.2</v>
      </c>
      <c r="AQ1913" s="3">
        <f t="shared" si="27"/>
        <v>117.0886756</v>
      </c>
      <c r="AR1913" s="18"/>
      <c r="AS1913" s="18"/>
    </row>
    <row r="1914" ht="14.25" customHeight="1">
      <c r="A1914" s="68">
        <v>2860.0</v>
      </c>
      <c r="B1914" s="69">
        <v>1.0</v>
      </c>
      <c r="C1914" s="18" t="s">
        <v>937</v>
      </c>
      <c r="D1914" s="68">
        <v>2860.0</v>
      </c>
      <c r="E1914" s="69">
        <v>1.0</v>
      </c>
      <c r="F1914" s="69">
        <v>10.0</v>
      </c>
      <c r="G1914" s="70" t="s">
        <v>3257</v>
      </c>
      <c r="H1914" s="69">
        <v>464.0</v>
      </c>
      <c r="I1914" s="69">
        <v>152.0</v>
      </c>
      <c r="J1914" s="69">
        <v>44.0</v>
      </c>
      <c r="K1914" s="29">
        <f t="shared" si="13"/>
        <v>174</v>
      </c>
      <c r="L1914" s="71">
        <f t="shared" si="14"/>
        <v>0.375</v>
      </c>
      <c r="M1914" s="71">
        <f t="shared" si="15"/>
        <v>0.4688</v>
      </c>
      <c r="N1914" s="72">
        <f t="shared" si="16"/>
        <v>48.94</v>
      </c>
      <c r="O1914" s="8">
        <f t="shared" si="17"/>
        <v>280328.32</v>
      </c>
      <c r="P1914" s="73"/>
      <c r="Q1914" s="18"/>
      <c r="R1914" s="18"/>
      <c r="S1914" s="18"/>
      <c r="T1914" s="18"/>
      <c r="U1914" s="18"/>
      <c r="V1914" s="18"/>
      <c r="W1914" s="18"/>
      <c r="X1914" s="18"/>
      <c r="Y1914" s="18"/>
      <c r="Z1914" s="68">
        <v>2860.0</v>
      </c>
      <c r="AA1914" s="69">
        <v>1.0</v>
      </c>
      <c r="AB1914" s="18" t="s">
        <v>937</v>
      </c>
      <c r="AC1914" s="68">
        <v>2860.0</v>
      </c>
      <c r="AD1914" s="69">
        <v>1.0</v>
      </c>
      <c r="AE1914" s="69">
        <v>10.0</v>
      </c>
      <c r="AF1914" s="70" t="s">
        <v>3257</v>
      </c>
      <c r="AG1914" s="69">
        <v>464.0</v>
      </c>
      <c r="AH1914" s="69">
        <v>152.0</v>
      </c>
      <c r="AI1914" s="69">
        <v>44.0</v>
      </c>
      <c r="AJ1914" s="29">
        <f t="shared" si="20"/>
        <v>174</v>
      </c>
      <c r="AK1914" s="76">
        <f t="shared" si="21"/>
        <v>0.375</v>
      </c>
      <c r="AL1914" s="29">
        <f t="shared" si="22"/>
        <v>174</v>
      </c>
      <c r="AM1914" s="71">
        <f t="shared" si="23"/>
        <v>0.375</v>
      </c>
      <c r="AN1914" s="71">
        <f t="shared" si="24"/>
        <v>0.4688</v>
      </c>
      <c r="AO1914" s="72">
        <f t="shared" si="25"/>
        <v>48.94</v>
      </c>
      <c r="AP1914" s="73">
        <f t="shared" si="26"/>
        <v>280328.32</v>
      </c>
      <c r="AQ1914" s="3">
        <f t="shared" si="27"/>
        <v>604.1558621</v>
      </c>
      <c r="AR1914" s="18"/>
      <c r="AS1914" s="18"/>
    </row>
    <row r="1915" ht="14.25" customHeight="1">
      <c r="A1915" s="68">
        <v>2860.0</v>
      </c>
      <c r="B1915" s="69">
        <v>1.0</v>
      </c>
      <c r="C1915" s="18" t="s">
        <v>937</v>
      </c>
      <c r="D1915" s="68">
        <v>2860.0</v>
      </c>
      <c r="E1915" s="69">
        <v>1.0</v>
      </c>
      <c r="F1915" s="69">
        <v>20.0</v>
      </c>
      <c r="G1915" s="70" t="s">
        <v>3258</v>
      </c>
      <c r="H1915" s="69">
        <v>429.0</v>
      </c>
      <c r="I1915" s="69">
        <v>116.0</v>
      </c>
      <c r="J1915" s="69">
        <v>26.0</v>
      </c>
      <c r="K1915" s="29">
        <f t="shared" si="13"/>
        <v>129</v>
      </c>
      <c r="L1915" s="71">
        <f t="shared" si="14"/>
        <v>0.3007</v>
      </c>
      <c r="M1915" s="71">
        <f t="shared" si="15"/>
        <v>0.3759</v>
      </c>
      <c r="N1915" s="72">
        <f t="shared" si="16"/>
        <v>29.09</v>
      </c>
      <c r="O1915" s="8">
        <f t="shared" si="17"/>
        <v>166627.52</v>
      </c>
      <c r="P1915" s="73"/>
      <c r="Q1915" s="18"/>
      <c r="R1915" s="18"/>
      <c r="S1915" s="18"/>
      <c r="T1915" s="18"/>
      <c r="U1915" s="18"/>
      <c r="V1915" s="18"/>
      <c r="W1915" s="18"/>
      <c r="X1915" s="18"/>
      <c r="Y1915" s="18"/>
      <c r="Z1915" s="68">
        <v>2860.0</v>
      </c>
      <c r="AA1915" s="69">
        <v>1.0</v>
      </c>
      <c r="AB1915" s="18" t="s">
        <v>937</v>
      </c>
      <c r="AC1915" s="68">
        <v>2860.0</v>
      </c>
      <c r="AD1915" s="69">
        <v>1.0</v>
      </c>
      <c r="AE1915" s="69">
        <v>20.0</v>
      </c>
      <c r="AF1915" s="70" t="s">
        <v>3258</v>
      </c>
      <c r="AG1915" s="69">
        <v>429.0</v>
      </c>
      <c r="AH1915" s="69">
        <v>116.0</v>
      </c>
      <c r="AI1915" s="69">
        <v>26.0</v>
      </c>
      <c r="AJ1915" s="29">
        <f t="shared" si="20"/>
        <v>129</v>
      </c>
      <c r="AK1915" s="76">
        <f t="shared" si="21"/>
        <v>0.3006993007</v>
      </c>
      <c r="AL1915" s="29">
        <f t="shared" si="22"/>
        <v>129</v>
      </c>
      <c r="AM1915" s="71">
        <f t="shared" si="23"/>
        <v>0.3007</v>
      </c>
      <c r="AN1915" s="71">
        <f t="shared" si="24"/>
        <v>0.3759</v>
      </c>
      <c r="AO1915" s="72">
        <f t="shared" si="25"/>
        <v>29.09</v>
      </c>
      <c r="AP1915" s="73">
        <f t="shared" si="26"/>
        <v>166627.52</v>
      </c>
      <c r="AQ1915" s="3">
        <f t="shared" si="27"/>
        <v>388.4091375</v>
      </c>
      <c r="AR1915" s="18"/>
      <c r="AS1915" s="18"/>
    </row>
    <row r="1916" ht="14.25" customHeight="1">
      <c r="A1916" s="68">
        <v>2860.0</v>
      </c>
      <c r="B1916" s="69">
        <v>1.0</v>
      </c>
      <c r="C1916" s="18" t="s">
        <v>937</v>
      </c>
      <c r="D1916" s="68">
        <v>2860.0</v>
      </c>
      <c r="E1916" s="69">
        <v>1.0</v>
      </c>
      <c r="F1916" s="69">
        <v>23.0</v>
      </c>
      <c r="G1916" s="70" t="s">
        <v>3259</v>
      </c>
      <c r="H1916" s="69">
        <v>155.0</v>
      </c>
      <c r="I1916" s="69">
        <v>37.0</v>
      </c>
      <c r="J1916" s="69">
        <v>7.0</v>
      </c>
      <c r="K1916" s="29">
        <f t="shared" si="13"/>
        <v>40.5</v>
      </c>
      <c r="L1916" s="71">
        <f t="shared" si="14"/>
        <v>0.2613</v>
      </c>
      <c r="M1916" s="71">
        <f t="shared" si="15"/>
        <v>0.3266</v>
      </c>
      <c r="N1916" s="72">
        <f t="shared" si="16"/>
        <v>7.94</v>
      </c>
      <c r="O1916" s="8">
        <f t="shared" si="17"/>
        <v>45480.32</v>
      </c>
      <c r="P1916" s="73"/>
      <c r="Q1916" s="18"/>
      <c r="R1916" s="18"/>
      <c r="S1916" s="18"/>
      <c r="T1916" s="18"/>
      <c r="U1916" s="18"/>
      <c r="V1916" s="18"/>
      <c r="W1916" s="18"/>
      <c r="X1916" s="18"/>
      <c r="Y1916" s="18"/>
      <c r="Z1916" s="68">
        <v>2860.0</v>
      </c>
      <c r="AA1916" s="69">
        <v>1.0</v>
      </c>
      <c r="AB1916" s="18" t="s">
        <v>937</v>
      </c>
      <c r="AC1916" s="68">
        <v>2860.0</v>
      </c>
      <c r="AD1916" s="69">
        <v>1.0</v>
      </c>
      <c r="AE1916" s="69">
        <v>23.0</v>
      </c>
      <c r="AF1916" s="70" t="s">
        <v>3259</v>
      </c>
      <c r="AG1916" s="69">
        <v>155.0</v>
      </c>
      <c r="AH1916" s="69">
        <v>37.0</v>
      </c>
      <c r="AI1916" s="69">
        <v>7.0</v>
      </c>
      <c r="AJ1916" s="29">
        <f t="shared" si="20"/>
        <v>40.5</v>
      </c>
      <c r="AK1916" s="76">
        <f t="shared" si="21"/>
        <v>0.2612903226</v>
      </c>
      <c r="AL1916" s="29">
        <f t="shared" si="22"/>
        <v>40.5</v>
      </c>
      <c r="AM1916" s="71">
        <f t="shared" si="23"/>
        <v>0.2613</v>
      </c>
      <c r="AN1916" s="71">
        <f t="shared" si="24"/>
        <v>0.3266</v>
      </c>
      <c r="AO1916" s="72">
        <f t="shared" si="25"/>
        <v>7.94</v>
      </c>
      <c r="AP1916" s="73">
        <f t="shared" si="26"/>
        <v>45480.32</v>
      </c>
      <c r="AQ1916" s="3">
        <f t="shared" si="27"/>
        <v>293.4214194</v>
      </c>
      <c r="AR1916" s="18"/>
      <c r="AS1916" s="18"/>
    </row>
    <row r="1917" ht="14.25" customHeight="1">
      <c r="A1917" s="68">
        <v>2860.0</v>
      </c>
      <c r="B1917" s="69">
        <v>1.0</v>
      </c>
      <c r="C1917" s="18" t="s">
        <v>937</v>
      </c>
      <c r="D1917" s="68">
        <v>2860.0</v>
      </c>
      <c r="E1917" s="69">
        <v>1.0</v>
      </c>
      <c r="F1917" s="69">
        <v>130.0</v>
      </c>
      <c r="G1917" s="70" t="s">
        <v>3260</v>
      </c>
      <c r="H1917" s="69">
        <v>12.0</v>
      </c>
      <c r="I1917" s="69">
        <v>6.0</v>
      </c>
      <c r="J1917" s="69">
        <v>1.0</v>
      </c>
      <c r="K1917" s="29">
        <f t="shared" si="13"/>
        <v>6.5</v>
      </c>
      <c r="L1917" s="71">
        <f t="shared" si="14"/>
        <v>0.5417</v>
      </c>
      <c r="M1917" s="71">
        <f t="shared" si="15"/>
        <v>0.6771</v>
      </c>
      <c r="N1917" s="72">
        <f t="shared" si="16"/>
        <v>2.64</v>
      </c>
      <c r="O1917" s="8">
        <f t="shared" si="17"/>
        <v>15121.92</v>
      </c>
      <c r="P1917" s="73"/>
      <c r="Q1917" s="18"/>
      <c r="R1917" s="18"/>
      <c r="S1917" s="18"/>
      <c r="T1917" s="18"/>
      <c r="U1917" s="18"/>
      <c r="V1917" s="18"/>
      <c r="W1917" s="18"/>
      <c r="X1917" s="18"/>
      <c r="Y1917" s="18"/>
      <c r="Z1917" s="68">
        <v>2860.0</v>
      </c>
      <c r="AA1917" s="69">
        <v>1.0</v>
      </c>
      <c r="AB1917" s="18" t="s">
        <v>937</v>
      </c>
      <c r="AC1917" s="68">
        <v>2860.0</v>
      </c>
      <c r="AD1917" s="69">
        <v>1.0</v>
      </c>
      <c r="AE1917" s="69">
        <v>130.0</v>
      </c>
      <c r="AF1917" s="70" t="s">
        <v>3260</v>
      </c>
      <c r="AG1917" s="69">
        <v>12.0</v>
      </c>
      <c r="AH1917" s="69">
        <v>6.0</v>
      </c>
      <c r="AI1917" s="69">
        <v>1.0</v>
      </c>
      <c r="AJ1917" s="29">
        <f t="shared" si="20"/>
        <v>6.5</v>
      </c>
      <c r="AK1917" s="76">
        <f t="shared" si="21"/>
        <v>0.5416666667</v>
      </c>
      <c r="AL1917" s="29">
        <f t="shared" si="22"/>
        <v>6.5</v>
      </c>
      <c r="AM1917" s="71">
        <f t="shared" si="23"/>
        <v>0.5417</v>
      </c>
      <c r="AN1917" s="71">
        <f t="shared" si="24"/>
        <v>0.6771</v>
      </c>
      <c r="AO1917" s="72">
        <f t="shared" si="25"/>
        <v>2.64</v>
      </c>
      <c r="AP1917" s="73">
        <f t="shared" si="26"/>
        <v>15121.92</v>
      </c>
      <c r="AQ1917" s="3">
        <f t="shared" si="27"/>
        <v>1260.16</v>
      </c>
      <c r="AR1917" s="18"/>
      <c r="AS1917" s="18"/>
    </row>
    <row r="1918" ht="14.25" customHeight="1">
      <c r="A1918" s="68">
        <v>2884.0</v>
      </c>
      <c r="B1918" s="69">
        <v>1.0</v>
      </c>
      <c r="C1918" s="18" t="s">
        <v>1609</v>
      </c>
      <c r="D1918" s="68">
        <v>2884.0</v>
      </c>
      <c r="E1918" s="69">
        <v>1.0</v>
      </c>
      <c r="F1918" s="69">
        <v>20.0</v>
      </c>
      <c r="G1918" s="70" t="s">
        <v>3261</v>
      </c>
      <c r="H1918" s="69">
        <v>243.0</v>
      </c>
      <c r="I1918" s="69">
        <v>61.0</v>
      </c>
      <c r="J1918" s="69">
        <v>28.0</v>
      </c>
      <c r="K1918" s="29">
        <f t="shared" si="13"/>
        <v>75</v>
      </c>
      <c r="L1918" s="71">
        <f t="shared" si="14"/>
        <v>0.3086</v>
      </c>
      <c r="M1918" s="71">
        <f t="shared" si="15"/>
        <v>0.3858</v>
      </c>
      <c r="N1918" s="72">
        <f t="shared" si="16"/>
        <v>17.36</v>
      </c>
      <c r="O1918" s="8">
        <f t="shared" si="17"/>
        <v>99438.08</v>
      </c>
      <c r="P1918" s="73"/>
      <c r="Q1918" s="18"/>
      <c r="R1918" s="18"/>
      <c r="S1918" s="18"/>
      <c r="T1918" s="18"/>
      <c r="U1918" s="18"/>
      <c r="V1918" s="18"/>
      <c r="W1918" s="18"/>
      <c r="X1918" s="18"/>
      <c r="Y1918" s="18"/>
      <c r="Z1918" s="68">
        <v>2884.0</v>
      </c>
      <c r="AA1918" s="69">
        <v>1.0</v>
      </c>
      <c r="AB1918" s="18" t="s">
        <v>1609</v>
      </c>
      <c r="AC1918" s="68">
        <v>2884.0</v>
      </c>
      <c r="AD1918" s="69">
        <v>1.0</v>
      </c>
      <c r="AE1918" s="69">
        <v>20.0</v>
      </c>
      <c r="AF1918" s="70" t="s">
        <v>3261</v>
      </c>
      <c r="AG1918" s="69">
        <v>243.0</v>
      </c>
      <c r="AH1918" s="69">
        <v>61.0</v>
      </c>
      <c r="AI1918" s="69">
        <v>28.0</v>
      </c>
      <c r="AJ1918" s="29">
        <f t="shared" si="20"/>
        <v>75</v>
      </c>
      <c r="AK1918" s="76">
        <f t="shared" si="21"/>
        <v>0.3086419753</v>
      </c>
      <c r="AL1918" s="29">
        <f t="shared" si="22"/>
        <v>75</v>
      </c>
      <c r="AM1918" s="71">
        <f t="shared" si="23"/>
        <v>0.3086</v>
      </c>
      <c r="AN1918" s="71">
        <f t="shared" si="24"/>
        <v>0.3858</v>
      </c>
      <c r="AO1918" s="72">
        <f t="shared" si="25"/>
        <v>17.36</v>
      </c>
      <c r="AP1918" s="73">
        <f t="shared" si="26"/>
        <v>99438.08</v>
      </c>
      <c r="AQ1918" s="3">
        <f t="shared" si="27"/>
        <v>409.2102058</v>
      </c>
      <c r="AR1918" s="18"/>
      <c r="AS1918" s="18"/>
    </row>
    <row r="1919" ht="14.25" customHeight="1">
      <c r="A1919" s="68">
        <v>2884.0</v>
      </c>
      <c r="B1919" s="69">
        <v>1.0</v>
      </c>
      <c r="C1919" s="18" t="s">
        <v>1609</v>
      </c>
      <c r="D1919" s="68">
        <v>2884.0</v>
      </c>
      <c r="E1919" s="69">
        <v>1.0</v>
      </c>
      <c r="F1919" s="69">
        <v>30.0</v>
      </c>
      <c r="G1919" s="70" t="s">
        <v>3262</v>
      </c>
      <c r="H1919" s="69">
        <v>163.0</v>
      </c>
      <c r="I1919" s="69">
        <v>39.0</v>
      </c>
      <c r="J1919" s="69">
        <v>16.0</v>
      </c>
      <c r="K1919" s="29">
        <f t="shared" si="13"/>
        <v>47</v>
      </c>
      <c r="L1919" s="71">
        <f t="shared" si="14"/>
        <v>0.2883</v>
      </c>
      <c r="M1919" s="71">
        <f t="shared" si="15"/>
        <v>0.3604</v>
      </c>
      <c r="N1919" s="72">
        <f t="shared" si="16"/>
        <v>10.16</v>
      </c>
      <c r="O1919" s="8">
        <f t="shared" si="17"/>
        <v>58196.48</v>
      </c>
      <c r="P1919" s="73"/>
      <c r="Q1919" s="18"/>
      <c r="R1919" s="18"/>
      <c r="S1919" s="18"/>
      <c r="T1919" s="18"/>
      <c r="U1919" s="18"/>
      <c r="V1919" s="18"/>
      <c r="W1919" s="18"/>
      <c r="X1919" s="18"/>
      <c r="Y1919" s="18"/>
      <c r="Z1919" s="68">
        <v>2884.0</v>
      </c>
      <c r="AA1919" s="69">
        <v>1.0</v>
      </c>
      <c r="AB1919" s="18" t="s">
        <v>1609</v>
      </c>
      <c r="AC1919" s="68">
        <v>2884.0</v>
      </c>
      <c r="AD1919" s="69">
        <v>1.0</v>
      </c>
      <c r="AE1919" s="69">
        <v>30.0</v>
      </c>
      <c r="AF1919" s="70" t="s">
        <v>3262</v>
      </c>
      <c r="AG1919" s="69">
        <v>163.0</v>
      </c>
      <c r="AH1919" s="69">
        <v>39.0</v>
      </c>
      <c r="AI1919" s="69">
        <v>16.0</v>
      </c>
      <c r="AJ1919" s="29">
        <f t="shared" si="20"/>
        <v>47</v>
      </c>
      <c r="AK1919" s="76">
        <f t="shared" si="21"/>
        <v>0.2883435583</v>
      </c>
      <c r="AL1919" s="29">
        <f t="shared" si="22"/>
        <v>47</v>
      </c>
      <c r="AM1919" s="71">
        <f t="shared" si="23"/>
        <v>0.2883</v>
      </c>
      <c r="AN1919" s="71">
        <f t="shared" si="24"/>
        <v>0.3604</v>
      </c>
      <c r="AO1919" s="72">
        <f t="shared" si="25"/>
        <v>10.16</v>
      </c>
      <c r="AP1919" s="73">
        <f t="shared" si="26"/>
        <v>58196.48</v>
      </c>
      <c r="AQ1919" s="3">
        <f t="shared" si="27"/>
        <v>357.0336196</v>
      </c>
      <c r="AR1919" s="18"/>
      <c r="AS1919" s="18"/>
    </row>
    <row r="1920" ht="14.25" customHeight="1">
      <c r="A1920" s="68">
        <v>2886.0</v>
      </c>
      <c r="B1920" s="69">
        <v>1.0</v>
      </c>
      <c r="C1920" s="18" t="s">
        <v>1611</v>
      </c>
      <c r="D1920" s="68">
        <v>2886.0</v>
      </c>
      <c r="E1920" s="69">
        <v>1.0</v>
      </c>
      <c r="F1920" s="69">
        <v>100.0</v>
      </c>
      <c r="G1920" s="70" t="s">
        <v>3263</v>
      </c>
      <c r="H1920" s="69">
        <v>119.0</v>
      </c>
      <c r="I1920" s="69">
        <v>26.0</v>
      </c>
      <c r="J1920" s="69">
        <v>5.0</v>
      </c>
      <c r="K1920" s="29">
        <f t="shared" si="13"/>
        <v>28.5</v>
      </c>
      <c r="L1920" s="71">
        <f t="shared" si="14"/>
        <v>0.2395</v>
      </c>
      <c r="M1920" s="71">
        <f t="shared" si="15"/>
        <v>0.2994</v>
      </c>
      <c r="N1920" s="72">
        <f t="shared" si="16"/>
        <v>5.12</v>
      </c>
      <c r="O1920" s="8">
        <f t="shared" si="17"/>
        <v>29327.36</v>
      </c>
      <c r="P1920" s="73"/>
      <c r="Q1920" s="18"/>
      <c r="R1920" s="18"/>
      <c r="S1920" s="18"/>
      <c r="T1920" s="18"/>
      <c r="U1920" s="18"/>
      <c r="V1920" s="18"/>
      <c r="W1920" s="18"/>
      <c r="X1920" s="18"/>
      <c r="Y1920" s="18"/>
      <c r="Z1920" s="68">
        <v>2886.0</v>
      </c>
      <c r="AA1920" s="69">
        <v>1.0</v>
      </c>
      <c r="AB1920" s="18" t="s">
        <v>1611</v>
      </c>
      <c r="AC1920" s="68">
        <v>2886.0</v>
      </c>
      <c r="AD1920" s="69">
        <v>1.0</v>
      </c>
      <c r="AE1920" s="69">
        <v>100.0</v>
      </c>
      <c r="AF1920" s="70" t="s">
        <v>3263</v>
      </c>
      <c r="AG1920" s="69">
        <v>119.0</v>
      </c>
      <c r="AH1920" s="69">
        <v>26.0</v>
      </c>
      <c r="AI1920" s="69">
        <v>5.0</v>
      </c>
      <c r="AJ1920" s="29">
        <f t="shared" si="20"/>
        <v>28.5</v>
      </c>
      <c r="AK1920" s="76">
        <f t="shared" si="21"/>
        <v>0.2394957983</v>
      </c>
      <c r="AL1920" s="29">
        <f t="shared" si="22"/>
        <v>28.5</v>
      </c>
      <c r="AM1920" s="71">
        <f t="shared" si="23"/>
        <v>0.2395</v>
      </c>
      <c r="AN1920" s="71">
        <f t="shared" si="24"/>
        <v>0.2994</v>
      </c>
      <c r="AO1920" s="72">
        <f t="shared" si="25"/>
        <v>5.12</v>
      </c>
      <c r="AP1920" s="73">
        <f t="shared" si="26"/>
        <v>29327.36</v>
      </c>
      <c r="AQ1920" s="3">
        <f t="shared" si="27"/>
        <v>246.4484034</v>
      </c>
      <c r="AR1920" s="18"/>
      <c r="AS1920" s="18"/>
    </row>
    <row r="1921" ht="14.25" customHeight="1">
      <c r="A1921" s="68">
        <v>2886.0</v>
      </c>
      <c r="B1921" s="69">
        <v>1.0</v>
      </c>
      <c r="C1921" s="18" t="s">
        <v>1611</v>
      </c>
      <c r="D1921" s="68">
        <v>2886.0</v>
      </c>
      <c r="E1921" s="69">
        <v>1.0</v>
      </c>
      <c r="F1921" s="69">
        <v>300.0</v>
      </c>
      <c r="G1921" s="70" t="s">
        <v>3264</v>
      </c>
      <c r="H1921" s="69">
        <v>111.0</v>
      </c>
      <c r="I1921" s="69">
        <v>15.0</v>
      </c>
      <c r="J1921" s="69">
        <v>6.0</v>
      </c>
      <c r="K1921" s="29">
        <f t="shared" si="13"/>
        <v>18</v>
      </c>
      <c r="L1921" s="71">
        <f t="shared" si="14"/>
        <v>0.1622</v>
      </c>
      <c r="M1921" s="71">
        <f t="shared" si="15"/>
        <v>0.2028</v>
      </c>
      <c r="N1921" s="72">
        <f t="shared" si="16"/>
        <v>2.19</v>
      </c>
      <c r="O1921" s="8">
        <f t="shared" si="17"/>
        <v>12544.32</v>
      </c>
      <c r="P1921" s="73"/>
      <c r="Q1921" s="18"/>
      <c r="R1921" s="18"/>
      <c r="S1921" s="18"/>
      <c r="T1921" s="18"/>
      <c r="U1921" s="18"/>
      <c r="V1921" s="18"/>
      <c r="W1921" s="18"/>
      <c r="X1921" s="18"/>
      <c r="Y1921" s="18"/>
      <c r="Z1921" s="68">
        <v>2886.0</v>
      </c>
      <c r="AA1921" s="69">
        <v>1.0</v>
      </c>
      <c r="AB1921" s="18" t="s">
        <v>1611</v>
      </c>
      <c r="AC1921" s="68">
        <v>2886.0</v>
      </c>
      <c r="AD1921" s="69">
        <v>1.0</v>
      </c>
      <c r="AE1921" s="69">
        <v>300.0</v>
      </c>
      <c r="AF1921" s="70" t="s">
        <v>3264</v>
      </c>
      <c r="AG1921" s="69">
        <v>111.0</v>
      </c>
      <c r="AH1921" s="69">
        <v>15.0</v>
      </c>
      <c r="AI1921" s="69">
        <v>6.0</v>
      </c>
      <c r="AJ1921" s="29">
        <f t="shared" si="20"/>
        <v>18</v>
      </c>
      <c r="AK1921" s="76">
        <f t="shared" si="21"/>
        <v>0.1621621622</v>
      </c>
      <c r="AL1921" s="29">
        <f t="shared" si="22"/>
        <v>18</v>
      </c>
      <c r="AM1921" s="71">
        <f t="shared" si="23"/>
        <v>0.1622</v>
      </c>
      <c r="AN1921" s="71">
        <f t="shared" si="24"/>
        <v>0.2028</v>
      </c>
      <c r="AO1921" s="72">
        <f t="shared" si="25"/>
        <v>2.19</v>
      </c>
      <c r="AP1921" s="73">
        <f t="shared" si="26"/>
        <v>12544.32</v>
      </c>
      <c r="AQ1921" s="3">
        <f t="shared" si="27"/>
        <v>113.0118919</v>
      </c>
      <c r="AR1921" s="18"/>
      <c r="AS1921" s="18"/>
    </row>
    <row r="1922" ht="14.25" customHeight="1">
      <c r="A1922" s="68">
        <v>2888.0</v>
      </c>
      <c r="B1922" s="69">
        <v>1.0</v>
      </c>
      <c r="C1922" s="18" t="s">
        <v>392</v>
      </c>
      <c r="D1922" s="68">
        <v>2888.0</v>
      </c>
      <c r="E1922" s="69">
        <v>1.0</v>
      </c>
      <c r="F1922" s="69">
        <v>1.0</v>
      </c>
      <c r="G1922" s="70" t="s">
        <v>3265</v>
      </c>
      <c r="H1922" s="69">
        <v>135.0</v>
      </c>
      <c r="I1922" s="69">
        <v>34.0</v>
      </c>
      <c r="J1922" s="69">
        <v>18.0</v>
      </c>
      <c r="K1922" s="29">
        <f t="shared" si="13"/>
        <v>43</v>
      </c>
      <c r="L1922" s="71">
        <f t="shared" si="14"/>
        <v>0.3185</v>
      </c>
      <c r="M1922" s="71">
        <f t="shared" si="15"/>
        <v>0.3981</v>
      </c>
      <c r="N1922" s="72">
        <f t="shared" si="16"/>
        <v>10.27</v>
      </c>
      <c r="O1922" s="8">
        <f t="shared" si="17"/>
        <v>58826.56</v>
      </c>
      <c r="P1922" s="73"/>
      <c r="Q1922" s="18"/>
      <c r="R1922" s="18"/>
      <c r="S1922" s="18"/>
      <c r="T1922" s="18"/>
      <c r="U1922" s="18"/>
      <c r="V1922" s="18"/>
      <c r="W1922" s="18"/>
      <c r="X1922" s="18"/>
      <c r="Y1922" s="18"/>
      <c r="Z1922" s="68">
        <v>2888.0</v>
      </c>
      <c r="AA1922" s="69">
        <v>1.0</v>
      </c>
      <c r="AB1922" s="18" t="s">
        <v>392</v>
      </c>
      <c r="AC1922" s="68">
        <v>2888.0</v>
      </c>
      <c r="AD1922" s="69">
        <v>1.0</v>
      </c>
      <c r="AE1922" s="69">
        <v>1.0</v>
      </c>
      <c r="AF1922" s="70" t="s">
        <v>3265</v>
      </c>
      <c r="AG1922" s="69">
        <v>135.0</v>
      </c>
      <c r="AH1922" s="69">
        <v>34.0</v>
      </c>
      <c r="AI1922" s="69">
        <v>18.0</v>
      </c>
      <c r="AJ1922" s="29">
        <f t="shared" si="20"/>
        <v>43</v>
      </c>
      <c r="AK1922" s="76">
        <f t="shared" si="21"/>
        <v>0.3185185185</v>
      </c>
      <c r="AL1922" s="29">
        <f t="shared" si="22"/>
        <v>43</v>
      </c>
      <c r="AM1922" s="71">
        <f t="shared" si="23"/>
        <v>0.3185</v>
      </c>
      <c r="AN1922" s="71">
        <f t="shared" si="24"/>
        <v>0.3981</v>
      </c>
      <c r="AO1922" s="72">
        <f t="shared" si="25"/>
        <v>10.27</v>
      </c>
      <c r="AP1922" s="73">
        <f t="shared" si="26"/>
        <v>58826.56</v>
      </c>
      <c r="AQ1922" s="3">
        <f t="shared" si="27"/>
        <v>435.7522963</v>
      </c>
      <c r="AR1922" s="18"/>
      <c r="AS1922" s="18"/>
    </row>
    <row r="1923" ht="14.25" customHeight="1">
      <c r="A1923" s="68">
        <v>2888.0</v>
      </c>
      <c r="B1923" s="69">
        <v>1.0</v>
      </c>
      <c r="C1923" s="18" t="s">
        <v>392</v>
      </c>
      <c r="D1923" s="68">
        <v>2888.0</v>
      </c>
      <c r="E1923" s="69">
        <v>1.0</v>
      </c>
      <c r="F1923" s="69">
        <v>3.0</v>
      </c>
      <c r="G1923" s="70" t="s">
        <v>3266</v>
      </c>
      <c r="H1923" s="69">
        <v>147.0</v>
      </c>
      <c r="I1923" s="69">
        <v>29.0</v>
      </c>
      <c r="J1923" s="69">
        <v>29.0</v>
      </c>
      <c r="K1923" s="29">
        <f t="shared" si="13"/>
        <v>43.5</v>
      </c>
      <c r="L1923" s="71">
        <f t="shared" si="14"/>
        <v>0.2959</v>
      </c>
      <c r="M1923" s="71">
        <f t="shared" si="15"/>
        <v>0.3699</v>
      </c>
      <c r="N1923" s="72">
        <f t="shared" si="16"/>
        <v>9.65</v>
      </c>
      <c r="O1923" s="8">
        <f t="shared" si="17"/>
        <v>55275.2</v>
      </c>
      <c r="P1923" s="73"/>
      <c r="Q1923" s="18"/>
      <c r="R1923" s="18"/>
      <c r="S1923" s="18"/>
      <c r="T1923" s="18"/>
      <c r="U1923" s="18"/>
      <c r="V1923" s="18"/>
      <c r="W1923" s="18"/>
      <c r="X1923" s="18"/>
      <c r="Y1923" s="18"/>
      <c r="Z1923" s="68">
        <v>2888.0</v>
      </c>
      <c r="AA1923" s="69">
        <v>1.0</v>
      </c>
      <c r="AB1923" s="18" t="s">
        <v>392</v>
      </c>
      <c r="AC1923" s="68">
        <v>2888.0</v>
      </c>
      <c r="AD1923" s="69">
        <v>1.0</v>
      </c>
      <c r="AE1923" s="69">
        <v>3.0</v>
      </c>
      <c r="AF1923" s="70" t="s">
        <v>3266</v>
      </c>
      <c r="AG1923" s="69">
        <v>147.0</v>
      </c>
      <c r="AH1923" s="69">
        <v>29.0</v>
      </c>
      <c r="AI1923" s="69">
        <v>29.0</v>
      </c>
      <c r="AJ1923" s="29">
        <f t="shared" si="20"/>
        <v>43.5</v>
      </c>
      <c r="AK1923" s="76">
        <f t="shared" si="21"/>
        <v>0.2959183673</v>
      </c>
      <c r="AL1923" s="29">
        <f t="shared" si="22"/>
        <v>43.5</v>
      </c>
      <c r="AM1923" s="71">
        <f t="shared" si="23"/>
        <v>0.2959</v>
      </c>
      <c r="AN1923" s="71">
        <f t="shared" si="24"/>
        <v>0.3699</v>
      </c>
      <c r="AO1923" s="72">
        <f t="shared" si="25"/>
        <v>9.65</v>
      </c>
      <c r="AP1923" s="73">
        <f t="shared" si="26"/>
        <v>55275.2</v>
      </c>
      <c r="AQ1923" s="3">
        <f t="shared" si="27"/>
        <v>376.0217687</v>
      </c>
      <c r="AR1923" s="18"/>
      <c r="AS1923" s="18"/>
    </row>
    <row r="1924" ht="14.25" customHeight="1">
      <c r="A1924" s="68">
        <v>2888.0</v>
      </c>
      <c r="B1924" s="69">
        <v>1.0</v>
      </c>
      <c r="C1924" s="18" t="s">
        <v>392</v>
      </c>
      <c r="D1924" s="68">
        <v>2888.0</v>
      </c>
      <c r="E1924" s="69">
        <v>1.0</v>
      </c>
      <c r="F1924" s="69">
        <v>4.0</v>
      </c>
      <c r="G1924" s="70" t="s">
        <v>3267</v>
      </c>
      <c r="H1924" s="69">
        <v>9.0</v>
      </c>
      <c r="I1924" s="69">
        <v>9.0</v>
      </c>
      <c r="J1924" s="69">
        <v>0.0</v>
      </c>
      <c r="K1924" s="29">
        <f t="shared" si="13"/>
        <v>9</v>
      </c>
      <c r="L1924" s="71">
        <f t="shared" si="14"/>
        <v>1</v>
      </c>
      <c r="M1924" s="71">
        <f t="shared" si="15"/>
        <v>1</v>
      </c>
      <c r="N1924" s="72">
        <f t="shared" si="16"/>
        <v>5.4</v>
      </c>
      <c r="O1924" s="8">
        <f t="shared" si="17"/>
        <v>30931.2</v>
      </c>
      <c r="P1924" s="73"/>
      <c r="Q1924" s="18"/>
      <c r="R1924" s="18"/>
      <c r="S1924" s="18"/>
      <c r="T1924" s="18"/>
      <c r="U1924" s="18"/>
      <c r="V1924" s="18"/>
      <c r="W1924" s="18"/>
      <c r="X1924" s="18"/>
      <c r="Y1924" s="18"/>
      <c r="Z1924" s="68">
        <v>2888.0</v>
      </c>
      <c r="AA1924" s="69">
        <v>1.0</v>
      </c>
      <c r="AB1924" s="18" t="s">
        <v>392</v>
      </c>
      <c r="AC1924" s="68">
        <v>2888.0</v>
      </c>
      <c r="AD1924" s="69">
        <v>1.0</v>
      </c>
      <c r="AE1924" s="69">
        <v>4.0</v>
      </c>
      <c r="AF1924" s="70" t="s">
        <v>3267</v>
      </c>
      <c r="AG1924" s="69">
        <v>9.0</v>
      </c>
      <c r="AH1924" s="69">
        <v>9.0</v>
      </c>
      <c r="AI1924" s="69">
        <v>0.0</v>
      </c>
      <c r="AJ1924" s="29">
        <f t="shared" si="20"/>
        <v>9</v>
      </c>
      <c r="AK1924" s="76">
        <f t="shared" si="21"/>
        <v>1</v>
      </c>
      <c r="AL1924" s="29">
        <f t="shared" si="22"/>
        <v>9</v>
      </c>
      <c r="AM1924" s="71">
        <f t="shared" si="23"/>
        <v>1</v>
      </c>
      <c r="AN1924" s="71">
        <f t="shared" si="24"/>
        <v>1</v>
      </c>
      <c r="AO1924" s="72">
        <f t="shared" si="25"/>
        <v>5.4</v>
      </c>
      <c r="AP1924" s="73">
        <f t="shared" si="26"/>
        <v>30931.2</v>
      </c>
      <c r="AQ1924" s="3">
        <f t="shared" si="27"/>
        <v>3436.8</v>
      </c>
      <c r="AR1924" s="18"/>
      <c r="AS1924" s="18"/>
    </row>
    <row r="1925" ht="14.25" customHeight="1">
      <c r="A1925" s="68">
        <v>2888.0</v>
      </c>
      <c r="B1925" s="69">
        <v>1.0</v>
      </c>
      <c r="C1925" s="18" t="s">
        <v>392</v>
      </c>
      <c r="D1925" s="68">
        <v>2888.0</v>
      </c>
      <c r="E1925" s="69">
        <v>1.0</v>
      </c>
      <c r="F1925" s="69">
        <v>6.0</v>
      </c>
      <c r="G1925" s="70" t="s">
        <v>3268</v>
      </c>
      <c r="H1925" s="69">
        <v>25.0</v>
      </c>
      <c r="I1925" s="69">
        <v>25.0</v>
      </c>
      <c r="J1925" s="69">
        <v>0.0</v>
      </c>
      <c r="K1925" s="29">
        <f t="shared" si="13"/>
        <v>25</v>
      </c>
      <c r="L1925" s="71">
        <f t="shared" si="14"/>
        <v>1</v>
      </c>
      <c r="M1925" s="71">
        <f t="shared" si="15"/>
        <v>1</v>
      </c>
      <c r="N1925" s="72">
        <f t="shared" si="16"/>
        <v>15</v>
      </c>
      <c r="O1925" s="8">
        <f t="shared" si="17"/>
        <v>85920</v>
      </c>
      <c r="P1925" s="73"/>
      <c r="Q1925" s="18"/>
      <c r="R1925" s="18"/>
      <c r="S1925" s="18"/>
      <c r="T1925" s="18"/>
      <c r="U1925" s="18"/>
      <c r="V1925" s="18"/>
      <c r="W1925" s="18"/>
      <c r="X1925" s="18"/>
      <c r="Y1925" s="18"/>
      <c r="Z1925" s="68">
        <v>2888.0</v>
      </c>
      <c r="AA1925" s="69">
        <v>1.0</v>
      </c>
      <c r="AB1925" s="18" t="s">
        <v>392</v>
      </c>
      <c r="AC1925" s="68">
        <v>2888.0</v>
      </c>
      <c r="AD1925" s="69">
        <v>1.0</v>
      </c>
      <c r="AE1925" s="69">
        <v>6.0</v>
      </c>
      <c r="AF1925" s="70" t="s">
        <v>3268</v>
      </c>
      <c r="AG1925" s="69">
        <v>25.0</v>
      </c>
      <c r="AH1925" s="69">
        <v>25.0</v>
      </c>
      <c r="AI1925" s="69">
        <v>0.0</v>
      </c>
      <c r="AJ1925" s="29">
        <f t="shared" si="20"/>
        <v>25</v>
      </c>
      <c r="AK1925" s="76">
        <f t="shared" si="21"/>
        <v>1</v>
      </c>
      <c r="AL1925" s="29">
        <f t="shared" si="22"/>
        <v>25</v>
      </c>
      <c r="AM1925" s="71">
        <f t="shared" si="23"/>
        <v>1</v>
      </c>
      <c r="AN1925" s="71">
        <f t="shared" si="24"/>
        <v>1</v>
      </c>
      <c r="AO1925" s="72">
        <f t="shared" si="25"/>
        <v>15</v>
      </c>
      <c r="AP1925" s="73">
        <f t="shared" si="26"/>
        <v>85920</v>
      </c>
      <c r="AQ1925" s="3">
        <f t="shared" si="27"/>
        <v>3436.8</v>
      </c>
      <c r="AR1925" s="18"/>
      <c r="AS1925" s="18"/>
    </row>
    <row r="1926" ht="14.25" customHeight="1">
      <c r="A1926" s="68">
        <v>2888.0</v>
      </c>
      <c r="B1926" s="69">
        <v>1.0</v>
      </c>
      <c r="C1926" s="18" t="s">
        <v>392</v>
      </c>
      <c r="D1926" s="68">
        <v>2888.0</v>
      </c>
      <c r="E1926" s="69">
        <v>1.0</v>
      </c>
      <c r="F1926" s="69">
        <v>7.0</v>
      </c>
      <c r="G1926" s="70" t="s">
        <v>3269</v>
      </c>
      <c r="H1926" s="69">
        <v>9.0</v>
      </c>
      <c r="I1926" s="69">
        <v>9.0</v>
      </c>
      <c r="J1926" s="69">
        <v>0.0</v>
      </c>
      <c r="K1926" s="29">
        <f t="shared" si="13"/>
        <v>9</v>
      </c>
      <c r="L1926" s="71">
        <f t="shared" si="14"/>
        <v>1</v>
      </c>
      <c r="M1926" s="71">
        <f t="shared" si="15"/>
        <v>1</v>
      </c>
      <c r="N1926" s="72">
        <f t="shared" si="16"/>
        <v>5.4</v>
      </c>
      <c r="O1926" s="8">
        <f t="shared" si="17"/>
        <v>30931.2</v>
      </c>
      <c r="P1926" s="73"/>
      <c r="Q1926" s="18"/>
      <c r="R1926" s="18"/>
      <c r="S1926" s="18"/>
      <c r="T1926" s="18"/>
      <c r="U1926" s="18"/>
      <c r="V1926" s="18"/>
      <c r="W1926" s="18"/>
      <c r="X1926" s="18"/>
      <c r="Y1926" s="18"/>
      <c r="Z1926" s="68">
        <v>2888.0</v>
      </c>
      <c r="AA1926" s="69">
        <v>1.0</v>
      </c>
      <c r="AB1926" s="18" t="s">
        <v>392</v>
      </c>
      <c r="AC1926" s="68">
        <v>2888.0</v>
      </c>
      <c r="AD1926" s="69">
        <v>1.0</v>
      </c>
      <c r="AE1926" s="69">
        <v>7.0</v>
      </c>
      <c r="AF1926" s="70" t="s">
        <v>3269</v>
      </c>
      <c r="AG1926" s="69">
        <v>9.0</v>
      </c>
      <c r="AH1926" s="69">
        <v>9.0</v>
      </c>
      <c r="AI1926" s="69">
        <v>0.0</v>
      </c>
      <c r="AJ1926" s="29">
        <f t="shared" si="20"/>
        <v>9</v>
      </c>
      <c r="AK1926" s="76">
        <f t="shared" si="21"/>
        <v>1</v>
      </c>
      <c r="AL1926" s="29">
        <f t="shared" si="22"/>
        <v>9</v>
      </c>
      <c r="AM1926" s="71">
        <f t="shared" si="23"/>
        <v>1</v>
      </c>
      <c r="AN1926" s="71">
        <f t="shared" si="24"/>
        <v>1</v>
      </c>
      <c r="AO1926" s="72">
        <f t="shared" si="25"/>
        <v>5.4</v>
      </c>
      <c r="AP1926" s="73">
        <f t="shared" si="26"/>
        <v>30931.2</v>
      </c>
      <c r="AQ1926" s="3">
        <f t="shared" si="27"/>
        <v>3436.8</v>
      </c>
      <c r="AR1926" s="18"/>
      <c r="AS1926" s="18"/>
    </row>
    <row r="1927" ht="14.25" customHeight="1">
      <c r="A1927" s="68">
        <v>2888.0</v>
      </c>
      <c r="B1927" s="69">
        <v>1.0</v>
      </c>
      <c r="C1927" s="18" t="s">
        <v>392</v>
      </c>
      <c r="D1927" s="68">
        <v>2888.0</v>
      </c>
      <c r="E1927" s="69">
        <v>1.0</v>
      </c>
      <c r="F1927" s="69">
        <v>10.0</v>
      </c>
      <c r="G1927" s="70" t="s">
        <v>3270</v>
      </c>
      <c r="H1927" s="69">
        <v>10.0</v>
      </c>
      <c r="I1927" s="69">
        <v>10.0</v>
      </c>
      <c r="J1927" s="69">
        <v>0.0</v>
      </c>
      <c r="K1927" s="29">
        <f t="shared" si="13"/>
        <v>10</v>
      </c>
      <c r="L1927" s="71">
        <f t="shared" si="14"/>
        <v>1</v>
      </c>
      <c r="M1927" s="71">
        <f t="shared" si="15"/>
        <v>1</v>
      </c>
      <c r="N1927" s="72">
        <f t="shared" si="16"/>
        <v>6</v>
      </c>
      <c r="O1927" s="8">
        <f t="shared" si="17"/>
        <v>34368</v>
      </c>
      <c r="P1927" s="73"/>
      <c r="Q1927" s="18"/>
      <c r="R1927" s="18"/>
      <c r="S1927" s="18"/>
      <c r="T1927" s="18"/>
      <c r="U1927" s="18"/>
      <c r="V1927" s="18"/>
      <c r="W1927" s="18"/>
      <c r="X1927" s="18"/>
      <c r="Y1927" s="18"/>
      <c r="Z1927" s="68">
        <v>2888.0</v>
      </c>
      <c r="AA1927" s="69">
        <v>1.0</v>
      </c>
      <c r="AB1927" s="18" t="s">
        <v>392</v>
      </c>
      <c r="AC1927" s="68">
        <v>2888.0</v>
      </c>
      <c r="AD1927" s="69">
        <v>1.0</v>
      </c>
      <c r="AE1927" s="69">
        <v>10.0</v>
      </c>
      <c r="AF1927" s="70" t="s">
        <v>3270</v>
      </c>
      <c r="AG1927" s="69">
        <v>10.0</v>
      </c>
      <c r="AH1927" s="69">
        <v>10.0</v>
      </c>
      <c r="AI1927" s="69">
        <v>0.0</v>
      </c>
      <c r="AJ1927" s="29">
        <f t="shared" si="20"/>
        <v>10</v>
      </c>
      <c r="AK1927" s="76">
        <f t="shared" si="21"/>
        <v>1</v>
      </c>
      <c r="AL1927" s="29">
        <f t="shared" si="22"/>
        <v>10</v>
      </c>
      <c r="AM1927" s="71">
        <f t="shared" si="23"/>
        <v>1</v>
      </c>
      <c r="AN1927" s="71">
        <f t="shared" si="24"/>
        <v>1</v>
      </c>
      <c r="AO1927" s="72">
        <f t="shared" si="25"/>
        <v>6</v>
      </c>
      <c r="AP1927" s="73">
        <f t="shared" si="26"/>
        <v>34368</v>
      </c>
      <c r="AQ1927" s="3">
        <f t="shared" si="27"/>
        <v>3436.8</v>
      </c>
      <c r="AR1927" s="18"/>
      <c r="AS1927" s="18"/>
    </row>
    <row r="1928" ht="14.25" customHeight="1">
      <c r="A1928" s="68">
        <v>2889.0</v>
      </c>
      <c r="B1928" s="69">
        <v>1.0</v>
      </c>
      <c r="C1928" s="18" t="s">
        <v>1614</v>
      </c>
      <c r="D1928" s="68">
        <v>2889.0</v>
      </c>
      <c r="E1928" s="69">
        <v>1.0</v>
      </c>
      <c r="F1928" s="69">
        <v>10.0</v>
      </c>
      <c r="G1928" s="70" t="s">
        <v>3271</v>
      </c>
      <c r="H1928" s="69">
        <v>372.0</v>
      </c>
      <c r="I1928" s="69">
        <v>70.0</v>
      </c>
      <c r="J1928" s="69">
        <v>16.0</v>
      </c>
      <c r="K1928" s="29">
        <f t="shared" si="13"/>
        <v>78</v>
      </c>
      <c r="L1928" s="71">
        <f t="shared" si="14"/>
        <v>0.2097</v>
      </c>
      <c r="M1928" s="71">
        <f t="shared" si="15"/>
        <v>0.2621</v>
      </c>
      <c r="N1928" s="72">
        <f t="shared" si="16"/>
        <v>12.27</v>
      </c>
      <c r="O1928" s="8">
        <f t="shared" si="17"/>
        <v>70282.56</v>
      </c>
      <c r="P1928" s="73"/>
      <c r="Q1928" s="18"/>
      <c r="R1928" s="18"/>
      <c r="S1928" s="18"/>
      <c r="T1928" s="18"/>
      <c r="U1928" s="18"/>
      <c r="V1928" s="18"/>
      <c r="W1928" s="18"/>
      <c r="X1928" s="18"/>
      <c r="Y1928" s="18"/>
      <c r="Z1928" s="68">
        <v>2889.0</v>
      </c>
      <c r="AA1928" s="69">
        <v>1.0</v>
      </c>
      <c r="AB1928" s="18" t="s">
        <v>1614</v>
      </c>
      <c r="AC1928" s="68">
        <v>2889.0</v>
      </c>
      <c r="AD1928" s="69">
        <v>1.0</v>
      </c>
      <c r="AE1928" s="69">
        <v>10.0</v>
      </c>
      <c r="AF1928" s="70" t="s">
        <v>3271</v>
      </c>
      <c r="AG1928" s="69">
        <v>372.0</v>
      </c>
      <c r="AH1928" s="69">
        <v>70.0</v>
      </c>
      <c r="AI1928" s="69">
        <v>16.0</v>
      </c>
      <c r="AJ1928" s="29">
        <f t="shared" si="20"/>
        <v>78</v>
      </c>
      <c r="AK1928" s="76">
        <f t="shared" si="21"/>
        <v>0.2096774194</v>
      </c>
      <c r="AL1928" s="29">
        <f t="shared" si="22"/>
        <v>78</v>
      </c>
      <c r="AM1928" s="71">
        <f t="shared" si="23"/>
        <v>0.2097</v>
      </c>
      <c r="AN1928" s="71">
        <f t="shared" si="24"/>
        <v>0.2621</v>
      </c>
      <c r="AO1928" s="72">
        <f t="shared" si="25"/>
        <v>12.27</v>
      </c>
      <c r="AP1928" s="73">
        <f t="shared" si="26"/>
        <v>70282.56</v>
      </c>
      <c r="AQ1928" s="3">
        <f t="shared" si="27"/>
        <v>188.9316129</v>
      </c>
      <c r="AR1928" s="18"/>
      <c r="AS1928" s="18"/>
    </row>
    <row r="1929" ht="14.25" customHeight="1">
      <c r="A1929" s="68">
        <v>2889.0</v>
      </c>
      <c r="B1929" s="69">
        <v>1.0</v>
      </c>
      <c r="C1929" s="18" t="s">
        <v>1614</v>
      </c>
      <c r="D1929" s="68">
        <v>2889.0</v>
      </c>
      <c r="E1929" s="69">
        <v>1.0</v>
      </c>
      <c r="F1929" s="69">
        <v>20.0</v>
      </c>
      <c r="G1929" s="70" t="s">
        <v>3272</v>
      </c>
      <c r="H1929" s="69">
        <v>338.0</v>
      </c>
      <c r="I1929" s="69">
        <v>56.0</v>
      </c>
      <c r="J1929" s="69">
        <v>14.0</v>
      </c>
      <c r="K1929" s="29">
        <f t="shared" si="13"/>
        <v>63</v>
      </c>
      <c r="L1929" s="71">
        <f t="shared" si="14"/>
        <v>0.1864</v>
      </c>
      <c r="M1929" s="71">
        <f t="shared" si="15"/>
        <v>0.233</v>
      </c>
      <c r="N1929" s="72">
        <f t="shared" si="16"/>
        <v>8.81</v>
      </c>
      <c r="O1929" s="8">
        <f t="shared" si="17"/>
        <v>50463.68</v>
      </c>
      <c r="P1929" s="73"/>
      <c r="Q1929" s="18"/>
      <c r="R1929" s="18"/>
      <c r="S1929" s="18"/>
      <c r="T1929" s="18"/>
      <c r="U1929" s="18"/>
      <c r="V1929" s="18"/>
      <c r="W1929" s="18"/>
      <c r="X1929" s="18"/>
      <c r="Y1929" s="18"/>
      <c r="Z1929" s="68">
        <v>2889.0</v>
      </c>
      <c r="AA1929" s="69">
        <v>1.0</v>
      </c>
      <c r="AB1929" s="18" t="s">
        <v>1614</v>
      </c>
      <c r="AC1929" s="68">
        <v>2889.0</v>
      </c>
      <c r="AD1929" s="69">
        <v>1.0</v>
      </c>
      <c r="AE1929" s="69">
        <v>20.0</v>
      </c>
      <c r="AF1929" s="70" t="s">
        <v>3272</v>
      </c>
      <c r="AG1929" s="69">
        <v>338.0</v>
      </c>
      <c r="AH1929" s="69">
        <v>56.0</v>
      </c>
      <c r="AI1929" s="69">
        <v>14.0</v>
      </c>
      <c r="AJ1929" s="29">
        <f t="shared" si="20"/>
        <v>63</v>
      </c>
      <c r="AK1929" s="76">
        <f t="shared" si="21"/>
        <v>0.1863905325</v>
      </c>
      <c r="AL1929" s="29">
        <f t="shared" si="22"/>
        <v>63</v>
      </c>
      <c r="AM1929" s="71">
        <f t="shared" si="23"/>
        <v>0.1864</v>
      </c>
      <c r="AN1929" s="71">
        <f t="shared" si="24"/>
        <v>0.233</v>
      </c>
      <c r="AO1929" s="72">
        <f t="shared" si="25"/>
        <v>8.81</v>
      </c>
      <c r="AP1929" s="73">
        <f t="shared" si="26"/>
        <v>50463.68</v>
      </c>
      <c r="AQ1929" s="3">
        <f t="shared" si="27"/>
        <v>149.3008284</v>
      </c>
      <c r="AR1929" s="18"/>
      <c r="AS1929" s="18"/>
    </row>
    <row r="1930" ht="14.25" customHeight="1">
      <c r="A1930" s="68">
        <v>2890.0</v>
      </c>
      <c r="B1930" s="69">
        <v>1.0</v>
      </c>
      <c r="C1930" s="18" t="s">
        <v>1616</v>
      </c>
      <c r="D1930" s="68">
        <v>2890.0</v>
      </c>
      <c r="E1930" s="69">
        <v>1.0</v>
      </c>
      <c r="F1930" s="69">
        <v>1.0</v>
      </c>
      <c r="G1930" s="70" t="s">
        <v>3273</v>
      </c>
      <c r="H1930" s="69">
        <v>328.0</v>
      </c>
      <c r="I1930" s="69">
        <v>103.0</v>
      </c>
      <c r="J1930" s="69">
        <v>18.0</v>
      </c>
      <c r="K1930" s="29">
        <f t="shared" si="13"/>
        <v>112</v>
      </c>
      <c r="L1930" s="71">
        <f t="shared" si="14"/>
        <v>0.3415</v>
      </c>
      <c r="M1930" s="71">
        <f t="shared" si="15"/>
        <v>0.4269</v>
      </c>
      <c r="N1930" s="72">
        <f t="shared" si="16"/>
        <v>28.69</v>
      </c>
      <c r="O1930" s="8">
        <f t="shared" si="17"/>
        <v>164336.32</v>
      </c>
      <c r="P1930" s="73"/>
      <c r="Q1930" s="18"/>
      <c r="R1930" s="18"/>
      <c r="S1930" s="18"/>
      <c r="T1930" s="18"/>
      <c r="U1930" s="18"/>
      <c r="V1930" s="18"/>
      <c r="W1930" s="18"/>
      <c r="X1930" s="18"/>
      <c r="Y1930" s="18"/>
      <c r="Z1930" s="68">
        <v>2890.0</v>
      </c>
      <c r="AA1930" s="69">
        <v>1.0</v>
      </c>
      <c r="AB1930" s="18" t="s">
        <v>1616</v>
      </c>
      <c r="AC1930" s="68">
        <v>2890.0</v>
      </c>
      <c r="AD1930" s="69">
        <v>1.0</v>
      </c>
      <c r="AE1930" s="69">
        <v>1.0</v>
      </c>
      <c r="AF1930" s="70" t="s">
        <v>3273</v>
      </c>
      <c r="AG1930" s="69">
        <v>328.0</v>
      </c>
      <c r="AH1930" s="69">
        <v>103.0</v>
      </c>
      <c r="AI1930" s="69">
        <v>18.0</v>
      </c>
      <c r="AJ1930" s="29">
        <f t="shared" si="20"/>
        <v>112</v>
      </c>
      <c r="AK1930" s="76">
        <f t="shared" si="21"/>
        <v>0.3414634146</v>
      </c>
      <c r="AL1930" s="29">
        <f t="shared" si="22"/>
        <v>112</v>
      </c>
      <c r="AM1930" s="71">
        <f t="shared" si="23"/>
        <v>0.3415</v>
      </c>
      <c r="AN1930" s="71">
        <f t="shared" si="24"/>
        <v>0.4269</v>
      </c>
      <c r="AO1930" s="72">
        <f t="shared" si="25"/>
        <v>28.69</v>
      </c>
      <c r="AP1930" s="73">
        <f t="shared" si="26"/>
        <v>164336.32</v>
      </c>
      <c r="AQ1930" s="3">
        <f t="shared" si="27"/>
        <v>501.0253659</v>
      </c>
      <c r="AR1930" s="18"/>
      <c r="AS1930" s="18"/>
    </row>
    <row r="1931" ht="14.25" customHeight="1">
      <c r="A1931" s="68">
        <v>2890.0</v>
      </c>
      <c r="B1931" s="69">
        <v>1.0</v>
      </c>
      <c r="C1931" s="18" t="s">
        <v>1616</v>
      </c>
      <c r="D1931" s="68">
        <v>2890.0</v>
      </c>
      <c r="E1931" s="69">
        <v>1.0</v>
      </c>
      <c r="F1931" s="69">
        <v>20.0</v>
      </c>
      <c r="G1931" s="70" t="s">
        <v>3274</v>
      </c>
      <c r="H1931" s="69">
        <v>234.0</v>
      </c>
      <c r="I1931" s="69">
        <v>59.0</v>
      </c>
      <c r="J1931" s="69">
        <v>20.0</v>
      </c>
      <c r="K1931" s="29">
        <f t="shared" si="13"/>
        <v>69</v>
      </c>
      <c r="L1931" s="71">
        <f t="shared" si="14"/>
        <v>0.2949</v>
      </c>
      <c r="M1931" s="71">
        <f t="shared" si="15"/>
        <v>0.3686</v>
      </c>
      <c r="N1931" s="72">
        <f t="shared" si="16"/>
        <v>15.26</v>
      </c>
      <c r="O1931" s="8">
        <f t="shared" si="17"/>
        <v>87409.28</v>
      </c>
      <c r="P1931" s="73"/>
      <c r="Q1931" s="18"/>
      <c r="R1931" s="18"/>
      <c r="S1931" s="18"/>
      <c r="T1931" s="18"/>
      <c r="U1931" s="18"/>
      <c r="V1931" s="18"/>
      <c r="W1931" s="18"/>
      <c r="X1931" s="18"/>
      <c r="Y1931" s="18"/>
      <c r="Z1931" s="68">
        <v>2890.0</v>
      </c>
      <c r="AA1931" s="69">
        <v>1.0</v>
      </c>
      <c r="AB1931" s="18" t="s">
        <v>1616</v>
      </c>
      <c r="AC1931" s="68">
        <v>2890.0</v>
      </c>
      <c r="AD1931" s="69">
        <v>1.0</v>
      </c>
      <c r="AE1931" s="69">
        <v>20.0</v>
      </c>
      <c r="AF1931" s="70" t="s">
        <v>3274</v>
      </c>
      <c r="AG1931" s="69">
        <v>234.0</v>
      </c>
      <c r="AH1931" s="69">
        <v>59.0</v>
      </c>
      <c r="AI1931" s="69">
        <v>20.0</v>
      </c>
      <c r="AJ1931" s="29">
        <f t="shared" si="20"/>
        <v>69</v>
      </c>
      <c r="AK1931" s="76">
        <f t="shared" si="21"/>
        <v>0.2948717949</v>
      </c>
      <c r="AL1931" s="29">
        <f t="shared" si="22"/>
        <v>69</v>
      </c>
      <c r="AM1931" s="71">
        <f t="shared" si="23"/>
        <v>0.2949</v>
      </c>
      <c r="AN1931" s="71">
        <f t="shared" si="24"/>
        <v>0.3686</v>
      </c>
      <c r="AO1931" s="72">
        <f t="shared" si="25"/>
        <v>15.26</v>
      </c>
      <c r="AP1931" s="73">
        <f t="shared" si="26"/>
        <v>87409.28</v>
      </c>
      <c r="AQ1931" s="3">
        <f t="shared" si="27"/>
        <v>373.5439316</v>
      </c>
      <c r="AR1931" s="18"/>
      <c r="AS1931" s="18"/>
    </row>
    <row r="1932" ht="14.25" customHeight="1">
      <c r="A1932" s="68">
        <v>2895.0</v>
      </c>
      <c r="B1932" s="69">
        <v>1.0</v>
      </c>
      <c r="C1932" s="18" t="s">
        <v>1618</v>
      </c>
      <c r="D1932" s="68">
        <v>2895.0</v>
      </c>
      <c r="E1932" s="69">
        <v>1.0</v>
      </c>
      <c r="F1932" s="69">
        <v>10.0</v>
      </c>
      <c r="G1932" s="70" t="s">
        <v>3275</v>
      </c>
      <c r="H1932" s="69">
        <v>156.0</v>
      </c>
      <c r="I1932" s="69">
        <v>40.0</v>
      </c>
      <c r="J1932" s="69">
        <v>15.0</v>
      </c>
      <c r="K1932" s="29">
        <f t="shared" si="13"/>
        <v>47.5</v>
      </c>
      <c r="L1932" s="71">
        <f t="shared" si="14"/>
        <v>0.3045</v>
      </c>
      <c r="M1932" s="71">
        <f t="shared" si="15"/>
        <v>0.3806</v>
      </c>
      <c r="N1932" s="72">
        <f t="shared" si="16"/>
        <v>10.85</v>
      </c>
      <c r="O1932" s="8">
        <f t="shared" si="17"/>
        <v>62148.8</v>
      </c>
      <c r="P1932" s="73"/>
      <c r="Q1932" s="18"/>
      <c r="R1932" s="18"/>
      <c r="S1932" s="18"/>
      <c r="T1932" s="18"/>
      <c r="U1932" s="18"/>
      <c r="V1932" s="18"/>
      <c r="W1932" s="18"/>
      <c r="X1932" s="18"/>
      <c r="Y1932" s="18"/>
      <c r="Z1932" s="68">
        <v>2895.0</v>
      </c>
      <c r="AA1932" s="69">
        <v>1.0</v>
      </c>
      <c r="AB1932" s="18" t="s">
        <v>1618</v>
      </c>
      <c r="AC1932" s="68">
        <v>2895.0</v>
      </c>
      <c r="AD1932" s="69">
        <v>1.0</v>
      </c>
      <c r="AE1932" s="69">
        <v>10.0</v>
      </c>
      <c r="AF1932" s="70" t="s">
        <v>3275</v>
      </c>
      <c r="AG1932" s="69">
        <v>156.0</v>
      </c>
      <c r="AH1932" s="69">
        <v>40.0</v>
      </c>
      <c r="AI1932" s="69">
        <v>15.0</v>
      </c>
      <c r="AJ1932" s="29">
        <f t="shared" si="20"/>
        <v>47.5</v>
      </c>
      <c r="AK1932" s="76">
        <f t="shared" si="21"/>
        <v>0.3044871795</v>
      </c>
      <c r="AL1932" s="29">
        <f t="shared" si="22"/>
        <v>47.5</v>
      </c>
      <c r="AM1932" s="71">
        <f t="shared" si="23"/>
        <v>0.3045</v>
      </c>
      <c r="AN1932" s="71">
        <f t="shared" si="24"/>
        <v>0.3806</v>
      </c>
      <c r="AO1932" s="72">
        <f t="shared" si="25"/>
        <v>10.85</v>
      </c>
      <c r="AP1932" s="73">
        <f t="shared" si="26"/>
        <v>62148.8</v>
      </c>
      <c r="AQ1932" s="3">
        <f t="shared" si="27"/>
        <v>398.3897436</v>
      </c>
      <c r="AR1932" s="18"/>
      <c r="AS1932" s="18"/>
    </row>
    <row r="1933" ht="14.25" customHeight="1">
      <c r="A1933" s="68">
        <v>2895.0</v>
      </c>
      <c r="B1933" s="69">
        <v>1.0</v>
      </c>
      <c r="C1933" s="18" t="s">
        <v>1618</v>
      </c>
      <c r="D1933" s="68">
        <v>2895.0</v>
      </c>
      <c r="E1933" s="69">
        <v>1.0</v>
      </c>
      <c r="F1933" s="69">
        <v>112.0</v>
      </c>
      <c r="G1933" s="70" t="s">
        <v>1704</v>
      </c>
      <c r="H1933" s="69">
        <v>382.0</v>
      </c>
      <c r="I1933" s="69">
        <v>101.0</v>
      </c>
      <c r="J1933" s="69">
        <v>40.0</v>
      </c>
      <c r="K1933" s="29">
        <f t="shared" si="13"/>
        <v>121</v>
      </c>
      <c r="L1933" s="71">
        <f t="shared" si="14"/>
        <v>0.3168</v>
      </c>
      <c r="M1933" s="71">
        <f t="shared" si="15"/>
        <v>0.396</v>
      </c>
      <c r="N1933" s="72">
        <f t="shared" si="16"/>
        <v>28.75</v>
      </c>
      <c r="O1933" s="8">
        <f t="shared" si="17"/>
        <v>164680</v>
      </c>
      <c r="P1933" s="73"/>
      <c r="Q1933" s="18"/>
      <c r="R1933" s="18"/>
      <c r="S1933" s="18"/>
      <c r="T1933" s="18"/>
      <c r="U1933" s="18"/>
      <c r="V1933" s="18"/>
      <c r="W1933" s="18"/>
      <c r="X1933" s="18"/>
      <c r="Y1933" s="18"/>
      <c r="Z1933" s="68">
        <v>2895.0</v>
      </c>
      <c r="AA1933" s="69">
        <v>1.0</v>
      </c>
      <c r="AB1933" s="18" t="s">
        <v>1618</v>
      </c>
      <c r="AC1933" s="68">
        <v>2895.0</v>
      </c>
      <c r="AD1933" s="69">
        <v>1.0</v>
      </c>
      <c r="AE1933" s="69">
        <v>112.0</v>
      </c>
      <c r="AF1933" s="70" t="s">
        <v>1704</v>
      </c>
      <c r="AG1933" s="69">
        <v>382.0</v>
      </c>
      <c r="AH1933" s="69">
        <v>101.0</v>
      </c>
      <c r="AI1933" s="69">
        <v>40.0</v>
      </c>
      <c r="AJ1933" s="29">
        <f t="shared" si="20"/>
        <v>121</v>
      </c>
      <c r="AK1933" s="76">
        <f t="shared" si="21"/>
        <v>0.3167539267</v>
      </c>
      <c r="AL1933" s="29">
        <f t="shared" si="22"/>
        <v>121</v>
      </c>
      <c r="AM1933" s="71">
        <f t="shared" si="23"/>
        <v>0.3168</v>
      </c>
      <c r="AN1933" s="71">
        <f t="shared" si="24"/>
        <v>0.396</v>
      </c>
      <c r="AO1933" s="72">
        <f t="shared" si="25"/>
        <v>28.75</v>
      </c>
      <c r="AP1933" s="73">
        <f t="shared" si="26"/>
        <v>164680</v>
      </c>
      <c r="AQ1933" s="3">
        <f t="shared" si="27"/>
        <v>431.0994764</v>
      </c>
      <c r="AR1933" s="18"/>
      <c r="AS1933" s="18"/>
    </row>
    <row r="1934" ht="14.25" customHeight="1">
      <c r="A1934" s="68">
        <v>2895.0</v>
      </c>
      <c r="B1934" s="69">
        <v>1.0</v>
      </c>
      <c r="C1934" s="18" t="s">
        <v>1618</v>
      </c>
      <c r="D1934" s="68">
        <v>2895.0</v>
      </c>
      <c r="E1934" s="69">
        <v>1.0</v>
      </c>
      <c r="F1934" s="69">
        <v>113.0</v>
      </c>
      <c r="G1934" s="70" t="s">
        <v>3276</v>
      </c>
      <c r="H1934" s="69">
        <v>335.0</v>
      </c>
      <c r="I1934" s="69">
        <v>49.0</v>
      </c>
      <c r="J1934" s="69">
        <v>23.0</v>
      </c>
      <c r="K1934" s="29">
        <f t="shared" si="13"/>
        <v>60.5</v>
      </c>
      <c r="L1934" s="71">
        <f t="shared" si="14"/>
        <v>0.1806</v>
      </c>
      <c r="M1934" s="71">
        <f t="shared" si="15"/>
        <v>0.2258</v>
      </c>
      <c r="N1934" s="72">
        <f t="shared" si="16"/>
        <v>8.2</v>
      </c>
      <c r="O1934" s="8">
        <f t="shared" si="17"/>
        <v>46969.6</v>
      </c>
      <c r="P1934" s="73"/>
      <c r="Q1934" s="18"/>
      <c r="R1934" s="18"/>
      <c r="S1934" s="18"/>
      <c r="T1934" s="18"/>
      <c r="U1934" s="18"/>
      <c r="V1934" s="18"/>
      <c r="W1934" s="18"/>
      <c r="X1934" s="18"/>
      <c r="Y1934" s="18"/>
      <c r="Z1934" s="68">
        <v>2895.0</v>
      </c>
      <c r="AA1934" s="69">
        <v>1.0</v>
      </c>
      <c r="AB1934" s="18" t="s">
        <v>1618</v>
      </c>
      <c r="AC1934" s="68">
        <v>2895.0</v>
      </c>
      <c r="AD1934" s="69">
        <v>1.0</v>
      </c>
      <c r="AE1934" s="69">
        <v>113.0</v>
      </c>
      <c r="AF1934" s="70" t="s">
        <v>3276</v>
      </c>
      <c r="AG1934" s="69">
        <v>335.0</v>
      </c>
      <c r="AH1934" s="69">
        <v>49.0</v>
      </c>
      <c r="AI1934" s="69">
        <v>23.0</v>
      </c>
      <c r="AJ1934" s="29">
        <f t="shared" si="20"/>
        <v>60.5</v>
      </c>
      <c r="AK1934" s="76">
        <f t="shared" si="21"/>
        <v>0.1805970149</v>
      </c>
      <c r="AL1934" s="29">
        <f t="shared" si="22"/>
        <v>60.5</v>
      </c>
      <c r="AM1934" s="71">
        <f t="shared" si="23"/>
        <v>0.1806</v>
      </c>
      <c r="AN1934" s="71">
        <f t="shared" si="24"/>
        <v>0.2258</v>
      </c>
      <c r="AO1934" s="72">
        <f t="shared" si="25"/>
        <v>8.2</v>
      </c>
      <c r="AP1934" s="73">
        <f t="shared" si="26"/>
        <v>46969.6</v>
      </c>
      <c r="AQ1934" s="3">
        <f t="shared" si="27"/>
        <v>140.2077612</v>
      </c>
      <c r="AR1934" s="18"/>
      <c r="AS1934" s="18"/>
    </row>
    <row r="1935" ht="14.25" customHeight="1">
      <c r="A1935" s="68">
        <v>2895.0</v>
      </c>
      <c r="B1935" s="69">
        <v>1.0</v>
      </c>
      <c r="C1935" s="18" t="s">
        <v>1618</v>
      </c>
      <c r="D1935" s="68">
        <v>2895.0</v>
      </c>
      <c r="E1935" s="69">
        <v>1.0</v>
      </c>
      <c r="F1935" s="69">
        <v>115.0</v>
      </c>
      <c r="G1935" s="70" t="s">
        <v>3277</v>
      </c>
      <c r="H1935" s="69">
        <v>266.0</v>
      </c>
      <c r="I1935" s="69">
        <v>55.0</v>
      </c>
      <c r="J1935" s="69">
        <v>21.0</v>
      </c>
      <c r="K1935" s="29">
        <f t="shared" si="13"/>
        <v>65.5</v>
      </c>
      <c r="L1935" s="71">
        <f t="shared" si="14"/>
        <v>0.2462</v>
      </c>
      <c r="M1935" s="71">
        <f t="shared" si="15"/>
        <v>0.3078</v>
      </c>
      <c r="N1935" s="72">
        <f t="shared" si="16"/>
        <v>12.1</v>
      </c>
      <c r="O1935" s="8">
        <f t="shared" si="17"/>
        <v>69308.8</v>
      </c>
      <c r="P1935" s="73"/>
      <c r="Q1935" s="18"/>
      <c r="R1935" s="18"/>
      <c r="S1935" s="18"/>
      <c r="T1935" s="18"/>
      <c r="U1935" s="18"/>
      <c r="V1935" s="18"/>
      <c r="W1935" s="18"/>
      <c r="X1935" s="18"/>
      <c r="Y1935" s="18"/>
      <c r="Z1935" s="68">
        <v>2895.0</v>
      </c>
      <c r="AA1935" s="69">
        <v>1.0</v>
      </c>
      <c r="AB1935" s="18" t="s">
        <v>1618</v>
      </c>
      <c r="AC1935" s="68">
        <v>2895.0</v>
      </c>
      <c r="AD1935" s="69">
        <v>1.0</v>
      </c>
      <c r="AE1935" s="69">
        <v>115.0</v>
      </c>
      <c r="AF1935" s="70" t="s">
        <v>3277</v>
      </c>
      <c r="AG1935" s="69">
        <v>266.0</v>
      </c>
      <c r="AH1935" s="69">
        <v>55.0</v>
      </c>
      <c r="AI1935" s="69">
        <v>21.0</v>
      </c>
      <c r="AJ1935" s="29">
        <f t="shared" si="20"/>
        <v>65.5</v>
      </c>
      <c r="AK1935" s="76">
        <f t="shared" si="21"/>
        <v>0.2462406015</v>
      </c>
      <c r="AL1935" s="29">
        <f t="shared" si="22"/>
        <v>65.5</v>
      </c>
      <c r="AM1935" s="71">
        <f t="shared" si="23"/>
        <v>0.2462</v>
      </c>
      <c r="AN1935" s="71">
        <f t="shared" si="24"/>
        <v>0.3078</v>
      </c>
      <c r="AO1935" s="72">
        <f t="shared" si="25"/>
        <v>12.1</v>
      </c>
      <c r="AP1935" s="73">
        <f t="shared" si="26"/>
        <v>69308.8</v>
      </c>
      <c r="AQ1935" s="3">
        <f t="shared" si="27"/>
        <v>260.5593985</v>
      </c>
      <c r="AR1935" s="18"/>
      <c r="AS1935" s="18"/>
    </row>
    <row r="1936" ht="14.25" customHeight="1">
      <c r="A1936" s="68">
        <v>2897.0</v>
      </c>
      <c r="B1936" s="69">
        <v>1.0</v>
      </c>
      <c r="C1936" s="18" t="s">
        <v>1620</v>
      </c>
      <c r="D1936" s="68">
        <v>2897.0</v>
      </c>
      <c r="E1936" s="69">
        <v>1.0</v>
      </c>
      <c r="F1936" s="69">
        <v>1.0</v>
      </c>
      <c r="G1936" s="70" t="s">
        <v>3278</v>
      </c>
      <c r="H1936" s="69">
        <v>332.0</v>
      </c>
      <c r="I1936" s="69">
        <v>73.0</v>
      </c>
      <c r="J1936" s="69">
        <v>27.0</v>
      </c>
      <c r="K1936" s="29">
        <f t="shared" si="13"/>
        <v>86.5</v>
      </c>
      <c r="L1936" s="71">
        <f t="shared" si="14"/>
        <v>0.2605</v>
      </c>
      <c r="M1936" s="71">
        <f t="shared" si="15"/>
        <v>0.3256</v>
      </c>
      <c r="N1936" s="72">
        <f t="shared" si="16"/>
        <v>16.9</v>
      </c>
      <c r="O1936" s="8">
        <f t="shared" si="17"/>
        <v>96803.2</v>
      </c>
      <c r="P1936" s="73"/>
      <c r="Q1936" s="18"/>
      <c r="R1936" s="18"/>
      <c r="S1936" s="18"/>
      <c r="T1936" s="18"/>
      <c r="U1936" s="18"/>
      <c r="V1936" s="18"/>
      <c r="W1936" s="18"/>
      <c r="X1936" s="18"/>
      <c r="Y1936" s="18"/>
      <c r="Z1936" s="68">
        <v>2897.0</v>
      </c>
      <c r="AA1936" s="69">
        <v>1.0</v>
      </c>
      <c r="AB1936" s="18" t="s">
        <v>1620</v>
      </c>
      <c r="AC1936" s="68">
        <v>2897.0</v>
      </c>
      <c r="AD1936" s="69">
        <v>1.0</v>
      </c>
      <c r="AE1936" s="69">
        <v>1.0</v>
      </c>
      <c r="AF1936" s="70" t="s">
        <v>3278</v>
      </c>
      <c r="AG1936" s="69">
        <v>332.0</v>
      </c>
      <c r="AH1936" s="69">
        <v>73.0</v>
      </c>
      <c r="AI1936" s="69">
        <v>27.0</v>
      </c>
      <c r="AJ1936" s="29">
        <f t="shared" si="20"/>
        <v>86.5</v>
      </c>
      <c r="AK1936" s="76">
        <f t="shared" si="21"/>
        <v>0.2605421687</v>
      </c>
      <c r="AL1936" s="29">
        <f t="shared" si="22"/>
        <v>86.5</v>
      </c>
      <c r="AM1936" s="71">
        <f t="shared" si="23"/>
        <v>0.2605</v>
      </c>
      <c r="AN1936" s="71">
        <f t="shared" si="24"/>
        <v>0.3256</v>
      </c>
      <c r="AO1936" s="72">
        <f t="shared" si="25"/>
        <v>16.9</v>
      </c>
      <c r="AP1936" s="73">
        <f t="shared" si="26"/>
        <v>96803.2</v>
      </c>
      <c r="AQ1936" s="3">
        <f t="shared" si="27"/>
        <v>291.5759036</v>
      </c>
      <c r="AR1936" s="18"/>
      <c r="AS1936" s="18"/>
    </row>
    <row r="1937" ht="14.25" customHeight="1">
      <c r="A1937" s="68">
        <v>2897.0</v>
      </c>
      <c r="B1937" s="69">
        <v>1.0</v>
      </c>
      <c r="C1937" s="18" t="s">
        <v>1620</v>
      </c>
      <c r="D1937" s="68">
        <v>2897.0</v>
      </c>
      <c r="E1937" s="69">
        <v>1.0</v>
      </c>
      <c r="F1937" s="69">
        <v>2.0</v>
      </c>
      <c r="G1937" s="70" t="s">
        <v>3279</v>
      </c>
      <c r="H1937" s="69">
        <v>448.0</v>
      </c>
      <c r="I1937" s="69">
        <v>136.0</v>
      </c>
      <c r="J1937" s="69">
        <v>41.0</v>
      </c>
      <c r="K1937" s="29">
        <f t="shared" si="13"/>
        <v>156.5</v>
      </c>
      <c r="L1937" s="71">
        <f t="shared" si="14"/>
        <v>0.3493</v>
      </c>
      <c r="M1937" s="71">
        <f t="shared" si="15"/>
        <v>0.4366</v>
      </c>
      <c r="N1937" s="72">
        <f t="shared" si="16"/>
        <v>41</v>
      </c>
      <c r="O1937" s="8">
        <f t="shared" si="17"/>
        <v>234848</v>
      </c>
      <c r="P1937" s="73"/>
      <c r="Q1937" s="18"/>
      <c r="R1937" s="18"/>
      <c r="S1937" s="18"/>
      <c r="T1937" s="18"/>
      <c r="U1937" s="18"/>
      <c r="V1937" s="18"/>
      <c r="W1937" s="18"/>
      <c r="X1937" s="18"/>
      <c r="Y1937" s="18"/>
      <c r="Z1937" s="68">
        <v>2897.0</v>
      </c>
      <c r="AA1937" s="69">
        <v>1.0</v>
      </c>
      <c r="AB1937" s="18" t="s">
        <v>1620</v>
      </c>
      <c r="AC1937" s="68">
        <v>2897.0</v>
      </c>
      <c r="AD1937" s="69">
        <v>1.0</v>
      </c>
      <c r="AE1937" s="69">
        <v>2.0</v>
      </c>
      <c r="AF1937" s="70" t="s">
        <v>3279</v>
      </c>
      <c r="AG1937" s="69">
        <v>448.0</v>
      </c>
      <c r="AH1937" s="69">
        <v>136.0</v>
      </c>
      <c r="AI1937" s="69">
        <v>41.0</v>
      </c>
      <c r="AJ1937" s="29">
        <f t="shared" si="20"/>
        <v>156.5</v>
      </c>
      <c r="AK1937" s="76">
        <f t="shared" si="21"/>
        <v>0.3493303571</v>
      </c>
      <c r="AL1937" s="29">
        <f t="shared" si="22"/>
        <v>156.5</v>
      </c>
      <c r="AM1937" s="71">
        <f t="shared" si="23"/>
        <v>0.3493</v>
      </c>
      <c r="AN1937" s="71">
        <f t="shared" si="24"/>
        <v>0.4366</v>
      </c>
      <c r="AO1937" s="72">
        <f t="shared" si="25"/>
        <v>41</v>
      </c>
      <c r="AP1937" s="73">
        <f t="shared" si="26"/>
        <v>234848</v>
      </c>
      <c r="AQ1937" s="3">
        <f t="shared" si="27"/>
        <v>524.2142857</v>
      </c>
      <c r="AR1937" s="18"/>
      <c r="AS1937" s="18"/>
    </row>
    <row r="1938" ht="14.25" customHeight="1">
      <c r="A1938" s="68">
        <v>2897.0</v>
      </c>
      <c r="B1938" s="69">
        <v>1.0</v>
      </c>
      <c r="C1938" s="18" t="s">
        <v>1620</v>
      </c>
      <c r="D1938" s="68">
        <v>2897.0</v>
      </c>
      <c r="E1938" s="69">
        <v>1.0</v>
      </c>
      <c r="F1938" s="69">
        <v>3.0</v>
      </c>
      <c r="G1938" s="70" t="s">
        <v>3280</v>
      </c>
      <c r="H1938" s="69">
        <v>349.0</v>
      </c>
      <c r="I1938" s="69">
        <v>109.0</v>
      </c>
      <c r="J1938" s="69">
        <v>35.0</v>
      </c>
      <c r="K1938" s="29">
        <f t="shared" si="13"/>
        <v>126.5</v>
      </c>
      <c r="L1938" s="71">
        <f t="shared" si="14"/>
        <v>0.3625</v>
      </c>
      <c r="M1938" s="71">
        <f t="shared" si="15"/>
        <v>0.4531</v>
      </c>
      <c r="N1938" s="72">
        <f t="shared" si="16"/>
        <v>34.39</v>
      </c>
      <c r="O1938" s="8">
        <f t="shared" si="17"/>
        <v>196985.92</v>
      </c>
      <c r="P1938" s="73"/>
      <c r="Q1938" s="18"/>
      <c r="R1938" s="18"/>
      <c r="S1938" s="18"/>
      <c r="T1938" s="18"/>
      <c r="U1938" s="18"/>
      <c r="V1938" s="18"/>
      <c r="W1938" s="18"/>
      <c r="X1938" s="18"/>
      <c r="Y1938" s="18"/>
      <c r="Z1938" s="68">
        <v>2897.0</v>
      </c>
      <c r="AA1938" s="69">
        <v>1.0</v>
      </c>
      <c r="AB1938" s="18" t="s">
        <v>1620</v>
      </c>
      <c r="AC1938" s="68">
        <v>2897.0</v>
      </c>
      <c r="AD1938" s="69">
        <v>1.0</v>
      </c>
      <c r="AE1938" s="69">
        <v>3.0</v>
      </c>
      <c r="AF1938" s="70" t="s">
        <v>3280</v>
      </c>
      <c r="AG1938" s="69">
        <v>349.0</v>
      </c>
      <c r="AH1938" s="69">
        <v>109.0</v>
      </c>
      <c r="AI1938" s="69">
        <v>35.0</v>
      </c>
      <c r="AJ1938" s="29">
        <f t="shared" si="20"/>
        <v>126.5</v>
      </c>
      <c r="AK1938" s="76">
        <f t="shared" si="21"/>
        <v>0.3624641834</v>
      </c>
      <c r="AL1938" s="29">
        <f t="shared" si="22"/>
        <v>126.5</v>
      </c>
      <c r="AM1938" s="71">
        <f t="shared" si="23"/>
        <v>0.3625</v>
      </c>
      <c r="AN1938" s="71">
        <f t="shared" si="24"/>
        <v>0.4531</v>
      </c>
      <c r="AO1938" s="72">
        <f t="shared" si="25"/>
        <v>34.39</v>
      </c>
      <c r="AP1938" s="73">
        <f t="shared" si="26"/>
        <v>196985.92</v>
      </c>
      <c r="AQ1938" s="3">
        <f t="shared" si="27"/>
        <v>564.4295702</v>
      </c>
      <c r="AR1938" s="18"/>
      <c r="AS1938" s="18"/>
    </row>
    <row r="1939" ht="14.25" customHeight="1">
      <c r="A1939" s="68">
        <v>2898.0</v>
      </c>
      <c r="B1939" s="69">
        <v>1.0</v>
      </c>
      <c r="C1939" s="18" t="s">
        <v>397</v>
      </c>
      <c r="D1939" s="68">
        <v>2898.0</v>
      </c>
      <c r="E1939" s="69">
        <v>1.0</v>
      </c>
      <c r="F1939" s="69">
        <v>15.0</v>
      </c>
      <c r="G1939" s="70" t="s">
        <v>3281</v>
      </c>
      <c r="H1939" s="69">
        <v>267.0</v>
      </c>
      <c r="I1939" s="69">
        <v>106.0</v>
      </c>
      <c r="J1939" s="69">
        <v>43.0</v>
      </c>
      <c r="K1939" s="29">
        <f t="shared" si="13"/>
        <v>127.5</v>
      </c>
      <c r="L1939" s="71">
        <f t="shared" si="14"/>
        <v>0.4775</v>
      </c>
      <c r="M1939" s="71">
        <f t="shared" si="15"/>
        <v>0.5969</v>
      </c>
      <c r="N1939" s="72">
        <f t="shared" si="16"/>
        <v>45.66</v>
      </c>
      <c r="O1939" s="8">
        <f t="shared" si="17"/>
        <v>261540.48</v>
      </c>
      <c r="P1939" s="73"/>
      <c r="Q1939" s="18"/>
      <c r="R1939" s="18"/>
      <c r="S1939" s="18"/>
      <c r="T1939" s="18"/>
      <c r="U1939" s="18"/>
      <c r="V1939" s="18"/>
      <c r="W1939" s="18"/>
      <c r="X1939" s="18"/>
      <c r="Y1939" s="18"/>
      <c r="Z1939" s="68">
        <v>2898.0</v>
      </c>
      <c r="AA1939" s="69">
        <v>1.0</v>
      </c>
      <c r="AB1939" s="18" t="s">
        <v>397</v>
      </c>
      <c r="AC1939" s="68">
        <v>2898.0</v>
      </c>
      <c r="AD1939" s="69">
        <v>1.0</v>
      </c>
      <c r="AE1939" s="69">
        <v>15.0</v>
      </c>
      <c r="AF1939" s="70" t="s">
        <v>3281</v>
      </c>
      <c r="AG1939" s="69">
        <v>267.0</v>
      </c>
      <c r="AH1939" s="69">
        <v>106.0</v>
      </c>
      <c r="AI1939" s="69">
        <v>43.0</v>
      </c>
      <c r="AJ1939" s="29">
        <f t="shared" si="20"/>
        <v>127.5</v>
      </c>
      <c r="AK1939" s="76">
        <f t="shared" si="21"/>
        <v>0.4775280899</v>
      </c>
      <c r="AL1939" s="29">
        <f t="shared" si="22"/>
        <v>127.5</v>
      </c>
      <c r="AM1939" s="71">
        <f t="shared" si="23"/>
        <v>0.4775</v>
      </c>
      <c r="AN1939" s="71">
        <f t="shared" si="24"/>
        <v>0.5969</v>
      </c>
      <c r="AO1939" s="72">
        <f t="shared" si="25"/>
        <v>45.66</v>
      </c>
      <c r="AP1939" s="73">
        <f t="shared" si="26"/>
        <v>261540.48</v>
      </c>
      <c r="AQ1939" s="3">
        <f t="shared" si="27"/>
        <v>979.5523596</v>
      </c>
      <c r="AR1939" s="18"/>
      <c r="AS1939" s="18"/>
    </row>
    <row r="1940" ht="14.25" customHeight="1">
      <c r="A1940" s="68">
        <v>2898.0</v>
      </c>
      <c r="B1940" s="69">
        <v>1.0</v>
      </c>
      <c r="C1940" s="18" t="s">
        <v>397</v>
      </c>
      <c r="D1940" s="68">
        <v>2898.0</v>
      </c>
      <c r="E1940" s="69">
        <v>1.0</v>
      </c>
      <c r="F1940" s="69">
        <v>30.0</v>
      </c>
      <c r="G1940" s="70" t="s">
        <v>3282</v>
      </c>
      <c r="H1940" s="69">
        <v>152.0</v>
      </c>
      <c r="I1940" s="69">
        <v>48.0</v>
      </c>
      <c r="J1940" s="69">
        <v>31.0</v>
      </c>
      <c r="K1940" s="29">
        <f t="shared" si="13"/>
        <v>63.5</v>
      </c>
      <c r="L1940" s="71">
        <f t="shared" si="14"/>
        <v>0.4178</v>
      </c>
      <c r="M1940" s="71">
        <f t="shared" si="15"/>
        <v>0.5223</v>
      </c>
      <c r="N1940" s="72">
        <f t="shared" si="16"/>
        <v>19.9</v>
      </c>
      <c r="O1940" s="8">
        <f t="shared" si="17"/>
        <v>113987.2</v>
      </c>
      <c r="P1940" s="73"/>
      <c r="Q1940" s="18"/>
      <c r="R1940" s="18"/>
      <c r="S1940" s="18"/>
      <c r="T1940" s="18"/>
      <c r="U1940" s="18"/>
      <c r="V1940" s="18"/>
      <c r="W1940" s="18"/>
      <c r="X1940" s="18"/>
      <c r="Y1940" s="18"/>
      <c r="Z1940" s="68">
        <v>2898.0</v>
      </c>
      <c r="AA1940" s="69">
        <v>1.0</v>
      </c>
      <c r="AB1940" s="18" t="s">
        <v>397</v>
      </c>
      <c r="AC1940" s="68">
        <v>2898.0</v>
      </c>
      <c r="AD1940" s="69">
        <v>1.0</v>
      </c>
      <c r="AE1940" s="69">
        <v>30.0</v>
      </c>
      <c r="AF1940" s="70" t="s">
        <v>3282</v>
      </c>
      <c r="AG1940" s="69">
        <v>152.0</v>
      </c>
      <c r="AH1940" s="69">
        <v>48.0</v>
      </c>
      <c r="AI1940" s="69">
        <v>31.0</v>
      </c>
      <c r="AJ1940" s="29">
        <f t="shared" si="20"/>
        <v>63.5</v>
      </c>
      <c r="AK1940" s="76">
        <f t="shared" si="21"/>
        <v>0.4177631579</v>
      </c>
      <c r="AL1940" s="29">
        <f t="shared" si="22"/>
        <v>63.5</v>
      </c>
      <c r="AM1940" s="71">
        <f t="shared" si="23"/>
        <v>0.4178</v>
      </c>
      <c r="AN1940" s="71">
        <f t="shared" si="24"/>
        <v>0.5223</v>
      </c>
      <c r="AO1940" s="72">
        <f t="shared" si="25"/>
        <v>19.9</v>
      </c>
      <c r="AP1940" s="73">
        <f t="shared" si="26"/>
        <v>113987.2</v>
      </c>
      <c r="AQ1940" s="3">
        <f t="shared" si="27"/>
        <v>749.9157895</v>
      </c>
      <c r="AR1940" s="18"/>
      <c r="AS1940" s="18"/>
    </row>
    <row r="1941" ht="14.25" customHeight="1">
      <c r="A1941" s="68">
        <v>2899.0</v>
      </c>
      <c r="B1941" s="69">
        <v>1.0</v>
      </c>
      <c r="C1941" s="18" t="s">
        <v>398</v>
      </c>
      <c r="D1941" s="68">
        <v>2899.0</v>
      </c>
      <c r="E1941" s="69">
        <v>1.0</v>
      </c>
      <c r="F1941" s="69">
        <v>10.0</v>
      </c>
      <c r="G1941" s="70" t="s">
        <v>3283</v>
      </c>
      <c r="H1941" s="69">
        <v>435.0</v>
      </c>
      <c r="I1941" s="69">
        <v>82.0</v>
      </c>
      <c r="J1941" s="69">
        <v>29.0</v>
      </c>
      <c r="K1941" s="29">
        <f t="shared" si="13"/>
        <v>96.5</v>
      </c>
      <c r="L1941" s="71">
        <f t="shared" si="14"/>
        <v>0.2218</v>
      </c>
      <c r="M1941" s="71">
        <f t="shared" si="15"/>
        <v>0.2773</v>
      </c>
      <c r="N1941" s="72">
        <f t="shared" si="16"/>
        <v>16.06</v>
      </c>
      <c r="O1941" s="8">
        <f t="shared" si="17"/>
        <v>91991.68</v>
      </c>
      <c r="P1941" s="73"/>
      <c r="Q1941" s="18"/>
      <c r="R1941" s="18"/>
      <c r="S1941" s="18"/>
      <c r="T1941" s="18"/>
      <c r="U1941" s="18"/>
      <c r="V1941" s="18"/>
      <c r="W1941" s="18"/>
      <c r="X1941" s="18"/>
      <c r="Y1941" s="18"/>
      <c r="Z1941" s="68">
        <v>2899.0</v>
      </c>
      <c r="AA1941" s="69">
        <v>1.0</v>
      </c>
      <c r="AB1941" s="18" t="s">
        <v>398</v>
      </c>
      <c r="AC1941" s="68">
        <v>2899.0</v>
      </c>
      <c r="AD1941" s="69">
        <v>1.0</v>
      </c>
      <c r="AE1941" s="69">
        <v>10.0</v>
      </c>
      <c r="AF1941" s="70" t="s">
        <v>3283</v>
      </c>
      <c r="AG1941" s="69">
        <v>435.0</v>
      </c>
      <c r="AH1941" s="69">
        <v>82.0</v>
      </c>
      <c r="AI1941" s="69">
        <v>29.0</v>
      </c>
      <c r="AJ1941" s="29">
        <f t="shared" si="20"/>
        <v>96.5</v>
      </c>
      <c r="AK1941" s="76">
        <f t="shared" si="21"/>
        <v>0.2218390805</v>
      </c>
      <c r="AL1941" s="29">
        <f t="shared" si="22"/>
        <v>96.5</v>
      </c>
      <c r="AM1941" s="71">
        <f t="shared" si="23"/>
        <v>0.2218</v>
      </c>
      <c r="AN1941" s="71">
        <f t="shared" si="24"/>
        <v>0.2773</v>
      </c>
      <c r="AO1941" s="72">
        <f t="shared" si="25"/>
        <v>16.06</v>
      </c>
      <c r="AP1941" s="73">
        <f t="shared" si="26"/>
        <v>91991.68</v>
      </c>
      <c r="AQ1941" s="3">
        <f t="shared" si="27"/>
        <v>211.4751264</v>
      </c>
      <c r="AR1941" s="18"/>
      <c r="AS1941" s="18"/>
    </row>
    <row r="1942" ht="14.25" customHeight="1">
      <c r="A1942" s="68">
        <v>2899.0</v>
      </c>
      <c r="B1942" s="69">
        <v>1.0</v>
      </c>
      <c r="C1942" s="18" t="s">
        <v>398</v>
      </c>
      <c r="D1942" s="68">
        <v>2899.0</v>
      </c>
      <c r="E1942" s="69">
        <v>1.0</v>
      </c>
      <c r="F1942" s="69">
        <v>20.0</v>
      </c>
      <c r="G1942" s="70" t="s">
        <v>3284</v>
      </c>
      <c r="H1942" s="69">
        <v>351.0</v>
      </c>
      <c r="I1942" s="69">
        <v>76.0</v>
      </c>
      <c r="J1942" s="69">
        <v>26.0</v>
      </c>
      <c r="K1942" s="29">
        <f t="shared" si="13"/>
        <v>89</v>
      </c>
      <c r="L1942" s="71">
        <f t="shared" si="14"/>
        <v>0.2536</v>
      </c>
      <c r="M1942" s="71">
        <f t="shared" si="15"/>
        <v>0.317</v>
      </c>
      <c r="N1942" s="72">
        <f t="shared" si="16"/>
        <v>16.93</v>
      </c>
      <c r="O1942" s="8">
        <f t="shared" si="17"/>
        <v>96975.04</v>
      </c>
      <c r="P1942" s="73"/>
      <c r="Q1942" s="18"/>
      <c r="R1942" s="18"/>
      <c r="S1942" s="18"/>
      <c r="T1942" s="18"/>
      <c r="U1942" s="18"/>
      <c r="V1942" s="18"/>
      <c r="W1942" s="18"/>
      <c r="X1942" s="18"/>
      <c r="Y1942" s="18"/>
      <c r="Z1942" s="68">
        <v>2899.0</v>
      </c>
      <c r="AA1942" s="69">
        <v>1.0</v>
      </c>
      <c r="AB1942" s="18" t="s">
        <v>398</v>
      </c>
      <c r="AC1942" s="68">
        <v>2899.0</v>
      </c>
      <c r="AD1942" s="69">
        <v>1.0</v>
      </c>
      <c r="AE1942" s="69">
        <v>20.0</v>
      </c>
      <c r="AF1942" s="70" t="s">
        <v>3284</v>
      </c>
      <c r="AG1942" s="69">
        <v>351.0</v>
      </c>
      <c r="AH1942" s="69">
        <v>76.0</v>
      </c>
      <c r="AI1942" s="69">
        <v>26.0</v>
      </c>
      <c r="AJ1942" s="29">
        <f t="shared" si="20"/>
        <v>89</v>
      </c>
      <c r="AK1942" s="76">
        <f t="shared" si="21"/>
        <v>0.2535612536</v>
      </c>
      <c r="AL1942" s="29">
        <f t="shared" si="22"/>
        <v>89</v>
      </c>
      <c r="AM1942" s="71">
        <f t="shared" si="23"/>
        <v>0.2536</v>
      </c>
      <c r="AN1942" s="71">
        <f t="shared" si="24"/>
        <v>0.317</v>
      </c>
      <c r="AO1942" s="72">
        <f t="shared" si="25"/>
        <v>16.93</v>
      </c>
      <c r="AP1942" s="73">
        <f t="shared" si="26"/>
        <v>96975.04</v>
      </c>
      <c r="AQ1942" s="3">
        <f t="shared" si="27"/>
        <v>276.2821652</v>
      </c>
      <c r="AR1942" s="18"/>
      <c r="AS1942" s="18"/>
    </row>
    <row r="1943" ht="14.25" customHeight="1">
      <c r="A1943" s="68">
        <v>2899.0</v>
      </c>
      <c r="B1943" s="69">
        <v>1.0</v>
      </c>
      <c r="C1943" s="18" t="s">
        <v>398</v>
      </c>
      <c r="D1943" s="68">
        <v>2899.0</v>
      </c>
      <c r="E1943" s="69">
        <v>1.0</v>
      </c>
      <c r="F1943" s="69">
        <v>30.0</v>
      </c>
      <c r="G1943" s="70" t="s">
        <v>3285</v>
      </c>
      <c r="H1943" s="69">
        <v>246.0</v>
      </c>
      <c r="I1943" s="69">
        <v>38.0</v>
      </c>
      <c r="J1943" s="69">
        <v>19.0</v>
      </c>
      <c r="K1943" s="29">
        <f t="shared" si="13"/>
        <v>47.5</v>
      </c>
      <c r="L1943" s="71">
        <f t="shared" si="14"/>
        <v>0.1931</v>
      </c>
      <c r="M1943" s="71">
        <f t="shared" si="15"/>
        <v>0.2414</v>
      </c>
      <c r="N1943" s="72">
        <f t="shared" si="16"/>
        <v>6.88</v>
      </c>
      <c r="O1943" s="8">
        <f t="shared" si="17"/>
        <v>39408.64</v>
      </c>
      <c r="P1943" s="73"/>
      <c r="Q1943" s="18"/>
      <c r="R1943" s="18"/>
      <c r="S1943" s="18"/>
      <c r="T1943" s="18"/>
      <c r="U1943" s="18"/>
      <c r="V1943" s="18"/>
      <c r="W1943" s="18"/>
      <c r="X1943" s="18"/>
      <c r="Y1943" s="18"/>
      <c r="Z1943" s="68">
        <v>2899.0</v>
      </c>
      <c r="AA1943" s="69">
        <v>1.0</v>
      </c>
      <c r="AB1943" s="18" t="s">
        <v>398</v>
      </c>
      <c r="AC1943" s="68">
        <v>2899.0</v>
      </c>
      <c r="AD1943" s="69">
        <v>1.0</v>
      </c>
      <c r="AE1943" s="69">
        <v>30.0</v>
      </c>
      <c r="AF1943" s="70" t="s">
        <v>3285</v>
      </c>
      <c r="AG1943" s="69">
        <v>246.0</v>
      </c>
      <c r="AH1943" s="69">
        <v>38.0</v>
      </c>
      <c r="AI1943" s="69">
        <v>19.0</v>
      </c>
      <c r="AJ1943" s="29">
        <f t="shared" si="20"/>
        <v>47.5</v>
      </c>
      <c r="AK1943" s="76">
        <f t="shared" si="21"/>
        <v>0.1930894309</v>
      </c>
      <c r="AL1943" s="29">
        <f t="shared" si="22"/>
        <v>47.5</v>
      </c>
      <c r="AM1943" s="71">
        <f t="shared" si="23"/>
        <v>0.1931</v>
      </c>
      <c r="AN1943" s="71">
        <f t="shared" si="24"/>
        <v>0.2414</v>
      </c>
      <c r="AO1943" s="72">
        <f t="shared" si="25"/>
        <v>6.88</v>
      </c>
      <c r="AP1943" s="73">
        <f t="shared" si="26"/>
        <v>39408.64</v>
      </c>
      <c r="AQ1943" s="3">
        <f t="shared" si="27"/>
        <v>160.1977236</v>
      </c>
      <c r="AR1943" s="18"/>
      <c r="AS1943" s="18"/>
    </row>
    <row r="1944" ht="14.25" customHeight="1">
      <c r="A1944" s="68">
        <v>2899.0</v>
      </c>
      <c r="B1944" s="69">
        <v>1.0</v>
      </c>
      <c r="C1944" s="18" t="s">
        <v>398</v>
      </c>
      <c r="D1944" s="68">
        <v>2899.0</v>
      </c>
      <c r="E1944" s="69">
        <v>1.0</v>
      </c>
      <c r="F1944" s="69">
        <v>40.0</v>
      </c>
      <c r="G1944" s="70" t="s">
        <v>3286</v>
      </c>
      <c r="H1944" s="69">
        <v>474.0</v>
      </c>
      <c r="I1944" s="69">
        <v>53.0</v>
      </c>
      <c r="J1944" s="69">
        <v>22.0</v>
      </c>
      <c r="K1944" s="29">
        <f t="shared" si="13"/>
        <v>64</v>
      </c>
      <c r="L1944" s="71">
        <f t="shared" si="14"/>
        <v>0.135</v>
      </c>
      <c r="M1944" s="71">
        <f t="shared" si="15"/>
        <v>0.1688</v>
      </c>
      <c r="N1944" s="72">
        <f t="shared" si="16"/>
        <v>6.48</v>
      </c>
      <c r="O1944" s="8">
        <f t="shared" si="17"/>
        <v>37117.44</v>
      </c>
      <c r="P1944" s="73"/>
      <c r="Q1944" s="18"/>
      <c r="R1944" s="18"/>
      <c r="S1944" s="18"/>
      <c r="T1944" s="18"/>
      <c r="U1944" s="18"/>
      <c r="V1944" s="18"/>
      <c r="W1944" s="18"/>
      <c r="X1944" s="18"/>
      <c r="Y1944" s="18"/>
      <c r="Z1944" s="68">
        <v>2899.0</v>
      </c>
      <c r="AA1944" s="69">
        <v>1.0</v>
      </c>
      <c r="AB1944" s="18" t="s">
        <v>398</v>
      </c>
      <c r="AC1944" s="68">
        <v>2899.0</v>
      </c>
      <c r="AD1944" s="69">
        <v>1.0</v>
      </c>
      <c r="AE1944" s="69">
        <v>40.0</v>
      </c>
      <c r="AF1944" s="70" t="s">
        <v>3286</v>
      </c>
      <c r="AG1944" s="69">
        <v>474.0</v>
      </c>
      <c r="AH1944" s="69">
        <v>53.0</v>
      </c>
      <c r="AI1944" s="69">
        <v>22.0</v>
      </c>
      <c r="AJ1944" s="29">
        <f t="shared" si="20"/>
        <v>64</v>
      </c>
      <c r="AK1944" s="76">
        <f t="shared" si="21"/>
        <v>0.135021097</v>
      </c>
      <c r="AL1944" s="29">
        <f t="shared" si="22"/>
        <v>64</v>
      </c>
      <c r="AM1944" s="71">
        <f t="shared" si="23"/>
        <v>0.135</v>
      </c>
      <c r="AN1944" s="71">
        <f t="shared" si="24"/>
        <v>0.1688</v>
      </c>
      <c r="AO1944" s="72">
        <f t="shared" si="25"/>
        <v>6.48</v>
      </c>
      <c r="AP1944" s="73">
        <f t="shared" si="26"/>
        <v>37117.44</v>
      </c>
      <c r="AQ1944" s="3">
        <f t="shared" si="27"/>
        <v>78.30683544</v>
      </c>
      <c r="AR1944" s="18"/>
      <c r="AS1944" s="18"/>
    </row>
    <row r="1945" ht="14.25" customHeight="1">
      <c r="A1945" s="68">
        <v>2902.0</v>
      </c>
      <c r="B1945" s="69">
        <v>1.0</v>
      </c>
      <c r="C1945" s="18" t="s">
        <v>1624</v>
      </c>
      <c r="D1945" s="68">
        <v>2902.0</v>
      </c>
      <c r="E1945" s="69">
        <v>1.0</v>
      </c>
      <c r="F1945" s="69">
        <v>100.0</v>
      </c>
      <c r="G1945" s="70" t="s">
        <v>3287</v>
      </c>
      <c r="H1945" s="69">
        <v>207.0</v>
      </c>
      <c r="I1945" s="69">
        <v>34.0</v>
      </c>
      <c r="J1945" s="69">
        <v>22.0</v>
      </c>
      <c r="K1945" s="29">
        <f t="shared" si="13"/>
        <v>45</v>
      </c>
      <c r="L1945" s="71">
        <f t="shared" si="14"/>
        <v>0.2174</v>
      </c>
      <c r="M1945" s="71">
        <f t="shared" si="15"/>
        <v>0.2718</v>
      </c>
      <c r="N1945" s="72">
        <f t="shared" si="16"/>
        <v>7.34</v>
      </c>
      <c r="O1945" s="8">
        <f t="shared" si="17"/>
        <v>42043.52</v>
      </c>
      <c r="P1945" s="73"/>
      <c r="Q1945" s="18"/>
      <c r="R1945" s="18"/>
      <c r="S1945" s="18"/>
      <c r="T1945" s="18"/>
      <c r="U1945" s="18"/>
      <c r="V1945" s="18"/>
      <c r="W1945" s="18"/>
      <c r="X1945" s="18"/>
      <c r="Y1945" s="18"/>
      <c r="Z1945" s="68">
        <v>2902.0</v>
      </c>
      <c r="AA1945" s="69">
        <v>1.0</v>
      </c>
      <c r="AB1945" s="18" t="s">
        <v>1624</v>
      </c>
      <c r="AC1945" s="68">
        <v>2902.0</v>
      </c>
      <c r="AD1945" s="69">
        <v>1.0</v>
      </c>
      <c r="AE1945" s="69">
        <v>100.0</v>
      </c>
      <c r="AF1945" s="70" t="s">
        <v>3287</v>
      </c>
      <c r="AG1945" s="69">
        <v>207.0</v>
      </c>
      <c r="AH1945" s="69">
        <v>34.0</v>
      </c>
      <c r="AI1945" s="69">
        <v>22.0</v>
      </c>
      <c r="AJ1945" s="29">
        <f t="shared" si="20"/>
        <v>45</v>
      </c>
      <c r="AK1945" s="76">
        <f t="shared" si="21"/>
        <v>0.2173913043</v>
      </c>
      <c r="AL1945" s="29">
        <f t="shared" si="22"/>
        <v>45</v>
      </c>
      <c r="AM1945" s="71">
        <f t="shared" si="23"/>
        <v>0.2174</v>
      </c>
      <c r="AN1945" s="71">
        <f t="shared" si="24"/>
        <v>0.2718</v>
      </c>
      <c r="AO1945" s="72">
        <f t="shared" si="25"/>
        <v>7.34</v>
      </c>
      <c r="AP1945" s="73">
        <f t="shared" si="26"/>
        <v>42043.52</v>
      </c>
      <c r="AQ1945" s="3">
        <f t="shared" si="27"/>
        <v>203.1087923</v>
      </c>
      <c r="AR1945" s="18"/>
      <c r="AS1945" s="18"/>
    </row>
    <row r="1946" ht="14.25" customHeight="1">
      <c r="A1946" s="68">
        <v>2902.0</v>
      </c>
      <c r="B1946" s="69">
        <v>1.0</v>
      </c>
      <c r="C1946" s="18" t="s">
        <v>1624</v>
      </c>
      <c r="D1946" s="68">
        <v>2902.0</v>
      </c>
      <c r="E1946" s="69">
        <v>1.0</v>
      </c>
      <c r="F1946" s="69">
        <v>200.0</v>
      </c>
      <c r="G1946" s="70" t="s">
        <v>3288</v>
      </c>
      <c r="H1946" s="69">
        <v>150.0</v>
      </c>
      <c r="I1946" s="69">
        <v>19.0</v>
      </c>
      <c r="J1946" s="69">
        <v>14.0</v>
      </c>
      <c r="K1946" s="29">
        <f t="shared" si="13"/>
        <v>26</v>
      </c>
      <c r="L1946" s="71">
        <f t="shared" si="14"/>
        <v>0.1733</v>
      </c>
      <c r="M1946" s="71">
        <f t="shared" si="15"/>
        <v>0.2166</v>
      </c>
      <c r="N1946" s="72">
        <f t="shared" si="16"/>
        <v>3.38</v>
      </c>
      <c r="O1946" s="8">
        <f t="shared" si="17"/>
        <v>19360.64</v>
      </c>
      <c r="P1946" s="73"/>
      <c r="Q1946" s="18"/>
      <c r="R1946" s="18"/>
      <c r="S1946" s="18"/>
      <c r="T1946" s="18"/>
      <c r="U1946" s="18"/>
      <c r="V1946" s="18"/>
      <c r="W1946" s="18"/>
      <c r="X1946" s="18"/>
      <c r="Y1946" s="18"/>
      <c r="Z1946" s="68">
        <v>2902.0</v>
      </c>
      <c r="AA1946" s="69">
        <v>1.0</v>
      </c>
      <c r="AB1946" s="18" t="s">
        <v>1624</v>
      </c>
      <c r="AC1946" s="68">
        <v>2902.0</v>
      </c>
      <c r="AD1946" s="69">
        <v>1.0</v>
      </c>
      <c r="AE1946" s="69">
        <v>200.0</v>
      </c>
      <c r="AF1946" s="70" t="s">
        <v>3288</v>
      </c>
      <c r="AG1946" s="69">
        <v>150.0</v>
      </c>
      <c r="AH1946" s="69">
        <v>19.0</v>
      </c>
      <c r="AI1946" s="69">
        <v>14.0</v>
      </c>
      <c r="AJ1946" s="29">
        <f t="shared" si="20"/>
        <v>26</v>
      </c>
      <c r="AK1946" s="76">
        <f t="shared" si="21"/>
        <v>0.1733333333</v>
      </c>
      <c r="AL1946" s="29">
        <f t="shared" si="22"/>
        <v>26</v>
      </c>
      <c r="AM1946" s="71">
        <f t="shared" si="23"/>
        <v>0.1733</v>
      </c>
      <c r="AN1946" s="71">
        <f t="shared" si="24"/>
        <v>0.2166</v>
      </c>
      <c r="AO1946" s="72">
        <f t="shared" si="25"/>
        <v>3.38</v>
      </c>
      <c r="AP1946" s="73">
        <f t="shared" si="26"/>
        <v>19360.64</v>
      </c>
      <c r="AQ1946" s="3">
        <f t="shared" si="27"/>
        <v>129.0709333</v>
      </c>
      <c r="AR1946" s="18"/>
      <c r="AS1946" s="18"/>
    </row>
    <row r="1947" ht="14.25" customHeight="1">
      <c r="A1947" s="68">
        <v>2902.0</v>
      </c>
      <c r="B1947" s="69">
        <v>1.0</v>
      </c>
      <c r="C1947" s="18" t="s">
        <v>1624</v>
      </c>
      <c r="D1947" s="68">
        <v>2902.0</v>
      </c>
      <c r="E1947" s="69">
        <v>1.0</v>
      </c>
      <c r="F1947" s="69">
        <v>300.0</v>
      </c>
      <c r="G1947" s="70" t="s">
        <v>3289</v>
      </c>
      <c r="H1947" s="69">
        <v>199.0</v>
      </c>
      <c r="I1947" s="69">
        <v>35.0</v>
      </c>
      <c r="J1947" s="69">
        <v>20.0</v>
      </c>
      <c r="K1947" s="29">
        <f t="shared" si="13"/>
        <v>45</v>
      </c>
      <c r="L1947" s="71">
        <f t="shared" si="14"/>
        <v>0.2261</v>
      </c>
      <c r="M1947" s="71">
        <f t="shared" si="15"/>
        <v>0.2826</v>
      </c>
      <c r="N1947" s="72">
        <f t="shared" si="16"/>
        <v>7.63</v>
      </c>
      <c r="O1947" s="8">
        <f t="shared" si="17"/>
        <v>43704.64</v>
      </c>
      <c r="P1947" s="73"/>
      <c r="Q1947" s="18"/>
      <c r="R1947" s="18"/>
      <c r="S1947" s="18"/>
      <c r="T1947" s="18"/>
      <c r="U1947" s="18"/>
      <c r="V1947" s="18"/>
      <c r="W1947" s="18"/>
      <c r="X1947" s="18"/>
      <c r="Y1947" s="18"/>
      <c r="Z1947" s="68">
        <v>2902.0</v>
      </c>
      <c r="AA1947" s="69">
        <v>1.0</v>
      </c>
      <c r="AB1947" s="18" t="s">
        <v>1624</v>
      </c>
      <c r="AC1947" s="68">
        <v>2902.0</v>
      </c>
      <c r="AD1947" s="69">
        <v>1.0</v>
      </c>
      <c r="AE1947" s="69">
        <v>300.0</v>
      </c>
      <c r="AF1947" s="70" t="s">
        <v>3289</v>
      </c>
      <c r="AG1947" s="69">
        <v>199.0</v>
      </c>
      <c r="AH1947" s="69">
        <v>35.0</v>
      </c>
      <c r="AI1947" s="69">
        <v>20.0</v>
      </c>
      <c r="AJ1947" s="29">
        <f t="shared" si="20"/>
        <v>45</v>
      </c>
      <c r="AK1947" s="76">
        <f t="shared" si="21"/>
        <v>0.2261306533</v>
      </c>
      <c r="AL1947" s="29">
        <f t="shared" si="22"/>
        <v>45</v>
      </c>
      <c r="AM1947" s="71">
        <f t="shared" si="23"/>
        <v>0.2261</v>
      </c>
      <c r="AN1947" s="71">
        <f t="shared" si="24"/>
        <v>0.2826</v>
      </c>
      <c r="AO1947" s="72">
        <f t="shared" si="25"/>
        <v>7.63</v>
      </c>
      <c r="AP1947" s="73">
        <f t="shared" si="26"/>
        <v>43704.64</v>
      </c>
      <c r="AQ1947" s="3">
        <f t="shared" si="27"/>
        <v>219.6213065</v>
      </c>
      <c r="AR1947" s="18"/>
      <c r="AS1947" s="18"/>
    </row>
    <row r="1948" ht="14.25" customHeight="1">
      <c r="A1948" s="68">
        <v>2903.0</v>
      </c>
      <c r="B1948" s="69">
        <v>1.0</v>
      </c>
      <c r="C1948" s="18" t="s">
        <v>1626</v>
      </c>
      <c r="D1948" s="68">
        <v>2903.0</v>
      </c>
      <c r="E1948" s="69">
        <v>1.0</v>
      </c>
      <c r="F1948" s="69">
        <v>10.0</v>
      </c>
      <c r="G1948" s="70" t="s">
        <v>3290</v>
      </c>
      <c r="H1948" s="69">
        <v>250.0</v>
      </c>
      <c r="I1948" s="69">
        <v>76.0</v>
      </c>
      <c r="J1948" s="69">
        <v>12.0</v>
      </c>
      <c r="K1948" s="29">
        <f t="shared" si="13"/>
        <v>82</v>
      </c>
      <c r="L1948" s="71">
        <f t="shared" si="14"/>
        <v>0.328</v>
      </c>
      <c r="M1948" s="71">
        <f t="shared" si="15"/>
        <v>0.41</v>
      </c>
      <c r="N1948" s="72">
        <f t="shared" si="16"/>
        <v>20.17</v>
      </c>
      <c r="O1948" s="8">
        <f t="shared" si="17"/>
        <v>115533.76</v>
      </c>
      <c r="P1948" s="73"/>
      <c r="Q1948" s="18"/>
      <c r="R1948" s="18"/>
      <c r="S1948" s="18"/>
      <c r="T1948" s="18"/>
      <c r="U1948" s="18"/>
      <c r="V1948" s="18"/>
      <c r="W1948" s="18"/>
      <c r="X1948" s="18"/>
      <c r="Y1948" s="18"/>
      <c r="Z1948" s="68">
        <v>2903.0</v>
      </c>
      <c r="AA1948" s="69">
        <v>1.0</v>
      </c>
      <c r="AB1948" s="18" t="s">
        <v>1626</v>
      </c>
      <c r="AC1948" s="68">
        <v>2903.0</v>
      </c>
      <c r="AD1948" s="69">
        <v>1.0</v>
      </c>
      <c r="AE1948" s="69">
        <v>10.0</v>
      </c>
      <c r="AF1948" s="70" t="s">
        <v>3290</v>
      </c>
      <c r="AG1948" s="69">
        <v>250.0</v>
      </c>
      <c r="AH1948" s="69">
        <v>76.0</v>
      </c>
      <c r="AI1948" s="69">
        <v>12.0</v>
      </c>
      <c r="AJ1948" s="29">
        <f t="shared" si="20"/>
        <v>82</v>
      </c>
      <c r="AK1948" s="76">
        <f t="shared" si="21"/>
        <v>0.328</v>
      </c>
      <c r="AL1948" s="29">
        <f t="shared" si="22"/>
        <v>82</v>
      </c>
      <c r="AM1948" s="71">
        <f t="shared" si="23"/>
        <v>0.328</v>
      </c>
      <c r="AN1948" s="71">
        <f t="shared" si="24"/>
        <v>0.41</v>
      </c>
      <c r="AO1948" s="72">
        <f t="shared" si="25"/>
        <v>20.17</v>
      </c>
      <c r="AP1948" s="73">
        <f t="shared" si="26"/>
        <v>115533.76</v>
      </c>
      <c r="AQ1948" s="3">
        <f t="shared" si="27"/>
        <v>462.13504</v>
      </c>
      <c r="AR1948" s="18"/>
      <c r="AS1948" s="18"/>
    </row>
    <row r="1949" ht="14.25" customHeight="1">
      <c r="A1949" s="68">
        <v>2903.0</v>
      </c>
      <c r="B1949" s="69">
        <v>1.0</v>
      </c>
      <c r="C1949" s="18" t="s">
        <v>1626</v>
      </c>
      <c r="D1949" s="68">
        <v>2903.0</v>
      </c>
      <c r="E1949" s="69">
        <v>1.0</v>
      </c>
      <c r="F1949" s="69">
        <v>20.0</v>
      </c>
      <c r="G1949" s="70" t="s">
        <v>3291</v>
      </c>
      <c r="H1949" s="69">
        <v>208.0</v>
      </c>
      <c r="I1949" s="69">
        <v>35.0</v>
      </c>
      <c r="J1949" s="69">
        <v>23.0</v>
      </c>
      <c r="K1949" s="29">
        <f t="shared" si="13"/>
        <v>46.5</v>
      </c>
      <c r="L1949" s="71">
        <f t="shared" si="14"/>
        <v>0.2236</v>
      </c>
      <c r="M1949" s="71">
        <f t="shared" si="15"/>
        <v>0.2795</v>
      </c>
      <c r="N1949" s="72">
        <f t="shared" si="16"/>
        <v>7.8</v>
      </c>
      <c r="O1949" s="8">
        <f t="shared" si="17"/>
        <v>44678.4</v>
      </c>
      <c r="P1949" s="73"/>
      <c r="Q1949" s="18"/>
      <c r="R1949" s="18"/>
      <c r="S1949" s="18"/>
      <c r="T1949" s="18"/>
      <c r="U1949" s="18"/>
      <c r="V1949" s="18"/>
      <c r="W1949" s="18"/>
      <c r="X1949" s="18"/>
      <c r="Y1949" s="18"/>
      <c r="Z1949" s="68">
        <v>2903.0</v>
      </c>
      <c r="AA1949" s="69">
        <v>1.0</v>
      </c>
      <c r="AB1949" s="18" t="s">
        <v>1626</v>
      </c>
      <c r="AC1949" s="68">
        <v>2903.0</v>
      </c>
      <c r="AD1949" s="69">
        <v>1.0</v>
      </c>
      <c r="AE1949" s="69">
        <v>20.0</v>
      </c>
      <c r="AF1949" s="70" t="s">
        <v>3291</v>
      </c>
      <c r="AG1949" s="69">
        <v>208.0</v>
      </c>
      <c r="AH1949" s="69">
        <v>35.0</v>
      </c>
      <c r="AI1949" s="69">
        <v>23.0</v>
      </c>
      <c r="AJ1949" s="29">
        <f t="shared" si="20"/>
        <v>46.5</v>
      </c>
      <c r="AK1949" s="76">
        <f t="shared" si="21"/>
        <v>0.2235576923</v>
      </c>
      <c r="AL1949" s="29">
        <f t="shared" si="22"/>
        <v>46.5</v>
      </c>
      <c r="AM1949" s="71">
        <f t="shared" si="23"/>
        <v>0.2236</v>
      </c>
      <c r="AN1949" s="71">
        <f t="shared" si="24"/>
        <v>0.2795</v>
      </c>
      <c r="AO1949" s="72">
        <f t="shared" si="25"/>
        <v>7.8</v>
      </c>
      <c r="AP1949" s="73">
        <f t="shared" si="26"/>
        <v>44678.4</v>
      </c>
      <c r="AQ1949" s="3">
        <f t="shared" si="27"/>
        <v>214.8</v>
      </c>
      <c r="AR1949" s="18"/>
      <c r="AS1949" s="18"/>
    </row>
    <row r="1950" ht="14.25" customHeight="1">
      <c r="A1950" s="68">
        <v>2904.0</v>
      </c>
      <c r="B1950" s="69">
        <v>1.0</v>
      </c>
      <c r="C1950" s="18" t="s">
        <v>1628</v>
      </c>
      <c r="D1950" s="68">
        <v>2904.0</v>
      </c>
      <c r="E1950" s="69">
        <v>1.0</v>
      </c>
      <c r="F1950" s="69">
        <v>1.0</v>
      </c>
      <c r="G1950" s="70" t="s">
        <v>3292</v>
      </c>
      <c r="H1950" s="69">
        <v>345.0</v>
      </c>
      <c r="I1950" s="69">
        <v>104.0</v>
      </c>
      <c r="J1950" s="69">
        <v>38.0</v>
      </c>
      <c r="K1950" s="29">
        <f t="shared" si="13"/>
        <v>123</v>
      </c>
      <c r="L1950" s="71">
        <f t="shared" si="14"/>
        <v>0.3565</v>
      </c>
      <c r="M1950" s="71">
        <f t="shared" si="15"/>
        <v>0.4456</v>
      </c>
      <c r="N1950" s="72">
        <f t="shared" si="16"/>
        <v>32.89</v>
      </c>
      <c r="O1950" s="8">
        <f t="shared" si="17"/>
        <v>188393.92</v>
      </c>
      <c r="P1950" s="73"/>
      <c r="Q1950" s="18"/>
      <c r="R1950" s="18"/>
      <c r="S1950" s="18"/>
      <c r="T1950" s="18"/>
      <c r="U1950" s="18"/>
      <c r="V1950" s="18"/>
      <c r="W1950" s="18"/>
      <c r="X1950" s="18"/>
      <c r="Y1950" s="18"/>
      <c r="Z1950" s="68">
        <v>2904.0</v>
      </c>
      <c r="AA1950" s="69">
        <v>1.0</v>
      </c>
      <c r="AB1950" s="18" t="s">
        <v>1628</v>
      </c>
      <c r="AC1950" s="68">
        <v>2904.0</v>
      </c>
      <c r="AD1950" s="69">
        <v>1.0</v>
      </c>
      <c r="AE1950" s="69">
        <v>1.0</v>
      </c>
      <c r="AF1950" s="70" t="s">
        <v>3292</v>
      </c>
      <c r="AG1950" s="69">
        <v>345.0</v>
      </c>
      <c r="AH1950" s="69">
        <v>104.0</v>
      </c>
      <c r="AI1950" s="69">
        <v>38.0</v>
      </c>
      <c r="AJ1950" s="29">
        <f t="shared" si="20"/>
        <v>123</v>
      </c>
      <c r="AK1950" s="76">
        <f t="shared" si="21"/>
        <v>0.3565217391</v>
      </c>
      <c r="AL1950" s="29">
        <f t="shared" si="22"/>
        <v>123</v>
      </c>
      <c r="AM1950" s="71">
        <f t="shared" si="23"/>
        <v>0.3565</v>
      </c>
      <c r="AN1950" s="71">
        <f t="shared" si="24"/>
        <v>0.4456</v>
      </c>
      <c r="AO1950" s="72">
        <f t="shared" si="25"/>
        <v>32.89</v>
      </c>
      <c r="AP1950" s="73">
        <f t="shared" si="26"/>
        <v>188393.92</v>
      </c>
      <c r="AQ1950" s="3">
        <f t="shared" si="27"/>
        <v>546.0693333</v>
      </c>
      <c r="AR1950" s="18"/>
      <c r="AS1950" s="18"/>
    </row>
    <row r="1951" ht="14.25" customHeight="1">
      <c r="A1951" s="68">
        <v>2904.0</v>
      </c>
      <c r="B1951" s="69">
        <v>1.0</v>
      </c>
      <c r="C1951" s="18" t="s">
        <v>1628</v>
      </c>
      <c r="D1951" s="68">
        <v>2904.0</v>
      </c>
      <c r="E1951" s="69">
        <v>1.0</v>
      </c>
      <c r="F1951" s="69">
        <v>2.0</v>
      </c>
      <c r="G1951" s="70" t="s">
        <v>3293</v>
      </c>
      <c r="H1951" s="69">
        <v>335.0</v>
      </c>
      <c r="I1951" s="69">
        <v>98.0</v>
      </c>
      <c r="J1951" s="69">
        <v>56.0</v>
      </c>
      <c r="K1951" s="29">
        <f t="shared" si="13"/>
        <v>126</v>
      </c>
      <c r="L1951" s="71">
        <f t="shared" si="14"/>
        <v>0.3761</v>
      </c>
      <c r="M1951" s="71">
        <f t="shared" si="15"/>
        <v>0.4701</v>
      </c>
      <c r="N1951" s="72">
        <f t="shared" si="16"/>
        <v>35.54</v>
      </c>
      <c r="O1951" s="8">
        <f t="shared" si="17"/>
        <v>203573.12</v>
      </c>
      <c r="P1951" s="73"/>
      <c r="Q1951" s="18"/>
      <c r="R1951" s="18"/>
      <c r="S1951" s="18"/>
      <c r="T1951" s="18"/>
      <c r="U1951" s="18"/>
      <c r="V1951" s="18"/>
      <c r="W1951" s="18"/>
      <c r="X1951" s="18"/>
      <c r="Y1951" s="18"/>
      <c r="Z1951" s="68">
        <v>2904.0</v>
      </c>
      <c r="AA1951" s="69">
        <v>1.0</v>
      </c>
      <c r="AB1951" s="18" t="s">
        <v>1628</v>
      </c>
      <c r="AC1951" s="68">
        <v>2904.0</v>
      </c>
      <c r="AD1951" s="69">
        <v>1.0</v>
      </c>
      <c r="AE1951" s="69">
        <v>2.0</v>
      </c>
      <c r="AF1951" s="70" t="s">
        <v>3293</v>
      </c>
      <c r="AG1951" s="69">
        <v>335.0</v>
      </c>
      <c r="AH1951" s="69">
        <v>98.0</v>
      </c>
      <c r="AI1951" s="69">
        <v>56.0</v>
      </c>
      <c r="AJ1951" s="29">
        <f t="shared" si="20"/>
        <v>126</v>
      </c>
      <c r="AK1951" s="76">
        <f t="shared" si="21"/>
        <v>0.376119403</v>
      </c>
      <c r="AL1951" s="29">
        <f t="shared" si="22"/>
        <v>126</v>
      </c>
      <c r="AM1951" s="71">
        <f t="shared" si="23"/>
        <v>0.3761</v>
      </c>
      <c r="AN1951" s="71">
        <f t="shared" si="24"/>
        <v>0.4701</v>
      </c>
      <c r="AO1951" s="72">
        <f t="shared" si="25"/>
        <v>35.54</v>
      </c>
      <c r="AP1951" s="73">
        <f t="shared" si="26"/>
        <v>203573.12</v>
      </c>
      <c r="AQ1951" s="3">
        <f t="shared" si="27"/>
        <v>607.6809552</v>
      </c>
      <c r="AR1951" s="18"/>
      <c r="AS1951" s="18"/>
    </row>
    <row r="1952" ht="14.25" customHeight="1">
      <c r="A1952" s="68">
        <v>2905.0</v>
      </c>
      <c r="B1952" s="69">
        <v>1.0</v>
      </c>
      <c r="C1952" s="18" t="s">
        <v>402</v>
      </c>
      <c r="D1952" s="68">
        <v>2905.0</v>
      </c>
      <c r="E1952" s="69">
        <v>1.0</v>
      </c>
      <c r="F1952" s="69">
        <v>10.0</v>
      </c>
      <c r="G1952" s="70" t="s">
        <v>3294</v>
      </c>
      <c r="H1952" s="69">
        <v>456.0</v>
      </c>
      <c r="I1952" s="69">
        <v>105.0</v>
      </c>
      <c r="J1952" s="69">
        <v>56.0</v>
      </c>
      <c r="K1952" s="29">
        <f t="shared" si="13"/>
        <v>133</v>
      </c>
      <c r="L1952" s="71">
        <f t="shared" si="14"/>
        <v>0.2917</v>
      </c>
      <c r="M1952" s="71">
        <f t="shared" si="15"/>
        <v>0.3646</v>
      </c>
      <c r="N1952" s="72">
        <f t="shared" si="16"/>
        <v>29.1</v>
      </c>
      <c r="O1952" s="8">
        <f t="shared" si="17"/>
        <v>166684.8</v>
      </c>
      <c r="P1952" s="73"/>
      <c r="Q1952" s="18"/>
      <c r="R1952" s="18"/>
      <c r="S1952" s="18"/>
      <c r="T1952" s="18"/>
      <c r="U1952" s="18"/>
      <c r="V1952" s="18"/>
      <c r="W1952" s="18"/>
      <c r="X1952" s="18"/>
      <c r="Y1952" s="18"/>
      <c r="Z1952" s="68">
        <v>2905.0</v>
      </c>
      <c r="AA1952" s="69">
        <v>1.0</v>
      </c>
      <c r="AB1952" s="18" t="s">
        <v>402</v>
      </c>
      <c r="AC1952" s="68">
        <v>2905.0</v>
      </c>
      <c r="AD1952" s="69">
        <v>1.0</v>
      </c>
      <c r="AE1952" s="69">
        <v>10.0</v>
      </c>
      <c r="AF1952" s="70" t="s">
        <v>3294</v>
      </c>
      <c r="AG1952" s="69">
        <v>456.0</v>
      </c>
      <c r="AH1952" s="69">
        <v>105.0</v>
      </c>
      <c r="AI1952" s="69">
        <v>56.0</v>
      </c>
      <c r="AJ1952" s="29">
        <f t="shared" si="20"/>
        <v>133</v>
      </c>
      <c r="AK1952" s="76">
        <f t="shared" si="21"/>
        <v>0.2916666667</v>
      </c>
      <c r="AL1952" s="29">
        <f t="shared" si="22"/>
        <v>133</v>
      </c>
      <c r="AM1952" s="71">
        <f t="shared" si="23"/>
        <v>0.2917</v>
      </c>
      <c r="AN1952" s="71">
        <f t="shared" si="24"/>
        <v>0.3646</v>
      </c>
      <c r="AO1952" s="72">
        <f t="shared" si="25"/>
        <v>29.1</v>
      </c>
      <c r="AP1952" s="73">
        <f t="shared" si="26"/>
        <v>166684.8</v>
      </c>
      <c r="AQ1952" s="3">
        <f t="shared" si="27"/>
        <v>365.5368421</v>
      </c>
      <c r="AR1952" s="18"/>
      <c r="AS1952" s="18"/>
    </row>
    <row r="1953" ht="14.25" customHeight="1">
      <c r="A1953" s="68">
        <v>2905.0</v>
      </c>
      <c r="B1953" s="69">
        <v>1.0</v>
      </c>
      <c r="C1953" s="18" t="s">
        <v>402</v>
      </c>
      <c r="D1953" s="68">
        <v>2905.0</v>
      </c>
      <c r="E1953" s="69">
        <v>1.0</v>
      </c>
      <c r="F1953" s="69">
        <v>20.0</v>
      </c>
      <c r="G1953" s="70" t="s">
        <v>3295</v>
      </c>
      <c r="H1953" s="69">
        <v>544.0</v>
      </c>
      <c r="I1953" s="69">
        <v>86.0</v>
      </c>
      <c r="J1953" s="69">
        <v>58.0</v>
      </c>
      <c r="K1953" s="29">
        <f t="shared" si="13"/>
        <v>115</v>
      </c>
      <c r="L1953" s="71">
        <f t="shared" si="14"/>
        <v>0.2114</v>
      </c>
      <c r="M1953" s="71">
        <f t="shared" si="15"/>
        <v>0.2643</v>
      </c>
      <c r="N1953" s="72">
        <f t="shared" si="16"/>
        <v>18.24</v>
      </c>
      <c r="O1953" s="8">
        <f t="shared" si="17"/>
        <v>104478.72</v>
      </c>
      <c r="P1953" s="73"/>
      <c r="Q1953" s="18"/>
      <c r="R1953" s="18"/>
      <c r="S1953" s="18"/>
      <c r="T1953" s="18"/>
      <c r="U1953" s="18"/>
      <c r="V1953" s="18"/>
      <c r="W1953" s="18"/>
      <c r="X1953" s="18"/>
      <c r="Y1953" s="18"/>
      <c r="Z1953" s="68">
        <v>2905.0</v>
      </c>
      <c r="AA1953" s="69">
        <v>1.0</v>
      </c>
      <c r="AB1953" s="18" t="s">
        <v>402</v>
      </c>
      <c r="AC1953" s="68">
        <v>2905.0</v>
      </c>
      <c r="AD1953" s="69">
        <v>1.0</v>
      </c>
      <c r="AE1953" s="69">
        <v>20.0</v>
      </c>
      <c r="AF1953" s="70" t="s">
        <v>3295</v>
      </c>
      <c r="AG1953" s="69">
        <v>544.0</v>
      </c>
      <c r="AH1953" s="69">
        <v>86.0</v>
      </c>
      <c r="AI1953" s="69">
        <v>58.0</v>
      </c>
      <c r="AJ1953" s="29">
        <f t="shared" si="20"/>
        <v>115</v>
      </c>
      <c r="AK1953" s="76">
        <f t="shared" si="21"/>
        <v>0.2113970588</v>
      </c>
      <c r="AL1953" s="29">
        <f t="shared" si="22"/>
        <v>115</v>
      </c>
      <c r="AM1953" s="71">
        <f t="shared" si="23"/>
        <v>0.2114</v>
      </c>
      <c r="AN1953" s="71">
        <f t="shared" si="24"/>
        <v>0.2643</v>
      </c>
      <c r="AO1953" s="72">
        <f t="shared" si="25"/>
        <v>18.24</v>
      </c>
      <c r="AP1953" s="73">
        <f t="shared" si="26"/>
        <v>104478.72</v>
      </c>
      <c r="AQ1953" s="3">
        <f t="shared" si="27"/>
        <v>192.0564706</v>
      </c>
      <c r="AR1953" s="18"/>
      <c r="AS1953" s="18"/>
    </row>
    <row r="1954" ht="14.25" customHeight="1">
      <c r="A1954" s="68">
        <v>2905.0</v>
      </c>
      <c r="B1954" s="69">
        <v>1.0</v>
      </c>
      <c r="C1954" s="18" t="s">
        <v>402</v>
      </c>
      <c r="D1954" s="68">
        <v>2905.0</v>
      </c>
      <c r="E1954" s="69">
        <v>1.0</v>
      </c>
      <c r="F1954" s="69">
        <v>30.0</v>
      </c>
      <c r="G1954" s="70" t="s">
        <v>3296</v>
      </c>
      <c r="H1954" s="69">
        <v>577.0</v>
      </c>
      <c r="I1954" s="69">
        <v>162.0</v>
      </c>
      <c r="J1954" s="69">
        <v>66.0</v>
      </c>
      <c r="K1954" s="29">
        <f t="shared" si="13"/>
        <v>195</v>
      </c>
      <c r="L1954" s="71">
        <f t="shared" si="14"/>
        <v>0.338</v>
      </c>
      <c r="M1954" s="71">
        <f t="shared" si="15"/>
        <v>0.4225</v>
      </c>
      <c r="N1954" s="72">
        <f t="shared" si="16"/>
        <v>49.43</v>
      </c>
      <c r="O1954" s="8">
        <f t="shared" si="17"/>
        <v>283135.04</v>
      </c>
      <c r="P1954" s="73"/>
      <c r="Q1954" s="18"/>
      <c r="R1954" s="18"/>
      <c r="S1954" s="18"/>
      <c r="T1954" s="18"/>
      <c r="U1954" s="18"/>
      <c r="V1954" s="18"/>
      <c r="W1954" s="18"/>
      <c r="X1954" s="18"/>
      <c r="Y1954" s="18"/>
      <c r="Z1954" s="68">
        <v>2905.0</v>
      </c>
      <c r="AA1954" s="69">
        <v>1.0</v>
      </c>
      <c r="AB1954" s="18" t="s">
        <v>402</v>
      </c>
      <c r="AC1954" s="68">
        <v>2905.0</v>
      </c>
      <c r="AD1954" s="69">
        <v>1.0</v>
      </c>
      <c r="AE1954" s="69">
        <v>30.0</v>
      </c>
      <c r="AF1954" s="70" t="s">
        <v>3296</v>
      </c>
      <c r="AG1954" s="69">
        <v>577.0</v>
      </c>
      <c r="AH1954" s="69">
        <v>162.0</v>
      </c>
      <c r="AI1954" s="69">
        <v>66.0</v>
      </c>
      <c r="AJ1954" s="29">
        <f t="shared" si="20"/>
        <v>195</v>
      </c>
      <c r="AK1954" s="76">
        <f t="shared" si="21"/>
        <v>0.3379549393</v>
      </c>
      <c r="AL1954" s="29">
        <f t="shared" si="22"/>
        <v>195</v>
      </c>
      <c r="AM1954" s="71">
        <f t="shared" si="23"/>
        <v>0.338</v>
      </c>
      <c r="AN1954" s="71">
        <f t="shared" si="24"/>
        <v>0.4225</v>
      </c>
      <c r="AO1954" s="72">
        <f t="shared" si="25"/>
        <v>49.43</v>
      </c>
      <c r="AP1954" s="73">
        <f t="shared" si="26"/>
        <v>283135.04</v>
      </c>
      <c r="AQ1954" s="3">
        <f t="shared" si="27"/>
        <v>490.7019757</v>
      </c>
      <c r="AR1954" s="18"/>
      <c r="AS1954" s="18"/>
    </row>
    <row r="1955" ht="14.25" customHeight="1">
      <c r="A1955" s="68">
        <v>2905.0</v>
      </c>
      <c r="B1955" s="69">
        <v>1.0</v>
      </c>
      <c r="C1955" s="18" t="s">
        <v>402</v>
      </c>
      <c r="D1955" s="68">
        <v>2905.0</v>
      </c>
      <c r="E1955" s="69">
        <v>1.0</v>
      </c>
      <c r="F1955" s="69">
        <v>40.0</v>
      </c>
      <c r="G1955" s="70" t="s">
        <v>3297</v>
      </c>
      <c r="H1955" s="69">
        <v>306.0</v>
      </c>
      <c r="I1955" s="69">
        <v>60.0</v>
      </c>
      <c r="J1955" s="69">
        <v>23.0</v>
      </c>
      <c r="K1955" s="29">
        <f t="shared" si="13"/>
        <v>71.5</v>
      </c>
      <c r="L1955" s="71">
        <f t="shared" si="14"/>
        <v>0.2337</v>
      </c>
      <c r="M1955" s="71">
        <f t="shared" si="15"/>
        <v>0.2921</v>
      </c>
      <c r="N1955" s="72">
        <f t="shared" si="16"/>
        <v>12.53</v>
      </c>
      <c r="O1955" s="8">
        <f t="shared" si="17"/>
        <v>71771.84</v>
      </c>
      <c r="P1955" s="73"/>
      <c r="Q1955" s="18"/>
      <c r="R1955" s="18"/>
      <c r="S1955" s="18"/>
      <c r="T1955" s="18"/>
      <c r="U1955" s="18"/>
      <c r="V1955" s="18"/>
      <c r="W1955" s="18"/>
      <c r="X1955" s="18"/>
      <c r="Y1955" s="18"/>
      <c r="Z1955" s="68">
        <v>2905.0</v>
      </c>
      <c r="AA1955" s="69">
        <v>1.0</v>
      </c>
      <c r="AB1955" s="18" t="s">
        <v>402</v>
      </c>
      <c r="AC1955" s="68">
        <v>2905.0</v>
      </c>
      <c r="AD1955" s="69">
        <v>1.0</v>
      </c>
      <c r="AE1955" s="69">
        <v>40.0</v>
      </c>
      <c r="AF1955" s="70" t="s">
        <v>3297</v>
      </c>
      <c r="AG1955" s="69">
        <v>306.0</v>
      </c>
      <c r="AH1955" s="69">
        <v>60.0</v>
      </c>
      <c r="AI1955" s="69">
        <v>23.0</v>
      </c>
      <c r="AJ1955" s="29">
        <f t="shared" si="20"/>
        <v>71.5</v>
      </c>
      <c r="AK1955" s="76">
        <f t="shared" si="21"/>
        <v>0.2336601307</v>
      </c>
      <c r="AL1955" s="29">
        <f t="shared" si="22"/>
        <v>71.5</v>
      </c>
      <c r="AM1955" s="71">
        <f t="shared" si="23"/>
        <v>0.2337</v>
      </c>
      <c r="AN1955" s="71">
        <f t="shared" si="24"/>
        <v>0.2921</v>
      </c>
      <c r="AO1955" s="72">
        <f t="shared" si="25"/>
        <v>12.53</v>
      </c>
      <c r="AP1955" s="73">
        <f t="shared" si="26"/>
        <v>71771.84</v>
      </c>
      <c r="AQ1955" s="3">
        <f t="shared" si="27"/>
        <v>234.5484967</v>
      </c>
      <c r="AR1955" s="18"/>
      <c r="AS1955" s="18"/>
    </row>
    <row r="1956" ht="14.25" customHeight="1">
      <c r="A1956" s="68">
        <v>2906.0</v>
      </c>
      <c r="B1956" s="69">
        <v>1.0</v>
      </c>
      <c r="C1956" s="18" t="s">
        <v>403</v>
      </c>
      <c r="D1956" s="68">
        <v>2906.0</v>
      </c>
      <c r="E1956" s="69">
        <v>1.0</v>
      </c>
      <c r="F1956" s="69">
        <v>10.0</v>
      </c>
      <c r="G1956" s="70" t="s">
        <v>3298</v>
      </c>
      <c r="H1956" s="69">
        <v>2.0</v>
      </c>
      <c r="I1956" s="69">
        <v>0.0</v>
      </c>
      <c r="J1956" s="69">
        <v>1.0</v>
      </c>
      <c r="K1956" s="29">
        <f t="shared" si="13"/>
        <v>0.5</v>
      </c>
      <c r="L1956" s="71">
        <f t="shared" si="14"/>
        <v>0.25</v>
      </c>
      <c r="M1956" s="71">
        <f t="shared" si="15"/>
        <v>0.3125</v>
      </c>
      <c r="N1956" s="72">
        <f t="shared" si="16"/>
        <v>0.09</v>
      </c>
      <c r="O1956" s="8">
        <f t="shared" si="17"/>
        <v>515.52</v>
      </c>
      <c r="P1956" s="73"/>
      <c r="Q1956" s="18"/>
      <c r="R1956" s="18"/>
      <c r="S1956" s="18"/>
      <c r="T1956" s="18"/>
      <c r="U1956" s="18"/>
      <c r="V1956" s="18"/>
      <c r="W1956" s="18"/>
      <c r="X1956" s="18"/>
      <c r="Y1956" s="18"/>
      <c r="Z1956" s="68">
        <v>2906.0</v>
      </c>
      <c r="AA1956" s="69">
        <v>1.0</v>
      </c>
      <c r="AB1956" s="18" t="s">
        <v>403</v>
      </c>
      <c r="AC1956" s="68">
        <v>2906.0</v>
      </c>
      <c r="AD1956" s="69">
        <v>1.0</v>
      </c>
      <c r="AE1956" s="69">
        <v>10.0</v>
      </c>
      <c r="AF1956" s="70" t="s">
        <v>3298</v>
      </c>
      <c r="AG1956" s="69">
        <v>2.0</v>
      </c>
      <c r="AH1956" s="69">
        <v>0.0</v>
      </c>
      <c r="AI1956" s="69">
        <v>1.0</v>
      </c>
      <c r="AJ1956" s="29">
        <f t="shared" si="20"/>
        <v>0.5</v>
      </c>
      <c r="AK1956" s="76">
        <f t="shared" si="21"/>
        <v>0.25</v>
      </c>
      <c r="AL1956" s="29">
        <f t="shared" si="22"/>
        <v>0.5</v>
      </c>
      <c r="AM1956" s="71">
        <f t="shared" si="23"/>
        <v>0.25</v>
      </c>
      <c r="AN1956" s="71">
        <f t="shared" si="24"/>
        <v>0.3125</v>
      </c>
      <c r="AO1956" s="72">
        <f t="shared" si="25"/>
        <v>0.09</v>
      </c>
      <c r="AP1956" s="73">
        <f t="shared" si="26"/>
        <v>515.52</v>
      </c>
      <c r="AQ1956" s="3">
        <f t="shared" si="27"/>
        <v>257.76</v>
      </c>
      <c r="AR1956" s="18"/>
      <c r="AS1956" s="18"/>
    </row>
    <row r="1957" ht="14.25" customHeight="1">
      <c r="A1957" s="68">
        <v>2906.0</v>
      </c>
      <c r="B1957" s="69">
        <v>1.0</v>
      </c>
      <c r="C1957" s="18" t="s">
        <v>403</v>
      </c>
      <c r="D1957" s="68">
        <v>2906.0</v>
      </c>
      <c r="E1957" s="69">
        <v>1.0</v>
      </c>
      <c r="F1957" s="69">
        <v>11.0</v>
      </c>
      <c r="G1957" s="70" t="s">
        <v>3299</v>
      </c>
      <c r="H1957" s="69">
        <v>215.0</v>
      </c>
      <c r="I1957" s="69">
        <v>53.0</v>
      </c>
      <c r="J1957" s="69">
        <v>25.0</v>
      </c>
      <c r="K1957" s="29">
        <f t="shared" si="13"/>
        <v>65.5</v>
      </c>
      <c r="L1957" s="71">
        <f t="shared" si="14"/>
        <v>0.3047</v>
      </c>
      <c r="M1957" s="71">
        <f t="shared" si="15"/>
        <v>0.3809</v>
      </c>
      <c r="N1957" s="72">
        <f t="shared" si="16"/>
        <v>14.97</v>
      </c>
      <c r="O1957" s="8">
        <f t="shared" si="17"/>
        <v>85748.16</v>
      </c>
      <c r="P1957" s="73"/>
      <c r="Q1957" s="18"/>
      <c r="R1957" s="18"/>
      <c r="S1957" s="18"/>
      <c r="T1957" s="18"/>
      <c r="U1957" s="18"/>
      <c r="V1957" s="18"/>
      <c r="W1957" s="18"/>
      <c r="X1957" s="18"/>
      <c r="Y1957" s="18"/>
      <c r="Z1957" s="68">
        <v>2906.0</v>
      </c>
      <c r="AA1957" s="69">
        <v>1.0</v>
      </c>
      <c r="AB1957" s="18" t="s">
        <v>403</v>
      </c>
      <c r="AC1957" s="68">
        <v>2906.0</v>
      </c>
      <c r="AD1957" s="69">
        <v>1.0</v>
      </c>
      <c r="AE1957" s="69">
        <v>11.0</v>
      </c>
      <c r="AF1957" s="70" t="s">
        <v>3299</v>
      </c>
      <c r="AG1957" s="69">
        <v>215.0</v>
      </c>
      <c r="AH1957" s="69">
        <v>53.0</v>
      </c>
      <c r="AI1957" s="69">
        <v>25.0</v>
      </c>
      <c r="AJ1957" s="29">
        <f t="shared" si="20"/>
        <v>65.5</v>
      </c>
      <c r="AK1957" s="76">
        <f t="shared" si="21"/>
        <v>0.3046511628</v>
      </c>
      <c r="AL1957" s="29">
        <f t="shared" si="22"/>
        <v>65.5</v>
      </c>
      <c r="AM1957" s="71">
        <f t="shared" si="23"/>
        <v>0.3047</v>
      </c>
      <c r="AN1957" s="71">
        <f t="shared" si="24"/>
        <v>0.3809</v>
      </c>
      <c r="AO1957" s="72">
        <f t="shared" si="25"/>
        <v>14.97</v>
      </c>
      <c r="AP1957" s="73">
        <f t="shared" si="26"/>
        <v>85748.16</v>
      </c>
      <c r="AQ1957" s="3">
        <f t="shared" si="27"/>
        <v>398.8286512</v>
      </c>
      <c r="AR1957" s="18"/>
      <c r="AS1957" s="18"/>
    </row>
    <row r="1958" ht="14.25" customHeight="1">
      <c r="A1958" s="68">
        <v>2906.0</v>
      </c>
      <c r="B1958" s="69">
        <v>1.0</v>
      </c>
      <c r="C1958" s="18" t="s">
        <v>403</v>
      </c>
      <c r="D1958" s="68">
        <v>2906.0</v>
      </c>
      <c r="E1958" s="69">
        <v>1.0</v>
      </c>
      <c r="F1958" s="69">
        <v>20.0</v>
      </c>
      <c r="G1958" s="70" t="s">
        <v>3300</v>
      </c>
      <c r="H1958" s="69">
        <v>174.0</v>
      </c>
      <c r="I1958" s="69">
        <v>34.0</v>
      </c>
      <c r="J1958" s="69">
        <v>24.0</v>
      </c>
      <c r="K1958" s="29">
        <f t="shared" si="13"/>
        <v>46</v>
      </c>
      <c r="L1958" s="71">
        <f t="shared" si="14"/>
        <v>0.2644</v>
      </c>
      <c r="M1958" s="71">
        <f t="shared" si="15"/>
        <v>0.3305</v>
      </c>
      <c r="N1958" s="72">
        <f t="shared" si="16"/>
        <v>9.12</v>
      </c>
      <c r="O1958" s="8">
        <f t="shared" si="17"/>
        <v>52239.36</v>
      </c>
      <c r="P1958" s="73"/>
      <c r="Q1958" s="18"/>
      <c r="R1958" s="18"/>
      <c r="S1958" s="18"/>
      <c r="T1958" s="18"/>
      <c r="U1958" s="18"/>
      <c r="V1958" s="18"/>
      <c r="W1958" s="18"/>
      <c r="X1958" s="18"/>
      <c r="Y1958" s="18"/>
      <c r="Z1958" s="68">
        <v>2906.0</v>
      </c>
      <c r="AA1958" s="69">
        <v>1.0</v>
      </c>
      <c r="AB1958" s="18" t="s">
        <v>403</v>
      </c>
      <c r="AC1958" s="68">
        <v>2906.0</v>
      </c>
      <c r="AD1958" s="69">
        <v>1.0</v>
      </c>
      <c r="AE1958" s="69">
        <v>20.0</v>
      </c>
      <c r="AF1958" s="70" t="s">
        <v>3300</v>
      </c>
      <c r="AG1958" s="69">
        <v>174.0</v>
      </c>
      <c r="AH1958" s="69">
        <v>34.0</v>
      </c>
      <c r="AI1958" s="69">
        <v>24.0</v>
      </c>
      <c r="AJ1958" s="29">
        <f t="shared" si="20"/>
        <v>46</v>
      </c>
      <c r="AK1958" s="76">
        <f t="shared" si="21"/>
        <v>0.2643678161</v>
      </c>
      <c r="AL1958" s="29">
        <f t="shared" si="22"/>
        <v>46</v>
      </c>
      <c r="AM1958" s="71">
        <f t="shared" si="23"/>
        <v>0.2644</v>
      </c>
      <c r="AN1958" s="71">
        <f t="shared" si="24"/>
        <v>0.3305</v>
      </c>
      <c r="AO1958" s="72">
        <f t="shared" si="25"/>
        <v>9.12</v>
      </c>
      <c r="AP1958" s="73">
        <f t="shared" si="26"/>
        <v>52239.36</v>
      </c>
      <c r="AQ1958" s="3">
        <f t="shared" si="27"/>
        <v>300.2262069</v>
      </c>
      <c r="AR1958" s="18"/>
      <c r="AS1958" s="18"/>
    </row>
    <row r="1959" ht="14.25" customHeight="1">
      <c r="A1959" s="68">
        <v>2907.0</v>
      </c>
      <c r="B1959" s="69">
        <v>1.0</v>
      </c>
      <c r="C1959" s="18" t="s">
        <v>404</v>
      </c>
      <c r="D1959" s="68">
        <v>2907.0</v>
      </c>
      <c r="E1959" s="69">
        <v>1.0</v>
      </c>
      <c r="F1959" s="69">
        <v>10.0</v>
      </c>
      <c r="G1959" s="70" t="s">
        <v>3301</v>
      </c>
      <c r="H1959" s="69">
        <v>301.0</v>
      </c>
      <c r="I1959" s="69">
        <v>106.0</v>
      </c>
      <c r="J1959" s="69">
        <v>49.0</v>
      </c>
      <c r="K1959" s="29">
        <f t="shared" si="13"/>
        <v>130.5</v>
      </c>
      <c r="L1959" s="71">
        <f t="shared" si="14"/>
        <v>0.4336</v>
      </c>
      <c r="M1959" s="71">
        <f t="shared" si="15"/>
        <v>0.542</v>
      </c>
      <c r="N1959" s="72">
        <f t="shared" si="16"/>
        <v>42.44</v>
      </c>
      <c r="O1959" s="8">
        <f t="shared" si="17"/>
        <v>243096.32</v>
      </c>
      <c r="P1959" s="73"/>
      <c r="Q1959" s="18"/>
      <c r="R1959" s="18"/>
      <c r="S1959" s="18"/>
      <c r="T1959" s="18"/>
      <c r="U1959" s="18"/>
      <c r="V1959" s="18"/>
      <c r="W1959" s="18"/>
      <c r="X1959" s="18"/>
      <c r="Y1959" s="18"/>
      <c r="Z1959" s="68">
        <v>2907.0</v>
      </c>
      <c r="AA1959" s="69">
        <v>1.0</v>
      </c>
      <c r="AB1959" s="18" t="s">
        <v>404</v>
      </c>
      <c r="AC1959" s="68">
        <v>2907.0</v>
      </c>
      <c r="AD1959" s="69">
        <v>1.0</v>
      </c>
      <c r="AE1959" s="69">
        <v>10.0</v>
      </c>
      <c r="AF1959" s="70" t="s">
        <v>3301</v>
      </c>
      <c r="AG1959" s="69">
        <v>301.0</v>
      </c>
      <c r="AH1959" s="69">
        <v>106.0</v>
      </c>
      <c r="AI1959" s="69">
        <v>49.0</v>
      </c>
      <c r="AJ1959" s="29">
        <f t="shared" si="20"/>
        <v>130.5</v>
      </c>
      <c r="AK1959" s="76">
        <f t="shared" si="21"/>
        <v>0.4335548173</v>
      </c>
      <c r="AL1959" s="29">
        <f t="shared" si="22"/>
        <v>130.5</v>
      </c>
      <c r="AM1959" s="71">
        <f t="shared" si="23"/>
        <v>0.4336</v>
      </c>
      <c r="AN1959" s="71">
        <f t="shared" si="24"/>
        <v>0.542</v>
      </c>
      <c r="AO1959" s="72">
        <f t="shared" si="25"/>
        <v>42.44</v>
      </c>
      <c r="AP1959" s="73">
        <f t="shared" si="26"/>
        <v>243096.32</v>
      </c>
      <c r="AQ1959" s="3">
        <f t="shared" si="27"/>
        <v>807.6289701</v>
      </c>
      <c r="AR1959" s="18"/>
      <c r="AS1959" s="18"/>
    </row>
    <row r="1960" ht="14.25" customHeight="1">
      <c r="A1960" s="68">
        <v>2907.0</v>
      </c>
      <c r="B1960" s="69">
        <v>1.0</v>
      </c>
      <c r="C1960" s="18" t="s">
        <v>404</v>
      </c>
      <c r="D1960" s="68">
        <v>2907.0</v>
      </c>
      <c r="E1960" s="69">
        <v>1.0</v>
      </c>
      <c r="F1960" s="69">
        <v>20.0</v>
      </c>
      <c r="G1960" s="70" t="s">
        <v>3302</v>
      </c>
      <c r="H1960" s="69">
        <v>63.0</v>
      </c>
      <c r="I1960" s="69">
        <v>27.0</v>
      </c>
      <c r="J1960" s="69">
        <v>14.0</v>
      </c>
      <c r="K1960" s="29">
        <f t="shared" si="13"/>
        <v>34</v>
      </c>
      <c r="L1960" s="71">
        <f t="shared" si="14"/>
        <v>0.5397</v>
      </c>
      <c r="M1960" s="71">
        <f t="shared" si="15"/>
        <v>0.6746</v>
      </c>
      <c r="N1960" s="72">
        <f t="shared" si="16"/>
        <v>13.76</v>
      </c>
      <c r="O1960" s="8">
        <f t="shared" si="17"/>
        <v>78817.28</v>
      </c>
      <c r="P1960" s="73"/>
      <c r="Q1960" s="18"/>
      <c r="R1960" s="18"/>
      <c r="S1960" s="18"/>
      <c r="T1960" s="18"/>
      <c r="U1960" s="18"/>
      <c r="V1960" s="18"/>
      <c r="W1960" s="18"/>
      <c r="X1960" s="18"/>
      <c r="Y1960" s="18"/>
      <c r="Z1960" s="68">
        <v>2907.0</v>
      </c>
      <c r="AA1960" s="69">
        <v>1.0</v>
      </c>
      <c r="AB1960" s="18" t="s">
        <v>404</v>
      </c>
      <c r="AC1960" s="68">
        <v>2907.0</v>
      </c>
      <c r="AD1960" s="69">
        <v>1.0</v>
      </c>
      <c r="AE1960" s="69">
        <v>20.0</v>
      </c>
      <c r="AF1960" s="70" t="s">
        <v>3302</v>
      </c>
      <c r="AG1960" s="69">
        <v>63.0</v>
      </c>
      <c r="AH1960" s="69">
        <v>27.0</v>
      </c>
      <c r="AI1960" s="69">
        <v>14.0</v>
      </c>
      <c r="AJ1960" s="29">
        <f t="shared" si="20"/>
        <v>34</v>
      </c>
      <c r="AK1960" s="76">
        <f t="shared" si="21"/>
        <v>0.5396825397</v>
      </c>
      <c r="AL1960" s="29">
        <f t="shared" si="22"/>
        <v>34</v>
      </c>
      <c r="AM1960" s="71">
        <f t="shared" si="23"/>
        <v>0.5397</v>
      </c>
      <c r="AN1960" s="71">
        <f t="shared" si="24"/>
        <v>0.6746</v>
      </c>
      <c r="AO1960" s="72">
        <f t="shared" si="25"/>
        <v>13.76</v>
      </c>
      <c r="AP1960" s="73">
        <f t="shared" si="26"/>
        <v>78817.28</v>
      </c>
      <c r="AQ1960" s="3">
        <f t="shared" si="27"/>
        <v>1251.067937</v>
      </c>
      <c r="AR1960" s="18"/>
      <c r="AS1960" s="18"/>
    </row>
    <row r="1961" ht="14.25" customHeight="1">
      <c r="A1961" s="68">
        <v>2908.0</v>
      </c>
      <c r="B1961" s="69">
        <v>1.0</v>
      </c>
      <c r="C1961" s="18" t="s">
        <v>405</v>
      </c>
      <c r="D1961" s="68">
        <v>2908.0</v>
      </c>
      <c r="E1961" s="69">
        <v>1.0</v>
      </c>
      <c r="F1961" s="69">
        <v>1.0</v>
      </c>
      <c r="G1961" s="70" t="s">
        <v>3303</v>
      </c>
      <c r="H1961" s="69">
        <v>103.0</v>
      </c>
      <c r="I1961" s="69">
        <v>25.0</v>
      </c>
      <c r="J1961" s="69">
        <v>6.0</v>
      </c>
      <c r="K1961" s="29">
        <f t="shared" si="13"/>
        <v>28</v>
      </c>
      <c r="L1961" s="71">
        <f t="shared" si="14"/>
        <v>0.2718</v>
      </c>
      <c r="M1961" s="71">
        <f t="shared" si="15"/>
        <v>0.3398</v>
      </c>
      <c r="N1961" s="72">
        <f t="shared" si="16"/>
        <v>5.71</v>
      </c>
      <c r="O1961" s="8">
        <f t="shared" si="17"/>
        <v>32706.88</v>
      </c>
      <c r="P1961" s="73"/>
      <c r="Q1961" s="18"/>
      <c r="R1961" s="18"/>
      <c r="S1961" s="18"/>
      <c r="T1961" s="18"/>
      <c r="U1961" s="18"/>
      <c r="V1961" s="18"/>
      <c r="W1961" s="18"/>
      <c r="X1961" s="18"/>
      <c r="Y1961" s="18"/>
      <c r="Z1961" s="68">
        <v>2908.0</v>
      </c>
      <c r="AA1961" s="69">
        <v>1.0</v>
      </c>
      <c r="AB1961" s="18" t="s">
        <v>405</v>
      </c>
      <c r="AC1961" s="68">
        <v>2908.0</v>
      </c>
      <c r="AD1961" s="69">
        <v>1.0</v>
      </c>
      <c r="AE1961" s="69">
        <v>1.0</v>
      </c>
      <c r="AF1961" s="70" t="s">
        <v>3303</v>
      </c>
      <c r="AG1961" s="69">
        <v>103.0</v>
      </c>
      <c r="AH1961" s="69">
        <v>25.0</v>
      </c>
      <c r="AI1961" s="69">
        <v>6.0</v>
      </c>
      <c r="AJ1961" s="29">
        <f t="shared" si="20"/>
        <v>28</v>
      </c>
      <c r="AK1961" s="76">
        <f t="shared" si="21"/>
        <v>0.2718446602</v>
      </c>
      <c r="AL1961" s="29">
        <f t="shared" si="22"/>
        <v>28</v>
      </c>
      <c r="AM1961" s="71">
        <f t="shared" si="23"/>
        <v>0.2718</v>
      </c>
      <c r="AN1961" s="71">
        <f t="shared" si="24"/>
        <v>0.3398</v>
      </c>
      <c r="AO1961" s="72">
        <f t="shared" si="25"/>
        <v>5.71</v>
      </c>
      <c r="AP1961" s="73">
        <f t="shared" si="26"/>
        <v>32706.88</v>
      </c>
      <c r="AQ1961" s="3">
        <f t="shared" si="27"/>
        <v>317.5425243</v>
      </c>
      <c r="AR1961" s="18"/>
      <c r="AS1961" s="18"/>
    </row>
    <row r="1962" ht="14.25" customHeight="1">
      <c r="A1962" s="68">
        <v>2908.0</v>
      </c>
      <c r="B1962" s="69">
        <v>1.0</v>
      </c>
      <c r="C1962" s="18" t="s">
        <v>405</v>
      </c>
      <c r="D1962" s="68">
        <v>2908.0</v>
      </c>
      <c r="E1962" s="69">
        <v>1.0</v>
      </c>
      <c r="F1962" s="69">
        <v>2.0</v>
      </c>
      <c r="G1962" s="70" t="s">
        <v>3304</v>
      </c>
      <c r="H1962" s="69">
        <v>162.0</v>
      </c>
      <c r="I1962" s="69">
        <v>23.0</v>
      </c>
      <c r="J1962" s="69">
        <v>9.0</v>
      </c>
      <c r="K1962" s="29">
        <f t="shared" si="13"/>
        <v>27.5</v>
      </c>
      <c r="L1962" s="71">
        <f t="shared" si="14"/>
        <v>0.1698</v>
      </c>
      <c r="M1962" s="71">
        <f t="shared" si="15"/>
        <v>0.2123</v>
      </c>
      <c r="N1962" s="72">
        <f t="shared" si="16"/>
        <v>3.5</v>
      </c>
      <c r="O1962" s="8">
        <f t="shared" si="17"/>
        <v>20048</v>
      </c>
      <c r="P1962" s="73"/>
      <c r="Q1962" s="18"/>
      <c r="R1962" s="18"/>
      <c r="S1962" s="18"/>
      <c r="T1962" s="18"/>
      <c r="U1962" s="18"/>
      <c r="V1962" s="18"/>
      <c r="W1962" s="18"/>
      <c r="X1962" s="18"/>
      <c r="Y1962" s="18"/>
      <c r="Z1962" s="68">
        <v>2908.0</v>
      </c>
      <c r="AA1962" s="69">
        <v>1.0</v>
      </c>
      <c r="AB1962" s="18" t="s">
        <v>405</v>
      </c>
      <c r="AC1962" s="68">
        <v>2908.0</v>
      </c>
      <c r="AD1962" s="69">
        <v>1.0</v>
      </c>
      <c r="AE1962" s="69">
        <v>2.0</v>
      </c>
      <c r="AF1962" s="70" t="s">
        <v>3304</v>
      </c>
      <c r="AG1962" s="69">
        <v>162.0</v>
      </c>
      <c r="AH1962" s="69">
        <v>23.0</v>
      </c>
      <c r="AI1962" s="69">
        <v>9.0</v>
      </c>
      <c r="AJ1962" s="29">
        <f t="shared" si="20"/>
        <v>27.5</v>
      </c>
      <c r="AK1962" s="76">
        <f t="shared" si="21"/>
        <v>0.1697530864</v>
      </c>
      <c r="AL1962" s="29">
        <f t="shared" si="22"/>
        <v>27.5</v>
      </c>
      <c r="AM1962" s="71">
        <f t="shared" si="23"/>
        <v>0.1698</v>
      </c>
      <c r="AN1962" s="71">
        <f t="shared" si="24"/>
        <v>0.2123</v>
      </c>
      <c r="AO1962" s="72">
        <f t="shared" si="25"/>
        <v>3.5</v>
      </c>
      <c r="AP1962" s="73">
        <f t="shared" si="26"/>
        <v>20048</v>
      </c>
      <c r="AQ1962" s="3">
        <f t="shared" si="27"/>
        <v>123.7530864</v>
      </c>
      <c r="AR1962" s="18"/>
      <c r="AS1962" s="18"/>
    </row>
    <row r="1963" ht="14.25" customHeight="1">
      <c r="A1963" s="68">
        <v>2908.0</v>
      </c>
      <c r="B1963" s="69">
        <v>1.0</v>
      </c>
      <c r="C1963" s="18" t="s">
        <v>405</v>
      </c>
      <c r="D1963" s="68">
        <v>2908.0</v>
      </c>
      <c r="E1963" s="69">
        <v>1.0</v>
      </c>
      <c r="F1963" s="69">
        <v>3.0</v>
      </c>
      <c r="G1963" s="70" t="s">
        <v>3305</v>
      </c>
      <c r="H1963" s="69">
        <v>116.0</v>
      </c>
      <c r="I1963" s="69">
        <v>30.0</v>
      </c>
      <c r="J1963" s="69">
        <v>3.0</v>
      </c>
      <c r="K1963" s="29">
        <f t="shared" si="13"/>
        <v>31.5</v>
      </c>
      <c r="L1963" s="71">
        <f t="shared" si="14"/>
        <v>0.2716</v>
      </c>
      <c r="M1963" s="71">
        <f t="shared" si="15"/>
        <v>0.3395</v>
      </c>
      <c r="N1963" s="72">
        <f t="shared" si="16"/>
        <v>6.42</v>
      </c>
      <c r="O1963" s="8">
        <f t="shared" si="17"/>
        <v>36773.76</v>
      </c>
      <c r="P1963" s="73"/>
      <c r="Q1963" s="18"/>
      <c r="R1963" s="18"/>
      <c r="S1963" s="18"/>
      <c r="T1963" s="18"/>
      <c r="U1963" s="18"/>
      <c r="V1963" s="18"/>
      <c r="W1963" s="18"/>
      <c r="X1963" s="18"/>
      <c r="Y1963" s="18"/>
      <c r="Z1963" s="68">
        <v>2908.0</v>
      </c>
      <c r="AA1963" s="69">
        <v>1.0</v>
      </c>
      <c r="AB1963" s="18" t="s">
        <v>405</v>
      </c>
      <c r="AC1963" s="68">
        <v>2908.0</v>
      </c>
      <c r="AD1963" s="69">
        <v>1.0</v>
      </c>
      <c r="AE1963" s="69">
        <v>3.0</v>
      </c>
      <c r="AF1963" s="70" t="s">
        <v>3305</v>
      </c>
      <c r="AG1963" s="69">
        <v>116.0</v>
      </c>
      <c r="AH1963" s="69">
        <v>30.0</v>
      </c>
      <c r="AI1963" s="69">
        <v>3.0</v>
      </c>
      <c r="AJ1963" s="29">
        <f t="shared" si="20"/>
        <v>31.5</v>
      </c>
      <c r="AK1963" s="76">
        <f t="shared" si="21"/>
        <v>0.2715517241</v>
      </c>
      <c r="AL1963" s="29">
        <f t="shared" si="22"/>
        <v>31.5</v>
      </c>
      <c r="AM1963" s="71">
        <f t="shared" si="23"/>
        <v>0.2716</v>
      </c>
      <c r="AN1963" s="71">
        <f t="shared" si="24"/>
        <v>0.3395</v>
      </c>
      <c r="AO1963" s="72">
        <f t="shared" si="25"/>
        <v>6.42</v>
      </c>
      <c r="AP1963" s="73">
        <f t="shared" si="26"/>
        <v>36773.76</v>
      </c>
      <c r="AQ1963" s="3">
        <f t="shared" si="27"/>
        <v>317.0151724</v>
      </c>
      <c r="AR1963" s="18"/>
      <c r="AS1963" s="18"/>
    </row>
    <row r="1964" ht="14.25" customHeight="1">
      <c r="A1964" s="68">
        <v>2908.0</v>
      </c>
      <c r="B1964" s="69">
        <v>1.0</v>
      </c>
      <c r="C1964" s="18" t="s">
        <v>405</v>
      </c>
      <c r="D1964" s="68">
        <v>2908.0</v>
      </c>
      <c r="E1964" s="69">
        <v>1.0</v>
      </c>
      <c r="F1964" s="69">
        <v>4.0</v>
      </c>
      <c r="G1964" s="70" t="s">
        <v>3306</v>
      </c>
      <c r="H1964" s="69">
        <v>138.0</v>
      </c>
      <c r="I1964" s="69">
        <v>19.0</v>
      </c>
      <c r="J1964" s="69">
        <v>6.0</v>
      </c>
      <c r="K1964" s="29">
        <f t="shared" si="13"/>
        <v>22</v>
      </c>
      <c r="L1964" s="71">
        <f t="shared" si="14"/>
        <v>0.1594</v>
      </c>
      <c r="M1964" s="71">
        <f t="shared" si="15"/>
        <v>0.1993</v>
      </c>
      <c r="N1964" s="72">
        <f t="shared" si="16"/>
        <v>2.63</v>
      </c>
      <c r="O1964" s="8">
        <f t="shared" si="17"/>
        <v>15064.64</v>
      </c>
      <c r="P1964" s="73"/>
      <c r="Q1964" s="18"/>
      <c r="R1964" s="18"/>
      <c r="S1964" s="18"/>
      <c r="T1964" s="18"/>
      <c r="U1964" s="18"/>
      <c r="V1964" s="18"/>
      <c r="W1964" s="18"/>
      <c r="X1964" s="18"/>
      <c r="Y1964" s="18"/>
      <c r="Z1964" s="68">
        <v>2908.0</v>
      </c>
      <c r="AA1964" s="69">
        <v>1.0</v>
      </c>
      <c r="AB1964" s="18" t="s">
        <v>405</v>
      </c>
      <c r="AC1964" s="68">
        <v>2908.0</v>
      </c>
      <c r="AD1964" s="69">
        <v>1.0</v>
      </c>
      <c r="AE1964" s="69">
        <v>4.0</v>
      </c>
      <c r="AF1964" s="70" t="s">
        <v>3306</v>
      </c>
      <c r="AG1964" s="69">
        <v>138.0</v>
      </c>
      <c r="AH1964" s="69">
        <v>19.0</v>
      </c>
      <c r="AI1964" s="69">
        <v>6.0</v>
      </c>
      <c r="AJ1964" s="29">
        <f t="shared" si="20"/>
        <v>22</v>
      </c>
      <c r="AK1964" s="76">
        <f t="shared" si="21"/>
        <v>0.1594202899</v>
      </c>
      <c r="AL1964" s="29">
        <f t="shared" si="22"/>
        <v>22</v>
      </c>
      <c r="AM1964" s="71">
        <f t="shared" si="23"/>
        <v>0.1594</v>
      </c>
      <c r="AN1964" s="71">
        <f t="shared" si="24"/>
        <v>0.1993</v>
      </c>
      <c r="AO1964" s="72">
        <f t="shared" si="25"/>
        <v>2.63</v>
      </c>
      <c r="AP1964" s="73">
        <f t="shared" si="26"/>
        <v>15064.64</v>
      </c>
      <c r="AQ1964" s="3">
        <f t="shared" si="27"/>
        <v>109.164058</v>
      </c>
      <c r="AR1964" s="18"/>
      <c r="AS1964" s="18"/>
    </row>
    <row r="1965" ht="14.25" customHeight="1">
      <c r="A1965" s="68">
        <v>2909.0</v>
      </c>
      <c r="B1965" s="69">
        <v>1.0</v>
      </c>
      <c r="C1965" s="18" t="s">
        <v>3307</v>
      </c>
      <c r="D1965" s="68">
        <v>2909.0</v>
      </c>
      <c r="E1965" s="69">
        <v>1.0</v>
      </c>
      <c r="F1965" s="69">
        <v>10.0</v>
      </c>
      <c r="G1965" s="70" t="s">
        <v>1203</v>
      </c>
      <c r="H1965" s="69">
        <v>283.0</v>
      </c>
      <c r="I1965" s="69">
        <v>65.0</v>
      </c>
      <c r="J1965" s="69">
        <v>23.0</v>
      </c>
      <c r="K1965" s="29">
        <f t="shared" si="13"/>
        <v>76.5</v>
      </c>
      <c r="L1965" s="71">
        <f t="shared" si="14"/>
        <v>0.2703</v>
      </c>
      <c r="M1965" s="71">
        <f t="shared" si="15"/>
        <v>0.3379</v>
      </c>
      <c r="N1965" s="72">
        <f t="shared" si="16"/>
        <v>15.51</v>
      </c>
      <c r="O1965" s="8">
        <f t="shared" si="17"/>
        <v>88841.28</v>
      </c>
      <c r="P1965" s="73"/>
      <c r="Q1965" s="18"/>
      <c r="R1965" s="18"/>
      <c r="S1965" s="18"/>
      <c r="T1965" s="18"/>
      <c r="U1965" s="18"/>
      <c r="V1965" s="18"/>
      <c r="W1965" s="18"/>
      <c r="X1965" s="18"/>
      <c r="Y1965" s="18"/>
      <c r="Z1965" s="68">
        <v>2909.0</v>
      </c>
      <c r="AA1965" s="69">
        <v>1.0</v>
      </c>
      <c r="AB1965" s="18" t="s">
        <v>3307</v>
      </c>
      <c r="AC1965" s="68">
        <v>2909.0</v>
      </c>
      <c r="AD1965" s="69">
        <v>1.0</v>
      </c>
      <c r="AE1965" s="69">
        <v>10.0</v>
      </c>
      <c r="AF1965" s="70" t="s">
        <v>1203</v>
      </c>
      <c r="AG1965" s="69">
        <v>283.0</v>
      </c>
      <c r="AH1965" s="69">
        <v>65.0</v>
      </c>
      <c r="AI1965" s="69">
        <v>23.0</v>
      </c>
      <c r="AJ1965" s="29">
        <f t="shared" si="20"/>
        <v>76.5</v>
      </c>
      <c r="AK1965" s="76">
        <f t="shared" si="21"/>
        <v>0.2703180212</v>
      </c>
      <c r="AL1965" s="29">
        <f t="shared" si="22"/>
        <v>76.5</v>
      </c>
      <c r="AM1965" s="71">
        <f t="shared" si="23"/>
        <v>0.2703</v>
      </c>
      <c r="AN1965" s="71">
        <f t="shared" si="24"/>
        <v>0.3379</v>
      </c>
      <c r="AO1965" s="72">
        <f t="shared" si="25"/>
        <v>15.51</v>
      </c>
      <c r="AP1965" s="73">
        <f t="shared" si="26"/>
        <v>88841.28</v>
      </c>
      <c r="AQ1965" s="3">
        <f t="shared" si="27"/>
        <v>313.9267845</v>
      </c>
      <c r="AR1965" s="18"/>
      <c r="AS1965" s="18"/>
    </row>
    <row r="1966" ht="14.25" customHeight="1">
      <c r="A1966" s="68">
        <v>2909.0</v>
      </c>
      <c r="B1966" s="69">
        <v>1.0</v>
      </c>
      <c r="C1966" s="18" t="s">
        <v>3307</v>
      </c>
      <c r="D1966" s="68">
        <v>2909.0</v>
      </c>
      <c r="E1966" s="69">
        <v>1.0</v>
      </c>
      <c r="F1966" s="69">
        <v>20.0</v>
      </c>
      <c r="G1966" s="70" t="s">
        <v>3308</v>
      </c>
      <c r="H1966" s="69">
        <v>129.0</v>
      </c>
      <c r="I1966" s="69">
        <v>41.0</v>
      </c>
      <c r="J1966" s="69">
        <v>5.0</v>
      </c>
      <c r="K1966" s="29">
        <f t="shared" si="13"/>
        <v>43.5</v>
      </c>
      <c r="L1966" s="71">
        <f t="shared" si="14"/>
        <v>0.3372</v>
      </c>
      <c r="M1966" s="71">
        <f t="shared" si="15"/>
        <v>0.4215</v>
      </c>
      <c r="N1966" s="72">
        <f t="shared" si="16"/>
        <v>11</v>
      </c>
      <c r="O1966" s="8">
        <f t="shared" si="17"/>
        <v>63008</v>
      </c>
      <c r="P1966" s="73"/>
      <c r="Q1966" s="18"/>
      <c r="R1966" s="18"/>
      <c r="S1966" s="18"/>
      <c r="T1966" s="18"/>
      <c r="U1966" s="18"/>
      <c r="V1966" s="18"/>
      <c r="W1966" s="18"/>
      <c r="X1966" s="18"/>
      <c r="Y1966" s="18"/>
      <c r="Z1966" s="68">
        <v>2909.0</v>
      </c>
      <c r="AA1966" s="69">
        <v>1.0</v>
      </c>
      <c r="AB1966" s="18" t="s">
        <v>3307</v>
      </c>
      <c r="AC1966" s="68">
        <v>2909.0</v>
      </c>
      <c r="AD1966" s="69">
        <v>1.0</v>
      </c>
      <c r="AE1966" s="69">
        <v>20.0</v>
      </c>
      <c r="AF1966" s="70" t="s">
        <v>3308</v>
      </c>
      <c r="AG1966" s="69">
        <v>129.0</v>
      </c>
      <c r="AH1966" s="69">
        <v>41.0</v>
      </c>
      <c r="AI1966" s="69">
        <v>5.0</v>
      </c>
      <c r="AJ1966" s="29">
        <f t="shared" si="20"/>
        <v>43.5</v>
      </c>
      <c r="AK1966" s="76">
        <f t="shared" si="21"/>
        <v>0.3372093023</v>
      </c>
      <c r="AL1966" s="29">
        <f t="shared" si="22"/>
        <v>43.5</v>
      </c>
      <c r="AM1966" s="71">
        <f t="shared" si="23"/>
        <v>0.3372</v>
      </c>
      <c r="AN1966" s="71">
        <f t="shared" si="24"/>
        <v>0.4215</v>
      </c>
      <c r="AO1966" s="72">
        <f t="shared" si="25"/>
        <v>11</v>
      </c>
      <c r="AP1966" s="73">
        <f t="shared" si="26"/>
        <v>63008</v>
      </c>
      <c r="AQ1966" s="3">
        <f t="shared" si="27"/>
        <v>488.4341085</v>
      </c>
      <c r="AR1966" s="18"/>
      <c r="AS1966" s="18"/>
    </row>
    <row r="1967" ht="14.25" customHeight="1">
      <c r="A1967" s="68">
        <v>2909.0</v>
      </c>
      <c r="B1967" s="69">
        <v>1.0</v>
      </c>
      <c r="C1967" s="18" t="s">
        <v>3307</v>
      </c>
      <c r="D1967" s="68">
        <v>2909.0</v>
      </c>
      <c r="E1967" s="69">
        <v>1.0</v>
      </c>
      <c r="F1967" s="69">
        <v>30.0</v>
      </c>
      <c r="G1967" s="70" t="s">
        <v>1384</v>
      </c>
      <c r="H1967" s="69">
        <v>494.0</v>
      </c>
      <c r="I1967" s="69">
        <v>139.0</v>
      </c>
      <c r="J1967" s="69">
        <v>36.0</v>
      </c>
      <c r="K1967" s="29">
        <f t="shared" si="13"/>
        <v>157</v>
      </c>
      <c r="L1967" s="71">
        <f t="shared" si="14"/>
        <v>0.3178</v>
      </c>
      <c r="M1967" s="71">
        <f t="shared" si="15"/>
        <v>0.3973</v>
      </c>
      <c r="N1967" s="72">
        <f t="shared" si="16"/>
        <v>37.43</v>
      </c>
      <c r="O1967" s="8">
        <f t="shared" si="17"/>
        <v>214399.04</v>
      </c>
      <c r="P1967" s="73"/>
      <c r="Q1967" s="18"/>
      <c r="R1967" s="18"/>
      <c r="S1967" s="18"/>
      <c r="T1967" s="18"/>
      <c r="U1967" s="18"/>
      <c r="V1967" s="18"/>
      <c r="W1967" s="18"/>
      <c r="X1967" s="18"/>
      <c r="Y1967" s="18"/>
      <c r="Z1967" s="68">
        <v>2909.0</v>
      </c>
      <c r="AA1967" s="69">
        <v>1.0</v>
      </c>
      <c r="AB1967" s="18" t="s">
        <v>3307</v>
      </c>
      <c r="AC1967" s="68">
        <v>2909.0</v>
      </c>
      <c r="AD1967" s="69">
        <v>1.0</v>
      </c>
      <c r="AE1967" s="69">
        <v>30.0</v>
      </c>
      <c r="AF1967" s="70" t="s">
        <v>1384</v>
      </c>
      <c r="AG1967" s="69">
        <v>494.0</v>
      </c>
      <c r="AH1967" s="69">
        <v>139.0</v>
      </c>
      <c r="AI1967" s="69">
        <v>36.0</v>
      </c>
      <c r="AJ1967" s="29">
        <f t="shared" si="20"/>
        <v>157</v>
      </c>
      <c r="AK1967" s="76">
        <f t="shared" si="21"/>
        <v>0.3178137652</v>
      </c>
      <c r="AL1967" s="29">
        <f t="shared" si="22"/>
        <v>157</v>
      </c>
      <c r="AM1967" s="71">
        <f t="shared" si="23"/>
        <v>0.3178</v>
      </c>
      <c r="AN1967" s="71">
        <f t="shared" si="24"/>
        <v>0.3973</v>
      </c>
      <c r="AO1967" s="72">
        <f t="shared" si="25"/>
        <v>37.43</v>
      </c>
      <c r="AP1967" s="73">
        <f t="shared" si="26"/>
        <v>214399.04</v>
      </c>
      <c r="AQ1967" s="3">
        <f t="shared" si="27"/>
        <v>434.0061538</v>
      </c>
      <c r="AR1967" s="18"/>
      <c r="AS1967" s="18"/>
    </row>
    <row r="1968" ht="14.25" customHeight="1">
      <c r="A1968" s="68">
        <v>2909.0</v>
      </c>
      <c r="B1968" s="69">
        <v>1.0</v>
      </c>
      <c r="C1968" s="18" t="s">
        <v>3307</v>
      </c>
      <c r="D1968" s="68">
        <v>2909.0</v>
      </c>
      <c r="E1968" s="69">
        <v>1.0</v>
      </c>
      <c r="F1968" s="69">
        <v>31.0</v>
      </c>
      <c r="G1968" s="70" t="s">
        <v>3309</v>
      </c>
      <c r="H1968" s="69">
        <v>144.0</v>
      </c>
      <c r="I1968" s="69">
        <v>31.0</v>
      </c>
      <c r="J1968" s="69">
        <v>8.0</v>
      </c>
      <c r="K1968" s="29">
        <f t="shared" si="13"/>
        <v>35</v>
      </c>
      <c r="L1968" s="71">
        <f t="shared" si="14"/>
        <v>0.2431</v>
      </c>
      <c r="M1968" s="71">
        <f t="shared" si="15"/>
        <v>0.3039</v>
      </c>
      <c r="N1968" s="72">
        <f t="shared" si="16"/>
        <v>6.38</v>
      </c>
      <c r="O1968" s="8">
        <f t="shared" si="17"/>
        <v>36544.64</v>
      </c>
      <c r="P1968" s="73"/>
      <c r="Q1968" s="18"/>
      <c r="R1968" s="18"/>
      <c r="S1968" s="18"/>
      <c r="T1968" s="18"/>
      <c r="U1968" s="18"/>
      <c r="V1968" s="18"/>
      <c r="W1968" s="18"/>
      <c r="X1968" s="18"/>
      <c r="Y1968" s="18"/>
      <c r="Z1968" s="68">
        <v>2909.0</v>
      </c>
      <c r="AA1968" s="69">
        <v>1.0</v>
      </c>
      <c r="AB1968" s="18" t="s">
        <v>3307</v>
      </c>
      <c r="AC1968" s="68">
        <v>2909.0</v>
      </c>
      <c r="AD1968" s="69">
        <v>1.0</v>
      </c>
      <c r="AE1968" s="69">
        <v>31.0</v>
      </c>
      <c r="AF1968" s="70" t="s">
        <v>3309</v>
      </c>
      <c r="AG1968" s="69">
        <v>144.0</v>
      </c>
      <c r="AH1968" s="69">
        <v>31.0</v>
      </c>
      <c r="AI1968" s="69">
        <v>8.0</v>
      </c>
      <c r="AJ1968" s="29">
        <f t="shared" si="20"/>
        <v>35</v>
      </c>
      <c r="AK1968" s="76">
        <f t="shared" si="21"/>
        <v>0.2430555556</v>
      </c>
      <c r="AL1968" s="29">
        <f t="shared" si="22"/>
        <v>35</v>
      </c>
      <c r="AM1968" s="71">
        <f t="shared" si="23"/>
        <v>0.2431</v>
      </c>
      <c r="AN1968" s="71">
        <f t="shared" si="24"/>
        <v>0.3039</v>
      </c>
      <c r="AO1968" s="72">
        <f t="shared" si="25"/>
        <v>6.38</v>
      </c>
      <c r="AP1968" s="73">
        <f t="shared" si="26"/>
        <v>36544.64</v>
      </c>
      <c r="AQ1968" s="3">
        <f t="shared" si="27"/>
        <v>253.7822222</v>
      </c>
      <c r="AR1968" s="18"/>
      <c r="AS1968" s="18"/>
    </row>
    <row r="1969" ht="14.25" customHeight="1">
      <c r="A1969" s="68">
        <v>2909.0</v>
      </c>
      <c r="B1969" s="69">
        <v>1.0</v>
      </c>
      <c r="C1969" s="18" t="s">
        <v>3307</v>
      </c>
      <c r="D1969" s="68">
        <v>2909.0</v>
      </c>
      <c r="E1969" s="69">
        <v>1.0</v>
      </c>
      <c r="F1969" s="69">
        <v>40.0</v>
      </c>
      <c r="G1969" s="70" t="s">
        <v>3310</v>
      </c>
      <c r="H1969" s="69">
        <v>266.0</v>
      </c>
      <c r="I1969" s="69">
        <v>37.0</v>
      </c>
      <c r="J1969" s="69">
        <v>14.0</v>
      </c>
      <c r="K1969" s="29">
        <f t="shared" si="13"/>
        <v>44</v>
      </c>
      <c r="L1969" s="71">
        <f t="shared" si="14"/>
        <v>0.1654</v>
      </c>
      <c r="M1969" s="71">
        <f t="shared" si="15"/>
        <v>0.2068</v>
      </c>
      <c r="N1969" s="72">
        <f t="shared" si="16"/>
        <v>5.46</v>
      </c>
      <c r="O1969" s="8">
        <f t="shared" si="17"/>
        <v>31274.88</v>
      </c>
      <c r="P1969" s="73"/>
      <c r="Q1969" s="18"/>
      <c r="R1969" s="18"/>
      <c r="S1969" s="18"/>
      <c r="T1969" s="18"/>
      <c r="U1969" s="18"/>
      <c r="V1969" s="18"/>
      <c r="W1969" s="18"/>
      <c r="X1969" s="18"/>
      <c r="Y1969" s="18"/>
      <c r="Z1969" s="68">
        <v>2909.0</v>
      </c>
      <c r="AA1969" s="69">
        <v>1.0</v>
      </c>
      <c r="AB1969" s="18" t="s">
        <v>3307</v>
      </c>
      <c r="AC1969" s="68">
        <v>2909.0</v>
      </c>
      <c r="AD1969" s="69">
        <v>1.0</v>
      </c>
      <c r="AE1969" s="69">
        <v>40.0</v>
      </c>
      <c r="AF1969" s="70" t="s">
        <v>3310</v>
      </c>
      <c r="AG1969" s="69">
        <v>266.0</v>
      </c>
      <c r="AH1969" s="69">
        <v>37.0</v>
      </c>
      <c r="AI1969" s="69">
        <v>14.0</v>
      </c>
      <c r="AJ1969" s="29">
        <f t="shared" si="20"/>
        <v>44</v>
      </c>
      <c r="AK1969" s="76">
        <f t="shared" si="21"/>
        <v>0.1654135338</v>
      </c>
      <c r="AL1969" s="29">
        <f t="shared" si="22"/>
        <v>44</v>
      </c>
      <c r="AM1969" s="71">
        <f t="shared" si="23"/>
        <v>0.1654</v>
      </c>
      <c r="AN1969" s="71">
        <f t="shared" si="24"/>
        <v>0.2068</v>
      </c>
      <c r="AO1969" s="72">
        <f t="shared" si="25"/>
        <v>5.46</v>
      </c>
      <c r="AP1969" s="73">
        <f t="shared" si="26"/>
        <v>31274.88</v>
      </c>
      <c r="AQ1969" s="3">
        <f t="shared" si="27"/>
        <v>117.5747368</v>
      </c>
      <c r="AR1969" s="18"/>
      <c r="AS1969" s="18"/>
    </row>
    <row r="1970" ht="14.25" customHeight="1">
      <c r="A1970" s="68">
        <v>2909.0</v>
      </c>
      <c r="B1970" s="69">
        <v>1.0</v>
      </c>
      <c r="C1970" s="18" t="s">
        <v>3307</v>
      </c>
      <c r="D1970" s="68">
        <v>2909.0</v>
      </c>
      <c r="E1970" s="69">
        <v>1.0</v>
      </c>
      <c r="F1970" s="69">
        <v>90.0</v>
      </c>
      <c r="G1970" s="70" t="s">
        <v>3311</v>
      </c>
      <c r="H1970" s="69">
        <v>777.0</v>
      </c>
      <c r="I1970" s="69">
        <v>163.0</v>
      </c>
      <c r="J1970" s="69">
        <v>51.0</v>
      </c>
      <c r="K1970" s="29">
        <f t="shared" si="13"/>
        <v>188.5</v>
      </c>
      <c r="L1970" s="71">
        <f t="shared" si="14"/>
        <v>0.2426</v>
      </c>
      <c r="M1970" s="71">
        <f t="shared" si="15"/>
        <v>0.3033</v>
      </c>
      <c r="N1970" s="72">
        <f t="shared" si="16"/>
        <v>34.3</v>
      </c>
      <c r="O1970" s="8">
        <f t="shared" si="17"/>
        <v>196470.4</v>
      </c>
      <c r="P1970" s="73"/>
      <c r="Q1970" s="18"/>
      <c r="R1970" s="18"/>
      <c r="S1970" s="18"/>
      <c r="T1970" s="18"/>
      <c r="U1970" s="18"/>
      <c r="V1970" s="18"/>
      <c r="W1970" s="18"/>
      <c r="X1970" s="18"/>
      <c r="Y1970" s="18"/>
      <c r="Z1970" s="68">
        <v>2909.0</v>
      </c>
      <c r="AA1970" s="69">
        <v>1.0</v>
      </c>
      <c r="AB1970" s="18" t="s">
        <v>3307</v>
      </c>
      <c r="AC1970" s="68">
        <v>2909.0</v>
      </c>
      <c r="AD1970" s="69">
        <v>1.0</v>
      </c>
      <c r="AE1970" s="69">
        <v>90.0</v>
      </c>
      <c r="AF1970" s="70" t="s">
        <v>3311</v>
      </c>
      <c r="AG1970" s="69">
        <v>777.0</v>
      </c>
      <c r="AH1970" s="69">
        <v>163.0</v>
      </c>
      <c r="AI1970" s="69">
        <v>51.0</v>
      </c>
      <c r="AJ1970" s="29">
        <f t="shared" si="20"/>
        <v>188.5</v>
      </c>
      <c r="AK1970" s="76">
        <f t="shared" si="21"/>
        <v>0.2425997426</v>
      </c>
      <c r="AL1970" s="29">
        <f t="shared" si="22"/>
        <v>188.5</v>
      </c>
      <c r="AM1970" s="71">
        <f t="shared" si="23"/>
        <v>0.2426</v>
      </c>
      <c r="AN1970" s="71">
        <f t="shared" si="24"/>
        <v>0.3033</v>
      </c>
      <c r="AO1970" s="72">
        <f t="shared" si="25"/>
        <v>34.3</v>
      </c>
      <c r="AP1970" s="73">
        <f t="shared" si="26"/>
        <v>196470.4</v>
      </c>
      <c r="AQ1970" s="3">
        <f t="shared" si="27"/>
        <v>252.8576577</v>
      </c>
      <c r="AR1970" s="18"/>
      <c r="AS1970" s="18"/>
    </row>
    <row r="1971" ht="14.25" customHeight="1">
      <c r="A1971" s="68">
        <v>2909.0</v>
      </c>
      <c r="B1971" s="69">
        <v>1.0</v>
      </c>
      <c r="C1971" s="18" t="s">
        <v>3307</v>
      </c>
      <c r="D1971" s="68">
        <v>2909.0</v>
      </c>
      <c r="E1971" s="69">
        <v>1.0</v>
      </c>
      <c r="F1971" s="69">
        <v>112.0</v>
      </c>
      <c r="G1971" s="70" t="s">
        <v>1813</v>
      </c>
      <c r="H1971" s="69">
        <v>437.0</v>
      </c>
      <c r="I1971" s="69">
        <v>132.0</v>
      </c>
      <c r="J1971" s="69">
        <v>20.0</v>
      </c>
      <c r="K1971" s="29">
        <f t="shared" si="13"/>
        <v>142</v>
      </c>
      <c r="L1971" s="71">
        <f t="shared" si="14"/>
        <v>0.3249</v>
      </c>
      <c r="M1971" s="71">
        <f t="shared" si="15"/>
        <v>0.4061</v>
      </c>
      <c r="N1971" s="72">
        <f t="shared" si="16"/>
        <v>34.6</v>
      </c>
      <c r="O1971" s="8">
        <f t="shared" si="17"/>
        <v>198188.8</v>
      </c>
      <c r="P1971" s="73"/>
      <c r="Q1971" s="18"/>
      <c r="R1971" s="18"/>
      <c r="S1971" s="18"/>
      <c r="T1971" s="18"/>
      <c r="U1971" s="18"/>
      <c r="V1971" s="18"/>
      <c r="W1971" s="18"/>
      <c r="X1971" s="18"/>
      <c r="Y1971" s="18"/>
      <c r="Z1971" s="68">
        <v>2909.0</v>
      </c>
      <c r="AA1971" s="69">
        <v>1.0</v>
      </c>
      <c r="AB1971" s="18" t="s">
        <v>3307</v>
      </c>
      <c r="AC1971" s="68">
        <v>2909.0</v>
      </c>
      <c r="AD1971" s="69">
        <v>1.0</v>
      </c>
      <c r="AE1971" s="69">
        <v>112.0</v>
      </c>
      <c r="AF1971" s="70" t="s">
        <v>1813</v>
      </c>
      <c r="AG1971" s="69">
        <v>437.0</v>
      </c>
      <c r="AH1971" s="69">
        <v>132.0</v>
      </c>
      <c r="AI1971" s="69">
        <v>20.0</v>
      </c>
      <c r="AJ1971" s="29">
        <f t="shared" si="20"/>
        <v>142</v>
      </c>
      <c r="AK1971" s="76">
        <f t="shared" si="21"/>
        <v>0.3249427918</v>
      </c>
      <c r="AL1971" s="29">
        <f t="shared" si="22"/>
        <v>142</v>
      </c>
      <c r="AM1971" s="71">
        <f t="shared" si="23"/>
        <v>0.3249</v>
      </c>
      <c r="AN1971" s="71">
        <f t="shared" si="24"/>
        <v>0.4061</v>
      </c>
      <c r="AO1971" s="72">
        <f t="shared" si="25"/>
        <v>34.6</v>
      </c>
      <c r="AP1971" s="73">
        <f t="shared" si="26"/>
        <v>198188.8</v>
      </c>
      <c r="AQ1971" s="3">
        <f t="shared" si="27"/>
        <v>453.5212815</v>
      </c>
      <c r="AR1971" s="18"/>
      <c r="AS1971" s="18"/>
    </row>
    <row r="1972" ht="14.25" customHeight="1">
      <c r="A1972" s="68">
        <v>4000.0</v>
      </c>
      <c r="B1972" s="69">
        <v>7.0</v>
      </c>
      <c r="C1972" s="18" t="s">
        <v>407</v>
      </c>
      <c r="D1972" s="68">
        <v>4000.0</v>
      </c>
      <c r="E1972" s="69">
        <v>7.0</v>
      </c>
      <c r="F1972" s="69">
        <v>10.0</v>
      </c>
      <c r="G1972" s="70" t="s">
        <v>407</v>
      </c>
      <c r="H1972" s="69">
        <v>124.0</v>
      </c>
      <c r="I1972" s="69">
        <v>113.0</v>
      </c>
      <c r="J1972" s="69">
        <v>2.0</v>
      </c>
      <c r="K1972" s="29">
        <f t="shared" si="13"/>
        <v>114</v>
      </c>
      <c r="L1972" s="71">
        <f t="shared" si="14"/>
        <v>0.9194</v>
      </c>
      <c r="M1972" s="71">
        <f t="shared" si="15"/>
        <v>1</v>
      </c>
      <c r="N1972" s="72">
        <f t="shared" si="16"/>
        <v>68.4</v>
      </c>
      <c r="O1972" s="8">
        <f t="shared" si="17"/>
        <v>391795.2</v>
      </c>
      <c r="P1972" s="73"/>
      <c r="Q1972" s="18"/>
      <c r="R1972" s="18"/>
      <c r="S1972" s="18"/>
      <c r="T1972" s="18"/>
      <c r="U1972" s="18"/>
      <c r="V1972" s="18"/>
      <c r="W1972" s="18"/>
      <c r="X1972" s="18"/>
      <c r="Y1972" s="18"/>
      <c r="Z1972" s="68">
        <v>4000.0</v>
      </c>
      <c r="AA1972" s="69">
        <v>7.0</v>
      </c>
      <c r="AB1972" s="18" t="s">
        <v>407</v>
      </c>
      <c r="AC1972" s="68">
        <v>4000.0</v>
      </c>
      <c r="AD1972" s="69">
        <v>7.0</v>
      </c>
      <c r="AE1972" s="69">
        <v>10.0</v>
      </c>
      <c r="AF1972" s="70" t="s">
        <v>407</v>
      </c>
      <c r="AG1972" s="69">
        <v>124.0</v>
      </c>
      <c r="AH1972" s="69">
        <v>113.0</v>
      </c>
      <c r="AI1972" s="69">
        <v>2.0</v>
      </c>
      <c r="AJ1972" s="29">
        <f t="shared" si="20"/>
        <v>114</v>
      </c>
      <c r="AK1972" s="76">
        <f t="shared" si="21"/>
        <v>0.9193548387</v>
      </c>
      <c r="AL1972" s="29">
        <f t="shared" si="22"/>
        <v>114</v>
      </c>
      <c r="AM1972" s="71">
        <f t="shared" si="23"/>
        <v>0.9194</v>
      </c>
      <c r="AN1972" s="71">
        <f t="shared" si="24"/>
        <v>1</v>
      </c>
      <c r="AO1972" s="72">
        <f t="shared" si="25"/>
        <v>68.4</v>
      </c>
      <c r="AP1972" s="73">
        <f t="shared" si="26"/>
        <v>391795.2</v>
      </c>
      <c r="AQ1972" s="3">
        <f t="shared" si="27"/>
        <v>3159.63871</v>
      </c>
      <c r="AR1972" s="18"/>
      <c r="AS1972" s="18"/>
    </row>
    <row r="1973" ht="14.25" customHeight="1">
      <c r="A1973" s="68">
        <v>4001.0</v>
      </c>
      <c r="B1973" s="69">
        <v>7.0</v>
      </c>
      <c r="C1973" s="18" t="s">
        <v>408</v>
      </c>
      <c r="D1973" s="68">
        <v>4001.0</v>
      </c>
      <c r="E1973" s="69">
        <v>7.0</v>
      </c>
      <c r="F1973" s="69">
        <v>10.0</v>
      </c>
      <c r="G1973" s="70" t="s">
        <v>408</v>
      </c>
      <c r="H1973" s="69">
        <v>208.0</v>
      </c>
      <c r="I1973" s="69">
        <v>28.0</v>
      </c>
      <c r="J1973" s="69">
        <v>16.0</v>
      </c>
      <c r="K1973" s="29">
        <f t="shared" si="13"/>
        <v>36</v>
      </c>
      <c r="L1973" s="71">
        <f t="shared" si="14"/>
        <v>0.1731</v>
      </c>
      <c r="M1973" s="71">
        <f t="shared" si="15"/>
        <v>0.2164</v>
      </c>
      <c r="N1973" s="72">
        <f t="shared" si="16"/>
        <v>4.67</v>
      </c>
      <c r="O1973" s="8">
        <f t="shared" si="17"/>
        <v>26749.76</v>
      </c>
      <c r="P1973" s="73"/>
      <c r="Q1973" s="18"/>
      <c r="R1973" s="18"/>
      <c r="S1973" s="18"/>
      <c r="T1973" s="18"/>
      <c r="U1973" s="18"/>
      <c r="V1973" s="18"/>
      <c r="W1973" s="18"/>
      <c r="X1973" s="18"/>
      <c r="Y1973" s="18"/>
      <c r="Z1973" s="68">
        <v>4001.0</v>
      </c>
      <c r="AA1973" s="69">
        <v>7.0</v>
      </c>
      <c r="AB1973" s="18" t="s">
        <v>408</v>
      </c>
      <c r="AC1973" s="68">
        <v>4001.0</v>
      </c>
      <c r="AD1973" s="69">
        <v>7.0</v>
      </c>
      <c r="AE1973" s="69">
        <v>10.0</v>
      </c>
      <c r="AF1973" s="70" t="s">
        <v>408</v>
      </c>
      <c r="AG1973" s="69">
        <v>208.0</v>
      </c>
      <c r="AH1973" s="69">
        <v>28.0</v>
      </c>
      <c r="AI1973" s="69">
        <v>16.0</v>
      </c>
      <c r="AJ1973" s="29">
        <f t="shared" si="20"/>
        <v>36</v>
      </c>
      <c r="AK1973" s="76">
        <f t="shared" si="21"/>
        <v>0.1730769231</v>
      </c>
      <c r="AL1973" s="29">
        <f t="shared" si="22"/>
        <v>36</v>
      </c>
      <c r="AM1973" s="71">
        <f t="shared" si="23"/>
        <v>0.1731</v>
      </c>
      <c r="AN1973" s="71">
        <f t="shared" si="24"/>
        <v>0.2164</v>
      </c>
      <c r="AO1973" s="72">
        <f t="shared" si="25"/>
        <v>4.67</v>
      </c>
      <c r="AP1973" s="73">
        <f t="shared" si="26"/>
        <v>26749.76</v>
      </c>
      <c r="AQ1973" s="3">
        <f t="shared" si="27"/>
        <v>128.6046154</v>
      </c>
      <c r="AR1973" s="18"/>
      <c r="AS1973" s="18"/>
    </row>
    <row r="1974" ht="14.25" customHeight="1">
      <c r="A1974" s="68">
        <v>4003.0</v>
      </c>
      <c r="B1974" s="69">
        <v>7.0</v>
      </c>
      <c r="C1974" s="18" t="s">
        <v>409</v>
      </c>
      <c r="D1974" s="68">
        <v>4003.0</v>
      </c>
      <c r="E1974" s="69">
        <v>7.0</v>
      </c>
      <c r="F1974" s="69">
        <v>10.0</v>
      </c>
      <c r="G1974" s="70" t="s">
        <v>409</v>
      </c>
      <c r="H1974" s="69">
        <v>106.0</v>
      </c>
      <c r="I1974" s="69">
        <v>45.0</v>
      </c>
      <c r="J1974" s="69">
        <v>4.0</v>
      </c>
      <c r="K1974" s="29">
        <f t="shared" si="13"/>
        <v>47</v>
      </c>
      <c r="L1974" s="71">
        <f t="shared" si="14"/>
        <v>0.4434</v>
      </c>
      <c r="M1974" s="71">
        <f t="shared" si="15"/>
        <v>0.5543</v>
      </c>
      <c r="N1974" s="72">
        <f t="shared" si="16"/>
        <v>15.63</v>
      </c>
      <c r="O1974" s="8">
        <f t="shared" si="17"/>
        <v>89528.64</v>
      </c>
      <c r="P1974" s="73"/>
      <c r="Q1974" s="18"/>
      <c r="R1974" s="18"/>
      <c r="S1974" s="18"/>
      <c r="T1974" s="18"/>
      <c r="U1974" s="18"/>
      <c r="V1974" s="18"/>
      <c r="W1974" s="18"/>
      <c r="X1974" s="18"/>
      <c r="Y1974" s="18"/>
      <c r="Z1974" s="68">
        <v>4003.0</v>
      </c>
      <c r="AA1974" s="69">
        <v>7.0</v>
      </c>
      <c r="AB1974" s="18" t="s">
        <v>409</v>
      </c>
      <c r="AC1974" s="68">
        <v>4003.0</v>
      </c>
      <c r="AD1974" s="69">
        <v>7.0</v>
      </c>
      <c r="AE1974" s="69">
        <v>10.0</v>
      </c>
      <c r="AF1974" s="70" t="s">
        <v>409</v>
      </c>
      <c r="AG1974" s="69">
        <v>106.0</v>
      </c>
      <c r="AH1974" s="69">
        <v>45.0</v>
      </c>
      <c r="AI1974" s="69">
        <v>4.0</v>
      </c>
      <c r="AJ1974" s="29">
        <f t="shared" si="20"/>
        <v>47</v>
      </c>
      <c r="AK1974" s="76">
        <f t="shared" si="21"/>
        <v>0.4433962264</v>
      </c>
      <c r="AL1974" s="29">
        <f t="shared" si="22"/>
        <v>47</v>
      </c>
      <c r="AM1974" s="71">
        <f t="shared" si="23"/>
        <v>0.4434</v>
      </c>
      <c r="AN1974" s="71">
        <f t="shared" si="24"/>
        <v>0.5543</v>
      </c>
      <c r="AO1974" s="72">
        <f t="shared" si="25"/>
        <v>15.63</v>
      </c>
      <c r="AP1974" s="73">
        <f t="shared" si="26"/>
        <v>89528.64</v>
      </c>
      <c r="AQ1974" s="3">
        <f t="shared" si="27"/>
        <v>844.6098113</v>
      </c>
      <c r="AR1974" s="18"/>
      <c r="AS1974" s="18"/>
    </row>
    <row r="1975" ht="14.25" customHeight="1">
      <c r="A1975" s="68">
        <v>4004.0</v>
      </c>
      <c r="B1975" s="69">
        <v>7.0</v>
      </c>
      <c r="C1975" s="18" t="s">
        <v>410</v>
      </c>
      <c r="D1975" s="68">
        <v>4004.0</v>
      </c>
      <c r="E1975" s="69">
        <v>7.0</v>
      </c>
      <c r="F1975" s="69">
        <v>10.0</v>
      </c>
      <c r="G1975" s="70" t="s">
        <v>410</v>
      </c>
      <c r="H1975" s="69">
        <v>98.0</v>
      </c>
      <c r="I1975" s="69">
        <v>95.0</v>
      </c>
      <c r="J1975" s="69">
        <v>2.0</v>
      </c>
      <c r="K1975" s="29">
        <f t="shared" si="13"/>
        <v>96</v>
      </c>
      <c r="L1975" s="71">
        <f t="shared" si="14"/>
        <v>0.9796</v>
      </c>
      <c r="M1975" s="71">
        <f t="shared" si="15"/>
        <v>1</v>
      </c>
      <c r="N1975" s="72">
        <f t="shared" si="16"/>
        <v>57.6</v>
      </c>
      <c r="O1975" s="8">
        <f t="shared" si="17"/>
        <v>329932.8</v>
      </c>
      <c r="P1975" s="73"/>
      <c r="Q1975" s="18"/>
      <c r="R1975" s="18"/>
      <c r="S1975" s="18"/>
      <c r="T1975" s="18"/>
      <c r="U1975" s="18"/>
      <c r="V1975" s="18"/>
      <c r="W1975" s="18"/>
      <c r="X1975" s="18"/>
      <c r="Y1975" s="18"/>
      <c r="Z1975" s="68">
        <v>4004.0</v>
      </c>
      <c r="AA1975" s="69">
        <v>7.0</v>
      </c>
      <c r="AB1975" s="18" t="s">
        <v>410</v>
      </c>
      <c r="AC1975" s="68">
        <v>4004.0</v>
      </c>
      <c r="AD1975" s="69">
        <v>7.0</v>
      </c>
      <c r="AE1975" s="69">
        <v>10.0</v>
      </c>
      <c r="AF1975" s="70" t="s">
        <v>410</v>
      </c>
      <c r="AG1975" s="69">
        <v>98.0</v>
      </c>
      <c r="AH1975" s="69">
        <v>95.0</v>
      </c>
      <c r="AI1975" s="69">
        <v>2.0</v>
      </c>
      <c r="AJ1975" s="29">
        <f t="shared" si="20"/>
        <v>96</v>
      </c>
      <c r="AK1975" s="76">
        <f t="shared" si="21"/>
        <v>0.9795918367</v>
      </c>
      <c r="AL1975" s="29">
        <f t="shared" si="22"/>
        <v>96</v>
      </c>
      <c r="AM1975" s="71">
        <f t="shared" si="23"/>
        <v>0.9796</v>
      </c>
      <c r="AN1975" s="71">
        <f t="shared" si="24"/>
        <v>1</v>
      </c>
      <c r="AO1975" s="72">
        <f t="shared" si="25"/>
        <v>57.6</v>
      </c>
      <c r="AP1975" s="73">
        <f t="shared" si="26"/>
        <v>329932.8</v>
      </c>
      <c r="AQ1975" s="3">
        <f t="shared" si="27"/>
        <v>3366.661224</v>
      </c>
      <c r="AR1975" s="18"/>
      <c r="AS1975" s="18"/>
    </row>
    <row r="1976" ht="14.25" customHeight="1">
      <c r="A1976" s="68">
        <v>4005.0</v>
      </c>
      <c r="B1976" s="69">
        <v>7.0</v>
      </c>
      <c r="C1976" s="18" t="s">
        <v>1644</v>
      </c>
      <c r="D1976" s="68">
        <v>4005.0</v>
      </c>
      <c r="E1976" s="69">
        <v>7.0</v>
      </c>
      <c r="F1976" s="69">
        <v>10.0</v>
      </c>
      <c r="G1976" s="70" t="s">
        <v>411</v>
      </c>
      <c r="H1976" s="69">
        <v>111.0</v>
      </c>
      <c r="I1976" s="69">
        <v>52.0</v>
      </c>
      <c r="J1976" s="69">
        <v>8.0</v>
      </c>
      <c r="K1976" s="29">
        <f t="shared" si="13"/>
        <v>56</v>
      </c>
      <c r="L1976" s="71">
        <f t="shared" si="14"/>
        <v>0.5045</v>
      </c>
      <c r="M1976" s="71">
        <f t="shared" si="15"/>
        <v>0.6306</v>
      </c>
      <c r="N1976" s="72">
        <f t="shared" si="16"/>
        <v>21.19</v>
      </c>
      <c r="O1976" s="8">
        <f t="shared" si="17"/>
        <v>121376.32</v>
      </c>
      <c r="P1976" s="73"/>
      <c r="Q1976" s="18"/>
      <c r="R1976" s="18"/>
      <c r="S1976" s="18"/>
      <c r="T1976" s="18"/>
      <c r="U1976" s="18"/>
      <c r="V1976" s="18"/>
      <c r="W1976" s="18"/>
      <c r="X1976" s="18"/>
      <c r="Y1976" s="18"/>
      <c r="Z1976" s="68">
        <v>4005.0</v>
      </c>
      <c r="AA1976" s="69">
        <v>7.0</v>
      </c>
      <c r="AB1976" s="18" t="s">
        <v>1644</v>
      </c>
      <c r="AC1976" s="68">
        <v>4005.0</v>
      </c>
      <c r="AD1976" s="69">
        <v>7.0</v>
      </c>
      <c r="AE1976" s="69">
        <v>10.0</v>
      </c>
      <c r="AF1976" s="70" t="s">
        <v>411</v>
      </c>
      <c r="AG1976" s="69">
        <v>111.0</v>
      </c>
      <c r="AH1976" s="69">
        <v>52.0</v>
      </c>
      <c r="AI1976" s="69">
        <v>8.0</v>
      </c>
      <c r="AJ1976" s="29">
        <f t="shared" si="20"/>
        <v>56</v>
      </c>
      <c r="AK1976" s="76">
        <f t="shared" si="21"/>
        <v>0.5045045045</v>
      </c>
      <c r="AL1976" s="29">
        <f t="shared" si="22"/>
        <v>56</v>
      </c>
      <c r="AM1976" s="71">
        <f t="shared" si="23"/>
        <v>0.5045</v>
      </c>
      <c r="AN1976" s="71">
        <f t="shared" si="24"/>
        <v>0.6306</v>
      </c>
      <c r="AO1976" s="72">
        <f t="shared" si="25"/>
        <v>21.19</v>
      </c>
      <c r="AP1976" s="73">
        <f t="shared" si="26"/>
        <v>121376.32</v>
      </c>
      <c r="AQ1976" s="3">
        <f t="shared" si="27"/>
        <v>1093.48036</v>
      </c>
      <c r="AR1976" s="18"/>
      <c r="AS1976" s="18"/>
    </row>
    <row r="1977" ht="14.25" customHeight="1">
      <c r="A1977" s="68">
        <v>4007.0</v>
      </c>
      <c r="B1977" s="69">
        <v>7.0</v>
      </c>
      <c r="C1977" s="18" t="s">
        <v>412</v>
      </c>
      <c r="D1977" s="68">
        <v>4007.0</v>
      </c>
      <c r="E1977" s="69">
        <v>7.0</v>
      </c>
      <c r="F1977" s="69">
        <v>10.0</v>
      </c>
      <c r="G1977" s="70" t="s">
        <v>412</v>
      </c>
      <c r="H1977" s="69">
        <v>135.0</v>
      </c>
      <c r="I1977" s="69">
        <v>18.0</v>
      </c>
      <c r="J1977" s="69">
        <v>3.0</v>
      </c>
      <c r="K1977" s="29">
        <f t="shared" si="13"/>
        <v>19.5</v>
      </c>
      <c r="L1977" s="71">
        <f t="shared" si="14"/>
        <v>0.1444</v>
      </c>
      <c r="M1977" s="71">
        <f t="shared" si="15"/>
        <v>0.1805</v>
      </c>
      <c r="N1977" s="72">
        <f t="shared" si="16"/>
        <v>2.11</v>
      </c>
      <c r="O1977" s="8">
        <f t="shared" si="17"/>
        <v>12086.08</v>
      </c>
      <c r="P1977" s="73"/>
      <c r="Q1977" s="18"/>
      <c r="R1977" s="18"/>
      <c r="S1977" s="18"/>
      <c r="T1977" s="18"/>
      <c r="U1977" s="18"/>
      <c r="V1977" s="18"/>
      <c r="W1977" s="18"/>
      <c r="X1977" s="18"/>
      <c r="Y1977" s="18"/>
      <c r="Z1977" s="68">
        <v>4007.0</v>
      </c>
      <c r="AA1977" s="69">
        <v>7.0</v>
      </c>
      <c r="AB1977" s="18" t="s">
        <v>412</v>
      </c>
      <c r="AC1977" s="68">
        <v>4007.0</v>
      </c>
      <c r="AD1977" s="69">
        <v>7.0</v>
      </c>
      <c r="AE1977" s="69">
        <v>10.0</v>
      </c>
      <c r="AF1977" s="70" t="s">
        <v>412</v>
      </c>
      <c r="AG1977" s="69">
        <v>135.0</v>
      </c>
      <c r="AH1977" s="69">
        <v>18.0</v>
      </c>
      <c r="AI1977" s="69">
        <v>3.0</v>
      </c>
      <c r="AJ1977" s="29">
        <f t="shared" si="20"/>
        <v>19.5</v>
      </c>
      <c r="AK1977" s="76">
        <f t="shared" si="21"/>
        <v>0.1444444444</v>
      </c>
      <c r="AL1977" s="29">
        <f t="shared" si="22"/>
        <v>19.5</v>
      </c>
      <c r="AM1977" s="71">
        <f t="shared" si="23"/>
        <v>0.1444</v>
      </c>
      <c r="AN1977" s="71">
        <f t="shared" si="24"/>
        <v>0.1805</v>
      </c>
      <c r="AO1977" s="72">
        <f t="shared" si="25"/>
        <v>2.11</v>
      </c>
      <c r="AP1977" s="73">
        <f t="shared" si="26"/>
        <v>12086.08</v>
      </c>
      <c r="AQ1977" s="3">
        <f t="shared" si="27"/>
        <v>89.52651852</v>
      </c>
      <c r="AR1977" s="18"/>
      <c r="AS1977" s="18"/>
    </row>
    <row r="1978" ht="14.25" customHeight="1">
      <c r="A1978" s="68">
        <v>4007.0</v>
      </c>
      <c r="B1978" s="69">
        <v>7.0</v>
      </c>
      <c r="C1978" s="18" t="s">
        <v>412</v>
      </c>
      <c r="D1978" s="68">
        <v>4007.0</v>
      </c>
      <c r="E1978" s="69">
        <v>7.0</v>
      </c>
      <c r="F1978" s="69">
        <v>20.0</v>
      </c>
      <c r="G1978" s="70" t="s">
        <v>3312</v>
      </c>
      <c r="H1978" s="69">
        <v>83.0</v>
      </c>
      <c r="I1978" s="69">
        <v>10.0</v>
      </c>
      <c r="J1978" s="69">
        <v>3.0</v>
      </c>
      <c r="K1978" s="29">
        <f t="shared" si="13"/>
        <v>11.5</v>
      </c>
      <c r="L1978" s="71">
        <f t="shared" si="14"/>
        <v>0.1386</v>
      </c>
      <c r="M1978" s="71">
        <f t="shared" si="15"/>
        <v>0.1733</v>
      </c>
      <c r="N1978" s="72">
        <f t="shared" si="16"/>
        <v>1.2</v>
      </c>
      <c r="O1978" s="8">
        <f t="shared" si="17"/>
        <v>6873.6</v>
      </c>
      <c r="P1978" s="73"/>
      <c r="Q1978" s="18"/>
      <c r="R1978" s="18"/>
      <c r="S1978" s="18"/>
      <c r="T1978" s="18"/>
      <c r="U1978" s="18"/>
      <c r="V1978" s="18"/>
      <c r="W1978" s="18"/>
      <c r="X1978" s="18"/>
      <c r="Y1978" s="18"/>
      <c r="Z1978" s="68">
        <v>4007.0</v>
      </c>
      <c r="AA1978" s="69">
        <v>7.0</v>
      </c>
      <c r="AB1978" s="18" t="s">
        <v>412</v>
      </c>
      <c r="AC1978" s="68">
        <v>4007.0</v>
      </c>
      <c r="AD1978" s="69">
        <v>7.0</v>
      </c>
      <c r="AE1978" s="69">
        <v>20.0</v>
      </c>
      <c r="AF1978" s="70" t="s">
        <v>3312</v>
      </c>
      <c r="AG1978" s="69">
        <v>83.0</v>
      </c>
      <c r="AH1978" s="69">
        <v>10.0</v>
      </c>
      <c r="AI1978" s="69">
        <v>3.0</v>
      </c>
      <c r="AJ1978" s="29">
        <f t="shared" si="20"/>
        <v>11.5</v>
      </c>
      <c r="AK1978" s="76">
        <f t="shared" si="21"/>
        <v>0.1385542169</v>
      </c>
      <c r="AL1978" s="29">
        <f t="shared" si="22"/>
        <v>11.5</v>
      </c>
      <c r="AM1978" s="71">
        <f t="shared" si="23"/>
        <v>0.1386</v>
      </c>
      <c r="AN1978" s="71">
        <f t="shared" si="24"/>
        <v>0.1733</v>
      </c>
      <c r="AO1978" s="72">
        <f t="shared" si="25"/>
        <v>1.2</v>
      </c>
      <c r="AP1978" s="73">
        <f t="shared" si="26"/>
        <v>6873.6</v>
      </c>
      <c r="AQ1978" s="3">
        <f t="shared" si="27"/>
        <v>82.81445783</v>
      </c>
      <c r="AR1978" s="18"/>
      <c r="AS1978" s="18"/>
    </row>
    <row r="1979" ht="14.25" customHeight="1">
      <c r="A1979" s="68">
        <v>4008.0</v>
      </c>
      <c r="B1979" s="69">
        <v>7.0</v>
      </c>
      <c r="C1979" s="18" t="s">
        <v>413</v>
      </c>
      <c r="D1979" s="68">
        <v>4008.0</v>
      </c>
      <c r="E1979" s="69">
        <v>7.0</v>
      </c>
      <c r="F1979" s="69">
        <v>10.0</v>
      </c>
      <c r="G1979" s="70" t="s">
        <v>413</v>
      </c>
      <c r="H1979" s="69">
        <v>338.0</v>
      </c>
      <c r="I1979" s="69">
        <v>31.0</v>
      </c>
      <c r="J1979" s="69">
        <v>18.0</v>
      </c>
      <c r="K1979" s="29">
        <f t="shared" si="13"/>
        <v>40</v>
      </c>
      <c r="L1979" s="71">
        <f t="shared" si="14"/>
        <v>0.1183</v>
      </c>
      <c r="M1979" s="71">
        <f t="shared" si="15"/>
        <v>0.1479</v>
      </c>
      <c r="N1979" s="72">
        <f t="shared" si="16"/>
        <v>3.55</v>
      </c>
      <c r="O1979" s="8">
        <f t="shared" si="17"/>
        <v>20334.4</v>
      </c>
      <c r="P1979" s="73"/>
      <c r="Q1979" s="18"/>
      <c r="R1979" s="18"/>
      <c r="S1979" s="18"/>
      <c r="T1979" s="18"/>
      <c r="U1979" s="18"/>
      <c r="V1979" s="18"/>
      <c r="W1979" s="18"/>
      <c r="X1979" s="18"/>
      <c r="Y1979" s="18"/>
      <c r="Z1979" s="68">
        <v>4008.0</v>
      </c>
      <c r="AA1979" s="69">
        <v>7.0</v>
      </c>
      <c r="AB1979" s="18" t="s">
        <v>413</v>
      </c>
      <c r="AC1979" s="68">
        <v>4008.0</v>
      </c>
      <c r="AD1979" s="69">
        <v>7.0</v>
      </c>
      <c r="AE1979" s="69">
        <v>10.0</v>
      </c>
      <c r="AF1979" s="70" t="s">
        <v>413</v>
      </c>
      <c r="AG1979" s="69">
        <v>338.0</v>
      </c>
      <c r="AH1979" s="69">
        <v>31.0</v>
      </c>
      <c r="AI1979" s="69">
        <v>18.0</v>
      </c>
      <c r="AJ1979" s="29">
        <f t="shared" si="20"/>
        <v>40</v>
      </c>
      <c r="AK1979" s="76">
        <f t="shared" si="21"/>
        <v>0.1183431953</v>
      </c>
      <c r="AL1979" s="29">
        <f t="shared" si="22"/>
        <v>40</v>
      </c>
      <c r="AM1979" s="71">
        <f t="shared" si="23"/>
        <v>0.1183</v>
      </c>
      <c r="AN1979" s="71">
        <f t="shared" si="24"/>
        <v>0.1479</v>
      </c>
      <c r="AO1979" s="72">
        <f t="shared" si="25"/>
        <v>3.55</v>
      </c>
      <c r="AP1979" s="73">
        <f t="shared" si="26"/>
        <v>20334.4</v>
      </c>
      <c r="AQ1979" s="3">
        <f t="shared" si="27"/>
        <v>60.16094675</v>
      </c>
      <c r="AR1979" s="18"/>
      <c r="AS1979" s="18"/>
    </row>
    <row r="1980" ht="14.25" customHeight="1">
      <c r="A1980" s="68">
        <v>4008.0</v>
      </c>
      <c r="B1980" s="69">
        <v>7.0</v>
      </c>
      <c r="C1980" s="18" t="s">
        <v>413</v>
      </c>
      <c r="D1980" s="68">
        <v>4008.0</v>
      </c>
      <c r="E1980" s="69">
        <v>7.0</v>
      </c>
      <c r="F1980" s="69">
        <v>30.0</v>
      </c>
      <c r="G1980" s="70" t="s">
        <v>3313</v>
      </c>
      <c r="H1980" s="69">
        <v>330.0</v>
      </c>
      <c r="I1980" s="69">
        <v>27.0</v>
      </c>
      <c r="J1980" s="69">
        <v>17.0</v>
      </c>
      <c r="K1980" s="29">
        <f t="shared" si="13"/>
        <v>35.5</v>
      </c>
      <c r="L1980" s="71">
        <f t="shared" si="14"/>
        <v>0.1076</v>
      </c>
      <c r="M1980" s="71">
        <f t="shared" si="15"/>
        <v>0.1345</v>
      </c>
      <c r="N1980" s="72">
        <f t="shared" si="16"/>
        <v>2.86</v>
      </c>
      <c r="O1980" s="8">
        <f t="shared" si="17"/>
        <v>16382.08</v>
      </c>
      <c r="P1980" s="73"/>
      <c r="Q1980" s="18"/>
      <c r="R1980" s="18"/>
      <c r="S1980" s="18"/>
      <c r="T1980" s="18"/>
      <c r="U1980" s="18"/>
      <c r="V1980" s="18"/>
      <c r="W1980" s="18"/>
      <c r="X1980" s="18"/>
      <c r="Y1980" s="18"/>
      <c r="Z1980" s="68">
        <v>4008.0</v>
      </c>
      <c r="AA1980" s="69">
        <v>7.0</v>
      </c>
      <c r="AB1980" s="18" t="s">
        <v>413</v>
      </c>
      <c r="AC1980" s="68">
        <v>4008.0</v>
      </c>
      <c r="AD1980" s="69">
        <v>7.0</v>
      </c>
      <c r="AE1980" s="69">
        <v>30.0</v>
      </c>
      <c r="AF1980" s="70" t="s">
        <v>3313</v>
      </c>
      <c r="AG1980" s="69">
        <v>330.0</v>
      </c>
      <c r="AH1980" s="69">
        <v>27.0</v>
      </c>
      <c r="AI1980" s="69">
        <v>17.0</v>
      </c>
      <c r="AJ1980" s="29">
        <f t="shared" si="20"/>
        <v>35.5</v>
      </c>
      <c r="AK1980" s="76">
        <f t="shared" si="21"/>
        <v>0.1075757576</v>
      </c>
      <c r="AL1980" s="29">
        <f t="shared" si="22"/>
        <v>35.5</v>
      </c>
      <c r="AM1980" s="71">
        <f t="shared" si="23"/>
        <v>0.1076</v>
      </c>
      <c r="AN1980" s="71">
        <f t="shared" si="24"/>
        <v>0.1345</v>
      </c>
      <c r="AO1980" s="72">
        <f t="shared" si="25"/>
        <v>2.86</v>
      </c>
      <c r="AP1980" s="73">
        <f t="shared" si="26"/>
        <v>16382.08</v>
      </c>
      <c r="AQ1980" s="3">
        <f t="shared" si="27"/>
        <v>49.64266667</v>
      </c>
      <c r="AR1980" s="18"/>
      <c r="AS1980" s="18"/>
    </row>
    <row r="1981" ht="14.25" customHeight="1">
      <c r="A1981" s="68">
        <v>4011.0</v>
      </c>
      <c r="B1981" s="69">
        <v>7.0</v>
      </c>
      <c r="C1981" s="18" t="s">
        <v>1654</v>
      </c>
      <c r="D1981" s="68">
        <v>4011.0</v>
      </c>
      <c r="E1981" s="69">
        <v>7.0</v>
      </c>
      <c r="F1981" s="69">
        <v>10.0</v>
      </c>
      <c r="G1981" s="70" t="s">
        <v>3314</v>
      </c>
      <c r="H1981" s="69">
        <v>916.0</v>
      </c>
      <c r="I1981" s="69">
        <v>427.0</v>
      </c>
      <c r="J1981" s="69">
        <v>129.0</v>
      </c>
      <c r="K1981" s="29">
        <f t="shared" si="13"/>
        <v>491.5</v>
      </c>
      <c r="L1981" s="71">
        <f t="shared" si="14"/>
        <v>0.5366</v>
      </c>
      <c r="M1981" s="71">
        <f t="shared" si="15"/>
        <v>0.6708</v>
      </c>
      <c r="N1981" s="72">
        <f t="shared" si="16"/>
        <v>197.82</v>
      </c>
      <c r="O1981" s="8">
        <f t="shared" si="17"/>
        <v>1133112.96</v>
      </c>
      <c r="P1981" s="73"/>
      <c r="Q1981" s="18"/>
      <c r="R1981" s="18"/>
      <c r="S1981" s="18"/>
      <c r="T1981" s="18"/>
      <c r="U1981" s="18"/>
      <c r="V1981" s="18"/>
      <c r="W1981" s="18"/>
      <c r="X1981" s="18"/>
      <c r="Y1981" s="18"/>
      <c r="Z1981" s="68">
        <v>4011.0</v>
      </c>
      <c r="AA1981" s="69">
        <v>7.0</v>
      </c>
      <c r="AB1981" s="18" t="s">
        <v>1654</v>
      </c>
      <c r="AC1981" s="68">
        <v>4011.0</v>
      </c>
      <c r="AD1981" s="69">
        <v>7.0</v>
      </c>
      <c r="AE1981" s="69">
        <v>10.0</v>
      </c>
      <c r="AF1981" s="70" t="s">
        <v>3314</v>
      </c>
      <c r="AG1981" s="69">
        <v>916.0</v>
      </c>
      <c r="AH1981" s="69">
        <v>427.0</v>
      </c>
      <c r="AI1981" s="69">
        <v>129.0</v>
      </c>
      <c r="AJ1981" s="29">
        <f t="shared" si="20"/>
        <v>491.5</v>
      </c>
      <c r="AK1981" s="76">
        <f t="shared" si="21"/>
        <v>0.5365720524</v>
      </c>
      <c r="AL1981" s="29">
        <f t="shared" si="22"/>
        <v>491.5</v>
      </c>
      <c r="AM1981" s="71">
        <f t="shared" si="23"/>
        <v>0.5366</v>
      </c>
      <c r="AN1981" s="71">
        <f t="shared" si="24"/>
        <v>0.6708</v>
      </c>
      <c r="AO1981" s="72">
        <f t="shared" si="25"/>
        <v>197.82</v>
      </c>
      <c r="AP1981" s="73">
        <f t="shared" si="26"/>
        <v>1133112.96</v>
      </c>
      <c r="AQ1981" s="3">
        <f t="shared" si="27"/>
        <v>1237.022882</v>
      </c>
      <c r="AR1981" s="18"/>
      <c r="AS1981" s="18"/>
    </row>
    <row r="1982" ht="14.25" customHeight="1">
      <c r="A1982" s="68">
        <v>4015.0</v>
      </c>
      <c r="B1982" s="69">
        <v>7.0</v>
      </c>
      <c r="C1982" s="18" t="s">
        <v>415</v>
      </c>
      <c r="D1982" s="68">
        <v>4015.0</v>
      </c>
      <c r="E1982" s="69">
        <v>7.0</v>
      </c>
      <c r="F1982" s="69">
        <v>10.0</v>
      </c>
      <c r="G1982" s="70" t="s">
        <v>3315</v>
      </c>
      <c r="H1982" s="69">
        <v>282.0</v>
      </c>
      <c r="I1982" s="69">
        <v>161.0</v>
      </c>
      <c r="J1982" s="69">
        <v>35.0</v>
      </c>
      <c r="K1982" s="29">
        <f t="shared" si="13"/>
        <v>178.5</v>
      </c>
      <c r="L1982" s="71">
        <f t="shared" si="14"/>
        <v>0.633</v>
      </c>
      <c r="M1982" s="71">
        <f t="shared" si="15"/>
        <v>0.7913</v>
      </c>
      <c r="N1982" s="72">
        <f t="shared" si="16"/>
        <v>84.75</v>
      </c>
      <c r="O1982" s="8">
        <f t="shared" si="17"/>
        <v>485448</v>
      </c>
      <c r="P1982" s="73"/>
      <c r="Q1982" s="18"/>
      <c r="R1982" s="18"/>
      <c r="S1982" s="18"/>
      <c r="T1982" s="18"/>
      <c r="U1982" s="18"/>
      <c r="V1982" s="18"/>
      <c r="W1982" s="18"/>
      <c r="X1982" s="18"/>
      <c r="Y1982" s="18"/>
      <c r="Z1982" s="68">
        <v>4015.0</v>
      </c>
      <c r="AA1982" s="69">
        <v>7.0</v>
      </c>
      <c r="AB1982" s="18" t="s">
        <v>415</v>
      </c>
      <c r="AC1982" s="68">
        <v>4015.0</v>
      </c>
      <c r="AD1982" s="69">
        <v>7.0</v>
      </c>
      <c r="AE1982" s="69">
        <v>10.0</v>
      </c>
      <c r="AF1982" s="70" t="s">
        <v>3315</v>
      </c>
      <c r="AG1982" s="69">
        <v>282.0</v>
      </c>
      <c r="AH1982" s="69">
        <v>161.0</v>
      </c>
      <c r="AI1982" s="69">
        <v>35.0</v>
      </c>
      <c r="AJ1982" s="29">
        <f t="shared" si="20"/>
        <v>178.5</v>
      </c>
      <c r="AK1982" s="76">
        <f t="shared" si="21"/>
        <v>0.6329787234</v>
      </c>
      <c r="AL1982" s="29">
        <f t="shared" si="22"/>
        <v>178.5</v>
      </c>
      <c r="AM1982" s="71">
        <f t="shared" si="23"/>
        <v>0.633</v>
      </c>
      <c r="AN1982" s="71">
        <f t="shared" si="24"/>
        <v>0.7913</v>
      </c>
      <c r="AO1982" s="72">
        <f t="shared" si="25"/>
        <v>84.75</v>
      </c>
      <c r="AP1982" s="73">
        <f t="shared" si="26"/>
        <v>485448</v>
      </c>
      <c r="AQ1982" s="3">
        <f t="shared" si="27"/>
        <v>1721.446809</v>
      </c>
      <c r="AR1982" s="18"/>
      <c r="AS1982" s="18"/>
    </row>
    <row r="1983" ht="14.25" customHeight="1">
      <c r="A1983" s="68">
        <v>4015.0</v>
      </c>
      <c r="B1983" s="69">
        <v>7.0</v>
      </c>
      <c r="C1983" s="18" t="s">
        <v>415</v>
      </c>
      <c r="D1983" s="68">
        <v>4015.0</v>
      </c>
      <c r="E1983" s="69">
        <v>7.0</v>
      </c>
      <c r="F1983" s="69">
        <v>11.0</v>
      </c>
      <c r="G1983" s="70" t="s">
        <v>3316</v>
      </c>
      <c r="H1983" s="69">
        <v>253.0</v>
      </c>
      <c r="I1983" s="69">
        <v>150.0</v>
      </c>
      <c r="J1983" s="69">
        <v>30.0</v>
      </c>
      <c r="K1983" s="29">
        <f t="shared" si="13"/>
        <v>165</v>
      </c>
      <c r="L1983" s="71">
        <f t="shared" si="14"/>
        <v>0.6522</v>
      </c>
      <c r="M1983" s="71">
        <f t="shared" si="15"/>
        <v>0.8153</v>
      </c>
      <c r="N1983" s="72">
        <f t="shared" si="16"/>
        <v>80.71</v>
      </c>
      <c r="O1983" s="8">
        <f t="shared" si="17"/>
        <v>462306.88</v>
      </c>
      <c r="P1983" s="73"/>
      <c r="Q1983" s="18"/>
      <c r="R1983" s="18"/>
      <c r="S1983" s="18"/>
      <c r="T1983" s="18"/>
      <c r="U1983" s="18"/>
      <c r="V1983" s="18"/>
      <c r="W1983" s="18"/>
      <c r="X1983" s="18"/>
      <c r="Y1983" s="18"/>
      <c r="Z1983" s="68">
        <v>4015.0</v>
      </c>
      <c r="AA1983" s="69">
        <v>7.0</v>
      </c>
      <c r="AB1983" s="18" t="s">
        <v>415</v>
      </c>
      <c r="AC1983" s="68">
        <v>4015.0</v>
      </c>
      <c r="AD1983" s="69">
        <v>7.0</v>
      </c>
      <c r="AE1983" s="69">
        <v>11.0</v>
      </c>
      <c r="AF1983" s="70" t="s">
        <v>3316</v>
      </c>
      <c r="AG1983" s="69">
        <v>253.0</v>
      </c>
      <c r="AH1983" s="69">
        <v>150.0</v>
      </c>
      <c r="AI1983" s="69">
        <v>30.0</v>
      </c>
      <c r="AJ1983" s="29">
        <f t="shared" si="20"/>
        <v>165</v>
      </c>
      <c r="AK1983" s="76">
        <f t="shared" si="21"/>
        <v>0.652173913</v>
      </c>
      <c r="AL1983" s="29">
        <f t="shared" si="22"/>
        <v>165</v>
      </c>
      <c r="AM1983" s="71">
        <f t="shared" si="23"/>
        <v>0.6522</v>
      </c>
      <c r="AN1983" s="71">
        <f t="shared" si="24"/>
        <v>0.8153</v>
      </c>
      <c r="AO1983" s="72">
        <f t="shared" si="25"/>
        <v>80.71</v>
      </c>
      <c r="AP1983" s="73">
        <f t="shared" si="26"/>
        <v>462306.88</v>
      </c>
      <c r="AQ1983" s="3">
        <f t="shared" si="27"/>
        <v>1827.299921</v>
      </c>
      <c r="AR1983" s="18"/>
      <c r="AS1983" s="18"/>
    </row>
    <row r="1984" ht="14.25" customHeight="1">
      <c r="A1984" s="68">
        <v>4015.0</v>
      </c>
      <c r="B1984" s="69">
        <v>7.0</v>
      </c>
      <c r="C1984" s="18" t="s">
        <v>415</v>
      </c>
      <c r="D1984" s="68">
        <v>4015.0</v>
      </c>
      <c r="E1984" s="69">
        <v>7.0</v>
      </c>
      <c r="F1984" s="69">
        <v>12.0</v>
      </c>
      <c r="G1984" s="70" t="s">
        <v>3317</v>
      </c>
      <c r="H1984" s="69">
        <v>278.0</v>
      </c>
      <c r="I1984" s="69">
        <v>157.0</v>
      </c>
      <c r="J1984" s="69">
        <v>33.0</v>
      </c>
      <c r="K1984" s="29">
        <f t="shared" si="13"/>
        <v>173.5</v>
      </c>
      <c r="L1984" s="71">
        <f t="shared" si="14"/>
        <v>0.6241</v>
      </c>
      <c r="M1984" s="71">
        <f t="shared" si="15"/>
        <v>0.7801</v>
      </c>
      <c r="N1984" s="72">
        <f t="shared" si="16"/>
        <v>81.21</v>
      </c>
      <c r="O1984" s="8">
        <f t="shared" si="17"/>
        <v>465170.88</v>
      </c>
      <c r="P1984" s="73"/>
      <c r="Q1984" s="18"/>
      <c r="R1984" s="18"/>
      <c r="S1984" s="18"/>
      <c r="T1984" s="18"/>
      <c r="U1984" s="18"/>
      <c r="V1984" s="18"/>
      <c r="W1984" s="18"/>
      <c r="X1984" s="18"/>
      <c r="Y1984" s="18"/>
      <c r="Z1984" s="68">
        <v>4015.0</v>
      </c>
      <c r="AA1984" s="69">
        <v>7.0</v>
      </c>
      <c r="AB1984" s="18" t="s">
        <v>415</v>
      </c>
      <c r="AC1984" s="68">
        <v>4015.0</v>
      </c>
      <c r="AD1984" s="69">
        <v>7.0</v>
      </c>
      <c r="AE1984" s="69">
        <v>12.0</v>
      </c>
      <c r="AF1984" s="70" t="s">
        <v>3317</v>
      </c>
      <c r="AG1984" s="69">
        <v>278.0</v>
      </c>
      <c r="AH1984" s="69">
        <v>157.0</v>
      </c>
      <c r="AI1984" s="69">
        <v>33.0</v>
      </c>
      <c r="AJ1984" s="29">
        <f t="shared" si="20"/>
        <v>173.5</v>
      </c>
      <c r="AK1984" s="76">
        <f t="shared" si="21"/>
        <v>0.6241007194</v>
      </c>
      <c r="AL1984" s="29">
        <f t="shared" si="22"/>
        <v>173.5</v>
      </c>
      <c r="AM1984" s="71">
        <f t="shared" si="23"/>
        <v>0.6241</v>
      </c>
      <c r="AN1984" s="71">
        <f t="shared" si="24"/>
        <v>0.7801</v>
      </c>
      <c r="AO1984" s="72">
        <f t="shared" si="25"/>
        <v>81.21</v>
      </c>
      <c r="AP1984" s="73">
        <f t="shared" si="26"/>
        <v>465170.88</v>
      </c>
      <c r="AQ1984" s="3">
        <f t="shared" si="27"/>
        <v>1673.276547</v>
      </c>
      <c r="AR1984" s="18"/>
      <c r="AS1984" s="18"/>
    </row>
    <row r="1985" ht="14.25" customHeight="1">
      <c r="A1985" s="68">
        <v>4016.0</v>
      </c>
      <c r="B1985" s="69">
        <v>7.0</v>
      </c>
      <c r="C1985" s="18" t="s">
        <v>416</v>
      </c>
      <c r="D1985" s="68">
        <v>4016.0</v>
      </c>
      <c r="E1985" s="69">
        <v>7.0</v>
      </c>
      <c r="F1985" s="69">
        <v>10.0</v>
      </c>
      <c r="G1985" s="70" t="s">
        <v>416</v>
      </c>
      <c r="H1985" s="69">
        <v>200.0</v>
      </c>
      <c r="I1985" s="69">
        <v>16.0</v>
      </c>
      <c r="J1985" s="69">
        <v>0.0</v>
      </c>
      <c r="K1985" s="29">
        <f t="shared" si="13"/>
        <v>16</v>
      </c>
      <c r="L1985" s="71">
        <f t="shared" si="14"/>
        <v>0.08</v>
      </c>
      <c r="M1985" s="71">
        <f t="shared" si="15"/>
        <v>0.1</v>
      </c>
      <c r="N1985" s="72">
        <f t="shared" si="16"/>
        <v>0.96</v>
      </c>
      <c r="O1985" s="8">
        <f t="shared" si="17"/>
        <v>5498.88</v>
      </c>
      <c r="P1985" s="73"/>
      <c r="Q1985" s="18"/>
      <c r="R1985" s="18"/>
      <c r="S1985" s="18"/>
      <c r="T1985" s="18"/>
      <c r="U1985" s="18"/>
      <c r="V1985" s="18"/>
      <c r="W1985" s="18"/>
      <c r="X1985" s="18"/>
      <c r="Y1985" s="18"/>
      <c r="Z1985" s="68">
        <v>4016.0</v>
      </c>
      <c r="AA1985" s="69">
        <v>7.0</v>
      </c>
      <c r="AB1985" s="18" t="s">
        <v>416</v>
      </c>
      <c r="AC1985" s="68">
        <v>4016.0</v>
      </c>
      <c r="AD1985" s="69">
        <v>7.0</v>
      </c>
      <c r="AE1985" s="69">
        <v>10.0</v>
      </c>
      <c r="AF1985" s="70" t="s">
        <v>416</v>
      </c>
      <c r="AG1985" s="69">
        <v>200.0</v>
      </c>
      <c r="AH1985" s="69">
        <v>16.0</v>
      </c>
      <c r="AI1985" s="69">
        <v>0.0</v>
      </c>
      <c r="AJ1985" s="29">
        <f t="shared" si="20"/>
        <v>16</v>
      </c>
      <c r="AK1985" s="76">
        <f t="shared" si="21"/>
        <v>0.08</v>
      </c>
      <c r="AL1985" s="29">
        <f t="shared" si="22"/>
        <v>16</v>
      </c>
      <c r="AM1985" s="71">
        <f t="shared" si="23"/>
        <v>0.08</v>
      </c>
      <c r="AN1985" s="71">
        <f t="shared" si="24"/>
        <v>0.1</v>
      </c>
      <c r="AO1985" s="72">
        <f t="shared" si="25"/>
        <v>0.96</v>
      </c>
      <c r="AP1985" s="73">
        <f t="shared" si="26"/>
        <v>5498.88</v>
      </c>
      <c r="AQ1985" s="3">
        <f t="shared" si="27"/>
        <v>27.4944</v>
      </c>
      <c r="AR1985" s="18"/>
      <c r="AS1985" s="18"/>
    </row>
    <row r="1986" ht="14.25" customHeight="1">
      <c r="A1986" s="68">
        <v>4017.0</v>
      </c>
      <c r="B1986" s="69">
        <v>7.0</v>
      </c>
      <c r="C1986" s="18" t="s">
        <v>417</v>
      </c>
      <c r="D1986" s="68">
        <v>4017.0</v>
      </c>
      <c r="E1986" s="69">
        <v>7.0</v>
      </c>
      <c r="F1986" s="69">
        <v>10.0</v>
      </c>
      <c r="G1986" s="70" t="s">
        <v>3318</v>
      </c>
      <c r="H1986" s="69">
        <v>79.0</v>
      </c>
      <c r="I1986" s="69">
        <v>75.0</v>
      </c>
      <c r="J1986" s="69">
        <v>1.0</v>
      </c>
      <c r="K1986" s="29">
        <f t="shared" si="13"/>
        <v>75.5</v>
      </c>
      <c r="L1986" s="71">
        <f t="shared" si="14"/>
        <v>0.9557</v>
      </c>
      <c r="M1986" s="71">
        <f t="shared" si="15"/>
        <v>1</v>
      </c>
      <c r="N1986" s="72">
        <f t="shared" si="16"/>
        <v>45.3</v>
      </c>
      <c r="O1986" s="8">
        <f t="shared" si="17"/>
        <v>259478.4</v>
      </c>
      <c r="P1986" s="73"/>
      <c r="Q1986" s="18"/>
      <c r="R1986" s="18"/>
      <c r="S1986" s="18"/>
      <c r="T1986" s="18"/>
      <c r="U1986" s="18"/>
      <c r="V1986" s="18"/>
      <c r="W1986" s="18"/>
      <c r="X1986" s="18"/>
      <c r="Y1986" s="18"/>
      <c r="Z1986" s="68">
        <v>4017.0</v>
      </c>
      <c r="AA1986" s="69">
        <v>7.0</v>
      </c>
      <c r="AB1986" s="18" t="s">
        <v>417</v>
      </c>
      <c r="AC1986" s="68">
        <v>4017.0</v>
      </c>
      <c r="AD1986" s="69">
        <v>7.0</v>
      </c>
      <c r="AE1986" s="69">
        <v>10.0</v>
      </c>
      <c r="AF1986" s="70" t="s">
        <v>3318</v>
      </c>
      <c r="AG1986" s="69">
        <v>79.0</v>
      </c>
      <c r="AH1986" s="69">
        <v>75.0</v>
      </c>
      <c r="AI1986" s="69">
        <v>1.0</v>
      </c>
      <c r="AJ1986" s="29">
        <f t="shared" si="20"/>
        <v>75.5</v>
      </c>
      <c r="AK1986" s="76">
        <f t="shared" si="21"/>
        <v>0.9556962025</v>
      </c>
      <c r="AL1986" s="29">
        <f t="shared" si="22"/>
        <v>75.5</v>
      </c>
      <c r="AM1986" s="71">
        <f t="shared" si="23"/>
        <v>0.9557</v>
      </c>
      <c r="AN1986" s="71">
        <f t="shared" si="24"/>
        <v>1</v>
      </c>
      <c r="AO1986" s="72">
        <f t="shared" si="25"/>
        <v>45.3</v>
      </c>
      <c r="AP1986" s="73">
        <f t="shared" si="26"/>
        <v>259478.4</v>
      </c>
      <c r="AQ1986" s="3">
        <f t="shared" si="27"/>
        <v>3284.536709</v>
      </c>
      <c r="AR1986" s="18"/>
      <c r="AS1986" s="18"/>
    </row>
    <row r="1987" ht="14.25" customHeight="1">
      <c r="A1987" s="68">
        <v>4017.0</v>
      </c>
      <c r="B1987" s="69">
        <v>7.0</v>
      </c>
      <c r="C1987" s="18" t="s">
        <v>417</v>
      </c>
      <c r="D1987" s="68">
        <v>4017.0</v>
      </c>
      <c r="E1987" s="69">
        <v>7.0</v>
      </c>
      <c r="F1987" s="69">
        <v>12.0</v>
      </c>
      <c r="G1987" s="70" t="s">
        <v>3319</v>
      </c>
      <c r="H1987" s="69">
        <v>157.0</v>
      </c>
      <c r="I1987" s="69">
        <v>138.0</v>
      </c>
      <c r="J1987" s="69">
        <v>6.0</v>
      </c>
      <c r="K1987" s="29">
        <f t="shared" si="13"/>
        <v>141</v>
      </c>
      <c r="L1987" s="71">
        <f t="shared" si="14"/>
        <v>0.8981</v>
      </c>
      <c r="M1987" s="71">
        <f t="shared" si="15"/>
        <v>1</v>
      </c>
      <c r="N1987" s="72">
        <f t="shared" si="16"/>
        <v>84.6</v>
      </c>
      <c r="O1987" s="8">
        <f t="shared" si="17"/>
        <v>484588.8</v>
      </c>
      <c r="P1987" s="73"/>
      <c r="Q1987" s="18"/>
      <c r="R1987" s="18"/>
      <c r="S1987" s="18"/>
      <c r="T1987" s="18"/>
      <c r="U1987" s="18"/>
      <c r="V1987" s="18"/>
      <c r="W1987" s="18"/>
      <c r="X1987" s="18"/>
      <c r="Y1987" s="18"/>
      <c r="Z1987" s="68">
        <v>4017.0</v>
      </c>
      <c r="AA1987" s="69">
        <v>7.0</v>
      </c>
      <c r="AB1987" s="18" t="s">
        <v>417</v>
      </c>
      <c r="AC1987" s="68">
        <v>4017.0</v>
      </c>
      <c r="AD1987" s="69">
        <v>7.0</v>
      </c>
      <c r="AE1987" s="69">
        <v>12.0</v>
      </c>
      <c r="AF1987" s="70" t="s">
        <v>3319</v>
      </c>
      <c r="AG1987" s="69">
        <v>157.0</v>
      </c>
      <c r="AH1987" s="69">
        <v>138.0</v>
      </c>
      <c r="AI1987" s="69">
        <v>6.0</v>
      </c>
      <c r="AJ1987" s="29">
        <f t="shared" si="20"/>
        <v>141</v>
      </c>
      <c r="AK1987" s="76">
        <f t="shared" si="21"/>
        <v>0.898089172</v>
      </c>
      <c r="AL1987" s="29">
        <f t="shared" si="22"/>
        <v>141</v>
      </c>
      <c r="AM1987" s="71">
        <f t="shared" si="23"/>
        <v>0.8981</v>
      </c>
      <c r="AN1987" s="71">
        <f t="shared" si="24"/>
        <v>1</v>
      </c>
      <c r="AO1987" s="72">
        <f t="shared" si="25"/>
        <v>84.6</v>
      </c>
      <c r="AP1987" s="73">
        <f t="shared" si="26"/>
        <v>484588.8</v>
      </c>
      <c r="AQ1987" s="3">
        <f t="shared" si="27"/>
        <v>3086.552866</v>
      </c>
      <c r="AR1987" s="18"/>
      <c r="AS1987" s="18"/>
    </row>
    <row r="1988" ht="14.25" customHeight="1">
      <c r="A1988" s="68">
        <v>4017.0</v>
      </c>
      <c r="B1988" s="69">
        <v>7.0</v>
      </c>
      <c r="C1988" s="18" t="s">
        <v>417</v>
      </c>
      <c r="D1988" s="68">
        <v>4017.0</v>
      </c>
      <c r="E1988" s="69">
        <v>7.0</v>
      </c>
      <c r="F1988" s="69">
        <v>14.0</v>
      </c>
      <c r="G1988" s="70" t="s">
        <v>3320</v>
      </c>
      <c r="H1988" s="69">
        <v>366.0</v>
      </c>
      <c r="I1988" s="69">
        <v>119.0</v>
      </c>
      <c r="J1988" s="69">
        <v>7.0</v>
      </c>
      <c r="K1988" s="29">
        <f t="shared" si="13"/>
        <v>122.5</v>
      </c>
      <c r="L1988" s="71">
        <f t="shared" si="14"/>
        <v>0.3347</v>
      </c>
      <c r="M1988" s="71">
        <f t="shared" si="15"/>
        <v>0.4184</v>
      </c>
      <c r="N1988" s="72">
        <f t="shared" si="16"/>
        <v>30.75</v>
      </c>
      <c r="O1988" s="8">
        <f t="shared" si="17"/>
        <v>176136</v>
      </c>
      <c r="P1988" s="73"/>
      <c r="Q1988" s="18"/>
      <c r="R1988" s="18"/>
      <c r="S1988" s="18"/>
      <c r="T1988" s="18"/>
      <c r="U1988" s="18"/>
      <c r="V1988" s="18"/>
      <c r="W1988" s="18"/>
      <c r="X1988" s="18"/>
      <c r="Y1988" s="18"/>
      <c r="Z1988" s="68">
        <v>4017.0</v>
      </c>
      <c r="AA1988" s="69">
        <v>7.0</v>
      </c>
      <c r="AB1988" s="18" t="s">
        <v>417</v>
      </c>
      <c r="AC1988" s="68">
        <v>4017.0</v>
      </c>
      <c r="AD1988" s="69">
        <v>7.0</v>
      </c>
      <c r="AE1988" s="69">
        <v>14.0</v>
      </c>
      <c r="AF1988" s="70" t="s">
        <v>3320</v>
      </c>
      <c r="AG1988" s="69">
        <v>366.0</v>
      </c>
      <c r="AH1988" s="69">
        <v>119.0</v>
      </c>
      <c r="AI1988" s="69">
        <v>7.0</v>
      </c>
      <c r="AJ1988" s="29">
        <f t="shared" si="20"/>
        <v>122.5</v>
      </c>
      <c r="AK1988" s="76">
        <f t="shared" si="21"/>
        <v>0.3346994536</v>
      </c>
      <c r="AL1988" s="29">
        <f t="shared" si="22"/>
        <v>122.5</v>
      </c>
      <c r="AM1988" s="71">
        <f t="shared" si="23"/>
        <v>0.3347</v>
      </c>
      <c r="AN1988" s="71">
        <f t="shared" si="24"/>
        <v>0.4184</v>
      </c>
      <c r="AO1988" s="72">
        <f t="shared" si="25"/>
        <v>30.75</v>
      </c>
      <c r="AP1988" s="73">
        <f t="shared" si="26"/>
        <v>176136</v>
      </c>
      <c r="AQ1988" s="3">
        <f t="shared" si="27"/>
        <v>481.2459016</v>
      </c>
      <c r="AR1988" s="18"/>
      <c r="AS1988" s="18"/>
    </row>
    <row r="1989" ht="14.25" customHeight="1">
      <c r="A1989" s="68">
        <v>4017.0</v>
      </c>
      <c r="B1989" s="69">
        <v>7.0</v>
      </c>
      <c r="C1989" s="18" t="s">
        <v>417</v>
      </c>
      <c r="D1989" s="68">
        <v>4017.0</v>
      </c>
      <c r="E1989" s="69">
        <v>7.0</v>
      </c>
      <c r="F1989" s="69">
        <v>16.0</v>
      </c>
      <c r="G1989" s="70" t="s">
        <v>3321</v>
      </c>
      <c r="H1989" s="69">
        <v>25.0</v>
      </c>
      <c r="I1989" s="69">
        <v>7.0</v>
      </c>
      <c r="J1989" s="69">
        <v>1.0</v>
      </c>
      <c r="K1989" s="29">
        <f t="shared" si="13"/>
        <v>7.5</v>
      </c>
      <c r="L1989" s="71">
        <f t="shared" si="14"/>
        <v>0.3</v>
      </c>
      <c r="M1989" s="71">
        <f t="shared" si="15"/>
        <v>0.375</v>
      </c>
      <c r="N1989" s="72">
        <f t="shared" si="16"/>
        <v>1.69</v>
      </c>
      <c r="O1989" s="8">
        <f t="shared" si="17"/>
        <v>9680.32</v>
      </c>
      <c r="P1989" s="73"/>
      <c r="Q1989" s="18"/>
      <c r="R1989" s="18"/>
      <c r="S1989" s="18"/>
      <c r="T1989" s="18"/>
      <c r="U1989" s="18"/>
      <c r="V1989" s="18"/>
      <c r="W1989" s="18"/>
      <c r="X1989" s="18"/>
      <c r="Y1989" s="18"/>
      <c r="Z1989" s="68">
        <v>4017.0</v>
      </c>
      <c r="AA1989" s="69">
        <v>7.0</v>
      </c>
      <c r="AB1989" s="18" t="s">
        <v>417</v>
      </c>
      <c r="AC1989" s="68">
        <v>4017.0</v>
      </c>
      <c r="AD1989" s="69">
        <v>7.0</v>
      </c>
      <c r="AE1989" s="69">
        <v>16.0</v>
      </c>
      <c r="AF1989" s="70" t="s">
        <v>3321</v>
      </c>
      <c r="AG1989" s="69">
        <v>25.0</v>
      </c>
      <c r="AH1989" s="69">
        <v>7.0</v>
      </c>
      <c r="AI1989" s="69">
        <v>1.0</v>
      </c>
      <c r="AJ1989" s="29">
        <f t="shared" si="20"/>
        <v>7.5</v>
      </c>
      <c r="AK1989" s="76">
        <f t="shared" si="21"/>
        <v>0.3</v>
      </c>
      <c r="AL1989" s="29">
        <f t="shared" si="22"/>
        <v>7.5</v>
      </c>
      <c r="AM1989" s="71">
        <f t="shared" si="23"/>
        <v>0.3</v>
      </c>
      <c r="AN1989" s="71">
        <f t="shared" si="24"/>
        <v>0.375</v>
      </c>
      <c r="AO1989" s="72">
        <f t="shared" si="25"/>
        <v>1.69</v>
      </c>
      <c r="AP1989" s="73">
        <f t="shared" si="26"/>
        <v>9680.32</v>
      </c>
      <c r="AQ1989" s="3">
        <f t="shared" si="27"/>
        <v>387.2128</v>
      </c>
      <c r="AR1989" s="18"/>
      <c r="AS1989" s="18"/>
    </row>
    <row r="1990" ht="14.25" customHeight="1">
      <c r="A1990" s="68">
        <v>4017.0</v>
      </c>
      <c r="B1990" s="69">
        <v>7.0</v>
      </c>
      <c r="C1990" s="18" t="s">
        <v>417</v>
      </c>
      <c r="D1990" s="68">
        <v>4017.0</v>
      </c>
      <c r="E1990" s="69">
        <v>7.0</v>
      </c>
      <c r="F1990" s="69">
        <v>17.0</v>
      </c>
      <c r="G1990" s="70" t="s">
        <v>3322</v>
      </c>
      <c r="H1990" s="69">
        <v>62.0</v>
      </c>
      <c r="I1990" s="69">
        <v>60.0</v>
      </c>
      <c r="J1990" s="69">
        <v>0.0</v>
      </c>
      <c r="K1990" s="29">
        <f t="shared" si="13"/>
        <v>60</v>
      </c>
      <c r="L1990" s="71">
        <f t="shared" si="14"/>
        <v>0.9677</v>
      </c>
      <c r="M1990" s="71">
        <f t="shared" si="15"/>
        <v>1</v>
      </c>
      <c r="N1990" s="72">
        <f t="shared" si="16"/>
        <v>36</v>
      </c>
      <c r="O1990" s="8">
        <f t="shared" si="17"/>
        <v>206208</v>
      </c>
      <c r="P1990" s="73"/>
      <c r="Q1990" s="18"/>
      <c r="R1990" s="18"/>
      <c r="S1990" s="18"/>
      <c r="T1990" s="18"/>
      <c r="U1990" s="18"/>
      <c r="V1990" s="18"/>
      <c r="W1990" s="18"/>
      <c r="X1990" s="18"/>
      <c r="Y1990" s="18"/>
      <c r="Z1990" s="68">
        <v>4017.0</v>
      </c>
      <c r="AA1990" s="69">
        <v>7.0</v>
      </c>
      <c r="AB1990" s="18" t="s">
        <v>417</v>
      </c>
      <c r="AC1990" s="68">
        <v>4017.0</v>
      </c>
      <c r="AD1990" s="69">
        <v>7.0</v>
      </c>
      <c r="AE1990" s="69">
        <v>17.0</v>
      </c>
      <c r="AF1990" s="70" t="s">
        <v>3322</v>
      </c>
      <c r="AG1990" s="69">
        <v>62.0</v>
      </c>
      <c r="AH1990" s="69">
        <v>60.0</v>
      </c>
      <c r="AI1990" s="69">
        <v>0.0</v>
      </c>
      <c r="AJ1990" s="29">
        <f t="shared" si="20"/>
        <v>60</v>
      </c>
      <c r="AK1990" s="76">
        <f t="shared" si="21"/>
        <v>0.9677419355</v>
      </c>
      <c r="AL1990" s="29">
        <f t="shared" si="22"/>
        <v>60</v>
      </c>
      <c r="AM1990" s="71">
        <f t="shared" si="23"/>
        <v>0.9677</v>
      </c>
      <c r="AN1990" s="71">
        <f t="shared" si="24"/>
        <v>1</v>
      </c>
      <c r="AO1990" s="72">
        <f t="shared" si="25"/>
        <v>36</v>
      </c>
      <c r="AP1990" s="73">
        <f t="shared" si="26"/>
        <v>206208</v>
      </c>
      <c r="AQ1990" s="3">
        <f t="shared" si="27"/>
        <v>3325.935484</v>
      </c>
      <c r="AR1990" s="18"/>
      <c r="AS1990" s="18"/>
    </row>
    <row r="1991" ht="14.25" customHeight="1">
      <c r="A1991" s="68">
        <v>4017.0</v>
      </c>
      <c r="B1991" s="69">
        <v>7.0</v>
      </c>
      <c r="C1991" s="18" t="s">
        <v>417</v>
      </c>
      <c r="D1991" s="68">
        <v>4017.0</v>
      </c>
      <c r="E1991" s="69">
        <v>7.0</v>
      </c>
      <c r="F1991" s="69">
        <v>18.0</v>
      </c>
      <c r="G1991" s="70" t="s">
        <v>3323</v>
      </c>
      <c r="H1991" s="69">
        <v>4550.0</v>
      </c>
      <c r="I1991" s="69">
        <v>1548.0</v>
      </c>
      <c r="J1991" s="69">
        <v>478.0</v>
      </c>
      <c r="K1991" s="29">
        <f t="shared" si="13"/>
        <v>1787</v>
      </c>
      <c r="L1991" s="71">
        <f t="shared" si="14"/>
        <v>0.3927</v>
      </c>
      <c r="M1991" s="71">
        <f t="shared" si="15"/>
        <v>0.4909</v>
      </c>
      <c r="N1991" s="72">
        <f t="shared" si="16"/>
        <v>526.34</v>
      </c>
      <c r="O1991" s="8">
        <f t="shared" si="17"/>
        <v>3014875.52</v>
      </c>
      <c r="P1991" s="73"/>
      <c r="Q1991" s="18"/>
      <c r="R1991" s="18"/>
      <c r="S1991" s="18"/>
      <c r="T1991" s="18"/>
      <c r="U1991" s="18"/>
      <c r="V1991" s="18"/>
      <c r="W1991" s="18"/>
      <c r="X1991" s="18"/>
      <c r="Y1991" s="18"/>
      <c r="Z1991" s="68">
        <v>4017.0</v>
      </c>
      <c r="AA1991" s="69">
        <v>7.0</v>
      </c>
      <c r="AB1991" s="18" t="s">
        <v>417</v>
      </c>
      <c r="AC1991" s="68">
        <v>4017.0</v>
      </c>
      <c r="AD1991" s="69">
        <v>7.0</v>
      </c>
      <c r="AE1991" s="69">
        <v>18.0</v>
      </c>
      <c r="AF1991" s="70" t="s">
        <v>3323</v>
      </c>
      <c r="AG1991" s="69">
        <v>4550.0</v>
      </c>
      <c r="AH1991" s="69">
        <v>1548.0</v>
      </c>
      <c r="AI1991" s="69">
        <v>478.0</v>
      </c>
      <c r="AJ1991" s="29">
        <f t="shared" si="20"/>
        <v>1787</v>
      </c>
      <c r="AK1991" s="76">
        <f t="shared" si="21"/>
        <v>0.3927472527</v>
      </c>
      <c r="AL1991" s="29">
        <f t="shared" si="22"/>
        <v>1787</v>
      </c>
      <c r="AM1991" s="71">
        <f t="shared" si="23"/>
        <v>0.3927</v>
      </c>
      <c r="AN1991" s="71">
        <f t="shared" si="24"/>
        <v>0.4909</v>
      </c>
      <c r="AO1991" s="72">
        <f t="shared" si="25"/>
        <v>526.34</v>
      </c>
      <c r="AP1991" s="73">
        <f t="shared" si="26"/>
        <v>3014875.52</v>
      </c>
      <c r="AQ1991" s="3">
        <f t="shared" si="27"/>
        <v>662.6100044</v>
      </c>
      <c r="AR1991" s="18"/>
      <c r="AS1991" s="18"/>
    </row>
    <row r="1992" ht="14.25" customHeight="1">
      <c r="A1992" s="68">
        <v>4017.0</v>
      </c>
      <c r="B1992" s="69">
        <v>7.0</v>
      </c>
      <c r="C1992" s="18" t="s">
        <v>417</v>
      </c>
      <c r="D1992" s="68">
        <v>4017.0</v>
      </c>
      <c r="E1992" s="69">
        <v>7.0</v>
      </c>
      <c r="F1992" s="69">
        <v>21.0</v>
      </c>
      <c r="G1992" s="70" t="s">
        <v>3324</v>
      </c>
      <c r="H1992" s="69">
        <v>179.0</v>
      </c>
      <c r="I1992" s="69">
        <v>175.0</v>
      </c>
      <c r="J1992" s="69">
        <v>0.0</v>
      </c>
      <c r="K1992" s="29">
        <f t="shared" si="13"/>
        <v>175</v>
      </c>
      <c r="L1992" s="71">
        <f t="shared" si="14"/>
        <v>0.9777</v>
      </c>
      <c r="M1992" s="71">
        <f t="shared" si="15"/>
        <v>1</v>
      </c>
      <c r="N1992" s="72">
        <f t="shared" si="16"/>
        <v>105</v>
      </c>
      <c r="O1992" s="8">
        <f t="shared" si="17"/>
        <v>601440</v>
      </c>
      <c r="P1992" s="73"/>
      <c r="Q1992" s="18"/>
      <c r="R1992" s="18"/>
      <c r="S1992" s="18"/>
      <c r="T1992" s="18"/>
      <c r="U1992" s="18"/>
      <c r="V1992" s="18"/>
      <c r="W1992" s="18"/>
      <c r="X1992" s="18"/>
      <c r="Y1992" s="18"/>
      <c r="Z1992" s="68">
        <v>4017.0</v>
      </c>
      <c r="AA1992" s="69">
        <v>7.0</v>
      </c>
      <c r="AB1992" s="18" t="s">
        <v>417</v>
      </c>
      <c r="AC1992" s="68">
        <v>4017.0</v>
      </c>
      <c r="AD1992" s="69">
        <v>7.0</v>
      </c>
      <c r="AE1992" s="69">
        <v>21.0</v>
      </c>
      <c r="AF1992" s="70" t="s">
        <v>3324</v>
      </c>
      <c r="AG1992" s="69">
        <v>179.0</v>
      </c>
      <c r="AH1992" s="69">
        <v>175.0</v>
      </c>
      <c r="AI1992" s="69">
        <v>0.0</v>
      </c>
      <c r="AJ1992" s="29">
        <f t="shared" si="20"/>
        <v>175</v>
      </c>
      <c r="AK1992" s="76">
        <f t="shared" si="21"/>
        <v>0.9776536313</v>
      </c>
      <c r="AL1992" s="29">
        <f t="shared" si="22"/>
        <v>175</v>
      </c>
      <c r="AM1992" s="71">
        <f t="shared" si="23"/>
        <v>0.9777</v>
      </c>
      <c r="AN1992" s="71">
        <f t="shared" si="24"/>
        <v>1</v>
      </c>
      <c r="AO1992" s="72">
        <f t="shared" si="25"/>
        <v>105</v>
      </c>
      <c r="AP1992" s="73">
        <f t="shared" si="26"/>
        <v>601440</v>
      </c>
      <c r="AQ1992" s="3">
        <f t="shared" si="27"/>
        <v>3360</v>
      </c>
      <c r="AR1992" s="18"/>
      <c r="AS1992" s="18"/>
    </row>
    <row r="1993" ht="14.25" customHeight="1">
      <c r="A1993" s="68">
        <v>4017.0</v>
      </c>
      <c r="B1993" s="69">
        <v>7.0</v>
      </c>
      <c r="C1993" s="18" t="s">
        <v>417</v>
      </c>
      <c r="D1993" s="68">
        <v>4017.0</v>
      </c>
      <c r="E1993" s="69">
        <v>7.0</v>
      </c>
      <c r="F1993" s="69">
        <v>27.0</v>
      </c>
      <c r="G1993" s="70" t="s">
        <v>3325</v>
      </c>
      <c r="H1993" s="69">
        <v>90.0</v>
      </c>
      <c r="I1993" s="69">
        <v>89.0</v>
      </c>
      <c r="J1993" s="69">
        <v>0.0</v>
      </c>
      <c r="K1993" s="29">
        <f t="shared" si="13"/>
        <v>89</v>
      </c>
      <c r="L1993" s="71">
        <f t="shared" si="14"/>
        <v>0.9889</v>
      </c>
      <c r="M1993" s="71">
        <f t="shared" si="15"/>
        <v>1</v>
      </c>
      <c r="N1993" s="72">
        <f t="shared" si="16"/>
        <v>53.4</v>
      </c>
      <c r="O1993" s="8">
        <f t="shared" si="17"/>
        <v>305875.2</v>
      </c>
      <c r="P1993" s="73"/>
      <c r="Q1993" s="18"/>
      <c r="R1993" s="18"/>
      <c r="S1993" s="18"/>
      <c r="T1993" s="18"/>
      <c r="U1993" s="18"/>
      <c r="V1993" s="18"/>
      <c r="W1993" s="18"/>
      <c r="X1993" s="18"/>
      <c r="Y1993" s="18"/>
      <c r="Z1993" s="68">
        <v>4017.0</v>
      </c>
      <c r="AA1993" s="69">
        <v>7.0</v>
      </c>
      <c r="AB1993" s="18" t="s">
        <v>417</v>
      </c>
      <c r="AC1993" s="68">
        <v>4017.0</v>
      </c>
      <c r="AD1993" s="69">
        <v>7.0</v>
      </c>
      <c r="AE1993" s="69">
        <v>27.0</v>
      </c>
      <c r="AF1993" s="70" t="s">
        <v>3325</v>
      </c>
      <c r="AG1993" s="69">
        <v>90.0</v>
      </c>
      <c r="AH1993" s="69">
        <v>89.0</v>
      </c>
      <c r="AI1993" s="69">
        <v>0.0</v>
      </c>
      <c r="AJ1993" s="29">
        <f t="shared" si="20"/>
        <v>89</v>
      </c>
      <c r="AK1993" s="76">
        <f t="shared" si="21"/>
        <v>0.9888888889</v>
      </c>
      <c r="AL1993" s="29">
        <f t="shared" si="22"/>
        <v>89</v>
      </c>
      <c r="AM1993" s="71">
        <f t="shared" si="23"/>
        <v>0.9889</v>
      </c>
      <c r="AN1993" s="71">
        <f t="shared" si="24"/>
        <v>1</v>
      </c>
      <c r="AO1993" s="72">
        <f t="shared" si="25"/>
        <v>53.4</v>
      </c>
      <c r="AP1993" s="73">
        <f t="shared" si="26"/>
        <v>305875.2</v>
      </c>
      <c r="AQ1993" s="3">
        <f t="shared" si="27"/>
        <v>3398.613333</v>
      </c>
      <c r="AR1993" s="18"/>
      <c r="AS1993" s="18"/>
    </row>
    <row r="1994" ht="14.25" customHeight="1">
      <c r="A1994" s="68">
        <v>4018.0</v>
      </c>
      <c r="B1994" s="69">
        <v>7.0</v>
      </c>
      <c r="C1994" s="18" t="s">
        <v>418</v>
      </c>
      <c r="D1994" s="68">
        <v>4018.0</v>
      </c>
      <c r="E1994" s="69">
        <v>7.0</v>
      </c>
      <c r="F1994" s="69">
        <v>10.0</v>
      </c>
      <c r="G1994" s="70" t="s">
        <v>418</v>
      </c>
      <c r="H1994" s="69">
        <v>449.0</v>
      </c>
      <c r="I1994" s="69">
        <v>158.0</v>
      </c>
      <c r="J1994" s="69">
        <v>32.0</v>
      </c>
      <c r="K1994" s="29">
        <f t="shared" si="13"/>
        <v>174</v>
      </c>
      <c r="L1994" s="71">
        <f t="shared" si="14"/>
        <v>0.3875</v>
      </c>
      <c r="M1994" s="71">
        <f t="shared" si="15"/>
        <v>0.4844</v>
      </c>
      <c r="N1994" s="72">
        <f t="shared" si="16"/>
        <v>50.57</v>
      </c>
      <c r="O1994" s="8">
        <f t="shared" si="17"/>
        <v>289664.96</v>
      </c>
      <c r="P1994" s="73"/>
      <c r="Q1994" s="18"/>
      <c r="R1994" s="18"/>
      <c r="S1994" s="18"/>
      <c r="T1994" s="18"/>
      <c r="U1994" s="18"/>
      <c r="V1994" s="18"/>
      <c r="W1994" s="18"/>
      <c r="X1994" s="18"/>
      <c r="Y1994" s="18"/>
      <c r="Z1994" s="68">
        <v>4018.0</v>
      </c>
      <c r="AA1994" s="69">
        <v>7.0</v>
      </c>
      <c r="AB1994" s="18" t="s">
        <v>418</v>
      </c>
      <c r="AC1994" s="68">
        <v>4018.0</v>
      </c>
      <c r="AD1994" s="69">
        <v>7.0</v>
      </c>
      <c r="AE1994" s="69">
        <v>10.0</v>
      </c>
      <c r="AF1994" s="70" t="s">
        <v>418</v>
      </c>
      <c r="AG1994" s="69">
        <v>449.0</v>
      </c>
      <c r="AH1994" s="69">
        <v>158.0</v>
      </c>
      <c r="AI1994" s="69">
        <v>32.0</v>
      </c>
      <c r="AJ1994" s="29">
        <f t="shared" si="20"/>
        <v>174</v>
      </c>
      <c r="AK1994" s="76">
        <f t="shared" si="21"/>
        <v>0.3875278396</v>
      </c>
      <c r="AL1994" s="29">
        <f t="shared" si="22"/>
        <v>174</v>
      </c>
      <c r="AM1994" s="71">
        <f t="shared" si="23"/>
        <v>0.3875</v>
      </c>
      <c r="AN1994" s="71">
        <f t="shared" si="24"/>
        <v>0.4844</v>
      </c>
      <c r="AO1994" s="72">
        <f t="shared" si="25"/>
        <v>50.57</v>
      </c>
      <c r="AP1994" s="73">
        <f t="shared" si="26"/>
        <v>289664.96</v>
      </c>
      <c r="AQ1994" s="3">
        <f t="shared" si="27"/>
        <v>645.1335412</v>
      </c>
      <c r="AR1994" s="18"/>
      <c r="AS1994" s="18"/>
    </row>
    <row r="1995" ht="14.25" customHeight="1">
      <c r="A1995" s="68">
        <v>4020.0</v>
      </c>
      <c r="B1995" s="69">
        <v>7.0</v>
      </c>
      <c r="C1995" s="18" t="s">
        <v>1668</v>
      </c>
      <c r="D1995" s="68">
        <v>4020.0</v>
      </c>
      <c r="E1995" s="69">
        <v>7.0</v>
      </c>
      <c r="F1995" s="69">
        <v>10.0</v>
      </c>
      <c r="G1995" s="70" t="s">
        <v>3326</v>
      </c>
      <c r="H1995" s="69">
        <v>849.0</v>
      </c>
      <c r="I1995" s="69">
        <v>223.0</v>
      </c>
      <c r="J1995" s="69">
        <v>43.0</v>
      </c>
      <c r="K1995" s="29">
        <f t="shared" si="13"/>
        <v>244.5</v>
      </c>
      <c r="L1995" s="71">
        <f t="shared" si="14"/>
        <v>0.288</v>
      </c>
      <c r="M1995" s="71">
        <f t="shared" si="15"/>
        <v>0.36</v>
      </c>
      <c r="N1995" s="72">
        <f t="shared" si="16"/>
        <v>52.81</v>
      </c>
      <c r="O1995" s="8">
        <f t="shared" si="17"/>
        <v>302495.68</v>
      </c>
      <c r="P1995" s="73"/>
      <c r="Q1995" s="18"/>
      <c r="R1995" s="18"/>
      <c r="S1995" s="18"/>
      <c r="T1995" s="18"/>
      <c r="U1995" s="18"/>
      <c r="V1995" s="18"/>
      <c r="W1995" s="18"/>
      <c r="X1995" s="18"/>
      <c r="Y1995" s="18"/>
      <c r="Z1995" s="68">
        <v>4020.0</v>
      </c>
      <c r="AA1995" s="69">
        <v>7.0</v>
      </c>
      <c r="AB1995" s="18" t="s">
        <v>1668</v>
      </c>
      <c r="AC1995" s="68">
        <v>4020.0</v>
      </c>
      <c r="AD1995" s="69">
        <v>7.0</v>
      </c>
      <c r="AE1995" s="69">
        <v>10.0</v>
      </c>
      <c r="AF1995" s="70" t="s">
        <v>3326</v>
      </c>
      <c r="AG1995" s="69">
        <v>849.0</v>
      </c>
      <c r="AH1995" s="69">
        <v>223.0</v>
      </c>
      <c r="AI1995" s="69">
        <v>43.0</v>
      </c>
      <c r="AJ1995" s="29">
        <f t="shared" si="20"/>
        <v>244.5</v>
      </c>
      <c r="AK1995" s="76">
        <f t="shared" si="21"/>
        <v>0.2879858657</v>
      </c>
      <c r="AL1995" s="29">
        <f t="shared" si="22"/>
        <v>244.5</v>
      </c>
      <c r="AM1995" s="71">
        <f t="shared" si="23"/>
        <v>0.288</v>
      </c>
      <c r="AN1995" s="71">
        <f t="shared" si="24"/>
        <v>0.36</v>
      </c>
      <c r="AO1995" s="72">
        <f t="shared" si="25"/>
        <v>52.81</v>
      </c>
      <c r="AP1995" s="73">
        <f t="shared" si="26"/>
        <v>302495.68</v>
      </c>
      <c r="AQ1995" s="3">
        <f t="shared" si="27"/>
        <v>356.2964429</v>
      </c>
      <c r="AR1995" s="18"/>
      <c r="AS1995" s="18"/>
    </row>
    <row r="1996" ht="14.25" customHeight="1">
      <c r="A1996" s="68">
        <v>4020.0</v>
      </c>
      <c r="B1996" s="69">
        <v>7.0</v>
      </c>
      <c r="C1996" s="18" t="s">
        <v>1668</v>
      </c>
      <c r="D1996" s="68">
        <v>4020.0</v>
      </c>
      <c r="E1996" s="69">
        <v>7.0</v>
      </c>
      <c r="F1996" s="69">
        <v>40.0</v>
      </c>
      <c r="G1996" s="70" t="s">
        <v>3327</v>
      </c>
      <c r="H1996" s="69">
        <v>235.0</v>
      </c>
      <c r="I1996" s="69">
        <v>91.0</v>
      </c>
      <c r="J1996" s="69">
        <v>17.0</v>
      </c>
      <c r="K1996" s="29">
        <f t="shared" si="13"/>
        <v>99.5</v>
      </c>
      <c r="L1996" s="71">
        <f t="shared" si="14"/>
        <v>0.4234</v>
      </c>
      <c r="M1996" s="71">
        <f t="shared" si="15"/>
        <v>0.5293</v>
      </c>
      <c r="N1996" s="72">
        <f t="shared" si="16"/>
        <v>31.6</v>
      </c>
      <c r="O1996" s="8">
        <f t="shared" si="17"/>
        <v>181004.8</v>
      </c>
      <c r="P1996" s="73"/>
      <c r="Q1996" s="18"/>
      <c r="R1996" s="18"/>
      <c r="S1996" s="18"/>
      <c r="T1996" s="18"/>
      <c r="U1996" s="18"/>
      <c r="V1996" s="18"/>
      <c r="W1996" s="18"/>
      <c r="X1996" s="18"/>
      <c r="Y1996" s="18"/>
      <c r="Z1996" s="68">
        <v>4020.0</v>
      </c>
      <c r="AA1996" s="69">
        <v>7.0</v>
      </c>
      <c r="AB1996" s="18" t="s">
        <v>1668</v>
      </c>
      <c r="AC1996" s="68">
        <v>4020.0</v>
      </c>
      <c r="AD1996" s="69">
        <v>7.0</v>
      </c>
      <c r="AE1996" s="69">
        <v>40.0</v>
      </c>
      <c r="AF1996" s="70" t="s">
        <v>3327</v>
      </c>
      <c r="AG1996" s="69">
        <v>235.0</v>
      </c>
      <c r="AH1996" s="69">
        <v>91.0</v>
      </c>
      <c r="AI1996" s="69">
        <v>17.0</v>
      </c>
      <c r="AJ1996" s="29">
        <f t="shared" si="20"/>
        <v>99.5</v>
      </c>
      <c r="AK1996" s="76">
        <f t="shared" si="21"/>
        <v>0.4234042553</v>
      </c>
      <c r="AL1996" s="29">
        <f t="shared" si="22"/>
        <v>99.5</v>
      </c>
      <c r="AM1996" s="71">
        <f t="shared" si="23"/>
        <v>0.4234</v>
      </c>
      <c r="AN1996" s="71">
        <f t="shared" si="24"/>
        <v>0.5293</v>
      </c>
      <c r="AO1996" s="72">
        <f t="shared" si="25"/>
        <v>31.6</v>
      </c>
      <c r="AP1996" s="73">
        <f t="shared" si="26"/>
        <v>181004.8</v>
      </c>
      <c r="AQ1996" s="3">
        <f t="shared" si="27"/>
        <v>770.2331915</v>
      </c>
      <c r="AR1996" s="18"/>
      <c r="AS1996" s="18"/>
    </row>
    <row r="1997" ht="14.25" customHeight="1">
      <c r="A1997" s="68">
        <v>4025.0</v>
      </c>
      <c r="B1997" s="69">
        <v>7.0</v>
      </c>
      <c r="C1997" s="18" t="s">
        <v>420</v>
      </c>
      <c r="D1997" s="68">
        <v>4025.0</v>
      </c>
      <c r="E1997" s="69">
        <v>7.0</v>
      </c>
      <c r="F1997" s="69">
        <v>10.0</v>
      </c>
      <c r="G1997" s="70" t="s">
        <v>420</v>
      </c>
      <c r="H1997" s="69">
        <v>268.0</v>
      </c>
      <c r="I1997" s="69">
        <v>51.0</v>
      </c>
      <c r="J1997" s="69">
        <v>10.0</v>
      </c>
      <c r="K1997" s="29">
        <f t="shared" si="13"/>
        <v>56</v>
      </c>
      <c r="L1997" s="71">
        <f t="shared" si="14"/>
        <v>0.209</v>
      </c>
      <c r="M1997" s="71">
        <f t="shared" si="15"/>
        <v>0.2613</v>
      </c>
      <c r="N1997" s="72">
        <f t="shared" si="16"/>
        <v>8.78</v>
      </c>
      <c r="O1997" s="8">
        <f t="shared" si="17"/>
        <v>50291.84</v>
      </c>
      <c r="P1997" s="73"/>
      <c r="Q1997" s="18"/>
      <c r="R1997" s="18"/>
      <c r="S1997" s="18"/>
      <c r="T1997" s="18"/>
      <c r="U1997" s="18"/>
      <c r="V1997" s="18"/>
      <c r="W1997" s="18"/>
      <c r="X1997" s="18"/>
      <c r="Y1997" s="18"/>
      <c r="Z1997" s="68">
        <v>4025.0</v>
      </c>
      <c r="AA1997" s="69">
        <v>7.0</v>
      </c>
      <c r="AB1997" s="18" t="s">
        <v>420</v>
      </c>
      <c r="AC1997" s="68">
        <v>4025.0</v>
      </c>
      <c r="AD1997" s="69">
        <v>7.0</v>
      </c>
      <c r="AE1997" s="69">
        <v>10.0</v>
      </c>
      <c r="AF1997" s="70" t="s">
        <v>420</v>
      </c>
      <c r="AG1997" s="69">
        <v>268.0</v>
      </c>
      <c r="AH1997" s="69">
        <v>51.0</v>
      </c>
      <c r="AI1997" s="69">
        <v>10.0</v>
      </c>
      <c r="AJ1997" s="29">
        <f t="shared" si="20"/>
        <v>56</v>
      </c>
      <c r="AK1997" s="76">
        <f t="shared" si="21"/>
        <v>0.2089552239</v>
      </c>
      <c r="AL1997" s="29">
        <f t="shared" si="22"/>
        <v>56</v>
      </c>
      <c r="AM1997" s="71">
        <f t="shared" si="23"/>
        <v>0.209</v>
      </c>
      <c r="AN1997" s="71">
        <f t="shared" si="24"/>
        <v>0.2613</v>
      </c>
      <c r="AO1997" s="72">
        <f t="shared" si="25"/>
        <v>8.78</v>
      </c>
      <c r="AP1997" s="73">
        <f t="shared" si="26"/>
        <v>50291.84</v>
      </c>
      <c r="AQ1997" s="3">
        <f t="shared" si="27"/>
        <v>187.6561194</v>
      </c>
      <c r="AR1997" s="18"/>
      <c r="AS1997" s="18"/>
    </row>
    <row r="1998" ht="14.25" customHeight="1">
      <c r="A1998" s="68">
        <v>4026.0</v>
      </c>
      <c r="B1998" s="69">
        <v>7.0</v>
      </c>
      <c r="C1998" s="18" t="s">
        <v>421</v>
      </c>
      <c r="D1998" s="68">
        <v>4026.0</v>
      </c>
      <c r="E1998" s="69">
        <v>7.0</v>
      </c>
      <c r="F1998" s="69">
        <v>10.0</v>
      </c>
      <c r="G1998" s="70" t="s">
        <v>421</v>
      </c>
      <c r="H1998" s="69">
        <v>69.0</v>
      </c>
      <c r="I1998" s="69">
        <v>50.0</v>
      </c>
      <c r="J1998" s="69">
        <v>0.0</v>
      </c>
      <c r="K1998" s="29">
        <f t="shared" si="13"/>
        <v>50</v>
      </c>
      <c r="L1998" s="71">
        <f t="shared" si="14"/>
        <v>0.7246</v>
      </c>
      <c r="M1998" s="71">
        <f t="shared" si="15"/>
        <v>0.9058</v>
      </c>
      <c r="N1998" s="72">
        <f t="shared" si="16"/>
        <v>27.17</v>
      </c>
      <c r="O1998" s="8">
        <f t="shared" si="17"/>
        <v>155629.76</v>
      </c>
      <c r="P1998" s="73"/>
      <c r="Q1998" s="18"/>
      <c r="R1998" s="18"/>
      <c r="S1998" s="18"/>
      <c r="T1998" s="18"/>
      <c r="U1998" s="18"/>
      <c r="V1998" s="18"/>
      <c r="W1998" s="18"/>
      <c r="X1998" s="18"/>
      <c r="Y1998" s="18"/>
      <c r="Z1998" s="68">
        <v>4026.0</v>
      </c>
      <c r="AA1998" s="69">
        <v>7.0</v>
      </c>
      <c r="AB1998" s="18" t="s">
        <v>421</v>
      </c>
      <c r="AC1998" s="68">
        <v>4026.0</v>
      </c>
      <c r="AD1998" s="69">
        <v>7.0</v>
      </c>
      <c r="AE1998" s="69">
        <v>10.0</v>
      </c>
      <c r="AF1998" s="70" t="s">
        <v>421</v>
      </c>
      <c r="AG1998" s="69">
        <v>69.0</v>
      </c>
      <c r="AH1998" s="69">
        <v>50.0</v>
      </c>
      <c r="AI1998" s="69">
        <v>0.0</v>
      </c>
      <c r="AJ1998" s="29">
        <f t="shared" si="20"/>
        <v>50</v>
      </c>
      <c r="AK1998" s="76">
        <f t="shared" si="21"/>
        <v>0.7246376812</v>
      </c>
      <c r="AL1998" s="29">
        <f t="shared" si="22"/>
        <v>50</v>
      </c>
      <c r="AM1998" s="71">
        <f t="shared" si="23"/>
        <v>0.7246</v>
      </c>
      <c r="AN1998" s="71">
        <f t="shared" si="24"/>
        <v>0.9058</v>
      </c>
      <c r="AO1998" s="72">
        <f t="shared" si="25"/>
        <v>27.17</v>
      </c>
      <c r="AP1998" s="73">
        <f t="shared" si="26"/>
        <v>155629.76</v>
      </c>
      <c r="AQ1998" s="3">
        <f t="shared" si="27"/>
        <v>2255.503768</v>
      </c>
      <c r="AR1998" s="18"/>
      <c r="AS1998" s="18"/>
    </row>
    <row r="1999" ht="14.25" customHeight="1">
      <c r="A1999" s="68">
        <v>4027.0</v>
      </c>
      <c r="B1999" s="69">
        <v>7.0</v>
      </c>
      <c r="C1999" s="18" t="s">
        <v>422</v>
      </c>
      <c r="D1999" s="68">
        <v>4027.0</v>
      </c>
      <c r="E1999" s="69">
        <v>7.0</v>
      </c>
      <c r="F1999" s="69">
        <v>10.0</v>
      </c>
      <c r="G1999" s="70" t="s">
        <v>422</v>
      </c>
      <c r="H1999" s="69">
        <v>608.0</v>
      </c>
      <c r="I1999" s="69">
        <v>558.0</v>
      </c>
      <c r="J1999" s="69">
        <v>25.0</v>
      </c>
      <c r="K1999" s="29">
        <f t="shared" si="13"/>
        <v>570.5</v>
      </c>
      <c r="L1999" s="71">
        <f t="shared" si="14"/>
        <v>0.9383</v>
      </c>
      <c r="M1999" s="71">
        <f t="shared" si="15"/>
        <v>1</v>
      </c>
      <c r="N1999" s="72">
        <f t="shared" si="16"/>
        <v>342.3</v>
      </c>
      <c r="O1999" s="8">
        <f t="shared" si="17"/>
        <v>1960694.4</v>
      </c>
      <c r="P1999" s="73"/>
      <c r="Q1999" s="18"/>
      <c r="R1999" s="18"/>
      <c r="S1999" s="18"/>
      <c r="T1999" s="18"/>
      <c r="U1999" s="18"/>
      <c r="V1999" s="18"/>
      <c r="W1999" s="18"/>
      <c r="X1999" s="18"/>
      <c r="Y1999" s="18"/>
      <c r="Z1999" s="68">
        <v>4027.0</v>
      </c>
      <c r="AA1999" s="69">
        <v>7.0</v>
      </c>
      <c r="AB1999" s="18" t="s">
        <v>422</v>
      </c>
      <c r="AC1999" s="68">
        <v>4027.0</v>
      </c>
      <c r="AD1999" s="69">
        <v>7.0</v>
      </c>
      <c r="AE1999" s="69">
        <v>10.0</v>
      </c>
      <c r="AF1999" s="70" t="s">
        <v>422</v>
      </c>
      <c r="AG1999" s="69">
        <v>608.0</v>
      </c>
      <c r="AH1999" s="69">
        <v>558.0</v>
      </c>
      <c r="AI1999" s="69">
        <v>25.0</v>
      </c>
      <c r="AJ1999" s="29">
        <f t="shared" si="20"/>
        <v>570.5</v>
      </c>
      <c r="AK1999" s="76">
        <f t="shared" si="21"/>
        <v>0.9383223684</v>
      </c>
      <c r="AL1999" s="29">
        <f t="shared" si="22"/>
        <v>570.5</v>
      </c>
      <c r="AM1999" s="71">
        <f t="shared" si="23"/>
        <v>0.9383</v>
      </c>
      <c r="AN1999" s="71">
        <f t="shared" si="24"/>
        <v>1</v>
      </c>
      <c r="AO1999" s="72">
        <f t="shared" si="25"/>
        <v>342.3</v>
      </c>
      <c r="AP1999" s="73">
        <f t="shared" si="26"/>
        <v>1960694.4</v>
      </c>
      <c r="AQ1999" s="3">
        <f t="shared" si="27"/>
        <v>3224.826316</v>
      </c>
      <c r="AR1999" s="18"/>
      <c r="AS1999" s="18"/>
    </row>
    <row r="2000" ht="14.25" customHeight="1">
      <c r="A2000" s="68">
        <v>4027.0</v>
      </c>
      <c r="B2000" s="69">
        <v>7.0</v>
      </c>
      <c r="C2000" s="18" t="s">
        <v>422</v>
      </c>
      <c r="D2000" s="68">
        <v>4027.0</v>
      </c>
      <c r="E2000" s="69">
        <v>7.0</v>
      </c>
      <c r="F2000" s="69">
        <v>30.0</v>
      </c>
      <c r="G2000" s="70" t="s">
        <v>3328</v>
      </c>
      <c r="H2000" s="69">
        <v>421.0</v>
      </c>
      <c r="I2000" s="69">
        <v>398.0</v>
      </c>
      <c r="J2000" s="69">
        <v>14.0</v>
      </c>
      <c r="K2000" s="29">
        <f t="shared" si="13"/>
        <v>405</v>
      </c>
      <c r="L2000" s="71">
        <f t="shared" si="14"/>
        <v>0.962</v>
      </c>
      <c r="M2000" s="71">
        <f t="shared" si="15"/>
        <v>1</v>
      </c>
      <c r="N2000" s="72">
        <f t="shared" si="16"/>
        <v>243</v>
      </c>
      <c r="O2000" s="8">
        <f t="shared" si="17"/>
        <v>1391904</v>
      </c>
      <c r="P2000" s="73"/>
      <c r="Q2000" s="18"/>
      <c r="R2000" s="18"/>
      <c r="S2000" s="18"/>
      <c r="T2000" s="18"/>
      <c r="U2000" s="18"/>
      <c r="V2000" s="18"/>
      <c r="W2000" s="18"/>
      <c r="X2000" s="18"/>
      <c r="Y2000" s="18"/>
      <c r="Z2000" s="68">
        <v>4027.0</v>
      </c>
      <c r="AA2000" s="69">
        <v>7.0</v>
      </c>
      <c r="AB2000" s="18" t="s">
        <v>422</v>
      </c>
      <c r="AC2000" s="68">
        <v>4027.0</v>
      </c>
      <c r="AD2000" s="69">
        <v>7.0</v>
      </c>
      <c r="AE2000" s="69">
        <v>30.0</v>
      </c>
      <c r="AF2000" s="70" t="s">
        <v>3328</v>
      </c>
      <c r="AG2000" s="69">
        <v>421.0</v>
      </c>
      <c r="AH2000" s="69">
        <v>398.0</v>
      </c>
      <c r="AI2000" s="69">
        <v>14.0</v>
      </c>
      <c r="AJ2000" s="29">
        <f t="shared" si="20"/>
        <v>405</v>
      </c>
      <c r="AK2000" s="76">
        <f t="shared" si="21"/>
        <v>0.9619952494</v>
      </c>
      <c r="AL2000" s="29">
        <f t="shared" si="22"/>
        <v>405</v>
      </c>
      <c r="AM2000" s="71">
        <f t="shared" si="23"/>
        <v>0.962</v>
      </c>
      <c r="AN2000" s="71">
        <f t="shared" si="24"/>
        <v>1</v>
      </c>
      <c r="AO2000" s="72">
        <f t="shared" si="25"/>
        <v>243</v>
      </c>
      <c r="AP2000" s="73">
        <f t="shared" si="26"/>
        <v>1391904</v>
      </c>
      <c r="AQ2000" s="3">
        <f t="shared" si="27"/>
        <v>3306.185273</v>
      </c>
      <c r="AR2000" s="18"/>
      <c r="AS2000" s="18"/>
    </row>
    <row r="2001" ht="14.25" customHeight="1">
      <c r="A2001" s="68">
        <v>4029.0</v>
      </c>
      <c r="B2001" s="69">
        <v>7.0</v>
      </c>
      <c r="C2001" s="18" t="s">
        <v>1683</v>
      </c>
      <c r="D2001" s="68">
        <v>4029.0</v>
      </c>
      <c r="E2001" s="69">
        <v>7.0</v>
      </c>
      <c r="F2001" s="69">
        <v>10.0</v>
      </c>
      <c r="G2001" s="70" t="s">
        <v>3329</v>
      </c>
      <c r="H2001" s="69">
        <v>297.0</v>
      </c>
      <c r="I2001" s="69">
        <v>230.0</v>
      </c>
      <c r="J2001" s="69">
        <v>32.0</v>
      </c>
      <c r="K2001" s="29">
        <f t="shared" si="13"/>
        <v>246</v>
      </c>
      <c r="L2001" s="71">
        <f t="shared" si="14"/>
        <v>0.8283</v>
      </c>
      <c r="M2001" s="71">
        <f t="shared" si="15"/>
        <v>1</v>
      </c>
      <c r="N2001" s="72">
        <f t="shared" si="16"/>
        <v>147.6</v>
      </c>
      <c r="O2001" s="8">
        <f t="shared" si="17"/>
        <v>845452.8</v>
      </c>
      <c r="P2001" s="73"/>
      <c r="Q2001" s="18"/>
      <c r="R2001" s="18"/>
      <c r="S2001" s="18"/>
      <c r="T2001" s="18"/>
      <c r="U2001" s="18"/>
      <c r="V2001" s="18"/>
      <c r="W2001" s="18"/>
      <c r="X2001" s="18"/>
      <c r="Y2001" s="18"/>
      <c r="Z2001" s="68">
        <v>4029.0</v>
      </c>
      <c r="AA2001" s="69">
        <v>7.0</v>
      </c>
      <c r="AB2001" s="18" t="s">
        <v>1683</v>
      </c>
      <c r="AC2001" s="68">
        <v>4029.0</v>
      </c>
      <c r="AD2001" s="69">
        <v>7.0</v>
      </c>
      <c r="AE2001" s="69">
        <v>10.0</v>
      </c>
      <c r="AF2001" s="70" t="s">
        <v>3329</v>
      </c>
      <c r="AG2001" s="69">
        <v>297.0</v>
      </c>
      <c r="AH2001" s="69">
        <v>230.0</v>
      </c>
      <c r="AI2001" s="69">
        <v>32.0</v>
      </c>
      <c r="AJ2001" s="29">
        <f t="shared" si="20"/>
        <v>246</v>
      </c>
      <c r="AK2001" s="76">
        <f t="shared" si="21"/>
        <v>0.8282828283</v>
      </c>
      <c r="AL2001" s="29">
        <f t="shared" si="22"/>
        <v>246</v>
      </c>
      <c r="AM2001" s="71">
        <f t="shared" si="23"/>
        <v>0.8283</v>
      </c>
      <c r="AN2001" s="71">
        <f t="shared" si="24"/>
        <v>1</v>
      </c>
      <c r="AO2001" s="72">
        <f t="shared" si="25"/>
        <v>147.6</v>
      </c>
      <c r="AP2001" s="73">
        <f t="shared" si="26"/>
        <v>845452.8</v>
      </c>
      <c r="AQ2001" s="3">
        <f t="shared" si="27"/>
        <v>2846.642424</v>
      </c>
      <c r="AR2001" s="18"/>
      <c r="AS2001" s="18"/>
    </row>
    <row r="2002" ht="14.25" customHeight="1">
      <c r="A2002" s="68">
        <v>4029.0</v>
      </c>
      <c r="B2002" s="69">
        <v>7.0</v>
      </c>
      <c r="C2002" s="18" t="s">
        <v>1683</v>
      </c>
      <c r="D2002" s="68">
        <v>4029.0</v>
      </c>
      <c r="E2002" s="69">
        <v>7.0</v>
      </c>
      <c r="F2002" s="69">
        <v>20.0</v>
      </c>
      <c r="G2002" s="70" t="s">
        <v>3330</v>
      </c>
      <c r="H2002" s="69">
        <v>150.0</v>
      </c>
      <c r="I2002" s="69">
        <v>124.0</v>
      </c>
      <c r="J2002" s="69">
        <v>16.0</v>
      </c>
      <c r="K2002" s="29">
        <f t="shared" si="13"/>
        <v>132</v>
      </c>
      <c r="L2002" s="71">
        <f t="shared" si="14"/>
        <v>0.88</v>
      </c>
      <c r="M2002" s="71">
        <f t="shared" si="15"/>
        <v>1</v>
      </c>
      <c r="N2002" s="72">
        <f t="shared" si="16"/>
        <v>79.2</v>
      </c>
      <c r="O2002" s="8">
        <f t="shared" si="17"/>
        <v>453657.6</v>
      </c>
      <c r="P2002" s="73"/>
      <c r="Q2002" s="18"/>
      <c r="R2002" s="18"/>
      <c r="S2002" s="18"/>
      <c r="T2002" s="18"/>
      <c r="U2002" s="18"/>
      <c r="V2002" s="18"/>
      <c r="W2002" s="18"/>
      <c r="X2002" s="18"/>
      <c r="Y2002" s="18"/>
      <c r="Z2002" s="68">
        <v>4029.0</v>
      </c>
      <c r="AA2002" s="69">
        <v>7.0</v>
      </c>
      <c r="AB2002" s="18" t="s">
        <v>1683</v>
      </c>
      <c r="AC2002" s="68">
        <v>4029.0</v>
      </c>
      <c r="AD2002" s="69">
        <v>7.0</v>
      </c>
      <c r="AE2002" s="69">
        <v>20.0</v>
      </c>
      <c r="AF2002" s="70" t="s">
        <v>3330</v>
      </c>
      <c r="AG2002" s="69">
        <v>150.0</v>
      </c>
      <c r="AH2002" s="69">
        <v>124.0</v>
      </c>
      <c r="AI2002" s="69">
        <v>16.0</v>
      </c>
      <c r="AJ2002" s="29">
        <f t="shared" si="20"/>
        <v>132</v>
      </c>
      <c r="AK2002" s="76">
        <f t="shared" si="21"/>
        <v>0.88</v>
      </c>
      <c r="AL2002" s="29">
        <f t="shared" si="22"/>
        <v>132</v>
      </c>
      <c r="AM2002" s="71">
        <f t="shared" si="23"/>
        <v>0.88</v>
      </c>
      <c r="AN2002" s="71">
        <f t="shared" si="24"/>
        <v>1</v>
      </c>
      <c r="AO2002" s="72">
        <f t="shared" si="25"/>
        <v>79.2</v>
      </c>
      <c r="AP2002" s="73">
        <f t="shared" si="26"/>
        <v>453657.6</v>
      </c>
      <c r="AQ2002" s="3">
        <f t="shared" si="27"/>
        <v>3024.384</v>
      </c>
      <c r="AR2002" s="18"/>
      <c r="AS2002" s="18"/>
    </row>
    <row r="2003" ht="14.25" customHeight="1">
      <c r="A2003" s="68">
        <v>4029.0</v>
      </c>
      <c r="B2003" s="69">
        <v>7.0</v>
      </c>
      <c r="C2003" s="18" t="s">
        <v>1683</v>
      </c>
      <c r="D2003" s="68">
        <v>4029.0</v>
      </c>
      <c r="E2003" s="69">
        <v>7.0</v>
      </c>
      <c r="F2003" s="69">
        <v>30.0</v>
      </c>
      <c r="G2003" s="70" t="s">
        <v>3331</v>
      </c>
      <c r="H2003" s="69">
        <v>68.0</v>
      </c>
      <c r="I2003" s="69">
        <v>33.0</v>
      </c>
      <c r="J2003" s="69">
        <v>8.0</v>
      </c>
      <c r="K2003" s="29">
        <f t="shared" si="13"/>
        <v>37</v>
      </c>
      <c r="L2003" s="71">
        <f t="shared" si="14"/>
        <v>0.5441</v>
      </c>
      <c r="M2003" s="71">
        <f t="shared" si="15"/>
        <v>0.6801</v>
      </c>
      <c r="N2003" s="72">
        <f t="shared" si="16"/>
        <v>15.1</v>
      </c>
      <c r="O2003" s="8">
        <f t="shared" si="17"/>
        <v>86492.8</v>
      </c>
      <c r="P2003" s="73"/>
      <c r="Q2003" s="18"/>
      <c r="R2003" s="18"/>
      <c r="S2003" s="18"/>
      <c r="T2003" s="18"/>
      <c r="U2003" s="18"/>
      <c r="V2003" s="18"/>
      <c r="W2003" s="18"/>
      <c r="X2003" s="18"/>
      <c r="Y2003" s="18"/>
      <c r="Z2003" s="68">
        <v>4029.0</v>
      </c>
      <c r="AA2003" s="69">
        <v>7.0</v>
      </c>
      <c r="AB2003" s="18" t="s">
        <v>1683</v>
      </c>
      <c r="AC2003" s="68">
        <v>4029.0</v>
      </c>
      <c r="AD2003" s="69">
        <v>7.0</v>
      </c>
      <c r="AE2003" s="69">
        <v>30.0</v>
      </c>
      <c r="AF2003" s="70" t="s">
        <v>3331</v>
      </c>
      <c r="AG2003" s="69">
        <v>68.0</v>
      </c>
      <c r="AH2003" s="69">
        <v>33.0</v>
      </c>
      <c r="AI2003" s="69">
        <v>8.0</v>
      </c>
      <c r="AJ2003" s="29">
        <f t="shared" si="20"/>
        <v>37</v>
      </c>
      <c r="AK2003" s="76">
        <f t="shared" si="21"/>
        <v>0.5441176471</v>
      </c>
      <c r="AL2003" s="29">
        <f t="shared" si="22"/>
        <v>37</v>
      </c>
      <c r="AM2003" s="71">
        <f t="shared" si="23"/>
        <v>0.5441</v>
      </c>
      <c r="AN2003" s="71">
        <f t="shared" si="24"/>
        <v>0.6801</v>
      </c>
      <c r="AO2003" s="72">
        <f t="shared" si="25"/>
        <v>15.1</v>
      </c>
      <c r="AP2003" s="73">
        <f t="shared" si="26"/>
        <v>86492.8</v>
      </c>
      <c r="AQ2003" s="3">
        <f t="shared" si="27"/>
        <v>1271.952941</v>
      </c>
      <c r="AR2003" s="18"/>
      <c r="AS2003" s="18"/>
    </row>
    <row r="2004" ht="14.25" customHeight="1">
      <c r="A2004" s="68">
        <v>4031.0</v>
      </c>
      <c r="B2004" s="69">
        <v>7.0</v>
      </c>
      <c r="C2004" s="18" t="s">
        <v>424</v>
      </c>
      <c r="D2004" s="68">
        <v>4031.0</v>
      </c>
      <c r="E2004" s="69">
        <v>7.0</v>
      </c>
      <c r="F2004" s="69">
        <v>10.0</v>
      </c>
      <c r="G2004" s="70" t="s">
        <v>3332</v>
      </c>
      <c r="H2004" s="69">
        <v>65.0</v>
      </c>
      <c r="I2004" s="69">
        <v>61.0</v>
      </c>
      <c r="J2004" s="69">
        <v>0.0</v>
      </c>
      <c r="K2004" s="29">
        <f t="shared" si="13"/>
        <v>61</v>
      </c>
      <c r="L2004" s="71">
        <f t="shared" si="14"/>
        <v>0.9385</v>
      </c>
      <c r="M2004" s="71">
        <f t="shared" si="15"/>
        <v>1</v>
      </c>
      <c r="N2004" s="72">
        <f t="shared" si="16"/>
        <v>36.6</v>
      </c>
      <c r="O2004" s="8">
        <f t="shared" si="17"/>
        <v>209644.8</v>
      </c>
      <c r="P2004" s="73"/>
      <c r="Q2004" s="18"/>
      <c r="R2004" s="18"/>
      <c r="S2004" s="18"/>
      <c r="T2004" s="18"/>
      <c r="U2004" s="18"/>
      <c r="V2004" s="18"/>
      <c r="W2004" s="18"/>
      <c r="X2004" s="18"/>
      <c r="Y2004" s="18"/>
      <c r="Z2004" s="68">
        <v>4031.0</v>
      </c>
      <c r="AA2004" s="69">
        <v>7.0</v>
      </c>
      <c r="AB2004" s="18" t="s">
        <v>424</v>
      </c>
      <c r="AC2004" s="68">
        <v>4031.0</v>
      </c>
      <c r="AD2004" s="69">
        <v>7.0</v>
      </c>
      <c r="AE2004" s="69">
        <v>10.0</v>
      </c>
      <c r="AF2004" s="70" t="s">
        <v>3332</v>
      </c>
      <c r="AG2004" s="69">
        <v>65.0</v>
      </c>
      <c r="AH2004" s="69">
        <v>61.0</v>
      </c>
      <c r="AI2004" s="69">
        <v>0.0</v>
      </c>
      <c r="AJ2004" s="29">
        <f t="shared" si="20"/>
        <v>61</v>
      </c>
      <c r="AK2004" s="76">
        <f t="shared" si="21"/>
        <v>0.9384615385</v>
      </c>
      <c r="AL2004" s="29">
        <f t="shared" si="22"/>
        <v>61</v>
      </c>
      <c r="AM2004" s="71">
        <f t="shared" si="23"/>
        <v>0.9385</v>
      </c>
      <c r="AN2004" s="71">
        <f t="shared" si="24"/>
        <v>1</v>
      </c>
      <c r="AO2004" s="72">
        <f t="shared" si="25"/>
        <v>36.6</v>
      </c>
      <c r="AP2004" s="73">
        <f t="shared" si="26"/>
        <v>209644.8</v>
      </c>
      <c r="AQ2004" s="3">
        <f t="shared" si="27"/>
        <v>3225.304615</v>
      </c>
      <c r="AR2004" s="18"/>
      <c r="AS2004" s="18"/>
    </row>
    <row r="2005" ht="14.25" customHeight="1">
      <c r="A2005" s="68">
        <v>4035.0</v>
      </c>
      <c r="B2005" s="69">
        <v>7.0</v>
      </c>
      <c r="C2005" s="18" t="s">
        <v>1694</v>
      </c>
      <c r="D2005" s="68">
        <v>4035.0</v>
      </c>
      <c r="E2005" s="69">
        <v>7.0</v>
      </c>
      <c r="F2005" s="69">
        <v>10.0</v>
      </c>
      <c r="G2005" s="70" t="s">
        <v>3333</v>
      </c>
      <c r="H2005" s="69">
        <v>221.0</v>
      </c>
      <c r="I2005" s="69">
        <v>132.0</v>
      </c>
      <c r="J2005" s="69">
        <v>32.0</v>
      </c>
      <c r="K2005" s="29">
        <f t="shared" si="13"/>
        <v>148</v>
      </c>
      <c r="L2005" s="71">
        <f t="shared" si="14"/>
        <v>0.6697</v>
      </c>
      <c r="M2005" s="71">
        <f t="shared" si="15"/>
        <v>0.8371</v>
      </c>
      <c r="N2005" s="72">
        <f t="shared" si="16"/>
        <v>74.33</v>
      </c>
      <c r="O2005" s="8">
        <f t="shared" si="17"/>
        <v>425762.24</v>
      </c>
      <c r="P2005" s="73"/>
      <c r="Q2005" s="18"/>
      <c r="R2005" s="18"/>
      <c r="S2005" s="18"/>
      <c r="T2005" s="18"/>
      <c r="U2005" s="18"/>
      <c r="V2005" s="18"/>
      <c r="W2005" s="18"/>
      <c r="X2005" s="18"/>
      <c r="Y2005" s="18"/>
      <c r="Z2005" s="68">
        <v>4035.0</v>
      </c>
      <c r="AA2005" s="69">
        <v>7.0</v>
      </c>
      <c r="AB2005" s="18" t="s">
        <v>1694</v>
      </c>
      <c r="AC2005" s="68">
        <v>4035.0</v>
      </c>
      <c r="AD2005" s="69">
        <v>7.0</v>
      </c>
      <c r="AE2005" s="69">
        <v>10.0</v>
      </c>
      <c r="AF2005" s="70" t="s">
        <v>3333</v>
      </c>
      <c r="AG2005" s="69">
        <v>221.0</v>
      </c>
      <c r="AH2005" s="69">
        <v>132.0</v>
      </c>
      <c r="AI2005" s="69">
        <v>32.0</v>
      </c>
      <c r="AJ2005" s="29">
        <f t="shared" si="20"/>
        <v>148</v>
      </c>
      <c r="AK2005" s="76">
        <f t="shared" si="21"/>
        <v>0.6696832579</v>
      </c>
      <c r="AL2005" s="29">
        <f t="shared" si="22"/>
        <v>148</v>
      </c>
      <c r="AM2005" s="71">
        <f t="shared" si="23"/>
        <v>0.6697</v>
      </c>
      <c r="AN2005" s="71">
        <f t="shared" si="24"/>
        <v>0.8371</v>
      </c>
      <c r="AO2005" s="72">
        <f t="shared" si="25"/>
        <v>74.33</v>
      </c>
      <c r="AP2005" s="73">
        <f t="shared" si="26"/>
        <v>425762.24</v>
      </c>
      <c r="AQ2005" s="3">
        <f t="shared" si="27"/>
        <v>1926.525973</v>
      </c>
      <c r="AR2005" s="18"/>
      <c r="AS2005" s="18"/>
    </row>
    <row r="2006" ht="14.25" customHeight="1">
      <c r="A2006" s="68">
        <v>4036.0</v>
      </c>
      <c r="B2006" s="69">
        <v>7.0</v>
      </c>
      <c r="C2006" s="18" t="s">
        <v>426</v>
      </c>
      <c r="D2006" s="68">
        <v>4036.0</v>
      </c>
      <c r="E2006" s="69">
        <v>7.0</v>
      </c>
      <c r="F2006" s="69">
        <v>10.0</v>
      </c>
      <c r="G2006" s="70" t="s">
        <v>426</v>
      </c>
      <c r="H2006" s="69">
        <v>97.0</v>
      </c>
      <c r="I2006" s="69">
        <v>71.0</v>
      </c>
      <c r="J2006" s="69">
        <v>14.0</v>
      </c>
      <c r="K2006" s="29">
        <f t="shared" si="13"/>
        <v>78</v>
      </c>
      <c r="L2006" s="71">
        <f t="shared" si="14"/>
        <v>0.8041</v>
      </c>
      <c r="M2006" s="71">
        <f t="shared" si="15"/>
        <v>1</v>
      </c>
      <c r="N2006" s="72">
        <f t="shared" si="16"/>
        <v>46.8</v>
      </c>
      <c r="O2006" s="8">
        <f t="shared" si="17"/>
        <v>268070.4</v>
      </c>
      <c r="P2006" s="73"/>
      <c r="Q2006" s="18"/>
      <c r="R2006" s="18"/>
      <c r="S2006" s="18"/>
      <c r="T2006" s="18"/>
      <c r="U2006" s="18"/>
      <c r="V2006" s="18"/>
      <c r="W2006" s="18"/>
      <c r="X2006" s="18"/>
      <c r="Y2006" s="18"/>
      <c r="Z2006" s="68">
        <v>4036.0</v>
      </c>
      <c r="AA2006" s="69">
        <v>7.0</v>
      </c>
      <c r="AB2006" s="18" t="s">
        <v>426</v>
      </c>
      <c r="AC2006" s="68">
        <v>4036.0</v>
      </c>
      <c r="AD2006" s="69">
        <v>7.0</v>
      </c>
      <c r="AE2006" s="69">
        <v>10.0</v>
      </c>
      <c r="AF2006" s="70" t="s">
        <v>426</v>
      </c>
      <c r="AG2006" s="69">
        <v>97.0</v>
      </c>
      <c r="AH2006" s="69">
        <v>71.0</v>
      </c>
      <c r="AI2006" s="69">
        <v>14.0</v>
      </c>
      <c r="AJ2006" s="29">
        <f t="shared" si="20"/>
        <v>78</v>
      </c>
      <c r="AK2006" s="76">
        <f t="shared" si="21"/>
        <v>0.8041237113</v>
      </c>
      <c r="AL2006" s="29">
        <f t="shared" si="22"/>
        <v>78</v>
      </c>
      <c r="AM2006" s="71">
        <f t="shared" si="23"/>
        <v>0.8041</v>
      </c>
      <c r="AN2006" s="71">
        <f t="shared" si="24"/>
        <v>1</v>
      </c>
      <c r="AO2006" s="72">
        <f t="shared" si="25"/>
        <v>46.8</v>
      </c>
      <c r="AP2006" s="73">
        <f t="shared" si="26"/>
        <v>268070.4</v>
      </c>
      <c r="AQ2006" s="3">
        <f t="shared" si="27"/>
        <v>2763.612371</v>
      </c>
      <c r="AR2006" s="18"/>
      <c r="AS2006" s="18"/>
    </row>
    <row r="2007" ht="14.25" customHeight="1">
      <c r="A2007" s="68">
        <v>4038.0</v>
      </c>
      <c r="B2007" s="69">
        <v>7.0</v>
      </c>
      <c r="C2007" s="18" t="s">
        <v>427</v>
      </c>
      <c r="D2007" s="68">
        <v>4038.0</v>
      </c>
      <c r="E2007" s="69">
        <v>7.0</v>
      </c>
      <c r="F2007" s="69">
        <v>10.0</v>
      </c>
      <c r="G2007" s="70" t="s">
        <v>427</v>
      </c>
      <c r="H2007" s="69">
        <v>329.0</v>
      </c>
      <c r="I2007" s="69">
        <v>287.0</v>
      </c>
      <c r="J2007" s="69">
        <v>12.0</v>
      </c>
      <c r="K2007" s="29">
        <f t="shared" si="13"/>
        <v>293</v>
      </c>
      <c r="L2007" s="71">
        <f t="shared" si="14"/>
        <v>0.8906</v>
      </c>
      <c r="M2007" s="71">
        <f t="shared" si="15"/>
        <v>1</v>
      </c>
      <c r="N2007" s="72">
        <f t="shared" si="16"/>
        <v>175.8</v>
      </c>
      <c r="O2007" s="8">
        <f t="shared" si="17"/>
        <v>1006982.4</v>
      </c>
      <c r="P2007" s="73"/>
      <c r="Q2007" s="18"/>
      <c r="R2007" s="18"/>
      <c r="S2007" s="18"/>
      <c r="T2007" s="18"/>
      <c r="U2007" s="18"/>
      <c r="V2007" s="18"/>
      <c r="W2007" s="18"/>
      <c r="X2007" s="18"/>
      <c r="Y2007" s="18"/>
      <c r="Z2007" s="68">
        <v>4038.0</v>
      </c>
      <c r="AA2007" s="69">
        <v>7.0</v>
      </c>
      <c r="AB2007" s="18" t="s">
        <v>427</v>
      </c>
      <c r="AC2007" s="68">
        <v>4038.0</v>
      </c>
      <c r="AD2007" s="69">
        <v>7.0</v>
      </c>
      <c r="AE2007" s="69">
        <v>10.0</v>
      </c>
      <c r="AF2007" s="70" t="s">
        <v>427</v>
      </c>
      <c r="AG2007" s="69">
        <v>329.0</v>
      </c>
      <c r="AH2007" s="69">
        <v>287.0</v>
      </c>
      <c r="AI2007" s="69">
        <v>12.0</v>
      </c>
      <c r="AJ2007" s="29">
        <f t="shared" si="20"/>
        <v>293</v>
      </c>
      <c r="AK2007" s="76">
        <f t="shared" si="21"/>
        <v>0.8905775076</v>
      </c>
      <c r="AL2007" s="29">
        <f t="shared" si="22"/>
        <v>293</v>
      </c>
      <c r="AM2007" s="71">
        <f t="shared" si="23"/>
        <v>0.8906</v>
      </c>
      <c r="AN2007" s="71">
        <f t="shared" si="24"/>
        <v>1</v>
      </c>
      <c r="AO2007" s="72">
        <f t="shared" si="25"/>
        <v>175.8</v>
      </c>
      <c r="AP2007" s="73">
        <f t="shared" si="26"/>
        <v>1006982.4</v>
      </c>
      <c r="AQ2007" s="3">
        <f t="shared" si="27"/>
        <v>3060.736778</v>
      </c>
      <c r="AR2007" s="18"/>
      <c r="AS2007" s="18"/>
    </row>
    <row r="2008" ht="14.25" customHeight="1">
      <c r="A2008" s="68">
        <v>4039.0</v>
      </c>
      <c r="B2008" s="69">
        <v>7.0</v>
      </c>
      <c r="C2008" s="18" t="s">
        <v>428</v>
      </c>
      <c r="D2008" s="68">
        <v>4039.0</v>
      </c>
      <c r="E2008" s="69">
        <v>7.0</v>
      </c>
      <c r="F2008" s="69">
        <v>10.0</v>
      </c>
      <c r="G2008" s="70" t="s">
        <v>428</v>
      </c>
      <c r="H2008" s="69">
        <v>323.0</v>
      </c>
      <c r="I2008" s="69">
        <v>230.0</v>
      </c>
      <c r="J2008" s="69">
        <v>2.0</v>
      </c>
      <c r="K2008" s="29">
        <f t="shared" si="13"/>
        <v>231</v>
      </c>
      <c r="L2008" s="71">
        <f t="shared" si="14"/>
        <v>0.7152</v>
      </c>
      <c r="M2008" s="71">
        <f t="shared" si="15"/>
        <v>0.894</v>
      </c>
      <c r="N2008" s="72">
        <f t="shared" si="16"/>
        <v>123.91</v>
      </c>
      <c r="O2008" s="8">
        <f t="shared" si="17"/>
        <v>709756.48</v>
      </c>
      <c r="P2008" s="73"/>
      <c r="Q2008" s="18"/>
      <c r="R2008" s="18"/>
      <c r="S2008" s="18"/>
      <c r="T2008" s="18"/>
      <c r="U2008" s="18"/>
      <c r="V2008" s="18"/>
      <c r="W2008" s="18"/>
      <c r="X2008" s="18"/>
      <c r="Y2008" s="18"/>
      <c r="Z2008" s="68">
        <v>4039.0</v>
      </c>
      <c r="AA2008" s="69">
        <v>7.0</v>
      </c>
      <c r="AB2008" s="18" t="s">
        <v>428</v>
      </c>
      <c r="AC2008" s="68">
        <v>4039.0</v>
      </c>
      <c r="AD2008" s="69">
        <v>7.0</v>
      </c>
      <c r="AE2008" s="69">
        <v>10.0</v>
      </c>
      <c r="AF2008" s="70" t="s">
        <v>428</v>
      </c>
      <c r="AG2008" s="69">
        <v>323.0</v>
      </c>
      <c r="AH2008" s="69">
        <v>230.0</v>
      </c>
      <c r="AI2008" s="69">
        <v>2.0</v>
      </c>
      <c r="AJ2008" s="29">
        <f t="shared" si="20"/>
        <v>231</v>
      </c>
      <c r="AK2008" s="76">
        <f t="shared" si="21"/>
        <v>0.7151702786</v>
      </c>
      <c r="AL2008" s="29">
        <f t="shared" si="22"/>
        <v>231</v>
      </c>
      <c r="AM2008" s="71">
        <f t="shared" si="23"/>
        <v>0.7152</v>
      </c>
      <c r="AN2008" s="71">
        <f t="shared" si="24"/>
        <v>0.894</v>
      </c>
      <c r="AO2008" s="72">
        <f t="shared" si="25"/>
        <v>123.91</v>
      </c>
      <c r="AP2008" s="73">
        <f t="shared" si="26"/>
        <v>709756.48</v>
      </c>
      <c r="AQ2008" s="3">
        <f t="shared" si="27"/>
        <v>2197.388483</v>
      </c>
      <c r="AR2008" s="18"/>
      <c r="AS2008" s="18"/>
    </row>
    <row r="2009" ht="14.25" customHeight="1">
      <c r="A2009" s="68">
        <v>4043.0</v>
      </c>
      <c r="B2009" s="69">
        <v>7.0</v>
      </c>
      <c r="C2009" s="18" t="s">
        <v>1707</v>
      </c>
      <c r="D2009" s="68">
        <v>4043.0</v>
      </c>
      <c r="E2009" s="69">
        <v>7.0</v>
      </c>
      <c r="F2009" s="69">
        <v>10.0</v>
      </c>
      <c r="G2009" s="70" t="s">
        <v>429</v>
      </c>
      <c r="H2009" s="69">
        <v>543.0</v>
      </c>
      <c r="I2009" s="69">
        <v>21.0</v>
      </c>
      <c r="J2009" s="69">
        <v>11.0</v>
      </c>
      <c r="K2009" s="29">
        <f t="shared" si="13"/>
        <v>26.5</v>
      </c>
      <c r="L2009" s="71">
        <f t="shared" si="14"/>
        <v>0.0488</v>
      </c>
      <c r="M2009" s="71">
        <f t="shared" si="15"/>
        <v>0.061</v>
      </c>
      <c r="N2009" s="72">
        <f t="shared" si="16"/>
        <v>0.97</v>
      </c>
      <c r="O2009" s="8">
        <f t="shared" si="17"/>
        <v>5556.16</v>
      </c>
      <c r="P2009" s="73"/>
      <c r="Q2009" s="18"/>
      <c r="R2009" s="18"/>
      <c r="S2009" s="18"/>
      <c r="T2009" s="18"/>
      <c r="U2009" s="18"/>
      <c r="V2009" s="18"/>
      <c r="W2009" s="18"/>
      <c r="X2009" s="18"/>
      <c r="Y2009" s="18"/>
      <c r="Z2009" s="68">
        <v>4043.0</v>
      </c>
      <c r="AA2009" s="69">
        <v>7.0</v>
      </c>
      <c r="AB2009" s="18" t="s">
        <v>1707</v>
      </c>
      <c r="AC2009" s="68">
        <v>4043.0</v>
      </c>
      <c r="AD2009" s="69">
        <v>7.0</v>
      </c>
      <c r="AE2009" s="69">
        <v>10.0</v>
      </c>
      <c r="AF2009" s="70" t="s">
        <v>429</v>
      </c>
      <c r="AG2009" s="69">
        <v>543.0</v>
      </c>
      <c r="AH2009" s="69">
        <v>21.0</v>
      </c>
      <c r="AI2009" s="69">
        <v>11.0</v>
      </c>
      <c r="AJ2009" s="29">
        <f t="shared" si="20"/>
        <v>26.5</v>
      </c>
      <c r="AK2009" s="76">
        <f t="shared" si="21"/>
        <v>0.04880294659</v>
      </c>
      <c r="AL2009" s="29">
        <f t="shared" si="22"/>
        <v>26.5</v>
      </c>
      <c r="AM2009" s="71">
        <f t="shared" si="23"/>
        <v>0.0488</v>
      </c>
      <c r="AN2009" s="71">
        <f t="shared" si="24"/>
        <v>0.061</v>
      </c>
      <c r="AO2009" s="72">
        <f t="shared" si="25"/>
        <v>0.97</v>
      </c>
      <c r="AP2009" s="73">
        <f t="shared" si="26"/>
        <v>5556.16</v>
      </c>
      <c r="AQ2009" s="3">
        <f t="shared" si="27"/>
        <v>10.23233886</v>
      </c>
      <c r="AR2009" s="18"/>
      <c r="AS2009" s="18"/>
    </row>
    <row r="2010" ht="14.25" customHeight="1">
      <c r="A2010" s="68">
        <v>4049.0</v>
      </c>
      <c r="B2010" s="69">
        <v>7.0</v>
      </c>
      <c r="C2010" s="18" t="s">
        <v>1719</v>
      </c>
      <c r="D2010" s="68">
        <v>4049.0</v>
      </c>
      <c r="E2010" s="69">
        <v>7.0</v>
      </c>
      <c r="F2010" s="69">
        <v>10.0</v>
      </c>
      <c r="G2010" s="70" t="s">
        <v>430</v>
      </c>
      <c r="H2010" s="69">
        <v>160.0</v>
      </c>
      <c r="I2010" s="69">
        <v>35.0</v>
      </c>
      <c r="J2010" s="69">
        <v>17.0</v>
      </c>
      <c r="K2010" s="29">
        <f t="shared" si="13"/>
        <v>43.5</v>
      </c>
      <c r="L2010" s="71">
        <f t="shared" si="14"/>
        <v>0.2719</v>
      </c>
      <c r="M2010" s="71">
        <f t="shared" si="15"/>
        <v>0.3399</v>
      </c>
      <c r="N2010" s="72">
        <f t="shared" si="16"/>
        <v>8.87</v>
      </c>
      <c r="O2010" s="8">
        <f t="shared" si="17"/>
        <v>50807.36</v>
      </c>
      <c r="P2010" s="73"/>
      <c r="Q2010" s="18"/>
      <c r="R2010" s="18"/>
      <c r="S2010" s="18"/>
      <c r="T2010" s="18"/>
      <c r="U2010" s="18"/>
      <c r="V2010" s="18"/>
      <c r="W2010" s="18"/>
      <c r="X2010" s="18"/>
      <c r="Y2010" s="18"/>
      <c r="Z2010" s="68">
        <v>4049.0</v>
      </c>
      <c r="AA2010" s="69">
        <v>7.0</v>
      </c>
      <c r="AB2010" s="18" t="s">
        <v>1719</v>
      </c>
      <c r="AC2010" s="68">
        <v>4049.0</v>
      </c>
      <c r="AD2010" s="69">
        <v>7.0</v>
      </c>
      <c r="AE2010" s="69">
        <v>10.0</v>
      </c>
      <c r="AF2010" s="70" t="s">
        <v>430</v>
      </c>
      <c r="AG2010" s="69">
        <v>160.0</v>
      </c>
      <c r="AH2010" s="69">
        <v>35.0</v>
      </c>
      <c r="AI2010" s="69">
        <v>17.0</v>
      </c>
      <c r="AJ2010" s="29">
        <f t="shared" si="20"/>
        <v>43.5</v>
      </c>
      <c r="AK2010" s="76">
        <f t="shared" si="21"/>
        <v>0.271875</v>
      </c>
      <c r="AL2010" s="29">
        <f t="shared" si="22"/>
        <v>43.5</v>
      </c>
      <c r="AM2010" s="71">
        <f t="shared" si="23"/>
        <v>0.2719</v>
      </c>
      <c r="AN2010" s="71">
        <f t="shared" si="24"/>
        <v>0.3399</v>
      </c>
      <c r="AO2010" s="72">
        <f t="shared" si="25"/>
        <v>8.87</v>
      </c>
      <c r="AP2010" s="73">
        <f t="shared" si="26"/>
        <v>50807.36</v>
      </c>
      <c r="AQ2010" s="3">
        <f t="shared" si="27"/>
        <v>317.546</v>
      </c>
      <c r="AR2010" s="18"/>
      <c r="AS2010" s="18"/>
    </row>
    <row r="2011" ht="14.25" customHeight="1">
      <c r="A2011" s="68">
        <v>4050.0</v>
      </c>
      <c r="B2011" s="69">
        <v>7.0</v>
      </c>
      <c r="C2011" s="18" t="s">
        <v>431</v>
      </c>
      <c r="D2011" s="68">
        <v>4050.0</v>
      </c>
      <c r="E2011" s="69">
        <v>7.0</v>
      </c>
      <c r="F2011" s="69">
        <v>10.0</v>
      </c>
      <c r="G2011" s="70" t="s">
        <v>431</v>
      </c>
      <c r="H2011" s="69">
        <v>61.0</v>
      </c>
      <c r="I2011" s="69">
        <v>20.0</v>
      </c>
      <c r="J2011" s="69">
        <v>2.0</v>
      </c>
      <c r="K2011" s="29">
        <f t="shared" si="13"/>
        <v>21</v>
      </c>
      <c r="L2011" s="71">
        <f t="shared" si="14"/>
        <v>0.3443</v>
      </c>
      <c r="M2011" s="71">
        <f t="shared" si="15"/>
        <v>0.4304</v>
      </c>
      <c r="N2011" s="72">
        <f t="shared" si="16"/>
        <v>5.42</v>
      </c>
      <c r="O2011" s="8">
        <f t="shared" si="17"/>
        <v>31045.76</v>
      </c>
      <c r="P2011" s="73"/>
      <c r="Q2011" s="18"/>
      <c r="R2011" s="18"/>
      <c r="S2011" s="18"/>
      <c r="T2011" s="18"/>
      <c r="U2011" s="18"/>
      <c r="V2011" s="18"/>
      <c r="W2011" s="18"/>
      <c r="X2011" s="18"/>
      <c r="Y2011" s="18"/>
      <c r="Z2011" s="68">
        <v>4050.0</v>
      </c>
      <c r="AA2011" s="69">
        <v>7.0</v>
      </c>
      <c r="AB2011" s="18" t="s">
        <v>431</v>
      </c>
      <c r="AC2011" s="68">
        <v>4050.0</v>
      </c>
      <c r="AD2011" s="69">
        <v>7.0</v>
      </c>
      <c r="AE2011" s="69">
        <v>10.0</v>
      </c>
      <c r="AF2011" s="70" t="s">
        <v>431</v>
      </c>
      <c r="AG2011" s="69">
        <v>61.0</v>
      </c>
      <c r="AH2011" s="69">
        <v>20.0</v>
      </c>
      <c r="AI2011" s="69">
        <v>2.0</v>
      </c>
      <c r="AJ2011" s="29">
        <f t="shared" si="20"/>
        <v>21</v>
      </c>
      <c r="AK2011" s="76">
        <f t="shared" si="21"/>
        <v>0.3442622951</v>
      </c>
      <c r="AL2011" s="29">
        <f t="shared" si="22"/>
        <v>21</v>
      </c>
      <c r="AM2011" s="71">
        <f t="shared" si="23"/>
        <v>0.3443</v>
      </c>
      <c r="AN2011" s="71">
        <f t="shared" si="24"/>
        <v>0.4304</v>
      </c>
      <c r="AO2011" s="72">
        <f t="shared" si="25"/>
        <v>5.42</v>
      </c>
      <c r="AP2011" s="73">
        <f t="shared" si="26"/>
        <v>31045.76</v>
      </c>
      <c r="AQ2011" s="3">
        <f t="shared" si="27"/>
        <v>508.9468852</v>
      </c>
      <c r="AR2011" s="18"/>
      <c r="AS2011" s="18"/>
    </row>
    <row r="2012" ht="14.25" customHeight="1">
      <c r="A2012" s="68">
        <v>4053.0</v>
      </c>
      <c r="B2012" s="69">
        <v>7.0</v>
      </c>
      <c r="C2012" s="18" t="s">
        <v>432</v>
      </c>
      <c r="D2012" s="68">
        <v>4053.0</v>
      </c>
      <c r="E2012" s="69">
        <v>7.0</v>
      </c>
      <c r="F2012" s="69">
        <v>10.0</v>
      </c>
      <c r="G2012" s="70" t="s">
        <v>3334</v>
      </c>
      <c r="H2012" s="69">
        <v>171.0</v>
      </c>
      <c r="I2012" s="69">
        <v>30.0</v>
      </c>
      <c r="J2012" s="69">
        <v>13.0</v>
      </c>
      <c r="K2012" s="29">
        <f t="shared" si="13"/>
        <v>36.5</v>
      </c>
      <c r="L2012" s="71">
        <f t="shared" si="14"/>
        <v>0.2135</v>
      </c>
      <c r="M2012" s="71">
        <f t="shared" si="15"/>
        <v>0.2669</v>
      </c>
      <c r="N2012" s="72">
        <f t="shared" si="16"/>
        <v>5.85</v>
      </c>
      <c r="O2012" s="8">
        <f t="shared" si="17"/>
        <v>33508.8</v>
      </c>
      <c r="P2012" s="73"/>
      <c r="Q2012" s="18"/>
      <c r="R2012" s="18"/>
      <c r="S2012" s="18"/>
      <c r="T2012" s="18"/>
      <c r="U2012" s="18"/>
      <c r="V2012" s="18"/>
      <c r="W2012" s="18"/>
      <c r="X2012" s="18"/>
      <c r="Y2012" s="18"/>
      <c r="Z2012" s="68">
        <v>4053.0</v>
      </c>
      <c r="AA2012" s="69">
        <v>7.0</v>
      </c>
      <c r="AB2012" s="18" t="s">
        <v>432</v>
      </c>
      <c r="AC2012" s="68">
        <v>4053.0</v>
      </c>
      <c r="AD2012" s="69">
        <v>7.0</v>
      </c>
      <c r="AE2012" s="69">
        <v>10.0</v>
      </c>
      <c r="AF2012" s="70" t="s">
        <v>3334</v>
      </c>
      <c r="AG2012" s="69">
        <v>171.0</v>
      </c>
      <c r="AH2012" s="69">
        <v>30.0</v>
      </c>
      <c r="AI2012" s="69">
        <v>13.0</v>
      </c>
      <c r="AJ2012" s="29">
        <f t="shared" si="20"/>
        <v>36.5</v>
      </c>
      <c r="AK2012" s="76">
        <f t="shared" si="21"/>
        <v>0.2134502924</v>
      </c>
      <c r="AL2012" s="29">
        <f t="shared" si="22"/>
        <v>36.5</v>
      </c>
      <c r="AM2012" s="71">
        <f t="shared" si="23"/>
        <v>0.2135</v>
      </c>
      <c r="AN2012" s="71">
        <f t="shared" si="24"/>
        <v>0.2669</v>
      </c>
      <c r="AO2012" s="72">
        <f t="shared" si="25"/>
        <v>5.85</v>
      </c>
      <c r="AP2012" s="73">
        <f t="shared" si="26"/>
        <v>33508.8</v>
      </c>
      <c r="AQ2012" s="3">
        <f t="shared" si="27"/>
        <v>195.9578947</v>
      </c>
      <c r="AR2012" s="18"/>
      <c r="AS2012" s="18"/>
    </row>
    <row r="2013" ht="14.25" customHeight="1">
      <c r="A2013" s="68">
        <v>4053.0</v>
      </c>
      <c r="B2013" s="69">
        <v>7.0</v>
      </c>
      <c r="C2013" s="18" t="s">
        <v>432</v>
      </c>
      <c r="D2013" s="68">
        <v>4053.0</v>
      </c>
      <c r="E2013" s="69">
        <v>7.0</v>
      </c>
      <c r="F2013" s="69">
        <v>20.0</v>
      </c>
      <c r="G2013" s="70" t="s">
        <v>3335</v>
      </c>
      <c r="H2013" s="69">
        <v>197.0</v>
      </c>
      <c r="I2013" s="69">
        <v>16.0</v>
      </c>
      <c r="J2013" s="69">
        <v>8.0</v>
      </c>
      <c r="K2013" s="29">
        <f t="shared" si="13"/>
        <v>20</v>
      </c>
      <c r="L2013" s="71">
        <f t="shared" si="14"/>
        <v>0.1015</v>
      </c>
      <c r="M2013" s="71">
        <f t="shared" si="15"/>
        <v>0.1269</v>
      </c>
      <c r="N2013" s="72">
        <f t="shared" si="16"/>
        <v>1.52</v>
      </c>
      <c r="O2013" s="8">
        <f t="shared" si="17"/>
        <v>8706.56</v>
      </c>
      <c r="P2013" s="73"/>
      <c r="Q2013" s="18"/>
      <c r="R2013" s="18"/>
      <c r="S2013" s="18"/>
      <c r="T2013" s="18"/>
      <c r="U2013" s="18"/>
      <c r="V2013" s="18"/>
      <c r="W2013" s="18"/>
      <c r="X2013" s="18"/>
      <c r="Y2013" s="18"/>
      <c r="Z2013" s="68">
        <v>4053.0</v>
      </c>
      <c r="AA2013" s="69">
        <v>7.0</v>
      </c>
      <c r="AB2013" s="18" t="s">
        <v>432</v>
      </c>
      <c r="AC2013" s="68">
        <v>4053.0</v>
      </c>
      <c r="AD2013" s="69">
        <v>7.0</v>
      </c>
      <c r="AE2013" s="69">
        <v>20.0</v>
      </c>
      <c r="AF2013" s="70" t="s">
        <v>3335</v>
      </c>
      <c r="AG2013" s="69">
        <v>197.0</v>
      </c>
      <c r="AH2013" s="69">
        <v>16.0</v>
      </c>
      <c r="AI2013" s="69">
        <v>8.0</v>
      </c>
      <c r="AJ2013" s="29">
        <f t="shared" si="20"/>
        <v>20</v>
      </c>
      <c r="AK2013" s="76">
        <f t="shared" si="21"/>
        <v>0.1015228426</v>
      </c>
      <c r="AL2013" s="29">
        <f t="shared" si="22"/>
        <v>20</v>
      </c>
      <c r="AM2013" s="71">
        <f t="shared" si="23"/>
        <v>0.1015</v>
      </c>
      <c r="AN2013" s="71">
        <f t="shared" si="24"/>
        <v>0.1269</v>
      </c>
      <c r="AO2013" s="72">
        <f t="shared" si="25"/>
        <v>1.52</v>
      </c>
      <c r="AP2013" s="73">
        <f t="shared" si="26"/>
        <v>8706.56</v>
      </c>
      <c r="AQ2013" s="3">
        <f t="shared" si="27"/>
        <v>44.19573604</v>
      </c>
      <c r="AR2013" s="18"/>
      <c r="AS2013" s="18"/>
    </row>
    <row r="2014" ht="14.25" customHeight="1">
      <c r="A2014" s="68">
        <v>4053.0</v>
      </c>
      <c r="B2014" s="69">
        <v>7.0</v>
      </c>
      <c r="C2014" s="18" t="s">
        <v>432</v>
      </c>
      <c r="D2014" s="68">
        <v>4053.0</v>
      </c>
      <c r="E2014" s="69">
        <v>7.0</v>
      </c>
      <c r="F2014" s="69">
        <v>40.0</v>
      </c>
      <c r="G2014" s="70" t="s">
        <v>3336</v>
      </c>
      <c r="H2014" s="69">
        <v>210.0</v>
      </c>
      <c r="I2014" s="69">
        <v>24.0</v>
      </c>
      <c r="J2014" s="69">
        <v>10.0</v>
      </c>
      <c r="K2014" s="29">
        <f t="shared" si="13"/>
        <v>29</v>
      </c>
      <c r="L2014" s="71">
        <f t="shared" si="14"/>
        <v>0.1381</v>
      </c>
      <c r="M2014" s="71">
        <f t="shared" si="15"/>
        <v>0.1726</v>
      </c>
      <c r="N2014" s="72">
        <f t="shared" si="16"/>
        <v>3</v>
      </c>
      <c r="O2014" s="8">
        <f t="shared" si="17"/>
        <v>17184</v>
      </c>
      <c r="P2014" s="73"/>
      <c r="Q2014" s="18"/>
      <c r="R2014" s="18"/>
      <c r="S2014" s="18"/>
      <c r="T2014" s="18"/>
      <c r="U2014" s="18"/>
      <c r="V2014" s="18"/>
      <c r="W2014" s="18"/>
      <c r="X2014" s="18"/>
      <c r="Y2014" s="18"/>
      <c r="Z2014" s="68">
        <v>4053.0</v>
      </c>
      <c r="AA2014" s="69">
        <v>7.0</v>
      </c>
      <c r="AB2014" s="18" t="s">
        <v>432</v>
      </c>
      <c r="AC2014" s="68">
        <v>4053.0</v>
      </c>
      <c r="AD2014" s="69">
        <v>7.0</v>
      </c>
      <c r="AE2014" s="69">
        <v>40.0</v>
      </c>
      <c r="AF2014" s="70" t="s">
        <v>3336</v>
      </c>
      <c r="AG2014" s="69">
        <v>210.0</v>
      </c>
      <c r="AH2014" s="69">
        <v>24.0</v>
      </c>
      <c r="AI2014" s="69">
        <v>10.0</v>
      </c>
      <c r="AJ2014" s="29">
        <f t="shared" si="20"/>
        <v>29</v>
      </c>
      <c r="AK2014" s="76">
        <f t="shared" si="21"/>
        <v>0.1380952381</v>
      </c>
      <c r="AL2014" s="29">
        <f t="shared" si="22"/>
        <v>29</v>
      </c>
      <c r="AM2014" s="71">
        <f t="shared" si="23"/>
        <v>0.1381</v>
      </c>
      <c r="AN2014" s="71">
        <f t="shared" si="24"/>
        <v>0.1726</v>
      </c>
      <c r="AO2014" s="72">
        <f t="shared" si="25"/>
        <v>3</v>
      </c>
      <c r="AP2014" s="73">
        <f t="shared" si="26"/>
        <v>17184</v>
      </c>
      <c r="AQ2014" s="3">
        <f t="shared" si="27"/>
        <v>81.82857143</v>
      </c>
      <c r="AR2014" s="18"/>
      <c r="AS2014" s="18"/>
    </row>
    <row r="2015" ht="14.25" customHeight="1">
      <c r="A2015" s="68">
        <v>4054.0</v>
      </c>
      <c r="B2015" s="69">
        <v>7.0</v>
      </c>
      <c r="C2015" s="18" t="s">
        <v>433</v>
      </c>
      <c r="D2015" s="68">
        <v>4054.0</v>
      </c>
      <c r="E2015" s="69">
        <v>7.0</v>
      </c>
      <c r="F2015" s="69">
        <v>10.0</v>
      </c>
      <c r="G2015" s="70" t="s">
        <v>3337</v>
      </c>
      <c r="H2015" s="69">
        <v>50.0</v>
      </c>
      <c r="I2015" s="69">
        <v>4.0</v>
      </c>
      <c r="J2015" s="69">
        <v>1.0</v>
      </c>
      <c r="K2015" s="29">
        <f t="shared" si="13"/>
        <v>4.5</v>
      </c>
      <c r="L2015" s="71">
        <f t="shared" si="14"/>
        <v>0.09</v>
      </c>
      <c r="M2015" s="71">
        <f t="shared" si="15"/>
        <v>0.1125</v>
      </c>
      <c r="N2015" s="72">
        <f t="shared" si="16"/>
        <v>0.3</v>
      </c>
      <c r="O2015" s="8">
        <f t="shared" si="17"/>
        <v>1718.4</v>
      </c>
      <c r="P2015" s="73"/>
      <c r="Q2015" s="18"/>
      <c r="R2015" s="18"/>
      <c r="S2015" s="18"/>
      <c r="T2015" s="18"/>
      <c r="U2015" s="18"/>
      <c r="V2015" s="18"/>
      <c r="W2015" s="18"/>
      <c r="X2015" s="18"/>
      <c r="Y2015" s="18"/>
      <c r="Z2015" s="68">
        <v>4054.0</v>
      </c>
      <c r="AA2015" s="69">
        <v>7.0</v>
      </c>
      <c r="AB2015" s="18" t="s">
        <v>433</v>
      </c>
      <c r="AC2015" s="68">
        <v>4054.0</v>
      </c>
      <c r="AD2015" s="69">
        <v>7.0</v>
      </c>
      <c r="AE2015" s="69">
        <v>10.0</v>
      </c>
      <c r="AF2015" s="70" t="s">
        <v>3337</v>
      </c>
      <c r="AG2015" s="69">
        <v>50.0</v>
      </c>
      <c r="AH2015" s="69">
        <v>4.0</v>
      </c>
      <c r="AI2015" s="69">
        <v>1.0</v>
      </c>
      <c r="AJ2015" s="29">
        <f t="shared" si="20"/>
        <v>4.5</v>
      </c>
      <c r="AK2015" s="76">
        <f t="shared" si="21"/>
        <v>0.09</v>
      </c>
      <c r="AL2015" s="29">
        <f t="shared" si="22"/>
        <v>4.5</v>
      </c>
      <c r="AM2015" s="71">
        <f t="shared" si="23"/>
        <v>0.09</v>
      </c>
      <c r="AN2015" s="71">
        <f t="shared" si="24"/>
        <v>0.1125</v>
      </c>
      <c r="AO2015" s="72">
        <f t="shared" si="25"/>
        <v>0.3</v>
      </c>
      <c r="AP2015" s="73">
        <f t="shared" si="26"/>
        <v>1718.4</v>
      </c>
      <c r="AQ2015" s="3">
        <f t="shared" si="27"/>
        <v>34.368</v>
      </c>
      <c r="AR2015" s="18"/>
      <c r="AS2015" s="18"/>
    </row>
    <row r="2016" ht="14.25" customHeight="1">
      <c r="A2016" s="68">
        <v>4054.0</v>
      </c>
      <c r="B2016" s="69">
        <v>7.0</v>
      </c>
      <c r="C2016" s="18" t="s">
        <v>433</v>
      </c>
      <c r="D2016" s="68">
        <v>4054.0</v>
      </c>
      <c r="E2016" s="69">
        <v>7.0</v>
      </c>
      <c r="F2016" s="69">
        <v>20.0</v>
      </c>
      <c r="G2016" s="70" t="s">
        <v>3338</v>
      </c>
      <c r="H2016" s="69">
        <v>37.0</v>
      </c>
      <c r="I2016" s="69">
        <v>3.0</v>
      </c>
      <c r="J2016" s="69">
        <v>0.0</v>
      </c>
      <c r="K2016" s="29">
        <f t="shared" si="13"/>
        <v>3</v>
      </c>
      <c r="L2016" s="71">
        <f t="shared" si="14"/>
        <v>0.0811</v>
      </c>
      <c r="M2016" s="71">
        <f t="shared" si="15"/>
        <v>0.1014</v>
      </c>
      <c r="N2016" s="72">
        <f t="shared" si="16"/>
        <v>0.18</v>
      </c>
      <c r="O2016" s="8">
        <f t="shared" si="17"/>
        <v>1031.04</v>
      </c>
      <c r="P2016" s="73"/>
      <c r="Q2016" s="18"/>
      <c r="R2016" s="18"/>
      <c r="S2016" s="18"/>
      <c r="T2016" s="18"/>
      <c r="U2016" s="18"/>
      <c r="V2016" s="18"/>
      <c r="W2016" s="18"/>
      <c r="X2016" s="18"/>
      <c r="Y2016" s="18"/>
      <c r="Z2016" s="68">
        <v>4054.0</v>
      </c>
      <c r="AA2016" s="69">
        <v>7.0</v>
      </c>
      <c r="AB2016" s="18" t="s">
        <v>433</v>
      </c>
      <c r="AC2016" s="68">
        <v>4054.0</v>
      </c>
      <c r="AD2016" s="69">
        <v>7.0</v>
      </c>
      <c r="AE2016" s="69">
        <v>20.0</v>
      </c>
      <c r="AF2016" s="70" t="s">
        <v>3338</v>
      </c>
      <c r="AG2016" s="69">
        <v>37.0</v>
      </c>
      <c r="AH2016" s="69">
        <v>3.0</v>
      </c>
      <c r="AI2016" s="69">
        <v>0.0</v>
      </c>
      <c r="AJ2016" s="29">
        <f t="shared" si="20"/>
        <v>3</v>
      </c>
      <c r="AK2016" s="76">
        <f t="shared" si="21"/>
        <v>0.08108108108</v>
      </c>
      <c r="AL2016" s="29">
        <f t="shared" si="22"/>
        <v>3</v>
      </c>
      <c r="AM2016" s="71">
        <f t="shared" si="23"/>
        <v>0.0811</v>
      </c>
      <c r="AN2016" s="71">
        <f t="shared" si="24"/>
        <v>0.1014</v>
      </c>
      <c r="AO2016" s="72">
        <f t="shared" si="25"/>
        <v>0.18</v>
      </c>
      <c r="AP2016" s="73">
        <f t="shared" si="26"/>
        <v>1031.04</v>
      </c>
      <c r="AQ2016" s="3">
        <f t="shared" si="27"/>
        <v>27.86594595</v>
      </c>
      <c r="AR2016" s="18"/>
      <c r="AS2016" s="18"/>
    </row>
    <row r="2017" ht="14.25" customHeight="1">
      <c r="A2017" s="68">
        <v>4055.0</v>
      </c>
      <c r="B2017" s="69">
        <v>7.0</v>
      </c>
      <c r="C2017" s="18" t="s">
        <v>434</v>
      </c>
      <c r="D2017" s="68">
        <v>4055.0</v>
      </c>
      <c r="E2017" s="69">
        <v>7.0</v>
      </c>
      <c r="F2017" s="69">
        <v>10.0</v>
      </c>
      <c r="G2017" s="70" t="s">
        <v>434</v>
      </c>
      <c r="H2017" s="69">
        <v>124.0</v>
      </c>
      <c r="I2017" s="69">
        <v>18.0</v>
      </c>
      <c r="J2017" s="69">
        <v>2.0</v>
      </c>
      <c r="K2017" s="29">
        <f t="shared" si="13"/>
        <v>19</v>
      </c>
      <c r="L2017" s="71">
        <f t="shared" si="14"/>
        <v>0.1532</v>
      </c>
      <c r="M2017" s="71">
        <f t="shared" si="15"/>
        <v>0.1915</v>
      </c>
      <c r="N2017" s="72">
        <f t="shared" si="16"/>
        <v>2.18</v>
      </c>
      <c r="O2017" s="8">
        <f t="shared" si="17"/>
        <v>12487.04</v>
      </c>
      <c r="P2017" s="73"/>
      <c r="Q2017" s="18"/>
      <c r="R2017" s="18"/>
      <c r="S2017" s="18"/>
      <c r="T2017" s="18"/>
      <c r="U2017" s="18"/>
      <c r="V2017" s="18"/>
      <c r="W2017" s="18"/>
      <c r="X2017" s="18"/>
      <c r="Y2017" s="18"/>
      <c r="Z2017" s="68">
        <v>4055.0</v>
      </c>
      <c r="AA2017" s="69">
        <v>7.0</v>
      </c>
      <c r="AB2017" s="18" t="s">
        <v>434</v>
      </c>
      <c r="AC2017" s="68">
        <v>4055.0</v>
      </c>
      <c r="AD2017" s="69">
        <v>7.0</v>
      </c>
      <c r="AE2017" s="69">
        <v>10.0</v>
      </c>
      <c r="AF2017" s="70" t="s">
        <v>434</v>
      </c>
      <c r="AG2017" s="69">
        <v>124.0</v>
      </c>
      <c r="AH2017" s="69">
        <v>18.0</v>
      </c>
      <c r="AI2017" s="69">
        <v>2.0</v>
      </c>
      <c r="AJ2017" s="29">
        <f t="shared" si="20"/>
        <v>19</v>
      </c>
      <c r="AK2017" s="76">
        <f t="shared" si="21"/>
        <v>0.1532258065</v>
      </c>
      <c r="AL2017" s="29">
        <f t="shared" si="22"/>
        <v>19</v>
      </c>
      <c r="AM2017" s="71">
        <f t="shared" si="23"/>
        <v>0.1532</v>
      </c>
      <c r="AN2017" s="71">
        <f t="shared" si="24"/>
        <v>0.1915</v>
      </c>
      <c r="AO2017" s="72">
        <f t="shared" si="25"/>
        <v>2.18</v>
      </c>
      <c r="AP2017" s="73">
        <f t="shared" si="26"/>
        <v>12487.04</v>
      </c>
      <c r="AQ2017" s="3">
        <f t="shared" si="27"/>
        <v>100.7019355</v>
      </c>
      <c r="AR2017" s="18"/>
      <c r="AS2017" s="18"/>
    </row>
    <row r="2018" ht="14.25" customHeight="1">
      <c r="A2018" s="68">
        <v>4056.0</v>
      </c>
      <c r="B2018" s="69">
        <v>7.0</v>
      </c>
      <c r="C2018" s="18" t="s">
        <v>435</v>
      </c>
      <c r="D2018" s="68">
        <v>4056.0</v>
      </c>
      <c r="E2018" s="69">
        <v>7.0</v>
      </c>
      <c r="F2018" s="69">
        <v>10.0</v>
      </c>
      <c r="G2018" s="70" t="s">
        <v>3339</v>
      </c>
      <c r="H2018" s="69">
        <v>70.0</v>
      </c>
      <c r="I2018" s="69">
        <v>42.0</v>
      </c>
      <c r="J2018" s="69">
        <v>3.0</v>
      </c>
      <c r="K2018" s="29">
        <f t="shared" si="13"/>
        <v>43.5</v>
      </c>
      <c r="L2018" s="71">
        <f t="shared" si="14"/>
        <v>0.6214</v>
      </c>
      <c r="M2018" s="71">
        <f t="shared" si="15"/>
        <v>0.7768</v>
      </c>
      <c r="N2018" s="72">
        <f t="shared" si="16"/>
        <v>20.27</v>
      </c>
      <c r="O2018" s="8">
        <f t="shared" si="17"/>
        <v>116106.56</v>
      </c>
      <c r="P2018" s="73"/>
      <c r="Q2018" s="18"/>
      <c r="R2018" s="18"/>
      <c r="S2018" s="18"/>
      <c r="T2018" s="18"/>
      <c r="U2018" s="18"/>
      <c r="V2018" s="18"/>
      <c r="W2018" s="18"/>
      <c r="X2018" s="18"/>
      <c r="Y2018" s="18"/>
      <c r="Z2018" s="68">
        <v>4056.0</v>
      </c>
      <c r="AA2018" s="69">
        <v>7.0</v>
      </c>
      <c r="AB2018" s="18" t="s">
        <v>435</v>
      </c>
      <c r="AC2018" s="68">
        <v>4056.0</v>
      </c>
      <c r="AD2018" s="69">
        <v>7.0</v>
      </c>
      <c r="AE2018" s="69">
        <v>10.0</v>
      </c>
      <c r="AF2018" s="70" t="s">
        <v>3339</v>
      </c>
      <c r="AG2018" s="69">
        <v>70.0</v>
      </c>
      <c r="AH2018" s="69">
        <v>42.0</v>
      </c>
      <c r="AI2018" s="69">
        <v>3.0</v>
      </c>
      <c r="AJ2018" s="29">
        <f t="shared" si="20"/>
        <v>43.5</v>
      </c>
      <c r="AK2018" s="76">
        <f t="shared" si="21"/>
        <v>0.6214285714</v>
      </c>
      <c r="AL2018" s="29">
        <f t="shared" si="22"/>
        <v>43.5</v>
      </c>
      <c r="AM2018" s="71">
        <f t="shared" si="23"/>
        <v>0.6214</v>
      </c>
      <c r="AN2018" s="71">
        <f t="shared" si="24"/>
        <v>0.7768</v>
      </c>
      <c r="AO2018" s="72">
        <f t="shared" si="25"/>
        <v>20.27</v>
      </c>
      <c r="AP2018" s="73">
        <f t="shared" si="26"/>
        <v>116106.56</v>
      </c>
      <c r="AQ2018" s="3">
        <f t="shared" si="27"/>
        <v>1658.665143</v>
      </c>
      <c r="AR2018" s="18"/>
      <c r="AS2018" s="18"/>
    </row>
    <row r="2019" ht="14.25" customHeight="1">
      <c r="A2019" s="68">
        <v>4057.0</v>
      </c>
      <c r="B2019" s="69">
        <v>7.0</v>
      </c>
      <c r="C2019" s="18" t="s">
        <v>436</v>
      </c>
      <c r="D2019" s="68">
        <v>4057.0</v>
      </c>
      <c r="E2019" s="69">
        <v>7.0</v>
      </c>
      <c r="F2019" s="69">
        <v>10.0</v>
      </c>
      <c r="G2019" s="70" t="s">
        <v>436</v>
      </c>
      <c r="H2019" s="69">
        <v>86.0</v>
      </c>
      <c r="I2019" s="69">
        <v>68.0</v>
      </c>
      <c r="J2019" s="69">
        <v>7.0</v>
      </c>
      <c r="K2019" s="29">
        <f t="shared" si="13"/>
        <v>71.5</v>
      </c>
      <c r="L2019" s="71">
        <f t="shared" si="14"/>
        <v>0.8314</v>
      </c>
      <c r="M2019" s="71">
        <f t="shared" si="15"/>
        <v>1</v>
      </c>
      <c r="N2019" s="72">
        <f t="shared" si="16"/>
        <v>42.9</v>
      </c>
      <c r="O2019" s="8">
        <f t="shared" si="17"/>
        <v>245731.2</v>
      </c>
      <c r="P2019" s="73"/>
      <c r="Q2019" s="18"/>
      <c r="R2019" s="18"/>
      <c r="S2019" s="18"/>
      <c r="T2019" s="18"/>
      <c r="U2019" s="18"/>
      <c r="V2019" s="18"/>
      <c r="W2019" s="18"/>
      <c r="X2019" s="18"/>
      <c r="Y2019" s="18"/>
      <c r="Z2019" s="68">
        <v>4057.0</v>
      </c>
      <c r="AA2019" s="69">
        <v>7.0</v>
      </c>
      <c r="AB2019" s="18" t="s">
        <v>436</v>
      </c>
      <c r="AC2019" s="68">
        <v>4057.0</v>
      </c>
      <c r="AD2019" s="69">
        <v>7.0</v>
      </c>
      <c r="AE2019" s="69">
        <v>10.0</v>
      </c>
      <c r="AF2019" s="70" t="s">
        <v>436</v>
      </c>
      <c r="AG2019" s="69">
        <v>86.0</v>
      </c>
      <c r="AH2019" s="69">
        <v>68.0</v>
      </c>
      <c r="AI2019" s="69">
        <v>7.0</v>
      </c>
      <c r="AJ2019" s="29">
        <f t="shared" si="20"/>
        <v>71.5</v>
      </c>
      <c r="AK2019" s="76">
        <f t="shared" si="21"/>
        <v>0.8313953488</v>
      </c>
      <c r="AL2019" s="29">
        <f t="shared" si="22"/>
        <v>71.5</v>
      </c>
      <c r="AM2019" s="71">
        <f t="shared" si="23"/>
        <v>0.8314</v>
      </c>
      <c r="AN2019" s="71">
        <f t="shared" si="24"/>
        <v>1</v>
      </c>
      <c r="AO2019" s="72">
        <f t="shared" si="25"/>
        <v>42.9</v>
      </c>
      <c r="AP2019" s="73">
        <f t="shared" si="26"/>
        <v>245731.2</v>
      </c>
      <c r="AQ2019" s="3">
        <f t="shared" si="27"/>
        <v>2857.339535</v>
      </c>
      <c r="AR2019" s="18"/>
      <c r="AS2019" s="18"/>
    </row>
    <row r="2020" ht="14.25" customHeight="1">
      <c r="A2020" s="68">
        <v>4058.0</v>
      </c>
      <c r="B2020" s="69">
        <v>7.0</v>
      </c>
      <c r="C2020" s="18" t="s">
        <v>437</v>
      </c>
      <c r="D2020" s="68">
        <v>4058.0</v>
      </c>
      <c r="E2020" s="69">
        <v>7.0</v>
      </c>
      <c r="F2020" s="69">
        <v>10.0</v>
      </c>
      <c r="G2020" s="70" t="s">
        <v>437</v>
      </c>
      <c r="H2020" s="69">
        <v>193.0</v>
      </c>
      <c r="I2020" s="69">
        <v>37.0</v>
      </c>
      <c r="J2020" s="69">
        <v>26.0</v>
      </c>
      <c r="K2020" s="29">
        <f t="shared" si="13"/>
        <v>50</v>
      </c>
      <c r="L2020" s="71">
        <f t="shared" si="14"/>
        <v>0.2591</v>
      </c>
      <c r="M2020" s="71">
        <f t="shared" si="15"/>
        <v>0.3239</v>
      </c>
      <c r="N2020" s="72">
        <f t="shared" si="16"/>
        <v>9.72</v>
      </c>
      <c r="O2020" s="8">
        <f t="shared" si="17"/>
        <v>55676.16</v>
      </c>
      <c r="P2020" s="73"/>
      <c r="Q2020" s="18"/>
      <c r="R2020" s="18"/>
      <c r="S2020" s="18"/>
      <c r="T2020" s="18"/>
      <c r="U2020" s="18"/>
      <c r="V2020" s="18"/>
      <c r="W2020" s="18"/>
      <c r="X2020" s="18"/>
      <c r="Y2020" s="18"/>
      <c r="Z2020" s="68">
        <v>4058.0</v>
      </c>
      <c r="AA2020" s="69">
        <v>7.0</v>
      </c>
      <c r="AB2020" s="18" t="s">
        <v>437</v>
      </c>
      <c r="AC2020" s="68">
        <v>4058.0</v>
      </c>
      <c r="AD2020" s="69">
        <v>7.0</v>
      </c>
      <c r="AE2020" s="69">
        <v>10.0</v>
      </c>
      <c r="AF2020" s="70" t="s">
        <v>437</v>
      </c>
      <c r="AG2020" s="69">
        <v>193.0</v>
      </c>
      <c r="AH2020" s="69">
        <v>37.0</v>
      </c>
      <c r="AI2020" s="69">
        <v>26.0</v>
      </c>
      <c r="AJ2020" s="29">
        <f t="shared" si="20"/>
        <v>50</v>
      </c>
      <c r="AK2020" s="76">
        <f t="shared" si="21"/>
        <v>0.2590673575</v>
      </c>
      <c r="AL2020" s="29">
        <f t="shared" si="22"/>
        <v>50</v>
      </c>
      <c r="AM2020" s="71">
        <f t="shared" si="23"/>
        <v>0.2591</v>
      </c>
      <c r="AN2020" s="71">
        <f t="shared" si="24"/>
        <v>0.3239</v>
      </c>
      <c r="AO2020" s="72">
        <f t="shared" si="25"/>
        <v>9.72</v>
      </c>
      <c r="AP2020" s="73">
        <f t="shared" si="26"/>
        <v>55676.16</v>
      </c>
      <c r="AQ2020" s="3">
        <f t="shared" si="27"/>
        <v>288.477513</v>
      </c>
      <c r="AR2020" s="18"/>
      <c r="AS2020" s="18"/>
    </row>
    <row r="2021" ht="14.25" customHeight="1">
      <c r="A2021" s="68">
        <v>4059.0</v>
      </c>
      <c r="B2021" s="69">
        <v>7.0</v>
      </c>
      <c r="C2021" s="18" t="s">
        <v>438</v>
      </c>
      <c r="D2021" s="68">
        <v>4059.0</v>
      </c>
      <c r="E2021" s="69">
        <v>7.0</v>
      </c>
      <c r="F2021" s="69">
        <v>10.0</v>
      </c>
      <c r="G2021" s="70" t="s">
        <v>438</v>
      </c>
      <c r="H2021" s="69">
        <v>137.0</v>
      </c>
      <c r="I2021" s="69">
        <v>36.0</v>
      </c>
      <c r="J2021" s="69">
        <v>17.0</v>
      </c>
      <c r="K2021" s="29">
        <f t="shared" si="13"/>
        <v>44.5</v>
      </c>
      <c r="L2021" s="71">
        <f t="shared" si="14"/>
        <v>0.3248</v>
      </c>
      <c r="M2021" s="71">
        <f t="shared" si="15"/>
        <v>0.406</v>
      </c>
      <c r="N2021" s="72">
        <f t="shared" si="16"/>
        <v>10.84</v>
      </c>
      <c r="O2021" s="8">
        <f t="shared" si="17"/>
        <v>62091.52</v>
      </c>
      <c r="P2021" s="73"/>
      <c r="Q2021" s="18"/>
      <c r="R2021" s="18"/>
      <c r="S2021" s="18"/>
      <c r="T2021" s="18"/>
      <c r="U2021" s="18"/>
      <c r="V2021" s="18"/>
      <c r="W2021" s="18"/>
      <c r="X2021" s="18"/>
      <c r="Y2021" s="18"/>
      <c r="Z2021" s="68">
        <v>4059.0</v>
      </c>
      <c r="AA2021" s="69">
        <v>7.0</v>
      </c>
      <c r="AB2021" s="18" t="s">
        <v>438</v>
      </c>
      <c r="AC2021" s="68">
        <v>4059.0</v>
      </c>
      <c r="AD2021" s="69">
        <v>7.0</v>
      </c>
      <c r="AE2021" s="69">
        <v>10.0</v>
      </c>
      <c r="AF2021" s="70" t="s">
        <v>438</v>
      </c>
      <c r="AG2021" s="69">
        <v>137.0</v>
      </c>
      <c r="AH2021" s="69">
        <v>36.0</v>
      </c>
      <c r="AI2021" s="69">
        <v>17.0</v>
      </c>
      <c r="AJ2021" s="29">
        <f t="shared" si="20"/>
        <v>44.5</v>
      </c>
      <c r="AK2021" s="76">
        <f t="shared" si="21"/>
        <v>0.3248175182</v>
      </c>
      <c r="AL2021" s="29">
        <f t="shared" si="22"/>
        <v>44.5</v>
      </c>
      <c r="AM2021" s="71">
        <f t="shared" si="23"/>
        <v>0.3248</v>
      </c>
      <c r="AN2021" s="71">
        <f t="shared" si="24"/>
        <v>0.406</v>
      </c>
      <c r="AO2021" s="72">
        <f t="shared" si="25"/>
        <v>10.84</v>
      </c>
      <c r="AP2021" s="73">
        <f t="shared" si="26"/>
        <v>62091.52</v>
      </c>
      <c r="AQ2021" s="3">
        <f t="shared" si="27"/>
        <v>453.2227737</v>
      </c>
      <c r="AR2021" s="18"/>
      <c r="AS2021" s="18"/>
    </row>
    <row r="2022" ht="14.25" customHeight="1">
      <c r="A2022" s="68">
        <v>4059.0</v>
      </c>
      <c r="B2022" s="69">
        <v>7.0</v>
      </c>
      <c r="C2022" s="18" t="s">
        <v>438</v>
      </c>
      <c r="D2022" s="68">
        <v>4059.0</v>
      </c>
      <c r="E2022" s="69">
        <v>7.0</v>
      </c>
      <c r="F2022" s="69">
        <v>20.0</v>
      </c>
      <c r="G2022" s="70" t="s">
        <v>3340</v>
      </c>
      <c r="H2022" s="69">
        <v>218.0</v>
      </c>
      <c r="I2022" s="69">
        <v>50.0</v>
      </c>
      <c r="J2022" s="69">
        <v>4.0</v>
      </c>
      <c r="K2022" s="29">
        <f t="shared" si="13"/>
        <v>52</v>
      </c>
      <c r="L2022" s="71">
        <f t="shared" si="14"/>
        <v>0.2385</v>
      </c>
      <c r="M2022" s="71">
        <f t="shared" si="15"/>
        <v>0.2981</v>
      </c>
      <c r="N2022" s="72">
        <f t="shared" si="16"/>
        <v>9.3</v>
      </c>
      <c r="O2022" s="8">
        <f t="shared" si="17"/>
        <v>53270.4</v>
      </c>
      <c r="P2022" s="73"/>
      <c r="Q2022" s="18"/>
      <c r="R2022" s="18"/>
      <c r="S2022" s="18"/>
      <c r="T2022" s="18"/>
      <c r="U2022" s="18"/>
      <c r="V2022" s="18"/>
      <c r="W2022" s="18"/>
      <c r="X2022" s="18"/>
      <c r="Y2022" s="18"/>
      <c r="Z2022" s="68">
        <v>4059.0</v>
      </c>
      <c r="AA2022" s="69">
        <v>7.0</v>
      </c>
      <c r="AB2022" s="18" t="s">
        <v>438</v>
      </c>
      <c r="AC2022" s="68">
        <v>4059.0</v>
      </c>
      <c r="AD2022" s="69">
        <v>7.0</v>
      </c>
      <c r="AE2022" s="69">
        <v>20.0</v>
      </c>
      <c r="AF2022" s="70" t="s">
        <v>3340</v>
      </c>
      <c r="AG2022" s="69">
        <v>218.0</v>
      </c>
      <c r="AH2022" s="69">
        <v>50.0</v>
      </c>
      <c r="AI2022" s="69">
        <v>4.0</v>
      </c>
      <c r="AJ2022" s="29">
        <f t="shared" si="20"/>
        <v>52</v>
      </c>
      <c r="AK2022" s="76">
        <f t="shared" si="21"/>
        <v>0.2385321101</v>
      </c>
      <c r="AL2022" s="29">
        <f t="shared" si="22"/>
        <v>52</v>
      </c>
      <c r="AM2022" s="71">
        <f t="shared" si="23"/>
        <v>0.2385</v>
      </c>
      <c r="AN2022" s="71">
        <f t="shared" si="24"/>
        <v>0.2981</v>
      </c>
      <c r="AO2022" s="72">
        <f t="shared" si="25"/>
        <v>9.3</v>
      </c>
      <c r="AP2022" s="73">
        <f t="shared" si="26"/>
        <v>53270.4</v>
      </c>
      <c r="AQ2022" s="3">
        <f t="shared" si="27"/>
        <v>244.359633</v>
      </c>
      <c r="AR2022" s="18"/>
      <c r="AS2022" s="18"/>
    </row>
    <row r="2023" ht="14.25" customHeight="1">
      <c r="A2023" s="68">
        <v>4064.0</v>
      </c>
      <c r="B2023" s="69">
        <v>7.0</v>
      </c>
      <c r="C2023" s="18" t="s">
        <v>439</v>
      </c>
      <c r="D2023" s="68">
        <v>4064.0</v>
      </c>
      <c r="E2023" s="69">
        <v>7.0</v>
      </c>
      <c r="F2023" s="69">
        <v>10.0</v>
      </c>
      <c r="G2023" s="70" t="s">
        <v>3341</v>
      </c>
      <c r="H2023" s="69">
        <v>65.0</v>
      </c>
      <c r="I2023" s="69">
        <v>34.0</v>
      </c>
      <c r="J2023" s="69">
        <v>8.0</v>
      </c>
      <c r="K2023" s="29">
        <f t="shared" si="13"/>
        <v>38</v>
      </c>
      <c r="L2023" s="71">
        <f t="shared" si="14"/>
        <v>0.5846</v>
      </c>
      <c r="M2023" s="71">
        <f t="shared" si="15"/>
        <v>0.7308</v>
      </c>
      <c r="N2023" s="72">
        <f t="shared" si="16"/>
        <v>16.66</v>
      </c>
      <c r="O2023" s="8">
        <f t="shared" si="17"/>
        <v>95428.48</v>
      </c>
      <c r="P2023" s="73"/>
      <c r="Q2023" s="18"/>
      <c r="R2023" s="18"/>
      <c r="S2023" s="18"/>
      <c r="T2023" s="18"/>
      <c r="U2023" s="18"/>
      <c r="V2023" s="18"/>
      <c r="W2023" s="18"/>
      <c r="X2023" s="18"/>
      <c r="Y2023" s="18"/>
      <c r="Z2023" s="68">
        <v>4064.0</v>
      </c>
      <c r="AA2023" s="69">
        <v>7.0</v>
      </c>
      <c r="AB2023" s="18" t="s">
        <v>439</v>
      </c>
      <c r="AC2023" s="68">
        <v>4064.0</v>
      </c>
      <c r="AD2023" s="69">
        <v>7.0</v>
      </c>
      <c r="AE2023" s="69">
        <v>10.0</v>
      </c>
      <c r="AF2023" s="70" t="s">
        <v>3341</v>
      </c>
      <c r="AG2023" s="69">
        <v>65.0</v>
      </c>
      <c r="AH2023" s="69">
        <v>34.0</v>
      </c>
      <c r="AI2023" s="69">
        <v>8.0</v>
      </c>
      <c r="AJ2023" s="29">
        <f t="shared" si="20"/>
        <v>38</v>
      </c>
      <c r="AK2023" s="76">
        <f t="shared" si="21"/>
        <v>0.5846153846</v>
      </c>
      <c r="AL2023" s="29">
        <f t="shared" si="22"/>
        <v>38</v>
      </c>
      <c r="AM2023" s="71">
        <f t="shared" si="23"/>
        <v>0.5846</v>
      </c>
      <c r="AN2023" s="71">
        <f t="shared" si="24"/>
        <v>0.7308</v>
      </c>
      <c r="AO2023" s="72">
        <f t="shared" si="25"/>
        <v>16.66</v>
      </c>
      <c r="AP2023" s="73">
        <f t="shared" si="26"/>
        <v>95428.48</v>
      </c>
      <c r="AQ2023" s="3">
        <f t="shared" si="27"/>
        <v>1468.130462</v>
      </c>
      <c r="AR2023" s="18"/>
      <c r="AS2023" s="18"/>
    </row>
    <row r="2024" ht="14.25" customHeight="1">
      <c r="A2024" s="68">
        <v>4064.0</v>
      </c>
      <c r="B2024" s="69">
        <v>7.0</v>
      </c>
      <c r="C2024" s="18" t="s">
        <v>439</v>
      </c>
      <c r="D2024" s="68">
        <v>4064.0</v>
      </c>
      <c r="E2024" s="69">
        <v>7.0</v>
      </c>
      <c r="F2024" s="69">
        <v>20.0</v>
      </c>
      <c r="G2024" s="70" t="s">
        <v>3342</v>
      </c>
      <c r="H2024" s="69">
        <v>59.0</v>
      </c>
      <c r="I2024" s="69">
        <v>30.0</v>
      </c>
      <c r="J2024" s="69">
        <v>9.0</v>
      </c>
      <c r="K2024" s="29">
        <f t="shared" si="13"/>
        <v>34.5</v>
      </c>
      <c r="L2024" s="71">
        <f t="shared" si="14"/>
        <v>0.5847</v>
      </c>
      <c r="M2024" s="71">
        <f t="shared" si="15"/>
        <v>0.7309</v>
      </c>
      <c r="N2024" s="72">
        <f t="shared" si="16"/>
        <v>15.13</v>
      </c>
      <c r="O2024" s="8">
        <f t="shared" si="17"/>
        <v>86664.64</v>
      </c>
      <c r="P2024" s="73"/>
      <c r="Q2024" s="18"/>
      <c r="R2024" s="18"/>
      <c r="S2024" s="18"/>
      <c r="T2024" s="18"/>
      <c r="U2024" s="18"/>
      <c r="V2024" s="18"/>
      <c r="W2024" s="18"/>
      <c r="X2024" s="18"/>
      <c r="Y2024" s="18"/>
      <c r="Z2024" s="68">
        <v>4064.0</v>
      </c>
      <c r="AA2024" s="69">
        <v>7.0</v>
      </c>
      <c r="AB2024" s="18" t="s">
        <v>439</v>
      </c>
      <c r="AC2024" s="68">
        <v>4064.0</v>
      </c>
      <c r="AD2024" s="69">
        <v>7.0</v>
      </c>
      <c r="AE2024" s="69">
        <v>20.0</v>
      </c>
      <c r="AF2024" s="70" t="s">
        <v>3342</v>
      </c>
      <c r="AG2024" s="69">
        <v>59.0</v>
      </c>
      <c r="AH2024" s="69">
        <v>30.0</v>
      </c>
      <c r="AI2024" s="69">
        <v>9.0</v>
      </c>
      <c r="AJ2024" s="29">
        <f t="shared" si="20"/>
        <v>34.5</v>
      </c>
      <c r="AK2024" s="76">
        <f t="shared" si="21"/>
        <v>0.5847457627</v>
      </c>
      <c r="AL2024" s="29">
        <f t="shared" si="22"/>
        <v>34.5</v>
      </c>
      <c r="AM2024" s="71">
        <f t="shared" si="23"/>
        <v>0.5847</v>
      </c>
      <c r="AN2024" s="71">
        <f t="shared" si="24"/>
        <v>0.7309</v>
      </c>
      <c r="AO2024" s="72">
        <f t="shared" si="25"/>
        <v>15.13</v>
      </c>
      <c r="AP2024" s="73">
        <f t="shared" si="26"/>
        <v>86664.64</v>
      </c>
      <c r="AQ2024" s="3">
        <f t="shared" si="27"/>
        <v>1468.892203</v>
      </c>
      <c r="AR2024" s="18"/>
      <c r="AS2024" s="18"/>
    </row>
    <row r="2025" ht="14.25" customHeight="1">
      <c r="A2025" s="68">
        <v>4066.0</v>
      </c>
      <c r="B2025" s="69">
        <v>7.0</v>
      </c>
      <c r="C2025" s="18" t="s">
        <v>1744</v>
      </c>
      <c r="D2025" s="68">
        <v>4066.0</v>
      </c>
      <c r="E2025" s="69">
        <v>7.0</v>
      </c>
      <c r="F2025" s="69">
        <v>10.0</v>
      </c>
      <c r="G2025" s="70" t="s">
        <v>1744</v>
      </c>
      <c r="H2025" s="69">
        <v>49.0</v>
      </c>
      <c r="I2025" s="69">
        <v>25.0</v>
      </c>
      <c r="J2025" s="69">
        <v>4.0</v>
      </c>
      <c r="K2025" s="29">
        <f t="shared" si="13"/>
        <v>27</v>
      </c>
      <c r="L2025" s="71">
        <f t="shared" si="14"/>
        <v>0.551</v>
      </c>
      <c r="M2025" s="71">
        <f t="shared" si="15"/>
        <v>0.6888</v>
      </c>
      <c r="N2025" s="72">
        <f t="shared" si="16"/>
        <v>11.16</v>
      </c>
      <c r="O2025" s="8">
        <f t="shared" si="17"/>
        <v>63924.48</v>
      </c>
      <c r="P2025" s="73"/>
      <c r="Q2025" s="18"/>
      <c r="R2025" s="18"/>
      <c r="S2025" s="18"/>
      <c r="T2025" s="18"/>
      <c r="U2025" s="18"/>
      <c r="V2025" s="18"/>
      <c r="W2025" s="18"/>
      <c r="X2025" s="18"/>
      <c r="Y2025" s="18"/>
      <c r="Z2025" s="68">
        <v>4066.0</v>
      </c>
      <c r="AA2025" s="69">
        <v>7.0</v>
      </c>
      <c r="AB2025" s="18" t="s">
        <v>1744</v>
      </c>
      <c r="AC2025" s="68">
        <v>4066.0</v>
      </c>
      <c r="AD2025" s="69">
        <v>7.0</v>
      </c>
      <c r="AE2025" s="69">
        <v>10.0</v>
      </c>
      <c r="AF2025" s="70" t="s">
        <v>1744</v>
      </c>
      <c r="AG2025" s="69">
        <v>49.0</v>
      </c>
      <c r="AH2025" s="69">
        <v>25.0</v>
      </c>
      <c r="AI2025" s="69">
        <v>4.0</v>
      </c>
      <c r="AJ2025" s="29">
        <f t="shared" si="20"/>
        <v>27</v>
      </c>
      <c r="AK2025" s="76">
        <f t="shared" si="21"/>
        <v>0.5510204082</v>
      </c>
      <c r="AL2025" s="29">
        <f t="shared" si="22"/>
        <v>27</v>
      </c>
      <c r="AM2025" s="71">
        <f t="shared" si="23"/>
        <v>0.551</v>
      </c>
      <c r="AN2025" s="71">
        <f t="shared" si="24"/>
        <v>0.6888</v>
      </c>
      <c r="AO2025" s="72">
        <f t="shared" si="25"/>
        <v>11.16</v>
      </c>
      <c r="AP2025" s="73">
        <f t="shared" si="26"/>
        <v>63924.48</v>
      </c>
      <c r="AQ2025" s="3">
        <f t="shared" si="27"/>
        <v>1304.581224</v>
      </c>
      <c r="AR2025" s="18"/>
      <c r="AS2025" s="18"/>
    </row>
    <row r="2026" ht="14.25" customHeight="1">
      <c r="A2026" s="68">
        <v>4067.0</v>
      </c>
      <c r="B2026" s="69">
        <v>7.0</v>
      </c>
      <c r="C2026" s="18" t="s">
        <v>441</v>
      </c>
      <c r="D2026" s="68">
        <v>4067.0</v>
      </c>
      <c r="E2026" s="69">
        <v>7.0</v>
      </c>
      <c r="F2026" s="69">
        <v>10.0</v>
      </c>
      <c r="G2026" s="70" t="s">
        <v>441</v>
      </c>
      <c r="H2026" s="69">
        <v>213.0</v>
      </c>
      <c r="I2026" s="69">
        <v>133.0</v>
      </c>
      <c r="J2026" s="69">
        <v>41.0</v>
      </c>
      <c r="K2026" s="29">
        <f t="shared" si="13"/>
        <v>153.5</v>
      </c>
      <c r="L2026" s="71">
        <f t="shared" si="14"/>
        <v>0.7207</v>
      </c>
      <c r="M2026" s="71">
        <f t="shared" si="15"/>
        <v>0.9009</v>
      </c>
      <c r="N2026" s="72">
        <f t="shared" si="16"/>
        <v>82.97</v>
      </c>
      <c r="O2026" s="8">
        <f t="shared" si="17"/>
        <v>475252.16</v>
      </c>
      <c r="P2026" s="73"/>
      <c r="Q2026" s="18"/>
      <c r="R2026" s="18"/>
      <c r="S2026" s="18"/>
      <c r="T2026" s="18"/>
      <c r="U2026" s="18"/>
      <c r="V2026" s="18"/>
      <c r="W2026" s="18"/>
      <c r="X2026" s="18"/>
      <c r="Y2026" s="18"/>
      <c r="Z2026" s="68">
        <v>4067.0</v>
      </c>
      <c r="AA2026" s="69">
        <v>7.0</v>
      </c>
      <c r="AB2026" s="18" t="s">
        <v>441</v>
      </c>
      <c r="AC2026" s="68">
        <v>4067.0</v>
      </c>
      <c r="AD2026" s="69">
        <v>7.0</v>
      </c>
      <c r="AE2026" s="69">
        <v>10.0</v>
      </c>
      <c r="AF2026" s="70" t="s">
        <v>441</v>
      </c>
      <c r="AG2026" s="69">
        <v>213.0</v>
      </c>
      <c r="AH2026" s="69">
        <v>133.0</v>
      </c>
      <c r="AI2026" s="69">
        <v>41.0</v>
      </c>
      <c r="AJ2026" s="29">
        <f t="shared" si="20"/>
        <v>153.5</v>
      </c>
      <c r="AK2026" s="76">
        <f t="shared" si="21"/>
        <v>0.720657277</v>
      </c>
      <c r="AL2026" s="29">
        <f t="shared" si="22"/>
        <v>153.5</v>
      </c>
      <c r="AM2026" s="71">
        <f t="shared" si="23"/>
        <v>0.7207</v>
      </c>
      <c r="AN2026" s="71">
        <f t="shared" si="24"/>
        <v>0.9009</v>
      </c>
      <c r="AO2026" s="72">
        <f t="shared" si="25"/>
        <v>82.97</v>
      </c>
      <c r="AP2026" s="73">
        <f t="shared" si="26"/>
        <v>475252.16</v>
      </c>
      <c r="AQ2026" s="3">
        <f t="shared" si="27"/>
        <v>2231.230798</v>
      </c>
      <c r="AR2026" s="18"/>
      <c r="AS2026" s="18"/>
    </row>
    <row r="2027" ht="14.25" customHeight="1">
      <c r="A2027" s="68">
        <v>4067.0</v>
      </c>
      <c r="B2027" s="69">
        <v>7.0</v>
      </c>
      <c r="C2027" s="18" t="s">
        <v>441</v>
      </c>
      <c r="D2027" s="68">
        <v>4067.0</v>
      </c>
      <c r="E2027" s="69">
        <v>7.0</v>
      </c>
      <c r="F2027" s="69">
        <v>20.0</v>
      </c>
      <c r="G2027" s="70" t="s">
        <v>3343</v>
      </c>
      <c r="H2027" s="69">
        <v>195.0</v>
      </c>
      <c r="I2027" s="69">
        <v>121.0</v>
      </c>
      <c r="J2027" s="69">
        <v>38.0</v>
      </c>
      <c r="K2027" s="29">
        <f t="shared" si="13"/>
        <v>140</v>
      </c>
      <c r="L2027" s="71">
        <f t="shared" si="14"/>
        <v>0.7179</v>
      </c>
      <c r="M2027" s="71">
        <f t="shared" si="15"/>
        <v>0.8974</v>
      </c>
      <c r="N2027" s="72">
        <f t="shared" si="16"/>
        <v>75.38</v>
      </c>
      <c r="O2027" s="8">
        <f t="shared" si="17"/>
        <v>431776.64</v>
      </c>
      <c r="P2027" s="73"/>
      <c r="Q2027" s="18"/>
      <c r="R2027" s="18"/>
      <c r="S2027" s="18"/>
      <c r="T2027" s="18"/>
      <c r="U2027" s="18"/>
      <c r="V2027" s="18"/>
      <c r="W2027" s="18"/>
      <c r="X2027" s="18"/>
      <c r="Y2027" s="18"/>
      <c r="Z2027" s="68">
        <v>4067.0</v>
      </c>
      <c r="AA2027" s="69">
        <v>7.0</v>
      </c>
      <c r="AB2027" s="18" t="s">
        <v>441</v>
      </c>
      <c r="AC2027" s="68">
        <v>4067.0</v>
      </c>
      <c r="AD2027" s="69">
        <v>7.0</v>
      </c>
      <c r="AE2027" s="69">
        <v>20.0</v>
      </c>
      <c r="AF2027" s="70" t="s">
        <v>3343</v>
      </c>
      <c r="AG2027" s="69">
        <v>195.0</v>
      </c>
      <c r="AH2027" s="69">
        <v>121.0</v>
      </c>
      <c r="AI2027" s="69">
        <v>38.0</v>
      </c>
      <c r="AJ2027" s="29">
        <f t="shared" si="20"/>
        <v>140</v>
      </c>
      <c r="AK2027" s="76">
        <f t="shared" si="21"/>
        <v>0.7179487179</v>
      </c>
      <c r="AL2027" s="29">
        <f t="shared" si="22"/>
        <v>140</v>
      </c>
      <c r="AM2027" s="71">
        <f t="shared" si="23"/>
        <v>0.7179</v>
      </c>
      <c r="AN2027" s="71">
        <f t="shared" si="24"/>
        <v>0.8974</v>
      </c>
      <c r="AO2027" s="72">
        <f t="shared" si="25"/>
        <v>75.38</v>
      </c>
      <c r="AP2027" s="73">
        <f t="shared" si="26"/>
        <v>431776.64</v>
      </c>
      <c r="AQ2027" s="3">
        <f t="shared" si="27"/>
        <v>2214.239179</v>
      </c>
      <c r="AR2027" s="18"/>
      <c r="AS2027" s="18"/>
    </row>
    <row r="2028" ht="14.25" customHeight="1">
      <c r="A2028" s="68">
        <v>4068.0</v>
      </c>
      <c r="B2028" s="69">
        <v>7.0</v>
      </c>
      <c r="C2028" s="18" t="s">
        <v>442</v>
      </c>
      <c r="D2028" s="68">
        <v>4068.0</v>
      </c>
      <c r="E2028" s="69">
        <v>7.0</v>
      </c>
      <c r="F2028" s="69">
        <v>10.0</v>
      </c>
      <c r="G2028" s="70" t="s">
        <v>442</v>
      </c>
      <c r="H2028" s="69">
        <v>454.0</v>
      </c>
      <c r="I2028" s="69">
        <v>353.0</v>
      </c>
      <c r="J2028" s="69">
        <v>44.0</v>
      </c>
      <c r="K2028" s="29">
        <f t="shared" si="13"/>
        <v>375</v>
      </c>
      <c r="L2028" s="71">
        <f t="shared" si="14"/>
        <v>0.826</v>
      </c>
      <c r="M2028" s="71">
        <f t="shared" si="15"/>
        <v>1</v>
      </c>
      <c r="N2028" s="72">
        <f t="shared" si="16"/>
        <v>225</v>
      </c>
      <c r="O2028" s="8">
        <f t="shared" si="17"/>
        <v>1288800</v>
      </c>
      <c r="P2028" s="73"/>
      <c r="Q2028" s="18"/>
      <c r="R2028" s="18"/>
      <c r="S2028" s="18"/>
      <c r="T2028" s="18"/>
      <c r="U2028" s="18"/>
      <c r="V2028" s="18"/>
      <c r="W2028" s="18"/>
      <c r="X2028" s="18"/>
      <c r="Y2028" s="18"/>
      <c r="Z2028" s="68">
        <v>4068.0</v>
      </c>
      <c r="AA2028" s="69">
        <v>7.0</v>
      </c>
      <c r="AB2028" s="18" t="s">
        <v>442</v>
      </c>
      <c r="AC2028" s="68">
        <v>4068.0</v>
      </c>
      <c r="AD2028" s="69">
        <v>7.0</v>
      </c>
      <c r="AE2028" s="69">
        <v>10.0</v>
      </c>
      <c r="AF2028" s="70" t="s">
        <v>442</v>
      </c>
      <c r="AG2028" s="69">
        <v>454.0</v>
      </c>
      <c r="AH2028" s="69">
        <v>353.0</v>
      </c>
      <c r="AI2028" s="69">
        <v>44.0</v>
      </c>
      <c r="AJ2028" s="29">
        <f t="shared" si="20"/>
        <v>375</v>
      </c>
      <c r="AK2028" s="76">
        <f t="shared" si="21"/>
        <v>0.8259911894</v>
      </c>
      <c r="AL2028" s="29">
        <f t="shared" si="22"/>
        <v>375</v>
      </c>
      <c r="AM2028" s="71">
        <f t="shared" si="23"/>
        <v>0.826</v>
      </c>
      <c r="AN2028" s="71">
        <f t="shared" si="24"/>
        <v>1</v>
      </c>
      <c r="AO2028" s="72">
        <f t="shared" si="25"/>
        <v>225</v>
      </c>
      <c r="AP2028" s="73">
        <f t="shared" si="26"/>
        <v>1288800</v>
      </c>
      <c r="AQ2028" s="3">
        <f t="shared" si="27"/>
        <v>2838.76652</v>
      </c>
      <c r="AR2028" s="18"/>
      <c r="AS2028" s="18"/>
    </row>
    <row r="2029" ht="14.25" customHeight="1">
      <c r="A2029" s="68">
        <v>4070.0</v>
      </c>
      <c r="B2029" s="69">
        <v>7.0</v>
      </c>
      <c r="C2029" s="18" t="s">
        <v>443</v>
      </c>
      <c r="D2029" s="68">
        <v>4070.0</v>
      </c>
      <c r="E2029" s="69">
        <v>7.0</v>
      </c>
      <c r="F2029" s="69">
        <v>10.0</v>
      </c>
      <c r="G2029" s="70" t="s">
        <v>443</v>
      </c>
      <c r="H2029" s="69">
        <v>565.0</v>
      </c>
      <c r="I2029" s="69">
        <v>389.0</v>
      </c>
      <c r="J2029" s="69">
        <v>38.0</v>
      </c>
      <c r="K2029" s="29">
        <f t="shared" si="13"/>
        <v>408</v>
      </c>
      <c r="L2029" s="71">
        <f t="shared" si="14"/>
        <v>0.7221</v>
      </c>
      <c r="M2029" s="71">
        <f t="shared" si="15"/>
        <v>0.9026</v>
      </c>
      <c r="N2029" s="72">
        <f t="shared" si="16"/>
        <v>220.96</v>
      </c>
      <c r="O2029" s="8">
        <f t="shared" si="17"/>
        <v>1265658.88</v>
      </c>
      <c r="P2029" s="73"/>
      <c r="Q2029" s="18"/>
      <c r="R2029" s="18"/>
      <c r="S2029" s="18"/>
      <c r="T2029" s="18"/>
      <c r="U2029" s="18"/>
      <c r="V2029" s="18"/>
      <c r="W2029" s="18"/>
      <c r="X2029" s="18"/>
      <c r="Y2029" s="18"/>
      <c r="Z2029" s="68">
        <v>4070.0</v>
      </c>
      <c r="AA2029" s="69">
        <v>7.0</v>
      </c>
      <c r="AB2029" s="18" t="s">
        <v>443</v>
      </c>
      <c r="AC2029" s="68">
        <v>4070.0</v>
      </c>
      <c r="AD2029" s="69">
        <v>7.0</v>
      </c>
      <c r="AE2029" s="69">
        <v>10.0</v>
      </c>
      <c r="AF2029" s="70" t="s">
        <v>443</v>
      </c>
      <c r="AG2029" s="69">
        <v>565.0</v>
      </c>
      <c r="AH2029" s="69">
        <v>389.0</v>
      </c>
      <c r="AI2029" s="69">
        <v>38.0</v>
      </c>
      <c r="AJ2029" s="29">
        <f t="shared" si="20"/>
        <v>408</v>
      </c>
      <c r="AK2029" s="76">
        <f t="shared" si="21"/>
        <v>0.7221238938</v>
      </c>
      <c r="AL2029" s="29">
        <f t="shared" si="22"/>
        <v>408</v>
      </c>
      <c r="AM2029" s="71">
        <f t="shared" si="23"/>
        <v>0.7221</v>
      </c>
      <c r="AN2029" s="71">
        <f t="shared" si="24"/>
        <v>0.9026</v>
      </c>
      <c r="AO2029" s="72">
        <f t="shared" si="25"/>
        <v>220.96</v>
      </c>
      <c r="AP2029" s="73">
        <f t="shared" si="26"/>
        <v>1265658.88</v>
      </c>
      <c r="AQ2029" s="3">
        <f t="shared" si="27"/>
        <v>2240.104212</v>
      </c>
      <c r="AR2029" s="18"/>
      <c r="AS2029" s="18"/>
    </row>
    <row r="2030" ht="14.25" customHeight="1">
      <c r="A2030" s="68">
        <v>4073.0</v>
      </c>
      <c r="B2030" s="69">
        <v>7.0</v>
      </c>
      <c r="C2030" s="18" t="s">
        <v>444</v>
      </c>
      <c r="D2030" s="68">
        <v>4073.0</v>
      </c>
      <c r="E2030" s="69">
        <v>7.0</v>
      </c>
      <c r="F2030" s="69">
        <v>10.0</v>
      </c>
      <c r="G2030" s="70" t="s">
        <v>3344</v>
      </c>
      <c r="H2030" s="69">
        <v>545.0</v>
      </c>
      <c r="I2030" s="69">
        <v>123.0</v>
      </c>
      <c r="J2030" s="69">
        <v>33.0</v>
      </c>
      <c r="K2030" s="29">
        <f t="shared" si="13"/>
        <v>139.5</v>
      </c>
      <c r="L2030" s="71">
        <f t="shared" si="14"/>
        <v>0.256</v>
      </c>
      <c r="M2030" s="71">
        <f t="shared" si="15"/>
        <v>0.32</v>
      </c>
      <c r="N2030" s="72">
        <f t="shared" si="16"/>
        <v>26.78</v>
      </c>
      <c r="O2030" s="8">
        <f t="shared" si="17"/>
        <v>153395.84</v>
      </c>
      <c r="P2030" s="73"/>
      <c r="Q2030" s="18"/>
      <c r="R2030" s="18"/>
      <c r="S2030" s="18"/>
      <c r="T2030" s="18"/>
      <c r="U2030" s="18"/>
      <c r="V2030" s="18"/>
      <c r="W2030" s="18"/>
      <c r="X2030" s="18"/>
      <c r="Y2030" s="18"/>
      <c r="Z2030" s="68">
        <v>4073.0</v>
      </c>
      <c r="AA2030" s="69">
        <v>7.0</v>
      </c>
      <c r="AB2030" s="18" t="s">
        <v>444</v>
      </c>
      <c r="AC2030" s="68">
        <v>4073.0</v>
      </c>
      <c r="AD2030" s="69">
        <v>7.0</v>
      </c>
      <c r="AE2030" s="69">
        <v>10.0</v>
      </c>
      <c r="AF2030" s="70" t="s">
        <v>3344</v>
      </c>
      <c r="AG2030" s="69">
        <v>545.0</v>
      </c>
      <c r="AH2030" s="69">
        <v>123.0</v>
      </c>
      <c r="AI2030" s="69">
        <v>33.0</v>
      </c>
      <c r="AJ2030" s="29">
        <f t="shared" si="20"/>
        <v>139.5</v>
      </c>
      <c r="AK2030" s="76">
        <f t="shared" si="21"/>
        <v>0.2559633028</v>
      </c>
      <c r="AL2030" s="29">
        <f t="shared" si="22"/>
        <v>139.5</v>
      </c>
      <c r="AM2030" s="71">
        <f t="shared" si="23"/>
        <v>0.256</v>
      </c>
      <c r="AN2030" s="71">
        <f t="shared" si="24"/>
        <v>0.32</v>
      </c>
      <c r="AO2030" s="72">
        <f t="shared" si="25"/>
        <v>26.78</v>
      </c>
      <c r="AP2030" s="73">
        <f t="shared" si="26"/>
        <v>153395.84</v>
      </c>
      <c r="AQ2030" s="3">
        <f t="shared" si="27"/>
        <v>281.4602569</v>
      </c>
      <c r="AR2030" s="18"/>
      <c r="AS2030" s="18"/>
    </row>
    <row r="2031" ht="14.25" customHeight="1">
      <c r="A2031" s="68">
        <v>4074.0</v>
      </c>
      <c r="B2031" s="69">
        <v>7.0</v>
      </c>
      <c r="C2031" s="18" t="s">
        <v>1756</v>
      </c>
      <c r="D2031" s="68">
        <v>4074.0</v>
      </c>
      <c r="E2031" s="69">
        <v>7.0</v>
      </c>
      <c r="F2031" s="69">
        <v>10.0</v>
      </c>
      <c r="G2031" s="70" t="s">
        <v>445</v>
      </c>
      <c r="H2031" s="69">
        <v>249.0</v>
      </c>
      <c r="I2031" s="69">
        <v>73.0</v>
      </c>
      <c r="J2031" s="69">
        <v>24.0</v>
      </c>
      <c r="K2031" s="29">
        <f t="shared" si="13"/>
        <v>85</v>
      </c>
      <c r="L2031" s="71">
        <f t="shared" si="14"/>
        <v>0.3414</v>
      </c>
      <c r="M2031" s="71">
        <f t="shared" si="15"/>
        <v>0.4268</v>
      </c>
      <c r="N2031" s="72">
        <f t="shared" si="16"/>
        <v>21.77</v>
      </c>
      <c r="O2031" s="8">
        <f t="shared" si="17"/>
        <v>124698.56</v>
      </c>
      <c r="P2031" s="73"/>
      <c r="Q2031" s="18"/>
      <c r="R2031" s="18"/>
      <c r="S2031" s="18"/>
      <c r="T2031" s="18"/>
      <c r="U2031" s="18"/>
      <c r="V2031" s="18"/>
      <c r="W2031" s="18"/>
      <c r="X2031" s="18"/>
      <c r="Y2031" s="18"/>
      <c r="Z2031" s="68">
        <v>4074.0</v>
      </c>
      <c r="AA2031" s="69">
        <v>7.0</v>
      </c>
      <c r="AB2031" s="18" t="s">
        <v>1756</v>
      </c>
      <c r="AC2031" s="68">
        <v>4074.0</v>
      </c>
      <c r="AD2031" s="69">
        <v>7.0</v>
      </c>
      <c r="AE2031" s="69">
        <v>10.0</v>
      </c>
      <c r="AF2031" s="70" t="s">
        <v>445</v>
      </c>
      <c r="AG2031" s="69">
        <v>249.0</v>
      </c>
      <c r="AH2031" s="69">
        <v>73.0</v>
      </c>
      <c r="AI2031" s="69">
        <v>24.0</v>
      </c>
      <c r="AJ2031" s="29">
        <f t="shared" si="20"/>
        <v>85</v>
      </c>
      <c r="AK2031" s="76">
        <f t="shared" si="21"/>
        <v>0.3413654618</v>
      </c>
      <c r="AL2031" s="29">
        <f t="shared" si="22"/>
        <v>85</v>
      </c>
      <c r="AM2031" s="71">
        <f t="shared" si="23"/>
        <v>0.3414</v>
      </c>
      <c r="AN2031" s="71">
        <f t="shared" si="24"/>
        <v>0.4268</v>
      </c>
      <c r="AO2031" s="72">
        <f t="shared" si="25"/>
        <v>21.77</v>
      </c>
      <c r="AP2031" s="73">
        <f t="shared" si="26"/>
        <v>124698.56</v>
      </c>
      <c r="AQ2031" s="3">
        <f t="shared" si="27"/>
        <v>500.7974297</v>
      </c>
      <c r="AR2031" s="18"/>
      <c r="AS2031" s="18"/>
    </row>
    <row r="2032" ht="14.25" customHeight="1">
      <c r="A2032" s="68">
        <v>4074.0</v>
      </c>
      <c r="B2032" s="69">
        <v>7.0</v>
      </c>
      <c r="C2032" s="18" t="s">
        <v>1756</v>
      </c>
      <c r="D2032" s="68">
        <v>4074.0</v>
      </c>
      <c r="E2032" s="69">
        <v>7.0</v>
      </c>
      <c r="F2032" s="69">
        <v>20.0</v>
      </c>
      <c r="G2032" s="70" t="s">
        <v>3345</v>
      </c>
      <c r="H2032" s="69">
        <v>189.0</v>
      </c>
      <c r="I2032" s="69">
        <v>64.0</v>
      </c>
      <c r="J2032" s="69">
        <v>26.0</v>
      </c>
      <c r="K2032" s="29">
        <f t="shared" si="13"/>
        <v>77</v>
      </c>
      <c r="L2032" s="71">
        <f t="shared" si="14"/>
        <v>0.4074</v>
      </c>
      <c r="M2032" s="71">
        <f t="shared" si="15"/>
        <v>0.5093</v>
      </c>
      <c r="N2032" s="72">
        <f t="shared" si="16"/>
        <v>23.53</v>
      </c>
      <c r="O2032" s="8">
        <f t="shared" si="17"/>
        <v>134779.84</v>
      </c>
      <c r="P2032" s="73"/>
      <c r="Q2032" s="18"/>
      <c r="R2032" s="18"/>
      <c r="S2032" s="18"/>
      <c r="T2032" s="18"/>
      <c r="U2032" s="18"/>
      <c r="V2032" s="18"/>
      <c r="W2032" s="18"/>
      <c r="X2032" s="18"/>
      <c r="Y2032" s="18"/>
      <c r="Z2032" s="68">
        <v>4074.0</v>
      </c>
      <c r="AA2032" s="69">
        <v>7.0</v>
      </c>
      <c r="AB2032" s="18" t="s">
        <v>1756</v>
      </c>
      <c r="AC2032" s="68">
        <v>4074.0</v>
      </c>
      <c r="AD2032" s="69">
        <v>7.0</v>
      </c>
      <c r="AE2032" s="69">
        <v>20.0</v>
      </c>
      <c r="AF2032" s="70" t="s">
        <v>3345</v>
      </c>
      <c r="AG2032" s="69">
        <v>189.0</v>
      </c>
      <c r="AH2032" s="69">
        <v>64.0</v>
      </c>
      <c r="AI2032" s="69">
        <v>26.0</v>
      </c>
      <c r="AJ2032" s="29">
        <f t="shared" si="20"/>
        <v>77</v>
      </c>
      <c r="AK2032" s="76">
        <f t="shared" si="21"/>
        <v>0.4074074074</v>
      </c>
      <c r="AL2032" s="29">
        <f t="shared" si="22"/>
        <v>77</v>
      </c>
      <c r="AM2032" s="71">
        <f t="shared" si="23"/>
        <v>0.4074</v>
      </c>
      <c r="AN2032" s="71">
        <f t="shared" si="24"/>
        <v>0.5093</v>
      </c>
      <c r="AO2032" s="72">
        <f t="shared" si="25"/>
        <v>23.53</v>
      </c>
      <c r="AP2032" s="73">
        <f t="shared" si="26"/>
        <v>134779.84</v>
      </c>
      <c r="AQ2032" s="3">
        <f t="shared" si="27"/>
        <v>713.1208466</v>
      </c>
      <c r="AR2032" s="18"/>
      <c r="AS2032" s="18"/>
    </row>
    <row r="2033" ht="14.25" customHeight="1">
      <c r="A2033" s="68">
        <v>4075.0</v>
      </c>
      <c r="B2033" s="69">
        <v>7.0</v>
      </c>
      <c r="C2033" s="18" t="s">
        <v>446</v>
      </c>
      <c r="D2033" s="68">
        <v>4075.0</v>
      </c>
      <c r="E2033" s="69">
        <v>7.0</v>
      </c>
      <c r="F2033" s="69">
        <v>10.0</v>
      </c>
      <c r="G2033" s="70" t="s">
        <v>446</v>
      </c>
      <c r="H2033" s="69">
        <v>172.0</v>
      </c>
      <c r="I2033" s="69">
        <v>31.0</v>
      </c>
      <c r="J2033" s="69">
        <v>5.0</v>
      </c>
      <c r="K2033" s="29">
        <f t="shared" si="13"/>
        <v>33.5</v>
      </c>
      <c r="L2033" s="71">
        <f t="shared" si="14"/>
        <v>0.1948</v>
      </c>
      <c r="M2033" s="71">
        <f t="shared" si="15"/>
        <v>0.2435</v>
      </c>
      <c r="N2033" s="72">
        <f t="shared" si="16"/>
        <v>4.89</v>
      </c>
      <c r="O2033" s="8">
        <f t="shared" si="17"/>
        <v>28009.92</v>
      </c>
      <c r="P2033" s="73"/>
      <c r="Q2033" s="18"/>
      <c r="R2033" s="18"/>
      <c r="S2033" s="18"/>
      <c r="T2033" s="18"/>
      <c r="U2033" s="18"/>
      <c r="V2033" s="18"/>
      <c r="W2033" s="18"/>
      <c r="X2033" s="18"/>
      <c r="Y2033" s="18"/>
      <c r="Z2033" s="68">
        <v>4075.0</v>
      </c>
      <c r="AA2033" s="69">
        <v>7.0</v>
      </c>
      <c r="AB2033" s="18" t="s">
        <v>446</v>
      </c>
      <c r="AC2033" s="68">
        <v>4075.0</v>
      </c>
      <c r="AD2033" s="69">
        <v>7.0</v>
      </c>
      <c r="AE2033" s="69">
        <v>10.0</v>
      </c>
      <c r="AF2033" s="70" t="s">
        <v>446</v>
      </c>
      <c r="AG2033" s="69">
        <v>172.0</v>
      </c>
      <c r="AH2033" s="69">
        <v>31.0</v>
      </c>
      <c r="AI2033" s="69">
        <v>5.0</v>
      </c>
      <c r="AJ2033" s="29">
        <f t="shared" si="20"/>
        <v>33.5</v>
      </c>
      <c r="AK2033" s="76">
        <f t="shared" si="21"/>
        <v>0.1947674419</v>
      </c>
      <c r="AL2033" s="29">
        <f t="shared" si="22"/>
        <v>33.5</v>
      </c>
      <c r="AM2033" s="71">
        <f t="shared" si="23"/>
        <v>0.1948</v>
      </c>
      <c r="AN2033" s="71">
        <f t="shared" si="24"/>
        <v>0.2435</v>
      </c>
      <c r="AO2033" s="72">
        <f t="shared" si="25"/>
        <v>4.89</v>
      </c>
      <c r="AP2033" s="73">
        <f t="shared" si="26"/>
        <v>28009.92</v>
      </c>
      <c r="AQ2033" s="3">
        <f t="shared" si="27"/>
        <v>162.8483721</v>
      </c>
      <c r="AR2033" s="18"/>
      <c r="AS2033" s="18"/>
    </row>
    <row r="2034" ht="14.25" customHeight="1">
      <c r="A2034" s="68">
        <v>4075.0</v>
      </c>
      <c r="B2034" s="69">
        <v>7.0</v>
      </c>
      <c r="C2034" s="18" t="s">
        <v>446</v>
      </c>
      <c r="D2034" s="68">
        <v>4075.0</v>
      </c>
      <c r="E2034" s="69">
        <v>7.0</v>
      </c>
      <c r="F2034" s="69">
        <v>20.0</v>
      </c>
      <c r="G2034" s="70" t="s">
        <v>3346</v>
      </c>
      <c r="H2034" s="69">
        <v>74.0</v>
      </c>
      <c r="I2034" s="69">
        <v>7.0</v>
      </c>
      <c r="J2034" s="69">
        <v>1.0</v>
      </c>
      <c r="K2034" s="29">
        <f t="shared" si="13"/>
        <v>7.5</v>
      </c>
      <c r="L2034" s="71">
        <f t="shared" si="14"/>
        <v>0.1014</v>
      </c>
      <c r="M2034" s="71">
        <f t="shared" si="15"/>
        <v>0.1268</v>
      </c>
      <c r="N2034" s="72">
        <f t="shared" si="16"/>
        <v>0.57</v>
      </c>
      <c r="O2034" s="8">
        <f t="shared" si="17"/>
        <v>3264.96</v>
      </c>
      <c r="P2034" s="73"/>
      <c r="Q2034" s="18"/>
      <c r="R2034" s="18"/>
      <c r="S2034" s="18"/>
      <c r="T2034" s="18"/>
      <c r="U2034" s="18"/>
      <c r="V2034" s="18"/>
      <c r="W2034" s="18"/>
      <c r="X2034" s="18"/>
      <c r="Y2034" s="18"/>
      <c r="Z2034" s="68">
        <v>4075.0</v>
      </c>
      <c r="AA2034" s="69">
        <v>7.0</v>
      </c>
      <c r="AB2034" s="18" t="s">
        <v>446</v>
      </c>
      <c r="AC2034" s="68">
        <v>4075.0</v>
      </c>
      <c r="AD2034" s="69">
        <v>7.0</v>
      </c>
      <c r="AE2034" s="69">
        <v>20.0</v>
      </c>
      <c r="AF2034" s="70" t="s">
        <v>3346</v>
      </c>
      <c r="AG2034" s="69">
        <v>74.0</v>
      </c>
      <c r="AH2034" s="69">
        <v>7.0</v>
      </c>
      <c r="AI2034" s="69">
        <v>1.0</v>
      </c>
      <c r="AJ2034" s="29">
        <f t="shared" si="20"/>
        <v>7.5</v>
      </c>
      <c r="AK2034" s="76">
        <f t="shared" si="21"/>
        <v>0.1013513514</v>
      </c>
      <c r="AL2034" s="29">
        <f t="shared" si="22"/>
        <v>7.5</v>
      </c>
      <c r="AM2034" s="71">
        <f t="shared" si="23"/>
        <v>0.1014</v>
      </c>
      <c r="AN2034" s="71">
        <f t="shared" si="24"/>
        <v>0.1268</v>
      </c>
      <c r="AO2034" s="72">
        <f t="shared" si="25"/>
        <v>0.57</v>
      </c>
      <c r="AP2034" s="73">
        <f t="shared" si="26"/>
        <v>3264.96</v>
      </c>
      <c r="AQ2034" s="3">
        <f t="shared" si="27"/>
        <v>44.12108108</v>
      </c>
      <c r="AR2034" s="18"/>
      <c r="AS2034" s="18"/>
    </row>
    <row r="2035" ht="14.25" customHeight="1">
      <c r="A2035" s="68">
        <v>4078.0</v>
      </c>
      <c r="B2035" s="69">
        <v>7.0</v>
      </c>
      <c r="C2035" s="18" t="s">
        <v>447</v>
      </c>
      <c r="D2035" s="68">
        <v>4078.0</v>
      </c>
      <c r="E2035" s="69">
        <v>7.0</v>
      </c>
      <c r="F2035" s="69">
        <v>10.0</v>
      </c>
      <c r="G2035" s="70" t="s">
        <v>3347</v>
      </c>
      <c r="H2035" s="69">
        <v>466.0</v>
      </c>
      <c r="I2035" s="69">
        <v>449.0</v>
      </c>
      <c r="J2035" s="69">
        <v>2.0</v>
      </c>
      <c r="K2035" s="29">
        <f t="shared" si="13"/>
        <v>450</v>
      </c>
      <c r="L2035" s="71">
        <f t="shared" si="14"/>
        <v>0.9657</v>
      </c>
      <c r="M2035" s="71">
        <f t="shared" si="15"/>
        <v>1</v>
      </c>
      <c r="N2035" s="72">
        <f t="shared" si="16"/>
        <v>270</v>
      </c>
      <c r="O2035" s="8">
        <f t="shared" si="17"/>
        <v>1546560</v>
      </c>
      <c r="P2035" s="73"/>
      <c r="Q2035" s="18"/>
      <c r="R2035" s="18"/>
      <c r="S2035" s="18"/>
      <c r="T2035" s="18"/>
      <c r="U2035" s="18"/>
      <c r="V2035" s="18"/>
      <c r="W2035" s="18"/>
      <c r="X2035" s="18"/>
      <c r="Y2035" s="18"/>
      <c r="Z2035" s="68">
        <v>4078.0</v>
      </c>
      <c r="AA2035" s="69">
        <v>7.0</v>
      </c>
      <c r="AB2035" s="18" t="s">
        <v>447</v>
      </c>
      <c r="AC2035" s="68">
        <v>4078.0</v>
      </c>
      <c r="AD2035" s="69">
        <v>7.0</v>
      </c>
      <c r="AE2035" s="69">
        <v>10.0</v>
      </c>
      <c r="AF2035" s="70" t="s">
        <v>3347</v>
      </c>
      <c r="AG2035" s="69">
        <v>466.0</v>
      </c>
      <c r="AH2035" s="69">
        <v>449.0</v>
      </c>
      <c r="AI2035" s="69">
        <v>2.0</v>
      </c>
      <c r="AJ2035" s="29">
        <f t="shared" si="20"/>
        <v>450</v>
      </c>
      <c r="AK2035" s="76">
        <f t="shared" si="21"/>
        <v>0.9656652361</v>
      </c>
      <c r="AL2035" s="29">
        <f t="shared" si="22"/>
        <v>450</v>
      </c>
      <c r="AM2035" s="71">
        <f t="shared" si="23"/>
        <v>0.9657</v>
      </c>
      <c r="AN2035" s="71">
        <f t="shared" si="24"/>
        <v>1</v>
      </c>
      <c r="AO2035" s="72">
        <f t="shared" si="25"/>
        <v>270</v>
      </c>
      <c r="AP2035" s="73">
        <f t="shared" si="26"/>
        <v>1546560</v>
      </c>
      <c r="AQ2035" s="3">
        <f t="shared" si="27"/>
        <v>3318.798283</v>
      </c>
      <c r="AR2035" s="18"/>
      <c r="AS2035" s="18"/>
    </row>
    <row r="2036" ht="14.25" customHeight="1">
      <c r="A2036" s="68">
        <v>4078.0</v>
      </c>
      <c r="B2036" s="69">
        <v>7.0</v>
      </c>
      <c r="C2036" s="18" t="s">
        <v>447</v>
      </c>
      <c r="D2036" s="68">
        <v>4078.0</v>
      </c>
      <c r="E2036" s="69">
        <v>7.0</v>
      </c>
      <c r="F2036" s="69">
        <v>20.0</v>
      </c>
      <c r="G2036" s="70" t="s">
        <v>3348</v>
      </c>
      <c r="H2036" s="69">
        <v>576.0</v>
      </c>
      <c r="I2036" s="69">
        <v>541.0</v>
      </c>
      <c r="J2036" s="69">
        <v>15.0</v>
      </c>
      <c r="K2036" s="29">
        <f t="shared" si="13"/>
        <v>548.5</v>
      </c>
      <c r="L2036" s="71">
        <f t="shared" si="14"/>
        <v>0.9523</v>
      </c>
      <c r="M2036" s="71">
        <f t="shared" si="15"/>
        <v>1</v>
      </c>
      <c r="N2036" s="72">
        <f t="shared" si="16"/>
        <v>329.1</v>
      </c>
      <c r="O2036" s="8">
        <f t="shared" si="17"/>
        <v>1885084.8</v>
      </c>
      <c r="P2036" s="73"/>
      <c r="Q2036" s="18"/>
      <c r="R2036" s="18"/>
      <c r="S2036" s="18"/>
      <c r="T2036" s="18"/>
      <c r="U2036" s="18"/>
      <c r="V2036" s="18"/>
      <c r="W2036" s="18"/>
      <c r="X2036" s="18"/>
      <c r="Y2036" s="18"/>
      <c r="Z2036" s="68">
        <v>4078.0</v>
      </c>
      <c r="AA2036" s="69">
        <v>7.0</v>
      </c>
      <c r="AB2036" s="18" t="s">
        <v>447</v>
      </c>
      <c r="AC2036" s="68">
        <v>4078.0</v>
      </c>
      <c r="AD2036" s="69">
        <v>7.0</v>
      </c>
      <c r="AE2036" s="69">
        <v>20.0</v>
      </c>
      <c r="AF2036" s="70" t="s">
        <v>3348</v>
      </c>
      <c r="AG2036" s="69">
        <v>576.0</v>
      </c>
      <c r="AH2036" s="69">
        <v>541.0</v>
      </c>
      <c r="AI2036" s="69">
        <v>15.0</v>
      </c>
      <c r="AJ2036" s="29">
        <f t="shared" si="20"/>
        <v>548.5</v>
      </c>
      <c r="AK2036" s="76">
        <f t="shared" si="21"/>
        <v>0.9522569444</v>
      </c>
      <c r="AL2036" s="29">
        <f t="shared" si="22"/>
        <v>548.5</v>
      </c>
      <c r="AM2036" s="71">
        <f t="shared" si="23"/>
        <v>0.9523</v>
      </c>
      <c r="AN2036" s="71">
        <f t="shared" si="24"/>
        <v>1</v>
      </c>
      <c r="AO2036" s="72">
        <f t="shared" si="25"/>
        <v>329.1</v>
      </c>
      <c r="AP2036" s="73">
        <f t="shared" si="26"/>
        <v>1885084.8</v>
      </c>
      <c r="AQ2036" s="3">
        <f t="shared" si="27"/>
        <v>3272.716667</v>
      </c>
      <c r="AR2036" s="18"/>
      <c r="AS2036" s="18"/>
    </row>
    <row r="2037" ht="14.25" customHeight="1">
      <c r="A2037" s="68">
        <v>4079.0</v>
      </c>
      <c r="B2037" s="69">
        <v>7.0</v>
      </c>
      <c r="C2037" s="18" t="s">
        <v>448</v>
      </c>
      <c r="D2037" s="68">
        <v>4079.0</v>
      </c>
      <c r="E2037" s="69">
        <v>7.0</v>
      </c>
      <c r="F2037" s="69">
        <v>10.0</v>
      </c>
      <c r="G2037" s="70" t="s">
        <v>448</v>
      </c>
      <c r="H2037" s="69">
        <v>62.0</v>
      </c>
      <c r="I2037" s="69">
        <v>45.0</v>
      </c>
      <c r="J2037" s="69">
        <v>3.0</v>
      </c>
      <c r="K2037" s="29">
        <f t="shared" si="13"/>
        <v>46.5</v>
      </c>
      <c r="L2037" s="71">
        <f t="shared" si="14"/>
        <v>0.75</v>
      </c>
      <c r="M2037" s="71">
        <f t="shared" si="15"/>
        <v>0.9375</v>
      </c>
      <c r="N2037" s="72">
        <f t="shared" si="16"/>
        <v>26.16</v>
      </c>
      <c r="O2037" s="8">
        <f t="shared" si="17"/>
        <v>149844.48</v>
      </c>
      <c r="P2037" s="73"/>
      <c r="Q2037" s="18"/>
      <c r="R2037" s="18"/>
      <c r="S2037" s="18"/>
      <c r="T2037" s="18"/>
      <c r="U2037" s="18"/>
      <c r="V2037" s="18"/>
      <c r="W2037" s="18"/>
      <c r="X2037" s="18"/>
      <c r="Y2037" s="18"/>
      <c r="Z2037" s="68">
        <v>4079.0</v>
      </c>
      <c r="AA2037" s="69">
        <v>7.0</v>
      </c>
      <c r="AB2037" s="18" t="s">
        <v>448</v>
      </c>
      <c r="AC2037" s="68">
        <v>4079.0</v>
      </c>
      <c r="AD2037" s="69">
        <v>7.0</v>
      </c>
      <c r="AE2037" s="69">
        <v>10.0</v>
      </c>
      <c r="AF2037" s="70" t="s">
        <v>448</v>
      </c>
      <c r="AG2037" s="69">
        <v>62.0</v>
      </c>
      <c r="AH2037" s="69">
        <v>45.0</v>
      </c>
      <c r="AI2037" s="69">
        <v>3.0</v>
      </c>
      <c r="AJ2037" s="29">
        <f t="shared" si="20"/>
        <v>46.5</v>
      </c>
      <c r="AK2037" s="76">
        <f t="shared" si="21"/>
        <v>0.75</v>
      </c>
      <c r="AL2037" s="29">
        <f t="shared" si="22"/>
        <v>46.5</v>
      </c>
      <c r="AM2037" s="71">
        <f t="shared" si="23"/>
        <v>0.75</v>
      </c>
      <c r="AN2037" s="71">
        <f t="shared" si="24"/>
        <v>0.9375</v>
      </c>
      <c r="AO2037" s="72">
        <f t="shared" si="25"/>
        <v>26.16</v>
      </c>
      <c r="AP2037" s="73">
        <f t="shared" si="26"/>
        <v>149844.48</v>
      </c>
      <c r="AQ2037" s="3">
        <f t="shared" si="27"/>
        <v>2416.846452</v>
      </c>
      <c r="AR2037" s="18"/>
      <c r="AS2037" s="18"/>
    </row>
    <row r="2038" ht="14.25" customHeight="1">
      <c r="A2038" s="68">
        <v>4079.0</v>
      </c>
      <c r="B2038" s="69">
        <v>7.0</v>
      </c>
      <c r="C2038" s="18" t="s">
        <v>448</v>
      </c>
      <c r="D2038" s="68">
        <v>4079.0</v>
      </c>
      <c r="E2038" s="69">
        <v>7.0</v>
      </c>
      <c r="F2038" s="69">
        <v>30.0</v>
      </c>
      <c r="G2038" s="70" t="s">
        <v>3349</v>
      </c>
      <c r="H2038" s="69">
        <v>203.0</v>
      </c>
      <c r="I2038" s="69">
        <v>152.0</v>
      </c>
      <c r="J2038" s="69">
        <v>20.0</v>
      </c>
      <c r="K2038" s="29">
        <f t="shared" si="13"/>
        <v>162</v>
      </c>
      <c r="L2038" s="71">
        <f t="shared" si="14"/>
        <v>0.798</v>
      </c>
      <c r="M2038" s="71">
        <f t="shared" si="15"/>
        <v>0.9975</v>
      </c>
      <c r="N2038" s="72">
        <f t="shared" si="16"/>
        <v>96.96</v>
      </c>
      <c r="O2038" s="8">
        <f t="shared" si="17"/>
        <v>555386.88</v>
      </c>
      <c r="P2038" s="73"/>
      <c r="Q2038" s="18"/>
      <c r="R2038" s="18"/>
      <c r="S2038" s="18"/>
      <c r="T2038" s="18"/>
      <c r="U2038" s="18"/>
      <c r="V2038" s="18"/>
      <c r="W2038" s="18"/>
      <c r="X2038" s="18"/>
      <c r="Y2038" s="18"/>
      <c r="Z2038" s="68">
        <v>4079.0</v>
      </c>
      <c r="AA2038" s="69">
        <v>7.0</v>
      </c>
      <c r="AB2038" s="18" t="s">
        <v>448</v>
      </c>
      <c r="AC2038" s="68">
        <v>4079.0</v>
      </c>
      <c r="AD2038" s="69">
        <v>7.0</v>
      </c>
      <c r="AE2038" s="69">
        <v>30.0</v>
      </c>
      <c r="AF2038" s="70" t="s">
        <v>3349</v>
      </c>
      <c r="AG2038" s="69">
        <v>203.0</v>
      </c>
      <c r="AH2038" s="69">
        <v>152.0</v>
      </c>
      <c r="AI2038" s="69">
        <v>20.0</v>
      </c>
      <c r="AJ2038" s="29">
        <f t="shared" si="20"/>
        <v>162</v>
      </c>
      <c r="AK2038" s="76">
        <f t="shared" si="21"/>
        <v>0.7980295567</v>
      </c>
      <c r="AL2038" s="29">
        <f t="shared" si="22"/>
        <v>162</v>
      </c>
      <c r="AM2038" s="71">
        <f t="shared" si="23"/>
        <v>0.798</v>
      </c>
      <c r="AN2038" s="71">
        <f t="shared" si="24"/>
        <v>0.9975</v>
      </c>
      <c r="AO2038" s="72">
        <f t="shared" si="25"/>
        <v>96.96</v>
      </c>
      <c r="AP2038" s="73">
        <f t="shared" si="26"/>
        <v>555386.88</v>
      </c>
      <c r="AQ2038" s="3">
        <f t="shared" si="27"/>
        <v>2735.895961</v>
      </c>
      <c r="AR2038" s="18"/>
      <c r="AS2038" s="18"/>
    </row>
    <row r="2039" ht="14.25" customHeight="1">
      <c r="A2039" s="68">
        <v>4080.0</v>
      </c>
      <c r="B2039" s="69">
        <v>7.0</v>
      </c>
      <c r="C2039" s="18" t="s">
        <v>449</v>
      </c>
      <c r="D2039" s="68">
        <v>4080.0</v>
      </c>
      <c r="E2039" s="69">
        <v>7.0</v>
      </c>
      <c r="F2039" s="69">
        <v>10.0</v>
      </c>
      <c r="G2039" s="70" t="s">
        <v>449</v>
      </c>
      <c r="H2039" s="69">
        <v>45.0</v>
      </c>
      <c r="I2039" s="69">
        <v>23.0</v>
      </c>
      <c r="J2039" s="69">
        <v>2.0</v>
      </c>
      <c r="K2039" s="29">
        <f t="shared" si="13"/>
        <v>24</v>
      </c>
      <c r="L2039" s="71">
        <f t="shared" si="14"/>
        <v>0.5333</v>
      </c>
      <c r="M2039" s="71">
        <f t="shared" si="15"/>
        <v>0.6666</v>
      </c>
      <c r="N2039" s="72">
        <f t="shared" si="16"/>
        <v>9.6</v>
      </c>
      <c r="O2039" s="8">
        <f t="shared" si="17"/>
        <v>54988.8</v>
      </c>
      <c r="P2039" s="73"/>
      <c r="Q2039" s="18"/>
      <c r="R2039" s="18"/>
      <c r="S2039" s="18"/>
      <c r="T2039" s="18"/>
      <c r="U2039" s="18"/>
      <c r="V2039" s="18"/>
      <c r="W2039" s="18"/>
      <c r="X2039" s="18"/>
      <c r="Y2039" s="18"/>
      <c r="Z2039" s="68">
        <v>4080.0</v>
      </c>
      <c r="AA2039" s="69">
        <v>7.0</v>
      </c>
      <c r="AB2039" s="18" t="s">
        <v>449</v>
      </c>
      <c r="AC2039" s="68">
        <v>4080.0</v>
      </c>
      <c r="AD2039" s="69">
        <v>7.0</v>
      </c>
      <c r="AE2039" s="69">
        <v>10.0</v>
      </c>
      <c r="AF2039" s="70" t="s">
        <v>449</v>
      </c>
      <c r="AG2039" s="69">
        <v>45.0</v>
      </c>
      <c r="AH2039" s="69">
        <v>23.0</v>
      </c>
      <c r="AI2039" s="69">
        <v>2.0</v>
      </c>
      <c r="AJ2039" s="29">
        <f t="shared" si="20"/>
        <v>24</v>
      </c>
      <c r="AK2039" s="76">
        <f t="shared" si="21"/>
        <v>0.5333333333</v>
      </c>
      <c r="AL2039" s="29">
        <f t="shared" si="22"/>
        <v>24</v>
      </c>
      <c r="AM2039" s="71">
        <f t="shared" si="23"/>
        <v>0.5333</v>
      </c>
      <c r="AN2039" s="71">
        <f t="shared" si="24"/>
        <v>0.6666</v>
      </c>
      <c r="AO2039" s="72">
        <f t="shared" si="25"/>
        <v>9.6</v>
      </c>
      <c r="AP2039" s="73">
        <f t="shared" si="26"/>
        <v>54988.8</v>
      </c>
      <c r="AQ2039" s="3">
        <f t="shared" si="27"/>
        <v>1221.973333</v>
      </c>
      <c r="AR2039" s="18"/>
      <c r="AS2039" s="18"/>
    </row>
    <row r="2040" ht="14.25" customHeight="1">
      <c r="A2040" s="68">
        <v>4081.0</v>
      </c>
      <c r="B2040" s="69">
        <v>7.0</v>
      </c>
      <c r="C2040" s="18" t="s">
        <v>949</v>
      </c>
      <c r="D2040" s="68">
        <v>4081.0</v>
      </c>
      <c r="E2040" s="69">
        <v>7.0</v>
      </c>
      <c r="F2040" s="69">
        <v>10.0</v>
      </c>
      <c r="G2040" s="70" t="s">
        <v>949</v>
      </c>
      <c r="H2040" s="69">
        <v>57.0</v>
      </c>
      <c r="I2040" s="69">
        <v>30.0</v>
      </c>
      <c r="J2040" s="69">
        <v>9.0</v>
      </c>
      <c r="K2040" s="29">
        <f t="shared" si="13"/>
        <v>34.5</v>
      </c>
      <c r="L2040" s="71">
        <f t="shared" si="14"/>
        <v>0.6053</v>
      </c>
      <c r="M2040" s="71">
        <f t="shared" si="15"/>
        <v>0.7566</v>
      </c>
      <c r="N2040" s="72">
        <f t="shared" si="16"/>
        <v>15.66</v>
      </c>
      <c r="O2040" s="8">
        <f t="shared" si="17"/>
        <v>89700.48</v>
      </c>
      <c r="P2040" s="73"/>
      <c r="Q2040" s="18"/>
      <c r="R2040" s="18"/>
      <c r="S2040" s="18"/>
      <c r="T2040" s="18"/>
      <c r="U2040" s="18"/>
      <c r="V2040" s="18"/>
      <c r="W2040" s="18"/>
      <c r="X2040" s="18"/>
      <c r="Y2040" s="18"/>
      <c r="Z2040" s="68">
        <v>4081.0</v>
      </c>
      <c r="AA2040" s="69">
        <v>7.0</v>
      </c>
      <c r="AB2040" s="18" t="s">
        <v>949</v>
      </c>
      <c r="AC2040" s="68">
        <v>4081.0</v>
      </c>
      <c r="AD2040" s="69">
        <v>7.0</v>
      </c>
      <c r="AE2040" s="69">
        <v>10.0</v>
      </c>
      <c r="AF2040" s="70" t="s">
        <v>949</v>
      </c>
      <c r="AG2040" s="69">
        <v>57.0</v>
      </c>
      <c r="AH2040" s="69">
        <v>30.0</v>
      </c>
      <c r="AI2040" s="69">
        <v>9.0</v>
      </c>
      <c r="AJ2040" s="29">
        <f t="shared" si="20"/>
        <v>34.5</v>
      </c>
      <c r="AK2040" s="76">
        <f t="shared" si="21"/>
        <v>0.6052631579</v>
      </c>
      <c r="AL2040" s="29">
        <f t="shared" si="22"/>
        <v>34.5</v>
      </c>
      <c r="AM2040" s="71">
        <f t="shared" si="23"/>
        <v>0.6053</v>
      </c>
      <c r="AN2040" s="71">
        <f t="shared" si="24"/>
        <v>0.7566</v>
      </c>
      <c r="AO2040" s="72">
        <f t="shared" si="25"/>
        <v>15.66</v>
      </c>
      <c r="AP2040" s="73">
        <f t="shared" si="26"/>
        <v>89700.48</v>
      </c>
      <c r="AQ2040" s="3">
        <f t="shared" si="27"/>
        <v>1573.692632</v>
      </c>
      <c r="AR2040" s="18"/>
      <c r="AS2040" s="18"/>
    </row>
    <row r="2041" ht="14.25" customHeight="1">
      <c r="A2041" s="68">
        <v>4082.0</v>
      </c>
      <c r="B2041" s="69">
        <v>7.0</v>
      </c>
      <c r="C2041" s="18" t="s">
        <v>451</v>
      </c>
      <c r="D2041" s="68">
        <v>4082.0</v>
      </c>
      <c r="E2041" s="69">
        <v>7.0</v>
      </c>
      <c r="F2041" s="69">
        <v>10.0</v>
      </c>
      <c r="G2041" s="70" t="s">
        <v>451</v>
      </c>
      <c r="H2041" s="69">
        <v>603.0</v>
      </c>
      <c r="I2041" s="69">
        <v>118.0</v>
      </c>
      <c r="J2041" s="69">
        <v>67.0</v>
      </c>
      <c r="K2041" s="29">
        <f t="shared" si="13"/>
        <v>151.5</v>
      </c>
      <c r="L2041" s="71">
        <f t="shared" si="14"/>
        <v>0.2512</v>
      </c>
      <c r="M2041" s="71">
        <f t="shared" si="15"/>
        <v>0.314</v>
      </c>
      <c r="N2041" s="72">
        <f t="shared" si="16"/>
        <v>28.54</v>
      </c>
      <c r="O2041" s="8">
        <f t="shared" si="17"/>
        <v>163477.12</v>
      </c>
      <c r="P2041" s="73"/>
      <c r="Q2041" s="18"/>
      <c r="R2041" s="18"/>
      <c r="S2041" s="18"/>
      <c r="T2041" s="18"/>
      <c r="U2041" s="18"/>
      <c r="V2041" s="18"/>
      <c r="W2041" s="18"/>
      <c r="X2041" s="18"/>
      <c r="Y2041" s="18"/>
      <c r="Z2041" s="68">
        <v>4082.0</v>
      </c>
      <c r="AA2041" s="69">
        <v>7.0</v>
      </c>
      <c r="AB2041" s="18" t="s">
        <v>451</v>
      </c>
      <c r="AC2041" s="68">
        <v>4082.0</v>
      </c>
      <c r="AD2041" s="69">
        <v>7.0</v>
      </c>
      <c r="AE2041" s="69">
        <v>10.0</v>
      </c>
      <c r="AF2041" s="70" t="s">
        <v>451</v>
      </c>
      <c r="AG2041" s="69">
        <v>603.0</v>
      </c>
      <c r="AH2041" s="69">
        <v>118.0</v>
      </c>
      <c r="AI2041" s="69">
        <v>67.0</v>
      </c>
      <c r="AJ2041" s="29">
        <f t="shared" si="20"/>
        <v>151.5</v>
      </c>
      <c r="AK2041" s="76">
        <f t="shared" si="21"/>
        <v>0.2512437811</v>
      </c>
      <c r="AL2041" s="29">
        <f t="shared" si="22"/>
        <v>151.5</v>
      </c>
      <c r="AM2041" s="71">
        <f t="shared" si="23"/>
        <v>0.2512</v>
      </c>
      <c r="AN2041" s="71">
        <f t="shared" si="24"/>
        <v>0.314</v>
      </c>
      <c r="AO2041" s="72">
        <f t="shared" si="25"/>
        <v>28.54</v>
      </c>
      <c r="AP2041" s="73">
        <f t="shared" si="26"/>
        <v>163477.12</v>
      </c>
      <c r="AQ2041" s="3">
        <f t="shared" si="27"/>
        <v>271.106335</v>
      </c>
      <c r="AR2041" s="18"/>
      <c r="AS2041" s="18"/>
    </row>
    <row r="2042" ht="14.25" customHeight="1">
      <c r="A2042" s="68">
        <v>4083.0</v>
      </c>
      <c r="B2042" s="69">
        <v>7.0</v>
      </c>
      <c r="C2042" s="18" t="s">
        <v>452</v>
      </c>
      <c r="D2042" s="68">
        <v>4083.0</v>
      </c>
      <c r="E2042" s="69">
        <v>7.0</v>
      </c>
      <c r="F2042" s="69">
        <v>10.0</v>
      </c>
      <c r="G2042" s="70" t="s">
        <v>452</v>
      </c>
      <c r="H2042" s="69">
        <v>102.0</v>
      </c>
      <c r="I2042" s="69">
        <v>11.0</v>
      </c>
      <c r="J2042" s="69">
        <v>9.0</v>
      </c>
      <c r="K2042" s="29">
        <f t="shared" si="13"/>
        <v>15.5</v>
      </c>
      <c r="L2042" s="71">
        <f t="shared" si="14"/>
        <v>0.152</v>
      </c>
      <c r="M2042" s="71">
        <f t="shared" si="15"/>
        <v>0.19</v>
      </c>
      <c r="N2042" s="72">
        <f t="shared" si="16"/>
        <v>1.77</v>
      </c>
      <c r="O2042" s="8">
        <f t="shared" si="17"/>
        <v>10138.56</v>
      </c>
      <c r="P2042" s="73"/>
      <c r="Q2042" s="18"/>
      <c r="R2042" s="18"/>
      <c r="S2042" s="18"/>
      <c r="T2042" s="18"/>
      <c r="U2042" s="18"/>
      <c r="V2042" s="18"/>
      <c r="W2042" s="18"/>
      <c r="X2042" s="18"/>
      <c r="Y2042" s="18"/>
      <c r="Z2042" s="68">
        <v>4083.0</v>
      </c>
      <c r="AA2042" s="69">
        <v>7.0</v>
      </c>
      <c r="AB2042" s="18" t="s">
        <v>452</v>
      </c>
      <c r="AC2042" s="68">
        <v>4083.0</v>
      </c>
      <c r="AD2042" s="69">
        <v>7.0</v>
      </c>
      <c r="AE2042" s="69">
        <v>10.0</v>
      </c>
      <c r="AF2042" s="70" t="s">
        <v>452</v>
      </c>
      <c r="AG2042" s="69">
        <v>102.0</v>
      </c>
      <c r="AH2042" s="69">
        <v>11.0</v>
      </c>
      <c r="AI2042" s="69">
        <v>9.0</v>
      </c>
      <c r="AJ2042" s="29">
        <f t="shared" si="20"/>
        <v>15.5</v>
      </c>
      <c r="AK2042" s="76">
        <f t="shared" si="21"/>
        <v>0.1519607843</v>
      </c>
      <c r="AL2042" s="29">
        <f t="shared" si="22"/>
        <v>15.5</v>
      </c>
      <c r="AM2042" s="71">
        <f t="shared" si="23"/>
        <v>0.152</v>
      </c>
      <c r="AN2042" s="71">
        <f t="shared" si="24"/>
        <v>0.19</v>
      </c>
      <c r="AO2042" s="72">
        <f t="shared" si="25"/>
        <v>1.77</v>
      </c>
      <c r="AP2042" s="73">
        <f t="shared" si="26"/>
        <v>10138.56</v>
      </c>
      <c r="AQ2042" s="3">
        <f t="shared" si="27"/>
        <v>99.39764706</v>
      </c>
      <c r="AR2042" s="18"/>
      <c r="AS2042" s="18"/>
    </row>
    <row r="2043" ht="14.25" customHeight="1">
      <c r="A2043" s="68">
        <v>4084.0</v>
      </c>
      <c r="B2043" s="69">
        <v>7.0</v>
      </c>
      <c r="C2043" s="18" t="s">
        <v>453</v>
      </c>
      <c r="D2043" s="68">
        <v>4084.0</v>
      </c>
      <c r="E2043" s="69">
        <v>7.0</v>
      </c>
      <c r="F2043" s="69">
        <v>10.0</v>
      </c>
      <c r="G2043" s="70" t="s">
        <v>453</v>
      </c>
      <c r="H2043" s="69">
        <v>345.0</v>
      </c>
      <c r="I2043" s="69">
        <v>29.0</v>
      </c>
      <c r="J2043" s="69">
        <v>49.0</v>
      </c>
      <c r="K2043" s="29">
        <f t="shared" si="13"/>
        <v>53.5</v>
      </c>
      <c r="L2043" s="71">
        <f t="shared" si="14"/>
        <v>0.1551</v>
      </c>
      <c r="M2043" s="71">
        <f t="shared" si="15"/>
        <v>0.1939</v>
      </c>
      <c r="N2043" s="72">
        <f t="shared" si="16"/>
        <v>6.22</v>
      </c>
      <c r="O2043" s="8">
        <f t="shared" si="17"/>
        <v>35628.16</v>
      </c>
      <c r="P2043" s="73"/>
      <c r="Q2043" s="18"/>
      <c r="R2043" s="18"/>
      <c r="S2043" s="18"/>
      <c r="T2043" s="18"/>
      <c r="U2043" s="18"/>
      <c r="V2043" s="18"/>
      <c r="W2043" s="18"/>
      <c r="X2043" s="18"/>
      <c r="Y2043" s="18"/>
      <c r="Z2043" s="68">
        <v>4084.0</v>
      </c>
      <c r="AA2043" s="69">
        <v>7.0</v>
      </c>
      <c r="AB2043" s="18" t="s">
        <v>453</v>
      </c>
      <c r="AC2043" s="68">
        <v>4084.0</v>
      </c>
      <c r="AD2043" s="69">
        <v>7.0</v>
      </c>
      <c r="AE2043" s="69">
        <v>10.0</v>
      </c>
      <c r="AF2043" s="70" t="s">
        <v>453</v>
      </c>
      <c r="AG2043" s="69">
        <v>345.0</v>
      </c>
      <c r="AH2043" s="69">
        <v>29.0</v>
      </c>
      <c r="AI2043" s="69">
        <v>49.0</v>
      </c>
      <c r="AJ2043" s="29">
        <f t="shared" si="20"/>
        <v>53.5</v>
      </c>
      <c r="AK2043" s="76">
        <f t="shared" si="21"/>
        <v>0.1550724638</v>
      </c>
      <c r="AL2043" s="29">
        <f t="shared" si="22"/>
        <v>53.5</v>
      </c>
      <c r="AM2043" s="71">
        <f t="shared" si="23"/>
        <v>0.1551</v>
      </c>
      <c r="AN2043" s="71">
        <f t="shared" si="24"/>
        <v>0.1939</v>
      </c>
      <c r="AO2043" s="72">
        <f t="shared" si="25"/>
        <v>6.22</v>
      </c>
      <c r="AP2043" s="73">
        <f t="shared" si="26"/>
        <v>35628.16</v>
      </c>
      <c r="AQ2043" s="3">
        <f t="shared" si="27"/>
        <v>103.270029</v>
      </c>
      <c r="AR2043" s="18"/>
      <c r="AS2043" s="18"/>
    </row>
    <row r="2044" ht="14.25" customHeight="1">
      <c r="A2044" s="68">
        <v>4085.0</v>
      </c>
      <c r="B2044" s="69">
        <v>7.0</v>
      </c>
      <c r="C2044" s="18" t="s">
        <v>454</v>
      </c>
      <c r="D2044" s="68">
        <v>4085.0</v>
      </c>
      <c r="E2044" s="69">
        <v>7.0</v>
      </c>
      <c r="F2044" s="69">
        <v>10.0</v>
      </c>
      <c r="G2044" s="70" t="s">
        <v>454</v>
      </c>
      <c r="H2044" s="69">
        <v>204.0</v>
      </c>
      <c r="I2044" s="69">
        <v>39.0</v>
      </c>
      <c r="J2044" s="69">
        <v>4.0</v>
      </c>
      <c r="K2044" s="29">
        <f t="shared" si="13"/>
        <v>41</v>
      </c>
      <c r="L2044" s="71">
        <f t="shared" si="14"/>
        <v>0.201</v>
      </c>
      <c r="M2044" s="71">
        <f t="shared" si="15"/>
        <v>0.2513</v>
      </c>
      <c r="N2044" s="72">
        <f t="shared" si="16"/>
        <v>6.18</v>
      </c>
      <c r="O2044" s="8">
        <f t="shared" si="17"/>
        <v>35399.04</v>
      </c>
      <c r="P2044" s="73"/>
      <c r="Q2044" s="18"/>
      <c r="R2044" s="18"/>
      <c r="S2044" s="18"/>
      <c r="T2044" s="18"/>
      <c r="U2044" s="18"/>
      <c r="V2044" s="18"/>
      <c r="W2044" s="18"/>
      <c r="X2044" s="18"/>
      <c r="Y2044" s="18"/>
      <c r="Z2044" s="68">
        <v>4085.0</v>
      </c>
      <c r="AA2044" s="69">
        <v>7.0</v>
      </c>
      <c r="AB2044" s="18" t="s">
        <v>454</v>
      </c>
      <c r="AC2044" s="68">
        <v>4085.0</v>
      </c>
      <c r="AD2044" s="69">
        <v>7.0</v>
      </c>
      <c r="AE2044" s="69">
        <v>10.0</v>
      </c>
      <c r="AF2044" s="70" t="s">
        <v>454</v>
      </c>
      <c r="AG2044" s="69">
        <v>204.0</v>
      </c>
      <c r="AH2044" s="69">
        <v>39.0</v>
      </c>
      <c r="AI2044" s="69">
        <v>4.0</v>
      </c>
      <c r="AJ2044" s="29">
        <f t="shared" si="20"/>
        <v>41</v>
      </c>
      <c r="AK2044" s="76">
        <f t="shared" si="21"/>
        <v>0.2009803922</v>
      </c>
      <c r="AL2044" s="29">
        <f t="shared" si="22"/>
        <v>41</v>
      </c>
      <c r="AM2044" s="71">
        <f t="shared" si="23"/>
        <v>0.201</v>
      </c>
      <c r="AN2044" s="71">
        <f t="shared" si="24"/>
        <v>0.2513</v>
      </c>
      <c r="AO2044" s="72">
        <f t="shared" si="25"/>
        <v>6.18</v>
      </c>
      <c r="AP2044" s="73">
        <f t="shared" si="26"/>
        <v>35399.04</v>
      </c>
      <c r="AQ2044" s="3">
        <f t="shared" si="27"/>
        <v>173.5247059</v>
      </c>
      <c r="AR2044" s="18"/>
      <c r="AS2044" s="18"/>
    </row>
    <row r="2045" ht="14.25" customHeight="1">
      <c r="A2045" s="68">
        <v>4087.0</v>
      </c>
      <c r="B2045" s="69">
        <v>7.0</v>
      </c>
      <c r="C2045" s="18" t="s">
        <v>455</v>
      </c>
      <c r="D2045" s="68">
        <v>4087.0</v>
      </c>
      <c r="E2045" s="69">
        <v>7.0</v>
      </c>
      <c r="F2045" s="69">
        <v>10.0</v>
      </c>
      <c r="G2045" s="70" t="s">
        <v>455</v>
      </c>
      <c r="H2045" s="69">
        <v>78.0</v>
      </c>
      <c r="I2045" s="69">
        <v>26.0</v>
      </c>
      <c r="J2045" s="69">
        <v>7.0</v>
      </c>
      <c r="K2045" s="29">
        <f t="shared" si="13"/>
        <v>29.5</v>
      </c>
      <c r="L2045" s="71">
        <f t="shared" si="14"/>
        <v>0.3782</v>
      </c>
      <c r="M2045" s="71">
        <f t="shared" si="15"/>
        <v>0.4728</v>
      </c>
      <c r="N2045" s="72">
        <f t="shared" si="16"/>
        <v>8.37</v>
      </c>
      <c r="O2045" s="8">
        <f t="shared" si="17"/>
        <v>47943.36</v>
      </c>
      <c r="P2045" s="73"/>
      <c r="Q2045" s="18"/>
      <c r="R2045" s="18"/>
      <c r="S2045" s="18"/>
      <c r="T2045" s="18"/>
      <c r="U2045" s="18"/>
      <c r="V2045" s="18"/>
      <c r="W2045" s="18"/>
      <c r="X2045" s="18"/>
      <c r="Y2045" s="18"/>
      <c r="Z2045" s="68">
        <v>4087.0</v>
      </c>
      <c r="AA2045" s="69">
        <v>7.0</v>
      </c>
      <c r="AB2045" s="18" t="s">
        <v>455</v>
      </c>
      <c r="AC2045" s="68">
        <v>4087.0</v>
      </c>
      <c r="AD2045" s="69">
        <v>7.0</v>
      </c>
      <c r="AE2045" s="69">
        <v>10.0</v>
      </c>
      <c r="AF2045" s="70" t="s">
        <v>455</v>
      </c>
      <c r="AG2045" s="69">
        <v>78.0</v>
      </c>
      <c r="AH2045" s="69">
        <v>26.0</v>
      </c>
      <c r="AI2045" s="69">
        <v>7.0</v>
      </c>
      <c r="AJ2045" s="29">
        <f t="shared" si="20"/>
        <v>29.5</v>
      </c>
      <c r="AK2045" s="76">
        <f t="shared" si="21"/>
        <v>0.3782051282</v>
      </c>
      <c r="AL2045" s="29">
        <f t="shared" si="22"/>
        <v>29.5</v>
      </c>
      <c r="AM2045" s="71">
        <f t="shared" si="23"/>
        <v>0.3782</v>
      </c>
      <c r="AN2045" s="71">
        <f t="shared" si="24"/>
        <v>0.4728</v>
      </c>
      <c r="AO2045" s="72">
        <f t="shared" si="25"/>
        <v>8.37</v>
      </c>
      <c r="AP2045" s="73">
        <f t="shared" si="26"/>
        <v>47943.36</v>
      </c>
      <c r="AQ2045" s="3">
        <f t="shared" si="27"/>
        <v>614.6584615</v>
      </c>
      <c r="AR2045" s="18"/>
      <c r="AS2045" s="18"/>
    </row>
    <row r="2046" ht="14.25" customHeight="1">
      <c r="A2046" s="68">
        <v>4088.0</v>
      </c>
      <c r="B2046" s="69">
        <v>7.0</v>
      </c>
      <c r="C2046" s="18" t="s">
        <v>456</v>
      </c>
      <c r="D2046" s="68">
        <v>4088.0</v>
      </c>
      <c r="E2046" s="69">
        <v>7.0</v>
      </c>
      <c r="F2046" s="69">
        <v>10.0</v>
      </c>
      <c r="G2046" s="70" t="s">
        <v>456</v>
      </c>
      <c r="H2046" s="69">
        <v>437.0</v>
      </c>
      <c r="I2046" s="69">
        <v>435.0</v>
      </c>
      <c r="J2046" s="69">
        <v>0.0</v>
      </c>
      <c r="K2046" s="29">
        <f t="shared" si="13"/>
        <v>435</v>
      </c>
      <c r="L2046" s="71">
        <f t="shared" si="14"/>
        <v>0.9954</v>
      </c>
      <c r="M2046" s="71">
        <f t="shared" si="15"/>
        <v>1</v>
      </c>
      <c r="N2046" s="72">
        <f t="shared" si="16"/>
        <v>261</v>
      </c>
      <c r="O2046" s="8">
        <f t="shared" si="17"/>
        <v>1495008</v>
      </c>
      <c r="P2046" s="73"/>
      <c r="Q2046" s="18"/>
      <c r="R2046" s="18"/>
      <c r="S2046" s="18"/>
      <c r="T2046" s="18"/>
      <c r="U2046" s="18"/>
      <c r="V2046" s="18"/>
      <c r="W2046" s="18"/>
      <c r="X2046" s="18"/>
      <c r="Y2046" s="18"/>
      <c r="Z2046" s="68">
        <v>4088.0</v>
      </c>
      <c r="AA2046" s="69">
        <v>7.0</v>
      </c>
      <c r="AB2046" s="18" t="s">
        <v>456</v>
      </c>
      <c r="AC2046" s="68">
        <v>4088.0</v>
      </c>
      <c r="AD2046" s="69">
        <v>7.0</v>
      </c>
      <c r="AE2046" s="69">
        <v>10.0</v>
      </c>
      <c r="AF2046" s="70" t="s">
        <v>456</v>
      </c>
      <c r="AG2046" s="69">
        <v>437.0</v>
      </c>
      <c r="AH2046" s="69">
        <v>435.0</v>
      </c>
      <c r="AI2046" s="69">
        <v>0.0</v>
      </c>
      <c r="AJ2046" s="29">
        <f t="shared" si="20"/>
        <v>435</v>
      </c>
      <c r="AK2046" s="76">
        <f t="shared" si="21"/>
        <v>0.995423341</v>
      </c>
      <c r="AL2046" s="29">
        <f t="shared" si="22"/>
        <v>435</v>
      </c>
      <c r="AM2046" s="71">
        <f t="shared" si="23"/>
        <v>0.9954</v>
      </c>
      <c r="AN2046" s="71">
        <f t="shared" si="24"/>
        <v>1</v>
      </c>
      <c r="AO2046" s="72">
        <f t="shared" si="25"/>
        <v>261</v>
      </c>
      <c r="AP2046" s="73">
        <f t="shared" si="26"/>
        <v>1495008</v>
      </c>
      <c r="AQ2046" s="3">
        <f t="shared" si="27"/>
        <v>3421.070938</v>
      </c>
      <c r="AR2046" s="18"/>
      <c r="AS2046" s="18"/>
    </row>
    <row r="2047" ht="14.25" customHeight="1">
      <c r="A2047" s="68">
        <v>4089.0</v>
      </c>
      <c r="B2047" s="69">
        <v>7.0</v>
      </c>
      <c r="C2047" s="18" t="s">
        <v>457</v>
      </c>
      <c r="D2047" s="68">
        <v>4089.0</v>
      </c>
      <c r="E2047" s="69">
        <v>7.0</v>
      </c>
      <c r="F2047" s="69">
        <v>20.0</v>
      </c>
      <c r="G2047" s="70" t="s">
        <v>457</v>
      </c>
      <c r="H2047" s="69">
        <v>290.0</v>
      </c>
      <c r="I2047" s="69">
        <v>99.0</v>
      </c>
      <c r="J2047" s="69">
        <v>7.0</v>
      </c>
      <c r="K2047" s="29">
        <f t="shared" si="13"/>
        <v>102.5</v>
      </c>
      <c r="L2047" s="71">
        <f t="shared" si="14"/>
        <v>0.3534</v>
      </c>
      <c r="M2047" s="71">
        <f t="shared" si="15"/>
        <v>0.4418</v>
      </c>
      <c r="N2047" s="72">
        <f t="shared" si="16"/>
        <v>27.17</v>
      </c>
      <c r="O2047" s="8">
        <f t="shared" si="17"/>
        <v>155629.76</v>
      </c>
      <c r="P2047" s="73"/>
      <c r="Q2047" s="18"/>
      <c r="R2047" s="18"/>
      <c r="S2047" s="18"/>
      <c r="T2047" s="18"/>
      <c r="U2047" s="18"/>
      <c r="V2047" s="18"/>
      <c r="W2047" s="18"/>
      <c r="X2047" s="18"/>
      <c r="Y2047" s="18"/>
      <c r="Z2047" s="68">
        <v>4089.0</v>
      </c>
      <c r="AA2047" s="69">
        <v>7.0</v>
      </c>
      <c r="AB2047" s="18" t="s">
        <v>457</v>
      </c>
      <c r="AC2047" s="68">
        <v>4089.0</v>
      </c>
      <c r="AD2047" s="69">
        <v>7.0</v>
      </c>
      <c r="AE2047" s="69">
        <v>20.0</v>
      </c>
      <c r="AF2047" s="70" t="s">
        <v>457</v>
      </c>
      <c r="AG2047" s="69">
        <v>290.0</v>
      </c>
      <c r="AH2047" s="69">
        <v>99.0</v>
      </c>
      <c r="AI2047" s="69">
        <v>7.0</v>
      </c>
      <c r="AJ2047" s="29">
        <f t="shared" si="20"/>
        <v>102.5</v>
      </c>
      <c r="AK2047" s="76">
        <f t="shared" si="21"/>
        <v>0.3534482759</v>
      </c>
      <c r="AL2047" s="29">
        <f t="shared" si="22"/>
        <v>102.5</v>
      </c>
      <c r="AM2047" s="71">
        <f t="shared" si="23"/>
        <v>0.3534</v>
      </c>
      <c r="AN2047" s="71">
        <f t="shared" si="24"/>
        <v>0.4418</v>
      </c>
      <c r="AO2047" s="72">
        <f t="shared" si="25"/>
        <v>27.17</v>
      </c>
      <c r="AP2047" s="73">
        <f t="shared" si="26"/>
        <v>155629.76</v>
      </c>
      <c r="AQ2047" s="3">
        <f t="shared" si="27"/>
        <v>536.6543448</v>
      </c>
      <c r="AR2047" s="18"/>
      <c r="AS2047" s="18"/>
    </row>
    <row r="2048" ht="14.25" customHeight="1">
      <c r="A2048" s="68">
        <v>4090.0</v>
      </c>
      <c r="B2048" s="69">
        <v>7.0</v>
      </c>
      <c r="C2048" s="18" t="s">
        <v>458</v>
      </c>
      <c r="D2048" s="68">
        <v>4090.0</v>
      </c>
      <c r="E2048" s="69">
        <v>7.0</v>
      </c>
      <c r="F2048" s="69">
        <v>10.0</v>
      </c>
      <c r="G2048" s="70" t="s">
        <v>458</v>
      </c>
      <c r="H2048" s="69">
        <v>180.0</v>
      </c>
      <c r="I2048" s="69">
        <v>12.0</v>
      </c>
      <c r="J2048" s="69">
        <v>11.0</v>
      </c>
      <c r="K2048" s="29">
        <f t="shared" si="13"/>
        <v>17.5</v>
      </c>
      <c r="L2048" s="71">
        <f t="shared" si="14"/>
        <v>0.0972</v>
      </c>
      <c r="M2048" s="71">
        <f t="shared" si="15"/>
        <v>0.1215</v>
      </c>
      <c r="N2048" s="72">
        <f t="shared" si="16"/>
        <v>1.28</v>
      </c>
      <c r="O2048" s="8">
        <f t="shared" si="17"/>
        <v>7331.84</v>
      </c>
      <c r="P2048" s="73"/>
      <c r="Q2048" s="18"/>
      <c r="R2048" s="18"/>
      <c r="S2048" s="18"/>
      <c r="T2048" s="18"/>
      <c r="U2048" s="18"/>
      <c r="V2048" s="18"/>
      <c r="W2048" s="18"/>
      <c r="X2048" s="18"/>
      <c r="Y2048" s="18"/>
      <c r="Z2048" s="68">
        <v>4090.0</v>
      </c>
      <c r="AA2048" s="69">
        <v>7.0</v>
      </c>
      <c r="AB2048" s="18" t="s">
        <v>458</v>
      </c>
      <c r="AC2048" s="68">
        <v>4090.0</v>
      </c>
      <c r="AD2048" s="69">
        <v>7.0</v>
      </c>
      <c r="AE2048" s="69">
        <v>10.0</v>
      </c>
      <c r="AF2048" s="70" t="s">
        <v>458</v>
      </c>
      <c r="AG2048" s="69">
        <v>180.0</v>
      </c>
      <c r="AH2048" s="69">
        <v>12.0</v>
      </c>
      <c r="AI2048" s="69">
        <v>11.0</v>
      </c>
      <c r="AJ2048" s="29">
        <f t="shared" si="20"/>
        <v>17.5</v>
      </c>
      <c r="AK2048" s="76">
        <f t="shared" si="21"/>
        <v>0.09722222222</v>
      </c>
      <c r="AL2048" s="29">
        <f t="shared" si="22"/>
        <v>17.5</v>
      </c>
      <c r="AM2048" s="71">
        <f t="shared" si="23"/>
        <v>0.0972</v>
      </c>
      <c r="AN2048" s="71">
        <f t="shared" si="24"/>
        <v>0.1215</v>
      </c>
      <c r="AO2048" s="72">
        <f t="shared" si="25"/>
        <v>1.28</v>
      </c>
      <c r="AP2048" s="73">
        <f t="shared" si="26"/>
        <v>7331.84</v>
      </c>
      <c r="AQ2048" s="3">
        <f t="shared" si="27"/>
        <v>40.73244444</v>
      </c>
      <c r="AR2048" s="18"/>
      <c r="AS2048" s="18"/>
    </row>
    <row r="2049" ht="14.25" customHeight="1">
      <c r="A2049" s="68">
        <v>4091.0</v>
      </c>
      <c r="B2049" s="69">
        <v>7.0</v>
      </c>
      <c r="C2049" s="18" t="s">
        <v>1776</v>
      </c>
      <c r="D2049" s="68">
        <v>4091.0</v>
      </c>
      <c r="E2049" s="69">
        <v>7.0</v>
      </c>
      <c r="F2049" s="69">
        <v>10.0</v>
      </c>
      <c r="G2049" s="70" t="s">
        <v>3350</v>
      </c>
      <c r="H2049" s="69">
        <v>108.0</v>
      </c>
      <c r="I2049" s="69">
        <v>14.0</v>
      </c>
      <c r="J2049" s="69">
        <v>2.0</v>
      </c>
      <c r="K2049" s="29">
        <f t="shared" si="13"/>
        <v>15</v>
      </c>
      <c r="L2049" s="71">
        <f t="shared" si="14"/>
        <v>0.1389</v>
      </c>
      <c r="M2049" s="71">
        <f t="shared" si="15"/>
        <v>0.1736</v>
      </c>
      <c r="N2049" s="72">
        <f t="shared" si="16"/>
        <v>1.56</v>
      </c>
      <c r="O2049" s="8">
        <f t="shared" si="17"/>
        <v>8935.68</v>
      </c>
      <c r="P2049" s="73"/>
      <c r="Q2049" s="18"/>
      <c r="R2049" s="18"/>
      <c r="S2049" s="18"/>
      <c r="T2049" s="18"/>
      <c r="U2049" s="18"/>
      <c r="V2049" s="18"/>
      <c r="W2049" s="18"/>
      <c r="X2049" s="18"/>
      <c r="Y2049" s="18"/>
      <c r="Z2049" s="68">
        <v>4091.0</v>
      </c>
      <c r="AA2049" s="69">
        <v>7.0</v>
      </c>
      <c r="AB2049" s="18" t="s">
        <v>1776</v>
      </c>
      <c r="AC2049" s="68">
        <v>4091.0</v>
      </c>
      <c r="AD2049" s="69">
        <v>7.0</v>
      </c>
      <c r="AE2049" s="69">
        <v>10.0</v>
      </c>
      <c r="AF2049" s="70" t="s">
        <v>3350</v>
      </c>
      <c r="AG2049" s="69">
        <v>108.0</v>
      </c>
      <c r="AH2049" s="69">
        <v>14.0</v>
      </c>
      <c r="AI2049" s="69">
        <v>2.0</v>
      </c>
      <c r="AJ2049" s="29">
        <f t="shared" si="20"/>
        <v>15</v>
      </c>
      <c r="AK2049" s="76">
        <f t="shared" si="21"/>
        <v>0.1388888889</v>
      </c>
      <c r="AL2049" s="29">
        <f t="shared" si="22"/>
        <v>15</v>
      </c>
      <c r="AM2049" s="71">
        <f t="shared" si="23"/>
        <v>0.1389</v>
      </c>
      <c r="AN2049" s="71">
        <f t="shared" si="24"/>
        <v>0.1736</v>
      </c>
      <c r="AO2049" s="72">
        <f t="shared" si="25"/>
        <v>1.56</v>
      </c>
      <c r="AP2049" s="73">
        <f t="shared" si="26"/>
        <v>8935.68</v>
      </c>
      <c r="AQ2049" s="3">
        <f t="shared" si="27"/>
        <v>82.73777778</v>
      </c>
      <c r="AR2049" s="18"/>
      <c r="AS2049" s="18"/>
    </row>
    <row r="2050" ht="14.25" customHeight="1">
      <c r="A2050" s="68">
        <v>4092.0</v>
      </c>
      <c r="B2050" s="69">
        <v>7.0</v>
      </c>
      <c r="C2050" s="18" t="s">
        <v>460</v>
      </c>
      <c r="D2050" s="68">
        <v>4092.0</v>
      </c>
      <c r="E2050" s="69">
        <v>7.0</v>
      </c>
      <c r="F2050" s="69">
        <v>10.0</v>
      </c>
      <c r="G2050" s="70" t="s">
        <v>460</v>
      </c>
      <c r="H2050" s="69">
        <v>35.0</v>
      </c>
      <c r="I2050" s="69">
        <v>18.0</v>
      </c>
      <c r="J2050" s="69">
        <v>2.0</v>
      </c>
      <c r="K2050" s="29">
        <f t="shared" si="13"/>
        <v>19</v>
      </c>
      <c r="L2050" s="71">
        <f t="shared" si="14"/>
        <v>0.5429</v>
      </c>
      <c r="M2050" s="71">
        <f t="shared" si="15"/>
        <v>0.6786</v>
      </c>
      <c r="N2050" s="72">
        <f t="shared" si="16"/>
        <v>7.74</v>
      </c>
      <c r="O2050" s="8">
        <f t="shared" si="17"/>
        <v>44334.72</v>
      </c>
      <c r="P2050" s="73"/>
      <c r="Q2050" s="18"/>
      <c r="R2050" s="18"/>
      <c r="S2050" s="18"/>
      <c r="T2050" s="18"/>
      <c r="U2050" s="18"/>
      <c r="V2050" s="18"/>
      <c r="W2050" s="18"/>
      <c r="X2050" s="18"/>
      <c r="Y2050" s="18"/>
      <c r="Z2050" s="68">
        <v>4092.0</v>
      </c>
      <c r="AA2050" s="69">
        <v>7.0</v>
      </c>
      <c r="AB2050" s="18" t="s">
        <v>460</v>
      </c>
      <c r="AC2050" s="68">
        <v>4092.0</v>
      </c>
      <c r="AD2050" s="69">
        <v>7.0</v>
      </c>
      <c r="AE2050" s="69">
        <v>10.0</v>
      </c>
      <c r="AF2050" s="70" t="s">
        <v>460</v>
      </c>
      <c r="AG2050" s="69">
        <v>35.0</v>
      </c>
      <c r="AH2050" s="69">
        <v>18.0</v>
      </c>
      <c r="AI2050" s="69">
        <v>2.0</v>
      </c>
      <c r="AJ2050" s="29">
        <f t="shared" si="20"/>
        <v>19</v>
      </c>
      <c r="AK2050" s="76">
        <f t="shared" si="21"/>
        <v>0.5428571429</v>
      </c>
      <c r="AL2050" s="29">
        <f t="shared" si="22"/>
        <v>19</v>
      </c>
      <c r="AM2050" s="71">
        <f t="shared" si="23"/>
        <v>0.5429</v>
      </c>
      <c r="AN2050" s="71">
        <f t="shared" si="24"/>
        <v>0.6786</v>
      </c>
      <c r="AO2050" s="72">
        <f t="shared" si="25"/>
        <v>7.74</v>
      </c>
      <c r="AP2050" s="73">
        <f t="shared" si="26"/>
        <v>44334.72</v>
      </c>
      <c r="AQ2050" s="3">
        <f t="shared" si="27"/>
        <v>1266.706286</v>
      </c>
      <c r="AR2050" s="18"/>
      <c r="AS2050" s="18"/>
    </row>
    <row r="2051" ht="14.25" customHeight="1">
      <c r="A2051" s="68">
        <v>4093.0</v>
      </c>
      <c r="B2051" s="69">
        <v>7.0</v>
      </c>
      <c r="C2051" s="18" t="s">
        <v>461</v>
      </c>
      <c r="D2051" s="68">
        <v>4093.0</v>
      </c>
      <c r="E2051" s="69">
        <v>7.0</v>
      </c>
      <c r="F2051" s="69">
        <v>10.0</v>
      </c>
      <c r="G2051" s="70" t="s">
        <v>3351</v>
      </c>
      <c r="H2051" s="69">
        <v>119.0</v>
      </c>
      <c r="I2051" s="69">
        <v>40.0</v>
      </c>
      <c r="J2051" s="69">
        <v>20.0</v>
      </c>
      <c r="K2051" s="29">
        <f t="shared" si="13"/>
        <v>50</v>
      </c>
      <c r="L2051" s="71">
        <f t="shared" si="14"/>
        <v>0.4202</v>
      </c>
      <c r="M2051" s="71">
        <f t="shared" si="15"/>
        <v>0.5253</v>
      </c>
      <c r="N2051" s="72">
        <f t="shared" si="16"/>
        <v>15.76</v>
      </c>
      <c r="O2051" s="8">
        <f t="shared" si="17"/>
        <v>90273.28</v>
      </c>
      <c r="P2051" s="73"/>
      <c r="Q2051" s="18"/>
      <c r="R2051" s="18"/>
      <c r="S2051" s="18"/>
      <c r="T2051" s="18"/>
      <c r="U2051" s="18"/>
      <c r="V2051" s="18"/>
      <c r="W2051" s="18"/>
      <c r="X2051" s="18"/>
      <c r="Y2051" s="18"/>
      <c r="Z2051" s="68">
        <v>4093.0</v>
      </c>
      <c r="AA2051" s="69">
        <v>7.0</v>
      </c>
      <c r="AB2051" s="18" t="s">
        <v>461</v>
      </c>
      <c r="AC2051" s="68">
        <v>4093.0</v>
      </c>
      <c r="AD2051" s="69">
        <v>7.0</v>
      </c>
      <c r="AE2051" s="69">
        <v>10.0</v>
      </c>
      <c r="AF2051" s="70" t="s">
        <v>3351</v>
      </c>
      <c r="AG2051" s="69">
        <v>119.0</v>
      </c>
      <c r="AH2051" s="69">
        <v>40.0</v>
      </c>
      <c r="AI2051" s="69">
        <v>20.0</v>
      </c>
      <c r="AJ2051" s="29">
        <f t="shared" si="20"/>
        <v>50</v>
      </c>
      <c r="AK2051" s="76">
        <f t="shared" si="21"/>
        <v>0.4201680672</v>
      </c>
      <c r="AL2051" s="29">
        <f t="shared" si="22"/>
        <v>50</v>
      </c>
      <c r="AM2051" s="71">
        <f t="shared" si="23"/>
        <v>0.4202</v>
      </c>
      <c r="AN2051" s="71">
        <f t="shared" si="24"/>
        <v>0.5253</v>
      </c>
      <c r="AO2051" s="72">
        <f t="shared" si="25"/>
        <v>15.76</v>
      </c>
      <c r="AP2051" s="73">
        <f t="shared" si="26"/>
        <v>90273.28</v>
      </c>
      <c r="AQ2051" s="3">
        <f t="shared" si="27"/>
        <v>758.5989916</v>
      </c>
      <c r="AR2051" s="18"/>
      <c r="AS2051" s="18"/>
    </row>
    <row r="2052" ht="14.25" customHeight="1">
      <c r="A2052" s="68">
        <v>4095.0</v>
      </c>
      <c r="B2052" s="69">
        <v>7.0</v>
      </c>
      <c r="C2052" s="18" t="s">
        <v>462</v>
      </c>
      <c r="D2052" s="68">
        <v>4095.0</v>
      </c>
      <c r="E2052" s="69">
        <v>7.0</v>
      </c>
      <c r="F2052" s="69">
        <v>10.0</v>
      </c>
      <c r="G2052" s="70" t="s">
        <v>462</v>
      </c>
      <c r="H2052" s="69">
        <v>153.0</v>
      </c>
      <c r="I2052" s="69">
        <v>18.0</v>
      </c>
      <c r="J2052" s="69">
        <v>1.0</v>
      </c>
      <c r="K2052" s="29">
        <f t="shared" si="13"/>
        <v>18.5</v>
      </c>
      <c r="L2052" s="71">
        <f t="shared" si="14"/>
        <v>0.1209</v>
      </c>
      <c r="M2052" s="71">
        <f t="shared" si="15"/>
        <v>0.1511</v>
      </c>
      <c r="N2052" s="72">
        <f t="shared" si="16"/>
        <v>1.68</v>
      </c>
      <c r="O2052" s="8">
        <f t="shared" si="17"/>
        <v>9623.04</v>
      </c>
      <c r="P2052" s="73"/>
      <c r="Q2052" s="18"/>
      <c r="R2052" s="18"/>
      <c r="S2052" s="18"/>
      <c r="T2052" s="18"/>
      <c r="U2052" s="18"/>
      <c r="V2052" s="18"/>
      <c r="W2052" s="18"/>
      <c r="X2052" s="18"/>
      <c r="Y2052" s="18"/>
      <c r="Z2052" s="68">
        <v>4095.0</v>
      </c>
      <c r="AA2052" s="69">
        <v>7.0</v>
      </c>
      <c r="AB2052" s="18" t="s">
        <v>462</v>
      </c>
      <c r="AC2052" s="68">
        <v>4095.0</v>
      </c>
      <c r="AD2052" s="69">
        <v>7.0</v>
      </c>
      <c r="AE2052" s="69">
        <v>10.0</v>
      </c>
      <c r="AF2052" s="70" t="s">
        <v>462</v>
      </c>
      <c r="AG2052" s="69">
        <v>153.0</v>
      </c>
      <c r="AH2052" s="69">
        <v>18.0</v>
      </c>
      <c r="AI2052" s="69">
        <v>1.0</v>
      </c>
      <c r="AJ2052" s="29">
        <f t="shared" si="20"/>
        <v>18.5</v>
      </c>
      <c r="AK2052" s="76">
        <f t="shared" si="21"/>
        <v>0.1209150327</v>
      </c>
      <c r="AL2052" s="29">
        <f t="shared" si="22"/>
        <v>18.5</v>
      </c>
      <c r="AM2052" s="71">
        <f t="shared" si="23"/>
        <v>0.1209</v>
      </c>
      <c r="AN2052" s="71">
        <f t="shared" si="24"/>
        <v>0.1511</v>
      </c>
      <c r="AO2052" s="72">
        <f t="shared" si="25"/>
        <v>1.68</v>
      </c>
      <c r="AP2052" s="73">
        <f t="shared" si="26"/>
        <v>9623.04</v>
      </c>
      <c r="AQ2052" s="3">
        <f t="shared" si="27"/>
        <v>62.89568627</v>
      </c>
      <c r="AR2052" s="18"/>
      <c r="AS2052" s="18"/>
    </row>
    <row r="2053" ht="14.25" customHeight="1">
      <c r="A2053" s="68">
        <v>4097.0</v>
      </c>
      <c r="B2053" s="69">
        <v>7.0</v>
      </c>
      <c r="C2053" s="18" t="s">
        <v>463</v>
      </c>
      <c r="D2053" s="68">
        <v>4097.0</v>
      </c>
      <c r="E2053" s="69">
        <v>7.0</v>
      </c>
      <c r="F2053" s="69">
        <v>10.0</v>
      </c>
      <c r="G2053" s="70" t="s">
        <v>463</v>
      </c>
      <c r="H2053" s="69">
        <v>479.0</v>
      </c>
      <c r="I2053" s="69">
        <v>294.0</v>
      </c>
      <c r="J2053" s="69">
        <v>83.0</v>
      </c>
      <c r="K2053" s="29">
        <f t="shared" si="13"/>
        <v>335.5</v>
      </c>
      <c r="L2053" s="71">
        <f t="shared" si="14"/>
        <v>0.7004</v>
      </c>
      <c r="M2053" s="71">
        <f t="shared" si="15"/>
        <v>0.8755</v>
      </c>
      <c r="N2053" s="72">
        <f t="shared" si="16"/>
        <v>176.24</v>
      </c>
      <c r="O2053" s="8">
        <f t="shared" si="17"/>
        <v>1009502.72</v>
      </c>
      <c r="P2053" s="73"/>
      <c r="Q2053" s="18"/>
      <c r="R2053" s="18"/>
      <c r="S2053" s="18"/>
      <c r="T2053" s="18"/>
      <c r="U2053" s="18"/>
      <c r="V2053" s="18"/>
      <c r="W2053" s="18"/>
      <c r="X2053" s="18"/>
      <c r="Y2053" s="18"/>
      <c r="Z2053" s="68">
        <v>4097.0</v>
      </c>
      <c r="AA2053" s="69">
        <v>7.0</v>
      </c>
      <c r="AB2053" s="18" t="s">
        <v>463</v>
      </c>
      <c r="AC2053" s="68">
        <v>4097.0</v>
      </c>
      <c r="AD2053" s="69">
        <v>7.0</v>
      </c>
      <c r="AE2053" s="69">
        <v>10.0</v>
      </c>
      <c r="AF2053" s="70" t="s">
        <v>463</v>
      </c>
      <c r="AG2053" s="69">
        <v>479.0</v>
      </c>
      <c r="AH2053" s="69">
        <v>294.0</v>
      </c>
      <c r="AI2053" s="69">
        <v>83.0</v>
      </c>
      <c r="AJ2053" s="29">
        <f t="shared" si="20"/>
        <v>335.5</v>
      </c>
      <c r="AK2053" s="76">
        <f t="shared" si="21"/>
        <v>0.7004175365</v>
      </c>
      <c r="AL2053" s="29">
        <f t="shared" si="22"/>
        <v>335.5</v>
      </c>
      <c r="AM2053" s="71">
        <f t="shared" si="23"/>
        <v>0.7004</v>
      </c>
      <c r="AN2053" s="71">
        <f t="shared" si="24"/>
        <v>0.8755</v>
      </c>
      <c r="AO2053" s="72">
        <f t="shared" si="25"/>
        <v>176.24</v>
      </c>
      <c r="AP2053" s="73">
        <f t="shared" si="26"/>
        <v>1009502.72</v>
      </c>
      <c r="AQ2053" s="3">
        <f t="shared" si="27"/>
        <v>2107.521336</v>
      </c>
      <c r="AR2053" s="18"/>
      <c r="AS2053" s="18"/>
    </row>
    <row r="2054" ht="14.25" customHeight="1">
      <c r="A2054" s="68">
        <v>4098.0</v>
      </c>
      <c r="B2054" s="69">
        <v>7.0</v>
      </c>
      <c r="C2054" s="18" t="s">
        <v>464</v>
      </c>
      <c r="D2054" s="68">
        <v>4098.0</v>
      </c>
      <c r="E2054" s="69">
        <v>7.0</v>
      </c>
      <c r="F2054" s="69">
        <v>10.0</v>
      </c>
      <c r="G2054" s="70" t="s">
        <v>3352</v>
      </c>
      <c r="H2054" s="69">
        <v>484.0</v>
      </c>
      <c r="I2054" s="69">
        <v>15.0</v>
      </c>
      <c r="J2054" s="69">
        <v>3.0</v>
      </c>
      <c r="K2054" s="29">
        <f t="shared" si="13"/>
        <v>16.5</v>
      </c>
      <c r="L2054" s="71">
        <f t="shared" si="14"/>
        <v>0.0341</v>
      </c>
      <c r="M2054" s="71">
        <f t="shared" si="15"/>
        <v>0.0426</v>
      </c>
      <c r="N2054" s="72">
        <f t="shared" si="16"/>
        <v>0.42</v>
      </c>
      <c r="O2054" s="8">
        <f t="shared" si="17"/>
        <v>2405.76</v>
      </c>
      <c r="P2054" s="73"/>
      <c r="Q2054" s="18"/>
      <c r="R2054" s="18"/>
      <c r="S2054" s="18"/>
      <c r="T2054" s="18"/>
      <c r="U2054" s="18"/>
      <c r="V2054" s="18"/>
      <c r="W2054" s="18"/>
      <c r="X2054" s="18"/>
      <c r="Y2054" s="18"/>
      <c r="Z2054" s="68">
        <v>4098.0</v>
      </c>
      <c r="AA2054" s="69">
        <v>7.0</v>
      </c>
      <c r="AB2054" s="18" t="s">
        <v>464</v>
      </c>
      <c r="AC2054" s="68">
        <v>4098.0</v>
      </c>
      <c r="AD2054" s="69">
        <v>7.0</v>
      </c>
      <c r="AE2054" s="69">
        <v>10.0</v>
      </c>
      <c r="AF2054" s="70" t="s">
        <v>3352</v>
      </c>
      <c r="AG2054" s="69">
        <v>484.0</v>
      </c>
      <c r="AH2054" s="69">
        <v>15.0</v>
      </c>
      <c r="AI2054" s="69">
        <v>3.0</v>
      </c>
      <c r="AJ2054" s="29">
        <f t="shared" si="20"/>
        <v>16.5</v>
      </c>
      <c r="AK2054" s="76">
        <f t="shared" si="21"/>
        <v>0.03409090909</v>
      </c>
      <c r="AL2054" s="29">
        <f t="shared" si="22"/>
        <v>16.5</v>
      </c>
      <c r="AM2054" s="71">
        <f t="shared" si="23"/>
        <v>0.0341</v>
      </c>
      <c r="AN2054" s="71">
        <f t="shared" si="24"/>
        <v>0.0426</v>
      </c>
      <c r="AO2054" s="72">
        <f t="shared" si="25"/>
        <v>0.42</v>
      </c>
      <c r="AP2054" s="73">
        <f t="shared" si="26"/>
        <v>2405.76</v>
      </c>
      <c r="AQ2054" s="3">
        <f t="shared" si="27"/>
        <v>4.970578512</v>
      </c>
      <c r="AR2054" s="18"/>
      <c r="AS2054" s="18"/>
    </row>
    <row r="2055" ht="14.25" customHeight="1">
      <c r="A2055" s="68">
        <v>4098.0</v>
      </c>
      <c r="B2055" s="69">
        <v>7.0</v>
      </c>
      <c r="C2055" s="18" t="s">
        <v>464</v>
      </c>
      <c r="D2055" s="68">
        <v>4098.0</v>
      </c>
      <c r="E2055" s="69">
        <v>7.0</v>
      </c>
      <c r="F2055" s="69">
        <v>20.0</v>
      </c>
      <c r="G2055" s="70" t="s">
        <v>3353</v>
      </c>
      <c r="H2055" s="69">
        <v>526.0</v>
      </c>
      <c r="I2055" s="69">
        <v>25.0</v>
      </c>
      <c r="J2055" s="69">
        <v>2.0</v>
      </c>
      <c r="K2055" s="29">
        <f t="shared" si="13"/>
        <v>26</v>
      </c>
      <c r="L2055" s="71">
        <f t="shared" si="14"/>
        <v>0.0494</v>
      </c>
      <c r="M2055" s="71">
        <f t="shared" si="15"/>
        <v>0.0618</v>
      </c>
      <c r="N2055" s="72">
        <f t="shared" si="16"/>
        <v>0.96</v>
      </c>
      <c r="O2055" s="8">
        <f t="shared" si="17"/>
        <v>5498.88</v>
      </c>
      <c r="P2055" s="73"/>
      <c r="Q2055" s="18"/>
      <c r="R2055" s="18"/>
      <c r="S2055" s="18"/>
      <c r="T2055" s="18"/>
      <c r="U2055" s="18"/>
      <c r="V2055" s="18"/>
      <c r="W2055" s="18"/>
      <c r="X2055" s="18"/>
      <c r="Y2055" s="18"/>
      <c r="Z2055" s="68">
        <v>4098.0</v>
      </c>
      <c r="AA2055" s="69">
        <v>7.0</v>
      </c>
      <c r="AB2055" s="18" t="s">
        <v>464</v>
      </c>
      <c r="AC2055" s="68">
        <v>4098.0</v>
      </c>
      <c r="AD2055" s="69">
        <v>7.0</v>
      </c>
      <c r="AE2055" s="69">
        <v>20.0</v>
      </c>
      <c r="AF2055" s="70" t="s">
        <v>3353</v>
      </c>
      <c r="AG2055" s="69">
        <v>526.0</v>
      </c>
      <c r="AH2055" s="69">
        <v>25.0</v>
      </c>
      <c r="AI2055" s="69">
        <v>2.0</v>
      </c>
      <c r="AJ2055" s="29">
        <f t="shared" si="20"/>
        <v>26</v>
      </c>
      <c r="AK2055" s="76">
        <f t="shared" si="21"/>
        <v>0.04942965779</v>
      </c>
      <c r="AL2055" s="29">
        <f t="shared" si="22"/>
        <v>26</v>
      </c>
      <c r="AM2055" s="71">
        <f t="shared" si="23"/>
        <v>0.0494</v>
      </c>
      <c r="AN2055" s="71">
        <f t="shared" si="24"/>
        <v>0.0618</v>
      </c>
      <c r="AO2055" s="72">
        <f t="shared" si="25"/>
        <v>0.96</v>
      </c>
      <c r="AP2055" s="73">
        <f t="shared" si="26"/>
        <v>5498.88</v>
      </c>
      <c r="AQ2055" s="3">
        <f t="shared" si="27"/>
        <v>10.45414449</v>
      </c>
      <c r="AR2055" s="18"/>
      <c r="AS2055" s="18"/>
    </row>
    <row r="2056" ht="14.25" customHeight="1">
      <c r="A2056" s="68">
        <v>4100.0</v>
      </c>
      <c r="B2056" s="69">
        <v>7.0</v>
      </c>
      <c r="C2056" s="18" t="s">
        <v>465</v>
      </c>
      <c r="D2056" s="68">
        <v>4100.0</v>
      </c>
      <c r="E2056" s="69">
        <v>7.0</v>
      </c>
      <c r="F2056" s="69">
        <v>10.0</v>
      </c>
      <c r="G2056" s="70" t="s">
        <v>465</v>
      </c>
      <c r="H2056" s="69">
        <v>111.0</v>
      </c>
      <c r="I2056" s="69">
        <v>18.0</v>
      </c>
      <c r="J2056" s="69">
        <v>11.0</v>
      </c>
      <c r="K2056" s="29">
        <f t="shared" si="13"/>
        <v>23.5</v>
      </c>
      <c r="L2056" s="71">
        <f t="shared" si="14"/>
        <v>0.2117</v>
      </c>
      <c r="M2056" s="71">
        <f t="shared" si="15"/>
        <v>0.2646</v>
      </c>
      <c r="N2056" s="72">
        <f t="shared" si="16"/>
        <v>3.73</v>
      </c>
      <c r="O2056" s="8">
        <f t="shared" si="17"/>
        <v>21365.44</v>
      </c>
      <c r="P2056" s="73"/>
      <c r="Q2056" s="18"/>
      <c r="R2056" s="18"/>
      <c r="S2056" s="18"/>
      <c r="T2056" s="18"/>
      <c r="U2056" s="18"/>
      <c r="V2056" s="18"/>
      <c r="W2056" s="18"/>
      <c r="X2056" s="18"/>
      <c r="Y2056" s="18"/>
      <c r="Z2056" s="68">
        <v>4100.0</v>
      </c>
      <c r="AA2056" s="69">
        <v>7.0</v>
      </c>
      <c r="AB2056" s="18" t="s">
        <v>465</v>
      </c>
      <c r="AC2056" s="68">
        <v>4100.0</v>
      </c>
      <c r="AD2056" s="69">
        <v>7.0</v>
      </c>
      <c r="AE2056" s="69">
        <v>10.0</v>
      </c>
      <c r="AF2056" s="70" t="s">
        <v>465</v>
      </c>
      <c r="AG2056" s="69">
        <v>111.0</v>
      </c>
      <c r="AH2056" s="69">
        <v>18.0</v>
      </c>
      <c r="AI2056" s="69">
        <v>11.0</v>
      </c>
      <c r="AJ2056" s="29">
        <f t="shared" si="20"/>
        <v>23.5</v>
      </c>
      <c r="AK2056" s="76">
        <f t="shared" si="21"/>
        <v>0.2117117117</v>
      </c>
      <c r="AL2056" s="29">
        <f t="shared" si="22"/>
        <v>23.5</v>
      </c>
      <c r="AM2056" s="71">
        <f t="shared" si="23"/>
        <v>0.2117</v>
      </c>
      <c r="AN2056" s="71">
        <f t="shared" si="24"/>
        <v>0.2646</v>
      </c>
      <c r="AO2056" s="72">
        <f t="shared" si="25"/>
        <v>3.73</v>
      </c>
      <c r="AP2056" s="73">
        <f t="shared" si="26"/>
        <v>21365.44</v>
      </c>
      <c r="AQ2056" s="3">
        <f t="shared" si="27"/>
        <v>192.4814414</v>
      </c>
      <c r="AR2056" s="18"/>
      <c r="AS2056" s="18"/>
    </row>
    <row r="2057" ht="14.25" customHeight="1">
      <c r="A2057" s="68">
        <v>4102.0</v>
      </c>
      <c r="B2057" s="69">
        <v>7.0</v>
      </c>
      <c r="C2057" s="18" t="s">
        <v>466</v>
      </c>
      <c r="D2057" s="68">
        <v>4102.0</v>
      </c>
      <c r="E2057" s="69">
        <v>7.0</v>
      </c>
      <c r="F2057" s="69">
        <v>10.0</v>
      </c>
      <c r="G2057" s="70" t="s">
        <v>3354</v>
      </c>
      <c r="H2057" s="69">
        <v>143.0</v>
      </c>
      <c r="I2057" s="69">
        <v>114.0</v>
      </c>
      <c r="J2057" s="69">
        <v>11.0</v>
      </c>
      <c r="K2057" s="29">
        <f t="shared" si="13"/>
        <v>119.5</v>
      </c>
      <c r="L2057" s="71">
        <f t="shared" si="14"/>
        <v>0.8357</v>
      </c>
      <c r="M2057" s="71">
        <f t="shared" si="15"/>
        <v>1</v>
      </c>
      <c r="N2057" s="72">
        <f t="shared" si="16"/>
        <v>71.7</v>
      </c>
      <c r="O2057" s="8">
        <f t="shared" si="17"/>
        <v>410697.6</v>
      </c>
      <c r="P2057" s="73"/>
      <c r="Q2057" s="18"/>
      <c r="R2057" s="18"/>
      <c r="S2057" s="18"/>
      <c r="T2057" s="18"/>
      <c r="U2057" s="18"/>
      <c r="V2057" s="18"/>
      <c r="W2057" s="18"/>
      <c r="X2057" s="18"/>
      <c r="Y2057" s="18"/>
      <c r="Z2057" s="68">
        <v>4102.0</v>
      </c>
      <c r="AA2057" s="69">
        <v>7.0</v>
      </c>
      <c r="AB2057" s="18" t="s">
        <v>466</v>
      </c>
      <c r="AC2057" s="68">
        <v>4102.0</v>
      </c>
      <c r="AD2057" s="69">
        <v>7.0</v>
      </c>
      <c r="AE2057" s="69">
        <v>10.0</v>
      </c>
      <c r="AF2057" s="70" t="s">
        <v>3354</v>
      </c>
      <c r="AG2057" s="69">
        <v>143.0</v>
      </c>
      <c r="AH2057" s="69">
        <v>114.0</v>
      </c>
      <c r="AI2057" s="69">
        <v>11.0</v>
      </c>
      <c r="AJ2057" s="29">
        <f t="shared" si="20"/>
        <v>119.5</v>
      </c>
      <c r="AK2057" s="76">
        <f t="shared" si="21"/>
        <v>0.8356643357</v>
      </c>
      <c r="AL2057" s="29">
        <f t="shared" si="22"/>
        <v>119.5</v>
      </c>
      <c r="AM2057" s="71">
        <f t="shared" si="23"/>
        <v>0.8357</v>
      </c>
      <c r="AN2057" s="71">
        <f t="shared" si="24"/>
        <v>1</v>
      </c>
      <c r="AO2057" s="72">
        <f t="shared" si="25"/>
        <v>71.7</v>
      </c>
      <c r="AP2057" s="73">
        <f t="shared" si="26"/>
        <v>410697.6</v>
      </c>
      <c r="AQ2057" s="3">
        <f t="shared" si="27"/>
        <v>2872.011189</v>
      </c>
      <c r="AR2057" s="18"/>
      <c r="AS2057" s="18"/>
    </row>
    <row r="2058" ht="14.25" customHeight="1">
      <c r="A2058" s="68">
        <v>4102.0</v>
      </c>
      <c r="B2058" s="69">
        <v>7.0</v>
      </c>
      <c r="C2058" s="18" t="s">
        <v>466</v>
      </c>
      <c r="D2058" s="68">
        <v>4102.0</v>
      </c>
      <c r="E2058" s="69">
        <v>7.0</v>
      </c>
      <c r="F2058" s="69">
        <v>15.0</v>
      </c>
      <c r="G2058" s="70" t="s">
        <v>3355</v>
      </c>
      <c r="H2058" s="69">
        <v>140.0</v>
      </c>
      <c r="I2058" s="69">
        <v>122.0</v>
      </c>
      <c r="J2058" s="69">
        <v>4.0</v>
      </c>
      <c r="K2058" s="29">
        <f t="shared" si="13"/>
        <v>124</v>
      </c>
      <c r="L2058" s="71">
        <f t="shared" si="14"/>
        <v>0.8857</v>
      </c>
      <c r="M2058" s="71">
        <f t="shared" si="15"/>
        <v>1</v>
      </c>
      <c r="N2058" s="72">
        <f t="shared" si="16"/>
        <v>74.4</v>
      </c>
      <c r="O2058" s="8">
        <f t="shared" si="17"/>
        <v>426163.2</v>
      </c>
      <c r="P2058" s="73"/>
      <c r="Q2058" s="18"/>
      <c r="R2058" s="18"/>
      <c r="S2058" s="18"/>
      <c r="T2058" s="18"/>
      <c r="U2058" s="18"/>
      <c r="V2058" s="18"/>
      <c r="W2058" s="18"/>
      <c r="X2058" s="18"/>
      <c r="Y2058" s="18"/>
      <c r="Z2058" s="68">
        <v>4102.0</v>
      </c>
      <c r="AA2058" s="69">
        <v>7.0</v>
      </c>
      <c r="AB2058" s="18" t="s">
        <v>466</v>
      </c>
      <c r="AC2058" s="68">
        <v>4102.0</v>
      </c>
      <c r="AD2058" s="69">
        <v>7.0</v>
      </c>
      <c r="AE2058" s="69">
        <v>15.0</v>
      </c>
      <c r="AF2058" s="70" t="s">
        <v>3355</v>
      </c>
      <c r="AG2058" s="69">
        <v>140.0</v>
      </c>
      <c r="AH2058" s="69">
        <v>122.0</v>
      </c>
      <c r="AI2058" s="69">
        <v>4.0</v>
      </c>
      <c r="AJ2058" s="29">
        <f t="shared" si="20"/>
        <v>124</v>
      </c>
      <c r="AK2058" s="76">
        <f t="shared" si="21"/>
        <v>0.8857142857</v>
      </c>
      <c r="AL2058" s="29">
        <f t="shared" si="22"/>
        <v>124</v>
      </c>
      <c r="AM2058" s="71">
        <f t="shared" si="23"/>
        <v>0.8857</v>
      </c>
      <c r="AN2058" s="71">
        <f t="shared" si="24"/>
        <v>1</v>
      </c>
      <c r="AO2058" s="72">
        <f t="shared" si="25"/>
        <v>74.4</v>
      </c>
      <c r="AP2058" s="73">
        <f t="shared" si="26"/>
        <v>426163.2</v>
      </c>
      <c r="AQ2058" s="3">
        <f t="shared" si="27"/>
        <v>3044.022857</v>
      </c>
      <c r="AR2058" s="18"/>
      <c r="AS2058" s="18"/>
    </row>
    <row r="2059" ht="14.25" customHeight="1">
      <c r="A2059" s="68">
        <v>4102.0</v>
      </c>
      <c r="B2059" s="69">
        <v>7.0</v>
      </c>
      <c r="C2059" s="18" t="s">
        <v>466</v>
      </c>
      <c r="D2059" s="68">
        <v>4102.0</v>
      </c>
      <c r="E2059" s="69">
        <v>7.0</v>
      </c>
      <c r="F2059" s="69">
        <v>20.0</v>
      </c>
      <c r="G2059" s="70" t="s">
        <v>3356</v>
      </c>
      <c r="H2059" s="69">
        <v>121.0</v>
      </c>
      <c r="I2059" s="69">
        <v>103.0</v>
      </c>
      <c r="J2059" s="69">
        <v>2.0</v>
      </c>
      <c r="K2059" s="29">
        <f t="shared" si="13"/>
        <v>104</v>
      </c>
      <c r="L2059" s="71">
        <f t="shared" si="14"/>
        <v>0.8595</v>
      </c>
      <c r="M2059" s="71">
        <f t="shared" si="15"/>
        <v>1</v>
      </c>
      <c r="N2059" s="72">
        <f t="shared" si="16"/>
        <v>62.4</v>
      </c>
      <c r="O2059" s="8">
        <f t="shared" si="17"/>
        <v>357427.2</v>
      </c>
      <c r="P2059" s="73"/>
      <c r="Q2059" s="18"/>
      <c r="R2059" s="18"/>
      <c r="S2059" s="18"/>
      <c r="T2059" s="18"/>
      <c r="U2059" s="18"/>
      <c r="V2059" s="18"/>
      <c r="W2059" s="18"/>
      <c r="X2059" s="18"/>
      <c r="Y2059" s="18"/>
      <c r="Z2059" s="68">
        <v>4102.0</v>
      </c>
      <c r="AA2059" s="69">
        <v>7.0</v>
      </c>
      <c r="AB2059" s="18" t="s">
        <v>466</v>
      </c>
      <c r="AC2059" s="68">
        <v>4102.0</v>
      </c>
      <c r="AD2059" s="69">
        <v>7.0</v>
      </c>
      <c r="AE2059" s="69">
        <v>20.0</v>
      </c>
      <c r="AF2059" s="70" t="s">
        <v>3356</v>
      </c>
      <c r="AG2059" s="69">
        <v>121.0</v>
      </c>
      <c r="AH2059" s="69">
        <v>103.0</v>
      </c>
      <c r="AI2059" s="69">
        <v>2.0</v>
      </c>
      <c r="AJ2059" s="29">
        <f t="shared" si="20"/>
        <v>104</v>
      </c>
      <c r="AK2059" s="76">
        <f t="shared" si="21"/>
        <v>0.8595041322</v>
      </c>
      <c r="AL2059" s="29">
        <f t="shared" si="22"/>
        <v>104</v>
      </c>
      <c r="AM2059" s="71">
        <f t="shared" si="23"/>
        <v>0.8595</v>
      </c>
      <c r="AN2059" s="71">
        <f t="shared" si="24"/>
        <v>1</v>
      </c>
      <c r="AO2059" s="72">
        <f t="shared" si="25"/>
        <v>62.4</v>
      </c>
      <c r="AP2059" s="73">
        <f t="shared" si="26"/>
        <v>357427.2</v>
      </c>
      <c r="AQ2059" s="3">
        <f t="shared" si="27"/>
        <v>2953.943802</v>
      </c>
      <c r="AR2059" s="18"/>
      <c r="AS2059" s="18"/>
    </row>
    <row r="2060" ht="14.25" customHeight="1">
      <c r="A2060" s="68">
        <v>4102.0</v>
      </c>
      <c r="B2060" s="69">
        <v>7.0</v>
      </c>
      <c r="C2060" s="18" t="s">
        <v>466</v>
      </c>
      <c r="D2060" s="68">
        <v>4102.0</v>
      </c>
      <c r="E2060" s="69">
        <v>7.0</v>
      </c>
      <c r="F2060" s="69">
        <v>55.0</v>
      </c>
      <c r="G2060" s="70" t="s">
        <v>3357</v>
      </c>
      <c r="H2060" s="69">
        <v>73.0</v>
      </c>
      <c r="I2060" s="69">
        <v>59.0</v>
      </c>
      <c r="J2060" s="69">
        <v>0.0</v>
      </c>
      <c r="K2060" s="29">
        <f t="shared" si="13"/>
        <v>59</v>
      </c>
      <c r="L2060" s="71">
        <f t="shared" si="14"/>
        <v>0.8082</v>
      </c>
      <c r="M2060" s="71">
        <f t="shared" si="15"/>
        <v>1</v>
      </c>
      <c r="N2060" s="72">
        <f t="shared" si="16"/>
        <v>35.4</v>
      </c>
      <c r="O2060" s="8">
        <f t="shared" si="17"/>
        <v>202771.2</v>
      </c>
      <c r="P2060" s="73"/>
      <c r="Q2060" s="18"/>
      <c r="R2060" s="18"/>
      <c r="S2060" s="18"/>
      <c r="T2060" s="18"/>
      <c r="U2060" s="18"/>
      <c r="V2060" s="18"/>
      <c r="W2060" s="18"/>
      <c r="X2060" s="18"/>
      <c r="Y2060" s="18"/>
      <c r="Z2060" s="68">
        <v>4102.0</v>
      </c>
      <c r="AA2060" s="69">
        <v>7.0</v>
      </c>
      <c r="AB2060" s="18" t="s">
        <v>466</v>
      </c>
      <c r="AC2060" s="68">
        <v>4102.0</v>
      </c>
      <c r="AD2060" s="69">
        <v>7.0</v>
      </c>
      <c r="AE2060" s="69">
        <v>55.0</v>
      </c>
      <c r="AF2060" s="70" t="s">
        <v>3357</v>
      </c>
      <c r="AG2060" s="69">
        <v>73.0</v>
      </c>
      <c r="AH2060" s="69">
        <v>59.0</v>
      </c>
      <c r="AI2060" s="69">
        <v>0.0</v>
      </c>
      <c r="AJ2060" s="29">
        <f t="shared" si="20"/>
        <v>59</v>
      </c>
      <c r="AK2060" s="76">
        <f t="shared" si="21"/>
        <v>0.8082191781</v>
      </c>
      <c r="AL2060" s="29">
        <f t="shared" si="22"/>
        <v>59</v>
      </c>
      <c r="AM2060" s="71">
        <f t="shared" si="23"/>
        <v>0.8082</v>
      </c>
      <c r="AN2060" s="71">
        <f t="shared" si="24"/>
        <v>1</v>
      </c>
      <c r="AO2060" s="72">
        <f t="shared" si="25"/>
        <v>35.4</v>
      </c>
      <c r="AP2060" s="73">
        <f t="shared" si="26"/>
        <v>202771.2</v>
      </c>
      <c r="AQ2060" s="3">
        <f t="shared" si="27"/>
        <v>2777.687671</v>
      </c>
      <c r="AR2060" s="18"/>
      <c r="AS2060" s="18"/>
    </row>
    <row r="2061" ht="14.25" customHeight="1">
      <c r="A2061" s="68">
        <v>4103.0</v>
      </c>
      <c r="B2061" s="69">
        <v>7.0</v>
      </c>
      <c r="C2061" s="18" t="s">
        <v>1791</v>
      </c>
      <c r="D2061" s="68">
        <v>4103.0</v>
      </c>
      <c r="E2061" s="69">
        <v>7.0</v>
      </c>
      <c r="F2061" s="69">
        <v>10.0</v>
      </c>
      <c r="G2061" s="70" t="s">
        <v>3358</v>
      </c>
      <c r="H2061" s="69">
        <v>685.0</v>
      </c>
      <c r="I2061" s="69">
        <v>454.0</v>
      </c>
      <c r="J2061" s="69">
        <v>96.0</v>
      </c>
      <c r="K2061" s="29">
        <f t="shared" si="13"/>
        <v>502</v>
      </c>
      <c r="L2061" s="71">
        <f t="shared" si="14"/>
        <v>0.7328</v>
      </c>
      <c r="M2061" s="71">
        <f t="shared" si="15"/>
        <v>0.916</v>
      </c>
      <c r="N2061" s="72">
        <f t="shared" si="16"/>
        <v>275.9</v>
      </c>
      <c r="O2061" s="8">
        <f t="shared" si="17"/>
        <v>1580355.2</v>
      </c>
      <c r="P2061" s="73"/>
      <c r="Q2061" s="18"/>
      <c r="R2061" s="18"/>
      <c r="S2061" s="18"/>
      <c r="T2061" s="18"/>
      <c r="U2061" s="18"/>
      <c r="V2061" s="18"/>
      <c r="W2061" s="18"/>
      <c r="X2061" s="18"/>
      <c r="Y2061" s="18"/>
      <c r="Z2061" s="68">
        <v>4103.0</v>
      </c>
      <c r="AA2061" s="69">
        <v>7.0</v>
      </c>
      <c r="AB2061" s="18" t="s">
        <v>1791</v>
      </c>
      <c r="AC2061" s="68">
        <v>4103.0</v>
      </c>
      <c r="AD2061" s="69">
        <v>7.0</v>
      </c>
      <c r="AE2061" s="69">
        <v>10.0</v>
      </c>
      <c r="AF2061" s="70" t="s">
        <v>3358</v>
      </c>
      <c r="AG2061" s="69">
        <v>685.0</v>
      </c>
      <c r="AH2061" s="69">
        <v>454.0</v>
      </c>
      <c r="AI2061" s="69">
        <v>96.0</v>
      </c>
      <c r="AJ2061" s="29">
        <f t="shared" si="20"/>
        <v>502</v>
      </c>
      <c r="AK2061" s="76">
        <f t="shared" si="21"/>
        <v>0.7328467153</v>
      </c>
      <c r="AL2061" s="29">
        <f t="shared" si="22"/>
        <v>502</v>
      </c>
      <c r="AM2061" s="71">
        <f t="shared" si="23"/>
        <v>0.7328</v>
      </c>
      <c r="AN2061" s="71">
        <f t="shared" si="24"/>
        <v>0.916</v>
      </c>
      <c r="AO2061" s="72">
        <f t="shared" si="25"/>
        <v>275.9</v>
      </c>
      <c r="AP2061" s="73">
        <f t="shared" si="26"/>
        <v>1580355.2</v>
      </c>
      <c r="AQ2061" s="3">
        <f t="shared" si="27"/>
        <v>2307.087883</v>
      </c>
      <c r="AR2061" s="18"/>
      <c r="AS2061" s="18"/>
    </row>
    <row r="2062" ht="14.25" customHeight="1">
      <c r="A2062" s="68">
        <v>4103.0</v>
      </c>
      <c r="B2062" s="69">
        <v>7.0</v>
      </c>
      <c r="C2062" s="18" t="s">
        <v>1791</v>
      </c>
      <c r="D2062" s="68">
        <v>4103.0</v>
      </c>
      <c r="E2062" s="69">
        <v>7.0</v>
      </c>
      <c r="F2062" s="69">
        <v>20.0</v>
      </c>
      <c r="G2062" s="70" t="s">
        <v>3359</v>
      </c>
      <c r="H2062" s="69">
        <v>644.0</v>
      </c>
      <c r="I2062" s="69">
        <v>402.0</v>
      </c>
      <c r="J2062" s="69">
        <v>113.0</v>
      </c>
      <c r="K2062" s="29">
        <f t="shared" si="13"/>
        <v>458.5</v>
      </c>
      <c r="L2062" s="71">
        <f t="shared" si="14"/>
        <v>0.712</v>
      </c>
      <c r="M2062" s="71">
        <f t="shared" si="15"/>
        <v>0.89</v>
      </c>
      <c r="N2062" s="72">
        <f t="shared" si="16"/>
        <v>244.84</v>
      </c>
      <c r="O2062" s="8">
        <f t="shared" si="17"/>
        <v>1402443.52</v>
      </c>
      <c r="P2062" s="73"/>
      <c r="Q2062" s="18"/>
      <c r="R2062" s="18"/>
      <c r="S2062" s="18"/>
      <c r="T2062" s="18"/>
      <c r="U2062" s="18"/>
      <c r="V2062" s="18"/>
      <c r="W2062" s="18"/>
      <c r="X2062" s="18"/>
      <c r="Y2062" s="18"/>
      <c r="Z2062" s="68">
        <v>4103.0</v>
      </c>
      <c r="AA2062" s="69">
        <v>7.0</v>
      </c>
      <c r="AB2062" s="18" t="s">
        <v>1791</v>
      </c>
      <c r="AC2062" s="68">
        <v>4103.0</v>
      </c>
      <c r="AD2062" s="69">
        <v>7.0</v>
      </c>
      <c r="AE2062" s="69">
        <v>20.0</v>
      </c>
      <c r="AF2062" s="70" t="s">
        <v>3359</v>
      </c>
      <c r="AG2062" s="69">
        <v>644.0</v>
      </c>
      <c r="AH2062" s="69">
        <v>402.0</v>
      </c>
      <c r="AI2062" s="69">
        <v>113.0</v>
      </c>
      <c r="AJ2062" s="29">
        <f t="shared" si="20"/>
        <v>458.5</v>
      </c>
      <c r="AK2062" s="76">
        <f t="shared" si="21"/>
        <v>0.7119565217</v>
      </c>
      <c r="AL2062" s="29">
        <f t="shared" si="22"/>
        <v>458.5</v>
      </c>
      <c r="AM2062" s="71">
        <f t="shared" si="23"/>
        <v>0.712</v>
      </c>
      <c r="AN2062" s="71">
        <f t="shared" si="24"/>
        <v>0.89</v>
      </c>
      <c r="AO2062" s="72">
        <f t="shared" si="25"/>
        <v>244.84</v>
      </c>
      <c r="AP2062" s="73">
        <f t="shared" si="26"/>
        <v>1402443.52</v>
      </c>
      <c r="AQ2062" s="3">
        <f t="shared" si="27"/>
        <v>2177.707329</v>
      </c>
      <c r="AR2062" s="18"/>
      <c r="AS2062" s="18"/>
    </row>
    <row r="2063" ht="14.25" customHeight="1">
      <c r="A2063" s="68">
        <v>4103.0</v>
      </c>
      <c r="B2063" s="69">
        <v>7.0</v>
      </c>
      <c r="C2063" s="18" t="s">
        <v>1791</v>
      </c>
      <c r="D2063" s="68">
        <v>4103.0</v>
      </c>
      <c r="E2063" s="69">
        <v>7.0</v>
      </c>
      <c r="F2063" s="69">
        <v>30.0</v>
      </c>
      <c r="G2063" s="70" t="s">
        <v>3360</v>
      </c>
      <c r="H2063" s="69">
        <v>1049.0</v>
      </c>
      <c r="I2063" s="69">
        <v>632.0</v>
      </c>
      <c r="J2063" s="69">
        <v>192.0</v>
      </c>
      <c r="K2063" s="29">
        <f t="shared" si="13"/>
        <v>728</v>
      </c>
      <c r="L2063" s="71">
        <f t="shared" si="14"/>
        <v>0.694</v>
      </c>
      <c r="M2063" s="71">
        <f t="shared" si="15"/>
        <v>0.8675</v>
      </c>
      <c r="N2063" s="72">
        <f t="shared" si="16"/>
        <v>378.92</v>
      </c>
      <c r="O2063" s="8">
        <f t="shared" si="17"/>
        <v>2170453.76</v>
      </c>
      <c r="P2063" s="73"/>
      <c r="Q2063" s="18"/>
      <c r="R2063" s="18"/>
      <c r="S2063" s="18"/>
      <c r="T2063" s="18"/>
      <c r="U2063" s="18"/>
      <c r="V2063" s="18"/>
      <c r="W2063" s="18"/>
      <c r="X2063" s="18"/>
      <c r="Y2063" s="18"/>
      <c r="Z2063" s="68">
        <v>4103.0</v>
      </c>
      <c r="AA2063" s="69">
        <v>7.0</v>
      </c>
      <c r="AB2063" s="18" t="s">
        <v>1791</v>
      </c>
      <c r="AC2063" s="68">
        <v>4103.0</v>
      </c>
      <c r="AD2063" s="69">
        <v>7.0</v>
      </c>
      <c r="AE2063" s="69">
        <v>30.0</v>
      </c>
      <c r="AF2063" s="70" t="s">
        <v>3360</v>
      </c>
      <c r="AG2063" s="69">
        <v>1049.0</v>
      </c>
      <c r="AH2063" s="69">
        <v>632.0</v>
      </c>
      <c r="AI2063" s="69">
        <v>192.0</v>
      </c>
      <c r="AJ2063" s="29">
        <f t="shared" si="20"/>
        <v>728</v>
      </c>
      <c r="AK2063" s="76">
        <f t="shared" si="21"/>
        <v>0.6939942803</v>
      </c>
      <c r="AL2063" s="29">
        <f t="shared" si="22"/>
        <v>728</v>
      </c>
      <c r="AM2063" s="71">
        <f t="shared" si="23"/>
        <v>0.694</v>
      </c>
      <c r="AN2063" s="71">
        <f t="shared" si="24"/>
        <v>0.8675</v>
      </c>
      <c r="AO2063" s="72">
        <f t="shared" si="25"/>
        <v>378.92</v>
      </c>
      <c r="AP2063" s="73">
        <f t="shared" si="26"/>
        <v>2170453.76</v>
      </c>
      <c r="AQ2063" s="3">
        <f t="shared" si="27"/>
        <v>2069.069361</v>
      </c>
      <c r="AR2063" s="18"/>
      <c r="AS2063" s="18"/>
    </row>
    <row r="2064" ht="14.25" customHeight="1">
      <c r="A2064" s="68">
        <v>4104.0</v>
      </c>
      <c r="B2064" s="69">
        <v>7.0</v>
      </c>
      <c r="C2064" s="18" t="s">
        <v>1793</v>
      </c>
      <c r="D2064" s="68">
        <v>4104.0</v>
      </c>
      <c r="E2064" s="69">
        <v>7.0</v>
      </c>
      <c r="F2064" s="69">
        <v>10.0</v>
      </c>
      <c r="G2064" s="70" t="s">
        <v>3361</v>
      </c>
      <c r="H2064" s="69">
        <v>178.0</v>
      </c>
      <c r="I2064" s="69">
        <v>131.0</v>
      </c>
      <c r="J2064" s="69">
        <v>9.0</v>
      </c>
      <c r="K2064" s="29">
        <f t="shared" si="13"/>
        <v>135.5</v>
      </c>
      <c r="L2064" s="71">
        <f t="shared" si="14"/>
        <v>0.7612</v>
      </c>
      <c r="M2064" s="71">
        <f t="shared" si="15"/>
        <v>0.9515</v>
      </c>
      <c r="N2064" s="72">
        <f t="shared" si="16"/>
        <v>77.36</v>
      </c>
      <c r="O2064" s="8">
        <f t="shared" si="17"/>
        <v>443118.08</v>
      </c>
      <c r="P2064" s="73"/>
      <c r="Q2064" s="18"/>
      <c r="R2064" s="18"/>
      <c r="S2064" s="18"/>
      <c r="T2064" s="18"/>
      <c r="U2064" s="18"/>
      <c r="V2064" s="18"/>
      <c r="W2064" s="18"/>
      <c r="X2064" s="18"/>
      <c r="Y2064" s="18"/>
      <c r="Z2064" s="68">
        <v>4104.0</v>
      </c>
      <c r="AA2064" s="69">
        <v>7.0</v>
      </c>
      <c r="AB2064" s="18" t="s">
        <v>1793</v>
      </c>
      <c r="AC2064" s="68">
        <v>4104.0</v>
      </c>
      <c r="AD2064" s="69">
        <v>7.0</v>
      </c>
      <c r="AE2064" s="69">
        <v>10.0</v>
      </c>
      <c r="AF2064" s="70" t="s">
        <v>3361</v>
      </c>
      <c r="AG2064" s="69">
        <v>178.0</v>
      </c>
      <c r="AH2064" s="69">
        <v>131.0</v>
      </c>
      <c r="AI2064" s="69">
        <v>9.0</v>
      </c>
      <c r="AJ2064" s="29">
        <f t="shared" si="20"/>
        <v>135.5</v>
      </c>
      <c r="AK2064" s="76">
        <f t="shared" si="21"/>
        <v>0.7612359551</v>
      </c>
      <c r="AL2064" s="29">
        <f t="shared" si="22"/>
        <v>135.5</v>
      </c>
      <c r="AM2064" s="71">
        <f t="shared" si="23"/>
        <v>0.7612</v>
      </c>
      <c r="AN2064" s="71">
        <f t="shared" si="24"/>
        <v>0.9515</v>
      </c>
      <c r="AO2064" s="72">
        <f t="shared" si="25"/>
        <v>77.36</v>
      </c>
      <c r="AP2064" s="73">
        <f t="shared" si="26"/>
        <v>443118.08</v>
      </c>
      <c r="AQ2064" s="3">
        <f t="shared" si="27"/>
        <v>2489.427416</v>
      </c>
      <c r="AR2064" s="18"/>
      <c r="AS2064" s="18"/>
    </row>
    <row r="2065" ht="14.25" customHeight="1">
      <c r="A2065" s="68">
        <v>4105.0</v>
      </c>
      <c r="B2065" s="69">
        <v>7.0</v>
      </c>
      <c r="C2065" s="18" t="s">
        <v>469</v>
      </c>
      <c r="D2065" s="68">
        <v>4105.0</v>
      </c>
      <c r="E2065" s="69">
        <v>7.0</v>
      </c>
      <c r="F2065" s="69">
        <v>10.0</v>
      </c>
      <c r="G2065" s="70" t="s">
        <v>469</v>
      </c>
      <c r="H2065" s="69">
        <v>401.0</v>
      </c>
      <c r="I2065" s="69">
        <v>31.0</v>
      </c>
      <c r="J2065" s="69">
        <v>11.0</v>
      </c>
      <c r="K2065" s="29">
        <f t="shared" si="13"/>
        <v>36.5</v>
      </c>
      <c r="L2065" s="71">
        <f t="shared" si="14"/>
        <v>0.091</v>
      </c>
      <c r="M2065" s="71">
        <f t="shared" si="15"/>
        <v>0.1138</v>
      </c>
      <c r="N2065" s="72">
        <f t="shared" si="16"/>
        <v>2.49</v>
      </c>
      <c r="O2065" s="8">
        <f t="shared" si="17"/>
        <v>14262.72</v>
      </c>
      <c r="P2065" s="73"/>
      <c r="Q2065" s="18"/>
      <c r="R2065" s="18"/>
      <c r="S2065" s="18"/>
      <c r="T2065" s="18"/>
      <c r="U2065" s="18"/>
      <c r="V2065" s="18"/>
      <c r="W2065" s="18"/>
      <c r="X2065" s="18"/>
      <c r="Y2065" s="18"/>
      <c r="Z2065" s="68">
        <v>4105.0</v>
      </c>
      <c r="AA2065" s="69">
        <v>7.0</v>
      </c>
      <c r="AB2065" s="18" t="s">
        <v>469</v>
      </c>
      <c r="AC2065" s="68">
        <v>4105.0</v>
      </c>
      <c r="AD2065" s="69">
        <v>7.0</v>
      </c>
      <c r="AE2065" s="69">
        <v>10.0</v>
      </c>
      <c r="AF2065" s="70" t="s">
        <v>469</v>
      </c>
      <c r="AG2065" s="69">
        <v>401.0</v>
      </c>
      <c r="AH2065" s="69">
        <v>31.0</v>
      </c>
      <c r="AI2065" s="69">
        <v>11.0</v>
      </c>
      <c r="AJ2065" s="29">
        <f t="shared" si="20"/>
        <v>36.5</v>
      </c>
      <c r="AK2065" s="76">
        <f t="shared" si="21"/>
        <v>0.09102244389</v>
      </c>
      <c r="AL2065" s="29">
        <f t="shared" si="22"/>
        <v>36.5</v>
      </c>
      <c r="AM2065" s="71">
        <f t="shared" si="23"/>
        <v>0.091</v>
      </c>
      <c r="AN2065" s="71">
        <f t="shared" si="24"/>
        <v>0.1138</v>
      </c>
      <c r="AO2065" s="72">
        <f t="shared" si="25"/>
        <v>2.49</v>
      </c>
      <c r="AP2065" s="73">
        <f t="shared" si="26"/>
        <v>14262.72</v>
      </c>
      <c r="AQ2065" s="3">
        <f t="shared" si="27"/>
        <v>35.5678803</v>
      </c>
      <c r="AR2065" s="18"/>
      <c r="AS2065" s="18"/>
    </row>
    <row r="2066" ht="14.25" customHeight="1">
      <c r="A2066" s="68">
        <v>4105.0</v>
      </c>
      <c r="B2066" s="69">
        <v>7.0</v>
      </c>
      <c r="C2066" s="18" t="s">
        <v>469</v>
      </c>
      <c r="D2066" s="68">
        <v>4105.0</v>
      </c>
      <c r="E2066" s="69">
        <v>7.0</v>
      </c>
      <c r="F2066" s="69">
        <v>20.0</v>
      </c>
      <c r="G2066" s="70" t="s">
        <v>3362</v>
      </c>
      <c r="H2066" s="69">
        <v>382.0</v>
      </c>
      <c r="I2066" s="69">
        <v>19.0</v>
      </c>
      <c r="J2066" s="69">
        <v>11.0</v>
      </c>
      <c r="K2066" s="29">
        <f t="shared" si="13"/>
        <v>24.5</v>
      </c>
      <c r="L2066" s="71">
        <f t="shared" si="14"/>
        <v>0.0641</v>
      </c>
      <c r="M2066" s="71">
        <f t="shared" si="15"/>
        <v>0.0801</v>
      </c>
      <c r="N2066" s="72">
        <f t="shared" si="16"/>
        <v>1.18</v>
      </c>
      <c r="O2066" s="8">
        <f t="shared" si="17"/>
        <v>6759.04</v>
      </c>
      <c r="P2066" s="73"/>
      <c r="Q2066" s="18"/>
      <c r="R2066" s="18"/>
      <c r="S2066" s="18"/>
      <c r="T2066" s="18"/>
      <c r="U2066" s="18"/>
      <c r="V2066" s="18"/>
      <c r="W2066" s="18"/>
      <c r="X2066" s="18"/>
      <c r="Y2066" s="18"/>
      <c r="Z2066" s="68">
        <v>4105.0</v>
      </c>
      <c r="AA2066" s="69">
        <v>7.0</v>
      </c>
      <c r="AB2066" s="18" t="s">
        <v>469</v>
      </c>
      <c r="AC2066" s="68">
        <v>4105.0</v>
      </c>
      <c r="AD2066" s="69">
        <v>7.0</v>
      </c>
      <c r="AE2066" s="69">
        <v>20.0</v>
      </c>
      <c r="AF2066" s="70" t="s">
        <v>3362</v>
      </c>
      <c r="AG2066" s="69">
        <v>382.0</v>
      </c>
      <c r="AH2066" s="69">
        <v>19.0</v>
      </c>
      <c r="AI2066" s="69">
        <v>11.0</v>
      </c>
      <c r="AJ2066" s="29">
        <f t="shared" si="20"/>
        <v>24.5</v>
      </c>
      <c r="AK2066" s="76">
        <f t="shared" si="21"/>
        <v>0.06413612565</v>
      </c>
      <c r="AL2066" s="29">
        <f t="shared" si="22"/>
        <v>24.5</v>
      </c>
      <c r="AM2066" s="71">
        <f t="shared" si="23"/>
        <v>0.0641</v>
      </c>
      <c r="AN2066" s="71">
        <f t="shared" si="24"/>
        <v>0.0801</v>
      </c>
      <c r="AO2066" s="72">
        <f t="shared" si="25"/>
        <v>1.18</v>
      </c>
      <c r="AP2066" s="73">
        <f t="shared" si="26"/>
        <v>6759.04</v>
      </c>
      <c r="AQ2066" s="3">
        <f t="shared" si="27"/>
        <v>17.69382199</v>
      </c>
      <c r="AR2066" s="18"/>
      <c r="AS2066" s="18"/>
    </row>
    <row r="2067" ht="14.25" customHeight="1">
      <c r="A2067" s="68">
        <v>4106.0</v>
      </c>
      <c r="B2067" s="69">
        <v>7.0</v>
      </c>
      <c r="C2067" s="18" t="s">
        <v>470</v>
      </c>
      <c r="D2067" s="68">
        <v>4106.0</v>
      </c>
      <c r="E2067" s="69">
        <v>7.0</v>
      </c>
      <c r="F2067" s="69">
        <v>10.0</v>
      </c>
      <c r="G2067" s="70" t="s">
        <v>470</v>
      </c>
      <c r="H2067" s="69">
        <v>146.0</v>
      </c>
      <c r="I2067" s="69">
        <v>41.0</v>
      </c>
      <c r="J2067" s="69">
        <v>11.0</v>
      </c>
      <c r="K2067" s="29">
        <f t="shared" si="13"/>
        <v>46.5</v>
      </c>
      <c r="L2067" s="71">
        <f t="shared" si="14"/>
        <v>0.3185</v>
      </c>
      <c r="M2067" s="71">
        <f t="shared" si="15"/>
        <v>0.3981</v>
      </c>
      <c r="N2067" s="72">
        <f t="shared" si="16"/>
        <v>11.11</v>
      </c>
      <c r="O2067" s="8">
        <f t="shared" si="17"/>
        <v>63638.08</v>
      </c>
      <c r="P2067" s="73"/>
      <c r="Q2067" s="18"/>
      <c r="R2067" s="18"/>
      <c r="S2067" s="18"/>
      <c r="T2067" s="18"/>
      <c r="U2067" s="18"/>
      <c r="V2067" s="18"/>
      <c r="W2067" s="18"/>
      <c r="X2067" s="18"/>
      <c r="Y2067" s="18"/>
      <c r="Z2067" s="68">
        <v>4106.0</v>
      </c>
      <c r="AA2067" s="69">
        <v>7.0</v>
      </c>
      <c r="AB2067" s="18" t="s">
        <v>470</v>
      </c>
      <c r="AC2067" s="68">
        <v>4106.0</v>
      </c>
      <c r="AD2067" s="69">
        <v>7.0</v>
      </c>
      <c r="AE2067" s="69">
        <v>10.0</v>
      </c>
      <c r="AF2067" s="70" t="s">
        <v>470</v>
      </c>
      <c r="AG2067" s="69">
        <v>146.0</v>
      </c>
      <c r="AH2067" s="69">
        <v>41.0</v>
      </c>
      <c r="AI2067" s="69">
        <v>11.0</v>
      </c>
      <c r="AJ2067" s="29">
        <f t="shared" si="20"/>
        <v>46.5</v>
      </c>
      <c r="AK2067" s="76">
        <f t="shared" si="21"/>
        <v>0.3184931507</v>
      </c>
      <c r="AL2067" s="29">
        <f t="shared" si="22"/>
        <v>46.5</v>
      </c>
      <c r="AM2067" s="71">
        <f t="shared" si="23"/>
        <v>0.3185</v>
      </c>
      <c r="AN2067" s="71">
        <f t="shared" si="24"/>
        <v>0.3981</v>
      </c>
      <c r="AO2067" s="72">
        <f t="shared" si="25"/>
        <v>11.11</v>
      </c>
      <c r="AP2067" s="73">
        <f t="shared" si="26"/>
        <v>63638.08</v>
      </c>
      <c r="AQ2067" s="3">
        <f t="shared" si="27"/>
        <v>435.8772603</v>
      </c>
      <c r="AR2067" s="18"/>
      <c r="AS2067" s="18"/>
    </row>
    <row r="2068" ht="14.25" customHeight="1">
      <c r="A2068" s="68">
        <v>4106.0</v>
      </c>
      <c r="B2068" s="69">
        <v>7.0</v>
      </c>
      <c r="C2068" s="18" t="s">
        <v>470</v>
      </c>
      <c r="D2068" s="68">
        <v>4106.0</v>
      </c>
      <c r="E2068" s="69">
        <v>7.0</v>
      </c>
      <c r="F2068" s="69">
        <v>20.0</v>
      </c>
      <c r="G2068" s="70" t="s">
        <v>3363</v>
      </c>
      <c r="H2068" s="69">
        <v>105.0</v>
      </c>
      <c r="I2068" s="69">
        <v>37.0</v>
      </c>
      <c r="J2068" s="69">
        <v>11.0</v>
      </c>
      <c r="K2068" s="29">
        <f t="shared" si="13"/>
        <v>42.5</v>
      </c>
      <c r="L2068" s="71">
        <f t="shared" si="14"/>
        <v>0.4048</v>
      </c>
      <c r="M2068" s="71">
        <f t="shared" si="15"/>
        <v>0.506</v>
      </c>
      <c r="N2068" s="72">
        <f t="shared" si="16"/>
        <v>12.9</v>
      </c>
      <c r="O2068" s="8">
        <f t="shared" si="17"/>
        <v>73891.2</v>
      </c>
      <c r="P2068" s="73"/>
      <c r="Q2068" s="18"/>
      <c r="R2068" s="18"/>
      <c r="S2068" s="18"/>
      <c r="T2068" s="18"/>
      <c r="U2068" s="18"/>
      <c r="V2068" s="18"/>
      <c r="W2068" s="18"/>
      <c r="X2068" s="18"/>
      <c r="Y2068" s="18"/>
      <c r="Z2068" s="68">
        <v>4106.0</v>
      </c>
      <c r="AA2068" s="69">
        <v>7.0</v>
      </c>
      <c r="AB2068" s="18" t="s">
        <v>470</v>
      </c>
      <c r="AC2068" s="68">
        <v>4106.0</v>
      </c>
      <c r="AD2068" s="69">
        <v>7.0</v>
      </c>
      <c r="AE2068" s="69">
        <v>20.0</v>
      </c>
      <c r="AF2068" s="70" t="s">
        <v>3363</v>
      </c>
      <c r="AG2068" s="69">
        <v>105.0</v>
      </c>
      <c r="AH2068" s="69">
        <v>37.0</v>
      </c>
      <c r="AI2068" s="69">
        <v>11.0</v>
      </c>
      <c r="AJ2068" s="29">
        <f t="shared" si="20"/>
        <v>42.5</v>
      </c>
      <c r="AK2068" s="76">
        <f t="shared" si="21"/>
        <v>0.4047619048</v>
      </c>
      <c r="AL2068" s="29">
        <f t="shared" si="22"/>
        <v>42.5</v>
      </c>
      <c r="AM2068" s="71">
        <f t="shared" si="23"/>
        <v>0.4048</v>
      </c>
      <c r="AN2068" s="71">
        <f t="shared" si="24"/>
        <v>0.506</v>
      </c>
      <c r="AO2068" s="72">
        <f t="shared" si="25"/>
        <v>12.9</v>
      </c>
      <c r="AP2068" s="73">
        <f t="shared" si="26"/>
        <v>73891.2</v>
      </c>
      <c r="AQ2068" s="3">
        <f t="shared" si="27"/>
        <v>703.7257143</v>
      </c>
      <c r="AR2068" s="18"/>
      <c r="AS2068" s="18"/>
    </row>
    <row r="2069" ht="14.25" customHeight="1">
      <c r="A2069" s="68">
        <v>4107.0</v>
      </c>
      <c r="B2069" s="69">
        <v>7.0</v>
      </c>
      <c r="C2069" s="18" t="s">
        <v>471</v>
      </c>
      <c r="D2069" s="68">
        <v>4107.0</v>
      </c>
      <c r="E2069" s="69">
        <v>7.0</v>
      </c>
      <c r="F2069" s="69">
        <v>10.0</v>
      </c>
      <c r="G2069" s="70" t="s">
        <v>3364</v>
      </c>
      <c r="H2069" s="69">
        <v>56.0</v>
      </c>
      <c r="I2069" s="69">
        <v>31.0</v>
      </c>
      <c r="J2069" s="69">
        <v>9.0</v>
      </c>
      <c r="K2069" s="29">
        <f t="shared" si="13"/>
        <v>35.5</v>
      </c>
      <c r="L2069" s="71">
        <f t="shared" si="14"/>
        <v>0.6339</v>
      </c>
      <c r="M2069" s="71">
        <f t="shared" si="15"/>
        <v>0.7924</v>
      </c>
      <c r="N2069" s="72">
        <f t="shared" si="16"/>
        <v>16.88</v>
      </c>
      <c r="O2069" s="8">
        <f t="shared" si="17"/>
        <v>96688.64</v>
      </c>
      <c r="P2069" s="73"/>
      <c r="Q2069" s="18"/>
      <c r="R2069" s="18"/>
      <c r="S2069" s="18"/>
      <c r="T2069" s="18"/>
      <c r="U2069" s="18"/>
      <c r="V2069" s="18"/>
      <c r="W2069" s="18"/>
      <c r="X2069" s="18"/>
      <c r="Y2069" s="18"/>
      <c r="Z2069" s="68">
        <v>4107.0</v>
      </c>
      <c r="AA2069" s="69">
        <v>7.0</v>
      </c>
      <c r="AB2069" s="18" t="s">
        <v>471</v>
      </c>
      <c r="AC2069" s="68">
        <v>4107.0</v>
      </c>
      <c r="AD2069" s="69">
        <v>7.0</v>
      </c>
      <c r="AE2069" s="69">
        <v>10.0</v>
      </c>
      <c r="AF2069" s="70" t="s">
        <v>3364</v>
      </c>
      <c r="AG2069" s="69">
        <v>56.0</v>
      </c>
      <c r="AH2069" s="69">
        <v>31.0</v>
      </c>
      <c r="AI2069" s="69">
        <v>9.0</v>
      </c>
      <c r="AJ2069" s="29">
        <f t="shared" si="20"/>
        <v>35.5</v>
      </c>
      <c r="AK2069" s="76">
        <f t="shared" si="21"/>
        <v>0.6339285714</v>
      </c>
      <c r="AL2069" s="29">
        <f t="shared" si="22"/>
        <v>35.5</v>
      </c>
      <c r="AM2069" s="71">
        <f t="shared" si="23"/>
        <v>0.6339</v>
      </c>
      <c r="AN2069" s="71">
        <f t="shared" si="24"/>
        <v>0.7924</v>
      </c>
      <c r="AO2069" s="72">
        <f t="shared" si="25"/>
        <v>16.88</v>
      </c>
      <c r="AP2069" s="73">
        <f t="shared" si="26"/>
        <v>96688.64</v>
      </c>
      <c r="AQ2069" s="3">
        <f t="shared" si="27"/>
        <v>1726.582857</v>
      </c>
      <c r="AR2069" s="18"/>
      <c r="AS2069" s="18"/>
    </row>
    <row r="2070" ht="14.25" customHeight="1">
      <c r="A2070" s="68">
        <v>4107.0</v>
      </c>
      <c r="B2070" s="69">
        <v>7.0</v>
      </c>
      <c r="C2070" s="18" t="s">
        <v>471</v>
      </c>
      <c r="D2070" s="68">
        <v>4107.0</v>
      </c>
      <c r="E2070" s="69">
        <v>7.0</v>
      </c>
      <c r="F2070" s="69">
        <v>20.0</v>
      </c>
      <c r="G2070" s="70" t="s">
        <v>3365</v>
      </c>
      <c r="H2070" s="69">
        <v>49.0</v>
      </c>
      <c r="I2070" s="69">
        <v>32.0</v>
      </c>
      <c r="J2070" s="69">
        <v>11.0</v>
      </c>
      <c r="K2070" s="29">
        <f t="shared" si="13"/>
        <v>37.5</v>
      </c>
      <c r="L2070" s="71">
        <f t="shared" si="14"/>
        <v>0.7653</v>
      </c>
      <c r="M2070" s="71">
        <f t="shared" si="15"/>
        <v>0.9566</v>
      </c>
      <c r="N2070" s="72">
        <f t="shared" si="16"/>
        <v>21.52</v>
      </c>
      <c r="O2070" s="8">
        <f t="shared" si="17"/>
        <v>123266.56</v>
      </c>
      <c r="P2070" s="73"/>
      <c r="Q2070" s="18"/>
      <c r="R2070" s="18"/>
      <c r="S2070" s="18"/>
      <c r="T2070" s="18"/>
      <c r="U2070" s="18"/>
      <c r="V2070" s="18"/>
      <c r="W2070" s="18"/>
      <c r="X2070" s="18"/>
      <c r="Y2070" s="18"/>
      <c r="Z2070" s="68">
        <v>4107.0</v>
      </c>
      <c r="AA2070" s="69">
        <v>7.0</v>
      </c>
      <c r="AB2070" s="18" t="s">
        <v>471</v>
      </c>
      <c r="AC2070" s="68">
        <v>4107.0</v>
      </c>
      <c r="AD2070" s="69">
        <v>7.0</v>
      </c>
      <c r="AE2070" s="69">
        <v>20.0</v>
      </c>
      <c r="AF2070" s="70" t="s">
        <v>3365</v>
      </c>
      <c r="AG2070" s="69">
        <v>49.0</v>
      </c>
      <c r="AH2070" s="69">
        <v>32.0</v>
      </c>
      <c r="AI2070" s="69">
        <v>11.0</v>
      </c>
      <c r="AJ2070" s="29">
        <f t="shared" si="20"/>
        <v>37.5</v>
      </c>
      <c r="AK2070" s="76">
        <f t="shared" si="21"/>
        <v>0.7653061224</v>
      </c>
      <c r="AL2070" s="29">
        <f t="shared" si="22"/>
        <v>37.5</v>
      </c>
      <c r="AM2070" s="71">
        <f t="shared" si="23"/>
        <v>0.7653</v>
      </c>
      <c r="AN2070" s="71">
        <f t="shared" si="24"/>
        <v>0.9566</v>
      </c>
      <c r="AO2070" s="72">
        <f t="shared" si="25"/>
        <v>21.52</v>
      </c>
      <c r="AP2070" s="73">
        <f t="shared" si="26"/>
        <v>123266.56</v>
      </c>
      <c r="AQ2070" s="3">
        <f t="shared" si="27"/>
        <v>2515.644082</v>
      </c>
      <c r="AR2070" s="18"/>
      <c r="AS2070" s="18"/>
    </row>
    <row r="2071" ht="14.25" customHeight="1">
      <c r="A2071" s="68">
        <v>4110.0</v>
      </c>
      <c r="B2071" s="69">
        <v>7.0</v>
      </c>
      <c r="C2071" s="18" t="s">
        <v>472</v>
      </c>
      <c r="D2071" s="68">
        <v>4110.0</v>
      </c>
      <c r="E2071" s="69">
        <v>7.0</v>
      </c>
      <c r="F2071" s="69">
        <v>10.0</v>
      </c>
      <c r="G2071" s="70" t="s">
        <v>3366</v>
      </c>
      <c r="H2071" s="69">
        <v>348.0</v>
      </c>
      <c r="I2071" s="69">
        <v>40.0</v>
      </c>
      <c r="J2071" s="69">
        <v>3.0</v>
      </c>
      <c r="K2071" s="29">
        <f t="shared" si="13"/>
        <v>41.5</v>
      </c>
      <c r="L2071" s="71">
        <f t="shared" si="14"/>
        <v>0.1193</v>
      </c>
      <c r="M2071" s="71">
        <f t="shared" si="15"/>
        <v>0.1491</v>
      </c>
      <c r="N2071" s="72">
        <f t="shared" si="16"/>
        <v>3.71</v>
      </c>
      <c r="O2071" s="8">
        <f t="shared" si="17"/>
        <v>21250.88</v>
      </c>
      <c r="P2071" s="73"/>
      <c r="Q2071" s="18"/>
      <c r="R2071" s="18"/>
      <c r="S2071" s="18"/>
      <c r="T2071" s="18"/>
      <c r="U2071" s="18"/>
      <c r="V2071" s="18"/>
      <c r="W2071" s="18"/>
      <c r="X2071" s="18"/>
      <c r="Y2071" s="18"/>
      <c r="Z2071" s="68">
        <v>4110.0</v>
      </c>
      <c r="AA2071" s="69">
        <v>7.0</v>
      </c>
      <c r="AB2071" s="18" t="s">
        <v>472</v>
      </c>
      <c r="AC2071" s="68">
        <v>4110.0</v>
      </c>
      <c r="AD2071" s="69">
        <v>7.0</v>
      </c>
      <c r="AE2071" s="69">
        <v>10.0</v>
      </c>
      <c r="AF2071" s="70" t="s">
        <v>3366</v>
      </c>
      <c r="AG2071" s="69">
        <v>348.0</v>
      </c>
      <c r="AH2071" s="69">
        <v>40.0</v>
      </c>
      <c r="AI2071" s="69">
        <v>3.0</v>
      </c>
      <c r="AJ2071" s="29">
        <f t="shared" si="20"/>
        <v>41.5</v>
      </c>
      <c r="AK2071" s="76">
        <f t="shared" si="21"/>
        <v>0.1192528736</v>
      </c>
      <c r="AL2071" s="29">
        <f t="shared" si="22"/>
        <v>41.5</v>
      </c>
      <c r="AM2071" s="71">
        <f t="shared" si="23"/>
        <v>0.1193</v>
      </c>
      <c r="AN2071" s="71">
        <f t="shared" si="24"/>
        <v>0.1491</v>
      </c>
      <c r="AO2071" s="72">
        <f t="shared" si="25"/>
        <v>3.71</v>
      </c>
      <c r="AP2071" s="73">
        <f t="shared" si="26"/>
        <v>21250.88</v>
      </c>
      <c r="AQ2071" s="3">
        <f t="shared" si="27"/>
        <v>61.06574713</v>
      </c>
      <c r="AR2071" s="18"/>
      <c r="AS2071" s="18"/>
    </row>
    <row r="2072" ht="14.25" customHeight="1">
      <c r="A2072" s="68">
        <v>4111.0</v>
      </c>
      <c r="B2072" s="69">
        <v>7.0</v>
      </c>
      <c r="C2072" s="18" t="s">
        <v>1803</v>
      </c>
      <c r="D2072" s="68">
        <v>4111.0</v>
      </c>
      <c r="E2072" s="69">
        <v>7.0</v>
      </c>
      <c r="F2072" s="69">
        <v>10.0</v>
      </c>
      <c r="G2072" s="70" t="s">
        <v>473</v>
      </c>
      <c r="H2072" s="69">
        <v>98.0</v>
      </c>
      <c r="I2072" s="69">
        <v>80.0</v>
      </c>
      <c r="J2072" s="69">
        <v>0.0</v>
      </c>
      <c r="K2072" s="29">
        <f t="shared" si="13"/>
        <v>80</v>
      </c>
      <c r="L2072" s="71">
        <f t="shared" si="14"/>
        <v>0.8163</v>
      </c>
      <c r="M2072" s="71">
        <f t="shared" si="15"/>
        <v>1</v>
      </c>
      <c r="N2072" s="72">
        <f t="shared" si="16"/>
        <v>48</v>
      </c>
      <c r="O2072" s="8">
        <f t="shared" si="17"/>
        <v>274944</v>
      </c>
      <c r="P2072" s="73"/>
      <c r="Q2072" s="18"/>
      <c r="R2072" s="18"/>
      <c r="S2072" s="18"/>
      <c r="T2072" s="18"/>
      <c r="U2072" s="18"/>
      <c r="V2072" s="18"/>
      <c r="W2072" s="18"/>
      <c r="X2072" s="18"/>
      <c r="Y2072" s="18"/>
      <c r="Z2072" s="68">
        <v>4111.0</v>
      </c>
      <c r="AA2072" s="69">
        <v>7.0</v>
      </c>
      <c r="AB2072" s="18" t="s">
        <v>1803</v>
      </c>
      <c r="AC2072" s="68">
        <v>4111.0</v>
      </c>
      <c r="AD2072" s="69">
        <v>7.0</v>
      </c>
      <c r="AE2072" s="69">
        <v>10.0</v>
      </c>
      <c r="AF2072" s="70" t="s">
        <v>473</v>
      </c>
      <c r="AG2072" s="69">
        <v>98.0</v>
      </c>
      <c r="AH2072" s="69">
        <v>80.0</v>
      </c>
      <c r="AI2072" s="69">
        <v>0.0</v>
      </c>
      <c r="AJ2072" s="29">
        <f t="shared" si="20"/>
        <v>80</v>
      </c>
      <c r="AK2072" s="76">
        <f t="shared" si="21"/>
        <v>0.8163265306</v>
      </c>
      <c r="AL2072" s="29">
        <f t="shared" si="22"/>
        <v>80</v>
      </c>
      <c r="AM2072" s="71">
        <f t="shared" si="23"/>
        <v>0.8163</v>
      </c>
      <c r="AN2072" s="71">
        <f t="shared" si="24"/>
        <v>1</v>
      </c>
      <c r="AO2072" s="72">
        <f t="shared" si="25"/>
        <v>48</v>
      </c>
      <c r="AP2072" s="73">
        <f t="shared" si="26"/>
        <v>274944</v>
      </c>
      <c r="AQ2072" s="3">
        <f t="shared" si="27"/>
        <v>2805.55102</v>
      </c>
      <c r="AR2072" s="18"/>
      <c r="AS2072" s="18"/>
    </row>
    <row r="2073" ht="14.25" customHeight="1">
      <c r="A2073" s="68">
        <v>4112.0</v>
      </c>
      <c r="B2073" s="69">
        <v>7.0</v>
      </c>
      <c r="C2073" s="18" t="s">
        <v>1805</v>
      </c>
      <c r="D2073" s="68">
        <v>4112.0</v>
      </c>
      <c r="E2073" s="69">
        <v>7.0</v>
      </c>
      <c r="F2073" s="69">
        <v>10.0</v>
      </c>
      <c r="G2073" s="70" t="s">
        <v>474</v>
      </c>
      <c r="H2073" s="69">
        <v>438.0</v>
      </c>
      <c r="I2073" s="69">
        <v>21.0</v>
      </c>
      <c r="J2073" s="69">
        <v>5.0</v>
      </c>
      <c r="K2073" s="29">
        <f t="shared" si="13"/>
        <v>23.5</v>
      </c>
      <c r="L2073" s="71">
        <f t="shared" si="14"/>
        <v>0.0537</v>
      </c>
      <c r="M2073" s="71">
        <f t="shared" si="15"/>
        <v>0.0671</v>
      </c>
      <c r="N2073" s="72">
        <f t="shared" si="16"/>
        <v>0.95</v>
      </c>
      <c r="O2073" s="8">
        <f t="shared" si="17"/>
        <v>5441.6</v>
      </c>
      <c r="P2073" s="73"/>
      <c r="Q2073" s="18"/>
      <c r="R2073" s="18"/>
      <c r="S2073" s="18"/>
      <c r="T2073" s="18"/>
      <c r="U2073" s="18"/>
      <c r="V2073" s="18"/>
      <c r="W2073" s="18"/>
      <c r="X2073" s="18"/>
      <c r="Y2073" s="18"/>
      <c r="Z2073" s="68">
        <v>4112.0</v>
      </c>
      <c r="AA2073" s="69">
        <v>7.0</v>
      </c>
      <c r="AB2073" s="18" t="s">
        <v>1805</v>
      </c>
      <c r="AC2073" s="68">
        <v>4112.0</v>
      </c>
      <c r="AD2073" s="69">
        <v>7.0</v>
      </c>
      <c r="AE2073" s="69">
        <v>10.0</v>
      </c>
      <c r="AF2073" s="70" t="s">
        <v>474</v>
      </c>
      <c r="AG2073" s="69">
        <v>438.0</v>
      </c>
      <c r="AH2073" s="69">
        <v>21.0</v>
      </c>
      <c r="AI2073" s="69">
        <v>5.0</v>
      </c>
      <c r="AJ2073" s="29">
        <f t="shared" si="20"/>
        <v>23.5</v>
      </c>
      <c r="AK2073" s="76">
        <f t="shared" si="21"/>
        <v>0.05365296804</v>
      </c>
      <c r="AL2073" s="29">
        <f t="shared" si="22"/>
        <v>23.5</v>
      </c>
      <c r="AM2073" s="71">
        <f t="shared" si="23"/>
        <v>0.0537</v>
      </c>
      <c r="AN2073" s="71">
        <f t="shared" si="24"/>
        <v>0.0671</v>
      </c>
      <c r="AO2073" s="72">
        <f t="shared" si="25"/>
        <v>0.95</v>
      </c>
      <c r="AP2073" s="73">
        <f t="shared" si="26"/>
        <v>5441.6</v>
      </c>
      <c r="AQ2073" s="3">
        <f t="shared" si="27"/>
        <v>12.42374429</v>
      </c>
      <c r="AR2073" s="18"/>
      <c r="AS2073" s="18"/>
    </row>
    <row r="2074" ht="14.25" customHeight="1">
      <c r="A2074" s="68">
        <v>4113.0</v>
      </c>
      <c r="B2074" s="69">
        <v>7.0</v>
      </c>
      <c r="C2074" s="18" t="s">
        <v>1807</v>
      </c>
      <c r="D2074" s="68">
        <v>4113.0</v>
      </c>
      <c r="E2074" s="69">
        <v>7.0</v>
      </c>
      <c r="F2074" s="69">
        <v>10.0</v>
      </c>
      <c r="G2074" s="70" t="s">
        <v>1807</v>
      </c>
      <c r="H2074" s="69">
        <v>135.0</v>
      </c>
      <c r="I2074" s="69">
        <v>33.0</v>
      </c>
      <c r="J2074" s="69">
        <v>11.0</v>
      </c>
      <c r="K2074" s="29">
        <f t="shared" si="13"/>
        <v>38.5</v>
      </c>
      <c r="L2074" s="71">
        <f t="shared" si="14"/>
        <v>0.2852</v>
      </c>
      <c r="M2074" s="71">
        <f t="shared" si="15"/>
        <v>0.3565</v>
      </c>
      <c r="N2074" s="72">
        <f t="shared" si="16"/>
        <v>8.24</v>
      </c>
      <c r="O2074" s="8">
        <f t="shared" si="17"/>
        <v>47198.72</v>
      </c>
      <c r="P2074" s="73"/>
      <c r="Q2074" s="18"/>
      <c r="R2074" s="18"/>
      <c r="S2074" s="18"/>
      <c r="T2074" s="18"/>
      <c r="U2074" s="18"/>
      <c r="V2074" s="18"/>
      <c r="W2074" s="18"/>
      <c r="X2074" s="18"/>
      <c r="Y2074" s="18"/>
      <c r="Z2074" s="68">
        <v>4113.0</v>
      </c>
      <c r="AA2074" s="69">
        <v>7.0</v>
      </c>
      <c r="AB2074" s="18" t="s">
        <v>1807</v>
      </c>
      <c r="AC2074" s="68">
        <v>4113.0</v>
      </c>
      <c r="AD2074" s="69">
        <v>7.0</v>
      </c>
      <c r="AE2074" s="69">
        <v>10.0</v>
      </c>
      <c r="AF2074" s="70" t="s">
        <v>1807</v>
      </c>
      <c r="AG2074" s="69">
        <v>135.0</v>
      </c>
      <c r="AH2074" s="69">
        <v>33.0</v>
      </c>
      <c r="AI2074" s="69">
        <v>11.0</v>
      </c>
      <c r="AJ2074" s="29">
        <f t="shared" si="20"/>
        <v>38.5</v>
      </c>
      <c r="AK2074" s="76">
        <f t="shared" si="21"/>
        <v>0.2851851852</v>
      </c>
      <c r="AL2074" s="29">
        <f t="shared" si="22"/>
        <v>38.5</v>
      </c>
      <c r="AM2074" s="71">
        <f t="shared" si="23"/>
        <v>0.2852</v>
      </c>
      <c r="AN2074" s="71">
        <f t="shared" si="24"/>
        <v>0.3565</v>
      </c>
      <c r="AO2074" s="72">
        <f t="shared" si="25"/>
        <v>8.24</v>
      </c>
      <c r="AP2074" s="73">
        <f t="shared" si="26"/>
        <v>47198.72</v>
      </c>
      <c r="AQ2074" s="3">
        <f t="shared" si="27"/>
        <v>349.6201481</v>
      </c>
      <c r="AR2074" s="18"/>
      <c r="AS2074" s="18"/>
    </row>
    <row r="2075" ht="14.25" customHeight="1">
      <c r="A2075" s="68">
        <v>4116.0</v>
      </c>
      <c r="B2075" s="69">
        <v>7.0</v>
      </c>
      <c r="C2075" s="18" t="s">
        <v>476</v>
      </c>
      <c r="D2075" s="68">
        <v>4116.0</v>
      </c>
      <c r="E2075" s="69">
        <v>7.0</v>
      </c>
      <c r="F2075" s="69">
        <v>10.0</v>
      </c>
      <c r="G2075" s="70" t="s">
        <v>3367</v>
      </c>
      <c r="H2075" s="69">
        <v>573.0</v>
      </c>
      <c r="I2075" s="69">
        <v>27.0</v>
      </c>
      <c r="J2075" s="69">
        <v>19.0</v>
      </c>
      <c r="K2075" s="29">
        <f t="shared" si="13"/>
        <v>36.5</v>
      </c>
      <c r="L2075" s="71">
        <f t="shared" si="14"/>
        <v>0.0637</v>
      </c>
      <c r="M2075" s="71">
        <f t="shared" si="15"/>
        <v>0.0796</v>
      </c>
      <c r="N2075" s="72">
        <f t="shared" si="16"/>
        <v>1.74</v>
      </c>
      <c r="O2075" s="8">
        <f t="shared" si="17"/>
        <v>9966.72</v>
      </c>
      <c r="P2075" s="73"/>
      <c r="Q2075" s="18"/>
      <c r="R2075" s="18"/>
      <c r="S2075" s="18"/>
      <c r="T2075" s="18"/>
      <c r="U2075" s="18"/>
      <c r="V2075" s="18"/>
      <c r="W2075" s="18"/>
      <c r="X2075" s="18"/>
      <c r="Y2075" s="18"/>
      <c r="Z2075" s="68">
        <v>4116.0</v>
      </c>
      <c r="AA2075" s="69">
        <v>7.0</v>
      </c>
      <c r="AB2075" s="18" t="s">
        <v>476</v>
      </c>
      <c r="AC2075" s="68">
        <v>4116.0</v>
      </c>
      <c r="AD2075" s="69">
        <v>7.0</v>
      </c>
      <c r="AE2075" s="69">
        <v>10.0</v>
      </c>
      <c r="AF2075" s="70" t="s">
        <v>3367</v>
      </c>
      <c r="AG2075" s="69">
        <v>573.0</v>
      </c>
      <c r="AH2075" s="69">
        <v>27.0</v>
      </c>
      <c r="AI2075" s="69">
        <v>19.0</v>
      </c>
      <c r="AJ2075" s="29">
        <f t="shared" si="20"/>
        <v>36.5</v>
      </c>
      <c r="AK2075" s="76">
        <f t="shared" si="21"/>
        <v>0.06369982548</v>
      </c>
      <c r="AL2075" s="29">
        <f t="shared" si="22"/>
        <v>36.5</v>
      </c>
      <c r="AM2075" s="71">
        <f t="shared" si="23"/>
        <v>0.0637</v>
      </c>
      <c r="AN2075" s="71">
        <f t="shared" si="24"/>
        <v>0.0796</v>
      </c>
      <c r="AO2075" s="72">
        <f t="shared" si="25"/>
        <v>1.74</v>
      </c>
      <c r="AP2075" s="73">
        <f t="shared" si="26"/>
        <v>9966.72</v>
      </c>
      <c r="AQ2075" s="3">
        <f t="shared" si="27"/>
        <v>17.3939267</v>
      </c>
      <c r="AR2075" s="18"/>
      <c r="AS2075" s="18"/>
    </row>
    <row r="2076" ht="14.25" customHeight="1">
      <c r="A2076" s="68">
        <v>4116.0</v>
      </c>
      <c r="B2076" s="69">
        <v>7.0</v>
      </c>
      <c r="C2076" s="18" t="s">
        <v>476</v>
      </c>
      <c r="D2076" s="68">
        <v>4116.0</v>
      </c>
      <c r="E2076" s="69">
        <v>7.0</v>
      </c>
      <c r="F2076" s="69">
        <v>20.0</v>
      </c>
      <c r="G2076" s="70" t="s">
        <v>3368</v>
      </c>
      <c r="H2076" s="69">
        <v>545.0</v>
      </c>
      <c r="I2076" s="69">
        <v>28.0</v>
      </c>
      <c r="J2076" s="69">
        <v>15.0</v>
      </c>
      <c r="K2076" s="29">
        <f t="shared" si="13"/>
        <v>35.5</v>
      </c>
      <c r="L2076" s="71">
        <f t="shared" si="14"/>
        <v>0.0651</v>
      </c>
      <c r="M2076" s="71">
        <f t="shared" si="15"/>
        <v>0.0814</v>
      </c>
      <c r="N2076" s="72">
        <f t="shared" si="16"/>
        <v>1.73</v>
      </c>
      <c r="O2076" s="8">
        <f t="shared" si="17"/>
        <v>9909.44</v>
      </c>
      <c r="P2076" s="73"/>
      <c r="Q2076" s="18"/>
      <c r="R2076" s="18"/>
      <c r="S2076" s="18"/>
      <c r="T2076" s="18"/>
      <c r="U2076" s="18"/>
      <c r="V2076" s="18"/>
      <c r="W2076" s="18"/>
      <c r="X2076" s="18"/>
      <c r="Y2076" s="18"/>
      <c r="Z2076" s="68">
        <v>4116.0</v>
      </c>
      <c r="AA2076" s="69">
        <v>7.0</v>
      </c>
      <c r="AB2076" s="18" t="s">
        <v>476</v>
      </c>
      <c r="AC2076" s="68">
        <v>4116.0</v>
      </c>
      <c r="AD2076" s="69">
        <v>7.0</v>
      </c>
      <c r="AE2076" s="69">
        <v>20.0</v>
      </c>
      <c r="AF2076" s="70" t="s">
        <v>3368</v>
      </c>
      <c r="AG2076" s="69">
        <v>545.0</v>
      </c>
      <c r="AH2076" s="69">
        <v>28.0</v>
      </c>
      <c r="AI2076" s="69">
        <v>15.0</v>
      </c>
      <c r="AJ2076" s="29">
        <f t="shared" si="20"/>
        <v>35.5</v>
      </c>
      <c r="AK2076" s="76">
        <f t="shared" si="21"/>
        <v>0.06513761468</v>
      </c>
      <c r="AL2076" s="29">
        <f t="shared" si="22"/>
        <v>35.5</v>
      </c>
      <c r="AM2076" s="71">
        <f t="shared" si="23"/>
        <v>0.0651</v>
      </c>
      <c r="AN2076" s="71">
        <f t="shared" si="24"/>
        <v>0.0814</v>
      </c>
      <c r="AO2076" s="72">
        <f t="shared" si="25"/>
        <v>1.73</v>
      </c>
      <c r="AP2076" s="73">
        <f t="shared" si="26"/>
        <v>9909.44</v>
      </c>
      <c r="AQ2076" s="3">
        <f t="shared" si="27"/>
        <v>18.18245872</v>
      </c>
      <c r="AR2076" s="18"/>
      <c r="AS2076" s="18"/>
    </row>
    <row r="2077" ht="14.25" customHeight="1">
      <c r="A2077" s="68">
        <v>4116.0</v>
      </c>
      <c r="B2077" s="69">
        <v>7.0</v>
      </c>
      <c r="C2077" s="18" t="s">
        <v>476</v>
      </c>
      <c r="D2077" s="68">
        <v>4116.0</v>
      </c>
      <c r="E2077" s="69">
        <v>7.0</v>
      </c>
      <c r="F2077" s="69">
        <v>30.0</v>
      </c>
      <c r="G2077" s="70" t="s">
        <v>3369</v>
      </c>
      <c r="H2077" s="69">
        <v>126.0</v>
      </c>
      <c r="I2077" s="69">
        <v>5.0</v>
      </c>
      <c r="J2077" s="69">
        <v>3.0</v>
      </c>
      <c r="K2077" s="29">
        <f t="shared" si="13"/>
        <v>6.5</v>
      </c>
      <c r="L2077" s="71">
        <f t="shared" si="14"/>
        <v>0.0516</v>
      </c>
      <c r="M2077" s="71">
        <f t="shared" si="15"/>
        <v>0.0645</v>
      </c>
      <c r="N2077" s="72">
        <f t="shared" si="16"/>
        <v>0.25</v>
      </c>
      <c r="O2077" s="8">
        <f t="shared" si="17"/>
        <v>1432</v>
      </c>
      <c r="P2077" s="73"/>
      <c r="Q2077" s="18"/>
      <c r="R2077" s="18"/>
      <c r="S2077" s="18"/>
      <c r="T2077" s="18"/>
      <c r="U2077" s="18"/>
      <c r="V2077" s="18"/>
      <c r="W2077" s="18"/>
      <c r="X2077" s="18"/>
      <c r="Y2077" s="18"/>
      <c r="Z2077" s="68">
        <v>4116.0</v>
      </c>
      <c r="AA2077" s="69">
        <v>7.0</v>
      </c>
      <c r="AB2077" s="18" t="s">
        <v>476</v>
      </c>
      <c r="AC2077" s="68">
        <v>4116.0</v>
      </c>
      <c r="AD2077" s="69">
        <v>7.0</v>
      </c>
      <c r="AE2077" s="69">
        <v>30.0</v>
      </c>
      <c r="AF2077" s="70" t="s">
        <v>3369</v>
      </c>
      <c r="AG2077" s="69">
        <v>126.0</v>
      </c>
      <c r="AH2077" s="69">
        <v>5.0</v>
      </c>
      <c r="AI2077" s="69">
        <v>3.0</v>
      </c>
      <c r="AJ2077" s="29">
        <f t="shared" si="20"/>
        <v>6.5</v>
      </c>
      <c r="AK2077" s="76">
        <f t="shared" si="21"/>
        <v>0.05158730159</v>
      </c>
      <c r="AL2077" s="29">
        <f t="shared" si="22"/>
        <v>6.5</v>
      </c>
      <c r="AM2077" s="71">
        <f t="shared" si="23"/>
        <v>0.0516</v>
      </c>
      <c r="AN2077" s="71">
        <f t="shared" si="24"/>
        <v>0.0645</v>
      </c>
      <c r="AO2077" s="72">
        <f t="shared" si="25"/>
        <v>0.25</v>
      </c>
      <c r="AP2077" s="73">
        <f t="shared" si="26"/>
        <v>1432</v>
      </c>
      <c r="AQ2077" s="3">
        <f t="shared" si="27"/>
        <v>11.36507937</v>
      </c>
      <c r="AR2077" s="18"/>
      <c r="AS2077" s="18"/>
    </row>
    <row r="2078" ht="14.25" customHeight="1">
      <c r="A2078" s="68">
        <v>4118.0</v>
      </c>
      <c r="B2078" s="69">
        <v>7.0</v>
      </c>
      <c r="C2078" s="18" t="s">
        <v>477</v>
      </c>
      <c r="D2078" s="68">
        <v>4118.0</v>
      </c>
      <c r="E2078" s="69">
        <v>7.0</v>
      </c>
      <c r="F2078" s="69">
        <v>10.0</v>
      </c>
      <c r="G2078" s="70" t="s">
        <v>3370</v>
      </c>
      <c r="H2078" s="69">
        <v>344.0</v>
      </c>
      <c r="I2078" s="69">
        <v>48.0</v>
      </c>
      <c r="J2078" s="69">
        <v>22.0</v>
      </c>
      <c r="K2078" s="29">
        <f t="shared" si="13"/>
        <v>59</v>
      </c>
      <c r="L2078" s="71">
        <f t="shared" si="14"/>
        <v>0.1715</v>
      </c>
      <c r="M2078" s="71">
        <f t="shared" si="15"/>
        <v>0.2144</v>
      </c>
      <c r="N2078" s="72">
        <f t="shared" si="16"/>
        <v>7.59</v>
      </c>
      <c r="O2078" s="8">
        <f t="shared" si="17"/>
        <v>43475.52</v>
      </c>
      <c r="P2078" s="73"/>
      <c r="Q2078" s="18"/>
      <c r="R2078" s="18"/>
      <c r="S2078" s="18"/>
      <c r="T2078" s="18"/>
      <c r="U2078" s="18"/>
      <c r="V2078" s="18"/>
      <c r="W2078" s="18"/>
      <c r="X2078" s="18"/>
      <c r="Y2078" s="18"/>
      <c r="Z2078" s="68">
        <v>4118.0</v>
      </c>
      <c r="AA2078" s="69">
        <v>7.0</v>
      </c>
      <c r="AB2078" s="18" t="s">
        <v>477</v>
      </c>
      <c r="AC2078" s="68">
        <v>4118.0</v>
      </c>
      <c r="AD2078" s="69">
        <v>7.0</v>
      </c>
      <c r="AE2078" s="69">
        <v>10.0</v>
      </c>
      <c r="AF2078" s="70" t="s">
        <v>3370</v>
      </c>
      <c r="AG2078" s="69">
        <v>344.0</v>
      </c>
      <c r="AH2078" s="69">
        <v>48.0</v>
      </c>
      <c r="AI2078" s="69">
        <v>22.0</v>
      </c>
      <c r="AJ2078" s="29">
        <f t="shared" si="20"/>
        <v>59</v>
      </c>
      <c r="AK2078" s="76">
        <f t="shared" si="21"/>
        <v>0.1715116279</v>
      </c>
      <c r="AL2078" s="29">
        <f t="shared" si="22"/>
        <v>59</v>
      </c>
      <c r="AM2078" s="71">
        <f t="shared" si="23"/>
        <v>0.1715</v>
      </c>
      <c r="AN2078" s="71">
        <f t="shared" si="24"/>
        <v>0.2144</v>
      </c>
      <c r="AO2078" s="72">
        <f t="shared" si="25"/>
        <v>7.59</v>
      </c>
      <c r="AP2078" s="73">
        <f t="shared" si="26"/>
        <v>43475.52</v>
      </c>
      <c r="AQ2078" s="3">
        <f t="shared" si="27"/>
        <v>126.3823256</v>
      </c>
      <c r="AR2078" s="18"/>
      <c r="AS2078" s="18"/>
    </row>
    <row r="2079" ht="14.25" customHeight="1">
      <c r="A2079" s="68">
        <v>4118.0</v>
      </c>
      <c r="B2079" s="69">
        <v>7.0</v>
      </c>
      <c r="C2079" s="18" t="s">
        <v>477</v>
      </c>
      <c r="D2079" s="68">
        <v>4118.0</v>
      </c>
      <c r="E2079" s="69">
        <v>7.0</v>
      </c>
      <c r="F2079" s="69">
        <v>20.0</v>
      </c>
      <c r="G2079" s="70" t="s">
        <v>3371</v>
      </c>
      <c r="H2079" s="69">
        <v>91.0</v>
      </c>
      <c r="I2079" s="69">
        <v>10.0</v>
      </c>
      <c r="J2079" s="69">
        <v>8.0</v>
      </c>
      <c r="K2079" s="29">
        <f t="shared" si="13"/>
        <v>14</v>
      </c>
      <c r="L2079" s="71">
        <f t="shared" si="14"/>
        <v>0.1538</v>
      </c>
      <c r="M2079" s="71">
        <f t="shared" si="15"/>
        <v>0.1923</v>
      </c>
      <c r="N2079" s="72">
        <f t="shared" si="16"/>
        <v>1.62</v>
      </c>
      <c r="O2079" s="8">
        <f t="shared" si="17"/>
        <v>9279.36</v>
      </c>
      <c r="P2079" s="73"/>
      <c r="Q2079" s="18"/>
      <c r="R2079" s="18"/>
      <c r="S2079" s="18"/>
      <c r="T2079" s="18"/>
      <c r="U2079" s="18"/>
      <c r="V2079" s="18"/>
      <c r="W2079" s="18"/>
      <c r="X2079" s="18"/>
      <c r="Y2079" s="18"/>
      <c r="Z2079" s="68">
        <v>4118.0</v>
      </c>
      <c r="AA2079" s="69">
        <v>7.0</v>
      </c>
      <c r="AB2079" s="18" t="s">
        <v>477</v>
      </c>
      <c r="AC2079" s="68">
        <v>4118.0</v>
      </c>
      <c r="AD2079" s="69">
        <v>7.0</v>
      </c>
      <c r="AE2079" s="69">
        <v>20.0</v>
      </c>
      <c r="AF2079" s="70" t="s">
        <v>3371</v>
      </c>
      <c r="AG2079" s="69">
        <v>91.0</v>
      </c>
      <c r="AH2079" s="69">
        <v>10.0</v>
      </c>
      <c r="AI2079" s="69">
        <v>8.0</v>
      </c>
      <c r="AJ2079" s="29">
        <f t="shared" si="20"/>
        <v>14</v>
      </c>
      <c r="AK2079" s="76">
        <f t="shared" si="21"/>
        <v>0.1538461538</v>
      </c>
      <c r="AL2079" s="29">
        <f t="shared" si="22"/>
        <v>14</v>
      </c>
      <c r="AM2079" s="71">
        <f t="shared" si="23"/>
        <v>0.1538</v>
      </c>
      <c r="AN2079" s="71">
        <f t="shared" si="24"/>
        <v>0.1923</v>
      </c>
      <c r="AO2079" s="72">
        <f t="shared" si="25"/>
        <v>1.62</v>
      </c>
      <c r="AP2079" s="73">
        <f t="shared" si="26"/>
        <v>9279.36</v>
      </c>
      <c r="AQ2079" s="3">
        <f t="shared" si="27"/>
        <v>101.970989</v>
      </c>
      <c r="AR2079" s="18"/>
      <c r="AS2079" s="18"/>
    </row>
    <row r="2080" ht="14.25" customHeight="1">
      <c r="A2080" s="68">
        <v>4118.0</v>
      </c>
      <c r="B2080" s="69">
        <v>7.0</v>
      </c>
      <c r="C2080" s="18" t="s">
        <v>477</v>
      </c>
      <c r="D2080" s="68">
        <v>4118.0</v>
      </c>
      <c r="E2080" s="69">
        <v>7.0</v>
      </c>
      <c r="F2080" s="69">
        <v>30.0</v>
      </c>
      <c r="G2080" s="70" t="s">
        <v>3372</v>
      </c>
      <c r="H2080" s="69">
        <v>114.0</v>
      </c>
      <c r="I2080" s="69">
        <v>16.0</v>
      </c>
      <c r="J2080" s="69">
        <v>8.0</v>
      </c>
      <c r="K2080" s="29">
        <f t="shared" si="13"/>
        <v>20</v>
      </c>
      <c r="L2080" s="71">
        <f t="shared" si="14"/>
        <v>0.1754</v>
      </c>
      <c r="M2080" s="71">
        <f t="shared" si="15"/>
        <v>0.2193</v>
      </c>
      <c r="N2080" s="72">
        <f t="shared" si="16"/>
        <v>2.63</v>
      </c>
      <c r="O2080" s="8">
        <f t="shared" si="17"/>
        <v>15064.64</v>
      </c>
      <c r="P2080" s="73"/>
      <c r="Q2080" s="18"/>
      <c r="R2080" s="18"/>
      <c r="S2080" s="18"/>
      <c r="T2080" s="18"/>
      <c r="U2080" s="18"/>
      <c r="V2080" s="18"/>
      <c r="W2080" s="18"/>
      <c r="X2080" s="18"/>
      <c r="Y2080" s="18"/>
      <c r="Z2080" s="68">
        <v>4118.0</v>
      </c>
      <c r="AA2080" s="69">
        <v>7.0</v>
      </c>
      <c r="AB2080" s="18" t="s">
        <v>477</v>
      </c>
      <c r="AC2080" s="68">
        <v>4118.0</v>
      </c>
      <c r="AD2080" s="69">
        <v>7.0</v>
      </c>
      <c r="AE2080" s="69">
        <v>30.0</v>
      </c>
      <c r="AF2080" s="70" t="s">
        <v>3372</v>
      </c>
      <c r="AG2080" s="69">
        <v>114.0</v>
      </c>
      <c r="AH2080" s="69">
        <v>16.0</v>
      </c>
      <c r="AI2080" s="69">
        <v>8.0</v>
      </c>
      <c r="AJ2080" s="29">
        <f t="shared" si="20"/>
        <v>20</v>
      </c>
      <c r="AK2080" s="76">
        <f t="shared" si="21"/>
        <v>0.1754385965</v>
      </c>
      <c r="AL2080" s="29">
        <f t="shared" si="22"/>
        <v>20</v>
      </c>
      <c r="AM2080" s="71">
        <f t="shared" si="23"/>
        <v>0.1754</v>
      </c>
      <c r="AN2080" s="71">
        <f t="shared" si="24"/>
        <v>0.2193</v>
      </c>
      <c r="AO2080" s="72">
        <f t="shared" si="25"/>
        <v>2.63</v>
      </c>
      <c r="AP2080" s="73">
        <f t="shared" si="26"/>
        <v>15064.64</v>
      </c>
      <c r="AQ2080" s="3">
        <f t="shared" si="27"/>
        <v>132.1459649</v>
      </c>
      <c r="AR2080" s="18"/>
      <c r="AS2080" s="18"/>
    </row>
    <row r="2081" ht="14.25" customHeight="1">
      <c r="A2081" s="68">
        <v>4119.0</v>
      </c>
      <c r="B2081" s="69">
        <v>7.0</v>
      </c>
      <c r="C2081" s="18" t="s">
        <v>1814</v>
      </c>
      <c r="D2081" s="68">
        <v>4119.0</v>
      </c>
      <c r="E2081" s="69">
        <v>7.0</v>
      </c>
      <c r="F2081" s="69">
        <v>10.0</v>
      </c>
      <c r="G2081" s="70" t="s">
        <v>478</v>
      </c>
      <c r="H2081" s="69">
        <v>89.0</v>
      </c>
      <c r="I2081" s="69">
        <v>19.0</v>
      </c>
      <c r="J2081" s="69">
        <v>0.0</v>
      </c>
      <c r="K2081" s="29">
        <f t="shared" si="13"/>
        <v>19</v>
      </c>
      <c r="L2081" s="71">
        <f t="shared" si="14"/>
        <v>0.2135</v>
      </c>
      <c r="M2081" s="71">
        <f t="shared" si="15"/>
        <v>0.2669</v>
      </c>
      <c r="N2081" s="72">
        <f t="shared" si="16"/>
        <v>3.04</v>
      </c>
      <c r="O2081" s="8">
        <f t="shared" si="17"/>
        <v>17413.12</v>
      </c>
      <c r="P2081" s="73"/>
      <c r="Q2081" s="18"/>
      <c r="R2081" s="18"/>
      <c r="S2081" s="18"/>
      <c r="T2081" s="18"/>
      <c r="U2081" s="18"/>
      <c r="V2081" s="18"/>
      <c r="W2081" s="18"/>
      <c r="X2081" s="18"/>
      <c r="Y2081" s="18"/>
      <c r="Z2081" s="68">
        <v>4119.0</v>
      </c>
      <c r="AA2081" s="69">
        <v>7.0</v>
      </c>
      <c r="AB2081" s="18" t="s">
        <v>1814</v>
      </c>
      <c r="AC2081" s="68">
        <v>4119.0</v>
      </c>
      <c r="AD2081" s="69">
        <v>7.0</v>
      </c>
      <c r="AE2081" s="69">
        <v>10.0</v>
      </c>
      <c r="AF2081" s="70" t="s">
        <v>478</v>
      </c>
      <c r="AG2081" s="69">
        <v>89.0</v>
      </c>
      <c r="AH2081" s="69">
        <v>19.0</v>
      </c>
      <c r="AI2081" s="69">
        <v>0.0</v>
      </c>
      <c r="AJ2081" s="29">
        <f t="shared" si="20"/>
        <v>19</v>
      </c>
      <c r="AK2081" s="76">
        <f t="shared" si="21"/>
        <v>0.2134831461</v>
      </c>
      <c r="AL2081" s="29">
        <f t="shared" si="22"/>
        <v>19</v>
      </c>
      <c r="AM2081" s="71">
        <f t="shared" si="23"/>
        <v>0.2135</v>
      </c>
      <c r="AN2081" s="71">
        <f t="shared" si="24"/>
        <v>0.2669</v>
      </c>
      <c r="AO2081" s="72">
        <f t="shared" si="25"/>
        <v>3.04</v>
      </c>
      <c r="AP2081" s="73">
        <f t="shared" si="26"/>
        <v>17413.12</v>
      </c>
      <c r="AQ2081" s="3">
        <f t="shared" si="27"/>
        <v>195.6530337</v>
      </c>
      <c r="AR2081" s="18"/>
      <c r="AS2081" s="18"/>
    </row>
    <row r="2082" ht="14.25" customHeight="1">
      <c r="A2082" s="68">
        <v>4120.0</v>
      </c>
      <c r="B2082" s="69">
        <v>7.0</v>
      </c>
      <c r="C2082" s="18" t="s">
        <v>479</v>
      </c>
      <c r="D2082" s="68">
        <v>4120.0</v>
      </c>
      <c r="E2082" s="69">
        <v>7.0</v>
      </c>
      <c r="F2082" s="69">
        <v>10.0</v>
      </c>
      <c r="G2082" s="70" t="s">
        <v>3373</v>
      </c>
      <c r="H2082" s="69">
        <v>450.0</v>
      </c>
      <c r="I2082" s="69">
        <v>26.0</v>
      </c>
      <c r="J2082" s="69">
        <v>8.0</v>
      </c>
      <c r="K2082" s="29">
        <f t="shared" si="13"/>
        <v>30</v>
      </c>
      <c r="L2082" s="71">
        <f t="shared" si="14"/>
        <v>0.0667</v>
      </c>
      <c r="M2082" s="71">
        <f t="shared" si="15"/>
        <v>0.0834</v>
      </c>
      <c r="N2082" s="72">
        <f t="shared" si="16"/>
        <v>1.5</v>
      </c>
      <c r="O2082" s="8">
        <f t="shared" si="17"/>
        <v>8592</v>
      </c>
      <c r="P2082" s="73"/>
      <c r="Q2082" s="18"/>
      <c r="R2082" s="18"/>
      <c r="S2082" s="18"/>
      <c r="T2082" s="18"/>
      <c r="U2082" s="18"/>
      <c r="V2082" s="18"/>
      <c r="W2082" s="18"/>
      <c r="X2082" s="18"/>
      <c r="Y2082" s="18"/>
      <c r="Z2082" s="68">
        <v>4120.0</v>
      </c>
      <c r="AA2082" s="69">
        <v>7.0</v>
      </c>
      <c r="AB2082" s="18" t="s">
        <v>479</v>
      </c>
      <c r="AC2082" s="68">
        <v>4120.0</v>
      </c>
      <c r="AD2082" s="69">
        <v>7.0</v>
      </c>
      <c r="AE2082" s="69">
        <v>10.0</v>
      </c>
      <c r="AF2082" s="70" t="s">
        <v>3373</v>
      </c>
      <c r="AG2082" s="69">
        <v>450.0</v>
      </c>
      <c r="AH2082" s="69">
        <v>26.0</v>
      </c>
      <c r="AI2082" s="69">
        <v>8.0</v>
      </c>
      <c r="AJ2082" s="29">
        <f t="shared" si="20"/>
        <v>30</v>
      </c>
      <c r="AK2082" s="76">
        <f t="shared" si="21"/>
        <v>0.06666666667</v>
      </c>
      <c r="AL2082" s="29">
        <f t="shared" si="22"/>
        <v>30</v>
      </c>
      <c r="AM2082" s="71">
        <f t="shared" si="23"/>
        <v>0.0667</v>
      </c>
      <c r="AN2082" s="71">
        <f t="shared" si="24"/>
        <v>0.0834</v>
      </c>
      <c r="AO2082" s="72">
        <f t="shared" si="25"/>
        <v>1.5</v>
      </c>
      <c r="AP2082" s="73">
        <f t="shared" si="26"/>
        <v>8592</v>
      </c>
      <c r="AQ2082" s="3">
        <f t="shared" si="27"/>
        <v>19.09333333</v>
      </c>
      <c r="AR2082" s="18"/>
      <c r="AS2082" s="18"/>
    </row>
    <row r="2083" ht="14.25" customHeight="1">
      <c r="A2083" s="68">
        <v>4120.0</v>
      </c>
      <c r="B2083" s="69">
        <v>7.0</v>
      </c>
      <c r="C2083" s="18" t="s">
        <v>479</v>
      </c>
      <c r="D2083" s="68">
        <v>4120.0</v>
      </c>
      <c r="E2083" s="69">
        <v>7.0</v>
      </c>
      <c r="F2083" s="69">
        <v>20.0</v>
      </c>
      <c r="G2083" s="70" t="s">
        <v>3374</v>
      </c>
      <c r="H2083" s="69">
        <v>371.0</v>
      </c>
      <c r="I2083" s="69">
        <v>21.0</v>
      </c>
      <c r="J2083" s="69">
        <v>2.0</v>
      </c>
      <c r="K2083" s="29">
        <f t="shared" si="13"/>
        <v>22</v>
      </c>
      <c r="L2083" s="71">
        <f t="shared" si="14"/>
        <v>0.0593</v>
      </c>
      <c r="M2083" s="71">
        <f t="shared" si="15"/>
        <v>0.0741</v>
      </c>
      <c r="N2083" s="72">
        <f t="shared" si="16"/>
        <v>0.98</v>
      </c>
      <c r="O2083" s="8">
        <f t="shared" si="17"/>
        <v>5613.44</v>
      </c>
      <c r="P2083" s="73"/>
      <c r="Q2083" s="18"/>
      <c r="R2083" s="18"/>
      <c r="S2083" s="18"/>
      <c r="T2083" s="18"/>
      <c r="U2083" s="18"/>
      <c r="V2083" s="18"/>
      <c r="W2083" s="18"/>
      <c r="X2083" s="18"/>
      <c r="Y2083" s="18"/>
      <c r="Z2083" s="68">
        <v>4120.0</v>
      </c>
      <c r="AA2083" s="69">
        <v>7.0</v>
      </c>
      <c r="AB2083" s="18" t="s">
        <v>479</v>
      </c>
      <c r="AC2083" s="68">
        <v>4120.0</v>
      </c>
      <c r="AD2083" s="69">
        <v>7.0</v>
      </c>
      <c r="AE2083" s="69">
        <v>20.0</v>
      </c>
      <c r="AF2083" s="70" t="s">
        <v>3374</v>
      </c>
      <c r="AG2083" s="69">
        <v>371.0</v>
      </c>
      <c r="AH2083" s="69">
        <v>21.0</v>
      </c>
      <c r="AI2083" s="69">
        <v>2.0</v>
      </c>
      <c r="AJ2083" s="29">
        <f t="shared" si="20"/>
        <v>22</v>
      </c>
      <c r="AK2083" s="76">
        <f t="shared" si="21"/>
        <v>0.05929919137</v>
      </c>
      <c r="AL2083" s="29">
        <f t="shared" si="22"/>
        <v>22</v>
      </c>
      <c r="AM2083" s="71">
        <f t="shared" si="23"/>
        <v>0.0593</v>
      </c>
      <c r="AN2083" s="71">
        <f t="shared" si="24"/>
        <v>0.0741</v>
      </c>
      <c r="AO2083" s="72">
        <f t="shared" si="25"/>
        <v>0.98</v>
      </c>
      <c r="AP2083" s="73">
        <f t="shared" si="26"/>
        <v>5613.44</v>
      </c>
      <c r="AQ2083" s="3">
        <f t="shared" si="27"/>
        <v>15.13056604</v>
      </c>
      <c r="AR2083" s="18"/>
      <c r="AS2083" s="18"/>
    </row>
    <row r="2084" ht="14.25" customHeight="1">
      <c r="A2084" s="68">
        <v>4120.0</v>
      </c>
      <c r="B2084" s="69">
        <v>7.0</v>
      </c>
      <c r="C2084" s="18" t="s">
        <v>479</v>
      </c>
      <c r="D2084" s="68">
        <v>4120.0</v>
      </c>
      <c r="E2084" s="69">
        <v>7.0</v>
      </c>
      <c r="F2084" s="69">
        <v>30.0</v>
      </c>
      <c r="G2084" s="70" t="s">
        <v>3375</v>
      </c>
      <c r="H2084" s="69">
        <v>382.0</v>
      </c>
      <c r="I2084" s="69">
        <v>13.0</v>
      </c>
      <c r="J2084" s="69">
        <v>8.0</v>
      </c>
      <c r="K2084" s="29">
        <f t="shared" si="13"/>
        <v>17</v>
      </c>
      <c r="L2084" s="71">
        <f t="shared" si="14"/>
        <v>0.0445</v>
      </c>
      <c r="M2084" s="71">
        <f t="shared" si="15"/>
        <v>0.0556</v>
      </c>
      <c r="N2084" s="72">
        <f t="shared" si="16"/>
        <v>0.57</v>
      </c>
      <c r="O2084" s="8">
        <f t="shared" si="17"/>
        <v>3264.96</v>
      </c>
      <c r="P2084" s="73"/>
      <c r="Q2084" s="18"/>
      <c r="R2084" s="18"/>
      <c r="S2084" s="18"/>
      <c r="T2084" s="18"/>
      <c r="U2084" s="18"/>
      <c r="V2084" s="18"/>
      <c r="W2084" s="18"/>
      <c r="X2084" s="18"/>
      <c r="Y2084" s="18"/>
      <c r="Z2084" s="68">
        <v>4120.0</v>
      </c>
      <c r="AA2084" s="69">
        <v>7.0</v>
      </c>
      <c r="AB2084" s="18" t="s">
        <v>479</v>
      </c>
      <c r="AC2084" s="68">
        <v>4120.0</v>
      </c>
      <c r="AD2084" s="69">
        <v>7.0</v>
      </c>
      <c r="AE2084" s="69">
        <v>30.0</v>
      </c>
      <c r="AF2084" s="70" t="s">
        <v>3375</v>
      </c>
      <c r="AG2084" s="69">
        <v>382.0</v>
      </c>
      <c r="AH2084" s="69">
        <v>13.0</v>
      </c>
      <c r="AI2084" s="69">
        <v>8.0</v>
      </c>
      <c r="AJ2084" s="29">
        <f t="shared" si="20"/>
        <v>17</v>
      </c>
      <c r="AK2084" s="76">
        <f t="shared" si="21"/>
        <v>0.0445026178</v>
      </c>
      <c r="AL2084" s="29">
        <f t="shared" si="22"/>
        <v>17</v>
      </c>
      <c r="AM2084" s="71">
        <f t="shared" si="23"/>
        <v>0.0445</v>
      </c>
      <c r="AN2084" s="71">
        <f t="shared" si="24"/>
        <v>0.0556</v>
      </c>
      <c r="AO2084" s="72">
        <f t="shared" si="25"/>
        <v>0.57</v>
      </c>
      <c r="AP2084" s="73">
        <f t="shared" si="26"/>
        <v>3264.96</v>
      </c>
      <c r="AQ2084" s="3">
        <f t="shared" si="27"/>
        <v>8.547015707</v>
      </c>
      <c r="AR2084" s="18"/>
      <c r="AS2084" s="18"/>
    </row>
    <row r="2085" ht="14.25" customHeight="1">
      <c r="A2085" s="68">
        <v>4121.0</v>
      </c>
      <c r="B2085" s="69">
        <v>7.0</v>
      </c>
      <c r="C2085" s="18" t="s">
        <v>480</v>
      </c>
      <c r="D2085" s="68">
        <v>4121.0</v>
      </c>
      <c r="E2085" s="69">
        <v>7.0</v>
      </c>
      <c r="F2085" s="69">
        <v>10.0</v>
      </c>
      <c r="G2085" s="70" t="s">
        <v>480</v>
      </c>
      <c r="H2085" s="69">
        <v>313.0</v>
      </c>
      <c r="I2085" s="69">
        <v>286.0</v>
      </c>
      <c r="J2085" s="69">
        <v>10.0</v>
      </c>
      <c r="K2085" s="29">
        <f t="shared" si="13"/>
        <v>291</v>
      </c>
      <c r="L2085" s="71">
        <f t="shared" si="14"/>
        <v>0.9297</v>
      </c>
      <c r="M2085" s="71">
        <f t="shared" si="15"/>
        <v>1</v>
      </c>
      <c r="N2085" s="72">
        <f t="shared" si="16"/>
        <v>174.6</v>
      </c>
      <c r="O2085" s="8">
        <f t="shared" si="17"/>
        <v>1000108.8</v>
      </c>
      <c r="P2085" s="73"/>
      <c r="Q2085" s="18"/>
      <c r="R2085" s="18"/>
      <c r="S2085" s="18"/>
      <c r="T2085" s="18"/>
      <c r="U2085" s="18"/>
      <c r="V2085" s="18"/>
      <c r="W2085" s="18"/>
      <c r="X2085" s="18"/>
      <c r="Y2085" s="18"/>
      <c r="Z2085" s="68">
        <v>4121.0</v>
      </c>
      <c r="AA2085" s="69">
        <v>7.0</v>
      </c>
      <c r="AB2085" s="18" t="s">
        <v>480</v>
      </c>
      <c r="AC2085" s="68">
        <v>4121.0</v>
      </c>
      <c r="AD2085" s="69">
        <v>7.0</v>
      </c>
      <c r="AE2085" s="69">
        <v>10.0</v>
      </c>
      <c r="AF2085" s="70" t="s">
        <v>480</v>
      </c>
      <c r="AG2085" s="69">
        <v>313.0</v>
      </c>
      <c r="AH2085" s="69">
        <v>286.0</v>
      </c>
      <c r="AI2085" s="69">
        <v>10.0</v>
      </c>
      <c r="AJ2085" s="29">
        <f t="shared" si="20"/>
        <v>291</v>
      </c>
      <c r="AK2085" s="76">
        <f t="shared" si="21"/>
        <v>0.9297124601</v>
      </c>
      <c r="AL2085" s="29">
        <f t="shared" si="22"/>
        <v>291</v>
      </c>
      <c r="AM2085" s="71">
        <f t="shared" si="23"/>
        <v>0.9297</v>
      </c>
      <c r="AN2085" s="71">
        <f t="shared" si="24"/>
        <v>1</v>
      </c>
      <c r="AO2085" s="72">
        <f t="shared" si="25"/>
        <v>174.6</v>
      </c>
      <c r="AP2085" s="73">
        <f t="shared" si="26"/>
        <v>1000108.8</v>
      </c>
      <c r="AQ2085" s="3">
        <f t="shared" si="27"/>
        <v>3195.235783</v>
      </c>
      <c r="AR2085" s="18"/>
      <c r="AS2085" s="18"/>
    </row>
    <row r="2086" ht="14.25" customHeight="1">
      <c r="A2086" s="68">
        <v>4122.0</v>
      </c>
      <c r="B2086" s="69">
        <v>7.0</v>
      </c>
      <c r="C2086" s="18" t="s">
        <v>481</v>
      </c>
      <c r="D2086" s="68">
        <v>4122.0</v>
      </c>
      <c r="E2086" s="69">
        <v>7.0</v>
      </c>
      <c r="F2086" s="69">
        <v>10.0</v>
      </c>
      <c r="G2086" s="70" t="s">
        <v>481</v>
      </c>
      <c r="H2086" s="69">
        <v>606.0</v>
      </c>
      <c r="I2086" s="69">
        <v>89.0</v>
      </c>
      <c r="J2086" s="69">
        <v>28.0</v>
      </c>
      <c r="K2086" s="29">
        <f t="shared" si="13"/>
        <v>103</v>
      </c>
      <c r="L2086" s="71">
        <f t="shared" si="14"/>
        <v>0.17</v>
      </c>
      <c r="M2086" s="71">
        <f t="shared" si="15"/>
        <v>0.2125</v>
      </c>
      <c r="N2086" s="72">
        <f t="shared" si="16"/>
        <v>13.13</v>
      </c>
      <c r="O2086" s="8">
        <f t="shared" si="17"/>
        <v>75208.64</v>
      </c>
      <c r="P2086" s="73"/>
      <c r="Q2086" s="18"/>
      <c r="R2086" s="18"/>
      <c r="S2086" s="18"/>
      <c r="T2086" s="18"/>
      <c r="U2086" s="18"/>
      <c r="V2086" s="18"/>
      <c r="W2086" s="18"/>
      <c r="X2086" s="18"/>
      <c r="Y2086" s="18"/>
      <c r="Z2086" s="68">
        <v>4122.0</v>
      </c>
      <c r="AA2086" s="69">
        <v>7.0</v>
      </c>
      <c r="AB2086" s="18" t="s">
        <v>481</v>
      </c>
      <c r="AC2086" s="68">
        <v>4122.0</v>
      </c>
      <c r="AD2086" s="69">
        <v>7.0</v>
      </c>
      <c r="AE2086" s="69">
        <v>10.0</v>
      </c>
      <c r="AF2086" s="70" t="s">
        <v>481</v>
      </c>
      <c r="AG2086" s="69">
        <v>606.0</v>
      </c>
      <c r="AH2086" s="69">
        <v>89.0</v>
      </c>
      <c r="AI2086" s="69">
        <v>28.0</v>
      </c>
      <c r="AJ2086" s="29">
        <f t="shared" si="20"/>
        <v>103</v>
      </c>
      <c r="AK2086" s="76">
        <f t="shared" si="21"/>
        <v>0.1699669967</v>
      </c>
      <c r="AL2086" s="29">
        <f t="shared" si="22"/>
        <v>103</v>
      </c>
      <c r="AM2086" s="71">
        <f t="shared" si="23"/>
        <v>0.17</v>
      </c>
      <c r="AN2086" s="71">
        <f t="shared" si="24"/>
        <v>0.2125</v>
      </c>
      <c r="AO2086" s="72">
        <f t="shared" si="25"/>
        <v>13.13</v>
      </c>
      <c r="AP2086" s="73">
        <f t="shared" si="26"/>
        <v>75208.64</v>
      </c>
      <c r="AQ2086" s="3">
        <f t="shared" si="27"/>
        <v>124.1066667</v>
      </c>
      <c r="AR2086" s="18"/>
      <c r="AS2086" s="18"/>
    </row>
    <row r="2087" ht="14.25" customHeight="1">
      <c r="A2087" s="68">
        <v>4122.0</v>
      </c>
      <c r="B2087" s="69">
        <v>7.0</v>
      </c>
      <c r="C2087" s="18" t="s">
        <v>481</v>
      </c>
      <c r="D2087" s="68">
        <v>4122.0</v>
      </c>
      <c r="E2087" s="69">
        <v>7.0</v>
      </c>
      <c r="F2087" s="69">
        <v>20.0</v>
      </c>
      <c r="G2087" s="70" t="s">
        <v>3376</v>
      </c>
      <c r="H2087" s="69">
        <v>825.0</v>
      </c>
      <c r="I2087" s="69">
        <v>106.0</v>
      </c>
      <c r="J2087" s="69">
        <v>15.0</v>
      </c>
      <c r="K2087" s="29">
        <f t="shared" si="13"/>
        <v>113.5</v>
      </c>
      <c r="L2087" s="71">
        <f t="shared" si="14"/>
        <v>0.1376</v>
      </c>
      <c r="M2087" s="71">
        <f t="shared" si="15"/>
        <v>0.172</v>
      </c>
      <c r="N2087" s="72">
        <f t="shared" si="16"/>
        <v>11.71</v>
      </c>
      <c r="O2087" s="8">
        <f t="shared" si="17"/>
        <v>67074.88</v>
      </c>
      <c r="P2087" s="73"/>
      <c r="Q2087" s="18"/>
      <c r="R2087" s="18"/>
      <c r="S2087" s="18"/>
      <c r="T2087" s="18"/>
      <c r="U2087" s="18"/>
      <c r="V2087" s="18"/>
      <c r="W2087" s="18"/>
      <c r="X2087" s="18"/>
      <c r="Y2087" s="18"/>
      <c r="Z2087" s="68">
        <v>4122.0</v>
      </c>
      <c r="AA2087" s="69">
        <v>7.0</v>
      </c>
      <c r="AB2087" s="18" t="s">
        <v>481</v>
      </c>
      <c r="AC2087" s="68">
        <v>4122.0</v>
      </c>
      <c r="AD2087" s="69">
        <v>7.0</v>
      </c>
      <c r="AE2087" s="69">
        <v>20.0</v>
      </c>
      <c r="AF2087" s="70" t="s">
        <v>3376</v>
      </c>
      <c r="AG2087" s="69">
        <v>825.0</v>
      </c>
      <c r="AH2087" s="69">
        <v>106.0</v>
      </c>
      <c r="AI2087" s="69">
        <v>15.0</v>
      </c>
      <c r="AJ2087" s="29">
        <f t="shared" si="20"/>
        <v>113.5</v>
      </c>
      <c r="AK2087" s="76">
        <f t="shared" si="21"/>
        <v>0.1375757576</v>
      </c>
      <c r="AL2087" s="29">
        <f t="shared" si="22"/>
        <v>113.5</v>
      </c>
      <c r="AM2087" s="71">
        <f t="shared" si="23"/>
        <v>0.1376</v>
      </c>
      <c r="AN2087" s="71">
        <f t="shared" si="24"/>
        <v>0.172</v>
      </c>
      <c r="AO2087" s="72">
        <f t="shared" si="25"/>
        <v>11.71</v>
      </c>
      <c r="AP2087" s="73">
        <f t="shared" si="26"/>
        <v>67074.88</v>
      </c>
      <c r="AQ2087" s="3">
        <f t="shared" si="27"/>
        <v>81.30288485</v>
      </c>
      <c r="AR2087" s="18"/>
      <c r="AS2087" s="18"/>
    </row>
    <row r="2088" ht="14.25" customHeight="1">
      <c r="A2088" s="68">
        <v>4124.0</v>
      </c>
      <c r="B2088" s="69">
        <v>7.0</v>
      </c>
      <c r="C2088" s="18" t="s">
        <v>482</v>
      </c>
      <c r="D2088" s="68">
        <v>4124.0</v>
      </c>
      <c r="E2088" s="69">
        <v>7.0</v>
      </c>
      <c r="F2088" s="69">
        <v>10.0</v>
      </c>
      <c r="G2088" s="70" t="s">
        <v>482</v>
      </c>
      <c r="H2088" s="69">
        <v>568.0</v>
      </c>
      <c r="I2088" s="69">
        <v>139.0</v>
      </c>
      <c r="J2088" s="69">
        <v>38.0</v>
      </c>
      <c r="K2088" s="29">
        <f t="shared" si="13"/>
        <v>158</v>
      </c>
      <c r="L2088" s="71">
        <f t="shared" si="14"/>
        <v>0.2782</v>
      </c>
      <c r="M2088" s="71">
        <f t="shared" si="15"/>
        <v>0.3478</v>
      </c>
      <c r="N2088" s="72">
        <f t="shared" si="16"/>
        <v>32.97</v>
      </c>
      <c r="O2088" s="8">
        <f t="shared" si="17"/>
        <v>188852.16</v>
      </c>
      <c r="P2088" s="73"/>
      <c r="Q2088" s="18"/>
      <c r="R2088" s="18"/>
      <c r="S2088" s="18"/>
      <c r="T2088" s="18"/>
      <c r="U2088" s="18"/>
      <c r="V2088" s="18"/>
      <c r="W2088" s="18"/>
      <c r="X2088" s="18"/>
      <c r="Y2088" s="18"/>
      <c r="Z2088" s="68">
        <v>4124.0</v>
      </c>
      <c r="AA2088" s="69">
        <v>7.0</v>
      </c>
      <c r="AB2088" s="18" t="s">
        <v>482</v>
      </c>
      <c r="AC2088" s="68">
        <v>4124.0</v>
      </c>
      <c r="AD2088" s="69">
        <v>7.0</v>
      </c>
      <c r="AE2088" s="69">
        <v>10.0</v>
      </c>
      <c r="AF2088" s="70" t="s">
        <v>482</v>
      </c>
      <c r="AG2088" s="69">
        <v>568.0</v>
      </c>
      <c r="AH2088" s="69">
        <v>139.0</v>
      </c>
      <c r="AI2088" s="69">
        <v>38.0</v>
      </c>
      <c r="AJ2088" s="29">
        <f t="shared" si="20"/>
        <v>158</v>
      </c>
      <c r="AK2088" s="76">
        <f t="shared" si="21"/>
        <v>0.2781690141</v>
      </c>
      <c r="AL2088" s="29">
        <f t="shared" si="22"/>
        <v>158</v>
      </c>
      <c r="AM2088" s="71">
        <f t="shared" si="23"/>
        <v>0.2782</v>
      </c>
      <c r="AN2088" s="71">
        <f t="shared" si="24"/>
        <v>0.3478</v>
      </c>
      <c r="AO2088" s="72">
        <f t="shared" si="25"/>
        <v>32.97</v>
      </c>
      <c r="AP2088" s="73">
        <f t="shared" si="26"/>
        <v>188852.16</v>
      </c>
      <c r="AQ2088" s="3">
        <f t="shared" si="27"/>
        <v>332.4861972</v>
      </c>
      <c r="AR2088" s="18"/>
      <c r="AS2088" s="18"/>
    </row>
    <row r="2089" ht="14.25" customHeight="1">
      <c r="A2089" s="68">
        <v>4126.0</v>
      </c>
      <c r="B2089" s="69">
        <v>7.0</v>
      </c>
      <c r="C2089" s="18" t="s">
        <v>483</v>
      </c>
      <c r="D2089" s="68">
        <v>4126.0</v>
      </c>
      <c r="E2089" s="69">
        <v>7.0</v>
      </c>
      <c r="F2089" s="69">
        <v>10.0</v>
      </c>
      <c r="G2089" s="70" t="s">
        <v>3377</v>
      </c>
      <c r="H2089" s="69">
        <v>375.0</v>
      </c>
      <c r="I2089" s="69">
        <v>201.0</v>
      </c>
      <c r="J2089" s="69">
        <v>60.0</v>
      </c>
      <c r="K2089" s="29">
        <f t="shared" si="13"/>
        <v>231</v>
      </c>
      <c r="L2089" s="71">
        <f t="shared" si="14"/>
        <v>0.616</v>
      </c>
      <c r="M2089" s="71">
        <f t="shared" si="15"/>
        <v>0.77</v>
      </c>
      <c r="N2089" s="72">
        <f t="shared" si="16"/>
        <v>106.72</v>
      </c>
      <c r="O2089" s="8">
        <f t="shared" si="17"/>
        <v>611292.16</v>
      </c>
      <c r="P2089" s="73"/>
      <c r="Q2089" s="18"/>
      <c r="R2089" s="18"/>
      <c r="S2089" s="18"/>
      <c r="T2089" s="18"/>
      <c r="U2089" s="18"/>
      <c r="V2089" s="18"/>
      <c r="W2089" s="18"/>
      <c r="X2089" s="18"/>
      <c r="Y2089" s="18"/>
      <c r="Z2089" s="68">
        <v>4126.0</v>
      </c>
      <c r="AA2089" s="69">
        <v>7.0</v>
      </c>
      <c r="AB2089" s="18" t="s">
        <v>483</v>
      </c>
      <c r="AC2089" s="68">
        <v>4126.0</v>
      </c>
      <c r="AD2089" s="69">
        <v>7.0</v>
      </c>
      <c r="AE2089" s="69">
        <v>10.0</v>
      </c>
      <c r="AF2089" s="70" t="s">
        <v>3377</v>
      </c>
      <c r="AG2089" s="69">
        <v>375.0</v>
      </c>
      <c r="AH2089" s="69">
        <v>201.0</v>
      </c>
      <c r="AI2089" s="69">
        <v>60.0</v>
      </c>
      <c r="AJ2089" s="29">
        <f t="shared" si="20"/>
        <v>231</v>
      </c>
      <c r="AK2089" s="76">
        <f t="shared" si="21"/>
        <v>0.616</v>
      </c>
      <c r="AL2089" s="29">
        <f t="shared" si="22"/>
        <v>231</v>
      </c>
      <c r="AM2089" s="71">
        <f t="shared" si="23"/>
        <v>0.616</v>
      </c>
      <c r="AN2089" s="71">
        <f t="shared" si="24"/>
        <v>0.77</v>
      </c>
      <c r="AO2089" s="72">
        <f t="shared" si="25"/>
        <v>106.72</v>
      </c>
      <c r="AP2089" s="73">
        <f t="shared" si="26"/>
        <v>611292.16</v>
      </c>
      <c r="AQ2089" s="3">
        <f t="shared" si="27"/>
        <v>1630.112427</v>
      </c>
      <c r="AR2089" s="18"/>
      <c r="AS2089" s="18"/>
    </row>
    <row r="2090" ht="14.25" customHeight="1">
      <c r="A2090" s="68">
        <v>4126.0</v>
      </c>
      <c r="B2090" s="69">
        <v>7.0</v>
      </c>
      <c r="C2090" s="18" t="s">
        <v>483</v>
      </c>
      <c r="D2090" s="68">
        <v>4126.0</v>
      </c>
      <c r="E2090" s="69">
        <v>7.0</v>
      </c>
      <c r="F2090" s="69">
        <v>30.0</v>
      </c>
      <c r="G2090" s="70" t="s">
        <v>3378</v>
      </c>
      <c r="H2090" s="69">
        <v>204.0</v>
      </c>
      <c r="I2090" s="69">
        <v>109.0</v>
      </c>
      <c r="J2090" s="69">
        <v>36.0</v>
      </c>
      <c r="K2090" s="29">
        <f t="shared" si="13"/>
        <v>127</v>
      </c>
      <c r="L2090" s="71">
        <f t="shared" si="14"/>
        <v>0.6225</v>
      </c>
      <c r="M2090" s="71">
        <f t="shared" si="15"/>
        <v>0.7781</v>
      </c>
      <c r="N2090" s="72">
        <f t="shared" si="16"/>
        <v>59.29</v>
      </c>
      <c r="O2090" s="8">
        <f t="shared" si="17"/>
        <v>339613.12</v>
      </c>
      <c r="P2090" s="73"/>
      <c r="Q2090" s="18"/>
      <c r="R2090" s="18"/>
      <c r="S2090" s="18"/>
      <c r="T2090" s="18"/>
      <c r="U2090" s="18"/>
      <c r="V2090" s="18"/>
      <c r="W2090" s="18"/>
      <c r="X2090" s="18"/>
      <c r="Y2090" s="18"/>
      <c r="Z2090" s="68">
        <v>4126.0</v>
      </c>
      <c r="AA2090" s="69">
        <v>7.0</v>
      </c>
      <c r="AB2090" s="18" t="s">
        <v>483</v>
      </c>
      <c r="AC2090" s="68">
        <v>4126.0</v>
      </c>
      <c r="AD2090" s="69">
        <v>7.0</v>
      </c>
      <c r="AE2090" s="69">
        <v>30.0</v>
      </c>
      <c r="AF2090" s="70" t="s">
        <v>3378</v>
      </c>
      <c r="AG2090" s="69">
        <v>204.0</v>
      </c>
      <c r="AH2090" s="69">
        <v>109.0</v>
      </c>
      <c r="AI2090" s="69">
        <v>36.0</v>
      </c>
      <c r="AJ2090" s="29">
        <f t="shared" si="20"/>
        <v>127</v>
      </c>
      <c r="AK2090" s="76">
        <f t="shared" si="21"/>
        <v>0.6225490196</v>
      </c>
      <c r="AL2090" s="29">
        <f t="shared" si="22"/>
        <v>127</v>
      </c>
      <c r="AM2090" s="71">
        <f t="shared" si="23"/>
        <v>0.6225</v>
      </c>
      <c r="AN2090" s="71">
        <f t="shared" si="24"/>
        <v>0.7781</v>
      </c>
      <c r="AO2090" s="72">
        <f t="shared" si="25"/>
        <v>59.29</v>
      </c>
      <c r="AP2090" s="73">
        <f t="shared" si="26"/>
        <v>339613.12</v>
      </c>
      <c r="AQ2090" s="3">
        <f t="shared" si="27"/>
        <v>1664.770196</v>
      </c>
      <c r="AR2090" s="18"/>
      <c r="AS2090" s="18"/>
    </row>
    <row r="2091" ht="14.25" customHeight="1">
      <c r="A2091" s="68">
        <v>4126.0</v>
      </c>
      <c r="B2091" s="69">
        <v>7.0</v>
      </c>
      <c r="C2091" s="18" t="s">
        <v>483</v>
      </c>
      <c r="D2091" s="68">
        <v>4126.0</v>
      </c>
      <c r="E2091" s="69">
        <v>7.0</v>
      </c>
      <c r="F2091" s="69">
        <v>40.0</v>
      </c>
      <c r="G2091" s="70" t="s">
        <v>3379</v>
      </c>
      <c r="H2091" s="69">
        <v>210.0</v>
      </c>
      <c r="I2091" s="69">
        <v>115.0</v>
      </c>
      <c r="J2091" s="69">
        <v>35.0</v>
      </c>
      <c r="K2091" s="29">
        <f t="shared" si="13"/>
        <v>132.5</v>
      </c>
      <c r="L2091" s="71">
        <f t="shared" si="14"/>
        <v>0.631</v>
      </c>
      <c r="M2091" s="71">
        <f t="shared" si="15"/>
        <v>0.7888</v>
      </c>
      <c r="N2091" s="72">
        <f t="shared" si="16"/>
        <v>62.71</v>
      </c>
      <c r="O2091" s="8">
        <f t="shared" si="17"/>
        <v>359202.88</v>
      </c>
      <c r="P2091" s="73"/>
      <c r="Q2091" s="18"/>
      <c r="R2091" s="18"/>
      <c r="S2091" s="18"/>
      <c r="T2091" s="18"/>
      <c r="U2091" s="18"/>
      <c r="V2091" s="18"/>
      <c r="W2091" s="18"/>
      <c r="X2091" s="18"/>
      <c r="Y2091" s="18"/>
      <c r="Z2091" s="68">
        <v>4126.0</v>
      </c>
      <c r="AA2091" s="69">
        <v>7.0</v>
      </c>
      <c r="AB2091" s="18" t="s">
        <v>483</v>
      </c>
      <c r="AC2091" s="68">
        <v>4126.0</v>
      </c>
      <c r="AD2091" s="69">
        <v>7.0</v>
      </c>
      <c r="AE2091" s="69">
        <v>40.0</v>
      </c>
      <c r="AF2091" s="70" t="s">
        <v>3379</v>
      </c>
      <c r="AG2091" s="69">
        <v>210.0</v>
      </c>
      <c r="AH2091" s="69">
        <v>115.0</v>
      </c>
      <c r="AI2091" s="69">
        <v>35.0</v>
      </c>
      <c r="AJ2091" s="29">
        <f t="shared" si="20"/>
        <v>132.5</v>
      </c>
      <c r="AK2091" s="76">
        <f t="shared" si="21"/>
        <v>0.630952381</v>
      </c>
      <c r="AL2091" s="29">
        <f t="shared" si="22"/>
        <v>132.5</v>
      </c>
      <c r="AM2091" s="71">
        <f t="shared" si="23"/>
        <v>0.631</v>
      </c>
      <c r="AN2091" s="71">
        <f t="shared" si="24"/>
        <v>0.7888</v>
      </c>
      <c r="AO2091" s="72">
        <f t="shared" si="25"/>
        <v>62.71</v>
      </c>
      <c r="AP2091" s="73">
        <f t="shared" si="26"/>
        <v>359202.88</v>
      </c>
      <c r="AQ2091" s="3">
        <f t="shared" si="27"/>
        <v>1710.489905</v>
      </c>
      <c r="AR2091" s="18"/>
      <c r="AS2091" s="18"/>
    </row>
    <row r="2092" ht="14.25" customHeight="1">
      <c r="A2092" s="68">
        <v>4127.0</v>
      </c>
      <c r="B2092" s="69">
        <v>7.0</v>
      </c>
      <c r="C2092" s="18" t="s">
        <v>484</v>
      </c>
      <c r="D2092" s="68">
        <v>4127.0</v>
      </c>
      <c r="E2092" s="69">
        <v>7.0</v>
      </c>
      <c r="F2092" s="69">
        <v>10.0</v>
      </c>
      <c r="G2092" s="70" t="s">
        <v>484</v>
      </c>
      <c r="H2092" s="69">
        <v>95.0</v>
      </c>
      <c r="I2092" s="69">
        <v>44.0</v>
      </c>
      <c r="J2092" s="69">
        <v>10.0</v>
      </c>
      <c r="K2092" s="29">
        <f t="shared" si="13"/>
        <v>49</v>
      </c>
      <c r="L2092" s="71">
        <f t="shared" si="14"/>
        <v>0.5158</v>
      </c>
      <c r="M2092" s="71">
        <f t="shared" si="15"/>
        <v>0.6448</v>
      </c>
      <c r="N2092" s="72">
        <f t="shared" si="16"/>
        <v>18.96</v>
      </c>
      <c r="O2092" s="8">
        <f t="shared" si="17"/>
        <v>108602.88</v>
      </c>
      <c r="P2092" s="73"/>
      <c r="Q2092" s="18"/>
      <c r="R2092" s="18"/>
      <c r="S2092" s="18"/>
      <c r="T2092" s="18"/>
      <c r="U2092" s="18"/>
      <c r="V2092" s="18"/>
      <c r="W2092" s="18"/>
      <c r="X2092" s="18"/>
      <c r="Y2092" s="18"/>
      <c r="Z2092" s="68">
        <v>4127.0</v>
      </c>
      <c r="AA2092" s="69">
        <v>7.0</v>
      </c>
      <c r="AB2092" s="18" t="s">
        <v>484</v>
      </c>
      <c r="AC2092" s="68">
        <v>4127.0</v>
      </c>
      <c r="AD2092" s="69">
        <v>7.0</v>
      </c>
      <c r="AE2092" s="69">
        <v>10.0</v>
      </c>
      <c r="AF2092" s="70" t="s">
        <v>484</v>
      </c>
      <c r="AG2092" s="69">
        <v>95.0</v>
      </c>
      <c r="AH2092" s="69">
        <v>44.0</v>
      </c>
      <c r="AI2092" s="69">
        <v>10.0</v>
      </c>
      <c r="AJ2092" s="29">
        <f t="shared" si="20"/>
        <v>49</v>
      </c>
      <c r="AK2092" s="76">
        <f t="shared" si="21"/>
        <v>0.5157894737</v>
      </c>
      <c r="AL2092" s="29">
        <f t="shared" si="22"/>
        <v>49</v>
      </c>
      <c r="AM2092" s="71">
        <f t="shared" si="23"/>
        <v>0.5158</v>
      </c>
      <c r="AN2092" s="71">
        <f t="shared" si="24"/>
        <v>0.6448</v>
      </c>
      <c r="AO2092" s="72">
        <f t="shared" si="25"/>
        <v>18.96</v>
      </c>
      <c r="AP2092" s="73">
        <f t="shared" si="26"/>
        <v>108602.88</v>
      </c>
      <c r="AQ2092" s="3">
        <f t="shared" si="27"/>
        <v>1143.188211</v>
      </c>
      <c r="AR2092" s="18"/>
      <c r="AS2092" s="18"/>
    </row>
    <row r="2093" ht="14.25" customHeight="1">
      <c r="A2093" s="68">
        <v>4131.0</v>
      </c>
      <c r="B2093" s="69">
        <v>7.0</v>
      </c>
      <c r="C2093" s="18" t="s">
        <v>485</v>
      </c>
      <c r="D2093" s="68">
        <v>4131.0</v>
      </c>
      <c r="E2093" s="69">
        <v>7.0</v>
      </c>
      <c r="F2093" s="69">
        <v>10.0</v>
      </c>
      <c r="G2093" s="70" t="s">
        <v>3380</v>
      </c>
      <c r="H2093" s="69">
        <v>322.0</v>
      </c>
      <c r="I2093" s="69">
        <v>322.0</v>
      </c>
      <c r="J2093" s="69">
        <v>0.0</v>
      </c>
      <c r="K2093" s="29">
        <f t="shared" si="13"/>
        <v>322</v>
      </c>
      <c r="L2093" s="71">
        <f t="shared" si="14"/>
        <v>1</v>
      </c>
      <c r="M2093" s="71">
        <f t="shared" si="15"/>
        <v>1</v>
      </c>
      <c r="N2093" s="72">
        <f t="shared" si="16"/>
        <v>193.2</v>
      </c>
      <c r="O2093" s="8">
        <f t="shared" si="17"/>
        <v>1106649.6</v>
      </c>
      <c r="P2093" s="73"/>
      <c r="Q2093" s="18"/>
      <c r="R2093" s="18"/>
      <c r="S2093" s="18"/>
      <c r="T2093" s="18"/>
      <c r="U2093" s="18"/>
      <c r="V2093" s="18"/>
      <c r="W2093" s="18"/>
      <c r="X2093" s="18"/>
      <c r="Y2093" s="18"/>
      <c r="Z2093" s="68">
        <v>4131.0</v>
      </c>
      <c r="AA2093" s="69">
        <v>7.0</v>
      </c>
      <c r="AB2093" s="18" t="s">
        <v>485</v>
      </c>
      <c r="AC2093" s="68">
        <v>4131.0</v>
      </c>
      <c r="AD2093" s="69">
        <v>7.0</v>
      </c>
      <c r="AE2093" s="69">
        <v>10.0</v>
      </c>
      <c r="AF2093" s="70" t="s">
        <v>3380</v>
      </c>
      <c r="AG2093" s="69">
        <v>322.0</v>
      </c>
      <c r="AH2093" s="69">
        <v>322.0</v>
      </c>
      <c r="AI2093" s="69">
        <v>0.0</v>
      </c>
      <c r="AJ2093" s="29">
        <f t="shared" si="20"/>
        <v>322</v>
      </c>
      <c r="AK2093" s="76">
        <f t="shared" si="21"/>
        <v>1</v>
      </c>
      <c r="AL2093" s="29">
        <f t="shared" si="22"/>
        <v>322</v>
      </c>
      <c r="AM2093" s="71">
        <f t="shared" si="23"/>
        <v>1</v>
      </c>
      <c r="AN2093" s="71">
        <f t="shared" si="24"/>
        <v>1</v>
      </c>
      <c r="AO2093" s="72">
        <f t="shared" si="25"/>
        <v>193.2</v>
      </c>
      <c r="AP2093" s="73">
        <f t="shared" si="26"/>
        <v>1106649.6</v>
      </c>
      <c r="AQ2093" s="3">
        <f t="shared" si="27"/>
        <v>3436.8</v>
      </c>
      <c r="AR2093" s="18"/>
      <c r="AS2093" s="18"/>
    </row>
    <row r="2094" ht="14.25" customHeight="1">
      <c r="A2094" s="68">
        <v>4131.0</v>
      </c>
      <c r="B2094" s="69">
        <v>7.0</v>
      </c>
      <c r="C2094" s="18" t="s">
        <v>485</v>
      </c>
      <c r="D2094" s="68">
        <v>4131.0</v>
      </c>
      <c r="E2094" s="69">
        <v>7.0</v>
      </c>
      <c r="F2094" s="69">
        <v>20.0</v>
      </c>
      <c r="G2094" s="70" t="s">
        <v>3381</v>
      </c>
      <c r="H2094" s="69">
        <v>105.0</v>
      </c>
      <c r="I2094" s="69">
        <v>105.0</v>
      </c>
      <c r="J2094" s="69">
        <v>0.0</v>
      </c>
      <c r="K2094" s="29">
        <f t="shared" si="13"/>
        <v>105</v>
      </c>
      <c r="L2094" s="71">
        <f t="shared" si="14"/>
        <v>1</v>
      </c>
      <c r="M2094" s="71">
        <f t="shared" si="15"/>
        <v>1</v>
      </c>
      <c r="N2094" s="72">
        <f t="shared" si="16"/>
        <v>63</v>
      </c>
      <c r="O2094" s="8">
        <f t="shared" si="17"/>
        <v>360864</v>
      </c>
      <c r="P2094" s="73"/>
      <c r="Q2094" s="18"/>
      <c r="R2094" s="18"/>
      <c r="S2094" s="18"/>
      <c r="T2094" s="18"/>
      <c r="U2094" s="18"/>
      <c r="V2094" s="18"/>
      <c r="W2094" s="18"/>
      <c r="X2094" s="18"/>
      <c r="Y2094" s="18"/>
      <c r="Z2094" s="68">
        <v>4131.0</v>
      </c>
      <c r="AA2094" s="69">
        <v>7.0</v>
      </c>
      <c r="AB2094" s="18" t="s">
        <v>485</v>
      </c>
      <c r="AC2094" s="68">
        <v>4131.0</v>
      </c>
      <c r="AD2094" s="69">
        <v>7.0</v>
      </c>
      <c r="AE2094" s="69">
        <v>20.0</v>
      </c>
      <c r="AF2094" s="70" t="s">
        <v>3381</v>
      </c>
      <c r="AG2094" s="69">
        <v>105.0</v>
      </c>
      <c r="AH2094" s="69">
        <v>105.0</v>
      </c>
      <c r="AI2094" s="69">
        <v>0.0</v>
      </c>
      <c r="AJ2094" s="29">
        <f t="shared" si="20"/>
        <v>105</v>
      </c>
      <c r="AK2094" s="76">
        <f t="shared" si="21"/>
        <v>1</v>
      </c>
      <c r="AL2094" s="29">
        <f t="shared" si="22"/>
        <v>105</v>
      </c>
      <c r="AM2094" s="71">
        <f t="shared" si="23"/>
        <v>1</v>
      </c>
      <c r="AN2094" s="71">
        <f t="shared" si="24"/>
        <v>1</v>
      </c>
      <c r="AO2094" s="72">
        <f t="shared" si="25"/>
        <v>63</v>
      </c>
      <c r="AP2094" s="73">
        <f t="shared" si="26"/>
        <v>360864</v>
      </c>
      <c r="AQ2094" s="3">
        <f t="shared" si="27"/>
        <v>3436.8</v>
      </c>
      <c r="AR2094" s="18"/>
      <c r="AS2094" s="18"/>
    </row>
    <row r="2095" ht="14.25" customHeight="1">
      <c r="A2095" s="68">
        <v>4132.0</v>
      </c>
      <c r="B2095" s="69">
        <v>7.0</v>
      </c>
      <c r="C2095" s="18" t="s">
        <v>486</v>
      </c>
      <c r="D2095" s="68">
        <v>4132.0</v>
      </c>
      <c r="E2095" s="69">
        <v>7.0</v>
      </c>
      <c r="F2095" s="69">
        <v>10.0</v>
      </c>
      <c r="G2095" s="70" t="s">
        <v>1705</v>
      </c>
      <c r="H2095" s="69">
        <v>544.0</v>
      </c>
      <c r="I2095" s="69">
        <v>188.0</v>
      </c>
      <c r="J2095" s="69">
        <v>79.0</v>
      </c>
      <c r="K2095" s="29">
        <f t="shared" si="13"/>
        <v>227.5</v>
      </c>
      <c r="L2095" s="71">
        <f t="shared" si="14"/>
        <v>0.4182</v>
      </c>
      <c r="M2095" s="71">
        <f t="shared" si="15"/>
        <v>0.5228</v>
      </c>
      <c r="N2095" s="72">
        <f t="shared" si="16"/>
        <v>71.36</v>
      </c>
      <c r="O2095" s="8">
        <f t="shared" si="17"/>
        <v>408750.08</v>
      </c>
      <c r="P2095" s="73"/>
      <c r="Q2095" s="18"/>
      <c r="R2095" s="18"/>
      <c r="S2095" s="18"/>
      <c r="T2095" s="18"/>
      <c r="U2095" s="18"/>
      <c r="V2095" s="18"/>
      <c r="W2095" s="18"/>
      <c r="X2095" s="18"/>
      <c r="Y2095" s="18"/>
      <c r="Z2095" s="68">
        <v>4132.0</v>
      </c>
      <c r="AA2095" s="69">
        <v>7.0</v>
      </c>
      <c r="AB2095" s="18" t="s">
        <v>486</v>
      </c>
      <c r="AC2095" s="68">
        <v>4132.0</v>
      </c>
      <c r="AD2095" s="69">
        <v>7.0</v>
      </c>
      <c r="AE2095" s="69">
        <v>10.0</v>
      </c>
      <c r="AF2095" s="70" t="s">
        <v>1705</v>
      </c>
      <c r="AG2095" s="69">
        <v>544.0</v>
      </c>
      <c r="AH2095" s="69">
        <v>188.0</v>
      </c>
      <c r="AI2095" s="69">
        <v>79.0</v>
      </c>
      <c r="AJ2095" s="29">
        <f t="shared" si="20"/>
        <v>227.5</v>
      </c>
      <c r="AK2095" s="76">
        <f t="shared" si="21"/>
        <v>0.4181985294</v>
      </c>
      <c r="AL2095" s="29">
        <f t="shared" si="22"/>
        <v>227.5</v>
      </c>
      <c r="AM2095" s="71">
        <f t="shared" si="23"/>
        <v>0.4182</v>
      </c>
      <c r="AN2095" s="71">
        <f t="shared" si="24"/>
        <v>0.5228</v>
      </c>
      <c r="AO2095" s="72">
        <f t="shared" si="25"/>
        <v>71.36</v>
      </c>
      <c r="AP2095" s="73">
        <f t="shared" si="26"/>
        <v>408750.08</v>
      </c>
      <c r="AQ2095" s="3">
        <f t="shared" si="27"/>
        <v>751.3788235</v>
      </c>
      <c r="AR2095" s="18"/>
      <c r="AS2095" s="18"/>
    </row>
    <row r="2096" ht="14.25" customHeight="1">
      <c r="A2096" s="68">
        <v>4135.0</v>
      </c>
      <c r="B2096" s="69">
        <v>7.0</v>
      </c>
      <c r="C2096" s="18" t="s">
        <v>1833</v>
      </c>
      <c r="D2096" s="68">
        <v>4135.0</v>
      </c>
      <c r="E2096" s="69">
        <v>7.0</v>
      </c>
      <c r="F2096" s="69">
        <v>10.0</v>
      </c>
      <c r="G2096" s="70" t="s">
        <v>487</v>
      </c>
      <c r="H2096" s="69">
        <v>420.0</v>
      </c>
      <c r="I2096" s="69">
        <v>413.0</v>
      </c>
      <c r="J2096" s="69">
        <v>2.0</v>
      </c>
      <c r="K2096" s="29">
        <f t="shared" si="13"/>
        <v>414</v>
      </c>
      <c r="L2096" s="71">
        <f t="shared" si="14"/>
        <v>0.9857</v>
      </c>
      <c r="M2096" s="71">
        <f t="shared" si="15"/>
        <v>1</v>
      </c>
      <c r="N2096" s="72">
        <f t="shared" si="16"/>
        <v>248.4</v>
      </c>
      <c r="O2096" s="8">
        <f t="shared" si="17"/>
        <v>1422835.2</v>
      </c>
      <c r="P2096" s="73"/>
      <c r="Q2096" s="18"/>
      <c r="R2096" s="18"/>
      <c r="S2096" s="18"/>
      <c r="T2096" s="18"/>
      <c r="U2096" s="18"/>
      <c r="V2096" s="18"/>
      <c r="W2096" s="18"/>
      <c r="X2096" s="18"/>
      <c r="Y2096" s="18"/>
      <c r="Z2096" s="68">
        <v>4135.0</v>
      </c>
      <c r="AA2096" s="69">
        <v>7.0</v>
      </c>
      <c r="AB2096" s="18" t="s">
        <v>1833</v>
      </c>
      <c r="AC2096" s="68">
        <v>4135.0</v>
      </c>
      <c r="AD2096" s="69">
        <v>7.0</v>
      </c>
      <c r="AE2096" s="69">
        <v>10.0</v>
      </c>
      <c r="AF2096" s="70" t="s">
        <v>487</v>
      </c>
      <c r="AG2096" s="69">
        <v>420.0</v>
      </c>
      <c r="AH2096" s="69">
        <v>413.0</v>
      </c>
      <c r="AI2096" s="69">
        <v>2.0</v>
      </c>
      <c r="AJ2096" s="29">
        <f t="shared" si="20"/>
        <v>414</v>
      </c>
      <c r="AK2096" s="76">
        <f t="shared" si="21"/>
        <v>0.9857142857</v>
      </c>
      <c r="AL2096" s="29">
        <f t="shared" si="22"/>
        <v>414</v>
      </c>
      <c r="AM2096" s="71">
        <f t="shared" si="23"/>
        <v>0.9857</v>
      </c>
      <c r="AN2096" s="71">
        <f t="shared" si="24"/>
        <v>1</v>
      </c>
      <c r="AO2096" s="72">
        <f t="shared" si="25"/>
        <v>248.4</v>
      </c>
      <c r="AP2096" s="73">
        <f t="shared" si="26"/>
        <v>1422835.2</v>
      </c>
      <c r="AQ2096" s="3">
        <f t="shared" si="27"/>
        <v>3387.702857</v>
      </c>
      <c r="AR2096" s="18"/>
      <c r="AS2096" s="18"/>
    </row>
    <row r="2097" ht="14.25" customHeight="1">
      <c r="A2097" s="68">
        <v>4137.0</v>
      </c>
      <c r="B2097" s="69">
        <v>7.0</v>
      </c>
      <c r="C2097" s="18" t="s">
        <v>1837</v>
      </c>
      <c r="D2097" s="68">
        <v>4137.0</v>
      </c>
      <c r="E2097" s="69">
        <v>7.0</v>
      </c>
      <c r="F2097" s="69">
        <v>10.0</v>
      </c>
      <c r="G2097" s="70" t="s">
        <v>488</v>
      </c>
      <c r="H2097" s="69">
        <v>140.0</v>
      </c>
      <c r="I2097" s="69">
        <v>9.0</v>
      </c>
      <c r="J2097" s="69">
        <v>10.0</v>
      </c>
      <c r="K2097" s="29">
        <f t="shared" si="13"/>
        <v>14</v>
      </c>
      <c r="L2097" s="71">
        <f t="shared" si="14"/>
        <v>0.1</v>
      </c>
      <c r="M2097" s="71">
        <f t="shared" si="15"/>
        <v>0.125</v>
      </c>
      <c r="N2097" s="72">
        <f t="shared" si="16"/>
        <v>1.05</v>
      </c>
      <c r="O2097" s="8">
        <f t="shared" si="17"/>
        <v>6014.4</v>
      </c>
      <c r="P2097" s="73"/>
      <c r="Q2097" s="18"/>
      <c r="R2097" s="18"/>
      <c r="S2097" s="18"/>
      <c r="T2097" s="18"/>
      <c r="U2097" s="18"/>
      <c r="V2097" s="18"/>
      <c r="W2097" s="18"/>
      <c r="X2097" s="18"/>
      <c r="Y2097" s="18"/>
      <c r="Z2097" s="68">
        <v>4137.0</v>
      </c>
      <c r="AA2097" s="69">
        <v>7.0</v>
      </c>
      <c r="AB2097" s="18" t="s">
        <v>1837</v>
      </c>
      <c r="AC2097" s="68">
        <v>4137.0</v>
      </c>
      <c r="AD2097" s="69">
        <v>7.0</v>
      </c>
      <c r="AE2097" s="69">
        <v>10.0</v>
      </c>
      <c r="AF2097" s="70" t="s">
        <v>488</v>
      </c>
      <c r="AG2097" s="69">
        <v>140.0</v>
      </c>
      <c r="AH2097" s="69">
        <v>9.0</v>
      </c>
      <c r="AI2097" s="69">
        <v>10.0</v>
      </c>
      <c r="AJ2097" s="29">
        <f t="shared" si="20"/>
        <v>14</v>
      </c>
      <c r="AK2097" s="76">
        <f t="shared" si="21"/>
        <v>0.1</v>
      </c>
      <c r="AL2097" s="29">
        <f t="shared" si="22"/>
        <v>14</v>
      </c>
      <c r="AM2097" s="71">
        <f t="shared" si="23"/>
        <v>0.1</v>
      </c>
      <c r="AN2097" s="71">
        <f t="shared" si="24"/>
        <v>0.125</v>
      </c>
      <c r="AO2097" s="72">
        <f t="shared" si="25"/>
        <v>1.05</v>
      </c>
      <c r="AP2097" s="73">
        <f t="shared" si="26"/>
        <v>6014.4</v>
      </c>
      <c r="AQ2097" s="3">
        <f t="shared" si="27"/>
        <v>42.96</v>
      </c>
      <c r="AR2097" s="18"/>
      <c r="AS2097" s="18"/>
    </row>
    <row r="2098" ht="14.25" customHeight="1">
      <c r="A2098" s="68">
        <v>4139.0</v>
      </c>
      <c r="B2098" s="69">
        <v>7.0</v>
      </c>
      <c r="C2098" s="18" t="s">
        <v>489</v>
      </c>
      <c r="D2098" s="68">
        <v>4139.0</v>
      </c>
      <c r="E2098" s="69">
        <v>7.0</v>
      </c>
      <c r="F2098" s="69">
        <v>10.0</v>
      </c>
      <c r="G2098" s="70" t="s">
        <v>489</v>
      </c>
      <c r="H2098" s="69">
        <v>143.0</v>
      </c>
      <c r="I2098" s="69">
        <v>143.0</v>
      </c>
      <c r="J2098" s="69">
        <v>0.0</v>
      </c>
      <c r="K2098" s="29">
        <f t="shared" si="13"/>
        <v>143</v>
      </c>
      <c r="L2098" s="71">
        <f t="shared" si="14"/>
        <v>1</v>
      </c>
      <c r="M2098" s="71">
        <f t="shared" si="15"/>
        <v>1</v>
      </c>
      <c r="N2098" s="72">
        <f t="shared" si="16"/>
        <v>85.8</v>
      </c>
      <c r="O2098" s="8">
        <f t="shared" si="17"/>
        <v>491462.4</v>
      </c>
      <c r="P2098" s="73"/>
      <c r="Q2098" s="18"/>
      <c r="R2098" s="18"/>
      <c r="S2098" s="18"/>
      <c r="T2098" s="18"/>
      <c r="U2098" s="18"/>
      <c r="V2098" s="18"/>
      <c r="W2098" s="18"/>
      <c r="X2098" s="18"/>
      <c r="Y2098" s="18"/>
      <c r="Z2098" s="68">
        <v>4139.0</v>
      </c>
      <c r="AA2098" s="69">
        <v>7.0</v>
      </c>
      <c r="AB2098" s="18" t="s">
        <v>489</v>
      </c>
      <c r="AC2098" s="68">
        <v>4139.0</v>
      </c>
      <c r="AD2098" s="69">
        <v>7.0</v>
      </c>
      <c r="AE2098" s="69">
        <v>10.0</v>
      </c>
      <c r="AF2098" s="70" t="s">
        <v>489</v>
      </c>
      <c r="AG2098" s="69">
        <v>143.0</v>
      </c>
      <c r="AH2098" s="69">
        <v>143.0</v>
      </c>
      <c r="AI2098" s="69">
        <v>0.0</v>
      </c>
      <c r="AJ2098" s="29">
        <f t="shared" si="20"/>
        <v>143</v>
      </c>
      <c r="AK2098" s="76">
        <f t="shared" si="21"/>
        <v>1</v>
      </c>
      <c r="AL2098" s="29">
        <f t="shared" si="22"/>
        <v>143</v>
      </c>
      <c r="AM2098" s="71">
        <f t="shared" si="23"/>
        <v>1</v>
      </c>
      <c r="AN2098" s="71">
        <f t="shared" si="24"/>
        <v>1</v>
      </c>
      <c r="AO2098" s="72">
        <f t="shared" si="25"/>
        <v>85.8</v>
      </c>
      <c r="AP2098" s="73">
        <f t="shared" si="26"/>
        <v>491462.4</v>
      </c>
      <c r="AQ2098" s="3">
        <f t="shared" si="27"/>
        <v>3436.8</v>
      </c>
      <c r="AR2098" s="18"/>
      <c r="AS2098" s="18"/>
    </row>
    <row r="2099" ht="14.25" customHeight="1">
      <c r="A2099" s="68">
        <v>4140.0</v>
      </c>
      <c r="B2099" s="69">
        <v>7.0</v>
      </c>
      <c r="C2099" s="18" t="s">
        <v>490</v>
      </c>
      <c r="D2099" s="68">
        <v>4140.0</v>
      </c>
      <c r="E2099" s="69">
        <v>7.0</v>
      </c>
      <c r="F2099" s="69">
        <v>10.0</v>
      </c>
      <c r="G2099" s="70" t="s">
        <v>490</v>
      </c>
      <c r="H2099" s="69">
        <v>852.0</v>
      </c>
      <c r="I2099" s="69">
        <v>50.0</v>
      </c>
      <c r="J2099" s="69">
        <v>20.0</v>
      </c>
      <c r="K2099" s="29">
        <f t="shared" si="13"/>
        <v>60</v>
      </c>
      <c r="L2099" s="71">
        <f t="shared" si="14"/>
        <v>0.0704</v>
      </c>
      <c r="M2099" s="71">
        <f t="shared" si="15"/>
        <v>0.088</v>
      </c>
      <c r="N2099" s="72">
        <f t="shared" si="16"/>
        <v>3.17</v>
      </c>
      <c r="O2099" s="8">
        <f t="shared" si="17"/>
        <v>18157.76</v>
      </c>
      <c r="P2099" s="73"/>
      <c r="Q2099" s="18"/>
      <c r="R2099" s="18"/>
      <c r="S2099" s="18"/>
      <c r="T2099" s="18"/>
      <c r="U2099" s="18"/>
      <c r="V2099" s="18"/>
      <c r="W2099" s="18"/>
      <c r="X2099" s="18"/>
      <c r="Y2099" s="18"/>
      <c r="Z2099" s="68">
        <v>4140.0</v>
      </c>
      <c r="AA2099" s="69">
        <v>7.0</v>
      </c>
      <c r="AB2099" s="18" t="s">
        <v>490</v>
      </c>
      <c r="AC2099" s="68">
        <v>4140.0</v>
      </c>
      <c r="AD2099" s="69">
        <v>7.0</v>
      </c>
      <c r="AE2099" s="69">
        <v>10.0</v>
      </c>
      <c r="AF2099" s="70" t="s">
        <v>490</v>
      </c>
      <c r="AG2099" s="69">
        <v>852.0</v>
      </c>
      <c r="AH2099" s="69">
        <v>50.0</v>
      </c>
      <c r="AI2099" s="69">
        <v>20.0</v>
      </c>
      <c r="AJ2099" s="29">
        <f t="shared" si="20"/>
        <v>60</v>
      </c>
      <c r="AK2099" s="76">
        <f t="shared" si="21"/>
        <v>0.07042253521</v>
      </c>
      <c r="AL2099" s="29">
        <f t="shared" si="22"/>
        <v>60</v>
      </c>
      <c r="AM2099" s="71">
        <f t="shared" si="23"/>
        <v>0.0704</v>
      </c>
      <c r="AN2099" s="71">
        <f t="shared" si="24"/>
        <v>0.088</v>
      </c>
      <c r="AO2099" s="72">
        <f t="shared" si="25"/>
        <v>3.17</v>
      </c>
      <c r="AP2099" s="73">
        <f t="shared" si="26"/>
        <v>18157.76</v>
      </c>
      <c r="AQ2099" s="3">
        <f t="shared" si="27"/>
        <v>21.31192488</v>
      </c>
      <c r="AR2099" s="18"/>
      <c r="AS2099" s="18"/>
    </row>
    <row r="2100" ht="14.25" customHeight="1">
      <c r="A2100" s="68">
        <v>4142.0</v>
      </c>
      <c r="B2100" s="69">
        <v>7.0</v>
      </c>
      <c r="C2100" s="18" t="s">
        <v>491</v>
      </c>
      <c r="D2100" s="68">
        <v>4142.0</v>
      </c>
      <c r="E2100" s="69">
        <v>7.0</v>
      </c>
      <c r="F2100" s="69">
        <v>20.0</v>
      </c>
      <c r="G2100" s="70" t="s">
        <v>3382</v>
      </c>
      <c r="H2100" s="69">
        <v>461.0</v>
      </c>
      <c r="I2100" s="69">
        <v>283.0</v>
      </c>
      <c r="J2100" s="69">
        <v>0.0</v>
      </c>
      <c r="K2100" s="29">
        <f t="shared" si="13"/>
        <v>283</v>
      </c>
      <c r="L2100" s="71">
        <f t="shared" si="14"/>
        <v>0.6139</v>
      </c>
      <c r="M2100" s="71">
        <f t="shared" si="15"/>
        <v>0.7674</v>
      </c>
      <c r="N2100" s="72">
        <f t="shared" si="16"/>
        <v>130.3</v>
      </c>
      <c r="O2100" s="8">
        <f t="shared" si="17"/>
        <v>746358.4</v>
      </c>
      <c r="P2100" s="73"/>
      <c r="Q2100" s="18"/>
      <c r="R2100" s="18"/>
      <c r="S2100" s="18"/>
      <c r="T2100" s="18"/>
      <c r="U2100" s="18"/>
      <c r="V2100" s="18"/>
      <c r="W2100" s="18"/>
      <c r="X2100" s="18"/>
      <c r="Y2100" s="18"/>
      <c r="Z2100" s="68">
        <v>4142.0</v>
      </c>
      <c r="AA2100" s="69">
        <v>7.0</v>
      </c>
      <c r="AB2100" s="18" t="s">
        <v>491</v>
      </c>
      <c r="AC2100" s="68">
        <v>4142.0</v>
      </c>
      <c r="AD2100" s="69">
        <v>7.0</v>
      </c>
      <c r="AE2100" s="69">
        <v>20.0</v>
      </c>
      <c r="AF2100" s="70" t="s">
        <v>3382</v>
      </c>
      <c r="AG2100" s="69">
        <v>461.0</v>
      </c>
      <c r="AH2100" s="69">
        <v>283.0</v>
      </c>
      <c r="AI2100" s="69">
        <v>0.0</v>
      </c>
      <c r="AJ2100" s="29">
        <f t="shared" si="20"/>
        <v>283</v>
      </c>
      <c r="AK2100" s="76">
        <f t="shared" si="21"/>
        <v>0.6138828633</v>
      </c>
      <c r="AL2100" s="29">
        <f t="shared" si="22"/>
        <v>283</v>
      </c>
      <c r="AM2100" s="71">
        <f t="shared" si="23"/>
        <v>0.6139</v>
      </c>
      <c r="AN2100" s="71">
        <f t="shared" si="24"/>
        <v>0.7674</v>
      </c>
      <c r="AO2100" s="72">
        <f t="shared" si="25"/>
        <v>130.3</v>
      </c>
      <c r="AP2100" s="73">
        <f t="shared" si="26"/>
        <v>746358.4</v>
      </c>
      <c r="AQ2100" s="3">
        <f t="shared" si="27"/>
        <v>1618.998698</v>
      </c>
      <c r="AR2100" s="18"/>
      <c r="AS2100" s="18"/>
    </row>
    <row r="2101" ht="14.25" customHeight="1">
      <c r="A2101" s="68">
        <v>4143.0</v>
      </c>
      <c r="B2101" s="69">
        <v>7.0</v>
      </c>
      <c r="C2101" s="18" t="s">
        <v>492</v>
      </c>
      <c r="D2101" s="68">
        <v>4143.0</v>
      </c>
      <c r="E2101" s="69">
        <v>7.0</v>
      </c>
      <c r="F2101" s="69">
        <v>10.0</v>
      </c>
      <c r="G2101" s="70" t="s">
        <v>3383</v>
      </c>
      <c r="H2101" s="69">
        <v>789.0</v>
      </c>
      <c r="I2101" s="69">
        <v>435.0</v>
      </c>
      <c r="J2101" s="69">
        <v>115.0</v>
      </c>
      <c r="K2101" s="29">
        <f t="shared" si="13"/>
        <v>492.5</v>
      </c>
      <c r="L2101" s="71">
        <f t="shared" si="14"/>
        <v>0.6242</v>
      </c>
      <c r="M2101" s="71">
        <f t="shared" si="15"/>
        <v>0.7803</v>
      </c>
      <c r="N2101" s="72">
        <f t="shared" si="16"/>
        <v>230.58</v>
      </c>
      <c r="O2101" s="8">
        <f t="shared" si="17"/>
        <v>1320762.24</v>
      </c>
      <c r="P2101" s="73"/>
      <c r="Q2101" s="18"/>
      <c r="R2101" s="18"/>
      <c r="S2101" s="18"/>
      <c r="T2101" s="18"/>
      <c r="U2101" s="18"/>
      <c r="V2101" s="18"/>
      <c r="W2101" s="18"/>
      <c r="X2101" s="18"/>
      <c r="Y2101" s="18"/>
      <c r="Z2101" s="68">
        <v>4143.0</v>
      </c>
      <c r="AA2101" s="69">
        <v>7.0</v>
      </c>
      <c r="AB2101" s="18" t="s">
        <v>492</v>
      </c>
      <c r="AC2101" s="68">
        <v>4143.0</v>
      </c>
      <c r="AD2101" s="69">
        <v>7.0</v>
      </c>
      <c r="AE2101" s="69">
        <v>10.0</v>
      </c>
      <c r="AF2101" s="70" t="s">
        <v>3383</v>
      </c>
      <c r="AG2101" s="69">
        <v>789.0</v>
      </c>
      <c r="AH2101" s="69">
        <v>435.0</v>
      </c>
      <c r="AI2101" s="69">
        <v>115.0</v>
      </c>
      <c r="AJ2101" s="29">
        <f t="shared" si="20"/>
        <v>492.5</v>
      </c>
      <c r="AK2101" s="76">
        <f t="shared" si="21"/>
        <v>0.624207858</v>
      </c>
      <c r="AL2101" s="29">
        <f t="shared" si="22"/>
        <v>492.5</v>
      </c>
      <c r="AM2101" s="71">
        <f t="shared" si="23"/>
        <v>0.6242</v>
      </c>
      <c r="AN2101" s="71">
        <f t="shared" si="24"/>
        <v>0.7803</v>
      </c>
      <c r="AO2101" s="72">
        <f t="shared" si="25"/>
        <v>230.58</v>
      </c>
      <c r="AP2101" s="73">
        <f t="shared" si="26"/>
        <v>1320762.24</v>
      </c>
      <c r="AQ2101" s="3">
        <f t="shared" si="27"/>
        <v>1673.969886</v>
      </c>
      <c r="AR2101" s="18"/>
      <c r="AS2101" s="18"/>
    </row>
    <row r="2102" ht="14.25" customHeight="1">
      <c r="A2102" s="68">
        <v>4144.0</v>
      </c>
      <c r="B2102" s="69">
        <v>7.0</v>
      </c>
      <c r="C2102" s="18" t="s">
        <v>493</v>
      </c>
      <c r="D2102" s="68">
        <v>4144.0</v>
      </c>
      <c r="E2102" s="69">
        <v>7.0</v>
      </c>
      <c r="F2102" s="69">
        <v>10.0</v>
      </c>
      <c r="G2102" s="70" t="s">
        <v>493</v>
      </c>
      <c r="H2102" s="69">
        <v>50.0</v>
      </c>
      <c r="I2102" s="69">
        <v>4.0</v>
      </c>
      <c r="J2102" s="69">
        <v>3.0</v>
      </c>
      <c r="K2102" s="29">
        <f t="shared" si="13"/>
        <v>5.5</v>
      </c>
      <c r="L2102" s="71">
        <f t="shared" si="14"/>
        <v>0.11</v>
      </c>
      <c r="M2102" s="71">
        <f t="shared" si="15"/>
        <v>0.1375</v>
      </c>
      <c r="N2102" s="72">
        <f t="shared" si="16"/>
        <v>0.45</v>
      </c>
      <c r="O2102" s="8">
        <f t="shared" si="17"/>
        <v>2577.6</v>
      </c>
      <c r="P2102" s="73"/>
      <c r="Q2102" s="18"/>
      <c r="R2102" s="18"/>
      <c r="S2102" s="18"/>
      <c r="T2102" s="18"/>
      <c r="U2102" s="18"/>
      <c r="V2102" s="18"/>
      <c r="W2102" s="18"/>
      <c r="X2102" s="18"/>
      <c r="Y2102" s="18"/>
      <c r="Z2102" s="68">
        <v>4144.0</v>
      </c>
      <c r="AA2102" s="69">
        <v>7.0</v>
      </c>
      <c r="AB2102" s="18" t="s">
        <v>493</v>
      </c>
      <c r="AC2102" s="68">
        <v>4144.0</v>
      </c>
      <c r="AD2102" s="69">
        <v>7.0</v>
      </c>
      <c r="AE2102" s="69">
        <v>10.0</v>
      </c>
      <c r="AF2102" s="70" t="s">
        <v>493</v>
      </c>
      <c r="AG2102" s="69">
        <v>50.0</v>
      </c>
      <c r="AH2102" s="69">
        <v>4.0</v>
      </c>
      <c r="AI2102" s="69">
        <v>3.0</v>
      </c>
      <c r="AJ2102" s="29">
        <f t="shared" si="20"/>
        <v>5.5</v>
      </c>
      <c r="AK2102" s="76">
        <f t="shared" si="21"/>
        <v>0.11</v>
      </c>
      <c r="AL2102" s="29">
        <f t="shared" si="22"/>
        <v>5.5</v>
      </c>
      <c r="AM2102" s="71">
        <f t="shared" si="23"/>
        <v>0.11</v>
      </c>
      <c r="AN2102" s="71">
        <f t="shared" si="24"/>
        <v>0.1375</v>
      </c>
      <c r="AO2102" s="72">
        <f t="shared" si="25"/>
        <v>0.45</v>
      </c>
      <c r="AP2102" s="73">
        <f t="shared" si="26"/>
        <v>2577.6</v>
      </c>
      <c r="AQ2102" s="3">
        <f t="shared" si="27"/>
        <v>51.552</v>
      </c>
      <c r="AR2102" s="18"/>
      <c r="AS2102" s="18"/>
    </row>
    <row r="2103" ht="14.25" customHeight="1">
      <c r="A2103" s="68">
        <v>4145.0</v>
      </c>
      <c r="B2103" s="69">
        <v>7.0</v>
      </c>
      <c r="C2103" s="18" t="s">
        <v>494</v>
      </c>
      <c r="D2103" s="68">
        <v>4145.0</v>
      </c>
      <c r="E2103" s="69">
        <v>7.0</v>
      </c>
      <c r="F2103" s="69">
        <v>10.0</v>
      </c>
      <c r="G2103" s="70" t="s">
        <v>494</v>
      </c>
      <c r="H2103" s="69">
        <v>43.0</v>
      </c>
      <c r="I2103" s="69">
        <v>9.0</v>
      </c>
      <c r="J2103" s="69">
        <v>2.0</v>
      </c>
      <c r="K2103" s="29">
        <f t="shared" si="13"/>
        <v>10</v>
      </c>
      <c r="L2103" s="71">
        <f t="shared" si="14"/>
        <v>0.2326</v>
      </c>
      <c r="M2103" s="71">
        <f t="shared" si="15"/>
        <v>0.2908</v>
      </c>
      <c r="N2103" s="72">
        <f t="shared" si="16"/>
        <v>1.74</v>
      </c>
      <c r="O2103" s="8">
        <f t="shared" si="17"/>
        <v>9966.72</v>
      </c>
      <c r="P2103" s="73"/>
      <c r="Q2103" s="18"/>
      <c r="R2103" s="18"/>
      <c r="S2103" s="18"/>
      <c r="T2103" s="18"/>
      <c r="U2103" s="18"/>
      <c r="V2103" s="18"/>
      <c r="W2103" s="18"/>
      <c r="X2103" s="18"/>
      <c r="Y2103" s="18"/>
      <c r="Z2103" s="68">
        <v>4145.0</v>
      </c>
      <c r="AA2103" s="69">
        <v>7.0</v>
      </c>
      <c r="AB2103" s="18" t="s">
        <v>494</v>
      </c>
      <c r="AC2103" s="68">
        <v>4145.0</v>
      </c>
      <c r="AD2103" s="69">
        <v>7.0</v>
      </c>
      <c r="AE2103" s="69">
        <v>10.0</v>
      </c>
      <c r="AF2103" s="70" t="s">
        <v>494</v>
      </c>
      <c r="AG2103" s="69">
        <v>43.0</v>
      </c>
      <c r="AH2103" s="69">
        <v>9.0</v>
      </c>
      <c r="AI2103" s="69">
        <v>2.0</v>
      </c>
      <c r="AJ2103" s="29">
        <f t="shared" si="20"/>
        <v>10</v>
      </c>
      <c r="AK2103" s="76">
        <f t="shared" si="21"/>
        <v>0.2325581395</v>
      </c>
      <c r="AL2103" s="29">
        <f t="shared" si="22"/>
        <v>10</v>
      </c>
      <c r="AM2103" s="71">
        <f t="shared" si="23"/>
        <v>0.2326</v>
      </c>
      <c r="AN2103" s="71">
        <f t="shared" si="24"/>
        <v>0.2908</v>
      </c>
      <c r="AO2103" s="72">
        <f t="shared" si="25"/>
        <v>1.74</v>
      </c>
      <c r="AP2103" s="73">
        <f t="shared" si="26"/>
        <v>9966.72</v>
      </c>
      <c r="AQ2103" s="3">
        <f t="shared" si="27"/>
        <v>231.784186</v>
      </c>
      <c r="AR2103" s="18"/>
      <c r="AS2103" s="18"/>
    </row>
    <row r="2104" ht="14.25" customHeight="1">
      <c r="A2104" s="68">
        <v>4146.0</v>
      </c>
      <c r="B2104" s="69">
        <v>7.0</v>
      </c>
      <c r="C2104" s="18" t="s">
        <v>495</v>
      </c>
      <c r="D2104" s="68">
        <v>4146.0</v>
      </c>
      <c r="E2104" s="69">
        <v>7.0</v>
      </c>
      <c r="F2104" s="69">
        <v>10.0</v>
      </c>
      <c r="G2104" s="70" t="s">
        <v>495</v>
      </c>
      <c r="H2104" s="69">
        <v>92.0</v>
      </c>
      <c r="I2104" s="69">
        <v>58.0</v>
      </c>
      <c r="J2104" s="69">
        <v>12.0</v>
      </c>
      <c r="K2104" s="29">
        <f t="shared" si="13"/>
        <v>64</v>
      </c>
      <c r="L2104" s="71">
        <f t="shared" si="14"/>
        <v>0.6957</v>
      </c>
      <c r="M2104" s="71">
        <f t="shared" si="15"/>
        <v>0.8696</v>
      </c>
      <c r="N2104" s="72">
        <f t="shared" si="16"/>
        <v>33.39</v>
      </c>
      <c r="O2104" s="8">
        <f t="shared" si="17"/>
        <v>191257.92</v>
      </c>
      <c r="P2104" s="73"/>
      <c r="Q2104" s="18"/>
      <c r="R2104" s="18"/>
      <c r="S2104" s="18"/>
      <c r="T2104" s="18"/>
      <c r="U2104" s="18"/>
      <c r="V2104" s="18"/>
      <c r="W2104" s="18"/>
      <c r="X2104" s="18"/>
      <c r="Y2104" s="18"/>
      <c r="Z2104" s="68">
        <v>4146.0</v>
      </c>
      <c r="AA2104" s="69">
        <v>7.0</v>
      </c>
      <c r="AB2104" s="18" t="s">
        <v>495</v>
      </c>
      <c r="AC2104" s="68">
        <v>4146.0</v>
      </c>
      <c r="AD2104" s="69">
        <v>7.0</v>
      </c>
      <c r="AE2104" s="69">
        <v>10.0</v>
      </c>
      <c r="AF2104" s="70" t="s">
        <v>495</v>
      </c>
      <c r="AG2104" s="69">
        <v>92.0</v>
      </c>
      <c r="AH2104" s="69">
        <v>58.0</v>
      </c>
      <c r="AI2104" s="69">
        <v>12.0</v>
      </c>
      <c r="AJ2104" s="29">
        <f t="shared" si="20"/>
        <v>64</v>
      </c>
      <c r="AK2104" s="76">
        <f t="shared" si="21"/>
        <v>0.6956521739</v>
      </c>
      <c r="AL2104" s="29">
        <f t="shared" si="22"/>
        <v>64</v>
      </c>
      <c r="AM2104" s="71">
        <f t="shared" si="23"/>
        <v>0.6957</v>
      </c>
      <c r="AN2104" s="71">
        <f t="shared" si="24"/>
        <v>0.8696</v>
      </c>
      <c r="AO2104" s="72">
        <f t="shared" si="25"/>
        <v>33.39</v>
      </c>
      <c r="AP2104" s="73">
        <f t="shared" si="26"/>
        <v>191257.92</v>
      </c>
      <c r="AQ2104" s="3">
        <f t="shared" si="27"/>
        <v>2078.890435</v>
      </c>
      <c r="AR2104" s="18"/>
      <c r="AS2104" s="18"/>
    </row>
    <row r="2105" ht="14.25" customHeight="1">
      <c r="A2105" s="68">
        <v>4150.0</v>
      </c>
      <c r="B2105" s="69">
        <v>7.0</v>
      </c>
      <c r="C2105" s="18" t="s">
        <v>496</v>
      </c>
      <c r="D2105" s="68">
        <v>4150.0</v>
      </c>
      <c r="E2105" s="69">
        <v>7.0</v>
      </c>
      <c r="F2105" s="69">
        <v>10.0</v>
      </c>
      <c r="G2105" s="70" t="s">
        <v>496</v>
      </c>
      <c r="H2105" s="69">
        <v>237.0</v>
      </c>
      <c r="I2105" s="69">
        <v>20.0</v>
      </c>
      <c r="J2105" s="69">
        <v>0.0</v>
      </c>
      <c r="K2105" s="29">
        <f t="shared" si="13"/>
        <v>20</v>
      </c>
      <c r="L2105" s="71">
        <f t="shared" si="14"/>
        <v>0.0844</v>
      </c>
      <c r="M2105" s="71">
        <f t="shared" si="15"/>
        <v>0.1055</v>
      </c>
      <c r="N2105" s="72">
        <f t="shared" si="16"/>
        <v>1.27</v>
      </c>
      <c r="O2105" s="8">
        <f t="shared" si="17"/>
        <v>7274.56</v>
      </c>
      <c r="P2105" s="73"/>
      <c r="Q2105" s="18"/>
      <c r="R2105" s="18"/>
      <c r="S2105" s="18"/>
      <c r="T2105" s="18"/>
      <c r="U2105" s="18"/>
      <c r="V2105" s="18"/>
      <c r="W2105" s="18"/>
      <c r="X2105" s="18"/>
      <c r="Y2105" s="18"/>
      <c r="Z2105" s="68">
        <v>4150.0</v>
      </c>
      <c r="AA2105" s="69">
        <v>7.0</v>
      </c>
      <c r="AB2105" s="18" t="s">
        <v>496</v>
      </c>
      <c r="AC2105" s="68">
        <v>4150.0</v>
      </c>
      <c r="AD2105" s="69">
        <v>7.0</v>
      </c>
      <c r="AE2105" s="69">
        <v>10.0</v>
      </c>
      <c r="AF2105" s="70" t="s">
        <v>496</v>
      </c>
      <c r="AG2105" s="69">
        <v>237.0</v>
      </c>
      <c r="AH2105" s="69">
        <v>20.0</v>
      </c>
      <c r="AI2105" s="69">
        <v>0.0</v>
      </c>
      <c r="AJ2105" s="29">
        <f t="shared" si="20"/>
        <v>20</v>
      </c>
      <c r="AK2105" s="76">
        <f t="shared" si="21"/>
        <v>0.08438818565</v>
      </c>
      <c r="AL2105" s="29">
        <f t="shared" si="22"/>
        <v>20</v>
      </c>
      <c r="AM2105" s="71">
        <f t="shared" si="23"/>
        <v>0.0844</v>
      </c>
      <c r="AN2105" s="71">
        <f t="shared" si="24"/>
        <v>0.1055</v>
      </c>
      <c r="AO2105" s="72">
        <f t="shared" si="25"/>
        <v>1.27</v>
      </c>
      <c r="AP2105" s="73">
        <f t="shared" si="26"/>
        <v>7274.56</v>
      </c>
      <c r="AQ2105" s="3">
        <f t="shared" si="27"/>
        <v>30.69434599</v>
      </c>
      <c r="AR2105" s="18"/>
      <c r="AS2105" s="18"/>
    </row>
    <row r="2106" ht="14.25" customHeight="1">
      <c r="A2106" s="68">
        <v>4151.0</v>
      </c>
      <c r="B2106" s="69">
        <v>7.0</v>
      </c>
      <c r="C2106" s="18" t="s">
        <v>497</v>
      </c>
      <c r="D2106" s="68">
        <v>4151.0</v>
      </c>
      <c r="E2106" s="69">
        <v>7.0</v>
      </c>
      <c r="F2106" s="69">
        <v>10.0</v>
      </c>
      <c r="G2106" s="70" t="s">
        <v>497</v>
      </c>
      <c r="H2106" s="69">
        <v>109.0</v>
      </c>
      <c r="I2106" s="69">
        <v>6.0</v>
      </c>
      <c r="J2106" s="69">
        <v>3.0</v>
      </c>
      <c r="K2106" s="29">
        <f t="shared" si="13"/>
        <v>7.5</v>
      </c>
      <c r="L2106" s="71">
        <f t="shared" si="14"/>
        <v>0.0688</v>
      </c>
      <c r="M2106" s="71">
        <f t="shared" si="15"/>
        <v>0.086</v>
      </c>
      <c r="N2106" s="72">
        <f t="shared" si="16"/>
        <v>0.39</v>
      </c>
      <c r="O2106" s="8">
        <f t="shared" si="17"/>
        <v>2233.92</v>
      </c>
      <c r="P2106" s="73"/>
      <c r="Q2106" s="18"/>
      <c r="R2106" s="18"/>
      <c r="S2106" s="18"/>
      <c r="T2106" s="18"/>
      <c r="U2106" s="18"/>
      <c r="V2106" s="18"/>
      <c r="W2106" s="18"/>
      <c r="X2106" s="18"/>
      <c r="Y2106" s="18"/>
      <c r="Z2106" s="68">
        <v>4151.0</v>
      </c>
      <c r="AA2106" s="69">
        <v>7.0</v>
      </c>
      <c r="AB2106" s="18" t="s">
        <v>497</v>
      </c>
      <c r="AC2106" s="68">
        <v>4151.0</v>
      </c>
      <c r="AD2106" s="69">
        <v>7.0</v>
      </c>
      <c r="AE2106" s="69">
        <v>10.0</v>
      </c>
      <c r="AF2106" s="70" t="s">
        <v>497</v>
      </c>
      <c r="AG2106" s="69">
        <v>109.0</v>
      </c>
      <c r="AH2106" s="69">
        <v>6.0</v>
      </c>
      <c r="AI2106" s="69">
        <v>3.0</v>
      </c>
      <c r="AJ2106" s="29">
        <f t="shared" si="20"/>
        <v>7.5</v>
      </c>
      <c r="AK2106" s="76">
        <f t="shared" si="21"/>
        <v>0.06880733945</v>
      </c>
      <c r="AL2106" s="29">
        <f t="shared" si="22"/>
        <v>7.5</v>
      </c>
      <c r="AM2106" s="71">
        <f t="shared" si="23"/>
        <v>0.0688</v>
      </c>
      <c r="AN2106" s="71">
        <f t="shared" si="24"/>
        <v>0.086</v>
      </c>
      <c r="AO2106" s="72">
        <f t="shared" si="25"/>
        <v>0.39</v>
      </c>
      <c r="AP2106" s="73">
        <f t="shared" si="26"/>
        <v>2233.92</v>
      </c>
      <c r="AQ2106" s="3">
        <f t="shared" si="27"/>
        <v>20.4946789</v>
      </c>
      <c r="AR2106" s="18"/>
      <c r="AS2106" s="18"/>
    </row>
    <row r="2107" ht="14.25" customHeight="1">
      <c r="A2107" s="68">
        <v>4152.0</v>
      </c>
      <c r="B2107" s="69">
        <v>7.0</v>
      </c>
      <c r="C2107" s="18" t="s">
        <v>498</v>
      </c>
      <c r="D2107" s="68">
        <v>4152.0</v>
      </c>
      <c r="E2107" s="69">
        <v>7.0</v>
      </c>
      <c r="F2107" s="69">
        <v>10.0</v>
      </c>
      <c r="G2107" s="70" t="s">
        <v>498</v>
      </c>
      <c r="H2107" s="69">
        <v>587.0</v>
      </c>
      <c r="I2107" s="69">
        <v>25.0</v>
      </c>
      <c r="J2107" s="69">
        <v>14.0</v>
      </c>
      <c r="K2107" s="29">
        <f t="shared" si="13"/>
        <v>32</v>
      </c>
      <c r="L2107" s="71">
        <f t="shared" si="14"/>
        <v>0.0545</v>
      </c>
      <c r="M2107" s="71">
        <f t="shared" si="15"/>
        <v>0.0681</v>
      </c>
      <c r="N2107" s="72">
        <f t="shared" si="16"/>
        <v>1.31</v>
      </c>
      <c r="O2107" s="8">
        <f t="shared" si="17"/>
        <v>7503.68</v>
      </c>
      <c r="P2107" s="73"/>
      <c r="Q2107" s="18"/>
      <c r="R2107" s="18"/>
      <c r="S2107" s="18"/>
      <c r="T2107" s="18"/>
      <c r="U2107" s="18"/>
      <c r="V2107" s="18"/>
      <c r="W2107" s="18"/>
      <c r="X2107" s="18"/>
      <c r="Y2107" s="18"/>
      <c r="Z2107" s="68">
        <v>4152.0</v>
      </c>
      <c r="AA2107" s="69">
        <v>7.0</v>
      </c>
      <c r="AB2107" s="18" t="s">
        <v>498</v>
      </c>
      <c r="AC2107" s="68">
        <v>4152.0</v>
      </c>
      <c r="AD2107" s="69">
        <v>7.0</v>
      </c>
      <c r="AE2107" s="69">
        <v>10.0</v>
      </c>
      <c r="AF2107" s="70" t="s">
        <v>498</v>
      </c>
      <c r="AG2107" s="69">
        <v>587.0</v>
      </c>
      <c r="AH2107" s="69">
        <v>25.0</v>
      </c>
      <c r="AI2107" s="69">
        <v>14.0</v>
      </c>
      <c r="AJ2107" s="29">
        <f t="shared" si="20"/>
        <v>32</v>
      </c>
      <c r="AK2107" s="76">
        <f t="shared" si="21"/>
        <v>0.05451448041</v>
      </c>
      <c r="AL2107" s="29">
        <f t="shared" si="22"/>
        <v>32</v>
      </c>
      <c r="AM2107" s="71">
        <f t="shared" si="23"/>
        <v>0.0545</v>
      </c>
      <c r="AN2107" s="71">
        <f t="shared" si="24"/>
        <v>0.0681</v>
      </c>
      <c r="AO2107" s="72">
        <f t="shared" si="25"/>
        <v>1.31</v>
      </c>
      <c r="AP2107" s="73">
        <f t="shared" si="26"/>
        <v>7503.68</v>
      </c>
      <c r="AQ2107" s="3">
        <f t="shared" si="27"/>
        <v>12.78310051</v>
      </c>
      <c r="AR2107" s="18"/>
      <c r="AS2107" s="18"/>
    </row>
    <row r="2108" ht="14.25" customHeight="1">
      <c r="A2108" s="68">
        <v>4153.0</v>
      </c>
      <c r="B2108" s="69">
        <v>7.0</v>
      </c>
      <c r="C2108" s="18" t="s">
        <v>499</v>
      </c>
      <c r="D2108" s="68">
        <v>4153.0</v>
      </c>
      <c r="E2108" s="69">
        <v>7.0</v>
      </c>
      <c r="F2108" s="69">
        <v>10.0</v>
      </c>
      <c r="G2108" s="70" t="s">
        <v>499</v>
      </c>
      <c r="H2108" s="69">
        <v>390.0</v>
      </c>
      <c r="I2108" s="69">
        <v>386.0</v>
      </c>
      <c r="J2108" s="69">
        <v>0.0</v>
      </c>
      <c r="K2108" s="29">
        <f t="shared" si="13"/>
        <v>386</v>
      </c>
      <c r="L2108" s="71">
        <f t="shared" si="14"/>
        <v>0.9897</v>
      </c>
      <c r="M2108" s="71">
        <f t="shared" si="15"/>
        <v>1</v>
      </c>
      <c r="N2108" s="72">
        <f t="shared" si="16"/>
        <v>231.6</v>
      </c>
      <c r="O2108" s="8">
        <f t="shared" si="17"/>
        <v>1326604.8</v>
      </c>
      <c r="P2108" s="73"/>
      <c r="Q2108" s="18"/>
      <c r="R2108" s="18"/>
      <c r="S2108" s="18"/>
      <c r="T2108" s="18"/>
      <c r="U2108" s="18"/>
      <c r="V2108" s="18"/>
      <c r="W2108" s="18"/>
      <c r="X2108" s="18"/>
      <c r="Y2108" s="18"/>
      <c r="Z2108" s="68">
        <v>4153.0</v>
      </c>
      <c r="AA2108" s="69">
        <v>7.0</v>
      </c>
      <c r="AB2108" s="18" t="s">
        <v>499</v>
      </c>
      <c r="AC2108" s="68">
        <v>4153.0</v>
      </c>
      <c r="AD2108" s="69">
        <v>7.0</v>
      </c>
      <c r="AE2108" s="69">
        <v>10.0</v>
      </c>
      <c r="AF2108" s="70" t="s">
        <v>499</v>
      </c>
      <c r="AG2108" s="69">
        <v>390.0</v>
      </c>
      <c r="AH2108" s="69">
        <v>386.0</v>
      </c>
      <c r="AI2108" s="69">
        <v>0.0</v>
      </c>
      <c r="AJ2108" s="29">
        <f t="shared" si="20"/>
        <v>386</v>
      </c>
      <c r="AK2108" s="76">
        <f t="shared" si="21"/>
        <v>0.9897435897</v>
      </c>
      <c r="AL2108" s="29">
        <f t="shared" si="22"/>
        <v>386</v>
      </c>
      <c r="AM2108" s="71">
        <f t="shared" si="23"/>
        <v>0.9897</v>
      </c>
      <c r="AN2108" s="71">
        <f t="shared" si="24"/>
        <v>1</v>
      </c>
      <c r="AO2108" s="72">
        <f t="shared" si="25"/>
        <v>231.6</v>
      </c>
      <c r="AP2108" s="73">
        <f t="shared" si="26"/>
        <v>1326604.8</v>
      </c>
      <c r="AQ2108" s="3">
        <f t="shared" si="27"/>
        <v>3401.550769</v>
      </c>
      <c r="AR2108" s="18"/>
      <c r="AS2108" s="18"/>
    </row>
    <row r="2109" ht="14.25" customHeight="1">
      <c r="A2109" s="68">
        <v>4155.0</v>
      </c>
      <c r="B2109" s="69">
        <v>7.0</v>
      </c>
      <c r="C2109" s="18" t="s">
        <v>500</v>
      </c>
      <c r="D2109" s="68">
        <v>4155.0</v>
      </c>
      <c r="E2109" s="69">
        <v>7.0</v>
      </c>
      <c r="F2109" s="69">
        <v>10.0</v>
      </c>
      <c r="G2109" s="70" t="s">
        <v>500</v>
      </c>
      <c r="H2109" s="69">
        <v>132.0</v>
      </c>
      <c r="I2109" s="69">
        <v>98.0</v>
      </c>
      <c r="J2109" s="69">
        <v>4.0</v>
      </c>
      <c r="K2109" s="29">
        <f t="shared" si="13"/>
        <v>100</v>
      </c>
      <c r="L2109" s="71">
        <f t="shared" si="14"/>
        <v>0.7576</v>
      </c>
      <c r="M2109" s="71">
        <f t="shared" si="15"/>
        <v>0.947</v>
      </c>
      <c r="N2109" s="72">
        <f t="shared" si="16"/>
        <v>56.82</v>
      </c>
      <c r="O2109" s="8">
        <f t="shared" si="17"/>
        <v>325464.96</v>
      </c>
      <c r="P2109" s="73"/>
      <c r="Q2109" s="18"/>
      <c r="R2109" s="18"/>
      <c r="S2109" s="18"/>
      <c r="T2109" s="18"/>
      <c r="U2109" s="18"/>
      <c r="V2109" s="18"/>
      <c r="W2109" s="18"/>
      <c r="X2109" s="18"/>
      <c r="Y2109" s="18"/>
      <c r="Z2109" s="68">
        <v>4155.0</v>
      </c>
      <c r="AA2109" s="69">
        <v>7.0</v>
      </c>
      <c r="AB2109" s="18" t="s">
        <v>500</v>
      </c>
      <c r="AC2109" s="68">
        <v>4155.0</v>
      </c>
      <c r="AD2109" s="69">
        <v>7.0</v>
      </c>
      <c r="AE2109" s="69">
        <v>10.0</v>
      </c>
      <c r="AF2109" s="70" t="s">
        <v>500</v>
      </c>
      <c r="AG2109" s="69">
        <v>132.0</v>
      </c>
      <c r="AH2109" s="69">
        <v>98.0</v>
      </c>
      <c r="AI2109" s="69">
        <v>4.0</v>
      </c>
      <c r="AJ2109" s="29">
        <f t="shared" si="20"/>
        <v>100</v>
      </c>
      <c r="AK2109" s="76">
        <f t="shared" si="21"/>
        <v>0.7575757576</v>
      </c>
      <c r="AL2109" s="29">
        <f t="shared" si="22"/>
        <v>100</v>
      </c>
      <c r="AM2109" s="71">
        <f t="shared" si="23"/>
        <v>0.7576</v>
      </c>
      <c r="AN2109" s="71">
        <f t="shared" si="24"/>
        <v>0.947</v>
      </c>
      <c r="AO2109" s="72">
        <f t="shared" si="25"/>
        <v>56.82</v>
      </c>
      <c r="AP2109" s="73">
        <f t="shared" si="26"/>
        <v>325464.96</v>
      </c>
      <c r="AQ2109" s="3">
        <f t="shared" si="27"/>
        <v>2465.643636</v>
      </c>
      <c r="AR2109" s="18"/>
      <c r="AS2109" s="18"/>
    </row>
    <row r="2110" ht="14.25" customHeight="1">
      <c r="A2110" s="68">
        <v>4159.0</v>
      </c>
      <c r="B2110" s="69">
        <v>7.0</v>
      </c>
      <c r="C2110" s="18" t="s">
        <v>1864</v>
      </c>
      <c r="D2110" s="68">
        <v>4159.0</v>
      </c>
      <c r="E2110" s="69">
        <v>7.0</v>
      </c>
      <c r="F2110" s="69">
        <v>10.0</v>
      </c>
      <c r="G2110" s="70" t="s">
        <v>3384</v>
      </c>
      <c r="H2110" s="69">
        <v>560.0</v>
      </c>
      <c r="I2110" s="69">
        <v>58.0</v>
      </c>
      <c r="J2110" s="69">
        <v>30.0</v>
      </c>
      <c r="K2110" s="29">
        <f t="shared" si="13"/>
        <v>73</v>
      </c>
      <c r="L2110" s="71">
        <f t="shared" si="14"/>
        <v>0.1304</v>
      </c>
      <c r="M2110" s="71">
        <f t="shared" si="15"/>
        <v>0.163</v>
      </c>
      <c r="N2110" s="72">
        <f t="shared" si="16"/>
        <v>7.14</v>
      </c>
      <c r="O2110" s="8">
        <f t="shared" si="17"/>
        <v>40897.92</v>
      </c>
      <c r="P2110" s="73"/>
      <c r="Q2110" s="18"/>
      <c r="R2110" s="18"/>
      <c r="S2110" s="18"/>
      <c r="T2110" s="18"/>
      <c r="U2110" s="18"/>
      <c r="V2110" s="18"/>
      <c r="W2110" s="18"/>
      <c r="X2110" s="18"/>
      <c r="Y2110" s="18"/>
      <c r="Z2110" s="68">
        <v>4159.0</v>
      </c>
      <c r="AA2110" s="69">
        <v>7.0</v>
      </c>
      <c r="AB2110" s="18" t="s">
        <v>1864</v>
      </c>
      <c r="AC2110" s="68">
        <v>4159.0</v>
      </c>
      <c r="AD2110" s="69">
        <v>7.0</v>
      </c>
      <c r="AE2110" s="69">
        <v>10.0</v>
      </c>
      <c r="AF2110" s="70" t="s">
        <v>3384</v>
      </c>
      <c r="AG2110" s="69">
        <v>560.0</v>
      </c>
      <c r="AH2110" s="69">
        <v>58.0</v>
      </c>
      <c r="AI2110" s="69">
        <v>30.0</v>
      </c>
      <c r="AJ2110" s="29">
        <f t="shared" si="20"/>
        <v>73</v>
      </c>
      <c r="AK2110" s="76">
        <f t="shared" si="21"/>
        <v>0.1303571429</v>
      </c>
      <c r="AL2110" s="29">
        <f t="shared" si="22"/>
        <v>73</v>
      </c>
      <c r="AM2110" s="71">
        <f t="shared" si="23"/>
        <v>0.1304</v>
      </c>
      <c r="AN2110" s="71">
        <f t="shared" si="24"/>
        <v>0.163</v>
      </c>
      <c r="AO2110" s="72">
        <f t="shared" si="25"/>
        <v>7.14</v>
      </c>
      <c r="AP2110" s="73">
        <f t="shared" si="26"/>
        <v>40897.92</v>
      </c>
      <c r="AQ2110" s="3">
        <f t="shared" si="27"/>
        <v>73.032</v>
      </c>
      <c r="AR2110" s="18"/>
      <c r="AS2110" s="18"/>
    </row>
    <row r="2111" ht="14.25" customHeight="1">
      <c r="A2111" s="68">
        <v>4159.0</v>
      </c>
      <c r="B2111" s="69">
        <v>7.0</v>
      </c>
      <c r="C2111" s="18" t="s">
        <v>1864</v>
      </c>
      <c r="D2111" s="68">
        <v>4159.0</v>
      </c>
      <c r="E2111" s="69">
        <v>7.0</v>
      </c>
      <c r="F2111" s="69">
        <v>20.0</v>
      </c>
      <c r="G2111" s="70" t="s">
        <v>3385</v>
      </c>
      <c r="H2111" s="69">
        <v>267.0</v>
      </c>
      <c r="I2111" s="69">
        <v>48.0</v>
      </c>
      <c r="J2111" s="69">
        <v>20.0</v>
      </c>
      <c r="K2111" s="29">
        <f t="shared" si="13"/>
        <v>58</v>
      </c>
      <c r="L2111" s="71">
        <f t="shared" si="14"/>
        <v>0.2172</v>
      </c>
      <c r="M2111" s="71">
        <f t="shared" si="15"/>
        <v>0.2715</v>
      </c>
      <c r="N2111" s="72">
        <f t="shared" si="16"/>
        <v>9.45</v>
      </c>
      <c r="O2111" s="8">
        <f t="shared" si="17"/>
        <v>54129.6</v>
      </c>
      <c r="P2111" s="73"/>
      <c r="Q2111" s="18"/>
      <c r="R2111" s="18"/>
      <c r="S2111" s="18"/>
      <c r="T2111" s="18"/>
      <c r="U2111" s="18"/>
      <c r="V2111" s="18"/>
      <c r="W2111" s="18"/>
      <c r="X2111" s="18"/>
      <c r="Y2111" s="18"/>
      <c r="Z2111" s="68">
        <v>4159.0</v>
      </c>
      <c r="AA2111" s="69">
        <v>7.0</v>
      </c>
      <c r="AB2111" s="18" t="s">
        <v>1864</v>
      </c>
      <c r="AC2111" s="68">
        <v>4159.0</v>
      </c>
      <c r="AD2111" s="69">
        <v>7.0</v>
      </c>
      <c r="AE2111" s="69">
        <v>20.0</v>
      </c>
      <c r="AF2111" s="70" t="s">
        <v>3385</v>
      </c>
      <c r="AG2111" s="69">
        <v>267.0</v>
      </c>
      <c r="AH2111" s="69">
        <v>48.0</v>
      </c>
      <c r="AI2111" s="69">
        <v>20.0</v>
      </c>
      <c r="AJ2111" s="29">
        <f t="shared" si="20"/>
        <v>58</v>
      </c>
      <c r="AK2111" s="76">
        <f t="shared" si="21"/>
        <v>0.2172284644</v>
      </c>
      <c r="AL2111" s="29">
        <f t="shared" si="22"/>
        <v>58</v>
      </c>
      <c r="AM2111" s="71">
        <f t="shared" si="23"/>
        <v>0.2172</v>
      </c>
      <c r="AN2111" s="71">
        <f t="shared" si="24"/>
        <v>0.2715</v>
      </c>
      <c r="AO2111" s="72">
        <f t="shared" si="25"/>
        <v>9.45</v>
      </c>
      <c r="AP2111" s="73">
        <f t="shared" si="26"/>
        <v>54129.6</v>
      </c>
      <c r="AQ2111" s="3">
        <f t="shared" si="27"/>
        <v>202.7325843</v>
      </c>
      <c r="AR2111" s="18"/>
      <c r="AS2111" s="18"/>
    </row>
    <row r="2112" ht="14.25" customHeight="1">
      <c r="A2112" s="68">
        <v>4159.0</v>
      </c>
      <c r="B2112" s="69">
        <v>7.0</v>
      </c>
      <c r="C2112" s="18" t="s">
        <v>1864</v>
      </c>
      <c r="D2112" s="68">
        <v>4159.0</v>
      </c>
      <c r="E2112" s="69">
        <v>7.0</v>
      </c>
      <c r="F2112" s="69">
        <v>30.0</v>
      </c>
      <c r="G2112" s="70" t="s">
        <v>3386</v>
      </c>
      <c r="H2112" s="69">
        <v>273.0</v>
      </c>
      <c r="I2112" s="69">
        <v>73.0</v>
      </c>
      <c r="J2112" s="69">
        <v>30.0</v>
      </c>
      <c r="K2112" s="29">
        <f t="shared" si="13"/>
        <v>88</v>
      </c>
      <c r="L2112" s="71">
        <f t="shared" si="14"/>
        <v>0.3223</v>
      </c>
      <c r="M2112" s="71">
        <f t="shared" si="15"/>
        <v>0.4029</v>
      </c>
      <c r="N2112" s="72">
        <f t="shared" si="16"/>
        <v>21.27</v>
      </c>
      <c r="O2112" s="8">
        <f t="shared" si="17"/>
        <v>121834.56</v>
      </c>
      <c r="P2112" s="73"/>
      <c r="Q2112" s="18"/>
      <c r="R2112" s="18"/>
      <c r="S2112" s="18"/>
      <c r="T2112" s="18"/>
      <c r="U2112" s="18"/>
      <c r="V2112" s="18"/>
      <c r="W2112" s="18"/>
      <c r="X2112" s="18"/>
      <c r="Y2112" s="18"/>
      <c r="Z2112" s="68">
        <v>4159.0</v>
      </c>
      <c r="AA2112" s="69">
        <v>7.0</v>
      </c>
      <c r="AB2112" s="18" t="s">
        <v>1864</v>
      </c>
      <c r="AC2112" s="68">
        <v>4159.0</v>
      </c>
      <c r="AD2112" s="69">
        <v>7.0</v>
      </c>
      <c r="AE2112" s="69">
        <v>30.0</v>
      </c>
      <c r="AF2112" s="70" t="s">
        <v>3386</v>
      </c>
      <c r="AG2112" s="69">
        <v>273.0</v>
      </c>
      <c r="AH2112" s="69">
        <v>73.0</v>
      </c>
      <c r="AI2112" s="69">
        <v>30.0</v>
      </c>
      <c r="AJ2112" s="29">
        <f t="shared" si="20"/>
        <v>88</v>
      </c>
      <c r="AK2112" s="76">
        <f t="shared" si="21"/>
        <v>0.3223443223</v>
      </c>
      <c r="AL2112" s="29">
        <f t="shared" si="22"/>
        <v>88</v>
      </c>
      <c r="AM2112" s="71">
        <f t="shared" si="23"/>
        <v>0.3223</v>
      </c>
      <c r="AN2112" s="71">
        <f t="shared" si="24"/>
        <v>0.4029</v>
      </c>
      <c r="AO2112" s="72">
        <f t="shared" si="25"/>
        <v>21.27</v>
      </c>
      <c r="AP2112" s="73">
        <f t="shared" si="26"/>
        <v>121834.56</v>
      </c>
      <c r="AQ2112" s="3">
        <f t="shared" si="27"/>
        <v>446.2804396</v>
      </c>
      <c r="AR2112" s="18"/>
      <c r="AS2112" s="18"/>
    </row>
    <row r="2113" ht="14.25" customHeight="1">
      <c r="A2113" s="68">
        <v>4160.0</v>
      </c>
      <c r="B2113" s="69">
        <v>7.0</v>
      </c>
      <c r="C2113" s="18" t="s">
        <v>502</v>
      </c>
      <c r="D2113" s="68">
        <v>4160.0</v>
      </c>
      <c r="E2113" s="69">
        <v>7.0</v>
      </c>
      <c r="F2113" s="69">
        <v>10.0</v>
      </c>
      <c r="G2113" s="70" t="s">
        <v>502</v>
      </c>
      <c r="H2113" s="69">
        <v>438.0</v>
      </c>
      <c r="I2113" s="69">
        <v>23.0</v>
      </c>
      <c r="J2113" s="69">
        <v>9.0</v>
      </c>
      <c r="K2113" s="29">
        <f t="shared" si="13"/>
        <v>27.5</v>
      </c>
      <c r="L2113" s="71">
        <f t="shared" si="14"/>
        <v>0.0628</v>
      </c>
      <c r="M2113" s="71">
        <f t="shared" si="15"/>
        <v>0.0785</v>
      </c>
      <c r="N2113" s="72">
        <f t="shared" si="16"/>
        <v>1.3</v>
      </c>
      <c r="O2113" s="8">
        <f t="shared" si="17"/>
        <v>7446.4</v>
      </c>
      <c r="P2113" s="73"/>
      <c r="Q2113" s="18"/>
      <c r="R2113" s="18"/>
      <c r="S2113" s="18"/>
      <c r="T2113" s="18"/>
      <c r="U2113" s="18"/>
      <c r="V2113" s="18"/>
      <c r="W2113" s="18"/>
      <c r="X2113" s="18"/>
      <c r="Y2113" s="18"/>
      <c r="Z2113" s="68">
        <v>4160.0</v>
      </c>
      <c r="AA2113" s="69">
        <v>7.0</v>
      </c>
      <c r="AB2113" s="18" t="s">
        <v>502</v>
      </c>
      <c r="AC2113" s="68">
        <v>4160.0</v>
      </c>
      <c r="AD2113" s="69">
        <v>7.0</v>
      </c>
      <c r="AE2113" s="69">
        <v>10.0</v>
      </c>
      <c r="AF2113" s="70" t="s">
        <v>502</v>
      </c>
      <c r="AG2113" s="69">
        <v>438.0</v>
      </c>
      <c r="AH2113" s="69">
        <v>23.0</v>
      </c>
      <c r="AI2113" s="69">
        <v>9.0</v>
      </c>
      <c r="AJ2113" s="29">
        <f t="shared" si="20"/>
        <v>27.5</v>
      </c>
      <c r="AK2113" s="76">
        <f t="shared" si="21"/>
        <v>0.06278538813</v>
      </c>
      <c r="AL2113" s="29">
        <f t="shared" si="22"/>
        <v>27.5</v>
      </c>
      <c r="AM2113" s="71">
        <f t="shared" si="23"/>
        <v>0.0628</v>
      </c>
      <c r="AN2113" s="71">
        <f t="shared" si="24"/>
        <v>0.0785</v>
      </c>
      <c r="AO2113" s="72">
        <f t="shared" si="25"/>
        <v>1.3</v>
      </c>
      <c r="AP2113" s="73">
        <f t="shared" si="26"/>
        <v>7446.4</v>
      </c>
      <c r="AQ2113" s="3">
        <f t="shared" si="27"/>
        <v>17.00091324</v>
      </c>
      <c r="AR2113" s="18"/>
      <c r="AS2113" s="18"/>
    </row>
    <row r="2114" ht="14.25" customHeight="1">
      <c r="A2114" s="68">
        <v>4160.0</v>
      </c>
      <c r="B2114" s="69">
        <v>7.0</v>
      </c>
      <c r="C2114" s="18" t="s">
        <v>502</v>
      </c>
      <c r="D2114" s="68">
        <v>4160.0</v>
      </c>
      <c r="E2114" s="69">
        <v>7.0</v>
      </c>
      <c r="F2114" s="69">
        <v>20.0</v>
      </c>
      <c r="G2114" s="70" t="s">
        <v>3387</v>
      </c>
      <c r="H2114" s="69">
        <v>136.0</v>
      </c>
      <c r="I2114" s="69">
        <v>9.0</v>
      </c>
      <c r="J2114" s="69">
        <v>5.0</v>
      </c>
      <c r="K2114" s="29">
        <f t="shared" si="13"/>
        <v>11.5</v>
      </c>
      <c r="L2114" s="71">
        <f t="shared" si="14"/>
        <v>0.0846</v>
      </c>
      <c r="M2114" s="71">
        <f t="shared" si="15"/>
        <v>0.1058</v>
      </c>
      <c r="N2114" s="72">
        <f t="shared" si="16"/>
        <v>0.73</v>
      </c>
      <c r="O2114" s="8">
        <f t="shared" si="17"/>
        <v>4181.44</v>
      </c>
      <c r="P2114" s="73"/>
      <c r="Q2114" s="18"/>
      <c r="R2114" s="18"/>
      <c r="S2114" s="18"/>
      <c r="T2114" s="18"/>
      <c r="U2114" s="18"/>
      <c r="V2114" s="18"/>
      <c r="W2114" s="18"/>
      <c r="X2114" s="18"/>
      <c r="Y2114" s="18"/>
      <c r="Z2114" s="68">
        <v>4160.0</v>
      </c>
      <c r="AA2114" s="69">
        <v>7.0</v>
      </c>
      <c r="AB2114" s="18" t="s">
        <v>502</v>
      </c>
      <c r="AC2114" s="68">
        <v>4160.0</v>
      </c>
      <c r="AD2114" s="69">
        <v>7.0</v>
      </c>
      <c r="AE2114" s="69">
        <v>20.0</v>
      </c>
      <c r="AF2114" s="70" t="s">
        <v>3387</v>
      </c>
      <c r="AG2114" s="69">
        <v>136.0</v>
      </c>
      <c r="AH2114" s="69">
        <v>9.0</v>
      </c>
      <c r="AI2114" s="69">
        <v>5.0</v>
      </c>
      <c r="AJ2114" s="29">
        <f t="shared" si="20"/>
        <v>11.5</v>
      </c>
      <c r="AK2114" s="76">
        <f t="shared" si="21"/>
        <v>0.08455882353</v>
      </c>
      <c r="AL2114" s="29">
        <f t="shared" si="22"/>
        <v>11.5</v>
      </c>
      <c r="AM2114" s="71">
        <f t="shared" si="23"/>
        <v>0.0846</v>
      </c>
      <c r="AN2114" s="71">
        <f t="shared" si="24"/>
        <v>0.1058</v>
      </c>
      <c r="AO2114" s="72">
        <f t="shared" si="25"/>
        <v>0.73</v>
      </c>
      <c r="AP2114" s="73">
        <f t="shared" si="26"/>
        <v>4181.44</v>
      </c>
      <c r="AQ2114" s="3">
        <f t="shared" si="27"/>
        <v>30.74588235</v>
      </c>
      <c r="AR2114" s="18"/>
      <c r="AS2114" s="18"/>
    </row>
    <row r="2115" ht="14.25" customHeight="1">
      <c r="A2115" s="68">
        <v>4160.0</v>
      </c>
      <c r="B2115" s="69">
        <v>7.0</v>
      </c>
      <c r="C2115" s="18" t="s">
        <v>502</v>
      </c>
      <c r="D2115" s="68">
        <v>4160.0</v>
      </c>
      <c r="E2115" s="69">
        <v>7.0</v>
      </c>
      <c r="F2115" s="69">
        <v>30.0</v>
      </c>
      <c r="G2115" s="70" t="s">
        <v>3388</v>
      </c>
      <c r="H2115" s="69">
        <v>238.0</v>
      </c>
      <c r="I2115" s="69">
        <v>14.0</v>
      </c>
      <c r="J2115" s="69">
        <v>7.0</v>
      </c>
      <c r="K2115" s="29">
        <f t="shared" si="13"/>
        <v>17.5</v>
      </c>
      <c r="L2115" s="71">
        <f t="shared" si="14"/>
        <v>0.0735</v>
      </c>
      <c r="M2115" s="71">
        <f t="shared" si="15"/>
        <v>0.0919</v>
      </c>
      <c r="N2115" s="72">
        <f t="shared" si="16"/>
        <v>0.96</v>
      </c>
      <c r="O2115" s="8">
        <f t="shared" si="17"/>
        <v>5498.88</v>
      </c>
      <c r="P2115" s="73"/>
      <c r="Q2115" s="18"/>
      <c r="R2115" s="18"/>
      <c r="S2115" s="18"/>
      <c r="T2115" s="18"/>
      <c r="U2115" s="18"/>
      <c r="V2115" s="18"/>
      <c r="W2115" s="18"/>
      <c r="X2115" s="18"/>
      <c r="Y2115" s="18"/>
      <c r="Z2115" s="68">
        <v>4160.0</v>
      </c>
      <c r="AA2115" s="69">
        <v>7.0</v>
      </c>
      <c r="AB2115" s="18" t="s">
        <v>502</v>
      </c>
      <c r="AC2115" s="68">
        <v>4160.0</v>
      </c>
      <c r="AD2115" s="69">
        <v>7.0</v>
      </c>
      <c r="AE2115" s="69">
        <v>30.0</v>
      </c>
      <c r="AF2115" s="70" t="s">
        <v>3388</v>
      </c>
      <c r="AG2115" s="69">
        <v>238.0</v>
      </c>
      <c r="AH2115" s="69">
        <v>14.0</v>
      </c>
      <c r="AI2115" s="69">
        <v>7.0</v>
      </c>
      <c r="AJ2115" s="29">
        <f t="shared" si="20"/>
        <v>17.5</v>
      </c>
      <c r="AK2115" s="76">
        <f t="shared" si="21"/>
        <v>0.07352941176</v>
      </c>
      <c r="AL2115" s="29">
        <f t="shared" si="22"/>
        <v>17.5</v>
      </c>
      <c r="AM2115" s="71">
        <f t="shared" si="23"/>
        <v>0.0735</v>
      </c>
      <c r="AN2115" s="71">
        <f t="shared" si="24"/>
        <v>0.0919</v>
      </c>
      <c r="AO2115" s="72">
        <f t="shared" si="25"/>
        <v>0.96</v>
      </c>
      <c r="AP2115" s="73">
        <f t="shared" si="26"/>
        <v>5498.88</v>
      </c>
      <c r="AQ2115" s="3">
        <f t="shared" si="27"/>
        <v>23.10453782</v>
      </c>
      <c r="AR2115" s="18"/>
      <c r="AS2115" s="18"/>
    </row>
    <row r="2116" ht="14.25" customHeight="1">
      <c r="A2116" s="68">
        <v>4161.0</v>
      </c>
      <c r="B2116" s="69">
        <v>7.0</v>
      </c>
      <c r="C2116" s="18" t="s">
        <v>1867</v>
      </c>
      <c r="D2116" s="68">
        <v>4161.0</v>
      </c>
      <c r="E2116" s="69">
        <v>7.0</v>
      </c>
      <c r="F2116" s="69">
        <v>10.0</v>
      </c>
      <c r="G2116" s="70" t="s">
        <v>503</v>
      </c>
      <c r="H2116" s="69">
        <v>208.0</v>
      </c>
      <c r="I2116" s="69">
        <v>83.0</v>
      </c>
      <c r="J2116" s="69">
        <v>28.0</v>
      </c>
      <c r="K2116" s="29">
        <f t="shared" si="13"/>
        <v>97</v>
      </c>
      <c r="L2116" s="71">
        <f t="shared" si="14"/>
        <v>0.4663</v>
      </c>
      <c r="M2116" s="71">
        <f t="shared" si="15"/>
        <v>0.5829</v>
      </c>
      <c r="N2116" s="72">
        <f t="shared" si="16"/>
        <v>33.92</v>
      </c>
      <c r="O2116" s="8">
        <f t="shared" si="17"/>
        <v>194293.76</v>
      </c>
      <c r="P2116" s="73"/>
      <c r="Q2116" s="18"/>
      <c r="R2116" s="18"/>
      <c r="S2116" s="18"/>
      <c r="T2116" s="18"/>
      <c r="U2116" s="18"/>
      <c r="V2116" s="18"/>
      <c r="W2116" s="18"/>
      <c r="X2116" s="18"/>
      <c r="Y2116" s="18"/>
      <c r="Z2116" s="68">
        <v>4161.0</v>
      </c>
      <c r="AA2116" s="69">
        <v>7.0</v>
      </c>
      <c r="AB2116" s="18" t="s">
        <v>1867</v>
      </c>
      <c r="AC2116" s="68">
        <v>4161.0</v>
      </c>
      <c r="AD2116" s="69">
        <v>7.0</v>
      </c>
      <c r="AE2116" s="69">
        <v>10.0</v>
      </c>
      <c r="AF2116" s="70" t="s">
        <v>503</v>
      </c>
      <c r="AG2116" s="69">
        <v>208.0</v>
      </c>
      <c r="AH2116" s="69">
        <v>83.0</v>
      </c>
      <c r="AI2116" s="69">
        <v>28.0</v>
      </c>
      <c r="AJ2116" s="29">
        <f t="shared" si="20"/>
        <v>97</v>
      </c>
      <c r="AK2116" s="76">
        <f t="shared" si="21"/>
        <v>0.4663461538</v>
      </c>
      <c r="AL2116" s="29">
        <f t="shared" si="22"/>
        <v>97</v>
      </c>
      <c r="AM2116" s="71">
        <f t="shared" si="23"/>
        <v>0.4663</v>
      </c>
      <c r="AN2116" s="71">
        <f t="shared" si="24"/>
        <v>0.5829</v>
      </c>
      <c r="AO2116" s="72">
        <f t="shared" si="25"/>
        <v>33.92</v>
      </c>
      <c r="AP2116" s="73">
        <f t="shared" si="26"/>
        <v>194293.76</v>
      </c>
      <c r="AQ2116" s="3">
        <f t="shared" si="27"/>
        <v>934.1046154</v>
      </c>
      <c r="AR2116" s="18"/>
      <c r="AS2116" s="18"/>
    </row>
    <row r="2117" ht="14.25" customHeight="1">
      <c r="A2117" s="68">
        <v>4162.0</v>
      </c>
      <c r="B2117" s="69">
        <v>7.0</v>
      </c>
      <c r="C2117" s="18" t="s">
        <v>1869</v>
      </c>
      <c r="D2117" s="68">
        <v>4162.0</v>
      </c>
      <c r="E2117" s="69">
        <v>7.0</v>
      </c>
      <c r="F2117" s="69">
        <v>10.0</v>
      </c>
      <c r="G2117" s="70" t="s">
        <v>504</v>
      </c>
      <c r="H2117" s="69">
        <v>120.0</v>
      </c>
      <c r="I2117" s="69">
        <v>46.0</v>
      </c>
      <c r="J2117" s="69">
        <v>15.0</v>
      </c>
      <c r="K2117" s="29">
        <f t="shared" si="13"/>
        <v>53.5</v>
      </c>
      <c r="L2117" s="71">
        <f t="shared" si="14"/>
        <v>0.4458</v>
      </c>
      <c r="M2117" s="71">
        <f t="shared" si="15"/>
        <v>0.5573</v>
      </c>
      <c r="N2117" s="72">
        <f t="shared" si="16"/>
        <v>17.89</v>
      </c>
      <c r="O2117" s="8">
        <f t="shared" si="17"/>
        <v>102473.92</v>
      </c>
      <c r="P2117" s="73"/>
      <c r="Q2117" s="18"/>
      <c r="R2117" s="18"/>
      <c r="S2117" s="18"/>
      <c r="T2117" s="18"/>
      <c r="U2117" s="18"/>
      <c r="V2117" s="18"/>
      <c r="W2117" s="18"/>
      <c r="X2117" s="18"/>
      <c r="Y2117" s="18"/>
      <c r="Z2117" s="68">
        <v>4162.0</v>
      </c>
      <c r="AA2117" s="69">
        <v>7.0</v>
      </c>
      <c r="AB2117" s="18" t="s">
        <v>1869</v>
      </c>
      <c r="AC2117" s="68">
        <v>4162.0</v>
      </c>
      <c r="AD2117" s="69">
        <v>7.0</v>
      </c>
      <c r="AE2117" s="69">
        <v>10.0</v>
      </c>
      <c r="AF2117" s="70" t="s">
        <v>504</v>
      </c>
      <c r="AG2117" s="69">
        <v>120.0</v>
      </c>
      <c r="AH2117" s="69">
        <v>46.0</v>
      </c>
      <c r="AI2117" s="69">
        <v>15.0</v>
      </c>
      <c r="AJ2117" s="29">
        <f t="shared" si="20"/>
        <v>53.5</v>
      </c>
      <c r="AK2117" s="76">
        <f t="shared" si="21"/>
        <v>0.4458333333</v>
      </c>
      <c r="AL2117" s="29">
        <f t="shared" si="22"/>
        <v>53.5</v>
      </c>
      <c r="AM2117" s="71">
        <f t="shared" si="23"/>
        <v>0.4458</v>
      </c>
      <c r="AN2117" s="71">
        <f t="shared" si="24"/>
        <v>0.5573</v>
      </c>
      <c r="AO2117" s="72">
        <f t="shared" si="25"/>
        <v>17.89</v>
      </c>
      <c r="AP2117" s="73">
        <f t="shared" si="26"/>
        <v>102473.92</v>
      </c>
      <c r="AQ2117" s="3">
        <f t="shared" si="27"/>
        <v>853.9493333</v>
      </c>
      <c r="AR2117" s="18"/>
      <c r="AS2117" s="18"/>
    </row>
    <row r="2118" ht="14.25" customHeight="1">
      <c r="A2118" s="68">
        <v>4164.0</v>
      </c>
      <c r="B2118" s="69">
        <v>7.0</v>
      </c>
      <c r="C2118" s="18" t="s">
        <v>1872</v>
      </c>
      <c r="D2118" s="68">
        <v>4164.0</v>
      </c>
      <c r="E2118" s="69">
        <v>7.0</v>
      </c>
      <c r="F2118" s="69">
        <v>10.0</v>
      </c>
      <c r="G2118" s="70" t="s">
        <v>505</v>
      </c>
      <c r="H2118" s="69">
        <v>73.0</v>
      </c>
      <c r="I2118" s="69">
        <v>17.0</v>
      </c>
      <c r="J2118" s="69">
        <v>0.0</v>
      </c>
      <c r="K2118" s="29">
        <f t="shared" si="13"/>
        <v>17</v>
      </c>
      <c r="L2118" s="71">
        <f t="shared" si="14"/>
        <v>0.2329</v>
      </c>
      <c r="M2118" s="71">
        <f t="shared" si="15"/>
        <v>0.2911</v>
      </c>
      <c r="N2118" s="72">
        <f t="shared" si="16"/>
        <v>2.97</v>
      </c>
      <c r="O2118" s="8">
        <f t="shared" si="17"/>
        <v>17012.16</v>
      </c>
      <c r="P2118" s="73"/>
      <c r="Q2118" s="18"/>
      <c r="R2118" s="18"/>
      <c r="S2118" s="18"/>
      <c r="T2118" s="18"/>
      <c r="U2118" s="18"/>
      <c r="V2118" s="18"/>
      <c r="W2118" s="18"/>
      <c r="X2118" s="18"/>
      <c r="Y2118" s="18"/>
      <c r="Z2118" s="68">
        <v>4164.0</v>
      </c>
      <c r="AA2118" s="69">
        <v>7.0</v>
      </c>
      <c r="AB2118" s="18" t="s">
        <v>1872</v>
      </c>
      <c r="AC2118" s="68">
        <v>4164.0</v>
      </c>
      <c r="AD2118" s="69">
        <v>7.0</v>
      </c>
      <c r="AE2118" s="69">
        <v>10.0</v>
      </c>
      <c r="AF2118" s="70" t="s">
        <v>505</v>
      </c>
      <c r="AG2118" s="69">
        <v>73.0</v>
      </c>
      <c r="AH2118" s="69">
        <v>17.0</v>
      </c>
      <c r="AI2118" s="69">
        <v>0.0</v>
      </c>
      <c r="AJ2118" s="29">
        <f t="shared" si="20"/>
        <v>17</v>
      </c>
      <c r="AK2118" s="76">
        <f t="shared" si="21"/>
        <v>0.2328767123</v>
      </c>
      <c r="AL2118" s="29">
        <f t="shared" si="22"/>
        <v>17</v>
      </c>
      <c r="AM2118" s="71">
        <f t="shared" si="23"/>
        <v>0.2329</v>
      </c>
      <c r="AN2118" s="71">
        <f t="shared" si="24"/>
        <v>0.2911</v>
      </c>
      <c r="AO2118" s="72">
        <f t="shared" si="25"/>
        <v>2.97</v>
      </c>
      <c r="AP2118" s="73">
        <f t="shared" si="26"/>
        <v>17012.16</v>
      </c>
      <c r="AQ2118" s="3">
        <f t="shared" si="27"/>
        <v>233.0432877</v>
      </c>
      <c r="AR2118" s="18"/>
      <c r="AS2118" s="18"/>
    </row>
    <row r="2119" ht="14.25" customHeight="1">
      <c r="A2119" s="68">
        <v>4166.0</v>
      </c>
      <c r="B2119" s="69">
        <v>7.0</v>
      </c>
      <c r="C2119" s="18" t="s">
        <v>1876</v>
      </c>
      <c r="D2119" s="68">
        <v>4166.0</v>
      </c>
      <c r="E2119" s="69">
        <v>7.0</v>
      </c>
      <c r="F2119" s="69">
        <v>10.0</v>
      </c>
      <c r="G2119" s="70" t="s">
        <v>506</v>
      </c>
      <c r="H2119" s="69">
        <v>163.0</v>
      </c>
      <c r="I2119" s="69">
        <v>146.0</v>
      </c>
      <c r="J2119" s="69">
        <v>0.0</v>
      </c>
      <c r="K2119" s="29">
        <f t="shared" si="13"/>
        <v>146</v>
      </c>
      <c r="L2119" s="71">
        <f t="shared" si="14"/>
        <v>0.8957</v>
      </c>
      <c r="M2119" s="71">
        <f t="shared" si="15"/>
        <v>1</v>
      </c>
      <c r="N2119" s="72">
        <f t="shared" si="16"/>
        <v>87.6</v>
      </c>
      <c r="O2119" s="8">
        <f t="shared" si="17"/>
        <v>501772.8</v>
      </c>
      <c r="P2119" s="73"/>
      <c r="Q2119" s="18"/>
      <c r="R2119" s="18"/>
      <c r="S2119" s="18"/>
      <c r="T2119" s="18"/>
      <c r="U2119" s="18"/>
      <c r="V2119" s="18"/>
      <c r="W2119" s="18"/>
      <c r="X2119" s="18"/>
      <c r="Y2119" s="18"/>
      <c r="Z2119" s="68">
        <v>4166.0</v>
      </c>
      <c r="AA2119" s="69">
        <v>7.0</v>
      </c>
      <c r="AB2119" s="18" t="s">
        <v>1876</v>
      </c>
      <c r="AC2119" s="68">
        <v>4166.0</v>
      </c>
      <c r="AD2119" s="69">
        <v>7.0</v>
      </c>
      <c r="AE2119" s="69">
        <v>10.0</v>
      </c>
      <c r="AF2119" s="70" t="s">
        <v>506</v>
      </c>
      <c r="AG2119" s="69">
        <v>163.0</v>
      </c>
      <c r="AH2119" s="69">
        <v>146.0</v>
      </c>
      <c r="AI2119" s="69">
        <v>0.0</v>
      </c>
      <c r="AJ2119" s="29">
        <f t="shared" si="20"/>
        <v>146</v>
      </c>
      <c r="AK2119" s="76">
        <f t="shared" si="21"/>
        <v>0.8957055215</v>
      </c>
      <c r="AL2119" s="29">
        <f t="shared" si="22"/>
        <v>146</v>
      </c>
      <c r="AM2119" s="71">
        <f t="shared" si="23"/>
        <v>0.8957</v>
      </c>
      <c r="AN2119" s="71">
        <f t="shared" si="24"/>
        <v>1</v>
      </c>
      <c r="AO2119" s="72">
        <f t="shared" si="25"/>
        <v>87.6</v>
      </c>
      <c r="AP2119" s="73">
        <f t="shared" si="26"/>
        <v>501772.8</v>
      </c>
      <c r="AQ2119" s="3">
        <f t="shared" si="27"/>
        <v>3078.360736</v>
      </c>
      <c r="AR2119" s="18"/>
      <c r="AS2119" s="18"/>
    </row>
    <row r="2120" ht="14.25" customHeight="1">
      <c r="A2120" s="68">
        <v>4167.0</v>
      </c>
      <c r="B2120" s="69">
        <v>7.0</v>
      </c>
      <c r="C2120" s="18" t="s">
        <v>1878</v>
      </c>
      <c r="D2120" s="68">
        <v>4167.0</v>
      </c>
      <c r="E2120" s="69">
        <v>7.0</v>
      </c>
      <c r="F2120" s="69">
        <v>10.0</v>
      </c>
      <c r="G2120" s="70" t="s">
        <v>507</v>
      </c>
      <c r="H2120" s="69">
        <v>325.0</v>
      </c>
      <c r="I2120" s="69">
        <v>17.0</v>
      </c>
      <c r="J2120" s="69">
        <v>10.0</v>
      </c>
      <c r="K2120" s="29">
        <f t="shared" si="13"/>
        <v>22</v>
      </c>
      <c r="L2120" s="71">
        <f t="shared" si="14"/>
        <v>0.0677</v>
      </c>
      <c r="M2120" s="71">
        <f t="shared" si="15"/>
        <v>0.0846</v>
      </c>
      <c r="N2120" s="72">
        <f t="shared" si="16"/>
        <v>1.12</v>
      </c>
      <c r="O2120" s="8">
        <f t="shared" si="17"/>
        <v>6415.36</v>
      </c>
      <c r="P2120" s="73"/>
      <c r="Q2120" s="18"/>
      <c r="R2120" s="18"/>
      <c r="S2120" s="18"/>
      <c r="T2120" s="18"/>
      <c r="U2120" s="18"/>
      <c r="V2120" s="18"/>
      <c r="W2120" s="18"/>
      <c r="X2120" s="18"/>
      <c r="Y2120" s="18"/>
      <c r="Z2120" s="68">
        <v>4167.0</v>
      </c>
      <c r="AA2120" s="69">
        <v>7.0</v>
      </c>
      <c r="AB2120" s="18" t="s">
        <v>1878</v>
      </c>
      <c r="AC2120" s="68">
        <v>4167.0</v>
      </c>
      <c r="AD2120" s="69">
        <v>7.0</v>
      </c>
      <c r="AE2120" s="69">
        <v>10.0</v>
      </c>
      <c r="AF2120" s="70" t="s">
        <v>507</v>
      </c>
      <c r="AG2120" s="69">
        <v>325.0</v>
      </c>
      <c r="AH2120" s="69">
        <v>17.0</v>
      </c>
      <c r="AI2120" s="69">
        <v>10.0</v>
      </c>
      <c r="AJ2120" s="29">
        <f t="shared" si="20"/>
        <v>22</v>
      </c>
      <c r="AK2120" s="76">
        <f t="shared" si="21"/>
        <v>0.06769230769</v>
      </c>
      <c r="AL2120" s="29">
        <f t="shared" si="22"/>
        <v>22</v>
      </c>
      <c r="AM2120" s="71">
        <f t="shared" si="23"/>
        <v>0.0677</v>
      </c>
      <c r="AN2120" s="71">
        <f t="shared" si="24"/>
        <v>0.0846</v>
      </c>
      <c r="AO2120" s="72">
        <f t="shared" si="25"/>
        <v>1.12</v>
      </c>
      <c r="AP2120" s="73">
        <f t="shared" si="26"/>
        <v>6415.36</v>
      </c>
      <c r="AQ2120" s="3">
        <f t="shared" si="27"/>
        <v>19.73956923</v>
      </c>
      <c r="AR2120" s="18"/>
      <c r="AS2120" s="18"/>
    </row>
    <row r="2121" ht="14.25" customHeight="1">
      <c r="A2121" s="68">
        <v>4168.0</v>
      </c>
      <c r="B2121" s="69">
        <v>7.0</v>
      </c>
      <c r="C2121" s="18" t="s">
        <v>1880</v>
      </c>
      <c r="D2121" s="68">
        <v>4168.0</v>
      </c>
      <c r="E2121" s="69">
        <v>7.0</v>
      </c>
      <c r="F2121" s="69">
        <v>10.0</v>
      </c>
      <c r="G2121" s="70" t="s">
        <v>508</v>
      </c>
      <c r="H2121" s="69">
        <v>88.0</v>
      </c>
      <c r="I2121" s="69">
        <v>34.0</v>
      </c>
      <c r="J2121" s="69">
        <v>11.0</v>
      </c>
      <c r="K2121" s="29">
        <f t="shared" si="13"/>
        <v>39.5</v>
      </c>
      <c r="L2121" s="71">
        <f t="shared" si="14"/>
        <v>0.4489</v>
      </c>
      <c r="M2121" s="71">
        <f t="shared" si="15"/>
        <v>0.5611</v>
      </c>
      <c r="N2121" s="72">
        <f t="shared" si="16"/>
        <v>13.3</v>
      </c>
      <c r="O2121" s="8">
        <f t="shared" si="17"/>
        <v>76182.4</v>
      </c>
      <c r="P2121" s="73"/>
      <c r="Q2121" s="18"/>
      <c r="R2121" s="18"/>
      <c r="S2121" s="18"/>
      <c r="T2121" s="18"/>
      <c r="U2121" s="18"/>
      <c r="V2121" s="18"/>
      <c r="W2121" s="18"/>
      <c r="X2121" s="18"/>
      <c r="Y2121" s="18"/>
      <c r="Z2121" s="68">
        <v>4168.0</v>
      </c>
      <c r="AA2121" s="69">
        <v>7.0</v>
      </c>
      <c r="AB2121" s="18" t="s">
        <v>1880</v>
      </c>
      <c r="AC2121" s="68">
        <v>4168.0</v>
      </c>
      <c r="AD2121" s="69">
        <v>7.0</v>
      </c>
      <c r="AE2121" s="69">
        <v>10.0</v>
      </c>
      <c r="AF2121" s="70" t="s">
        <v>508</v>
      </c>
      <c r="AG2121" s="69">
        <v>88.0</v>
      </c>
      <c r="AH2121" s="69">
        <v>34.0</v>
      </c>
      <c r="AI2121" s="69">
        <v>11.0</v>
      </c>
      <c r="AJ2121" s="29">
        <f t="shared" si="20"/>
        <v>39.5</v>
      </c>
      <c r="AK2121" s="76">
        <f t="shared" si="21"/>
        <v>0.4488636364</v>
      </c>
      <c r="AL2121" s="29">
        <f t="shared" si="22"/>
        <v>39.5</v>
      </c>
      <c r="AM2121" s="71">
        <f t="shared" si="23"/>
        <v>0.4489</v>
      </c>
      <c r="AN2121" s="71">
        <f t="shared" si="24"/>
        <v>0.5611</v>
      </c>
      <c r="AO2121" s="72">
        <f t="shared" si="25"/>
        <v>13.3</v>
      </c>
      <c r="AP2121" s="73">
        <f t="shared" si="26"/>
        <v>76182.4</v>
      </c>
      <c r="AQ2121" s="3">
        <f t="shared" si="27"/>
        <v>865.7090909</v>
      </c>
      <c r="AR2121" s="18"/>
      <c r="AS2121" s="18"/>
    </row>
    <row r="2122" ht="14.25" customHeight="1">
      <c r="A2122" s="68">
        <v>4169.0</v>
      </c>
      <c r="B2122" s="69">
        <v>7.0</v>
      </c>
      <c r="C2122" s="18" t="s">
        <v>1882</v>
      </c>
      <c r="D2122" s="68">
        <v>4169.0</v>
      </c>
      <c r="E2122" s="69">
        <v>7.0</v>
      </c>
      <c r="F2122" s="69">
        <v>10.0</v>
      </c>
      <c r="G2122" s="70" t="s">
        <v>3389</v>
      </c>
      <c r="H2122" s="69">
        <v>284.0</v>
      </c>
      <c r="I2122" s="69">
        <v>229.0</v>
      </c>
      <c r="J2122" s="69">
        <v>12.0</v>
      </c>
      <c r="K2122" s="29">
        <f t="shared" si="13"/>
        <v>235</v>
      </c>
      <c r="L2122" s="71">
        <f t="shared" si="14"/>
        <v>0.8275</v>
      </c>
      <c r="M2122" s="71">
        <f t="shared" si="15"/>
        <v>1</v>
      </c>
      <c r="N2122" s="72">
        <f t="shared" si="16"/>
        <v>141</v>
      </c>
      <c r="O2122" s="8">
        <f t="shared" si="17"/>
        <v>807648</v>
      </c>
      <c r="P2122" s="73"/>
      <c r="Q2122" s="18"/>
      <c r="R2122" s="18"/>
      <c r="S2122" s="18"/>
      <c r="T2122" s="18"/>
      <c r="U2122" s="18"/>
      <c r="V2122" s="18"/>
      <c r="W2122" s="18"/>
      <c r="X2122" s="18"/>
      <c r="Y2122" s="18"/>
      <c r="Z2122" s="68">
        <v>4169.0</v>
      </c>
      <c r="AA2122" s="69">
        <v>7.0</v>
      </c>
      <c r="AB2122" s="18" t="s">
        <v>1882</v>
      </c>
      <c r="AC2122" s="68">
        <v>4169.0</v>
      </c>
      <c r="AD2122" s="69">
        <v>7.0</v>
      </c>
      <c r="AE2122" s="69">
        <v>10.0</v>
      </c>
      <c r="AF2122" s="70" t="s">
        <v>3389</v>
      </c>
      <c r="AG2122" s="69">
        <v>284.0</v>
      </c>
      <c r="AH2122" s="69">
        <v>229.0</v>
      </c>
      <c r="AI2122" s="69">
        <v>12.0</v>
      </c>
      <c r="AJ2122" s="29">
        <f t="shared" si="20"/>
        <v>235</v>
      </c>
      <c r="AK2122" s="76">
        <f t="shared" si="21"/>
        <v>0.8274647887</v>
      </c>
      <c r="AL2122" s="29">
        <f t="shared" si="22"/>
        <v>235</v>
      </c>
      <c r="AM2122" s="71">
        <f t="shared" si="23"/>
        <v>0.8275</v>
      </c>
      <c r="AN2122" s="71">
        <f t="shared" si="24"/>
        <v>1</v>
      </c>
      <c r="AO2122" s="72">
        <f t="shared" si="25"/>
        <v>141</v>
      </c>
      <c r="AP2122" s="73">
        <f t="shared" si="26"/>
        <v>807648</v>
      </c>
      <c r="AQ2122" s="3">
        <f t="shared" si="27"/>
        <v>2843.830986</v>
      </c>
      <c r="AR2122" s="18"/>
      <c r="AS2122" s="18"/>
    </row>
    <row r="2123" ht="14.25" customHeight="1">
      <c r="A2123" s="68">
        <v>4170.0</v>
      </c>
      <c r="B2123" s="69">
        <v>7.0</v>
      </c>
      <c r="C2123" s="18" t="s">
        <v>1884</v>
      </c>
      <c r="D2123" s="68">
        <v>4170.0</v>
      </c>
      <c r="E2123" s="69">
        <v>7.0</v>
      </c>
      <c r="F2123" s="69">
        <v>10.0</v>
      </c>
      <c r="G2123" s="70" t="s">
        <v>3390</v>
      </c>
      <c r="H2123" s="69">
        <v>209.0</v>
      </c>
      <c r="I2123" s="69">
        <v>153.0</v>
      </c>
      <c r="J2123" s="69">
        <v>20.0</v>
      </c>
      <c r="K2123" s="29">
        <f t="shared" si="13"/>
        <v>163</v>
      </c>
      <c r="L2123" s="71">
        <f t="shared" si="14"/>
        <v>0.7799</v>
      </c>
      <c r="M2123" s="71">
        <f t="shared" si="15"/>
        <v>0.9749</v>
      </c>
      <c r="N2123" s="72">
        <f t="shared" si="16"/>
        <v>95.35</v>
      </c>
      <c r="O2123" s="8">
        <f t="shared" si="17"/>
        <v>546164.8</v>
      </c>
      <c r="P2123" s="73"/>
      <c r="Q2123" s="18"/>
      <c r="R2123" s="18"/>
      <c r="S2123" s="18"/>
      <c r="T2123" s="18"/>
      <c r="U2123" s="18"/>
      <c r="V2123" s="18"/>
      <c r="W2123" s="18"/>
      <c r="X2123" s="18"/>
      <c r="Y2123" s="18"/>
      <c r="Z2123" s="68">
        <v>4170.0</v>
      </c>
      <c r="AA2123" s="69">
        <v>7.0</v>
      </c>
      <c r="AB2123" s="18" t="s">
        <v>1884</v>
      </c>
      <c r="AC2123" s="68">
        <v>4170.0</v>
      </c>
      <c r="AD2123" s="69">
        <v>7.0</v>
      </c>
      <c r="AE2123" s="69">
        <v>10.0</v>
      </c>
      <c r="AF2123" s="70" t="s">
        <v>3390</v>
      </c>
      <c r="AG2123" s="69">
        <v>209.0</v>
      </c>
      <c r="AH2123" s="69">
        <v>153.0</v>
      </c>
      <c r="AI2123" s="69">
        <v>20.0</v>
      </c>
      <c r="AJ2123" s="29">
        <f t="shared" si="20"/>
        <v>163</v>
      </c>
      <c r="AK2123" s="76">
        <f t="shared" si="21"/>
        <v>0.7799043062</v>
      </c>
      <c r="AL2123" s="29">
        <f t="shared" si="22"/>
        <v>163</v>
      </c>
      <c r="AM2123" s="71">
        <f t="shared" si="23"/>
        <v>0.7799</v>
      </c>
      <c r="AN2123" s="71">
        <f t="shared" si="24"/>
        <v>0.9749</v>
      </c>
      <c r="AO2123" s="72">
        <f t="shared" si="25"/>
        <v>95.35</v>
      </c>
      <c r="AP2123" s="73">
        <f t="shared" si="26"/>
        <v>546164.8</v>
      </c>
      <c r="AQ2123" s="3">
        <f t="shared" si="27"/>
        <v>2613.228708</v>
      </c>
      <c r="AR2123" s="18"/>
      <c r="AS2123" s="18"/>
    </row>
    <row r="2124" ht="14.25" customHeight="1">
      <c r="A2124" s="68">
        <v>4170.0</v>
      </c>
      <c r="B2124" s="69">
        <v>7.0</v>
      </c>
      <c r="C2124" s="18" t="s">
        <v>1884</v>
      </c>
      <c r="D2124" s="68">
        <v>4170.0</v>
      </c>
      <c r="E2124" s="69">
        <v>7.0</v>
      </c>
      <c r="F2124" s="69">
        <v>11.0</v>
      </c>
      <c r="G2124" s="70" t="s">
        <v>3391</v>
      </c>
      <c r="H2124" s="69">
        <v>311.0</v>
      </c>
      <c r="I2124" s="69">
        <v>218.0</v>
      </c>
      <c r="J2124" s="69">
        <v>44.0</v>
      </c>
      <c r="K2124" s="29">
        <f t="shared" si="13"/>
        <v>240</v>
      </c>
      <c r="L2124" s="71">
        <f t="shared" si="14"/>
        <v>0.7717</v>
      </c>
      <c r="M2124" s="71">
        <f t="shared" si="15"/>
        <v>0.9646</v>
      </c>
      <c r="N2124" s="72">
        <f t="shared" si="16"/>
        <v>138.9</v>
      </c>
      <c r="O2124" s="8">
        <f t="shared" si="17"/>
        <v>795619.2</v>
      </c>
      <c r="P2124" s="73"/>
      <c r="Q2124" s="18"/>
      <c r="R2124" s="18"/>
      <c r="S2124" s="18"/>
      <c r="T2124" s="18"/>
      <c r="U2124" s="18"/>
      <c r="V2124" s="18"/>
      <c r="W2124" s="18"/>
      <c r="X2124" s="18"/>
      <c r="Y2124" s="18"/>
      <c r="Z2124" s="68">
        <v>4170.0</v>
      </c>
      <c r="AA2124" s="69">
        <v>7.0</v>
      </c>
      <c r="AB2124" s="18" t="s">
        <v>1884</v>
      </c>
      <c r="AC2124" s="68">
        <v>4170.0</v>
      </c>
      <c r="AD2124" s="69">
        <v>7.0</v>
      </c>
      <c r="AE2124" s="69">
        <v>11.0</v>
      </c>
      <c r="AF2124" s="70" t="s">
        <v>3391</v>
      </c>
      <c r="AG2124" s="69">
        <v>311.0</v>
      </c>
      <c r="AH2124" s="69">
        <v>218.0</v>
      </c>
      <c r="AI2124" s="69">
        <v>44.0</v>
      </c>
      <c r="AJ2124" s="29">
        <f t="shared" si="20"/>
        <v>240</v>
      </c>
      <c r="AK2124" s="76">
        <f t="shared" si="21"/>
        <v>0.7717041801</v>
      </c>
      <c r="AL2124" s="29">
        <f t="shared" si="22"/>
        <v>240</v>
      </c>
      <c r="AM2124" s="71">
        <f t="shared" si="23"/>
        <v>0.7717</v>
      </c>
      <c r="AN2124" s="71">
        <f t="shared" si="24"/>
        <v>0.9646</v>
      </c>
      <c r="AO2124" s="72">
        <f t="shared" si="25"/>
        <v>138.9</v>
      </c>
      <c r="AP2124" s="73">
        <f t="shared" si="26"/>
        <v>795619.2</v>
      </c>
      <c r="AQ2124" s="3">
        <f t="shared" si="27"/>
        <v>2558.261093</v>
      </c>
      <c r="AR2124" s="18"/>
      <c r="AS2124" s="18"/>
    </row>
    <row r="2125" ht="14.25" customHeight="1">
      <c r="A2125" s="68">
        <v>4170.0</v>
      </c>
      <c r="B2125" s="69">
        <v>7.0</v>
      </c>
      <c r="C2125" s="18" t="s">
        <v>1884</v>
      </c>
      <c r="D2125" s="68">
        <v>4170.0</v>
      </c>
      <c r="E2125" s="69">
        <v>7.0</v>
      </c>
      <c r="F2125" s="69">
        <v>12.0</v>
      </c>
      <c r="G2125" s="70" t="s">
        <v>3392</v>
      </c>
      <c r="H2125" s="69">
        <v>264.0</v>
      </c>
      <c r="I2125" s="69">
        <v>207.0</v>
      </c>
      <c r="J2125" s="69">
        <v>32.0</v>
      </c>
      <c r="K2125" s="29">
        <f t="shared" si="13"/>
        <v>223</v>
      </c>
      <c r="L2125" s="71">
        <f t="shared" si="14"/>
        <v>0.8447</v>
      </c>
      <c r="M2125" s="71">
        <f t="shared" si="15"/>
        <v>1</v>
      </c>
      <c r="N2125" s="72">
        <f t="shared" si="16"/>
        <v>133.8</v>
      </c>
      <c r="O2125" s="8">
        <f t="shared" si="17"/>
        <v>766406.4</v>
      </c>
      <c r="P2125" s="73"/>
      <c r="Q2125" s="18"/>
      <c r="R2125" s="18"/>
      <c r="S2125" s="18"/>
      <c r="T2125" s="18"/>
      <c r="U2125" s="18"/>
      <c r="V2125" s="18"/>
      <c r="W2125" s="18"/>
      <c r="X2125" s="18"/>
      <c r="Y2125" s="18"/>
      <c r="Z2125" s="68">
        <v>4170.0</v>
      </c>
      <c r="AA2125" s="69">
        <v>7.0</v>
      </c>
      <c r="AB2125" s="18" t="s">
        <v>1884</v>
      </c>
      <c r="AC2125" s="68">
        <v>4170.0</v>
      </c>
      <c r="AD2125" s="69">
        <v>7.0</v>
      </c>
      <c r="AE2125" s="69">
        <v>12.0</v>
      </c>
      <c r="AF2125" s="70" t="s">
        <v>3392</v>
      </c>
      <c r="AG2125" s="69">
        <v>264.0</v>
      </c>
      <c r="AH2125" s="69">
        <v>207.0</v>
      </c>
      <c r="AI2125" s="69">
        <v>32.0</v>
      </c>
      <c r="AJ2125" s="29">
        <f t="shared" si="20"/>
        <v>223</v>
      </c>
      <c r="AK2125" s="76">
        <f t="shared" si="21"/>
        <v>0.8446969697</v>
      </c>
      <c r="AL2125" s="29">
        <f t="shared" si="22"/>
        <v>223</v>
      </c>
      <c r="AM2125" s="71">
        <f t="shared" si="23"/>
        <v>0.8447</v>
      </c>
      <c r="AN2125" s="71">
        <f t="shared" si="24"/>
        <v>1</v>
      </c>
      <c r="AO2125" s="72">
        <f t="shared" si="25"/>
        <v>133.8</v>
      </c>
      <c r="AP2125" s="73">
        <f t="shared" si="26"/>
        <v>766406.4</v>
      </c>
      <c r="AQ2125" s="3">
        <f t="shared" si="27"/>
        <v>2903.054545</v>
      </c>
      <c r="AR2125" s="18"/>
      <c r="AS2125" s="18"/>
    </row>
    <row r="2126" ht="14.25" customHeight="1">
      <c r="A2126" s="68">
        <v>4170.0</v>
      </c>
      <c r="B2126" s="69">
        <v>7.0</v>
      </c>
      <c r="C2126" s="18" t="s">
        <v>1884</v>
      </c>
      <c r="D2126" s="68">
        <v>4170.0</v>
      </c>
      <c r="E2126" s="69">
        <v>7.0</v>
      </c>
      <c r="F2126" s="69">
        <v>13.0</v>
      </c>
      <c r="G2126" s="70" t="s">
        <v>3393</v>
      </c>
      <c r="H2126" s="69">
        <v>560.0</v>
      </c>
      <c r="I2126" s="69">
        <v>362.0</v>
      </c>
      <c r="J2126" s="69">
        <v>71.0</v>
      </c>
      <c r="K2126" s="29">
        <f t="shared" si="13"/>
        <v>397.5</v>
      </c>
      <c r="L2126" s="71">
        <f t="shared" si="14"/>
        <v>0.7098</v>
      </c>
      <c r="M2126" s="71">
        <f t="shared" si="15"/>
        <v>0.8873</v>
      </c>
      <c r="N2126" s="72">
        <f t="shared" si="16"/>
        <v>211.62</v>
      </c>
      <c r="O2126" s="8">
        <f t="shared" si="17"/>
        <v>1212159.36</v>
      </c>
      <c r="P2126" s="73"/>
      <c r="Q2126" s="18"/>
      <c r="R2126" s="18"/>
      <c r="S2126" s="18"/>
      <c r="T2126" s="18"/>
      <c r="U2126" s="18"/>
      <c r="V2126" s="18"/>
      <c r="W2126" s="18"/>
      <c r="X2126" s="18"/>
      <c r="Y2126" s="18"/>
      <c r="Z2126" s="68">
        <v>4170.0</v>
      </c>
      <c r="AA2126" s="69">
        <v>7.0</v>
      </c>
      <c r="AB2126" s="18" t="s">
        <v>1884</v>
      </c>
      <c r="AC2126" s="68">
        <v>4170.0</v>
      </c>
      <c r="AD2126" s="69">
        <v>7.0</v>
      </c>
      <c r="AE2126" s="69">
        <v>13.0</v>
      </c>
      <c r="AF2126" s="70" t="s">
        <v>3393</v>
      </c>
      <c r="AG2126" s="69">
        <v>560.0</v>
      </c>
      <c r="AH2126" s="69">
        <v>362.0</v>
      </c>
      <c r="AI2126" s="69">
        <v>71.0</v>
      </c>
      <c r="AJ2126" s="29">
        <f t="shared" si="20"/>
        <v>397.5</v>
      </c>
      <c r="AK2126" s="76">
        <f t="shared" si="21"/>
        <v>0.7098214286</v>
      </c>
      <c r="AL2126" s="29">
        <f t="shared" si="22"/>
        <v>397.5</v>
      </c>
      <c r="AM2126" s="71">
        <f t="shared" si="23"/>
        <v>0.7098</v>
      </c>
      <c r="AN2126" s="71">
        <f t="shared" si="24"/>
        <v>0.8873</v>
      </c>
      <c r="AO2126" s="72">
        <f t="shared" si="25"/>
        <v>211.62</v>
      </c>
      <c r="AP2126" s="73">
        <f t="shared" si="26"/>
        <v>1212159.36</v>
      </c>
      <c r="AQ2126" s="3">
        <f t="shared" si="27"/>
        <v>2164.570286</v>
      </c>
      <c r="AR2126" s="18"/>
      <c r="AS2126" s="18"/>
    </row>
    <row r="2127" ht="14.25" customHeight="1">
      <c r="A2127" s="68">
        <v>4170.0</v>
      </c>
      <c r="B2127" s="69">
        <v>7.0</v>
      </c>
      <c r="C2127" s="18" t="s">
        <v>1884</v>
      </c>
      <c r="D2127" s="68">
        <v>4170.0</v>
      </c>
      <c r="E2127" s="69">
        <v>7.0</v>
      </c>
      <c r="F2127" s="69">
        <v>15.0</v>
      </c>
      <c r="G2127" s="70" t="s">
        <v>3394</v>
      </c>
      <c r="H2127" s="69">
        <v>242.0</v>
      </c>
      <c r="I2127" s="69">
        <v>186.0</v>
      </c>
      <c r="J2127" s="69">
        <v>27.0</v>
      </c>
      <c r="K2127" s="29">
        <f t="shared" si="13"/>
        <v>199.5</v>
      </c>
      <c r="L2127" s="71">
        <f t="shared" si="14"/>
        <v>0.8244</v>
      </c>
      <c r="M2127" s="71">
        <f t="shared" si="15"/>
        <v>1</v>
      </c>
      <c r="N2127" s="72">
        <f t="shared" si="16"/>
        <v>119.7</v>
      </c>
      <c r="O2127" s="8">
        <f t="shared" si="17"/>
        <v>685641.6</v>
      </c>
      <c r="P2127" s="73"/>
      <c r="Q2127" s="18"/>
      <c r="R2127" s="18"/>
      <c r="S2127" s="18"/>
      <c r="T2127" s="18"/>
      <c r="U2127" s="18"/>
      <c r="V2127" s="18"/>
      <c r="W2127" s="18"/>
      <c r="X2127" s="18"/>
      <c r="Y2127" s="18"/>
      <c r="Z2127" s="68">
        <v>4170.0</v>
      </c>
      <c r="AA2127" s="69">
        <v>7.0</v>
      </c>
      <c r="AB2127" s="18" t="s">
        <v>1884</v>
      </c>
      <c r="AC2127" s="68">
        <v>4170.0</v>
      </c>
      <c r="AD2127" s="69">
        <v>7.0</v>
      </c>
      <c r="AE2127" s="69">
        <v>15.0</v>
      </c>
      <c r="AF2127" s="70" t="s">
        <v>3394</v>
      </c>
      <c r="AG2127" s="69">
        <v>242.0</v>
      </c>
      <c r="AH2127" s="69">
        <v>186.0</v>
      </c>
      <c r="AI2127" s="69">
        <v>27.0</v>
      </c>
      <c r="AJ2127" s="29">
        <f t="shared" si="20"/>
        <v>199.5</v>
      </c>
      <c r="AK2127" s="76">
        <f t="shared" si="21"/>
        <v>0.8243801653</v>
      </c>
      <c r="AL2127" s="29">
        <f t="shared" si="22"/>
        <v>199.5</v>
      </c>
      <c r="AM2127" s="71">
        <f t="shared" si="23"/>
        <v>0.8244</v>
      </c>
      <c r="AN2127" s="71">
        <f t="shared" si="24"/>
        <v>1</v>
      </c>
      <c r="AO2127" s="72">
        <f t="shared" si="25"/>
        <v>119.7</v>
      </c>
      <c r="AP2127" s="73">
        <f t="shared" si="26"/>
        <v>685641.6</v>
      </c>
      <c r="AQ2127" s="3">
        <f t="shared" si="27"/>
        <v>2833.229752</v>
      </c>
      <c r="AR2127" s="18"/>
      <c r="AS2127" s="18"/>
    </row>
    <row r="2128" ht="14.25" customHeight="1">
      <c r="A2128" s="68">
        <v>4171.0</v>
      </c>
      <c r="B2128" s="69">
        <v>7.0</v>
      </c>
      <c r="C2128" s="18" t="s">
        <v>511</v>
      </c>
      <c r="D2128" s="68">
        <v>4171.0</v>
      </c>
      <c r="E2128" s="69">
        <v>7.0</v>
      </c>
      <c r="F2128" s="69">
        <v>10.0</v>
      </c>
      <c r="G2128" s="70" t="s">
        <v>511</v>
      </c>
      <c r="H2128" s="69">
        <v>560.0</v>
      </c>
      <c r="I2128" s="69">
        <v>299.0</v>
      </c>
      <c r="J2128" s="69">
        <v>109.0</v>
      </c>
      <c r="K2128" s="29">
        <f t="shared" si="13"/>
        <v>353.5</v>
      </c>
      <c r="L2128" s="71">
        <f t="shared" si="14"/>
        <v>0.6313</v>
      </c>
      <c r="M2128" s="71">
        <f t="shared" si="15"/>
        <v>0.7891</v>
      </c>
      <c r="N2128" s="72">
        <f t="shared" si="16"/>
        <v>167.37</v>
      </c>
      <c r="O2128" s="8">
        <f t="shared" si="17"/>
        <v>958695.36</v>
      </c>
      <c r="P2128" s="73"/>
      <c r="Q2128" s="18"/>
      <c r="R2128" s="18"/>
      <c r="S2128" s="18"/>
      <c r="T2128" s="18"/>
      <c r="U2128" s="18"/>
      <c r="V2128" s="18"/>
      <c r="W2128" s="18"/>
      <c r="X2128" s="18"/>
      <c r="Y2128" s="18"/>
      <c r="Z2128" s="68">
        <v>4171.0</v>
      </c>
      <c r="AA2128" s="69">
        <v>7.0</v>
      </c>
      <c r="AB2128" s="18" t="s">
        <v>511</v>
      </c>
      <c r="AC2128" s="68">
        <v>4171.0</v>
      </c>
      <c r="AD2128" s="69">
        <v>7.0</v>
      </c>
      <c r="AE2128" s="69">
        <v>10.0</v>
      </c>
      <c r="AF2128" s="70" t="s">
        <v>511</v>
      </c>
      <c r="AG2128" s="69">
        <v>560.0</v>
      </c>
      <c r="AH2128" s="69">
        <v>299.0</v>
      </c>
      <c r="AI2128" s="69">
        <v>109.0</v>
      </c>
      <c r="AJ2128" s="29">
        <f t="shared" si="20"/>
        <v>353.5</v>
      </c>
      <c r="AK2128" s="76">
        <f t="shared" si="21"/>
        <v>0.63125</v>
      </c>
      <c r="AL2128" s="29">
        <f t="shared" si="22"/>
        <v>353.5</v>
      </c>
      <c r="AM2128" s="71">
        <f t="shared" si="23"/>
        <v>0.6313</v>
      </c>
      <c r="AN2128" s="71">
        <f t="shared" si="24"/>
        <v>0.7891</v>
      </c>
      <c r="AO2128" s="72">
        <f t="shared" si="25"/>
        <v>167.37</v>
      </c>
      <c r="AP2128" s="73">
        <f t="shared" si="26"/>
        <v>958695.36</v>
      </c>
      <c r="AQ2128" s="3">
        <f t="shared" si="27"/>
        <v>1711.956</v>
      </c>
      <c r="AR2128" s="18"/>
      <c r="AS2128" s="18"/>
    </row>
    <row r="2129" ht="14.25" customHeight="1">
      <c r="A2129" s="68">
        <v>4171.0</v>
      </c>
      <c r="B2129" s="69">
        <v>7.0</v>
      </c>
      <c r="C2129" s="18" t="s">
        <v>511</v>
      </c>
      <c r="D2129" s="68">
        <v>4171.0</v>
      </c>
      <c r="E2129" s="69">
        <v>7.0</v>
      </c>
      <c r="F2129" s="69">
        <v>20.0</v>
      </c>
      <c r="G2129" s="70" t="s">
        <v>3395</v>
      </c>
      <c r="H2129" s="69">
        <v>261.0</v>
      </c>
      <c r="I2129" s="69">
        <v>151.0</v>
      </c>
      <c r="J2129" s="69">
        <v>46.0</v>
      </c>
      <c r="K2129" s="29">
        <f t="shared" si="13"/>
        <v>174</v>
      </c>
      <c r="L2129" s="71">
        <f t="shared" si="14"/>
        <v>0.6667</v>
      </c>
      <c r="M2129" s="71">
        <f t="shared" si="15"/>
        <v>0.8334</v>
      </c>
      <c r="N2129" s="72">
        <f t="shared" si="16"/>
        <v>87.01</v>
      </c>
      <c r="O2129" s="8">
        <f t="shared" si="17"/>
        <v>498393.28</v>
      </c>
      <c r="P2129" s="73"/>
      <c r="Q2129" s="18"/>
      <c r="R2129" s="18"/>
      <c r="S2129" s="18"/>
      <c r="T2129" s="18"/>
      <c r="U2129" s="18"/>
      <c r="V2129" s="18"/>
      <c r="W2129" s="18"/>
      <c r="X2129" s="18"/>
      <c r="Y2129" s="18"/>
      <c r="Z2129" s="68">
        <v>4171.0</v>
      </c>
      <c r="AA2129" s="69">
        <v>7.0</v>
      </c>
      <c r="AB2129" s="18" t="s">
        <v>511</v>
      </c>
      <c r="AC2129" s="68">
        <v>4171.0</v>
      </c>
      <c r="AD2129" s="69">
        <v>7.0</v>
      </c>
      <c r="AE2129" s="69">
        <v>20.0</v>
      </c>
      <c r="AF2129" s="70" t="s">
        <v>3395</v>
      </c>
      <c r="AG2129" s="69">
        <v>261.0</v>
      </c>
      <c r="AH2129" s="69">
        <v>151.0</v>
      </c>
      <c r="AI2129" s="69">
        <v>46.0</v>
      </c>
      <c r="AJ2129" s="29">
        <f t="shared" si="20"/>
        <v>174</v>
      </c>
      <c r="AK2129" s="76">
        <f t="shared" si="21"/>
        <v>0.6666666667</v>
      </c>
      <c r="AL2129" s="29">
        <f t="shared" si="22"/>
        <v>174</v>
      </c>
      <c r="AM2129" s="71">
        <f t="shared" si="23"/>
        <v>0.6667</v>
      </c>
      <c r="AN2129" s="71">
        <f t="shared" si="24"/>
        <v>0.8334</v>
      </c>
      <c r="AO2129" s="72">
        <f t="shared" si="25"/>
        <v>87.01</v>
      </c>
      <c r="AP2129" s="73">
        <f t="shared" si="26"/>
        <v>498393.28</v>
      </c>
      <c r="AQ2129" s="3">
        <f t="shared" si="27"/>
        <v>1909.552797</v>
      </c>
      <c r="AR2129" s="18"/>
      <c r="AS2129" s="18"/>
    </row>
    <row r="2130" ht="14.25" customHeight="1">
      <c r="A2130" s="68">
        <v>4172.0</v>
      </c>
      <c r="B2130" s="69">
        <v>7.0</v>
      </c>
      <c r="C2130" s="18" t="s">
        <v>1886</v>
      </c>
      <c r="D2130" s="68">
        <v>4172.0</v>
      </c>
      <c r="E2130" s="69">
        <v>7.0</v>
      </c>
      <c r="F2130" s="69">
        <v>10.0</v>
      </c>
      <c r="G2130" s="70" t="s">
        <v>512</v>
      </c>
      <c r="H2130" s="69">
        <v>46.0</v>
      </c>
      <c r="I2130" s="69">
        <v>14.0</v>
      </c>
      <c r="J2130" s="69">
        <v>8.0</v>
      </c>
      <c r="K2130" s="29">
        <f t="shared" si="13"/>
        <v>18</v>
      </c>
      <c r="L2130" s="71">
        <f t="shared" si="14"/>
        <v>0.3913</v>
      </c>
      <c r="M2130" s="71">
        <f t="shared" si="15"/>
        <v>0.4891</v>
      </c>
      <c r="N2130" s="72">
        <f t="shared" si="16"/>
        <v>5.28</v>
      </c>
      <c r="O2130" s="8">
        <f t="shared" si="17"/>
        <v>30243.84</v>
      </c>
      <c r="P2130" s="73"/>
      <c r="Q2130" s="18"/>
      <c r="R2130" s="18"/>
      <c r="S2130" s="18"/>
      <c r="T2130" s="18"/>
      <c r="U2130" s="18"/>
      <c r="V2130" s="18"/>
      <c r="W2130" s="18"/>
      <c r="X2130" s="18"/>
      <c r="Y2130" s="18"/>
      <c r="Z2130" s="68">
        <v>4172.0</v>
      </c>
      <c r="AA2130" s="69">
        <v>7.0</v>
      </c>
      <c r="AB2130" s="18" t="s">
        <v>1886</v>
      </c>
      <c r="AC2130" s="68">
        <v>4172.0</v>
      </c>
      <c r="AD2130" s="69">
        <v>7.0</v>
      </c>
      <c r="AE2130" s="69">
        <v>10.0</v>
      </c>
      <c r="AF2130" s="70" t="s">
        <v>512</v>
      </c>
      <c r="AG2130" s="69">
        <v>46.0</v>
      </c>
      <c r="AH2130" s="69">
        <v>14.0</v>
      </c>
      <c r="AI2130" s="69">
        <v>8.0</v>
      </c>
      <c r="AJ2130" s="29">
        <f t="shared" si="20"/>
        <v>18</v>
      </c>
      <c r="AK2130" s="76">
        <f t="shared" si="21"/>
        <v>0.3913043478</v>
      </c>
      <c r="AL2130" s="29">
        <f t="shared" si="22"/>
        <v>18</v>
      </c>
      <c r="AM2130" s="71">
        <f t="shared" si="23"/>
        <v>0.3913</v>
      </c>
      <c r="AN2130" s="71">
        <f t="shared" si="24"/>
        <v>0.4891</v>
      </c>
      <c r="AO2130" s="72">
        <f t="shared" si="25"/>
        <v>5.28</v>
      </c>
      <c r="AP2130" s="73">
        <f t="shared" si="26"/>
        <v>30243.84</v>
      </c>
      <c r="AQ2130" s="3">
        <f t="shared" si="27"/>
        <v>657.4747826</v>
      </c>
      <c r="AR2130" s="18"/>
      <c r="AS2130" s="18"/>
    </row>
    <row r="2131" ht="14.25" customHeight="1">
      <c r="A2131" s="68">
        <v>4177.0</v>
      </c>
      <c r="B2131" s="69">
        <v>7.0</v>
      </c>
      <c r="C2131" s="18" t="s">
        <v>1895</v>
      </c>
      <c r="D2131" s="68">
        <v>4177.0</v>
      </c>
      <c r="E2131" s="69">
        <v>7.0</v>
      </c>
      <c r="F2131" s="69">
        <v>10.0</v>
      </c>
      <c r="G2131" s="70" t="s">
        <v>513</v>
      </c>
      <c r="H2131" s="69">
        <v>38.0</v>
      </c>
      <c r="I2131" s="69">
        <v>27.0</v>
      </c>
      <c r="J2131" s="69">
        <v>0.0</v>
      </c>
      <c r="K2131" s="29">
        <f t="shared" si="13"/>
        <v>27</v>
      </c>
      <c r="L2131" s="71">
        <f t="shared" si="14"/>
        <v>0.7105</v>
      </c>
      <c r="M2131" s="71">
        <f t="shared" si="15"/>
        <v>0.8881</v>
      </c>
      <c r="N2131" s="72">
        <f t="shared" si="16"/>
        <v>14.39</v>
      </c>
      <c r="O2131" s="8">
        <f t="shared" si="17"/>
        <v>82425.92</v>
      </c>
      <c r="P2131" s="73"/>
      <c r="Q2131" s="18"/>
      <c r="R2131" s="18"/>
      <c r="S2131" s="18"/>
      <c r="T2131" s="18"/>
      <c r="U2131" s="18"/>
      <c r="V2131" s="18"/>
      <c r="W2131" s="18"/>
      <c r="X2131" s="18"/>
      <c r="Y2131" s="18"/>
      <c r="Z2131" s="68">
        <v>4177.0</v>
      </c>
      <c r="AA2131" s="69">
        <v>7.0</v>
      </c>
      <c r="AB2131" s="18" t="s">
        <v>1895</v>
      </c>
      <c r="AC2131" s="68">
        <v>4177.0</v>
      </c>
      <c r="AD2131" s="69">
        <v>7.0</v>
      </c>
      <c r="AE2131" s="69">
        <v>10.0</v>
      </c>
      <c r="AF2131" s="70" t="s">
        <v>513</v>
      </c>
      <c r="AG2131" s="69">
        <v>38.0</v>
      </c>
      <c r="AH2131" s="69">
        <v>27.0</v>
      </c>
      <c r="AI2131" s="69">
        <v>0.0</v>
      </c>
      <c r="AJ2131" s="29">
        <f t="shared" si="20"/>
        <v>27</v>
      </c>
      <c r="AK2131" s="76">
        <f t="shared" si="21"/>
        <v>0.7105263158</v>
      </c>
      <c r="AL2131" s="29">
        <f t="shared" si="22"/>
        <v>27</v>
      </c>
      <c r="AM2131" s="71">
        <f t="shared" si="23"/>
        <v>0.7105</v>
      </c>
      <c r="AN2131" s="71">
        <f t="shared" si="24"/>
        <v>0.8881</v>
      </c>
      <c r="AO2131" s="72">
        <f t="shared" si="25"/>
        <v>14.39</v>
      </c>
      <c r="AP2131" s="73">
        <f t="shared" si="26"/>
        <v>82425.92</v>
      </c>
      <c r="AQ2131" s="3">
        <f t="shared" si="27"/>
        <v>2169.103158</v>
      </c>
      <c r="AR2131" s="18"/>
      <c r="AS2131" s="18"/>
    </row>
    <row r="2132" ht="14.25" customHeight="1">
      <c r="A2132" s="68">
        <v>4178.0</v>
      </c>
      <c r="B2132" s="69">
        <v>7.0</v>
      </c>
      <c r="C2132" s="18" t="s">
        <v>1897</v>
      </c>
      <c r="D2132" s="68">
        <v>4178.0</v>
      </c>
      <c r="E2132" s="69">
        <v>7.0</v>
      </c>
      <c r="F2132" s="69">
        <v>10.0</v>
      </c>
      <c r="G2132" s="70" t="s">
        <v>514</v>
      </c>
      <c r="H2132" s="69">
        <v>125.0</v>
      </c>
      <c r="I2132" s="69">
        <v>119.0</v>
      </c>
      <c r="J2132" s="69">
        <v>6.0</v>
      </c>
      <c r="K2132" s="29">
        <f t="shared" si="13"/>
        <v>122</v>
      </c>
      <c r="L2132" s="71">
        <f t="shared" si="14"/>
        <v>0.976</v>
      </c>
      <c r="M2132" s="71">
        <f t="shared" si="15"/>
        <v>1</v>
      </c>
      <c r="N2132" s="72">
        <f t="shared" si="16"/>
        <v>73.2</v>
      </c>
      <c r="O2132" s="8">
        <f t="shared" si="17"/>
        <v>419289.6</v>
      </c>
      <c r="P2132" s="73"/>
      <c r="Q2132" s="18"/>
      <c r="R2132" s="18"/>
      <c r="S2132" s="18"/>
      <c r="T2132" s="18"/>
      <c r="U2132" s="18"/>
      <c r="V2132" s="18"/>
      <c r="W2132" s="18"/>
      <c r="X2132" s="18"/>
      <c r="Y2132" s="18"/>
      <c r="Z2132" s="68">
        <v>4178.0</v>
      </c>
      <c r="AA2132" s="69">
        <v>7.0</v>
      </c>
      <c r="AB2132" s="18" t="s">
        <v>1897</v>
      </c>
      <c r="AC2132" s="68">
        <v>4178.0</v>
      </c>
      <c r="AD2132" s="69">
        <v>7.0</v>
      </c>
      <c r="AE2132" s="69">
        <v>10.0</v>
      </c>
      <c r="AF2132" s="70" t="s">
        <v>514</v>
      </c>
      <c r="AG2132" s="69">
        <v>125.0</v>
      </c>
      <c r="AH2132" s="69">
        <v>119.0</v>
      </c>
      <c r="AI2132" s="69">
        <v>6.0</v>
      </c>
      <c r="AJ2132" s="29">
        <f t="shared" si="20"/>
        <v>122</v>
      </c>
      <c r="AK2132" s="76">
        <f t="shared" si="21"/>
        <v>0.976</v>
      </c>
      <c r="AL2132" s="29">
        <f t="shared" si="22"/>
        <v>122</v>
      </c>
      <c r="AM2132" s="71">
        <f t="shared" si="23"/>
        <v>0.976</v>
      </c>
      <c r="AN2132" s="71">
        <f t="shared" si="24"/>
        <v>1</v>
      </c>
      <c r="AO2132" s="72">
        <f t="shared" si="25"/>
        <v>73.2</v>
      </c>
      <c r="AP2132" s="73">
        <f t="shared" si="26"/>
        <v>419289.6</v>
      </c>
      <c r="AQ2132" s="3">
        <f t="shared" si="27"/>
        <v>3354.3168</v>
      </c>
      <c r="AR2132" s="18"/>
      <c r="AS2132" s="18"/>
    </row>
    <row r="2133" ht="14.25" customHeight="1">
      <c r="A2133" s="68">
        <v>4181.0</v>
      </c>
      <c r="B2133" s="69">
        <v>7.0</v>
      </c>
      <c r="C2133" s="18" t="s">
        <v>1901</v>
      </c>
      <c r="D2133" s="68">
        <v>4181.0</v>
      </c>
      <c r="E2133" s="69">
        <v>7.0</v>
      </c>
      <c r="F2133" s="69">
        <v>10.0</v>
      </c>
      <c r="G2133" s="70" t="s">
        <v>515</v>
      </c>
      <c r="H2133" s="69">
        <v>1351.0</v>
      </c>
      <c r="I2133" s="69">
        <v>906.0</v>
      </c>
      <c r="J2133" s="69">
        <v>190.0</v>
      </c>
      <c r="K2133" s="29">
        <f t="shared" si="13"/>
        <v>1001</v>
      </c>
      <c r="L2133" s="71">
        <f t="shared" si="14"/>
        <v>0.7409</v>
      </c>
      <c r="M2133" s="71">
        <f t="shared" si="15"/>
        <v>0.9261</v>
      </c>
      <c r="N2133" s="72">
        <f t="shared" si="16"/>
        <v>556.22</v>
      </c>
      <c r="O2133" s="8">
        <f t="shared" si="17"/>
        <v>3186028.16</v>
      </c>
      <c r="P2133" s="73"/>
      <c r="Q2133" s="18"/>
      <c r="R2133" s="18"/>
      <c r="S2133" s="18"/>
      <c r="T2133" s="18"/>
      <c r="U2133" s="18"/>
      <c r="V2133" s="18"/>
      <c r="W2133" s="18"/>
      <c r="X2133" s="18"/>
      <c r="Y2133" s="18"/>
      <c r="Z2133" s="68">
        <v>4181.0</v>
      </c>
      <c r="AA2133" s="69">
        <v>7.0</v>
      </c>
      <c r="AB2133" s="18" t="s">
        <v>1901</v>
      </c>
      <c r="AC2133" s="68">
        <v>4181.0</v>
      </c>
      <c r="AD2133" s="69">
        <v>7.0</v>
      </c>
      <c r="AE2133" s="69">
        <v>10.0</v>
      </c>
      <c r="AF2133" s="70" t="s">
        <v>515</v>
      </c>
      <c r="AG2133" s="69">
        <v>1351.0</v>
      </c>
      <c r="AH2133" s="69">
        <v>906.0</v>
      </c>
      <c r="AI2133" s="69">
        <v>190.0</v>
      </c>
      <c r="AJ2133" s="29">
        <f t="shared" si="20"/>
        <v>1001</v>
      </c>
      <c r="AK2133" s="76">
        <f t="shared" si="21"/>
        <v>0.7409326425</v>
      </c>
      <c r="AL2133" s="29">
        <f t="shared" si="22"/>
        <v>1001</v>
      </c>
      <c r="AM2133" s="71">
        <f t="shared" si="23"/>
        <v>0.7409</v>
      </c>
      <c r="AN2133" s="71">
        <f t="shared" si="24"/>
        <v>0.9261</v>
      </c>
      <c r="AO2133" s="72">
        <f t="shared" si="25"/>
        <v>556.22</v>
      </c>
      <c r="AP2133" s="73">
        <f t="shared" si="26"/>
        <v>3186028.16</v>
      </c>
      <c r="AQ2133" s="3">
        <f t="shared" si="27"/>
        <v>2358.27399</v>
      </c>
      <c r="AR2133" s="18"/>
      <c r="AS2133" s="18"/>
    </row>
    <row r="2134" ht="14.25" customHeight="1">
      <c r="A2134" s="68">
        <v>4181.0</v>
      </c>
      <c r="B2134" s="69">
        <v>7.0</v>
      </c>
      <c r="C2134" s="18" t="s">
        <v>1901</v>
      </c>
      <c r="D2134" s="68">
        <v>4181.0</v>
      </c>
      <c r="E2134" s="69">
        <v>7.0</v>
      </c>
      <c r="F2134" s="69">
        <v>20.0</v>
      </c>
      <c r="G2134" s="70" t="s">
        <v>3396</v>
      </c>
      <c r="H2134" s="69">
        <v>87.0</v>
      </c>
      <c r="I2134" s="69">
        <v>67.0</v>
      </c>
      <c r="J2134" s="69">
        <v>9.0</v>
      </c>
      <c r="K2134" s="29">
        <f t="shared" si="13"/>
        <v>71.5</v>
      </c>
      <c r="L2134" s="71">
        <f t="shared" si="14"/>
        <v>0.8218</v>
      </c>
      <c r="M2134" s="71">
        <f t="shared" si="15"/>
        <v>1</v>
      </c>
      <c r="N2134" s="72">
        <f t="shared" si="16"/>
        <v>42.9</v>
      </c>
      <c r="O2134" s="8">
        <f t="shared" si="17"/>
        <v>245731.2</v>
      </c>
      <c r="P2134" s="73"/>
      <c r="Q2134" s="18"/>
      <c r="R2134" s="18"/>
      <c r="S2134" s="18"/>
      <c r="T2134" s="18"/>
      <c r="U2134" s="18"/>
      <c r="V2134" s="18"/>
      <c r="W2134" s="18"/>
      <c r="X2134" s="18"/>
      <c r="Y2134" s="18"/>
      <c r="Z2134" s="68">
        <v>4181.0</v>
      </c>
      <c r="AA2134" s="69">
        <v>7.0</v>
      </c>
      <c r="AB2134" s="18" t="s">
        <v>1901</v>
      </c>
      <c r="AC2134" s="68">
        <v>4181.0</v>
      </c>
      <c r="AD2134" s="69">
        <v>7.0</v>
      </c>
      <c r="AE2134" s="69">
        <v>20.0</v>
      </c>
      <c r="AF2134" s="70" t="s">
        <v>3396</v>
      </c>
      <c r="AG2134" s="69">
        <v>87.0</v>
      </c>
      <c r="AH2134" s="69">
        <v>67.0</v>
      </c>
      <c r="AI2134" s="69">
        <v>9.0</v>
      </c>
      <c r="AJ2134" s="29">
        <f t="shared" si="20"/>
        <v>71.5</v>
      </c>
      <c r="AK2134" s="76">
        <f t="shared" si="21"/>
        <v>0.8218390805</v>
      </c>
      <c r="AL2134" s="29">
        <f t="shared" si="22"/>
        <v>71.5</v>
      </c>
      <c r="AM2134" s="71">
        <f t="shared" si="23"/>
        <v>0.8218</v>
      </c>
      <c r="AN2134" s="71">
        <f t="shared" si="24"/>
        <v>1</v>
      </c>
      <c r="AO2134" s="72">
        <f t="shared" si="25"/>
        <v>42.9</v>
      </c>
      <c r="AP2134" s="73">
        <f t="shared" si="26"/>
        <v>245731.2</v>
      </c>
      <c r="AQ2134" s="3">
        <f t="shared" si="27"/>
        <v>2824.496552</v>
      </c>
      <c r="AR2134" s="18"/>
      <c r="AS2134" s="18"/>
    </row>
    <row r="2135" ht="14.25" customHeight="1">
      <c r="A2135" s="68">
        <v>4183.0</v>
      </c>
      <c r="B2135" s="69">
        <v>7.0</v>
      </c>
      <c r="C2135" s="18" t="s">
        <v>516</v>
      </c>
      <c r="D2135" s="68">
        <v>4183.0</v>
      </c>
      <c r="E2135" s="69">
        <v>7.0</v>
      </c>
      <c r="F2135" s="69">
        <v>10.0</v>
      </c>
      <c r="G2135" s="70" t="s">
        <v>3397</v>
      </c>
      <c r="H2135" s="69">
        <v>147.0</v>
      </c>
      <c r="I2135" s="69">
        <v>11.0</v>
      </c>
      <c r="J2135" s="69">
        <v>9.0</v>
      </c>
      <c r="K2135" s="29">
        <f t="shared" si="13"/>
        <v>15.5</v>
      </c>
      <c r="L2135" s="71">
        <f t="shared" si="14"/>
        <v>0.1054</v>
      </c>
      <c r="M2135" s="71">
        <f t="shared" si="15"/>
        <v>0.1318</v>
      </c>
      <c r="N2135" s="72">
        <f t="shared" si="16"/>
        <v>1.23</v>
      </c>
      <c r="O2135" s="8">
        <f t="shared" si="17"/>
        <v>7045.44</v>
      </c>
      <c r="P2135" s="73"/>
      <c r="Q2135" s="18"/>
      <c r="R2135" s="18"/>
      <c r="S2135" s="18"/>
      <c r="T2135" s="18"/>
      <c r="U2135" s="18"/>
      <c r="V2135" s="18"/>
      <c r="W2135" s="18"/>
      <c r="X2135" s="18"/>
      <c r="Y2135" s="18"/>
      <c r="Z2135" s="68">
        <v>4183.0</v>
      </c>
      <c r="AA2135" s="69">
        <v>7.0</v>
      </c>
      <c r="AB2135" s="18" t="s">
        <v>516</v>
      </c>
      <c r="AC2135" s="68">
        <v>4183.0</v>
      </c>
      <c r="AD2135" s="69">
        <v>7.0</v>
      </c>
      <c r="AE2135" s="69">
        <v>10.0</v>
      </c>
      <c r="AF2135" s="70" t="s">
        <v>3397</v>
      </c>
      <c r="AG2135" s="69">
        <v>147.0</v>
      </c>
      <c r="AH2135" s="69">
        <v>11.0</v>
      </c>
      <c r="AI2135" s="69">
        <v>9.0</v>
      </c>
      <c r="AJ2135" s="29">
        <f t="shared" si="20"/>
        <v>15.5</v>
      </c>
      <c r="AK2135" s="76">
        <f t="shared" si="21"/>
        <v>0.1054421769</v>
      </c>
      <c r="AL2135" s="29">
        <f t="shared" si="22"/>
        <v>15.5</v>
      </c>
      <c r="AM2135" s="71">
        <f t="shared" si="23"/>
        <v>0.1054</v>
      </c>
      <c r="AN2135" s="71">
        <f t="shared" si="24"/>
        <v>0.1318</v>
      </c>
      <c r="AO2135" s="72">
        <f t="shared" si="25"/>
        <v>1.23</v>
      </c>
      <c r="AP2135" s="73">
        <f t="shared" si="26"/>
        <v>7045.44</v>
      </c>
      <c r="AQ2135" s="3">
        <f t="shared" si="27"/>
        <v>47.92816327</v>
      </c>
      <c r="AR2135" s="18"/>
      <c r="AS2135" s="18"/>
    </row>
    <row r="2136" ht="14.25" customHeight="1">
      <c r="A2136" s="68">
        <v>4183.0</v>
      </c>
      <c r="B2136" s="69">
        <v>7.0</v>
      </c>
      <c r="C2136" s="18" t="s">
        <v>516</v>
      </c>
      <c r="D2136" s="68">
        <v>4183.0</v>
      </c>
      <c r="E2136" s="69">
        <v>7.0</v>
      </c>
      <c r="F2136" s="69">
        <v>30.0</v>
      </c>
      <c r="G2136" s="70" t="s">
        <v>3398</v>
      </c>
      <c r="H2136" s="69">
        <v>32.0</v>
      </c>
      <c r="I2136" s="69">
        <v>1.0</v>
      </c>
      <c r="J2136" s="69">
        <v>1.0</v>
      </c>
      <c r="K2136" s="29">
        <f t="shared" si="13"/>
        <v>1.5</v>
      </c>
      <c r="L2136" s="71">
        <f t="shared" si="14"/>
        <v>0.0469</v>
      </c>
      <c r="M2136" s="71">
        <f t="shared" si="15"/>
        <v>0.0586</v>
      </c>
      <c r="N2136" s="72">
        <f t="shared" si="16"/>
        <v>0.05</v>
      </c>
      <c r="O2136" s="8">
        <f t="shared" si="17"/>
        <v>286.4</v>
      </c>
      <c r="P2136" s="73"/>
      <c r="Q2136" s="18"/>
      <c r="R2136" s="18"/>
      <c r="S2136" s="18"/>
      <c r="T2136" s="18"/>
      <c r="U2136" s="18"/>
      <c r="V2136" s="18"/>
      <c r="W2136" s="18"/>
      <c r="X2136" s="18"/>
      <c r="Y2136" s="18"/>
      <c r="Z2136" s="68">
        <v>4183.0</v>
      </c>
      <c r="AA2136" s="69">
        <v>7.0</v>
      </c>
      <c r="AB2136" s="18" t="s">
        <v>516</v>
      </c>
      <c r="AC2136" s="68">
        <v>4183.0</v>
      </c>
      <c r="AD2136" s="69">
        <v>7.0</v>
      </c>
      <c r="AE2136" s="69">
        <v>30.0</v>
      </c>
      <c r="AF2136" s="70" t="s">
        <v>3398</v>
      </c>
      <c r="AG2136" s="69">
        <v>32.0</v>
      </c>
      <c r="AH2136" s="69">
        <v>1.0</v>
      </c>
      <c r="AI2136" s="69">
        <v>1.0</v>
      </c>
      <c r="AJ2136" s="29">
        <f t="shared" si="20"/>
        <v>1.5</v>
      </c>
      <c r="AK2136" s="76">
        <f t="shared" si="21"/>
        <v>0.046875</v>
      </c>
      <c r="AL2136" s="29">
        <f t="shared" si="22"/>
        <v>1.5</v>
      </c>
      <c r="AM2136" s="71">
        <f t="shared" si="23"/>
        <v>0.0469</v>
      </c>
      <c r="AN2136" s="71">
        <f t="shared" si="24"/>
        <v>0.0586</v>
      </c>
      <c r="AO2136" s="72">
        <f t="shared" si="25"/>
        <v>0.05</v>
      </c>
      <c r="AP2136" s="73">
        <f t="shared" si="26"/>
        <v>286.4</v>
      </c>
      <c r="AQ2136" s="3">
        <f t="shared" si="27"/>
        <v>8.95</v>
      </c>
      <c r="AR2136" s="18"/>
      <c r="AS2136" s="18"/>
    </row>
    <row r="2137" ht="14.25" customHeight="1">
      <c r="A2137" s="68">
        <v>4183.0</v>
      </c>
      <c r="B2137" s="69">
        <v>7.0</v>
      </c>
      <c r="C2137" s="18" t="s">
        <v>516</v>
      </c>
      <c r="D2137" s="68">
        <v>4183.0</v>
      </c>
      <c r="E2137" s="69">
        <v>7.0</v>
      </c>
      <c r="F2137" s="69">
        <v>40.0</v>
      </c>
      <c r="G2137" s="70" t="s">
        <v>3399</v>
      </c>
      <c r="H2137" s="69">
        <v>22.0</v>
      </c>
      <c r="I2137" s="69">
        <v>3.0</v>
      </c>
      <c r="J2137" s="69">
        <v>3.0</v>
      </c>
      <c r="K2137" s="29">
        <f t="shared" si="13"/>
        <v>4.5</v>
      </c>
      <c r="L2137" s="71">
        <f t="shared" si="14"/>
        <v>0.2045</v>
      </c>
      <c r="M2137" s="71">
        <f t="shared" si="15"/>
        <v>0.2556</v>
      </c>
      <c r="N2137" s="72">
        <f t="shared" si="16"/>
        <v>0.69</v>
      </c>
      <c r="O2137" s="8">
        <f t="shared" si="17"/>
        <v>3952.32</v>
      </c>
      <c r="P2137" s="73"/>
      <c r="Q2137" s="18"/>
      <c r="R2137" s="18"/>
      <c r="S2137" s="18"/>
      <c r="T2137" s="18"/>
      <c r="U2137" s="18"/>
      <c r="V2137" s="18"/>
      <c r="W2137" s="18"/>
      <c r="X2137" s="18"/>
      <c r="Y2137" s="18"/>
      <c r="Z2137" s="68">
        <v>4183.0</v>
      </c>
      <c r="AA2137" s="69">
        <v>7.0</v>
      </c>
      <c r="AB2137" s="18" t="s">
        <v>516</v>
      </c>
      <c r="AC2137" s="68">
        <v>4183.0</v>
      </c>
      <c r="AD2137" s="69">
        <v>7.0</v>
      </c>
      <c r="AE2137" s="69">
        <v>40.0</v>
      </c>
      <c r="AF2137" s="70" t="s">
        <v>3399</v>
      </c>
      <c r="AG2137" s="69">
        <v>22.0</v>
      </c>
      <c r="AH2137" s="69">
        <v>3.0</v>
      </c>
      <c r="AI2137" s="69">
        <v>3.0</v>
      </c>
      <c r="AJ2137" s="29">
        <f t="shared" si="20"/>
        <v>4.5</v>
      </c>
      <c r="AK2137" s="76">
        <f t="shared" si="21"/>
        <v>0.2045454545</v>
      </c>
      <c r="AL2137" s="29">
        <f t="shared" si="22"/>
        <v>4.5</v>
      </c>
      <c r="AM2137" s="71">
        <f t="shared" si="23"/>
        <v>0.2045</v>
      </c>
      <c r="AN2137" s="71">
        <f t="shared" si="24"/>
        <v>0.2556</v>
      </c>
      <c r="AO2137" s="72">
        <f t="shared" si="25"/>
        <v>0.69</v>
      </c>
      <c r="AP2137" s="73">
        <f t="shared" si="26"/>
        <v>3952.32</v>
      </c>
      <c r="AQ2137" s="3">
        <f t="shared" si="27"/>
        <v>179.6509091</v>
      </c>
      <c r="AR2137" s="18"/>
      <c r="AS2137" s="18"/>
    </row>
    <row r="2138" ht="14.25" customHeight="1">
      <c r="A2138" s="68">
        <v>4183.0</v>
      </c>
      <c r="B2138" s="69">
        <v>7.0</v>
      </c>
      <c r="C2138" s="18" t="s">
        <v>516</v>
      </c>
      <c r="D2138" s="68">
        <v>4183.0</v>
      </c>
      <c r="E2138" s="69">
        <v>7.0</v>
      </c>
      <c r="F2138" s="69">
        <v>50.0</v>
      </c>
      <c r="G2138" s="70" t="s">
        <v>3400</v>
      </c>
      <c r="H2138" s="69">
        <v>136.0</v>
      </c>
      <c r="I2138" s="69">
        <v>21.0</v>
      </c>
      <c r="J2138" s="69">
        <v>11.0</v>
      </c>
      <c r="K2138" s="29">
        <f t="shared" si="13"/>
        <v>26.5</v>
      </c>
      <c r="L2138" s="71">
        <f t="shared" si="14"/>
        <v>0.1949</v>
      </c>
      <c r="M2138" s="71">
        <f t="shared" si="15"/>
        <v>0.2436</v>
      </c>
      <c r="N2138" s="72">
        <f t="shared" si="16"/>
        <v>3.87</v>
      </c>
      <c r="O2138" s="8">
        <f t="shared" si="17"/>
        <v>22167.36</v>
      </c>
      <c r="P2138" s="73"/>
      <c r="Q2138" s="18"/>
      <c r="R2138" s="18"/>
      <c r="S2138" s="18"/>
      <c r="T2138" s="18"/>
      <c r="U2138" s="18"/>
      <c r="V2138" s="18"/>
      <c r="W2138" s="18"/>
      <c r="X2138" s="18"/>
      <c r="Y2138" s="18"/>
      <c r="Z2138" s="68">
        <v>4183.0</v>
      </c>
      <c r="AA2138" s="69">
        <v>7.0</v>
      </c>
      <c r="AB2138" s="18" t="s">
        <v>516</v>
      </c>
      <c r="AC2138" s="68">
        <v>4183.0</v>
      </c>
      <c r="AD2138" s="69">
        <v>7.0</v>
      </c>
      <c r="AE2138" s="69">
        <v>50.0</v>
      </c>
      <c r="AF2138" s="70" t="s">
        <v>3400</v>
      </c>
      <c r="AG2138" s="69">
        <v>136.0</v>
      </c>
      <c r="AH2138" s="69">
        <v>21.0</v>
      </c>
      <c r="AI2138" s="69">
        <v>11.0</v>
      </c>
      <c r="AJ2138" s="29">
        <f t="shared" si="20"/>
        <v>26.5</v>
      </c>
      <c r="AK2138" s="76">
        <f t="shared" si="21"/>
        <v>0.1948529412</v>
      </c>
      <c r="AL2138" s="29">
        <f t="shared" si="22"/>
        <v>26.5</v>
      </c>
      <c r="AM2138" s="71">
        <f t="shared" si="23"/>
        <v>0.1949</v>
      </c>
      <c r="AN2138" s="71">
        <f t="shared" si="24"/>
        <v>0.2436</v>
      </c>
      <c r="AO2138" s="72">
        <f t="shared" si="25"/>
        <v>3.87</v>
      </c>
      <c r="AP2138" s="73">
        <f t="shared" si="26"/>
        <v>22167.36</v>
      </c>
      <c r="AQ2138" s="3">
        <f t="shared" si="27"/>
        <v>162.9952941</v>
      </c>
      <c r="AR2138" s="18"/>
      <c r="AS2138" s="18"/>
    </row>
    <row r="2139" ht="14.25" customHeight="1">
      <c r="A2139" s="68">
        <v>4184.0</v>
      </c>
      <c r="B2139" s="69">
        <v>7.0</v>
      </c>
      <c r="C2139" s="18" t="s">
        <v>517</v>
      </c>
      <c r="D2139" s="68">
        <v>4184.0</v>
      </c>
      <c r="E2139" s="69">
        <v>7.0</v>
      </c>
      <c r="F2139" s="69">
        <v>10.0</v>
      </c>
      <c r="G2139" s="70" t="s">
        <v>517</v>
      </c>
      <c r="H2139" s="69">
        <v>647.0</v>
      </c>
      <c r="I2139" s="69">
        <v>55.0</v>
      </c>
      <c r="J2139" s="69">
        <v>17.0</v>
      </c>
      <c r="K2139" s="29">
        <f t="shared" si="13"/>
        <v>63.5</v>
      </c>
      <c r="L2139" s="71">
        <f t="shared" si="14"/>
        <v>0.0981</v>
      </c>
      <c r="M2139" s="71">
        <f t="shared" si="15"/>
        <v>0.1226</v>
      </c>
      <c r="N2139" s="72">
        <f t="shared" si="16"/>
        <v>4.67</v>
      </c>
      <c r="O2139" s="8">
        <f t="shared" si="17"/>
        <v>26749.76</v>
      </c>
      <c r="P2139" s="73"/>
      <c r="Q2139" s="18"/>
      <c r="R2139" s="18"/>
      <c r="S2139" s="18"/>
      <c r="T2139" s="18"/>
      <c r="U2139" s="18"/>
      <c r="V2139" s="18"/>
      <c r="W2139" s="18"/>
      <c r="X2139" s="18"/>
      <c r="Y2139" s="18"/>
      <c r="Z2139" s="68">
        <v>4184.0</v>
      </c>
      <c r="AA2139" s="69">
        <v>7.0</v>
      </c>
      <c r="AB2139" s="18" t="s">
        <v>517</v>
      </c>
      <c r="AC2139" s="68">
        <v>4184.0</v>
      </c>
      <c r="AD2139" s="69">
        <v>7.0</v>
      </c>
      <c r="AE2139" s="69">
        <v>10.0</v>
      </c>
      <c r="AF2139" s="70" t="s">
        <v>517</v>
      </c>
      <c r="AG2139" s="69">
        <v>647.0</v>
      </c>
      <c r="AH2139" s="69">
        <v>55.0</v>
      </c>
      <c r="AI2139" s="69">
        <v>17.0</v>
      </c>
      <c r="AJ2139" s="29">
        <f t="shared" si="20"/>
        <v>63.5</v>
      </c>
      <c r="AK2139" s="76">
        <f t="shared" si="21"/>
        <v>0.09814528594</v>
      </c>
      <c r="AL2139" s="29">
        <f t="shared" si="22"/>
        <v>63.5</v>
      </c>
      <c r="AM2139" s="71">
        <f t="shared" si="23"/>
        <v>0.0981</v>
      </c>
      <c r="AN2139" s="71">
        <f t="shared" si="24"/>
        <v>0.1226</v>
      </c>
      <c r="AO2139" s="72">
        <f t="shared" si="25"/>
        <v>4.67</v>
      </c>
      <c r="AP2139" s="73">
        <f t="shared" si="26"/>
        <v>26749.76</v>
      </c>
      <c r="AQ2139" s="3">
        <f t="shared" si="27"/>
        <v>41.34429675</v>
      </c>
      <c r="AR2139" s="18"/>
      <c r="AS2139" s="18"/>
    </row>
    <row r="2140" ht="14.25" customHeight="1">
      <c r="A2140" s="68">
        <v>4185.0</v>
      </c>
      <c r="B2140" s="69">
        <v>7.0</v>
      </c>
      <c r="C2140" s="18" t="s">
        <v>518</v>
      </c>
      <c r="D2140" s="68">
        <v>4185.0</v>
      </c>
      <c r="E2140" s="69">
        <v>7.0</v>
      </c>
      <c r="F2140" s="69">
        <v>10.0</v>
      </c>
      <c r="G2140" s="70" t="s">
        <v>518</v>
      </c>
      <c r="H2140" s="69">
        <v>910.0</v>
      </c>
      <c r="I2140" s="69">
        <v>81.0</v>
      </c>
      <c r="J2140" s="69">
        <v>62.0</v>
      </c>
      <c r="K2140" s="29">
        <f t="shared" si="13"/>
        <v>112</v>
      </c>
      <c r="L2140" s="71">
        <f t="shared" si="14"/>
        <v>0.1231</v>
      </c>
      <c r="M2140" s="71">
        <f t="shared" si="15"/>
        <v>0.1539</v>
      </c>
      <c r="N2140" s="72">
        <f t="shared" si="16"/>
        <v>10.34</v>
      </c>
      <c r="O2140" s="8">
        <f t="shared" si="17"/>
        <v>59227.52</v>
      </c>
      <c r="P2140" s="73"/>
      <c r="Q2140" s="18"/>
      <c r="R2140" s="18"/>
      <c r="S2140" s="18"/>
      <c r="T2140" s="18"/>
      <c r="U2140" s="18"/>
      <c r="V2140" s="18"/>
      <c r="W2140" s="18"/>
      <c r="X2140" s="18"/>
      <c r="Y2140" s="18"/>
      <c r="Z2140" s="68">
        <v>4185.0</v>
      </c>
      <c r="AA2140" s="69">
        <v>7.0</v>
      </c>
      <c r="AB2140" s="18" t="s">
        <v>518</v>
      </c>
      <c r="AC2140" s="68">
        <v>4185.0</v>
      </c>
      <c r="AD2140" s="69">
        <v>7.0</v>
      </c>
      <c r="AE2140" s="69">
        <v>10.0</v>
      </c>
      <c r="AF2140" s="70" t="s">
        <v>518</v>
      </c>
      <c r="AG2140" s="69">
        <v>910.0</v>
      </c>
      <c r="AH2140" s="69">
        <v>81.0</v>
      </c>
      <c r="AI2140" s="69">
        <v>62.0</v>
      </c>
      <c r="AJ2140" s="29">
        <f t="shared" si="20"/>
        <v>112</v>
      </c>
      <c r="AK2140" s="76">
        <f t="shared" si="21"/>
        <v>0.1230769231</v>
      </c>
      <c r="AL2140" s="29">
        <f t="shared" si="22"/>
        <v>112</v>
      </c>
      <c r="AM2140" s="71">
        <f t="shared" si="23"/>
        <v>0.1231</v>
      </c>
      <c r="AN2140" s="71">
        <f t="shared" si="24"/>
        <v>0.1539</v>
      </c>
      <c r="AO2140" s="72">
        <f t="shared" si="25"/>
        <v>10.34</v>
      </c>
      <c r="AP2140" s="73">
        <f t="shared" si="26"/>
        <v>59227.52</v>
      </c>
      <c r="AQ2140" s="3">
        <f t="shared" si="27"/>
        <v>65.08518681</v>
      </c>
      <c r="AR2140" s="18"/>
      <c r="AS2140" s="18"/>
    </row>
    <row r="2141" ht="14.25" customHeight="1">
      <c r="A2141" s="68">
        <v>4186.0</v>
      </c>
      <c r="B2141" s="69">
        <v>7.0</v>
      </c>
      <c r="C2141" s="18" t="s">
        <v>519</v>
      </c>
      <c r="D2141" s="68">
        <v>4186.0</v>
      </c>
      <c r="E2141" s="69">
        <v>7.0</v>
      </c>
      <c r="F2141" s="69">
        <v>10.0</v>
      </c>
      <c r="G2141" s="70" t="s">
        <v>519</v>
      </c>
      <c r="H2141" s="69">
        <v>454.0</v>
      </c>
      <c r="I2141" s="69">
        <v>335.0</v>
      </c>
      <c r="J2141" s="69">
        <v>58.0</v>
      </c>
      <c r="K2141" s="29">
        <f t="shared" si="13"/>
        <v>364</v>
      </c>
      <c r="L2141" s="71">
        <f t="shared" si="14"/>
        <v>0.8018</v>
      </c>
      <c r="M2141" s="71">
        <f t="shared" si="15"/>
        <v>1</v>
      </c>
      <c r="N2141" s="72">
        <f t="shared" si="16"/>
        <v>218.4</v>
      </c>
      <c r="O2141" s="8">
        <f t="shared" si="17"/>
        <v>1250995.2</v>
      </c>
      <c r="P2141" s="73"/>
      <c r="Q2141" s="18"/>
      <c r="R2141" s="18"/>
      <c r="S2141" s="18"/>
      <c r="T2141" s="18"/>
      <c r="U2141" s="18"/>
      <c r="V2141" s="18"/>
      <c r="W2141" s="18"/>
      <c r="X2141" s="18"/>
      <c r="Y2141" s="18"/>
      <c r="Z2141" s="68">
        <v>4186.0</v>
      </c>
      <c r="AA2141" s="69">
        <v>7.0</v>
      </c>
      <c r="AB2141" s="18" t="s">
        <v>519</v>
      </c>
      <c r="AC2141" s="68">
        <v>4186.0</v>
      </c>
      <c r="AD2141" s="69">
        <v>7.0</v>
      </c>
      <c r="AE2141" s="69">
        <v>10.0</v>
      </c>
      <c r="AF2141" s="70" t="s">
        <v>519</v>
      </c>
      <c r="AG2141" s="69">
        <v>454.0</v>
      </c>
      <c r="AH2141" s="69">
        <v>335.0</v>
      </c>
      <c r="AI2141" s="69">
        <v>58.0</v>
      </c>
      <c r="AJ2141" s="29">
        <f t="shared" si="20"/>
        <v>364</v>
      </c>
      <c r="AK2141" s="76">
        <f t="shared" si="21"/>
        <v>0.8017621145</v>
      </c>
      <c r="AL2141" s="29">
        <f t="shared" si="22"/>
        <v>364</v>
      </c>
      <c r="AM2141" s="71">
        <f t="shared" si="23"/>
        <v>0.8018</v>
      </c>
      <c r="AN2141" s="71">
        <f t="shared" si="24"/>
        <v>1</v>
      </c>
      <c r="AO2141" s="72">
        <f t="shared" si="25"/>
        <v>218.4</v>
      </c>
      <c r="AP2141" s="73">
        <f t="shared" si="26"/>
        <v>1250995.2</v>
      </c>
      <c r="AQ2141" s="3">
        <f t="shared" si="27"/>
        <v>2755.496035</v>
      </c>
      <c r="AR2141" s="18"/>
      <c r="AS2141" s="18"/>
    </row>
    <row r="2142" ht="14.25" customHeight="1">
      <c r="A2142" s="68">
        <v>4188.0</v>
      </c>
      <c r="B2142" s="69">
        <v>7.0</v>
      </c>
      <c r="C2142" s="18" t="s">
        <v>520</v>
      </c>
      <c r="D2142" s="68">
        <v>4188.0</v>
      </c>
      <c r="E2142" s="69">
        <v>7.0</v>
      </c>
      <c r="F2142" s="69">
        <v>10.0</v>
      </c>
      <c r="G2142" s="70" t="s">
        <v>520</v>
      </c>
      <c r="H2142" s="69">
        <v>656.0</v>
      </c>
      <c r="I2142" s="69">
        <v>40.0</v>
      </c>
      <c r="J2142" s="69">
        <v>17.0</v>
      </c>
      <c r="K2142" s="29">
        <f t="shared" si="13"/>
        <v>48.5</v>
      </c>
      <c r="L2142" s="71">
        <f t="shared" si="14"/>
        <v>0.0739</v>
      </c>
      <c r="M2142" s="71">
        <f t="shared" si="15"/>
        <v>0.0924</v>
      </c>
      <c r="N2142" s="72">
        <f t="shared" si="16"/>
        <v>2.69</v>
      </c>
      <c r="O2142" s="8">
        <f t="shared" si="17"/>
        <v>15408.32</v>
      </c>
      <c r="P2142" s="73"/>
      <c r="Q2142" s="18"/>
      <c r="R2142" s="18"/>
      <c r="S2142" s="18"/>
      <c r="T2142" s="18"/>
      <c r="U2142" s="18"/>
      <c r="V2142" s="18"/>
      <c r="W2142" s="18"/>
      <c r="X2142" s="18"/>
      <c r="Y2142" s="18"/>
      <c r="Z2142" s="68">
        <v>4188.0</v>
      </c>
      <c r="AA2142" s="69">
        <v>7.0</v>
      </c>
      <c r="AB2142" s="18" t="s">
        <v>520</v>
      </c>
      <c r="AC2142" s="68">
        <v>4188.0</v>
      </c>
      <c r="AD2142" s="69">
        <v>7.0</v>
      </c>
      <c r="AE2142" s="69">
        <v>10.0</v>
      </c>
      <c r="AF2142" s="70" t="s">
        <v>520</v>
      </c>
      <c r="AG2142" s="69">
        <v>656.0</v>
      </c>
      <c r="AH2142" s="69">
        <v>40.0</v>
      </c>
      <c r="AI2142" s="69">
        <v>17.0</v>
      </c>
      <c r="AJ2142" s="29">
        <f t="shared" si="20"/>
        <v>48.5</v>
      </c>
      <c r="AK2142" s="76">
        <f t="shared" si="21"/>
        <v>0.07393292683</v>
      </c>
      <c r="AL2142" s="29">
        <f t="shared" si="22"/>
        <v>48.5</v>
      </c>
      <c r="AM2142" s="71">
        <f t="shared" si="23"/>
        <v>0.0739</v>
      </c>
      <c r="AN2142" s="71">
        <f t="shared" si="24"/>
        <v>0.0924</v>
      </c>
      <c r="AO2142" s="72">
        <f t="shared" si="25"/>
        <v>2.69</v>
      </c>
      <c r="AP2142" s="73">
        <f t="shared" si="26"/>
        <v>15408.32</v>
      </c>
      <c r="AQ2142" s="3">
        <f t="shared" si="27"/>
        <v>23.48829268</v>
      </c>
      <c r="AR2142" s="18"/>
      <c r="AS2142" s="18"/>
    </row>
    <row r="2143" ht="14.25" customHeight="1">
      <c r="A2143" s="68">
        <v>4189.0</v>
      </c>
      <c r="B2143" s="69">
        <v>7.0</v>
      </c>
      <c r="C2143" s="18" t="s">
        <v>521</v>
      </c>
      <c r="D2143" s="68">
        <v>4189.0</v>
      </c>
      <c r="E2143" s="69">
        <v>7.0</v>
      </c>
      <c r="F2143" s="69">
        <v>10.0</v>
      </c>
      <c r="G2143" s="70" t="s">
        <v>521</v>
      </c>
      <c r="H2143" s="69">
        <v>99.0</v>
      </c>
      <c r="I2143" s="69">
        <v>58.0</v>
      </c>
      <c r="J2143" s="69">
        <v>2.0</v>
      </c>
      <c r="K2143" s="29">
        <f t="shared" si="13"/>
        <v>59</v>
      </c>
      <c r="L2143" s="71">
        <f t="shared" si="14"/>
        <v>0.596</v>
      </c>
      <c r="M2143" s="71">
        <f t="shared" si="15"/>
        <v>0.745</v>
      </c>
      <c r="N2143" s="72">
        <f t="shared" si="16"/>
        <v>26.37</v>
      </c>
      <c r="O2143" s="8">
        <f t="shared" si="17"/>
        <v>151047.36</v>
      </c>
      <c r="P2143" s="73"/>
      <c r="Q2143" s="18"/>
      <c r="R2143" s="18"/>
      <c r="S2143" s="18"/>
      <c r="T2143" s="18"/>
      <c r="U2143" s="18"/>
      <c r="V2143" s="18"/>
      <c r="W2143" s="18"/>
      <c r="X2143" s="18"/>
      <c r="Y2143" s="18"/>
      <c r="Z2143" s="68">
        <v>4189.0</v>
      </c>
      <c r="AA2143" s="69">
        <v>7.0</v>
      </c>
      <c r="AB2143" s="18" t="s">
        <v>521</v>
      </c>
      <c r="AC2143" s="68">
        <v>4189.0</v>
      </c>
      <c r="AD2143" s="69">
        <v>7.0</v>
      </c>
      <c r="AE2143" s="69">
        <v>10.0</v>
      </c>
      <c r="AF2143" s="70" t="s">
        <v>521</v>
      </c>
      <c r="AG2143" s="69">
        <v>99.0</v>
      </c>
      <c r="AH2143" s="69">
        <v>58.0</v>
      </c>
      <c r="AI2143" s="69">
        <v>2.0</v>
      </c>
      <c r="AJ2143" s="29">
        <f t="shared" si="20"/>
        <v>59</v>
      </c>
      <c r="AK2143" s="76">
        <f t="shared" si="21"/>
        <v>0.595959596</v>
      </c>
      <c r="AL2143" s="29">
        <f t="shared" si="22"/>
        <v>59</v>
      </c>
      <c r="AM2143" s="71">
        <f t="shared" si="23"/>
        <v>0.596</v>
      </c>
      <c r="AN2143" s="71">
        <f t="shared" si="24"/>
        <v>0.745</v>
      </c>
      <c r="AO2143" s="72">
        <f t="shared" si="25"/>
        <v>26.37</v>
      </c>
      <c r="AP2143" s="73">
        <f t="shared" si="26"/>
        <v>151047.36</v>
      </c>
      <c r="AQ2143" s="3">
        <f t="shared" si="27"/>
        <v>1525.730909</v>
      </c>
      <c r="AR2143" s="18"/>
      <c r="AS2143" s="18"/>
    </row>
    <row r="2144" ht="14.25" customHeight="1">
      <c r="A2144" s="68">
        <v>4191.0</v>
      </c>
      <c r="B2144" s="69">
        <v>7.0</v>
      </c>
      <c r="C2144" s="18" t="s">
        <v>522</v>
      </c>
      <c r="D2144" s="68">
        <v>4191.0</v>
      </c>
      <c r="E2144" s="69">
        <v>7.0</v>
      </c>
      <c r="F2144" s="69">
        <v>10.0</v>
      </c>
      <c r="G2144" s="70" t="s">
        <v>3401</v>
      </c>
      <c r="H2144" s="69">
        <v>207.0</v>
      </c>
      <c r="I2144" s="69">
        <v>168.0</v>
      </c>
      <c r="J2144" s="69">
        <v>13.0</v>
      </c>
      <c r="K2144" s="29">
        <f t="shared" si="13"/>
        <v>174.5</v>
      </c>
      <c r="L2144" s="71">
        <f t="shared" si="14"/>
        <v>0.843</v>
      </c>
      <c r="M2144" s="71">
        <f t="shared" si="15"/>
        <v>1</v>
      </c>
      <c r="N2144" s="72">
        <f t="shared" si="16"/>
        <v>104.7</v>
      </c>
      <c r="O2144" s="8">
        <f t="shared" si="17"/>
        <v>599721.6</v>
      </c>
      <c r="P2144" s="73"/>
      <c r="Q2144" s="18"/>
      <c r="R2144" s="18"/>
      <c r="S2144" s="18"/>
      <c r="T2144" s="18"/>
      <c r="U2144" s="18"/>
      <c r="V2144" s="18"/>
      <c r="W2144" s="18"/>
      <c r="X2144" s="18"/>
      <c r="Y2144" s="18"/>
      <c r="Z2144" s="68">
        <v>4191.0</v>
      </c>
      <c r="AA2144" s="69">
        <v>7.0</v>
      </c>
      <c r="AB2144" s="18" t="s">
        <v>522</v>
      </c>
      <c r="AC2144" s="68">
        <v>4191.0</v>
      </c>
      <c r="AD2144" s="69">
        <v>7.0</v>
      </c>
      <c r="AE2144" s="69">
        <v>10.0</v>
      </c>
      <c r="AF2144" s="70" t="s">
        <v>3401</v>
      </c>
      <c r="AG2144" s="69">
        <v>207.0</v>
      </c>
      <c r="AH2144" s="69">
        <v>168.0</v>
      </c>
      <c r="AI2144" s="69">
        <v>13.0</v>
      </c>
      <c r="AJ2144" s="29">
        <f t="shared" si="20"/>
        <v>174.5</v>
      </c>
      <c r="AK2144" s="76">
        <f t="shared" si="21"/>
        <v>0.8429951691</v>
      </c>
      <c r="AL2144" s="29">
        <f t="shared" si="22"/>
        <v>174.5</v>
      </c>
      <c r="AM2144" s="71">
        <f t="shared" si="23"/>
        <v>0.843</v>
      </c>
      <c r="AN2144" s="71">
        <f t="shared" si="24"/>
        <v>1</v>
      </c>
      <c r="AO2144" s="72">
        <f t="shared" si="25"/>
        <v>104.7</v>
      </c>
      <c r="AP2144" s="73">
        <f t="shared" si="26"/>
        <v>599721.6</v>
      </c>
      <c r="AQ2144" s="3">
        <f t="shared" si="27"/>
        <v>2897.205797</v>
      </c>
      <c r="AR2144" s="18"/>
      <c r="AS2144" s="18"/>
    </row>
    <row r="2145" ht="14.25" customHeight="1">
      <c r="A2145" s="68">
        <v>4191.0</v>
      </c>
      <c r="B2145" s="69">
        <v>7.0</v>
      </c>
      <c r="C2145" s="18" t="s">
        <v>522</v>
      </c>
      <c r="D2145" s="68">
        <v>4191.0</v>
      </c>
      <c r="E2145" s="69">
        <v>7.0</v>
      </c>
      <c r="F2145" s="69">
        <v>20.0</v>
      </c>
      <c r="G2145" s="70" t="s">
        <v>3402</v>
      </c>
      <c r="H2145" s="69">
        <v>104.0</v>
      </c>
      <c r="I2145" s="69">
        <v>85.0</v>
      </c>
      <c r="J2145" s="69">
        <v>5.0</v>
      </c>
      <c r="K2145" s="29">
        <f t="shared" si="13"/>
        <v>87.5</v>
      </c>
      <c r="L2145" s="71">
        <f t="shared" si="14"/>
        <v>0.8413</v>
      </c>
      <c r="M2145" s="71">
        <f t="shared" si="15"/>
        <v>1</v>
      </c>
      <c r="N2145" s="72">
        <f t="shared" si="16"/>
        <v>52.5</v>
      </c>
      <c r="O2145" s="8">
        <f t="shared" si="17"/>
        <v>300720</v>
      </c>
      <c r="P2145" s="73"/>
      <c r="Q2145" s="18"/>
      <c r="R2145" s="18"/>
      <c r="S2145" s="18"/>
      <c r="T2145" s="18"/>
      <c r="U2145" s="18"/>
      <c r="V2145" s="18"/>
      <c r="W2145" s="18"/>
      <c r="X2145" s="18"/>
      <c r="Y2145" s="18"/>
      <c r="Z2145" s="68">
        <v>4191.0</v>
      </c>
      <c r="AA2145" s="69">
        <v>7.0</v>
      </c>
      <c r="AB2145" s="18" t="s">
        <v>522</v>
      </c>
      <c r="AC2145" s="68">
        <v>4191.0</v>
      </c>
      <c r="AD2145" s="69">
        <v>7.0</v>
      </c>
      <c r="AE2145" s="69">
        <v>20.0</v>
      </c>
      <c r="AF2145" s="70" t="s">
        <v>3402</v>
      </c>
      <c r="AG2145" s="69">
        <v>104.0</v>
      </c>
      <c r="AH2145" s="69">
        <v>85.0</v>
      </c>
      <c r="AI2145" s="69">
        <v>5.0</v>
      </c>
      <c r="AJ2145" s="29">
        <f t="shared" si="20"/>
        <v>87.5</v>
      </c>
      <c r="AK2145" s="76">
        <f t="shared" si="21"/>
        <v>0.8413461538</v>
      </c>
      <c r="AL2145" s="29">
        <f t="shared" si="22"/>
        <v>87.5</v>
      </c>
      <c r="AM2145" s="71">
        <f t="shared" si="23"/>
        <v>0.8413</v>
      </c>
      <c r="AN2145" s="71">
        <f t="shared" si="24"/>
        <v>1</v>
      </c>
      <c r="AO2145" s="72">
        <f t="shared" si="25"/>
        <v>52.5</v>
      </c>
      <c r="AP2145" s="73">
        <f t="shared" si="26"/>
        <v>300720</v>
      </c>
      <c r="AQ2145" s="3">
        <f t="shared" si="27"/>
        <v>2891.538462</v>
      </c>
      <c r="AR2145" s="18"/>
      <c r="AS2145" s="18"/>
    </row>
    <row r="2146" ht="14.25" customHeight="1">
      <c r="A2146" s="68">
        <v>4191.0</v>
      </c>
      <c r="B2146" s="69">
        <v>7.0</v>
      </c>
      <c r="C2146" s="18" t="s">
        <v>522</v>
      </c>
      <c r="D2146" s="68">
        <v>4191.0</v>
      </c>
      <c r="E2146" s="69">
        <v>7.0</v>
      </c>
      <c r="F2146" s="69">
        <v>30.0</v>
      </c>
      <c r="G2146" s="70" t="s">
        <v>3401</v>
      </c>
      <c r="H2146" s="69">
        <v>286.0</v>
      </c>
      <c r="I2146" s="69">
        <v>236.0</v>
      </c>
      <c r="J2146" s="69">
        <v>14.0</v>
      </c>
      <c r="K2146" s="29">
        <f t="shared" si="13"/>
        <v>243</v>
      </c>
      <c r="L2146" s="71">
        <f t="shared" si="14"/>
        <v>0.8497</v>
      </c>
      <c r="M2146" s="71">
        <f t="shared" si="15"/>
        <v>1</v>
      </c>
      <c r="N2146" s="72">
        <f t="shared" si="16"/>
        <v>145.8</v>
      </c>
      <c r="O2146" s="8">
        <f t="shared" si="17"/>
        <v>835142.4</v>
      </c>
      <c r="P2146" s="73"/>
      <c r="Q2146" s="18"/>
      <c r="R2146" s="18"/>
      <c r="S2146" s="18"/>
      <c r="T2146" s="18"/>
      <c r="U2146" s="18"/>
      <c r="V2146" s="18"/>
      <c r="W2146" s="18"/>
      <c r="X2146" s="18"/>
      <c r="Y2146" s="18"/>
      <c r="Z2146" s="68">
        <v>4191.0</v>
      </c>
      <c r="AA2146" s="69">
        <v>7.0</v>
      </c>
      <c r="AB2146" s="18" t="s">
        <v>522</v>
      </c>
      <c r="AC2146" s="68">
        <v>4191.0</v>
      </c>
      <c r="AD2146" s="69">
        <v>7.0</v>
      </c>
      <c r="AE2146" s="69">
        <v>30.0</v>
      </c>
      <c r="AF2146" s="70" t="s">
        <v>3401</v>
      </c>
      <c r="AG2146" s="69">
        <v>286.0</v>
      </c>
      <c r="AH2146" s="69">
        <v>236.0</v>
      </c>
      <c r="AI2146" s="69">
        <v>14.0</v>
      </c>
      <c r="AJ2146" s="29">
        <f t="shared" si="20"/>
        <v>243</v>
      </c>
      <c r="AK2146" s="76">
        <f t="shared" si="21"/>
        <v>0.8496503497</v>
      </c>
      <c r="AL2146" s="29">
        <f t="shared" si="22"/>
        <v>243</v>
      </c>
      <c r="AM2146" s="71">
        <f t="shared" si="23"/>
        <v>0.8497</v>
      </c>
      <c r="AN2146" s="71">
        <f t="shared" si="24"/>
        <v>1</v>
      </c>
      <c r="AO2146" s="72">
        <f t="shared" si="25"/>
        <v>145.8</v>
      </c>
      <c r="AP2146" s="73">
        <f t="shared" si="26"/>
        <v>835142.4</v>
      </c>
      <c r="AQ2146" s="3">
        <f t="shared" si="27"/>
        <v>2920.078322</v>
      </c>
      <c r="AR2146" s="18"/>
      <c r="AS2146" s="18"/>
    </row>
    <row r="2147" ht="14.25" customHeight="1">
      <c r="A2147" s="68">
        <v>4191.0</v>
      </c>
      <c r="B2147" s="69">
        <v>7.0</v>
      </c>
      <c r="C2147" s="18" t="s">
        <v>522</v>
      </c>
      <c r="D2147" s="68">
        <v>4191.0</v>
      </c>
      <c r="E2147" s="69">
        <v>7.0</v>
      </c>
      <c r="F2147" s="69">
        <v>40.0</v>
      </c>
      <c r="G2147" s="70" t="s">
        <v>3403</v>
      </c>
      <c r="H2147" s="69">
        <v>66.0</v>
      </c>
      <c r="I2147" s="69">
        <v>46.0</v>
      </c>
      <c r="J2147" s="69">
        <v>0.0</v>
      </c>
      <c r="K2147" s="29">
        <f t="shared" si="13"/>
        <v>46</v>
      </c>
      <c r="L2147" s="71">
        <f t="shared" si="14"/>
        <v>0.697</v>
      </c>
      <c r="M2147" s="71">
        <f t="shared" si="15"/>
        <v>0.8713</v>
      </c>
      <c r="N2147" s="72">
        <f t="shared" si="16"/>
        <v>24.05</v>
      </c>
      <c r="O2147" s="8">
        <f t="shared" si="17"/>
        <v>137758.4</v>
      </c>
      <c r="P2147" s="73"/>
      <c r="Q2147" s="18"/>
      <c r="R2147" s="18"/>
      <c r="S2147" s="18"/>
      <c r="T2147" s="18"/>
      <c r="U2147" s="18"/>
      <c r="V2147" s="18"/>
      <c r="W2147" s="18"/>
      <c r="X2147" s="18"/>
      <c r="Y2147" s="18"/>
      <c r="Z2147" s="68">
        <v>4191.0</v>
      </c>
      <c r="AA2147" s="69">
        <v>7.0</v>
      </c>
      <c r="AB2147" s="18" t="s">
        <v>522</v>
      </c>
      <c r="AC2147" s="68">
        <v>4191.0</v>
      </c>
      <c r="AD2147" s="69">
        <v>7.0</v>
      </c>
      <c r="AE2147" s="69">
        <v>40.0</v>
      </c>
      <c r="AF2147" s="70" t="s">
        <v>3403</v>
      </c>
      <c r="AG2147" s="69">
        <v>66.0</v>
      </c>
      <c r="AH2147" s="69">
        <v>46.0</v>
      </c>
      <c r="AI2147" s="69">
        <v>0.0</v>
      </c>
      <c r="AJ2147" s="29">
        <f t="shared" si="20"/>
        <v>46</v>
      </c>
      <c r="AK2147" s="76">
        <f t="shared" si="21"/>
        <v>0.696969697</v>
      </c>
      <c r="AL2147" s="29">
        <f t="shared" si="22"/>
        <v>46</v>
      </c>
      <c r="AM2147" s="71">
        <f t="shared" si="23"/>
        <v>0.697</v>
      </c>
      <c r="AN2147" s="71">
        <f t="shared" si="24"/>
        <v>0.8713</v>
      </c>
      <c r="AO2147" s="72">
        <f t="shared" si="25"/>
        <v>24.05</v>
      </c>
      <c r="AP2147" s="73">
        <f t="shared" si="26"/>
        <v>137758.4</v>
      </c>
      <c r="AQ2147" s="3">
        <f t="shared" si="27"/>
        <v>2087.248485</v>
      </c>
      <c r="AR2147" s="18"/>
      <c r="AS2147" s="18"/>
    </row>
    <row r="2148" ht="14.25" customHeight="1">
      <c r="A2148" s="68">
        <v>4192.0</v>
      </c>
      <c r="B2148" s="69">
        <v>7.0</v>
      </c>
      <c r="C2148" s="18" t="s">
        <v>523</v>
      </c>
      <c r="D2148" s="68">
        <v>4192.0</v>
      </c>
      <c r="E2148" s="69">
        <v>7.0</v>
      </c>
      <c r="F2148" s="69">
        <v>10.0</v>
      </c>
      <c r="G2148" s="70" t="s">
        <v>523</v>
      </c>
      <c r="H2148" s="69">
        <v>715.0</v>
      </c>
      <c r="I2148" s="69">
        <v>619.0</v>
      </c>
      <c r="J2148" s="69">
        <v>14.0</v>
      </c>
      <c r="K2148" s="29">
        <f t="shared" si="13"/>
        <v>626</v>
      </c>
      <c r="L2148" s="71">
        <f t="shared" si="14"/>
        <v>0.8755</v>
      </c>
      <c r="M2148" s="71">
        <f t="shared" si="15"/>
        <v>1</v>
      </c>
      <c r="N2148" s="72">
        <f t="shared" si="16"/>
        <v>375.6</v>
      </c>
      <c r="O2148" s="8">
        <f t="shared" si="17"/>
        <v>2151436.8</v>
      </c>
      <c r="P2148" s="73"/>
      <c r="Q2148" s="18"/>
      <c r="R2148" s="18"/>
      <c r="S2148" s="18"/>
      <c r="T2148" s="18"/>
      <c r="U2148" s="18"/>
      <c r="V2148" s="18"/>
      <c r="W2148" s="18"/>
      <c r="X2148" s="18"/>
      <c r="Y2148" s="18"/>
      <c r="Z2148" s="68">
        <v>4192.0</v>
      </c>
      <c r="AA2148" s="69">
        <v>7.0</v>
      </c>
      <c r="AB2148" s="18" t="s">
        <v>523</v>
      </c>
      <c r="AC2148" s="68">
        <v>4192.0</v>
      </c>
      <c r="AD2148" s="69">
        <v>7.0</v>
      </c>
      <c r="AE2148" s="69">
        <v>10.0</v>
      </c>
      <c r="AF2148" s="70" t="s">
        <v>523</v>
      </c>
      <c r="AG2148" s="69">
        <v>715.0</v>
      </c>
      <c r="AH2148" s="69">
        <v>619.0</v>
      </c>
      <c r="AI2148" s="69">
        <v>14.0</v>
      </c>
      <c r="AJ2148" s="29">
        <f t="shared" si="20"/>
        <v>626</v>
      </c>
      <c r="AK2148" s="76">
        <f t="shared" si="21"/>
        <v>0.8755244755</v>
      </c>
      <c r="AL2148" s="29">
        <f t="shared" si="22"/>
        <v>626</v>
      </c>
      <c r="AM2148" s="71">
        <f t="shared" si="23"/>
        <v>0.8755</v>
      </c>
      <c r="AN2148" s="71">
        <f t="shared" si="24"/>
        <v>1</v>
      </c>
      <c r="AO2148" s="72">
        <f t="shared" si="25"/>
        <v>375.6</v>
      </c>
      <c r="AP2148" s="73">
        <f t="shared" si="26"/>
        <v>2151436.8</v>
      </c>
      <c r="AQ2148" s="3">
        <f t="shared" si="27"/>
        <v>3009.002517</v>
      </c>
      <c r="AR2148" s="18"/>
      <c r="AS2148" s="18"/>
    </row>
    <row r="2149" ht="14.25" customHeight="1">
      <c r="A2149" s="68">
        <v>4193.0</v>
      </c>
      <c r="B2149" s="69">
        <v>7.0</v>
      </c>
      <c r="C2149" s="18" t="s">
        <v>524</v>
      </c>
      <c r="D2149" s="68">
        <v>4193.0</v>
      </c>
      <c r="E2149" s="69">
        <v>7.0</v>
      </c>
      <c r="F2149" s="69">
        <v>10.0</v>
      </c>
      <c r="G2149" s="70" t="s">
        <v>524</v>
      </c>
      <c r="H2149" s="69">
        <v>289.0</v>
      </c>
      <c r="I2149" s="69">
        <v>213.0</v>
      </c>
      <c r="J2149" s="69">
        <v>14.0</v>
      </c>
      <c r="K2149" s="29">
        <f t="shared" si="13"/>
        <v>220</v>
      </c>
      <c r="L2149" s="71">
        <f t="shared" si="14"/>
        <v>0.7612</v>
      </c>
      <c r="M2149" s="71">
        <f t="shared" si="15"/>
        <v>0.9515</v>
      </c>
      <c r="N2149" s="72">
        <f t="shared" si="16"/>
        <v>125.6</v>
      </c>
      <c r="O2149" s="8">
        <f t="shared" si="17"/>
        <v>719436.8</v>
      </c>
      <c r="P2149" s="73"/>
      <c r="Q2149" s="18"/>
      <c r="R2149" s="18"/>
      <c r="S2149" s="18"/>
      <c r="T2149" s="18"/>
      <c r="U2149" s="18"/>
      <c r="V2149" s="18"/>
      <c r="W2149" s="18"/>
      <c r="X2149" s="18"/>
      <c r="Y2149" s="18"/>
      <c r="Z2149" s="68">
        <v>4193.0</v>
      </c>
      <c r="AA2149" s="69">
        <v>7.0</v>
      </c>
      <c r="AB2149" s="18" t="s">
        <v>524</v>
      </c>
      <c r="AC2149" s="68">
        <v>4193.0</v>
      </c>
      <c r="AD2149" s="69">
        <v>7.0</v>
      </c>
      <c r="AE2149" s="69">
        <v>10.0</v>
      </c>
      <c r="AF2149" s="70" t="s">
        <v>524</v>
      </c>
      <c r="AG2149" s="69">
        <v>289.0</v>
      </c>
      <c r="AH2149" s="69">
        <v>213.0</v>
      </c>
      <c r="AI2149" s="69">
        <v>14.0</v>
      </c>
      <c r="AJ2149" s="29">
        <f t="shared" si="20"/>
        <v>220</v>
      </c>
      <c r="AK2149" s="76">
        <f t="shared" si="21"/>
        <v>0.7612456747</v>
      </c>
      <c r="AL2149" s="29">
        <f t="shared" si="22"/>
        <v>220</v>
      </c>
      <c r="AM2149" s="71">
        <f t="shared" si="23"/>
        <v>0.7612</v>
      </c>
      <c r="AN2149" s="71">
        <f t="shared" si="24"/>
        <v>0.9515</v>
      </c>
      <c r="AO2149" s="72">
        <f t="shared" si="25"/>
        <v>125.6</v>
      </c>
      <c r="AP2149" s="73">
        <f t="shared" si="26"/>
        <v>719436.8</v>
      </c>
      <c r="AQ2149" s="3">
        <f t="shared" si="27"/>
        <v>2489.400692</v>
      </c>
      <c r="AR2149" s="18"/>
      <c r="AS2149" s="18"/>
    </row>
    <row r="2150" ht="14.25" customHeight="1">
      <c r="A2150" s="68">
        <v>4194.0</v>
      </c>
      <c r="B2150" s="69">
        <v>7.0</v>
      </c>
      <c r="C2150" s="18" t="s">
        <v>525</v>
      </c>
      <c r="D2150" s="68">
        <v>4194.0</v>
      </c>
      <c r="E2150" s="69">
        <v>7.0</v>
      </c>
      <c r="F2150" s="69">
        <v>10.0</v>
      </c>
      <c r="G2150" s="70" t="s">
        <v>525</v>
      </c>
      <c r="H2150" s="69">
        <v>326.0</v>
      </c>
      <c r="I2150" s="69">
        <v>94.0</v>
      </c>
      <c r="J2150" s="69">
        <v>27.0</v>
      </c>
      <c r="K2150" s="29">
        <f t="shared" si="13"/>
        <v>107.5</v>
      </c>
      <c r="L2150" s="71">
        <f t="shared" si="14"/>
        <v>0.3298</v>
      </c>
      <c r="M2150" s="71">
        <f t="shared" si="15"/>
        <v>0.4123</v>
      </c>
      <c r="N2150" s="72">
        <f t="shared" si="16"/>
        <v>26.59</v>
      </c>
      <c r="O2150" s="8">
        <f t="shared" si="17"/>
        <v>152307.52</v>
      </c>
      <c r="P2150" s="73"/>
      <c r="Q2150" s="18"/>
      <c r="R2150" s="18"/>
      <c r="S2150" s="18"/>
      <c r="T2150" s="18"/>
      <c r="U2150" s="18"/>
      <c r="V2150" s="18"/>
      <c r="W2150" s="18"/>
      <c r="X2150" s="18"/>
      <c r="Y2150" s="18"/>
      <c r="Z2150" s="68">
        <v>4194.0</v>
      </c>
      <c r="AA2150" s="69">
        <v>7.0</v>
      </c>
      <c r="AB2150" s="18" t="s">
        <v>525</v>
      </c>
      <c r="AC2150" s="68">
        <v>4194.0</v>
      </c>
      <c r="AD2150" s="69">
        <v>7.0</v>
      </c>
      <c r="AE2150" s="69">
        <v>10.0</v>
      </c>
      <c r="AF2150" s="70" t="s">
        <v>525</v>
      </c>
      <c r="AG2150" s="69">
        <v>326.0</v>
      </c>
      <c r="AH2150" s="69">
        <v>94.0</v>
      </c>
      <c r="AI2150" s="69">
        <v>27.0</v>
      </c>
      <c r="AJ2150" s="29">
        <f t="shared" si="20"/>
        <v>107.5</v>
      </c>
      <c r="AK2150" s="76">
        <f t="shared" si="21"/>
        <v>0.3297546012</v>
      </c>
      <c r="AL2150" s="29">
        <f t="shared" si="22"/>
        <v>107.5</v>
      </c>
      <c r="AM2150" s="71">
        <f t="shared" si="23"/>
        <v>0.3298</v>
      </c>
      <c r="AN2150" s="71">
        <f t="shared" si="24"/>
        <v>0.4123</v>
      </c>
      <c r="AO2150" s="72">
        <f t="shared" si="25"/>
        <v>26.59</v>
      </c>
      <c r="AP2150" s="73">
        <f t="shared" si="26"/>
        <v>152307.52</v>
      </c>
      <c r="AQ2150" s="3">
        <f t="shared" si="27"/>
        <v>467.2009816</v>
      </c>
      <c r="AR2150" s="18"/>
      <c r="AS2150" s="18"/>
    </row>
    <row r="2151" ht="14.25" customHeight="1">
      <c r="A2151" s="68">
        <v>4195.0</v>
      </c>
      <c r="B2151" s="69">
        <v>7.0</v>
      </c>
      <c r="C2151" s="18" t="s">
        <v>1919</v>
      </c>
      <c r="D2151" s="68">
        <v>4195.0</v>
      </c>
      <c r="E2151" s="69">
        <v>7.0</v>
      </c>
      <c r="F2151" s="69">
        <v>10.0</v>
      </c>
      <c r="G2151" s="70" t="s">
        <v>526</v>
      </c>
      <c r="H2151" s="69">
        <v>31.0</v>
      </c>
      <c r="I2151" s="69">
        <v>22.0</v>
      </c>
      <c r="J2151" s="69">
        <v>0.0</v>
      </c>
      <c r="K2151" s="29">
        <f t="shared" si="13"/>
        <v>22</v>
      </c>
      <c r="L2151" s="71">
        <f t="shared" si="14"/>
        <v>0.7097</v>
      </c>
      <c r="M2151" s="71">
        <f t="shared" si="15"/>
        <v>0.8871</v>
      </c>
      <c r="N2151" s="72">
        <f t="shared" si="16"/>
        <v>11.71</v>
      </c>
      <c r="O2151" s="8">
        <f t="shared" si="17"/>
        <v>67074.88</v>
      </c>
      <c r="P2151" s="73"/>
      <c r="Q2151" s="18"/>
      <c r="R2151" s="18"/>
      <c r="S2151" s="18"/>
      <c r="T2151" s="18"/>
      <c r="U2151" s="18"/>
      <c r="V2151" s="18"/>
      <c r="W2151" s="18"/>
      <c r="X2151" s="18"/>
      <c r="Y2151" s="18"/>
      <c r="Z2151" s="68">
        <v>4195.0</v>
      </c>
      <c r="AA2151" s="69">
        <v>7.0</v>
      </c>
      <c r="AB2151" s="18" t="s">
        <v>1919</v>
      </c>
      <c r="AC2151" s="68">
        <v>4195.0</v>
      </c>
      <c r="AD2151" s="69">
        <v>7.0</v>
      </c>
      <c r="AE2151" s="69">
        <v>10.0</v>
      </c>
      <c r="AF2151" s="70" t="s">
        <v>526</v>
      </c>
      <c r="AG2151" s="69">
        <v>31.0</v>
      </c>
      <c r="AH2151" s="69">
        <v>22.0</v>
      </c>
      <c r="AI2151" s="69">
        <v>0.0</v>
      </c>
      <c r="AJ2151" s="29">
        <f t="shared" si="20"/>
        <v>22</v>
      </c>
      <c r="AK2151" s="76">
        <f t="shared" si="21"/>
        <v>0.7096774194</v>
      </c>
      <c r="AL2151" s="29">
        <f t="shared" si="22"/>
        <v>22</v>
      </c>
      <c r="AM2151" s="71">
        <f t="shared" si="23"/>
        <v>0.7097</v>
      </c>
      <c r="AN2151" s="71">
        <f t="shared" si="24"/>
        <v>0.8871</v>
      </c>
      <c r="AO2151" s="72">
        <f t="shared" si="25"/>
        <v>11.71</v>
      </c>
      <c r="AP2151" s="73">
        <f t="shared" si="26"/>
        <v>67074.88</v>
      </c>
      <c r="AQ2151" s="3">
        <f t="shared" si="27"/>
        <v>2163.705806</v>
      </c>
      <c r="AR2151" s="18"/>
      <c r="AS2151" s="18"/>
    </row>
    <row r="2152" ht="14.25" customHeight="1">
      <c r="A2152" s="68">
        <v>4198.0</v>
      </c>
      <c r="B2152" s="69">
        <v>7.0</v>
      </c>
      <c r="C2152" s="18" t="s">
        <v>527</v>
      </c>
      <c r="D2152" s="68">
        <v>4198.0</v>
      </c>
      <c r="E2152" s="69">
        <v>7.0</v>
      </c>
      <c r="F2152" s="69">
        <v>10.0</v>
      </c>
      <c r="G2152" s="70" t="s">
        <v>3404</v>
      </c>
      <c r="H2152" s="69">
        <v>102.0</v>
      </c>
      <c r="I2152" s="69">
        <v>26.0</v>
      </c>
      <c r="J2152" s="69">
        <v>0.0</v>
      </c>
      <c r="K2152" s="29">
        <f t="shared" si="13"/>
        <v>26</v>
      </c>
      <c r="L2152" s="71">
        <f t="shared" si="14"/>
        <v>0.2549</v>
      </c>
      <c r="M2152" s="71">
        <f t="shared" si="15"/>
        <v>0.3186</v>
      </c>
      <c r="N2152" s="72">
        <f t="shared" si="16"/>
        <v>4.97</v>
      </c>
      <c r="O2152" s="8">
        <f t="shared" si="17"/>
        <v>28468.16</v>
      </c>
      <c r="P2152" s="73"/>
      <c r="Q2152" s="18"/>
      <c r="R2152" s="18"/>
      <c r="S2152" s="18"/>
      <c r="T2152" s="18"/>
      <c r="U2152" s="18"/>
      <c r="V2152" s="18"/>
      <c r="W2152" s="18"/>
      <c r="X2152" s="18"/>
      <c r="Y2152" s="18"/>
      <c r="Z2152" s="68">
        <v>4198.0</v>
      </c>
      <c r="AA2152" s="69">
        <v>7.0</v>
      </c>
      <c r="AB2152" s="18" t="s">
        <v>527</v>
      </c>
      <c r="AC2152" s="68">
        <v>4198.0</v>
      </c>
      <c r="AD2152" s="69">
        <v>7.0</v>
      </c>
      <c r="AE2152" s="69">
        <v>10.0</v>
      </c>
      <c r="AF2152" s="70" t="s">
        <v>3404</v>
      </c>
      <c r="AG2152" s="69">
        <v>102.0</v>
      </c>
      <c r="AH2152" s="69">
        <v>26.0</v>
      </c>
      <c r="AI2152" s="69">
        <v>0.0</v>
      </c>
      <c r="AJ2152" s="29">
        <f t="shared" si="20"/>
        <v>26</v>
      </c>
      <c r="AK2152" s="76">
        <f t="shared" si="21"/>
        <v>0.2549019608</v>
      </c>
      <c r="AL2152" s="29">
        <f t="shared" si="22"/>
        <v>26</v>
      </c>
      <c r="AM2152" s="71">
        <f t="shared" si="23"/>
        <v>0.2549</v>
      </c>
      <c r="AN2152" s="71">
        <f t="shared" si="24"/>
        <v>0.3186</v>
      </c>
      <c r="AO2152" s="72">
        <f t="shared" si="25"/>
        <v>4.97</v>
      </c>
      <c r="AP2152" s="73">
        <f t="shared" si="26"/>
        <v>28468.16</v>
      </c>
      <c r="AQ2152" s="3">
        <f t="shared" si="27"/>
        <v>279.0996078</v>
      </c>
      <c r="AR2152" s="18"/>
      <c r="AS2152" s="18"/>
    </row>
    <row r="2153" ht="14.25" customHeight="1">
      <c r="A2153" s="68">
        <v>4199.0</v>
      </c>
      <c r="B2153" s="69">
        <v>7.0</v>
      </c>
      <c r="C2153" s="18" t="s">
        <v>1925</v>
      </c>
      <c r="D2153" s="68">
        <v>4199.0</v>
      </c>
      <c r="E2153" s="69">
        <v>7.0</v>
      </c>
      <c r="F2153" s="69">
        <v>10.0</v>
      </c>
      <c r="G2153" s="70" t="s">
        <v>3405</v>
      </c>
      <c r="H2153" s="69">
        <v>652.0</v>
      </c>
      <c r="I2153" s="69">
        <v>140.0</v>
      </c>
      <c r="J2153" s="69">
        <v>56.0</v>
      </c>
      <c r="K2153" s="29">
        <f t="shared" si="13"/>
        <v>168</v>
      </c>
      <c r="L2153" s="71">
        <f t="shared" si="14"/>
        <v>0.2577</v>
      </c>
      <c r="M2153" s="71">
        <f t="shared" si="15"/>
        <v>0.3221</v>
      </c>
      <c r="N2153" s="72">
        <f t="shared" si="16"/>
        <v>32.47</v>
      </c>
      <c r="O2153" s="8">
        <f t="shared" si="17"/>
        <v>185988.16</v>
      </c>
      <c r="P2153" s="73"/>
      <c r="Q2153" s="18"/>
      <c r="R2153" s="18"/>
      <c r="S2153" s="18"/>
      <c r="T2153" s="18"/>
      <c r="U2153" s="18"/>
      <c r="V2153" s="18"/>
      <c r="W2153" s="18"/>
      <c r="X2153" s="18"/>
      <c r="Y2153" s="18"/>
      <c r="Z2153" s="68">
        <v>4199.0</v>
      </c>
      <c r="AA2153" s="69">
        <v>7.0</v>
      </c>
      <c r="AB2153" s="18" t="s">
        <v>1925</v>
      </c>
      <c r="AC2153" s="68">
        <v>4199.0</v>
      </c>
      <c r="AD2153" s="69">
        <v>7.0</v>
      </c>
      <c r="AE2153" s="69">
        <v>10.0</v>
      </c>
      <c r="AF2153" s="70" t="s">
        <v>3405</v>
      </c>
      <c r="AG2153" s="69">
        <v>652.0</v>
      </c>
      <c r="AH2153" s="69">
        <v>140.0</v>
      </c>
      <c r="AI2153" s="69">
        <v>56.0</v>
      </c>
      <c r="AJ2153" s="29">
        <f t="shared" si="20"/>
        <v>168</v>
      </c>
      <c r="AK2153" s="76">
        <f t="shared" si="21"/>
        <v>0.2576687117</v>
      </c>
      <c r="AL2153" s="29">
        <f t="shared" si="22"/>
        <v>168</v>
      </c>
      <c r="AM2153" s="71">
        <f t="shared" si="23"/>
        <v>0.2577</v>
      </c>
      <c r="AN2153" s="71">
        <f t="shared" si="24"/>
        <v>0.3221</v>
      </c>
      <c r="AO2153" s="72">
        <f t="shared" si="25"/>
        <v>32.47</v>
      </c>
      <c r="AP2153" s="73">
        <f t="shared" si="26"/>
        <v>185988.16</v>
      </c>
      <c r="AQ2153" s="3">
        <f t="shared" si="27"/>
        <v>285.2579141</v>
      </c>
      <c r="AR2153" s="18"/>
      <c r="AS2153" s="18"/>
    </row>
    <row r="2154" ht="14.25" customHeight="1">
      <c r="A2154" s="68">
        <v>4199.0</v>
      </c>
      <c r="B2154" s="69">
        <v>7.0</v>
      </c>
      <c r="C2154" s="18" t="s">
        <v>1925</v>
      </c>
      <c r="D2154" s="68">
        <v>4199.0</v>
      </c>
      <c r="E2154" s="69">
        <v>7.0</v>
      </c>
      <c r="F2154" s="69">
        <v>20.0</v>
      </c>
      <c r="G2154" s="70" t="s">
        <v>3406</v>
      </c>
      <c r="H2154" s="69">
        <v>483.0</v>
      </c>
      <c r="I2154" s="69">
        <v>81.0</v>
      </c>
      <c r="J2154" s="69">
        <v>39.0</v>
      </c>
      <c r="K2154" s="29">
        <f t="shared" si="13"/>
        <v>100.5</v>
      </c>
      <c r="L2154" s="71">
        <f t="shared" si="14"/>
        <v>0.2081</v>
      </c>
      <c r="M2154" s="71">
        <f t="shared" si="15"/>
        <v>0.2601</v>
      </c>
      <c r="N2154" s="72">
        <f t="shared" si="16"/>
        <v>15.68</v>
      </c>
      <c r="O2154" s="8">
        <f t="shared" si="17"/>
        <v>89815.04</v>
      </c>
      <c r="P2154" s="73"/>
      <c r="Q2154" s="18"/>
      <c r="R2154" s="18"/>
      <c r="S2154" s="18"/>
      <c r="T2154" s="18"/>
      <c r="U2154" s="18"/>
      <c r="V2154" s="18"/>
      <c r="W2154" s="18"/>
      <c r="X2154" s="18"/>
      <c r="Y2154" s="18"/>
      <c r="Z2154" s="68">
        <v>4199.0</v>
      </c>
      <c r="AA2154" s="69">
        <v>7.0</v>
      </c>
      <c r="AB2154" s="18" t="s">
        <v>1925</v>
      </c>
      <c r="AC2154" s="68">
        <v>4199.0</v>
      </c>
      <c r="AD2154" s="69">
        <v>7.0</v>
      </c>
      <c r="AE2154" s="69">
        <v>20.0</v>
      </c>
      <c r="AF2154" s="70" t="s">
        <v>3406</v>
      </c>
      <c r="AG2154" s="69">
        <v>483.0</v>
      </c>
      <c r="AH2154" s="69">
        <v>81.0</v>
      </c>
      <c r="AI2154" s="69">
        <v>39.0</v>
      </c>
      <c r="AJ2154" s="29">
        <f t="shared" si="20"/>
        <v>100.5</v>
      </c>
      <c r="AK2154" s="76">
        <f t="shared" si="21"/>
        <v>0.2080745342</v>
      </c>
      <c r="AL2154" s="29">
        <f t="shared" si="22"/>
        <v>100.5</v>
      </c>
      <c r="AM2154" s="71">
        <f t="shared" si="23"/>
        <v>0.2081</v>
      </c>
      <c r="AN2154" s="71">
        <f t="shared" si="24"/>
        <v>0.2601</v>
      </c>
      <c r="AO2154" s="72">
        <f t="shared" si="25"/>
        <v>15.68</v>
      </c>
      <c r="AP2154" s="73">
        <f t="shared" si="26"/>
        <v>89815.04</v>
      </c>
      <c r="AQ2154" s="3">
        <f t="shared" si="27"/>
        <v>185.9524638</v>
      </c>
      <c r="AR2154" s="18"/>
      <c r="AS2154" s="18"/>
    </row>
    <row r="2155" ht="14.25" customHeight="1">
      <c r="A2155" s="68">
        <v>4199.0</v>
      </c>
      <c r="B2155" s="69">
        <v>7.0</v>
      </c>
      <c r="C2155" s="18" t="s">
        <v>1925</v>
      </c>
      <c r="D2155" s="68">
        <v>4199.0</v>
      </c>
      <c r="E2155" s="69">
        <v>7.0</v>
      </c>
      <c r="F2155" s="69">
        <v>25.0</v>
      </c>
      <c r="G2155" s="70" t="s">
        <v>3407</v>
      </c>
      <c r="H2155" s="69">
        <v>173.0</v>
      </c>
      <c r="I2155" s="69">
        <v>23.0</v>
      </c>
      <c r="J2155" s="69">
        <v>14.0</v>
      </c>
      <c r="K2155" s="29">
        <f t="shared" si="13"/>
        <v>30</v>
      </c>
      <c r="L2155" s="71">
        <f t="shared" si="14"/>
        <v>0.1734</v>
      </c>
      <c r="M2155" s="71">
        <f t="shared" si="15"/>
        <v>0.2168</v>
      </c>
      <c r="N2155" s="72">
        <f t="shared" si="16"/>
        <v>3.9</v>
      </c>
      <c r="O2155" s="8">
        <f t="shared" si="17"/>
        <v>22339.2</v>
      </c>
      <c r="P2155" s="73"/>
      <c r="Q2155" s="18"/>
      <c r="R2155" s="18"/>
      <c r="S2155" s="18"/>
      <c r="T2155" s="18"/>
      <c r="U2155" s="18"/>
      <c r="V2155" s="18"/>
      <c r="W2155" s="18"/>
      <c r="X2155" s="18"/>
      <c r="Y2155" s="18"/>
      <c r="Z2155" s="68">
        <v>4199.0</v>
      </c>
      <c r="AA2155" s="69">
        <v>7.0</v>
      </c>
      <c r="AB2155" s="18" t="s">
        <v>1925</v>
      </c>
      <c r="AC2155" s="68">
        <v>4199.0</v>
      </c>
      <c r="AD2155" s="69">
        <v>7.0</v>
      </c>
      <c r="AE2155" s="69">
        <v>25.0</v>
      </c>
      <c r="AF2155" s="70" t="s">
        <v>3407</v>
      </c>
      <c r="AG2155" s="69">
        <v>173.0</v>
      </c>
      <c r="AH2155" s="69">
        <v>23.0</v>
      </c>
      <c r="AI2155" s="69">
        <v>14.0</v>
      </c>
      <c r="AJ2155" s="29">
        <f t="shared" si="20"/>
        <v>30</v>
      </c>
      <c r="AK2155" s="76">
        <f t="shared" si="21"/>
        <v>0.1734104046</v>
      </c>
      <c r="AL2155" s="29">
        <f t="shared" si="22"/>
        <v>30</v>
      </c>
      <c r="AM2155" s="71">
        <f t="shared" si="23"/>
        <v>0.1734</v>
      </c>
      <c r="AN2155" s="71">
        <f t="shared" si="24"/>
        <v>0.2168</v>
      </c>
      <c r="AO2155" s="72">
        <f t="shared" si="25"/>
        <v>3.9</v>
      </c>
      <c r="AP2155" s="73">
        <f t="shared" si="26"/>
        <v>22339.2</v>
      </c>
      <c r="AQ2155" s="3">
        <f t="shared" si="27"/>
        <v>129.1283237</v>
      </c>
      <c r="AR2155" s="18"/>
      <c r="AS2155" s="18"/>
    </row>
    <row r="2156" ht="14.25" customHeight="1">
      <c r="A2156" s="68">
        <v>4200.0</v>
      </c>
      <c r="B2156" s="69">
        <v>7.0</v>
      </c>
      <c r="C2156" s="18" t="s">
        <v>1927</v>
      </c>
      <c r="D2156" s="68">
        <v>4200.0</v>
      </c>
      <c r="E2156" s="69">
        <v>7.0</v>
      </c>
      <c r="F2156" s="69">
        <v>10.0</v>
      </c>
      <c r="G2156" s="70" t="s">
        <v>529</v>
      </c>
      <c r="H2156" s="69">
        <v>384.0</v>
      </c>
      <c r="I2156" s="69">
        <v>229.0</v>
      </c>
      <c r="J2156" s="69">
        <v>0.0</v>
      </c>
      <c r="K2156" s="29">
        <f t="shared" si="13"/>
        <v>229</v>
      </c>
      <c r="L2156" s="71">
        <f t="shared" si="14"/>
        <v>0.5964</v>
      </c>
      <c r="M2156" s="71">
        <f t="shared" si="15"/>
        <v>0.7455</v>
      </c>
      <c r="N2156" s="72">
        <f t="shared" si="16"/>
        <v>102.43</v>
      </c>
      <c r="O2156" s="8">
        <f t="shared" si="17"/>
        <v>586719.04</v>
      </c>
      <c r="P2156" s="73"/>
      <c r="Q2156" s="18"/>
      <c r="R2156" s="18"/>
      <c r="S2156" s="18"/>
      <c r="T2156" s="18"/>
      <c r="U2156" s="18"/>
      <c r="V2156" s="18"/>
      <c r="W2156" s="18"/>
      <c r="X2156" s="18"/>
      <c r="Y2156" s="18"/>
      <c r="Z2156" s="68">
        <v>4200.0</v>
      </c>
      <c r="AA2156" s="69">
        <v>7.0</v>
      </c>
      <c r="AB2156" s="18" t="s">
        <v>1927</v>
      </c>
      <c r="AC2156" s="68">
        <v>4200.0</v>
      </c>
      <c r="AD2156" s="69">
        <v>7.0</v>
      </c>
      <c r="AE2156" s="69">
        <v>10.0</v>
      </c>
      <c r="AF2156" s="70" t="s">
        <v>529</v>
      </c>
      <c r="AG2156" s="69">
        <v>384.0</v>
      </c>
      <c r="AH2156" s="69">
        <v>229.0</v>
      </c>
      <c r="AI2156" s="69">
        <v>0.0</v>
      </c>
      <c r="AJ2156" s="29">
        <f t="shared" si="20"/>
        <v>229</v>
      </c>
      <c r="AK2156" s="76">
        <f t="shared" si="21"/>
        <v>0.5963541667</v>
      </c>
      <c r="AL2156" s="29">
        <f t="shared" si="22"/>
        <v>229</v>
      </c>
      <c r="AM2156" s="71">
        <f t="shared" si="23"/>
        <v>0.5964</v>
      </c>
      <c r="AN2156" s="71">
        <f t="shared" si="24"/>
        <v>0.7455</v>
      </c>
      <c r="AO2156" s="72">
        <f t="shared" si="25"/>
        <v>102.43</v>
      </c>
      <c r="AP2156" s="73">
        <f t="shared" si="26"/>
        <v>586719.04</v>
      </c>
      <c r="AQ2156" s="3">
        <f t="shared" si="27"/>
        <v>1527.914167</v>
      </c>
      <c r="AR2156" s="18"/>
      <c r="AS2156" s="18"/>
    </row>
    <row r="2157" ht="14.25" customHeight="1">
      <c r="A2157" s="68">
        <v>4200.0</v>
      </c>
      <c r="B2157" s="69">
        <v>7.0</v>
      </c>
      <c r="C2157" s="18" t="s">
        <v>1927</v>
      </c>
      <c r="D2157" s="68">
        <v>4200.0</v>
      </c>
      <c r="E2157" s="69">
        <v>7.0</v>
      </c>
      <c r="F2157" s="69">
        <v>20.0</v>
      </c>
      <c r="G2157" s="70" t="s">
        <v>3408</v>
      </c>
      <c r="H2157" s="69">
        <v>259.0</v>
      </c>
      <c r="I2157" s="69">
        <v>159.0</v>
      </c>
      <c r="J2157" s="69">
        <v>0.0</v>
      </c>
      <c r="K2157" s="29">
        <f t="shared" si="13"/>
        <v>159</v>
      </c>
      <c r="L2157" s="71">
        <f t="shared" si="14"/>
        <v>0.6139</v>
      </c>
      <c r="M2157" s="71">
        <f t="shared" si="15"/>
        <v>0.7674</v>
      </c>
      <c r="N2157" s="72">
        <f t="shared" si="16"/>
        <v>73.21</v>
      </c>
      <c r="O2157" s="8">
        <f t="shared" si="17"/>
        <v>419346.88</v>
      </c>
      <c r="P2157" s="73"/>
      <c r="Q2157" s="18"/>
      <c r="R2157" s="18"/>
      <c r="S2157" s="18"/>
      <c r="T2157" s="18"/>
      <c r="U2157" s="18"/>
      <c r="V2157" s="18"/>
      <c r="W2157" s="18"/>
      <c r="X2157" s="18"/>
      <c r="Y2157" s="18"/>
      <c r="Z2157" s="68">
        <v>4200.0</v>
      </c>
      <c r="AA2157" s="69">
        <v>7.0</v>
      </c>
      <c r="AB2157" s="18" t="s">
        <v>1927</v>
      </c>
      <c r="AC2157" s="68">
        <v>4200.0</v>
      </c>
      <c r="AD2157" s="69">
        <v>7.0</v>
      </c>
      <c r="AE2157" s="69">
        <v>20.0</v>
      </c>
      <c r="AF2157" s="70" t="s">
        <v>3408</v>
      </c>
      <c r="AG2157" s="69">
        <v>259.0</v>
      </c>
      <c r="AH2157" s="69">
        <v>159.0</v>
      </c>
      <c r="AI2157" s="69">
        <v>0.0</v>
      </c>
      <c r="AJ2157" s="29">
        <f t="shared" si="20"/>
        <v>159</v>
      </c>
      <c r="AK2157" s="76">
        <f t="shared" si="21"/>
        <v>0.6138996139</v>
      </c>
      <c r="AL2157" s="29">
        <f t="shared" si="22"/>
        <v>159</v>
      </c>
      <c r="AM2157" s="71">
        <f t="shared" si="23"/>
        <v>0.6139</v>
      </c>
      <c r="AN2157" s="71">
        <f t="shared" si="24"/>
        <v>0.7674</v>
      </c>
      <c r="AO2157" s="72">
        <f t="shared" si="25"/>
        <v>73.21</v>
      </c>
      <c r="AP2157" s="73">
        <f t="shared" si="26"/>
        <v>419346.88</v>
      </c>
      <c r="AQ2157" s="3">
        <f t="shared" si="27"/>
        <v>1619.099923</v>
      </c>
      <c r="AR2157" s="18"/>
      <c r="AS2157" s="18"/>
    </row>
    <row r="2158" ht="14.25" customHeight="1">
      <c r="A2158" s="68">
        <v>4201.0</v>
      </c>
      <c r="B2158" s="69">
        <v>7.0</v>
      </c>
      <c r="C2158" s="18" t="s">
        <v>1929</v>
      </c>
      <c r="D2158" s="68">
        <v>4201.0</v>
      </c>
      <c r="E2158" s="69">
        <v>7.0</v>
      </c>
      <c r="F2158" s="69">
        <v>10.0</v>
      </c>
      <c r="G2158" s="70" t="s">
        <v>530</v>
      </c>
      <c r="H2158" s="69">
        <v>135.0</v>
      </c>
      <c r="I2158" s="69">
        <v>44.0</v>
      </c>
      <c r="J2158" s="69">
        <v>10.0</v>
      </c>
      <c r="K2158" s="29">
        <f t="shared" si="13"/>
        <v>49</v>
      </c>
      <c r="L2158" s="71">
        <f t="shared" si="14"/>
        <v>0.363</v>
      </c>
      <c r="M2158" s="71">
        <f t="shared" si="15"/>
        <v>0.4538</v>
      </c>
      <c r="N2158" s="72">
        <f t="shared" si="16"/>
        <v>13.34</v>
      </c>
      <c r="O2158" s="8">
        <f t="shared" si="17"/>
        <v>76411.52</v>
      </c>
      <c r="P2158" s="73"/>
      <c r="Q2158" s="18"/>
      <c r="R2158" s="18"/>
      <c r="S2158" s="18"/>
      <c r="T2158" s="18"/>
      <c r="U2158" s="18"/>
      <c r="V2158" s="18"/>
      <c r="W2158" s="18"/>
      <c r="X2158" s="18"/>
      <c r="Y2158" s="18"/>
      <c r="Z2158" s="68">
        <v>4201.0</v>
      </c>
      <c r="AA2158" s="69">
        <v>7.0</v>
      </c>
      <c r="AB2158" s="18" t="s">
        <v>1929</v>
      </c>
      <c r="AC2158" s="68">
        <v>4201.0</v>
      </c>
      <c r="AD2158" s="69">
        <v>7.0</v>
      </c>
      <c r="AE2158" s="69">
        <v>10.0</v>
      </c>
      <c r="AF2158" s="70" t="s">
        <v>530</v>
      </c>
      <c r="AG2158" s="69">
        <v>135.0</v>
      </c>
      <c r="AH2158" s="69">
        <v>44.0</v>
      </c>
      <c r="AI2158" s="69">
        <v>10.0</v>
      </c>
      <c r="AJ2158" s="29">
        <f t="shared" si="20"/>
        <v>49</v>
      </c>
      <c r="AK2158" s="76">
        <f t="shared" si="21"/>
        <v>0.362962963</v>
      </c>
      <c r="AL2158" s="29">
        <f t="shared" si="22"/>
        <v>49</v>
      </c>
      <c r="AM2158" s="71">
        <f t="shared" si="23"/>
        <v>0.363</v>
      </c>
      <c r="AN2158" s="71">
        <f t="shared" si="24"/>
        <v>0.4538</v>
      </c>
      <c r="AO2158" s="72">
        <f t="shared" si="25"/>
        <v>13.34</v>
      </c>
      <c r="AP2158" s="73">
        <f t="shared" si="26"/>
        <v>76411.52</v>
      </c>
      <c r="AQ2158" s="3">
        <f t="shared" si="27"/>
        <v>566.0112593</v>
      </c>
      <c r="AR2158" s="18"/>
      <c r="AS2158" s="18"/>
    </row>
    <row r="2159" ht="14.25" customHeight="1">
      <c r="A2159" s="68">
        <v>4204.0</v>
      </c>
      <c r="B2159" s="69">
        <v>7.0</v>
      </c>
      <c r="C2159" s="18" t="s">
        <v>1935</v>
      </c>
      <c r="D2159" s="68">
        <v>4204.0</v>
      </c>
      <c r="E2159" s="69">
        <v>7.0</v>
      </c>
      <c r="F2159" s="69">
        <v>10.0</v>
      </c>
      <c r="G2159" s="70" t="s">
        <v>531</v>
      </c>
      <c r="H2159" s="69">
        <v>124.0</v>
      </c>
      <c r="I2159" s="69">
        <v>114.0</v>
      </c>
      <c r="J2159" s="69">
        <v>8.0</v>
      </c>
      <c r="K2159" s="29">
        <f t="shared" si="13"/>
        <v>118</v>
      </c>
      <c r="L2159" s="71">
        <f t="shared" si="14"/>
        <v>0.9516</v>
      </c>
      <c r="M2159" s="71">
        <f t="shared" si="15"/>
        <v>1</v>
      </c>
      <c r="N2159" s="72">
        <f t="shared" si="16"/>
        <v>70.8</v>
      </c>
      <c r="O2159" s="8">
        <f t="shared" si="17"/>
        <v>405542.4</v>
      </c>
      <c r="P2159" s="73"/>
      <c r="Q2159" s="18"/>
      <c r="R2159" s="18"/>
      <c r="S2159" s="18"/>
      <c r="T2159" s="18"/>
      <c r="U2159" s="18"/>
      <c r="V2159" s="18"/>
      <c r="W2159" s="18"/>
      <c r="X2159" s="18"/>
      <c r="Y2159" s="18"/>
      <c r="Z2159" s="68">
        <v>4204.0</v>
      </c>
      <c r="AA2159" s="69">
        <v>7.0</v>
      </c>
      <c r="AB2159" s="18" t="s">
        <v>1935</v>
      </c>
      <c r="AC2159" s="68">
        <v>4204.0</v>
      </c>
      <c r="AD2159" s="69">
        <v>7.0</v>
      </c>
      <c r="AE2159" s="69">
        <v>10.0</v>
      </c>
      <c r="AF2159" s="70" t="s">
        <v>531</v>
      </c>
      <c r="AG2159" s="69">
        <v>124.0</v>
      </c>
      <c r="AH2159" s="69">
        <v>114.0</v>
      </c>
      <c r="AI2159" s="69">
        <v>8.0</v>
      </c>
      <c r="AJ2159" s="29">
        <f t="shared" si="20"/>
        <v>118</v>
      </c>
      <c r="AK2159" s="76">
        <f t="shared" si="21"/>
        <v>0.9516129032</v>
      </c>
      <c r="AL2159" s="29">
        <f t="shared" si="22"/>
        <v>118</v>
      </c>
      <c r="AM2159" s="71">
        <f t="shared" si="23"/>
        <v>0.9516</v>
      </c>
      <c r="AN2159" s="71">
        <f t="shared" si="24"/>
        <v>1</v>
      </c>
      <c r="AO2159" s="72">
        <f t="shared" si="25"/>
        <v>70.8</v>
      </c>
      <c r="AP2159" s="73">
        <f t="shared" si="26"/>
        <v>405542.4</v>
      </c>
      <c r="AQ2159" s="3">
        <f t="shared" si="27"/>
        <v>3270.503226</v>
      </c>
      <c r="AR2159" s="18"/>
      <c r="AS2159" s="18"/>
    </row>
    <row r="2160" ht="14.25" customHeight="1">
      <c r="A2160" s="68">
        <v>4205.0</v>
      </c>
      <c r="B2160" s="69">
        <v>7.0</v>
      </c>
      <c r="C2160" s="18" t="s">
        <v>532</v>
      </c>
      <c r="D2160" s="68">
        <v>4205.0</v>
      </c>
      <c r="E2160" s="69">
        <v>7.0</v>
      </c>
      <c r="F2160" s="69">
        <v>10.0</v>
      </c>
      <c r="G2160" s="70" t="s">
        <v>532</v>
      </c>
      <c r="H2160" s="69">
        <v>270.0</v>
      </c>
      <c r="I2160" s="69">
        <v>255.0</v>
      </c>
      <c r="J2160" s="69">
        <v>8.0</v>
      </c>
      <c r="K2160" s="29">
        <f t="shared" si="13"/>
        <v>259</v>
      </c>
      <c r="L2160" s="71">
        <f t="shared" si="14"/>
        <v>0.9593</v>
      </c>
      <c r="M2160" s="71">
        <f t="shared" si="15"/>
        <v>1</v>
      </c>
      <c r="N2160" s="72">
        <f t="shared" si="16"/>
        <v>155.4</v>
      </c>
      <c r="O2160" s="8">
        <f t="shared" si="17"/>
        <v>890131.2</v>
      </c>
      <c r="P2160" s="73"/>
      <c r="Q2160" s="18"/>
      <c r="R2160" s="18"/>
      <c r="S2160" s="18"/>
      <c r="T2160" s="18"/>
      <c r="U2160" s="18"/>
      <c r="V2160" s="18"/>
      <c r="W2160" s="18"/>
      <c r="X2160" s="18"/>
      <c r="Y2160" s="18"/>
      <c r="Z2160" s="68">
        <v>4205.0</v>
      </c>
      <c r="AA2160" s="69">
        <v>7.0</v>
      </c>
      <c r="AB2160" s="18" t="s">
        <v>532</v>
      </c>
      <c r="AC2160" s="68">
        <v>4205.0</v>
      </c>
      <c r="AD2160" s="69">
        <v>7.0</v>
      </c>
      <c r="AE2160" s="69">
        <v>10.0</v>
      </c>
      <c r="AF2160" s="70" t="s">
        <v>532</v>
      </c>
      <c r="AG2160" s="69">
        <v>270.0</v>
      </c>
      <c r="AH2160" s="69">
        <v>255.0</v>
      </c>
      <c r="AI2160" s="69">
        <v>8.0</v>
      </c>
      <c r="AJ2160" s="29">
        <f t="shared" si="20"/>
        <v>259</v>
      </c>
      <c r="AK2160" s="76">
        <f t="shared" si="21"/>
        <v>0.9592592593</v>
      </c>
      <c r="AL2160" s="29">
        <f t="shared" si="22"/>
        <v>259</v>
      </c>
      <c r="AM2160" s="71">
        <f t="shared" si="23"/>
        <v>0.9593</v>
      </c>
      <c r="AN2160" s="71">
        <f t="shared" si="24"/>
        <v>1</v>
      </c>
      <c r="AO2160" s="72">
        <f t="shared" si="25"/>
        <v>155.4</v>
      </c>
      <c r="AP2160" s="73">
        <f t="shared" si="26"/>
        <v>890131.2</v>
      </c>
      <c r="AQ2160" s="3">
        <f t="shared" si="27"/>
        <v>3296.782222</v>
      </c>
      <c r="AR2160" s="18"/>
      <c r="AS2160" s="18"/>
    </row>
    <row r="2161" ht="14.25" customHeight="1">
      <c r="A2161" s="68">
        <v>4205.0</v>
      </c>
      <c r="B2161" s="69">
        <v>7.0</v>
      </c>
      <c r="C2161" s="18" t="s">
        <v>532</v>
      </c>
      <c r="D2161" s="68">
        <v>4205.0</v>
      </c>
      <c r="E2161" s="69">
        <v>7.0</v>
      </c>
      <c r="F2161" s="69">
        <v>20.0</v>
      </c>
      <c r="G2161" s="70" t="s">
        <v>3409</v>
      </c>
      <c r="H2161" s="69">
        <v>106.0</v>
      </c>
      <c r="I2161" s="69">
        <v>95.0</v>
      </c>
      <c r="J2161" s="69">
        <v>5.0</v>
      </c>
      <c r="K2161" s="29">
        <f t="shared" si="13"/>
        <v>97.5</v>
      </c>
      <c r="L2161" s="71">
        <f t="shared" si="14"/>
        <v>0.9198</v>
      </c>
      <c r="M2161" s="71">
        <f t="shared" si="15"/>
        <v>1</v>
      </c>
      <c r="N2161" s="72">
        <f t="shared" si="16"/>
        <v>58.5</v>
      </c>
      <c r="O2161" s="8">
        <f t="shared" si="17"/>
        <v>335088</v>
      </c>
      <c r="P2161" s="73"/>
      <c r="Q2161" s="18"/>
      <c r="R2161" s="18"/>
      <c r="S2161" s="18"/>
      <c r="T2161" s="18"/>
      <c r="U2161" s="18"/>
      <c r="V2161" s="18"/>
      <c r="W2161" s="18"/>
      <c r="X2161" s="18"/>
      <c r="Y2161" s="18"/>
      <c r="Z2161" s="68">
        <v>4205.0</v>
      </c>
      <c r="AA2161" s="69">
        <v>7.0</v>
      </c>
      <c r="AB2161" s="18" t="s">
        <v>532</v>
      </c>
      <c r="AC2161" s="68">
        <v>4205.0</v>
      </c>
      <c r="AD2161" s="69">
        <v>7.0</v>
      </c>
      <c r="AE2161" s="69">
        <v>20.0</v>
      </c>
      <c r="AF2161" s="70" t="s">
        <v>3409</v>
      </c>
      <c r="AG2161" s="69">
        <v>106.0</v>
      </c>
      <c r="AH2161" s="69">
        <v>95.0</v>
      </c>
      <c r="AI2161" s="69">
        <v>5.0</v>
      </c>
      <c r="AJ2161" s="29">
        <f t="shared" si="20"/>
        <v>97.5</v>
      </c>
      <c r="AK2161" s="76">
        <f t="shared" si="21"/>
        <v>0.9198113208</v>
      </c>
      <c r="AL2161" s="29">
        <f t="shared" si="22"/>
        <v>97.5</v>
      </c>
      <c r="AM2161" s="71">
        <f t="shared" si="23"/>
        <v>0.9198</v>
      </c>
      <c r="AN2161" s="71">
        <f t="shared" si="24"/>
        <v>1</v>
      </c>
      <c r="AO2161" s="72">
        <f t="shared" si="25"/>
        <v>58.5</v>
      </c>
      <c r="AP2161" s="73">
        <f t="shared" si="26"/>
        <v>335088</v>
      </c>
      <c r="AQ2161" s="3">
        <f t="shared" si="27"/>
        <v>3161.207547</v>
      </c>
      <c r="AR2161" s="18"/>
      <c r="AS2161" s="18"/>
    </row>
    <row r="2162" ht="14.25" customHeight="1">
      <c r="A2162" s="68">
        <v>4207.0</v>
      </c>
      <c r="B2162" s="69">
        <v>7.0</v>
      </c>
      <c r="C2162" s="18" t="s">
        <v>533</v>
      </c>
      <c r="D2162" s="68">
        <v>4207.0</v>
      </c>
      <c r="E2162" s="69">
        <v>7.0</v>
      </c>
      <c r="F2162" s="69">
        <v>10.0</v>
      </c>
      <c r="G2162" s="70" t="s">
        <v>533</v>
      </c>
      <c r="H2162" s="69">
        <v>29.0</v>
      </c>
      <c r="I2162" s="69">
        <v>17.0</v>
      </c>
      <c r="J2162" s="69">
        <v>6.0</v>
      </c>
      <c r="K2162" s="29">
        <f t="shared" si="13"/>
        <v>20</v>
      </c>
      <c r="L2162" s="71">
        <f t="shared" si="14"/>
        <v>0.6897</v>
      </c>
      <c r="M2162" s="71">
        <f t="shared" si="15"/>
        <v>0.8621</v>
      </c>
      <c r="N2162" s="72">
        <f t="shared" si="16"/>
        <v>10.35</v>
      </c>
      <c r="O2162" s="8">
        <f t="shared" si="17"/>
        <v>59284.8</v>
      </c>
      <c r="P2162" s="73"/>
      <c r="Q2162" s="18"/>
      <c r="R2162" s="18"/>
      <c r="S2162" s="18"/>
      <c r="T2162" s="18"/>
      <c r="U2162" s="18"/>
      <c r="V2162" s="18"/>
      <c r="W2162" s="18"/>
      <c r="X2162" s="18"/>
      <c r="Y2162" s="18"/>
      <c r="Z2162" s="68">
        <v>4207.0</v>
      </c>
      <c r="AA2162" s="69">
        <v>7.0</v>
      </c>
      <c r="AB2162" s="18" t="s">
        <v>533</v>
      </c>
      <c r="AC2162" s="68">
        <v>4207.0</v>
      </c>
      <c r="AD2162" s="69">
        <v>7.0</v>
      </c>
      <c r="AE2162" s="69">
        <v>10.0</v>
      </c>
      <c r="AF2162" s="70" t="s">
        <v>533</v>
      </c>
      <c r="AG2162" s="69">
        <v>29.0</v>
      </c>
      <c r="AH2162" s="69">
        <v>17.0</v>
      </c>
      <c r="AI2162" s="69">
        <v>6.0</v>
      </c>
      <c r="AJ2162" s="29">
        <f t="shared" si="20"/>
        <v>20</v>
      </c>
      <c r="AK2162" s="76">
        <f t="shared" si="21"/>
        <v>0.6896551724</v>
      </c>
      <c r="AL2162" s="29">
        <f t="shared" si="22"/>
        <v>20</v>
      </c>
      <c r="AM2162" s="71">
        <f t="shared" si="23"/>
        <v>0.6897</v>
      </c>
      <c r="AN2162" s="71">
        <f t="shared" si="24"/>
        <v>0.8621</v>
      </c>
      <c r="AO2162" s="72">
        <f t="shared" si="25"/>
        <v>10.35</v>
      </c>
      <c r="AP2162" s="73">
        <f t="shared" si="26"/>
        <v>59284.8</v>
      </c>
      <c r="AQ2162" s="3">
        <f t="shared" si="27"/>
        <v>2044.303448</v>
      </c>
      <c r="AR2162" s="18"/>
      <c r="AS2162" s="18"/>
    </row>
    <row r="2163" ht="14.25" customHeight="1">
      <c r="A2163" s="68">
        <v>4208.0</v>
      </c>
      <c r="B2163" s="69">
        <v>7.0</v>
      </c>
      <c r="C2163" s="18" t="s">
        <v>1939</v>
      </c>
      <c r="D2163" s="68">
        <v>4208.0</v>
      </c>
      <c r="E2163" s="69">
        <v>7.0</v>
      </c>
      <c r="F2163" s="69">
        <v>10.0</v>
      </c>
      <c r="G2163" s="70" t="s">
        <v>534</v>
      </c>
      <c r="H2163" s="69">
        <v>115.0</v>
      </c>
      <c r="I2163" s="69">
        <v>64.0</v>
      </c>
      <c r="J2163" s="69">
        <v>13.0</v>
      </c>
      <c r="K2163" s="29">
        <f t="shared" si="13"/>
        <v>70.5</v>
      </c>
      <c r="L2163" s="71">
        <f t="shared" si="14"/>
        <v>0.613</v>
      </c>
      <c r="M2163" s="71">
        <f t="shared" si="15"/>
        <v>0.7663</v>
      </c>
      <c r="N2163" s="72">
        <f t="shared" si="16"/>
        <v>32.41</v>
      </c>
      <c r="O2163" s="8">
        <f t="shared" si="17"/>
        <v>185644.48</v>
      </c>
      <c r="P2163" s="73"/>
      <c r="Q2163" s="18"/>
      <c r="R2163" s="18"/>
      <c r="S2163" s="18"/>
      <c r="T2163" s="18"/>
      <c r="U2163" s="18"/>
      <c r="V2163" s="18"/>
      <c r="W2163" s="18"/>
      <c r="X2163" s="18"/>
      <c r="Y2163" s="18"/>
      <c r="Z2163" s="68">
        <v>4208.0</v>
      </c>
      <c r="AA2163" s="69">
        <v>7.0</v>
      </c>
      <c r="AB2163" s="18" t="s">
        <v>1939</v>
      </c>
      <c r="AC2163" s="68">
        <v>4208.0</v>
      </c>
      <c r="AD2163" s="69">
        <v>7.0</v>
      </c>
      <c r="AE2163" s="69">
        <v>10.0</v>
      </c>
      <c r="AF2163" s="70" t="s">
        <v>534</v>
      </c>
      <c r="AG2163" s="69">
        <v>115.0</v>
      </c>
      <c r="AH2163" s="69">
        <v>64.0</v>
      </c>
      <c r="AI2163" s="69">
        <v>13.0</v>
      </c>
      <c r="AJ2163" s="29">
        <f t="shared" si="20"/>
        <v>70.5</v>
      </c>
      <c r="AK2163" s="76">
        <f t="shared" si="21"/>
        <v>0.6130434783</v>
      </c>
      <c r="AL2163" s="29">
        <f t="shared" si="22"/>
        <v>70.5</v>
      </c>
      <c r="AM2163" s="71">
        <f t="shared" si="23"/>
        <v>0.613</v>
      </c>
      <c r="AN2163" s="71">
        <f t="shared" si="24"/>
        <v>0.7663</v>
      </c>
      <c r="AO2163" s="72">
        <f t="shared" si="25"/>
        <v>32.41</v>
      </c>
      <c r="AP2163" s="73">
        <f t="shared" si="26"/>
        <v>185644.48</v>
      </c>
      <c r="AQ2163" s="3">
        <f t="shared" si="27"/>
        <v>1614.299826</v>
      </c>
      <c r="AR2163" s="18"/>
      <c r="AS2163" s="18"/>
    </row>
    <row r="2164" ht="14.25" customHeight="1">
      <c r="A2164" s="68">
        <v>4209.0</v>
      </c>
      <c r="B2164" s="69">
        <v>7.0</v>
      </c>
      <c r="C2164" s="18" t="s">
        <v>535</v>
      </c>
      <c r="D2164" s="68">
        <v>4209.0</v>
      </c>
      <c r="E2164" s="69">
        <v>7.0</v>
      </c>
      <c r="F2164" s="69">
        <v>10.0</v>
      </c>
      <c r="G2164" s="70" t="s">
        <v>535</v>
      </c>
      <c r="H2164" s="69">
        <v>118.0</v>
      </c>
      <c r="I2164" s="69">
        <v>105.0</v>
      </c>
      <c r="J2164" s="69">
        <v>0.0</v>
      </c>
      <c r="K2164" s="29">
        <f t="shared" si="13"/>
        <v>105</v>
      </c>
      <c r="L2164" s="71">
        <f t="shared" si="14"/>
        <v>0.8898</v>
      </c>
      <c r="M2164" s="71">
        <f t="shared" si="15"/>
        <v>1</v>
      </c>
      <c r="N2164" s="72">
        <f t="shared" si="16"/>
        <v>63</v>
      </c>
      <c r="O2164" s="8">
        <f t="shared" si="17"/>
        <v>360864</v>
      </c>
      <c r="P2164" s="73"/>
      <c r="Q2164" s="18"/>
      <c r="R2164" s="18"/>
      <c r="S2164" s="18"/>
      <c r="T2164" s="18"/>
      <c r="U2164" s="18"/>
      <c r="V2164" s="18"/>
      <c r="W2164" s="18"/>
      <c r="X2164" s="18"/>
      <c r="Y2164" s="18"/>
      <c r="Z2164" s="68">
        <v>4209.0</v>
      </c>
      <c r="AA2164" s="69">
        <v>7.0</v>
      </c>
      <c r="AB2164" s="18" t="s">
        <v>535</v>
      </c>
      <c r="AC2164" s="68">
        <v>4209.0</v>
      </c>
      <c r="AD2164" s="69">
        <v>7.0</v>
      </c>
      <c r="AE2164" s="69">
        <v>10.0</v>
      </c>
      <c r="AF2164" s="70" t="s">
        <v>535</v>
      </c>
      <c r="AG2164" s="69">
        <v>118.0</v>
      </c>
      <c r="AH2164" s="69">
        <v>105.0</v>
      </c>
      <c r="AI2164" s="69">
        <v>0.0</v>
      </c>
      <c r="AJ2164" s="29">
        <f t="shared" si="20"/>
        <v>105</v>
      </c>
      <c r="AK2164" s="76">
        <f t="shared" si="21"/>
        <v>0.8898305085</v>
      </c>
      <c r="AL2164" s="29">
        <f t="shared" si="22"/>
        <v>105</v>
      </c>
      <c r="AM2164" s="71">
        <f t="shared" si="23"/>
        <v>0.8898</v>
      </c>
      <c r="AN2164" s="71">
        <f t="shared" si="24"/>
        <v>1</v>
      </c>
      <c r="AO2164" s="72">
        <f t="shared" si="25"/>
        <v>63</v>
      </c>
      <c r="AP2164" s="73">
        <f t="shared" si="26"/>
        <v>360864</v>
      </c>
      <c r="AQ2164" s="3">
        <f t="shared" si="27"/>
        <v>3058.169492</v>
      </c>
      <c r="AR2164" s="18"/>
      <c r="AS2164" s="18"/>
    </row>
    <row r="2165" ht="14.25" customHeight="1">
      <c r="A2165" s="68">
        <v>4210.0</v>
      </c>
      <c r="B2165" s="69">
        <v>7.0</v>
      </c>
      <c r="C2165" s="18" t="s">
        <v>536</v>
      </c>
      <c r="D2165" s="68">
        <v>4210.0</v>
      </c>
      <c r="E2165" s="69">
        <v>7.0</v>
      </c>
      <c r="F2165" s="69">
        <v>20.0</v>
      </c>
      <c r="G2165" s="70" t="s">
        <v>3410</v>
      </c>
      <c r="H2165" s="69">
        <v>115.0</v>
      </c>
      <c r="I2165" s="69">
        <v>19.0</v>
      </c>
      <c r="J2165" s="69">
        <v>0.0</v>
      </c>
      <c r="K2165" s="29">
        <f t="shared" si="13"/>
        <v>19</v>
      </c>
      <c r="L2165" s="71">
        <f t="shared" si="14"/>
        <v>0.1652</v>
      </c>
      <c r="M2165" s="71">
        <f t="shared" si="15"/>
        <v>0.2065</v>
      </c>
      <c r="N2165" s="72">
        <f t="shared" si="16"/>
        <v>2.35</v>
      </c>
      <c r="O2165" s="8">
        <f t="shared" si="17"/>
        <v>13460.8</v>
      </c>
      <c r="P2165" s="73"/>
      <c r="Q2165" s="18"/>
      <c r="R2165" s="18"/>
      <c r="S2165" s="18"/>
      <c r="T2165" s="18"/>
      <c r="U2165" s="18"/>
      <c r="V2165" s="18"/>
      <c r="W2165" s="18"/>
      <c r="X2165" s="18"/>
      <c r="Y2165" s="18"/>
      <c r="Z2165" s="68">
        <v>4210.0</v>
      </c>
      <c r="AA2165" s="69">
        <v>7.0</v>
      </c>
      <c r="AB2165" s="18" t="s">
        <v>536</v>
      </c>
      <c r="AC2165" s="68">
        <v>4210.0</v>
      </c>
      <c r="AD2165" s="69">
        <v>7.0</v>
      </c>
      <c r="AE2165" s="69">
        <v>20.0</v>
      </c>
      <c r="AF2165" s="70" t="s">
        <v>3410</v>
      </c>
      <c r="AG2165" s="69">
        <v>115.0</v>
      </c>
      <c r="AH2165" s="69">
        <v>19.0</v>
      </c>
      <c r="AI2165" s="69">
        <v>0.0</v>
      </c>
      <c r="AJ2165" s="29">
        <f t="shared" si="20"/>
        <v>19</v>
      </c>
      <c r="AK2165" s="76">
        <f t="shared" si="21"/>
        <v>0.1652173913</v>
      </c>
      <c r="AL2165" s="29">
        <f t="shared" si="22"/>
        <v>19</v>
      </c>
      <c r="AM2165" s="71">
        <f t="shared" si="23"/>
        <v>0.1652</v>
      </c>
      <c r="AN2165" s="71">
        <f t="shared" si="24"/>
        <v>0.2065</v>
      </c>
      <c r="AO2165" s="72">
        <f t="shared" si="25"/>
        <v>2.35</v>
      </c>
      <c r="AP2165" s="73">
        <f t="shared" si="26"/>
        <v>13460.8</v>
      </c>
      <c r="AQ2165" s="3">
        <f t="shared" si="27"/>
        <v>117.0504348</v>
      </c>
      <c r="AR2165" s="18"/>
      <c r="AS2165" s="18"/>
    </row>
    <row r="2166" ht="14.25" customHeight="1">
      <c r="A2166" s="68">
        <v>4210.0</v>
      </c>
      <c r="B2166" s="69">
        <v>7.0</v>
      </c>
      <c r="C2166" s="18" t="s">
        <v>536</v>
      </c>
      <c r="D2166" s="68">
        <v>4210.0</v>
      </c>
      <c r="E2166" s="69">
        <v>7.0</v>
      </c>
      <c r="F2166" s="69">
        <v>30.0</v>
      </c>
      <c r="G2166" s="70" t="s">
        <v>3411</v>
      </c>
      <c r="H2166" s="69">
        <v>172.0</v>
      </c>
      <c r="I2166" s="69">
        <v>22.0</v>
      </c>
      <c r="J2166" s="69">
        <v>1.0</v>
      </c>
      <c r="K2166" s="29">
        <f t="shared" si="13"/>
        <v>22.5</v>
      </c>
      <c r="L2166" s="71">
        <f t="shared" si="14"/>
        <v>0.1308</v>
      </c>
      <c r="M2166" s="71">
        <f t="shared" si="15"/>
        <v>0.1635</v>
      </c>
      <c r="N2166" s="72">
        <f t="shared" si="16"/>
        <v>2.21</v>
      </c>
      <c r="O2166" s="8">
        <f t="shared" si="17"/>
        <v>12658.88</v>
      </c>
      <c r="P2166" s="73"/>
      <c r="Q2166" s="18"/>
      <c r="R2166" s="18"/>
      <c r="S2166" s="18"/>
      <c r="T2166" s="18"/>
      <c r="U2166" s="18"/>
      <c r="V2166" s="18"/>
      <c r="W2166" s="18"/>
      <c r="X2166" s="18"/>
      <c r="Y2166" s="18"/>
      <c r="Z2166" s="68">
        <v>4210.0</v>
      </c>
      <c r="AA2166" s="69">
        <v>7.0</v>
      </c>
      <c r="AB2166" s="18" t="s">
        <v>536</v>
      </c>
      <c r="AC2166" s="68">
        <v>4210.0</v>
      </c>
      <c r="AD2166" s="69">
        <v>7.0</v>
      </c>
      <c r="AE2166" s="69">
        <v>30.0</v>
      </c>
      <c r="AF2166" s="70" t="s">
        <v>3411</v>
      </c>
      <c r="AG2166" s="69">
        <v>172.0</v>
      </c>
      <c r="AH2166" s="69">
        <v>22.0</v>
      </c>
      <c r="AI2166" s="69">
        <v>1.0</v>
      </c>
      <c r="AJ2166" s="29">
        <f t="shared" si="20"/>
        <v>22.5</v>
      </c>
      <c r="AK2166" s="76">
        <f t="shared" si="21"/>
        <v>0.1308139535</v>
      </c>
      <c r="AL2166" s="29">
        <f t="shared" si="22"/>
        <v>22.5</v>
      </c>
      <c r="AM2166" s="71">
        <f t="shared" si="23"/>
        <v>0.1308</v>
      </c>
      <c r="AN2166" s="71">
        <f t="shared" si="24"/>
        <v>0.1635</v>
      </c>
      <c r="AO2166" s="72">
        <f t="shared" si="25"/>
        <v>2.21</v>
      </c>
      <c r="AP2166" s="73">
        <f t="shared" si="26"/>
        <v>12658.88</v>
      </c>
      <c r="AQ2166" s="3">
        <f t="shared" si="27"/>
        <v>73.59813953</v>
      </c>
      <c r="AR2166" s="18"/>
      <c r="AS2166" s="18"/>
    </row>
    <row r="2167" ht="14.25" customHeight="1">
      <c r="A2167" s="68">
        <v>4213.0</v>
      </c>
      <c r="B2167" s="69">
        <v>7.0</v>
      </c>
      <c r="C2167" s="18" t="s">
        <v>537</v>
      </c>
      <c r="D2167" s="68">
        <v>4213.0</v>
      </c>
      <c r="E2167" s="69">
        <v>7.0</v>
      </c>
      <c r="F2167" s="69">
        <v>10.0</v>
      </c>
      <c r="G2167" s="70" t="s">
        <v>3412</v>
      </c>
      <c r="H2167" s="69">
        <v>170.0</v>
      </c>
      <c r="I2167" s="69">
        <v>111.0</v>
      </c>
      <c r="J2167" s="69">
        <v>14.0</v>
      </c>
      <c r="K2167" s="29">
        <f t="shared" si="13"/>
        <v>118</v>
      </c>
      <c r="L2167" s="71">
        <f t="shared" si="14"/>
        <v>0.6941</v>
      </c>
      <c r="M2167" s="71">
        <f t="shared" si="15"/>
        <v>0.8676</v>
      </c>
      <c r="N2167" s="72">
        <f t="shared" si="16"/>
        <v>61.43</v>
      </c>
      <c r="O2167" s="8">
        <f t="shared" si="17"/>
        <v>351871.04</v>
      </c>
      <c r="P2167" s="73"/>
      <c r="Q2167" s="18"/>
      <c r="R2167" s="18"/>
      <c r="S2167" s="18"/>
      <c r="T2167" s="18"/>
      <c r="U2167" s="18"/>
      <c r="V2167" s="18"/>
      <c r="W2167" s="18"/>
      <c r="X2167" s="18"/>
      <c r="Y2167" s="18"/>
      <c r="Z2167" s="68">
        <v>4213.0</v>
      </c>
      <c r="AA2167" s="69">
        <v>7.0</v>
      </c>
      <c r="AB2167" s="18" t="s">
        <v>537</v>
      </c>
      <c r="AC2167" s="68">
        <v>4213.0</v>
      </c>
      <c r="AD2167" s="69">
        <v>7.0</v>
      </c>
      <c r="AE2167" s="69">
        <v>10.0</v>
      </c>
      <c r="AF2167" s="70" t="s">
        <v>3412</v>
      </c>
      <c r="AG2167" s="69">
        <v>170.0</v>
      </c>
      <c r="AH2167" s="69">
        <v>111.0</v>
      </c>
      <c r="AI2167" s="69">
        <v>14.0</v>
      </c>
      <c r="AJ2167" s="29">
        <f t="shared" si="20"/>
        <v>118</v>
      </c>
      <c r="AK2167" s="76">
        <f t="shared" si="21"/>
        <v>0.6941176471</v>
      </c>
      <c r="AL2167" s="29">
        <f t="shared" si="22"/>
        <v>118</v>
      </c>
      <c r="AM2167" s="71">
        <f t="shared" si="23"/>
        <v>0.6941</v>
      </c>
      <c r="AN2167" s="71">
        <f t="shared" si="24"/>
        <v>0.8676</v>
      </c>
      <c r="AO2167" s="72">
        <f t="shared" si="25"/>
        <v>61.43</v>
      </c>
      <c r="AP2167" s="73">
        <f t="shared" si="26"/>
        <v>351871.04</v>
      </c>
      <c r="AQ2167" s="3">
        <f t="shared" si="27"/>
        <v>2069.829647</v>
      </c>
      <c r="AR2167" s="18"/>
      <c r="AS2167" s="18"/>
    </row>
    <row r="2168" ht="14.25" customHeight="1">
      <c r="A2168" s="68">
        <v>4213.0</v>
      </c>
      <c r="B2168" s="69">
        <v>7.0</v>
      </c>
      <c r="C2168" s="18" t="s">
        <v>537</v>
      </c>
      <c r="D2168" s="68">
        <v>4213.0</v>
      </c>
      <c r="E2168" s="69">
        <v>7.0</v>
      </c>
      <c r="F2168" s="69">
        <v>11.0</v>
      </c>
      <c r="G2168" s="70" t="s">
        <v>3413</v>
      </c>
      <c r="H2168" s="69">
        <v>229.0</v>
      </c>
      <c r="I2168" s="69">
        <v>169.0</v>
      </c>
      <c r="J2168" s="69">
        <v>23.0</v>
      </c>
      <c r="K2168" s="29">
        <f t="shared" si="13"/>
        <v>180.5</v>
      </c>
      <c r="L2168" s="71">
        <f t="shared" si="14"/>
        <v>0.7882</v>
      </c>
      <c r="M2168" s="71">
        <f t="shared" si="15"/>
        <v>0.9853</v>
      </c>
      <c r="N2168" s="72">
        <f t="shared" si="16"/>
        <v>106.71</v>
      </c>
      <c r="O2168" s="8">
        <f t="shared" si="17"/>
        <v>611234.88</v>
      </c>
      <c r="P2168" s="73"/>
      <c r="Q2168" s="18"/>
      <c r="R2168" s="18"/>
      <c r="S2168" s="18"/>
      <c r="T2168" s="18"/>
      <c r="U2168" s="18"/>
      <c r="V2168" s="18"/>
      <c r="W2168" s="18"/>
      <c r="X2168" s="18"/>
      <c r="Y2168" s="18"/>
      <c r="Z2168" s="68">
        <v>4213.0</v>
      </c>
      <c r="AA2168" s="69">
        <v>7.0</v>
      </c>
      <c r="AB2168" s="18" t="s">
        <v>537</v>
      </c>
      <c r="AC2168" s="68">
        <v>4213.0</v>
      </c>
      <c r="AD2168" s="69">
        <v>7.0</v>
      </c>
      <c r="AE2168" s="69">
        <v>11.0</v>
      </c>
      <c r="AF2168" s="70" t="s">
        <v>3413</v>
      </c>
      <c r="AG2168" s="69">
        <v>229.0</v>
      </c>
      <c r="AH2168" s="69">
        <v>169.0</v>
      </c>
      <c r="AI2168" s="69">
        <v>23.0</v>
      </c>
      <c r="AJ2168" s="29">
        <f t="shared" si="20"/>
        <v>180.5</v>
      </c>
      <c r="AK2168" s="76">
        <f t="shared" si="21"/>
        <v>0.788209607</v>
      </c>
      <c r="AL2168" s="29">
        <f t="shared" si="22"/>
        <v>180.5</v>
      </c>
      <c r="AM2168" s="71">
        <f t="shared" si="23"/>
        <v>0.7882</v>
      </c>
      <c r="AN2168" s="71">
        <f t="shared" si="24"/>
        <v>0.9853</v>
      </c>
      <c r="AO2168" s="72">
        <f t="shared" si="25"/>
        <v>106.71</v>
      </c>
      <c r="AP2168" s="73">
        <f t="shared" si="26"/>
        <v>611234.88</v>
      </c>
      <c r="AQ2168" s="3">
        <f t="shared" si="27"/>
        <v>2669.147948</v>
      </c>
      <c r="AR2168" s="18"/>
      <c r="AS2168" s="18"/>
    </row>
    <row r="2169" ht="14.25" customHeight="1">
      <c r="A2169" s="68">
        <v>4213.0</v>
      </c>
      <c r="B2169" s="69">
        <v>7.0</v>
      </c>
      <c r="C2169" s="18" t="s">
        <v>537</v>
      </c>
      <c r="D2169" s="68">
        <v>4213.0</v>
      </c>
      <c r="E2169" s="69">
        <v>7.0</v>
      </c>
      <c r="F2169" s="69">
        <v>12.0</v>
      </c>
      <c r="G2169" s="70" t="s">
        <v>3414</v>
      </c>
      <c r="H2169" s="69">
        <v>186.0</v>
      </c>
      <c r="I2169" s="69">
        <v>128.0</v>
      </c>
      <c r="J2169" s="69">
        <v>20.0</v>
      </c>
      <c r="K2169" s="29">
        <f t="shared" si="13"/>
        <v>138</v>
      </c>
      <c r="L2169" s="71">
        <f t="shared" si="14"/>
        <v>0.7419</v>
      </c>
      <c r="M2169" s="71">
        <f t="shared" si="15"/>
        <v>0.9274</v>
      </c>
      <c r="N2169" s="72">
        <f t="shared" si="16"/>
        <v>76.79</v>
      </c>
      <c r="O2169" s="8">
        <f t="shared" si="17"/>
        <v>439853.12</v>
      </c>
      <c r="P2169" s="73"/>
      <c r="Q2169" s="18"/>
      <c r="R2169" s="18"/>
      <c r="S2169" s="18"/>
      <c r="T2169" s="18"/>
      <c r="U2169" s="18"/>
      <c r="V2169" s="18"/>
      <c r="W2169" s="18"/>
      <c r="X2169" s="18"/>
      <c r="Y2169" s="18"/>
      <c r="Z2169" s="68">
        <v>4213.0</v>
      </c>
      <c r="AA2169" s="69">
        <v>7.0</v>
      </c>
      <c r="AB2169" s="18" t="s">
        <v>537</v>
      </c>
      <c r="AC2169" s="68">
        <v>4213.0</v>
      </c>
      <c r="AD2169" s="69">
        <v>7.0</v>
      </c>
      <c r="AE2169" s="69">
        <v>12.0</v>
      </c>
      <c r="AF2169" s="70" t="s">
        <v>3414</v>
      </c>
      <c r="AG2169" s="69">
        <v>186.0</v>
      </c>
      <c r="AH2169" s="69">
        <v>128.0</v>
      </c>
      <c r="AI2169" s="69">
        <v>20.0</v>
      </c>
      <c r="AJ2169" s="29">
        <f t="shared" si="20"/>
        <v>138</v>
      </c>
      <c r="AK2169" s="76">
        <f t="shared" si="21"/>
        <v>0.7419354839</v>
      </c>
      <c r="AL2169" s="29">
        <f t="shared" si="22"/>
        <v>138</v>
      </c>
      <c r="AM2169" s="71">
        <f t="shared" si="23"/>
        <v>0.7419</v>
      </c>
      <c r="AN2169" s="71">
        <f t="shared" si="24"/>
        <v>0.9274</v>
      </c>
      <c r="AO2169" s="72">
        <f t="shared" si="25"/>
        <v>76.79</v>
      </c>
      <c r="AP2169" s="73">
        <f t="shared" si="26"/>
        <v>439853.12</v>
      </c>
      <c r="AQ2169" s="3">
        <f t="shared" si="27"/>
        <v>2364.80172</v>
      </c>
      <c r="AR2169" s="18"/>
      <c r="AS2169" s="18"/>
    </row>
    <row r="2170" ht="14.25" customHeight="1">
      <c r="A2170" s="68">
        <v>4213.0</v>
      </c>
      <c r="B2170" s="69">
        <v>7.0</v>
      </c>
      <c r="C2170" s="18" t="s">
        <v>537</v>
      </c>
      <c r="D2170" s="68">
        <v>4213.0</v>
      </c>
      <c r="E2170" s="69">
        <v>7.0</v>
      </c>
      <c r="F2170" s="69">
        <v>20.0</v>
      </c>
      <c r="G2170" s="70" t="s">
        <v>3415</v>
      </c>
      <c r="H2170" s="69">
        <v>160.0</v>
      </c>
      <c r="I2170" s="69">
        <v>142.0</v>
      </c>
      <c r="J2170" s="69">
        <v>6.0</v>
      </c>
      <c r="K2170" s="29">
        <f t="shared" si="13"/>
        <v>145</v>
      </c>
      <c r="L2170" s="71">
        <f t="shared" si="14"/>
        <v>0.9063</v>
      </c>
      <c r="M2170" s="71">
        <f t="shared" si="15"/>
        <v>1</v>
      </c>
      <c r="N2170" s="72">
        <f t="shared" si="16"/>
        <v>87</v>
      </c>
      <c r="O2170" s="8">
        <f t="shared" si="17"/>
        <v>498336</v>
      </c>
      <c r="P2170" s="73"/>
      <c r="Q2170" s="18"/>
      <c r="R2170" s="18"/>
      <c r="S2170" s="18"/>
      <c r="T2170" s="18"/>
      <c r="U2170" s="18"/>
      <c r="V2170" s="18"/>
      <c r="W2170" s="18"/>
      <c r="X2170" s="18"/>
      <c r="Y2170" s="18"/>
      <c r="Z2170" s="68">
        <v>4213.0</v>
      </c>
      <c r="AA2170" s="69">
        <v>7.0</v>
      </c>
      <c r="AB2170" s="18" t="s">
        <v>537</v>
      </c>
      <c r="AC2170" s="68">
        <v>4213.0</v>
      </c>
      <c r="AD2170" s="69">
        <v>7.0</v>
      </c>
      <c r="AE2170" s="69">
        <v>20.0</v>
      </c>
      <c r="AF2170" s="70" t="s">
        <v>3415</v>
      </c>
      <c r="AG2170" s="69">
        <v>160.0</v>
      </c>
      <c r="AH2170" s="69">
        <v>142.0</v>
      </c>
      <c r="AI2170" s="69">
        <v>6.0</v>
      </c>
      <c r="AJ2170" s="29">
        <f t="shared" si="20"/>
        <v>145</v>
      </c>
      <c r="AK2170" s="76">
        <f t="shared" si="21"/>
        <v>0.90625</v>
      </c>
      <c r="AL2170" s="29">
        <f t="shared" si="22"/>
        <v>145</v>
      </c>
      <c r="AM2170" s="71">
        <f t="shared" si="23"/>
        <v>0.9063</v>
      </c>
      <c r="AN2170" s="71">
        <f t="shared" si="24"/>
        <v>1</v>
      </c>
      <c r="AO2170" s="72">
        <f t="shared" si="25"/>
        <v>87</v>
      </c>
      <c r="AP2170" s="73">
        <f t="shared" si="26"/>
        <v>498336</v>
      </c>
      <c r="AQ2170" s="3">
        <f t="shared" si="27"/>
        <v>3114.6</v>
      </c>
      <c r="AR2170" s="18"/>
      <c r="AS2170" s="18"/>
    </row>
    <row r="2171" ht="14.25" customHeight="1">
      <c r="A2171" s="68">
        <v>4215.0</v>
      </c>
      <c r="B2171" s="69">
        <v>7.0</v>
      </c>
      <c r="C2171" s="18" t="s">
        <v>538</v>
      </c>
      <c r="D2171" s="68">
        <v>4215.0</v>
      </c>
      <c r="E2171" s="69">
        <v>7.0</v>
      </c>
      <c r="F2171" s="69">
        <v>10.0</v>
      </c>
      <c r="G2171" s="70" t="s">
        <v>3416</v>
      </c>
      <c r="H2171" s="69">
        <v>211.0</v>
      </c>
      <c r="I2171" s="69">
        <v>177.0</v>
      </c>
      <c r="J2171" s="69">
        <v>12.0</v>
      </c>
      <c r="K2171" s="29">
        <f t="shared" si="13"/>
        <v>183</v>
      </c>
      <c r="L2171" s="71">
        <f t="shared" si="14"/>
        <v>0.8673</v>
      </c>
      <c r="M2171" s="71">
        <f t="shared" si="15"/>
        <v>1</v>
      </c>
      <c r="N2171" s="72">
        <f t="shared" si="16"/>
        <v>109.8</v>
      </c>
      <c r="O2171" s="8">
        <f t="shared" si="17"/>
        <v>628934.4</v>
      </c>
      <c r="P2171" s="73"/>
      <c r="Q2171" s="18"/>
      <c r="R2171" s="18"/>
      <c r="S2171" s="18"/>
      <c r="T2171" s="18"/>
      <c r="U2171" s="18"/>
      <c r="V2171" s="18"/>
      <c r="W2171" s="18"/>
      <c r="X2171" s="18"/>
      <c r="Y2171" s="18"/>
      <c r="Z2171" s="68">
        <v>4215.0</v>
      </c>
      <c r="AA2171" s="69">
        <v>7.0</v>
      </c>
      <c r="AB2171" s="18" t="s">
        <v>538</v>
      </c>
      <c r="AC2171" s="68">
        <v>4215.0</v>
      </c>
      <c r="AD2171" s="69">
        <v>7.0</v>
      </c>
      <c r="AE2171" s="69">
        <v>10.0</v>
      </c>
      <c r="AF2171" s="70" t="s">
        <v>3416</v>
      </c>
      <c r="AG2171" s="69">
        <v>211.0</v>
      </c>
      <c r="AH2171" s="69">
        <v>177.0</v>
      </c>
      <c r="AI2171" s="69">
        <v>12.0</v>
      </c>
      <c r="AJ2171" s="29">
        <f t="shared" si="20"/>
        <v>183</v>
      </c>
      <c r="AK2171" s="76">
        <f t="shared" si="21"/>
        <v>0.8672985782</v>
      </c>
      <c r="AL2171" s="29">
        <f t="shared" si="22"/>
        <v>183</v>
      </c>
      <c r="AM2171" s="71">
        <f t="shared" si="23"/>
        <v>0.8673</v>
      </c>
      <c r="AN2171" s="71">
        <f t="shared" si="24"/>
        <v>1</v>
      </c>
      <c r="AO2171" s="72">
        <f t="shared" si="25"/>
        <v>109.8</v>
      </c>
      <c r="AP2171" s="73">
        <f t="shared" si="26"/>
        <v>628934.4</v>
      </c>
      <c r="AQ2171" s="3">
        <f t="shared" si="27"/>
        <v>2980.731754</v>
      </c>
      <c r="AR2171" s="18"/>
      <c r="AS2171" s="18"/>
    </row>
    <row r="2172" ht="14.25" customHeight="1">
      <c r="A2172" s="68">
        <v>4215.0</v>
      </c>
      <c r="B2172" s="69">
        <v>7.0</v>
      </c>
      <c r="C2172" s="18" t="s">
        <v>538</v>
      </c>
      <c r="D2172" s="68">
        <v>4215.0</v>
      </c>
      <c r="E2172" s="69">
        <v>7.0</v>
      </c>
      <c r="F2172" s="69">
        <v>20.0</v>
      </c>
      <c r="G2172" s="70" t="s">
        <v>3417</v>
      </c>
      <c r="H2172" s="69">
        <v>45.0</v>
      </c>
      <c r="I2172" s="69">
        <v>44.0</v>
      </c>
      <c r="J2172" s="69">
        <v>0.0</v>
      </c>
      <c r="K2172" s="29">
        <f t="shared" si="13"/>
        <v>44</v>
      </c>
      <c r="L2172" s="71">
        <f t="shared" si="14"/>
        <v>0.9778</v>
      </c>
      <c r="M2172" s="71">
        <f t="shared" si="15"/>
        <v>1</v>
      </c>
      <c r="N2172" s="72">
        <f t="shared" si="16"/>
        <v>26.4</v>
      </c>
      <c r="O2172" s="8">
        <f t="shared" si="17"/>
        <v>151219.2</v>
      </c>
      <c r="P2172" s="73"/>
      <c r="Q2172" s="18"/>
      <c r="R2172" s="18"/>
      <c r="S2172" s="18"/>
      <c r="T2172" s="18"/>
      <c r="U2172" s="18"/>
      <c r="V2172" s="18"/>
      <c r="W2172" s="18"/>
      <c r="X2172" s="18"/>
      <c r="Y2172" s="18"/>
      <c r="Z2172" s="68">
        <v>4215.0</v>
      </c>
      <c r="AA2172" s="69">
        <v>7.0</v>
      </c>
      <c r="AB2172" s="18" t="s">
        <v>538</v>
      </c>
      <c r="AC2172" s="68">
        <v>4215.0</v>
      </c>
      <c r="AD2172" s="69">
        <v>7.0</v>
      </c>
      <c r="AE2172" s="69">
        <v>20.0</v>
      </c>
      <c r="AF2172" s="70" t="s">
        <v>3417</v>
      </c>
      <c r="AG2172" s="69">
        <v>45.0</v>
      </c>
      <c r="AH2172" s="69">
        <v>44.0</v>
      </c>
      <c r="AI2172" s="69">
        <v>0.0</v>
      </c>
      <c r="AJ2172" s="29">
        <f t="shared" si="20"/>
        <v>44</v>
      </c>
      <c r="AK2172" s="76">
        <f t="shared" si="21"/>
        <v>0.9777777778</v>
      </c>
      <c r="AL2172" s="29">
        <f t="shared" si="22"/>
        <v>44</v>
      </c>
      <c r="AM2172" s="71">
        <f t="shared" si="23"/>
        <v>0.9778</v>
      </c>
      <c r="AN2172" s="71">
        <f t="shared" si="24"/>
        <v>1</v>
      </c>
      <c r="AO2172" s="72">
        <f t="shared" si="25"/>
        <v>26.4</v>
      </c>
      <c r="AP2172" s="73">
        <f t="shared" si="26"/>
        <v>151219.2</v>
      </c>
      <c r="AQ2172" s="3">
        <f t="shared" si="27"/>
        <v>3360.426667</v>
      </c>
      <c r="AR2172" s="18"/>
      <c r="AS2172" s="18"/>
    </row>
    <row r="2173" ht="14.25" customHeight="1">
      <c r="A2173" s="68">
        <v>4217.0</v>
      </c>
      <c r="B2173" s="69">
        <v>7.0</v>
      </c>
      <c r="C2173" s="18" t="s">
        <v>539</v>
      </c>
      <c r="D2173" s="68">
        <v>4217.0</v>
      </c>
      <c r="E2173" s="69">
        <v>7.0</v>
      </c>
      <c r="F2173" s="69">
        <v>10.0</v>
      </c>
      <c r="G2173" s="70" t="s">
        <v>3418</v>
      </c>
      <c r="H2173" s="69">
        <v>73.0</v>
      </c>
      <c r="I2173" s="69">
        <v>43.0</v>
      </c>
      <c r="J2173" s="69">
        <v>8.0</v>
      </c>
      <c r="K2173" s="29">
        <f t="shared" si="13"/>
        <v>47</v>
      </c>
      <c r="L2173" s="71">
        <f t="shared" si="14"/>
        <v>0.6438</v>
      </c>
      <c r="M2173" s="71">
        <f t="shared" si="15"/>
        <v>0.8048</v>
      </c>
      <c r="N2173" s="72">
        <f t="shared" si="16"/>
        <v>22.7</v>
      </c>
      <c r="O2173" s="8">
        <f t="shared" si="17"/>
        <v>130025.6</v>
      </c>
      <c r="P2173" s="73"/>
      <c r="Q2173" s="18"/>
      <c r="R2173" s="18"/>
      <c r="S2173" s="18"/>
      <c r="T2173" s="18"/>
      <c r="U2173" s="18"/>
      <c r="V2173" s="18"/>
      <c r="W2173" s="18"/>
      <c r="X2173" s="18"/>
      <c r="Y2173" s="18"/>
      <c r="Z2173" s="68">
        <v>4217.0</v>
      </c>
      <c r="AA2173" s="69">
        <v>7.0</v>
      </c>
      <c r="AB2173" s="18" t="s">
        <v>539</v>
      </c>
      <c r="AC2173" s="68">
        <v>4217.0</v>
      </c>
      <c r="AD2173" s="69">
        <v>7.0</v>
      </c>
      <c r="AE2173" s="69">
        <v>10.0</v>
      </c>
      <c r="AF2173" s="70" t="s">
        <v>3418</v>
      </c>
      <c r="AG2173" s="69">
        <v>73.0</v>
      </c>
      <c r="AH2173" s="69">
        <v>43.0</v>
      </c>
      <c r="AI2173" s="69">
        <v>8.0</v>
      </c>
      <c r="AJ2173" s="29">
        <f t="shared" si="20"/>
        <v>47</v>
      </c>
      <c r="AK2173" s="76">
        <f t="shared" si="21"/>
        <v>0.6438356164</v>
      </c>
      <c r="AL2173" s="29">
        <f t="shared" si="22"/>
        <v>47</v>
      </c>
      <c r="AM2173" s="71">
        <f t="shared" si="23"/>
        <v>0.6438</v>
      </c>
      <c r="AN2173" s="71">
        <f t="shared" si="24"/>
        <v>0.8048</v>
      </c>
      <c r="AO2173" s="72">
        <f t="shared" si="25"/>
        <v>22.7</v>
      </c>
      <c r="AP2173" s="73">
        <f t="shared" si="26"/>
        <v>130025.6</v>
      </c>
      <c r="AQ2173" s="3">
        <f t="shared" si="27"/>
        <v>1781.172603</v>
      </c>
      <c r="AR2173" s="18"/>
      <c r="AS2173" s="18"/>
    </row>
    <row r="2174" ht="14.25" customHeight="1">
      <c r="A2174" s="68">
        <v>4217.0</v>
      </c>
      <c r="B2174" s="69">
        <v>7.0</v>
      </c>
      <c r="C2174" s="18" t="s">
        <v>539</v>
      </c>
      <c r="D2174" s="68">
        <v>4217.0</v>
      </c>
      <c r="E2174" s="69">
        <v>7.0</v>
      </c>
      <c r="F2174" s="69">
        <v>20.0</v>
      </c>
      <c r="G2174" s="70" t="s">
        <v>3419</v>
      </c>
      <c r="H2174" s="69">
        <v>49.0</v>
      </c>
      <c r="I2174" s="69">
        <v>23.0</v>
      </c>
      <c r="J2174" s="69">
        <v>1.0</v>
      </c>
      <c r="K2174" s="29">
        <f t="shared" si="13"/>
        <v>23.5</v>
      </c>
      <c r="L2174" s="71">
        <f t="shared" si="14"/>
        <v>0.4796</v>
      </c>
      <c r="M2174" s="71">
        <f t="shared" si="15"/>
        <v>0.5995</v>
      </c>
      <c r="N2174" s="72">
        <f t="shared" si="16"/>
        <v>8.45</v>
      </c>
      <c r="O2174" s="8">
        <f t="shared" si="17"/>
        <v>48401.6</v>
      </c>
      <c r="P2174" s="73"/>
      <c r="Q2174" s="18"/>
      <c r="R2174" s="18"/>
      <c r="S2174" s="18"/>
      <c r="T2174" s="18"/>
      <c r="U2174" s="18"/>
      <c r="V2174" s="18"/>
      <c r="W2174" s="18"/>
      <c r="X2174" s="18"/>
      <c r="Y2174" s="18"/>
      <c r="Z2174" s="68">
        <v>4217.0</v>
      </c>
      <c r="AA2174" s="69">
        <v>7.0</v>
      </c>
      <c r="AB2174" s="18" t="s">
        <v>539</v>
      </c>
      <c r="AC2174" s="68">
        <v>4217.0</v>
      </c>
      <c r="AD2174" s="69">
        <v>7.0</v>
      </c>
      <c r="AE2174" s="69">
        <v>20.0</v>
      </c>
      <c r="AF2174" s="70" t="s">
        <v>3419</v>
      </c>
      <c r="AG2174" s="69">
        <v>49.0</v>
      </c>
      <c r="AH2174" s="69">
        <v>23.0</v>
      </c>
      <c r="AI2174" s="69">
        <v>1.0</v>
      </c>
      <c r="AJ2174" s="29">
        <f t="shared" si="20"/>
        <v>23.5</v>
      </c>
      <c r="AK2174" s="76">
        <f t="shared" si="21"/>
        <v>0.4795918367</v>
      </c>
      <c r="AL2174" s="29">
        <f t="shared" si="22"/>
        <v>23.5</v>
      </c>
      <c r="AM2174" s="71">
        <f t="shared" si="23"/>
        <v>0.4796</v>
      </c>
      <c r="AN2174" s="71">
        <f t="shared" si="24"/>
        <v>0.5995</v>
      </c>
      <c r="AO2174" s="72">
        <f t="shared" si="25"/>
        <v>8.45</v>
      </c>
      <c r="AP2174" s="73">
        <f t="shared" si="26"/>
        <v>48401.6</v>
      </c>
      <c r="AQ2174" s="3">
        <f t="shared" si="27"/>
        <v>987.7877551</v>
      </c>
      <c r="AR2174" s="18"/>
      <c r="AS2174" s="18"/>
    </row>
    <row r="2175" ht="14.25" customHeight="1">
      <c r="A2175" s="68">
        <v>4218.0</v>
      </c>
      <c r="B2175" s="69">
        <v>7.0</v>
      </c>
      <c r="C2175" s="18" t="s">
        <v>540</v>
      </c>
      <c r="D2175" s="68">
        <v>4218.0</v>
      </c>
      <c r="E2175" s="69">
        <v>7.0</v>
      </c>
      <c r="F2175" s="69">
        <v>10.0</v>
      </c>
      <c r="G2175" s="70" t="s">
        <v>540</v>
      </c>
      <c r="H2175" s="69">
        <v>322.0</v>
      </c>
      <c r="I2175" s="69">
        <v>290.0</v>
      </c>
      <c r="J2175" s="69">
        <v>14.0</v>
      </c>
      <c r="K2175" s="29">
        <f t="shared" si="13"/>
        <v>297</v>
      </c>
      <c r="L2175" s="71">
        <f t="shared" si="14"/>
        <v>0.9224</v>
      </c>
      <c r="M2175" s="71">
        <f t="shared" si="15"/>
        <v>1</v>
      </c>
      <c r="N2175" s="72">
        <f t="shared" si="16"/>
        <v>178.2</v>
      </c>
      <c r="O2175" s="8">
        <f t="shared" si="17"/>
        <v>1020729.6</v>
      </c>
      <c r="P2175" s="73"/>
      <c r="Q2175" s="18"/>
      <c r="R2175" s="18"/>
      <c r="S2175" s="18"/>
      <c r="T2175" s="18"/>
      <c r="U2175" s="18"/>
      <c r="V2175" s="18"/>
      <c r="W2175" s="18"/>
      <c r="X2175" s="18"/>
      <c r="Y2175" s="18"/>
      <c r="Z2175" s="68">
        <v>4218.0</v>
      </c>
      <c r="AA2175" s="69">
        <v>7.0</v>
      </c>
      <c r="AB2175" s="18" t="s">
        <v>540</v>
      </c>
      <c r="AC2175" s="68">
        <v>4218.0</v>
      </c>
      <c r="AD2175" s="69">
        <v>7.0</v>
      </c>
      <c r="AE2175" s="69">
        <v>10.0</v>
      </c>
      <c r="AF2175" s="70" t="s">
        <v>540</v>
      </c>
      <c r="AG2175" s="69">
        <v>322.0</v>
      </c>
      <c r="AH2175" s="69">
        <v>290.0</v>
      </c>
      <c r="AI2175" s="69">
        <v>14.0</v>
      </c>
      <c r="AJ2175" s="29">
        <f t="shared" si="20"/>
        <v>297</v>
      </c>
      <c r="AK2175" s="76">
        <f t="shared" si="21"/>
        <v>0.9223602484</v>
      </c>
      <c r="AL2175" s="29">
        <f t="shared" si="22"/>
        <v>297</v>
      </c>
      <c r="AM2175" s="71">
        <f t="shared" si="23"/>
        <v>0.9224</v>
      </c>
      <c r="AN2175" s="71">
        <f t="shared" si="24"/>
        <v>1</v>
      </c>
      <c r="AO2175" s="72">
        <f t="shared" si="25"/>
        <v>178.2</v>
      </c>
      <c r="AP2175" s="73">
        <f t="shared" si="26"/>
        <v>1020729.6</v>
      </c>
      <c r="AQ2175" s="3">
        <f t="shared" si="27"/>
        <v>3169.967702</v>
      </c>
      <c r="AR2175" s="18"/>
      <c r="AS2175" s="18"/>
    </row>
    <row r="2176" ht="14.25" customHeight="1">
      <c r="A2176" s="68">
        <v>4219.0</v>
      </c>
      <c r="B2176" s="69">
        <v>7.0</v>
      </c>
      <c r="C2176" s="18" t="s">
        <v>541</v>
      </c>
      <c r="D2176" s="68">
        <v>4219.0</v>
      </c>
      <c r="E2176" s="69">
        <v>7.0</v>
      </c>
      <c r="F2176" s="69">
        <v>10.0</v>
      </c>
      <c r="G2176" s="70" t="s">
        <v>3420</v>
      </c>
      <c r="H2176" s="69">
        <v>373.0</v>
      </c>
      <c r="I2176" s="69">
        <v>298.0</v>
      </c>
      <c r="J2176" s="69">
        <v>31.0</v>
      </c>
      <c r="K2176" s="29">
        <f t="shared" si="13"/>
        <v>313.5</v>
      </c>
      <c r="L2176" s="71">
        <f t="shared" si="14"/>
        <v>0.8405</v>
      </c>
      <c r="M2176" s="71">
        <f t="shared" si="15"/>
        <v>1</v>
      </c>
      <c r="N2176" s="72">
        <f t="shared" si="16"/>
        <v>188.1</v>
      </c>
      <c r="O2176" s="8">
        <f t="shared" si="17"/>
        <v>1077436.8</v>
      </c>
      <c r="P2176" s="73"/>
      <c r="Q2176" s="18"/>
      <c r="R2176" s="18"/>
      <c r="S2176" s="18"/>
      <c r="T2176" s="18"/>
      <c r="U2176" s="18"/>
      <c r="V2176" s="18"/>
      <c r="W2176" s="18"/>
      <c r="X2176" s="18"/>
      <c r="Y2176" s="18"/>
      <c r="Z2176" s="68">
        <v>4219.0</v>
      </c>
      <c r="AA2176" s="69">
        <v>7.0</v>
      </c>
      <c r="AB2176" s="18" t="s">
        <v>541</v>
      </c>
      <c r="AC2176" s="68">
        <v>4219.0</v>
      </c>
      <c r="AD2176" s="69">
        <v>7.0</v>
      </c>
      <c r="AE2176" s="69">
        <v>10.0</v>
      </c>
      <c r="AF2176" s="70" t="s">
        <v>3420</v>
      </c>
      <c r="AG2176" s="69">
        <v>373.0</v>
      </c>
      <c r="AH2176" s="69">
        <v>298.0</v>
      </c>
      <c r="AI2176" s="69">
        <v>31.0</v>
      </c>
      <c r="AJ2176" s="29">
        <f t="shared" si="20"/>
        <v>313.5</v>
      </c>
      <c r="AK2176" s="76">
        <f t="shared" si="21"/>
        <v>0.8404825737</v>
      </c>
      <c r="AL2176" s="29">
        <f t="shared" si="22"/>
        <v>313.5</v>
      </c>
      <c r="AM2176" s="71">
        <f t="shared" si="23"/>
        <v>0.8405</v>
      </c>
      <c r="AN2176" s="71">
        <f t="shared" si="24"/>
        <v>1</v>
      </c>
      <c r="AO2176" s="72">
        <f t="shared" si="25"/>
        <v>188.1</v>
      </c>
      <c r="AP2176" s="73">
        <f t="shared" si="26"/>
        <v>1077436.8</v>
      </c>
      <c r="AQ2176" s="3">
        <f t="shared" si="27"/>
        <v>2888.570509</v>
      </c>
      <c r="AR2176" s="18"/>
      <c r="AS2176" s="18"/>
    </row>
    <row r="2177" ht="14.25" customHeight="1">
      <c r="A2177" s="68">
        <v>4220.0</v>
      </c>
      <c r="B2177" s="69">
        <v>7.0</v>
      </c>
      <c r="C2177" s="18" t="s">
        <v>542</v>
      </c>
      <c r="D2177" s="68">
        <v>4220.0</v>
      </c>
      <c r="E2177" s="69">
        <v>7.0</v>
      </c>
      <c r="F2177" s="69">
        <v>10.0</v>
      </c>
      <c r="G2177" s="70" t="s">
        <v>542</v>
      </c>
      <c r="H2177" s="69">
        <v>314.0</v>
      </c>
      <c r="I2177" s="69">
        <v>49.0</v>
      </c>
      <c r="J2177" s="69">
        <v>15.0</v>
      </c>
      <c r="K2177" s="29">
        <f t="shared" si="13"/>
        <v>56.5</v>
      </c>
      <c r="L2177" s="71">
        <f t="shared" si="14"/>
        <v>0.1799</v>
      </c>
      <c r="M2177" s="71">
        <f t="shared" si="15"/>
        <v>0.2249</v>
      </c>
      <c r="N2177" s="72">
        <f t="shared" si="16"/>
        <v>7.62</v>
      </c>
      <c r="O2177" s="8">
        <f t="shared" si="17"/>
        <v>43647.36</v>
      </c>
      <c r="P2177" s="73"/>
      <c r="Q2177" s="18"/>
      <c r="R2177" s="18"/>
      <c r="S2177" s="18"/>
      <c r="T2177" s="18"/>
      <c r="U2177" s="18"/>
      <c r="V2177" s="18"/>
      <c r="W2177" s="18"/>
      <c r="X2177" s="18"/>
      <c r="Y2177" s="18"/>
      <c r="Z2177" s="68">
        <v>4220.0</v>
      </c>
      <c r="AA2177" s="69">
        <v>7.0</v>
      </c>
      <c r="AB2177" s="18" t="s">
        <v>542</v>
      </c>
      <c r="AC2177" s="68">
        <v>4220.0</v>
      </c>
      <c r="AD2177" s="69">
        <v>7.0</v>
      </c>
      <c r="AE2177" s="69">
        <v>10.0</v>
      </c>
      <c r="AF2177" s="70" t="s">
        <v>542</v>
      </c>
      <c r="AG2177" s="69">
        <v>314.0</v>
      </c>
      <c r="AH2177" s="69">
        <v>49.0</v>
      </c>
      <c r="AI2177" s="69">
        <v>15.0</v>
      </c>
      <c r="AJ2177" s="29">
        <f t="shared" si="20"/>
        <v>56.5</v>
      </c>
      <c r="AK2177" s="76">
        <f t="shared" si="21"/>
        <v>0.1799363057</v>
      </c>
      <c r="AL2177" s="29">
        <f t="shared" si="22"/>
        <v>56.5</v>
      </c>
      <c r="AM2177" s="71">
        <f t="shared" si="23"/>
        <v>0.1799</v>
      </c>
      <c r="AN2177" s="71">
        <f t="shared" si="24"/>
        <v>0.2249</v>
      </c>
      <c r="AO2177" s="72">
        <f t="shared" si="25"/>
        <v>7.62</v>
      </c>
      <c r="AP2177" s="73">
        <f t="shared" si="26"/>
        <v>43647.36</v>
      </c>
      <c r="AQ2177" s="3">
        <f t="shared" si="27"/>
        <v>139.0043312</v>
      </c>
      <c r="AR2177" s="18"/>
      <c r="AS2177" s="18"/>
    </row>
    <row r="2178" ht="14.25" customHeight="1">
      <c r="A2178" s="68">
        <v>4221.0</v>
      </c>
      <c r="B2178" s="69">
        <v>7.0</v>
      </c>
      <c r="C2178" s="18" t="s">
        <v>543</v>
      </c>
      <c r="D2178" s="68">
        <v>4221.0</v>
      </c>
      <c r="E2178" s="69">
        <v>7.0</v>
      </c>
      <c r="F2178" s="69">
        <v>10.0</v>
      </c>
      <c r="G2178" s="70" t="s">
        <v>3421</v>
      </c>
      <c r="H2178" s="69">
        <v>223.0</v>
      </c>
      <c r="I2178" s="69">
        <v>61.0</v>
      </c>
      <c r="J2178" s="69">
        <v>18.0</v>
      </c>
      <c r="K2178" s="29">
        <f t="shared" si="13"/>
        <v>70</v>
      </c>
      <c r="L2178" s="71">
        <f t="shared" si="14"/>
        <v>0.3139</v>
      </c>
      <c r="M2178" s="71">
        <f t="shared" si="15"/>
        <v>0.3924</v>
      </c>
      <c r="N2178" s="72">
        <f t="shared" si="16"/>
        <v>16.48</v>
      </c>
      <c r="O2178" s="8">
        <f t="shared" si="17"/>
        <v>94397.44</v>
      </c>
      <c r="P2178" s="73"/>
      <c r="Q2178" s="18"/>
      <c r="R2178" s="18"/>
      <c r="S2178" s="18"/>
      <c r="T2178" s="18"/>
      <c r="U2178" s="18"/>
      <c r="V2178" s="18"/>
      <c r="W2178" s="18"/>
      <c r="X2178" s="18"/>
      <c r="Y2178" s="18"/>
      <c r="Z2178" s="68">
        <v>4221.0</v>
      </c>
      <c r="AA2178" s="69">
        <v>7.0</v>
      </c>
      <c r="AB2178" s="18" t="s">
        <v>543</v>
      </c>
      <c r="AC2178" s="68">
        <v>4221.0</v>
      </c>
      <c r="AD2178" s="69">
        <v>7.0</v>
      </c>
      <c r="AE2178" s="69">
        <v>10.0</v>
      </c>
      <c r="AF2178" s="70" t="s">
        <v>3421</v>
      </c>
      <c r="AG2178" s="69">
        <v>223.0</v>
      </c>
      <c r="AH2178" s="69">
        <v>61.0</v>
      </c>
      <c r="AI2178" s="69">
        <v>18.0</v>
      </c>
      <c r="AJ2178" s="29">
        <f t="shared" si="20"/>
        <v>70</v>
      </c>
      <c r="AK2178" s="76">
        <f t="shared" si="21"/>
        <v>0.3139013453</v>
      </c>
      <c r="AL2178" s="29">
        <f t="shared" si="22"/>
        <v>70</v>
      </c>
      <c r="AM2178" s="71">
        <f t="shared" si="23"/>
        <v>0.3139</v>
      </c>
      <c r="AN2178" s="71">
        <f t="shared" si="24"/>
        <v>0.3924</v>
      </c>
      <c r="AO2178" s="72">
        <f t="shared" si="25"/>
        <v>16.48</v>
      </c>
      <c r="AP2178" s="73">
        <f t="shared" si="26"/>
        <v>94397.44</v>
      </c>
      <c r="AQ2178" s="3">
        <f t="shared" si="27"/>
        <v>423.3069058</v>
      </c>
      <c r="AR2178" s="18"/>
      <c r="AS2178" s="18"/>
    </row>
    <row r="2179" ht="14.25" customHeight="1">
      <c r="A2179" s="68">
        <v>4223.0</v>
      </c>
      <c r="B2179" s="69">
        <v>7.0</v>
      </c>
      <c r="C2179" s="18" t="s">
        <v>544</v>
      </c>
      <c r="D2179" s="68">
        <v>4223.0</v>
      </c>
      <c r="E2179" s="69">
        <v>7.0</v>
      </c>
      <c r="F2179" s="69">
        <v>10.0</v>
      </c>
      <c r="G2179" s="70" t="s">
        <v>3422</v>
      </c>
      <c r="H2179" s="69">
        <v>226.0</v>
      </c>
      <c r="I2179" s="69">
        <v>197.0</v>
      </c>
      <c r="J2179" s="69">
        <v>0.0</v>
      </c>
      <c r="K2179" s="29">
        <f t="shared" si="13"/>
        <v>197</v>
      </c>
      <c r="L2179" s="71">
        <f t="shared" si="14"/>
        <v>0.8717</v>
      </c>
      <c r="M2179" s="71">
        <f t="shared" si="15"/>
        <v>1</v>
      </c>
      <c r="N2179" s="72">
        <f t="shared" si="16"/>
        <v>118.2</v>
      </c>
      <c r="O2179" s="8">
        <f t="shared" si="17"/>
        <v>677049.6</v>
      </c>
      <c r="P2179" s="73"/>
      <c r="Q2179" s="18"/>
      <c r="R2179" s="18"/>
      <c r="S2179" s="18"/>
      <c r="T2179" s="18"/>
      <c r="U2179" s="18"/>
      <c r="V2179" s="18"/>
      <c r="W2179" s="18"/>
      <c r="X2179" s="18"/>
      <c r="Y2179" s="18"/>
      <c r="Z2179" s="68">
        <v>4223.0</v>
      </c>
      <c r="AA2179" s="69">
        <v>7.0</v>
      </c>
      <c r="AB2179" s="18" t="s">
        <v>544</v>
      </c>
      <c r="AC2179" s="68">
        <v>4223.0</v>
      </c>
      <c r="AD2179" s="69">
        <v>7.0</v>
      </c>
      <c r="AE2179" s="69">
        <v>10.0</v>
      </c>
      <c r="AF2179" s="70" t="s">
        <v>3422</v>
      </c>
      <c r="AG2179" s="69">
        <v>226.0</v>
      </c>
      <c r="AH2179" s="69">
        <v>197.0</v>
      </c>
      <c r="AI2179" s="69">
        <v>0.0</v>
      </c>
      <c r="AJ2179" s="29">
        <f t="shared" si="20"/>
        <v>197</v>
      </c>
      <c r="AK2179" s="76">
        <f t="shared" si="21"/>
        <v>0.8716814159</v>
      </c>
      <c r="AL2179" s="29">
        <f t="shared" si="22"/>
        <v>197</v>
      </c>
      <c r="AM2179" s="71">
        <f t="shared" si="23"/>
        <v>0.8717</v>
      </c>
      <c r="AN2179" s="71">
        <f t="shared" si="24"/>
        <v>1</v>
      </c>
      <c r="AO2179" s="72">
        <f t="shared" si="25"/>
        <v>118.2</v>
      </c>
      <c r="AP2179" s="73">
        <f t="shared" si="26"/>
        <v>677049.6</v>
      </c>
      <c r="AQ2179" s="3">
        <f t="shared" si="27"/>
        <v>2995.79469</v>
      </c>
      <c r="AR2179" s="18"/>
      <c r="AS2179" s="18"/>
    </row>
    <row r="2180" ht="14.25" customHeight="1">
      <c r="A2180" s="68">
        <v>4224.0</v>
      </c>
      <c r="B2180" s="69">
        <v>7.0</v>
      </c>
      <c r="C2180" s="18" t="s">
        <v>545</v>
      </c>
      <c r="D2180" s="68">
        <v>4224.0</v>
      </c>
      <c r="E2180" s="69">
        <v>7.0</v>
      </c>
      <c r="F2180" s="69">
        <v>10.0</v>
      </c>
      <c r="G2180" s="70" t="s">
        <v>3423</v>
      </c>
      <c r="H2180" s="69">
        <v>126.0</v>
      </c>
      <c r="I2180" s="69">
        <v>92.0</v>
      </c>
      <c r="J2180" s="69">
        <v>6.0</v>
      </c>
      <c r="K2180" s="29">
        <f t="shared" si="13"/>
        <v>95</v>
      </c>
      <c r="L2180" s="71">
        <f t="shared" si="14"/>
        <v>0.754</v>
      </c>
      <c r="M2180" s="71">
        <f t="shared" si="15"/>
        <v>0.9425</v>
      </c>
      <c r="N2180" s="72">
        <f t="shared" si="16"/>
        <v>53.72</v>
      </c>
      <c r="O2180" s="8">
        <f t="shared" si="17"/>
        <v>307708.16</v>
      </c>
      <c r="P2180" s="73"/>
      <c r="Q2180" s="18"/>
      <c r="R2180" s="18"/>
      <c r="S2180" s="18"/>
      <c r="T2180" s="18"/>
      <c r="U2180" s="18"/>
      <c r="V2180" s="18"/>
      <c r="W2180" s="18"/>
      <c r="X2180" s="18"/>
      <c r="Y2180" s="18"/>
      <c r="Z2180" s="68">
        <v>4224.0</v>
      </c>
      <c r="AA2180" s="69">
        <v>7.0</v>
      </c>
      <c r="AB2180" s="18" t="s">
        <v>545</v>
      </c>
      <c r="AC2180" s="68">
        <v>4224.0</v>
      </c>
      <c r="AD2180" s="69">
        <v>7.0</v>
      </c>
      <c r="AE2180" s="69">
        <v>10.0</v>
      </c>
      <c r="AF2180" s="70" t="s">
        <v>3423</v>
      </c>
      <c r="AG2180" s="69">
        <v>126.0</v>
      </c>
      <c r="AH2180" s="69">
        <v>92.0</v>
      </c>
      <c r="AI2180" s="69">
        <v>6.0</v>
      </c>
      <c r="AJ2180" s="29">
        <f t="shared" si="20"/>
        <v>95</v>
      </c>
      <c r="AK2180" s="76">
        <f t="shared" si="21"/>
        <v>0.753968254</v>
      </c>
      <c r="AL2180" s="29">
        <f t="shared" si="22"/>
        <v>95</v>
      </c>
      <c r="AM2180" s="71">
        <f t="shared" si="23"/>
        <v>0.754</v>
      </c>
      <c r="AN2180" s="71">
        <f t="shared" si="24"/>
        <v>0.9425</v>
      </c>
      <c r="AO2180" s="72">
        <f t="shared" si="25"/>
        <v>53.72</v>
      </c>
      <c r="AP2180" s="73">
        <f t="shared" si="26"/>
        <v>307708.16</v>
      </c>
      <c r="AQ2180" s="3">
        <f t="shared" si="27"/>
        <v>2442.128254</v>
      </c>
      <c r="AR2180" s="18"/>
      <c r="AS2180" s="18"/>
    </row>
    <row r="2181" ht="14.25" customHeight="1">
      <c r="A2181" s="68">
        <v>4225.0</v>
      </c>
      <c r="B2181" s="69">
        <v>7.0</v>
      </c>
      <c r="C2181" s="18" t="s">
        <v>546</v>
      </c>
      <c r="D2181" s="68">
        <v>4225.0</v>
      </c>
      <c r="E2181" s="69">
        <v>7.0</v>
      </c>
      <c r="F2181" s="69">
        <v>10.0</v>
      </c>
      <c r="G2181" s="70" t="s">
        <v>3424</v>
      </c>
      <c r="H2181" s="69">
        <v>427.0</v>
      </c>
      <c r="I2181" s="69">
        <v>334.0</v>
      </c>
      <c r="J2181" s="69">
        <v>3.0</v>
      </c>
      <c r="K2181" s="29">
        <f t="shared" si="13"/>
        <v>335.5</v>
      </c>
      <c r="L2181" s="71">
        <f t="shared" si="14"/>
        <v>0.7857</v>
      </c>
      <c r="M2181" s="71">
        <f t="shared" si="15"/>
        <v>0.9821</v>
      </c>
      <c r="N2181" s="72">
        <f t="shared" si="16"/>
        <v>197.7</v>
      </c>
      <c r="O2181" s="8">
        <f t="shared" si="17"/>
        <v>1132425.6</v>
      </c>
      <c r="P2181" s="73"/>
      <c r="Q2181" s="18"/>
      <c r="R2181" s="18"/>
      <c r="S2181" s="18"/>
      <c r="T2181" s="18"/>
      <c r="U2181" s="18"/>
      <c r="V2181" s="18"/>
      <c r="W2181" s="18"/>
      <c r="X2181" s="18"/>
      <c r="Y2181" s="18"/>
      <c r="Z2181" s="68">
        <v>4225.0</v>
      </c>
      <c r="AA2181" s="69">
        <v>7.0</v>
      </c>
      <c r="AB2181" s="18" t="s">
        <v>546</v>
      </c>
      <c r="AC2181" s="68">
        <v>4225.0</v>
      </c>
      <c r="AD2181" s="69">
        <v>7.0</v>
      </c>
      <c r="AE2181" s="69">
        <v>10.0</v>
      </c>
      <c r="AF2181" s="70" t="s">
        <v>3424</v>
      </c>
      <c r="AG2181" s="69">
        <v>427.0</v>
      </c>
      <c r="AH2181" s="69">
        <v>334.0</v>
      </c>
      <c r="AI2181" s="69">
        <v>3.0</v>
      </c>
      <c r="AJ2181" s="29">
        <f t="shared" si="20"/>
        <v>335.5</v>
      </c>
      <c r="AK2181" s="76">
        <f t="shared" si="21"/>
        <v>0.7857142857</v>
      </c>
      <c r="AL2181" s="29">
        <f t="shared" si="22"/>
        <v>335.5</v>
      </c>
      <c r="AM2181" s="71">
        <f t="shared" si="23"/>
        <v>0.7857</v>
      </c>
      <c r="AN2181" s="71">
        <f t="shared" si="24"/>
        <v>0.9821</v>
      </c>
      <c r="AO2181" s="72">
        <f t="shared" si="25"/>
        <v>197.7</v>
      </c>
      <c r="AP2181" s="73">
        <f t="shared" si="26"/>
        <v>1132425.6</v>
      </c>
      <c r="AQ2181" s="3">
        <f t="shared" si="27"/>
        <v>2652.050585</v>
      </c>
      <c r="AR2181" s="18"/>
      <c r="AS2181" s="18"/>
    </row>
    <row r="2182" ht="14.25" customHeight="1">
      <c r="A2182" s="68">
        <v>4226.0</v>
      </c>
      <c r="B2182" s="69">
        <v>7.0</v>
      </c>
      <c r="C2182" s="18" t="s">
        <v>547</v>
      </c>
      <c r="D2182" s="68">
        <v>4226.0</v>
      </c>
      <c r="E2182" s="69">
        <v>7.0</v>
      </c>
      <c r="F2182" s="69">
        <v>10.0</v>
      </c>
      <c r="G2182" s="70" t="s">
        <v>547</v>
      </c>
      <c r="H2182" s="69">
        <v>102.0</v>
      </c>
      <c r="I2182" s="69">
        <v>81.0</v>
      </c>
      <c r="J2182" s="69">
        <v>5.0</v>
      </c>
      <c r="K2182" s="29">
        <f t="shared" si="13"/>
        <v>83.5</v>
      </c>
      <c r="L2182" s="71">
        <f t="shared" si="14"/>
        <v>0.8186</v>
      </c>
      <c r="M2182" s="71">
        <f t="shared" si="15"/>
        <v>1</v>
      </c>
      <c r="N2182" s="72">
        <f t="shared" si="16"/>
        <v>50.1</v>
      </c>
      <c r="O2182" s="8">
        <f t="shared" si="17"/>
        <v>286972.8</v>
      </c>
      <c r="P2182" s="73"/>
      <c r="Q2182" s="18"/>
      <c r="R2182" s="18"/>
      <c r="S2182" s="18"/>
      <c r="T2182" s="18"/>
      <c r="U2182" s="18"/>
      <c r="V2182" s="18"/>
      <c r="W2182" s="18"/>
      <c r="X2182" s="18"/>
      <c r="Y2182" s="18"/>
      <c r="Z2182" s="68">
        <v>4226.0</v>
      </c>
      <c r="AA2182" s="69">
        <v>7.0</v>
      </c>
      <c r="AB2182" s="18" t="s">
        <v>547</v>
      </c>
      <c r="AC2182" s="68">
        <v>4226.0</v>
      </c>
      <c r="AD2182" s="69">
        <v>7.0</v>
      </c>
      <c r="AE2182" s="69">
        <v>10.0</v>
      </c>
      <c r="AF2182" s="70" t="s">
        <v>547</v>
      </c>
      <c r="AG2182" s="69">
        <v>102.0</v>
      </c>
      <c r="AH2182" s="69">
        <v>81.0</v>
      </c>
      <c r="AI2182" s="69">
        <v>5.0</v>
      </c>
      <c r="AJ2182" s="29">
        <f t="shared" si="20"/>
        <v>83.5</v>
      </c>
      <c r="AK2182" s="76">
        <f t="shared" si="21"/>
        <v>0.818627451</v>
      </c>
      <c r="AL2182" s="29">
        <f t="shared" si="22"/>
        <v>83.5</v>
      </c>
      <c r="AM2182" s="71">
        <f t="shared" si="23"/>
        <v>0.8186</v>
      </c>
      <c r="AN2182" s="71">
        <f t="shared" si="24"/>
        <v>1</v>
      </c>
      <c r="AO2182" s="72">
        <f t="shared" si="25"/>
        <v>50.1</v>
      </c>
      <c r="AP2182" s="73">
        <f t="shared" si="26"/>
        <v>286972.8</v>
      </c>
      <c r="AQ2182" s="3">
        <f t="shared" si="27"/>
        <v>2813.458824</v>
      </c>
      <c r="AR2182" s="18"/>
      <c r="AS2182" s="18"/>
    </row>
    <row r="2183" ht="14.25" customHeight="1">
      <c r="A2183" s="68">
        <v>4227.0</v>
      </c>
      <c r="B2183" s="69">
        <v>7.0</v>
      </c>
      <c r="C2183" s="18" t="s">
        <v>548</v>
      </c>
      <c r="D2183" s="68">
        <v>4227.0</v>
      </c>
      <c r="E2183" s="69">
        <v>7.0</v>
      </c>
      <c r="F2183" s="69">
        <v>10.0</v>
      </c>
      <c r="G2183" s="70" t="s">
        <v>3425</v>
      </c>
      <c r="H2183" s="69">
        <v>191.0</v>
      </c>
      <c r="I2183" s="69">
        <v>54.0</v>
      </c>
      <c r="J2183" s="69">
        <v>12.0</v>
      </c>
      <c r="K2183" s="29">
        <f t="shared" si="13"/>
        <v>60</v>
      </c>
      <c r="L2183" s="71">
        <f t="shared" si="14"/>
        <v>0.3141</v>
      </c>
      <c r="M2183" s="71">
        <f t="shared" si="15"/>
        <v>0.3926</v>
      </c>
      <c r="N2183" s="72">
        <f t="shared" si="16"/>
        <v>14.13</v>
      </c>
      <c r="O2183" s="8">
        <f t="shared" si="17"/>
        <v>80936.64</v>
      </c>
      <c r="P2183" s="73"/>
      <c r="Q2183" s="18"/>
      <c r="R2183" s="18"/>
      <c r="S2183" s="18"/>
      <c r="T2183" s="18"/>
      <c r="U2183" s="18"/>
      <c r="V2183" s="18"/>
      <c r="W2183" s="18"/>
      <c r="X2183" s="18"/>
      <c r="Y2183" s="18"/>
      <c r="Z2183" s="68">
        <v>4227.0</v>
      </c>
      <c r="AA2183" s="69">
        <v>7.0</v>
      </c>
      <c r="AB2183" s="18" t="s">
        <v>548</v>
      </c>
      <c r="AC2183" s="68">
        <v>4227.0</v>
      </c>
      <c r="AD2183" s="69">
        <v>7.0</v>
      </c>
      <c r="AE2183" s="69">
        <v>10.0</v>
      </c>
      <c r="AF2183" s="70" t="s">
        <v>3425</v>
      </c>
      <c r="AG2183" s="69">
        <v>191.0</v>
      </c>
      <c r="AH2183" s="69">
        <v>54.0</v>
      </c>
      <c r="AI2183" s="69">
        <v>12.0</v>
      </c>
      <c r="AJ2183" s="29">
        <f t="shared" si="20"/>
        <v>60</v>
      </c>
      <c r="AK2183" s="76">
        <f t="shared" si="21"/>
        <v>0.3141361257</v>
      </c>
      <c r="AL2183" s="29">
        <f t="shared" si="22"/>
        <v>60</v>
      </c>
      <c r="AM2183" s="71">
        <f t="shared" si="23"/>
        <v>0.3141</v>
      </c>
      <c r="AN2183" s="71">
        <f t="shared" si="24"/>
        <v>0.3926</v>
      </c>
      <c r="AO2183" s="72">
        <f t="shared" si="25"/>
        <v>14.13</v>
      </c>
      <c r="AP2183" s="73">
        <f t="shared" si="26"/>
        <v>80936.64</v>
      </c>
      <c r="AQ2183" s="3">
        <f t="shared" si="27"/>
        <v>423.7520419</v>
      </c>
      <c r="AR2183" s="18"/>
      <c r="AS2183" s="18"/>
    </row>
    <row r="2184" ht="14.25" customHeight="1">
      <c r="A2184" s="68">
        <v>4227.0</v>
      </c>
      <c r="B2184" s="69">
        <v>7.0</v>
      </c>
      <c r="C2184" s="18" t="s">
        <v>548</v>
      </c>
      <c r="D2184" s="68">
        <v>4227.0</v>
      </c>
      <c r="E2184" s="69">
        <v>7.0</v>
      </c>
      <c r="F2184" s="69">
        <v>30.0</v>
      </c>
      <c r="G2184" s="70" t="s">
        <v>3426</v>
      </c>
      <c r="H2184" s="69">
        <v>156.0</v>
      </c>
      <c r="I2184" s="69">
        <v>39.0</v>
      </c>
      <c r="J2184" s="69">
        <v>12.0</v>
      </c>
      <c r="K2184" s="29">
        <f t="shared" si="13"/>
        <v>45</v>
      </c>
      <c r="L2184" s="71">
        <f t="shared" si="14"/>
        <v>0.2885</v>
      </c>
      <c r="M2184" s="71">
        <f t="shared" si="15"/>
        <v>0.3606</v>
      </c>
      <c r="N2184" s="72">
        <f t="shared" si="16"/>
        <v>9.74</v>
      </c>
      <c r="O2184" s="8">
        <f t="shared" si="17"/>
        <v>55790.72</v>
      </c>
      <c r="P2184" s="73"/>
      <c r="Q2184" s="18"/>
      <c r="R2184" s="18"/>
      <c r="S2184" s="18"/>
      <c r="T2184" s="18"/>
      <c r="U2184" s="18"/>
      <c r="V2184" s="18"/>
      <c r="W2184" s="18"/>
      <c r="X2184" s="18"/>
      <c r="Y2184" s="18"/>
      <c r="Z2184" s="68">
        <v>4227.0</v>
      </c>
      <c r="AA2184" s="69">
        <v>7.0</v>
      </c>
      <c r="AB2184" s="18" t="s">
        <v>548</v>
      </c>
      <c r="AC2184" s="68">
        <v>4227.0</v>
      </c>
      <c r="AD2184" s="69">
        <v>7.0</v>
      </c>
      <c r="AE2184" s="69">
        <v>30.0</v>
      </c>
      <c r="AF2184" s="70" t="s">
        <v>3426</v>
      </c>
      <c r="AG2184" s="69">
        <v>156.0</v>
      </c>
      <c r="AH2184" s="69">
        <v>39.0</v>
      </c>
      <c r="AI2184" s="69">
        <v>12.0</v>
      </c>
      <c r="AJ2184" s="29">
        <f t="shared" si="20"/>
        <v>45</v>
      </c>
      <c r="AK2184" s="76">
        <f t="shared" si="21"/>
        <v>0.2884615385</v>
      </c>
      <c r="AL2184" s="29">
        <f t="shared" si="22"/>
        <v>45</v>
      </c>
      <c r="AM2184" s="71">
        <f t="shared" si="23"/>
        <v>0.2885</v>
      </c>
      <c r="AN2184" s="71">
        <f t="shared" si="24"/>
        <v>0.3606</v>
      </c>
      <c r="AO2184" s="72">
        <f t="shared" si="25"/>
        <v>9.74</v>
      </c>
      <c r="AP2184" s="73">
        <f t="shared" si="26"/>
        <v>55790.72</v>
      </c>
      <c r="AQ2184" s="3">
        <f t="shared" si="27"/>
        <v>357.6328205</v>
      </c>
      <c r="AR2184" s="18"/>
      <c r="AS2184" s="18"/>
    </row>
    <row r="2185" ht="14.25" customHeight="1">
      <c r="A2185" s="68">
        <v>4228.0</v>
      </c>
      <c r="B2185" s="69">
        <v>7.0</v>
      </c>
      <c r="C2185" s="18" t="s">
        <v>549</v>
      </c>
      <c r="D2185" s="68">
        <v>4228.0</v>
      </c>
      <c r="E2185" s="69">
        <v>7.0</v>
      </c>
      <c r="F2185" s="69">
        <v>10.0</v>
      </c>
      <c r="G2185" s="70" t="s">
        <v>549</v>
      </c>
      <c r="H2185" s="69">
        <v>564.0</v>
      </c>
      <c r="I2185" s="69">
        <v>60.0</v>
      </c>
      <c r="J2185" s="69">
        <v>10.0</v>
      </c>
      <c r="K2185" s="29">
        <f t="shared" si="13"/>
        <v>65</v>
      </c>
      <c r="L2185" s="71">
        <f t="shared" si="14"/>
        <v>0.1152</v>
      </c>
      <c r="M2185" s="71">
        <f t="shared" si="15"/>
        <v>0.144</v>
      </c>
      <c r="N2185" s="72">
        <f t="shared" si="16"/>
        <v>5.62</v>
      </c>
      <c r="O2185" s="8">
        <f t="shared" si="17"/>
        <v>32191.36</v>
      </c>
      <c r="P2185" s="73"/>
      <c r="Q2185" s="18"/>
      <c r="R2185" s="18"/>
      <c r="S2185" s="18"/>
      <c r="T2185" s="18"/>
      <c r="U2185" s="18"/>
      <c r="V2185" s="18"/>
      <c r="W2185" s="18"/>
      <c r="X2185" s="18"/>
      <c r="Y2185" s="18"/>
      <c r="Z2185" s="68">
        <v>4228.0</v>
      </c>
      <c r="AA2185" s="69">
        <v>7.0</v>
      </c>
      <c r="AB2185" s="18" t="s">
        <v>549</v>
      </c>
      <c r="AC2185" s="68">
        <v>4228.0</v>
      </c>
      <c r="AD2185" s="69">
        <v>7.0</v>
      </c>
      <c r="AE2185" s="69">
        <v>10.0</v>
      </c>
      <c r="AF2185" s="70" t="s">
        <v>549</v>
      </c>
      <c r="AG2185" s="69">
        <v>564.0</v>
      </c>
      <c r="AH2185" s="69">
        <v>60.0</v>
      </c>
      <c r="AI2185" s="69">
        <v>10.0</v>
      </c>
      <c r="AJ2185" s="29">
        <f t="shared" si="20"/>
        <v>65</v>
      </c>
      <c r="AK2185" s="76">
        <f t="shared" si="21"/>
        <v>0.115248227</v>
      </c>
      <c r="AL2185" s="29">
        <f t="shared" si="22"/>
        <v>65</v>
      </c>
      <c r="AM2185" s="71">
        <f t="shared" si="23"/>
        <v>0.1152</v>
      </c>
      <c r="AN2185" s="71">
        <f t="shared" si="24"/>
        <v>0.144</v>
      </c>
      <c r="AO2185" s="72">
        <f t="shared" si="25"/>
        <v>5.62</v>
      </c>
      <c r="AP2185" s="73">
        <f t="shared" si="26"/>
        <v>32191.36</v>
      </c>
      <c r="AQ2185" s="3">
        <f t="shared" si="27"/>
        <v>57.07687943</v>
      </c>
      <c r="AR2185" s="18"/>
      <c r="AS2185" s="18"/>
    </row>
    <row r="2186" ht="14.25" customHeight="1">
      <c r="A2186" s="68">
        <v>4229.0</v>
      </c>
      <c r="B2186" s="69">
        <v>7.0</v>
      </c>
      <c r="C2186" s="18" t="s">
        <v>550</v>
      </c>
      <c r="D2186" s="68">
        <v>4229.0</v>
      </c>
      <c r="E2186" s="69">
        <v>7.0</v>
      </c>
      <c r="F2186" s="69">
        <v>10.0</v>
      </c>
      <c r="G2186" s="70" t="s">
        <v>550</v>
      </c>
      <c r="H2186" s="69">
        <v>111.0</v>
      </c>
      <c r="I2186" s="69">
        <v>11.0</v>
      </c>
      <c r="J2186" s="69">
        <v>0.0</v>
      </c>
      <c r="K2186" s="29">
        <f t="shared" si="13"/>
        <v>11</v>
      </c>
      <c r="L2186" s="71">
        <f t="shared" si="14"/>
        <v>0.0991</v>
      </c>
      <c r="M2186" s="71">
        <f t="shared" si="15"/>
        <v>0.1239</v>
      </c>
      <c r="N2186" s="72">
        <f t="shared" si="16"/>
        <v>0.82</v>
      </c>
      <c r="O2186" s="8">
        <f t="shared" si="17"/>
        <v>4696.96</v>
      </c>
      <c r="P2186" s="73"/>
      <c r="Q2186" s="18"/>
      <c r="R2186" s="18"/>
      <c r="S2186" s="18"/>
      <c r="T2186" s="18"/>
      <c r="U2186" s="18"/>
      <c r="V2186" s="18"/>
      <c r="W2186" s="18"/>
      <c r="X2186" s="18"/>
      <c r="Y2186" s="18"/>
      <c r="Z2186" s="68">
        <v>4229.0</v>
      </c>
      <c r="AA2186" s="69">
        <v>7.0</v>
      </c>
      <c r="AB2186" s="18" t="s">
        <v>550</v>
      </c>
      <c r="AC2186" s="68">
        <v>4229.0</v>
      </c>
      <c r="AD2186" s="69">
        <v>7.0</v>
      </c>
      <c r="AE2186" s="69">
        <v>10.0</v>
      </c>
      <c r="AF2186" s="70" t="s">
        <v>550</v>
      </c>
      <c r="AG2186" s="69">
        <v>111.0</v>
      </c>
      <c r="AH2186" s="69">
        <v>11.0</v>
      </c>
      <c r="AI2186" s="69">
        <v>0.0</v>
      </c>
      <c r="AJ2186" s="29">
        <f t="shared" si="20"/>
        <v>11</v>
      </c>
      <c r="AK2186" s="76">
        <f t="shared" si="21"/>
        <v>0.0990990991</v>
      </c>
      <c r="AL2186" s="29">
        <f t="shared" si="22"/>
        <v>11</v>
      </c>
      <c r="AM2186" s="71">
        <f t="shared" si="23"/>
        <v>0.0991</v>
      </c>
      <c r="AN2186" s="71">
        <f t="shared" si="24"/>
        <v>0.1239</v>
      </c>
      <c r="AO2186" s="72">
        <f t="shared" si="25"/>
        <v>0.82</v>
      </c>
      <c r="AP2186" s="73">
        <f t="shared" si="26"/>
        <v>4696.96</v>
      </c>
      <c r="AQ2186" s="3">
        <f t="shared" si="27"/>
        <v>42.31495495</v>
      </c>
      <c r="AR2186" s="18"/>
      <c r="AS2186" s="18"/>
    </row>
    <row r="2187" ht="14.25" customHeight="1">
      <c r="A2187" s="68">
        <v>4230.0</v>
      </c>
      <c r="B2187" s="69">
        <v>7.0</v>
      </c>
      <c r="C2187" s="18" t="s">
        <v>551</v>
      </c>
      <c r="D2187" s="68">
        <v>4230.0</v>
      </c>
      <c r="E2187" s="69">
        <v>7.0</v>
      </c>
      <c r="F2187" s="69">
        <v>10.0</v>
      </c>
      <c r="G2187" s="70" t="s">
        <v>3427</v>
      </c>
      <c r="H2187" s="69">
        <v>203.0</v>
      </c>
      <c r="I2187" s="69">
        <v>156.0</v>
      </c>
      <c r="J2187" s="69">
        <v>6.0</v>
      </c>
      <c r="K2187" s="29">
        <f t="shared" si="13"/>
        <v>159</v>
      </c>
      <c r="L2187" s="71">
        <f t="shared" si="14"/>
        <v>0.7833</v>
      </c>
      <c r="M2187" s="71">
        <f t="shared" si="15"/>
        <v>0.9791</v>
      </c>
      <c r="N2187" s="72">
        <f t="shared" si="16"/>
        <v>93.41</v>
      </c>
      <c r="O2187" s="8">
        <f t="shared" si="17"/>
        <v>535052.48</v>
      </c>
      <c r="P2187" s="73"/>
      <c r="Q2187" s="18"/>
      <c r="R2187" s="18"/>
      <c r="S2187" s="18"/>
      <c r="T2187" s="18"/>
      <c r="U2187" s="18"/>
      <c r="V2187" s="18"/>
      <c r="W2187" s="18"/>
      <c r="X2187" s="18"/>
      <c r="Y2187" s="18"/>
      <c r="Z2187" s="68">
        <v>4230.0</v>
      </c>
      <c r="AA2187" s="69">
        <v>7.0</v>
      </c>
      <c r="AB2187" s="18" t="s">
        <v>551</v>
      </c>
      <c r="AC2187" s="68">
        <v>4230.0</v>
      </c>
      <c r="AD2187" s="69">
        <v>7.0</v>
      </c>
      <c r="AE2187" s="69">
        <v>10.0</v>
      </c>
      <c r="AF2187" s="70" t="s">
        <v>3427</v>
      </c>
      <c r="AG2187" s="69">
        <v>203.0</v>
      </c>
      <c r="AH2187" s="69">
        <v>156.0</v>
      </c>
      <c r="AI2187" s="69">
        <v>6.0</v>
      </c>
      <c r="AJ2187" s="29">
        <f t="shared" si="20"/>
        <v>159</v>
      </c>
      <c r="AK2187" s="76">
        <f t="shared" si="21"/>
        <v>0.7832512315</v>
      </c>
      <c r="AL2187" s="29">
        <f t="shared" si="22"/>
        <v>159</v>
      </c>
      <c r="AM2187" s="71">
        <f t="shared" si="23"/>
        <v>0.7833</v>
      </c>
      <c r="AN2187" s="71">
        <f t="shared" si="24"/>
        <v>0.9791</v>
      </c>
      <c r="AO2187" s="72">
        <f t="shared" si="25"/>
        <v>93.41</v>
      </c>
      <c r="AP2187" s="73">
        <f t="shared" si="26"/>
        <v>535052.48</v>
      </c>
      <c r="AQ2187" s="3">
        <f t="shared" si="27"/>
        <v>2635.726502</v>
      </c>
      <c r="AR2187" s="18"/>
      <c r="AS2187" s="18"/>
    </row>
    <row r="2188" ht="14.25" customHeight="1">
      <c r="A2188" s="68">
        <v>4231.0</v>
      </c>
      <c r="B2188" s="69">
        <v>7.0</v>
      </c>
      <c r="C2188" s="18" t="s">
        <v>552</v>
      </c>
      <c r="D2188" s="68">
        <v>4231.0</v>
      </c>
      <c r="E2188" s="69">
        <v>7.0</v>
      </c>
      <c r="F2188" s="69">
        <v>10.0</v>
      </c>
      <c r="G2188" s="70" t="s">
        <v>3428</v>
      </c>
      <c r="H2188" s="69">
        <v>197.0</v>
      </c>
      <c r="I2188" s="69">
        <v>193.0</v>
      </c>
      <c r="J2188" s="69">
        <v>1.0</v>
      </c>
      <c r="K2188" s="29">
        <f t="shared" si="13"/>
        <v>193.5</v>
      </c>
      <c r="L2188" s="71">
        <f t="shared" si="14"/>
        <v>0.9822</v>
      </c>
      <c r="M2188" s="71">
        <f t="shared" si="15"/>
        <v>1</v>
      </c>
      <c r="N2188" s="72">
        <f t="shared" si="16"/>
        <v>116.1</v>
      </c>
      <c r="O2188" s="8">
        <f t="shared" si="17"/>
        <v>665020.8</v>
      </c>
      <c r="P2188" s="73"/>
      <c r="Q2188" s="18"/>
      <c r="R2188" s="18"/>
      <c r="S2188" s="18"/>
      <c r="T2188" s="18"/>
      <c r="U2188" s="18"/>
      <c r="V2188" s="18"/>
      <c r="W2188" s="18"/>
      <c r="X2188" s="18"/>
      <c r="Y2188" s="18"/>
      <c r="Z2188" s="68">
        <v>4231.0</v>
      </c>
      <c r="AA2188" s="69">
        <v>7.0</v>
      </c>
      <c r="AB2188" s="18" t="s">
        <v>552</v>
      </c>
      <c r="AC2188" s="68">
        <v>4231.0</v>
      </c>
      <c r="AD2188" s="69">
        <v>7.0</v>
      </c>
      <c r="AE2188" s="69">
        <v>10.0</v>
      </c>
      <c r="AF2188" s="70" t="s">
        <v>3428</v>
      </c>
      <c r="AG2188" s="69">
        <v>197.0</v>
      </c>
      <c r="AH2188" s="69">
        <v>193.0</v>
      </c>
      <c r="AI2188" s="69">
        <v>1.0</v>
      </c>
      <c r="AJ2188" s="29">
        <f t="shared" si="20"/>
        <v>193.5</v>
      </c>
      <c r="AK2188" s="76">
        <f t="shared" si="21"/>
        <v>0.9822335025</v>
      </c>
      <c r="AL2188" s="29">
        <f t="shared" si="22"/>
        <v>193.5</v>
      </c>
      <c r="AM2188" s="71">
        <f t="shared" si="23"/>
        <v>0.9822</v>
      </c>
      <c r="AN2188" s="71">
        <f t="shared" si="24"/>
        <v>1</v>
      </c>
      <c r="AO2188" s="72">
        <f t="shared" si="25"/>
        <v>116.1</v>
      </c>
      <c r="AP2188" s="73">
        <f t="shared" si="26"/>
        <v>665020.8</v>
      </c>
      <c r="AQ2188" s="3">
        <f t="shared" si="27"/>
        <v>3375.740102</v>
      </c>
      <c r="AR2188" s="18"/>
      <c r="AS2188" s="18"/>
    </row>
    <row r="2189" ht="14.25" customHeight="1">
      <c r="A2189" s="68">
        <v>4231.0</v>
      </c>
      <c r="B2189" s="69">
        <v>7.0</v>
      </c>
      <c r="C2189" s="18" t="s">
        <v>552</v>
      </c>
      <c r="D2189" s="68">
        <v>4231.0</v>
      </c>
      <c r="E2189" s="69">
        <v>7.0</v>
      </c>
      <c r="F2189" s="69">
        <v>20.0</v>
      </c>
      <c r="G2189" s="70" t="s">
        <v>3429</v>
      </c>
      <c r="H2189" s="69">
        <v>182.0</v>
      </c>
      <c r="I2189" s="69">
        <v>180.0</v>
      </c>
      <c r="J2189" s="69">
        <v>1.0</v>
      </c>
      <c r="K2189" s="29">
        <f t="shared" si="13"/>
        <v>180.5</v>
      </c>
      <c r="L2189" s="71">
        <f t="shared" si="14"/>
        <v>0.9918</v>
      </c>
      <c r="M2189" s="71">
        <f t="shared" si="15"/>
        <v>1</v>
      </c>
      <c r="N2189" s="72">
        <f t="shared" si="16"/>
        <v>108.3</v>
      </c>
      <c r="O2189" s="8">
        <f t="shared" si="17"/>
        <v>620342.4</v>
      </c>
      <c r="P2189" s="73"/>
      <c r="Q2189" s="18"/>
      <c r="R2189" s="18"/>
      <c r="S2189" s="18"/>
      <c r="T2189" s="18"/>
      <c r="U2189" s="18"/>
      <c r="V2189" s="18"/>
      <c r="W2189" s="18"/>
      <c r="X2189" s="18"/>
      <c r="Y2189" s="18"/>
      <c r="Z2189" s="68">
        <v>4231.0</v>
      </c>
      <c r="AA2189" s="69">
        <v>7.0</v>
      </c>
      <c r="AB2189" s="18" t="s">
        <v>552</v>
      </c>
      <c r="AC2189" s="68">
        <v>4231.0</v>
      </c>
      <c r="AD2189" s="69">
        <v>7.0</v>
      </c>
      <c r="AE2189" s="69">
        <v>20.0</v>
      </c>
      <c r="AF2189" s="70" t="s">
        <v>3429</v>
      </c>
      <c r="AG2189" s="69">
        <v>182.0</v>
      </c>
      <c r="AH2189" s="69">
        <v>180.0</v>
      </c>
      <c r="AI2189" s="69">
        <v>1.0</v>
      </c>
      <c r="AJ2189" s="29">
        <f t="shared" si="20"/>
        <v>180.5</v>
      </c>
      <c r="AK2189" s="76">
        <f t="shared" si="21"/>
        <v>0.9917582418</v>
      </c>
      <c r="AL2189" s="29">
        <f t="shared" si="22"/>
        <v>180.5</v>
      </c>
      <c r="AM2189" s="71">
        <f t="shared" si="23"/>
        <v>0.9918</v>
      </c>
      <c r="AN2189" s="71">
        <f t="shared" si="24"/>
        <v>1</v>
      </c>
      <c r="AO2189" s="72">
        <f t="shared" si="25"/>
        <v>108.3</v>
      </c>
      <c r="AP2189" s="73">
        <f t="shared" si="26"/>
        <v>620342.4</v>
      </c>
      <c r="AQ2189" s="3">
        <f t="shared" si="27"/>
        <v>3408.474725</v>
      </c>
      <c r="AR2189" s="18"/>
      <c r="AS2189" s="18"/>
    </row>
    <row r="2190" ht="14.25" customHeight="1">
      <c r="A2190" s="68">
        <v>4231.0</v>
      </c>
      <c r="B2190" s="69">
        <v>7.0</v>
      </c>
      <c r="C2190" s="18" t="s">
        <v>552</v>
      </c>
      <c r="D2190" s="68">
        <v>4231.0</v>
      </c>
      <c r="E2190" s="69">
        <v>7.0</v>
      </c>
      <c r="F2190" s="69">
        <v>30.0</v>
      </c>
      <c r="G2190" s="70" t="s">
        <v>3430</v>
      </c>
      <c r="H2190" s="69">
        <v>125.0</v>
      </c>
      <c r="I2190" s="69">
        <v>123.0</v>
      </c>
      <c r="J2190" s="69">
        <v>0.0</v>
      </c>
      <c r="K2190" s="29">
        <f t="shared" si="13"/>
        <v>123</v>
      </c>
      <c r="L2190" s="71">
        <f t="shared" si="14"/>
        <v>0.984</v>
      </c>
      <c r="M2190" s="71">
        <f t="shared" si="15"/>
        <v>1</v>
      </c>
      <c r="N2190" s="72">
        <f t="shared" si="16"/>
        <v>73.8</v>
      </c>
      <c r="O2190" s="8">
        <f t="shared" si="17"/>
        <v>422726.4</v>
      </c>
      <c r="P2190" s="73"/>
      <c r="Q2190" s="18"/>
      <c r="R2190" s="18"/>
      <c r="S2190" s="18"/>
      <c r="T2190" s="18"/>
      <c r="U2190" s="18"/>
      <c r="V2190" s="18"/>
      <c r="W2190" s="18"/>
      <c r="X2190" s="18"/>
      <c r="Y2190" s="18"/>
      <c r="Z2190" s="68">
        <v>4231.0</v>
      </c>
      <c r="AA2190" s="69">
        <v>7.0</v>
      </c>
      <c r="AB2190" s="18" t="s">
        <v>552</v>
      </c>
      <c r="AC2190" s="68">
        <v>4231.0</v>
      </c>
      <c r="AD2190" s="69">
        <v>7.0</v>
      </c>
      <c r="AE2190" s="69">
        <v>30.0</v>
      </c>
      <c r="AF2190" s="70" t="s">
        <v>3430</v>
      </c>
      <c r="AG2190" s="69">
        <v>125.0</v>
      </c>
      <c r="AH2190" s="69">
        <v>123.0</v>
      </c>
      <c r="AI2190" s="69">
        <v>0.0</v>
      </c>
      <c r="AJ2190" s="29">
        <f t="shared" si="20"/>
        <v>123</v>
      </c>
      <c r="AK2190" s="76">
        <f t="shared" si="21"/>
        <v>0.984</v>
      </c>
      <c r="AL2190" s="29">
        <f t="shared" si="22"/>
        <v>123</v>
      </c>
      <c r="AM2190" s="71">
        <f t="shared" si="23"/>
        <v>0.984</v>
      </c>
      <c r="AN2190" s="71">
        <f t="shared" si="24"/>
        <v>1</v>
      </c>
      <c r="AO2190" s="72">
        <f t="shared" si="25"/>
        <v>73.8</v>
      </c>
      <c r="AP2190" s="73">
        <f t="shared" si="26"/>
        <v>422726.4</v>
      </c>
      <c r="AQ2190" s="3">
        <f t="shared" si="27"/>
        <v>3381.8112</v>
      </c>
      <c r="AR2190" s="18"/>
      <c r="AS2190" s="18"/>
    </row>
    <row r="2191" ht="14.25" customHeight="1">
      <c r="A2191" s="68">
        <v>4232.0</v>
      </c>
      <c r="B2191" s="69">
        <v>7.0</v>
      </c>
      <c r="C2191" s="18" t="s">
        <v>1964</v>
      </c>
      <c r="D2191" s="68">
        <v>4232.0</v>
      </c>
      <c r="E2191" s="69">
        <v>7.0</v>
      </c>
      <c r="F2191" s="69">
        <v>10.0</v>
      </c>
      <c r="G2191" s="70" t="s">
        <v>3431</v>
      </c>
      <c r="H2191" s="69">
        <v>157.0</v>
      </c>
      <c r="I2191" s="69">
        <v>111.0</v>
      </c>
      <c r="J2191" s="69">
        <v>14.0</v>
      </c>
      <c r="K2191" s="29">
        <f t="shared" si="13"/>
        <v>118</v>
      </c>
      <c r="L2191" s="71">
        <f t="shared" si="14"/>
        <v>0.7516</v>
      </c>
      <c r="M2191" s="71">
        <f t="shared" si="15"/>
        <v>0.9395</v>
      </c>
      <c r="N2191" s="72">
        <f t="shared" si="16"/>
        <v>66.52</v>
      </c>
      <c r="O2191" s="8">
        <f t="shared" si="17"/>
        <v>381026.56</v>
      </c>
      <c r="P2191" s="73"/>
      <c r="Q2191" s="18"/>
      <c r="R2191" s="18"/>
      <c r="S2191" s="18"/>
      <c r="T2191" s="18"/>
      <c r="U2191" s="18"/>
      <c r="V2191" s="18"/>
      <c r="W2191" s="18"/>
      <c r="X2191" s="18"/>
      <c r="Y2191" s="18"/>
      <c r="Z2191" s="68">
        <v>4232.0</v>
      </c>
      <c r="AA2191" s="69">
        <v>7.0</v>
      </c>
      <c r="AB2191" s="18" t="s">
        <v>1964</v>
      </c>
      <c r="AC2191" s="68">
        <v>4232.0</v>
      </c>
      <c r="AD2191" s="69">
        <v>7.0</v>
      </c>
      <c r="AE2191" s="69">
        <v>10.0</v>
      </c>
      <c r="AF2191" s="70" t="s">
        <v>3431</v>
      </c>
      <c r="AG2191" s="69">
        <v>157.0</v>
      </c>
      <c r="AH2191" s="69">
        <v>111.0</v>
      </c>
      <c r="AI2191" s="69">
        <v>14.0</v>
      </c>
      <c r="AJ2191" s="29">
        <f t="shared" si="20"/>
        <v>118</v>
      </c>
      <c r="AK2191" s="76">
        <f t="shared" si="21"/>
        <v>0.7515923567</v>
      </c>
      <c r="AL2191" s="29">
        <f t="shared" si="22"/>
        <v>118</v>
      </c>
      <c r="AM2191" s="71">
        <f t="shared" si="23"/>
        <v>0.7516</v>
      </c>
      <c r="AN2191" s="71">
        <f t="shared" si="24"/>
        <v>0.9395</v>
      </c>
      <c r="AO2191" s="72">
        <f t="shared" si="25"/>
        <v>66.52</v>
      </c>
      <c r="AP2191" s="73">
        <f t="shared" si="26"/>
        <v>381026.56</v>
      </c>
      <c r="AQ2191" s="3">
        <f t="shared" si="27"/>
        <v>2426.920764</v>
      </c>
      <c r="AR2191" s="18"/>
      <c r="AS2191" s="18"/>
    </row>
    <row r="2192" ht="14.25" customHeight="1">
      <c r="A2192" s="68">
        <v>4233.0</v>
      </c>
      <c r="B2192" s="69">
        <v>7.0</v>
      </c>
      <c r="C2192" s="18" t="s">
        <v>553</v>
      </c>
      <c r="D2192" s="68">
        <v>4233.0</v>
      </c>
      <c r="E2192" s="69">
        <v>7.0</v>
      </c>
      <c r="F2192" s="69">
        <v>10.0</v>
      </c>
      <c r="G2192" s="70" t="s">
        <v>553</v>
      </c>
      <c r="H2192" s="69">
        <v>90.0</v>
      </c>
      <c r="I2192" s="69">
        <v>32.0</v>
      </c>
      <c r="J2192" s="69">
        <v>11.0</v>
      </c>
      <c r="K2192" s="29">
        <f t="shared" si="13"/>
        <v>37.5</v>
      </c>
      <c r="L2192" s="71">
        <f t="shared" si="14"/>
        <v>0.4167</v>
      </c>
      <c r="M2192" s="71">
        <f t="shared" si="15"/>
        <v>0.5209</v>
      </c>
      <c r="N2192" s="72">
        <f t="shared" si="16"/>
        <v>11.72</v>
      </c>
      <c r="O2192" s="8">
        <f t="shared" si="17"/>
        <v>67132.16</v>
      </c>
      <c r="P2192" s="73"/>
      <c r="Q2192" s="18"/>
      <c r="R2192" s="18"/>
      <c r="S2192" s="18"/>
      <c r="T2192" s="18"/>
      <c r="U2192" s="18"/>
      <c r="V2192" s="18"/>
      <c r="W2192" s="18"/>
      <c r="X2192" s="18"/>
      <c r="Y2192" s="18"/>
      <c r="Z2192" s="68">
        <v>4233.0</v>
      </c>
      <c r="AA2192" s="69">
        <v>7.0</v>
      </c>
      <c r="AB2192" s="18" t="s">
        <v>553</v>
      </c>
      <c r="AC2192" s="68">
        <v>4233.0</v>
      </c>
      <c r="AD2192" s="69">
        <v>7.0</v>
      </c>
      <c r="AE2192" s="69">
        <v>10.0</v>
      </c>
      <c r="AF2192" s="70" t="s">
        <v>553</v>
      </c>
      <c r="AG2192" s="69">
        <v>90.0</v>
      </c>
      <c r="AH2192" s="69">
        <v>32.0</v>
      </c>
      <c r="AI2192" s="69">
        <v>11.0</v>
      </c>
      <c r="AJ2192" s="29">
        <f t="shared" si="20"/>
        <v>37.5</v>
      </c>
      <c r="AK2192" s="76">
        <f t="shared" si="21"/>
        <v>0.4166666667</v>
      </c>
      <c r="AL2192" s="29">
        <f t="shared" si="22"/>
        <v>37.5</v>
      </c>
      <c r="AM2192" s="71">
        <f t="shared" si="23"/>
        <v>0.4167</v>
      </c>
      <c r="AN2192" s="71">
        <f t="shared" si="24"/>
        <v>0.5209</v>
      </c>
      <c r="AO2192" s="72">
        <f t="shared" si="25"/>
        <v>11.72</v>
      </c>
      <c r="AP2192" s="73">
        <f t="shared" si="26"/>
        <v>67132.16</v>
      </c>
      <c r="AQ2192" s="3">
        <f t="shared" si="27"/>
        <v>745.9128889</v>
      </c>
      <c r="AR2192" s="18"/>
      <c r="AS2192" s="18"/>
    </row>
    <row r="2193" ht="14.25" customHeight="1">
      <c r="A2193" s="68">
        <v>4233.0</v>
      </c>
      <c r="B2193" s="69">
        <v>7.0</v>
      </c>
      <c r="C2193" s="18" t="s">
        <v>553</v>
      </c>
      <c r="D2193" s="68">
        <v>4233.0</v>
      </c>
      <c r="E2193" s="69">
        <v>7.0</v>
      </c>
      <c r="F2193" s="69">
        <v>20.0</v>
      </c>
      <c r="G2193" s="70" t="s">
        <v>3432</v>
      </c>
      <c r="H2193" s="69">
        <v>43.0</v>
      </c>
      <c r="I2193" s="69">
        <v>14.0</v>
      </c>
      <c r="J2193" s="69">
        <v>2.0</v>
      </c>
      <c r="K2193" s="29">
        <f t="shared" si="13"/>
        <v>15</v>
      </c>
      <c r="L2193" s="71">
        <f t="shared" si="14"/>
        <v>0.3488</v>
      </c>
      <c r="M2193" s="71">
        <f t="shared" si="15"/>
        <v>0.436</v>
      </c>
      <c r="N2193" s="72">
        <f t="shared" si="16"/>
        <v>3.92</v>
      </c>
      <c r="O2193" s="8">
        <f t="shared" si="17"/>
        <v>22453.76</v>
      </c>
      <c r="P2193" s="73"/>
      <c r="Q2193" s="18"/>
      <c r="R2193" s="18"/>
      <c r="S2193" s="18"/>
      <c r="T2193" s="18"/>
      <c r="U2193" s="18"/>
      <c r="V2193" s="18"/>
      <c r="W2193" s="18"/>
      <c r="X2193" s="18"/>
      <c r="Y2193" s="18"/>
      <c r="Z2193" s="68">
        <v>4233.0</v>
      </c>
      <c r="AA2193" s="69">
        <v>7.0</v>
      </c>
      <c r="AB2193" s="18" t="s">
        <v>553</v>
      </c>
      <c r="AC2193" s="68">
        <v>4233.0</v>
      </c>
      <c r="AD2193" s="69">
        <v>7.0</v>
      </c>
      <c r="AE2193" s="69">
        <v>20.0</v>
      </c>
      <c r="AF2193" s="70" t="s">
        <v>3432</v>
      </c>
      <c r="AG2193" s="69">
        <v>43.0</v>
      </c>
      <c r="AH2193" s="69">
        <v>14.0</v>
      </c>
      <c r="AI2193" s="69">
        <v>2.0</v>
      </c>
      <c r="AJ2193" s="29">
        <f t="shared" si="20"/>
        <v>15</v>
      </c>
      <c r="AK2193" s="76">
        <f t="shared" si="21"/>
        <v>0.3488372093</v>
      </c>
      <c r="AL2193" s="29">
        <f t="shared" si="22"/>
        <v>15</v>
      </c>
      <c r="AM2193" s="71">
        <f t="shared" si="23"/>
        <v>0.3488</v>
      </c>
      <c r="AN2193" s="71">
        <f t="shared" si="24"/>
        <v>0.436</v>
      </c>
      <c r="AO2193" s="72">
        <f t="shared" si="25"/>
        <v>3.92</v>
      </c>
      <c r="AP2193" s="73">
        <f t="shared" si="26"/>
        <v>22453.76</v>
      </c>
      <c r="AQ2193" s="3">
        <f t="shared" si="27"/>
        <v>522.1804651</v>
      </c>
      <c r="AR2193" s="18"/>
      <c r="AS2193" s="18"/>
    </row>
    <row r="2194" ht="14.25" customHeight="1">
      <c r="A2194" s="68">
        <v>4237.0</v>
      </c>
      <c r="B2194" s="69">
        <v>7.0</v>
      </c>
      <c r="C2194" s="18" t="s">
        <v>1971</v>
      </c>
      <c r="D2194" s="68">
        <v>4237.0</v>
      </c>
      <c r="E2194" s="69">
        <v>7.0</v>
      </c>
      <c r="F2194" s="69">
        <v>10.0</v>
      </c>
      <c r="G2194" s="70" t="s">
        <v>3433</v>
      </c>
      <c r="H2194" s="69">
        <v>107.0</v>
      </c>
      <c r="I2194" s="69">
        <v>82.0</v>
      </c>
      <c r="J2194" s="69">
        <v>10.0</v>
      </c>
      <c r="K2194" s="29">
        <f t="shared" si="13"/>
        <v>87</v>
      </c>
      <c r="L2194" s="71">
        <f t="shared" si="14"/>
        <v>0.8131</v>
      </c>
      <c r="M2194" s="71">
        <f t="shared" si="15"/>
        <v>1</v>
      </c>
      <c r="N2194" s="72">
        <f t="shared" si="16"/>
        <v>52.2</v>
      </c>
      <c r="O2194" s="8">
        <f t="shared" si="17"/>
        <v>299001.6</v>
      </c>
      <c r="P2194" s="73"/>
      <c r="Q2194" s="18"/>
      <c r="R2194" s="18"/>
      <c r="S2194" s="18"/>
      <c r="T2194" s="18"/>
      <c r="U2194" s="18"/>
      <c r="V2194" s="18"/>
      <c r="W2194" s="18"/>
      <c r="X2194" s="18"/>
      <c r="Y2194" s="18"/>
      <c r="Z2194" s="68">
        <v>4237.0</v>
      </c>
      <c r="AA2194" s="69">
        <v>7.0</v>
      </c>
      <c r="AB2194" s="18" t="s">
        <v>1971</v>
      </c>
      <c r="AC2194" s="68">
        <v>4237.0</v>
      </c>
      <c r="AD2194" s="69">
        <v>7.0</v>
      </c>
      <c r="AE2194" s="69">
        <v>10.0</v>
      </c>
      <c r="AF2194" s="70" t="s">
        <v>3433</v>
      </c>
      <c r="AG2194" s="69">
        <v>107.0</v>
      </c>
      <c r="AH2194" s="69">
        <v>82.0</v>
      </c>
      <c r="AI2194" s="69">
        <v>10.0</v>
      </c>
      <c r="AJ2194" s="29">
        <f t="shared" si="20"/>
        <v>87</v>
      </c>
      <c r="AK2194" s="76">
        <f t="shared" si="21"/>
        <v>0.8130841121</v>
      </c>
      <c r="AL2194" s="29">
        <f t="shared" si="22"/>
        <v>87</v>
      </c>
      <c r="AM2194" s="71">
        <f t="shared" si="23"/>
        <v>0.8131</v>
      </c>
      <c r="AN2194" s="71">
        <f t="shared" si="24"/>
        <v>1</v>
      </c>
      <c r="AO2194" s="72">
        <f t="shared" si="25"/>
        <v>52.2</v>
      </c>
      <c r="AP2194" s="73">
        <f t="shared" si="26"/>
        <v>299001.6</v>
      </c>
      <c r="AQ2194" s="3">
        <f t="shared" si="27"/>
        <v>2794.407477</v>
      </c>
      <c r="AR2194" s="18"/>
      <c r="AS2194" s="18"/>
    </row>
    <row r="2195" ht="14.25" customHeight="1">
      <c r="A2195" s="68">
        <v>4238.0</v>
      </c>
      <c r="B2195" s="69">
        <v>7.0</v>
      </c>
      <c r="C2195" s="18" t="s">
        <v>555</v>
      </c>
      <c r="D2195" s="68">
        <v>4238.0</v>
      </c>
      <c r="E2195" s="69">
        <v>7.0</v>
      </c>
      <c r="F2195" s="69">
        <v>10.0</v>
      </c>
      <c r="G2195" s="70" t="s">
        <v>555</v>
      </c>
      <c r="H2195" s="69">
        <v>112.0</v>
      </c>
      <c r="I2195" s="69">
        <v>33.0</v>
      </c>
      <c r="J2195" s="69">
        <v>8.0</v>
      </c>
      <c r="K2195" s="29">
        <f t="shared" si="13"/>
        <v>37</v>
      </c>
      <c r="L2195" s="71">
        <f t="shared" si="14"/>
        <v>0.3304</v>
      </c>
      <c r="M2195" s="71">
        <f t="shared" si="15"/>
        <v>0.413</v>
      </c>
      <c r="N2195" s="72">
        <f t="shared" si="16"/>
        <v>9.17</v>
      </c>
      <c r="O2195" s="8">
        <f t="shared" si="17"/>
        <v>52525.76</v>
      </c>
      <c r="P2195" s="73"/>
      <c r="Q2195" s="18"/>
      <c r="R2195" s="18"/>
      <c r="S2195" s="18"/>
      <c r="T2195" s="18"/>
      <c r="U2195" s="18"/>
      <c r="V2195" s="18"/>
      <c r="W2195" s="18"/>
      <c r="X2195" s="18"/>
      <c r="Y2195" s="18"/>
      <c r="Z2195" s="68">
        <v>4238.0</v>
      </c>
      <c r="AA2195" s="69">
        <v>7.0</v>
      </c>
      <c r="AB2195" s="18" t="s">
        <v>555</v>
      </c>
      <c r="AC2195" s="68">
        <v>4238.0</v>
      </c>
      <c r="AD2195" s="69">
        <v>7.0</v>
      </c>
      <c r="AE2195" s="69">
        <v>10.0</v>
      </c>
      <c r="AF2195" s="70" t="s">
        <v>555</v>
      </c>
      <c r="AG2195" s="69">
        <v>112.0</v>
      </c>
      <c r="AH2195" s="69">
        <v>33.0</v>
      </c>
      <c r="AI2195" s="69">
        <v>8.0</v>
      </c>
      <c r="AJ2195" s="29">
        <f t="shared" si="20"/>
        <v>37</v>
      </c>
      <c r="AK2195" s="76">
        <f t="shared" si="21"/>
        <v>0.3303571429</v>
      </c>
      <c r="AL2195" s="29">
        <f t="shared" si="22"/>
        <v>37</v>
      </c>
      <c r="AM2195" s="71">
        <f t="shared" si="23"/>
        <v>0.3304</v>
      </c>
      <c r="AN2195" s="71">
        <f t="shared" si="24"/>
        <v>0.413</v>
      </c>
      <c r="AO2195" s="72">
        <f t="shared" si="25"/>
        <v>9.17</v>
      </c>
      <c r="AP2195" s="73">
        <f t="shared" si="26"/>
        <v>52525.76</v>
      </c>
      <c r="AQ2195" s="3">
        <f t="shared" si="27"/>
        <v>468.98</v>
      </c>
      <c r="AR2195" s="18"/>
      <c r="AS2195" s="18"/>
    </row>
    <row r="2196" ht="14.25" customHeight="1">
      <c r="A2196" s="68">
        <v>4239.0</v>
      </c>
      <c r="B2196" s="69">
        <v>7.0</v>
      </c>
      <c r="C2196" s="18" t="s">
        <v>1974</v>
      </c>
      <c r="D2196" s="68">
        <v>4239.0</v>
      </c>
      <c r="E2196" s="69">
        <v>7.0</v>
      </c>
      <c r="F2196" s="69">
        <v>10.0</v>
      </c>
      <c r="G2196" s="70" t="s">
        <v>1974</v>
      </c>
      <c r="H2196" s="69">
        <v>139.0</v>
      </c>
      <c r="I2196" s="69">
        <v>133.0</v>
      </c>
      <c r="J2196" s="69">
        <v>4.0</v>
      </c>
      <c r="K2196" s="29">
        <f t="shared" si="13"/>
        <v>135</v>
      </c>
      <c r="L2196" s="71">
        <f t="shared" si="14"/>
        <v>0.9712</v>
      </c>
      <c r="M2196" s="71">
        <f t="shared" si="15"/>
        <v>1</v>
      </c>
      <c r="N2196" s="72">
        <f t="shared" si="16"/>
        <v>81</v>
      </c>
      <c r="O2196" s="8">
        <f t="shared" si="17"/>
        <v>463968</v>
      </c>
      <c r="P2196" s="73"/>
      <c r="Q2196" s="18"/>
      <c r="R2196" s="18"/>
      <c r="S2196" s="18"/>
      <c r="T2196" s="18"/>
      <c r="U2196" s="18"/>
      <c r="V2196" s="18"/>
      <c r="W2196" s="18"/>
      <c r="X2196" s="18"/>
      <c r="Y2196" s="18"/>
      <c r="Z2196" s="68">
        <v>4239.0</v>
      </c>
      <c r="AA2196" s="69">
        <v>7.0</v>
      </c>
      <c r="AB2196" s="18" t="s">
        <v>1974</v>
      </c>
      <c r="AC2196" s="68">
        <v>4239.0</v>
      </c>
      <c r="AD2196" s="69">
        <v>7.0</v>
      </c>
      <c r="AE2196" s="69">
        <v>10.0</v>
      </c>
      <c r="AF2196" s="70" t="s">
        <v>1974</v>
      </c>
      <c r="AG2196" s="69">
        <v>139.0</v>
      </c>
      <c r="AH2196" s="69">
        <v>133.0</v>
      </c>
      <c r="AI2196" s="69">
        <v>4.0</v>
      </c>
      <c r="AJ2196" s="29">
        <f t="shared" si="20"/>
        <v>135</v>
      </c>
      <c r="AK2196" s="76">
        <f t="shared" si="21"/>
        <v>0.9712230216</v>
      </c>
      <c r="AL2196" s="29">
        <f t="shared" si="22"/>
        <v>135</v>
      </c>
      <c r="AM2196" s="71">
        <f t="shared" si="23"/>
        <v>0.9712</v>
      </c>
      <c r="AN2196" s="71">
        <f t="shared" si="24"/>
        <v>1</v>
      </c>
      <c r="AO2196" s="72">
        <f t="shared" si="25"/>
        <v>81</v>
      </c>
      <c r="AP2196" s="73">
        <f t="shared" si="26"/>
        <v>463968</v>
      </c>
      <c r="AQ2196" s="3">
        <f t="shared" si="27"/>
        <v>3337.899281</v>
      </c>
      <c r="AR2196" s="18"/>
      <c r="AS2196" s="18"/>
    </row>
    <row r="2197" ht="14.25" customHeight="1">
      <c r="A2197" s="68">
        <v>4240.0</v>
      </c>
      <c r="B2197" s="69">
        <v>7.0</v>
      </c>
      <c r="C2197" s="18" t="s">
        <v>557</v>
      </c>
      <c r="D2197" s="68">
        <v>4240.0</v>
      </c>
      <c r="E2197" s="69">
        <v>7.0</v>
      </c>
      <c r="F2197" s="69">
        <v>10.0</v>
      </c>
      <c r="G2197" s="70" t="s">
        <v>3434</v>
      </c>
      <c r="H2197" s="69">
        <v>373.0</v>
      </c>
      <c r="I2197" s="69">
        <v>364.0</v>
      </c>
      <c r="J2197" s="69">
        <v>5.0</v>
      </c>
      <c r="K2197" s="29">
        <f t="shared" si="13"/>
        <v>366.5</v>
      </c>
      <c r="L2197" s="71">
        <f t="shared" si="14"/>
        <v>0.9826</v>
      </c>
      <c r="M2197" s="71">
        <f t="shared" si="15"/>
        <v>1</v>
      </c>
      <c r="N2197" s="72">
        <f t="shared" si="16"/>
        <v>219.9</v>
      </c>
      <c r="O2197" s="8">
        <f t="shared" si="17"/>
        <v>1259587.2</v>
      </c>
      <c r="P2197" s="73"/>
      <c r="Q2197" s="18"/>
      <c r="R2197" s="18"/>
      <c r="S2197" s="18"/>
      <c r="T2197" s="18"/>
      <c r="U2197" s="18"/>
      <c r="V2197" s="18"/>
      <c r="W2197" s="18"/>
      <c r="X2197" s="18"/>
      <c r="Y2197" s="18"/>
      <c r="Z2197" s="68">
        <v>4240.0</v>
      </c>
      <c r="AA2197" s="69">
        <v>7.0</v>
      </c>
      <c r="AB2197" s="18" t="s">
        <v>557</v>
      </c>
      <c r="AC2197" s="68">
        <v>4240.0</v>
      </c>
      <c r="AD2197" s="69">
        <v>7.0</v>
      </c>
      <c r="AE2197" s="69">
        <v>10.0</v>
      </c>
      <c r="AF2197" s="70" t="s">
        <v>3434</v>
      </c>
      <c r="AG2197" s="69">
        <v>373.0</v>
      </c>
      <c r="AH2197" s="69">
        <v>364.0</v>
      </c>
      <c r="AI2197" s="69">
        <v>5.0</v>
      </c>
      <c r="AJ2197" s="29">
        <f t="shared" si="20"/>
        <v>366.5</v>
      </c>
      <c r="AK2197" s="76">
        <f t="shared" si="21"/>
        <v>0.9825737265</v>
      </c>
      <c r="AL2197" s="29">
        <f t="shared" si="22"/>
        <v>366.5</v>
      </c>
      <c r="AM2197" s="71">
        <f t="shared" si="23"/>
        <v>0.9826</v>
      </c>
      <c r="AN2197" s="71">
        <f t="shared" si="24"/>
        <v>1</v>
      </c>
      <c r="AO2197" s="72">
        <f t="shared" si="25"/>
        <v>219.9</v>
      </c>
      <c r="AP2197" s="73">
        <f t="shared" si="26"/>
        <v>1259587.2</v>
      </c>
      <c r="AQ2197" s="3">
        <f t="shared" si="27"/>
        <v>3376.909383</v>
      </c>
      <c r="AR2197" s="18"/>
      <c r="AS2197" s="18"/>
    </row>
    <row r="2198" ht="14.25" customHeight="1">
      <c r="A2198" s="68">
        <v>4243.0</v>
      </c>
      <c r="B2198" s="69">
        <v>7.0</v>
      </c>
      <c r="C2198" s="18" t="s">
        <v>558</v>
      </c>
      <c r="D2198" s="68">
        <v>4243.0</v>
      </c>
      <c r="E2198" s="69">
        <v>7.0</v>
      </c>
      <c r="F2198" s="69">
        <v>10.0</v>
      </c>
      <c r="G2198" s="70" t="s">
        <v>558</v>
      </c>
      <c r="H2198" s="69">
        <v>212.0</v>
      </c>
      <c r="I2198" s="69">
        <v>139.0</v>
      </c>
      <c r="J2198" s="69">
        <v>25.0</v>
      </c>
      <c r="K2198" s="29">
        <f t="shared" si="13"/>
        <v>151.5</v>
      </c>
      <c r="L2198" s="71">
        <f t="shared" si="14"/>
        <v>0.7146</v>
      </c>
      <c r="M2198" s="71">
        <f t="shared" si="15"/>
        <v>0.8933</v>
      </c>
      <c r="N2198" s="72">
        <f t="shared" si="16"/>
        <v>81.2</v>
      </c>
      <c r="O2198" s="8">
        <f t="shared" si="17"/>
        <v>465113.6</v>
      </c>
      <c r="P2198" s="73"/>
      <c r="Q2198" s="18"/>
      <c r="R2198" s="18"/>
      <c r="S2198" s="18"/>
      <c r="T2198" s="18"/>
      <c r="U2198" s="18"/>
      <c r="V2198" s="18"/>
      <c r="W2198" s="18"/>
      <c r="X2198" s="18"/>
      <c r="Y2198" s="18"/>
      <c r="Z2198" s="68">
        <v>4243.0</v>
      </c>
      <c r="AA2198" s="69">
        <v>7.0</v>
      </c>
      <c r="AB2198" s="18" t="s">
        <v>558</v>
      </c>
      <c r="AC2198" s="68">
        <v>4243.0</v>
      </c>
      <c r="AD2198" s="69">
        <v>7.0</v>
      </c>
      <c r="AE2198" s="69">
        <v>10.0</v>
      </c>
      <c r="AF2198" s="70" t="s">
        <v>558</v>
      </c>
      <c r="AG2198" s="69">
        <v>212.0</v>
      </c>
      <c r="AH2198" s="69">
        <v>139.0</v>
      </c>
      <c r="AI2198" s="69">
        <v>25.0</v>
      </c>
      <c r="AJ2198" s="29">
        <f t="shared" si="20"/>
        <v>151.5</v>
      </c>
      <c r="AK2198" s="76">
        <f t="shared" si="21"/>
        <v>0.7146226415</v>
      </c>
      <c r="AL2198" s="29">
        <f t="shared" si="22"/>
        <v>151.5</v>
      </c>
      <c r="AM2198" s="71">
        <f t="shared" si="23"/>
        <v>0.7146</v>
      </c>
      <c r="AN2198" s="71">
        <f t="shared" si="24"/>
        <v>0.8933</v>
      </c>
      <c r="AO2198" s="72">
        <f t="shared" si="25"/>
        <v>81.2</v>
      </c>
      <c r="AP2198" s="73">
        <f t="shared" si="26"/>
        <v>465113.6</v>
      </c>
      <c r="AQ2198" s="3">
        <f t="shared" si="27"/>
        <v>2193.932075</v>
      </c>
      <c r="AR2198" s="18"/>
      <c r="AS2198" s="18"/>
    </row>
    <row r="2199" ht="14.25" customHeight="1">
      <c r="A2199" s="68">
        <v>4243.0</v>
      </c>
      <c r="B2199" s="69">
        <v>7.0</v>
      </c>
      <c r="C2199" s="18" t="s">
        <v>558</v>
      </c>
      <c r="D2199" s="68">
        <v>4243.0</v>
      </c>
      <c r="E2199" s="69">
        <v>7.0</v>
      </c>
      <c r="F2199" s="69">
        <v>20.0</v>
      </c>
      <c r="G2199" s="70" t="s">
        <v>3435</v>
      </c>
      <c r="H2199" s="69">
        <v>28.0</v>
      </c>
      <c r="I2199" s="69">
        <v>21.0</v>
      </c>
      <c r="J2199" s="69">
        <v>4.0</v>
      </c>
      <c r="K2199" s="29">
        <f t="shared" si="13"/>
        <v>23</v>
      </c>
      <c r="L2199" s="71">
        <f t="shared" si="14"/>
        <v>0.8214</v>
      </c>
      <c r="M2199" s="71">
        <f t="shared" si="15"/>
        <v>1</v>
      </c>
      <c r="N2199" s="72">
        <f t="shared" si="16"/>
        <v>13.8</v>
      </c>
      <c r="O2199" s="8">
        <f t="shared" si="17"/>
        <v>79046.4</v>
      </c>
      <c r="P2199" s="73"/>
      <c r="Q2199" s="18"/>
      <c r="R2199" s="18"/>
      <c r="S2199" s="18"/>
      <c r="T2199" s="18"/>
      <c r="U2199" s="18"/>
      <c r="V2199" s="18"/>
      <c r="W2199" s="18"/>
      <c r="X2199" s="18"/>
      <c r="Y2199" s="18"/>
      <c r="Z2199" s="68">
        <v>4243.0</v>
      </c>
      <c r="AA2199" s="69">
        <v>7.0</v>
      </c>
      <c r="AB2199" s="18" t="s">
        <v>558</v>
      </c>
      <c r="AC2199" s="68">
        <v>4243.0</v>
      </c>
      <c r="AD2199" s="69">
        <v>7.0</v>
      </c>
      <c r="AE2199" s="69">
        <v>20.0</v>
      </c>
      <c r="AF2199" s="70" t="s">
        <v>3435</v>
      </c>
      <c r="AG2199" s="69">
        <v>28.0</v>
      </c>
      <c r="AH2199" s="69">
        <v>21.0</v>
      </c>
      <c r="AI2199" s="69">
        <v>4.0</v>
      </c>
      <c r="AJ2199" s="29">
        <f t="shared" si="20"/>
        <v>23</v>
      </c>
      <c r="AK2199" s="76">
        <f t="shared" si="21"/>
        <v>0.8214285714</v>
      </c>
      <c r="AL2199" s="29">
        <f t="shared" si="22"/>
        <v>23</v>
      </c>
      <c r="AM2199" s="71">
        <f t="shared" si="23"/>
        <v>0.8214</v>
      </c>
      <c r="AN2199" s="71">
        <f t="shared" si="24"/>
        <v>1</v>
      </c>
      <c r="AO2199" s="72">
        <f t="shared" si="25"/>
        <v>13.8</v>
      </c>
      <c r="AP2199" s="73">
        <f t="shared" si="26"/>
        <v>79046.4</v>
      </c>
      <c r="AQ2199" s="3">
        <f t="shared" si="27"/>
        <v>2823.085714</v>
      </c>
      <c r="AR2199" s="18"/>
      <c r="AS2199" s="18"/>
    </row>
    <row r="2200" ht="14.25" customHeight="1">
      <c r="A2200" s="68">
        <v>4244.0</v>
      </c>
      <c r="B2200" s="69">
        <v>7.0</v>
      </c>
      <c r="C2200" s="18" t="s">
        <v>1977</v>
      </c>
      <c r="D2200" s="68">
        <v>4244.0</v>
      </c>
      <c r="E2200" s="69">
        <v>7.0</v>
      </c>
      <c r="F2200" s="69">
        <v>10.0</v>
      </c>
      <c r="G2200" s="70" t="s">
        <v>3436</v>
      </c>
      <c r="H2200" s="69">
        <v>237.0</v>
      </c>
      <c r="I2200" s="69">
        <v>78.0</v>
      </c>
      <c r="J2200" s="69">
        <v>17.0</v>
      </c>
      <c r="K2200" s="29">
        <f t="shared" si="13"/>
        <v>86.5</v>
      </c>
      <c r="L2200" s="71">
        <f t="shared" si="14"/>
        <v>0.365</v>
      </c>
      <c r="M2200" s="71">
        <f t="shared" si="15"/>
        <v>0.4563</v>
      </c>
      <c r="N2200" s="72">
        <f t="shared" si="16"/>
        <v>23.68</v>
      </c>
      <c r="O2200" s="8">
        <f t="shared" si="17"/>
        <v>135639.04</v>
      </c>
      <c r="P2200" s="73"/>
      <c r="Q2200" s="18"/>
      <c r="R2200" s="18"/>
      <c r="S2200" s="18"/>
      <c r="T2200" s="18"/>
      <c r="U2200" s="18"/>
      <c r="V2200" s="18"/>
      <c r="W2200" s="18"/>
      <c r="X2200" s="18"/>
      <c r="Y2200" s="18"/>
      <c r="Z2200" s="68">
        <v>4244.0</v>
      </c>
      <c r="AA2200" s="69">
        <v>7.0</v>
      </c>
      <c r="AB2200" s="18" t="s">
        <v>1977</v>
      </c>
      <c r="AC2200" s="68">
        <v>4244.0</v>
      </c>
      <c r="AD2200" s="69">
        <v>7.0</v>
      </c>
      <c r="AE2200" s="69">
        <v>10.0</v>
      </c>
      <c r="AF2200" s="70" t="s">
        <v>3436</v>
      </c>
      <c r="AG2200" s="69">
        <v>237.0</v>
      </c>
      <c r="AH2200" s="69">
        <v>78.0</v>
      </c>
      <c r="AI2200" s="69">
        <v>17.0</v>
      </c>
      <c r="AJ2200" s="29">
        <f t="shared" si="20"/>
        <v>86.5</v>
      </c>
      <c r="AK2200" s="76">
        <f t="shared" si="21"/>
        <v>0.364978903</v>
      </c>
      <c r="AL2200" s="29">
        <f t="shared" si="22"/>
        <v>86.5</v>
      </c>
      <c r="AM2200" s="71">
        <f t="shared" si="23"/>
        <v>0.365</v>
      </c>
      <c r="AN2200" s="71">
        <f t="shared" si="24"/>
        <v>0.4563</v>
      </c>
      <c r="AO2200" s="72">
        <f t="shared" si="25"/>
        <v>23.68</v>
      </c>
      <c r="AP2200" s="73">
        <f t="shared" si="26"/>
        <v>135639.04</v>
      </c>
      <c r="AQ2200" s="3">
        <f t="shared" si="27"/>
        <v>572.3166245</v>
      </c>
      <c r="AR2200" s="18"/>
      <c r="AS2200" s="18"/>
    </row>
    <row r="2201" ht="14.25" customHeight="1">
      <c r="A2201" s="68">
        <v>4244.0</v>
      </c>
      <c r="B2201" s="69">
        <v>7.0</v>
      </c>
      <c r="C2201" s="18" t="s">
        <v>1977</v>
      </c>
      <c r="D2201" s="68">
        <v>4244.0</v>
      </c>
      <c r="E2201" s="69">
        <v>7.0</v>
      </c>
      <c r="F2201" s="69">
        <v>20.0</v>
      </c>
      <c r="G2201" s="70" t="s">
        <v>3437</v>
      </c>
      <c r="H2201" s="69">
        <v>39.0</v>
      </c>
      <c r="I2201" s="69">
        <v>8.0</v>
      </c>
      <c r="J2201" s="69">
        <v>1.0</v>
      </c>
      <c r="K2201" s="29">
        <f t="shared" si="13"/>
        <v>8.5</v>
      </c>
      <c r="L2201" s="71">
        <f t="shared" si="14"/>
        <v>0.2179</v>
      </c>
      <c r="M2201" s="71">
        <f t="shared" si="15"/>
        <v>0.2724</v>
      </c>
      <c r="N2201" s="72">
        <f t="shared" si="16"/>
        <v>1.39</v>
      </c>
      <c r="O2201" s="8">
        <f t="shared" si="17"/>
        <v>7961.92</v>
      </c>
      <c r="P2201" s="73"/>
      <c r="Q2201" s="18"/>
      <c r="R2201" s="18"/>
      <c r="S2201" s="18"/>
      <c r="T2201" s="18"/>
      <c r="U2201" s="18"/>
      <c r="V2201" s="18"/>
      <c r="W2201" s="18"/>
      <c r="X2201" s="18"/>
      <c r="Y2201" s="18"/>
      <c r="Z2201" s="68">
        <v>4244.0</v>
      </c>
      <c r="AA2201" s="69">
        <v>7.0</v>
      </c>
      <c r="AB2201" s="18" t="s">
        <v>1977</v>
      </c>
      <c r="AC2201" s="68">
        <v>4244.0</v>
      </c>
      <c r="AD2201" s="69">
        <v>7.0</v>
      </c>
      <c r="AE2201" s="69">
        <v>20.0</v>
      </c>
      <c r="AF2201" s="70" t="s">
        <v>3437</v>
      </c>
      <c r="AG2201" s="69">
        <v>39.0</v>
      </c>
      <c r="AH2201" s="69">
        <v>8.0</v>
      </c>
      <c r="AI2201" s="69">
        <v>1.0</v>
      </c>
      <c r="AJ2201" s="29">
        <f t="shared" si="20"/>
        <v>8.5</v>
      </c>
      <c r="AK2201" s="76">
        <f t="shared" si="21"/>
        <v>0.2179487179</v>
      </c>
      <c r="AL2201" s="29">
        <f t="shared" si="22"/>
        <v>8.5</v>
      </c>
      <c r="AM2201" s="71">
        <f t="shared" si="23"/>
        <v>0.2179</v>
      </c>
      <c r="AN2201" s="71">
        <f t="shared" si="24"/>
        <v>0.2724</v>
      </c>
      <c r="AO2201" s="72">
        <f t="shared" si="25"/>
        <v>1.39</v>
      </c>
      <c r="AP2201" s="73">
        <f t="shared" si="26"/>
        <v>7961.92</v>
      </c>
      <c r="AQ2201" s="3">
        <f t="shared" si="27"/>
        <v>204.1517949</v>
      </c>
      <c r="AR2201" s="18"/>
      <c r="AS2201" s="18"/>
    </row>
    <row r="2202" ht="14.25" customHeight="1">
      <c r="A2202" s="68">
        <v>4250.0</v>
      </c>
      <c r="B2202" s="69">
        <v>7.0</v>
      </c>
      <c r="C2202" s="18" t="s">
        <v>560</v>
      </c>
      <c r="D2202" s="68">
        <v>4250.0</v>
      </c>
      <c r="E2202" s="69">
        <v>7.0</v>
      </c>
      <c r="F2202" s="69">
        <v>10.0</v>
      </c>
      <c r="G2202" s="70" t="s">
        <v>3438</v>
      </c>
      <c r="H2202" s="69">
        <v>640.0</v>
      </c>
      <c r="I2202" s="69">
        <v>387.0</v>
      </c>
      <c r="J2202" s="69">
        <v>0.0</v>
      </c>
      <c r="K2202" s="29">
        <f t="shared" si="13"/>
        <v>387</v>
      </c>
      <c r="L2202" s="71">
        <f t="shared" si="14"/>
        <v>0.6047</v>
      </c>
      <c r="M2202" s="71">
        <f t="shared" si="15"/>
        <v>0.7559</v>
      </c>
      <c r="N2202" s="72">
        <f t="shared" si="16"/>
        <v>175.52</v>
      </c>
      <c r="O2202" s="8">
        <f t="shared" si="17"/>
        <v>1005378.56</v>
      </c>
      <c r="P2202" s="73"/>
      <c r="Q2202" s="18"/>
      <c r="R2202" s="18"/>
      <c r="S2202" s="18"/>
      <c r="T2202" s="18"/>
      <c r="U2202" s="18"/>
      <c r="V2202" s="18"/>
      <c r="W2202" s="18"/>
      <c r="X2202" s="18"/>
      <c r="Y2202" s="18"/>
      <c r="Z2202" s="68">
        <v>4250.0</v>
      </c>
      <c r="AA2202" s="69">
        <v>7.0</v>
      </c>
      <c r="AB2202" s="18" t="s">
        <v>560</v>
      </c>
      <c r="AC2202" s="68">
        <v>4250.0</v>
      </c>
      <c r="AD2202" s="69">
        <v>7.0</v>
      </c>
      <c r="AE2202" s="69">
        <v>10.0</v>
      </c>
      <c r="AF2202" s="70" t="s">
        <v>3438</v>
      </c>
      <c r="AG2202" s="69">
        <v>640.0</v>
      </c>
      <c r="AH2202" s="69">
        <v>387.0</v>
      </c>
      <c r="AI2202" s="69">
        <v>0.0</v>
      </c>
      <c r="AJ2202" s="29">
        <f t="shared" si="20"/>
        <v>387</v>
      </c>
      <c r="AK2202" s="76">
        <f t="shared" si="21"/>
        <v>0.6046875</v>
      </c>
      <c r="AL2202" s="29">
        <f t="shared" si="22"/>
        <v>387</v>
      </c>
      <c r="AM2202" s="71">
        <f t="shared" si="23"/>
        <v>0.6047</v>
      </c>
      <c r="AN2202" s="71">
        <f t="shared" si="24"/>
        <v>0.7559</v>
      </c>
      <c r="AO2202" s="72">
        <f t="shared" si="25"/>
        <v>175.52</v>
      </c>
      <c r="AP2202" s="73">
        <f t="shared" si="26"/>
        <v>1005378.56</v>
      </c>
      <c r="AQ2202" s="3">
        <f t="shared" si="27"/>
        <v>1570.904</v>
      </c>
      <c r="AR2202" s="18"/>
      <c r="AS2202" s="18"/>
    </row>
    <row r="2203" ht="14.25" customHeight="1">
      <c r="A2203" s="68">
        <v>4253.0</v>
      </c>
      <c r="B2203" s="69">
        <v>7.0</v>
      </c>
      <c r="C2203" s="18" t="s">
        <v>561</v>
      </c>
      <c r="D2203" s="68">
        <v>4253.0</v>
      </c>
      <c r="E2203" s="69">
        <v>7.0</v>
      </c>
      <c r="F2203" s="69">
        <v>10.0</v>
      </c>
      <c r="G2203" s="70" t="s">
        <v>3439</v>
      </c>
      <c r="H2203" s="69">
        <v>147.0</v>
      </c>
      <c r="I2203" s="69">
        <v>26.0</v>
      </c>
      <c r="J2203" s="69">
        <v>17.0</v>
      </c>
      <c r="K2203" s="29">
        <f t="shared" si="13"/>
        <v>34.5</v>
      </c>
      <c r="L2203" s="71">
        <f t="shared" si="14"/>
        <v>0.2347</v>
      </c>
      <c r="M2203" s="71">
        <f t="shared" si="15"/>
        <v>0.2934</v>
      </c>
      <c r="N2203" s="72">
        <f t="shared" si="16"/>
        <v>6.07</v>
      </c>
      <c r="O2203" s="8">
        <f t="shared" si="17"/>
        <v>34768.96</v>
      </c>
      <c r="P2203" s="73"/>
      <c r="Q2203" s="18"/>
      <c r="R2203" s="18"/>
      <c r="S2203" s="18"/>
      <c r="T2203" s="18"/>
      <c r="U2203" s="18"/>
      <c r="V2203" s="18"/>
      <c r="W2203" s="18"/>
      <c r="X2203" s="18"/>
      <c r="Y2203" s="18"/>
      <c r="Z2203" s="68">
        <v>4253.0</v>
      </c>
      <c r="AA2203" s="69">
        <v>7.0</v>
      </c>
      <c r="AB2203" s="18" t="s">
        <v>561</v>
      </c>
      <c r="AC2203" s="68">
        <v>4253.0</v>
      </c>
      <c r="AD2203" s="69">
        <v>7.0</v>
      </c>
      <c r="AE2203" s="69">
        <v>10.0</v>
      </c>
      <c r="AF2203" s="70" t="s">
        <v>3439</v>
      </c>
      <c r="AG2203" s="69">
        <v>147.0</v>
      </c>
      <c r="AH2203" s="69">
        <v>26.0</v>
      </c>
      <c r="AI2203" s="69">
        <v>17.0</v>
      </c>
      <c r="AJ2203" s="29">
        <f t="shared" si="20"/>
        <v>34.5</v>
      </c>
      <c r="AK2203" s="76">
        <f t="shared" si="21"/>
        <v>0.2346938776</v>
      </c>
      <c r="AL2203" s="29">
        <f t="shared" si="22"/>
        <v>34.5</v>
      </c>
      <c r="AM2203" s="71">
        <f t="shared" si="23"/>
        <v>0.2347</v>
      </c>
      <c r="AN2203" s="71">
        <f t="shared" si="24"/>
        <v>0.2934</v>
      </c>
      <c r="AO2203" s="72">
        <f t="shared" si="25"/>
        <v>6.07</v>
      </c>
      <c r="AP2203" s="73">
        <f t="shared" si="26"/>
        <v>34768.96</v>
      </c>
      <c r="AQ2203" s="3">
        <f t="shared" si="27"/>
        <v>236.5235374</v>
      </c>
      <c r="AR2203" s="18"/>
      <c r="AS2203" s="18"/>
    </row>
    <row r="2204" ht="14.25" customHeight="1">
      <c r="A2204" s="68">
        <v>4254.0</v>
      </c>
      <c r="B2204" s="69">
        <v>7.0</v>
      </c>
      <c r="C2204" s="18" t="s">
        <v>1987</v>
      </c>
      <c r="D2204" s="68">
        <v>4254.0</v>
      </c>
      <c r="E2204" s="69">
        <v>7.0</v>
      </c>
      <c r="F2204" s="69">
        <v>10.0</v>
      </c>
      <c r="G2204" s="70" t="s">
        <v>562</v>
      </c>
      <c r="H2204" s="69">
        <v>201.0</v>
      </c>
      <c r="I2204" s="69">
        <v>11.0</v>
      </c>
      <c r="J2204" s="69">
        <v>0.0</v>
      </c>
      <c r="K2204" s="29">
        <f t="shared" si="13"/>
        <v>11</v>
      </c>
      <c r="L2204" s="71">
        <f t="shared" si="14"/>
        <v>0.0547</v>
      </c>
      <c r="M2204" s="71">
        <f t="shared" si="15"/>
        <v>0.0684</v>
      </c>
      <c r="N2204" s="72">
        <f t="shared" si="16"/>
        <v>0.45</v>
      </c>
      <c r="O2204" s="8">
        <f t="shared" si="17"/>
        <v>2577.6</v>
      </c>
      <c r="P2204" s="73"/>
      <c r="Q2204" s="18"/>
      <c r="R2204" s="18"/>
      <c r="S2204" s="18"/>
      <c r="T2204" s="18"/>
      <c r="U2204" s="18"/>
      <c r="V2204" s="18"/>
      <c r="W2204" s="18"/>
      <c r="X2204" s="18"/>
      <c r="Y2204" s="18"/>
      <c r="Z2204" s="68">
        <v>4254.0</v>
      </c>
      <c r="AA2204" s="69">
        <v>7.0</v>
      </c>
      <c r="AB2204" s="18" t="s">
        <v>1987</v>
      </c>
      <c r="AC2204" s="68">
        <v>4254.0</v>
      </c>
      <c r="AD2204" s="69">
        <v>7.0</v>
      </c>
      <c r="AE2204" s="69">
        <v>10.0</v>
      </c>
      <c r="AF2204" s="70" t="s">
        <v>562</v>
      </c>
      <c r="AG2204" s="69">
        <v>201.0</v>
      </c>
      <c r="AH2204" s="69">
        <v>11.0</v>
      </c>
      <c r="AI2204" s="69">
        <v>0.0</v>
      </c>
      <c r="AJ2204" s="29">
        <f t="shared" si="20"/>
        <v>11</v>
      </c>
      <c r="AK2204" s="76">
        <f t="shared" si="21"/>
        <v>0.05472636816</v>
      </c>
      <c r="AL2204" s="29">
        <f t="shared" si="22"/>
        <v>11</v>
      </c>
      <c r="AM2204" s="71">
        <f t="shared" si="23"/>
        <v>0.0547</v>
      </c>
      <c r="AN2204" s="71">
        <f t="shared" si="24"/>
        <v>0.0684</v>
      </c>
      <c r="AO2204" s="72">
        <f t="shared" si="25"/>
        <v>0.45</v>
      </c>
      <c r="AP2204" s="73">
        <f t="shared" si="26"/>
        <v>2577.6</v>
      </c>
      <c r="AQ2204" s="3">
        <f t="shared" si="27"/>
        <v>12.8238806</v>
      </c>
      <c r="AR2204" s="18"/>
      <c r="AS2204" s="18"/>
    </row>
    <row r="2205" ht="14.25" customHeight="1">
      <c r="A2205" s="68">
        <v>4255.0</v>
      </c>
      <c r="B2205" s="69">
        <v>7.0</v>
      </c>
      <c r="C2205" s="18" t="s">
        <v>1988</v>
      </c>
      <c r="D2205" s="68">
        <v>4255.0</v>
      </c>
      <c r="E2205" s="69">
        <v>7.0</v>
      </c>
      <c r="F2205" s="69">
        <v>10.0</v>
      </c>
      <c r="G2205" s="70" t="s">
        <v>3440</v>
      </c>
      <c r="H2205" s="69">
        <v>239.0</v>
      </c>
      <c r="I2205" s="69">
        <v>225.0</v>
      </c>
      <c r="J2205" s="69">
        <v>4.0</v>
      </c>
      <c r="K2205" s="29">
        <f t="shared" si="13"/>
        <v>227</v>
      </c>
      <c r="L2205" s="71">
        <f t="shared" si="14"/>
        <v>0.9498</v>
      </c>
      <c r="M2205" s="71">
        <f t="shared" si="15"/>
        <v>1</v>
      </c>
      <c r="N2205" s="72">
        <f t="shared" si="16"/>
        <v>136.2</v>
      </c>
      <c r="O2205" s="8">
        <f t="shared" si="17"/>
        <v>780153.6</v>
      </c>
      <c r="P2205" s="73"/>
      <c r="Q2205" s="18"/>
      <c r="R2205" s="18"/>
      <c r="S2205" s="18"/>
      <c r="T2205" s="18"/>
      <c r="U2205" s="18"/>
      <c r="V2205" s="18"/>
      <c r="W2205" s="18"/>
      <c r="X2205" s="18"/>
      <c r="Y2205" s="18"/>
      <c r="Z2205" s="68">
        <v>4255.0</v>
      </c>
      <c r="AA2205" s="69">
        <v>7.0</v>
      </c>
      <c r="AB2205" s="18" t="s">
        <v>1988</v>
      </c>
      <c r="AC2205" s="68">
        <v>4255.0</v>
      </c>
      <c r="AD2205" s="69">
        <v>7.0</v>
      </c>
      <c r="AE2205" s="69">
        <v>10.0</v>
      </c>
      <c r="AF2205" s="70" t="s">
        <v>3440</v>
      </c>
      <c r="AG2205" s="69">
        <v>239.0</v>
      </c>
      <c r="AH2205" s="69">
        <v>225.0</v>
      </c>
      <c r="AI2205" s="69">
        <v>4.0</v>
      </c>
      <c r="AJ2205" s="29">
        <f t="shared" si="20"/>
        <v>227</v>
      </c>
      <c r="AK2205" s="76">
        <f t="shared" si="21"/>
        <v>0.949790795</v>
      </c>
      <c r="AL2205" s="29">
        <f t="shared" si="22"/>
        <v>227</v>
      </c>
      <c r="AM2205" s="71">
        <f t="shared" si="23"/>
        <v>0.9498</v>
      </c>
      <c r="AN2205" s="71">
        <f t="shared" si="24"/>
        <v>1</v>
      </c>
      <c r="AO2205" s="72">
        <f t="shared" si="25"/>
        <v>136.2</v>
      </c>
      <c r="AP2205" s="73">
        <f t="shared" si="26"/>
        <v>780153.6</v>
      </c>
      <c r="AQ2205" s="3">
        <f t="shared" si="27"/>
        <v>3264.241004</v>
      </c>
      <c r="AR2205" s="18"/>
      <c r="AS2205" s="18"/>
    </row>
    <row r="2206" ht="14.25" customHeight="1">
      <c r="A2206" s="68">
        <v>4258.0</v>
      </c>
      <c r="B2206" s="69">
        <v>7.0</v>
      </c>
      <c r="C2206" s="18" t="s">
        <v>564</v>
      </c>
      <c r="D2206" s="68">
        <v>4258.0</v>
      </c>
      <c r="E2206" s="69">
        <v>7.0</v>
      </c>
      <c r="F2206" s="69">
        <v>10.0</v>
      </c>
      <c r="G2206" s="70" t="s">
        <v>564</v>
      </c>
      <c r="H2206" s="69">
        <v>83.0</v>
      </c>
      <c r="I2206" s="69">
        <v>72.0</v>
      </c>
      <c r="J2206" s="69">
        <v>4.0</v>
      </c>
      <c r="K2206" s="29">
        <f t="shared" si="13"/>
        <v>74</v>
      </c>
      <c r="L2206" s="71">
        <f t="shared" si="14"/>
        <v>0.8916</v>
      </c>
      <c r="M2206" s="71">
        <f t="shared" si="15"/>
        <v>1</v>
      </c>
      <c r="N2206" s="72">
        <f t="shared" si="16"/>
        <v>44.4</v>
      </c>
      <c r="O2206" s="8">
        <f t="shared" si="17"/>
        <v>254323.2</v>
      </c>
      <c r="P2206" s="73"/>
      <c r="Q2206" s="18"/>
      <c r="R2206" s="18"/>
      <c r="S2206" s="18"/>
      <c r="T2206" s="18"/>
      <c r="U2206" s="18"/>
      <c r="V2206" s="18"/>
      <c r="W2206" s="18"/>
      <c r="X2206" s="18"/>
      <c r="Y2206" s="18"/>
      <c r="Z2206" s="68">
        <v>4258.0</v>
      </c>
      <c r="AA2206" s="69">
        <v>7.0</v>
      </c>
      <c r="AB2206" s="18" t="s">
        <v>564</v>
      </c>
      <c r="AC2206" s="68">
        <v>4258.0</v>
      </c>
      <c r="AD2206" s="69">
        <v>7.0</v>
      </c>
      <c r="AE2206" s="69">
        <v>10.0</v>
      </c>
      <c r="AF2206" s="70" t="s">
        <v>564</v>
      </c>
      <c r="AG2206" s="69">
        <v>83.0</v>
      </c>
      <c r="AH2206" s="69">
        <v>72.0</v>
      </c>
      <c r="AI2206" s="69">
        <v>4.0</v>
      </c>
      <c r="AJ2206" s="29">
        <f t="shared" si="20"/>
        <v>74</v>
      </c>
      <c r="AK2206" s="76">
        <f t="shared" si="21"/>
        <v>0.8915662651</v>
      </c>
      <c r="AL2206" s="29">
        <f t="shared" si="22"/>
        <v>74</v>
      </c>
      <c r="AM2206" s="71">
        <f t="shared" si="23"/>
        <v>0.8916</v>
      </c>
      <c r="AN2206" s="71">
        <f t="shared" si="24"/>
        <v>1</v>
      </c>
      <c r="AO2206" s="72">
        <f t="shared" si="25"/>
        <v>44.4</v>
      </c>
      <c r="AP2206" s="73">
        <f t="shared" si="26"/>
        <v>254323.2</v>
      </c>
      <c r="AQ2206" s="3">
        <f t="shared" si="27"/>
        <v>3064.13494</v>
      </c>
      <c r="AR2206" s="18"/>
      <c r="AS2206" s="18"/>
    </row>
    <row r="2207" ht="14.25" customHeight="1">
      <c r="A2207" s="68">
        <v>4258.0</v>
      </c>
      <c r="B2207" s="69">
        <v>7.0</v>
      </c>
      <c r="C2207" s="18" t="s">
        <v>564</v>
      </c>
      <c r="D2207" s="68">
        <v>4258.0</v>
      </c>
      <c r="E2207" s="69">
        <v>7.0</v>
      </c>
      <c r="F2207" s="69">
        <v>20.0</v>
      </c>
      <c r="G2207" s="70" t="s">
        <v>3441</v>
      </c>
      <c r="H2207" s="69">
        <v>10.0</v>
      </c>
      <c r="I2207" s="69">
        <v>4.0</v>
      </c>
      <c r="J2207" s="69">
        <v>1.0</v>
      </c>
      <c r="K2207" s="29">
        <f t="shared" si="13"/>
        <v>4.5</v>
      </c>
      <c r="L2207" s="71">
        <f t="shared" si="14"/>
        <v>0.45</v>
      </c>
      <c r="M2207" s="71">
        <f t="shared" si="15"/>
        <v>0.5625</v>
      </c>
      <c r="N2207" s="72">
        <f t="shared" si="16"/>
        <v>1.52</v>
      </c>
      <c r="O2207" s="8">
        <f t="shared" si="17"/>
        <v>8706.56</v>
      </c>
      <c r="P2207" s="73"/>
      <c r="Q2207" s="18"/>
      <c r="R2207" s="18"/>
      <c r="S2207" s="18"/>
      <c r="T2207" s="18"/>
      <c r="U2207" s="18"/>
      <c r="V2207" s="18"/>
      <c r="W2207" s="18"/>
      <c r="X2207" s="18"/>
      <c r="Y2207" s="18"/>
      <c r="Z2207" s="68">
        <v>4258.0</v>
      </c>
      <c r="AA2207" s="69">
        <v>7.0</v>
      </c>
      <c r="AB2207" s="18" t="s">
        <v>564</v>
      </c>
      <c r="AC2207" s="68">
        <v>4258.0</v>
      </c>
      <c r="AD2207" s="69">
        <v>7.0</v>
      </c>
      <c r="AE2207" s="69">
        <v>20.0</v>
      </c>
      <c r="AF2207" s="70" t="s">
        <v>3441</v>
      </c>
      <c r="AG2207" s="69">
        <v>10.0</v>
      </c>
      <c r="AH2207" s="69">
        <v>4.0</v>
      </c>
      <c r="AI2207" s="69">
        <v>1.0</v>
      </c>
      <c r="AJ2207" s="29">
        <f t="shared" si="20"/>
        <v>4.5</v>
      </c>
      <c r="AK2207" s="76">
        <f t="shared" si="21"/>
        <v>0.45</v>
      </c>
      <c r="AL2207" s="29">
        <f t="shared" si="22"/>
        <v>4.5</v>
      </c>
      <c r="AM2207" s="71">
        <f t="shared" si="23"/>
        <v>0.45</v>
      </c>
      <c r="AN2207" s="71">
        <f t="shared" si="24"/>
        <v>0.5625</v>
      </c>
      <c r="AO2207" s="72">
        <f t="shared" si="25"/>
        <v>1.52</v>
      </c>
      <c r="AP2207" s="73">
        <f t="shared" si="26"/>
        <v>8706.56</v>
      </c>
      <c r="AQ2207" s="3">
        <f t="shared" si="27"/>
        <v>870.656</v>
      </c>
      <c r="AR2207" s="18"/>
      <c r="AS2207" s="18"/>
    </row>
    <row r="2208" ht="14.25" customHeight="1">
      <c r="A2208" s="68">
        <v>4261.0</v>
      </c>
      <c r="B2208" s="69">
        <v>7.0</v>
      </c>
      <c r="C2208" s="18" t="s">
        <v>565</v>
      </c>
      <c r="D2208" s="68">
        <v>4261.0</v>
      </c>
      <c r="E2208" s="69">
        <v>7.0</v>
      </c>
      <c r="F2208" s="69">
        <v>10.0</v>
      </c>
      <c r="G2208" s="70" t="s">
        <v>3442</v>
      </c>
      <c r="H2208" s="69">
        <v>218.0</v>
      </c>
      <c r="I2208" s="69">
        <v>200.0</v>
      </c>
      <c r="J2208" s="69">
        <v>2.0</v>
      </c>
      <c r="K2208" s="29">
        <f t="shared" si="13"/>
        <v>201</v>
      </c>
      <c r="L2208" s="71">
        <f t="shared" si="14"/>
        <v>0.922</v>
      </c>
      <c r="M2208" s="71">
        <f t="shared" si="15"/>
        <v>1</v>
      </c>
      <c r="N2208" s="72">
        <f t="shared" si="16"/>
        <v>120.6</v>
      </c>
      <c r="O2208" s="8">
        <f t="shared" si="17"/>
        <v>690796.8</v>
      </c>
      <c r="P2208" s="73"/>
      <c r="Q2208" s="18"/>
      <c r="R2208" s="18"/>
      <c r="S2208" s="18"/>
      <c r="T2208" s="18"/>
      <c r="U2208" s="18"/>
      <c r="V2208" s="18"/>
      <c r="W2208" s="18"/>
      <c r="X2208" s="18"/>
      <c r="Y2208" s="18"/>
      <c r="Z2208" s="68">
        <v>4261.0</v>
      </c>
      <c r="AA2208" s="69">
        <v>7.0</v>
      </c>
      <c r="AB2208" s="18" t="s">
        <v>565</v>
      </c>
      <c r="AC2208" s="68">
        <v>4261.0</v>
      </c>
      <c r="AD2208" s="69">
        <v>7.0</v>
      </c>
      <c r="AE2208" s="69">
        <v>10.0</v>
      </c>
      <c r="AF2208" s="70" t="s">
        <v>3442</v>
      </c>
      <c r="AG2208" s="69">
        <v>218.0</v>
      </c>
      <c r="AH2208" s="69">
        <v>200.0</v>
      </c>
      <c r="AI2208" s="69">
        <v>2.0</v>
      </c>
      <c r="AJ2208" s="29">
        <f t="shared" si="20"/>
        <v>201</v>
      </c>
      <c r="AK2208" s="76">
        <f t="shared" si="21"/>
        <v>0.9220183486</v>
      </c>
      <c r="AL2208" s="29">
        <f t="shared" si="22"/>
        <v>201</v>
      </c>
      <c r="AM2208" s="71">
        <f t="shared" si="23"/>
        <v>0.922</v>
      </c>
      <c r="AN2208" s="71">
        <f t="shared" si="24"/>
        <v>1</v>
      </c>
      <c r="AO2208" s="72">
        <f t="shared" si="25"/>
        <v>120.6</v>
      </c>
      <c r="AP2208" s="73">
        <f t="shared" si="26"/>
        <v>690796.8</v>
      </c>
      <c r="AQ2208" s="3">
        <f t="shared" si="27"/>
        <v>3168.792661</v>
      </c>
      <c r="AR2208" s="18"/>
      <c r="AS2208" s="18"/>
    </row>
    <row r="2209" ht="14.25" customHeight="1">
      <c r="A2209" s="68">
        <v>4261.0</v>
      </c>
      <c r="B2209" s="69">
        <v>7.0</v>
      </c>
      <c r="C2209" s="18" t="s">
        <v>565</v>
      </c>
      <c r="D2209" s="68">
        <v>4261.0</v>
      </c>
      <c r="E2209" s="69">
        <v>7.0</v>
      </c>
      <c r="F2209" s="69">
        <v>20.0</v>
      </c>
      <c r="G2209" s="70" t="s">
        <v>3443</v>
      </c>
      <c r="H2209" s="69">
        <v>63.0</v>
      </c>
      <c r="I2209" s="69">
        <v>58.0</v>
      </c>
      <c r="J2209" s="69">
        <v>0.0</v>
      </c>
      <c r="K2209" s="29">
        <f t="shared" si="13"/>
        <v>58</v>
      </c>
      <c r="L2209" s="71">
        <f t="shared" si="14"/>
        <v>0.9206</v>
      </c>
      <c r="M2209" s="71">
        <f t="shared" si="15"/>
        <v>1</v>
      </c>
      <c r="N2209" s="72">
        <f t="shared" si="16"/>
        <v>34.8</v>
      </c>
      <c r="O2209" s="8">
        <f t="shared" si="17"/>
        <v>199334.4</v>
      </c>
      <c r="P2209" s="73"/>
      <c r="Q2209" s="18"/>
      <c r="R2209" s="18"/>
      <c r="S2209" s="18"/>
      <c r="T2209" s="18"/>
      <c r="U2209" s="18"/>
      <c r="V2209" s="18"/>
      <c r="W2209" s="18"/>
      <c r="X2209" s="18"/>
      <c r="Y2209" s="18"/>
      <c r="Z2209" s="68">
        <v>4261.0</v>
      </c>
      <c r="AA2209" s="69">
        <v>7.0</v>
      </c>
      <c r="AB2209" s="18" t="s">
        <v>565</v>
      </c>
      <c r="AC2209" s="68">
        <v>4261.0</v>
      </c>
      <c r="AD2209" s="69">
        <v>7.0</v>
      </c>
      <c r="AE2209" s="69">
        <v>20.0</v>
      </c>
      <c r="AF2209" s="70" t="s">
        <v>3443</v>
      </c>
      <c r="AG2209" s="69">
        <v>63.0</v>
      </c>
      <c r="AH2209" s="69">
        <v>58.0</v>
      </c>
      <c r="AI2209" s="69">
        <v>0.0</v>
      </c>
      <c r="AJ2209" s="29">
        <f t="shared" si="20"/>
        <v>58</v>
      </c>
      <c r="AK2209" s="76">
        <f t="shared" si="21"/>
        <v>0.9206349206</v>
      </c>
      <c r="AL2209" s="29">
        <f t="shared" si="22"/>
        <v>58</v>
      </c>
      <c r="AM2209" s="71">
        <f t="shared" si="23"/>
        <v>0.9206</v>
      </c>
      <c r="AN2209" s="71">
        <f t="shared" si="24"/>
        <v>1</v>
      </c>
      <c r="AO2209" s="72">
        <f t="shared" si="25"/>
        <v>34.8</v>
      </c>
      <c r="AP2209" s="73">
        <f t="shared" si="26"/>
        <v>199334.4</v>
      </c>
      <c r="AQ2209" s="3">
        <f t="shared" si="27"/>
        <v>3164.038095</v>
      </c>
      <c r="AR2209" s="18"/>
      <c r="AS2209" s="18"/>
    </row>
    <row r="2210" ht="14.25" customHeight="1">
      <c r="A2210" s="68">
        <v>4263.0</v>
      </c>
      <c r="B2210" s="69">
        <v>7.0</v>
      </c>
      <c r="C2210" s="18" t="s">
        <v>566</v>
      </c>
      <c r="D2210" s="68">
        <v>4263.0</v>
      </c>
      <c r="E2210" s="69">
        <v>7.0</v>
      </c>
      <c r="F2210" s="69">
        <v>10.0</v>
      </c>
      <c r="G2210" s="70" t="s">
        <v>566</v>
      </c>
      <c r="H2210" s="69">
        <v>52.0</v>
      </c>
      <c r="I2210" s="69">
        <v>40.0</v>
      </c>
      <c r="J2210" s="69">
        <v>6.0</v>
      </c>
      <c r="K2210" s="29">
        <f t="shared" si="13"/>
        <v>43</v>
      </c>
      <c r="L2210" s="71">
        <f t="shared" si="14"/>
        <v>0.8269</v>
      </c>
      <c r="M2210" s="71">
        <f t="shared" si="15"/>
        <v>1</v>
      </c>
      <c r="N2210" s="72">
        <f t="shared" si="16"/>
        <v>25.8</v>
      </c>
      <c r="O2210" s="8">
        <f t="shared" si="17"/>
        <v>147782.4</v>
      </c>
      <c r="P2210" s="73"/>
      <c r="Q2210" s="18"/>
      <c r="R2210" s="18"/>
      <c r="S2210" s="18"/>
      <c r="T2210" s="18"/>
      <c r="U2210" s="18"/>
      <c r="V2210" s="18"/>
      <c r="W2210" s="18"/>
      <c r="X2210" s="18"/>
      <c r="Y2210" s="18"/>
      <c r="Z2210" s="68">
        <v>4263.0</v>
      </c>
      <c r="AA2210" s="69">
        <v>7.0</v>
      </c>
      <c r="AB2210" s="18" t="s">
        <v>566</v>
      </c>
      <c r="AC2210" s="68">
        <v>4263.0</v>
      </c>
      <c r="AD2210" s="69">
        <v>7.0</v>
      </c>
      <c r="AE2210" s="69">
        <v>10.0</v>
      </c>
      <c r="AF2210" s="70" t="s">
        <v>566</v>
      </c>
      <c r="AG2210" s="69">
        <v>52.0</v>
      </c>
      <c r="AH2210" s="69">
        <v>40.0</v>
      </c>
      <c r="AI2210" s="69">
        <v>6.0</v>
      </c>
      <c r="AJ2210" s="29">
        <f t="shared" si="20"/>
        <v>43</v>
      </c>
      <c r="AK2210" s="76">
        <f t="shared" si="21"/>
        <v>0.8269230769</v>
      </c>
      <c r="AL2210" s="29">
        <f t="shared" si="22"/>
        <v>43</v>
      </c>
      <c r="AM2210" s="71">
        <f t="shared" si="23"/>
        <v>0.8269</v>
      </c>
      <c r="AN2210" s="71">
        <f t="shared" si="24"/>
        <v>1</v>
      </c>
      <c r="AO2210" s="72">
        <f t="shared" si="25"/>
        <v>25.8</v>
      </c>
      <c r="AP2210" s="73">
        <f t="shared" si="26"/>
        <v>147782.4</v>
      </c>
      <c r="AQ2210" s="3">
        <f t="shared" si="27"/>
        <v>2841.969231</v>
      </c>
      <c r="AR2210" s="18"/>
      <c r="AS2210" s="18"/>
    </row>
    <row r="2211" ht="14.25" customHeight="1">
      <c r="A2211" s="68">
        <v>4264.0</v>
      </c>
      <c r="B2211" s="69">
        <v>7.0</v>
      </c>
      <c r="C2211" s="18" t="s">
        <v>567</v>
      </c>
      <c r="D2211" s="68">
        <v>4264.0</v>
      </c>
      <c r="E2211" s="69">
        <v>7.0</v>
      </c>
      <c r="F2211" s="69">
        <v>10.0</v>
      </c>
      <c r="G2211" s="70" t="s">
        <v>567</v>
      </c>
      <c r="H2211" s="69">
        <v>221.0</v>
      </c>
      <c r="I2211" s="69">
        <v>217.0</v>
      </c>
      <c r="J2211" s="69">
        <v>3.0</v>
      </c>
      <c r="K2211" s="29">
        <f t="shared" si="13"/>
        <v>218.5</v>
      </c>
      <c r="L2211" s="71">
        <f t="shared" si="14"/>
        <v>0.9887</v>
      </c>
      <c r="M2211" s="71">
        <f t="shared" si="15"/>
        <v>1</v>
      </c>
      <c r="N2211" s="72">
        <f t="shared" si="16"/>
        <v>131.1</v>
      </c>
      <c r="O2211" s="8">
        <f t="shared" si="17"/>
        <v>750940.8</v>
      </c>
      <c r="P2211" s="73"/>
      <c r="Q2211" s="18"/>
      <c r="R2211" s="18"/>
      <c r="S2211" s="18"/>
      <c r="T2211" s="18"/>
      <c r="U2211" s="18"/>
      <c r="V2211" s="18"/>
      <c r="W2211" s="18"/>
      <c r="X2211" s="18"/>
      <c r="Y2211" s="18"/>
      <c r="Z2211" s="68">
        <v>4264.0</v>
      </c>
      <c r="AA2211" s="69">
        <v>7.0</v>
      </c>
      <c r="AB2211" s="18" t="s">
        <v>567</v>
      </c>
      <c r="AC2211" s="68">
        <v>4264.0</v>
      </c>
      <c r="AD2211" s="69">
        <v>7.0</v>
      </c>
      <c r="AE2211" s="69">
        <v>10.0</v>
      </c>
      <c r="AF2211" s="70" t="s">
        <v>567</v>
      </c>
      <c r="AG2211" s="69">
        <v>221.0</v>
      </c>
      <c r="AH2211" s="69">
        <v>217.0</v>
      </c>
      <c r="AI2211" s="69">
        <v>3.0</v>
      </c>
      <c r="AJ2211" s="29">
        <f t="shared" si="20"/>
        <v>218.5</v>
      </c>
      <c r="AK2211" s="76">
        <f t="shared" si="21"/>
        <v>0.9886877828</v>
      </c>
      <c r="AL2211" s="29">
        <f t="shared" si="22"/>
        <v>218.5</v>
      </c>
      <c r="AM2211" s="71">
        <f t="shared" si="23"/>
        <v>0.9887</v>
      </c>
      <c r="AN2211" s="71">
        <f t="shared" si="24"/>
        <v>1</v>
      </c>
      <c r="AO2211" s="72">
        <f t="shared" si="25"/>
        <v>131.1</v>
      </c>
      <c r="AP2211" s="73">
        <f t="shared" si="26"/>
        <v>750940.8</v>
      </c>
      <c r="AQ2211" s="3">
        <f t="shared" si="27"/>
        <v>3397.922172</v>
      </c>
      <c r="AR2211" s="18"/>
      <c r="AS2211" s="18"/>
    </row>
    <row r="2212" ht="14.25" customHeight="1">
      <c r="A2212" s="68">
        <v>4265.0</v>
      </c>
      <c r="B2212" s="69">
        <v>7.0</v>
      </c>
      <c r="C2212" s="18" t="s">
        <v>1994</v>
      </c>
      <c r="D2212" s="68">
        <v>4265.0</v>
      </c>
      <c r="E2212" s="69">
        <v>7.0</v>
      </c>
      <c r="F2212" s="69">
        <v>10.0</v>
      </c>
      <c r="G2212" s="70" t="s">
        <v>3444</v>
      </c>
      <c r="H2212" s="69">
        <v>10.0</v>
      </c>
      <c r="I2212" s="69">
        <v>4.0</v>
      </c>
      <c r="J2212" s="69">
        <v>1.0</v>
      </c>
      <c r="K2212" s="29">
        <f t="shared" si="13"/>
        <v>4.5</v>
      </c>
      <c r="L2212" s="71">
        <f t="shared" si="14"/>
        <v>0.45</v>
      </c>
      <c r="M2212" s="71">
        <f t="shared" si="15"/>
        <v>0.5625</v>
      </c>
      <c r="N2212" s="72">
        <f t="shared" si="16"/>
        <v>1.52</v>
      </c>
      <c r="O2212" s="8">
        <f t="shared" si="17"/>
        <v>8706.56</v>
      </c>
      <c r="P2212" s="73"/>
      <c r="Q2212" s="18"/>
      <c r="R2212" s="18"/>
      <c r="S2212" s="18"/>
      <c r="T2212" s="18"/>
      <c r="U2212" s="18"/>
      <c r="V2212" s="18"/>
      <c r="W2212" s="18"/>
      <c r="X2212" s="18"/>
      <c r="Y2212" s="18"/>
      <c r="Z2212" s="68">
        <v>4265.0</v>
      </c>
      <c r="AA2212" s="69">
        <v>7.0</v>
      </c>
      <c r="AB2212" s="18" t="s">
        <v>1994</v>
      </c>
      <c r="AC2212" s="68">
        <v>4265.0</v>
      </c>
      <c r="AD2212" s="69">
        <v>7.0</v>
      </c>
      <c r="AE2212" s="69">
        <v>10.0</v>
      </c>
      <c r="AF2212" s="70" t="s">
        <v>3444</v>
      </c>
      <c r="AG2212" s="69">
        <v>10.0</v>
      </c>
      <c r="AH2212" s="69">
        <v>4.0</v>
      </c>
      <c r="AI2212" s="69">
        <v>1.0</v>
      </c>
      <c r="AJ2212" s="29">
        <f t="shared" si="20"/>
        <v>4.5</v>
      </c>
      <c r="AK2212" s="76">
        <f t="shared" si="21"/>
        <v>0.45</v>
      </c>
      <c r="AL2212" s="29">
        <f t="shared" si="22"/>
        <v>4.5</v>
      </c>
      <c r="AM2212" s="71">
        <f t="shared" si="23"/>
        <v>0.45</v>
      </c>
      <c r="AN2212" s="71">
        <f t="shared" si="24"/>
        <v>0.5625</v>
      </c>
      <c r="AO2212" s="72">
        <f t="shared" si="25"/>
        <v>1.52</v>
      </c>
      <c r="AP2212" s="73">
        <f t="shared" si="26"/>
        <v>8706.56</v>
      </c>
      <c r="AQ2212" s="3">
        <f t="shared" si="27"/>
        <v>870.656</v>
      </c>
      <c r="AR2212" s="18"/>
      <c r="AS2212" s="18"/>
    </row>
    <row r="2213" ht="14.25" customHeight="1">
      <c r="A2213" s="68">
        <v>4265.0</v>
      </c>
      <c r="B2213" s="69">
        <v>7.0</v>
      </c>
      <c r="C2213" s="18" t="s">
        <v>1994</v>
      </c>
      <c r="D2213" s="68">
        <v>4265.0</v>
      </c>
      <c r="E2213" s="69">
        <v>7.0</v>
      </c>
      <c r="F2213" s="69">
        <v>20.0</v>
      </c>
      <c r="G2213" s="70" t="s">
        <v>3445</v>
      </c>
      <c r="H2213" s="69">
        <v>11.0</v>
      </c>
      <c r="I2213" s="69">
        <v>3.0</v>
      </c>
      <c r="J2213" s="69">
        <v>0.0</v>
      </c>
      <c r="K2213" s="29">
        <f t="shared" si="13"/>
        <v>3</v>
      </c>
      <c r="L2213" s="71">
        <f t="shared" si="14"/>
        <v>0.2727</v>
      </c>
      <c r="M2213" s="71">
        <f t="shared" si="15"/>
        <v>0.3409</v>
      </c>
      <c r="N2213" s="72">
        <f t="shared" si="16"/>
        <v>0.61</v>
      </c>
      <c r="O2213" s="8">
        <f t="shared" si="17"/>
        <v>3494.08</v>
      </c>
      <c r="P2213" s="73"/>
      <c r="Q2213" s="18"/>
      <c r="R2213" s="18"/>
      <c r="S2213" s="18"/>
      <c r="T2213" s="18"/>
      <c r="U2213" s="18"/>
      <c r="V2213" s="18"/>
      <c r="W2213" s="18"/>
      <c r="X2213" s="18"/>
      <c r="Y2213" s="18"/>
      <c r="Z2213" s="68">
        <v>4265.0</v>
      </c>
      <c r="AA2213" s="69">
        <v>7.0</v>
      </c>
      <c r="AB2213" s="18" t="s">
        <v>1994</v>
      </c>
      <c r="AC2213" s="68">
        <v>4265.0</v>
      </c>
      <c r="AD2213" s="69">
        <v>7.0</v>
      </c>
      <c r="AE2213" s="69">
        <v>20.0</v>
      </c>
      <c r="AF2213" s="70" t="s">
        <v>3445</v>
      </c>
      <c r="AG2213" s="69">
        <v>11.0</v>
      </c>
      <c r="AH2213" s="69">
        <v>3.0</v>
      </c>
      <c r="AI2213" s="69">
        <v>0.0</v>
      </c>
      <c r="AJ2213" s="29">
        <f t="shared" si="20"/>
        <v>3</v>
      </c>
      <c r="AK2213" s="76">
        <f t="shared" si="21"/>
        <v>0.2727272727</v>
      </c>
      <c r="AL2213" s="29">
        <f t="shared" si="22"/>
        <v>3</v>
      </c>
      <c r="AM2213" s="71">
        <f t="shared" si="23"/>
        <v>0.2727</v>
      </c>
      <c r="AN2213" s="71">
        <f t="shared" si="24"/>
        <v>0.3409</v>
      </c>
      <c r="AO2213" s="72">
        <f t="shared" si="25"/>
        <v>0.61</v>
      </c>
      <c r="AP2213" s="73">
        <f t="shared" si="26"/>
        <v>3494.08</v>
      </c>
      <c r="AQ2213" s="3">
        <f t="shared" si="27"/>
        <v>317.6436364</v>
      </c>
      <c r="AR2213" s="18"/>
      <c r="AS2213" s="18"/>
    </row>
    <row r="2214" ht="14.25" customHeight="1">
      <c r="A2214" s="68">
        <v>4265.0</v>
      </c>
      <c r="B2214" s="69">
        <v>7.0</v>
      </c>
      <c r="C2214" s="18" t="s">
        <v>1994</v>
      </c>
      <c r="D2214" s="68">
        <v>4265.0</v>
      </c>
      <c r="E2214" s="69">
        <v>7.0</v>
      </c>
      <c r="F2214" s="69">
        <v>30.0</v>
      </c>
      <c r="G2214" s="70" t="s">
        <v>3446</v>
      </c>
      <c r="H2214" s="69">
        <v>5.0</v>
      </c>
      <c r="I2214" s="69">
        <v>5.0</v>
      </c>
      <c r="J2214" s="69">
        <v>0.0</v>
      </c>
      <c r="K2214" s="29">
        <f t="shared" si="13"/>
        <v>5</v>
      </c>
      <c r="L2214" s="71">
        <f t="shared" si="14"/>
        <v>1</v>
      </c>
      <c r="M2214" s="71">
        <f t="shared" si="15"/>
        <v>1</v>
      </c>
      <c r="N2214" s="72">
        <f t="shared" si="16"/>
        <v>3</v>
      </c>
      <c r="O2214" s="8">
        <f t="shared" si="17"/>
        <v>17184</v>
      </c>
      <c r="P2214" s="73"/>
      <c r="Q2214" s="18"/>
      <c r="R2214" s="18"/>
      <c r="S2214" s="18"/>
      <c r="T2214" s="18"/>
      <c r="U2214" s="18"/>
      <c r="V2214" s="18"/>
      <c r="W2214" s="18"/>
      <c r="X2214" s="18"/>
      <c r="Y2214" s="18"/>
      <c r="Z2214" s="68">
        <v>4265.0</v>
      </c>
      <c r="AA2214" s="69">
        <v>7.0</v>
      </c>
      <c r="AB2214" s="18" t="s">
        <v>1994</v>
      </c>
      <c r="AC2214" s="68">
        <v>4265.0</v>
      </c>
      <c r="AD2214" s="69">
        <v>7.0</v>
      </c>
      <c r="AE2214" s="69">
        <v>30.0</v>
      </c>
      <c r="AF2214" s="70" t="s">
        <v>3446</v>
      </c>
      <c r="AG2214" s="69">
        <v>5.0</v>
      </c>
      <c r="AH2214" s="69">
        <v>5.0</v>
      </c>
      <c r="AI2214" s="69">
        <v>0.0</v>
      </c>
      <c r="AJ2214" s="29">
        <f t="shared" si="20"/>
        <v>5</v>
      </c>
      <c r="AK2214" s="76">
        <f t="shared" si="21"/>
        <v>1</v>
      </c>
      <c r="AL2214" s="29">
        <f t="shared" si="22"/>
        <v>5</v>
      </c>
      <c r="AM2214" s="71">
        <f t="shared" si="23"/>
        <v>1</v>
      </c>
      <c r="AN2214" s="71">
        <f t="shared" si="24"/>
        <v>1</v>
      </c>
      <c r="AO2214" s="72">
        <f t="shared" si="25"/>
        <v>3</v>
      </c>
      <c r="AP2214" s="73">
        <f t="shared" si="26"/>
        <v>17184</v>
      </c>
      <c r="AQ2214" s="3">
        <f t="shared" si="27"/>
        <v>3436.8</v>
      </c>
      <c r="AR2214" s="18"/>
      <c r="AS2214" s="18"/>
    </row>
    <row r="2215" ht="14.25" customHeight="1">
      <c r="A2215" s="68">
        <v>4266.0</v>
      </c>
      <c r="B2215" s="69">
        <v>7.0</v>
      </c>
      <c r="C2215" s="70" t="s">
        <v>569</v>
      </c>
      <c r="D2215" s="68">
        <v>4266.0</v>
      </c>
      <c r="E2215" s="69">
        <v>7.0</v>
      </c>
      <c r="F2215" s="69">
        <v>10.0</v>
      </c>
      <c r="G2215" s="70" t="s">
        <v>569</v>
      </c>
      <c r="H2215" s="69">
        <v>85.0</v>
      </c>
      <c r="I2215" s="69">
        <v>6.0</v>
      </c>
      <c r="J2215" s="69">
        <v>9.0</v>
      </c>
      <c r="K2215" s="29">
        <f t="shared" si="13"/>
        <v>10.5</v>
      </c>
      <c r="L2215" s="71">
        <f t="shared" si="14"/>
        <v>0.1235</v>
      </c>
      <c r="M2215" s="71">
        <f t="shared" si="15"/>
        <v>0.1544</v>
      </c>
      <c r="N2215" s="72">
        <f t="shared" si="16"/>
        <v>0.97</v>
      </c>
      <c r="O2215" s="8">
        <f t="shared" si="17"/>
        <v>5556.16</v>
      </c>
      <c r="P2215" s="73"/>
      <c r="Q2215" s="18"/>
      <c r="R2215" s="18"/>
      <c r="S2215" s="18"/>
      <c r="T2215" s="18"/>
      <c r="U2215" s="18"/>
      <c r="V2215" s="18"/>
      <c r="W2215" s="18"/>
      <c r="X2215" s="18"/>
      <c r="Y2215" s="18"/>
      <c r="Z2215" s="68">
        <v>4266.0</v>
      </c>
      <c r="AA2215" s="69">
        <v>7.0</v>
      </c>
      <c r="AB2215" s="70" t="s">
        <v>569</v>
      </c>
      <c r="AC2215" s="68">
        <v>4266.0</v>
      </c>
      <c r="AD2215" s="69">
        <v>7.0</v>
      </c>
      <c r="AE2215" s="69">
        <v>10.0</v>
      </c>
      <c r="AF2215" s="70" t="s">
        <v>569</v>
      </c>
      <c r="AG2215" s="69">
        <v>85.0</v>
      </c>
      <c r="AH2215" s="69">
        <v>6.0</v>
      </c>
      <c r="AI2215" s="69">
        <v>9.0</v>
      </c>
      <c r="AJ2215" s="29">
        <f t="shared" si="20"/>
        <v>10.5</v>
      </c>
      <c r="AK2215" s="76">
        <f t="shared" si="21"/>
        <v>0.1235294118</v>
      </c>
      <c r="AL2215" s="29">
        <f t="shared" si="22"/>
        <v>10.5</v>
      </c>
      <c r="AM2215" s="71">
        <f t="shared" si="23"/>
        <v>0.1235</v>
      </c>
      <c r="AN2215" s="71">
        <f t="shared" si="24"/>
        <v>0.1544</v>
      </c>
      <c r="AO2215" s="72">
        <f t="shared" si="25"/>
        <v>0.97</v>
      </c>
      <c r="AP2215" s="73">
        <f t="shared" si="26"/>
        <v>5556.16</v>
      </c>
      <c r="AQ2215" s="3">
        <f t="shared" si="27"/>
        <v>65.36658824</v>
      </c>
      <c r="AR2215" s="18"/>
      <c r="AS2215" s="18"/>
    </row>
    <row r="2216" ht="14.25" customHeight="1">
      <c r="A2216" s="68">
        <v>4267.0</v>
      </c>
      <c r="B2216" s="69">
        <v>7.0</v>
      </c>
      <c r="C2216" s="18" t="s">
        <v>950</v>
      </c>
      <c r="D2216" s="68">
        <v>4267.0</v>
      </c>
      <c r="E2216" s="69">
        <v>7.0</v>
      </c>
      <c r="F2216" s="69">
        <v>10.0</v>
      </c>
      <c r="G2216" s="70" t="s">
        <v>3447</v>
      </c>
      <c r="H2216" s="69">
        <v>85.0</v>
      </c>
      <c r="I2216" s="69">
        <v>78.0</v>
      </c>
      <c r="J2216" s="69">
        <v>3.0</v>
      </c>
      <c r="K2216" s="29">
        <f t="shared" si="13"/>
        <v>79.5</v>
      </c>
      <c r="L2216" s="71">
        <f t="shared" si="14"/>
        <v>0.9353</v>
      </c>
      <c r="M2216" s="71">
        <f t="shared" si="15"/>
        <v>1</v>
      </c>
      <c r="N2216" s="72">
        <f t="shared" si="16"/>
        <v>47.7</v>
      </c>
      <c r="O2216" s="8">
        <f t="shared" si="17"/>
        <v>273225.6</v>
      </c>
      <c r="P2216" s="73"/>
      <c r="Q2216" s="18"/>
      <c r="R2216" s="18"/>
      <c r="S2216" s="18"/>
      <c r="T2216" s="18"/>
      <c r="U2216" s="18"/>
      <c r="V2216" s="18"/>
      <c r="W2216" s="18"/>
      <c r="X2216" s="18"/>
      <c r="Y2216" s="18"/>
      <c r="Z2216" s="68">
        <v>4267.0</v>
      </c>
      <c r="AA2216" s="69">
        <v>7.0</v>
      </c>
      <c r="AB2216" s="18" t="s">
        <v>950</v>
      </c>
      <c r="AC2216" s="68">
        <v>4267.0</v>
      </c>
      <c r="AD2216" s="69">
        <v>7.0</v>
      </c>
      <c r="AE2216" s="69">
        <v>10.0</v>
      </c>
      <c r="AF2216" s="70" t="s">
        <v>3447</v>
      </c>
      <c r="AG2216" s="69">
        <v>85.0</v>
      </c>
      <c r="AH2216" s="69">
        <v>78.0</v>
      </c>
      <c r="AI2216" s="69">
        <v>3.0</v>
      </c>
      <c r="AJ2216" s="29">
        <f t="shared" si="20"/>
        <v>79.5</v>
      </c>
      <c r="AK2216" s="76">
        <f t="shared" si="21"/>
        <v>0.9352941176</v>
      </c>
      <c r="AL2216" s="29">
        <f t="shared" si="22"/>
        <v>79.5</v>
      </c>
      <c r="AM2216" s="71">
        <f t="shared" si="23"/>
        <v>0.9353</v>
      </c>
      <c r="AN2216" s="71">
        <f t="shared" si="24"/>
        <v>1</v>
      </c>
      <c r="AO2216" s="72">
        <f t="shared" si="25"/>
        <v>47.7</v>
      </c>
      <c r="AP2216" s="73">
        <f t="shared" si="26"/>
        <v>273225.6</v>
      </c>
      <c r="AQ2216" s="3">
        <f t="shared" si="27"/>
        <v>3214.418824</v>
      </c>
      <c r="AR2216" s="18"/>
      <c r="AS2216" s="18"/>
    </row>
    <row r="2217" ht="14.25" customHeight="1">
      <c r="A2217" s="68">
        <v>4268.0</v>
      </c>
      <c r="B2217" s="69">
        <v>7.0</v>
      </c>
      <c r="C2217" s="70" t="s">
        <v>3448</v>
      </c>
      <c r="D2217" s="68">
        <v>4268.0</v>
      </c>
      <c r="E2217" s="69">
        <v>7.0</v>
      </c>
      <c r="F2217" s="69">
        <v>10.0</v>
      </c>
      <c r="G2217" s="70" t="s">
        <v>3448</v>
      </c>
      <c r="H2217" s="69">
        <v>78.0</v>
      </c>
      <c r="I2217" s="69">
        <v>12.0</v>
      </c>
      <c r="J2217" s="69">
        <v>6.0</v>
      </c>
      <c r="K2217" s="29">
        <f t="shared" si="13"/>
        <v>15</v>
      </c>
      <c r="L2217" s="71">
        <f t="shared" si="14"/>
        <v>0.1923</v>
      </c>
      <c r="M2217" s="71">
        <f t="shared" si="15"/>
        <v>0.2404</v>
      </c>
      <c r="N2217" s="72">
        <f t="shared" si="16"/>
        <v>2.16</v>
      </c>
      <c r="O2217" s="8">
        <f t="shared" si="17"/>
        <v>12372.48</v>
      </c>
      <c r="P2217" s="73"/>
      <c r="Q2217" s="18"/>
      <c r="R2217" s="18"/>
      <c r="S2217" s="18"/>
      <c r="T2217" s="18"/>
      <c r="U2217" s="18"/>
      <c r="V2217" s="18"/>
      <c r="W2217" s="18"/>
      <c r="X2217" s="18"/>
      <c r="Y2217" s="18"/>
      <c r="Z2217" s="68">
        <v>4268.0</v>
      </c>
      <c r="AA2217" s="69">
        <v>7.0</v>
      </c>
      <c r="AB2217" s="70" t="s">
        <v>3448</v>
      </c>
      <c r="AC2217" s="68">
        <v>4268.0</v>
      </c>
      <c r="AD2217" s="69">
        <v>7.0</v>
      </c>
      <c r="AE2217" s="69">
        <v>10.0</v>
      </c>
      <c r="AF2217" s="70" t="s">
        <v>3448</v>
      </c>
      <c r="AG2217" s="69">
        <v>78.0</v>
      </c>
      <c r="AH2217" s="69">
        <v>12.0</v>
      </c>
      <c r="AI2217" s="69">
        <v>6.0</v>
      </c>
      <c r="AJ2217" s="29">
        <f t="shared" si="20"/>
        <v>15</v>
      </c>
      <c r="AK2217" s="76">
        <f t="shared" si="21"/>
        <v>0.1923076923</v>
      </c>
      <c r="AL2217" s="29">
        <f t="shared" si="22"/>
        <v>15</v>
      </c>
      <c r="AM2217" s="71">
        <f t="shared" si="23"/>
        <v>0.1923</v>
      </c>
      <c r="AN2217" s="71">
        <f t="shared" si="24"/>
        <v>0.2404</v>
      </c>
      <c r="AO2217" s="72">
        <f t="shared" si="25"/>
        <v>2.16</v>
      </c>
      <c r="AP2217" s="73">
        <f t="shared" si="26"/>
        <v>12372.48</v>
      </c>
      <c r="AQ2217" s="3">
        <f t="shared" si="27"/>
        <v>158.6215385</v>
      </c>
      <c r="AR2217" s="18"/>
      <c r="AS2217" s="18"/>
    </row>
    <row r="2218" ht="14.25" customHeight="1">
      <c r="A2218" s="68">
        <v>4269.0</v>
      </c>
      <c r="B2218" s="69">
        <v>7.0</v>
      </c>
      <c r="C2218" s="70" t="s">
        <v>3449</v>
      </c>
      <c r="D2218" s="68">
        <v>4269.0</v>
      </c>
      <c r="E2218" s="69">
        <v>7.0</v>
      </c>
      <c r="F2218" s="69">
        <v>10.0</v>
      </c>
      <c r="G2218" s="70" t="s">
        <v>3450</v>
      </c>
      <c r="H2218" s="69">
        <v>67.0</v>
      </c>
      <c r="I2218" s="69">
        <v>57.0</v>
      </c>
      <c r="J2218" s="69">
        <v>8.0</v>
      </c>
      <c r="K2218" s="29">
        <f t="shared" si="13"/>
        <v>61</v>
      </c>
      <c r="L2218" s="71">
        <f t="shared" si="14"/>
        <v>0.9104</v>
      </c>
      <c r="M2218" s="71">
        <f t="shared" si="15"/>
        <v>1</v>
      </c>
      <c r="N2218" s="72">
        <f t="shared" si="16"/>
        <v>36.6</v>
      </c>
      <c r="O2218" s="8">
        <f t="shared" si="17"/>
        <v>209644.8</v>
      </c>
      <c r="P2218" s="73"/>
      <c r="Q2218" s="18"/>
      <c r="R2218" s="18"/>
      <c r="S2218" s="18"/>
      <c r="T2218" s="18"/>
      <c r="U2218" s="18"/>
      <c r="V2218" s="18"/>
      <c r="W2218" s="18"/>
      <c r="X2218" s="18"/>
      <c r="Y2218" s="18"/>
      <c r="Z2218" s="68">
        <v>4269.0</v>
      </c>
      <c r="AA2218" s="69">
        <v>7.0</v>
      </c>
      <c r="AB2218" s="70" t="s">
        <v>3449</v>
      </c>
      <c r="AC2218" s="68">
        <v>4269.0</v>
      </c>
      <c r="AD2218" s="69">
        <v>7.0</v>
      </c>
      <c r="AE2218" s="69">
        <v>10.0</v>
      </c>
      <c r="AF2218" s="70" t="s">
        <v>3450</v>
      </c>
      <c r="AG2218" s="69">
        <v>67.0</v>
      </c>
      <c r="AH2218" s="69">
        <v>57.0</v>
      </c>
      <c r="AI2218" s="69">
        <v>8.0</v>
      </c>
      <c r="AJ2218" s="29">
        <f t="shared" si="20"/>
        <v>61</v>
      </c>
      <c r="AK2218" s="76">
        <f t="shared" si="21"/>
        <v>0.9104477612</v>
      </c>
      <c r="AL2218" s="29">
        <f t="shared" si="22"/>
        <v>61</v>
      </c>
      <c r="AM2218" s="71">
        <f t="shared" si="23"/>
        <v>0.9104</v>
      </c>
      <c r="AN2218" s="71">
        <f t="shared" si="24"/>
        <v>1</v>
      </c>
      <c r="AO2218" s="72">
        <f t="shared" si="25"/>
        <v>36.6</v>
      </c>
      <c r="AP2218" s="73">
        <f t="shared" si="26"/>
        <v>209644.8</v>
      </c>
      <c r="AQ2218" s="3">
        <f t="shared" si="27"/>
        <v>3129.026866</v>
      </c>
      <c r="AR2218" s="18"/>
      <c r="AS2218" s="18"/>
    </row>
    <row r="2219" ht="14.25" customHeight="1">
      <c r="A2219" s="68">
        <v>4271.0</v>
      </c>
      <c r="B2219" s="69">
        <v>7.0</v>
      </c>
      <c r="C2219" s="18" t="s">
        <v>573</v>
      </c>
      <c r="D2219" s="68">
        <v>4271.0</v>
      </c>
      <c r="E2219" s="69">
        <v>7.0</v>
      </c>
      <c r="F2219" s="69">
        <v>10.0</v>
      </c>
      <c r="G2219" s="70" t="s">
        <v>3451</v>
      </c>
      <c r="H2219" s="69">
        <v>104.0</v>
      </c>
      <c r="I2219" s="69">
        <v>35.0</v>
      </c>
      <c r="J2219" s="69">
        <v>18.0</v>
      </c>
      <c r="K2219" s="29">
        <f t="shared" si="13"/>
        <v>44</v>
      </c>
      <c r="L2219" s="71">
        <f t="shared" si="14"/>
        <v>0.4231</v>
      </c>
      <c r="M2219" s="71">
        <f t="shared" si="15"/>
        <v>0.5289</v>
      </c>
      <c r="N2219" s="72">
        <f t="shared" si="16"/>
        <v>13.96</v>
      </c>
      <c r="O2219" s="8">
        <f t="shared" si="17"/>
        <v>79962.88</v>
      </c>
      <c r="P2219" s="73"/>
      <c r="Q2219" s="18"/>
      <c r="R2219" s="18"/>
      <c r="S2219" s="18"/>
      <c r="T2219" s="18"/>
      <c r="U2219" s="18"/>
      <c r="V2219" s="18"/>
      <c r="W2219" s="18"/>
      <c r="X2219" s="18"/>
      <c r="Y2219" s="18"/>
      <c r="Z2219" s="68">
        <v>4271.0</v>
      </c>
      <c r="AA2219" s="69">
        <v>7.0</v>
      </c>
      <c r="AB2219" s="18" t="s">
        <v>573</v>
      </c>
      <c r="AC2219" s="68">
        <v>4271.0</v>
      </c>
      <c r="AD2219" s="69">
        <v>7.0</v>
      </c>
      <c r="AE2219" s="69">
        <v>10.0</v>
      </c>
      <c r="AF2219" s="70" t="s">
        <v>3451</v>
      </c>
      <c r="AG2219" s="69">
        <v>104.0</v>
      </c>
      <c r="AH2219" s="69">
        <v>35.0</v>
      </c>
      <c r="AI2219" s="69">
        <v>18.0</v>
      </c>
      <c r="AJ2219" s="29">
        <f t="shared" si="20"/>
        <v>44</v>
      </c>
      <c r="AK2219" s="76">
        <f t="shared" si="21"/>
        <v>0.4230769231</v>
      </c>
      <c r="AL2219" s="29">
        <f t="shared" si="22"/>
        <v>44</v>
      </c>
      <c r="AM2219" s="71">
        <f t="shared" si="23"/>
        <v>0.4231</v>
      </c>
      <c r="AN2219" s="71">
        <f t="shared" si="24"/>
        <v>0.5289</v>
      </c>
      <c r="AO2219" s="72">
        <f t="shared" si="25"/>
        <v>13.96</v>
      </c>
      <c r="AP2219" s="73">
        <f t="shared" si="26"/>
        <v>79962.88</v>
      </c>
      <c r="AQ2219" s="3">
        <f t="shared" si="27"/>
        <v>768.8738462</v>
      </c>
      <c r="AR2219" s="18"/>
      <c r="AS2219" s="18"/>
    </row>
    <row r="2220" ht="14.25" customHeight="1">
      <c r="A2220" s="68">
        <v>4273.0</v>
      </c>
      <c r="B2220" s="69">
        <v>7.0</v>
      </c>
      <c r="C2220" s="18" t="s">
        <v>574</v>
      </c>
      <c r="D2220" s="68">
        <v>4273.0</v>
      </c>
      <c r="E2220" s="69">
        <v>7.0</v>
      </c>
      <c r="F2220" s="69">
        <v>10.0</v>
      </c>
      <c r="G2220" s="70" t="s">
        <v>574</v>
      </c>
      <c r="H2220" s="69">
        <v>110.0</v>
      </c>
      <c r="I2220" s="69">
        <v>11.0</v>
      </c>
      <c r="J2220" s="69">
        <v>3.0</v>
      </c>
      <c r="K2220" s="29">
        <f t="shared" si="13"/>
        <v>12.5</v>
      </c>
      <c r="L2220" s="71">
        <f t="shared" si="14"/>
        <v>0.1136</v>
      </c>
      <c r="M2220" s="71">
        <f t="shared" si="15"/>
        <v>0.142</v>
      </c>
      <c r="N2220" s="72">
        <f t="shared" si="16"/>
        <v>1.07</v>
      </c>
      <c r="O2220" s="8">
        <f t="shared" si="17"/>
        <v>6128.96</v>
      </c>
      <c r="P2220" s="73"/>
      <c r="Q2220" s="18"/>
      <c r="R2220" s="18"/>
      <c r="S2220" s="18"/>
      <c r="T2220" s="18"/>
      <c r="U2220" s="18"/>
      <c r="V2220" s="18"/>
      <c r="W2220" s="18"/>
      <c r="X2220" s="18"/>
      <c r="Y2220" s="18"/>
      <c r="Z2220" s="68">
        <v>4273.0</v>
      </c>
      <c r="AA2220" s="69">
        <v>7.0</v>
      </c>
      <c r="AB2220" s="18" t="s">
        <v>574</v>
      </c>
      <c r="AC2220" s="68">
        <v>4273.0</v>
      </c>
      <c r="AD2220" s="69">
        <v>7.0</v>
      </c>
      <c r="AE2220" s="69">
        <v>10.0</v>
      </c>
      <c r="AF2220" s="70" t="s">
        <v>574</v>
      </c>
      <c r="AG2220" s="69">
        <v>110.0</v>
      </c>
      <c r="AH2220" s="69">
        <v>11.0</v>
      </c>
      <c r="AI2220" s="69">
        <v>3.0</v>
      </c>
      <c r="AJ2220" s="29">
        <f t="shared" si="20"/>
        <v>12.5</v>
      </c>
      <c r="AK2220" s="76">
        <f t="shared" si="21"/>
        <v>0.1136363636</v>
      </c>
      <c r="AL2220" s="29">
        <f t="shared" si="22"/>
        <v>12.5</v>
      </c>
      <c r="AM2220" s="71">
        <f t="shared" si="23"/>
        <v>0.1136</v>
      </c>
      <c r="AN2220" s="71">
        <f t="shared" si="24"/>
        <v>0.142</v>
      </c>
      <c r="AO2220" s="72">
        <f t="shared" si="25"/>
        <v>1.07</v>
      </c>
      <c r="AP2220" s="73">
        <f t="shared" si="26"/>
        <v>6128.96</v>
      </c>
      <c r="AQ2220" s="3">
        <f t="shared" si="27"/>
        <v>55.71781818</v>
      </c>
      <c r="AR2220" s="18"/>
      <c r="AS2220" s="18"/>
    </row>
    <row r="2221" ht="14.25" customHeight="1">
      <c r="A2221" s="68">
        <v>4275.0</v>
      </c>
      <c r="B2221" s="69">
        <v>7.0</v>
      </c>
      <c r="C2221" s="18" t="s">
        <v>575</v>
      </c>
      <c r="D2221" s="68">
        <v>4275.0</v>
      </c>
      <c r="E2221" s="69">
        <v>7.0</v>
      </c>
      <c r="F2221" s="69">
        <v>10.0</v>
      </c>
      <c r="G2221" s="70" t="s">
        <v>3452</v>
      </c>
      <c r="H2221" s="69">
        <v>206.0</v>
      </c>
      <c r="I2221" s="69">
        <v>28.0</v>
      </c>
      <c r="J2221" s="69">
        <v>5.0</v>
      </c>
      <c r="K2221" s="29">
        <f t="shared" si="13"/>
        <v>30.5</v>
      </c>
      <c r="L2221" s="71">
        <f t="shared" si="14"/>
        <v>0.1481</v>
      </c>
      <c r="M2221" s="71">
        <f t="shared" si="15"/>
        <v>0.1851</v>
      </c>
      <c r="N2221" s="72">
        <f t="shared" si="16"/>
        <v>3.39</v>
      </c>
      <c r="O2221" s="8">
        <f t="shared" si="17"/>
        <v>19417.92</v>
      </c>
      <c r="P2221" s="73"/>
      <c r="Q2221" s="18"/>
      <c r="R2221" s="18"/>
      <c r="S2221" s="18"/>
      <c r="T2221" s="18"/>
      <c r="U2221" s="18"/>
      <c r="V2221" s="18"/>
      <c r="W2221" s="18"/>
      <c r="X2221" s="18"/>
      <c r="Y2221" s="18"/>
      <c r="Z2221" s="68">
        <v>4275.0</v>
      </c>
      <c r="AA2221" s="69">
        <v>7.0</v>
      </c>
      <c r="AB2221" s="18" t="s">
        <v>575</v>
      </c>
      <c r="AC2221" s="68">
        <v>4275.0</v>
      </c>
      <c r="AD2221" s="69">
        <v>7.0</v>
      </c>
      <c r="AE2221" s="69">
        <v>10.0</v>
      </c>
      <c r="AF2221" s="70" t="s">
        <v>3452</v>
      </c>
      <c r="AG2221" s="69">
        <v>206.0</v>
      </c>
      <c r="AH2221" s="69">
        <v>28.0</v>
      </c>
      <c r="AI2221" s="69">
        <v>5.0</v>
      </c>
      <c r="AJ2221" s="29">
        <f t="shared" si="20"/>
        <v>30.5</v>
      </c>
      <c r="AK2221" s="76">
        <f t="shared" si="21"/>
        <v>0.1480582524</v>
      </c>
      <c r="AL2221" s="29">
        <f t="shared" si="22"/>
        <v>30.5</v>
      </c>
      <c r="AM2221" s="71">
        <f t="shared" si="23"/>
        <v>0.1481</v>
      </c>
      <c r="AN2221" s="71">
        <f t="shared" si="24"/>
        <v>0.1851</v>
      </c>
      <c r="AO2221" s="72">
        <f t="shared" si="25"/>
        <v>3.39</v>
      </c>
      <c r="AP2221" s="73">
        <f t="shared" si="26"/>
        <v>19417.92</v>
      </c>
      <c r="AQ2221" s="3">
        <f t="shared" si="27"/>
        <v>94.26174757</v>
      </c>
      <c r="AR2221" s="18"/>
      <c r="AS2221" s="18"/>
    </row>
    <row r="2222" ht="14.25" customHeight="1">
      <c r="A2222" s="68">
        <v>4276.0</v>
      </c>
      <c r="B2222" s="69">
        <v>7.0</v>
      </c>
      <c r="C2222" s="70" t="s">
        <v>576</v>
      </c>
      <c r="D2222" s="68">
        <v>4276.0</v>
      </c>
      <c r="E2222" s="69">
        <v>7.0</v>
      </c>
      <c r="F2222" s="69">
        <v>10.0</v>
      </c>
      <c r="G2222" s="70" t="s">
        <v>576</v>
      </c>
      <c r="H2222" s="69">
        <v>26.0</v>
      </c>
      <c r="I2222" s="69">
        <v>3.0</v>
      </c>
      <c r="J2222" s="69">
        <v>0.0</v>
      </c>
      <c r="K2222" s="29">
        <f t="shared" si="13"/>
        <v>3</v>
      </c>
      <c r="L2222" s="71">
        <f t="shared" si="14"/>
        <v>0.1154</v>
      </c>
      <c r="M2222" s="71">
        <f t="shared" si="15"/>
        <v>0.1443</v>
      </c>
      <c r="N2222" s="72">
        <f t="shared" si="16"/>
        <v>0.26</v>
      </c>
      <c r="O2222" s="8">
        <f t="shared" si="17"/>
        <v>1489.28</v>
      </c>
      <c r="P2222" s="73"/>
      <c r="Q2222" s="18"/>
      <c r="R2222" s="18"/>
      <c r="S2222" s="18"/>
      <c r="T2222" s="18"/>
      <c r="U2222" s="18"/>
      <c r="V2222" s="18"/>
      <c r="W2222" s="18"/>
      <c r="X2222" s="18"/>
      <c r="Y2222" s="18"/>
      <c r="Z2222" s="68">
        <v>4276.0</v>
      </c>
      <c r="AA2222" s="69">
        <v>7.0</v>
      </c>
      <c r="AB2222" s="70" t="s">
        <v>576</v>
      </c>
      <c r="AC2222" s="68">
        <v>4276.0</v>
      </c>
      <c r="AD2222" s="69">
        <v>7.0</v>
      </c>
      <c r="AE2222" s="69">
        <v>10.0</v>
      </c>
      <c r="AF2222" s="70" t="s">
        <v>576</v>
      </c>
      <c r="AG2222" s="69">
        <v>26.0</v>
      </c>
      <c r="AH2222" s="69">
        <v>3.0</v>
      </c>
      <c r="AI2222" s="69">
        <v>0.0</v>
      </c>
      <c r="AJ2222" s="29">
        <f t="shared" si="20"/>
        <v>3</v>
      </c>
      <c r="AK2222" s="76">
        <f t="shared" si="21"/>
        <v>0.1153846154</v>
      </c>
      <c r="AL2222" s="29">
        <f t="shared" si="22"/>
        <v>3</v>
      </c>
      <c r="AM2222" s="71">
        <f t="shared" si="23"/>
        <v>0.1154</v>
      </c>
      <c r="AN2222" s="71">
        <f t="shared" si="24"/>
        <v>0.1443</v>
      </c>
      <c r="AO2222" s="72">
        <f t="shared" si="25"/>
        <v>0.26</v>
      </c>
      <c r="AP2222" s="73">
        <f t="shared" si="26"/>
        <v>1489.28</v>
      </c>
      <c r="AQ2222" s="3">
        <f t="shared" si="27"/>
        <v>57.28</v>
      </c>
      <c r="AR2222" s="18"/>
      <c r="AS2222" s="18"/>
    </row>
    <row r="2223" ht="14.25" customHeight="1">
      <c r="A2223" s="68">
        <v>4277.0</v>
      </c>
      <c r="B2223" s="69">
        <v>7.0</v>
      </c>
      <c r="C2223" s="70" t="s">
        <v>3453</v>
      </c>
      <c r="D2223" s="68">
        <v>4277.0</v>
      </c>
      <c r="E2223" s="69">
        <v>7.0</v>
      </c>
      <c r="F2223" s="69">
        <v>20.0</v>
      </c>
      <c r="G2223" s="70" t="s">
        <v>3453</v>
      </c>
      <c r="H2223" s="69">
        <v>24.0</v>
      </c>
      <c r="I2223" s="69">
        <v>22.0</v>
      </c>
      <c r="J2223" s="69">
        <v>1.0</v>
      </c>
      <c r="K2223" s="29">
        <f t="shared" si="13"/>
        <v>22.5</v>
      </c>
      <c r="L2223" s="71">
        <f t="shared" si="14"/>
        <v>0.9375</v>
      </c>
      <c r="M2223" s="71">
        <f t="shared" si="15"/>
        <v>1</v>
      </c>
      <c r="N2223" s="72">
        <f t="shared" si="16"/>
        <v>13.5</v>
      </c>
      <c r="O2223" s="8">
        <f t="shared" si="17"/>
        <v>77328</v>
      </c>
      <c r="P2223" s="73"/>
      <c r="Q2223" s="18"/>
      <c r="R2223" s="18"/>
      <c r="S2223" s="18"/>
      <c r="T2223" s="18"/>
      <c r="U2223" s="18"/>
      <c r="V2223" s="18"/>
      <c r="W2223" s="18"/>
      <c r="X2223" s="18"/>
      <c r="Y2223" s="18"/>
      <c r="Z2223" s="68">
        <v>4277.0</v>
      </c>
      <c r="AA2223" s="69">
        <v>7.0</v>
      </c>
      <c r="AB2223" s="70" t="s">
        <v>3453</v>
      </c>
      <c r="AC2223" s="68">
        <v>4277.0</v>
      </c>
      <c r="AD2223" s="69">
        <v>7.0</v>
      </c>
      <c r="AE2223" s="69">
        <v>20.0</v>
      </c>
      <c r="AF2223" s="70" t="s">
        <v>3453</v>
      </c>
      <c r="AG2223" s="69">
        <v>24.0</v>
      </c>
      <c r="AH2223" s="69">
        <v>22.0</v>
      </c>
      <c r="AI2223" s="69">
        <v>1.0</v>
      </c>
      <c r="AJ2223" s="29">
        <f t="shared" si="20"/>
        <v>22.5</v>
      </c>
      <c r="AK2223" s="76">
        <f t="shared" si="21"/>
        <v>0.9375</v>
      </c>
      <c r="AL2223" s="29">
        <f t="shared" si="22"/>
        <v>22.5</v>
      </c>
      <c r="AM2223" s="71">
        <f t="shared" si="23"/>
        <v>0.9375</v>
      </c>
      <c r="AN2223" s="71">
        <f t="shared" si="24"/>
        <v>1</v>
      </c>
      <c r="AO2223" s="72">
        <f t="shared" si="25"/>
        <v>13.5</v>
      </c>
      <c r="AP2223" s="73">
        <f t="shared" si="26"/>
        <v>77328</v>
      </c>
      <c r="AQ2223" s="3">
        <f t="shared" si="27"/>
        <v>3222</v>
      </c>
      <c r="AR2223" s="18"/>
      <c r="AS2223" s="18"/>
    </row>
    <row r="2224" ht="14.25" customHeight="1">
      <c r="A2224" s="68">
        <v>4282.0</v>
      </c>
      <c r="B2224" s="69">
        <v>7.0</v>
      </c>
      <c r="C2224" s="70" t="s">
        <v>578</v>
      </c>
      <c r="D2224" s="68">
        <v>4282.0</v>
      </c>
      <c r="E2224" s="69">
        <v>7.0</v>
      </c>
      <c r="F2224" s="69">
        <v>10.0</v>
      </c>
      <c r="G2224" s="70" t="s">
        <v>578</v>
      </c>
      <c r="H2224" s="69">
        <v>44.0</v>
      </c>
      <c r="I2224" s="69">
        <v>24.0</v>
      </c>
      <c r="J2224" s="69">
        <v>11.0</v>
      </c>
      <c r="K2224" s="29">
        <f t="shared" si="13"/>
        <v>29.5</v>
      </c>
      <c r="L2224" s="71">
        <f t="shared" si="14"/>
        <v>0.6705</v>
      </c>
      <c r="M2224" s="71">
        <f t="shared" si="15"/>
        <v>0.8381</v>
      </c>
      <c r="N2224" s="72">
        <f t="shared" si="16"/>
        <v>14.83</v>
      </c>
      <c r="O2224" s="8">
        <f t="shared" si="17"/>
        <v>84946.24</v>
      </c>
      <c r="P2224" s="73"/>
      <c r="Q2224" s="18"/>
      <c r="R2224" s="18"/>
      <c r="S2224" s="18"/>
      <c r="T2224" s="18"/>
      <c r="U2224" s="18"/>
      <c r="V2224" s="18"/>
      <c r="W2224" s="18"/>
      <c r="X2224" s="18"/>
      <c r="Y2224" s="18"/>
      <c r="Z2224" s="68">
        <v>4282.0</v>
      </c>
      <c r="AA2224" s="69">
        <v>7.0</v>
      </c>
      <c r="AB2224" s="70" t="s">
        <v>578</v>
      </c>
      <c r="AC2224" s="68">
        <v>4282.0</v>
      </c>
      <c r="AD2224" s="69">
        <v>7.0</v>
      </c>
      <c r="AE2224" s="69">
        <v>10.0</v>
      </c>
      <c r="AF2224" s="70" t="s">
        <v>578</v>
      </c>
      <c r="AG2224" s="69">
        <v>44.0</v>
      </c>
      <c r="AH2224" s="69">
        <v>24.0</v>
      </c>
      <c r="AI2224" s="69">
        <v>11.0</v>
      </c>
      <c r="AJ2224" s="29">
        <f t="shared" si="20"/>
        <v>29.5</v>
      </c>
      <c r="AK2224" s="76">
        <f t="shared" si="21"/>
        <v>0.6704545455</v>
      </c>
      <c r="AL2224" s="29">
        <f t="shared" si="22"/>
        <v>29.5</v>
      </c>
      <c r="AM2224" s="71">
        <f t="shared" si="23"/>
        <v>0.6705</v>
      </c>
      <c r="AN2224" s="71">
        <f t="shared" si="24"/>
        <v>0.8381</v>
      </c>
      <c r="AO2224" s="72">
        <f t="shared" si="25"/>
        <v>14.83</v>
      </c>
      <c r="AP2224" s="73">
        <f t="shared" si="26"/>
        <v>84946.24</v>
      </c>
      <c r="AQ2224" s="3">
        <f t="shared" si="27"/>
        <v>1930.596364</v>
      </c>
      <c r="AR2224" s="18"/>
      <c r="AS2224" s="18"/>
    </row>
    <row r="2225" ht="14.25" customHeight="1">
      <c r="A2225" s="68">
        <v>6004.0</v>
      </c>
      <c r="B2225" s="69">
        <v>61.0</v>
      </c>
      <c r="C2225" s="18" t="s">
        <v>579</v>
      </c>
      <c r="D2225" s="68">
        <v>6004.0</v>
      </c>
      <c r="E2225" s="69">
        <v>61.0</v>
      </c>
      <c r="F2225" s="69">
        <v>20.0</v>
      </c>
      <c r="G2225" s="70" t="s">
        <v>3454</v>
      </c>
      <c r="H2225" s="69">
        <v>94.0</v>
      </c>
      <c r="I2225" s="69">
        <v>43.0</v>
      </c>
      <c r="J2225" s="69">
        <v>21.0</v>
      </c>
      <c r="K2225" s="29">
        <f t="shared" si="13"/>
        <v>53.5</v>
      </c>
      <c r="L2225" s="71">
        <f t="shared" si="14"/>
        <v>0.5691</v>
      </c>
      <c r="M2225" s="71">
        <f t="shared" si="15"/>
        <v>0.7114</v>
      </c>
      <c r="N2225" s="72">
        <f t="shared" si="16"/>
        <v>22.84</v>
      </c>
      <c r="O2225" s="8">
        <f t="shared" si="17"/>
        <v>130827.52</v>
      </c>
      <c r="P2225" s="73"/>
      <c r="Q2225" s="18"/>
      <c r="R2225" s="18"/>
      <c r="S2225" s="18"/>
      <c r="T2225" s="18"/>
      <c r="U2225" s="18"/>
      <c r="V2225" s="18"/>
      <c r="W2225" s="18"/>
      <c r="X2225" s="18"/>
      <c r="Y2225" s="18"/>
      <c r="Z2225" s="68">
        <v>6004.0</v>
      </c>
      <c r="AA2225" s="69">
        <v>61.0</v>
      </c>
      <c r="AB2225" s="18" t="s">
        <v>579</v>
      </c>
      <c r="AC2225" s="68">
        <v>6004.0</v>
      </c>
      <c r="AD2225" s="69">
        <v>61.0</v>
      </c>
      <c r="AE2225" s="69">
        <v>20.0</v>
      </c>
      <c r="AF2225" s="70" t="s">
        <v>3454</v>
      </c>
      <c r="AG2225" s="69">
        <v>94.0</v>
      </c>
      <c r="AH2225" s="69">
        <v>43.0</v>
      </c>
      <c r="AI2225" s="69">
        <v>21.0</v>
      </c>
      <c r="AJ2225" s="29">
        <f t="shared" si="20"/>
        <v>53.5</v>
      </c>
      <c r="AK2225" s="76">
        <f t="shared" si="21"/>
        <v>0.5691489362</v>
      </c>
      <c r="AL2225" s="29">
        <f t="shared" si="22"/>
        <v>53.5</v>
      </c>
      <c r="AM2225" s="71">
        <f t="shared" si="23"/>
        <v>0.5691</v>
      </c>
      <c r="AN2225" s="71">
        <f t="shared" si="24"/>
        <v>0.7114</v>
      </c>
      <c r="AO2225" s="72">
        <f t="shared" si="25"/>
        <v>22.84</v>
      </c>
      <c r="AP2225" s="73">
        <f t="shared" si="26"/>
        <v>130827.52</v>
      </c>
      <c r="AQ2225" s="3">
        <f t="shared" si="27"/>
        <v>1391.782128</v>
      </c>
      <c r="AR2225" s="18"/>
      <c r="AS2225" s="18"/>
    </row>
    <row r="2226" ht="14.25" customHeight="1">
      <c r="A2226" s="68">
        <v>6004.0</v>
      </c>
      <c r="B2226" s="69">
        <v>61.0</v>
      </c>
      <c r="C2226" s="18" t="s">
        <v>579</v>
      </c>
      <c r="D2226" s="68">
        <v>6004.0</v>
      </c>
      <c r="E2226" s="69">
        <v>61.0</v>
      </c>
      <c r="F2226" s="69">
        <v>40.0</v>
      </c>
      <c r="G2226" s="70" t="s">
        <v>3455</v>
      </c>
      <c r="H2226" s="69">
        <v>12.0</v>
      </c>
      <c r="I2226" s="69">
        <v>10.0</v>
      </c>
      <c r="J2226" s="69">
        <v>0.0</v>
      </c>
      <c r="K2226" s="29">
        <f t="shared" si="13"/>
        <v>10</v>
      </c>
      <c r="L2226" s="71">
        <f t="shared" si="14"/>
        <v>0.8333</v>
      </c>
      <c r="M2226" s="71">
        <f t="shared" si="15"/>
        <v>1</v>
      </c>
      <c r="N2226" s="72">
        <f t="shared" si="16"/>
        <v>6</v>
      </c>
      <c r="O2226" s="8">
        <f t="shared" si="17"/>
        <v>34368</v>
      </c>
      <c r="P2226" s="73"/>
      <c r="Q2226" s="18"/>
      <c r="R2226" s="18"/>
      <c r="S2226" s="18"/>
      <c r="T2226" s="18"/>
      <c r="U2226" s="18"/>
      <c r="V2226" s="18"/>
      <c r="W2226" s="18"/>
      <c r="X2226" s="18"/>
      <c r="Y2226" s="18"/>
      <c r="Z2226" s="68">
        <v>6004.0</v>
      </c>
      <c r="AA2226" s="69">
        <v>61.0</v>
      </c>
      <c r="AB2226" s="18" t="s">
        <v>579</v>
      </c>
      <c r="AC2226" s="68">
        <v>6004.0</v>
      </c>
      <c r="AD2226" s="69">
        <v>61.0</v>
      </c>
      <c r="AE2226" s="69">
        <v>40.0</v>
      </c>
      <c r="AF2226" s="70" t="s">
        <v>3455</v>
      </c>
      <c r="AG2226" s="69">
        <v>12.0</v>
      </c>
      <c r="AH2226" s="69">
        <v>10.0</v>
      </c>
      <c r="AI2226" s="69">
        <v>0.0</v>
      </c>
      <c r="AJ2226" s="29">
        <f t="shared" si="20"/>
        <v>10</v>
      </c>
      <c r="AK2226" s="76">
        <f t="shared" si="21"/>
        <v>0.8333333333</v>
      </c>
      <c r="AL2226" s="29">
        <f t="shared" si="22"/>
        <v>10</v>
      </c>
      <c r="AM2226" s="71">
        <f t="shared" si="23"/>
        <v>0.8333</v>
      </c>
      <c r="AN2226" s="71">
        <f t="shared" si="24"/>
        <v>1</v>
      </c>
      <c r="AO2226" s="72">
        <f t="shared" si="25"/>
        <v>6</v>
      </c>
      <c r="AP2226" s="73">
        <f t="shared" si="26"/>
        <v>34368</v>
      </c>
      <c r="AQ2226" s="3">
        <f t="shared" si="27"/>
        <v>2864</v>
      </c>
      <c r="AR2226" s="18"/>
      <c r="AS2226" s="18"/>
    </row>
    <row r="2227" ht="14.25" customHeight="1">
      <c r="A2227" s="68">
        <v>6004.0</v>
      </c>
      <c r="B2227" s="69">
        <v>61.0</v>
      </c>
      <c r="C2227" s="18" t="s">
        <v>579</v>
      </c>
      <c r="D2227" s="68">
        <v>6004.0</v>
      </c>
      <c r="E2227" s="69">
        <v>61.0</v>
      </c>
      <c r="F2227" s="69">
        <v>50.0</v>
      </c>
      <c r="G2227" s="70" t="s">
        <v>3456</v>
      </c>
      <c r="H2227" s="69">
        <v>5.0</v>
      </c>
      <c r="I2227" s="69">
        <v>3.0</v>
      </c>
      <c r="J2227" s="69">
        <v>0.0</v>
      </c>
      <c r="K2227" s="29">
        <f t="shared" si="13"/>
        <v>3</v>
      </c>
      <c r="L2227" s="71">
        <f t="shared" si="14"/>
        <v>0.6</v>
      </c>
      <c r="M2227" s="71">
        <f t="shared" si="15"/>
        <v>0.75</v>
      </c>
      <c r="N2227" s="72">
        <f t="shared" si="16"/>
        <v>1.35</v>
      </c>
      <c r="O2227" s="8">
        <f t="shared" si="17"/>
        <v>7732.8</v>
      </c>
      <c r="P2227" s="73"/>
      <c r="Q2227" s="18"/>
      <c r="R2227" s="18"/>
      <c r="S2227" s="18"/>
      <c r="T2227" s="18"/>
      <c r="U2227" s="18"/>
      <c r="V2227" s="18"/>
      <c r="W2227" s="18"/>
      <c r="X2227" s="18"/>
      <c r="Y2227" s="18"/>
      <c r="Z2227" s="68">
        <v>6004.0</v>
      </c>
      <c r="AA2227" s="69">
        <v>61.0</v>
      </c>
      <c r="AB2227" s="18" t="s">
        <v>579</v>
      </c>
      <c r="AC2227" s="68">
        <v>6004.0</v>
      </c>
      <c r="AD2227" s="69">
        <v>61.0</v>
      </c>
      <c r="AE2227" s="69">
        <v>50.0</v>
      </c>
      <c r="AF2227" s="70" t="s">
        <v>3456</v>
      </c>
      <c r="AG2227" s="69">
        <v>5.0</v>
      </c>
      <c r="AH2227" s="69">
        <v>3.0</v>
      </c>
      <c r="AI2227" s="69">
        <v>0.0</v>
      </c>
      <c r="AJ2227" s="29">
        <f t="shared" si="20"/>
        <v>3</v>
      </c>
      <c r="AK2227" s="76">
        <f t="shared" si="21"/>
        <v>0.6</v>
      </c>
      <c r="AL2227" s="29">
        <f t="shared" si="22"/>
        <v>3</v>
      </c>
      <c r="AM2227" s="71">
        <f t="shared" si="23"/>
        <v>0.6</v>
      </c>
      <c r="AN2227" s="71">
        <f t="shared" si="24"/>
        <v>0.75</v>
      </c>
      <c r="AO2227" s="72">
        <f t="shared" si="25"/>
        <v>1.35</v>
      </c>
      <c r="AP2227" s="73">
        <f t="shared" si="26"/>
        <v>7732.8</v>
      </c>
      <c r="AQ2227" s="3">
        <f t="shared" si="27"/>
        <v>1546.56</v>
      </c>
      <c r="AR2227" s="18"/>
      <c r="AS2227" s="18"/>
    </row>
    <row r="2228" ht="14.25" customHeight="1">
      <c r="A2228" s="68">
        <v>6004.0</v>
      </c>
      <c r="B2228" s="69">
        <v>61.0</v>
      </c>
      <c r="C2228" s="18" t="s">
        <v>579</v>
      </c>
      <c r="D2228" s="68">
        <v>6004.0</v>
      </c>
      <c r="E2228" s="69">
        <v>61.0</v>
      </c>
      <c r="F2228" s="69">
        <v>60.0</v>
      </c>
      <c r="G2228" s="70" t="s">
        <v>3457</v>
      </c>
      <c r="H2228" s="69">
        <v>20.0</v>
      </c>
      <c r="I2228" s="69">
        <v>20.0</v>
      </c>
      <c r="J2228" s="69">
        <v>0.0</v>
      </c>
      <c r="K2228" s="29">
        <f t="shared" si="13"/>
        <v>20</v>
      </c>
      <c r="L2228" s="71">
        <f t="shared" si="14"/>
        <v>1</v>
      </c>
      <c r="M2228" s="71">
        <f t="shared" si="15"/>
        <v>1</v>
      </c>
      <c r="N2228" s="72">
        <f t="shared" si="16"/>
        <v>12</v>
      </c>
      <c r="O2228" s="8">
        <f t="shared" si="17"/>
        <v>68736</v>
      </c>
      <c r="P2228" s="73"/>
      <c r="Q2228" s="18"/>
      <c r="R2228" s="18"/>
      <c r="S2228" s="18"/>
      <c r="T2228" s="18"/>
      <c r="U2228" s="18"/>
      <c r="V2228" s="18"/>
      <c r="W2228" s="18"/>
      <c r="X2228" s="18"/>
      <c r="Y2228" s="18"/>
      <c r="Z2228" s="68">
        <v>6004.0</v>
      </c>
      <c r="AA2228" s="69">
        <v>61.0</v>
      </c>
      <c r="AB2228" s="18" t="s">
        <v>579</v>
      </c>
      <c r="AC2228" s="68">
        <v>6004.0</v>
      </c>
      <c r="AD2228" s="69">
        <v>61.0</v>
      </c>
      <c r="AE2228" s="69">
        <v>60.0</v>
      </c>
      <c r="AF2228" s="70" t="s">
        <v>3457</v>
      </c>
      <c r="AG2228" s="69">
        <v>20.0</v>
      </c>
      <c r="AH2228" s="69">
        <v>20.0</v>
      </c>
      <c r="AI2228" s="69">
        <v>0.0</v>
      </c>
      <c r="AJ2228" s="29">
        <f t="shared" si="20"/>
        <v>20</v>
      </c>
      <c r="AK2228" s="76">
        <f t="shared" si="21"/>
        <v>1</v>
      </c>
      <c r="AL2228" s="29">
        <f t="shared" si="22"/>
        <v>20</v>
      </c>
      <c r="AM2228" s="71">
        <f t="shared" si="23"/>
        <v>1</v>
      </c>
      <c r="AN2228" s="71">
        <f t="shared" si="24"/>
        <v>1</v>
      </c>
      <c r="AO2228" s="72">
        <f t="shared" si="25"/>
        <v>12</v>
      </c>
      <c r="AP2228" s="73">
        <f t="shared" si="26"/>
        <v>68736</v>
      </c>
      <c r="AQ2228" s="3">
        <f t="shared" si="27"/>
        <v>3436.8</v>
      </c>
      <c r="AR2228" s="18"/>
      <c r="AS2228" s="18"/>
    </row>
    <row r="2229" ht="14.25" customHeight="1">
      <c r="A2229" s="68">
        <v>6004.0</v>
      </c>
      <c r="B2229" s="69">
        <v>61.0</v>
      </c>
      <c r="C2229" s="18" t="s">
        <v>579</v>
      </c>
      <c r="D2229" s="68">
        <v>6004.0</v>
      </c>
      <c r="E2229" s="69">
        <v>61.0</v>
      </c>
      <c r="F2229" s="69">
        <v>70.0</v>
      </c>
      <c r="G2229" s="70" t="s">
        <v>1556</v>
      </c>
      <c r="H2229" s="69">
        <v>60.0</v>
      </c>
      <c r="I2229" s="69">
        <v>18.0</v>
      </c>
      <c r="J2229" s="69">
        <v>0.0</v>
      </c>
      <c r="K2229" s="29">
        <f t="shared" si="13"/>
        <v>18</v>
      </c>
      <c r="L2229" s="71">
        <f t="shared" si="14"/>
        <v>0.3</v>
      </c>
      <c r="M2229" s="71">
        <f t="shared" si="15"/>
        <v>0.375</v>
      </c>
      <c r="N2229" s="72">
        <f t="shared" si="16"/>
        <v>4.05</v>
      </c>
      <c r="O2229" s="8">
        <f t="shared" si="17"/>
        <v>23198.4</v>
      </c>
      <c r="P2229" s="73"/>
      <c r="Q2229" s="18"/>
      <c r="R2229" s="18"/>
      <c r="S2229" s="18"/>
      <c r="T2229" s="18"/>
      <c r="U2229" s="18"/>
      <c r="V2229" s="18"/>
      <c r="W2229" s="18"/>
      <c r="X2229" s="18"/>
      <c r="Y2229" s="18"/>
      <c r="Z2229" s="68">
        <v>6004.0</v>
      </c>
      <c r="AA2229" s="69">
        <v>61.0</v>
      </c>
      <c r="AB2229" s="18" t="s">
        <v>579</v>
      </c>
      <c r="AC2229" s="68">
        <v>6004.0</v>
      </c>
      <c r="AD2229" s="69">
        <v>61.0</v>
      </c>
      <c r="AE2229" s="69">
        <v>70.0</v>
      </c>
      <c r="AF2229" s="70" t="s">
        <v>1556</v>
      </c>
      <c r="AG2229" s="69">
        <v>60.0</v>
      </c>
      <c r="AH2229" s="69">
        <v>18.0</v>
      </c>
      <c r="AI2229" s="69">
        <v>0.0</v>
      </c>
      <c r="AJ2229" s="29">
        <f t="shared" si="20"/>
        <v>18</v>
      </c>
      <c r="AK2229" s="76">
        <f t="shared" si="21"/>
        <v>0.3</v>
      </c>
      <c r="AL2229" s="29">
        <f t="shared" si="22"/>
        <v>18</v>
      </c>
      <c r="AM2229" s="71">
        <f t="shared" si="23"/>
        <v>0.3</v>
      </c>
      <c r="AN2229" s="71">
        <f t="shared" si="24"/>
        <v>0.375</v>
      </c>
      <c r="AO2229" s="72">
        <f t="shared" si="25"/>
        <v>4.05</v>
      </c>
      <c r="AP2229" s="73">
        <f t="shared" si="26"/>
        <v>23198.4</v>
      </c>
      <c r="AQ2229" s="3">
        <f t="shared" si="27"/>
        <v>386.64</v>
      </c>
      <c r="AR2229" s="18"/>
      <c r="AS2229" s="18"/>
    </row>
    <row r="2230" ht="14.25" customHeight="1">
      <c r="A2230" s="68">
        <v>6009.0</v>
      </c>
      <c r="B2230" s="69">
        <v>61.0</v>
      </c>
      <c r="C2230" s="18" t="s">
        <v>580</v>
      </c>
      <c r="D2230" s="68">
        <v>6009.0</v>
      </c>
      <c r="E2230" s="69">
        <v>61.0</v>
      </c>
      <c r="F2230" s="69">
        <v>40.0</v>
      </c>
      <c r="G2230" s="70" t="s">
        <v>3458</v>
      </c>
      <c r="H2230" s="69">
        <v>20.0</v>
      </c>
      <c r="I2230" s="69">
        <v>7.0</v>
      </c>
      <c r="J2230" s="69">
        <v>2.0</v>
      </c>
      <c r="K2230" s="29">
        <f t="shared" si="13"/>
        <v>8</v>
      </c>
      <c r="L2230" s="71">
        <f t="shared" si="14"/>
        <v>0.4</v>
      </c>
      <c r="M2230" s="71">
        <f t="shared" si="15"/>
        <v>0.5</v>
      </c>
      <c r="N2230" s="72">
        <f t="shared" si="16"/>
        <v>2.4</v>
      </c>
      <c r="O2230" s="8">
        <f t="shared" si="17"/>
        <v>13747.2</v>
      </c>
      <c r="P2230" s="73"/>
      <c r="Q2230" s="18"/>
      <c r="R2230" s="18"/>
      <c r="S2230" s="18"/>
      <c r="T2230" s="18"/>
      <c r="U2230" s="18"/>
      <c r="V2230" s="18"/>
      <c r="W2230" s="18"/>
      <c r="X2230" s="18"/>
      <c r="Y2230" s="18"/>
      <c r="Z2230" s="68">
        <v>6009.0</v>
      </c>
      <c r="AA2230" s="69">
        <v>61.0</v>
      </c>
      <c r="AB2230" s="18" t="s">
        <v>580</v>
      </c>
      <c r="AC2230" s="68">
        <v>6009.0</v>
      </c>
      <c r="AD2230" s="69">
        <v>61.0</v>
      </c>
      <c r="AE2230" s="69">
        <v>40.0</v>
      </c>
      <c r="AF2230" s="70" t="s">
        <v>3458</v>
      </c>
      <c r="AG2230" s="69">
        <v>20.0</v>
      </c>
      <c r="AH2230" s="69">
        <v>7.0</v>
      </c>
      <c r="AI2230" s="69">
        <v>2.0</v>
      </c>
      <c r="AJ2230" s="29">
        <f t="shared" si="20"/>
        <v>8</v>
      </c>
      <c r="AK2230" s="76">
        <f t="shared" si="21"/>
        <v>0.4</v>
      </c>
      <c r="AL2230" s="29">
        <f t="shared" si="22"/>
        <v>8</v>
      </c>
      <c r="AM2230" s="71">
        <f t="shared" si="23"/>
        <v>0.4</v>
      </c>
      <c r="AN2230" s="71">
        <f t="shared" si="24"/>
        <v>0.5</v>
      </c>
      <c r="AO2230" s="72">
        <f t="shared" si="25"/>
        <v>2.4</v>
      </c>
      <c r="AP2230" s="73">
        <f t="shared" si="26"/>
        <v>13747.2</v>
      </c>
      <c r="AQ2230" s="3">
        <f t="shared" si="27"/>
        <v>687.36</v>
      </c>
      <c r="AR2230" s="18"/>
      <c r="AS2230" s="18"/>
    </row>
    <row r="2231" ht="14.25" customHeight="1">
      <c r="A2231" s="68">
        <v>6009.0</v>
      </c>
      <c r="B2231" s="69">
        <v>61.0</v>
      </c>
      <c r="C2231" s="18" t="s">
        <v>580</v>
      </c>
      <c r="D2231" s="68">
        <v>6009.0</v>
      </c>
      <c r="E2231" s="69">
        <v>61.0</v>
      </c>
      <c r="F2231" s="69">
        <v>50.0</v>
      </c>
      <c r="G2231" s="70" t="s">
        <v>3459</v>
      </c>
      <c r="H2231" s="69">
        <v>6.0</v>
      </c>
      <c r="I2231" s="69">
        <v>0.0</v>
      </c>
      <c r="J2231" s="69">
        <v>1.0</v>
      </c>
      <c r="K2231" s="29">
        <f t="shared" si="13"/>
        <v>0.5</v>
      </c>
      <c r="L2231" s="71">
        <f t="shared" si="14"/>
        <v>0.0833</v>
      </c>
      <c r="M2231" s="71">
        <f t="shared" si="15"/>
        <v>0.1041</v>
      </c>
      <c r="N2231" s="72">
        <f t="shared" si="16"/>
        <v>0.03</v>
      </c>
      <c r="O2231" s="8">
        <f t="shared" si="17"/>
        <v>171.84</v>
      </c>
      <c r="P2231" s="73"/>
      <c r="Q2231" s="18"/>
      <c r="R2231" s="18"/>
      <c r="S2231" s="18"/>
      <c r="T2231" s="18"/>
      <c r="U2231" s="18"/>
      <c r="V2231" s="18"/>
      <c r="W2231" s="18"/>
      <c r="X2231" s="18"/>
      <c r="Y2231" s="18"/>
      <c r="Z2231" s="68">
        <v>6009.0</v>
      </c>
      <c r="AA2231" s="69">
        <v>61.0</v>
      </c>
      <c r="AB2231" s="18" t="s">
        <v>580</v>
      </c>
      <c r="AC2231" s="68">
        <v>6009.0</v>
      </c>
      <c r="AD2231" s="69">
        <v>61.0</v>
      </c>
      <c r="AE2231" s="69">
        <v>50.0</v>
      </c>
      <c r="AF2231" s="70" t="s">
        <v>3459</v>
      </c>
      <c r="AG2231" s="69">
        <v>6.0</v>
      </c>
      <c r="AH2231" s="69">
        <v>0.0</v>
      </c>
      <c r="AI2231" s="69">
        <v>1.0</v>
      </c>
      <c r="AJ2231" s="29">
        <f t="shared" si="20"/>
        <v>0.5</v>
      </c>
      <c r="AK2231" s="76">
        <f t="shared" si="21"/>
        <v>0.08333333333</v>
      </c>
      <c r="AL2231" s="29">
        <f t="shared" si="22"/>
        <v>0.5</v>
      </c>
      <c r="AM2231" s="71">
        <f t="shared" si="23"/>
        <v>0.0833</v>
      </c>
      <c r="AN2231" s="71">
        <f t="shared" si="24"/>
        <v>0.1041</v>
      </c>
      <c r="AO2231" s="72">
        <f t="shared" si="25"/>
        <v>0.03</v>
      </c>
      <c r="AP2231" s="73">
        <f t="shared" si="26"/>
        <v>171.84</v>
      </c>
      <c r="AQ2231" s="3">
        <f t="shared" si="27"/>
        <v>28.64</v>
      </c>
      <c r="AR2231" s="18"/>
      <c r="AS2231" s="18"/>
    </row>
    <row r="2232" ht="14.25" customHeight="1">
      <c r="A2232" s="68">
        <v>6009.0</v>
      </c>
      <c r="B2232" s="69">
        <v>61.0</v>
      </c>
      <c r="C2232" s="18" t="s">
        <v>580</v>
      </c>
      <c r="D2232" s="68">
        <v>6009.0</v>
      </c>
      <c r="E2232" s="69">
        <v>61.0</v>
      </c>
      <c r="F2232" s="69">
        <v>60.0</v>
      </c>
      <c r="G2232" s="70" t="s">
        <v>3460</v>
      </c>
      <c r="H2232" s="69">
        <v>12.0</v>
      </c>
      <c r="I2232" s="69">
        <v>1.0</v>
      </c>
      <c r="J2232" s="69">
        <v>1.0</v>
      </c>
      <c r="K2232" s="29">
        <f t="shared" si="13"/>
        <v>1.5</v>
      </c>
      <c r="L2232" s="71">
        <f t="shared" si="14"/>
        <v>0.125</v>
      </c>
      <c r="M2232" s="71">
        <f t="shared" si="15"/>
        <v>0.1563</v>
      </c>
      <c r="N2232" s="72">
        <f t="shared" si="16"/>
        <v>0.14</v>
      </c>
      <c r="O2232" s="8">
        <f t="shared" si="17"/>
        <v>801.92</v>
      </c>
      <c r="P2232" s="73"/>
      <c r="Q2232" s="18"/>
      <c r="R2232" s="18"/>
      <c r="S2232" s="18"/>
      <c r="T2232" s="18"/>
      <c r="U2232" s="18"/>
      <c r="V2232" s="18"/>
      <c r="W2232" s="18"/>
      <c r="X2232" s="18"/>
      <c r="Y2232" s="18"/>
      <c r="Z2232" s="68">
        <v>6009.0</v>
      </c>
      <c r="AA2232" s="69">
        <v>61.0</v>
      </c>
      <c r="AB2232" s="18" t="s">
        <v>580</v>
      </c>
      <c r="AC2232" s="68">
        <v>6009.0</v>
      </c>
      <c r="AD2232" s="69">
        <v>61.0</v>
      </c>
      <c r="AE2232" s="69">
        <v>60.0</v>
      </c>
      <c r="AF2232" s="70" t="s">
        <v>3460</v>
      </c>
      <c r="AG2232" s="69">
        <v>12.0</v>
      </c>
      <c r="AH2232" s="69">
        <v>1.0</v>
      </c>
      <c r="AI2232" s="69">
        <v>1.0</v>
      </c>
      <c r="AJ2232" s="29">
        <f t="shared" si="20"/>
        <v>1.5</v>
      </c>
      <c r="AK2232" s="76">
        <f t="shared" si="21"/>
        <v>0.125</v>
      </c>
      <c r="AL2232" s="29">
        <f t="shared" si="22"/>
        <v>1.5</v>
      </c>
      <c r="AM2232" s="71">
        <f t="shared" si="23"/>
        <v>0.125</v>
      </c>
      <c r="AN2232" s="71">
        <f t="shared" si="24"/>
        <v>0.1563</v>
      </c>
      <c r="AO2232" s="72">
        <f t="shared" si="25"/>
        <v>0.14</v>
      </c>
      <c r="AP2232" s="73">
        <f t="shared" si="26"/>
        <v>801.92</v>
      </c>
      <c r="AQ2232" s="3">
        <f t="shared" si="27"/>
        <v>66.82666667</v>
      </c>
      <c r="AR2232" s="18"/>
      <c r="AS2232" s="18"/>
    </row>
    <row r="2233" ht="14.25" customHeight="1">
      <c r="A2233" s="68">
        <v>6009.0</v>
      </c>
      <c r="B2233" s="69">
        <v>61.0</v>
      </c>
      <c r="C2233" s="18" t="s">
        <v>580</v>
      </c>
      <c r="D2233" s="68">
        <v>6009.0</v>
      </c>
      <c r="E2233" s="69">
        <v>61.0</v>
      </c>
      <c r="F2233" s="69">
        <v>70.0</v>
      </c>
      <c r="G2233" s="70" t="s">
        <v>3461</v>
      </c>
      <c r="H2233" s="69">
        <v>28.0</v>
      </c>
      <c r="I2233" s="69">
        <v>7.0</v>
      </c>
      <c r="J2233" s="69">
        <v>0.0</v>
      </c>
      <c r="K2233" s="29">
        <f t="shared" si="13"/>
        <v>7</v>
      </c>
      <c r="L2233" s="71">
        <f t="shared" si="14"/>
        <v>0.25</v>
      </c>
      <c r="M2233" s="71">
        <f t="shared" si="15"/>
        <v>0.3125</v>
      </c>
      <c r="N2233" s="72">
        <f t="shared" si="16"/>
        <v>1.31</v>
      </c>
      <c r="O2233" s="8">
        <f t="shared" si="17"/>
        <v>7503.68</v>
      </c>
      <c r="P2233" s="73"/>
      <c r="Q2233" s="18"/>
      <c r="R2233" s="18"/>
      <c r="S2233" s="18"/>
      <c r="T2233" s="18"/>
      <c r="U2233" s="18"/>
      <c r="V2233" s="18"/>
      <c r="W2233" s="18"/>
      <c r="X2233" s="18"/>
      <c r="Y2233" s="18"/>
      <c r="Z2233" s="68">
        <v>6009.0</v>
      </c>
      <c r="AA2233" s="69">
        <v>61.0</v>
      </c>
      <c r="AB2233" s="18" t="s">
        <v>580</v>
      </c>
      <c r="AC2233" s="68">
        <v>6009.0</v>
      </c>
      <c r="AD2233" s="69">
        <v>61.0</v>
      </c>
      <c r="AE2233" s="69">
        <v>70.0</v>
      </c>
      <c r="AF2233" s="70" t="s">
        <v>3461</v>
      </c>
      <c r="AG2233" s="69">
        <v>28.0</v>
      </c>
      <c r="AH2233" s="69">
        <v>7.0</v>
      </c>
      <c r="AI2233" s="69">
        <v>0.0</v>
      </c>
      <c r="AJ2233" s="29">
        <f t="shared" si="20"/>
        <v>7</v>
      </c>
      <c r="AK2233" s="76">
        <f t="shared" si="21"/>
        <v>0.25</v>
      </c>
      <c r="AL2233" s="29">
        <f t="shared" si="22"/>
        <v>7</v>
      </c>
      <c r="AM2233" s="71">
        <f t="shared" si="23"/>
        <v>0.25</v>
      </c>
      <c r="AN2233" s="71">
        <f t="shared" si="24"/>
        <v>0.3125</v>
      </c>
      <c r="AO2233" s="72">
        <f t="shared" si="25"/>
        <v>1.31</v>
      </c>
      <c r="AP2233" s="73">
        <f t="shared" si="26"/>
        <v>7503.68</v>
      </c>
      <c r="AQ2233" s="3">
        <f t="shared" si="27"/>
        <v>267.9885714</v>
      </c>
      <c r="AR2233" s="18"/>
      <c r="AS2233" s="18"/>
    </row>
    <row r="2234" ht="14.25" customHeight="1">
      <c r="A2234" s="68">
        <v>6009.0</v>
      </c>
      <c r="B2234" s="69">
        <v>61.0</v>
      </c>
      <c r="C2234" s="18" t="s">
        <v>580</v>
      </c>
      <c r="D2234" s="68">
        <v>6009.0</v>
      </c>
      <c r="E2234" s="69">
        <v>61.0</v>
      </c>
      <c r="F2234" s="69">
        <v>80.0</v>
      </c>
      <c r="G2234" s="70" t="s">
        <v>3462</v>
      </c>
      <c r="H2234" s="69">
        <v>21.0</v>
      </c>
      <c r="I2234" s="69">
        <v>7.0</v>
      </c>
      <c r="J2234" s="69">
        <v>3.0</v>
      </c>
      <c r="K2234" s="29">
        <f t="shared" si="13"/>
        <v>8.5</v>
      </c>
      <c r="L2234" s="71">
        <f t="shared" si="14"/>
        <v>0.4048</v>
      </c>
      <c r="M2234" s="71">
        <f t="shared" si="15"/>
        <v>0.506</v>
      </c>
      <c r="N2234" s="72">
        <f t="shared" si="16"/>
        <v>2.58</v>
      </c>
      <c r="O2234" s="8">
        <f t="shared" si="17"/>
        <v>14778.24</v>
      </c>
      <c r="P2234" s="73"/>
      <c r="Q2234" s="18"/>
      <c r="R2234" s="18"/>
      <c r="S2234" s="18"/>
      <c r="T2234" s="18"/>
      <c r="U2234" s="18"/>
      <c r="V2234" s="18"/>
      <c r="W2234" s="18"/>
      <c r="X2234" s="18"/>
      <c r="Y2234" s="18"/>
      <c r="Z2234" s="68">
        <v>6009.0</v>
      </c>
      <c r="AA2234" s="69">
        <v>61.0</v>
      </c>
      <c r="AB2234" s="18" t="s">
        <v>580</v>
      </c>
      <c r="AC2234" s="68">
        <v>6009.0</v>
      </c>
      <c r="AD2234" s="69">
        <v>61.0</v>
      </c>
      <c r="AE2234" s="69">
        <v>80.0</v>
      </c>
      <c r="AF2234" s="70" t="s">
        <v>3462</v>
      </c>
      <c r="AG2234" s="69">
        <v>21.0</v>
      </c>
      <c r="AH2234" s="69">
        <v>7.0</v>
      </c>
      <c r="AI2234" s="69">
        <v>3.0</v>
      </c>
      <c r="AJ2234" s="29">
        <f t="shared" si="20"/>
        <v>8.5</v>
      </c>
      <c r="AK2234" s="76">
        <f t="shared" si="21"/>
        <v>0.4047619048</v>
      </c>
      <c r="AL2234" s="29">
        <f t="shared" si="22"/>
        <v>8.5</v>
      </c>
      <c r="AM2234" s="71">
        <f t="shared" si="23"/>
        <v>0.4048</v>
      </c>
      <c r="AN2234" s="71">
        <f t="shared" si="24"/>
        <v>0.506</v>
      </c>
      <c r="AO2234" s="72">
        <f t="shared" si="25"/>
        <v>2.58</v>
      </c>
      <c r="AP2234" s="73">
        <f t="shared" si="26"/>
        <v>14778.24</v>
      </c>
      <c r="AQ2234" s="3">
        <f t="shared" si="27"/>
        <v>703.7257143</v>
      </c>
      <c r="AR2234" s="18"/>
      <c r="AS2234" s="18"/>
    </row>
    <row r="2235" ht="14.25" customHeight="1">
      <c r="A2235" s="68">
        <v>6012.0</v>
      </c>
      <c r="B2235" s="69">
        <v>61.0</v>
      </c>
      <c r="C2235" s="18" t="s">
        <v>581</v>
      </c>
      <c r="D2235" s="68">
        <v>6012.0</v>
      </c>
      <c r="E2235" s="69">
        <v>61.0</v>
      </c>
      <c r="F2235" s="69">
        <v>10.0</v>
      </c>
      <c r="G2235" s="70" t="s">
        <v>581</v>
      </c>
      <c r="H2235" s="69">
        <v>57.0</v>
      </c>
      <c r="I2235" s="69">
        <v>18.0</v>
      </c>
      <c r="J2235" s="69">
        <v>3.0</v>
      </c>
      <c r="K2235" s="29">
        <f t="shared" si="13"/>
        <v>19.5</v>
      </c>
      <c r="L2235" s="71">
        <f t="shared" si="14"/>
        <v>0.3421</v>
      </c>
      <c r="M2235" s="71">
        <f t="shared" si="15"/>
        <v>0.4276</v>
      </c>
      <c r="N2235" s="72">
        <f t="shared" si="16"/>
        <v>5</v>
      </c>
      <c r="O2235" s="8">
        <f t="shared" si="17"/>
        <v>28640</v>
      </c>
      <c r="P2235" s="73"/>
      <c r="Q2235" s="18"/>
      <c r="R2235" s="18"/>
      <c r="S2235" s="18"/>
      <c r="T2235" s="18"/>
      <c r="U2235" s="18"/>
      <c r="V2235" s="18"/>
      <c r="W2235" s="18"/>
      <c r="X2235" s="18"/>
      <c r="Y2235" s="18"/>
      <c r="Z2235" s="68">
        <v>6012.0</v>
      </c>
      <c r="AA2235" s="69">
        <v>61.0</v>
      </c>
      <c r="AB2235" s="18" t="s">
        <v>581</v>
      </c>
      <c r="AC2235" s="68">
        <v>6012.0</v>
      </c>
      <c r="AD2235" s="69">
        <v>61.0</v>
      </c>
      <c r="AE2235" s="69">
        <v>10.0</v>
      </c>
      <c r="AF2235" s="70" t="s">
        <v>581</v>
      </c>
      <c r="AG2235" s="69">
        <v>57.0</v>
      </c>
      <c r="AH2235" s="69">
        <v>18.0</v>
      </c>
      <c r="AI2235" s="69">
        <v>3.0</v>
      </c>
      <c r="AJ2235" s="29">
        <f t="shared" si="20"/>
        <v>19.5</v>
      </c>
      <c r="AK2235" s="76">
        <f t="shared" si="21"/>
        <v>0.3421052632</v>
      </c>
      <c r="AL2235" s="29">
        <f t="shared" si="22"/>
        <v>19.5</v>
      </c>
      <c r="AM2235" s="71">
        <f t="shared" si="23"/>
        <v>0.3421</v>
      </c>
      <c r="AN2235" s="71">
        <f t="shared" si="24"/>
        <v>0.4276</v>
      </c>
      <c r="AO2235" s="72">
        <f t="shared" si="25"/>
        <v>5</v>
      </c>
      <c r="AP2235" s="73">
        <f t="shared" si="26"/>
        <v>28640</v>
      </c>
      <c r="AQ2235" s="3">
        <f t="shared" si="27"/>
        <v>502.4561404</v>
      </c>
      <c r="AR2235" s="18"/>
      <c r="AS2235" s="18"/>
    </row>
    <row r="2236" ht="14.25" customHeight="1">
      <c r="A2236" s="68">
        <v>6012.0</v>
      </c>
      <c r="B2236" s="69">
        <v>61.0</v>
      </c>
      <c r="C2236" s="18" t="s">
        <v>581</v>
      </c>
      <c r="D2236" s="68">
        <v>6012.0</v>
      </c>
      <c r="E2236" s="69">
        <v>61.0</v>
      </c>
      <c r="F2236" s="69">
        <v>20.0</v>
      </c>
      <c r="G2236" s="70" t="s">
        <v>3463</v>
      </c>
      <c r="H2236" s="69">
        <v>69.0</v>
      </c>
      <c r="I2236" s="69">
        <v>33.0</v>
      </c>
      <c r="J2236" s="69">
        <v>5.0</v>
      </c>
      <c r="K2236" s="29">
        <f t="shared" si="13"/>
        <v>35.5</v>
      </c>
      <c r="L2236" s="71">
        <f t="shared" si="14"/>
        <v>0.5145</v>
      </c>
      <c r="M2236" s="71">
        <f t="shared" si="15"/>
        <v>0.6431</v>
      </c>
      <c r="N2236" s="72">
        <f t="shared" si="16"/>
        <v>13.7</v>
      </c>
      <c r="O2236" s="8">
        <f t="shared" si="17"/>
        <v>78473.6</v>
      </c>
      <c r="P2236" s="73"/>
      <c r="Q2236" s="18"/>
      <c r="R2236" s="18"/>
      <c r="S2236" s="18"/>
      <c r="T2236" s="18"/>
      <c r="U2236" s="18"/>
      <c r="V2236" s="18"/>
      <c r="W2236" s="18"/>
      <c r="X2236" s="18"/>
      <c r="Y2236" s="18"/>
      <c r="Z2236" s="68">
        <v>6012.0</v>
      </c>
      <c r="AA2236" s="69">
        <v>61.0</v>
      </c>
      <c r="AB2236" s="18" t="s">
        <v>581</v>
      </c>
      <c r="AC2236" s="68">
        <v>6012.0</v>
      </c>
      <c r="AD2236" s="69">
        <v>61.0</v>
      </c>
      <c r="AE2236" s="69">
        <v>20.0</v>
      </c>
      <c r="AF2236" s="70" t="s">
        <v>3463</v>
      </c>
      <c r="AG2236" s="69">
        <v>69.0</v>
      </c>
      <c r="AH2236" s="69">
        <v>33.0</v>
      </c>
      <c r="AI2236" s="69">
        <v>5.0</v>
      </c>
      <c r="AJ2236" s="29">
        <f t="shared" si="20"/>
        <v>35.5</v>
      </c>
      <c r="AK2236" s="76">
        <f t="shared" si="21"/>
        <v>0.5144927536</v>
      </c>
      <c r="AL2236" s="29">
        <f t="shared" si="22"/>
        <v>35.5</v>
      </c>
      <c r="AM2236" s="71">
        <f t="shared" si="23"/>
        <v>0.5145</v>
      </c>
      <c r="AN2236" s="71">
        <f t="shared" si="24"/>
        <v>0.6431</v>
      </c>
      <c r="AO2236" s="72">
        <f t="shared" si="25"/>
        <v>13.7</v>
      </c>
      <c r="AP2236" s="73">
        <f t="shared" si="26"/>
        <v>78473.6</v>
      </c>
      <c r="AQ2236" s="3">
        <f t="shared" si="27"/>
        <v>1137.298551</v>
      </c>
      <c r="AR2236" s="18"/>
      <c r="AS2236" s="18"/>
    </row>
    <row r="2237" ht="14.25" customHeight="1">
      <c r="A2237" s="68">
        <v>6012.0</v>
      </c>
      <c r="B2237" s="69">
        <v>61.0</v>
      </c>
      <c r="C2237" s="18" t="s">
        <v>581</v>
      </c>
      <c r="D2237" s="68">
        <v>6012.0</v>
      </c>
      <c r="E2237" s="69">
        <v>61.0</v>
      </c>
      <c r="F2237" s="69">
        <v>30.0</v>
      </c>
      <c r="G2237" s="70" t="s">
        <v>3464</v>
      </c>
      <c r="H2237" s="69">
        <v>36.0</v>
      </c>
      <c r="I2237" s="69">
        <v>21.0</v>
      </c>
      <c r="J2237" s="69">
        <v>7.0</v>
      </c>
      <c r="K2237" s="29">
        <f t="shared" si="13"/>
        <v>24.5</v>
      </c>
      <c r="L2237" s="71">
        <f t="shared" si="14"/>
        <v>0.6806</v>
      </c>
      <c r="M2237" s="71">
        <f t="shared" si="15"/>
        <v>0.8508</v>
      </c>
      <c r="N2237" s="72">
        <f t="shared" si="16"/>
        <v>12.51</v>
      </c>
      <c r="O2237" s="8">
        <f t="shared" si="17"/>
        <v>71657.28</v>
      </c>
      <c r="P2237" s="73"/>
      <c r="Q2237" s="18"/>
      <c r="R2237" s="18"/>
      <c r="S2237" s="18"/>
      <c r="T2237" s="18"/>
      <c r="U2237" s="18"/>
      <c r="V2237" s="18"/>
      <c r="W2237" s="18"/>
      <c r="X2237" s="18"/>
      <c r="Y2237" s="18"/>
      <c r="Z2237" s="68">
        <v>6012.0</v>
      </c>
      <c r="AA2237" s="69">
        <v>61.0</v>
      </c>
      <c r="AB2237" s="18" t="s">
        <v>581</v>
      </c>
      <c r="AC2237" s="68">
        <v>6012.0</v>
      </c>
      <c r="AD2237" s="69">
        <v>61.0</v>
      </c>
      <c r="AE2237" s="69">
        <v>30.0</v>
      </c>
      <c r="AF2237" s="70" t="s">
        <v>3464</v>
      </c>
      <c r="AG2237" s="69">
        <v>36.0</v>
      </c>
      <c r="AH2237" s="69">
        <v>21.0</v>
      </c>
      <c r="AI2237" s="69">
        <v>7.0</v>
      </c>
      <c r="AJ2237" s="29">
        <f t="shared" si="20"/>
        <v>24.5</v>
      </c>
      <c r="AK2237" s="76">
        <f t="shared" si="21"/>
        <v>0.6805555556</v>
      </c>
      <c r="AL2237" s="29">
        <f t="shared" si="22"/>
        <v>24.5</v>
      </c>
      <c r="AM2237" s="71">
        <f t="shared" si="23"/>
        <v>0.6806</v>
      </c>
      <c r="AN2237" s="71">
        <f t="shared" si="24"/>
        <v>0.8508</v>
      </c>
      <c r="AO2237" s="72">
        <f t="shared" si="25"/>
        <v>12.51</v>
      </c>
      <c r="AP2237" s="73">
        <f t="shared" si="26"/>
        <v>71657.28</v>
      </c>
      <c r="AQ2237" s="3">
        <f t="shared" si="27"/>
        <v>1990.48</v>
      </c>
      <c r="AR2237" s="18"/>
      <c r="AS2237" s="18"/>
    </row>
    <row r="2238" ht="14.25" customHeight="1">
      <c r="A2238" s="68">
        <v>6012.0</v>
      </c>
      <c r="B2238" s="69">
        <v>61.0</v>
      </c>
      <c r="C2238" s="18" t="s">
        <v>581</v>
      </c>
      <c r="D2238" s="68">
        <v>6012.0</v>
      </c>
      <c r="E2238" s="69">
        <v>61.0</v>
      </c>
      <c r="F2238" s="69">
        <v>60.0</v>
      </c>
      <c r="G2238" s="70" t="s">
        <v>3465</v>
      </c>
      <c r="H2238" s="69">
        <v>11.0</v>
      </c>
      <c r="I2238" s="69">
        <v>1.0</v>
      </c>
      <c r="J2238" s="69">
        <v>2.0</v>
      </c>
      <c r="K2238" s="29">
        <f t="shared" si="13"/>
        <v>2</v>
      </c>
      <c r="L2238" s="71">
        <f t="shared" si="14"/>
        <v>0.1818</v>
      </c>
      <c r="M2238" s="71">
        <f t="shared" si="15"/>
        <v>0.2273</v>
      </c>
      <c r="N2238" s="72">
        <f t="shared" si="16"/>
        <v>0.27</v>
      </c>
      <c r="O2238" s="8">
        <f t="shared" si="17"/>
        <v>1546.56</v>
      </c>
      <c r="P2238" s="73"/>
      <c r="Q2238" s="18"/>
      <c r="R2238" s="18"/>
      <c r="S2238" s="18"/>
      <c r="T2238" s="18"/>
      <c r="U2238" s="18"/>
      <c r="V2238" s="18"/>
      <c r="W2238" s="18"/>
      <c r="X2238" s="18"/>
      <c r="Y2238" s="18"/>
      <c r="Z2238" s="68">
        <v>6012.0</v>
      </c>
      <c r="AA2238" s="69">
        <v>61.0</v>
      </c>
      <c r="AB2238" s="18" t="s">
        <v>581</v>
      </c>
      <c r="AC2238" s="68">
        <v>6012.0</v>
      </c>
      <c r="AD2238" s="69">
        <v>61.0</v>
      </c>
      <c r="AE2238" s="69">
        <v>60.0</v>
      </c>
      <c r="AF2238" s="70" t="s">
        <v>3465</v>
      </c>
      <c r="AG2238" s="69">
        <v>11.0</v>
      </c>
      <c r="AH2238" s="69">
        <v>1.0</v>
      </c>
      <c r="AI2238" s="69">
        <v>2.0</v>
      </c>
      <c r="AJ2238" s="29">
        <f t="shared" si="20"/>
        <v>2</v>
      </c>
      <c r="AK2238" s="76">
        <f t="shared" si="21"/>
        <v>0.1818181818</v>
      </c>
      <c r="AL2238" s="29">
        <f t="shared" si="22"/>
        <v>2</v>
      </c>
      <c r="AM2238" s="71">
        <f t="shared" si="23"/>
        <v>0.1818</v>
      </c>
      <c r="AN2238" s="71">
        <f t="shared" si="24"/>
        <v>0.2273</v>
      </c>
      <c r="AO2238" s="72">
        <f t="shared" si="25"/>
        <v>0.27</v>
      </c>
      <c r="AP2238" s="73">
        <f t="shared" si="26"/>
        <v>1546.56</v>
      </c>
      <c r="AQ2238" s="3">
        <f t="shared" si="27"/>
        <v>140.5963636</v>
      </c>
      <c r="AR2238" s="18"/>
      <c r="AS2238" s="18"/>
    </row>
    <row r="2239" ht="14.25" customHeight="1">
      <c r="A2239" s="68">
        <v>6013.0</v>
      </c>
      <c r="B2239" s="69">
        <v>61.0</v>
      </c>
      <c r="C2239" s="18" t="s">
        <v>582</v>
      </c>
      <c r="D2239" s="68">
        <v>6013.0</v>
      </c>
      <c r="E2239" s="69">
        <v>61.0</v>
      </c>
      <c r="F2239" s="69">
        <v>2.0</v>
      </c>
      <c r="G2239" s="70" t="s">
        <v>3466</v>
      </c>
      <c r="H2239" s="69">
        <v>10.0</v>
      </c>
      <c r="I2239" s="69">
        <v>5.0</v>
      </c>
      <c r="J2239" s="69">
        <v>0.0</v>
      </c>
      <c r="K2239" s="29">
        <f t="shared" si="13"/>
        <v>5</v>
      </c>
      <c r="L2239" s="71">
        <f t="shared" si="14"/>
        <v>0.5</v>
      </c>
      <c r="M2239" s="71">
        <f t="shared" si="15"/>
        <v>0.625</v>
      </c>
      <c r="N2239" s="72">
        <f t="shared" si="16"/>
        <v>1.88</v>
      </c>
      <c r="O2239" s="8">
        <f t="shared" si="17"/>
        <v>10768.64</v>
      </c>
      <c r="P2239" s="73"/>
      <c r="Q2239" s="18"/>
      <c r="R2239" s="18"/>
      <c r="S2239" s="18"/>
      <c r="T2239" s="18"/>
      <c r="U2239" s="18"/>
      <c r="V2239" s="18"/>
      <c r="W2239" s="18"/>
      <c r="X2239" s="18"/>
      <c r="Y2239" s="18"/>
      <c r="Z2239" s="68">
        <v>6013.0</v>
      </c>
      <c r="AA2239" s="69">
        <v>61.0</v>
      </c>
      <c r="AB2239" s="18" t="s">
        <v>582</v>
      </c>
      <c r="AC2239" s="68">
        <v>6013.0</v>
      </c>
      <c r="AD2239" s="69">
        <v>61.0</v>
      </c>
      <c r="AE2239" s="69">
        <v>2.0</v>
      </c>
      <c r="AF2239" s="70" t="s">
        <v>3466</v>
      </c>
      <c r="AG2239" s="69">
        <v>10.0</v>
      </c>
      <c r="AH2239" s="69">
        <v>5.0</v>
      </c>
      <c r="AI2239" s="69">
        <v>0.0</v>
      </c>
      <c r="AJ2239" s="29">
        <f t="shared" si="20"/>
        <v>5</v>
      </c>
      <c r="AK2239" s="76">
        <f t="shared" si="21"/>
        <v>0.5</v>
      </c>
      <c r="AL2239" s="29">
        <f t="shared" si="22"/>
        <v>5</v>
      </c>
      <c r="AM2239" s="71">
        <f t="shared" si="23"/>
        <v>0.5</v>
      </c>
      <c r="AN2239" s="71">
        <f t="shared" si="24"/>
        <v>0.625</v>
      </c>
      <c r="AO2239" s="72">
        <f t="shared" si="25"/>
        <v>1.88</v>
      </c>
      <c r="AP2239" s="73">
        <f t="shared" si="26"/>
        <v>10768.64</v>
      </c>
      <c r="AQ2239" s="3">
        <f t="shared" si="27"/>
        <v>1076.864</v>
      </c>
      <c r="AR2239" s="18"/>
      <c r="AS2239" s="18"/>
    </row>
    <row r="2240" ht="14.25" customHeight="1">
      <c r="A2240" s="68">
        <v>6013.0</v>
      </c>
      <c r="B2240" s="69">
        <v>61.0</v>
      </c>
      <c r="C2240" s="18" t="s">
        <v>582</v>
      </c>
      <c r="D2240" s="68">
        <v>6013.0</v>
      </c>
      <c r="E2240" s="69">
        <v>61.0</v>
      </c>
      <c r="F2240" s="69">
        <v>15.0</v>
      </c>
      <c r="G2240" s="70" t="s">
        <v>3467</v>
      </c>
      <c r="H2240" s="69">
        <v>8.0</v>
      </c>
      <c r="I2240" s="69">
        <v>8.0</v>
      </c>
      <c r="J2240" s="69">
        <v>0.0</v>
      </c>
      <c r="K2240" s="29">
        <f t="shared" si="13"/>
        <v>8</v>
      </c>
      <c r="L2240" s="71">
        <f t="shared" si="14"/>
        <v>1</v>
      </c>
      <c r="M2240" s="71">
        <f t="shared" si="15"/>
        <v>1</v>
      </c>
      <c r="N2240" s="72">
        <f t="shared" si="16"/>
        <v>4.8</v>
      </c>
      <c r="O2240" s="8">
        <f t="shared" si="17"/>
        <v>27494.4</v>
      </c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68">
        <v>6013.0</v>
      </c>
      <c r="AA2240" s="69">
        <v>61.0</v>
      </c>
      <c r="AB2240" s="18" t="s">
        <v>582</v>
      </c>
      <c r="AC2240" s="68">
        <v>6013.0</v>
      </c>
      <c r="AD2240" s="69">
        <v>61.0</v>
      </c>
      <c r="AE2240" s="69">
        <v>15.0</v>
      </c>
      <c r="AF2240" s="70" t="s">
        <v>3467</v>
      </c>
      <c r="AG2240" s="69">
        <v>8.0</v>
      </c>
      <c r="AH2240" s="69">
        <v>8.0</v>
      </c>
      <c r="AI2240" s="69">
        <v>0.0</v>
      </c>
      <c r="AJ2240" s="29">
        <f t="shared" si="20"/>
        <v>8</v>
      </c>
      <c r="AK2240" s="76">
        <f t="shared" si="21"/>
        <v>1</v>
      </c>
      <c r="AL2240" s="29">
        <f t="shared" si="22"/>
        <v>8</v>
      </c>
      <c r="AM2240" s="71">
        <f t="shared" si="23"/>
        <v>1</v>
      </c>
      <c r="AN2240" s="71">
        <f t="shared" si="24"/>
        <v>1</v>
      </c>
      <c r="AO2240" s="72">
        <f t="shared" si="25"/>
        <v>4.8</v>
      </c>
      <c r="AP2240" s="73">
        <f t="shared" si="26"/>
        <v>27494.4</v>
      </c>
      <c r="AQ2240" s="3">
        <f t="shared" si="27"/>
        <v>3436.8</v>
      </c>
      <c r="AR2240" s="18"/>
      <c r="AS2240" s="18"/>
    </row>
    <row r="2241" ht="14.25" customHeight="1">
      <c r="A2241" s="68">
        <v>6013.0</v>
      </c>
      <c r="B2241" s="69">
        <v>61.0</v>
      </c>
      <c r="C2241" s="18" t="s">
        <v>582</v>
      </c>
      <c r="D2241" s="68">
        <v>6013.0</v>
      </c>
      <c r="E2241" s="69">
        <v>61.0</v>
      </c>
      <c r="F2241" s="69">
        <v>20.0</v>
      </c>
      <c r="G2241" s="70" t="s">
        <v>3468</v>
      </c>
      <c r="H2241" s="69">
        <v>38.0</v>
      </c>
      <c r="I2241" s="69">
        <v>8.0</v>
      </c>
      <c r="J2241" s="69">
        <v>0.0</v>
      </c>
      <c r="K2241" s="29">
        <f t="shared" si="13"/>
        <v>8</v>
      </c>
      <c r="L2241" s="71">
        <f t="shared" si="14"/>
        <v>0.2105</v>
      </c>
      <c r="M2241" s="71">
        <f t="shared" si="15"/>
        <v>0.2631</v>
      </c>
      <c r="N2241" s="72">
        <f t="shared" si="16"/>
        <v>1.26</v>
      </c>
      <c r="O2241" s="8">
        <f t="shared" si="17"/>
        <v>7217.28</v>
      </c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68">
        <v>6013.0</v>
      </c>
      <c r="AA2241" s="69">
        <v>61.0</v>
      </c>
      <c r="AB2241" s="18" t="s">
        <v>582</v>
      </c>
      <c r="AC2241" s="68">
        <v>6013.0</v>
      </c>
      <c r="AD2241" s="69">
        <v>61.0</v>
      </c>
      <c r="AE2241" s="69">
        <v>20.0</v>
      </c>
      <c r="AF2241" s="70" t="s">
        <v>3468</v>
      </c>
      <c r="AG2241" s="69">
        <v>38.0</v>
      </c>
      <c r="AH2241" s="69">
        <v>8.0</v>
      </c>
      <c r="AI2241" s="69">
        <v>0.0</v>
      </c>
      <c r="AJ2241" s="29">
        <f t="shared" si="20"/>
        <v>8</v>
      </c>
      <c r="AK2241" s="76">
        <f t="shared" si="21"/>
        <v>0.2105263158</v>
      </c>
      <c r="AL2241" s="29">
        <f t="shared" si="22"/>
        <v>8</v>
      </c>
      <c r="AM2241" s="71">
        <f t="shared" si="23"/>
        <v>0.2105</v>
      </c>
      <c r="AN2241" s="71">
        <f t="shared" si="24"/>
        <v>0.2631</v>
      </c>
      <c r="AO2241" s="72">
        <f t="shared" si="25"/>
        <v>1.26</v>
      </c>
      <c r="AP2241" s="73">
        <f t="shared" si="26"/>
        <v>7217.28</v>
      </c>
      <c r="AQ2241" s="3">
        <f t="shared" si="27"/>
        <v>189.9284211</v>
      </c>
      <c r="AR2241" s="18"/>
      <c r="AS2241" s="18"/>
    </row>
    <row r="2242" ht="14.25" customHeight="1">
      <c r="A2242" s="68">
        <v>6013.0</v>
      </c>
      <c r="B2242" s="69">
        <v>61.0</v>
      </c>
      <c r="C2242" s="18" t="s">
        <v>582</v>
      </c>
      <c r="D2242" s="68">
        <v>6013.0</v>
      </c>
      <c r="E2242" s="69">
        <v>61.0</v>
      </c>
      <c r="F2242" s="69">
        <v>31.0</v>
      </c>
      <c r="G2242" s="70" t="s">
        <v>3469</v>
      </c>
      <c r="H2242" s="69">
        <v>19.0</v>
      </c>
      <c r="I2242" s="69">
        <v>19.0</v>
      </c>
      <c r="J2242" s="69">
        <v>0.0</v>
      </c>
      <c r="K2242" s="29">
        <f t="shared" si="13"/>
        <v>19</v>
      </c>
      <c r="L2242" s="71">
        <f t="shared" si="14"/>
        <v>1</v>
      </c>
      <c r="M2242" s="71">
        <f t="shared" si="15"/>
        <v>1</v>
      </c>
      <c r="N2242" s="72">
        <f t="shared" si="16"/>
        <v>11.4</v>
      </c>
      <c r="O2242" s="8">
        <f t="shared" si="17"/>
        <v>65299.2</v>
      </c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68">
        <v>6013.0</v>
      </c>
      <c r="AA2242" s="69">
        <v>61.0</v>
      </c>
      <c r="AB2242" s="18" t="s">
        <v>582</v>
      </c>
      <c r="AC2242" s="68">
        <v>6013.0</v>
      </c>
      <c r="AD2242" s="69">
        <v>61.0</v>
      </c>
      <c r="AE2242" s="69">
        <v>31.0</v>
      </c>
      <c r="AF2242" s="70" t="s">
        <v>3469</v>
      </c>
      <c r="AG2242" s="69">
        <v>19.0</v>
      </c>
      <c r="AH2242" s="69">
        <v>19.0</v>
      </c>
      <c r="AI2242" s="69">
        <v>0.0</v>
      </c>
      <c r="AJ2242" s="29">
        <f t="shared" si="20"/>
        <v>19</v>
      </c>
      <c r="AK2242" s="76">
        <f t="shared" si="21"/>
        <v>1</v>
      </c>
      <c r="AL2242" s="29">
        <f t="shared" si="22"/>
        <v>19</v>
      </c>
      <c r="AM2242" s="71">
        <f t="shared" si="23"/>
        <v>1</v>
      </c>
      <c r="AN2242" s="71">
        <f t="shared" si="24"/>
        <v>1</v>
      </c>
      <c r="AO2242" s="72">
        <f t="shared" si="25"/>
        <v>11.4</v>
      </c>
      <c r="AP2242" s="73">
        <f t="shared" si="26"/>
        <v>65299.2</v>
      </c>
      <c r="AQ2242" s="3">
        <f t="shared" si="27"/>
        <v>3436.8</v>
      </c>
      <c r="AR2242" s="18"/>
      <c r="AS2242" s="18"/>
    </row>
    <row r="2243" ht="14.25" customHeight="1">
      <c r="A2243" s="68">
        <v>6013.0</v>
      </c>
      <c r="B2243" s="69">
        <v>61.0</v>
      </c>
      <c r="C2243" s="18" t="s">
        <v>582</v>
      </c>
      <c r="D2243" s="68">
        <v>6013.0</v>
      </c>
      <c r="E2243" s="69">
        <v>61.0</v>
      </c>
      <c r="F2243" s="69">
        <v>33.0</v>
      </c>
      <c r="G2243" s="70" t="s">
        <v>3470</v>
      </c>
      <c r="H2243" s="69">
        <v>7.0</v>
      </c>
      <c r="I2243" s="69">
        <v>3.0</v>
      </c>
      <c r="J2243" s="69">
        <v>0.0</v>
      </c>
      <c r="K2243" s="29">
        <f t="shared" si="13"/>
        <v>3</v>
      </c>
      <c r="L2243" s="71">
        <f t="shared" si="14"/>
        <v>0.4286</v>
      </c>
      <c r="M2243" s="71">
        <f t="shared" si="15"/>
        <v>0.5358</v>
      </c>
      <c r="N2243" s="72">
        <f t="shared" si="16"/>
        <v>0.96</v>
      </c>
      <c r="O2243" s="8">
        <f t="shared" si="17"/>
        <v>5498.88</v>
      </c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68">
        <v>6013.0</v>
      </c>
      <c r="AA2243" s="69">
        <v>61.0</v>
      </c>
      <c r="AB2243" s="18" t="s">
        <v>582</v>
      </c>
      <c r="AC2243" s="68">
        <v>6013.0</v>
      </c>
      <c r="AD2243" s="69">
        <v>61.0</v>
      </c>
      <c r="AE2243" s="69">
        <v>33.0</v>
      </c>
      <c r="AF2243" s="70" t="s">
        <v>3470</v>
      </c>
      <c r="AG2243" s="69">
        <v>7.0</v>
      </c>
      <c r="AH2243" s="69">
        <v>3.0</v>
      </c>
      <c r="AI2243" s="69">
        <v>0.0</v>
      </c>
      <c r="AJ2243" s="29">
        <f t="shared" si="20"/>
        <v>3</v>
      </c>
      <c r="AK2243" s="76">
        <f t="shared" si="21"/>
        <v>0.4285714286</v>
      </c>
      <c r="AL2243" s="29">
        <f t="shared" si="22"/>
        <v>3</v>
      </c>
      <c r="AM2243" s="71">
        <f t="shared" si="23"/>
        <v>0.4286</v>
      </c>
      <c r="AN2243" s="71">
        <f t="shared" si="24"/>
        <v>0.5358</v>
      </c>
      <c r="AO2243" s="72">
        <f t="shared" si="25"/>
        <v>0.96</v>
      </c>
      <c r="AP2243" s="73">
        <f t="shared" si="26"/>
        <v>5498.88</v>
      </c>
      <c r="AQ2243" s="3">
        <f t="shared" si="27"/>
        <v>785.5542857</v>
      </c>
      <c r="AR2243" s="18"/>
      <c r="AS2243" s="18"/>
    </row>
    <row r="2244" ht="14.25" customHeight="1">
      <c r="A2244" s="68">
        <v>6014.0</v>
      </c>
      <c r="B2244" s="69">
        <v>61.0</v>
      </c>
      <c r="C2244" s="18" t="s">
        <v>583</v>
      </c>
      <c r="D2244" s="68">
        <v>6014.0</v>
      </c>
      <c r="E2244" s="69">
        <v>61.0</v>
      </c>
      <c r="F2244" s="69">
        <v>20.0</v>
      </c>
      <c r="G2244" s="70" t="s">
        <v>3471</v>
      </c>
      <c r="H2244" s="69">
        <v>95.0</v>
      </c>
      <c r="I2244" s="69">
        <v>33.0</v>
      </c>
      <c r="J2244" s="69">
        <v>6.0</v>
      </c>
      <c r="K2244" s="29">
        <f t="shared" si="13"/>
        <v>36</v>
      </c>
      <c r="L2244" s="71">
        <f t="shared" si="14"/>
        <v>0.3789</v>
      </c>
      <c r="M2244" s="71">
        <f t="shared" si="15"/>
        <v>0.4736</v>
      </c>
      <c r="N2244" s="72">
        <f t="shared" si="16"/>
        <v>10.23</v>
      </c>
      <c r="O2244" s="8">
        <f t="shared" si="17"/>
        <v>58597.44</v>
      </c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68">
        <v>6014.0</v>
      </c>
      <c r="AA2244" s="69">
        <v>61.0</v>
      </c>
      <c r="AB2244" s="18" t="s">
        <v>583</v>
      </c>
      <c r="AC2244" s="68">
        <v>6014.0</v>
      </c>
      <c r="AD2244" s="69">
        <v>61.0</v>
      </c>
      <c r="AE2244" s="69">
        <v>20.0</v>
      </c>
      <c r="AF2244" s="70" t="s">
        <v>3471</v>
      </c>
      <c r="AG2244" s="69">
        <v>95.0</v>
      </c>
      <c r="AH2244" s="69">
        <v>33.0</v>
      </c>
      <c r="AI2244" s="69">
        <v>6.0</v>
      </c>
      <c r="AJ2244" s="29">
        <f t="shared" si="20"/>
        <v>36</v>
      </c>
      <c r="AK2244" s="76">
        <f t="shared" si="21"/>
        <v>0.3789473684</v>
      </c>
      <c r="AL2244" s="29">
        <f t="shared" si="22"/>
        <v>36</v>
      </c>
      <c r="AM2244" s="71">
        <f t="shared" si="23"/>
        <v>0.3789</v>
      </c>
      <c r="AN2244" s="71">
        <f t="shared" si="24"/>
        <v>0.4736</v>
      </c>
      <c r="AO2244" s="72">
        <f t="shared" si="25"/>
        <v>10.23</v>
      </c>
      <c r="AP2244" s="73">
        <f t="shared" si="26"/>
        <v>58597.44</v>
      </c>
      <c r="AQ2244" s="3">
        <f t="shared" si="27"/>
        <v>616.8151579</v>
      </c>
      <c r="AR2244" s="18"/>
      <c r="AS2244" s="18"/>
    </row>
    <row r="2245" ht="14.25" customHeight="1">
      <c r="A2245" s="68">
        <v>6018.0</v>
      </c>
      <c r="B2245" s="69">
        <v>61.0</v>
      </c>
      <c r="C2245" s="18" t="s">
        <v>584</v>
      </c>
      <c r="D2245" s="68">
        <v>6018.0</v>
      </c>
      <c r="E2245" s="69">
        <v>61.0</v>
      </c>
      <c r="F2245" s="69">
        <v>20.0</v>
      </c>
      <c r="G2245" s="70" t="s">
        <v>3472</v>
      </c>
      <c r="H2245" s="69">
        <v>116.0</v>
      </c>
      <c r="I2245" s="69">
        <v>46.0</v>
      </c>
      <c r="J2245" s="69">
        <v>14.0</v>
      </c>
      <c r="K2245" s="29">
        <f t="shared" si="13"/>
        <v>53</v>
      </c>
      <c r="L2245" s="71">
        <f t="shared" si="14"/>
        <v>0.4569</v>
      </c>
      <c r="M2245" s="71">
        <f t="shared" si="15"/>
        <v>0.5711</v>
      </c>
      <c r="N2245" s="72">
        <f t="shared" si="16"/>
        <v>18.16</v>
      </c>
      <c r="O2245" s="8">
        <f t="shared" si="17"/>
        <v>104020.48</v>
      </c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68">
        <v>6018.0</v>
      </c>
      <c r="AA2245" s="69">
        <v>61.0</v>
      </c>
      <c r="AB2245" s="18" t="s">
        <v>584</v>
      </c>
      <c r="AC2245" s="68">
        <v>6018.0</v>
      </c>
      <c r="AD2245" s="69">
        <v>61.0</v>
      </c>
      <c r="AE2245" s="69">
        <v>20.0</v>
      </c>
      <c r="AF2245" s="70" t="s">
        <v>3472</v>
      </c>
      <c r="AG2245" s="69">
        <v>116.0</v>
      </c>
      <c r="AH2245" s="69">
        <v>46.0</v>
      </c>
      <c r="AI2245" s="69">
        <v>14.0</v>
      </c>
      <c r="AJ2245" s="29">
        <f t="shared" si="20"/>
        <v>53</v>
      </c>
      <c r="AK2245" s="76">
        <f t="shared" si="21"/>
        <v>0.4568965517</v>
      </c>
      <c r="AL2245" s="29">
        <f t="shared" si="22"/>
        <v>53</v>
      </c>
      <c r="AM2245" s="71">
        <f t="shared" si="23"/>
        <v>0.4569</v>
      </c>
      <c r="AN2245" s="71">
        <f t="shared" si="24"/>
        <v>0.5711</v>
      </c>
      <c r="AO2245" s="72">
        <f t="shared" si="25"/>
        <v>18.16</v>
      </c>
      <c r="AP2245" s="73">
        <f t="shared" si="26"/>
        <v>104020.48</v>
      </c>
      <c r="AQ2245" s="3">
        <f t="shared" si="27"/>
        <v>896.7282759</v>
      </c>
      <c r="AR2245" s="18"/>
      <c r="AS2245" s="18"/>
    </row>
    <row r="2246" ht="14.25" customHeight="1">
      <c r="A2246" s="68">
        <v>6026.0</v>
      </c>
      <c r="B2246" s="69">
        <v>61.0</v>
      </c>
      <c r="C2246" s="18" t="s">
        <v>585</v>
      </c>
      <c r="D2246" s="68">
        <v>6026.0</v>
      </c>
      <c r="E2246" s="69">
        <v>61.0</v>
      </c>
      <c r="F2246" s="69">
        <v>20.0</v>
      </c>
      <c r="G2246" s="70" t="s">
        <v>3473</v>
      </c>
      <c r="H2246" s="69">
        <v>35.0</v>
      </c>
      <c r="I2246" s="69">
        <v>11.0</v>
      </c>
      <c r="J2246" s="69">
        <v>7.0</v>
      </c>
      <c r="K2246" s="29">
        <f t="shared" si="13"/>
        <v>14.5</v>
      </c>
      <c r="L2246" s="71">
        <f t="shared" si="14"/>
        <v>0.4143</v>
      </c>
      <c r="M2246" s="71">
        <f t="shared" si="15"/>
        <v>0.5179</v>
      </c>
      <c r="N2246" s="72">
        <f t="shared" si="16"/>
        <v>4.51</v>
      </c>
      <c r="O2246" s="8">
        <f t="shared" si="17"/>
        <v>25833.28</v>
      </c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68">
        <v>6026.0</v>
      </c>
      <c r="AA2246" s="69">
        <v>61.0</v>
      </c>
      <c r="AB2246" s="18" t="s">
        <v>585</v>
      </c>
      <c r="AC2246" s="68">
        <v>6026.0</v>
      </c>
      <c r="AD2246" s="69">
        <v>61.0</v>
      </c>
      <c r="AE2246" s="69">
        <v>20.0</v>
      </c>
      <c r="AF2246" s="70" t="s">
        <v>3473</v>
      </c>
      <c r="AG2246" s="69">
        <v>35.0</v>
      </c>
      <c r="AH2246" s="69">
        <v>11.0</v>
      </c>
      <c r="AI2246" s="69">
        <v>7.0</v>
      </c>
      <c r="AJ2246" s="29">
        <f t="shared" si="20"/>
        <v>14.5</v>
      </c>
      <c r="AK2246" s="76">
        <f t="shared" si="21"/>
        <v>0.4142857143</v>
      </c>
      <c r="AL2246" s="29">
        <f t="shared" si="22"/>
        <v>14.5</v>
      </c>
      <c r="AM2246" s="71">
        <f t="shared" si="23"/>
        <v>0.4143</v>
      </c>
      <c r="AN2246" s="71">
        <f t="shared" si="24"/>
        <v>0.5179</v>
      </c>
      <c r="AO2246" s="72">
        <f t="shared" si="25"/>
        <v>4.51</v>
      </c>
      <c r="AP2246" s="73">
        <f t="shared" si="26"/>
        <v>25833.28</v>
      </c>
      <c r="AQ2246" s="3">
        <f t="shared" si="27"/>
        <v>738.0937143</v>
      </c>
      <c r="AR2246" s="18"/>
      <c r="AS2246" s="18"/>
    </row>
    <row r="2247" ht="14.25" customHeight="1">
      <c r="A2247" s="68">
        <v>6026.0</v>
      </c>
      <c r="B2247" s="69">
        <v>61.0</v>
      </c>
      <c r="C2247" s="18" t="s">
        <v>585</v>
      </c>
      <c r="D2247" s="68">
        <v>6026.0</v>
      </c>
      <c r="E2247" s="69">
        <v>61.0</v>
      </c>
      <c r="F2247" s="69">
        <v>24.0</v>
      </c>
      <c r="G2247" s="70" t="s">
        <v>3474</v>
      </c>
      <c r="H2247" s="69">
        <v>9.0</v>
      </c>
      <c r="I2247" s="69">
        <v>1.0</v>
      </c>
      <c r="J2247" s="69">
        <v>2.0</v>
      </c>
      <c r="K2247" s="29">
        <f t="shared" si="13"/>
        <v>2</v>
      </c>
      <c r="L2247" s="71">
        <f t="shared" si="14"/>
        <v>0.2222</v>
      </c>
      <c r="M2247" s="71">
        <f t="shared" si="15"/>
        <v>0.2778</v>
      </c>
      <c r="N2247" s="72">
        <f t="shared" si="16"/>
        <v>0.33</v>
      </c>
      <c r="O2247" s="8">
        <f t="shared" si="17"/>
        <v>1890.24</v>
      </c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68">
        <v>6026.0</v>
      </c>
      <c r="AA2247" s="69">
        <v>61.0</v>
      </c>
      <c r="AB2247" s="18" t="s">
        <v>585</v>
      </c>
      <c r="AC2247" s="68">
        <v>6026.0</v>
      </c>
      <c r="AD2247" s="69">
        <v>61.0</v>
      </c>
      <c r="AE2247" s="69">
        <v>24.0</v>
      </c>
      <c r="AF2247" s="70" t="s">
        <v>3474</v>
      </c>
      <c r="AG2247" s="69">
        <v>9.0</v>
      </c>
      <c r="AH2247" s="69">
        <v>1.0</v>
      </c>
      <c r="AI2247" s="69">
        <v>2.0</v>
      </c>
      <c r="AJ2247" s="29">
        <f t="shared" si="20"/>
        <v>2</v>
      </c>
      <c r="AK2247" s="76">
        <f t="shared" si="21"/>
        <v>0.2222222222</v>
      </c>
      <c r="AL2247" s="29">
        <f t="shared" si="22"/>
        <v>2</v>
      </c>
      <c r="AM2247" s="71">
        <f t="shared" si="23"/>
        <v>0.2222</v>
      </c>
      <c r="AN2247" s="71">
        <f t="shared" si="24"/>
        <v>0.2778</v>
      </c>
      <c r="AO2247" s="72">
        <f t="shared" si="25"/>
        <v>0.33</v>
      </c>
      <c r="AP2247" s="73">
        <f t="shared" si="26"/>
        <v>1890.24</v>
      </c>
      <c r="AQ2247" s="3">
        <f t="shared" si="27"/>
        <v>210.0266667</v>
      </c>
      <c r="AR2247" s="18"/>
      <c r="AS2247" s="18"/>
    </row>
    <row r="2248" ht="14.25" customHeight="1">
      <c r="A2248" s="68">
        <v>6026.0</v>
      </c>
      <c r="B2248" s="69">
        <v>61.0</v>
      </c>
      <c r="C2248" s="18" t="s">
        <v>585</v>
      </c>
      <c r="D2248" s="68">
        <v>6026.0</v>
      </c>
      <c r="E2248" s="69">
        <v>61.0</v>
      </c>
      <c r="F2248" s="69">
        <v>25.0</v>
      </c>
      <c r="G2248" s="70" t="s">
        <v>3475</v>
      </c>
      <c r="H2248" s="69">
        <v>28.0</v>
      </c>
      <c r="I2248" s="69">
        <v>0.0</v>
      </c>
      <c r="J2248" s="69">
        <v>0.0</v>
      </c>
      <c r="K2248" s="29">
        <f t="shared" si="13"/>
        <v>0</v>
      </c>
      <c r="L2248" s="71">
        <f t="shared" si="14"/>
        <v>0</v>
      </c>
      <c r="M2248" s="71">
        <f t="shared" si="15"/>
        <v>0</v>
      </c>
      <c r="N2248" s="72">
        <f t="shared" si="16"/>
        <v>0</v>
      </c>
      <c r="O2248" s="8">
        <f t="shared" si="17"/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68">
        <v>6026.0</v>
      </c>
      <c r="AA2248" s="69">
        <v>61.0</v>
      </c>
      <c r="AB2248" s="18" t="s">
        <v>585</v>
      </c>
      <c r="AC2248" s="68">
        <v>6026.0</v>
      </c>
      <c r="AD2248" s="69">
        <v>61.0</v>
      </c>
      <c r="AE2248" s="69">
        <v>25.0</v>
      </c>
      <c r="AF2248" s="70" t="s">
        <v>3475</v>
      </c>
      <c r="AG2248" s="69">
        <v>28.0</v>
      </c>
      <c r="AH2248" s="69">
        <v>0.0</v>
      </c>
      <c r="AI2248" s="69">
        <v>0.0</v>
      </c>
      <c r="AJ2248" s="29">
        <f t="shared" si="20"/>
        <v>0</v>
      </c>
      <c r="AK2248" s="76">
        <f t="shared" si="21"/>
        <v>0</v>
      </c>
      <c r="AL2248" s="29">
        <f t="shared" si="22"/>
        <v>0</v>
      </c>
      <c r="AM2248" s="71">
        <f t="shared" si="23"/>
        <v>0</v>
      </c>
      <c r="AN2248" s="71">
        <f t="shared" si="24"/>
        <v>0</v>
      </c>
      <c r="AO2248" s="72">
        <f t="shared" si="25"/>
        <v>0</v>
      </c>
      <c r="AP2248" s="73">
        <f t="shared" si="26"/>
        <v>0</v>
      </c>
      <c r="AQ2248" s="3">
        <f t="shared" si="27"/>
        <v>0</v>
      </c>
      <c r="AR2248" s="18"/>
      <c r="AS2248" s="18"/>
    </row>
    <row r="2249" ht="14.25" customHeight="1">
      <c r="A2249" s="68">
        <v>6027.0</v>
      </c>
      <c r="B2249" s="69">
        <v>61.0</v>
      </c>
      <c r="C2249" s="18" t="s">
        <v>586</v>
      </c>
      <c r="D2249" s="68">
        <v>6027.0</v>
      </c>
      <c r="E2249" s="69">
        <v>61.0</v>
      </c>
      <c r="F2249" s="69">
        <v>10.0</v>
      </c>
      <c r="G2249" s="70" t="s">
        <v>3476</v>
      </c>
      <c r="H2249" s="69">
        <v>33.0</v>
      </c>
      <c r="I2249" s="69">
        <v>11.0</v>
      </c>
      <c r="J2249" s="69">
        <v>0.0</v>
      </c>
      <c r="K2249" s="29">
        <f t="shared" si="13"/>
        <v>11</v>
      </c>
      <c r="L2249" s="71">
        <f t="shared" si="14"/>
        <v>0.3333</v>
      </c>
      <c r="M2249" s="71">
        <f t="shared" si="15"/>
        <v>0.4166</v>
      </c>
      <c r="N2249" s="72">
        <f t="shared" si="16"/>
        <v>2.75</v>
      </c>
      <c r="O2249" s="8">
        <f t="shared" si="17"/>
        <v>15752</v>
      </c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68">
        <v>6027.0</v>
      </c>
      <c r="AA2249" s="69">
        <v>61.0</v>
      </c>
      <c r="AB2249" s="18" t="s">
        <v>586</v>
      </c>
      <c r="AC2249" s="68">
        <v>6027.0</v>
      </c>
      <c r="AD2249" s="69">
        <v>61.0</v>
      </c>
      <c r="AE2249" s="69">
        <v>10.0</v>
      </c>
      <c r="AF2249" s="70" t="s">
        <v>3476</v>
      </c>
      <c r="AG2249" s="69">
        <v>33.0</v>
      </c>
      <c r="AH2249" s="69">
        <v>11.0</v>
      </c>
      <c r="AI2249" s="69">
        <v>0.0</v>
      </c>
      <c r="AJ2249" s="29">
        <f t="shared" si="20"/>
        <v>11</v>
      </c>
      <c r="AK2249" s="76">
        <f t="shared" si="21"/>
        <v>0.3333333333</v>
      </c>
      <c r="AL2249" s="29">
        <f t="shared" si="22"/>
        <v>11</v>
      </c>
      <c r="AM2249" s="71">
        <f t="shared" si="23"/>
        <v>0.3333</v>
      </c>
      <c r="AN2249" s="71">
        <f t="shared" si="24"/>
        <v>0.4166</v>
      </c>
      <c r="AO2249" s="72">
        <f t="shared" si="25"/>
        <v>2.75</v>
      </c>
      <c r="AP2249" s="73">
        <f t="shared" si="26"/>
        <v>15752</v>
      </c>
      <c r="AQ2249" s="3">
        <f t="shared" si="27"/>
        <v>477.3333333</v>
      </c>
      <c r="AR2249" s="18"/>
      <c r="AS2249" s="18"/>
    </row>
    <row r="2250" ht="14.25" customHeight="1">
      <c r="A2250" s="68">
        <v>6027.0</v>
      </c>
      <c r="B2250" s="69">
        <v>61.0</v>
      </c>
      <c r="C2250" s="18" t="s">
        <v>586</v>
      </c>
      <c r="D2250" s="68">
        <v>6027.0</v>
      </c>
      <c r="E2250" s="69">
        <v>61.0</v>
      </c>
      <c r="F2250" s="69">
        <v>30.0</v>
      </c>
      <c r="G2250" s="70" t="s">
        <v>3477</v>
      </c>
      <c r="H2250" s="69">
        <v>32.0</v>
      </c>
      <c r="I2250" s="69">
        <v>1.0</v>
      </c>
      <c r="J2250" s="69">
        <v>0.0</v>
      </c>
      <c r="K2250" s="29">
        <f t="shared" si="13"/>
        <v>1</v>
      </c>
      <c r="L2250" s="71">
        <f t="shared" si="14"/>
        <v>0.0313</v>
      </c>
      <c r="M2250" s="71">
        <f t="shared" si="15"/>
        <v>0.0391</v>
      </c>
      <c r="N2250" s="72">
        <f t="shared" si="16"/>
        <v>0.02</v>
      </c>
      <c r="O2250" s="8">
        <f t="shared" si="17"/>
        <v>114.56</v>
      </c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68">
        <v>6027.0</v>
      </c>
      <c r="AA2250" s="69">
        <v>61.0</v>
      </c>
      <c r="AB2250" s="18" t="s">
        <v>586</v>
      </c>
      <c r="AC2250" s="68">
        <v>6027.0</v>
      </c>
      <c r="AD2250" s="69">
        <v>61.0</v>
      </c>
      <c r="AE2250" s="69">
        <v>30.0</v>
      </c>
      <c r="AF2250" s="70" t="s">
        <v>3477</v>
      </c>
      <c r="AG2250" s="69">
        <v>32.0</v>
      </c>
      <c r="AH2250" s="69">
        <v>1.0</v>
      </c>
      <c r="AI2250" s="69">
        <v>0.0</v>
      </c>
      <c r="AJ2250" s="29">
        <f t="shared" si="20"/>
        <v>1</v>
      </c>
      <c r="AK2250" s="76">
        <f t="shared" si="21"/>
        <v>0.03125</v>
      </c>
      <c r="AL2250" s="29">
        <f t="shared" si="22"/>
        <v>1</v>
      </c>
      <c r="AM2250" s="71">
        <f t="shared" si="23"/>
        <v>0.0313</v>
      </c>
      <c r="AN2250" s="71">
        <f t="shared" si="24"/>
        <v>0.0391</v>
      </c>
      <c r="AO2250" s="72">
        <f t="shared" si="25"/>
        <v>0.02</v>
      </c>
      <c r="AP2250" s="73">
        <f t="shared" si="26"/>
        <v>114.56</v>
      </c>
      <c r="AQ2250" s="3">
        <f t="shared" si="27"/>
        <v>3.58</v>
      </c>
      <c r="AR2250" s="18"/>
      <c r="AS2250" s="18"/>
    </row>
    <row r="2251" ht="14.25" customHeight="1">
      <c r="A2251" s="68">
        <v>6027.0</v>
      </c>
      <c r="B2251" s="69">
        <v>61.0</v>
      </c>
      <c r="C2251" s="18" t="s">
        <v>586</v>
      </c>
      <c r="D2251" s="68">
        <v>6027.0</v>
      </c>
      <c r="E2251" s="69">
        <v>61.0</v>
      </c>
      <c r="F2251" s="69">
        <v>40.0</v>
      </c>
      <c r="G2251" s="70" t="s">
        <v>3478</v>
      </c>
      <c r="H2251" s="69">
        <v>9.0</v>
      </c>
      <c r="I2251" s="69">
        <v>5.0</v>
      </c>
      <c r="J2251" s="69">
        <v>0.0</v>
      </c>
      <c r="K2251" s="29">
        <f t="shared" si="13"/>
        <v>5</v>
      </c>
      <c r="L2251" s="71">
        <f t="shared" si="14"/>
        <v>0.5556</v>
      </c>
      <c r="M2251" s="71">
        <f t="shared" si="15"/>
        <v>0.6945</v>
      </c>
      <c r="N2251" s="72">
        <f t="shared" si="16"/>
        <v>2.08</v>
      </c>
      <c r="O2251" s="8">
        <f t="shared" si="17"/>
        <v>11914.24</v>
      </c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68">
        <v>6027.0</v>
      </c>
      <c r="AA2251" s="69">
        <v>61.0</v>
      </c>
      <c r="AB2251" s="18" t="s">
        <v>586</v>
      </c>
      <c r="AC2251" s="68">
        <v>6027.0</v>
      </c>
      <c r="AD2251" s="69">
        <v>61.0</v>
      </c>
      <c r="AE2251" s="69">
        <v>40.0</v>
      </c>
      <c r="AF2251" s="70" t="s">
        <v>3478</v>
      </c>
      <c r="AG2251" s="69">
        <v>9.0</v>
      </c>
      <c r="AH2251" s="69">
        <v>5.0</v>
      </c>
      <c r="AI2251" s="69">
        <v>0.0</v>
      </c>
      <c r="AJ2251" s="29">
        <f t="shared" si="20"/>
        <v>5</v>
      </c>
      <c r="AK2251" s="76">
        <f t="shared" si="21"/>
        <v>0.5555555556</v>
      </c>
      <c r="AL2251" s="29">
        <f t="shared" si="22"/>
        <v>5</v>
      </c>
      <c r="AM2251" s="71">
        <f t="shared" si="23"/>
        <v>0.5556</v>
      </c>
      <c r="AN2251" s="71">
        <f t="shared" si="24"/>
        <v>0.6945</v>
      </c>
      <c r="AO2251" s="72">
        <f t="shared" si="25"/>
        <v>2.08</v>
      </c>
      <c r="AP2251" s="73">
        <f t="shared" si="26"/>
        <v>11914.24</v>
      </c>
      <c r="AQ2251" s="3">
        <f t="shared" si="27"/>
        <v>1323.804444</v>
      </c>
      <c r="AR2251" s="18"/>
      <c r="AS2251" s="18"/>
    </row>
    <row r="2252" ht="14.25" customHeight="1">
      <c r="A2252" s="68">
        <v>6049.0</v>
      </c>
      <c r="B2252" s="69">
        <v>61.0</v>
      </c>
      <c r="C2252" s="18" t="s">
        <v>587</v>
      </c>
      <c r="D2252" s="68">
        <v>6049.0</v>
      </c>
      <c r="E2252" s="69">
        <v>61.0</v>
      </c>
      <c r="F2252" s="69">
        <v>20.0</v>
      </c>
      <c r="G2252" s="70" t="s">
        <v>3479</v>
      </c>
      <c r="H2252" s="69">
        <v>65.0</v>
      </c>
      <c r="I2252" s="69">
        <v>32.0</v>
      </c>
      <c r="J2252" s="69">
        <v>1.0</v>
      </c>
      <c r="K2252" s="29">
        <f t="shared" si="13"/>
        <v>32.5</v>
      </c>
      <c r="L2252" s="71">
        <f t="shared" si="14"/>
        <v>0.5</v>
      </c>
      <c r="M2252" s="71">
        <f t="shared" si="15"/>
        <v>0.625</v>
      </c>
      <c r="N2252" s="72">
        <f t="shared" si="16"/>
        <v>12.19</v>
      </c>
      <c r="O2252" s="8">
        <f t="shared" si="17"/>
        <v>69824.32</v>
      </c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68">
        <v>6049.0</v>
      </c>
      <c r="AA2252" s="69">
        <v>61.0</v>
      </c>
      <c r="AB2252" s="18" t="s">
        <v>587</v>
      </c>
      <c r="AC2252" s="68">
        <v>6049.0</v>
      </c>
      <c r="AD2252" s="69">
        <v>61.0</v>
      </c>
      <c r="AE2252" s="69">
        <v>20.0</v>
      </c>
      <c r="AF2252" s="70" t="s">
        <v>3479</v>
      </c>
      <c r="AG2252" s="69">
        <v>65.0</v>
      </c>
      <c r="AH2252" s="69">
        <v>32.0</v>
      </c>
      <c r="AI2252" s="69">
        <v>1.0</v>
      </c>
      <c r="AJ2252" s="29">
        <f t="shared" si="20"/>
        <v>32.5</v>
      </c>
      <c r="AK2252" s="76">
        <f t="shared" si="21"/>
        <v>0.5</v>
      </c>
      <c r="AL2252" s="29">
        <f t="shared" si="22"/>
        <v>32.5</v>
      </c>
      <c r="AM2252" s="71">
        <f t="shared" si="23"/>
        <v>0.5</v>
      </c>
      <c r="AN2252" s="71">
        <f t="shared" si="24"/>
        <v>0.625</v>
      </c>
      <c r="AO2252" s="72">
        <f t="shared" si="25"/>
        <v>12.19</v>
      </c>
      <c r="AP2252" s="73">
        <f t="shared" si="26"/>
        <v>69824.32</v>
      </c>
      <c r="AQ2252" s="3">
        <f t="shared" si="27"/>
        <v>1074.220308</v>
      </c>
      <c r="AR2252" s="18"/>
      <c r="AS2252" s="18"/>
    </row>
    <row r="2253" ht="14.25" customHeight="1">
      <c r="A2253" s="68">
        <v>6049.0</v>
      </c>
      <c r="B2253" s="69">
        <v>61.0</v>
      </c>
      <c r="C2253" s="18" t="s">
        <v>587</v>
      </c>
      <c r="D2253" s="68">
        <v>6049.0</v>
      </c>
      <c r="E2253" s="69">
        <v>61.0</v>
      </c>
      <c r="F2253" s="69">
        <v>35.0</v>
      </c>
      <c r="G2253" s="70" t="s">
        <v>3480</v>
      </c>
      <c r="H2253" s="69">
        <v>30.0</v>
      </c>
      <c r="I2253" s="69">
        <v>16.0</v>
      </c>
      <c r="J2253" s="69">
        <v>1.0</v>
      </c>
      <c r="K2253" s="29">
        <f t="shared" si="13"/>
        <v>16.5</v>
      </c>
      <c r="L2253" s="71">
        <f t="shared" si="14"/>
        <v>0.55</v>
      </c>
      <c r="M2253" s="71">
        <f t="shared" si="15"/>
        <v>0.6875</v>
      </c>
      <c r="N2253" s="72">
        <f t="shared" si="16"/>
        <v>6.81</v>
      </c>
      <c r="O2253" s="8">
        <f t="shared" si="17"/>
        <v>39007.68</v>
      </c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68">
        <v>6049.0</v>
      </c>
      <c r="AA2253" s="69">
        <v>61.0</v>
      </c>
      <c r="AB2253" s="18" t="s">
        <v>587</v>
      </c>
      <c r="AC2253" s="68">
        <v>6049.0</v>
      </c>
      <c r="AD2253" s="69">
        <v>61.0</v>
      </c>
      <c r="AE2253" s="69">
        <v>35.0</v>
      </c>
      <c r="AF2253" s="70" t="s">
        <v>3480</v>
      </c>
      <c r="AG2253" s="69">
        <v>30.0</v>
      </c>
      <c r="AH2253" s="69">
        <v>16.0</v>
      </c>
      <c r="AI2253" s="69">
        <v>1.0</v>
      </c>
      <c r="AJ2253" s="29">
        <f t="shared" si="20"/>
        <v>16.5</v>
      </c>
      <c r="AK2253" s="76">
        <f t="shared" si="21"/>
        <v>0.55</v>
      </c>
      <c r="AL2253" s="29">
        <f t="shared" si="22"/>
        <v>16.5</v>
      </c>
      <c r="AM2253" s="71">
        <f t="shared" si="23"/>
        <v>0.55</v>
      </c>
      <c r="AN2253" s="71">
        <f t="shared" si="24"/>
        <v>0.6875</v>
      </c>
      <c r="AO2253" s="72">
        <f t="shared" si="25"/>
        <v>6.81</v>
      </c>
      <c r="AP2253" s="73">
        <f t="shared" si="26"/>
        <v>39007.68</v>
      </c>
      <c r="AQ2253" s="3">
        <f t="shared" si="27"/>
        <v>1300.256</v>
      </c>
      <c r="AR2253" s="18"/>
      <c r="AS2253" s="18"/>
    </row>
    <row r="2254" ht="14.25" customHeight="1">
      <c r="A2254" s="68">
        <v>6049.0</v>
      </c>
      <c r="B2254" s="69">
        <v>61.0</v>
      </c>
      <c r="C2254" s="18" t="s">
        <v>587</v>
      </c>
      <c r="D2254" s="68">
        <v>6049.0</v>
      </c>
      <c r="E2254" s="69">
        <v>61.0</v>
      </c>
      <c r="F2254" s="69">
        <v>40.0</v>
      </c>
      <c r="G2254" s="70" t="s">
        <v>3481</v>
      </c>
      <c r="H2254" s="69">
        <v>51.0</v>
      </c>
      <c r="I2254" s="69">
        <v>2.0</v>
      </c>
      <c r="J2254" s="69">
        <v>0.0</v>
      </c>
      <c r="K2254" s="29">
        <f t="shared" si="13"/>
        <v>2</v>
      </c>
      <c r="L2254" s="71">
        <f t="shared" si="14"/>
        <v>0.0392</v>
      </c>
      <c r="M2254" s="71">
        <f t="shared" si="15"/>
        <v>0.049</v>
      </c>
      <c r="N2254" s="72">
        <f t="shared" si="16"/>
        <v>0.06</v>
      </c>
      <c r="O2254" s="8">
        <f t="shared" si="17"/>
        <v>343.68</v>
      </c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68">
        <v>6049.0</v>
      </c>
      <c r="AA2254" s="69">
        <v>61.0</v>
      </c>
      <c r="AB2254" s="18" t="s">
        <v>587</v>
      </c>
      <c r="AC2254" s="68">
        <v>6049.0</v>
      </c>
      <c r="AD2254" s="69">
        <v>61.0</v>
      </c>
      <c r="AE2254" s="69">
        <v>40.0</v>
      </c>
      <c r="AF2254" s="70" t="s">
        <v>3481</v>
      </c>
      <c r="AG2254" s="69">
        <v>51.0</v>
      </c>
      <c r="AH2254" s="69">
        <v>2.0</v>
      </c>
      <c r="AI2254" s="69">
        <v>0.0</v>
      </c>
      <c r="AJ2254" s="29">
        <f t="shared" si="20"/>
        <v>2</v>
      </c>
      <c r="AK2254" s="76">
        <f t="shared" si="21"/>
        <v>0.03921568627</v>
      </c>
      <c r="AL2254" s="29">
        <f t="shared" si="22"/>
        <v>2</v>
      </c>
      <c r="AM2254" s="71">
        <f t="shared" si="23"/>
        <v>0.0392</v>
      </c>
      <c r="AN2254" s="71">
        <f t="shared" si="24"/>
        <v>0.049</v>
      </c>
      <c r="AO2254" s="72">
        <f t="shared" si="25"/>
        <v>0.06</v>
      </c>
      <c r="AP2254" s="73">
        <f t="shared" si="26"/>
        <v>343.68</v>
      </c>
      <c r="AQ2254" s="3">
        <f t="shared" si="27"/>
        <v>6.738823529</v>
      </c>
      <c r="AR2254" s="18"/>
      <c r="AS2254" s="18"/>
    </row>
    <row r="2255" ht="14.25" customHeight="1">
      <c r="A2255" s="68">
        <v>6049.0</v>
      </c>
      <c r="B2255" s="69">
        <v>61.0</v>
      </c>
      <c r="C2255" s="18" t="s">
        <v>587</v>
      </c>
      <c r="D2255" s="68">
        <v>6049.0</v>
      </c>
      <c r="E2255" s="69">
        <v>61.0</v>
      </c>
      <c r="F2255" s="69">
        <v>45.0</v>
      </c>
      <c r="G2255" s="70" t="s">
        <v>3482</v>
      </c>
      <c r="H2255" s="69">
        <v>7.0</v>
      </c>
      <c r="I2255" s="69">
        <v>0.0</v>
      </c>
      <c r="J2255" s="69">
        <v>2.0</v>
      </c>
      <c r="K2255" s="29">
        <f t="shared" si="13"/>
        <v>1</v>
      </c>
      <c r="L2255" s="71">
        <f t="shared" si="14"/>
        <v>0.1429</v>
      </c>
      <c r="M2255" s="71">
        <f t="shared" si="15"/>
        <v>0.1786</v>
      </c>
      <c r="N2255" s="72">
        <f t="shared" si="16"/>
        <v>0.11</v>
      </c>
      <c r="O2255" s="8">
        <f t="shared" si="17"/>
        <v>630.08</v>
      </c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68">
        <v>6049.0</v>
      </c>
      <c r="AA2255" s="69">
        <v>61.0</v>
      </c>
      <c r="AB2255" s="18" t="s">
        <v>587</v>
      </c>
      <c r="AC2255" s="68">
        <v>6049.0</v>
      </c>
      <c r="AD2255" s="69">
        <v>61.0</v>
      </c>
      <c r="AE2255" s="69">
        <v>45.0</v>
      </c>
      <c r="AF2255" s="70" t="s">
        <v>3482</v>
      </c>
      <c r="AG2255" s="69">
        <v>7.0</v>
      </c>
      <c r="AH2255" s="69">
        <v>0.0</v>
      </c>
      <c r="AI2255" s="69">
        <v>2.0</v>
      </c>
      <c r="AJ2255" s="29">
        <f t="shared" si="20"/>
        <v>1</v>
      </c>
      <c r="AK2255" s="76">
        <f t="shared" si="21"/>
        <v>0.1428571429</v>
      </c>
      <c r="AL2255" s="29">
        <f t="shared" si="22"/>
        <v>1</v>
      </c>
      <c r="AM2255" s="71">
        <f t="shared" si="23"/>
        <v>0.1429</v>
      </c>
      <c r="AN2255" s="71">
        <f t="shared" si="24"/>
        <v>0.1786</v>
      </c>
      <c r="AO2255" s="72">
        <f t="shared" si="25"/>
        <v>0.11</v>
      </c>
      <c r="AP2255" s="73">
        <f t="shared" si="26"/>
        <v>630.08</v>
      </c>
      <c r="AQ2255" s="3">
        <f t="shared" si="27"/>
        <v>90.01142857</v>
      </c>
      <c r="AR2255" s="18"/>
      <c r="AS2255" s="18"/>
    </row>
    <row r="2256" ht="14.25" customHeight="1">
      <c r="A2256" s="68">
        <v>6049.0</v>
      </c>
      <c r="B2256" s="69">
        <v>61.0</v>
      </c>
      <c r="C2256" s="18" t="s">
        <v>587</v>
      </c>
      <c r="D2256" s="68">
        <v>6049.0</v>
      </c>
      <c r="E2256" s="69">
        <v>61.0</v>
      </c>
      <c r="F2256" s="69">
        <v>50.0</v>
      </c>
      <c r="G2256" s="70" t="s">
        <v>3483</v>
      </c>
      <c r="H2256" s="69">
        <v>11.0</v>
      </c>
      <c r="I2256" s="69">
        <v>7.0</v>
      </c>
      <c r="J2256" s="69">
        <v>0.0</v>
      </c>
      <c r="K2256" s="29">
        <f t="shared" si="13"/>
        <v>7</v>
      </c>
      <c r="L2256" s="71">
        <f t="shared" si="14"/>
        <v>0.6364</v>
      </c>
      <c r="M2256" s="71">
        <f t="shared" si="15"/>
        <v>0.7955</v>
      </c>
      <c r="N2256" s="72">
        <f t="shared" si="16"/>
        <v>3.34</v>
      </c>
      <c r="O2256" s="8">
        <f t="shared" si="17"/>
        <v>19131.52</v>
      </c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68">
        <v>6049.0</v>
      </c>
      <c r="AA2256" s="69">
        <v>61.0</v>
      </c>
      <c r="AB2256" s="18" t="s">
        <v>587</v>
      </c>
      <c r="AC2256" s="68">
        <v>6049.0</v>
      </c>
      <c r="AD2256" s="69">
        <v>61.0</v>
      </c>
      <c r="AE2256" s="69">
        <v>50.0</v>
      </c>
      <c r="AF2256" s="70" t="s">
        <v>3483</v>
      </c>
      <c r="AG2256" s="69">
        <v>11.0</v>
      </c>
      <c r="AH2256" s="69">
        <v>7.0</v>
      </c>
      <c r="AI2256" s="69">
        <v>0.0</v>
      </c>
      <c r="AJ2256" s="29">
        <f t="shared" si="20"/>
        <v>7</v>
      </c>
      <c r="AK2256" s="76">
        <f t="shared" si="21"/>
        <v>0.6363636364</v>
      </c>
      <c r="AL2256" s="29">
        <f t="shared" si="22"/>
        <v>7</v>
      </c>
      <c r="AM2256" s="71">
        <f t="shared" si="23"/>
        <v>0.6364</v>
      </c>
      <c r="AN2256" s="71">
        <f t="shared" si="24"/>
        <v>0.7955</v>
      </c>
      <c r="AO2256" s="72">
        <f t="shared" si="25"/>
        <v>3.34</v>
      </c>
      <c r="AP2256" s="73">
        <f t="shared" si="26"/>
        <v>19131.52</v>
      </c>
      <c r="AQ2256" s="3">
        <f t="shared" si="27"/>
        <v>1739.229091</v>
      </c>
      <c r="AR2256" s="18"/>
      <c r="AS2256" s="18"/>
    </row>
    <row r="2257" ht="14.25" customHeight="1">
      <c r="A2257" s="68">
        <v>6049.0</v>
      </c>
      <c r="B2257" s="69">
        <v>61.0</v>
      </c>
      <c r="C2257" s="18" t="s">
        <v>587</v>
      </c>
      <c r="D2257" s="68">
        <v>6049.0</v>
      </c>
      <c r="E2257" s="69">
        <v>61.0</v>
      </c>
      <c r="F2257" s="69">
        <v>55.0</v>
      </c>
      <c r="G2257" s="70" t="s">
        <v>3484</v>
      </c>
      <c r="H2257" s="69">
        <v>3.0</v>
      </c>
      <c r="I2257" s="69">
        <v>1.0</v>
      </c>
      <c r="J2257" s="69">
        <v>0.0</v>
      </c>
      <c r="K2257" s="29">
        <f t="shared" si="13"/>
        <v>1</v>
      </c>
      <c r="L2257" s="71">
        <f t="shared" si="14"/>
        <v>0.3333</v>
      </c>
      <c r="M2257" s="71">
        <f t="shared" si="15"/>
        <v>0.4166</v>
      </c>
      <c r="N2257" s="72">
        <f t="shared" si="16"/>
        <v>0.25</v>
      </c>
      <c r="O2257" s="8">
        <f t="shared" si="17"/>
        <v>1432</v>
      </c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68">
        <v>6049.0</v>
      </c>
      <c r="AA2257" s="69">
        <v>61.0</v>
      </c>
      <c r="AB2257" s="18" t="s">
        <v>587</v>
      </c>
      <c r="AC2257" s="68">
        <v>6049.0</v>
      </c>
      <c r="AD2257" s="69">
        <v>61.0</v>
      </c>
      <c r="AE2257" s="69">
        <v>55.0</v>
      </c>
      <c r="AF2257" s="70" t="s">
        <v>3484</v>
      </c>
      <c r="AG2257" s="69">
        <v>3.0</v>
      </c>
      <c r="AH2257" s="69">
        <v>1.0</v>
      </c>
      <c r="AI2257" s="69">
        <v>0.0</v>
      </c>
      <c r="AJ2257" s="29">
        <f t="shared" si="20"/>
        <v>1</v>
      </c>
      <c r="AK2257" s="76">
        <f t="shared" si="21"/>
        <v>0.3333333333</v>
      </c>
      <c r="AL2257" s="29">
        <f t="shared" si="22"/>
        <v>1</v>
      </c>
      <c r="AM2257" s="71">
        <f t="shared" si="23"/>
        <v>0.3333</v>
      </c>
      <c r="AN2257" s="71">
        <f t="shared" si="24"/>
        <v>0.4166</v>
      </c>
      <c r="AO2257" s="72">
        <f t="shared" si="25"/>
        <v>0.25</v>
      </c>
      <c r="AP2257" s="73">
        <f t="shared" si="26"/>
        <v>1432</v>
      </c>
      <c r="AQ2257" s="3">
        <f t="shared" si="27"/>
        <v>477.3333333</v>
      </c>
      <c r="AR2257" s="18"/>
      <c r="AS2257" s="18"/>
    </row>
    <row r="2258" ht="14.25" customHeight="1">
      <c r="A2258" s="68">
        <v>6051.0</v>
      </c>
      <c r="B2258" s="69">
        <v>61.0</v>
      </c>
      <c r="C2258" s="18" t="s">
        <v>588</v>
      </c>
      <c r="D2258" s="68">
        <v>6051.0</v>
      </c>
      <c r="E2258" s="69">
        <v>61.0</v>
      </c>
      <c r="F2258" s="69">
        <v>10.0</v>
      </c>
      <c r="G2258" s="70" t="s">
        <v>3485</v>
      </c>
      <c r="H2258" s="69">
        <v>67.0</v>
      </c>
      <c r="I2258" s="69">
        <v>24.0</v>
      </c>
      <c r="J2258" s="69">
        <v>4.0</v>
      </c>
      <c r="K2258" s="29">
        <f t="shared" si="13"/>
        <v>26</v>
      </c>
      <c r="L2258" s="71">
        <f t="shared" si="14"/>
        <v>0.3881</v>
      </c>
      <c r="M2258" s="71">
        <f t="shared" si="15"/>
        <v>0.4851</v>
      </c>
      <c r="N2258" s="72">
        <f t="shared" si="16"/>
        <v>7.57</v>
      </c>
      <c r="O2258" s="8">
        <f t="shared" si="17"/>
        <v>43360.96</v>
      </c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68">
        <v>6051.0</v>
      </c>
      <c r="AA2258" s="69">
        <v>61.0</v>
      </c>
      <c r="AB2258" s="18" t="s">
        <v>588</v>
      </c>
      <c r="AC2258" s="68">
        <v>6051.0</v>
      </c>
      <c r="AD2258" s="69">
        <v>61.0</v>
      </c>
      <c r="AE2258" s="69">
        <v>10.0</v>
      </c>
      <c r="AF2258" s="70" t="s">
        <v>3485</v>
      </c>
      <c r="AG2258" s="69">
        <v>67.0</v>
      </c>
      <c r="AH2258" s="69">
        <v>24.0</v>
      </c>
      <c r="AI2258" s="69">
        <v>4.0</v>
      </c>
      <c r="AJ2258" s="29">
        <f t="shared" si="20"/>
        <v>26</v>
      </c>
      <c r="AK2258" s="76">
        <f t="shared" si="21"/>
        <v>0.3880597015</v>
      </c>
      <c r="AL2258" s="29">
        <f t="shared" si="22"/>
        <v>26</v>
      </c>
      <c r="AM2258" s="71">
        <f t="shared" si="23"/>
        <v>0.3881</v>
      </c>
      <c r="AN2258" s="71">
        <f t="shared" si="24"/>
        <v>0.4851</v>
      </c>
      <c r="AO2258" s="72">
        <f t="shared" si="25"/>
        <v>7.57</v>
      </c>
      <c r="AP2258" s="73">
        <f t="shared" si="26"/>
        <v>43360.96</v>
      </c>
      <c r="AQ2258" s="3">
        <f t="shared" si="27"/>
        <v>647.1785075</v>
      </c>
      <c r="AR2258" s="18"/>
      <c r="AS2258" s="18"/>
    </row>
    <row r="2259" ht="14.25" customHeight="1">
      <c r="A2259" s="68">
        <v>6051.0</v>
      </c>
      <c r="B2259" s="69">
        <v>61.0</v>
      </c>
      <c r="C2259" s="18" t="s">
        <v>588</v>
      </c>
      <c r="D2259" s="68">
        <v>6051.0</v>
      </c>
      <c r="E2259" s="69">
        <v>61.0</v>
      </c>
      <c r="F2259" s="69">
        <v>621.0</v>
      </c>
      <c r="G2259" s="70" t="s">
        <v>3486</v>
      </c>
      <c r="H2259" s="69">
        <v>63.0</v>
      </c>
      <c r="I2259" s="69">
        <v>13.0</v>
      </c>
      <c r="J2259" s="69">
        <v>2.0</v>
      </c>
      <c r="K2259" s="29">
        <f t="shared" si="13"/>
        <v>14</v>
      </c>
      <c r="L2259" s="71">
        <f t="shared" si="14"/>
        <v>0.2222</v>
      </c>
      <c r="M2259" s="71">
        <f t="shared" si="15"/>
        <v>0.2778</v>
      </c>
      <c r="N2259" s="72">
        <f t="shared" si="16"/>
        <v>2.33</v>
      </c>
      <c r="O2259" s="8">
        <f t="shared" si="17"/>
        <v>13346.24</v>
      </c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68">
        <v>6051.0</v>
      </c>
      <c r="AA2259" s="69">
        <v>61.0</v>
      </c>
      <c r="AB2259" s="18" t="s">
        <v>588</v>
      </c>
      <c r="AC2259" s="68">
        <v>6051.0</v>
      </c>
      <c r="AD2259" s="69">
        <v>61.0</v>
      </c>
      <c r="AE2259" s="69">
        <v>621.0</v>
      </c>
      <c r="AF2259" s="70" t="s">
        <v>3486</v>
      </c>
      <c r="AG2259" s="69">
        <v>63.0</v>
      </c>
      <c r="AH2259" s="69">
        <v>13.0</v>
      </c>
      <c r="AI2259" s="69">
        <v>2.0</v>
      </c>
      <c r="AJ2259" s="29">
        <f t="shared" si="20"/>
        <v>14</v>
      </c>
      <c r="AK2259" s="76">
        <f t="shared" si="21"/>
        <v>0.2222222222</v>
      </c>
      <c r="AL2259" s="29">
        <f t="shared" si="22"/>
        <v>14</v>
      </c>
      <c r="AM2259" s="71">
        <f t="shared" si="23"/>
        <v>0.2222</v>
      </c>
      <c r="AN2259" s="71">
        <f t="shared" si="24"/>
        <v>0.2778</v>
      </c>
      <c r="AO2259" s="72">
        <f t="shared" si="25"/>
        <v>2.33</v>
      </c>
      <c r="AP2259" s="73">
        <f t="shared" si="26"/>
        <v>13346.24</v>
      </c>
      <c r="AQ2259" s="3">
        <f t="shared" si="27"/>
        <v>211.8450794</v>
      </c>
      <c r="AR2259" s="18"/>
      <c r="AS2259" s="18"/>
    </row>
    <row r="2260" ht="14.25" customHeight="1">
      <c r="A2260" s="68">
        <v>6051.0</v>
      </c>
      <c r="B2260" s="69">
        <v>61.0</v>
      </c>
      <c r="C2260" s="18" t="s">
        <v>588</v>
      </c>
      <c r="D2260" s="68">
        <v>6051.0</v>
      </c>
      <c r="E2260" s="69">
        <v>61.0</v>
      </c>
      <c r="F2260" s="69">
        <v>633.0</v>
      </c>
      <c r="G2260" s="70" t="s">
        <v>3487</v>
      </c>
      <c r="H2260" s="69">
        <v>16.0</v>
      </c>
      <c r="I2260" s="69">
        <v>2.0</v>
      </c>
      <c r="J2260" s="69">
        <v>4.0</v>
      </c>
      <c r="K2260" s="29">
        <f t="shared" si="13"/>
        <v>4</v>
      </c>
      <c r="L2260" s="71">
        <f t="shared" si="14"/>
        <v>0.25</v>
      </c>
      <c r="M2260" s="71">
        <f t="shared" si="15"/>
        <v>0.3125</v>
      </c>
      <c r="N2260" s="72">
        <f t="shared" si="16"/>
        <v>0.75</v>
      </c>
      <c r="O2260" s="8">
        <f t="shared" si="17"/>
        <v>4296</v>
      </c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68">
        <v>6051.0</v>
      </c>
      <c r="AA2260" s="69">
        <v>61.0</v>
      </c>
      <c r="AB2260" s="18" t="s">
        <v>588</v>
      </c>
      <c r="AC2260" s="68">
        <v>6051.0</v>
      </c>
      <c r="AD2260" s="69">
        <v>61.0</v>
      </c>
      <c r="AE2260" s="69">
        <v>633.0</v>
      </c>
      <c r="AF2260" s="70" t="s">
        <v>3487</v>
      </c>
      <c r="AG2260" s="69">
        <v>16.0</v>
      </c>
      <c r="AH2260" s="69">
        <v>2.0</v>
      </c>
      <c r="AI2260" s="69">
        <v>4.0</v>
      </c>
      <c r="AJ2260" s="29">
        <f t="shared" si="20"/>
        <v>4</v>
      </c>
      <c r="AK2260" s="76">
        <f t="shared" si="21"/>
        <v>0.25</v>
      </c>
      <c r="AL2260" s="29">
        <f t="shared" si="22"/>
        <v>4</v>
      </c>
      <c r="AM2260" s="71">
        <f t="shared" si="23"/>
        <v>0.25</v>
      </c>
      <c r="AN2260" s="71">
        <f t="shared" si="24"/>
        <v>0.3125</v>
      </c>
      <c r="AO2260" s="72">
        <f t="shared" si="25"/>
        <v>0.75</v>
      </c>
      <c r="AP2260" s="73">
        <f t="shared" si="26"/>
        <v>4296</v>
      </c>
      <c r="AQ2260" s="3">
        <f t="shared" si="27"/>
        <v>268.5</v>
      </c>
      <c r="AR2260" s="18"/>
      <c r="AS2260" s="18"/>
    </row>
    <row r="2261" ht="14.25" customHeight="1">
      <c r="A2261" s="68">
        <v>6074.0</v>
      </c>
      <c r="B2261" s="69">
        <v>50.0</v>
      </c>
      <c r="C2261" s="18" t="s">
        <v>589</v>
      </c>
      <c r="D2261" s="68">
        <v>6074.0</v>
      </c>
      <c r="E2261" s="69">
        <v>50.0</v>
      </c>
      <c r="F2261" s="69">
        <v>647.0</v>
      </c>
      <c r="G2261" s="70" t="s">
        <v>3488</v>
      </c>
      <c r="H2261" s="69">
        <v>4.0</v>
      </c>
      <c r="I2261" s="69">
        <v>2.0</v>
      </c>
      <c r="J2261" s="69">
        <v>0.0</v>
      </c>
      <c r="K2261" s="29">
        <f t="shared" si="13"/>
        <v>2</v>
      </c>
      <c r="L2261" s="71">
        <f t="shared" si="14"/>
        <v>0.5</v>
      </c>
      <c r="M2261" s="71">
        <f t="shared" si="15"/>
        <v>0.625</v>
      </c>
      <c r="N2261" s="72">
        <f t="shared" si="16"/>
        <v>0.75</v>
      </c>
      <c r="O2261" s="8">
        <f t="shared" si="17"/>
        <v>4296</v>
      </c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68">
        <v>6074.0</v>
      </c>
      <c r="AA2261" s="69">
        <v>50.0</v>
      </c>
      <c r="AB2261" s="18" t="s">
        <v>589</v>
      </c>
      <c r="AC2261" s="68">
        <v>6074.0</v>
      </c>
      <c r="AD2261" s="69">
        <v>50.0</v>
      </c>
      <c r="AE2261" s="69">
        <v>647.0</v>
      </c>
      <c r="AF2261" s="70" t="s">
        <v>3488</v>
      </c>
      <c r="AG2261" s="69">
        <v>4.0</v>
      </c>
      <c r="AH2261" s="69">
        <v>2.0</v>
      </c>
      <c r="AI2261" s="69">
        <v>0.0</v>
      </c>
      <c r="AJ2261" s="29">
        <f t="shared" si="20"/>
        <v>2</v>
      </c>
      <c r="AK2261" s="76">
        <f t="shared" si="21"/>
        <v>0.5</v>
      </c>
      <c r="AL2261" s="29">
        <f t="shared" si="22"/>
        <v>2</v>
      </c>
      <c r="AM2261" s="71">
        <f t="shared" si="23"/>
        <v>0.5</v>
      </c>
      <c r="AN2261" s="71">
        <f t="shared" si="24"/>
        <v>0.625</v>
      </c>
      <c r="AO2261" s="72">
        <f t="shared" si="25"/>
        <v>0.75</v>
      </c>
      <c r="AP2261" s="73">
        <f t="shared" si="26"/>
        <v>4296</v>
      </c>
      <c r="AQ2261" s="3">
        <f t="shared" si="27"/>
        <v>1074</v>
      </c>
      <c r="AR2261" s="18"/>
      <c r="AS2261" s="18"/>
    </row>
    <row r="2262" ht="14.25" customHeight="1">
      <c r="A2262" s="68">
        <v>6074.0</v>
      </c>
      <c r="B2262" s="69">
        <v>50.0</v>
      </c>
      <c r="C2262" s="18" t="s">
        <v>589</v>
      </c>
      <c r="D2262" s="68">
        <v>6074.0</v>
      </c>
      <c r="E2262" s="69">
        <v>50.0</v>
      </c>
      <c r="F2262" s="69">
        <v>651.0</v>
      </c>
      <c r="G2262" s="70" t="s">
        <v>3489</v>
      </c>
      <c r="H2262" s="69">
        <v>4.0</v>
      </c>
      <c r="I2262" s="69">
        <v>1.0</v>
      </c>
      <c r="J2262" s="69">
        <v>0.0</v>
      </c>
      <c r="K2262" s="29">
        <f t="shared" si="13"/>
        <v>1</v>
      </c>
      <c r="L2262" s="71">
        <f t="shared" si="14"/>
        <v>0.25</v>
      </c>
      <c r="M2262" s="71">
        <f t="shared" si="15"/>
        <v>0.3125</v>
      </c>
      <c r="N2262" s="72">
        <f t="shared" si="16"/>
        <v>0.19</v>
      </c>
      <c r="O2262" s="8">
        <f t="shared" si="17"/>
        <v>1088.32</v>
      </c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68">
        <v>6074.0</v>
      </c>
      <c r="AA2262" s="69">
        <v>50.0</v>
      </c>
      <c r="AB2262" s="18" t="s">
        <v>589</v>
      </c>
      <c r="AC2262" s="68">
        <v>6074.0</v>
      </c>
      <c r="AD2262" s="69">
        <v>50.0</v>
      </c>
      <c r="AE2262" s="69">
        <v>651.0</v>
      </c>
      <c r="AF2262" s="70" t="s">
        <v>3489</v>
      </c>
      <c r="AG2262" s="69">
        <v>4.0</v>
      </c>
      <c r="AH2262" s="69">
        <v>1.0</v>
      </c>
      <c r="AI2262" s="69">
        <v>0.0</v>
      </c>
      <c r="AJ2262" s="29">
        <f t="shared" si="20"/>
        <v>1</v>
      </c>
      <c r="AK2262" s="76">
        <f t="shared" si="21"/>
        <v>0.25</v>
      </c>
      <c r="AL2262" s="29">
        <f t="shared" si="22"/>
        <v>1</v>
      </c>
      <c r="AM2262" s="71">
        <f t="shared" si="23"/>
        <v>0.25</v>
      </c>
      <c r="AN2262" s="71">
        <f t="shared" si="24"/>
        <v>0.3125</v>
      </c>
      <c r="AO2262" s="72">
        <f t="shared" si="25"/>
        <v>0.19</v>
      </c>
      <c r="AP2262" s="73">
        <f t="shared" si="26"/>
        <v>1088.32</v>
      </c>
      <c r="AQ2262" s="3">
        <f t="shared" si="27"/>
        <v>272.08</v>
      </c>
      <c r="AR2262" s="18"/>
      <c r="AS2262" s="18"/>
    </row>
    <row r="2263" ht="14.25" customHeight="1">
      <c r="A2263" s="68">
        <v>6076.0</v>
      </c>
      <c r="B2263" s="69">
        <v>50.0</v>
      </c>
      <c r="C2263" s="18" t="s">
        <v>590</v>
      </c>
      <c r="D2263" s="68">
        <v>6076.0</v>
      </c>
      <c r="E2263" s="69">
        <v>50.0</v>
      </c>
      <c r="F2263" s="69">
        <v>10.0</v>
      </c>
      <c r="G2263" s="70" t="s">
        <v>3490</v>
      </c>
      <c r="H2263" s="69">
        <v>51.0</v>
      </c>
      <c r="I2263" s="69">
        <v>34.0</v>
      </c>
      <c r="J2263" s="69">
        <v>2.0</v>
      </c>
      <c r="K2263" s="29">
        <f t="shared" si="13"/>
        <v>35</v>
      </c>
      <c r="L2263" s="71">
        <f t="shared" si="14"/>
        <v>0.6863</v>
      </c>
      <c r="M2263" s="71">
        <f t="shared" si="15"/>
        <v>0.8579</v>
      </c>
      <c r="N2263" s="72">
        <f t="shared" si="16"/>
        <v>18.02</v>
      </c>
      <c r="O2263" s="8">
        <f t="shared" si="17"/>
        <v>103218.56</v>
      </c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68">
        <v>6076.0</v>
      </c>
      <c r="AA2263" s="69">
        <v>50.0</v>
      </c>
      <c r="AB2263" s="18" t="s">
        <v>590</v>
      </c>
      <c r="AC2263" s="68">
        <v>6076.0</v>
      </c>
      <c r="AD2263" s="69">
        <v>50.0</v>
      </c>
      <c r="AE2263" s="69">
        <v>10.0</v>
      </c>
      <c r="AF2263" s="70" t="s">
        <v>3490</v>
      </c>
      <c r="AG2263" s="69">
        <v>51.0</v>
      </c>
      <c r="AH2263" s="69">
        <v>34.0</v>
      </c>
      <c r="AI2263" s="69">
        <v>2.0</v>
      </c>
      <c r="AJ2263" s="29">
        <f t="shared" si="20"/>
        <v>35</v>
      </c>
      <c r="AK2263" s="76">
        <f t="shared" si="21"/>
        <v>0.6862745098</v>
      </c>
      <c r="AL2263" s="29">
        <f t="shared" si="22"/>
        <v>35</v>
      </c>
      <c r="AM2263" s="71">
        <f t="shared" si="23"/>
        <v>0.6863</v>
      </c>
      <c r="AN2263" s="71">
        <f t="shared" si="24"/>
        <v>0.8579</v>
      </c>
      <c r="AO2263" s="72">
        <f t="shared" si="25"/>
        <v>18.02</v>
      </c>
      <c r="AP2263" s="73">
        <f t="shared" si="26"/>
        <v>103218.56</v>
      </c>
      <c r="AQ2263" s="3">
        <f t="shared" si="27"/>
        <v>2023.893333</v>
      </c>
      <c r="AR2263" s="18"/>
      <c r="AS2263" s="18"/>
    </row>
    <row r="2264" ht="14.25" customHeight="1">
      <c r="A2264" s="68">
        <v>6076.0</v>
      </c>
      <c r="B2264" s="69">
        <v>50.0</v>
      </c>
      <c r="C2264" s="18" t="s">
        <v>590</v>
      </c>
      <c r="D2264" s="68">
        <v>6076.0</v>
      </c>
      <c r="E2264" s="69">
        <v>50.0</v>
      </c>
      <c r="F2264" s="69">
        <v>15.0</v>
      </c>
      <c r="G2264" s="70" t="s">
        <v>3491</v>
      </c>
      <c r="H2264" s="69">
        <v>25.0</v>
      </c>
      <c r="I2264" s="69">
        <v>9.0</v>
      </c>
      <c r="J2264" s="69">
        <v>0.0</v>
      </c>
      <c r="K2264" s="29">
        <f t="shared" si="13"/>
        <v>9</v>
      </c>
      <c r="L2264" s="71">
        <f t="shared" si="14"/>
        <v>0.36</v>
      </c>
      <c r="M2264" s="71">
        <f t="shared" si="15"/>
        <v>0.45</v>
      </c>
      <c r="N2264" s="72">
        <f t="shared" si="16"/>
        <v>2.43</v>
      </c>
      <c r="O2264" s="8">
        <f t="shared" si="17"/>
        <v>13919.04</v>
      </c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68">
        <v>6076.0</v>
      </c>
      <c r="AA2264" s="69">
        <v>50.0</v>
      </c>
      <c r="AB2264" s="18" t="s">
        <v>590</v>
      </c>
      <c r="AC2264" s="68">
        <v>6076.0</v>
      </c>
      <c r="AD2264" s="69">
        <v>50.0</v>
      </c>
      <c r="AE2264" s="69">
        <v>15.0</v>
      </c>
      <c r="AF2264" s="70" t="s">
        <v>3491</v>
      </c>
      <c r="AG2264" s="69">
        <v>25.0</v>
      </c>
      <c r="AH2264" s="69">
        <v>9.0</v>
      </c>
      <c r="AI2264" s="69">
        <v>0.0</v>
      </c>
      <c r="AJ2264" s="29">
        <f t="shared" si="20"/>
        <v>9</v>
      </c>
      <c r="AK2264" s="76">
        <f t="shared" si="21"/>
        <v>0.36</v>
      </c>
      <c r="AL2264" s="29">
        <f t="shared" si="22"/>
        <v>9</v>
      </c>
      <c r="AM2264" s="71">
        <f t="shared" si="23"/>
        <v>0.36</v>
      </c>
      <c r="AN2264" s="71">
        <f t="shared" si="24"/>
        <v>0.45</v>
      </c>
      <c r="AO2264" s="72">
        <f t="shared" si="25"/>
        <v>2.43</v>
      </c>
      <c r="AP2264" s="73">
        <f t="shared" si="26"/>
        <v>13919.04</v>
      </c>
      <c r="AQ2264" s="3">
        <f t="shared" si="27"/>
        <v>556.7616</v>
      </c>
      <c r="AR2264" s="18"/>
      <c r="AS2264" s="18"/>
    </row>
    <row r="2265" ht="14.25" customHeight="1">
      <c r="A2265" s="68">
        <v>6076.0</v>
      </c>
      <c r="B2265" s="69">
        <v>50.0</v>
      </c>
      <c r="C2265" s="18" t="s">
        <v>590</v>
      </c>
      <c r="D2265" s="68">
        <v>6076.0</v>
      </c>
      <c r="E2265" s="69">
        <v>50.0</v>
      </c>
      <c r="F2265" s="69">
        <v>20.0</v>
      </c>
      <c r="G2265" s="70" t="s">
        <v>3492</v>
      </c>
      <c r="H2265" s="69">
        <v>69.0</v>
      </c>
      <c r="I2265" s="69">
        <v>48.0</v>
      </c>
      <c r="J2265" s="69">
        <v>2.0</v>
      </c>
      <c r="K2265" s="29">
        <f t="shared" si="13"/>
        <v>49</v>
      </c>
      <c r="L2265" s="71">
        <f t="shared" si="14"/>
        <v>0.7101</v>
      </c>
      <c r="M2265" s="71">
        <f t="shared" si="15"/>
        <v>0.8876</v>
      </c>
      <c r="N2265" s="72">
        <f t="shared" si="16"/>
        <v>26.1</v>
      </c>
      <c r="O2265" s="8">
        <f t="shared" si="17"/>
        <v>149500.8</v>
      </c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68">
        <v>6076.0</v>
      </c>
      <c r="AA2265" s="69">
        <v>50.0</v>
      </c>
      <c r="AB2265" s="18" t="s">
        <v>590</v>
      </c>
      <c r="AC2265" s="68">
        <v>6076.0</v>
      </c>
      <c r="AD2265" s="69">
        <v>50.0</v>
      </c>
      <c r="AE2265" s="69">
        <v>20.0</v>
      </c>
      <c r="AF2265" s="70" t="s">
        <v>3492</v>
      </c>
      <c r="AG2265" s="69">
        <v>69.0</v>
      </c>
      <c r="AH2265" s="69">
        <v>48.0</v>
      </c>
      <c r="AI2265" s="69">
        <v>2.0</v>
      </c>
      <c r="AJ2265" s="29">
        <f t="shared" si="20"/>
        <v>49</v>
      </c>
      <c r="AK2265" s="76">
        <f t="shared" si="21"/>
        <v>0.7101449275</v>
      </c>
      <c r="AL2265" s="29">
        <f t="shared" si="22"/>
        <v>49</v>
      </c>
      <c r="AM2265" s="71">
        <f t="shared" si="23"/>
        <v>0.7101</v>
      </c>
      <c r="AN2265" s="71">
        <f t="shared" si="24"/>
        <v>0.8876</v>
      </c>
      <c r="AO2265" s="72">
        <f t="shared" si="25"/>
        <v>26.1</v>
      </c>
      <c r="AP2265" s="73">
        <f t="shared" si="26"/>
        <v>149500.8</v>
      </c>
      <c r="AQ2265" s="3">
        <f t="shared" si="27"/>
        <v>2166.678261</v>
      </c>
      <c r="AR2265" s="18"/>
      <c r="AS2265" s="18"/>
    </row>
    <row r="2266" ht="14.25" customHeight="1">
      <c r="A2266" s="68">
        <v>6076.0</v>
      </c>
      <c r="B2266" s="69">
        <v>50.0</v>
      </c>
      <c r="C2266" s="18" t="s">
        <v>590</v>
      </c>
      <c r="D2266" s="68">
        <v>6076.0</v>
      </c>
      <c r="E2266" s="69">
        <v>50.0</v>
      </c>
      <c r="F2266" s="69">
        <v>25.0</v>
      </c>
      <c r="G2266" s="70" t="s">
        <v>3493</v>
      </c>
      <c r="H2266" s="69">
        <v>21.0</v>
      </c>
      <c r="I2266" s="69">
        <v>5.0</v>
      </c>
      <c r="J2266" s="69">
        <v>2.0</v>
      </c>
      <c r="K2266" s="29">
        <f t="shared" si="13"/>
        <v>6</v>
      </c>
      <c r="L2266" s="71">
        <f t="shared" si="14"/>
        <v>0.2857</v>
      </c>
      <c r="M2266" s="71">
        <f t="shared" si="15"/>
        <v>0.3571</v>
      </c>
      <c r="N2266" s="72">
        <f t="shared" si="16"/>
        <v>1.29</v>
      </c>
      <c r="O2266" s="8">
        <f t="shared" si="17"/>
        <v>7389.12</v>
      </c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68">
        <v>6076.0</v>
      </c>
      <c r="AA2266" s="69">
        <v>50.0</v>
      </c>
      <c r="AB2266" s="18" t="s">
        <v>590</v>
      </c>
      <c r="AC2266" s="68">
        <v>6076.0</v>
      </c>
      <c r="AD2266" s="69">
        <v>50.0</v>
      </c>
      <c r="AE2266" s="69">
        <v>25.0</v>
      </c>
      <c r="AF2266" s="70" t="s">
        <v>3493</v>
      </c>
      <c r="AG2266" s="69">
        <v>21.0</v>
      </c>
      <c r="AH2266" s="69">
        <v>5.0</v>
      </c>
      <c r="AI2266" s="69">
        <v>2.0</v>
      </c>
      <c r="AJ2266" s="29">
        <f t="shared" si="20"/>
        <v>6</v>
      </c>
      <c r="AK2266" s="76">
        <f t="shared" si="21"/>
        <v>0.2857142857</v>
      </c>
      <c r="AL2266" s="29">
        <f t="shared" si="22"/>
        <v>6</v>
      </c>
      <c r="AM2266" s="71">
        <f t="shared" si="23"/>
        <v>0.2857</v>
      </c>
      <c r="AN2266" s="71">
        <f t="shared" si="24"/>
        <v>0.3571</v>
      </c>
      <c r="AO2266" s="72">
        <f t="shared" si="25"/>
        <v>1.29</v>
      </c>
      <c r="AP2266" s="73">
        <f t="shared" si="26"/>
        <v>7389.12</v>
      </c>
      <c r="AQ2266" s="3">
        <f t="shared" si="27"/>
        <v>351.8628571</v>
      </c>
      <c r="AR2266" s="18"/>
      <c r="AS2266" s="18"/>
    </row>
    <row r="2267" ht="14.25" customHeight="1">
      <c r="A2267" s="68">
        <v>6076.0</v>
      </c>
      <c r="B2267" s="69">
        <v>50.0</v>
      </c>
      <c r="C2267" s="18" t="s">
        <v>590</v>
      </c>
      <c r="D2267" s="68">
        <v>6076.0</v>
      </c>
      <c r="E2267" s="69">
        <v>50.0</v>
      </c>
      <c r="F2267" s="69">
        <v>60.0</v>
      </c>
      <c r="G2267" s="70" t="s">
        <v>3494</v>
      </c>
      <c r="H2267" s="69">
        <v>1.0</v>
      </c>
      <c r="I2267" s="69">
        <v>1.0</v>
      </c>
      <c r="J2267" s="69">
        <v>0.0</v>
      </c>
      <c r="K2267" s="29">
        <f t="shared" si="13"/>
        <v>1</v>
      </c>
      <c r="L2267" s="71">
        <f t="shared" si="14"/>
        <v>1</v>
      </c>
      <c r="M2267" s="71">
        <f t="shared" si="15"/>
        <v>1</v>
      </c>
      <c r="N2267" s="72">
        <f t="shared" si="16"/>
        <v>0.6</v>
      </c>
      <c r="O2267" s="8">
        <f t="shared" si="17"/>
        <v>3436.8</v>
      </c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68">
        <v>6076.0</v>
      </c>
      <c r="AA2267" s="69">
        <v>50.0</v>
      </c>
      <c r="AB2267" s="18" t="s">
        <v>590</v>
      </c>
      <c r="AC2267" s="68">
        <v>6076.0</v>
      </c>
      <c r="AD2267" s="69">
        <v>50.0</v>
      </c>
      <c r="AE2267" s="69">
        <v>60.0</v>
      </c>
      <c r="AF2267" s="70" t="s">
        <v>3494</v>
      </c>
      <c r="AG2267" s="69">
        <v>1.0</v>
      </c>
      <c r="AH2267" s="69">
        <v>1.0</v>
      </c>
      <c r="AI2267" s="69">
        <v>0.0</v>
      </c>
      <c r="AJ2267" s="29">
        <f t="shared" si="20"/>
        <v>1</v>
      </c>
      <c r="AK2267" s="76">
        <f t="shared" si="21"/>
        <v>1</v>
      </c>
      <c r="AL2267" s="29">
        <f t="shared" si="22"/>
        <v>1</v>
      </c>
      <c r="AM2267" s="71">
        <f t="shared" si="23"/>
        <v>1</v>
      </c>
      <c r="AN2267" s="71">
        <f t="shared" si="24"/>
        <v>1</v>
      </c>
      <c r="AO2267" s="72">
        <f t="shared" si="25"/>
        <v>0.6</v>
      </c>
      <c r="AP2267" s="73">
        <f t="shared" si="26"/>
        <v>3436.8</v>
      </c>
      <c r="AQ2267" s="3">
        <f t="shared" si="27"/>
        <v>3436.8</v>
      </c>
      <c r="AR2267" s="18"/>
      <c r="AS2267" s="18"/>
    </row>
    <row r="2268" ht="14.25" customHeight="1">
      <c r="A2268" s="68">
        <v>6079.0</v>
      </c>
      <c r="B2268" s="69">
        <v>52.0</v>
      </c>
      <c r="C2268" s="18" t="s">
        <v>591</v>
      </c>
      <c r="D2268" s="68">
        <v>6079.0</v>
      </c>
      <c r="E2268" s="69">
        <v>52.0</v>
      </c>
      <c r="F2268" s="69">
        <v>10.0</v>
      </c>
      <c r="G2268" s="70" t="s">
        <v>3495</v>
      </c>
      <c r="H2268" s="69">
        <v>94.0</v>
      </c>
      <c r="I2268" s="69">
        <v>47.0</v>
      </c>
      <c r="J2268" s="69">
        <v>10.0</v>
      </c>
      <c r="K2268" s="29">
        <f t="shared" si="13"/>
        <v>52</v>
      </c>
      <c r="L2268" s="71">
        <f t="shared" si="14"/>
        <v>0.5532</v>
      </c>
      <c r="M2268" s="71">
        <f t="shared" si="15"/>
        <v>0.6915</v>
      </c>
      <c r="N2268" s="72">
        <f t="shared" si="16"/>
        <v>21.57</v>
      </c>
      <c r="O2268" s="8">
        <f t="shared" si="17"/>
        <v>123552.96</v>
      </c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68">
        <v>6079.0</v>
      </c>
      <c r="AA2268" s="69">
        <v>52.0</v>
      </c>
      <c r="AB2268" s="18" t="s">
        <v>591</v>
      </c>
      <c r="AC2268" s="68">
        <v>6079.0</v>
      </c>
      <c r="AD2268" s="69">
        <v>52.0</v>
      </c>
      <c r="AE2268" s="69">
        <v>10.0</v>
      </c>
      <c r="AF2268" s="70" t="s">
        <v>3495</v>
      </c>
      <c r="AG2268" s="69">
        <v>94.0</v>
      </c>
      <c r="AH2268" s="69">
        <v>47.0</v>
      </c>
      <c r="AI2268" s="69">
        <v>10.0</v>
      </c>
      <c r="AJ2268" s="29">
        <f t="shared" si="20"/>
        <v>52</v>
      </c>
      <c r="AK2268" s="76">
        <f t="shared" si="21"/>
        <v>0.5531914894</v>
      </c>
      <c r="AL2268" s="29">
        <f t="shared" si="22"/>
        <v>52</v>
      </c>
      <c r="AM2268" s="71">
        <f t="shared" si="23"/>
        <v>0.5532</v>
      </c>
      <c r="AN2268" s="71">
        <f t="shared" si="24"/>
        <v>0.6915</v>
      </c>
      <c r="AO2268" s="72">
        <f t="shared" si="25"/>
        <v>21.57</v>
      </c>
      <c r="AP2268" s="73">
        <f t="shared" si="26"/>
        <v>123552.96</v>
      </c>
      <c r="AQ2268" s="3">
        <f t="shared" si="27"/>
        <v>1314.393191</v>
      </c>
      <c r="AR2268" s="18"/>
      <c r="AS2268" s="18"/>
    </row>
    <row r="2269" ht="14.25" customHeight="1">
      <c r="A2269" s="68">
        <v>6083.0</v>
      </c>
      <c r="B2269" s="69">
        <v>52.0</v>
      </c>
      <c r="C2269" s="18" t="s">
        <v>2035</v>
      </c>
      <c r="D2269" s="68">
        <v>6083.0</v>
      </c>
      <c r="E2269" s="69">
        <v>52.0</v>
      </c>
      <c r="F2269" s="69">
        <v>10.0</v>
      </c>
      <c r="G2269" s="70" t="s">
        <v>3496</v>
      </c>
      <c r="H2269" s="69">
        <v>11.0</v>
      </c>
      <c r="I2269" s="69">
        <v>1.0</v>
      </c>
      <c r="J2269" s="69">
        <v>0.0</v>
      </c>
      <c r="K2269" s="29">
        <f t="shared" si="13"/>
        <v>1</v>
      </c>
      <c r="L2269" s="71">
        <f t="shared" si="14"/>
        <v>0.0909</v>
      </c>
      <c r="M2269" s="71">
        <f t="shared" si="15"/>
        <v>0.1136</v>
      </c>
      <c r="N2269" s="72">
        <f t="shared" si="16"/>
        <v>0.07</v>
      </c>
      <c r="O2269" s="8">
        <f t="shared" si="17"/>
        <v>400.96</v>
      </c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68">
        <v>6083.0</v>
      </c>
      <c r="AA2269" s="69">
        <v>52.0</v>
      </c>
      <c r="AB2269" s="18" t="s">
        <v>2035</v>
      </c>
      <c r="AC2269" s="68">
        <v>6083.0</v>
      </c>
      <c r="AD2269" s="69">
        <v>52.0</v>
      </c>
      <c r="AE2269" s="69">
        <v>10.0</v>
      </c>
      <c r="AF2269" s="70" t="s">
        <v>3496</v>
      </c>
      <c r="AG2269" s="69">
        <v>11.0</v>
      </c>
      <c r="AH2269" s="69">
        <v>1.0</v>
      </c>
      <c r="AI2269" s="69">
        <v>0.0</v>
      </c>
      <c r="AJ2269" s="29">
        <f t="shared" si="20"/>
        <v>1</v>
      </c>
      <c r="AK2269" s="76">
        <f t="shared" si="21"/>
        <v>0.09090909091</v>
      </c>
      <c r="AL2269" s="29">
        <f t="shared" si="22"/>
        <v>1</v>
      </c>
      <c r="AM2269" s="71">
        <f t="shared" si="23"/>
        <v>0.0909</v>
      </c>
      <c r="AN2269" s="71">
        <f t="shared" si="24"/>
        <v>0.1136</v>
      </c>
      <c r="AO2269" s="72">
        <f t="shared" si="25"/>
        <v>0.07</v>
      </c>
      <c r="AP2269" s="73">
        <f t="shared" si="26"/>
        <v>400.96</v>
      </c>
      <c r="AQ2269" s="3">
        <f t="shared" si="27"/>
        <v>36.45090909</v>
      </c>
      <c r="AR2269" s="18"/>
      <c r="AS2269" s="18"/>
    </row>
    <row r="2270" ht="14.25" customHeight="1">
      <c r="A2270" s="68">
        <v>6083.0</v>
      </c>
      <c r="B2270" s="69">
        <v>52.0</v>
      </c>
      <c r="C2270" s="18" t="s">
        <v>2035</v>
      </c>
      <c r="D2270" s="68">
        <v>6083.0</v>
      </c>
      <c r="E2270" s="69">
        <v>52.0</v>
      </c>
      <c r="F2270" s="69">
        <v>20.0</v>
      </c>
      <c r="G2270" s="70" t="s">
        <v>3497</v>
      </c>
      <c r="H2270" s="69">
        <v>15.0</v>
      </c>
      <c r="I2270" s="69">
        <v>8.0</v>
      </c>
      <c r="J2270" s="69">
        <v>2.0</v>
      </c>
      <c r="K2270" s="29">
        <f t="shared" si="13"/>
        <v>9</v>
      </c>
      <c r="L2270" s="71">
        <f t="shared" si="14"/>
        <v>0.6</v>
      </c>
      <c r="M2270" s="71">
        <f t="shared" si="15"/>
        <v>0.75</v>
      </c>
      <c r="N2270" s="72">
        <f t="shared" si="16"/>
        <v>4.05</v>
      </c>
      <c r="O2270" s="8">
        <f t="shared" si="17"/>
        <v>23198.4</v>
      </c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68">
        <v>6083.0</v>
      </c>
      <c r="AA2270" s="69">
        <v>52.0</v>
      </c>
      <c r="AB2270" s="18" t="s">
        <v>2035</v>
      </c>
      <c r="AC2270" s="68">
        <v>6083.0</v>
      </c>
      <c r="AD2270" s="69">
        <v>52.0</v>
      </c>
      <c r="AE2270" s="69">
        <v>20.0</v>
      </c>
      <c r="AF2270" s="70" t="s">
        <v>3497</v>
      </c>
      <c r="AG2270" s="69">
        <v>15.0</v>
      </c>
      <c r="AH2270" s="69">
        <v>8.0</v>
      </c>
      <c r="AI2270" s="69">
        <v>2.0</v>
      </c>
      <c r="AJ2270" s="29">
        <f t="shared" si="20"/>
        <v>9</v>
      </c>
      <c r="AK2270" s="76">
        <f t="shared" si="21"/>
        <v>0.6</v>
      </c>
      <c r="AL2270" s="29">
        <f t="shared" si="22"/>
        <v>9</v>
      </c>
      <c r="AM2270" s="71">
        <f t="shared" si="23"/>
        <v>0.6</v>
      </c>
      <c r="AN2270" s="71">
        <f t="shared" si="24"/>
        <v>0.75</v>
      </c>
      <c r="AO2270" s="72">
        <f t="shared" si="25"/>
        <v>4.05</v>
      </c>
      <c r="AP2270" s="73">
        <f t="shared" si="26"/>
        <v>23198.4</v>
      </c>
      <c r="AQ2270" s="3">
        <f t="shared" si="27"/>
        <v>1546.56</v>
      </c>
      <c r="AR2270" s="18"/>
      <c r="AS2270" s="18"/>
    </row>
    <row r="2271" ht="14.25" customHeight="1">
      <c r="A2271" s="68">
        <v>6083.0</v>
      </c>
      <c r="B2271" s="69">
        <v>52.0</v>
      </c>
      <c r="C2271" s="18" t="s">
        <v>2035</v>
      </c>
      <c r="D2271" s="68">
        <v>6083.0</v>
      </c>
      <c r="E2271" s="69">
        <v>52.0</v>
      </c>
      <c r="F2271" s="69">
        <v>40.0</v>
      </c>
      <c r="G2271" s="70" t="s">
        <v>3498</v>
      </c>
      <c r="H2271" s="69">
        <v>13.0</v>
      </c>
      <c r="I2271" s="69">
        <v>6.0</v>
      </c>
      <c r="J2271" s="69">
        <v>0.0</v>
      </c>
      <c r="K2271" s="29">
        <f t="shared" si="13"/>
        <v>6</v>
      </c>
      <c r="L2271" s="71">
        <f t="shared" si="14"/>
        <v>0.4615</v>
      </c>
      <c r="M2271" s="71">
        <f t="shared" si="15"/>
        <v>0.5769</v>
      </c>
      <c r="N2271" s="72">
        <f t="shared" si="16"/>
        <v>2.08</v>
      </c>
      <c r="O2271" s="8">
        <f t="shared" si="17"/>
        <v>11914.24</v>
      </c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68">
        <v>6083.0</v>
      </c>
      <c r="AA2271" s="69">
        <v>52.0</v>
      </c>
      <c r="AB2271" s="18" t="s">
        <v>2035</v>
      </c>
      <c r="AC2271" s="68">
        <v>6083.0</v>
      </c>
      <c r="AD2271" s="69">
        <v>52.0</v>
      </c>
      <c r="AE2271" s="69">
        <v>40.0</v>
      </c>
      <c r="AF2271" s="70" t="s">
        <v>3498</v>
      </c>
      <c r="AG2271" s="69">
        <v>13.0</v>
      </c>
      <c r="AH2271" s="69">
        <v>6.0</v>
      </c>
      <c r="AI2271" s="69">
        <v>0.0</v>
      </c>
      <c r="AJ2271" s="29">
        <f t="shared" si="20"/>
        <v>6</v>
      </c>
      <c r="AK2271" s="76">
        <f t="shared" si="21"/>
        <v>0.4615384615</v>
      </c>
      <c r="AL2271" s="29">
        <f t="shared" si="22"/>
        <v>6</v>
      </c>
      <c r="AM2271" s="71">
        <f t="shared" si="23"/>
        <v>0.4615</v>
      </c>
      <c r="AN2271" s="71">
        <f t="shared" si="24"/>
        <v>0.5769</v>
      </c>
      <c r="AO2271" s="72">
        <f t="shared" si="25"/>
        <v>2.08</v>
      </c>
      <c r="AP2271" s="73">
        <f t="shared" si="26"/>
        <v>11914.24</v>
      </c>
      <c r="AQ2271" s="3">
        <f t="shared" si="27"/>
        <v>916.48</v>
      </c>
      <c r="AR2271" s="18"/>
      <c r="AS2271" s="18"/>
    </row>
    <row r="2272" ht="14.25" customHeight="1">
      <c r="A2272" s="68">
        <v>6083.0</v>
      </c>
      <c r="B2272" s="69">
        <v>52.0</v>
      </c>
      <c r="C2272" s="18" t="s">
        <v>2035</v>
      </c>
      <c r="D2272" s="68">
        <v>6083.0</v>
      </c>
      <c r="E2272" s="69">
        <v>52.0</v>
      </c>
      <c r="F2272" s="69">
        <v>50.0</v>
      </c>
      <c r="G2272" s="70" t="s">
        <v>3499</v>
      </c>
      <c r="H2272" s="69">
        <v>39.0</v>
      </c>
      <c r="I2272" s="69">
        <v>9.0</v>
      </c>
      <c r="J2272" s="69">
        <v>0.0</v>
      </c>
      <c r="K2272" s="29">
        <f t="shared" si="13"/>
        <v>9</v>
      </c>
      <c r="L2272" s="71">
        <f t="shared" si="14"/>
        <v>0.2308</v>
      </c>
      <c r="M2272" s="71">
        <f t="shared" si="15"/>
        <v>0.2885</v>
      </c>
      <c r="N2272" s="72">
        <f t="shared" si="16"/>
        <v>1.56</v>
      </c>
      <c r="O2272" s="8">
        <f t="shared" si="17"/>
        <v>8935.68</v>
      </c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68">
        <v>6083.0</v>
      </c>
      <c r="AA2272" s="69">
        <v>52.0</v>
      </c>
      <c r="AB2272" s="18" t="s">
        <v>2035</v>
      </c>
      <c r="AC2272" s="68">
        <v>6083.0</v>
      </c>
      <c r="AD2272" s="69">
        <v>52.0</v>
      </c>
      <c r="AE2272" s="69">
        <v>50.0</v>
      </c>
      <c r="AF2272" s="70" t="s">
        <v>3499</v>
      </c>
      <c r="AG2272" s="69">
        <v>39.0</v>
      </c>
      <c r="AH2272" s="69">
        <v>9.0</v>
      </c>
      <c r="AI2272" s="69">
        <v>0.0</v>
      </c>
      <c r="AJ2272" s="29">
        <f t="shared" si="20"/>
        <v>9</v>
      </c>
      <c r="AK2272" s="76">
        <f t="shared" si="21"/>
        <v>0.2307692308</v>
      </c>
      <c r="AL2272" s="29">
        <f t="shared" si="22"/>
        <v>9</v>
      </c>
      <c r="AM2272" s="71">
        <f t="shared" si="23"/>
        <v>0.2308</v>
      </c>
      <c r="AN2272" s="71">
        <f t="shared" si="24"/>
        <v>0.2885</v>
      </c>
      <c r="AO2272" s="72">
        <f t="shared" si="25"/>
        <v>1.56</v>
      </c>
      <c r="AP2272" s="73">
        <f t="shared" si="26"/>
        <v>8935.68</v>
      </c>
      <c r="AQ2272" s="3">
        <f t="shared" si="27"/>
        <v>229.12</v>
      </c>
      <c r="AR2272" s="18"/>
      <c r="AS2272" s="18"/>
    </row>
    <row r="2273" ht="14.25" customHeight="1">
      <c r="A2273" s="68">
        <v>6083.0</v>
      </c>
      <c r="B2273" s="69">
        <v>52.0</v>
      </c>
      <c r="C2273" s="18" t="s">
        <v>2035</v>
      </c>
      <c r="D2273" s="68">
        <v>6083.0</v>
      </c>
      <c r="E2273" s="69">
        <v>52.0</v>
      </c>
      <c r="F2273" s="69">
        <v>70.0</v>
      </c>
      <c r="G2273" s="70" t="s">
        <v>3500</v>
      </c>
      <c r="H2273" s="69">
        <v>9.0</v>
      </c>
      <c r="I2273" s="69">
        <v>1.0</v>
      </c>
      <c r="J2273" s="69">
        <v>1.0</v>
      </c>
      <c r="K2273" s="29">
        <f t="shared" si="13"/>
        <v>1.5</v>
      </c>
      <c r="L2273" s="71">
        <f t="shared" si="14"/>
        <v>0.1667</v>
      </c>
      <c r="M2273" s="71">
        <f t="shared" si="15"/>
        <v>0.2084</v>
      </c>
      <c r="N2273" s="72">
        <f t="shared" si="16"/>
        <v>0.19</v>
      </c>
      <c r="O2273" s="8">
        <f t="shared" si="17"/>
        <v>1088.32</v>
      </c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68">
        <v>6083.0</v>
      </c>
      <c r="AA2273" s="69">
        <v>52.0</v>
      </c>
      <c r="AB2273" s="18" t="s">
        <v>2035</v>
      </c>
      <c r="AC2273" s="68">
        <v>6083.0</v>
      </c>
      <c r="AD2273" s="69">
        <v>52.0</v>
      </c>
      <c r="AE2273" s="69">
        <v>70.0</v>
      </c>
      <c r="AF2273" s="70" t="s">
        <v>3500</v>
      </c>
      <c r="AG2273" s="69">
        <v>9.0</v>
      </c>
      <c r="AH2273" s="69">
        <v>1.0</v>
      </c>
      <c r="AI2273" s="69">
        <v>1.0</v>
      </c>
      <c r="AJ2273" s="29">
        <f t="shared" si="20"/>
        <v>1.5</v>
      </c>
      <c r="AK2273" s="76">
        <f t="shared" si="21"/>
        <v>0.1666666667</v>
      </c>
      <c r="AL2273" s="29">
        <f t="shared" si="22"/>
        <v>1.5</v>
      </c>
      <c r="AM2273" s="71">
        <f t="shared" si="23"/>
        <v>0.1667</v>
      </c>
      <c r="AN2273" s="71">
        <f t="shared" si="24"/>
        <v>0.2084</v>
      </c>
      <c r="AO2273" s="72">
        <f t="shared" si="25"/>
        <v>0.19</v>
      </c>
      <c r="AP2273" s="73">
        <f t="shared" si="26"/>
        <v>1088.32</v>
      </c>
      <c r="AQ2273" s="3">
        <f t="shared" si="27"/>
        <v>120.9244444</v>
      </c>
      <c r="AR2273" s="18"/>
      <c r="AS2273" s="18"/>
    </row>
    <row r="2274" ht="14.25" customHeight="1">
      <c r="A2274" s="68">
        <v>6083.0</v>
      </c>
      <c r="B2274" s="69">
        <v>52.0</v>
      </c>
      <c r="C2274" s="18" t="s">
        <v>2035</v>
      </c>
      <c r="D2274" s="68">
        <v>6083.0</v>
      </c>
      <c r="E2274" s="69">
        <v>52.0</v>
      </c>
      <c r="F2274" s="69">
        <v>80.0</v>
      </c>
      <c r="G2274" s="70" t="s">
        <v>3501</v>
      </c>
      <c r="H2274" s="69">
        <v>5.0</v>
      </c>
      <c r="I2274" s="69">
        <v>1.0</v>
      </c>
      <c r="J2274" s="69">
        <v>1.0</v>
      </c>
      <c r="K2274" s="29">
        <f t="shared" si="13"/>
        <v>1.5</v>
      </c>
      <c r="L2274" s="71">
        <f t="shared" si="14"/>
        <v>0.3</v>
      </c>
      <c r="M2274" s="71">
        <f t="shared" si="15"/>
        <v>0.375</v>
      </c>
      <c r="N2274" s="72">
        <f t="shared" si="16"/>
        <v>0.34</v>
      </c>
      <c r="O2274" s="8">
        <f t="shared" si="17"/>
        <v>1947.52</v>
      </c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68">
        <v>6083.0</v>
      </c>
      <c r="AA2274" s="69">
        <v>52.0</v>
      </c>
      <c r="AB2274" s="18" t="s">
        <v>2035</v>
      </c>
      <c r="AC2274" s="68">
        <v>6083.0</v>
      </c>
      <c r="AD2274" s="69">
        <v>52.0</v>
      </c>
      <c r="AE2274" s="69">
        <v>80.0</v>
      </c>
      <c r="AF2274" s="70" t="s">
        <v>3501</v>
      </c>
      <c r="AG2274" s="69">
        <v>5.0</v>
      </c>
      <c r="AH2274" s="69">
        <v>1.0</v>
      </c>
      <c r="AI2274" s="69">
        <v>1.0</v>
      </c>
      <c r="AJ2274" s="29">
        <f t="shared" si="20"/>
        <v>1.5</v>
      </c>
      <c r="AK2274" s="76">
        <f t="shared" si="21"/>
        <v>0.3</v>
      </c>
      <c r="AL2274" s="29">
        <f t="shared" si="22"/>
        <v>1.5</v>
      </c>
      <c r="AM2274" s="71">
        <f t="shared" si="23"/>
        <v>0.3</v>
      </c>
      <c r="AN2274" s="71">
        <f t="shared" si="24"/>
        <v>0.375</v>
      </c>
      <c r="AO2274" s="72">
        <f t="shared" si="25"/>
        <v>0.34</v>
      </c>
      <c r="AP2274" s="73">
        <f t="shared" si="26"/>
        <v>1947.52</v>
      </c>
      <c r="AQ2274" s="3">
        <f t="shared" si="27"/>
        <v>389.504</v>
      </c>
      <c r="AR2274" s="18"/>
      <c r="AS2274" s="18"/>
    </row>
    <row r="2275" ht="14.25" customHeight="1">
      <c r="A2275" s="68">
        <v>6083.0</v>
      </c>
      <c r="B2275" s="69">
        <v>52.0</v>
      </c>
      <c r="C2275" s="18" t="s">
        <v>2035</v>
      </c>
      <c r="D2275" s="68">
        <v>6083.0</v>
      </c>
      <c r="E2275" s="69">
        <v>52.0</v>
      </c>
      <c r="F2275" s="69">
        <v>90.0</v>
      </c>
      <c r="G2275" s="70" t="s">
        <v>3502</v>
      </c>
      <c r="H2275" s="69">
        <v>4.0</v>
      </c>
      <c r="I2275" s="69">
        <v>0.0</v>
      </c>
      <c r="J2275" s="69">
        <v>0.0</v>
      </c>
      <c r="K2275" s="29">
        <f t="shared" si="13"/>
        <v>0</v>
      </c>
      <c r="L2275" s="71">
        <f t="shared" si="14"/>
        <v>0</v>
      </c>
      <c r="M2275" s="71">
        <f t="shared" si="15"/>
        <v>0</v>
      </c>
      <c r="N2275" s="72">
        <f t="shared" si="16"/>
        <v>0</v>
      </c>
      <c r="O2275" s="8">
        <f t="shared" si="17"/>
        <v>0</v>
      </c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68">
        <v>6083.0</v>
      </c>
      <c r="AA2275" s="69">
        <v>52.0</v>
      </c>
      <c r="AB2275" s="18" t="s">
        <v>2035</v>
      </c>
      <c r="AC2275" s="68">
        <v>6083.0</v>
      </c>
      <c r="AD2275" s="69">
        <v>52.0</v>
      </c>
      <c r="AE2275" s="69">
        <v>90.0</v>
      </c>
      <c r="AF2275" s="70" t="s">
        <v>3502</v>
      </c>
      <c r="AG2275" s="69">
        <v>4.0</v>
      </c>
      <c r="AH2275" s="69">
        <v>0.0</v>
      </c>
      <c r="AI2275" s="69">
        <v>0.0</v>
      </c>
      <c r="AJ2275" s="29">
        <f t="shared" si="20"/>
        <v>0</v>
      </c>
      <c r="AK2275" s="76">
        <f t="shared" si="21"/>
        <v>0</v>
      </c>
      <c r="AL2275" s="29">
        <f t="shared" si="22"/>
        <v>0</v>
      </c>
      <c r="AM2275" s="71">
        <f t="shared" si="23"/>
        <v>0</v>
      </c>
      <c r="AN2275" s="71">
        <f t="shared" si="24"/>
        <v>0</v>
      </c>
      <c r="AO2275" s="72">
        <f t="shared" si="25"/>
        <v>0</v>
      </c>
      <c r="AP2275" s="73">
        <f t="shared" si="26"/>
        <v>0</v>
      </c>
      <c r="AQ2275" s="3">
        <f t="shared" si="27"/>
        <v>0</v>
      </c>
      <c r="AR2275" s="18"/>
      <c r="AS2275" s="18"/>
    </row>
    <row r="2276" ht="14.25" customHeight="1">
      <c r="A2276" s="68">
        <v>6083.0</v>
      </c>
      <c r="B2276" s="69">
        <v>52.0</v>
      </c>
      <c r="C2276" s="18" t="s">
        <v>2035</v>
      </c>
      <c r="D2276" s="68">
        <v>6083.0</v>
      </c>
      <c r="E2276" s="69">
        <v>52.0</v>
      </c>
      <c r="F2276" s="69">
        <v>110.0</v>
      </c>
      <c r="G2276" s="70" t="s">
        <v>3503</v>
      </c>
      <c r="H2276" s="69">
        <v>18.0</v>
      </c>
      <c r="I2276" s="69">
        <v>2.0</v>
      </c>
      <c r="J2276" s="69">
        <v>0.0</v>
      </c>
      <c r="K2276" s="29">
        <f t="shared" si="13"/>
        <v>2</v>
      </c>
      <c r="L2276" s="71">
        <f t="shared" si="14"/>
        <v>0.1111</v>
      </c>
      <c r="M2276" s="71">
        <f t="shared" si="15"/>
        <v>0.1389</v>
      </c>
      <c r="N2276" s="72">
        <f t="shared" si="16"/>
        <v>0.17</v>
      </c>
      <c r="O2276" s="8">
        <f t="shared" si="17"/>
        <v>973.76</v>
      </c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68">
        <v>6083.0</v>
      </c>
      <c r="AA2276" s="69">
        <v>52.0</v>
      </c>
      <c r="AB2276" s="18" t="s">
        <v>2035</v>
      </c>
      <c r="AC2276" s="68">
        <v>6083.0</v>
      </c>
      <c r="AD2276" s="69">
        <v>52.0</v>
      </c>
      <c r="AE2276" s="69">
        <v>110.0</v>
      </c>
      <c r="AF2276" s="70" t="s">
        <v>3503</v>
      </c>
      <c r="AG2276" s="69">
        <v>18.0</v>
      </c>
      <c r="AH2276" s="69">
        <v>2.0</v>
      </c>
      <c r="AI2276" s="69">
        <v>0.0</v>
      </c>
      <c r="AJ2276" s="29">
        <f t="shared" si="20"/>
        <v>2</v>
      </c>
      <c r="AK2276" s="76">
        <f t="shared" si="21"/>
        <v>0.1111111111</v>
      </c>
      <c r="AL2276" s="29">
        <f t="shared" si="22"/>
        <v>2</v>
      </c>
      <c r="AM2276" s="71">
        <f t="shared" si="23"/>
        <v>0.1111</v>
      </c>
      <c r="AN2276" s="71">
        <f t="shared" si="24"/>
        <v>0.1389</v>
      </c>
      <c r="AO2276" s="72">
        <f t="shared" si="25"/>
        <v>0.17</v>
      </c>
      <c r="AP2276" s="73">
        <f t="shared" si="26"/>
        <v>973.76</v>
      </c>
      <c r="AQ2276" s="3">
        <f t="shared" si="27"/>
        <v>54.09777778</v>
      </c>
      <c r="AR2276" s="18"/>
      <c r="AS2276" s="18"/>
    </row>
    <row r="2277" ht="14.25" customHeight="1">
      <c r="A2277" s="68">
        <v>6083.0</v>
      </c>
      <c r="B2277" s="69">
        <v>52.0</v>
      </c>
      <c r="C2277" s="18" t="s">
        <v>2035</v>
      </c>
      <c r="D2277" s="68">
        <v>6083.0</v>
      </c>
      <c r="E2277" s="69">
        <v>52.0</v>
      </c>
      <c r="F2277" s="69">
        <v>140.0</v>
      </c>
      <c r="G2277" s="70" t="s">
        <v>3504</v>
      </c>
      <c r="H2277" s="69">
        <v>5.0</v>
      </c>
      <c r="I2277" s="69">
        <v>2.0</v>
      </c>
      <c r="J2277" s="69">
        <v>0.0</v>
      </c>
      <c r="K2277" s="29">
        <f t="shared" si="13"/>
        <v>2</v>
      </c>
      <c r="L2277" s="71">
        <f t="shared" si="14"/>
        <v>0.4</v>
      </c>
      <c r="M2277" s="71">
        <f t="shared" si="15"/>
        <v>0.5</v>
      </c>
      <c r="N2277" s="72">
        <f t="shared" si="16"/>
        <v>0.6</v>
      </c>
      <c r="O2277" s="8">
        <f t="shared" si="17"/>
        <v>3436.8</v>
      </c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68">
        <v>6083.0</v>
      </c>
      <c r="AA2277" s="69">
        <v>52.0</v>
      </c>
      <c r="AB2277" s="18" t="s">
        <v>2035</v>
      </c>
      <c r="AC2277" s="68">
        <v>6083.0</v>
      </c>
      <c r="AD2277" s="69">
        <v>52.0</v>
      </c>
      <c r="AE2277" s="69">
        <v>140.0</v>
      </c>
      <c r="AF2277" s="70" t="s">
        <v>3504</v>
      </c>
      <c r="AG2277" s="69">
        <v>5.0</v>
      </c>
      <c r="AH2277" s="69">
        <v>2.0</v>
      </c>
      <c r="AI2277" s="69">
        <v>0.0</v>
      </c>
      <c r="AJ2277" s="29">
        <f t="shared" si="20"/>
        <v>2</v>
      </c>
      <c r="AK2277" s="76">
        <f t="shared" si="21"/>
        <v>0.4</v>
      </c>
      <c r="AL2277" s="29">
        <f t="shared" si="22"/>
        <v>2</v>
      </c>
      <c r="AM2277" s="71">
        <f t="shared" si="23"/>
        <v>0.4</v>
      </c>
      <c r="AN2277" s="71">
        <f t="shared" si="24"/>
        <v>0.5</v>
      </c>
      <c r="AO2277" s="72">
        <f t="shared" si="25"/>
        <v>0.6</v>
      </c>
      <c r="AP2277" s="73">
        <f t="shared" si="26"/>
        <v>3436.8</v>
      </c>
      <c r="AQ2277" s="3">
        <f t="shared" si="27"/>
        <v>687.36</v>
      </c>
      <c r="AR2277" s="18"/>
      <c r="AS2277" s="18"/>
    </row>
    <row r="2278" ht="14.25" customHeight="1">
      <c r="A2278" s="68">
        <v>6083.0</v>
      </c>
      <c r="B2278" s="69">
        <v>52.0</v>
      </c>
      <c r="C2278" s="18" t="s">
        <v>2035</v>
      </c>
      <c r="D2278" s="68">
        <v>6083.0</v>
      </c>
      <c r="E2278" s="69">
        <v>52.0</v>
      </c>
      <c r="F2278" s="69">
        <v>150.0</v>
      </c>
      <c r="G2278" s="70" t="s">
        <v>3505</v>
      </c>
      <c r="H2278" s="69">
        <v>8.0</v>
      </c>
      <c r="I2278" s="69">
        <v>6.0</v>
      </c>
      <c r="J2278" s="69">
        <v>0.0</v>
      </c>
      <c r="K2278" s="29">
        <f t="shared" si="13"/>
        <v>6</v>
      </c>
      <c r="L2278" s="71">
        <f t="shared" si="14"/>
        <v>0.75</v>
      </c>
      <c r="M2278" s="71">
        <f t="shared" si="15"/>
        <v>0.9375</v>
      </c>
      <c r="N2278" s="72">
        <f t="shared" si="16"/>
        <v>3.38</v>
      </c>
      <c r="O2278" s="8">
        <f t="shared" si="17"/>
        <v>19360.64</v>
      </c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68">
        <v>6083.0</v>
      </c>
      <c r="AA2278" s="69">
        <v>52.0</v>
      </c>
      <c r="AB2278" s="18" t="s">
        <v>2035</v>
      </c>
      <c r="AC2278" s="68">
        <v>6083.0</v>
      </c>
      <c r="AD2278" s="69">
        <v>52.0</v>
      </c>
      <c r="AE2278" s="69">
        <v>150.0</v>
      </c>
      <c r="AF2278" s="70" t="s">
        <v>3505</v>
      </c>
      <c r="AG2278" s="69">
        <v>8.0</v>
      </c>
      <c r="AH2278" s="69">
        <v>6.0</v>
      </c>
      <c r="AI2278" s="69">
        <v>0.0</v>
      </c>
      <c r="AJ2278" s="29">
        <f t="shared" si="20"/>
        <v>6</v>
      </c>
      <c r="AK2278" s="76">
        <f t="shared" si="21"/>
        <v>0.75</v>
      </c>
      <c r="AL2278" s="29">
        <f t="shared" si="22"/>
        <v>6</v>
      </c>
      <c r="AM2278" s="71">
        <f t="shared" si="23"/>
        <v>0.75</v>
      </c>
      <c r="AN2278" s="71">
        <f t="shared" si="24"/>
        <v>0.9375</v>
      </c>
      <c r="AO2278" s="72">
        <f t="shared" si="25"/>
        <v>3.38</v>
      </c>
      <c r="AP2278" s="73">
        <f t="shared" si="26"/>
        <v>19360.64</v>
      </c>
      <c r="AQ2278" s="3">
        <f t="shared" si="27"/>
        <v>2420.08</v>
      </c>
      <c r="AR2278" s="18"/>
      <c r="AS2278" s="18"/>
    </row>
    <row r="2279" ht="14.25" customHeight="1">
      <c r="A2279" s="68">
        <v>6083.0</v>
      </c>
      <c r="B2279" s="69">
        <v>52.0</v>
      </c>
      <c r="C2279" s="18" t="s">
        <v>2035</v>
      </c>
      <c r="D2279" s="68">
        <v>6083.0</v>
      </c>
      <c r="E2279" s="69">
        <v>52.0</v>
      </c>
      <c r="F2279" s="69">
        <v>160.0</v>
      </c>
      <c r="G2279" s="70" t="s">
        <v>3506</v>
      </c>
      <c r="H2279" s="69">
        <v>6.0</v>
      </c>
      <c r="I2279" s="69">
        <v>4.0</v>
      </c>
      <c r="J2279" s="69">
        <v>1.0</v>
      </c>
      <c r="K2279" s="29">
        <f t="shared" si="13"/>
        <v>4.5</v>
      </c>
      <c r="L2279" s="71">
        <f t="shared" si="14"/>
        <v>0.75</v>
      </c>
      <c r="M2279" s="71">
        <f t="shared" si="15"/>
        <v>0.9375</v>
      </c>
      <c r="N2279" s="72">
        <f t="shared" si="16"/>
        <v>2.53</v>
      </c>
      <c r="O2279" s="8">
        <f t="shared" si="17"/>
        <v>14491.84</v>
      </c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68">
        <v>6083.0</v>
      </c>
      <c r="AA2279" s="69">
        <v>52.0</v>
      </c>
      <c r="AB2279" s="18" t="s">
        <v>2035</v>
      </c>
      <c r="AC2279" s="68">
        <v>6083.0</v>
      </c>
      <c r="AD2279" s="69">
        <v>52.0</v>
      </c>
      <c r="AE2279" s="69">
        <v>160.0</v>
      </c>
      <c r="AF2279" s="70" t="s">
        <v>3506</v>
      </c>
      <c r="AG2279" s="69">
        <v>6.0</v>
      </c>
      <c r="AH2279" s="69">
        <v>4.0</v>
      </c>
      <c r="AI2279" s="69">
        <v>1.0</v>
      </c>
      <c r="AJ2279" s="29">
        <f t="shared" si="20"/>
        <v>4.5</v>
      </c>
      <c r="AK2279" s="76">
        <f t="shared" si="21"/>
        <v>0.75</v>
      </c>
      <c r="AL2279" s="29">
        <f t="shared" si="22"/>
        <v>4.5</v>
      </c>
      <c r="AM2279" s="71">
        <f t="shared" si="23"/>
        <v>0.75</v>
      </c>
      <c r="AN2279" s="71">
        <f t="shared" si="24"/>
        <v>0.9375</v>
      </c>
      <c r="AO2279" s="72">
        <f t="shared" si="25"/>
        <v>2.53</v>
      </c>
      <c r="AP2279" s="73">
        <f t="shared" si="26"/>
        <v>14491.84</v>
      </c>
      <c r="AQ2279" s="3">
        <f t="shared" si="27"/>
        <v>2415.306667</v>
      </c>
      <c r="AR2279" s="18"/>
      <c r="AS2279" s="18"/>
    </row>
    <row r="2280" ht="14.25" customHeight="1">
      <c r="A2280" s="68">
        <v>6090.0</v>
      </c>
      <c r="B2280" s="69">
        <v>52.0</v>
      </c>
      <c r="C2280" s="18" t="s">
        <v>2039</v>
      </c>
      <c r="D2280" s="68">
        <v>6090.0</v>
      </c>
      <c r="E2280" s="69">
        <v>52.0</v>
      </c>
      <c r="F2280" s="69">
        <v>10.0</v>
      </c>
      <c r="G2280" s="70" t="s">
        <v>3507</v>
      </c>
      <c r="H2280" s="69">
        <v>22.0</v>
      </c>
      <c r="I2280" s="69">
        <v>7.0</v>
      </c>
      <c r="J2280" s="69">
        <v>0.0</v>
      </c>
      <c r="K2280" s="29">
        <f t="shared" si="13"/>
        <v>7</v>
      </c>
      <c r="L2280" s="71">
        <f t="shared" si="14"/>
        <v>0.3182</v>
      </c>
      <c r="M2280" s="71">
        <f t="shared" si="15"/>
        <v>0.3978</v>
      </c>
      <c r="N2280" s="72">
        <f t="shared" si="16"/>
        <v>1.67</v>
      </c>
      <c r="O2280" s="8">
        <f t="shared" si="17"/>
        <v>9565.76</v>
      </c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68">
        <v>6090.0</v>
      </c>
      <c r="AA2280" s="69">
        <v>52.0</v>
      </c>
      <c r="AB2280" s="18" t="s">
        <v>2039</v>
      </c>
      <c r="AC2280" s="68">
        <v>6090.0</v>
      </c>
      <c r="AD2280" s="69">
        <v>52.0</v>
      </c>
      <c r="AE2280" s="69">
        <v>10.0</v>
      </c>
      <c r="AF2280" s="70" t="s">
        <v>3507</v>
      </c>
      <c r="AG2280" s="69">
        <v>22.0</v>
      </c>
      <c r="AH2280" s="69">
        <v>7.0</v>
      </c>
      <c r="AI2280" s="69">
        <v>0.0</v>
      </c>
      <c r="AJ2280" s="29">
        <f t="shared" si="20"/>
        <v>7</v>
      </c>
      <c r="AK2280" s="76">
        <f t="shared" si="21"/>
        <v>0.3181818182</v>
      </c>
      <c r="AL2280" s="29">
        <f t="shared" si="22"/>
        <v>7</v>
      </c>
      <c r="AM2280" s="71">
        <f t="shared" si="23"/>
        <v>0.3182</v>
      </c>
      <c r="AN2280" s="71">
        <f t="shared" si="24"/>
        <v>0.3978</v>
      </c>
      <c r="AO2280" s="72">
        <f t="shared" si="25"/>
        <v>1.67</v>
      </c>
      <c r="AP2280" s="73">
        <f t="shared" si="26"/>
        <v>9565.76</v>
      </c>
      <c r="AQ2280" s="3">
        <f t="shared" si="27"/>
        <v>434.8072727</v>
      </c>
      <c r="AR2280" s="18"/>
      <c r="AS2280" s="18"/>
    </row>
    <row r="2281" ht="14.25" customHeight="1">
      <c r="A2281" s="68">
        <v>6090.0</v>
      </c>
      <c r="B2281" s="69">
        <v>52.0</v>
      </c>
      <c r="C2281" s="18" t="s">
        <v>2039</v>
      </c>
      <c r="D2281" s="68">
        <v>6090.0</v>
      </c>
      <c r="E2281" s="69">
        <v>52.0</v>
      </c>
      <c r="F2281" s="69">
        <v>20.0</v>
      </c>
      <c r="G2281" s="70" t="s">
        <v>3508</v>
      </c>
      <c r="H2281" s="69">
        <v>53.0</v>
      </c>
      <c r="I2281" s="69">
        <v>5.0</v>
      </c>
      <c r="J2281" s="69">
        <v>1.0</v>
      </c>
      <c r="K2281" s="29">
        <f t="shared" si="13"/>
        <v>5.5</v>
      </c>
      <c r="L2281" s="71">
        <f t="shared" si="14"/>
        <v>0.1038</v>
      </c>
      <c r="M2281" s="71">
        <f t="shared" si="15"/>
        <v>0.1298</v>
      </c>
      <c r="N2281" s="72">
        <f t="shared" si="16"/>
        <v>0.43</v>
      </c>
      <c r="O2281" s="8">
        <f t="shared" si="17"/>
        <v>2463.04</v>
      </c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68">
        <v>6090.0</v>
      </c>
      <c r="AA2281" s="69">
        <v>52.0</v>
      </c>
      <c r="AB2281" s="18" t="s">
        <v>2039</v>
      </c>
      <c r="AC2281" s="68">
        <v>6090.0</v>
      </c>
      <c r="AD2281" s="69">
        <v>52.0</v>
      </c>
      <c r="AE2281" s="69">
        <v>20.0</v>
      </c>
      <c r="AF2281" s="70" t="s">
        <v>3508</v>
      </c>
      <c r="AG2281" s="69">
        <v>53.0</v>
      </c>
      <c r="AH2281" s="69">
        <v>5.0</v>
      </c>
      <c r="AI2281" s="69">
        <v>1.0</v>
      </c>
      <c r="AJ2281" s="29">
        <f t="shared" si="20"/>
        <v>5.5</v>
      </c>
      <c r="AK2281" s="76">
        <f t="shared" si="21"/>
        <v>0.1037735849</v>
      </c>
      <c r="AL2281" s="29">
        <f t="shared" si="22"/>
        <v>5.5</v>
      </c>
      <c r="AM2281" s="71">
        <f t="shared" si="23"/>
        <v>0.1038</v>
      </c>
      <c r="AN2281" s="71">
        <f t="shared" si="24"/>
        <v>0.1298</v>
      </c>
      <c r="AO2281" s="72">
        <f t="shared" si="25"/>
        <v>0.43</v>
      </c>
      <c r="AP2281" s="73">
        <f t="shared" si="26"/>
        <v>2463.04</v>
      </c>
      <c r="AQ2281" s="3">
        <f t="shared" si="27"/>
        <v>46.47245283</v>
      </c>
      <c r="AR2281" s="18"/>
      <c r="AS2281" s="18"/>
    </row>
    <row r="2282" ht="14.25" customHeight="1">
      <c r="A2282" s="68">
        <v>6090.0</v>
      </c>
      <c r="B2282" s="69">
        <v>52.0</v>
      </c>
      <c r="C2282" s="18" t="s">
        <v>2039</v>
      </c>
      <c r="D2282" s="68">
        <v>6090.0</v>
      </c>
      <c r="E2282" s="69">
        <v>52.0</v>
      </c>
      <c r="F2282" s="69">
        <v>30.0</v>
      </c>
      <c r="G2282" s="70" t="s">
        <v>3509</v>
      </c>
      <c r="H2282" s="69">
        <v>10.0</v>
      </c>
      <c r="I2282" s="69">
        <v>2.0</v>
      </c>
      <c r="J2282" s="69">
        <v>1.0</v>
      </c>
      <c r="K2282" s="29">
        <f t="shared" si="13"/>
        <v>2.5</v>
      </c>
      <c r="L2282" s="71">
        <f t="shared" si="14"/>
        <v>0.25</v>
      </c>
      <c r="M2282" s="71">
        <f t="shared" si="15"/>
        <v>0.3125</v>
      </c>
      <c r="N2282" s="72">
        <f t="shared" si="16"/>
        <v>0.47</v>
      </c>
      <c r="O2282" s="8">
        <f t="shared" si="17"/>
        <v>2692.16</v>
      </c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68">
        <v>6090.0</v>
      </c>
      <c r="AA2282" s="69">
        <v>52.0</v>
      </c>
      <c r="AB2282" s="18" t="s">
        <v>2039</v>
      </c>
      <c r="AC2282" s="68">
        <v>6090.0</v>
      </c>
      <c r="AD2282" s="69">
        <v>52.0</v>
      </c>
      <c r="AE2282" s="69">
        <v>30.0</v>
      </c>
      <c r="AF2282" s="70" t="s">
        <v>3509</v>
      </c>
      <c r="AG2282" s="69">
        <v>10.0</v>
      </c>
      <c r="AH2282" s="69">
        <v>2.0</v>
      </c>
      <c r="AI2282" s="69">
        <v>1.0</v>
      </c>
      <c r="AJ2282" s="29">
        <f t="shared" si="20"/>
        <v>2.5</v>
      </c>
      <c r="AK2282" s="76">
        <f t="shared" si="21"/>
        <v>0.25</v>
      </c>
      <c r="AL2282" s="29">
        <f t="shared" si="22"/>
        <v>2.5</v>
      </c>
      <c r="AM2282" s="71">
        <f t="shared" si="23"/>
        <v>0.25</v>
      </c>
      <c r="AN2282" s="71">
        <f t="shared" si="24"/>
        <v>0.3125</v>
      </c>
      <c r="AO2282" s="72">
        <f t="shared" si="25"/>
        <v>0.47</v>
      </c>
      <c r="AP2282" s="73">
        <f t="shared" si="26"/>
        <v>2692.16</v>
      </c>
      <c r="AQ2282" s="3">
        <f t="shared" si="27"/>
        <v>269.216</v>
      </c>
      <c r="AR2282" s="18"/>
      <c r="AS2282" s="18"/>
    </row>
    <row r="2283" ht="14.25" customHeight="1">
      <c r="A2283" s="68">
        <v>6090.0</v>
      </c>
      <c r="B2283" s="69">
        <v>52.0</v>
      </c>
      <c r="C2283" s="18" t="s">
        <v>2039</v>
      </c>
      <c r="D2283" s="68">
        <v>6090.0</v>
      </c>
      <c r="E2283" s="69">
        <v>52.0</v>
      </c>
      <c r="F2283" s="69">
        <v>50.0</v>
      </c>
      <c r="G2283" s="70" t="s">
        <v>3510</v>
      </c>
      <c r="H2283" s="69">
        <v>7.0</v>
      </c>
      <c r="I2283" s="69">
        <v>2.0</v>
      </c>
      <c r="J2283" s="69">
        <v>0.0</v>
      </c>
      <c r="K2283" s="29">
        <f t="shared" si="13"/>
        <v>2</v>
      </c>
      <c r="L2283" s="71">
        <f t="shared" si="14"/>
        <v>0.2857</v>
      </c>
      <c r="M2283" s="71">
        <f t="shared" si="15"/>
        <v>0.3571</v>
      </c>
      <c r="N2283" s="72">
        <f t="shared" si="16"/>
        <v>0.43</v>
      </c>
      <c r="O2283" s="8">
        <f t="shared" si="17"/>
        <v>2463.04</v>
      </c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68">
        <v>6090.0</v>
      </c>
      <c r="AA2283" s="69">
        <v>52.0</v>
      </c>
      <c r="AB2283" s="18" t="s">
        <v>2039</v>
      </c>
      <c r="AC2283" s="68">
        <v>6090.0</v>
      </c>
      <c r="AD2283" s="69">
        <v>52.0</v>
      </c>
      <c r="AE2283" s="69">
        <v>50.0</v>
      </c>
      <c r="AF2283" s="70" t="s">
        <v>3510</v>
      </c>
      <c r="AG2283" s="69">
        <v>7.0</v>
      </c>
      <c r="AH2283" s="69">
        <v>2.0</v>
      </c>
      <c r="AI2283" s="69">
        <v>0.0</v>
      </c>
      <c r="AJ2283" s="29">
        <f t="shared" si="20"/>
        <v>2</v>
      </c>
      <c r="AK2283" s="76">
        <f t="shared" si="21"/>
        <v>0.2857142857</v>
      </c>
      <c r="AL2283" s="29">
        <f t="shared" si="22"/>
        <v>2</v>
      </c>
      <c r="AM2283" s="71">
        <f t="shared" si="23"/>
        <v>0.2857</v>
      </c>
      <c r="AN2283" s="71">
        <f t="shared" si="24"/>
        <v>0.3571</v>
      </c>
      <c r="AO2283" s="72">
        <f t="shared" si="25"/>
        <v>0.43</v>
      </c>
      <c r="AP2283" s="73">
        <f t="shared" si="26"/>
        <v>2463.04</v>
      </c>
      <c r="AQ2283" s="3">
        <f t="shared" si="27"/>
        <v>351.8628571</v>
      </c>
      <c r="AR2283" s="18"/>
      <c r="AS2283" s="18"/>
    </row>
    <row r="2284" ht="14.25" customHeight="1">
      <c r="A2284" s="68">
        <v>6090.0</v>
      </c>
      <c r="B2284" s="69">
        <v>52.0</v>
      </c>
      <c r="C2284" s="18" t="s">
        <v>2039</v>
      </c>
      <c r="D2284" s="68">
        <v>6090.0</v>
      </c>
      <c r="E2284" s="69">
        <v>52.0</v>
      </c>
      <c r="F2284" s="69">
        <v>60.0</v>
      </c>
      <c r="G2284" s="70" t="s">
        <v>3511</v>
      </c>
      <c r="H2284" s="69">
        <v>79.0</v>
      </c>
      <c r="I2284" s="69">
        <v>3.0</v>
      </c>
      <c r="J2284" s="69">
        <v>1.0</v>
      </c>
      <c r="K2284" s="29">
        <f t="shared" si="13"/>
        <v>3.5</v>
      </c>
      <c r="L2284" s="71">
        <f t="shared" si="14"/>
        <v>0.0443</v>
      </c>
      <c r="M2284" s="71">
        <f t="shared" si="15"/>
        <v>0.0554</v>
      </c>
      <c r="N2284" s="72">
        <f t="shared" si="16"/>
        <v>0.12</v>
      </c>
      <c r="O2284" s="8">
        <f t="shared" si="17"/>
        <v>687.36</v>
      </c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68">
        <v>6090.0</v>
      </c>
      <c r="AA2284" s="69">
        <v>52.0</v>
      </c>
      <c r="AB2284" s="18" t="s">
        <v>2039</v>
      </c>
      <c r="AC2284" s="68">
        <v>6090.0</v>
      </c>
      <c r="AD2284" s="69">
        <v>52.0</v>
      </c>
      <c r="AE2284" s="69">
        <v>60.0</v>
      </c>
      <c r="AF2284" s="70" t="s">
        <v>3511</v>
      </c>
      <c r="AG2284" s="69">
        <v>79.0</v>
      </c>
      <c r="AH2284" s="69">
        <v>3.0</v>
      </c>
      <c r="AI2284" s="69">
        <v>1.0</v>
      </c>
      <c r="AJ2284" s="29">
        <f t="shared" si="20"/>
        <v>3.5</v>
      </c>
      <c r="AK2284" s="76">
        <f t="shared" si="21"/>
        <v>0.04430379747</v>
      </c>
      <c r="AL2284" s="29">
        <f t="shared" si="22"/>
        <v>3.5</v>
      </c>
      <c r="AM2284" s="71">
        <f t="shared" si="23"/>
        <v>0.0443</v>
      </c>
      <c r="AN2284" s="71">
        <f t="shared" si="24"/>
        <v>0.0554</v>
      </c>
      <c r="AO2284" s="72">
        <f t="shared" si="25"/>
        <v>0.12</v>
      </c>
      <c r="AP2284" s="73">
        <f t="shared" si="26"/>
        <v>687.36</v>
      </c>
      <c r="AQ2284" s="3">
        <f t="shared" si="27"/>
        <v>8.700759494</v>
      </c>
      <c r="AR2284" s="18"/>
      <c r="AS2284" s="18"/>
    </row>
    <row r="2285" ht="14.25" customHeight="1">
      <c r="A2285" s="68">
        <v>6090.0</v>
      </c>
      <c r="B2285" s="69">
        <v>52.0</v>
      </c>
      <c r="C2285" s="18" t="s">
        <v>2039</v>
      </c>
      <c r="D2285" s="68">
        <v>6090.0</v>
      </c>
      <c r="E2285" s="69">
        <v>52.0</v>
      </c>
      <c r="F2285" s="69">
        <v>61.0</v>
      </c>
      <c r="G2285" s="70" t="s">
        <v>3512</v>
      </c>
      <c r="H2285" s="69">
        <v>7.0</v>
      </c>
      <c r="I2285" s="69">
        <v>1.0</v>
      </c>
      <c r="J2285" s="69">
        <v>0.0</v>
      </c>
      <c r="K2285" s="29">
        <f t="shared" si="13"/>
        <v>1</v>
      </c>
      <c r="L2285" s="71">
        <f t="shared" si="14"/>
        <v>0.1429</v>
      </c>
      <c r="M2285" s="71">
        <f t="shared" si="15"/>
        <v>0.1786</v>
      </c>
      <c r="N2285" s="72">
        <f t="shared" si="16"/>
        <v>0.11</v>
      </c>
      <c r="O2285" s="8">
        <f t="shared" si="17"/>
        <v>630.08</v>
      </c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68">
        <v>6090.0</v>
      </c>
      <c r="AA2285" s="69">
        <v>52.0</v>
      </c>
      <c r="AB2285" s="18" t="s">
        <v>2039</v>
      </c>
      <c r="AC2285" s="68">
        <v>6090.0</v>
      </c>
      <c r="AD2285" s="69">
        <v>52.0</v>
      </c>
      <c r="AE2285" s="69">
        <v>61.0</v>
      </c>
      <c r="AF2285" s="70" t="s">
        <v>3512</v>
      </c>
      <c r="AG2285" s="69">
        <v>7.0</v>
      </c>
      <c r="AH2285" s="69">
        <v>1.0</v>
      </c>
      <c r="AI2285" s="69">
        <v>0.0</v>
      </c>
      <c r="AJ2285" s="29">
        <f t="shared" si="20"/>
        <v>1</v>
      </c>
      <c r="AK2285" s="76">
        <f t="shared" si="21"/>
        <v>0.1428571429</v>
      </c>
      <c r="AL2285" s="29">
        <f t="shared" si="22"/>
        <v>1</v>
      </c>
      <c r="AM2285" s="71">
        <f t="shared" si="23"/>
        <v>0.1429</v>
      </c>
      <c r="AN2285" s="71">
        <f t="shared" si="24"/>
        <v>0.1786</v>
      </c>
      <c r="AO2285" s="72">
        <f t="shared" si="25"/>
        <v>0.11</v>
      </c>
      <c r="AP2285" s="73">
        <f t="shared" si="26"/>
        <v>630.08</v>
      </c>
      <c r="AQ2285" s="3">
        <f t="shared" si="27"/>
        <v>90.01142857</v>
      </c>
      <c r="AR2285" s="18"/>
      <c r="AS2285" s="18"/>
    </row>
    <row r="2286" ht="14.25" customHeight="1">
      <c r="A2286" s="68">
        <v>6090.0</v>
      </c>
      <c r="B2286" s="69">
        <v>52.0</v>
      </c>
      <c r="C2286" s="18" t="s">
        <v>2039</v>
      </c>
      <c r="D2286" s="68">
        <v>6090.0</v>
      </c>
      <c r="E2286" s="69">
        <v>52.0</v>
      </c>
      <c r="F2286" s="69">
        <v>71.0</v>
      </c>
      <c r="G2286" s="70" t="s">
        <v>3513</v>
      </c>
      <c r="H2286" s="69">
        <v>4.0</v>
      </c>
      <c r="I2286" s="69">
        <v>1.0</v>
      </c>
      <c r="J2286" s="69">
        <v>0.0</v>
      </c>
      <c r="K2286" s="29">
        <f t="shared" si="13"/>
        <v>1</v>
      </c>
      <c r="L2286" s="71">
        <f t="shared" si="14"/>
        <v>0.25</v>
      </c>
      <c r="M2286" s="71">
        <f t="shared" si="15"/>
        <v>0.3125</v>
      </c>
      <c r="N2286" s="72">
        <f t="shared" si="16"/>
        <v>0.19</v>
      </c>
      <c r="O2286" s="8">
        <f t="shared" si="17"/>
        <v>1088.32</v>
      </c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68">
        <v>6090.0</v>
      </c>
      <c r="AA2286" s="69">
        <v>52.0</v>
      </c>
      <c r="AB2286" s="18" t="s">
        <v>2039</v>
      </c>
      <c r="AC2286" s="68">
        <v>6090.0</v>
      </c>
      <c r="AD2286" s="69">
        <v>52.0</v>
      </c>
      <c r="AE2286" s="69">
        <v>71.0</v>
      </c>
      <c r="AF2286" s="70" t="s">
        <v>3513</v>
      </c>
      <c r="AG2286" s="69">
        <v>4.0</v>
      </c>
      <c r="AH2286" s="69">
        <v>1.0</v>
      </c>
      <c r="AI2286" s="69">
        <v>0.0</v>
      </c>
      <c r="AJ2286" s="29">
        <f t="shared" si="20"/>
        <v>1</v>
      </c>
      <c r="AK2286" s="76">
        <f t="shared" si="21"/>
        <v>0.25</v>
      </c>
      <c r="AL2286" s="29">
        <f t="shared" si="22"/>
        <v>1</v>
      </c>
      <c r="AM2286" s="71">
        <f t="shared" si="23"/>
        <v>0.25</v>
      </c>
      <c r="AN2286" s="71">
        <f t="shared" si="24"/>
        <v>0.3125</v>
      </c>
      <c r="AO2286" s="72">
        <f t="shared" si="25"/>
        <v>0.19</v>
      </c>
      <c r="AP2286" s="73">
        <f t="shared" si="26"/>
        <v>1088.32</v>
      </c>
      <c r="AQ2286" s="3">
        <f t="shared" si="27"/>
        <v>272.08</v>
      </c>
      <c r="AR2286" s="18"/>
      <c r="AS2286" s="18"/>
    </row>
    <row r="2287" ht="14.25" customHeight="1">
      <c r="A2287" s="68">
        <v>6090.0</v>
      </c>
      <c r="B2287" s="69">
        <v>52.0</v>
      </c>
      <c r="C2287" s="18" t="s">
        <v>2039</v>
      </c>
      <c r="D2287" s="68">
        <v>6090.0</v>
      </c>
      <c r="E2287" s="69">
        <v>52.0</v>
      </c>
      <c r="F2287" s="69">
        <v>73.0</v>
      </c>
      <c r="G2287" s="70" t="s">
        <v>3514</v>
      </c>
      <c r="H2287" s="69">
        <v>4.0</v>
      </c>
      <c r="I2287" s="69">
        <v>3.0</v>
      </c>
      <c r="J2287" s="69">
        <v>0.0</v>
      </c>
      <c r="K2287" s="29">
        <f t="shared" si="13"/>
        <v>3</v>
      </c>
      <c r="L2287" s="71">
        <f t="shared" si="14"/>
        <v>0.75</v>
      </c>
      <c r="M2287" s="71">
        <f t="shared" si="15"/>
        <v>0.9375</v>
      </c>
      <c r="N2287" s="72">
        <f t="shared" si="16"/>
        <v>1.69</v>
      </c>
      <c r="O2287" s="8">
        <f t="shared" si="17"/>
        <v>9680.32</v>
      </c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68">
        <v>6090.0</v>
      </c>
      <c r="AA2287" s="69">
        <v>52.0</v>
      </c>
      <c r="AB2287" s="18" t="s">
        <v>2039</v>
      </c>
      <c r="AC2287" s="68">
        <v>6090.0</v>
      </c>
      <c r="AD2287" s="69">
        <v>52.0</v>
      </c>
      <c r="AE2287" s="69">
        <v>73.0</v>
      </c>
      <c r="AF2287" s="70" t="s">
        <v>3514</v>
      </c>
      <c r="AG2287" s="69">
        <v>4.0</v>
      </c>
      <c r="AH2287" s="69">
        <v>3.0</v>
      </c>
      <c r="AI2287" s="69">
        <v>0.0</v>
      </c>
      <c r="AJ2287" s="29">
        <f t="shared" si="20"/>
        <v>3</v>
      </c>
      <c r="AK2287" s="76">
        <f t="shared" si="21"/>
        <v>0.75</v>
      </c>
      <c r="AL2287" s="29">
        <f t="shared" si="22"/>
        <v>3</v>
      </c>
      <c r="AM2287" s="71">
        <f t="shared" si="23"/>
        <v>0.75</v>
      </c>
      <c r="AN2287" s="71">
        <f t="shared" si="24"/>
        <v>0.9375</v>
      </c>
      <c r="AO2287" s="72">
        <f t="shared" si="25"/>
        <v>1.69</v>
      </c>
      <c r="AP2287" s="73">
        <f t="shared" si="26"/>
        <v>9680.32</v>
      </c>
      <c r="AQ2287" s="3">
        <f t="shared" si="27"/>
        <v>2420.08</v>
      </c>
      <c r="AR2287" s="18"/>
      <c r="AS2287" s="18"/>
    </row>
    <row r="2288" ht="14.25" customHeight="1">
      <c r="A2288" s="68">
        <v>6090.0</v>
      </c>
      <c r="B2288" s="69">
        <v>52.0</v>
      </c>
      <c r="C2288" s="18" t="s">
        <v>2039</v>
      </c>
      <c r="D2288" s="68">
        <v>6090.0</v>
      </c>
      <c r="E2288" s="69">
        <v>52.0</v>
      </c>
      <c r="F2288" s="69">
        <v>74.0</v>
      </c>
      <c r="G2288" s="70" t="s">
        <v>3515</v>
      </c>
      <c r="H2288" s="69">
        <v>20.0</v>
      </c>
      <c r="I2288" s="69">
        <v>1.0</v>
      </c>
      <c r="J2288" s="69">
        <v>0.0</v>
      </c>
      <c r="K2288" s="29">
        <f t="shared" si="13"/>
        <v>1</v>
      </c>
      <c r="L2288" s="71">
        <f t="shared" si="14"/>
        <v>0.05</v>
      </c>
      <c r="M2288" s="71">
        <f t="shared" si="15"/>
        <v>0.0625</v>
      </c>
      <c r="N2288" s="72">
        <f t="shared" si="16"/>
        <v>0.04</v>
      </c>
      <c r="O2288" s="8">
        <f t="shared" si="17"/>
        <v>229.12</v>
      </c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68">
        <v>6090.0</v>
      </c>
      <c r="AA2288" s="69">
        <v>52.0</v>
      </c>
      <c r="AB2288" s="18" t="s">
        <v>2039</v>
      </c>
      <c r="AC2288" s="68">
        <v>6090.0</v>
      </c>
      <c r="AD2288" s="69">
        <v>52.0</v>
      </c>
      <c r="AE2288" s="69">
        <v>74.0</v>
      </c>
      <c r="AF2288" s="70" t="s">
        <v>3515</v>
      </c>
      <c r="AG2288" s="69">
        <v>20.0</v>
      </c>
      <c r="AH2288" s="69">
        <v>1.0</v>
      </c>
      <c r="AI2288" s="69">
        <v>0.0</v>
      </c>
      <c r="AJ2288" s="29">
        <f t="shared" si="20"/>
        <v>1</v>
      </c>
      <c r="AK2288" s="76">
        <f t="shared" si="21"/>
        <v>0.05</v>
      </c>
      <c r="AL2288" s="29">
        <f t="shared" si="22"/>
        <v>1</v>
      </c>
      <c r="AM2288" s="71">
        <f t="shared" si="23"/>
        <v>0.05</v>
      </c>
      <c r="AN2288" s="71">
        <f t="shared" si="24"/>
        <v>0.0625</v>
      </c>
      <c r="AO2288" s="72">
        <f t="shared" si="25"/>
        <v>0.04</v>
      </c>
      <c r="AP2288" s="73">
        <f t="shared" si="26"/>
        <v>229.12</v>
      </c>
      <c r="AQ2288" s="3">
        <f t="shared" si="27"/>
        <v>11.456</v>
      </c>
      <c r="AR2288" s="18"/>
      <c r="AS2288" s="18"/>
    </row>
    <row r="2289" ht="14.25" customHeight="1">
      <c r="A2289" s="68">
        <v>6090.0</v>
      </c>
      <c r="B2289" s="69">
        <v>52.0</v>
      </c>
      <c r="C2289" s="18" t="s">
        <v>2039</v>
      </c>
      <c r="D2289" s="68">
        <v>6090.0</v>
      </c>
      <c r="E2289" s="69">
        <v>52.0</v>
      </c>
      <c r="F2289" s="69">
        <v>75.0</v>
      </c>
      <c r="G2289" s="70" t="s">
        <v>3516</v>
      </c>
      <c r="H2289" s="69">
        <v>3.0</v>
      </c>
      <c r="I2289" s="69">
        <v>1.0</v>
      </c>
      <c r="J2289" s="69">
        <v>0.0</v>
      </c>
      <c r="K2289" s="29">
        <f t="shared" si="13"/>
        <v>1</v>
      </c>
      <c r="L2289" s="71">
        <f t="shared" si="14"/>
        <v>0.3333</v>
      </c>
      <c r="M2289" s="71">
        <f t="shared" si="15"/>
        <v>0.4166</v>
      </c>
      <c r="N2289" s="72">
        <f t="shared" si="16"/>
        <v>0.25</v>
      </c>
      <c r="O2289" s="8">
        <f t="shared" si="17"/>
        <v>1432</v>
      </c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68">
        <v>6090.0</v>
      </c>
      <c r="AA2289" s="69">
        <v>52.0</v>
      </c>
      <c r="AB2289" s="18" t="s">
        <v>2039</v>
      </c>
      <c r="AC2289" s="68">
        <v>6090.0</v>
      </c>
      <c r="AD2289" s="69">
        <v>52.0</v>
      </c>
      <c r="AE2289" s="69">
        <v>75.0</v>
      </c>
      <c r="AF2289" s="70" t="s">
        <v>3516</v>
      </c>
      <c r="AG2289" s="69">
        <v>3.0</v>
      </c>
      <c r="AH2289" s="69">
        <v>1.0</v>
      </c>
      <c r="AI2289" s="69">
        <v>0.0</v>
      </c>
      <c r="AJ2289" s="29">
        <f t="shared" si="20"/>
        <v>1</v>
      </c>
      <c r="AK2289" s="76">
        <f t="shared" si="21"/>
        <v>0.3333333333</v>
      </c>
      <c r="AL2289" s="29">
        <f t="shared" si="22"/>
        <v>1</v>
      </c>
      <c r="AM2289" s="71">
        <f t="shared" si="23"/>
        <v>0.3333</v>
      </c>
      <c r="AN2289" s="71">
        <f t="shared" si="24"/>
        <v>0.4166</v>
      </c>
      <c r="AO2289" s="72">
        <f t="shared" si="25"/>
        <v>0.25</v>
      </c>
      <c r="AP2289" s="73">
        <f t="shared" si="26"/>
        <v>1432</v>
      </c>
      <c r="AQ2289" s="3">
        <f t="shared" si="27"/>
        <v>477.3333333</v>
      </c>
      <c r="AR2289" s="18"/>
      <c r="AS2289" s="18"/>
    </row>
    <row r="2290" ht="14.25" customHeight="1">
      <c r="A2290" s="68">
        <v>6090.0</v>
      </c>
      <c r="B2290" s="69">
        <v>52.0</v>
      </c>
      <c r="C2290" s="18" t="s">
        <v>2039</v>
      </c>
      <c r="D2290" s="68">
        <v>6090.0</v>
      </c>
      <c r="E2290" s="69">
        <v>52.0</v>
      </c>
      <c r="F2290" s="69">
        <v>76.0</v>
      </c>
      <c r="G2290" s="70" t="s">
        <v>3517</v>
      </c>
      <c r="H2290" s="69">
        <v>7.0</v>
      </c>
      <c r="I2290" s="69">
        <v>3.0</v>
      </c>
      <c r="J2290" s="69">
        <v>1.0</v>
      </c>
      <c r="K2290" s="29">
        <f t="shared" si="13"/>
        <v>3.5</v>
      </c>
      <c r="L2290" s="71">
        <f t="shared" si="14"/>
        <v>0.5</v>
      </c>
      <c r="M2290" s="71">
        <f t="shared" si="15"/>
        <v>0.625</v>
      </c>
      <c r="N2290" s="72">
        <f t="shared" si="16"/>
        <v>1.31</v>
      </c>
      <c r="O2290" s="8">
        <f t="shared" si="17"/>
        <v>7503.68</v>
      </c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68">
        <v>6090.0</v>
      </c>
      <c r="AA2290" s="69">
        <v>52.0</v>
      </c>
      <c r="AB2290" s="18" t="s">
        <v>2039</v>
      </c>
      <c r="AC2290" s="68">
        <v>6090.0</v>
      </c>
      <c r="AD2290" s="69">
        <v>52.0</v>
      </c>
      <c r="AE2290" s="69">
        <v>76.0</v>
      </c>
      <c r="AF2290" s="70" t="s">
        <v>3517</v>
      </c>
      <c r="AG2290" s="69">
        <v>7.0</v>
      </c>
      <c r="AH2290" s="69">
        <v>3.0</v>
      </c>
      <c r="AI2290" s="69">
        <v>1.0</v>
      </c>
      <c r="AJ2290" s="29">
        <f t="shared" si="20"/>
        <v>3.5</v>
      </c>
      <c r="AK2290" s="76">
        <f t="shared" si="21"/>
        <v>0.5</v>
      </c>
      <c r="AL2290" s="29">
        <f t="shared" si="22"/>
        <v>3.5</v>
      </c>
      <c r="AM2290" s="71">
        <f t="shared" si="23"/>
        <v>0.5</v>
      </c>
      <c r="AN2290" s="71">
        <f t="shared" si="24"/>
        <v>0.625</v>
      </c>
      <c r="AO2290" s="72">
        <f t="shared" si="25"/>
        <v>1.31</v>
      </c>
      <c r="AP2290" s="73">
        <f t="shared" si="26"/>
        <v>7503.68</v>
      </c>
      <c r="AQ2290" s="3">
        <f t="shared" si="27"/>
        <v>1071.954286</v>
      </c>
      <c r="AR2290" s="18"/>
      <c r="AS2290" s="18"/>
    </row>
    <row r="2291" ht="14.25" customHeight="1">
      <c r="A2291" s="68">
        <v>6090.0</v>
      </c>
      <c r="B2291" s="69">
        <v>52.0</v>
      </c>
      <c r="C2291" s="18" t="s">
        <v>2039</v>
      </c>
      <c r="D2291" s="68">
        <v>6090.0</v>
      </c>
      <c r="E2291" s="69">
        <v>52.0</v>
      </c>
      <c r="F2291" s="69">
        <v>81.0</v>
      </c>
      <c r="G2291" s="70" t="s">
        <v>3518</v>
      </c>
      <c r="H2291" s="69">
        <v>6.0</v>
      </c>
      <c r="I2291" s="69">
        <v>2.0</v>
      </c>
      <c r="J2291" s="69">
        <v>0.0</v>
      </c>
      <c r="K2291" s="29">
        <f t="shared" si="13"/>
        <v>2</v>
      </c>
      <c r="L2291" s="71">
        <f t="shared" si="14"/>
        <v>0.3333</v>
      </c>
      <c r="M2291" s="71">
        <f t="shared" si="15"/>
        <v>0.4166</v>
      </c>
      <c r="N2291" s="72">
        <f t="shared" si="16"/>
        <v>0.5</v>
      </c>
      <c r="O2291" s="8">
        <f t="shared" si="17"/>
        <v>2864</v>
      </c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68">
        <v>6090.0</v>
      </c>
      <c r="AA2291" s="69">
        <v>52.0</v>
      </c>
      <c r="AB2291" s="18" t="s">
        <v>2039</v>
      </c>
      <c r="AC2291" s="68">
        <v>6090.0</v>
      </c>
      <c r="AD2291" s="69">
        <v>52.0</v>
      </c>
      <c r="AE2291" s="69">
        <v>81.0</v>
      </c>
      <c r="AF2291" s="70" t="s">
        <v>3518</v>
      </c>
      <c r="AG2291" s="69">
        <v>6.0</v>
      </c>
      <c r="AH2291" s="69">
        <v>2.0</v>
      </c>
      <c r="AI2291" s="69">
        <v>0.0</v>
      </c>
      <c r="AJ2291" s="29">
        <f t="shared" si="20"/>
        <v>2</v>
      </c>
      <c r="AK2291" s="76">
        <f t="shared" si="21"/>
        <v>0.3333333333</v>
      </c>
      <c r="AL2291" s="29">
        <f t="shared" si="22"/>
        <v>2</v>
      </c>
      <c r="AM2291" s="71">
        <f t="shared" si="23"/>
        <v>0.3333</v>
      </c>
      <c r="AN2291" s="71">
        <f t="shared" si="24"/>
        <v>0.4166</v>
      </c>
      <c r="AO2291" s="72">
        <f t="shared" si="25"/>
        <v>0.5</v>
      </c>
      <c r="AP2291" s="73">
        <f t="shared" si="26"/>
        <v>2864</v>
      </c>
      <c r="AQ2291" s="3">
        <f t="shared" si="27"/>
        <v>477.3333333</v>
      </c>
      <c r="AR2291" s="18"/>
      <c r="AS2291" s="18"/>
    </row>
    <row r="2292" ht="14.25" customHeight="1">
      <c r="A2292" s="68">
        <v>6090.0</v>
      </c>
      <c r="B2292" s="69">
        <v>52.0</v>
      </c>
      <c r="C2292" s="18" t="s">
        <v>2039</v>
      </c>
      <c r="D2292" s="68">
        <v>6090.0</v>
      </c>
      <c r="E2292" s="69">
        <v>52.0</v>
      </c>
      <c r="F2292" s="69">
        <v>82.0</v>
      </c>
      <c r="G2292" s="70" t="s">
        <v>3519</v>
      </c>
      <c r="H2292" s="69">
        <v>9.0</v>
      </c>
      <c r="I2292" s="69">
        <v>2.0</v>
      </c>
      <c r="J2292" s="69">
        <v>1.0</v>
      </c>
      <c r="K2292" s="29">
        <f t="shared" si="13"/>
        <v>2.5</v>
      </c>
      <c r="L2292" s="71">
        <f t="shared" si="14"/>
        <v>0.2778</v>
      </c>
      <c r="M2292" s="71">
        <f t="shared" si="15"/>
        <v>0.3473</v>
      </c>
      <c r="N2292" s="72">
        <f t="shared" si="16"/>
        <v>0.52</v>
      </c>
      <c r="O2292" s="8">
        <f t="shared" si="17"/>
        <v>2978.56</v>
      </c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68">
        <v>6090.0</v>
      </c>
      <c r="AA2292" s="69">
        <v>52.0</v>
      </c>
      <c r="AB2292" s="18" t="s">
        <v>2039</v>
      </c>
      <c r="AC2292" s="68">
        <v>6090.0</v>
      </c>
      <c r="AD2292" s="69">
        <v>52.0</v>
      </c>
      <c r="AE2292" s="69">
        <v>82.0</v>
      </c>
      <c r="AF2292" s="70" t="s">
        <v>3519</v>
      </c>
      <c r="AG2292" s="69">
        <v>9.0</v>
      </c>
      <c r="AH2292" s="69">
        <v>2.0</v>
      </c>
      <c r="AI2292" s="69">
        <v>1.0</v>
      </c>
      <c r="AJ2292" s="29">
        <f t="shared" si="20"/>
        <v>2.5</v>
      </c>
      <c r="AK2292" s="76">
        <f t="shared" si="21"/>
        <v>0.2777777778</v>
      </c>
      <c r="AL2292" s="29">
        <f t="shared" si="22"/>
        <v>2.5</v>
      </c>
      <c r="AM2292" s="71">
        <f t="shared" si="23"/>
        <v>0.2778</v>
      </c>
      <c r="AN2292" s="71">
        <f t="shared" si="24"/>
        <v>0.3473</v>
      </c>
      <c r="AO2292" s="72">
        <f t="shared" si="25"/>
        <v>0.52</v>
      </c>
      <c r="AP2292" s="73">
        <f t="shared" si="26"/>
        <v>2978.56</v>
      </c>
      <c r="AQ2292" s="3">
        <f t="shared" si="27"/>
        <v>330.9511111</v>
      </c>
      <c r="AR2292" s="18"/>
      <c r="AS2292" s="18"/>
    </row>
    <row r="2293" ht="14.25" customHeight="1">
      <c r="A2293" s="68">
        <v>6094.0</v>
      </c>
      <c r="B2293" s="69">
        <v>52.0</v>
      </c>
      <c r="C2293" s="18" t="s">
        <v>2041</v>
      </c>
      <c r="D2293" s="68">
        <v>6094.0</v>
      </c>
      <c r="E2293" s="69">
        <v>52.0</v>
      </c>
      <c r="F2293" s="69">
        <v>10.0</v>
      </c>
      <c r="G2293" s="70" t="s">
        <v>3520</v>
      </c>
      <c r="H2293" s="69">
        <v>45.0</v>
      </c>
      <c r="I2293" s="69">
        <v>28.0</v>
      </c>
      <c r="J2293" s="69">
        <v>6.0</v>
      </c>
      <c r="K2293" s="29">
        <f t="shared" si="13"/>
        <v>31</v>
      </c>
      <c r="L2293" s="71">
        <f t="shared" si="14"/>
        <v>0.6889</v>
      </c>
      <c r="M2293" s="71">
        <f t="shared" si="15"/>
        <v>0.8611</v>
      </c>
      <c r="N2293" s="72">
        <f t="shared" si="16"/>
        <v>16.02</v>
      </c>
      <c r="O2293" s="8">
        <f t="shared" si="17"/>
        <v>91762.56</v>
      </c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68">
        <v>6094.0</v>
      </c>
      <c r="AA2293" s="69">
        <v>52.0</v>
      </c>
      <c r="AB2293" s="18" t="s">
        <v>2041</v>
      </c>
      <c r="AC2293" s="68">
        <v>6094.0</v>
      </c>
      <c r="AD2293" s="69">
        <v>52.0</v>
      </c>
      <c r="AE2293" s="69">
        <v>10.0</v>
      </c>
      <c r="AF2293" s="70" t="s">
        <v>3520</v>
      </c>
      <c r="AG2293" s="69">
        <v>45.0</v>
      </c>
      <c r="AH2293" s="69">
        <v>28.0</v>
      </c>
      <c r="AI2293" s="69">
        <v>6.0</v>
      </c>
      <c r="AJ2293" s="29">
        <f t="shared" si="20"/>
        <v>31</v>
      </c>
      <c r="AK2293" s="76">
        <f t="shared" si="21"/>
        <v>0.6888888889</v>
      </c>
      <c r="AL2293" s="29">
        <f t="shared" si="22"/>
        <v>31</v>
      </c>
      <c r="AM2293" s="71">
        <f t="shared" si="23"/>
        <v>0.6889</v>
      </c>
      <c r="AN2293" s="71">
        <f t="shared" si="24"/>
        <v>0.8611</v>
      </c>
      <c r="AO2293" s="72">
        <f t="shared" si="25"/>
        <v>16.02</v>
      </c>
      <c r="AP2293" s="73">
        <f t="shared" si="26"/>
        <v>91762.56</v>
      </c>
      <c r="AQ2293" s="3">
        <f t="shared" si="27"/>
        <v>2039.168</v>
      </c>
      <c r="AR2293" s="18"/>
      <c r="AS2293" s="18"/>
    </row>
    <row r="2294" ht="14.25" customHeight="1">
      <c r="A2294" s="68">
        <v>6094.0</v>
      </c>
      <c r="B2294" s="69">
        <v>52.0</v>
      </c>
      <c r="C2294" s="18" t="s">
        <v>2041</v>
      </c>
      <c r="D2294" s="68">
        <v>6094.0</v>
      </c>
      <c r="E2294" s="69">
        <v>52.0</v>
      </c>
      <c r="F2294" s="69">
        <v>20.0</v>
      </c>
      <c r="G2294" s="70" t="s">
        <v>3521</v>
      </c>
      <c r="H2294" s="69">
        <v>4.0</v>
      </c>
      <c r="I2294" s="69">
        <v>3.0</v>
      </c>
      <c r="J2294" s="69">
        <v>0.0</v>
      </c>
      <c r="K2294" s="29">
        <f t="shared" si="13"/>
        <v>3</v>
      </c>
      <c r="L2294" s="71">
        <f t="shared" si="14"/>
        <v>0.75</v>
      </c>
      <c r="M2294" s="71">
        <f t="shared" si="15"/>
        <v>0.9375</v>
      </c>
      <c r="N2294" s="72">
        <f t="shared" si="16"/>
        <v>1.69</v>
      </c>
      <c r="O2294" s="8">
        <f t="shared" si="17"/>
        <v>9680.32</v>
      </c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68">
        <v>6094.0</v>
      </c>
      <c r="AA2294" s="69">
        <v>52.0</v>
      </c>
      <c r="AB2294" s="18" t="s">
        <v>2041</v>
      </c>
      <c r="AC2294" s="68">
        <v>6094.0</v>
      </c>
      <c r="AD2294" s="69">
        <v>52.0</v>
      </c>
      <c r="AE2294" s="69">
        <v>20.0</v>
      </c>
      <c r="AF2294" s="70" t="s">
        <v>3521</v>
      </c>
      <c r="AG2294" s="69">
        <v>4.0</v>
      </c>
      <c r="AH2294" s="69">
        <v>3.0</v>
      </c>
      <c r="AI2294" s="69">
        <v>0.0</v>
      </c>
      <c r="AJ2294" s="29">
        <f t="shared" si="20"/>
        <v>3</v>
      </c>
      <c r="AK2294" s="76">
        <f t="shared" si="21"/>
        <v>0.75</v>
      </c>
      <c r="AL2294" s="29">
        <f t="shared" si="22"/>
        <v>3</v>
      </c>
      <c r="AM2294" s="71">
        <f t="shared" si="23"/>
        <v>0.75</v>
      </c>
      <c r="AN2294" s="71">
        <f t="shared" si="24"/>
        <v>0.9375</v>
      </c>
      <c r="AO2294" s="72">
        <f t="shared" si="25"/>
        <v>1.69</v>
      </c>
      <c r="AP2294" s="73">
        <f t="shared" si="26"/>
        <v>9680.32</v>
      </c>
      <c r="AQ2294" s="3">
        <f t="shared" si="27"/>
        <v>2420.08</v>
      </c>
      <c r="AR2294" s="18"/>
      <c r="AS2294" s="18"/>
    </row>
    <row r="2295" ht="14.25" customHeight="1">
      <c r="A2295" s="68">
        <v>6094.0</v>
      </c>
      <c r="B2295" s="69">
        <v>52.0</v>
      </c>
      <c r="C2295" s="18" t="s">
        <v>2041</v>
      </c>
      <c r="D2295" s="68">
        <v>6094.0</v>
      </c>
      <c r="E2295" s="69">
        <v>52.0</v>
      </c>
      <c r="F2295" s="69">
        <v>50.0</v>
      </c>
      <c r="G2295" s="70" t="s">
        <v>3522</v>
      </c>
      <c r="H2295" s="69">
        <v>35.0</v>
      </c>
      <c r="I2295" s="69">
        <v>5.0</v>
      </c>
      <c r="J2295" s="69">
        <v>5.0</v>
      </c>
      <c r="K2295" s="29">
        <f t="shared" si="13"/>
        <v>7.5</v>
      </c>
      <c r="L2295" s="71">
        <f t="shared" si="14"/>
        <v>0.2143</v>
      </c>
      <c r="M2295" s="71">
        <f t="shared" si="15"/>
        <v>0.2679</v>
      </c>
      <c r="N2295" s="72">
        <f t="shared" si="16"/>
        <v>1.21</v>
      </c>
      <c r="O2295" s="8">
        <f t="shared" si="17"/>
        <v>6930.88</v>
      </c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68">
        <v>6094.0</v>
      </c>
      <c r="AA2295" s="69">
        <v>52.0</v>
      </c>
      <c r="AB2295" s="18" t="s">
        <v>2041</v>
      </c>
      <c r="AC2295" s="68">
        <v>6094.0</v>
      </c>
      <c r="AD2295" s="69">
        <v>52.0</v>
      </c>
      <c r="AE2295" s="69">
        <v>50.0</v>
      </c>
      <c r="AF2295" s="70" t="s">
        <v>3522</v>
      </c>
      <c r="AG2295" s="69">
        <v>35.0</v>
      </c>
      <c r="AH2295" s="69">
        <v>5.0</v>
      </c>
      <c r="AI2295" s="69">
        <v>5.0</v>
      </c>
      <c r="AJ2295" s="29">
        <f t="shared" si="20"/>
        <v>7.5</v>
      </c>
      <c r="AK2295" s="76">
        <f t="shared" si="21"/>
        <v>0.2142857143</v>
      </c>
      <c r="AL2295" s="29">
        <f t="shared" si="22"/>
        <v>7.5</v>
      </c>
      <c r="AM2295" s="71">
        <f t="shared" si="23"/>
        <v>0.2143</v>
      </c>
      <c r="AN2295" s="71">
        <f t="shared" si="24"/>
        <v>0.2679</v>
      </c>
      <c r="AO2295" s="72">
        <f t="shared" si="25"/>
        <v>1.21</v>
      </c>
      <c r="AP2295" s="73">
        <f t="shared" si="26"/>
        <v>6930.88</v>
      </c>
      <c r="AQ2295" s="3">
        <f t="shared" si="27"/>
        <v>198.0251429</v>
      </c>
      <c r="AR2295" s="18"/>
      <c r="AS2295" s="18"/>
    </row>
    <row r="2296" ht="14.25" customHeight="1">
      <c r="A2296" s="68">
        <v>6095.0</v>
      </c>
      <c r="B2296" s="69">
        <v>52.0</v>
      </c>
      <c r="C2296" s="18" t="s">
        <v>2043</v>
      </c>
      <c r="D2296" s="68">
        <v>6095.0</v>
      </c>
      <c r="E2296" s="69">
        <v>52.0</v>
      </c>
      <c r="F2296" s="69">
        <v>550.0</v>
      </c>
      <c r="G2296" s="70" t="s">
        <v>3523</v>
      </c>
      <c r="H2296" s="69">
        <v>41.0</v>
      </c>
      <c r="I2296" s="69">
        <v>23.0</v>
      </c>
      <c r="J2296" s="69">
        <v>1.0</v>
      </c>
      <c r="K2296" s="29">
        <f t="shared" si="13"/>
        <v>23.5</v>
      </c>
      <c r="L2296" s="71">
        <f t="shared" si="14"/>
        <v>0.5732</v>
      </c>
      <c r="M2296" s="71">
        <f t="shared" si="15"/>
        <v>0.7165</v>
      </c>
      <c r="N2296" s="72">
        <f t="shared" si="16"/>
        <v>10.1</v>
      </c>
      <c r="O2296" s="8">
        <f t="shared" si="17"/>
        <v>57852.8</v>
      </c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68">
        <v>6095.0</v>
      </c>
      <c r="AA2296" s="69">
        <v>52.0</v>
      </c>
      <c r="AB2296" s="18" t="s">
        <v>2043</v>
      </c>
      <c r="AC2296" s="68">
        <v>6095.0</v>
      </c>
      <c r="AD2296" s="69">
        <v>52.0</v>
      </c>
      <c r="AE2296" s="69">
        <v>550.0</v>
      </c>
      <c r="AF2296" s="70" t="s">
        <v>3523</v>
      </c>
      <c r="AG2296" s="69">
        <v>41.0</v>
      </c>
      <c r="AH2296" s="69">
        <v>23.0</v>
      </c>
      <c r="AI2296" s="69">
        <v>1.0</v>
      </c>
      <c r="AJ2296" s="29">
        <f t="shared" si="20"/>
        <v>23.5</v>
      </c>
      <c r="AK2296" s="76">
        <f t="shared" si="21"/>
        <v>0.5731707317</v>
      </c>
      <c r="AL2296" s="29">
        <f t="shared" si="22"/>
        <v>23.5</v>
      </c>
      <c r="AM2296" s="71">
        <f t="shared" si="23"/>
        <v>0.5732</v>
      </c>
      <c r="AN2296" s="71">
        <f t="shared" si="24"/>
        <v>0.7165</v>
      </c>
      <c r="AO2296" s="72">
        <f t="shared" si="25"/>
        <v>10.1</v>
      </c>
      <c r="AP2296" s="73">
        <f t="shared" si="26"/>
        <v>57852.8</v>
      </c>
      <c r="AQ2296" s="3">
        <f t="shared" si="27"/>
        <v>1411.043902</v>
      </c>
      <c r="AR2296" s="18"/>
      <c r="AS2296" s="18"/>
    </row>
    <row r="2297" ht="14.25" customHeight="1">
      <c r="A2297" s="68">
        <v>6096.0</v>
      </c>
      <c r="B2297" s="69">
        <v>52.0</v>
      </c>
      <c r="C2297" s="18" t="s">
        <v>2044</v>
      </c>
      <c r="D2297" s="68">
        <v>6096.0</v>
      </c>
      <c r="E2297" s="69">
        <v>52.0</v>
      </c>
      <c r="F2297" s="69">
        <v>10.0</v>
      </c>
      <c r="G2297" s="70" t="s">
        <v>2044</v>
      </c>
      <c r="H2297" s="69">
        <v>19.0</v>
      </c>
      <c r="I2297" s="69">
        <v>13.0</v>
      </c>
      <c r="J2297" s="69">
        <v>2.0</v>
      </c>
      <c r="K2297" s="29">
        <f t="shared" si="13"/>
        <v>14</v>
      </c>
      <c r="L2297" s="71">
        <f t="shared" si="14"/>
        <v>0.7368</v>
      </c>
      <c r="M2297" s="71">
        <f t="shared" si="15"/>
        <v>0.921</v>
      </c>
      <c r="N2297" s="72">
        <f t="shared" si="16"/>
        <v>7.74</v>
      </c>
      <c r="O2297" s="8">
        <f t="shared" si="17"/>
        <v>44334.72</v>
      </c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68">
        <v>6096.0</v>
      </c>
      <c r="AA2297" s="69">
        <v>52.0</v>
      </c>
      <c r="AB2297" s="18" t="s">
        <v>2044</v>
      </c>
      <c r="AC2297" s="68">
        <v>6096.0</v>
      </c>
      <c r="AD2297" s="69">
        <v>52.0</v>
      </c>
      <c r="AE2297" s="69">
        <v>10.0</v>
      </c>
      <c r="AF2297" s="70" t="s">
        <v>2044</v>
      </c>
      <c r="AG2297" s="69">
        <v>19.0</v>
      </c>
      <c r="AH2297" s="69">
        <v>13.0</v>
      </c>
      <c r="AI2297" s="69">
        <v>2.0</v>
      </c>
      <c r="AJ2297" s="29">
        <f t="shared" si="20"/>
        <v>14</v>
      </c>
      <c r="AK2297" s="76">
        <f t="shared" si="21"/>
        <v>0.7368421053</v>
      </c>
      <c r="AL2297" s="29">
        <f t="shared" si="22"/>
        <v>14</v>
      </c>
      <c r="AM2297" s="71">
        <f t="shared" si="23"/>
        <v>0.7368</v>
      </c>
      <c r="AN2297" s="71">
        <f t="shared" si="24"/>
        <v>0.921</v>
      </c>
      <c r="AO2297" s="72">
        <f t="shared" si="25"/>
        <v>7.74</v>
      </c>
      <c r="AP2297" s="73">
        <f t="shared" si="26"/>
        <v>44334.72</v>
      </c>
      <c r="AQ2297" s="3">
        <f t="shared" si="27"/>
        <v>2333.406316</v>
      </c>
      <c r="AR2297" s="18"/>
      <c r="AS2297" s="18"/>
    </row>
    <row r="2298" ht="14.25" customHeight="1">
      <c r="A2298" s="68">
        <v>6383.0</v>
      </c>
      <c r="B2298" s="69">
        <v>61.0</v>
      </c>
      <c r="C2298" s="18" t="s">
        <v>2046</v>
      </c>
      <c r="D2298" s="68">
        <v>6383.0</v>
      </c>
      <c r="E2298" s="69">
        <v>61.0</v>
      </c>
      <c r="F2298" s="69">
        <v>10.0</v>
      </c>
      <c r="G2298" s="70" t="s">
        <v>2046</v>
      </c>
      <c r="H2298" s="69">
        <v>23.0</v>
      </c>
      <c r="I2298" s="69">
        <v>11.0</v>
      </c>
      <c r="J2298" s="69">
        <v>4.0</v>
      </c>
      <c r="K2298" s="29">
        <f t="shared" si="13"/>
        <v>13</v>
      </c>
      <c r="L2298" s="71">
        <f t="shared" si="14"/>
        <v>0.5652</v>
      </c>
      <c r="M2298" s="71">
        <f t="shared" si="15"/>
        <v>0.7065</v>
      </c>
      <c r="N2298" s="72">
        <f t="shared" si="16"/>
        <v>5.51</v>
      </c>
      <c r="O2298" s="8">
        <f t="shared" si="17"/>
        <v>31561.28</v>
      </c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68">
        <v>6383.0</v>
      </c>
      <c r="AA2298" s="69">
        <v>61.0</v>
      </c>
      <c r="AB2298" s="18" t="s">
        <v>2046</v>
      </c>
      <c r="AC2298" s="68">
        <v>6383.0</v>
      </c>
      <c r="AD2298" s="69">
        <v>61.0</v>
      </c>
      <c r="AE2298" s="69">
        <v>10.0</v>
      </c>
      <c r="AF2298" s="70" t="s">
        <v>2046</v>
      </c>
      <c r="AG2298" s="69">
        <v>23.0</v>
      </c>
      <c r="AH2298" s="69">
        <v>11.0</v>
      </c>
      <c r="AI2298" s="69">
        <v>4.0</v>
      </c>
      <c r="AJ2298" s="29">
        <f t="shared" si="20"/>
        <v>13</v>
      </c>
      <c r="AK2298" s="76">
        <f t="shared" si="21"/>
        <v>0.5652173913</v>
      </c>
      <c r="AL2298" s="29">
        <f t="shared" si="22"/>
        <v>13</v>
      </c>
      <c r="AM2298" s="71">
        <f t="shared" si="23"/>
        <v>0.5652</v>
      </c>
      <c r="AN2298" s="71">
        <f t="shared" si="24"/>
        <v>0.7065</v>
      </c>
      <c r="AO2298" s="72">
        <f t="shared" si="25"/>
        <v>5.51</v>
      </c>
      <c r="AP2298" s="73">
        <f t="shared" si="26"/>
        <v>31561.28</v>
      </c>
      <c r="AQ2298" s="3">
        <f t="shared" si="27"/>
        <v>1372.229565</v>
      </c>
      <c r="AR2298" s="18"/>
      <c r="AS2298" s="18"/>
    </row>
    <row r="2299" ht="14.25" customHeight="1">
      <c r="A2299" s="68">
        <v>6383.0</v>
      </c>
      <c r="B2299" s="69">
        <v>61.0</v>
      </c>
      <c r="C2299" s="18" t="s">
        <v>2046</v>
      </c>
      <c r="D2299" s="68">
        <v>6383.0</v>
      </c>
      <c r="E2299" s="69">
        <v>61.0</v>
      </c>
      <c r="F2299" s="69">
        <v>15.0</v>
      </c>
      <c r="G2299" s="70" t="s">
        <v>3524</v>
      </c>
      <c r="H2299" s="69">
        <v>13.0</v>
      </c>
      <c r="I2299" s="69">
        <v>8.0</v>
      </c>
      <c r="J2299" s="69">
        <v>1.0</v>
      </c>
      <c r="K2299" s="29">
        <f t="shared" si="13"/>
        <v>8.5</v>
      </c>
      <c r="L2299" s="71">
        <f t="shared" si="14"/>
        <v>0.6538</v>
      </c>
      <c r="M2299" s="71">
        <f t="shared" si="15"/>
        <v>0.8173</v>
      </c>
      <c r="N2299" s="72">
        <f t="shared" si="16"/>
        <v>4.17</v>
      </c>
      <c r="O2299" s="8">
        <f t="shared" si="17"/>
        <v>23885.76</v>
      </c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68">
        <v>6383.0</v>
      </c>
      <c r="AA2299" s="69">
        <v>61.0</v>
      </c>
      <c r="AB2299" s="18" t="s">
        <v>2046</v>
      </c>
      <c r="AC2299" s="68">
        <v>6383.0</v>
      </c>
      <c r="AD2299" s="69">
        <v>61.0</v>
      </c>
      <c r="AE2299" s="69">
        <v>15.0</v>
      </c>
      <c r="AF2299" s="70" t="s">
        <v>3524</v>
      </c>
      <c r="AG2299" s="69">
        <v>13.0</v>
      </c>
      <c r="AH2299" s="69">
        <v>8.0</v>
      </c>
      <c r="AI2299" s="69">
        <v>1.0</v>
      </c>
      <c r="AJ2299" s="29">
        <f t="shared" si="20"/>
        <v>8.5</v>
      </c>
      <c r="AK2299" s="76">
        <f t="shared" si="21"/>
        <v>0.6538461538</v>
      </c>
      <c r="AL2299" s="29">
        <f t="shared" si="22"/>
        <v>8.5</v>
      </c>
      <c r="AM2299" s="71">
        <f t="shared" si="23"/>
        <v>0.6538</v>
      </c>
      <c r="AN2299" s="71">
        <f t="shared" si="24"/>
        <v>0.8173</v>
      </c>
      <c r="AO2299" s="72">
        <f t="shared" si="25"/>
        <v>4.17</v>
      </c>
      <c r="AP2299" s="73">
        <f t="shared" si="26"/>
        <v>23885.76</v>
      </c>
      <c r="AQ2299" s="3">
        <f t="shared" si="27"/>
        <v>1837.366154</v>
      </c>
      <c r="AR2299" s="18"/>
      <c r="AS2299" s="18"/>
    </row>
    <row r="2300" ht="14.25" customHeight="1">
      <c r="A2300" s="68">
        <v>6383.0</v>
      </c>
      <c r="B2300" s="69">
        <v>61.0</v>
      </c>
      <c r="C2300" s="18" t="s">
        <v>2046</v>
      </c>
      <c r="D2300" s="68">
        <v>6383.0</v>
      </c>
      <c r="E2300" s="69">
        <v>61.0</v>
      </c>
      <c r="F2300" s="69">
        <v>30.0</v>
      </c>
      <c r="G2300" s="70" t="s">
        <v>3525</v>
      </c>
      <c r="H2300" s="69">
        <v>17.0</v>
      </c>
      <c r="I2300" s="69">
        <v>7.0</v>
      </c>
      <c r="J2300" s="69">
        <v>0.0</v>
      </c>
      <c r="K2300" s="29">
        <f t="shared" si="13"/>
        <v>7</v>
      </c>
      <c r="L2300" s="71">
        <f t="shared" si="14"/>
        <v>0.4118</v>
      </c>
      <c r="M2300" s="71">
        <f t="shared" si="15"/>
        <v>0.5148</v>
      </c>
      <c r="N2300" s="72">
        <f t="shared" si="16"/>
        <v>2.16</v>
      </c>
      <c r="O2300" s="8">
        <f t="shared" si="17"/>
        <v>12372.48</v>
      </c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68">
        <v>6383.0</v>
      </c>
      <c r="AA2300" s="69">
        <v>61.0</v>
      </c>
      <c r="AB2300" s="18" t="s">
        <v>2046</v>
      </c>
      <c r="AC2300" s="68">
        <v>6383.0</v>
      </c>
      <c r="AD2300" s="69">
        <v>61.0</v>
      </c>
      <c r="AE2300" s="69">
        <v>30.0</v>
      </c>
      <c r="AF2300" s="70" t="s">
        <v>3525</v>
      </c>
      <c r="AG2300" s="69">
        <v>17.0</v>
      </c>
      <c r="AH2300" s="69">
        <v>7.0</v>
      </c>
      <c r="AI2300" s="69">
        <v>0.0</v>
      </c>
      <c r="AJ2300" s="29">
        <f t="shared" si="20"/>
        <v>7</v>
      </c>
      <c r="AK2300" s="76">
        <f t="shared" si="21"/>
        <v>0.4117647059</v>
      </c>
      <c r="AL2300" s="29">
        <f t="shared" si="22"/>
        <v>7</v>
      </c>
      <c r="AM2300" s="71">
        <f t="shared" si="23"/>
        <v>0.4118</v>
      </c>
      <c r="AN2300" s="71">
        <f t="shared" si="24"/>
        <v>0.5148</v>
      </c>
      <c r="AO2300" s="72">
        <f t="shared" si="25"/>
        <v>2.16</v>
      </c>
      <c r="AP2300" s="73">
        <f t="shared" si="26"/>
        <v>12372.48</v>
      </c>
      <c r="AQ2300" s="3">
        <f t="shared" si="27"/>
        <v>727.7929412</v>
      </c>
      <c r="AR2300" s="18"/>
      <c r="AS2300" s="18"/>
    </row>
    <row r="2301" ht="14.25" customHeight="1">
      <c r="A2301" s="68">
        <v>6383.0</v>
      </c>
      <c r="B2301" s="69">
        <v>61.0</v>
      </c>
      <c r="C2301" s="18" t="s">
        <v>2046</v>
      </c>
      <c r="D2301" s="68">
        <v>6383.0</v>
      </c>
      <c r="E2301" s="69">
        <v>61.0</v>
      </c>
      <c r="F2301" s="69">
        <v>40.0</v>
      </c>
      <c r="G2301" s="70" t="s">
        <v>3526</v>
      </c>
      <c r="H2301" s="69">
        <v>6.0</v>
      </c>
      <c r="I2301" s="69">
        <v>1.0</v>
      </c>
      <c r="J2301" s="69">
        <v>0.0</v>
      </c>
      <c r="K2301" s="29">
        <f t="shared" si="13"/>
        <v>1</v>
      </c>
      <c r="L2301" s="71">
        <f t="shared" si="14"/>
        <v>0.1667</v>
      </c>
      <c r="M2301" s="71">
        <f t="shared" si="15"/>
        <v>0.2084</v>
      </c>
      <c r="N2301" s="72">
        <f t="shared" si="16"/>
        <v>0.13</v>
      </c>
      <c r="O2301" s="8">
        <f t="shared" si="17"/>
        <v>744.64</v>
      </c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68">
        <v>6383.0</v>
      </c>
      <c r="AA2301" s="69">
        <v>61.0</v>
      </c>
      <c r="AB2301" s="18" t="s">
        <v>2046</v>
      </c>
      <c r="AC2301" s="68">
        <v>6383.0</v>
      </c>
      <c r="AD2301" s="69">
        <v>61.0</v>
      </c>
      <c r="AE2301" s="69">
        <v>40.0</v>
      </c>
      <c r="AF2301" s="70" t="s">
        <v>3526</v>
      </c>
      <c r="AG2301" s="69">
        <v>6.0</v>
      </c>
      <c r="AH2301" s="69">
        <v>1.0</v>
      </c>
      <c r="AI2301" s="69">
        <v>0.0</v>
      </c>
      <c r="AJ2301" s="29">
        <f t="shared" si="20"/>
        <v>1</v>
      </c>
      <c r="AK2301" s="76">
        <f t="shared" si="21"/>
        <v>0.1666666667</v>
      </c>
      <c r="AL2301" s="29">
        <f t="shared" si="22"/>
        <v>1</v>
      </c>
      <c r="AM2301" s="71">
        <f t="shared" si="23"/>
        <v>0.1667</v>
      </c>
      <c r="AN2301" s="71">
        <f t="shared" si="24"/>
        <v>0.2084</v>
      </c>
      <c r="AO2301" s="72">
        <f t="shared" si="25"/>
        <v>0.13</v>
      </c>
      <c r="AP2301" s="73">
        <f t="shared" si="26"/>
        <v>744.64</v>
      </c>
      <c r="AQ2301" s="3">
        <f t="shared" si="27"/>
        <v>124.1066667</v>
      </c>
      <c r="AR2301" s="18"/>
      <c r="AS2301" s="18"/>
    </row>
    <row r="2302" ht="14.25" customHeight="1">
      <c r="A2302" s="68">
        <v>6383.0</v>
      </c>
      <c r="B2302" s="69">
        <v>61.0</v>
      </c>
      <c r="C2302" s="18" t="s">
        <v>2046</v>
      </c>
      <c r="D2302" s="68">
        <v>6383.0</v>
      </c>
      <c r="E2302" s="69">
        <v>61.0</v>
      </c>
      <c r="F2302" s="69">
        <v>50.0</v>
      </c>
      <c r="G2302" s="70" t="s">
        <v>3527</v>
      </c>
      <c r="H2302" s="69">
        <v>51.0</v>
      </c>
      <c r="I2302" s="69">
        <v>6.0</v>
      </c>
      <c r="J2302" s="69">
        <v>0.0</v>
      </c>
      <c r="K2302" s="29">
        <f t="shared" si="13"/>
        <v>6</v>
      </c>
      <c r="L2302" s="71">
        <f t="shared" si="14"/>
        <v>0.1176</v>
      </c>
      <c r="M2302" s="71">
        <f t="shared" si="15"/>
        <v>0.147</v>
      </c>
      <c r="N2302" s="72">
        <f t="shared" si="16"/>
        <v>0.53</v>
      </c>
      <c r="O2302" s="8">
        <f t="shared" si="17"/>
        <v>3035.84</v>
      </c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68">
        <v>6383.0</v>
      </c>
      <c r="AA2302" s="69">
        <v>61.0</v>
      </c>
      <c r="AB2302" s="18" t="s">
        <v>2046</v>
      </c>
      <c r="AC2302" s="68">
        <v>6383.0</v>
      </c>
      <c r="AD2302" s="69">
        <v>61.0</v>
      </c>
      <c r="AE2302" s="69">
        <v>50.0</v>
      </c>
      <c r="AF2302" s="70" t="s">
        <v>3527</v>
      </c>
      <c r="AG2302" s="69">
        <v>51.0</v>
      </c>
      <c r="AH2302" s="69">
        <v>6.0</v>
      </c>
      <c r="AI2302" s="69">
        <v>0.0</v>
      </c>
      <c r="AJ2302" s="29">
        <f t="shared" si="20"/>
        <v>6</v>
      </c>
      <c r="AK2302" s="76">
        <f t="shared" si="21"/>
        <v>0.1176470588</v>
      </c>
      <c r="AL2302" s="29">
        <f t="shared" si="22"/>
        <v>6</v>
      </c>
      <c r="AM2302" s="71">
        <f t="shared" si="23"/>
        <v>0.1176</v>
      </c>
      <c r="AN2302" s="71">
        <f t="shared" si="24"/>
        <v>0.147</v>
      </c>
      <c r="AO2302" s="72">
        <f t="shared" si="25"/>
        <v>0.53</v>
      </c>
      <c r="AP2302" s="73">
        <f t="shared" si="26"/>
        <v>3035.84</v>
      </c>
      <c r="AQ2302" s="3">
        <f t="shared" si="27"/>
        <v>59.52627451</v>
      </c>
      <c r="AR2302" s="18"/>
      <c r="AS2302" s="18"/>
    </row>
    <row r="2303" ht="14.25" customHeight="1">
      <c r="A2303" s="68">
        <v>6979.0</v>
      </c>
      <c r="B2303" s="69">
        <v>61.0</v>
      </c>
      <c r="C2303" s="18" t="s">
        <v>2048</v>
      </c>
      <c r="D2303" s="68">
        <v>6979.0</v>
      </c>
      <c r="E2303" s="69">
        <v>61.0</v>
      </c>
      <c r="F2303" s="69">
        <v>10.0</v>
      </c>
      <c r="G2303" s="70" t="s">
        <v>3528</v>
      </c>
      <c r="H2303" s="69">
        <v>6.0</v>
      </c>
      <c r="I2303" s="69">
        <v>3.0</v>
      </c>
      <c r="J2303" s="69">
        <v>1.0</v>
      </c>
      <c r="K2303" s="29">
        <f t="shared" si="13"/>
        <v>3.5</v>
      </c>
      <c r="L2303" s="71">
        <f t="shared" si="14"/>
        <v>0.5833</v>
      </c>
      <c r="M2303" s="71">
        <f t="shared" si="15"/>
        <v>0.7291</v>
      </c>
      <c r="N2303" s="72">
        <f t="shared" si="16"/>
        <v>1.53</v>
      </c>
      <c r="O2303" s="8">
        <f t="shared" si="17"/>
        <v>8763.84</v>
      </c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68">
        <v>6979.0</v>
      </c>
      <c r="AA2303" s="69">
        <v>61.0</v>
      </c>
      <c r="AB2303" s="18" t="s">
        <v>2048</v>
      </c>
      <c r="AC2303" s="68">
        <v>6979.0</v>
      </c>
      <c r="AD2303" s="69">
        <v>61.0</v>
      </c>
      <c r="AE2303" s="69">
        <v>10.0</v>
      </c>
      <c r="AF2303" s="70" t="s">
        <v>3528</v>
      </c>
      <c r="AG2303" s="69">
        <v>6.0</v>
      </c>
      <c r="AH2303" s="69">
        <v>3.0</v>
      </c>
      <c r="AI2303" s="69">
        <v>1.0</v>
      </c>
      <c r="AJ2303" s="29">
        <f t="shared" si="20"/>
        <v>3.5</v>
      </c>
      <c r="AK2303" s="76">
        <f t="shared" si="21"/>
        <v>0.5833333333</v>
      </c>
      <c r="AL2303" s="29">
        <f t="shared" si="22"/>
        <v>3.5</v>
      </c>
      <c r="AM2303" s="71">
        <f t="shared" si="23"/>
        <v>0.5833</v>
      </c>
      <c r="AN2303" s="71">
        <f t="shared" si="24"/>
        <v>0.7291</v>
      </c>
      <c r="AO2303" s="72">
        <f t="shared" si="25"/>
        <v>1.53</v>
      </c>
      <c r="AP2303" s="73">
        <f t="shared" si="26"/>
        <v>8763.84</v>
      </c>
      <c r="AQ2303" s="3">
        <f t="shared" si="27"/>
        <v>1460.64</v>
      </c>
      <c r="AR2303" s="18"/>
      <c r="AS2303" s="18"/>
    </row>
    <row r="2304" ht="14.25" customHeight="1">
      <c r="A2304" s="68">
        <v>6979.0</v>
      </c>
      <c r="B2304" s="69">
        <v>61.0</v>
      </c>
      <c r="C2304" s="18" t="s">
        <v>2048</v>
      </c>
      <c r="D2304" s="68">
        <v>6979.0</v>
      </c>
      <c r="E2304" s="69">
        <v>61.0</v>
      </c>
      <c r="F2304" s="69">
        <v>20.0</v>
      </c>
      <c r="G2304" s="70" t="s">
        <v>3529</v>
      </c>
      <c r="H2304" s="69">
        <v>5.0</v>
      </c>
      <c r="I2304" s="69">
        <v>3.0</v>
      </c>
      <c r="J2304" s="69">
        <v>1.0</v>
      </c>
      <c r="K2304" s="29">
        <f t="shared" si="13"/>
        <v>3.5</v>
      </c>
      <c r="L2304" s="71">
        <f t="shared" si="14"/>
        <v>0.7</v>
      </c>
      <c r="M2304" s="71">
        <f t="shared" si="15"/>
        <v>0.875</v>
      </c>
      <c r="N2304" s="72">
        <f t="shared" si="16"/>
        <v>1.84</v>
      </c>
      <c r="O2304" s="8">
        <f t="shared" si="17"/>
        <v>10539.52</v>
      </c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68">
        <v>6979.0</v>
      </c>
      <c r="AA2304" s="69">
        <v>61.0</v>
      </c>
      <c r="AB2304" s="18" t="s">
        <v>2048</v>
      </c>
      <c r="AC2304" s="68">
        <v>6979.0</v>
      </c>
      <c r="AD2304" s="69">
        <v>61.0</v>
      </c>
      <c r="AE2304" s="69">
        <v>20.0</v>
      </c>
      <c r="AF2304" s="70" t="s">
        <v>3529</v>
      </c>
      <c r="AG2304" s="69">
        <v>5.0</v>
      </c>
      <c r="AH2304" s="69">
        <v>3.0</v>
      </c>
      <c r="AI2304" s="69">
        <v>1.0</v>
      </c>
      <c r="AJ2304" s="29">
        <f t="shared" si="20"/>
        <v>3.5</v>
      </c>
      <c r="AK2304" s="76">
        <f t="shared" si="21"/>
        <v>0.7</v>
      </c>
      <c r="AL2304" s="29">
        <f t="shared" si="22"/>
        <v>3.5</v>
      </c>
      <c r="AM2304" s="71">
        <f t="shared" si="23"/>
        <v>0.7</v>
      </c>
      <c r="AN2304" s="71">
        <f t="shared" si="24"/>
        <v>0.875</v>
      </c>
      <c r="AO2304" s="72">
        <f t="shared" si="25"/>
        <v>1.84</v>
      </c>
      <c r="AP2304" s="73">
        <f t="shared" si="26"/>
        <v>10539.52</v>
      </c>
      <c r="AQ2304" s="3">
        <f t="shared" si="27"/>
        <v>2107.904</v>
      </c>
      <c r="AR2304" s="18"/>
      <c r="AS2304" s="18"/>
    </row>
    <row r="2305" ht="14.25" customHeight="1">
      <c r="A2305" s="68">
        <v>6979.0</v>
      </c>
      <c r="B2305" s="69">
        <v>61.0</v>
      </c>
      <c r="C2305" s="18" t="s">
        <v>2048</v>
      </c>
      <c r="D2305" s="68">
        <v>6979.0</v>
      </c>
      <c r="E2305" s="69">
        <v>61.0</v>
      </c>
      <c r="F2305" s="69">
        <v>30.0</v>
      </c>
      <c r="G2305" s="70" t="s">
        <v>3530</v>
      </c>
      <c r="H2305" s="69">
        <v>6.0</v>
      </c>
      <c r="I2305" s="69">
        <v>6.0</v>
      </c>
      <c r="J2305" s="69">
        <v>0.0</v>
      </c>
      <c r="K2305" s="29">
        <f t="shared" si="13"/>
        <v>6</v>
      </c>
      <c r="L2305" s="71">
        <f t="shared" si="14"/>
        <v>1</v>
      </c>
      <c r="M2305" s="71">
        <f t="shared" si="15"/>
        <v>1</v>
      </c>
      <c r="N2305" s="72">
        <f t="shared" si="16"/>
        <v>3.6</v>
      </c>
      <c r="O2305" s="8">
        <f t="shared" si="17"/>
        <v>20620.8</v>
      </c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68">
        <v>6979.0</v>
      </c>
      <c r="AA2305" s="69">
        <v>61.0</v>
      </c>
      <c r="AB2305" s="18" t="s">
        <v>2048</v>
      </c>
      <c r="AC2305" s="68">
        <v>6979.0</v>
      </c>
      <c r="AD2305" s="69">
        <v>61.0</v>
      </c>
      <c r="AE2305" s="69">
        <v>30.0</v>
      </c>
      <c r="AF2305" s="70" t="s">
        <v>3530</v>
      </c>
      <c r="AG2305" s="69">
        <v>6.0</v>
      </c>
      <c r="AH2305" s="69">
        <v>6.0</v>
      </c>
      <c r="AI2305" s="69">
        <v>0.0</v>
      </c>
      <c r="AJ2305" s="29">
        <f t="shared" si="20"/>
        <v>6</v>
      </c>
      <c r="AK2305" s="76">
        <f t="shared" si="21"/>
        <v>1</v>
      </c>
      <c r="AL2305" s="29">
        <f t="shared" si="22"/>
        <v>6</v>
      </c>
      <c r="AM2305" s="71">
        <f t="shared" si="23"/>
        <v>1</v>
      </c>
      <c r="AN2305" s="71">
        <f t="shared" si="24"/>
        <v>1</v>
      </c>
      <c r="AO2305" s="72">
        <f t="shared" si="25"/>
        <v>3.6</v>
      </c>
      <c r="AP2305" s="73">
        <f t="shared" si="26"/>
        <v>20620.8</v>
      </c>
      <c r="AQ2305" s="3">
        <f t="shared" si="27"/>
        <v>3436.8</v>
      </c>
      <c r="AR2305" s="18"/>
      <c r="AS2305" s="18"/>
    </row>
    <row r="2306" ht="14.25" customHeight="1">
      <c r="A2306" s="68">
        <v>6979.0</v>
      </c>
      <c r="B2306" s="69">
        <v>61.0</v>
      </c>
      <c r="C2306" s="18" t="s">
        <v>2048</v>
      </c>
      <c r="D2306" s="68">
        <v>6979.0</v>
      </c>
      <c r="E2306" s="69">
        <v>61.0</v>
      </c>
      <c r="F2306" s="69">
        <v>40.0</v>
      </c>
      <c r="G2306" s="70" t="s">
        <v>3531</v>
      </c>
      <c r="H2306" s="69">
        <v>15.0</v>
      </c>
      <c r="I2306" s="69">
        <v>13.0</v>
      </c>
      <c r="J2306" s="69">
        <v>0.0</v>
      </c>
      <c r="K2306" s="29">
        <f t="shared" si="13"/>
        <v>13</v>
      </c>
      <c r="L2306" s="71">
        <f t="shared" si="14"/>
        <v>0.8667</v>
      </c>
      <c r="M2306" s="71">
        <f t="shared" si="15"/>
        <v>1</v>
      </c>
      <c r="N2306" s="72">
        <f t="shared" si="16"/>
        <v>7.8</v>
      </c>
      <c r="O2306" s="8">
        <f t="shared" si="17"/>
        <v>44678.4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68">
        <v>6979.0</v>
      </c>
      <c r="AA2306" s="69">
        <v>61.0</v>
      </c>
      <c r="AB2306" s="18" t="s">
        <v>2048</v>
      </c>
      <c r="AC2306" s="68">
        <v>6979.0</v>
      </c>
      <c r="AD2306" s="69">
        <v>61.0</v>
      </c>
      <c r="AE2306" s="69">
        <v>40.0</v>
      </c>
      <c r="AF2306" s="70" t="s">
        <v>3531</v>
      </c>
      <c r="AG2306" s="69">
        <v>15.0</v>
      </c>
      <c r="AH2306" s="69">
        <v>13.0</v>
      </c>
      <c r="AI2306" s="69">
        <v>0.0</v>
      </c>
      <c r="AJ2306" s="29">
        <f t="shared" si="20"/>
        <v>13</v>
      </c>
      <c r="AK2306" s="76">
        <f t="shared" si="21"/>
        <v>0.8666666667</v>
      </c>
      <c r="AL2306" s="29">
        <f t="shared" si="22"/>
        <v>13</v>
      </c>
      <c r="AM2306" s="71">
        <f t="shared" si="23"/>
        <v>0.8667</v>
      </c>
      <c r="AN2306" s="71">
        <f t="shared" si="24"/>
        <v>1</v>
      </c>
      <c r="AO2306" s="72">
        <f t="shared" si="25"/>
        <v>7.8</v>
      </c>
      <c r="AP2306" s="73">
        <f t="shared" si="26"/>
        <v>44678.4</v>
      </c>
      <c r="AQ2306" s="3">
        <f t="shared" si="27"/>
        <v>2978.56</v>
      </c>
      <c r="AR2306" s="18"/>
      <c r="AS2306" s="18"/>
    </row>
    <row r="2307" ht="14.25" customHeight="1">
      <c r="A2307" s="68">
        <v>6979.0</v>
      </c>
      <c r="B2307" s="69">
        <v>61.0</v>
      </c>
      <c r="C2307" s="18" t="s">
        <v>2048</v>
      </c>
      <c r="D2307" s="68">
        <v>6979.0</v>
      </c>
      <c r="E2307" s="69">
        <v>61.0</v>
      </c>
      <c r="F2307" s="69">
        <v>60.0</v>
      </c>
      <c r="G2307" s="70" t="s">
        <v>3532</v>
      </c>
      <c r="H2307" s="69">
        <v>12.0</v>
      </c>
      <c r="I2307" s="69">
        <v>6.0</v>
      </c>
      <c r="J2307" s="69">
        <v>1.0</v>
      </c>
      <c r="K2307" s="29">
        <f t="shared" si="13"/>
        <v>6.5</v>
      </c>
      <c r="L2307" s="71">
        <f t="shared" si="14"/>
        <v>0.5417</v>
      </c>
      <c r="M2307" s="71">
        <f t="shared" si="15"/>
        <v>0.6771</v>
      </c>
      <c r="N2307" s="72">
        <f t="shared" si="16"/>
        <v>2.64</v>
      </c>
      <c r="O2307" s="8">
        <f t="shared" si="17"/>
        <v>15121.92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68">
        <v>6979.0</v>
      </c>
      <c r="AA2307" s="69">
        <v>61.0</v>
      </c>
      <c r="AB2307" s="18" t="s">
        <v>2048</v>
      </c>
      <c r="AC2307" s="68">
        <v>6979.0</v>
      </c>
      <c r="AD2307" s="69">
        <v>61.0</v>
      </c>
      <c r="AE2307" s="69">
        <v>60.0</v>
      </c>
      <c r="AF2307" s="70" t="s">
        <v>3532</v>
      </c>
      <c r="AG2307" s="69">
        <v>12.0</v>
      </c>
      <c r="AH2307" s="69">
        <v>6.0</v>
      </c>
      <c r="AI2307" s="69">
        <v>1.0</v>
      </c>
      <c r="AJ2307" s="29">
        <f t="shared" si="20"/>
        <v>6.5</v>
      </c>
      <c r="AK2307" s="76">
        <f t="shared" si="21"/>
        <v>0.5416666667</v>
      </c>
      <c r="AL2307" s="29">
        <f t="shared" si="22"/>
        <v>6.5</v>
      </c>
      <c r="AM2307" s="71">
        <f t="shared" si="23"/>
        <v>0.5417</v>
      </c>
      <c r="AN2307" s="71">
        <f t="shared" si="24"/>
        <v>0.6771</v>
      </c>
      <c r="AO2307" s="72">
        <f t="shared" si="25"/>
        <v>2.64</v>
      </c>
      <c r="AP2307" s="73">
        <f t="shared" si="26"/>
        <v>15121.92</v>
      </c>
      <c r="AQ2307" s="3">
        <f t="shared" si="27"/>
        <v>1260.16</v>
      </c>
      <c r="AR2307" s="18"/>
      <c r="AS2307" s="18"/>
    </row>
    <row r="2308" ht="14.25" customHeight="1">
      <c r="A2308" s="68">
        <v>6979.0</v>
      </c>
      <c r="B2308" s="69">
        <v>61.0</v>
      </c>
      <c r="C2308" s="18" t="s">
        <v>2048</v>
      </c>
      <c r="D2308" s="68">
        <v>6979.0</v>
      </c>
      <c r="E2308" s="69">
        <v>61.0</v>
      </c>
      <c r="F2308" s="69">
        <v>70.0</v>
      </c>
      <c r="G2308" s="70" t="s">
        <v>3533</v>
      </c>
      <c r="H2308" s="69">
        <v>10.0</v>
      </c>
      <c r="I2308" s="69">
        <v>9.0</v>
      </c>
      <c r="J2308" s="69">
        <v>1.0</v>
      </c>
      <c r="K2308" s="29">
        <f t="shared" si="13"/>
        <v>9.5</v>
      </c>
      <c r="L2308" s="71">
        <f t="shared" si="14"/>
        <v>0.95</v>
      </c>
      <c r="M2308" s="71">
        <f t="shared" si="15"/>
        <v>1</v>
      </c>
      <c r="N2308" s="72">
        <f t="shared" si="16"/>
        <v>5.7</v>
      </c>
      <c r="O2308" s="8">
        <f t="shared" si="17"/>
        <v>32649.6</v>
      </c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68">
        <v>6979.0</v>
      </c>
      <c r="AA2308" s="69">
        <v>61.0</v>
      </c>
      <c r="AB2308" s="18" t="s">
        <v>2048</v>
      </c>
      <c r="AC2308" s="68">
        <v>6979.0</v>
      </c>
      <c r="AD2308" s="69">
        <v>61.0</v>
      </c>
      <c r="AE2308" s="69">
        <v>70.0</v>
      </c>
      <c r="AF2308" s="70" t="s">
        <v>3533</v>
      </c>
      <c r="AG2308" s="69">
        <v>10.0</v>
      </c>
      <c r="AH2308" s="69">
        <v>9.0</v>
      </c>
      <c r="AI2308" s="69">
        <v>1.0</v>
      </c>
      <c r="AJ2308" s="29">
        <f t="shared" si="20"/>
        <v>9.5</v>
      </c>
      <c r="AK2308" s="76">
        <f t="shared" si="21"/>
        <v>0.95</v>
      </c>
      <c r="AL2308" s="29">
        <f t="shared" si="22"/>
        <v>9.5</v>
      </c>
      <c r="AM2308" s="71">
        <f t="shared" si="23"/>
        <v>0.95</v>
      </c>
      <c r="AN2308" s="71">
        <f t="shared" si="24"/>
        <v>1</v>
      </c>
      <c r="AO2308" s="72">
        <f t="shared" si="25"/>
        <v>5.7</v>
      </c>
      <c r="AP2308" s="73">
        <f t="shared" si="26"/>
        <v>32649.6</v>
      </c>
      <c r="AQ2308" s="3">
        <f t="shared" si="27"/>
        <v>3264.96</v>
      </c>
      <c r="AR2308" s="18"/>
      <c r="AS2308" s="18"/>
    </row>
    <row r="2309" ht="14.25" customHeight="1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68">
        <v>6090.0</v>
      </c>
      <c r="AA2309" s="69">
        <v>52.0</v>
      </c>
      <c r="AB2309" s="18" t="str">
        <f>IF(Z2309=1.2, "Minneapolis",VLOOKUP(Z2309,'Fall20 data fy22 comp rev '!$P$2:$Q$669,2,0))</f>
        <v>Sherburne and Northern Wright Special Education Cooperative</v>
      </c>
      <c r="AC2309" s="68">
        <v>6090.0</v>
      </c>
      <c r="AD2309" s="69">
        <v>52.0</v>
      </c>
      <c r="AE2309" s="69">
        <v>72.0</v>
      </c>
      <c r="AF2309" s="70"/>
      <c r="AG2309" s="69"/>
      <c r="AH2309" s="69"/>
      <c r="AI2309" s="69"/>
      <c r="AJ2309" s="69"/>
      <c r="AK2309" s="76"/>
      <c r="AL2309" s="29"/>
      <c r="AM2309" s="71"/>
      <c r="AN2309" s="71"/>
      <c r="AO2309" s="72"/>
      <c r="AP2309" s="73"/>
      <c r="AQ2309" s="3"/>
      <c r="AR2309" s="18"/>
      <c r="AS2309" s="18"/>
    </row>
    <row r="2310" ht="14.25" customHeight="1">
      <c r="A2310" s="18"/>
      <c r="B2310" s="18"/>
      <c r="C2310" s="18"/>
      <c r="D2310" s="68"/>
      <c r="E2310" s="69"/>
      <c r="F2310" s="69"/>
      <c r="G2310" s="70"/>
      <c r="H2310" s="69"/>
      <c r="I2310" s="69"/>
      <c r="J2310" s="69"/>
      <c r="K2310" s="29"/>
      <c r="L2310" s="71"/>
      <c r="M2310" s="71"/>
      <c r="N2310" s="72"/>
      <c r="O2310" s="73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68">
        <v>6090.0</v>
      </c>
      <c r="AA2310" s="69">
        <v>52.0</v>
      </c>
      <c r="AB2310" s="18" t="str">
        <f>IF(Z2310=1.2, "Minneapolis",VLOOKUP(Z2310,'Fall20 data fy22 comp rev '!$P$2:$Q$669,2,0))</f>
        <v>Sherburne and Northern Wright Special Education Cooperative</v>
      </c>
      <c r="AC2310" s="68">
        <v>6090.0</v>
      </c>
      <c r="AD2310" s="69">
        <v>52.0</v>
      </c>
      <c r="AE2310" s="69">
        <v>73.0</v>
      </c>
      <c r="AF2310" s="70"/>
      <c r="AG2310" s="69"/>
      <c r="AH2310" s="69"/>
      <c r="AI2310" s="69"/>
      <c r="AJ2310" s="69"/>
      <c r="AK2310" s="76"/>
      <c r="AL2310" s="29"/>
      <c r="AM2310" s="71"/>
      <c r="AN2310" s="71"/>
      <c r="AO2310" s="72"/>
      <c r="AP2310" s="73"/>
      <c r="AQ2310" s="3"/>
      <c r="AR2310" s="18"/>
      <c r="AS2310" s="18"/>
    </row>
    <row r="2311" ht="14.25" customHeight="1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68">
        <v>6090.0</v>
      </c>
      <c r="AA2311" s="69">
        <v>52.0</v>
      </c>
      <c r="AB2311" s="18" t="str">
        <f>IF(Z2311=1.2, "Minneapolis",VLOOKUP(Z2311,'Fall20 data fy22 comp rev '!$P$2:$Q$669,2,0))</f>
        <v>Sherburne and Northern Wright Special Education Cooperative</v>
      </c>
      <c r="AC2311" s="68">
        <v>6090.0</v>
      </c>
      <c r="AD2311" s="69">
        <v>52.0</v>
      </c>
      <c r="AE2311" s="69">
        <v>74.0</v>
      </c>
      <c r="AF2311" s="70"/>
      <c r="AG2311" s="69"/>
      <c r="AH2311" s="69"/>
      <c r="AI2311" s="69"/>
      <c r="AJ2311" s="69"/>
      <c r="AK2311" s="76"/>
      <c r="AL2311" s="29"/>
      <c r="AM2311" s="71"/>
      <c r="AN2311" s="71"/>
      <c r="AO2311" s="72"/>
      <c r="AP2311" s="73"/>
      <c r="AQ2311" s="3"/>
      <c r="AR2311" s="18"/>
      <c r="AS2311" s="18"/>
    </row>
    <row r="2312" ht="14.25" customHeight="1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68">
        <v>6090.0</v>
      </c>
      <c r="AA2312" s="69">
        <v>52.0</v>
      </c>
      <c r="AB2312" s="18" t="str">
        <f>IF(Z2312=1.2, "Minneapolis",VLOOKUP(Z2312,'Fall20 data fy22 comp rev '!$P$2:$Q$669,2,0))</f>
        <v>Sherburne and Northern Wright Special Education Cooperative</v>
      </c>
      <c r="AC2312" s="68">
        <v>6090.0</v>
      </c>
      <c r="AD2312" s="69">
        <v>52.0</v>
      </c>
      <c r="AE2312" s="69">
        <v>75.0</v>
      </c>
      <c r="AF2312" s="70"/>
      <c r="AG2312" s="69"/>
      <c r="AH2312" s="69"/>
      <c r="AI2312" s="69"/>
      <c r="AJ2312" s="69"/>
      <c r="AK2312" s="76"/>
      <c r="AL2312" s="29"/>
      <c r="AM2312" s="71"/>
      <c r="AN2312" s="71"/>
      <c r="AO2312" s="72"/>
      <c r="AP2312" s="73"/>
      <c r="AQ2312" s="3"/>
      <c r="AR2312" s="18"/>
      <c r="AS2312" s="18"/>
    </row>
    <row r="2313" ht="14.25" customHeight="1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68">
        <v>6090.0</v>
      </c>
      <c r="AA2313" s="69">
        <v>52.0</v>
      </c>
      <c r="AB2313" s="18" t="str">
        <f>IF(Z2313=1.2, "Minneapolis",VLOOKUP(Z2313,'Fall20 data fy22 comp rev '!$P$2:$Q$669,2,0))</f>
        <v>Sherburne and Northern Wright Special Education Cooperative</v>
      </c>
      <c r="AC2313" s="68">
        <v>6090.0</v>
      </c>
      <c r="AD2313" s="69">
        <v>52.0</v>
      </c>
      <c r="AE2313" s="69">
        <v>76.0</v>
      </c>
      <c r="AF2313" s="70"/>
      <c r="AG2313" s="69"/>
      <c r="AH2313" s="69"/>
      <c r="AI2313" s="69"/>
      <c r="AJ2313" s="69"/>
      <c r="AK2313" s="76"/>
      <c r="AL2313" s="29"/>
      <c r="AM2313" s="71"/>
      <c r="AN2313" s="71"/>
      <c r="AO2313" s="72"/>
      <c r="AP2313" s="73"/>
      <c r="AQ2313" s="3"/>
      <c r="AR2313" s="18"/>
      <c r="AS2313" s="18"/>
    </row>
    <row r="2314" ht="14.25" customHeight="1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68">
        <v>6090.0</v>
      </c>
      <c r="AA2314" s="69">
        <v>52.0</v>
      </c>
      <c r="AB2314" s="18" t="str">
        <f>IF(Z2314=1.2, "Minneapolis",VLOOKUP(Z2314,'Fall20 data fy22 comp rev '!$P$2:$Q$669,2,0))</f>
        <v>Sherburne and Northern Wright Special Education Cooperative</v>
      </c>
      <c r="AC2314" s="68">
        <v>6090.0</v>
      </c>
      <c r="AD2314" s="69">
        <v>52.0</v>
      </c>
      <c r="AE2314" s="69">
        <v>81.0</v>
      </c>
      <c r="AF2314" s="70"/>
      <c r="AG2314" s="69"/>
      <c r="AH2314" s="69"/>
      <c r="AI2314" s="69"/>
      <c r="AJ2314" s="69"/>
      <c r="AK2314" s="76"/>
      <c r="AL2314" s="29"/>
      <c r="AM2314" s="71"/>
      <c r="AN2314" s="71"/>
      <c r="AO2314" s="72"/>
      <c r="AP2314" s="73"/>
      <c r="AQ2314" s="3"/>
      <c r="AR2314" s="18"/>
      <c r="AS2314" s="18"/>
    </row>
    <row r="2315" ht="14.25" customHeight="1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68">
        <v>6094.0</v>
      </c>
      <c r="AA2315" s="69">
        <v>52.0</v>
      </c>
      <c r="AB2315" s="18" t="str">
        <f>IF(Z2315=1.2, "Minneapolis",VLOOKUP(Z2315,'Fall20 data fy22 comp rev '!$P$2:$Q$669,2,0))</f>
        <v>Cannon Valley Special Education Cooperative</v>
      </c>
      <c r="AC2315" s="68">
        <v>6094.0</v>
      </c>
      <c r="AD2315" s="69">
        <v>52.0</v>
      </c>
      <c r="AE2315" s="69">
        <v>10.0</v>
      </c>
      <c r="AF2315" s="70"/>
      <c r="AG2315" s="69"/>
      <c r="AH2315" s="69"/>
      <c r="AI2315" s="69"/>
      <c r="AJ2315" s="69"/>
      <c r="AK2315" s="76"/>
      <c r="AL2315" s="29"/>
      <c r="AM2315" s="71"/>
      <c r="AN2315" s="71"/>
      <c r="AO2315" s="72"/>
      <c r="AP2315" s="73"/>
      <c r="AQ2315" s="3"/>
      <c r="AR2315" s="18"/>
      <c r="AS2315" s="18"/>
    </row>
    <row r="2316" ht="14.25" customHeight="1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68">
        <v>6094.0</v>
      </c>
      <c r="AA2316" s="69">
        <v>52.0</v>
      </c>
      <c r="AB2316" s="18" t="str">
        <f>IF(Z2316=1.2, "Minneapolis",VLOOKUP(Z2316,'Fall20 data fy22 comp rev '!$P$2:$Q$669,2,0))</f>
        <v>Cannon Valley Special Education Cooperative</v>
      </c>
      <c r="AC2316" s="68">
        <v>6094.0</v>
      </c>
      <c r="AD2316" s="69">
        <v>52.0</v>
      </c>
      <c r="AE2316" s="69">
        <v>20.0</v>
      </c>
      <c r="AF2316" s="70"/>
      <c r="AG2316" s="69"/>
      <c r="AH2316" s="69"/>
      <c r="AI2316" s="69"/>
      <c r="AJ2316" s="69"/>
      <c r="AK2316" s="76"/>
      <c r="AL2316" s="29"/>
      <c r="AM2316" s="71"/>
      <c r="AN2316" s="71"/>
      <c r="AO2316" s="72"/>
      <c r="AP2316" s="73"/>
      <c r="AQ2316" s="3"/>
      <c r="AR2316" s="18"/>
      <c r="AS2316" s="18"/>
    </row>
    <row r="2317" ht="14.25" customHeight="1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68">
        <v>6094.0</v>
      </c>
      <c r="AA2317" s="69">
        <v>52.0</v>
      </c>
      <c r="AB2317" s="18" t="str">
        <f>IF(Z2317=1.2, "Minneapolis",VLOOKUP(Z2317,'Fall20 data fy22 comp rev '!$P$2:$Q$669,2,0))</f>
        <v>Cannon Valley Special Education Cooperative</v>
      </c>
      <c r="AC2317" s="68">
        <v>6094.0</v>
      </c>
      <c r="AD2317" s="69">
        <v>52.0</v>
      </c>
      <c r="AE2317" s="69">
        <v>50.0</v>
      </c>
      <c r="AF2317" s="70"/>
      <c r="AG2317" s="69"/>
      <c r="AH2317" s="69"/>
      <c r="AI2317" s="69"/>
      <c r="AJ2317" s="69"/>
      <c r="AK2317" s="76"/>
      <c r="AL2317" s="29"/>
      <c r="AM2317" s="71"/>
      <c r="AN2317" s="71"/>
      <c r="AO2317" s="72"/>
      <c r="AP2317" s="73"/>
      <c r="AQ2317" s="3"/>
      <c r="AR2317" s="18"/>
      <c r="AS2317" s="18"/>
    </row>
    <row r="2318" ht="14.25" customHeight="1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68">
        <v>6095.0</v>
      </c>
      <c r="AA2318" s="69">
        <v>52.0</v>
      </c>
      <c r="AB2318" s="18" t="str">
        <f>IF(Z2318=1.2, "Minneapolis",VLOOKUP(Z2318,'Fall20 data fy22 comp rev '!$P$2:$Q$669,2,0))</f>
        <v>Austin Albert Lea Area Special Education Cooperative (AALASEC)</v>
      </c>
      <c r="AC2318" s="68">
        <v>6095.0</v>
      </c>
      <c r="AD2318" s="69">
        <v>52.0</v>
      </c>
      <c r="AE2318" s="69">
        <v>550.0</v>
      </c>
      <c r="AF2318" s="70"/>
      <c r="AG2318" s="69"/>
      <c r="AH2318" s="69"/>
      <c r="AI2318" s="69"/>
      <c r="AJ2318" s="69"/>
      <c r="AK2318" s="76"/>
      <c r="AL2318" s="29"/>
      <c r="AM2318" s="71"/>
      <c r="AN2318" s="71"/>
      <c r="AO2318" s="72"/>
      <c r="AP2318" s="73"/>
      <c r="AQ2318" s="3"/>
      <c r="AR2318" s="18"/>
      <c r="AS2318" s="18"/>
    </row>
    <row r="2319" ht="14.25" customHeight="1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68">
        <v>6096.0</v>
      </c>
      <c r="AA2319" s="69">
        <v>52.0</v>
      </c>
      <c r="AB2319" s="18" t="str">
        <f>IF(Z2319=1.2, "Minneapolis",VLOOKUP(Z2319,'Fall20 data fy22 comp rev '!$P$2:$Q$669,2,0))</f>
        <v>Northern Lights Academy</v>
      </c>
      <c r="AC2319" s="68">
        <v>6096.0</v>
      </c>
      <c r="AD2319" s="69">
        <v>52.0</v>
      </c>
      <c r="AE2319" s="69">
        <v>10.0</v>
      </c>
      <c r="AF2319" s="70"/>
      <c r="AG2319" s="69"/>
      <c r="AH2319" s="69"/>
      <c r="AI2319" s="69"/>
      <c r="AJ2319" s="69"/>
      <c r="AK2319" s="76"/>
      <c r="AL2319" s="29"/>
      <c r="AM2319" s="71"/>
      <c r="AN2319" s="71"/>
      <c r="AO2319" s="72"/>
      <c r="AP2319" s="73"/>
      <c r="AQ2319" s="3"/>
      <c r="AR2319" s="18"/>
      <c r="AS2319" s="18"/>
    </row>
    <row r="2320" ht="14.25" customHeight="1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68">
        <v>6096.0</v>
      </c>
      <c r="AA2320" s="69">
        <v>52.0</v>
      </c>
      <c r="AB2320" s="18" t="str">
        <f>IF(Z2320=1.2, "Minneapolis",VLOOKUP(Z2320,'Fall20 data fy22 comp rev '!$P$2:$Q$669,2,0))</f>
        <v>Northern Lights Academy</v>
      </c>
      <c r="AC2320" s="68">
        <v>6096.0</v>
      </c>
      <c r="AD2320" s="69">
        <v>52.0</v>
      </c>
      <c r="AE2320" s="69">
        <v>20.0</v>
      </c>
      <c r="AF2320" s="70"/>
      <c r="AG2320" s="69"/>
      <c r="AH2320" s="69"/>
      <c r="AI2320" s="69"/>
      <c r="AJ2320" s="69"/>
      <c r="AK2320" s="76"/>
      <c r="AL2320" s="29"/>
      <c r="AM2320" s="71"/>
      <c r="AN2320" s="71"/>
      <c r="AO2320" s="72"/>
      <c r="AP2320" s="73"/>
      <c r="AQ2320" s="3"/>
      <c r="AR2320" s="18"/>
      <c r="AS2320" s="18"/>
    </row>
    <row r="2321" ht="14.25" customHeight="1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68">
        <v>6096.0</v>
      </c>
      <c r="AA2321" s="69">
        <v>52.0</v>
      </c>
      <c r="AB2321" s="18" t="str">
        <f>IF(Z2321=1.2, "Minneapolis",VLOOKUP(Z2321,'Fall20 data fy22 comp rev '!$P$2:$Q$669,2,0))</f>
        <v>Northern Lights Academy</v>
      </c>
      <c r="AC2321" s="68">
        <v>6096.0</v>
      </c>
      <c r="AD2321" s="69">
        <v>52.0</v>
      </c>
      <c r="AE2321" s="69">
        <v>30.0</v>
      </c>
      <c r="AF2321" s="70"/>
      <c r="AG2321" s="69"/>
      <c r="AH2321" s="69"/>
      <c r="AI2321" s="69"/>
      <c r="AJ2321" s="69"/>
      <c r="AK2321" s="76"/>
      <c r="AL2321" s="29"/>
      <c r="AM2321" s="71"/>
      <c r="AN2321" s="71"/>
      <c r="AO2321" s="72"/>
      <c r="AP2321" s="73"/>
      <c r="AQ2321" s="3"/>
      <c r="AR2321" s="18"/>
      <c r="AS2321" s="18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2"/>
  <cols>
    <col customWidth="1" min="1" max="2" width="5.63"/>
    <col customWidth="1" min="3" max="3" width="14.38"/>
    <col customWidth="1" min="4" max="4" width="7.13"/>
    <col customWidth="1" min="5" max="6" width="5.63"/>
    <col customWidth="1" min="7" max="7" width="21.5"/>
    <col customWidth="1" min="8" max="8" width="8.88"/>
    <col customWidth="1" min="9" max="9" width="8.0"/>
    <col customWidth="1" min="10" max="10" width="9.13"/>
    <col customWidth="1" min="11" max="12" width="8.25"/>
    <col customWidth="1" min="13" max="13" width="9.13"/>
    <col customWidth="1" min="14" max="14" width="8.63"/>
    <col customWidth="1" min="15" max="16" width="12.13"/>
  </cols>
  <sheetData>
    <row r="1" ht="14.25" customHeight="1">
      <c r="A1" s="18" t="s">
        <v>3534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50" t="s">
        <v>3535</v>
      </c>
      <c r="P1" s="50"/>
    </row>
    <row r="2" ht="14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51"/>
      <c r="L2" s="18"/>
      <c r="M2" s="51"/>
      <c r="N2" s="51"/>
      <c r="O2" s="52"/>
      <c r="P2" s="52"/>
    </row>
    <row r="3" ht="14.25" customHeight="1">
      <c r="A3" s="18"/>
      <c r="B3" s="18"/>
      <c r="C3" s="18"/>
      <c r="D3" s="18"/>
      <c r="E3" s="18"/>
      <c r="F3" s="18"/>
      <c r="G3" s="18"/>
      <c r="H3" s="18"/>
      <c r="I3" s="53">
        <f>+Districts!L3</f>
        <v>1</v>
      </c>
      <c r="J3" s="53">
        <f>+Districts!L4</f>
        <v>0.5</v>
      </c>
      <c r="K3" s="18"/>
      <c r="L3" s="18"/>
      <c r="M3" s="53">
        <f>+Districts!L5</f>
        <v>0.8</v>
      </c>
      <c r="N3" s="53">
        <f>+Districts!L6</f>
        <v>0.6</v>
      </c>
      <c r="O3" s="53">
        <f>+Districts!L9</f>
        <v>5728</v>
      </c>
      <c r="P3" s="18"/>
    </row>
    <row r="4" ht="14.25" customHeight="1">
      <c r="A4" s="18"/>
      <c r="B4" s="18"/>
      <c r="C4" s="18"/>
      <c r="D4" s="18"/>
      <c r="E4" s="18"/>
      <c r="F4" s="18"/>
      <c r="G4" s="18"/>
      <c r="H4" s="18" t="s">
        <v>954</v>
      </c>
      <c r="I4" s="18" t="s">
        <v>955</v>
      </c>
      <c r="J4" s="18" t="s">
        <v>956</v>
      </c>
      <c r="K4" s="55" t="s">
        <v>957</v>
      </c>
      <c r="L4" s="56" t="s">
        <v>958</v>
      </c>
      <c r="M4" s="56" t="s">
        <v>959</v>
      </c>
      <c r="N4" s="8" t="s">
        <v>960</v>
      </c>
      <c r="O4" s="8" t="s">
        <v>961</v>
      </c>
      <c r="P4" s="8"/>
    </row>
    <row r="5" ht="14.2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55"/>
      <c r="L5" s="18"/>
      <c r="M5" s="18"/>
      <c r="N5" s="3"/>
      <c r="O5" s="8"/>
      <c r="P5" s="8"/>
    </row>
    <row r="6" ht="14.25" customHeight="1">
      <c r="A6" s="18"/>
      <c r="B6" s="18"/>
      <c r="C6" s="18"/>
      <c r="D6" s="18"/>
      <c r="E6" s="18"/>
      <c r="F6" s="18"/>
      <c r="G6" s="18"/>
      <c r="H6" s="50"/>
      <c r="I6" s="50"/>
      <c r="J6" s="50"/>
      <c r="K6" s="57"/>
      <c r="L6" s="35"/>
      <c r="M6" s="35"/>
      <c r="N6" s="4"/>
      <c r="O6" s="4"/>
      <c r="P6" s="8"/>
    </row>
    <row r="7" ht="14.25" customHeight="1">
      <c r="A7" s="18"/>
      <c r="B7" s="18"/>
      <c r="C7" s="18"/>
      <c r="D7" s="18"/>
      <c r="E7" s="18"/>
      <c r="F7" s="18"/>
      <c r="G7" s="18"/>
      <c r="H7" s="50"/>
      <c r="I7" s="50"/>
      <c r="J7" s="50"/>
      <c r="K7" s="57"/>
      <c r="L7" s="35"/>
      <c r="M7" s="58" t="s">
        <v>963</v>
      </c>
      <c r="N7" s="4" t="s">
        <v>964</v>
      </c>
      <c r="O7" s="35" t="s">
        <v>636</v>
      </c>
      <c r="P7" s="50" t="s">
        <v>3536</v>
      </c>
    </row>
    <row r="8" ht="14.25" customHeight="1">
      <c r="A8" s="18"/>
      <c r="B8" s="18"/>
      <c r="C8" s="18"/>
      <c r="D8" s="18"/>
      <c r="E8" s="18"/>
      <c r="F8" s="18"/>
      <c r="G8" s="18"/>
      <c r="H8" s="50"/>
      <c r="I8" s="50"/>
      <c r="J8" s="50"/>
      <c r="K8" s="57"/>
      <c r="L8" s="35"/>
      <c r="M8" s="35" t="str">
        <f t="shared" ref="M8:M9" si="1">+"(1,"&amp;+L4&amp;"/"</f>
        <v>(1,E/</v>
      </c>
      <c r="N8" s="4" t="str">
        <f t="shared" ref="N8:N9" si="2">"= "&amp;+H4&amp;" X "&amp;+M4&amp;" X"</f>
        <v>= A X F X</v>
      </c>
      <c r="O8" s="35" t="str">
        <f t="shared" ref="O8:O9" si="3">+"= "&amp;+N4&amp;" X"</f>
        <v>= G X</v>
      </c>
      <c r="P8" s="50"/>
    </row>
    <row r="9" ht="14.25" customHeight="1">
      <c r="A9" s="61" t="s">
        <v>966</v>
      </c>
      <c r="B9" s="61" t="s">
        <v>967</v>
      </c>
      <c r="C9" s="61" t="s">
        <v>11</v>
      </c>
      <c r="D9" s="61" t="s">
        <v>968</v>
      </c>
      <c r="E9" s="61" t="s">
        <v>969</v>
      </c>
      <c r="F9" s="61" t="s">
        <v>970</v>
      </c>
      <c r="G9" s="61" t="s">
        <v>971</v>
      </c>
      <c r="H9" s="61" t="s">
        <v>972</v>
      </c>
      <c r="I9" s="61" t="s">
        <v>973</v>
      </c>
      <c r="J9" s="61" t="s">
        <v>974</v>
      </c>
      <c r="K9" s="61" t="s">
        <v>975</v>
      </c>
      <c r="L9" s="35" t="s">
        <v>976</v>
      </c>
      <c r="M9" s="35" t="str">
        <f t="shared" si="1"/>
        <v>(1,/</v>
      </c>
      <c r="N9" s="4" t="str">
        <f t="shared" si="2"/>
        <v>=  X  X</v>
      </c>
      <c r="O9" s="35" t="str">
        <f t="shared" si="3"/>
        <v>=  X</v>
      </c>
      <c r="P9" s="18"/>
    </row>
    <row r="10" ht="14.25" customHeight="1" outlineLevel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57"/>
      <c r="L10" s="62"/>
      <c r="M10" s="62"/>
      <c r="N10" s="63"/>
      <c r="O10" s="64"/>
      <c r="P10" s="64"/>
    </row>
    <row r="11" ht="14.25" customHeight="1" outlineLevel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65"/>
      <c r="L11" s="67"/>
      <c r="M11" s="67"/>
      <c r="N11" s="67"/>
      <c r="O11" s="67"/>
      <c r="P11" s="67"/>
    </row>
    <row r="12" ht="14.25" customHeight="1" outlineLevel="2">
      <c r="A12" s="68">
        <v>1.0</v>
      </c>
      <c r="B12" s="69">
        <v>1.0</v>
      </c>
      <c r="C12" s="18" t="str">
        <f>IF(A12=1.2, "Minneapolis",VLOOKUP(A12,'Fall20 data fy22 comp rev '!$P$2:$Q$669,2,0))</f>
        <v>Aitkin</v>
      </c>
      <c r="D12" s="68">
        <v>1.0</v>
      </c>
      <c r="E12" s="69">
        <v>1.0</v>
      </c>
      <c r="F12" s="69">
        <v>1.0</v>
      </c>
      <c r="G12" s="70" t="s">
        <v>982</v>
      </c>
      <c r="H12" s="69">
        <v>572.0</v>
      </c>
      <c r="I12" s="69">
        <v>153.0</v>
      </c>
      <c r="J12" s="69">
        <v>67.0</v>
      </c>
      <c r="K12" s="29">
        <f t="shared" ref="K12:K14" si="4">ROUND((I$3*I12)+(J12*J$3),1)</f>
        <v>186.5</v>
      </c>
      <c r="L12" s="71">
        <f t="shared" ref="L12:L14" si="5">ROUND(K12/H12,4)</f>
        <v>0.326</v>
      </c>
      <c r="M12" s="71">
        <f t="shared" ref="M12:M14" si="6">ROUND(MIN(1,L12/M$3),4)</f>
        <v>0.4075</v>
      </c>
      <c r="N12" s="72">
        <f t="shared" ref="N12:N14" si="7">ROUND(K12*M12*N$3,2)</f>
        <v>45.6</v>
      </c>
      <c r="O12" s="73">
        <f t="shared" ref="O12:O14" si="8">ROUND(N12*O$3,2)</f>
        <v>261196.8</v>
      </c>
      <c r="P12" s="8">
        <f t="shared" ref="P12:P14" si="9">O12/H12</f>
        <v>456.6377622</v>
      </c>
    </row>
    <row r="13" ht="14.25" customHeight="1" outlineLevel="2">
      <c r="A13" s="68">
        <v>1.0</v>
      </c>
      <c r="B13" s="69">
        <v>1.0</v>
      </c>
      <c r="C13" s="18" t="str">
        <f>IF(A13=1.2, "Minneapolis",VLOOKUP(A13,'Fall20 data fy22 comp rev '!$P$2:$Q$669,2,0))</f>
        <v>Aitkin</v>
      </c>
      <c r="D13" s="68">
        <v>1.0</v>
      </c>
      <c r="E13" s="69">
        <v>1.0</v>
      </c>
      <c r="F13" s="69">
        <v>2.0</v>
      </c>
      <c r="G13" s="70" t="s">
        <v>983</v>
      </c>
      <c r="H13" s="69">
        <v>588.0</v>
      </c>
      <c r="I13" s="69">
        <v>192.0</v>
      </c>
      <c r="J13" s="69">
        <v>76.0</v>
      </c>
      <c r="K13" s="29">
        <f t="shared" si="4"/>
        <v>230</v>
      </c>
      <c r="L13" s="71">
        <f t="shared" si="5"/>
        <v>0.3912</v>
      </c>
      <c r="M13" s="71">
        <f t="shared" si="6"/>
        <v>0.489</v>
      </c>
      <c r="N13" s="72">
        <f t="shared" si="7"/>
        <v>67.48</v>
      </c>
      <c r="O13" s="73">
        <f t="shared" si="8"/>
        <v>386525.44</v>
      </c>
      <c r="P13" s="8">
        <f t="shared" si="9"/>
        <v>657.3561905</v>
      </c>
    </row>
    <row r="14" ht="14.25" customHeight="1" outlineLevel="2">
      <c r="A14" s="68">
        <v>1.0</v>
      </c>
      <c r="B14" s="69">
        <v>1.0</v>
      </c>
      <c r="C14" s="18" t="str">
        <f>IF(A14=1.2, "Minneapolis",VLOOKUP(A14,'Fall20 data fy22 comp rev '!$P$2:$Q$669,2,0))</f>
        <v>Aitkin</v>
      </c>
      <c r="D14" s="68">
        <v>1.0</v>
      </c>
      <c r="E14" s="69">
        <v>1.0</v>
      </c>
      <c r="F14" s="69">
        <v>6.0</v>
      </c>
      <c r="G14" s="70" t="s">
        <v>985</v>
      </c>
      <c r="H14" s="69">
        <v>12.0</v>
      </c>
      <c r="I14" s="69">
        <v>0.0</v>
      </c>
      <c r="J14" s="69">
        <v>1.0</v>
      </c>
      <c r="K14" s="29">
        <f t="shared" si="4"/>
        <v>0.5</v>
      </c>
      <c r="L14" s="71">
        <f t="shared" si="5"/>
        <v>0.0417</v>
      </c>
      <c r="M14" s="71">
        <f t="shared" si="6"/>
        <v>0.0521</v>
      </c>
      <c r="N14" s="72">
        <f t="shared" si="7"/>
        <v>0.02</v>
      </c>
      <c r="O14" s="73">
        <f t="shared" si="8"/>
        <v>114.56</v>
      </c>
      <c r="P14" s="8">
        <f t="shared" si="9"/>
        <v>9.546666667</v>
      </c>
    </row>
    <row r="15" ht="14.25" customHeight="1" outlineLevel="1">
      <c r="A15" s="68"/>
      <c r="B15" s="69"/>
      <c r="C15" s="80" t="s">
        <v>3537</v>
      </c>
      <c r="D15" s="68"/>
      <c r="E15" s="69"/>
      <c r="F15" s="69"/>
      <c r="G15" s="70"/>
      <c r="H15" s="69">
        <f t="shared" ref="H15:K15" si="10">SUBTOTAL(9,H12:H14)</f>
        <v>1172</v>
      </c>
      <c r="I15" s="69">
        <f t="shared" si="10"/>
        <v>345</v>
      </c>
      <c r="J15" s="69">
        <f t="shared" si="10"/>
        <v>144</v>
      </c>
      <c r="K15" s="29">
        <f t="shared" si="10"/>
        <v>417</v>
      </c>
      <c r="L15" s="71"/>
      <c r="M15" s="71"/>
      <c r="N15" s="72">
        <f t="shared" ref="N15:O15" si="11">SUBTOTAL(9,N12:N14)</f>
        <v>113.1</v>
      </c>
      <c r="O15" s="73">
        <f t="shared" si="11"/>
        <v>647836.8</v>
      </c>
      <c r="P15" s="8"/>
    </row>
    <row r="16" ht="14.25" customHeight="1" outlineLevel="2">
      <c r="A16" s="77">
        <v>1.2</v>
      </c>
      <c r="B16" s="69">
        <v>3.0</v>
      </c>
      <c r="C16" s="18" t="str">
        <f>IF(A16=1.2, "Minneapolis",VLOOKUP(A16,'Fall20 data fy22 comp rev '!$P$2:$Q$669,2,0))</f>
        <v>Minneapolis</v>
      </c>
      <c r="D16" s="77">
        <v>1.2</v>
      </c>
      <c r="E16" s="69">
        <v>3.0</v>
      </c>
      <c r="F16" s="69">
        <v>103.0</v>
      </c>
      <c r="G16" s="70" t="s">
        <v>987</v>
      </c>
      <c r="H16" s="69">
        <v>599.0</v>
      </c>
      <c r="I16" s="69">
        <v>101.0</v>
      </c>
      <c r="J16" s="69">
        <v>24.0</v>
      </c>
      <c r="K16" s="29">
        <f t="shared" ref="K16:K104" si="12">ROUND((I$3*I16)+(J16*J$3),1)</f>
        <v>113</v>
      </c>
      <c r="L16" s="71">
        <f t="shared" ref="L16:L104" si="13">ROUND(K16/H16,4)</f>
        <v>0.1886</v>
      </c>
      <c r="M16" s="71">
        <f t="shared" ref="M16:M104" si="14">ROUND(MIN(1,L16/M$3),4)</f>
        <v>0.2358</v>
      </c>
      <c r="N16" s="72">
        <f t="shared" ref="N16:N104" si="15">ROUND(K16*M16*N$3,2)</f>
        <v>15.99</v>
      </c>
      <c r="O16" s="73">
        <f t="shared" ref="O16:O104" si="16">ROUND(N16*O$3,2)</f>
        <v>91590.72</v>
      </c>
      <c r="P16" s="8">
        <f t="shared" ref="P16:P104" si="17">O16/H16</f>
        <v>152.9060434</v>
      </c>
    </row>
    <row r="17" ht="14.25" customHeight="1" outlineLevel="2">
      <c r="A17" s="77">
        <v>1.2</v>
      </c>
      <c r="B17" s="69">
        <v>3.0</v>
      </c>
      <c r="C17" s="18" t="str">
        <f>IF(A17=1.2, "Minneapolis",VLOOKUP(A17,'Fall20 data fy22 comp rev '!$P$2:$Q$669,2,0))</f>
        <v>Minneapolis</v>
      </c>
      <c r="D17" s="77">
        <v>1.2</v>
      </c>
      <c r="E17" s="69">
        <v>3.0</v>
      </c>
      <c r="F17" s="69">
        <v>104.0</v>
      </c>
      <c r="G17" s="70" t="s">
        <v>989</v>
      </c>
      <c r="H17" s="69">
        <v>541.0</v>
      </c>
      <c r="I17" s="69">
        <v>19.0</v>
      </c>
      <c r="J17" s="69">
        <v>3.0</v>
      </c>
      <c r="K17" s="29">
        <f t="shared" si="12"/>
        <v>20.5</v>
      </c>
      <c r="L17" s="71">
        <f t="shared" si="13"/>
        <v>0.0379</v>
      </c>
      <c r="M17" s="71">
        <f t="shared" si="14"/>
        <v>0.0474</v>
      </c>
      <c r="N17" s="72">
        <f t="shared" si="15"/>
        <v>0.58</v>
      </c>
      <c r="O17" s="73">
        <f t="shared" si="16"/>
        <v>3322.24</v>
      </c>
      <c r="P17" s="8">
        <f t="shared" si="17"/>
        <v>6.140924214</v>
      </c>
    </row>
    <row r="18" ht="14.25" customHeight="1" outlineLevel="2">
      <c r="A18" s="77">
        <v>1.2</v>
      </c>
      <c r="B18" s="69">
        <v>3.0</v>
      </c>
      <c r="C18" s="18" t="str">
        <f>IF(A18=1.2, "Minneapolis",VLOOKUP(A18,'Fall20 data fy22 comp rev '!$P$2:$Q$669,2,0))</f>
        <v>Minneapolis</v>
      </c>
      <c r="D18" s="77">
        <v>1.2</v>
      </c>
      <c r="E18" s="69">
        <v>3.0</v>
      </c>
      <c r="F18" s="69">
        <v>105.0</v>
      </c>
      <c r="G18" s="70" t="s">
        <v>991</v>
      </c>
      <c r="H18" s="69">
        <v>520.0</v>
      </c>
      <c r="I18" s="69">
        <v>346.0</v>
      </c>
      <c r="J18" s="69">
        <v>41.0</v>
      </c>
      <c r="K18" s="29">
        <f t="shared" si="12"/>
        <v>366.5</v>
      </c>
      <c r="L18" s="71">
        <f t="shared" si="13"/>
        <v>0.7048</v>
      </c>
      <c r="M18" s="71">
        <f t="shared" si="14"/>
        <v>0.881</v>
      </c>
      <c r="N18" s="72">
        <f t="shared" si="15"/>
        <v>193.73</v>
      </c>
      <c r="O18" s="73">
        <f t="shared" si="16"/>
        <v>1109685.44</v>
      </c>
      <c r="P18" s="8">
        <f t="shared" si="17"/>
        <v>2134.010462</v>
      </c>
    </row>
    <row r="19" ht="14.25" customHeight="1" outlineLevel="2">
      <c r="A19" s="77">
        <v>1.2</v>
      </c>
      <c r="B19" s="69">
        <v>3.0</v>
      </c>
      <c r="C19" s="18" t="str">
        <f>IF(A19=1.2, "Minneapolis",VLOOKUP(A19,'Fall20 data fy22 comp rev '!$P$2:$Q$669,2,0))</f>
        <v>Minneapolis</v>
      </c>
      <c r="D19" s="77">
        <v>1.2</v>
      </c>
      <c r="E19" s="69">
        <v>3.0</v>
      </c>
      <c r="F19" s="69">
        <v>106.0</v>
      </c>
      <c r="G19" s="70" t="s">
        <v>993</v>
      </c>
      <c r="H19" s="69">
        <v>703.0</v>
      </c>
      <c r="I19" s="69">
        <v>282.0</v>
      </c>
      <c r="J19" s="69">
        <v>33.0</v>
      </c>
      <c r="K19" s="29">
        <f t="shared" si="12"/>
        <v>298.5</v>
      </c>
      <c r="L19" s="71">
        <f t="shared" si="13"/>
        <v>0.4246</v>
      </c>
      <c r="M19" s="71">
        <f t="shared" si="14"/>
        <v>0.5308</v>
      </c>
      <c r="N19" s="72">
        <f t="shared" si="15"/>
        <v>95.07</v>
      </c>
      <c r="O19" s="73">
        <f t="shared" si="16"/>
        <v>544560.96</v>
      </c>
      <c r="P19" s="8">
        <f t="shared" si="17"/>
        <v>774.6244097</v>
      </c>
    </row>
    <row r="20" ht="14.25" customHeight="1" outlineLevel="2">
      <c r="A20" s="77">
        <v>1.2</v>
      </c>
      <c r="B20" s="69">
        <v>3.0</v>
      </c>
      <c r="C20" s="18" t="str">
        <f>IF(A20=1.2, "Minneapolis",VLOOKUP(A20,'Fall20 data fy22 comp rev '!$P$2:$Q$669,2,0))</f>
        <v>Minneapolis</v>
      </c>
      <c r="D20" s="77">
        <v>1.2</v>
      </c>
      <c r="E20" s="69">
        <v>3.0</v>
      </c>
      <c r="F20" s="69">
        <v>107.0</v>
      </c>
      <c r="G20" s="70" t="s">
        <v>995</v>
      </c>
      <c r="H20" s="69">
        <v>309.0</v>
      </c>
      <c r="I20" s="69">
        <v>287.0</v>
      </c>
      <c r="J20" s="69">
        <v>9.0</v>
      </c>
      <c r="K20" s="29">
        <f t="shared" si="12"/>
        <v>291.5</v>
      </c>
      <c r="L20" s="71">
        <f t="shared" si="13"/>
        <v>0.9434</v>
      </c>
      <c r="M20" s="71">
        <f t="shared" si="14"/>
        <v>1</v>
      </c>
      <c r="N20" s="72">
        <f t="shared" si="15"/>
        <v>174.9</v>
      </c>
      <c r="O20" s="73">
        <f t="shared" si="16"/>
        <v>1001827.2</v>
      </c>
      <c r="P20" s="8">
        <f t="shared" si="17"/>
        <v>3242.159223</v>
      </c>
    </row>
    <row r="21" ht="14.25" customHeight="1" outlineLevel="2">
      <c r="A21" s="77">
        <v>1.2</v>
      </c>
      <c r="B21" s="69">
        <v>3.0</v>
      </c>
      <c r="C21" s="18" t="str">
        <f>IF(A21=1.2, "Minneapolis",VLOOKUP(A21,'Fall20 data fy22 comp rev '!$P$2:$Q$669,2,0))</f>
        <v>Minneapolis</v>
      </c>
      <c r="D21" s="77">
        <v>1.2</v>
      </c>
      <c r="E21" s="69">
        <v>3.0</v>
      </c>
      <c r="F21" s="69">
        <v>110.0</v>
      </c>
      <c r="G21" s="70" t="s">
        <v>997</v>
      </c>
      <c r="H21" s="69">
        <v>737.0</v>
      </c>
      <c r="I21" s="69">
        <v>70.0</v>
      </c>
      <c r="J21" s="69">
        <v>10.0</v>
      </c>
      <c r="K21" s="29">
        <f t="shared" si="12"/>
        <v>75</v>
      </c>
      <c r="L21" s="71">
        <f t="shared" si="13"/>
        <v>0.1018</v>
      </c>
      <c r="M21" s="71">
        <f t="shared" si="14"/>
        <v>0.1273</v>
      </c>
      <c r="N21" s="72">
        <f t="shared" si="15"/>
        <v>5.73</v>
      </c>
      <c r="O21" s="73">
        <f t="shared" si="16"/>
        <v>32821.44</v>
      </c>
      <c r="P21" s="8">
        <f t="shared" si="17"/>
        <v>44.53383989</v>
      </c>
    </row>
    <row r="22" ht="14.25" customHeight="1" outlineLevel="2">
      <c r="A22" s="77">
        <v>1.2</v>
      </c>
      <c r="B22" s="69">
        <v>3.0</v>
      </c>
      <c r="C22" s="18" t="str">
        <f>IF(A22=1.2, "Minneapolis",VLOOKUP(A22,'Fall20 data fy22 comp rev '!$P$2:$Q$669,2,0))</f>
        <v>Minneapolis</v>
      </c>
      <c r="D22" s="77">
        <v>1.2</v>
      </c>
      <c r="E22" s="69">
        <v>3.0</v>
      </c>
      <c r="F22" s="69">
        <v>119.0</v>
      </c>
      <c r="G22" s="70" t="s">
        <v>999</v>
      </c>
      <c r="H22" s="69">
        <v>502.0</v>
      </c>
      <c r="I22" s="69">
        <v>59.0</v>
      </c>
      <c r="J22" s="69">
        <v>28.0</v>
      </c>
      <c r="K22" s="29">
        <f t="shared" si="12"/>
        <v>73</v>
      </c>
      <c r="L22" s="71">
        <f t="shared" si="13"/>
        <v>0.1454</v>
      </c>
      <c r="M22" s="71">
        <f t="shared" si="14"/>
        <v>0.1818</v>
      </c>
      <c r="N22" s="72">
        <f t="shared" si="15"/>
        <v>7.96</v>
      </c>
      <c r="O22" s="73">
        <f t="shared" si="16"/>
        <v>45594.88</v>
      </c>
      <c r="P22" s="8">
        <f t="shared" si="17"/>
        <v>90.82645418</v>
      </c>
    </row>
    <row r="23" ht="14.25" customHeight="1" outlineLevel="2">
      <c r="A23" s="77">
        <v>1.2</v>
      </c>
      <c r="B23" s="69">
        <v>3.0</v>
      </c>
      <c r="C23" s="18" t="str">
        <f>IF(A23=1.2, "Minneapolis",VLOOKUP(A23,'Fall20 data fy22 comp rev '!$P$2:$Q$669,2,0))</f>
        <v>Minneapolis</v>
      </c>
      <c r="D23" s="77">
        <v>1.2</v>
      </c>
      <c r="E23" s="69">
        <v>3.0</v>
      </c>
      <c r="F23" s="69">
        <v>121.0</v>
      </c>
      <c r="G23" s="70" t="s">
        <v>1001</v>
      </c>
      <c r="H23" s="69">
        <v>607.0</v>
      </c>
      <c r="I23" s="69">
        <v>30.0</v>
      </c>
      <c r="J23" s="69">
        <v>7.0</v>
      </c>
      <c r="K23" s="29">
        <f t="shared" si="12"/>
        <v>33.5</v>
      </c>
      <c r="L23" s="71">
        <f t="shared" si="13"/>
        <v>0.0552</v>
      </c>
      <c r="M23" s="71">
        <f t="shared" si="14"/>
        <v>0.069</v>
      </c>
      <c r="N23" s="72">
        <f t="shared" si="15"/>
        <v>1.39</v>
      </c>
      <c r="O23" s="73">
        <f t="shared" si="16"/>
        <v>7961.92</v>
      </c>
      <c r="P23" s="8">
        <f t="shared" si="17"/>
        <v>13.1168369</v>
      </c>
    </row>
    <row r="24" ht="14.25" customHeight="1" outlineLevel="2">
      <c r="A24" s="77">
        <v>1.2</v>
      </c>
      <c r="B24" s="69">
        <v>3.0</v>
      </c>
      <c r="C24" s="18" t="str">
        <f>IF(A24=1.2, "Minneapolis",VLOOKUP(A24,'Fall20 data fy22 comp rev '!$P$2:$Q$669,2,0))</f>
        <v>Minneapolis</v>
      </c>
      <c r="D24" s="77">
        <v>1.2</v>
      </c>
      <c r="E24" s="69">
        <v>3.0</v>
      </c>
      <c r="F24" s="69">
        <v>123.0</v>
      </c>
      <c r="G24" s="70" t="s">
        <v>1003</v>
      </c>
      <c r="H24" s="69">
        <v>655.0</v>
      </c>
      <c r="I24" s="69">
        <v>54.0</v>
      </c>
      <c r="J24" s="69">
        <v>19.0</v>
      </c>
      <c r="K24" s="29">
        <f t="shared" si="12"/>
        <v>63.5</v>
      </c>
      <c r="L24" s="71">
        <f t="shared" si="13"/>
        <v>0.0969</v>
      </c>
      <c r="M24" s="71">
        <f t="shared" si="14"/>
        <v>0.1211</v>
      </c>
      <c r="N24" s="72">
        <f t="shared" si="15"/>
        <v>4.61</v>
      </c>
      <c r="O24" s="73">
        <f t="shared" si="16"/>
        <v>26406.08</v>
      </c>
      <c r="P24" s="8">
        <f t="shared" si="17"/>
        <v>40.31462595</v>
      </c>
    </row>
    <row r="25" ht="14.25" customHeight="1" outlineLevel="2">
      <c r="A25" s="77">
        <v>1.2</v>
      </c>
      <c r="B25" s="69">
        <v>3.0</v>
      </c>
      <c r="C25" s="18" t="str">
        <f>IF(A25=1.2, "Minneapolis",VLOOKUP(A25,'Fall20 data fy22 comp rev '!$P$2:$Q$669,2,0))</f>
        <v>Minneapolis</v>
      </c>
      <c r="D25" s="77">
        <v>1.2</v>
      </c>
      <c r="E25" s="69">
        <v>3.0</v>
      </c>
      <c r="F25" s="69">
        <v>130.0</v>
      </c>
      <c r="G25" s="70" t="s">
        <v>1005</v>
      </c>
      <c r="H25" s="69">
        <v>249.0</v>
      </c>
      <c r="I25" s="69">
        <v>51.0</v>
      </c>
      <c r="J25" s="69">
        <v>7.0</v>
      </c>
      <c r="K25" s="29">
        <f t="shared" si="12"/>
        <v>54.5</v>
      </c>
      <c r="L25" s="71">
        <f t="shared" si="13"/>
        <v>0.2189</v>
      </c>
      <c r="M25" s="71">
        <f t="shared" si="14"/>
        <v>0.2736</v>
      </c>
      <c r="N25" s="72">
        <f t="shared" si="15"/>
        <v>8.95</v>
      </c>
      <c r="O25" s="73">
        <f t="shared" si="16"/>
        <v>51265.6</v>
      </c>
      <c r="P25" s="8">
        <f t="shared" si="17"/>
        <v>205.8859438</v>
      </c>
    </row>
    <row r="26" ht="14.25" customHeight="1" outlineLevel="2">
      <c r="A26" s="77">
        <v>1.2</v>
      </c>
      <c r="B26" s="69">
        <v>3.0</v>
      </c>
      <c r="C26" s="18" t="str">
        <f>IF(A26=1.2, "Minneapolis",VLOOKUP(A26,'Fall20 data fy22 comp rev '!$P$2:$Q$669,2,0))</f>
        <v>Minneapolis</v>
      </c>
      <c r="D26" s="77">
        <v>1.2</v>
      </c>
      <c r="E26" s="69">
        <v>3.0</v>
      </c>
      <c r="F26" s="69">
        <v>132.0</v>
      </c>
      <c r="G26" s="70" t="s">
        <v>1007</v>
      </c>
      <c r="H26" s="69">
        <v>224.0</v>
      </c>
      <c r="I26" s="69">
        <v>49.0</v>
      </c>
      <c r="J26" s="69">
        <v>13.0</v>
      </c>
      <c r="K26" s="29">
        <f t="shared" si="12"/>
        <v>55.5</v>
      </c>
      <c r="L26" s="71">
        <f t="shared" si="13"/>
        <v>0.2478</v>
      </c>
      <c r="M26" s="71">
        <f t="shared" si="14"/>
        <v>0.3098</v>
      </c>
      <c r="N26" s="72">
        <f t="shared" si="15"/>
        <v>10.32</v>
      </c>
      <c r="O26" s="73">
        <f t="shared" si="16"/>
        <v>59112.96</v>
      </c>
      <c r="P26" s="8">
        <f t="shared" si="17"/>
        <v>263.8971429</v>
      </c>
    </row>
    <row r="27" ht="14.25" customHeight="1" outlineLevel="2">
      <c r="A27" s="77">
        <v>1.2</v>
      </c>
      <c r="B27" s="69">
        <v>3.0</v>
      </c>
      <c r="C27" s="18" t="str">
        <f>IF(A27=1.2, "Minneapolis",VLOOKUP(A27,'Fall20 data fy22 comp rev '!$P$2:$Q$669,2,0))</f>
        <v>Minneapolis</v>
      </c>
      <c r="D27" s="77">
        <v>1.2</v>
      </c>
      <c r="E27" s="69">
        <v>3.0</v>
      </c>
      <c r="F27" s="69">
        <v>134.0</v>
      </c>
      <c r="G27" s="70" t="s">
        <v>1009</v>
      </c>
      <c r="H27" s="69">
        <v>470.0</v>
      </c>
      <c r="I27" s="69">
        <v>166.0</v>
      </c>
      <c r="J27" s="69">
        <v>41.0</v>
      </c>
      <c r="K27" s="29">
        <f t="shared" si="12"/>
        <v>186.5</v>
      </c>
      <c r="L27" s="71">
        <f t="shared" si="13"/>
        <v>0.3968</v>
      </c>
      <c r="M27" s="71">
        <f t="shared" si="14"/>
        <v>0.496</v>
      </c>
      <c r="N27" s="72">
        <f t="shared" si="15"/>
        <v>55.5</v>
      </c>
      <c r="O27" s="73">
        <f t="shared" si="16"/>
        <v>317904</v>
      </c>
      <c r="P27" s="8">
        <f t="shared" si="17"/>
        <v>676.3914894</v>
      </c>
    </row>
    <row r="28" ht="14.25" customHeight="1" outlineLevel="2">
      <c r="A28" s="77">
        <v>1.2</v>
      </c>
      <c r="B28" s="69">
        <v>3.0</v>
      </c>
      <c r="C28" s="18" t="str">
        <f>IF(A28=1.2, "Minneapolis",VLOOKUP(A28,'Fall20 data fy22 comp rev '!$P$2:$Q$669,2,0))</f>
        <v>Minneapolis</v>
      </c>
      <c r="D28" s="77">
        <v>1.2</v>
      </c>
      <c r="E28" s="69">
        <v>3.0</v>
      </c>
      <c r="F28" s="69">
        <v>135.0</v>
      </c>
      <c r="G28" s="70" t="s">
        <v>1011</v>
      </c>
      <c r="H28" s="69">
        <v>468.0</v>
      </c>
      <c r="I28" s="69">
        <v>69.0</v>
      </c>
      <c r="J28" s="69">
        <v>18.0</v>
      </c>
      <c r="K28" s="29">
        <f t="shared" si="12"/>
        <v>78</v>
      </c>
      <c r="L28" s="71">
        <f t="shared" si="13"/>
        <v>0.1667</v>
      </c>
      <c r="M28" s="71">
        <f t="shared" si="14"/>
        <v>0.2084</v>
      </c>
      <c r="N28" s="72">
        <f t="shared" si="15"/>
        <v>9.75</v>
      </c>
      <c r="O28" s="73">
        <f t="shared" si="16"/>
        <v>55848</v>
      </c>
      <c r="P28" s="8">
        <f t="shared" si="17"/>
        <v>119.3333333</v>
      </c>
    </row>
    <row r="29" ht="14.25" customHeight="1" outlineLevel="2">
      <c r="A29" s="77">
        <v>1.2</v>
      </c>
      <c r="B29" s="69">
        <v>3.0</v>
      </c>
      <c r="C29" s="18" t="str">
        <f>IF(A29=1.2, "Minneapolis",VLOOKUP(A29,'Fall20 data fy22 comp rev '!$P$2:$Q$669,2,0))</f>
        <v>Minneapolis</v>
      </c>
      <c r="D29" s="77">
        <v>1.2</v>
      </c>
      <c r="E29" s="69">
        <v>3.0</v>
      </c>
      <c r="F29" s="69">
        <v>136.0</v>
      </c>
      <c r="G29" s="70" t="s">
        <v>1013</v>
      </c>
      <c r="H29" s="69">
        <v>394.0</v>
      </c>
      <c r="I29" s="69">
        <v>62.0</v>
      </c>
      <c r="J29" s="69">
        <v>17.0</v>
      </c>
      <c r="K29" s="29">
        <f t="shared" si="12"/>
        <v>70.5</v>
      </c>
      <c r="L29" s="71">
        <f t="shared" si="13"/>
        <v>0.1789</v>
      </c>
      <c r="M29" s="71">
        <f t="shared" si="14"/>
        <v>0.2236</v>
      </c>
      <c r="N29" s="72">
        <f t="shared" si="15"/>
        <v>9.46</v>
      </c>
      <c r="O29" s="73">
        <f t="shared" si="16"/>
        <v>54186.88</v>
      </c>
      <c r="P29" s="8">
        <f t="shared" si="17"/>
        <v>137.5301523</v>
      </c>
    </row>
    <row r="30" ht="14.25" customHeight="1" outlineLevel="2">
      <c r="A30" s="77">
        <v>1.2</v>
      </c>
      <c r="B30" s="69">
        <v>3.0</v>
      </c>
      <c r="C30" s="18" t="str">
        <f>IF(A30=1.2, "Minneapolis",VLOOKUP(A30,'Fall20 data fy22 comp rev '!$P$2:$Q$669,2,0))</f>
        <v>Minneapolis</v>
      </c>
      <c r="D30" s="77">
        <v>1.2</v>
      </c>
      <c r="E30" s="69">
        <v>3.0</v>
      </c>
      <c r="F30" s="69">
        <v>140.0</v>
      </c>
      <c r="G30" s="70" t="s">
        <v>1015</v>
      </c>
      <c r="H30" s="69">
        <v>384.0</v>
      </c>
      <c r="I30" s="69">
        <v>186.0</v>
      </c>
      <c r="J30" s="69">
        <v>59.0</v>
      </c>
      <c r="K30" s="29">
        <f t="shared" si="12"/>
        <v>215.5</v>
      </c>
      <c r="L30" s="71">
        <f t="shared" si="13"/>
        <v>0.5612</v>
      </c>
      <c r="M30" s="71">
        <f t="shared" si="14"/>
        <v>0.7015</v>
      </c>
      <c r="N30" s="72">
        <f t="shared" si="15"/>
        <v>90.7</v>
      </c>
      <c r="O30" s="73">
        <f t="shared" si="16"/>
        <v>519529.6</v>
      </c>
      <c r="P30" s="8">
        <f t="shared" si="17"/>
        <v>1352.941667</v>
      </c>
    </row>
    <row r="31" ht="14.25" customHeight="1" outlineLevel="2">
      <c r="A31" s="77">
        <v>1.2</v>
      </c>
      <c r="B31" s="69">
        <v>3.0</v>
      </c>
      <c r="C31" s="18" t="str">
        <f>IF(A31=1.2, "Minneapolis",VLOOKUP(A31,'Fall20 data fy22 comp rev '!$P$2:$Q$669,2,0))</f>
        <v>Minneapolis</v>
      </c>
      <c r="D31" s="77">
        <v>1.2</v>
      </c>
      <c r="E31" s="69">
        <v>3.0</v>
      </c>
      <c r="F31" s="69">
        <v>144.0</v>
      </c>
      <c r="G31" s="70" t="s">
        <v>1017</v>
      </c>
      <c r="H31" s="69">
        <v>480.0</v>
      </c>
      <c r="I31" s="69">
        <v>208.0</v>
      </c>
      <c r="J31" s="69">
        <v>25.0</v>
      </c>
      <c r="K31" s="29">
        <f t="shared" si="12"/>
        <v>220.5</v>
      </c>
      <c r="L31" s="71">
        <f t="shared" si="13"/>
        <v>0.4594</v>
      </c>
      <c r="M31" s="71">
        <f t="shared" si="14"/>
        <v>0.5743</v>
      </c>
      <c r="N31" s="72">
        <f t="shared" si="15"/>
        <v>75.98</v>
      </c>
      <c r="O31" s="73">
        <f t="shared" si="16"/>
        <v>435213.44</v>
      </c>
      <c r="P31" s="8">
        <f t="shared" si="17"/>
        <v>906.6946667</v>
      </c>
    </row>
    <row r="32" ht="14.25" customHeight="1" outlineLevel="2">
      <c r="A32" s="77">
        <v>1.2</v>
      </c>
      <c r="B32" s="69">
        <v>3.0</v>
      </c>
      <c r="C32" s="18" t="str">
        <f>IF(A32=1.2, "Minneapolis",VLOOKUP(A32,'Fall20 data fy22 comp rev '!$P$2:$Q$669,2,0))</f>
        <v>Minneapolis</v>
      </c>
      <c r="D32" s="77">
        <v>1.2</v>
      </c>
      <c r="E32" s="69">
        <v>3.0</v>
      </c>
      <c r="F32" s="69">
        <v>151.0</v>
      </c>
      <c r="G32" s="70" t="s">
        <v>1019</v>
      </c>
      <c r="H32" s="69">
        <v>338.0</v>
      </c>
      <c r="I32" s="69">
        <v>277.0</v>
      </c>
      <c r="J32" s="69">
        <v>26.0</v>
      </c>
      <c r="K32" s="29">
        <f t="shared" si="12"/>
        <v>290</v>
      </c>
      <c r="L32" s="71">
        <f t="shared" si="13"/>
        <v>0.858</v>
      </c>
      <c r="M32" s="71">
        <f t="shared" si="14"/>
        <v>1</v>
      </c>
      <c r="N32" s="72">
        <f t="shared" si="15"/>
        <v>174</v>
      </c>
      <c r="O32" s="73">
        <f t="shared" si="16"/>
        <v>996672</v>
      </c>
      <c r="P32" s="8">
        <f t="shared" si="17"/>
        <v>2948.733728</v>
      </c>
    </row>
    <row r="33" ht="14.25" customHeight="1" outlineLevel="2">
      <c r="A33" s="77">
        <v>1.2</v>
      </c>
      <c r="B33" s="69">
        <v>3.0</v>
      </c>
      <c r="C33" s="18" t="str">
        <f>IF(A33=1.2, "Minneapolis",VLOOKUP(A33,'Fall20 data fy22 comp rev '!$P$2:$Q$669,2,0))</f>
        <v>Minneapolis</v>
      </c>
      <c r="D33" s="77">
        <v>1.2</v>
      </c>
      <c r="E33" s="69">
        <v>3.0</v>
      </c>
      <c r="F33" s="69">
        <v>152.0</v>
      </c>
      <c r="G33" s="70" t="s">
        <v>1021</v>
      </c>
      <c r="H33" s="69">
        <v>487.0</v>
      </c>
      <c r="I33" s="69">
        <v>69.0</v>
      </c>
      <c r="J33" s="69">
        <v>18.0</v>
      </c>
      <c r="K33" s="29">
        <f t="shared" si="12"/>
        <v>78</v>
      </c>
      <c r="L33" s="71">
        <f t="shared" si="13"/>
        <v>0.1602</v>
      </c>
      <c r="M33" s="71">
        <f t="shared" si="14"/>
        <v>0.2003</v>
      </c>
      <c r="N33" s="72">
        <f t="shared" si="15"/>
        <v>9.37</v>
      </c>
      <c r="O33" s="73">
        <f t="shared" si="16"/>
        <v>53671.36</v>
      </c>
      <c r="P33" s="8">
        <f t="shared" si="17"/>
        <v>110.2081314</v>
      </c>
    </row>
    <row r="34" ht="14.25" customHeight="1" outlineLevel="2">
      <c r="A34" s="77">
        <v>1.2</v>
      </c>
      <c r="B34" s="69">
        <v>3.0</v>
      </c>
      <c r="C34" s="18" t="str">
        <f>IF(A34=1.2, "Minneapolis",VLOOKUP(A34,'Fall20 data fy22 comp rev '!$P$2:$Q$669,2,0))</f>
        <v>Minneapolis</v>
      </c>
      <c r="D34" s="77">
        <v>1.2</v>
      </c>
      <c r="E34" s="69">
        <v>3.0</v>
      </c>
      <c r="F34" s="69">
        <v>155.0</v>
      </c>
      <c r="G34" s="70" t="s">
        <v>1023</v>
      </c>
      <c r="H34" s="69">
        <v>289.0</v>
      </c>
      <c r="I34" s="69">
        <v>211.0</v>
      </c>
      <c r="J34" s="69">
        <v>31.0</v>
      </c>
      <c r="K34" s="29">
        <f t="shared" si="12"/>
        <v>226.5</v>
      </c>
      <c r="L34" s="71">
        <f t="shared" si="13"/>
        <v>0.7837</v>
      </c>
      <c r="M34" s="71">
        <f t="shared" si="14"/>
        <v>0.9796</v>
      </c>
      <c r="N34" s="72">
        <f t="shared" si="15"/>
        <v>133.13</v>
      </c>
      <c r="O34" s="73">
        <f t="shared" si="16"/>
        <v>762568.64</v>
      </c>
      <c r="P34" s="8">
        <f t="shared" si="17"/>
        <v>2638.645813</v>
      </c>
    </row>
    <row r="35" ht="14.25" customHeight="1" outlineLevel="2">
      <c r="A35" s="77">
        <v>1.2</v>
      </c>
      <c r="B35" s="69">
        <v>3.0</v>
      </c>
      <c r="C35" s="18" t="str">
        <f>IF(A35=1.2, "Minneapolis",VLOOKUP(A35,'Fall20 data fy22 comp rev '!$P$2:$Q$669,2,0))</f>
        <v>Minneapolis</v>
      </c>
      <c r="D35" s="77">
        <v>1.2</v>
      </c>
      <c r="E35" s="69">
        <v>3.0</v>
      </c>
      <c r="F35" s="69">
        <v>156.0</v>
      </c>
      <c r="G35" s="70" t="s">
        <v>1025</v>
      </c>
      <c r="H35" s="69">
        <v>285.0</v>
      </c>
      <c r="I35" s="69">
        <v>144.0</v>
      </c>
      <c r="J35" s="69">
        <v>18.0</v>
      </c>
      <c r="K35" s="29">
        <f t="shared" si="12"/>
        <v>153</v>
      </c>
      <c r="L35" s="71">
        <f t="shared" si="13"/>
        <v>0.5368</v>
      </c>
      <c r="M35" s="71">
        <f t="shared" si="14"/>
        <v>0.671</v>
      </c>
      <c r="N35" s="72">
        <f t="shared" si="15"/>
        <v>61.6</v>
      </c>
      <c r="O35" s="73">
        <f t="shared" si="16"/>
        <v>352844.8</v>
      </c>
      <c r="P35" s="8">
        <f t="shared" si="17"/>
        <v>1238.05193</v>
      </c>
    </row>
    <row r="36" ht="14.25" customHeight="1" outlineLevel="2">
      <c r="A36" s="77">
        <v>1.2</v>
      </c>
      <c r="B36" s="69">
        <v>3.0</v>
      </c>
      <c r="C36" s="18" t="str">
        <f>IF(A36=1.2, "Minneapolis",VLOOKUP(A36,'Fall20 data fy22 comp rev '!$P$2:$Q$669,2,0))</f>
        <v>Minneapolis</v>
      </c>
      <c r="D36" s="77">
        <v>1.2</v>
      </c>
      <c r="E36" s="69">
        <v>3.0</v>
      </c>
      <c r="F36" s="69">
        <v>160.0</v>
      </c>
      <c r="G36" s="70" t="s">
        <v>1027</v>
      </c>
      <c r="H36" s="69">
        <v>830.0</v>
      </c>
      <c r="I36" s="69">
        <v>442.0</v>
      </c>
      <c r="J36" s="69">
        <v>46.0</v>
      </c>
      <c r="K36" s="29">
        <f t="shared" si="12"/>
        <v>465</v>
      </c>
      <c r="L36" s="71">
        <f t="shared" si="13"/>
        <v>0.5602</v>
      </c>
      <c r="M36" s="71">
        <f t="shared" si="14"/>
        <v>0.7003</v>
      </c>
      <c r="N36" s="72">
        <f t="shared" si="15"/>
        <v>195.38</v>
      </c>
      <c r="O36" s="73">
        <f t="shared" si="16"/>
        <v>1119136.64</v>
      </c>
      <c r="P36" s="8">
        <f t="shared" si="17"/>
        <v>1348.357398</v>
      </c>
    </row>
    <row r="37" ht="14.25" customHeight="1" outlineLevel="2">
      <c r="A37" s="77">
        <v>1.2</v>
      </c>
      <c r="B37" s="69">
        <v>3.0</v>
      </c>
      <c r="C37" s="18" t="str">
        <f>IF(A37=1.2, "Minneapolis",VLOOKUP(A37,'Fall20 data fy22 comp rev '!$P$2:$Q$669,2,0))</f>
        <v>Minneapolis</v>
      </c>
      <c r="D37" s="77">
        <v>1.2</v>
      </c>
      <c r="E37" s="69">
        <v>3.0</v>
      </c>
      <c r="F37" s="69">
        <v>161.0</v>
      </c>
      <c r="G37" s="70" t="s">
        <v>1029</v>
      </c>
      <c r="H37" s="69">
        <v>238.0</v>
      </c>
      <c r="I37" s="69">
        <v>169.0</v>
      </c>
      <c r="J37" s="69">
        <v>27.0</v>
      </c>
      <c r="K37" s="29">
        <f t="shared" si="12"/>
        <v>182.5</v>
      </c>
      <c r="L37" s="71">
        <f t="shared" si="13"/>
        <v>0.7668</v>
      </c>
      <c r="M37" s="71">
        <f t="shared" si="14"/>
        <v>0.9585</v>
      </c>
      <c r="N37" s="72">
        <f t="shared" si="15"/>
        <v>104.96</v>
      </c>
      <c r="O37" s="73">
        <f t="shared" si="16"/>
        <v>601210.88</v>
      </c>
      <c r="P37" s="8">
        <f t="shared" si="17"/>
        <v>2526.096134</v>
      </c>
    </row>
    <row r="38" ht="14.25" customHeight="1" outlineLevel="2">
      <c r="A38" s="77">
        <v>1.2</v>
      </c>
      <c r="B38" s="69">
        <v>3.0</v>
      </c>
      <c r="C38" s="18" t="str">
        <f>IF(A38=1.2, "Minneapolis",VLOOKUP(A38,'Fall20 data fy22 comp rev '!$P$2:$Q$669,2,0))</f>
        <v>Minneapolis</v>
      </c>
      <c r="D38" s="77">
        <v>1.2</v>
      </c>
      <c r="E38" s="69">
        <v>3.0</v>
      </c>
      <c r="F38" s="69">
        <v>165.0</v>
      </c>
      <c r="G38" s="70" t="s">
        <v>1031</v>
      </c>
      <c r="H38" s="69">
        <v>401.0</v>
      </c>
      <c r="I38" s="69">
        <v>143.0</v>
      </c>
      <c r="J38" s="69">
        <v>30.0</v>
      </c>
      <c r="K38" s="29">
        <f t="shared" si="12"/>
        <v>158</v>
      </c>
      <c r="L38" s="71">
        <f t="shared" si="13"/>
        <v>0.394</v>
      </c>
      <c r="M38" s="71">
        <f t="shared" si="14"/>
        <v>0.4925</v>
      </c>
      <c r="N38" s="72">
        <f t="shared" si="15"/>
        <v>46.69</v>
      </c>
      <c r="O38" s="73">
        <f t="shared" si="16"/>
        <v>267440.32</v>
      </c>
      <c r="P38" s="8">
        <f t="shared" si="17"/>
        <v>666.9334663</v>
      </c>
    </row>
    <row r="39" ht="14.25" customHeight="1" outlineLevel="2">
      <c r="A39" s="77">
        <v>1.2</v>
      </c>
      <c r="B39" s="69">
        <v>3.0</v>
      </c>
      <c r="C39" s="18" t="str">
        <f>IF(A39=1.2, "Minneapolis",VLOOKUP(A39,'Fall20 data fy22 comp rev '!$P$2:$Q$669,2,0))</f>
        <v>Minneapolis</v>
      </c>
      <c r="D39" s="77">
        <v>1.2</v>
      </c>
      <c r="E39" s="69">
        <v>3.0</v>
      </c>
      <c r="F39" s="69">
        <v>167.0</v>
      </c>
      <c r="G39" s="70" t="s">
        <v>1033</v>
      </c>
      <c r="H39" s="69">
        <v>291.0</v>
      </c>
      <c r="I39" s="69">
        <v>74.0</v>
      </c>
      <c r="J39" s="69">
        <v>28.0</v>
      </c>
      <c r="K39" s="29">
        <f t="shared" si="12"/>
        <v>88</v>
      </c>
      <c r="L39" s="71">
        <f t="shared" si="13"/>
        <v>0.3024</v>
      </c>
      <c r="M39" s="71">
        <f t="shared" si="14"/>
        <v>0.378</v>
      </c>
      <c r="N39" s="72">
        <f t="shared" si="15"/>
        <v>19.96</v>
      </c>
      <c r="O39" s="73">
        <f t="shared" si="16"/>
        <v>114330.88</v>
      </c>
      <c r="P39" s="8">
        <f t="shared" si="17"/>
        <v>392.889622</v>
      </c>
    </row>
    <row r="40" ht="14.25" customHeight="1" outlineLevel="2">
      <c r="A40" s="77">
        <v>1.2</v>
      </c>
      <c r="B40" s="69">
        <v>3.0</v>
      </c>
      <c r="C40" s="18" t="str">
        <f>IF(A40=1.2, "Minneapolis",VLOOKUP(A40,'Fall20 data fy22 comp rev '!$P$2:$Q$669,2,0))</f>
        <v>Minneapolis</v>
      </c>
      <c r="D40" s="77">
        <v>1.2</v>
      </c>
      <c r="E40" s="69">
        <v>3.0</v>
      </c>
      <c r="F40" s="69">
        <v>170.0</v>
      </c>
      <c r="G40" s="70" t="s">
        <v>1035</v>
      </c>
      <c r="H40" s="69">
        <v>580.0</v>
      </c>
      <c r="I40" s="69">
        <v>139.0</v>
      </c>
      <c r="J40" s="69">
        <v>44.0</v>
      </c>
      <c r="K40" s="29">
        <f t="shared" si="12"/>
        <v>161</v>
      </c>
      <c r="L40" s="71">
        <f t="shared" si="13"/>
        <v>0.2776</v>
      </c>
      <c r="M40" s="71">
        <f t="shared" si="14"/>
        <v>0.347</v>
      </c>
      <c r="N40" s="72">
        <f t="shared" si="15"/>
        <v>33.52</v>
      </c>
      <c r="O40" s="73">
        <f t="shared" si="16"/>
        <v>192002.56</v>
      </c>
      <c r="P40" s="8">
        <f t="shared" si="17"/>
        <v>331.0388966</v>
      </c>
    </row>
    <row r="41" ht="14.25" customHeight="1" outlineLevel="2">
      <c r="A41" s="77">
        <v>1.2</v>
      </c>
      <c r="B41" s="69">
        <v>3.0</v>
      </c>
      <c r="C41" s="18" t="str">
        <f>IF(A41=1.2, "Minneapolis",VLOOKUP(A41,'Fall20 data fy22 comp rev '!$P$2:$Q$669,2,0))</f>
        <v>Minneapolis</v>
      </c>
      <c r="D41" s="77">
        <v>1.2</v>
      </c>
      <c r="E41" s="69">
        <v>3.0</v>
      </c>
      <c r="F41" s="69">
        <v>175.0</v>
      </c>
      <c r="G41" s="70" t="s">
        <v>1037</v>
      </c>
      <c r="H41" s="69">
        <v>792.0</v>
      </c>
      <c r="I41" s="69">
        <v>598.0</v>
      </c>
      <c r="J41" s="69">
        <v>76.0</v>
      </c>
      <c r="K41" s="29">
        <f t="shared" si="12"/>
        <v>636</v>
      </c>
      <c r="L41" s="71">
        <f t="shared" si="13"/>
        <v>0.803</v>
      </c>
      <c r="M41" s="71">
        <f t="shared" si="14"/>
        <v>1</v>
      </c>
      <c r="N41" s="72">
        <f t="shared" si="15"/>
        <v>381.6</v>
      </c>
      <c r="O41" s="73">
        <f t="shared" si="16"/>
        <v>2185804.8</v>
      </c>
      <c r="P41" s="8">
        <f t="shared" si="17"/>
        <v>2759.854545</v>
      </c>
    </row>
    <row r="42" ht="14.25" customHeight="1" outlineLevel="2">
      <c r="A42" s="77">
        <v>1.2</v>
      </c>
      <c r="B42" s="69">
        <v>3.0</v>
      </c>
      <c r="C42" s="18" t="str">
        <f>IF(A42=1.2, "Minneapolis",VLOOKUP(A42,'Fall20 data fy22 comp rev '!$P$2:$Q$669,2,0))</f>
        <v>Minneapolis</v>
      </c>
      <c r="D42" s="77">
        <v>1.2</v>
      </c>
      <c r="E42" s="69">
        <v>3.0</v>
      </c>
      <c r="F42" s="69">
        <v>179.0</v>
      </c>
      <c r="G42" s="70" t="s">
        <v>1039</v>
      </c>
      <c r="H42" s="69">
        <v>434.0</v>
      </c>
      <c r="I42" s="69">
        <v>360.0</v>
      </c>
      <c r="J42" s="69">
        <v>29.0</v>
      </c>
      <c r="K42" s="29">
        <f t="shared" si="12"/>
        <v>374.5</v>
      </c>
      <c r="L42" s="71">
        <f t="shared" si="13"/>
        <v>0.8629</v>
      </c>
      <c r="M42" s="71">
        <f t="shared" si="14"/>
        <v>1</v>
      </c>
      <c r="N42" s="72">
        <f t="shared" si="15"/>
        <v>224.7</v>
      </c>
      <c r="O42" s="73">
        <f t="shared" si="16"/>
        <v>1287081.6</v>
      </c>
      <c r="P42" s="8">
        <f t="shared" si="17"/>
        <v>2965.625806</v>
      </c>
    </row>
    <row r="43" ht="14.25" customHeight="1" outlineLevel="2">
      <c r="A43" s="77">
        <v>1.2</v>
      </c>
      <c r="B43" s="69">
        <v>3.0</v>
      </c>
      <c r="C43" s="18" t="str">
        <f>IF(A43=1.2, "Minneapolis",VLOOKUP(A43,'Fall20 data fy22 comp rev '!$P$2:$Q$669,2,0))</f>
        <v>Minneapolis</v>
      </c>
      <c r="D43" s="77">
        <v>1.2</v>
      </c>
      <c r="E43" s="69">
        <v>3.0</v>
      </c>
      <c r="F43" s="69">
        <v>180.0</v>
      </c>
      <c r="G43" s="70" t="s">
        <v>1041</v>
      </c>
      <c r="H43" s="69">
        <v>485.0</v>
      </c>
      <c r="I43" s="69">
        <v>179.0</v>
      </c>
      <c r="J43" s="69">
        <v>29.0</v>
      </c>
      <c r="K43" s="29">
        <f t="shared" si="12"/>
        <v>193.5</v>
      </c>
      <c r="L43" s="71">
        <f t="shared" si="13"/>
        <v>0.399</v>
      </c>
      <c r="M43" s="71">
        <f t="shared" si="14"/>
        <v>0.4988</v>
      </c>
      <c r="N43" s="72">
        <f t="shared" si="15"/>
        <v>57.91</v>
      </c>
      <c r="O43" s="73">
        <f t="shared" si="16"/>
        <v>331708.48</v>
      </c>
      <c r="P43" s="8">
        <f t="shared" si="17"/>
        <v>683.9350103</v>
      </c>
    </row>
    <row r="44" ht="14.25" customHeight="1" outlineLevel="2">
      <c r="A44" s="77">
        <v>1.2</v>
      </c>
      <c r="B44" s="69">
        <v>3.0</v>
      </c>
      <c r="C44" s="18" t="str">
        <f>IF(A44=1.2, "Minneapolis",VLOOKUP(A44,'Fall20 data fy22 comp rev '!$P$2:$Q$669,2,0))</f>
        <v>Minneapolis</v>
      </c>
      <c r="D44" s="77">
        <v>1.2</v>
      </c>
      <c r="E44" s="69">
        <v>3.0</v>
      </c>
      <c r="F44" s="69">
        <v>183.0</v>
      </c>
      <c r="G44" s="70" t="s">
        <v>1043</v>
      </c>
      <c r="H44" s="69">
        <v>542.0</v>
      </c>
      <c r="I44" s="69">
        <v>265.0</v>
      </c>
      <c r="J44" s="69">
        <v>36.0</v>
      </c>
      <c r="K44" s="29">
        <f t="shared" si="12"/>
        <v>283</v>
      </c>
      <c r="L44" s="71">
        <f t="shared" si="13"/>
        <v>0.5221</v>
      </c>
      <c r="M44" s="71">
        <f t="shared" si="14"/>
        <v>0.6526</v>
      </c>
      <c r="N44" s="72">
        <f t="shared" si="15"/>
        <v>110.81</v>
      </c>
      <c r="O44" s="73">
        <f t="shared" si="16"/>
        <v>634719.68</v>
      </c>
      <c r="P44" s="8">
        <f t="shared" si="17"/>
        <v>1171.06952</v>
      </c>
    </row>
    <row r="45" ht="14.25" customHeight="1" outlineLevel="2">
      <c r="A45" s="77">
        <v>1.2</v>
      </c>
      <c r="B45" s="69">
        <v>3.0</v>
      </c>
      <c r="C45" s="18" t="str">
        <f>IF(A45=1.2, "Minneapolis",VLOOKUP(A45,'Fall20 data fy22 comp rev '!$P$2:$Q$669,2,0))</f>
        <v>Minneapolis</v>
      </c>
      <c r="D45" s="77">
        <v>1.2</v>
      </c>
      <c r="E45" s="69">
        <v>3.0</v>
      </c>
      <c r="F45" s="69">
        <v>190.0</v>
      </c>
      <c r="G45" s="70" t="s">
        <v>1045</v>
      </c>
      <c r="H45" s="69">
        <v>789.0</v>
      </c>
      <c r="I45" s="69">
        <v>632.0</v>
      </c>
      <c r="J45" s="69">
        <v>94.0</v>
      </c>
      <c r="K45" s="29">
        <f t="shared" si="12"/>
        <v>679</v>
      </c>
      <c r="L45" s="71">
        <f t="shared" si="13"/>
        <v>0.8606</v>
      </c>
      <c r="M45" s="71">
        <f t="shared" si="14"/>
        <v>1</v>
      </c>
      <c r="N45" s="72">
        <f t="shared" si="15"/>
        <v>407.4</v>
      </c>
      <c r="O45" s="73">
        <f t="shared" si="16"/>
        <v>2333587.2</v>
      </c>
      <c r="P45" s="8">
        <f t="shared" si="17"/>
        <v>2957.651711</v>
      </c>
    </row>
    <row r="46" ht="14.25" customHeight="1" outlineLevel="2">
      <c r="A46" s="77">
        <v>1.2</v>
      </c>
      <c r="B46" s="69">
        <v>3.0</v>
      </c>
      <c r="C46" s="18" t="str">
        <f>IF(A46=1.2, "Minneapolis",VLOOKUP(A46,'Fall20 data fy22 comp rev '!$P$2:$Q$669,2,0))</f>
        <v>Minneapolis</v>
      </c>
      <c r="D46" s="77">
        <v>1.2</v>
      </c>
      <c r="E46" s="69">
        <v>3.0</v>
      </c>
      <c r="F46" s="69">
        <v>193.0</v>
      </c>
      <c r="G46" s="70" t="s">
        <v>1047</v>
      </c>
      <c r="H46" s="69">
        <v>511.0</v>
      </c>
      <c r="I46" s="69">
        <v>422.0</v>
      </c>
      <c r="J46" s="69">
        <v>16.0</v>
      </c>
      <c r="K46" s="29">
        <f t="shared" si="12"/>
        <v>430</v>
      </c>
      <c r="L46" s="71">
        <f t="shared" si="13"/>
        <v>0.8415</v>
      </c>
      <c r="M46" s="71">
        <f t="shared" si="14"/>
        <v>1</v>
      </c>
      <c r="N46" s="72">
        <f t="shared" si="15"/>
        <v>258</v>
      </c>
      <c r="O46" s="73">
        <f t="shared" si="16"/>
        <v>1477824</v>
      </c>
      <c r="P46" s="8">
        <f t="shared" si="17"/>
        <v>2892.023483</v>
      </c>
    </row>
    <row r="47" ht="14.25" customHeight="1" outlineLevel="2">
      <c r="A47" s="77">
        <v>1.2</v>
      </c>
      <c r="B47" s="69">
        <v>3.0</v>
      </c>
      <c r="C47" s="18" t="str">
        <f>IF(A47=1.2, "Minneapolis",VLOOKUP(A47,'Fall20 data fy22 comp rev '!$P$2:$Q$669,2,0))</f>
        <v>Minneapolis</v>
      </c>
      <c r="D47" s="77">
        <v>1.2</v>
      </c>
      <c r="E47" s="69">
        <v>3.0</v>
      </c>
      <c r="F47" s="69">
        <v>215.0</v>
      </c>
      <c r="G47" s="70" t="s">
        <v>1049</v>
      </c>
      <c r="H47" s="69">
        <v>322.0</v>
      </c>
      <c r="I47" s="69">
        <v>150.0</v>
      </c>
      <c r="J47" s="69">
        <v>17.0</v>
      </c>
      <c r="K47" s="29">
        <f t="shared" si="12"/>
        <v>158.5</v>
      </c>
      <c r="L47" s="71">
        <f t="shared" si="13"/>
        <v>0.4922</v>
      </c>
      <c r="M47" s="71">
        <f t="shared" si="14"/>
        <v>0.6153</v>
      </c>
      <c r="N47" s="72">
        <f t="shared" si="15"/>
        <v>58.52</v>
      </c>
      <c r="O47" s="73">
        <f t="shared" si="16"/>
        <v>335202.56</v>
      </c>
      <c r="P47" s="8">
        <f t="shared" si="17"/>
        <v>1041.001739</v>
      </c>
    </row>
    <row r="48" ht="14.25" customHeight="1" outlineLevel="2">
      <c r="A48" s="77">
        <v>1.2</v>
      </c>
      <c r="B48" s="69">
        <v>3.0</v>
      </c>
      <c r="C48" s="18" t="str">
        <f>IF(A48=1.2, "Minneapolis",VLOOKUP(A48,'Fall20 data fy22 comp rev '!$P$2:$Q$669,2,0))</f>
        <v>Minneapolis</v>
      </c>
      <c r="D48" s="77">
        <v>1.2</v>
      </c>
      <c r="E48" s="69">
        <v>3.0</v>
      </c>
      <c r="F48" s="69">
        <v>225.0</v>
      </c>
      <c r="G48" s="70" t="s">
        <v>1051</v>
      </c>
      <c r="H48" s="69">
        <v>243.0</v>
      </c>
      <c r="I48" s="69">
        <v>202.0</v>
      </c>
      <c r="J48" s="69">
        <v>8.0</v>
      </c>
      <c r="K48" s="29">
        <f t="shared" si="12"/>
        <v>206</v>
      </c>
      <c r="L48" s="71">
        <f t="shared" si="13"/>
        <v>0.8477</v>
      </c>
      <c r="M48" s="71">
        <f t="shared" si="14"/>
        <v>1</v>
      </c>
      <c r="N48" s="72">
        <f t="shared" si="15"/>
        <v>123.6</v>
      </c>
      <c r="O48" s="73">
        <f t="shared" si="16"/>
        <v>707980.8</v>
      </c>
      <c r="P48" s="8">
        <f t="shared" si="17"/>
        <v>2913.501235</v>
      </c>
    </row>
    <row r="49" ht="14.25" customHeight="1" outlineLevel="2">
      <c r="A49" s="77">
        <v>1.2</v>
      </c>
      <c r="B49" s="69">
        <v>3.0</v>
      </c>
      <c r="C49" s="18" t="str">
        <f>IF(A49=1.2, "Minneapolis",VLOOKUP(A49,'Fall20 data fy22 comp rev '!$P$2:$Q$669,2,0))</f>
        <v>Minneapolis</v>
      </c>
      <c r="D49" s="77">
        <v>1.2</v>
      </c>
      <c r="E49" s="69">
        <v>3.0</v>
      </c>
      <c r="F49" s="69">
        <v>226.0</v>
      </c>
      <c r="G49" s="70" t="s">
        <v>1053</v>
      </c>
      <c r="H49" s="69">
        <v>696.0</v>
      </c>
      <c r="I49" s="69">
        <v>318.0</v>
      </c>
      <c r="J49" s="69">
        <v>38.0</v>
      </c>
      <c r="K49" s="29">
        <f t="shared" si="12"/>
        <v>337</v>
      </c>
      <c r="L49" s="71">
        <f t="shared" si="13"/>
        <v>0.4842</v>
      </c>
      <c r="M49" s="71">
        <f t="shared" si="14"/>
        <v>0.6053</v>
      </c>
      <c r="N49" s="72">
        <f t="shared" si="15"/>
        <v>122.39</v>
      </c>
      <c r="O49" s="73">
        <f t="shared" si="16"/>
        <v>701049.92</v>
      </c>
      <c r="P49" s="8">
        <f t="shared" si="17"/>
        <v>1007.255632</v>
      </c>
    </row>
    <row r="50" ht="14.25" customHeight="1" outlineLevel="2">
      <c r="A50" s="77">
        <v>1.2</v>
      </c>
      <c r="B50" s="69">
        <v>3.0</v>
      </c>
      <c r="C50" s="18" t="str">
        <f>IF(A50=1.2, "Minneapolis",VLOOKUP(A50,'Fall20 data fy22 comp rev '!$P$2:$Q$669,2,0))</f>
        <v>Minneapolis</v>
      </c>
      <c r="D50" s="77">
        <v>1.2</v>
      </c>
      <c r="E50" s="69">
        <v>3.0</v>
      </c>
      <c r="F50" s="69">
        <v>230.0</v>
      </c>
      <c r="G50" s="70" t="s">
        <v>1055</v>
      </c>
      <c r="H50" s="69">
        <v>5.0</v>
      </c>
      <c r="I50" s="69">
        <v>4.0</v>
      </c>
      <c r="J50" s="69">
        <v>0.0</v>
      </c>
      <c r="K50" s="29">
        <f t="shared" si="12"/>
        <v>4</v>
      </c>
      <c r="L50" s="71">
        <f t="shared" si="13"/>
        <v>0.8</v>
      </c>
      <c r="M50" s="71">
        <f t="shared" si="14"/>
        <v>1</v>
      </c>
      <c r="N50" s="72">
        <f t="shared" si="15"/>
        <v>2.4</v>
      </c>
      <c r="O50" s="73">
        <f t="shared" si="16"/>
        <v>13747.2</v>
      </c>
      <c r="P50" s="8">
        <f t="shared" si="17"/>
        <v>2749.44</v>
      </c>
    </row>
    <row r="51" ht="14.25" customHeight="1" outlineLevel="2">
      <c r="A51" s="77">
        <v>1.2</v>
      </c>
      <c r="B51" s="69">
        <v>3.0</v>
      </c>
      <c r="C51" s="18" t="str">
        <f>IF(A51=1.2, "Minneapolis",VLOOKUP(A51,'Fall20 data fy22 comp rev '!$P$2:$Q$669,2,0))</f>
        <v>Minneapolis</v>
      </c>
      <c r="D51" s="77">
        <v>1.2</v>
      </c>
      <c r="E51" s="69">
        <v>3.0</v>
      </c>
      <c r="F51" s="69">
        <v>231.0</v>
      </c>
      <c r="G51" s="70" t="s">
        <v>1057</v>
      </c>
      <c r="H51" s="69">
        <v>1.0</v>
      </c>
      <c r="I51" s="69">
        <v>0.0</v>
      </c>
      <c r="J51" s="69">
        <v>0.0</v>
      </c>
      <c r="K51" s="29">
        <f t="shared" si="12"/>
        <v>0</v>
      </c>
      <c r="L51" s="71">
        <f t="shared" si="13"/>
        <v>0</v>
      </c>
      <c r="M51" s="71">
        <f t="shared" si="14"/>
        <v>0</v>
      </c>
      <c r="N51" s="72">
        <f t="shared" si="15"/>
        <v>0</v>
      </c>
      <c r="O51" s="73">
        <f t="shared" si="16"/>
        <v>0</v>
      </c>
      <c r="P51" s="8">
        <f t="shared" si="17"/>
        <v>0</v>
      </c>
    </row>
    <row r="52" ht="14.25" customHeight="1" outlineLevel="2">
      <c r="A52" s="77">
        <v>1.2</v>
      </c>
      <c r="B52" s="69">
        <v>3.0</v>
      </c>
      <c r="C52" s="18" t="str">
        <f>IF(A52=1.2, "Minneapolis",VLOOKUP(A52,'Fall20 data fy22 comp rev '!$P$2:$Q$669,2,0))</f>
        <v>Minneapolis</v>
      </c>
      <c r="D52" s="77">
        <v>1.2</v>
      </c>
      <c r="E52" s="69">
        <v>3.0</v>
      </c>
      <c r="F52" s="69">
        <v>249.0</v>
      </c>
      <c r="G52" s="70" t="s">
        <v>1059</v>
      </c>
      <c r="H52" s="69">
        <v>315.0</v>
      </c>
      <c r="I52" s="69">
        <v>210.0</v>
      </c>
      <c r="J52" s="69">
        <v>37.0</v>
      </c>
      <c r="K52" s="29">
        <f t="shared" si="12"/>
        <v>228.5</v>
      </c>
      <c r="L52" s="71">
        <f t="shared" si="13"/>
        <v>0.7254</v>
      </c>
      <c r="M52" s="71">
        <f t="shared" si="14"/>
        <v>0.9068</v>
      </c>
      <c r="N52" s="72">
        <f t="shared" si="15"/>
        <v>124.32</v>
      </c>
      <c r="O52" s="73">
        <f t="shared" si="16"/>
        <v>712104.96</v>
      </c>
      <c r="P52" s="8">
        <f t="shared" si="17"/>
        <v>2260.650667</v>
      </c>
    </row>
    <row r="53" ht="14.25" customHeight="1" outlineLevel="2">
      <c r="A53" s="77">
        <v>1.2</v>
      </c>
      <c r="B53" s="69">
        <v>3.0</v>
      </c>
      <c r="C53" s="18" t="str">
        <f>IF(A53=1.2, "Minneapolis",VLOOKUP(A53,'Fall20 data fy22 comp rev '!$P$2:$Q$669,2,0))</f>
        <v>Minneapolis</v>
      </c>
      <c r="D53" s="77">
        <v>1.2</v>
      </c>
      <c r="E53" s="69">
        <v>3.0</v>
      </c>
      <c r="F53" s="69">
        <v>256.0</v>
      </c>
      <c r="G53" s="70" t="s">
        <v>1061</v>
      </c>
      <c r="H53" s="69">
        <v>352.0</v>
      </c>
      <c r="I53" s="69">
        <v>267.0</v>
      </c>
      <c r="J53" s="69">
        <v>43.0</v>
      </c>
      <c r="K53" s="29">
        <f t="shared" si="12"/>
        <v>288.5</v>
      </c>
      <c r="L53" s="71">
        <f t="shared" si="13"/>
        <v>0.8196</v>
      </c>
      <c r="M53" s="71">
        <f t="shared" si="14"/>
        <v>1</v>
      </c>
      <c r="N53" s="72">
        <f t="shared" si="15"/>
        <v>173.1</v>
      </c>
      <c r="O53" s="73">
        <f t="shared" si="16"/>
        <v>991516.8</v>
      </c>
      <c r="P53" s="8">
        <f t="shared" si="17"/>
        <v>2816.809091</v>
      </c>
    </row>
    <row r="54" ht="14.25" customHeight="1" outlineLevel="2">
      <c r="A54" s="77">
        <v>1.2</v>
      </c>
      <c r="B54" s="69">
        <v>3.0</v>
      </c>
      <c r="C54" s="18" t="str">
        <f>IF(A54=1.2, "Minneapolis",VLOOKUP(A54,'Fall20 data fy22 comp rev '!$P$2:$Q$669,2,0))</f>
        <v>Minneapolis</v>
      </c>
      <c r="D54" s="77">
        <v>1.2</v>
      </c>
      <c r="E54" s="69">
        <v>3.0</v>
      </c>
      <c r="F54" s="69">
        <v>260.0</v>
      </c>
      <c r="G54" s="70" t="s">
        <v>1062</v>
      </c>
      <c r="H54" s="69">
        <v>469.0</v>
      </c>
      <c r="I54" s="69">
        <v>237.0</v>
      </c>
      <c r="J54" s="69">
        <v>79.0</v>
      </c>
      <c r="K54" s="29">
        <f t="shared" si="12"/>
        <v>276.5</v>
      </c>
      <c r="L54" s="71">
        <f t="shared" si="13"/>
        <v>0.5896</v>
      </c>
      <c r="M54" s="71">
        <f t="shared" si="14"/>
        <v>0.737</v>
      </c>
      <c r="N54" s="72">
        <f t="shared" si="15"/>
        <v>122.27</v>
      </c>
      <c r="O54" s="73">
        <f t="shared" si="16"/>
        <v>700362.56</v>
      </c>
      <c r="P54" s="8">
        <f t="shared" si="17"/>
        <v>1493.310362</v>
      </c>
    </row>
    <row r="55" ht="14.25" customHeight="1" outlineLevel="2">
      <c r="A55" s="77">
        <v>1.2</v>
      </c>
      <c r="B55" s="69">
        <v>3.0</v>
      </c>
      <c r="C55" s="18" t="str">
        <f>IF(A55=1.2, "Minneapolis",VLOOKUP(A55,'Fall20 data fy22 comp rev '!$P$2:$Q$669,2,0))</f>
        <v>Minneapolis</v>
      </c>
      <c r="D55" s="77">
        <v>1.2</v>
      </c>
      <c r="E55" s="69">
        <v>3.0</v>
      </c>
      <c r="F55" s="69">
        <v>282.0</v>
      </c>
      <c r="G55" s="70" t="s">
        <v>1064</v>
      </c>
      <c r="H55" s="69">
        <v>462.0</v>
      </c>
      <c r="I55" s="69">
        <v>386.0</v>
      </c>
      <c r="J55" s="69">
        <v>26.0</v>
      </c>
      <c r="K55" s="29">
        <f t="shared" si="12"/>
        <v>399</v>
      </c>
      <c r="L55" s="71">
        <f t="shared" si="13"/>
        <v>0.8636</v>
      </c>
      <c r="M55" s="71">
        <f t="shared" si="14"/>
        <v>1</v>
      </c>
      <c r="N55" s="72">
        <f t="shared" si="15"/>
        <v>239.4</v>
      </c>
      <c r="O55" s="73">
        <f t="shared" si="16"/>
        <v>1371283.2</v>
      </c>
      <c r="P55" s="8">
        <f t="shared" si="17"/>
        <v>2968.145455</v>
      </c>
    </row>
    <row r="56" ht="14.25" customHeight="1" outlineLevel="2">
      <c r="A56" s="77">
        <v>1.2</v>
      </c>
      <c r="B56" s="69">
        <v>3.0</v>
      </c>
      <c r="C56" s="18" t="str">
        <f>IF(A56=1.2, "Minneapolis",VLOOKUP(A56,'Fall20 data fy22 comp rev '!$P$2:$Q$669,2,0))</f>
        <v>Minneapolis</v>
      </c>
      <c r="D56" s="77">
        <v>1.2</v>
      </c>
      <c r="E56" s="69">
        <v>3.0</v>
      </c>
      <c r="F56" s="69">
        <v>287.0</v>
      </c>
      <c r="G56" s="70" t="s">
        <v>1066</v>
      </c>
      <c r="H56" s="69">
        <v>236.0</v>
      </c>
      <c r="I56" s="69">
        <v>212.0</v>
      </c>
      <c r="J56" s="69">
        <v>15.0</v>
      </c>
      <c r="K56" s="29">
        <f t="shared" si="12"/>
        <v>219.5</v>
      </c>
      <c r="L56" s="71">
        <f t="shared" si="13"/>
        <v>0.9301</v>
      </c>
      <c r="M56" s="71">
        <f t="shared" si="14"/>
        <v>1</v>
      </c>
      <c r="N56" s="72">
        <f t="shared" si="15"/>
        <v>131.7</v>
      </c>
      <c r="O56" s="73">
        <f t="shared" si="16"/>
        <v>754377.6</v>
      </c>
      <c r="P56" s="8">
        <f t="shared" si="17"/>
        <v>3196.515254</v>
      </c>
    </row>
    <row r="57" ht="14.25" customHeight="1" outlineLevel="2">
      <c r="A57" s="77">
        <v>1.2</v>
      </c>
      <c r="B57" s="69">
        <v>3.0</v>
      </c>
      <c r="C57" s="18" t="str">
        <f>IF(A57=1.2, "Minneapolis",VLOOKUP(A57,'Fall20 data fy22 comp rev '!$P$2:$Q$669,2,0))</f>
        <v>Minneapolis</v>
      </c>
      <c r="D57" s="77">
        <v>1.2</v>
      </c>
      <c r="E57" s="69">
        <v>3.0</v>
      </c>
      <c r="F57" s="69">
        <v>288.0</v>
      </c>
      <c r="G57" s="70" t="s">
        <v>1068</v>
      </c>
      <c r="H57" s="69">
        <v>386.0</v>
      </c>
      <c r="I57" s="69">
        <v>342.0</v>
      </c>
      <c r="J57" s="69">
        <v>25.0</v>
      </c>
      <c r="K57" s="29">
        <f t="shared" si="12"/>
        <v>354.5</v>
      </c>
      <c r="L57" s="71">
        <f t="shared" si="13"/>
        <v>0.9184</v>
      </c>
      <c r="M57" s="71">
        <f t="shared" si="14"/>
        <v>1</v>
      </c>
      <c r="N57" s="72">
        <f t="shared" si="15"/>
        <v>212.7</v>
      </c>
      <c r="O57" s="73">
        <f t="shared" si="16"/>
        <v>1218345.6</v>
      </c>
      <c r="P57" s="8">
        <f t="shared" si="17"/>
        <v>3156.335751</v>
      </c>
    </row>
    <row r="58" ht="14.25" customHeight="1" outlineLevel="2">
      <c r="A58" s="77">
        <v>1.2</v>
      </c>
      <c r="B58" s="69">
        <v>3.0</v>
      </c>
      <c r="C58" s="18" t="str">
        <f>IF(A58=1.2, "Minneapolis",VLOOKUP(A58,'Fall20 data fy22 comp rev '!$P$2:$Q$669,2,0))</f>
        <v>Minneapolis</v>
      </c>
      <c r="D58" s="77">
        <v>1.2</v>
      </c>
      <c r="E58" s="69">
        <v>3.0</v>
      </c>
      <c r="F58" s="69">
        <v>289.0</v>
      </c>
      <c r="G58" s="70" t="s">
        <v>1070</v>
      </c>
      <c r="H58" s="69">
        <v>481.0</v>
      </c>
      <c r="I58" s="69">
        <v>337.0</v>
      </c>
      <c r="J58" s="69">
        <v>46.0</v>
      </c>
      <c r="K58" s="29">
        <f t="shared" si="12"/>
        <v>360</v>
      </c>
      <c r="L58" s="71">
        <f t="shared" si="13"/>
        <v>0.7484</v>
      </c>
      <c r="M58" s="71">
        <f t="shared" si="14"/>
        <v>0.9355</v>
      </c>
      <c r="N58" s="72">
        <f t="shared" si="15"/>
        <v>202.07</v>
      </c>
      <c r="O58" s="73">
        <f t="shared" si="16"/>
        <v>1157456.96</v>
      </c>
      <c r="P58" s="8">
        <f t="shared" si="17"/>
        <v>2406.355426</v>
      </c>
    </row>
    <row r="59" ht="14.25" customHeight="1" outlineLevel="2">
      <c r="A59" s="77">
        <v>1.2</v>
      </c>
      <c r="B59" s="69">
        <v>3.0</v>
      </c>
      <c r="C59" s="18" t="str">
        <f>IF(A59=1.2, "Minneapolis",VLOOKUP(A59,'Fall20 data fy22 comp rev '!$P$2:$Q$669,2,0))</f>
        <v>Minneapolis</v>
      </c>
      <c r="D59" s="77">
        <v>1.2</v>
      </c>
      <c r="E59" s="69">
        <v>3.0</v>
      </c>
      <c r="F59" s="69">
        <v>291.0</v>
      </c>
      <c r="G59" s="70" t="s">
        <v>1072</v>
      </c>
      <c r="H59" s="69">
        <v>512.0</v>
      </c>
      <c r="I59" s="69">
        <v>415.0</v>
      </c>
      <c r="J59" s="69">
        <v>36.0</v>
      </c>
      <c r="K59" s="29">
        <f t="shared" si="12"/>
        <v>433</v>
      </c>
      <c r="L59" s="71">
        <f t="shared" si="13"/>
        <v>0.8457</v>
      </c>
      <c r="M59" s="71">
        <f t="shared" si="14"/>
        <v>1</v>
      </c>
      <c r="N59" s="72">
        <f t="shared" si="15"/>
        <v>259.8</v>
      </c>
      <c r="O59" s="73">
        <f t="shared" si="16"/>
        <v>1488134.4</v>
      </c>
      <c r="P59" s="8">
        <f t="shared" si="17"/>
        <v>2906.5125</v>
      </c>
    </row>
    <row r="60" ht="14.25" customHeight="1" outlineLevel="2">
      <c r="A60" s="77">
        <v>1.2</v>
      </c>
      <c r="B60" s="69">
        <v>3.0</v>
      </c>
      <c r="C60" s="18" t="str">
        <f>IF(A60=1.2, "Minneapolis",VLOOKUP(A60,'Fall20 data fy22 comp rev '!$P$2:$Q$669,2,0))</f>
        <v>Minneapolis</v>
      </c>
      <c r="D60" s="77">
        <v>1.2</v>
      </c>
      <c r="E60" s="69">
        <v>3.0</v>
      </c>
      <c r="F60" s="69">
        <v>293.0</v>
      </c>
      <c r="G60" s="70" t="s">
        <v>1074</v>
      </c>
      <c r="H60" s="69">
        <v>330.0</v>
      </c>
      <c r="I60" s="69">
        <v>274.0</v>
      </c>
      <c r="J60" s="69">
        <v>15.0</v>
      </c>
      <c r="K60" s="29">
        <f t="shared" si="12"/>
        <v>281.5</v>
      </c>
      <c r="L60" s="71">
        <f t="shared" si="13"/>
        <v>0.853</v>
      </c>
      <c r="M60" s="71">
        <f t="shared" si="14"/>
        <v>1</v>
      </c>
      <c r="N60" s="72">
        <f t="shared" si="15"/>
        <v>168.9</v>
      </c>
      <c r="O60" s="73">
        <f t="shared" si="16"/>
        <v>967459.2</v>
      </c>
      <c r="P60" s="8">
        <f t="shared" si="17"/>
        <v>2931.694545</v>
      </c>
    </row>
    <row r="61" ht="14.25" customHeight="1" outlineLevel="2">
      <c r="A61" s="77">
        <v>1.2</v>
      </c>
      <c r="B61" s="69">
        <v>3.0</v>
      </c>
      <c r="C61" s="18" t="str">
        <f>IF(A61=1.2, "Minneapolis",VLOOKUP(A61,'Fall20 data fy22 comp rev '!$P$2:$Q$669,2,0))</f>
        <v>Minneapolis</v>
      </c>
      <c r="D61" s="77">
        <v>1.2</v>
      </c>
      <c r="E61" s="69">
        <v>3.0</v>
      </c>
      <c r="F61" s="69">
        <v>300.0</v>
      </c>
      <c r="G61" s="70" t="s">
        <v>1075</v>
      </c>
      <c r="H61" s="69">
        <v>738.0</v>
      </c>
      <c r="I61" s="69">
        <v>225.0</v>
      </c>
      <c r="J61" s="69">
        <v>35.0</v>
      </c>
      <c r="K61" s="29">
        <f t="shared" si="12"/>
        <v>242.5</v>
      </c>
      <c r="L61" s="71">
        <f t="shared" si="13"/>
        <v>0.3286</v>
      </c>
      <c r="M61" s="71">
        <f t="shared" si="14"/>
        <v>0.4108</v>
      </c>
      <c r="N61" s="72">
        <f t="shared" si="15"/>
        <v>59.77</v>
      </c>
      <c r="O61" s="73">
        <f t="shared" si="16"/>
        <v>342362.56</v>
      </c>
      <c r="P61" s="8">
        <f t="shared" si="17"/>
        <v>463.9059079</v>
      </c>
    </row>
    <row r="62" ht="14.25" customHeight="1" outlineLevel="2">
      <c r="A62" s="77">
        <v>1.2</v>
      </c>
      <c r="B62" s="69">
        <v>3.0</v>
      </c>
      <c r="C62" s="18" t="str">
        <f>IF(A62=1.2, "Minneapolis",VLOOKUP(A62,'Fall20 data fy22 comp rev '!$P$2:$Q$669,2,0))</f>
        <v>Minneapolis</v>
      </c>
      <c r="D62" s="77">
        <v>1.2</v>
      </c>
      <c r="E62" s="69">
        <v>3.0</v>
      </c>
      <c r="F62" s="69">
        <v>309.0</v>
      </c>
      <c r="G62" s="70" t="s">
        <v>1077</v>
      </c>
      <c r="H62" s="69">
        <v>571.0</v>
      </c>
      <c r="I62" s="69">
        <v>321.0</v>
      </c>
      <c r="J62" s="69">
        <v>49.0</v>
      </c>
      <c r="K62" s="29">
        <f t="shared" si="12"/>
        <v>345.5</v>
      </c>
      <c r="L62" s="71">
        <f t="shared" si="13"/>
        <v>0.6051</v>
      </c>
      <c r="M62" s="71">
        <f t="shared" si="14"/>
        <v>0.7564</v>
      </c>
      <c r="N62" s="72">
        <f t="shared" si="15"/>
        <v>156.8</v>
      </c>
      <c r="O62" s="73">
        <f t="shared" si="16"/>
        <v>898150.4</v>
      </c>
      <c r="P62" s="8">
        <f t="shared" si="17"/>
        <v>1572.942907</v>
      </c>
    </row>
    <row r="63" ht="14.25" customHeight="1" outlineLevel="2">
      <c r="A63" s="77">
        <v>1.2</v>
      </c>
      <c r="B63" s="69">
        <v>3.0</v>
      </c>
      <c r="C63" s="18" t="str">
        <f>IF(A63=1.2, "Minneapolis",VLOOKUP(A63,'Fall20 data fy22 comp rev '!$P$2:$Q$669,2,0))</f>
        <v>Minneapolis</v>
      </c>
      <c r="D63" s="77">
        <v>1.2</v>
      </c>
      <c r="E63" s="69">
        <v>3.0</v>
      </c>
      <c r="F63" s="69">
        <v>315.0</v>
      </c>
      <c r="G63" s="70" t="s">
        <v>3538</v>
      </c>
      <c r="H63" s="69">
        <v>17.0</v>
      </c>
      <c r="I63" s="69">
        <v>2.0</v>
      </c>
      <c r="J63" s="69">
        <v>0.0</v>
      </c>
      <c r="K63" s="29">
        <f t="shared" si="12"/>
        <v>2</v>
      </c>
      <c r="L63" s="71">
        <f t="shared" si="13"/>
        <v>0.1176</v>
      </c>
      <c r="M63" s="71">
        <f t="shared" si="14"/>
        <v>0.147</v>
      </c>
      <c r="N63" s="72">
        <f t="shared" si="15"/>
        <v>0.18</v>
      </c>
      <c r="O63" s="73">
        <f t="shared" si="16"/>
        <v>1031.04</v>
      </c>
      <c r="P63" s="8">
        <f t="shared" si="17"/>
        <v>60.64941176</v>
      </c>
    </row>
    <row r="64" ht="14.25" customHeight="1" outlineLevel="2">
      <c r="A64" s="77">
        <v>1.2</v>
      </c>
      <c r="B64" s="69">
        <v>3.0</v>
      </c>
      <c r="C64" s="18" t="str">
        <f>IF(A64=1.2, "Minneapolis",VLOOKUP(A64,'Fall20 data fy22 comp rev '!$P$2:$Q$669,2,0))</f>
        <v>Minneapolis</v>
      </c>
      <c r="D64" s="77">
        <v>1.2</v>
      </c>
      <c r="E64" s="69">
        <v>3.0</v>
      </c>
      <c r="F64" s="69">
        <v>316.0</v>
      </c>
      <c r="G64" s="70" t="s">
        <v>1079</v>
      </c>
      <c r="H64" s="69">
        <v>470.0</v>
      </c>
      <c r="I64" s="69">
        <v>294.0</v>
      </c>
      <c r="J64" s="69">
        <v>43.0</v>
      </c>
      <c r="K64" s="29">
        <f t="shared" si="12"/>
        <v>315.5</v>
      </c>
      <c r="L64" s="71">
        <f t="shared" si="13"/>
        <v>0.6713</v>
      </c>
      <c r="M64" s="71">
        <f t="shared" si="14"/>
        <v>0.8391</v>
      </c>
      <c r="N64" s="72">
        <f t="shared" si="15"/>
        <v>158.84</v>
      </c>
      <c r="O64" s="73">
        <f t="shared" si="16"/>
        <v>909835.52</v>
      </c>
      <c r="P64" s="8">
        <f t="shared" si="17"/>
        <v>1935.820255</v>
      </c>
    </row>
    <row r="65" ht="14.25" customHeight="1" outlineLevel="2">
      <c r="A65" s="77">
        <v>1.2</v>
      </c>
      <c r="B65" s="69">
        <v>3.0</v>
      </c>
      <c r="C65" s="18" t="str">
        <f>IF(A65=1.2, "Minneapolis",VLOOKUP(A65,'Fall20 data fy22 comp rev '!$P$2:$Q$669,2,0))</f>
        <v>Minneapolis</v>
      </c>
      <c r="D65" s="77">
        <v>1.2</v>
      </c>
      <c r="E65" s="69">
        <v>3.0</v>
      </c>
      <c r="F65" s="69">
        <v>318.0</v>
      </c>
      <c r="G65" s="70" t="s">
        <v>1081</v>
      </c>
      <c r="H65" s="69">
        <v>374.0</v>
      </c>
      <c r="I65" s="69">
        <v>247.0</v>
      </c>
      <c r="J65" s="69">
        <v>39.0</v>
      </c>
      <c r="K65" s="29">
        <f t="shared" si="12"/>
        <v>266.5</v>
      </c>
      <c r="L65" s="71">
        <f t="shared" si="13"/>
        <v>0.7126</v>
      </c>
      <c r="M65" s="71">
        <f t="shared" si="14"/>
        <v>0.8908</v>
      </c>
      <c r="N65" s="72">
        <f t="shared" si="15"/>
        <v>142.44</v>
      </c>
      <c r="O65" s="73">
        <f t="shared" si="16"/>
        <v>815896.32</v>
      </c>
      <c r="P65" s="8">
        <f t="shared" si="17"/>
        <v>2181.540963</v>
      </c>
    </row>
    <row r="66" ht="14.25" customHeight="1" outlineLevel="2">
      <c r="A66" s="77">
        <v>1.2</v>
      </c>
      <c r="B66" s="69">
        <v>3.0</v>
      </c>
      <c r="C66" s="18" t="str">
        <f>IF(A66=1.2, "Minneapolis",VLOOKUP(A66,'Fall20 data fy22 comp rev '!$P$2:$Q$669,2,0))</f>
        <v>Minneapolis</v>
      </c>
      <c r="D66" s="77">
        <v>1.2</v>
      </c>
      <c r="E66" s="69">
        <v>3.0</v>
      </c>
      <c r="F66" s="69">
        <v>323.0</v>
      </c>
      <c r="G66" s="70" t="s">
        <v>1083</v>
      </c>
      <c r="H66" s="69">
        <v>838.0</v>
      </c>
      <c r="I66" s="69">
        <v>312.0</v>
      </c>
      <c r="J66" s="69">
        <v>61.0</v>
      </c>
      <c r="K66" s="29">
        <f t="shared" si="12"/>
        <v>342.5</v>
      </c>
      <c r="L66" s="71">
        <f t="shared" si="13"/>
        <v>0.4087</v>
      </c>
      <c r="M66" s="71">
        <f t="shared" si="14"/>
        <v>0.5109</v>
      </c>
      <c r="N66" s="72">
        <f t="shared" si="15"/>
        <v>104.99</v>
      </c>
      <c r="O66" s="73">
        <f t="shared" si="16"/>
        <v>601382.72</v>
      </c>
      <c r="P66" s="8">
        <f t="shared" si="17"/>
        <v>717.6404773</v>
      </c>
    </row>
    <row r="67" ht="14.25" customHeight="1" outlineLevel="2">
      <c r="A67" s="77">
        <v>1.2</v>
      </c>
      <c r="B67" s="69">
        <v>3.0</v>
      </c>
      <c r="C67" s="18" t="str">
        <f>IF(A67=1.2, "Minneapolis",VLOOKUP(A67,'Fall20 data fy22 comp rev '!$P$2:$Q$669,2,0))</f>
        <v>Minneapolis</v>
      </c>
      <c r="D67" s="77">
        <v>1.2</v>
      </c>
      <c r="E67" s="69">
        <v>3.0</v>
      </c>
      <c r="F67" s="69">
        <v>324.0</v>
      </c>
      <c r="G67" s="70" t="s">
        <v>1085</v>
      </c>
      <c r="H67" s="69">
        <v>949.0</v>
      </c>
      <c r="I67" s="69">
        <v>423.0</v>
      </c>
      <c r="J67" s="69">
        <v>81.0</v>
      </c>
      <c r="K67" s="29">
        <f t="shared" si="12"/>
        <v>463.5</v>
      </c>
      <c r="L67" s="71">
        <f t="shared" si="13"/>
        <v>0.4884</v>
      </c>
      <c r="M67" s="71">
        <f t="shared" si="14"/>
        <v>0.6105</v>
      </c>
      <c r="N67" s="72">
        <f t="shared" si="15"/>
        <v>169.78</v>
      </c>
      <c r="O67" s="73">
        <f t="shared" si="16"/>
        <v>972499.84</v>
      </c>
      <c r="P67" s="8">
        <f t="shared" si="17"/>
        <v>1024.76274</v>
      </c>
    </row>
    <row r="68" ht="14.25" customHeight="1" outlineLevel="2">
      <c r="A68" s="77">
        <v>1.2</v>
      </c>
      <c r="B68" s="69">
        <v>3.0</v>
      </c>
      <c r="C68" s="18" t="str">
        <f>IF(A68=1.2, "Minneapolis",VLOOKUP(A68,'Fall20 data fy22 comp rev '!$P$2:$Q$669,2,0))</f>
        <v>Minneapolis</v>
      </c>
      <c r="D68" s="77">
        <v>1.2</v>
      </c>
      <c r="E68" s="69">
        <v>3.0</v>
      </c>
      <c r="F68" s="69">
        <v>327.0</v>
      </c>
      <c r="G68" s="70" t="s">
        <v>1087</v>
      </c>
      <c r="H68" s="69">
        <v>333.0</v>
      </c>
      <c r="I68" s="69">
        <v>264.0</v>
      </c>
      <c r="J68" s="69">
        <v>18.0</v>
      </c>
      <c r="K68" s="29">
        <f t="shared" si="12"/>
        <v>273</v>
      </c>
      <c r="L68" s="71">
        <f t="shared" si="13"/>
        <v>0.8198</v>
      </c>
      <c r="M68" s="71">
        <f t="shared" si="14"/>
        <v>1</v>
      </c>
      <c r="N68" s="72">
        <f t="shared" si="15"/>
        <v>163.8</v>
      </c>
      <c r="O68" s="73">
        <f t="shared" si="16"/>
        <v>938246.4</v>
      </c>
      <c r="P68" s="8">
        <f t="shared" si="17"/>
        <v>2817.556757</v>
      </c>
    </row>
    <row r="69" ht="14.25" customHeight="1" outlineLevel="2">
      <c r="A69" s="77">
        <v>1.2</v>
      </c>
      <c r="B69" s="69">
        <v>3.0</v>
      </c>
      <c r="C69" s="18" t="str">
        <f>IF(A69=1.2, "Minneapolis",VLOOKUP(A69,'Fall20 data fy22 comp rev '!$P$2:$Q$669,2,0))</f>
        <v>Minneapolis</v>
      </c>
      <c r="D69" s="77">
        <v>1.2</v>
      </c>
      <c r="E69" s="69">
        <v>3.0</v>
      </c>
      <c r="F69" s="69">
        <v>346.0</v>
      </c>
      <c r="G69" s="70" t="s">
        <v>1089</v>
      </c>
      <c r="H69" s="69">
        <v>19.0</v>
      </c>
      <c r="I69" s="69">
        <v>15.0</v>
      </c>
      <c r="J69" s="69">
        <v>1.0</v>
      </c>
      <c r="K69" s="29">
        <f t="shared" si="12"/>
        <v>15.5</v>
      </c>
      <c r="L69" s="71">
        <f t="shared" si="13"/>
        <v>0.8158</v>
      </c>
      <c r="M69" s="71">
        <f t="shared" si="14"/>
        <v>1</v>
      </c>
      <c r="N69" s="72">
        <f t="shared" si="15"/>
        <v>9.3</v>
      </c>
      <c r="O69" s="73">
        <f t="shared" si="16"/>
        <v>53270.4</v>
      </c>
      <c r="P69" s="8">
        <f t="shared" si="17"/>
        <v>2803.705263</v>
      </c>
    </row>
    <row r="70" ht="14.25" customHeight="1" outlineLevel="2">
      <c r="A70" s="77">
        <v>1.2</v>
      </c>
      <c r="B70" s="69">
        <v>3.0</v>
      </c>
      <c r="C70" s="18" t="str">
        <f>IF(A70=1.2, "Minneapolis",VLOOKUP(A70,'Fall20 data fy22 comp rev '!$P$2:$Q$669,2,0))</f>
        <v>Minneapolis</v>
      </c>
      <c r="D70" s="77">
        <v>1.2</v>
      </c>
      <c r="E70" s="69">
        <v>3.0</v>
      </c>
      <c r="F70" s="69">
        <v>347.0</v>
      </c>
      <c r="G70" s="70" t="s">
        <v>1091</v>
      </c>
      <c r="H70" s="69">
        <v>238.0</v>
      </c>
      <c r="I70" s="69">
        <v>129.0</v>
      </c>
      <c r="J70" s="69">
        <v>41.0</v>
      </c>
      <c r="K70" s="29">
        <f t="shared" si="12"/>
        <v>149.5</v>
      </c>
      <c r="L70" s="71">
        <f t="shared" si="13"/>
        <v>0.6282</v>
      </c>
      <c r="M70" s="71">
        <f t="shared" si="14"/>
        <v>0.7853</v>
      </c>
      <c r="N70" s="72">
        <f t="shared" si="15"/>
        <v>70.44</v>
      </c>
      <c r="O70" s="73">
        <f t="shared" si="16"/>
        <v>403480.32</v>
      </c>
      <c r="P70" s="8">
        <f t="shared" si="17"/>
        <v>1695.295462</v>
      </c>
    </row>
    <row r="71" ht="14.25" customHeight="1" outlineLevel="2">
      <c r="A71" s="77">
        <v>1.2</v>
      </c>
      <c r="B71" s="69">
        <v>3.0</v>
      </c>
      <c r="C71" s="18" t="str">
        <f>IF(A71=1.2, "Minneapolis",VLOOKUP(A71,'Fall20 data fy22 comp rev '!$P$2:$Q$669,2,0))</f>
        <v>Minneapolis</v>
      </c>
      <c r="D71" s="77">
        <v>1.2</v>
      </c>
      <c r="E71" s="69">
        <v>3.0</v>
      </c>
      <c r="F71" s="69">
        <v>348.0</v>
      </c>
      <c r="G71" s="70" t="s">
        <v>1093</v>
      </c>
      <c r="H71" s="69">
        <v>65.0</v>
      </c>
      <c r="I71" s="69">
        <v>46.0</v>
      </c>
      <c r="J71" s="69">
        <v>5.0</v>
      </c>
      <c r="K71" s="29">
        <f t="shared" si="12"/>
        <v>48.5</v>
      </c>
      <c r="L71" s="71">
        <f t="shared" si="13"/>
        <v>0.7462</v>
      </c>
      <c r="M71" s="71">
        <f t="shared" si="14"/>
        <v>0.9328</v>
      </c>
      <c r="N71" s="72">
        <f t="shared" si="15"/>
        <v>27.14</v>
      </c>
      <c r="O71" s="73">
        <f t="shared" si="16"/>
        <v>155457.92</v>
      </c>
      <c r="P71" s="8">
        <f t="shared" si="17"/>
        <v>2391.660308</v>
      </c>
    </row>
    <row r="72" ht="14.25" customHeight="1" outlineLevel="2">
      <c r="A72" s="77">
        <v>1.2</v>
      </c>
      <c r="B72" s="69">
        <v>3.0</v>
      </c>
      <c r="C72" s="18" t="str">
        <f>IF(A72=1.2, "Minneapolis",VLOOKUP(A72,'Fall20 data fy22 comp rev '!$P$2:$Q$669,2,0))</f>
        <v>Minneapolis</v>
      </c>
      <c r="D72" s="77">
        <v>1.2</v>
      </c>
      <c r="E72" s="69">
        <v>3.0</v>
      </c>
      <c r="F72" s="69">
        <v>349.0</v>
      </c>
      <c r="G72" s="70" t="s">
        <v>1095</v>
      </c>
      <c r="H72" s="69">
        <v>45.0</v>
      </c>
      <c r="I72" s="69">
        <v>18.0</v>
      </c>
      <c r="J72" s="69">
        <v>5.0</v>
      </c>
      <c r="K72" s="29">
        <f t="shared" si="12"/>
        <v>20.5</v>
      </c>
      <c r="L72" s="71">
        <f t="shared" si="13"/>
        <v>0.4556</v>
      </c>
      <c r="M72" s="71">
        <f t="shared" si="14"/>
        <v>0.5695</v>
      </c>
      <c r="N72" s="72">
        <f t="shared" si="15"/>
        <v>7</v>
      </c>
      <c r="O72" s="73">
        <f t="shared" si="16"/>
        <v>40096</v>
      </c>
      <c r="P72" s="8">
        <f t="shared" si="17"/>
        <v>891.0222222</v>
      </c>
    </row>
    <row r="73" ht="14.25" customHeight="1" outlineLevel="2">
      <c r="A73" s="77">
        <v>1.2</v>
      </c>
      <c r="B73" s="69">
        <v>3.0</v>
      </c>
      <c r="C73" s="18" t="str">
        <f>IF(A73=1.2, "Minneapolis",VLOOKUP(A73,'Fall20 data fy22 comp rev '!$P$2:$Q$669,2,0))</f>
        <v>Minneapolis</v>
      </c>
      <c r="D73" s="77">
        <v>1.2</v>
      </c>
      <c r="E73" s="69">
        <v>3.0</v>
      </c>
      <c r="F73" s="69">
        <v>352.0</v>
      </c>
      <c r="G73" s="70" t="s">
        <v>1097</v>
      </c>
      <c r="H73" s="69">
        <v>932.0</v>
      </c>
      <c r="I73" s="69">
        <v>611.0</v>
      </c>
      <c r="J73" s="69">
        <v>72.0</v>
      </c>
      <c r="K73" s="29">
        <f t="shared" si="12"/>
        <v>647</v>
      </c>
      <c r="L73" s="71">
        <f t="shared" si="13"/>
        <v>0.6942</v>
      </c>
      <c r="M73" s="71">
        <f t="shared" si="14"/>
        <v>0.8678</v>
      </c>
      <c r="N73" s="72">
        <f t="shared" si="15"/>
        <v>336.88</v>
      </c>
      <c r="O73" s="73">
        <f t="shared" si="16"/>
        <v>1929648.64</v>
      </c>
      <c r="P73" s="8">
        <f t="shared" si="17"/>
        <v>2070.438455</v>
      </c>
    </row>
    <row r="74" ht="14.25" customHeight="1" outlineLevel="2">
      <c r="A74" s="77">
        <v>1.2</v>
      </c>
      <c r="B74" s="69">
        <v>3.0</v>
      </c>
      <c r="C74" s="18" t="str">
        <f>IF(A74=1.2, "Minneapolis",VLOOKUP(A74,'Fall20 data fy22 comp rev '!$P$2:$Q$669,2,0))</f>
        <v>Minneapolis</v>
      </c>
      <c r="D74" s="77">
        <v>1.2</v>
      </c>
      <c r="E74" s="69">
        <v>3.0</v>
      </c>
      <c r="F74" s="69">
        <v>353.0</v>
      </c>
      <c r="G74" s="70" t="s">
        <v>1098</v>
      </c>
      <c r="H74" s="69">
        <v>68.0</v>
      </c>
      <c r="I74" s="69">
        <v>64.0</v>
      </c>
      <c r="J74" s="69">
        <v>1.0</v>
      </c>
      <c r="K74" s="29">
        <f t="shared" si="12"/>
        <v>64.5</v>
      </c>
      <c r="L74" s="71">
        <f t="shared" si="13"/>
        <v>0.9485</v>
      </c>
      <c r="M74" s="71">
        <f t="shared" si="14"/>
        <v>1</v>
      </c>
      <c r="N74" s="72">
        <f t="shared" si="15"/>
        <v>38.7</v>
      </c>
      <c r="O74" s="73">
        <f t="shared" si="16"/>
        <v>221673.6</v>
      </c>
      <c r="P74" s="8">
        <f t="shared" si="17"/>
        <v>3259.905882</v>
      </c>
    </row>
    <row r="75" ht="14.25" customHeight="1" outlineLevel="2">
      <c r="A75" s="77">
        <v>1.2</v>
      </c>
      <c r="B75" s="69">
        <v>3.0</v>
      </c>
      <c r="C75" s="18" t="str">
        <f>IF(A75=1.2, "Minneapolis",VLOOKUP(A75,'Fall20 data fy22 comp rev '!$P$2:$Q$669,2,0))</f>
        <v>Minneapolis</v>
      </c>
      <c r="D75" s="77">
        <v>1.2</v>
      </c>
      <c r="E75" s="69">
        <v>3.0</v>
      </c>
      <c r="F75" s="69">
        <v>354.0</v>
      </c>
      <c r="G75" s="70" t="s">
        <v>1099</v>
      </c>
      <c r="H75" s="69">
        <v>985.0</v>
      </c>
      <c r="I75" s="69">
        <v>613.0</v>
      </c>
      <c r="J75" s="69">
        <v>69.0</v>
      </c>
      <c r="K75" s="29">
        <f t="shared" si="12"/>
        <v>647.5</v>
      </c>
      <c r="L75" s="71">
        <f t="shared" si="13"/>
        <v>0.6574</v>
      </c>
      <c r="M75" s="71">
        <f t="shared" si="14"/>
        <v>0.8218</v>
      </c>
      <c r="N75" s="72">
        <f t="shared" si="15"/>
        <v>319.27</v>
      </c>
      <c r="O75" s="73">
        <f t="shared" si="16"/>
        <v>1828778.56</v>
      </c>
      <c r="P75" s="8">
        <f t="shared" si="17"/>
        <v>1856.62798</v>
      </c>
    </row>
    <row r="76" ht="14.25" customHeight="1" outlineLevel="2">
      <c r="A76" s="77">
        <v>1.2</v>
      </c>
      <c r="B76" s="69">
        <v>3.0</v>
      </c>
      <c r="C76" s="18" t="str">
        <f>IF(A76=1.2, "Minneapolis",VLOOKUP(A76,'Fall20 data fy22 comp rev '!$P$2:$Q$669,2,0))</f>
        <v>Minneapolis</v>
      </c>
      <c r="D76" s="77">
        <v>1.2</v>
      </c>
      <c r="E76" s="69">
        <v>3.0</v>
      </c>
      <c r="F76" s="69">
        <v>357.0</v>
      </c>
      <c r="G76" s="70" t="s">
        <v>1101</v>
      </c>
      <c r="H76" s="69">
        <v>84.0</v>
      </c>
      <c r="I76" s="69">
        <v>67.0</v>
      </c>
      <c r="J76" s="69">
        <v>6.0</v>
      </c>
      <c r="K76" s="29">
        <f t="shared" si="12"/>
        <v>70</v>
      </c>
      <c r="L76" s="71">
        <f t="shared" si="13"/>
        <v>0.8333</v>
      </c>
      <c r="M76" s="71">
        <f t="shared" si="14"/>
        <v>1</v>
      </c>
      <c r="N76" s="72">
        <f t="shared" si="15"/>
        <v>42</v>
      </c>
      <c r="O76" s="73">
        <f t="shared" si="16"/>
        <v>240576</v>
      </c>
      <c r="P76" s="8">
        <f t="shared" si="17"/>
        <v>2864</v>
      </c>
    </row>
    <row r="77" ht="14.25" customHeight="1" outlineLevel="2">
      <c r="A77" s="77">
        <v>1.2</v>
      </c>
      <c r="B77" s="69">
        <v>3.0</v>
      </c>
      <c r="C77" s="18" t="str">
        <f>IF(A77=1.2, "Minneapolis",VLOOKUP(A77,'Fall20 data fy22 comp rev '!$P$2:$Q$669,2,0))</f>
        <v>Minneapolis</v>
      </c>
      <c r="D77" s="77">
        <v>1.2</v>
      </c>
      <c r="E77" s="69">
        <v>3.0</v>
      </c>
      <c r="F77" s="69">
        <v>360.0</v>
      </c>
      <c r="G77" s="70" t="s">
        <v>1103</v>
      </c>
      <c r="H77" s="69">
        <v>995.0</v>
      </c>
      <c r="I77" s="69">
        <v>576.0</v>
      </c>
      <c r="J77" s="69">
        <v>102.0</v>
      </c>
      <c r="K77" s="29">
        <f t="shared" si="12"/>
        <v>627</v>
      </c>
      <c r="L77" s="71">
        <f t="shared" si="13"/>
        <v>0.6302</v>
      </c>
      <c r="M77" s="71">
        <f t="shared" si="14"/>
        <v>0.7878</v>
      </c>
      <c r="N77" s="72">
        <f t="shared" si="15"/>
        <v>296.37</v>
      </c>
      <c r="O77" s="73">
        <f t="shared" si="16"/>
        <v>1697607.36</v>
      </c>
      <c r="P77" s="8">
        <f t="shared" si="17"/>
        <v>1706.13805</v>
      </c>
    </row>
    <row r="78" ht="14.25" customHeight="1" outlineLevel="2">
      <c r="A78" s="77">
        <v>1.2</v>
      </c>
      <c r="B78" s="69">
        <v>3.0</v>
      </c>
      <c r="C78" s="18" t="str">
        <f>IF(A78=1.2, "Minneapolis",VLOOKUP(A78,'Fall20 data fy22 comp rev '!$P$2:$Q$669,2,0))</f>
        <v>Minneapolis</v>
      </c>
      <c r="D78" s="77">
        <v>1.2</v>
      </c>
      <c r="E78" s="69">
        <v>3.0</v>
      </c>
      <c r="F78" s="69">
        <v>361.0</v>
      </c>
      <c r="G78" s="70" t="s">
        <v>1105</v>
      </c>
      <c r="H78" s="69">
        <v>47.0</v>
      </c>
      <c r="I78" s="69">
        <v>39.0</v>
      </c>
      <c r="J78" s="69">
        <v>2.0</v>
      </c>
      <c r="K78" s="29">
        <f t="shared" si="12"/>
        <v>40</v>
      </c>
      <c r="L78" s="71">
        <f t="shared" si="13"/>
        <v>0.8511</v>
      </c>
      <c r="M78" s="71">
        <f t="shared" si="14"/>
        <v>1</v>
      </c>
      <c r="N78" s="72">
        <f t="shared" si="15"/>
        <v>24</v>
      </c>
      <c r="O78" s="73">
        <f t="shared" si="16"/>
        <v>137472</v>
      </c>
      <c r="P78" s="8">
        <f t="shared" si="17"/>
        <v>2924.93617</v>
      </c>
    </row>
    <row r="79" ht="14.25" customHeight="1" outlineLevel="2">
      <c r="A79" s="77">
        <v>1.2</v>
      </c>
      <c r="B79" s="69">
        <v>3.0</v>
      </c>
      <c r="C79" s="18" t="str">
        <f>IF(A79=1.2, "Minneapolis",VLOOKUP(A79,'Fall20 data fy22 comp rev '!$P$2:$Q$669,2,0))</f>
        <v>Minneapolis</v>
      </c>
      <c r="D79" s="77">
        <v>1.2</v>
      </c>
      <c r="E79" s="69">
        <v>3.0</v>
      </c>
      <c r="F79" s="69">
        <v>362.0</v>
      </c>
      <c r="G79" s="70" t="s">
        <v>1107</v>
      </c>
      <c r="H79" s="69">
        <v>1739.0</v>
      </c>
      <c r="I79" s="69">
        <v>822.0</v>
      </c>
      <c r="J79" s="69">
        <v>116.0</v>
      </c>
      <c r="K79" s="29">
        <f t="shared" si="12"/>
        <v>880</v>
      </c>
      <c r="L79" s="71">
        <f t="shared" si="13"/>
        <v>0.506</v>
      </c>
      <c r="M79" s="71">
        <f t="shared" si="14"/>
        <v>0.6325</v>
      </c>
      <c r="N79" s="72">
        <f t="shared" si="15"/>
        <v>333.96</v>
      </c>
      <c r="O79" s="73">
        <f t="shared" si="16"/>
        <v>1912922.88</v>
      </c>
      <c r="P79" s="8">
        <f t="shared" si="17"/>
        <v>1100.013157</v>
      </c>
    </row>
    <row r="80" ht="14.25" customHeight="1" outlineLevel="2">
      <c r="A80" s="77">
        <v>1.2</v>
      </c>
      <c r="B80" s="69">
        <v>3.0</v>
      </c>
      <c r="C80" s="18" t="str">
        <f>IF(A80=1.2, "Minneapolis",VLOOKUP(A80,'Fall20 data fy22 comp rev '!$P$2:$Q$669,2,0))</f>
        <v>Minneapolis</v>
      </c>
      <c r="D80" s="77">
        <v>1.2</v>
      </c>
      <c r="E80" s="69">
        <v>3.0</v>
      </c>
      <c r="F80" s="69">
        <v>363.0</v>
      </c>
      <c r="G80" s="70" t="s">
        <v>1109</v>
      </c>
      <c r="H80" s="69">
        <v>156.0</v>
      </c>
      <c r="I80" s="69">
        <v>116.0</v>
      </c>
      <c r="J80" s="69">
        <v>16.0</v>
      </c>
      <c r="K80" s="29">
        <f t="shared" si="12"/>
        <v>124</v>
      </c>
      <c r="L80" s="71">
        <f t="shared" si="13"/>
        <v>0.7949</v>
      </c>
      <c r="M80" s="71">
        <f t="shared" si="14"/>
        <v>0.9936</v>
      </c>
      <c r="N80" s="72">
        <f t="shared" si="15"/>
        <v>73.92</v>
      </c>
      <c r="O80" s="73">
        <f t="shared" si="16"/>
        <v>423413.76</v>
      </c>
      <c r="P80" s="8">
        <f t="shared" si="17"/>
        <v>2714.190769</v>
      </c>
    </row>
    <row r="81" ht="14.25" customHeight="1" outlineLevel="2">
      <c r="A81" s="77">
        <v>1.2</v>
      </c>
      <c r="B81" s="69">
        <v>3.0</v>
      </c>
      <c r="C81" s="18" t="str">
        <f>IF(A81=1.2, "Minneapolis",VLOOKUP(A81,'Fall20 data fy22 comp rev '!$P$2:$Q$669,2,0))</f>
        <v>Minneapolis</v>
      </c>
      <c r="D81" s="77">
        <v>1.2</v>
      </c>
      <c r="E81" s="69">
        <v>3.0</v>
      </c>
      <c r="F81" s="69">
        <v>364.0</v>
      </c>
      <c r="G81" s="70" t="s">
        <v>1111</v>
      </c>
      <c r="H81" s="69">
        <v>1944.0</v>
      </c>
      <c r="I81" s="69">
        <v>643.0</v>
      </c>
      <c r="J81" s="69">
        <v>109.0</v>
      </c>
      <c r="K81" s="29">
        <f t="shared" si="12"/>
        <v>697.5</v>
      </c>
      <c r="L81" s="71">
        <f t="shared" si="13"/>
        <v>0.3588</v>
      </c>
      <c r="M81" s="71">
        <f t="shared" si="14"/>
        <v>0.4485</v>
      </c>
      <c r="N81" s="72">
        <f t="shared" si="15"/>
        <v>187.7</v>
      </c>
      <c r="O81" s="73">
        <f t="shared" si="16"/>
        <v>1075145.6</v>
      </c>
      <c r="P81" s="8">
        <f t="shared" si="17"/>
        <v>553.0584362</v>
      </c>
    </row>
    <row r="82" ht="14.25" customHeight="1" outlineLevel="2">
      <c r="A82" s="77">
        <v>1.2</v>
      </c>
      <c r="B82" s="69">
        <v>3.0</v>
      </c>
      <c r="C82" s="18" t="str">
        <f>IF(A82=1.2, "Minneapolis",VLOOKUP(A82,'Fall20 data fy22 comp rev '!$P$2:$Q$669,2,0))</f>
        <v>Minneapolis</v>
      </c>
      <c r="D82" s="77">
        <v>1.2</v>
      </c>
      <c r="E82" s="69">
        <v>3.0</v>
      </c>
      <c r="F82" s="69">
        <v>368.0</v>
      </c>
      <c r="G82" s="70" t="s">
        <v>1113</v>
      </c>
      <c r="H82" s="69">
        <v>1637.0</v>
      </c>
      <c r="I82" s="69">
        <v>463.0</v>
      </c>
      <c r="J82" s="69">
        <v>98.0</v>
      </c>
      <c r="K82" s="29">
        <f t="shared" si="12"/>
        <v>512</v>
      </c>
      <c r="L82" s="71">
        <f t="shared" si="13"/>
        <v>0.3128</v>
      </c>
      <c r="M82" s="71">
        <f t="shared" si="14"/>
        <v>0.391</v>
      </c>
      <c r="N82" s="72">
        <f t="shared" si="15"/>
        <v>120.12</v>
      </c>
      <c r="O82" s="73">
        <f t="shared" si="16"/>
        <v>688047.36</v>
      </c>
      <c r="P82" s="8">
        <f t="shared" si="17"/>
        <v>420.3099328</v>
      </c>
    </row>
    <row r="83" ht="14.25" customHeight="1" outlineLevel="2">
      <c r="A83" s="77">
        <v>1.2</v>
      </c>
      <c r="B83" s="69">
        <v>3.0</v>
      </c>
      <c r="C83" s="18" t="str">
        <f>IF(A83=1.2, "Minneapolis",VLOOKUP(A83,'Fall20 data fy22 comp rev '!$P$2:$Q$669,2,0))</f>
        <v>Minneapolis</v>
      </c>
      <c r="D83" s="77">
        <v>1.2</v>
      </c>
      <c r="E83" s="69">
        <v>3.0</v>
      </c>
      <c r="F83" s="69">
        <v>373.0</v>
      </c>
      <c r="G83" s="70" t="s">
        <v>1115</v>
      </c>
      <c r="H83" s="69">
        <v>67.0</v>
      </c>
      <c r="I83" s="69">
        <v>38.0</v>
      </c>
      <c r="J83" s="69">
        <v>5.0</v>
      </c>
      <c r="K83" s="29">
        <f t="shared" si="12"/>
        <v>40.5</v>
      </c>
      <c r="L83" s="71">
        <f t="shared" si="13"/>
        <v>0.6045</v>
      </c>
      <c r="M83" s="71">
        <f t="shared" si="14"/>
        <v>0.7556</v>
      </c>
      <c r="N83" s="72">
        <f t="shared" si="15"/>
        <v>18.36</v>
      </c>
      <c r="O83" s="73">
        <f t="shared" si="16"/>
        <v>105166.08</v>
      </c>
      <c r="P83" s="8">
        <f t="shared" si="17"/>
        <v>1569.642985</v>
      </c>
    </row>
    <row r="84" ht="14.25" customHeight="1" outlineLevel="2">
      <c r="A84" s="77">
        <v>1.2</v>
      </c>
      <c r="B84" s="69">
        <v>3.0</v>
      </c>
      <c r="C84" s="18" t="str">
        <f>IF(A84=1.2, "Minneapolis",VLOOKUP(A84,'Fall20 data fy22 comp rev '!$P$2:$Q$669,2,0))</f>
        <v>Minneapolis</v>
      </c>
      <c r="D84" s="77">
        <v>1.2</v>
      </c>
      <c r="E84" s="69">
        <v>3.0</v>
      </c>
      <c r="F84" s="69">
        <v>375.0</v>
      </c>
      <c r="G84" s="70" t="s">
        <v>1117</v>
      </c>
      <c r="H84" s="69">
        <v>382.0</v>
      </c>
      <c r="I84" s="69">
        <v>260.0</v>
      </c>
      <c r="J84" s="69">
        <v>16.0</v>
      </c>
      <c r="K84" s="29">
        <f t="shared" si="12"/>
        <v>268</v>
      </c>
      <c r="L84" s="71">
        <f t="shared" si="13"/>
        <v>0.7016</v>
      </c>
      <c r="M84" s="71">
        <f t="shared" si="14"/>
        <v>0.877</v>
      </c>
      <c r="N84" s="72">
        <f t="shared" si="15"/>
        <v>141.02</v>
      </c>
      <c r="O84" s="73">
        <f t="shared" si="16"/>
        <v>807762.56</v>
      </c>
      <c r="P84" s="8">
        <f t="shared" si="17"/>
        <v>2114.561675</v>
      </c>
    </row>
    <row r="85" ht="14.25" customHeight="1" outlineLevel="2">
      <c r="A85" s="77">
        <v>1.2</v>
      </c>
      <c r="B85" s="69">
        <v>3.0</v>
      </c>
      <c r="C85" s="18" t="str">
        <f>IF(A85=1.2, "Minneapolis",VLOOKUP(A85,'Fall20 data fy22 comp rev '!$P$2:$Q$669,2,0))</f>
        <v>Minneapolis</v>
      </c>
      <c r="D85" s="77">
        <v>1.2</v>
      </c>
      <c r="E85" s="69">
        <v>3.0</v>
      </c>
      <c r="F85" s="69">
        <v>380.0</v>
      </c>
      <c r="G85" s="70" t="s">
        <v>1119</v>
      </c>
      <c r="H85" s="69">
        <v>261.0</v>
      </c>
      <c r="I85" s="69">
        <v>175.0</v>
      </c>
      <c r="J85" s="69">
        <v>9.0</v>
      </c>
      <c r="K85" s="29">
        <f t="shared" si="12"/>
        <v>179.5</v>
      </c>
      <c r="L85" s="71">
        <f t="shared" si="13"/>
        <v>0.6877</v>
      </c>
      <c r="M85" s="71">
        <f t="shared" si="14"/>
        <v>0.8596</v>
      </c>
      <c r="N85" s="72">
        <f t="shared" si="15"/>
        <v>92.58</v>
      </c>
      <c r="O85" s="73">
        <f t="shared" si="16"/>
        <v>530298.24</v>
      </c>
      <c r="P85" s="8">
        <f t="shared" si="17"/>
        <v>2031.794023</v>
      </c>
    </row>
    <row r="86" ht="14.25" customHeight="1" outlineLevel="2">
      <c r="A86" s="77">
        <v>1.2</v>
      </c>
      <c r="B86" s="69">
        <v>3.0</v>
      </c>
      <c r="C86" s="18" t="str">
        <f>IF(A86=1.2, "Minneapolis",VLOOKUP(A86,'Fall20 data fy22 comp rev '!$P$2:$Q$669,2,0))</f>
        <v>Minneapolis</v>
      </c>
      <c r="D86" s="77">
        <v>1.2</v>
      </c>
      <c r="E86" s="69">
        <v>3.0</v>
      </c>
      <c r="F86" s="69">
        <v>382.0</v>
      </c>
      <c r="G86" s="70" t="s">
        <v>1121</v>
      </c>
      <c r="H86" s="69">
        <v>22.0</v>
      </c>
      <c r="I86" s="69">
        <v>21.0</v>
      </c>
      <c r="J86" s="69">
        <v>0.0</v>
      </c>
      <c r="K86" s="29">
        <f t="shared" si="12"/>
        <v>21</v>
      </c>
      <c r="L86" s="71">
        <f t="shared" si="13"/>
        <v>0.9545</v>
      </c>
      <c r="M86" s="71">
        <f t="shared" si="14"/>
        <v>1</v>
      </c>
      <c r="N86" s="72">
        <f t="shared" si="15"/>
        <v>12.6</v>
      </c>
      <c r="O86" s="73">
        <f t="shared" si="16"/>
        <v>72172.8</v>
      </c>
      <c r="P86" s="8">
        <f t="shared" si="17"/>
        <v>3280.581818</v>
      </c>
    </row>
    <row r="87" ht="14.25" customHeight="1" outlineLevel="2">
      <c r="A87" s="77">
        <v>1.2</v>
      </c>
      <c r="B87" s="69">
        <v>3.0</v>
      </c>
      <c r="C87" s="18" t="str">
        <f>IF(A87=1.2, "Minneapolis",VLOOKUP(A87,'Fall20 data fy22 comp rev '!$P$2:$Q$669,2,0))</f>
        <v>Minneapolis</v>
      </c>
      <c r="D87" s="77">
        <v>1.2</v>
      </c>
      <c r="E87" s="69">
        <v>3.0</v>
      </c>
      <c r="F87" s="69">
        <v>390.0</v>
      </c>
      <c r="G87" s="70" t="s">
        <v>1123</v>
      </c>
      <c r="H87" s="69">
        <v>145.0</v>
      </c>
      <c r="I87" s="69">
        <v>124.0</v>
      </c>
      <c r="J87" s="69">
        <v>3.0</v>
      </c>
      <c r="K87" s="29">
        <f t="shared" si="12"/>
        <v>125.5</v>
      </c>
      <c r="L87" s="71">
        <f t="shared" si="13"/>
        <v>0.8655</v>
      </c>
      <c r="M87" s="71">
        <f t="shared" si="14"/>
        <v>1</v>
      </c>
      <c r="N87" s="72">
        <f t="shared" si="15"/>
        <v>75.3</v>
      </c>
      <c r="O87" s="73">
        <f t="shared" si="16"/>
        <v>431318.4</v>
      </c>
      <c r="P87" s="8">
        <f t="shared" si="17"/>
        <v>2974.609655</v>
      </c>
    </row>
    <row r="88" ht="14.25" customHeight="1" outlineLevel="2">
      <c r="A88" s="77">
        <v>1.2</v>
      </c>
      <c r="B88" s="69">
        <v>3.0</v>
      </c>
      <c r="C88" s="18" t="str">
        <f>IF(A88=1.2, "Minneapolis",VLOOKUP(A88,'Fall20 data fy22 comp rev '!$P$2:$Q$669,2,0))</f>
        <v>Minneapolis</v>
      </c>
      <c r="D88" s="77">
        <v>1.2</v>
      </c>
      <c r="E88" s="69">
        <v>3.0</v>
      </c>
      <c r="F88" s="69">
        <v>392.0</v>
      </c>
      <c r="G88" s="70" t="s">
        <v>1125</v>
      </c>
      <c r="H88" s="69">
        <v>1.0</v>
      </c>
      <c r="I88" s="69">
        <v>1.0</v>
      </c>
      <c r="J88" s="69">
        <v>0.0</v>
      </c>
      <c r="K88" s="29">
        <f t="shared" si="12"/>
        <v>1</v>
      </c>
      <c r="L88" s="71">
        <f t="shared" si="13"/>
        <v>1</v>
      </c>
      <c r="M88" s="71">
        <f t="shared" si="14"/>
        <v>1</v>
      </c>
      <c r="N88" s="72">
        <f t="shared" si="15"/>
        <v>0.6</v>
      </c>
      <c r="O88" s="73">
        <f t="shared" si="16"/>
        <v>3436.8</v>
      </c>
      <c r="P88" s="8">
        <f t="shared" si="17"/>
        <v>3436.8</v>
      </c>
    </row>
    <row r="89" ht="14.25" customHeight="1" outlineLevel="2">
      <c r="A89" s="77">
        <v>1.2</v>
      </c>
      <c r="B89" s="69">
        <v>3.0</v>
      </c>
      <c r="C89" s="18" t="str">
        <f>IF(A89=1.2, "Minneapolis",VLOOKUP(A89,'Fall20 data fy22 comp rev '!$P$2:$Q$669,2,0))</f>
        <v>Minneapolis</v>
      </c>
      <c r="D89" s="77">
        <v>1.2</v>
      </c>
      <c r="E89" s="69">
        <v>3.0</v>
      </c>
      <c r="F89" s="69">
        <v>393.0</v>
      </c>
      <c r="G89" s="70" t="s">
        <v>1127</v>
      </c>
      <c r="H89" s="69">
        <v>36.0</v>
      </c>
      <c r="I89" s="69">
        <v>36.0</v>
      </c>
      <c r="J89" s="69">
        <v>0.0</v>
      </c>
      <c r="K89" s="29">
        <f t="shared" si="12"/>
        <v>36</v>
      </c>
      <c r="L89" s="71">
        <f t="shared" si="13"/>
        <v>1</v>
      </c>
      <c r="M89" s="71">
        <f t="shared" si="14"/>
        <v>1</v>
      </c>
      <c r="N89" s="72">
        <f t="shared" si="15"/>
        <v>21.6</v>
      </c>
      <c r="O89" s="73">
        <f t="shared" si="16"/>
        <v>123724.8</v>
      </c>
      <c r="P89" s="8">
        <f t="shared" si="17"/>
        <v>3436.8</v>
      </c>
    </row>
    <row r="90" ht="14.25" customHeight="1" outlineLevel="2">
      <c r="A90" s="77">
        <v>1.2</v>
      </c>
      <c r="B90" s="69">
        <v>3.0</v>
      </c>
      <c r="C90" s="18" t="str">
        <f>IF(A90=1.2, "Minneapolis",VLOOKUP(A90,'Fall20 data fy22 comp rev '!$P$2:$Q$669,2,0))</f>
        <v>Minneapolis</v>
      </c>
      <c r="D90" s="77">
        <v>1.2</v>
      </c>
      <c r="E90" s="69">
        <v>3.0</v>
      </c>
      <c r="F90" s="69">
        <v>415.0</v>
      </c>
      <c r="G90" s="70" t="s">
        <v>1129</v>
      </c>
      <c r="H90" s="69">
        <v>49.0</v>
      </c>
      <c r="I90" s="69">
        <v>15.0</v>
      </c>
      <c r="J90" s="69">
        <v>0.0</v>
      </c>
      <c r="K90" s="29">
        <f t="shared" si="12"/>
        <v>15</v>
      </c>
      <c r="L90" s="71">
        <f t="shared" si="13"/>
        <v>0.3061</v>
      </c>
      <c r="M90" s="71">
        <f t="shared" si="14"/>
        <v>0.3826</v>
      </c>
      <c r="N90" s="72">
        <f t="shared" si="15"/>
        <v>3.44</v>
      </c>
      <c r="O90" s="73">
        <f t="shared" si="16"/>
        <v>19704.32</v>
      </c>
      <c r="P90" s="8">
        <f t="shared" si="17"/>
        <v>402.1289796</v>
      </c>
    </row>
    <row r="91" ht="14.25" customHeight="1" outlineLevel="2">
      <c r="A91" s="77">
        <v>1.2</v>
      </c>
      <c r="B91" s="69">
        <v>3.0</v>
      </c>
      <c r="C91" s="18" t="str">
        <f>IF(A91=1.2, "Minneapolis",VLOOKUP(A91,'Fall20 data fy22 comp rev '!$P$2:$Q$669,2,0))</f>
        <v>Minneapolis</v>
      </c>
      <c r="D91" s="77">
        <v>1.2</v>
      </c>
      <c r="E91" s="69">
        <v>3.0</v>
      </c>
      <c r="F91" s="69">
        <v>419.0</v>
      </c>
      <c r="G91" s="70" t="s">
        <v>1131</v>
      </c>
      <c r="H91" s="69">
        <v>97.0</v>
      </c>
      <c r="I91" s="69">
        <v>76.0</v>
      </c>
      <c r="J91" s="69">
        <v>8.0</v>
      </c>
      <c r="K91" s="29">
        <f t="shared" si="12"/>
        <v>80</v>
      </c>
      <c r="L91" s="71">
        <f t="shared" si="13"/>
        <v>0.8247</v>
      </c>
      <c r="M91" s="71">
        <f t="shared" si="14"/>
        <v>1</v>
      </c>
      <c r="N91" s="72">
        <f t="shared" si="15"/>
        <v>48</v>
      </c>
      <c r="O91" s="73">
        <f t="shared" si="16"/>
        <v>274944</v>
      </c>
      <c r="P91" s="8">
        <f t="shared" si="17"/>
        <v>2834.474227</v>
      </c>
    </row>
    <row r="92" ht="14.25" customHeight="1" outlineLevel="2">
      <c r="A92" s="77">
        <v>1.2</v>
      </c>
      <c r="B92" s="69">
        <v>3.0</v>
      </c>
      <c r="C92" s="18" t="str">
        <f>IF(A92=1.2, "Minneapolis",VLOOKUP(A92,'Fall20 data fy22 comp rev '!$P$2:$Q$669,2,0))</f>
        <v>Minneapolis</v>
      </c>
      <c r="D92" s="77">
        <v>1.2</v>
      </c>
      <c r="E92" s="69">
        <v>3.0</v>
      </c>
      <c r="F92" s="69">
        <v>458.0</v>
      </c>
      <c r="G92" s="70" t="s">
        <v>1133</v>
      </c>
      <c r="H92" s="69">
        <v>32.0</v>
      </c>
      <c r="I92" s="69">
        <v>16.0</v>
      </c>
      <c r="J92" s="69">
        <v>4.0</v>
      </c>
      <c r="K92" s="29">
        <f t="shared" si="12"/>
        <v>18</v>
      </c>
      <c r="L92" s="71">
        <f t="shared" si="13"/>
        <v>0.5625</v>
      </c>
      <c r="M92" s="71">
        <f t="shared" si="14"/>
        <v>0.7031</v>
      </c>
      <c r="N92" s="72">
        <f t="shared" si="15"/>
        <v>7.59</v>
      </c>
      <c r="O92" s="73">
        <f t="shared" si="16"/>
        <v>43475.52</v>
      </c>
      <c r="P92" s="8">
        <f t="shared" si="17"/>
        <v>1358.61</v>
      </c>
    </row>
    <row r="93" ht="14.25" customHeight="1" outlineLevel="2">
      <c r="A93" s="77">
        <v>1.2</v>
      </c>
      <c r="B93" s="69">
        <v>3.0</v>
      </c>
      <c r="C93" s="18" t="str">
        <f>IF(A93=1.2, "Minneapolis",VLOOKUP(A93,'Fall20 data fy22 comp rev '!$P$2:$Q$669,2,0))</f>
        <v>Minneapolis</v>
      </c>
      <c r="D93" s="77">
        <v>1.2</v>
      </c>
      <c r="E93" s="69">
        <v>3.0</v>
      </c>
      <c r="F93" s="69">
        <v>462.0</v>
      </c>
      <c r="G93" s="70" t="s">
        <v>1135</v>
      </c>
      <c r="H93" s="69">
        <v>3.0</v>
      </c>
      <c r="I93" s="69">
        <v>0.0</v>
      </c>
      <c r="J93" s="69">
        <v>0.0</v>
      </c>
      <c r="K93" s="29">
        <f t="shared" si="12"/>
        <v>0</v>
      </c>
      <c r="L93" s="71">
        <f t="shared" si="13"/>
        <v>0</v>
      </c>
      <c r="M93" s="71">
        <f t="shared" si="14"/>
        <v>0</v>
      </c>
      <c r="N93" s="72">
        <f t="shared" si="15"/>
        <v>0</v>
      </c>
      <c r="O93" s="73">
        <f t="shared" si="16"/>
        <v>0</v>
      </c>
      <c r="P93" s="8">
        <f t="shared" si="17"/>
        <v>0</v>
      </c>
    </row>
    <row r="94" ht="14.25" customHeight="1" outlineLevel="2">
      <c r="A94" s="77">
        <v>1.2</v>
      </c>
      <c r="B94" s="69">
        <v>3.0</v>
      </c>
      <c r="C94" s="18" t="str">
        <f>IF(A94=1.2, "Minneapolis",VLOOKUP(A94,'Fall20 data fy22 comp rev '!$P$2:$Q$669,2,0))</f>
        <v>Minneapolis</v>
      </c>
      <c r="D94" s="77">
        <v>1.2</v>
      </c>
      <c r="E94" s="69">
        <v>3.0</v>
      </c>
      <c r="F94" s="69">
        <v>464.0</v>
      </c>
      <c r="G94" s="70" t="s">
        <v>3539</v>
      </c>
      <c r="H94" s="69">
        <v>9.0</v>
      </c>
      <c r="I94" s="69">
        <v>6.0</v>
      </c>
      <c r="J94" s="69">
        <v>1.0</v>
      </c>
      <c r="K94" s="29">
        <f t="shared" si="12"/>
        <v>6.5</v>
      </c>
      <c r="L94" s="71">
        <f t="shared" si="13"/>
        <v>0.7222</v>
      </c>
      <c r="M94" s="71">
        <f t="shared" si="14"/>
        <v>0.9028</v>
      </c>
      <c r="N94" s="72">
        <f t="shared" si="15"/>
        <v>3.52</v>
      </c>
      <c r="O94" s="73">
        <f t="shared" si="16"/>
        <v>20162.56</v>
      </c>
      <c r="P94" s="8">
        <f t="shared" si="17"/>
        <v>2240.284444</v>
      </c>
    </row>
    <row r="95" ht="14.25" customHeight="1" outlineLevel="2">
      <c r="A95" s="77">
        <v>1.2</v>
      </c>
      <c r="B95" s="69">
        <v>3.0</v>
      </c>
      <c r="C95" s="18" t="str">
        <f>IF(A95=1.2, "Minneapolis",VLOOKUP(A95,'Fall20 data fy22 comp rev '!$P$2:$Q$669,2,0))</f>
        <v>Minneapolis</v>
      </c>
      <c r="D95" s="77">
        <v>1.2</v>
      </c>
      <c r="E95" s="69">
        <v>3.0</v>
      </c>
      <c r="F95" s="69">
        <v>466.0</v>
      </c>
      <c r="G95" s="70" t="s">
        <v>3540</v>
      </c>
      <c r="H95" s="69">
        <v>3.0</v>
      </c>
      <c r="I95" s="69">
        <v>3.0</v>
      </c>
      <c r="J95" s="69">
        <v>0.0</v>
      </c>
      <c r="K95" s="29">
        <f t="shared" si="12"/>
        <v>3</v>
      </c>
      <c r="L95" s="71">
        <f t="shared" si="13"/>
        <v>1</v>
      </c>
      <c r="M95" s="71">
        <f t="shared" si="14"/>
        <v>1</v>
      </c>
      <c r="N95" s="72">
        <f t="shared" si="15"/>
        <v>1.8</v>
      </c>
      <c r="O95" s="73">
        <f t="shared" si="16"/>
        <v>10310.4</v>
      </c>
      <c r="P95" s="8">
        <f t="shared" si="17"/>
        <v>3436.8</v>
      </c>
    </row>
    <row r="96" ht="14.25" customHeight="1" outlineLevel="2">
      <c r="A96" s="77">
        <v>1.2</v>
      </c>
      <c r="B96" s="69">
        <v>3.0</v>
      </c>
      <c r="C96" s="18" t="str">
        <f>IF(A96=1.2, "Minneapolis",VLOOKUP(A96,'Fall20 data fy22 comp rev '!$P$2:$Q$669,2,0))</f>
        <v>Minneapolis</v>
      </c>
      <c r="D96" s="77">
        <v>1.2</v>
      </c>
      <c r="E96" s="69">
        <v>3.0</v>
      </c>
      <c r="F96" s="69">
        <v>467.0</v>
      </c>
      <c r="G96" s="70" t="s">
        <v>3541</v>
      </c>
      <c r="H96" s="69">
        <v>15.0</v>
      </c>
      <c r="I96" s="69">
        <v>6.0</v>
      </c>
      <c r="J96" s="69">
        <v>2.0</v>
      </c>
      <c r="K96" s="29">
        <f t="shared" si="12"/>
        <v>7</v>
      </c>
      <c r="L96" s="71">
        <f t="shared" si="13"/>
        <v>0.4667</v>
      </c>
      <c r="M96" s="71">
        <f t="shared" si="14"/>
        <v>0.5834</v>
      </c>
      <c r="N96" s="72">
        <f t="shared" si="15"/>
        <v>2.45</v>
      </c>
      <c r="O96" s="73">
        <f t="shared" si="16"/>
        <v>14033.6</v>
      </c>
      <c r="P96" s="8">
        <f t="shared" si="17"/>
        <v>935.5733333</v>
      </c>
    </row>
    <row r="97" ht="14.25" customHeight="1" outlineLevel="2">
      <c r="A97" s="77">
        <v>1.2</v>
      </c>
      <c r="B97" s="69">
        <v>3.0</v>
      </c>
      <c r="C97" s="18" t="str">
        <f>IF(A97=1.2, "Minneapolis",VLOOKUP(A97,'Fall20 data fy22 comp rev '!$P$2:$Q$669,2,0))</f>
        <v>Minneapolis</v>
      </c>
      <c r="D97" s="77">
        <v>1.2</v>
      </c>
      <c r="E97" s="69">
        <v>3.0</v>
      </c>
      <c r="F97" s="69">
        <v>470.0</v>
      </c>
      <c r="G97" s="70" t="s">
        <v>3542</v>
      </c>
      <c r="H97" s="69">
        <v>39.0</v>
      </c>
      <c r="I97" s="69">
        <v>33.0</v>
      </c>
      <c r="J97" s="69">
        <v>3.0</v>
      </c>
      <c r="K97" s="29">
        <f t="shared" si="12"/>
        <v>34.5</v>
      </c>
      <c r="L97" s="71">
        <f t="shared" si="13"/>
        <v>0.8846</v>
      </c>
      <c r="M97" s="71">
        <f t="shared" si="14"/>
        <v>1</v>
      </c>
      <c r="N97" s="72">
        <f t="shared" si="15"/>
        <v>20.7</v>
      </c>
      <c r="O97" s="73">
        <f t="shared" si="16"/>
        <v>118569.6</v>
      </c>
      <c r="P97" s="8">
        <f t="shared" si="17"/>
        <v>3040.246154</v>
      </c>
    </row>
    <row r="98" ht="14.25" customHeight="1" outlineLevel="2">
      <c r="A98" s="77">
        <v>1.2</v>
      </c>
      <c r="B98" s="69">
        <v>3.0</v>
      </c>
      <c r="C98" s="18" t="str">
        <f>IF(A98=1.2, "Minneapolis",VLOOKUP(A98,'Fall20 data fy22 comp rev '!$P$2:$Q$669,2,0))</f>
        <v>Minneapolis</v>
      </c>
      <c r="D98" s="77">
        <v>1.2</v>
      </c>
      <c r="E98" s="69">
        <v>3.0</v>
      </c>
      <c r="F98" s="69">
        <v>471.0</v>
      </c>
      <c r="G98" s="70" t="s">
        <v>1137</v>
      </c>
      <c r="H98" s="69">
        <v>1.0</v>
      </c>
      <c r="I98" s="69">
        <v>1.0</v>
      </c>
      <c r="J98" s="69">
        <v>0.0</v>
      </c>
      <c r="K98" s="29">
        <f t="shared" si="12"/>
        <v>1</v>
      </c>
      <c r="L98" s="71">
        <f t="shared" si="13"/>
        <v>1</v>
      </c>
      <c r="M98" s="71">
        <f t="shared" si="14"/>
        <v>1</v>
      </c>
      <c r="N98" s="72">
        <f t="shared" si="15"/>
        <v>0.6</v>
      </c>
      <c r="O98" s="73">
        <f t="shared" si="16"/>
        <v>3436.8</v>
      </c>
      <c r="P98" s="8">
        <f t="shared" si="17"/>
        <v>3436.8</v>
      </c>
    </row>
    <row r="99" ht="14.25" customHeight="1" outlineLevel="2">
      <c r="A99" s="77">
        <v>1.2</v>
      </c>
      <c r="B99" s="69">
        <v>3.0</v>
      </c>
      <c r="C99" s="18" t="str">
        <f>IF(A99=1.2, "Minneapolis",VLOOKUP(A99,'Fall20 data fy22 comp rev '!$P$2:$Q$669,2,0))</f>
        <v>Minneapolis</v>
      </c>
      <c r="D99" s="77">
        <v>1.2</v>
      </c>
      <c r="E99" s="69">
        <v>3.0</v>
      </c>
      <c r="F99" s="69">
        <v>474.0</v>
      </c>
      <c r="G99" s="70" t="s">
        <v>1139</v>
      </c>
      <c r="H99" s="69">
        <v>21.0</v>
      </c>
      <c r="I99" s="69">
        <v>3.0</v>
      </c>
      <c r="J99" s="69">
        <v>0.0</v>
      </c>
      <c r="K99" s="29">
        <f t="shared" si="12"/>
        <v>3</v>
      </c>
      <c r="L99" s="71">
        <f t="shared" si="13"/>
        <v>0.1429</v>
      </c>
      <c r="M99" s="71">
        <f t="shared" si="14"/>
        <v>0.1786</v>
      </c>
      <c r="N99" s="72">
        <f t="shared" si="15"/>
        <v>0.32</v>
      </c>
      <c r="O99" s="73">
        <f t="shared" si="16"/>
        <v>1832.96</v>
      </c>
      <c r="P99" s="8">
        <f t="shared" si="17"/>
        <v>87.28380952</v>
      </c>
    </row>
    <row r="100" ht="14.25" customHeight="1" outlineLevel="2">
      <c r="A100" s="77">
        <v>1.2</v>
      </c>
      <c r="B100" s="69">
        <v>3.0</v>
      </c>
      <c r="C100" s="18" t="str">
        <f>IF(A100=1.2, "Minneapolis",VLOOKUP(A100,'Fall20 data fy22 comp rev '!$P$2:$Q$669,2,0))</f>
        <v>Minneapolis</v>
      </c>
      <c r="D100" s="77">
        <v>1.2</v>
      </c>
      <c r="E100" s="69">
        <v>3.0</v>
      </c>
      <c r="F100" s="69">
        <v>625.0</v>
      </c>
      <c r="G100" s="70" t="s">
        <v>1141</v>
      </c>
      <c r="H100" s="69">
        <v>97.0</v>
      </c>
      <c r="I100" s="69">
        <v>84.0</v>
      </c>
      <c r="J100" s="69">
        <v>3.0</v>
      </c>
      <c r="K100" s="29">
        <f t="shared" si="12"/>
        <v>85.5</v>
      </c>
      <c r="L100" s="71">
        <f t="shared" si="13"/>
        <v>0.8814</v>
      </c>
      <c r="M100" s="71">
        <f t="shared" si="14"/>
        <v>1</v>
      </c>
      <c r="N100" s="72">
        <f t="shared" si="15"/>
        <v>51.3</v>
      </c>
      <c r="O100" s="73">
        <f t="shared" si="16"/>
        <v>293846.4</v>
      </c>
      <c r="P100" s="8">
        <f t="shared" si="17"/>
        <v>3029.34433</v>
      </c>
    </row>
    <row r="101" ht="14.25" customHeight="1" outlineLevel="2">
      <c r="A101" s="77">
        <v>1.2</v>
      </c>
      <c r="B101" s="69">
        <v>3.0</v>
      </c>
      <c r="C101" s="18" t="str">
        <f>IF(A101=1.2, "Minneapolis",VLOOKUP(A101,'Fall20 data fy22 comp rev '!$P$2:$Q$669,2,0))</f>
        <v>Minneapolis</v>
      </c>
      <c r="D101" s="77">
        <v>1.2</v>
      </c>
      <c r="E101" s="69">
        <v>3.0</v>
      </c>
      <c r="F101" s="69">
        <v>685.0</v>
      </c>
      <c r="G101" s="70" t="s">
        <v>1143</v>
      </c>
      <c r="H101" s="69">
        <v>48.0</v>
      </c>
      <c r="I101" s="69">
        <v>48.0</v>
      </c>
      <c r="J101" s="69">
        <v>0.0</v>
      </c>
      <c r="K101" s="29">
        <f t="shared" si="12"/>
        <v>48</v>
      </c>
      <c r="L101" s="71">
        <f t="shared" si="13"/>
        <v>1</v>
      </c>
      <c r="M101" s="71">
        <f t="shared" si="14"/>
        <v>1</v>
      </c>
      <c r="N101" s="72">
        <f t="shared" si="15"/>
        <v>28.8</v>
      </c>
      <c r="O101" s="73">
        <f t="shared" si="16"/>
        <v>164966.4</v>
      </c>
      <c r="P101" s="8">
        <f t="shared" si="17"/>
        <v>3436.8</v>
      </c>
    </row>
    <row r="102" ht="14.25" customHeight="1" outlineLevel="2">
      <c r="A102" s="77">
        <v>1.2</v>
      </c>
      <c r="B102" s="69">
        <v>3.0</v>
      </c>
      <c r="C102" s="18" t="str">
        <f>IF(A102=1.2, "Minneapolis",VLOOKUP(A102,'Fall20 data fy22 comp rev '!$P$2:$Q$669,2,0))</f>
        <v>Minneapolis</v>
      </c>
      <c r="D102" s="77">
        <v>1.2</v>
      </c>
      <c r="E102" s="69">
        <v>3.0</v>
      </c>
      <c r="F102" s="69">
        <v>688.0</v>
      </c>
      <c r="G102" s="70" t="s">
        <v>1145</v>
      </c>
      <c r="H102" s="69">
        <v>39.0</v>
      </c>
      <c r="I102" s="69">
        <v>38.0</v>
      </c>
      <c r="J102" s="69">
        <v>0.0</v>
      </c>
      <c r="K102" s="29">
        <f t="shared" si="12"/>
        <v>38</v>
      </c>
      <c r="L102" s="71">
        <f t="shared" si="13"/>
        <v>0.9744</v>
      </c>
      <c r="M102" s="71">
        <f t="shared" si="14"/>
        <v>1</v>
      </c>
      <c r="N102" s="72">
        <f t="shared" si="15"/>
        <v>22.8</v>
      </c>
      <c r="O102" s="73">
        <f t="shared" si="16"/>
        <v>130598.4</v>
      </c>
      <c r="P102" s="8">
        <f t="shared" si="17"/>
        <v>3348.676923</v>
      </c>
    </row>
    <row r="103" ht="14.25" customHeight="1" outlineLevel="2">
      <c r="A103" s="77">
        <v>1.2</v>
      </c>
      <c r="B103" s="69">
        <v>3.0</v>
      </c>
      <c r="C103" s="18" t="str">
        <f>IF(A103=1.2, "Minneapolis",VLOOKUP(A103,'Fall20 data fy22 comp rev '!$P$2:$Q$669,2,0))</f>
        <v>Minneapolis</v>
      </c>
      <c r="D103" s="77">
        <v>1.2</v>
      </c>
      <c r="E103" s="69">
        <v>3.0</v>
      </c>
      <c r="F103" s="69">
        <v>689.0</v>
      </c>
      <c r="G103" s="70" t="s">
        <v>1147</v>
      </c>
      <c r="H103" s="69">
        <v>26.0</v>
      </c>
      <c r="I103" s="69">
        <v>26.0</v>
      </c>
      <c r="J103" s="69">
        <v>0.0</v>
      </c>
      <c r="K103" s="29">
        <f t="shared" si="12"/>
        <v>26</v>
      </c>
      <c r="L103" s="71">
        <f t="shared" si="13"/>
        <v>1</v>
      </c>
      <c r="M103" s="71">
        <f t="shared" si="14"/>
        <v>1</v>
      </c>
      <c r="N103" s="72">
        <f t="shared" si="15"/>
        <v>15.6</v>
      </c>
      <c r="O103" s="73">
        <f t="shared" si="16"/>
        <v>89356.8</v>
      </c>
      <c r="P103" s="8">
        <f t="shared" si="17"/>
        <v>3436.8</v>
      </c>
    </row>
    <row r="104" ht="14.25" customHeight="1" outlineLevel="2">
      <c r="A104" s="77">
        <v>1.2</v>
      </c>
      <c r="B104" s="69">
        <v>3.0</v>
      </c>
      <c r="C104" s="18" t="str">
        <f>IF(A104=1.2, "Minneapolis",VLOOKUP(A104,'Fall20 data fy22 comp rev '!$P$2:$Q$669,2,0))</f>
        <v>Minneapolis</v>
      </c>
      <c r="D104" s="77">
        <v>1.2</v>
      </c>
      <c r="E104" s="69">
        <v>3.0</v>
      </c>
      <c r="F104" s="69">
        <v>697.0</v>
      </c>
      <c r="G104" s="70" t="s">
        <v>1149</v>
      </c>
      <c r="H104" s="69">
        <v>16.0</v>
      </c>
      <c r="I104" s="69">
        <v>16.0</v>
      </c>
      <c r="J104" s="69">
        <v>0.0</v>
      </c>
      <c r="K104" s="29">
        <f t="shared" si="12"/>
        <v>16</v>
      </c>
      <c r="L104" s="71">
        <f t="shared" si="13"/>
        <v>1</v>
      </c>
      <c r="M104" s="71">
        <f t="shared" si="14"/>
        <v>1</v>
      </c>
      <c r="N104" s="72">
        <f t="shared" si="15"/>
        <v>9.6</v>
      </c>
      <c r="O104" s="73">
        <f t="shared" si="16"/>
        <v>54988.8</v>
      </c>
      <c r="P104" s="8">
        <f t="shared" si="17"/>
        <v>3436.8</v>
      </c>
    </row>
    <row r="105" ht="14.25" customHeight="1" outlineLevel="1">
      <c r="A105" s="77"/>
      <c r="B105" s="69"/>
      <c r="C105" s="80" t="s">
        <v>3543</v>
      </c>
      <c r="D105" s="77"/>
      <c r="E105" s="69"/>
      <c r="F105" s="69"/>
      <c r="G105" s="70"/>
      <c r="H105" s="69">
        <f t="shared" ref="H105:K105" si="18">SUBTOTAL(9,H16:H104)</f>
        <v>34597</v>
      </c>
      <c r="I105" s="69">
        <f t="shared" si="18"/>
        <v>16853</v>
      </c>
      <c r="J105" s="69">
        <f t="shared" si="18"/>
        <v>2310</v>
      </c>
      <c r="K105" s="29">
        <f t="shared" si="18"/>
        <v>18008</v>
      </c>
      <c r="L105" s="71"/>
      <c r="M105" s="71"/>
      <c r="N105" s="72">
        <f t="shared" ref="N105:O105" si="19">SUBTOTAL(9,N16:N104)</f>
        <v>8342.8</v>
      </c>
      <c r="O105" s="73">
        <f t="shared" si="19"/>
        <v>47787558.4</v>
      </c>
      <c r="P105" s="8"/>
    </row>
    <row r="106" ht="14.25" customHeight="1" outlineLevel="2">
      <c r="A106" s="68">
        <v>2.0</v>
      </c>
      <c r="B106" s="69">
        <v>1.0</v>
      </c>
      <c r="C106" s="18" t="str">
        <f>IF(A106=1.2, "Minneapolis",VLOOKUP(A106,'Fall20 data fy22 comp rev '!$P$2:$Q$669,2,0))</f>
        <v>Hill City</v>
      </c>
      <c r="D106" s="68">
        <v>2.0</v>
      </c>
      <c r="E106" s="69">
        <v>1.0</v>
      </c>
      <c r="F106" s="69">
        <v>1.0</v>
      </c>
      <c r="G106" s="70" t="s">
        <v>1151</v>
      </c>
      <c r="H106" s="69">
        <v>98.0</v>
      </c>
      <c r="I106" s="69">
        <v>44.0</v>
      </c>
      <c r="J106" s="69">
        <v>13.0</v>
      </c>
      <c r="K106" s="29">
        <f t="shared" ref="K106:K108" si="20">ROUND((I$3*I106)+(J106*J$3),1)</f>
        <v>50.5</v>
      </c>
      <c r="L106" s="71">
        <f t="shared" ref="L106:L108" si="21">ROUND(K106/H106,4)</f>
        <v>0.5153</v>
      </c>
      <c r="M106" s="71">
        <f t="shared" ref="M106:M108" si="22">ROUND(MIN(1,L106/M$3),4)</f>
        <v>0.6441</v>
      </c>
      <c r="N106" s="72">
        <f t="shared" ref="N106:N108" si="23">ROUND(K106*M106*N$3,2)</f>
        <v>19.52</v>
      </c>
      <c r="O106" s="73">
        <f t="shared" ref="O106:O108" si="24">ROUND(N106*O$3,2)</f>
        <v>111810.56</v>
      </c>
      <c r="P106" s="8">
        <f t="shared" ref="P106:P108" si="25">O106/H106</f>
        <v>1140.924082</v>
      </c>
    </row>
    <row r="107" ht="14.25" customHeight="1" outlineLevel="2">
      <c r="A107" s="68">
        <v>2.0</v>
      </c>
      <c r="B107" s="69">
        <v>1.0</v>
      </c>
      <c r="C107" s="18" t="str">
        <f>IF(A107=1.2, "Minneapolis",VLOOKUP(A107,'Fall20 data fy22 comp rev '!$P$2:$Q$669,2,0))</f>
        <v>Hill City</v>
      </c>
      <c r="D107" s="68">
        <v>2.0</v>
      </c>
      <c r="E107" s="69">
        <v>1.0</v>
      </c>
      <c r="F107" s="69">
        <v>2.0</v>
      </c>
      <c r="G107" s="70" t="s">
        <v>1153</v>
      </c>
      <c r="H107" s="69">
        <v>70.0</v>
      </c>
      <c r="I107" s="69">
        <v>34.0</v>
      </c>
      <c r="J107" s="69">
        <v>10.0</v>
      </c>
      <c r="K107" s="29">
        <f t="shared" si="20"/>
        <v>39</v>
      </c>
      <c r="L107" s="71">
        <f t="shared" si="21"/>
        <v>0.5571</v>
      </c>
      <c r="M107" s="71">
        <f t="shared" si="22"/>
        <v>0.6964</v>
      </c>
      <c r="N107" s="72">
        <f t="shared" si="23"/>
        <v>16.3</v>
      </c>
      <c r="O107" s="73">
        <f t="shared" si="24"/>
        <v>93366.4</v>
      </c>
      <c r="P107" s="8">
        <f t="shared" si="25"/>
        <v>1333.805714</v>
      </c>
    </row>
    <row r="108" ht="14.25" customHeight="1" outlineLevel="2">
      <c r="A108" s="68">
        <v>2.0</v>
      </c>
      <c r="B108" s="69">
        <v>1.0</v>
      </c>
      <c r="C108" s="18" t="str">
        <f>IF(A108=1.2, "Minneapolis",VLOOKUP(A108,'Fall20 data fy22 comp rev '!$P$2:$Q$669,2,0))</f>
        <v>Hill City</v>
      </c>
      <c r="D108" s="68">
        <v>2.0</v>
      </c>
      <c r="E108" s="69">
        <v>1.0</v>
      </c>
      <c r="F108" s="69">
        <v>3.0</v>
      </c>
      <c r="G108" s="70" t="s">
        <v>1155</v>
      </c>
      <c r="H108" s="69">
        <v>94.0</v>
      </c>
      <c r="I108" s="69">
        <v>43.0</v>
      </c>
      <c r="J108" s="69">
        <v>12.0</v>
      </c>
      <c r="K108" s="29">
        <f t="shared" si="20"/>
        <v>49</v>
      </c>
      <c r="L108" s="71">
        <f t="shared" si="21"/>
        <v>0.5213</v>
      </c>
      <c r="M108" s="71">
        <f t="shared" si="22"/>
        <v>0.6516</v>
      </c>
      <c r="N108" s="72">
        <f t="shared" si="23"/>
        <v>19.16</v>
      </c>
      <c r="O108" s="73">
        <f t="shared" si="24"/>
        <v>109748.48</v>
      </c>
      <c r="P108" s="8">
        <f t="shared" si="25"/>
        <v>1167.537021</v>
      </c>
    </row>
    <row r="109" ht="14.25" customHeight="1" outlineLevel="1">
      <c r="A109" s="68"/>
      <c r="B109" s="69"/>
      <c r="C109" s="80" t="s">
        <v>3544</v>
      </c>
      <c r="D109" s="68"/>
      <c r="E109" s="69"/>
      <c r="F109" s="69"/>
      <c r="G109" s="70"/>
      <c r="H109" s="69">
        <f t="shared" ref="H109:K109" si="26">SUBTOTAL(9,H106:H108)</f>
        <v>262</v>
      </c>
      <c r="I109" s="69">
        <f t="shared" si="26"/>
        <v>121</v>
      </c>
      <c r="J109" s="69">
        <f t="shared" si="26"/>
        <v>35</v>
      </c>
      <c r="K109" s="29">
        <f t="shared" si="26"/>
        <v>138.5</v>
      </c>
      <c r="L109" s="71"/>
      <c r="M109" s="71"/>
      <c r="N109" s="72">
        <f t="shared" ref="N109:O109" si="27">SUBTOTAL(9,N106:N108)</f>
        <v>54.98</v>
      </c>
      <c r="O109" s="73">
        <f t="shared" si="27"/>
        <v>314925.44</v>
      </c>
      <c r="P109" s="8"/>
    </row>
    <row r="110" ht="14.25" customHeight="1" outlineLevel="2">
      <c r="A110" s="68">
        <v>4.0</v>
      </c>
      <c r="B110" s="69">
        <v>1.0</v>
      </c>
      <c r="C110" s="18" t="str">
        <f>IF(A110=1.2, "Minneapolis",VLOOKUP(A110,'Fall20 data fy22 comp rev '!$P$2:$Q$669,2,0))</f>
        <v>Mcgregor</v>
      </c>
      <c r="D110" s="68">
        <v>4.0</v>
      </c>
      <c r="E110" s="69">
        <v>1.0</v>
      </c>
      <c r="F110" s="69">
        <v>10.0</v>
      </c>
      <c r="G110" s="70" t="s">
        <v>1156</v>
      </c>
      <c r="H110" s="69">
        <v>270.0</v>
      </c>
      <c r="I110" s="69">
        <v>105.0</v>
      </c>
      <c r="J110" s="69">
        <v>18.0</v>
      </c>
      <c r="K110" s="29">
        <f t="shared" ref="K110:K112" si="28">ROUND((I$3*I110)+(J110*J$3),1)</f>
        <v>114</v>
      </c>
      <c r="L110" s="71">
        <f t="shared" ref="L110:L112" si="29">ROUND(K110/H110,4)</f>
        <v>0.4222</v>
      </c>
      <c r="M110" s="71">
        <f t="shared" ref="M110:M112" si="30">ROUND(MIN(1,L110/M$3),4)</f>
        <v>0.5278</v>
      </c>
      <c r="N110" s="72">
        <f t="shared" ref="N110:N112" si="31">ROUND(K110*M110*N$3,2)</f>
        <v>36.1</v>
      </c>
      <c r="O110" s="73">
        <f t="shared" ref="O110:O112" si="32">ROUND(N110*O$3,2)</f>
        <v>206780.8</v>
      </c>
      <c r="P110" s="8">
        <f t="shared" ref="P110:P112" si="33">O110/H110</f>
        <v>765.8548148</v>
      </c>
    </row>
    <row r="111" ht="14.25" customHeight="1" outlineLevel="2">
      <c r="A111" s="68">
        <v>4.0</v>
      </c>
      <c r="B111" s="69">
        <v>1.0</v>
      </c>
      <c r="C111" s="18" t="str">
        <f>IF(A111=1.2, "Minneapolis",VLOOKUP(A111,'Fall20 data fy22 comp rev '!$P$2:$Q$669,2,0))</f>
        <v>Mcgregor</v>
      </c>
      <c r="D111" s="68">
        <v>4.0</v>
      </c>
      <c r="E111" s="69">
        <v>1.0</v>
      </c>
      <c r="F111" s="69">
        <v>30.0</v>
      </c>
      <c r="G111" s="70" t="s">
        <v>1158</v>
      </c>
      <c r="H111" s="69">
        <v>1.0</v>
      </c>
      <c r="I111" s="69">
        <v>0.0</v>
      </c>
      <c r="J111" s="69">
        <v>0.0</v>
      </c>
      <c r="K111" s="29">
        <f t="shared" si="28"/>
        <v>0</v>
      </c>
      <c r="L111" s="71">
        <f t="shared" si="29"/>
        <v>0</v>
      </c>
      <c r="M111" s="71">
        <f t="shared" si="30"/>
        <v>0</v>
      </c>
      <c r="N111" s="72">
        <f t="shared" si="31"/>
        <v>0</v>
      </c>
      <c r="O111" s="73">
        <f t="shared" si="32"/>
        <v>0</v>
      </c>
      <c r="P111" s="8">
        <f t="shared" si="33"/>
        <v>0</v>
      </c>
    </row>
    <row r="112" ht="14.25" customHeight="1" outlineLevel="2">
      <c r="A112" s="68">
        <v>4.0</v>
      </c>
      <c r="B112" s="69">
        <v>1.0</v>
      </c>
      <c r="C112" s="18" t="str">
        <f>IF(A112=1.2, "Minneapolis",VLOOKUP(A112,'Fall20 data fy22 comp rev '!$P$2:$Q$669,2,0))</f>
        <v>Mcgregor</v>
      </c>
      <c r="D112" s="68">
        <v>4.0</v>
      </c>
      <c r="E112" s="69">
        <v>1.0</v>
      </c>
      <c r="F112" s="69">
        <v>40.0</v>
      </c>
      <c r="G112" s="70" t="s">
        <v>1160</v>
      </c>
      <c r="H112" s="69">
        <v>215.0</v>
      </c>
      <c r="I112" s="69">
        <v>92.0</v>
      </c>
      <c r="J112" s="69">
        <v>18.0</v>
      </c>
      <c r="K112" s="29">
        <f t="shared" si="28"/>
        <v>101</v>
      </c>
      <c r="L112" s="71">
        <f t="shared" si="29"/>
        <v>0.4698</v>
      </c>
      <c r="M112" s="71">
        <f t="shared" si="30"/>
        <v>0.5873</v>
      </c>
      <c r="N112" s="72">
        <f t="shared" si="31"/>
        <v>35.59</v>
      </c>
      <c r="O112" s="73">
        <f t="shared" si="32"/>
        <v>203859.52</v>
      </c>
      <c r="P112" s="8">
        <f t="shared" si="33"/>
        <v>948.183814</v>
      </c>
    </row>
    <row r="113" ht="14.25" customHeight="1" outlineLevel="1">
      <c r="A113" s="68"/>
      <c r="B113" s="69"/>
      <c r="C113" s="80" t="s">
        <v>3545</v>
      </c>
      <c r="D113" s="68"/>
      <c r="E113" s="69"/>
      <c r="F113" s="69"/>
      <c r="G113" s="70"/>
      <c r="H113" s="69">
        <f t="shared" ref="H113:K113" si="34">SUBTOTAL(9,H110:H112)</f>
        <v>486</v>
      </c>
      <c r="I113" s="69">
        <f t="shared" si="34"/>
        <v>197</v>
      </c>
      <c r="J113" s="69">
        <f t="shared" si="34"/>
        <v>36</v>
      </c>
      <c r="K113" s="29">
        <f t="shared" si="34"/>
        <v>215</v>
      </c>
      <c r="L113" s="71"/>
      <c r="M113" s="71"/>
      <c r="N113" s="72">
        <f t="shared" ref="N113:O113" si="35">SUBTOTAL(9,N110:N112)</f>
        <v>71.69</v>
      </c>
      <c r="O113" s="73">
        <f t="shared" si="35"/>
        <v>410640.32</v>
      </c>
      <c r="P113" s="8"/>
    </row>
    <row r="114" ht="14.25" customHeight="1" outlineLevel="2">
      <c r="A114" s="68">
        <v>6.0</v>
      </c>
      <c r="B114" s="69">
        <v>3.0</v>
      </c>
      <c r="C114" s="18" t="str">
        <f>IF(A114=1.2, "Minneapolis",VLOOKUP(A114,'Fall20 data fy22 comp rev '!$P$2:$Q$669,2,0))</f>
        <v>South St. Paul</v>
      </c>
      <c r="D114" s="68">
        <v>6.0</v>
      </c>
      <c r="E114" s="69">
        <v>3.0</v>
      </c>
      <c r="F114" s="69">
        <v>120.0</v>
      </c>
      <c r="G114" s="70" t="s">
        <v>3546</v>
      </c>
      <c r="H114" s="69">
        <v>1682.0</v>
      </c>
      <c r="I114" s="69">
        <v>547.0</v>
      </c>
      <c r="J114" s="69">
        <v>260.0</v>
      </c>
      <c r="K114" s="29">
        <f t="shared" ref="K114:K118" si="36">ROUND((I$3*I114)+(J114*J$3),1)</f>
        <v>677</v>
      </c>
      <c r="L114" s="71">
        <f t="shared" ref="L114:L118" si="37">ROUND(K114/H114,4)</f>
        <v>0.4025</v>
      </c>
      <c r="M114" s="71">
        <f t="shared" ref="M114:M118" si="38">ROUND(MIN(1,L114/M$3),4)</f>
        <v>0.5031</v>
      </c>
      <c r="N114" s="72">
        <f t="shared" ref="N114:N118" si="39">ROUND(K114*M114*N$3,2)</f>
        <v>204.36</v>
      </c>
      <c r="O114" s="73">
        <f t="shared" ref="O114:O118" si="40">ROUND(N114*O$3,2)</f>
        <v>1170574.08</v>
      </c>
      <c r="P114" s="8">
        <f t="shared" ref="P114:P118" si="41">O114/H114</f>
        <v>695.9417836</v>
      </c>
    </row>
    <row r="115" ht="14.25" customHeight="1" outlineLevel="2">
      <c r="A115" s="68">
        <v>6.0</v>
      </c>
      <c r="B115" s="69">
        <v>3.0</v>
      </c>
      <c r="C115" s="18" t="str">
        <f>IF(A115=1.2, "Minneapolis",VLOOKUP(A115,'Fall20 data fy22 comp rev '!$P$2:$Q$669,2,0))</f>
        <v>South St. Paul</v>
      </c>
      <c r="D115" s="68">
        <v>6.0</v>
      </c>
      <c r="E115" s="69">
        <v>3.0</v>
      </c>
      <c r="F115" s="69">
        <v>303.0</v>
      </c>
      <c r="G115" s="70" t="s">
        <v>1165</v>
      </c>
      <c r="H115" s="69">
        <v>100.0</v>
      </c>
      <c r="I115" s="69">
        <v>33.0</v>
      </c>
      <c r="J115" s="69">
        <v>13.0</v>
      </c>
      <c r="K115" s="29">
        <f t="shared" si="36"/>
        <v>39.5</v>
      </c>
      <c r="L115" s="71">
        <f t="shared" si="37"/>
        <v>0.395</v>
      </c>
      <c r="M115" s="71">
        <f t="shared" si="38"/>
        <v>0.4938</v>
      </c>
      <c r="N115" s="72">
        <f t="shared" si="39"/>
        <v>11.7</v>
      </c>
      <c r="O115" s="73">
        <f t="shared" si="40"/>
        <v>67017.6</v>
      </c>
      <c r="P115" s="8">
        <f t="shared" si="41"/>
        <v>670.176</v>
      </c>
    </row>
    <row r="116" ht="14.25" customHeight="1" outlineLevel="2">
      <c r="A116" s="68">
        <v>6.0</v>
      </c>
      <c r="B116" s="69">
        <v>3.0</v>
      </c>
      <c r="C116" s="18" t="str">
        <f>IF(A116=1.2, "Minneapolis",VLOOKUP(A116,'Fall20 data fy22 comp rev '!$P$2:$Q$669,2,0))</f>
        <v>South St. Paul</v>
      </c>
      <c r="D116" s="68">
        <v>6.0</v>
      </c>
      <c r="E116" s="69">
        <v>3.0</v>
      </c>
      <c r="F116" s="69">
        <v>400.0</v>
      </c>
      <c r="G116" s="70" t="s">
        <v>1167</v>
      </c>
      <c r="H116" s="69">
        <v>60.0</v>
      </c>
      <c r="I116" s="69">
        <v>22.0</v>
      </c>
      <c r="J116" s="69">
        <v>3.0</v>
      </c>
      <c r="K116" s="29">
        <f t="shared" si="36"/>
        <v>23.5</v>
      </c>
      <c r="L116" s="71">
        <f t="shared" si="37"/>
        <v>0.3917</v>
      </c>
      <c r="M116" s="71">
        <f t="shared" si="38"/>
        <v>0.4896</v>
      </c>
      <c r="N116" s="72">
        <f t="shared" si="39"/>
        <v>6.9</v>
      </c>
      <c r="O116" s="73">
        <f t="shared" si="40"/>
        <v>39523.2</v>
      </c>
      <c r="P116" s="8">
        <f t="shared" si="41"/>
        <v>658.72</v>
      </c>
    </row>
    <row r="117" ht="14.25" customHeight="1" outlineLevel="2">
      <c r="A117" s="68">
        <v>6.0</v>
      </c>
      <c r="B117" s="69">
        <v>3.0</v>
      </c>
      <c r="C117" s="18" t="str">
        <f>IF(A117=1.2, "Minneapolis",VLOOKUP(A117,'Fall20 data fy22 comp rev '!$P$2:$Q$669,2,0))</f>
        <v>South St. Paul</v>
      </c>
      <c r="D117" s="68">
        <v>6.0</v>
      </c>
      <c r="E117" s="69">
        <v>3.0</v>
      </c>
      <c r="F117" s="69">
        <v>735.0</v>
      </c>
      <c r="G117" s="70" t="s">
        <v>1169</v>
      </c>
      <c r="H117" s="69">
        <v>839.0</v>
      </c>
      <c r="I117" s="69">
        <v>289.0</v>
      </c>
      <c r="J117" s="69">
        <v>111.0</v>
      </c>
      <c r="K117" s="29">
        <f t="shared" si="36"/>
        <v>344.5</v>
      </c>
      <c r="L117" s="71">
        <f t="shared" si="37"/>
        <v>0.4106</v>
      </c>
      <c r="M117" s="71">
        <f t="shared" si="38"/>
        <v>0.5133</v>
      </c>
      <c r="N117" s="72">
        <f t="shared" si="39"/>
        <v>106.1</v>
      </c>
      <c r="O117" s="73">
        <f t="shared" si="40"/>
        <v>607740.8</v>
      </c>
      <c r="P117" s="8">
        <f t="shared" si="41"/>
        <v>724.3632896</v>
      </c>
    </row>
    <row r="118" ht="14.25" customHeight="1" outlineLevel="2">
      <c r="A118" s="68">
        <v>6.0</v>
      </c>
      <c r="B118" s="69">
        <v>3.0</v>
      </c>
      <c r="C118" s="18" t="str">
        <f>IF(A118=1.2, "Minneapolis",VLOOKUP(A118,'Fall20 data fy22 comp rev '!$P$2:$Q$669,2,0))</f>
        <v>South St. Paul</v>
      </c>
      <c r="D118" s="68">
        <v>6.0</v>
      </c>
      <c r="E118" s="69">
        <v>3.0</v>
      </c>
      <c r="F118" s="69">
        <v>737.0</v>
      </c>
      <c r="G118" s="70" t="s">
        <v>1171</v>
      </c>
      <c r="H118" s="69">
        <v>740.0</v>
      </c>
      <c r="I118" s="69">
        <v>322.0</v>
      </c>
      <c r="J118" s="69">
        <v>121.0</v>
      </c>
      <c r="K118" s="29">
        <f t="shared" si="36"/>
        <v>382.5</v>
      </c>
      <c r="L118" s="71">
        <f t="shared" si="37"/>
        <v>0.5169</v>
      </c>
      <c r="M118" s="71">
        <f t="shared" si="38"/>
        <v>0.6461</v>
      </c>
      <c r="N118" s="72">
        <f t="shared" si="39"/>
        <v>148.28</v>
      </c>
      <c r="O118" s="73">
        <f t="shared" si="40"/>
        <v>849347.84</v>
      </c>
      <c r="P118" s="8">
        <f t="shared" si="41"/>
        <v>1147.767351</v>
      </c>
    </row>
    <row r="119" ht="14.25" customHeight="1" outlineLevel="1">
      <c r="A119" s="68"/>
      <c r="B119" s="69"/>
      <c r="C119" s="80" t="s">
        <v>3547</v>
      </c>
      <c r="D119" s="68"/>
      <c r="E119" s="69"/>
      <c r="F119" s="69"/>
      <c r="G119" s="70"/>
      <c r="H119" s="69">
        <f t="shared" ref="H119:K119" si="42">SUBTOTAL(9,H114:H118)</f>
        <v>3421</v>
      </c>
      <c r="I119" s="69">
        <f t="shared" si="42"/>
        <v>1213</v>
      </c>
      <c r="J119" s="69">
        <f t="shared" si="42"/>
        <v>508</v>
      </c>
      <c r="K119" s="29">
        <f t="shared" si="42"/>
        <v>1467</v>
      </c>
      <c r="L119" s="71"/>
      <c r="M119" s="71"/>
      <c r="N119" s="72">
        <f t="shared" ref="N119:O119" si="43">SUBTOTAL(9,N114:N118)</f>
        <v>477.34</v>
      </c>
      <c r="O119" s="73">
        <f t="shared" si="43"/>
        <v>2734203.52</v>
      </c>
      <c r="P119" s="8"/>
    </row>
    <row r="120" ht="14.25" customHeight="1" outlineLevel="2">
      <c r="A120" s="68">
        <v>11.0</v>
      </c>
      <c r="B120" s="69">
        <v>1.0</v>
      </c>
      <c r="C120" s="18" t="str">
        <f>IF(A120=1.2, "Minneapolis",VLOOKUP(A120,'Fall20 data fy22 comp rev '!$P$2:$Q$669,2,0))</f>
        <v>Anoka-Hennepin</v>
      </c>
      <c r="D120" s="68">
        <v>11.0</v>
      </c>
      <c r="E120" s="69">
        <v>1.0</v>
      </c>
      <c r="F120" s="69">
        <v>1.0</v>
      </c>
      <c r="G120" s="70" t="s">
        <v>1173</v>
      </c>
      <c r="H120" s="69">
        <v>2272.0</v>
      </c>
      <c r="I120" s="69">
        <v>411.0</v>
      </c>
      <c r="J120" s="69">
        <v>220.0</v>
      </c>
      <c r="K120" s="29">
        <f t="shared" ref="K120:K169" si="44">ROUND((I$3*I120)+(J120*J$3),1)</f>
        <v>521</v>
      </c>
      <c r="L120" s="71">
        <f t="shared" ref="L120:L169" si="45">ROUND(K120/H120,4)</f>
        <v>0.2293</v>
      </c>
      <c r="M120" s="71">
        <f t="shared" ref="M120:M169" si="46">ROUND(MIN(1,L120/M$3),4)</f>
        <v>0.2866</v>
      </c>
      <c r="N120" s="72">
        <f t="shared" ref="N120:N169" si="47">ROUND(K120*M120*N$3,2)</f>
        <v>89.59</v>
      </c>
      <c r="O120" s="73">
        <f t="shared" ref="O120:O169" si="48">ROUND(N120*O$3,2)</f>
        <v>513171.52</v>
      </c>
      <c r="P120" s="8">
        <f t="shared" ref="P120:P169" si="49">O120/H120</f>
        <v>225.8677465</v>
      </c>
    </row>
    <row r="121" ht="14.25" customHeight="1" outlineLevel="2">
      <c r="A121" s="68">
        <v>11.0</v>
      </c>
      <c r="B121" s="69">
        <v>1.0</v>
      </c>
      <c r="C121" s="18" t="str">
        <f>IF(A121=1.2, "Minneapolis",VLOOKUP(A121,'Fall20 data fy22 comp rev '!$P$2:$Q$669,2,0))</f>
        <v>Anoka-Hennepin</v>
      </c>
      <c r="D121" s="68">
        <v>11.0</v>
      </c>
      <c r="E121" s="69">
        <v>1.0</v>
      </c>
      <c r="F121" s="69">
        <v>2.0</v>
      </c>
      <c r="G121" s="70" t="s">
        <v>1175</v>
      </c>
      <c r="H121" s="69">
        <v>2229.0</v>
      </c>
      <c r="I121" s="69">
        <v>703.0</v>
      </c>
      <c r="J121" s="69">
        <v>306.0</v>
      </c>
      <c r="K121" s="29">
        <f t="shared" si="44"/>
        <v>856</v>
      </c>
      <c r="L121" s="71">
        <f t="shared" si="45"/>
        <v>0.384</v>
      </c>
      <c r="M121" s="71">
        <f t="shared" si="46"/>
        <v>0.48</v>
      </c>
      <c r="N121" s="72">
        <f t="shared" si="47"/>
        <v>246.53</v>
      </c>
      <c r="O121" s="73">
        <f t="shared" si="48"/>
        <v>1412123.84</v>
      </c>
      <c r="P121" s="8">
        <f t="shared" si="49"/>
        <v>633.5234814</v>
      </c>
    </row>
    <row r="122" ht="14.25" customHeight="1" outlineLevel="2">
      <c r="A122" s="68">
        <v>11.0</v>
      </c>
      <c r="B122" s="69">
        <v>1.0</v>
      </c>
      <c r="C122" s="18" t="str">
        <f>IF(A122=1.2, "Minneapolis",VLOOKUP(A122,'Fall20 data fy22 comp rev '!$P$2:$Q$669,2,0))</f>
        <v>Anoka-Hennepin</v>
      </c>
      <c r="D122" s="68">
        <v>11.0</v>
      </c>
      <c r="E122" s="69">
        <v>1.0</v>
      </c>
      <c r="F122" s="69">
        <v>3.0</v>
      </c>
      <c r="G122" s="70" t="s">
        <v>1177</v>
      </c>
      <c r="H122" s="69">
        <v>1797.0</v>
      </c>
      <c r="I122" s="69">
        <v>437.0</v>
      </c>
      <c r="J122" s="69">
        <v>194.0</v>
      </c>
      <c r="K122" s="29">
        <f t="shared" si="44"/>
        <v>534</v>
      </c>
      <c r="L122" s="71">
        <f t="shared" si="45"/>
        <v>0.2972</v>
      </c>
      <c r="M122" s="71">
        <f t="shared" si="46"/>
        <v>0.3715</v>
      </c>
      <c r="N122" s="72">
        <f t="shared" si="47"/>
        <v>119.03</v>
      </c>
      <c r="O122" s="73">
        <f t="shared" si="48"/>
        <v>681803.84</v>
      </c>
      <c r="P122" s="8">
        <f t="shared" si="49"/>
        <v>379.4122649</v>
      </c>
    </row>
    <row r="123" ht="14.25" customHeight="1" outlineLevel="2">
      <c r="A123" s="68">
        <v>11.0</v>
      </c>
      <c r="B123" s="69">
        <v>1.0</v>
      </c>
      <c r="C123" s="18" t="str">
        <f>IF(A123=1.2, "Minneapolis",VLOOKUP(A123,'Fall20 data fy22 comp rev '!$P$2:$Q$669,2,0))</f>
        <v>Anoka-Hennepin</v>
      </c>
      <c r="D123" s="68">
        <v>11.0</v>
      </c>
      <c r="E123" s="69">
        <v>1.0</v>
      </c>
      <c r="F123" s="69">
        <v>4.0</v>
      </c>
      <c r="G123" s="70" t="s">
        <v>1179</v>
      </c>
      <c r="H123" s="69">
        <v>1623.0</v>
      </c>
      <c r="I123" s="69">
        <v>625.0</v>
      </c>
      <c r="J123" s="69">
        <v>231.0</v>
      </c>
      <c r="K123" s="29">
        <f t="shared" si="44"/>
        <v>740.5</v>
      </c>
      <c r="L123" s="71">
        <f t="shared" si="45"/>
        <v>0.4563</v>
      </c>
      <c r="M123" s="71">
        <f t="shared" si="46"/>
        <v>0.5704</v>
      </c>
      <c r="N123" s="72">
        <f t="shared" si="47"/>
        <v>253.43</v>
      </c>
      <c r="O123" s="73">
        <f t="shared" si="48"/>
        <v>1451647.04</v>
      </c>
      <c r="P123" s="8">
        <f t="shared" si="49"/>
        <v>894.4220826</v>
      </c>
    </row>
    <row r="124" ht="14.25" customHeight="1" outlineLevel="2">
      <c r="A124" s="68">
        <v>11.0</v>
      </c>
      <c r="B124" s="69">
        <v>1.0</v>
      </c>
      <c r="C124" s="18" t="str">
        <f>IF(A124=1.2, "Minneapolis",VLOOKUP(A124,'Fall20 data fy22 comp rev '!$P$2:$Q$669,2,0))</f>
        <v>Anoka-Hennepin</v>
      </c>
      <c r="D124" s="68">
        <v>11.0</v>
      </c>
      <c r="E124" s="69">
        <v>1.0</v>
      </c>
      <c r="F124" s="69">
        <v>6.0</v>
      </c>
      <c r="G124" s="70" t="s">
        <v>1181</v>
      </c>
      <c r="H124" s="69">
        <v>2076.0</v>
      </c>
      <c r="I124" s="69">
        <v>502.0</v>
      </c>
      <c r="J124" s="69">
        <v>239.0</v>
      </c>
      <c r="K124" s="29">
        <f t="shared" si="44"/>
        <v>621.5</v>
      </c>
      <c r="L124" s="71">
        <f t="shared" si="45"/>
        <v>0.2994</v>
      </c>
      <c r="M124" s="71">
        <f t="shared" si="46"/>
        <v>0.3743</v>
      </c>
      <c r="N124" s="72">
        <f t="shared" si="47"/>
        <v>139.58</v>
      </c>
      <c r="O124" s="73">
        <f t="shared" si="48"/>
        <v>799514.24</v>
      </c>
      <c r="P124" s="8">
        <f t="shared" si="49"/>
        <v>385.1224663</v>
      </c>
    </row>
    <row r="125" ht="14.25" customHeight="1" outlineLevel="2">
      <c r="A125" s="68">
        <v>11.0</v>
      </c>
      <c r="B125" s="69">
        <v>1.0</v>
      </c>
      <c r="C125" s="18" t="str">
        <f>IF(A125=1.2, "Minneapolis",VLOOKUP(A125,'Fall20 data fy22 comp rev '!$P$2:$Q$669,2,0))</f>
        <v>Anoka-Hennepin</v>
      </c>
      <c r="D125" s="68">
        <v>11.0</v>
      </c>
      <c r="E125" s="69">
        <v>1.0</v>
      </c>
      <c r="F125" s="69">
        <v>90.0</v>
      </c>
      <c r="G125" s="70" t="s">
        <v>1183</v>
      </c>
      <c r="H125" s="69">
        <v>1300.0</v>
      </c>
      <c r="I125" s="69">
        <v>327.0</v>
      </c>
      <c r="J125" s="69">
        <v>149.0</v>
      </c>
      <c r="K125" s="29">
        <f t="shared" si="44"/>
        <v>401.5</v>
      </c>
      <c r="L125" s="71">
        <f t="shared" si="45"/>
        <v>0.3088</v>
      </c>
      <c r="M125" s="71">
        <f t="shared" si="46"/>
        <v>0.386</v>
      </c>
      <c r="N125" s="72">
        <f t="shared" si="47"/>
        <v>92.99</v>
      </c>
      <c r="O125" s="73">
        <f t="shared" si="48"/>
        <v>532646.72</v>
      </c>
      <c r="P125" s="8">
        <f t="shared" si="49"/>
        <v>409.7282462</v>
      </c>
    </row>
    <row r="126" ht="14.25" customHeight="1" outlineLevel="2">
      <c r="A126" s="68">
        <v>11.0</v>
      </c>
      <c r="B126" s="69">
        <v>1.0</v>
      </c>
      <c r="C126" s="18" t="str">
        <f>IF(A126=1.2, "Minneapolis",VLOOKUP(A126,'Fall20 data fy22 comp rev '!$P$2:$Q$669,2,0))</f>
        <v>Anoka-Hennepin</v>
      </c>
      <c r="D126" s="68">
        <v>11.0</v>
      </c>
      <c r="E126" s="69">
        <v>1.0</v>
      </c>
      <c r="F126" s="69">
        <v>91.0</v>
      </c>
      <c r="G126" s="70" t="s">
        <v>1185</v>
      </c>
      <c r="H126" s="69">
        <v>2984.0</v>
      </c>
      <c r="I126" s="69">
        <v>516.0</v>
      </c>
      <c r="J126" s="69">
        <v>225.0</v>
      </c>
      <c r="K126" s="29">
        <f t="shared" si="44"/>
        <v>628.5</v>
      </c>
      <c r="L126" s="71">
        <f t="shared" si="45"/>
        <v>0.2106</v>
      </c>
      <c r="M126" s="71">
        <f t="shared" si="46"/>
        <v>0.2633</v>
      </c>
      <c r="N126" s="72">
        <f t="shared" si="47"/>
        <v>99.29</v>
      </c>
      <c r="O126" s="73">
        <f t="shared" si="48"/>
        <v>568733.12</v>
      </c>
      <c r="P126" s="8">
        <f t="shared" si="49"/>
        <v>190.5942091</v>
      </c>
    </row>
    <row r="127" ht="14.25" customHeight="1" outlineLevel="2">
      <c r="A127" s="68">
        <v>11.0</v>
      </c>
      <c r="B127" s="69">
        <v>1.0</v>
      </c>
      <c r="C127" s="18" t="str">
        <f>IF(A127=1.2, "Minneapolis",VLOOKUP(A127,'Fall20 data fy22 comp rev '!$P$2:$Q$669,2,0))</f>
        <v>Anoka-Hennepin</v>
      </c>
      <c r="D127" s="68">
        <v>11.0</v>
      </c>
      <c r="E127" s="69">
        <v>1.0</v>
      </c>
      <c r="F127" s="69">
        <v>94.0</v>
      </c>
      <c r="G127" s="70" t="s">
        <v>1187</v>
      </c>
      <c r="H127" s="69">
        <v>1693.0</v>
      </c>
      <c r="I127" s="69">
        <v>141.0</v>
      </c>
      <c r="J127" s="69">
        <v>64.0</v>
      </c>
      <c r="K127" s="29">
        <f t="shared" si="44"/>
        <v>173</v>
      </c>
      <c r="L127" s="71">
        <f t="shared" si="45"/>
        <v>0.1022</v>
      </c>
      <c r="M127" s="71">
        <f t="shared" si="46"/>
        <v>0.1278</v>
      </c>
      <c r="N127" s="72">
        <f t="shared" si="47"/>
        <v>13.27</v>
      </c>
      <c r="O127" s="73">
        <f t="shared" si="48"/>
        <v>76010.56</v>
      </c>
      <c r="P127" s="8">
        <f t="shared" si="49"/>
        <v>44.89696397</v>
      </c>
    </row>
    <row r="128" ht="14.25" customHeight="1" outlineLevel="2">
      <c r="A128" s="68">
        <v>11.0</v>
      </c>
      <c r="B128" s="69">
        <v>1.0</v>
      </c>
      <c r="C128" s="18" t="str">
        <f>IF(A128=1.2, "Minneapolis",VLOOKUP(A128,'Fall20 data fy22 comp rev '!$P$2:$Q$669,2,0))</f>
        <v>Anoka-Hennepin</v>
      </c>
      <c r="D128" s="68">
        <v>11.0</v>
      </c>
      <c r="E128" s="69">
        <v>1.0</v>
      </c>
      <c r="F128" s="69">
        <v>110.0</v>
      </c>
      <c r="G128" s="70" t="s">
        <v>1189</v>
      </c>
      <c r="H128" s="69">
        <v>108.0</v>
      </c>
      <c r="I128" s="69">
        <v>51.0</v>
      </c>
      <c r="J128" s="69">
        <v>17.0</v>
      </c>
      <c r="K128" s="29">
        <f t="shared" si="44"/>
        <v>59.5</v>
      </c>
      <c r="L128" s="71">
        <f t="shared" si="45"/>
        <v>0.5509</v>
      </c>
      <c r="M128" s="71">
        <f t="shared" si="46"/>
        <v>0.6886</v>
      </c>
      <c r="N128" s="72">
        <f t="shared" si="47"/>
        <v>24.58</v>
      </c>
      <c r="O128" s="73">
        <f t="shared" si="48"/>
        <v>140794.24</v>
      </c>
      <c r="P128" s="8">
        <f t="shared" si="49"/>
        <v>1303.65037</v>
      </c>
    </row>
    <row r="129" ht="14.25" customHeight="1" outlineLevel="2">
      <c r="A129" s="68">
        <v>11.0</v>
      </c>
      <c r="B129" s="69">
        <v>1.0</v>
      </c>
      <c r="C129" s="18" t="str">
        <f>IF(A129=1.2, "Minneapolis",VLOOKUP(A129,'Fall20 data fy22 comp rev '!$P$2:$Q$669,2,0))</f>
        <v>Anoka-Hennepin</v>
      </c>
      <c r="D129" s="68">
        <v>11.0</v>
      </c>
      <c r="E129" s="69">
        <v>1.0</v>
      </c>
      <c r="F129" s="69">
        <v>111.0</v>
      </c>
      <c r="G129" s="70" t="s">
        <v>3548</v>
      </c>
      <c r="H129" s="69">
        <v>41.0</v>
      </c>
      <c r="I129" s="69">
        <v>16.0</v>
      </c>
      <c r="J129" s="69">
        <v>2.0</v>
      </c>
      <c r="K129" s="29">
        <f t="shared" si="44"/>
        <v>17</v>
      </c>
      <c r="L129" s="71">
        <f t="shared" si="45"/>
        <v>0.4146</v>
      </c>
      <c r="M129" s="71">
        <f t="shared" si="46"/>
        <v>0.5183</v>
      </c>
      <c r="N129" s="72">
        <f t="shared" si="47"/>
        <v>5.29</v>
      </c>
      <c r="O129" s="73">
        <f t="shared" si="48"/>
        <v>30301.12</v>
      </c>
      <c r="P129" s="8">
        <f t="shared" si="49"/>
        <v>739.0517073</v>
      </c>
    </row>
    <row r="130" ht="14.25" customHeight="1" outlineLevel="2">
      <c r="A130" s="68">
        <v>11.0</v>
      </c>
      <c r="B130" s="69">
        <v>1.0</v>
      </c>
      <c r="C130" s="18" t="str">
        <f>IF(A130=1.2, "Minneapolis",VLOOKUP(A130,'Fall20 data fy22 comp rev '!$P$2:$Q$669,2,0))</f>
        <v>Anoka-Hennepin</v>
      </c>
      <c r="D130" s="68">
        <v>11.0</v>
      </c>
      <c r="E130" s="69">
        <v>1.0</v>
      </c>
      <c r="F130" s="69">
        <v>192.0</v>
      </c>
      <c r="G130" s="70" t="s">
        <v>1191</v>
      </c>
      <c r="H130" s="69">
        <v>2891.0</v>
      </c>
      <c r="I130" s="69">
        <v>612.0</v>
      </c>
      <c r="J130" s="69">
        <v>295.0</v>
      </c>
      <c r="K130" s="29">
        <f t="shared" si="44"/>
        <v>759.5</v>
      </c>
      <c r="L130" s="71">
        <f t="shared" si="45"/>
        <v>0.2627</v>
      </c>
      <c r="M130" s="71">
        <f t="shared" si="46"/>
        <v>0.3284</v>
      </c>
      <c r="N130" s="72">
        <f t="shared" si="47"/>
        <v>149.65</v>
      </c>
      <c r="O130" s="73">
        <f t="shared" si="48"/>
        <v>857195.2</v>
      </c>
      <c r="P130" s="8">
        <f t="shared" si="49"/>
        <v>296.5047388</v>
      </c>
    </row>
    <row r="131" ht="14.25" customHeight="1" outlineLevel="2">
      <c r="A131" s="68">
        <v>11.0</v>
      </c>
      <c r="B131" s="69">
        <v>1.0</v>
      </c>
      <c r="C131" s="18" t="str">
        <f>IF(A131=1.2, "Minneapolis",VLOOKUP(A131,'Fall20 data fy22 comp rev '!$P$2:$Q$669,2,0))</f>
        <v>Anoka-Hennepin</v>
      </c>
      <c r="D131" s="68">
        <v>11.0</v>
      </c>
      <c r="E131" s="69">
        <v>1.0</v>
      </c>
      <c r="F131" s="69">
        <v>193.0</v>
      </c>
      <c r="G131" s="70" t="s">
        <v>1193</v>
      </c>
      <c r="H131" s="69">
        <v>1254.0</v>
      </c>
      <c r="I131" s="69">
        <v>146.0</v>
      </c>
      <c r="J131" s="69">
        <v>52.0</v>
      </c>
      <c r="K131" s="29">
        <f t="shared" si="44"/>
        <v>172</v>
      </c>
      <c r="L131" s="71">
        <f t="shared" si="45"/>
        <v>0.1372</v>
      </c>
      <c r="M131" s="71">
        <f t="shared" si="46"/>
        <v>0.1715</v>
      </c>
      <c r="N131" s="72">
        <f t="shared" si="47"/>
        <v>17.7</v>
      </c>
      <c r="O131" s="73">
        <f t="shared" si="48"/>
        <v>101385.6</v>
      </c>
      <c r="P131" s="8">
        <f t="shared" si="49"/>
        <v>80.84976077</v>
      </c>
    </row>
    <row r="132" ht="14.25" customHeight="1" outlineLevel="2">
      <c r="A132" s="68">
        <v>11.0</v>
      </c>
      <c r="B132" s="69">
        <v>1.0</v>
      </c>
      <c r="C132" s="18" t="str">
        <f>IF(A132=1.2, "Minneapolis",VLOOKUP(A132,'Fall20 data fy22 comp rev '!$P$2:$Q$669,2,0))</f>
        <v>Anoka-Hennepin</v>
      </c>
      <c r="D132" s="68">
        <v>11.0</v>
      </c>
      <c r="E132" s="69">
        <v>1.0</v>
      </c>
      <c r="F132" s="69">
        <v>195.0</v>
      </c>
      <c r="G132" s="70" t="s">
        <v>1195</v>
      </c>
      <c r="H132" s="69">
        <v>886.0</v>
      </c>
      <c r="I132" s="69">
        <v>119.0</v>
      </c>
      <c r="J132" s="69">
        <v>83.0</v>
      </c>
      <c r="K132" s="29">
        <f t="shared" si="44"/>
        <v>160.5</v>
      </c>
      <c r="L132" s="71">
        <f t="shared" si="45"/>
        <v>0.1812</v>
      </c>
      <c r="M132" s="71">
        <f t="shared" si="46"/>
        <v>0.2265</v>
      </c>
      <c r="N132" s="72">
        <f t="shared" si="47"/>
        <v>21.81</v>
      </c>
      <c r="O132" s="73">
        <f t="shared" si="48"/>
        <v>124927.68</v>
      </c>
      <c r="P132" s="8">
        <f t="shared" si="49"/>
        <v>141.0018962</v>
      </c>
    </row>
    <row r="133" ht="14.25" customHeight="1" outlineLevel="2">
      <c r="A133" s="68">
        <v>11.0</v>
      </c>
      <c r="B133" s="69">
        <v>1.0</v>
      </c>
      <c r="C133" s="18" t="str">
        <f>IF(A133=1.2, "Minneapolis",VLOOKUP(A133,'Fall20 data fy22 comp rev '!$P$2:$Q$669,2,0))</f>
        <v>Anoka-Hennepin</v>
      </c>
      <c r="D133" s="68">
        <v>11.0</v>
      </c>
      <c r="E133" s="69">
        <v>1.0</v>
      </c>
      <c r="F133" s="69">
        <v>198.0</v>
      </c>
      <c r="G133" s="70" t="s">
        <v>1197</v>
      </c>
      <c r="H133" s="69">
        <v>148.0</v>
      </c>
      <c r="I133" s="69">
        <v>47.0</v>
      </c>
      <c r="J133" s="69">
        <v>13.0</v>
      </c>
      <c r="K133" s="29">
        <f t="shared" si="44"/>
        <v>53.5</v>
      </c>
      <c r="L133" s="71">
        <f t="shared" si="45"/>
        <v>0.3615</v>
      </c>
      <c r="M133" s="71">
        <f t="shared" si="46"/>
        <v>0.4519</v>
      </c>
      <c r="N133" s="72">
        <f t="shared" si="47"/>
        <v>14.51</v>
      </c>
      <c r="O133" s="73">
        <f t="shared" si="48"/>
        <v>83113.28</v>
      </c>
      <c r="P133" s="8">
        <f t="shared" si="49"/>
        <v>561.5762162</v>
      </c>
    </row>
    <row r="134" ht="14.25" customHeight="1" outlineLevel="2">
      <c r="A134" s="68">
        <v>11.0</v>
      </c>
      <c r="B134" s="69">
        <v>1.0</v>
      </c>
      <c r="C134" s="18" t="str">
        <f>IF(A134=1.2, "Minneapolis",VLOOKUP(A134,'Fall20 data fy22 comp rev '!$P$2:$Q$669,2,0))</f>
        <v>Anoka-Hennepin</v>
      </c>
      <c r="D134" s="68">
        <v>11.0</v>
      </c>
      <c r="E134" s="69">
        <v>1.0</v>
      </c>
      <c r="F134" s="69">
        <v>400.0</v>
      </c>
      <c r="G134" s="70" t="s">
        <v>1199</v>
      </c>
      <c r="H134" s="69">
        <v>521.0</v>
      </c>
      <c r="I134" s="69">
        <v>244.0</v>
      </c>
      <c r="J134" s="69">
        <v>69.0</v>
      </c>
      <c r="K134" s="29">
        <f t="shared" si="44"/>
        <v>278.5</v>
      </c>
      <c r="L134" s="71">
        <f t="shared" si="45"/>
        <v>0.5345</v>
      </c>
      <c r="M134" s="71">
        <f t="shared" si="46"/>
        <v>0.6681</v>
      </c>
      <c r="N134" s="72">
        <f t="shared" si="47"/>
        <v>111.64</v>
      </c>
      <c r="O134" s="73">
        <f t="shared" si="48"/>
        <v>639473.92</v>
      </c>
      <c r="P134" s="8">
        <f t="shared" si="49"/>
        <v>1227.397159</v>
      </c>
    </row>
    <row r="135" ht="14.25" customHeight="1" outlineLevel="2">
      <c r="A135" s="68">
        <v>11.0</v>
      </c>
      <c r="B135" s="69">
        <v>1.0</v>
      </c>
      <c r="C135" s="18" t="str">
        <f>IF(A135=1.2, "Minneapolis",VLOOKUP(A135,'Fall20 data fy22 comp rev '!$P$2:$Q$669,2,0))</f>
        <v>Anoka-Hennepin</v>
      </c>
      <c r="D135" s="68">
        <v>11.0</v>
      </c>
      <c r="E135" s="69">
        <v>1.0</v>
      </c>
      <c r="F135" s="69">
        <v>402.0</v>
      </c>
      <c r="G135" s="70" t="s">
        <v>1201</v>
      </c>
      <c r="H135" s="69">
        <v>434.0</v>
      </c>
      <c r="I135" s="69">
        <v>98.0</v>
      </c>
      <c r="J135" s="69">
        <v>37.0</v>
      </c>
      <c r="K135" s="29">
        <f t="shared" si="44"/>
        <v>116.5</v>
      </c>
      <c r="L135" s="71">
        <f t="shared" si="45"/>
        <v>0.2684</v>
      </c>
      <c r="M135" s="71">
        <f t="shared" si="46"/>
        <v>0.3355</v>
      </c>
      <c r="N135" s="72">
        <f t="shared" si="47"/>
        <v>23.45</v>
      </c>
      <c r="O135" s="73">
        <f t="shared" si="48"/>
        <v>134321.6</v>
      </c>
      <c r="P135" s="8">
        <f t="shared" si="49"/>
        <v>309.4967742</v>
      </c>
    </row>
    <row r="136" ht="14.25" customHeight="1" outlineLevel="2">
      <c r="A136" s="68">
        <v>11.0</v>
      </c>
      <c r="B136" s="69">
        <v>1.0</v>
      </c>
      <c r="C136" s="18" t="str">
        <f>IF(A136=1.2, "Minneapolis",VLOOKUP(A136,'Fall20 data fy22 comp rev '!$P$2:$Q$669,2,0))</f>
        <v>Anoka-Hennepin</v>
      </c>
      <c r="D136" s="68">
        <v>11.0</v>
      </c>
      <c r="E136" s="69">
        <v>1.0</v>
      </c>
      <c r="F136" s="69">
        <v>403.0</v>
      </c>
      <c r="G136" s="70" t="s">
        <v>1203</v>
      </c>
      <c r="H136" s="69">
        <v>367.0</v>
      </c>
      <c r="I136" s="69">
        <v>169.0</v>
      </c>
      <c r="J136" s="69">
        <v>50.0</v>
      </c>
      <c r="K136" s="29">
        <f t="shared" si="44"/>
        <v>194</v>
      </c>
      <c r="L136" s="71">
        <f t="shared" si="45"/>
        <v>0.5286</v>
      </c>
      <c r="M136" s="71">
        <f t="shared" si="46"/>
        <v>0.6608</v>
      </c>
      <c r="N136" s="72">
        <f t="shared" si="47"/>
        <v>76.92</v>
      </c>
      <c r="O136" s="73">
        <f t="shared" si="48"/>
        <v>440597.76</v>
      </c>
      <c r="P136" s="8">
        <f t="shared" si="49"/>
        <v>1200.538856</v>
      </c>
    </row>
    <row r="137" ht="14.25" customHeight="1" outlineLevel="2">
      <c r="A137" s="68">
        <v>11.0</v>
      </c>
      <c r="B137" s="69">
        <v>1.0</v>
      </c>
      <c r="C137" s="18" t="str">
        <f>IF(A137=1.2, "Minneapolis",VLOOKUP(A137,'Fall20 data fy22 comp rev '!$P$2:$Q$669,2,0))</f>
        <v>Anoka-Hennepin</v>
      </c>
      <c r="D137" s="68">
        <v>11.0</v>
      </c>
      <c r="E137" s="69">
        <v>1.0</v>
      </c>
      <c r="F137" s="69">
        <v>404.0</v>
      </c>
      <c r="G137" s="70" t="s">
        <v>1205</v>
      </c>
      <c r="H137" s="69">
        <v>425.0</v>
      </c>
      <c r="I137" s="69">
        <v>200.0</v>
      </c>
      <c r="J137" s="69">
        <v>64.0</v>
      </c>
      <c r="K137" s="29">
        <f t="shared" si="44"/>
        <v>232</v>
      </c>
      <c r="L137" s="71">
        <f t="shared" si="45"/>
        <v>0.5459</v>
      </c>
      <c r="M137" s="71">
        <f t="shared" si="46"/>
        <v>0.6824</v>
      </c>
      <c r="N137" s="72">
        <f t="shared" si="47"/>
        <v>94.99</v>
      </c>
      <c r="O137" s="73">
        <f t="shared" si="48"/>
        <v>544102.72</v>
      </c>
      <c r="P137" s="8">
        <f t="shared" si="49"/>
        <v>1280.241694</v>
      </c>
    </row>
    <row r="138" ht="14.25" customHeight="1" outlineLevel="2">
      <c r="A138" s="68">
        <v>11.0</v>
      </c>
      <c r="B138" s="69">
        <v>1.0</v>
      </c>
      <c r="C138" s="18" t="str">
        <f>IF(A138=1.2, "Minneapolis",VLOOKUP(A138,'Fall20 data fy22 comp rev '!$P$2:$Q$669,2,0))</f>
        <v>Anoka-Hennepin</v>
      </c>
      <c r="D138" s="68">
        <v>11.0</v>
      </c>
      <c r="E138" s="69">
        <v>1.0</v>
      </c>
      <c r="F138" s="69">
        <v>405.0</v>
      </c>
      <c r="G138" s="70" t="s">
        <v>1207</v>
      </c>
      <c r="H138" s="69">
        <v>476.0</v>
      </c>
      <c r="I138" s="69">
        <v>175.0</v>
      </c>
      <c r="J138" s="69">
        <v>76.0</v>
      </c>
      <c r="K138" s="29">
        <f t="shared" si="44"/>
        <v>213</v>
      </c>
      <c r="L138" s="71">
        <f t="shared" si="45"/>
        <v>0.4475</v>
      </c>
      <c r="M138" s="71">
        <f t="shared" si="46"/>
        <v>0.5594</v>
      </c>
      <c r="N138" s="72">
        <f t="shared" si="47"/>
        <v>71.49</v>
      </c>
      <c r="O138" s="73">
        <f t="shared" si="48"/>
        <v>409494.72</v>
      </c>
      <c r="P138" s="8">
        <f t="shared" si="49"/>
        <v>860.2830252</v>
      </c>
    </row>
    <row r="139" ht="14.25" customHeight="1" outlineLevel="2">
      <c r="A139" s="68">
        <v>11.0</v>
      </c>
      <c r="B139" s="69">
        <v>1.0</v>
      </c>
      <c r="C139" s="18" t="str">
        <f>IF(A139=1.2, "Minneapolis",VLOOKUP(A139,'Fall20 data fy22 comp rev '!$P$2:$Q$669,2,0))</f>
        <v>Anoka-Hennepin</v>
      </c>
      <c r="D139" s="68">
        <v>11.0</v>
      </c>
      <c r="E139" s="69">
        <v>1.0</v>
      </c>
      <c r="F139" s="69">
        <v>406.0</v>
      </c>
      <c r="G139" s="70" t="s">
        <v>1039</v>
      </c>
      <c r="H139" s="69">
        <v>576.0</v>
      </c>
      <c r="I139" s="69">
        <v>144.0</v>
      </c>
      <c r="J139" s="69">
        <v>55.0</v>
      </c>
      <c r="K139" s="29">
        <f t="shared" si="44"/>
        <v>171.5</v>
      </c>
      <c r="L139" s="71">
        <f t="shared" si="45"/>
        <v>0.2977</v>
      </c>
      <c r="M139" s="71">
        <f t="shared" si="46"/>
        <v>0.3721</v>
      </c>
      <c r="N139" s="72">
        <f t="shared" si="47"/>
        <v>38.29</v>
      </c>
      <c r="O139" s="73">
        <f t="shared" si="48"/>
        <v>219325.12</v>
      </c>
      <c r="P139" s="8">
        <f t="shared" si="49"/>
        <v>380.7727778</v>
      </c>
    </row>
    <row r="140" ht="14.25" customHeight="1" outlineLevel="2">
      <c r="A140" s="68">
        <v>11.0</v>
      </c>
      <c r="B140" s="69">
        <v>1.0</v>
      </c>
      <c r="C140" s="18" t="str">
        <f>IF(A140=1.2, "Minneapolis",VLOOKUP(A140,'Fall20 data fy22 comp rev '!$P$2:$Q$669,2,0))</f>
        <v>Anoka-Hennepin</v>
      </c>
      <c r="D140" s="68">
        <v>11.0</v>
      </c>
      <c r="E140" s="69">
        <v>1.0</v>
      </c>
      <c r="F140" s="69">
        <v>407.0</v>
      </c>
      <c r="G140" s="70" t="s">
        <v>1210</v>
      </c>
      <c r="H140" s="69">
        <v>603.0</v>
      </c>
      <c r="I140" s="69">
        <v>169.0</v>
      </c>
      <c r="J140" s="69">
        <v>54.0</v>
      </c>
      <c r="K140" s="29">
        <f t="shared" si="44"/>
        <v>196</v>
      </c>
      <c r="L140" s="71">
        <f t="shared" si="45"/>
        <v>0.325</v>
      </c>
      <c r="M140" s="71">
        <f t="shared" si="46"/>
        <v>0.4063</v>
      </c>
      <c r="N140" s="72">
        <f t="shared" si="47"/>
        <v>47.78</v>
      </c>
      <c r="O140" s="73">
        <f t="shared" si="48"/>
        <v>273683.84</v>
      </c>
      <c r="P140" s="8">
        <f t="shared" si="49"/>
        <v>453.8703814</v>
      </c>
    </row>
    <row r="141" ht="14.25" customHeight="1" outlineLevel="2">
      <c r="A141" s="68">
        <v>11.0</v>
      </c>
      <c r="B141" s="69">
        <v>1.0</v>
      </c>
      <c r="C141" s="18" t="str">
        <f>IF(A141=1.2, "Minneapolis",VLOOKUP(A141,'Fall20 data fy22 comp rev '!$P$2:$Q$669,2,0))</f>
        <v>Anoka-Hennepin</v>
      </c>
      <c r="D141" s="68">
        <v>11.0</v>
      </c>
      <c r="E141" s="69">
        <v>1.0</v>
      </c>
      <c r="F141" s="69">
        <v>408.0</v>
      </c>
      <c r="G141" s="70" t="s">
        <v>1212</v>
      </c>
      <c r="H141" s="69">
        <v>411.0</v>
      </c>
      <c r="I141" s="69">
        <v>117.0</v>
      </c>
      <c r="J141" s="69">
        <v>60.0</v>
      </c>
      <c r="K141" s="29">
        <f t="shared" si="44"/>
        <v>147</v>
      </c>
      <c r="L141" s="71">
        <f t="shared" si="45"/>
        <v>0.3577</v>
      </c>
      <c r="M141" s="71">
        <f t="shared" si="46"/>
        <v>0.4471</v>
      </c>
      <c r="N141" s="72">
        <f t="shared" si="47"/>
        <v>39.43</v>
      </c>
      <c r="O141" s="73">
        <f t="shared" si="48"/>
        <v>225855.04</v>
      </c>
      <c r="P141" s="8">
        <f t="shared" si="49"/>
        <v>549.5256448</v>
      </c>
    </row>
    <row r="142" ht="14.25" customHeight="1" outlineLevel="2">
      <c r="A142" s="68">
        <v>11.0</v>
      </c>
      <c r="B142" s="69">
        <v>1.0</v>
      </c>
      <c r="C142" s="18" t="str">
        <f>IF(A142=1.2, "Minneapolis",VLOOKUP(A142,'Fall20 data fy22 comp rev '!$P$2:$Q$669,2,0))</f>
        <v>Anoka-Hennepin</v>
      </c>
      <c r="D142" s="68">
        <v>11.0</v>
      </c>
      <c r="E142" s="69">
        <v>1.0</v>
      </c>
      <c r="F142" s="69">
        <v>410.0</v>
      </c>
      <c r="G142" s="70" t="s">
        <v>1214</v>
      </c>
      <c r="H142" s="69">
        <v>420.0</v>
      </c>
      <c r="I142" s="69">
        <v>111.0</v>
      </c>
      <c r="J142" s="69">
        <v>68.0</v>
      </c>
      <c r="K142" s="29">
        <f t="shared" si="44"/>
        <v>145</v>
      </c>
      <c r="L142" s="71">
        <f t="shared" si="45"/>
        <v>0.3452</v>
      </c>
      <c r="M142" s="71">
        <f t="shared" si="46"/>
        <v>0.4315</v>
      </c>
      <c r="N142" s="72">
        <f t="shared" si="47"/>
        <v>37.54</v>
      </c>
      <c r="O142" s="73">
        <f t="shared" si="48"/>
        <v>215029.12</v>
      </c>
      <c r="P142" s="8">
        <f t="shared" si="49"/>
        <v>511.9740952</v>
      </c>
    </row>
    <row r="143" ht="14.25" customHeight="1" outlineLevel="2">
      <c r="A143" s="68">
        <v>11.0</v>
      </c>
      <c r="B143" s="69">
        <v>1.0</v>
      </c>
      <c r="C143" s="18" t="str">
        <f>IF(A143=1.2, "Minneapolis",VLOOKUP(A143,'Fall20 data fy22 comp rev '!$P$2:$Q$669,2,0))</f>
        <v>Anoka-Hennepin</v>
      </c>
      <c r="D143" s="68">
        <v>11.0</v>
      </c>
      <c r="E143" s="69">
        <v>1.0</v>
      </c>
      <c r="F143" s="69">
        <v>411.0</v>
      </c>
      <c r="G143" s="70" t="s">
        <v>1216</v>
      </c>
      <c r="H143" s="69">
        <v>619.0</v>
      </c>
      <c r="I143" s="69">
        <v>45.0</v>
      </c>
      <c r="J143" s="69">
        <v>38.0</v>
      </c>
      <c r="K143" s="29">
        <f t="shared" si="44"/>
        <v>64</v>
      </c>
      <c r="L143" s="71">
        <f t="shared" si="45"/>
        <v>0.1034</v>
      </c>
      <c r="M143" s="71">
        <f t="shared" si="46"/>
        <v>0.1293</v>
      </c>
      <c r="N143" s="72">
        <f t="shared" si="47"/>
        <v>4.97</v>
      </c>
      <c r="O143" s="73">
        <f t="shared" si="48"/>
        <v>28468.16</v>
      </c>
      <c r="P143" s="8">
        <f t="shared" si="49"/>
        <v>45.99056543</v>
      </c>
    </row>
    <row r="144" ht="14.25" customHeight="1" outlineLevel="2">
      <c r="A144" s="68">
        <v>11.0</v>
      </c>
      <c r="B144" s="69">
        <v>1.0</v>
      </c>
      <c r="C144" s="18" t="str">
        <f>IF(A144=1.2, "Minneapolis",VLOOKUP(A144,'Fall20 data fy22 comp rev '!$P$2:$Q$669,2,0))</f>
        <v>Anoka-Hennepin</v>
      </c>
      <c r="D144" s="68">
        <v>11.0</v>
      </c>
      <c r="E144" s="69">
        <v>1.0</v>
      </c>
      <c r="F144" s="69">
        <v>412.0</v>
      </c>
      <c r="G144" s="70" t="s">
        <v>1217</v>
      </c>
      <c r="H144" s="69">
        <v>395.0</v>
      </c>
      <c r="I144" s="69">
        <v>133.0</v>
      </c>
      <c r="J144" s="69">
        <v>63.0</v>
      </c>
      <c r="K144" s="29">
        <f t="shared" si="44"/>
        <v>164.5</v>
      </c>
      <c r="L144" s="71">
        <f t="shared" si="45"/>
        <v>0.4165</v>
      </c>
      <c r="M144" s="71">
        <f t="shared" si="46"/>
        <v>0.5206</v>
      </c>
      <c r="N144" s="72">
        <f t="shared" si="47"/>
        <v>51.38</v>
      </c>
      <c r="O144" s="73">
        <f t="shared" si="48"/>
        <v>294304.64</v>
      </c>
      <c r="P144" s="8">
        <f t="shared" si="49"/>
        <v>745.075038</v>
      </c>
    </row>
    <row r="145" ht="14.25" customHeight="1" outlineLevel="2">
      <c r="A145" s="68">
        <v>11.0</v>
      </c>
      <c r="B145" s="69">
        <v>1.0</v>
      </c>
      <c r="C145" s="18" t="str">
        <f>IF(A145=1.2, "Minneapolis",VLOOKUP(A145,'Fall20 data fy22 comp rev '!$P$2:$Q$669,2,0))</f>
        <v>Anoka-Hennepin</v>
      </c>
      <c r="D145" s="68">
        <v>11.0</v>
      </c>
      <c r="E145" s="69">
        <v>1.0</v>
      </c>
      <c r="F145" s="69">
        <v>413.0</v>
      </c>
      <c r="G145" s="70" t="s">
        <v>1218</v>
      </c>
      <c r="H145" s="69">
        <v>592.0</v>
      </c>
      <c r="I145" s="69">
        <v>189.0</v>
      </c>
      <c r="J145" s="69">
        <v>91.0</v>
      </c>
      <c r="K145" s="29">
        <f t="shared" si="44"/>
        <v>234.5</v>
      </c>
      <c r="L145" s="71">
        <f t="shared" si="45"/>
        <v>0.3961</v>
      </c>
      <c r="M145" s="71">
        <f t="shared" si="46"/>
        <v>0.4951</v>
      </c>
      <c r="N145" s="72">
        <f t="shared" si="47"/>
        <v>69.66</v>
      </c>
      <c r="O145" s="73">
        <f t="shared" si="48"/>
        <v>399012.48</v>
      </c>
      <c r="P145" s="8">
        <f t="shared" si="49"/>
        <v>674.0075676</v>
      </c>
    </row>
    <row r="146" ht="14.25" customHeight="1" outlineLevel="2">
      <c r="A146" s="68">
        <v>11.0</v>
      </c>
      <c r="B146" s="69">
        <v>1.0</v>
      </c>
      <c r="C146" s="18" t="str">
        <f>IF(A146=1.2, "Minneapolis",VLOOKUP(A146,'Fall20 data fy22 comp rev '!$P$2:$Q$669,2,0))</f>
        <v>Anoka-Hennepin</v>
      </c>
      <c r="D146" s="68">
        <v>11.0</v>
      </c>
      <c r="E146" s="69">
        <v>1.0</v>
      </c>
      <c r="F146" s="69">
        <v>414.0</v>
      </c>
      <c r="G146" s="70" t="s">
        <v>1220</v>
      </c>
      <c r="H146" s="69">
        <v>483.0</v>
      </c>
      <c r="I146" s="69">
        <v>154.0</v>
      </c>
      <c r="J146" s="69">
        <v>58.0</v>
      </c>
      <c r="K146" s="29">
        <f t="shared" si="44"/>
        <v>183</v>
      </c>
      <c r="L146" s="71">
        <f t="shared" si="45"/>
        <v>0.3789</v>
      </c>
      <c r="M146" s="71">
        <f t="shared" si="46"/>
        <v>0.4736</v>
      </c>
      <c r="N146" s="72">
        <f t="shared" si="47"/>
        <v>52</v>
      </c>
      <c r="O146" s="73">
        <f t="shared" si="48"/>
        <v>297856</v>
      </c>
      <c r="P146" s="8">
        <f t="shared" si="49"/>
        <v>616.679089</v>
      </c>
    </row>
    <row r="147" ht="14.25" customHeight="1" outlineLevel="2">
      <c r="A147" s="68">
        <v>11.0</v>
      </c>
      <c r="B147" s="69">
        <v>1.0</v>
      </c>
      <c r="C147" s="18" t="str">
        <f>IF(A147=1.2, "Minneapolis",VLOOKUP(A147,'Fall20 data fy22 comp rev '!$P$2:$Q$669,2,0))</f>
        <v>Anoka-Hennepin</v>
      </c>
      <c r="D147" s="68">
        <v>11.0</v>
      </c>
      <c r="E147" s="69">
        <v>1.0</v>
      </c>
      <c r="F147" s="69">
        <v>417.0</v>
      </c>
      <c r="G147" s="70" t="s">
        <v>1222</v>
      </c>
      <c r="H147" s="69">
        <v>639.0</v>
      </c>
      <c r="I147" s="69">
        <v>160.0</v>
      </c>
      <c r="J147" s="69">
        <v>66.0</v>
      </c>
      <c r="K147" s="29">
        <f t="shared" si="44"/>
        <v>193</v>
      </c>
      <c r="L147" s="71">
        <f t="shared" si="45"/>
        <v>0.302</v>
      </c>
      <c r="M147" s="71">
        <f t="shared" si="46"/>
        <v>0.3775</v>
      </c>
      <c r="N147" s="72">
        <f t="shared" si="47"/>
        <v>43.71</v>
      </c>
      <c r="O147" s="73">
        <f t="shared" si="48"/>
        <v>250370.88</v>
      </c>
      <c r="P147" s="8">
        <f t="shared" si="49"/>
        <v>391.8167136</v>
      </c>
    </row>
    <row r="148" ht="14.25" customHeight="1" outlineLevel="2">
      <c r="A148" s="68">
        <v>11.0</v>
      </c>
      <c r="B148" s="69">
        <v>1.0</v>
      </c>
      <c r="C148" s="18" t="str">
        <f>IF(A148=1.2, "Minneapolis",VLOOKUP(A148,'Fall20 data fy22 comp rev '!$P$2:$Q$669,2,0))</f>
        <v>Anoka-Hennepin</v>
      </c>
      <c r="D148" s="68">
        <v>11.0</v>
      </c>
      <c r="E148" s="69">
        <v>1.0</v>
      </c>
      <c r="F148" s="69">
        <v>418.0</v>
      </c>
      <c r="G148" s="70" t="s">
        <v>1224</v>
      </c>
      <c r="H148" s="69">
        <v>641.0</v>
      </c>
      <c r="I148" s="69">
        <v>235.0</v>
      </c>
      <c r="J148" s="69">
        <v>88.0</v>
      </c>
      <c r="K148" s="29">
        <f t="shared" si="44"/>
        <v>279</v>
      </c>
      <c r="L148" s="71">
        <f t="shared" si="45"/>
        <v>0.4353</v>
      </c>
      <c r="M148" s="71">
        <f t="shared" si="46"/>
        <v>0.5441</v>
      </c>
      <c r="N148" s="72">
        <f t="shared" si="47"/>
        <v>91.08</v>
      </c>
      <c r="O148" s="73">
        <f t="shared" si="48"/>
        <v>521706.24</v>
      </c>
      <c r="P148" s="8">
        <f t="shared" si="49"/>
        <v>813.8942902</v>
      </c>
    </row>
    <row r="149" ht="14.25" customHeight="1" outlineLevel="2">
      <c r="A149" s="68">
        <v>11.0</v>
      </c>
      <c r="B149" s="69">
        <v>1.0</v>
      </c>
      <c r="C149" s="18" t="str">
        <f>IF(A149=1.2, "Minneapolis",VLOOKUP(A149,'Fall20 data fy22 comp rev '!$P$2:$Q$669,2,0))</f>
        <v>Anoka-Hennepin</v>
      </c>
      <c r="D149" s="68">
        <v>11.0</v>
      </c>
      <c r="E149" s="69">
        <v>1.0</v>
      </c>
      <c r="F149" s="69">
        <v>420.0</v>
      </c>
      <c r="G149" s="70" t="s">
        <v>1226</v>
      </c>
      <c r="H149" s="69">
        <v>558.0</v>
      </c>
      <c r="I149" s="69">
        <v>165.0</v>
      </c>
      <c r="J149" s="69">
        <v>60.0</v>
      </c>
      <c r="K149" s="29">
        <f t="shared" si="44"/>
        <v>195</v>
      </c>
      <c r="L149" s="71">
        <f t="shared" si="45"/>
        <v>0.3495</v>
      </c>
      <c r="M149" s="71">
        <f t="shared" si="46"/>
        <v>0.4369</v>
      </c>
      <c r="N149" s="72">
        <f t="shared" si="47"/>
        <v>51.12</v>
      </c>
      <c r="O149" s="73">
        <f t="shared" si="48"/>
        <v>292815.36</v>
      </c>
      <c r="P149" s="8">
        <f t="shared" si="49"/>
        <v>524.7587097</v>
      </c>
    </row>
    <row r="150" ht="14.25" customHeight="1" outlineLevel="2">
      <c r="A150" s="68">
        <v>11.0</v>
      </c>
      <c r="B150" s="69">
        <v>1.0</v>
      </c>
      <c r="C150" s="18" t="str">
        <f>IF(A150=1.2, "Minneapolis",VLOOKUP(A150,'Fall20 data fy22 comp rev '!$P$2:$Q$669,2,0))</f>
        <v>Anoka-Hennepin</v>
      </c>
      <c r="D150" s="68">
        <v>11.0</v>
      </c>
      <c r="E150" s="69">
        <v>1.0</v>
      </c>
      <c r="F150" s="69">
        <v>421.0</v>
      </c>
      <c r="G150" s="70" t="s">
        <v>1228</v>
      </c>
      <c r="H150" s="69">
        <v>489.0</v>
      </c>
      <c r="I150" s="69">
        <v>259.0</v>
      </c>
      <c r="J150" s="69">
        <v>100.0</v>
      </c>
      <c r="K150" s="29">
        <f t="shared" si="44"/>
        <v>309</v>
      </c>
      <c r="L150" s="71">
        <f t="shared" si="45"/>
        <v>0.6319</v>
      </c>
      <c r="M150" s="71">
        <f t="shared" si="46"/>
        <v>0.7899</v>
      </c>
      <c r="N150" s="72">
        <f t="shared" si="47"/>
        <v>146.45</v>
      </c>
      <c r="O150" s="73">
        <f t="shared" si="48"/>
        <v>838865.6</v>
      </c>
      <c r="P150" s="8">
        <f t="shared" si="49"/>
        <v>1715.471575</v>
      </c>
    </row>
    <row r="151" ht="14.25" customHeight="1" outlineLevel="2">
      <c r="A151" s="68">
        <v>11.0</v>
      </c>
      <c r="B151" s="69">
        <v>1.0</v>
      </c>
      <c r="C151" s="18" t="str">
        <f>IF(A151=1.2, "Minneapolis",VLOOKUP(A151,'Fall20 data fy22 comp rev '!$P$2:$Q$669,2,0))</f>
        <v>Anoka-Hennepin</v>
      </c>
      <c r="D151" s="68">
        <v>11.0</v>
      </c>
      <c r="E151" s="69">
        <v>1.0</v>
      </c>
      <c r="F151" s="69">
        <v>422.0</v>
      </c>
      <c r="G151" s="70" t="s">
        <v>1230</v>
      </c>
      <c r="H151" s="69">
        <v>472.0</v>
      </c>
      <c r="I151" s="69">
        <v>169.0</v>
      </c>
      <c r="J151" s="69">
        <v>63.0</v>
      </c>
      <c r="K151" s="29">
        <f t="shared" si="44"/>
        <v>200.5</v>
      </c>
      <c r="L151" s="71">
        <f t="shared" si="45"/>
        <v>0.4248</v>
      </c>
      <c r="M151" s="71">
        <f t="shared" si="46"/>
        <v>0.531</v>
      </c>
      <c r="N151" s="72">
        <f t="shared" si="47"/>
        <v>63.88</v>
      </c>
      <c r="O151" s="73">
        <f t="shared" si="48"/>
        <v>365904.64</v>
      </c>
      <c r="P151" s="8">
        <f t="shared" si="49"/>
        <v>775.2216949</v>
      </c>
    </row>
    <row r="152" ht="14.25" customHeight="1" outlineLevel="2">
      <c r="A152" s="68">
        <v>11.0</v>
      </c>
      <c r="B152" s="69">
        <v>1.0</v>
      </c>
      <c r="C152" s="18" t="str">
        <f>IF(A152=1.2, "Minneapolis",VLOOKUP(A152,'Fall20 data fy22 comp rev '!$P$2:$Q$669,2,0))</f>
        <v>Anoka-Hennepin</v>
      </c>
      <c r="D152" s="68">
        <v>11.0</v>
      </c>
      <c r="E152" s="69">
        <v>1.0</v>
      </c>
      <c r="F152" s="69">
        <v>423.0</v>
      </c>
      <c r="G152" s="70" t="s">
        <v>1232</v>
      </c>
      <c r="H152" s="69">
        <v>772.0</v>
      </c>
      <c r="I152" s="69">
        <v>208.0</v>
      </c>
      <c r="J152" s="69">
        <v>84.0</v>
      </c>
      <c r="K152" s="29">
        <f t="shared" si="44"/>
        <v>250</v>
      </c>
      <c r="L152" s="71">
        <f t="shared" si="45"/>
        <v>0.3238</v>
      </c>
      <c r="M152" s="71">
        <f t="shared" si="46"/>
        <v>0.4048</v>
      </c>
      <c r="N152" s="72">
        <f t="shared" si="47"/>
        <v>60.72</v>
      </c>
      <c r="O152" s="73">
        <f t="shared" si="48"/>
        <v>347804.16</v>
      </c>
      <c r="P152" s="8">
        <f t="shared" si="49"/>
        <v>450.5235233</v>
      </c>
    </row>
    <row r="153" ht="14.25" customHeight="1" outlineLevel="2">
      <c r="A153" s="68">
        <v>11.0</v>
      </c>
      <c r="B153" s="69">
        <v>1.0</v>
      </c>
      <c r="C153" s="18" t="str">
        <f>IF(A153=1.2, "Minneapolis",VLOOKUP(A153,'Fall20 data fy22 comp rev '!$P$2:$Q$669,2,0))</f>
        <v>Anoka-Hennepin</v>
      </c>
      <c r="D153" s="68">
        <v>11.0</v>
      </c>
      <c r="E153" s="69">
        <v>1.0</v>
      </c>
      <c r="F153" s="69">
        <v>424.0</v>
      </c>
      <c r="G153" s="70" t="s">
        <v>1234</v>
      </c>
      <c r="H153" s="69">
        <v>492.0</v>
      </c>
      <c r="I153" s="69">
        <v>102.0</v>
      </c>
      <c r="J153" s="69">
        <v>31.0</v>
      </c>
      <c r="K153" s="29">
        <f t="shared" si="44"/>
        <v>117.5</v>
      </c>
      <c r="L153" s="71">
        <f t="shared" si="45"/>
        <v>0.2388</v>
      </c>
      <c r="M153" s="71">
        <f t="shared" si="46"/>
        <v>0.2985</v>
      </c>
      <c r="N153" s="72">
        <f t="shared" si="47"/>
        <v>21.04</v>
      </c>
      <c r="O153" s="73">
        <f t="shared" si="48"/>
        <v>120517.12</v>
      </c>
      <c r="P153" s="8">
        <f t="shared" si="49"/>
        <v>244.9534959</v>
      </c>
    </row>
    <row r="154" ht="14.25" customHeight="1" outlineLevel="2">
      <c r="A154" s="68">
        <v>11.0</v>
      </c>
      <c r="B154" s="69">
        <v>1.0</v>
      </c>
      <c r="C154" s="18" t="str">
        <f>IF(A154=1.2, "Minneapolis",VLOOKUP(A154,'Fall20 data fy22 comp rev '!$P$2:$Q$669,2,0))</f>
        <v>Anoka-Hennepin</v>
      </c>
      <c r="D154" s="68">
        <v>11.0</v>
      </c>
      <c r="E154" s="69">
        <v>1.0</v>
      </c>
      <c r="F154" s="69">
        <v>425.0</v>
      </c>
      <c r="G154" s="70" t="s">
        <v>1236</v>
      </c>
      <c r="H154" s="69">
        <v>1160.0</v>
      </c>
      <c r="I154" s="69">
        <v>151.0</v>
      </c>
      <c r="J154" s="69">
        <v>90.0</v>
      </c>
      <c r="K154" s="29">
        <f t="shared" si="44"/>
        <v>196</v>
      </c>
      <c r="L154" s="71">
        <f t="shared" si="45"/>
        <v>0.169</v>
      </c>
      <c r="M154" s="71">
        <f t="shared" si="46"/>
        <v>0.2113</v>
      </c>
      <c r="N154" s="72">
        <f t="shared" si="47"/>
        <v>24.85</v>
      </c>
      <c r="O154" s="73">
        <f t="shared" si="48"/>
        <v>142340.8</v>
      </c>
      <c r="P154" s="8">
        <f t="shared" si="49"/>
        <v>122.7075862</v>
      </c>
    </row>
    <row r="155" ht="14.25" customHeight="1" outlineLevel="2">
      <c r="A155" s="68">
        <v>11.0</v>
      </c>
      <c r="B155" s="69">
        <v>1.0</v>
      </c>
      <c r="C155" s="18" t="str">
        <f>IF(A155=1.2, "Minneapolis",VLOOKUP(A155,'Fall20 data fy22 comp rev '!$P$2:$Q$669,2,0))</f>
        <v>Anoka-Hennepin</v>
      </c>
      <c r="D155" s="68">
        <v>11.0</v>
      </c>
      <c r="E155" s="69">
        <v>1.0</v>
      </c>
      <c r="F155" s="69">
        <v>426.0</v>
      </c>
      <c r="G155" s="70" t="s">
        <v>1238</v>
      </c>
      <c r="H155" s="69">
        <v>1235.0</v>
      </c>
      <c r="I155" s="69">
        <v>117.0</v>
      </c>
      <c r="J155" s="69">
        <v>42.0</v>
      </c>
      <c r="K155" s="29">
        <f t="shared" si="44"/>
        <v>138</v>
      </c>
      <c r="L155" s="71">
        <f t="shared" si="45"/>
        <v>0.1117</v>
      </c>
      <c r="M155" s="71">
        <f t="shared" si="46"/>
        <v>0.1396</v>
      </c>
      <c r="N155" s="72">
        <f t="shared" si="47"/>
        <v>11.56</v>
      </c>
      <c r="O155" s="73">
        <f t="shared" si="48"/>
        <v>66215.68</v>
      </c>
      <c r="P155" s="8">
        <f t="shared" si="49"/>
        <v>53.61593522</v>
      </c>
    </row>
    <row r="156" ht="14.25" customHeight="1" outlineLevel="2">
      <c r="A156" s="68">
        <v>11.0</v>
      </c>
      <c r="B156" s="69">
        <v>1.0</v>
      </c>
      <c r="C156" s="18" t="str">
        <f>IF(A156=1.2, "Minneapolis",VLOOKUP(A156,'Fall20 data fy22 comp rev '!$P$2:$Q$669,2,0))</f>
        <v>Anoka-Hennepin</v>
      </c>
      <c r="D156" s="68">
        <v>11.0</v>
      </c>
      <c r="E156" s="69">
        <v>1.0</v>
      </c>
      <c r="F156" s="69">
        <v>427.0</v>
      </c>
      <c r="G156" s="70" t="s">
        <v>1239</v>
      </c>
      <c r="H156" s="69">
        <v>856.0</v>
      </c>
      <c r="I156" s="69">
        <v>93.0</v>
      </c>
      <c r="J156" s="69">
        <v>41.0</v>
      </c>
      <c r="K156" s="29">
        <f t="shared" si="44"/>
        <v>113.5</v>
      </c>
      <c r="L156" s="71">
        <f t="shared" si="45"/>
        <v>0.1326</v>
      </c>
      <c r="M156" s="71">
        <f t="shared" si="46"/>
        <v>0.1658</v>
      </c>
      <c r="N156" s="72">
        <f t="shared" si="47"/>
        <v>11.29</v>
      </c>
      <c r="O156" s="73">
        <f t="shared" si="48"/>
        <v>64669.12</v>
      </c>
      <c r="P156" s="8">
        <f t="shared" si="49"/>
        <v>75.54803738</v>
      </c>
    </row>
    <row r="157" ht="14.25" customHeight="1" outlineLevel="2">
      <c r="A157" s="68">
        <v>11.0</v>
      </c>
      <c r="B157" s="69">
        <v>1.0</v>
      </c>
      <c r="C157" s="18" t="str">
        <f>IF(A157=1.2, "Minneapolis",VLOOKUP(A157,'Fall20 data fy22 comp rev '!$P$2:$Q$669,2,0))</f>
        <v>Anoka-Hennepin</v>
      </c>
      <c r="D157" s="68">
        <v>11.0</v>
      </c>
      <c r="E157" s="69">
        <v>1.0</v>
      </c>
      <c r="F157" s="69">
        <v>430.0</v>
      </c>
      <c r="G157" s="70" t="s">
        <v>1241</v>
      </c>
      <c r="H157" s="69">
        <v>824.0</v>
      </c>
      <c r="I157" s="69">
        <v>146.0</v>
      </c>
      <c r="J157" s="69">
        <v>97.0</v>
      </c>
      <c r="K157" s="29">
        <f t="shared" si="44"/>
        <v>194.5</v>
      </c>
      <c r="L157" s="71">
        <f t="shared" si="45"/>
        <v>0.236</v>
      </c>
      <c r="M157" s="71">
        <f t="shared" si="46"/>
        <v>0.295</v>
      </c>
      <c r="N157" s="72">
        <f t="shared" si="47"/>
        <v>34.43</v>
      </c>
      <c r="O157" s="73">
        <f t="shared" si="48"/>
        <v>197215.04</v>
      </c>
      <c r="P157" s="8">
        <f t="shared" si="49"/>
        <v>239.3386408</v>
      </c>
    </row>
    <row r="158" ht="14.25" customHeight="1" outlineLevel="2">
      <c r="A158" s="68">
        <v>11.0</v>
      </c>
      <c r="B158" s="69">
        <v>1.0</v>
      </c>
      <c r="C158" s="18" t="str">
        <f>IF(A158=1.2, "Minneapolis",VLOOKUP(A158,'Fall20 data fy22 comp rev '!$P$2:$Q$669,2,0))</f>
        <v>Anoka-Hennepin</v>
      </c>
      <c r="D158" s="68">
        <v>11.0</v>
      </c>
      <c r="E158" s="69">
        <v>1.0</v>
      </c>
      <c r="F158" s="69">
        <v>431.0</v>
      </c>
      <c r="G158" s="70" t="s">
        <v>1243</v>
      </c>
      <c r="H158" s="69">
        <v>939.0</v>
      </c>
      <c r="I158" s="69">
        <v>85.0</v>
      </c>
      <c r="J158" s="69">
        <v>41.0</v>
      </c>
      <c r="K158" s="29">
        <f t="shared" si="44"/>
        <v>105.5</v>
      </c>
      <c r="L158" s="71">
        <f t="shared" si="45"/>
        <v>0.1124</v>
      </c>
      <c r="M158" s="71">
        <f t="shared" si="46"/>
        <v>0.1405</v>
      </c>
      <c r="N158" s="72">
        <f t="shared" si="47"/>
        <v>8.89</v>
      </c>
      <c r="O158" s="73">
        <f t="shared" si="48"/>
        <v>50921.92</v>
      </c>
      <c r="P158" s="8">
        <f t="shared" si="49"/>
        <v>54.22994675</v>
      </c>
    </row>
    <row r="159" ht="14.25" customHeight="1" outlineLevel="2">
      <c r="A159" s="68">
        <v>11.0</v>
      </c>
      <c r="B159" s="69">
        <v>1.0</v>
      </c>
      <c r="C159" s="18" t="str">
        <f>IF(A159=1.2, "Minneapolis",VLOOKUP(A159,'Fall20 data fy22 comp rev '!$P$2:$Q$669,2,0))</f>
        <v>Anoka-Hennepin</v>
      </c>
      <c r="D159" s="68">
        <v>11.0</v>
      </c>
      <c r="E159" s="69">
        <v>1.0</v>
      </c>
      <c r="F159" s="69">
        <v>432.0</v>
      </c>
      <c r="G159" s="70" t="s">
        <v>1245</v>
      </c>
      <c r="H159" s="69">
        <v>849.0</v>
      </c>
      <c r="I159" s="69">
        <v>98.0</v>
      </c>
      <c r="J159" s="69">
        <v>75.0</v>
      </c>
      <c r="K159" s="29">
        <f t="shared" si="44"/>
        <v>135.5</v>
      </c>
      <c r="L159" s="71">
        <f t="shared" si="45"/>
        <v>0.1596</v>
      </c>
      <c r="M159" s="71">
        <f t="shared" si="46"/>
        <v>0.1995</v>
      </c>
      <c r="N159" s="72">
        <f t="shared" si="47"/>
        <v>16.22</v>
      </c>
      <c r="O159" s="73">
        <f t="shared" si="48"/>
        <v>92908.16</v>
      </c>
      <c r="P159" s="8">
        <f t="shared" si="49"/>
        <v>109.4324617</v>
      </c>
    </row>
    <row r="160" ht="14.25" customHeight="1" outlineLevel="2">
      <c r="A160" s="68">
        <v>11.0</v>
      </c>
      <c r="B160" s="69">
        <v>1.0</v>
      </c>
      <c r="C160" s="18" t="str">
        <f>IF(A160=1.2, "Minneapolis",VLOOKUP(A160,'Fall20 data fy22 comp rev '!$P$2:$Q$669,2,0))</f>
        <v>Anoka-Hennepin</v>
      </c>
      <c r="D160" s="68">
        <v>11.0</v>
      </c>
      <c r="E160" s="69">
        <v>1.0</v>
      </c>
      <c r="F160" s="69">
        <v>434.0</v>
      </c>
      <c r="G160" s="70" t="s">
        <v>1247</v>
      </c>
      <c r="H160" s="69">
        <v>90.0</v>
      </c>
      <c r="I160" s="69">
        <v>35.0</v>
      </c>
      <c r="J160" s="69">
        <v>4.0</v>
      </c>
      <c r="K160" s="29">
        <f t="shared" si="44"/>
        <v>37</v>
      </c>
      <c r="L160" s="71">
        <f t="shared" si="45"/>
        <v>0.4111</v>
      </c>
      <c r="M160" s="71">
        <f t="shared" si="46"/>
        <v>0.5139</v>
      </c>
      <c r="N160" s="72">
        <f t="shared" si="47"/>
        <v>11.41</v>
      </c>
      <c r="O160" s="73">
        <f t="shared" si="48"/>
        <v>65356.48</v>
      </c>
      <c r="P160" s="8">
        <f t="shared" si="49"/>
        <v>726.1831111</v>
      </c>
    </row>
    <row r="161" ht="14.25" customHeight="1" outlineLevel="2">
      <c r="A161" s="68">
        <v>11.0</v>
      </c>
      <c r="B161" s="69">
        <v>1.0</v>
      </c>
      <c r="C161" s="18" t="str">
        <f>IF(A161=1.2, "Minneapolis",VLOOKUP(A161,'Fall20 data fy22 comp rev '!$P$2:$Q$669,2,0))</f>
        <v>Anoka-Hennepin</v>
      </c>
      <c r="D161" s="68">
        <v>11.0</v>
      </c>
      <c r="E161" s="69">
        <v>1.0</v>
      </c>
      <c r="F161" s="69">
        <v>436.0</v>
      </c>
      <c r="G161" s="70" t="s">
        <v>1249</v>
      </c>
      <c r="H161" s="69">
        <v>84.0</v>
      </c>
      <c r="I161" s="69">
        <v>22.0</v>
      </c>
      <c r="J161" s="69">
        <v>4.0</v>
      </c>
      <c r="K161" s="29">
        <f t="shared" si="44"/>
        <v>24</v>
      </c>
      <c r="L161" s="71">
        <f t="shared" si="45"/>
        <v>0.2857</v>
      </c>
      <c r="M161" s="71">
        <f t="shared" si="46"/>
        <v>0.3571</v>
      </c>
      <c r="N161" s="72">
        <f t="shared" si="47"/>
        <v>5.14</v>
      </c>
      <c r="O161" s="73">
        <f t="shared" si="48"/>
        <v>29441.92</v>
      </c>
      <c r="P161" s="8">
        <f t="shared" si="49"/>
        <v>350.4990476</v>
      </c>
    </row>
    <row r="162" ht="14.25" customHeight="1" outlineLevel="2">
      <c r="A162" s="68">
        <v>11.0</v>
      </c>
      <c r="B162" s="69">
        <v>1.0</v>
      </c>
      <c r="C162" s="18" t="str">
        <f>IF(A162=1.2, "Minneapolis",VLOOKUP(A162,'Fall20 data fy22 comp rev '!$P$2:$Q$669,2,0))</f>
        <v>Anoka-Hennepin</v>
      </c>
      <c r="D162" s="68">
        <v>11.0</v>
      </c>
      <c r="E162" s="69">
        <v>1.0</v>
      </c>
      <c r="F162" s="69">
        <v>437.0</v>
      </c>
      <c r="G162" s="70" t="s">
        <v>1251</v>
      </c>
      <c r="H162" s="69">
        <v>901.0</v>
      </c>
      <c r="I162" s="69">
        <v>154.0</v>
      </c>
      <c r="J162" s="69">
        <v>20.0</v>
      </c>
      <c r="K162" s="29">
        <f t="shared" si="44"/>
        <v>164</v>
      </c>
      <c r="L162" s="71">
        <f t="shared" si="45"/>
        <v>0.182</v>
      </c>
      <c r="M162" s="71">
        <f t="shared" si="46"/>
        <v>0.2275</v>
      </c>
      <c r="N162" s="72">
        <f t="shared" si="47"/>
        <v>22.39</v>
      </c>
      <c r="O162" s="73">
        <f t="shared" si="48"/>
        <v>128249.92</v>
      </c>
      <c r="P162" s="8">
        <f t="shared" si="49"/>
        <v>142.3417536</v>
      </c>
    </row>
    <row r="163" ht="14.25" customHeight="1" outlineLevel="2">
      <c r="A163" s="68">
        <v>11.0</v>
      </c>
      <c r="B163" s="69">
        <v>1.0</v>
      </c>
      <c r="C163" s="18" t="str">
        <f>IF(A163=1.2, "Minneapolis",VLOOKUP(A163,'Fall20 data fy22 comp rev '!$P$2:$Q$669,2,0))</f>
        <v>Anoka-Hennepin</v>
      </c>
      <c r="D163" s="68">
        <v>11.0</v>
      </c>
      <c r="E163" s="69">
        <v>1.0</v>
      </c>
      <c r="F163" s="69">
        <v>438.0</v>
      </c>
      <c r="G163" s="70" t="s">
        <v>3549</v>
      </c>
      <c r="H163" s="69">
        <v>3.0</v>
      </c>
      <c r="I163" s="69">
        <v>2.0</v>
      </c>
      <c r="J163" s="69">
        <v>1.0</v>
      </c>
      <c r="K163" s="29">
        <f t="shared" si="44"/>
        <v>2.5</v>
      </c>
      <c r="L163" s="71">
        <f t="shared" si="45"/>
        <v>0.8333</v>
      </c>
      <c r="M163" s="71">
        <f t="shared" si="46"/>
        <v>1</v>
      </c>
      <c r="N163" s="72">
        <f t="shared" si="47"/>
        <v>1.5</v>
      </c>
      <c r="O163" s="73">
        <f t="shared" si="48"/>
        <v>8592</v>
      </c>
      <c r="P163" s="8">
        <f t="shared" si="49"/>
        <v>2864</v>
      </c>
    </row>
    <row r="164" ht="14.25" customHeight="1" outlineLevel="2">
      <c r="A164" s="68">
        <v>11.0</v>
      </c>
      <c r="B164" s="69">
        <v>1.0</v>
      </c>
      <c r="C164" s="18" t="str">
        <f>IF(A164=1.2, "Minneapolis",VLOOKUP(A164,'Fall20 data fy22 comp rev '!$P$2:$Q$669,2,0))</f>
        <v>Anoka-Hennepin</v>
      </c>
      <c r="D164" s="68">
        <v>11.0</v>
      </c>
      <c r="E164" s="69">
        <v>1.0</v>
      </c>
      <c r="F164" s="69">
        <v>464.0</v>
      </c>
      <c r="G164" s="70" t="s">
        <v>1253</v>
      </c>
      <c r="H164" s="69">
        <v>6.0</v>
      </c>
      <c r="I164" s="69">
        <v>4.0</v>
      </c>
      <c r="J164" s="69">
        <v>0.0</v>
      </c>
      <c r="K164" s="29">
        <f t="shared" si="44"/>
        <v>4</v>
      </c>
      <c r="L164" s="71">
        <f t="shared" si="45"/>
        <v>0.6667</v>
      </c>
      <c r="M164" s="71">
        <f t="shared" si="46"/>
        <v>0.8334</v>
      </c>
      <c r="N164" s="72">
        <f t="shared" si="47"/>
        <v>2</v>
      </c>
      <c r="O164" s="73">
        <f t="shared" si="48"/>
        <v>11456</v>
      </c>
      <c r="P164" s="8">
        <f t="shared" si="49"/>
        <v>1909.333333</v>
      </c>
    </row>
    <row r="165" ht="14.25" customHeight="1" outlineLevel="2">
      <c r="A165" s="68">
        <v>11.0</v>
      </c>
      <c r="B165" s="69">
        <v>1.0</v>
      </c>
      <c r="C165" s="18" t="str">
        <f>IF(A165=1.2, "Minneapolis",VLOOKUP(A165,'Fall20 data fy22 comp rev '!$P$2:$Q$669,2,0))</f>
        <v>Anoka-Hennepin</v>
      </c>
      <c r="D165" s="68">
        <v>11.0</v>
      </c>
      <c r="E165" s="69">
        <v>1.0</v>
      </c>
      <c r="F165" s="69">
        <v>467.0</v>
      </c>
      <c r="G165" s="70" t="s">
        <v>1255</v>
      </c>
      <c r="H165" s="69">
        <v>153.0</v>
      </c>
      <c r="I165" s="69">
        <v>70.0</v>
      </c>
      <c r="J165" s="69">
        <v>16.0</v>
      </c>
      <c r="K165" s="29">
        <f t="shared" si="44"/>
        <v>78</v>
      </c>
      <c r="L165" s="71">
        <f t="shared" si="45"/>
        <v>0.5098</v>
      </c>
      <c r="M165" s="71">
        <f t="shared" si="46"/>
        <v>0.6373</v>
      </c>
      <c r="N165" s="72">
        <f t="shared" si="47"/>
        <v>29.83</v>
      </c>
      <c r="O165" s="73">
        <f t="shared" si="48"/>
        <v>170866.24</v>
      </c>
      <c r="P165" s="8">
        <f t="shared" si="49"/>
        <v>1116.77281</v>
      </c>
    </row>
    <row r="166" ht="14.25" customHeight="1" outlineLevel="2">
      <c r="A166" s="68">
        <v>11.0</v>
      </c>
      <c r="B166" s="69">
        <v>1.0</v>
      </c>
      <c r="C166" s="18" t="str">
        <f>IF(A166=1.2, "Minneapolis",VLOOKUP(A166,'Fall20 data fy22 comp rev '!$P$2:$Q$669,2,0))</f>
        <v>Anoka-Hennepin</v>
      </c>
      <c r="D166" s="68">
        <v>11.0</v>
      </c>
      <c r="E166" s="69">
        <v>1.0</v>
      </c>
      <c r="F166" s="69">
        <v>468.0</v>
      </c>
      <c r="G166" s="70" t="s">
        <v>1257</v>
      </c>
      <c r="H166" s="69">
        <v>126.0</v>
      </c>
      <c r="I166" s="69">
        <v>33.0</v>
      </c>
      <c r="J166" s="69">
        <v>14.0</v>
      </c>
      <c r="K166" s="29">
        <f t="shared" si="44"/>
        <v>40</v>
      </c>
      <c r="L166" s="71">
        <f t="shared" si="45"/>
        <v>0.3175</v>
      </c>
      <c r="M166" s="71">
        <f t="shared" si="46"/>
        <v>0.3969</v>
      </c>
      <c r="N166" s="72">
        <f t="shared" si="47"/>
        <v>9.53</v>
      </c>
      <c r="O166" s="73">
        <f t="shared" si="48"/>
        <v>54587.84</v>
      </c>
      <c r="P166" s="8">
        <f t="shared" si="49"/>
        <v>433.2368254</v>
      </c>
    </row>
    <row r="167" ht="14.25" customHeight="1" outlineLevel="2">
      <c r="A167" s="68">
        <v>11.0</v>
      </c>
      <c r="B167" s="69">
        <v>1.0</v>
      </c>
      <c r="C167" s="18" t="str">
        <f>IF(A167=1.2, "Minneapolis",VLOOKUP(A167,'Fall20 data fy22 comp rev '!$P$2:$Q$669,2,0))</f>
        <v>Anoka-Hennepin</v>
      </c>
      <c r="D167" s="68">
        <v>11.0</v>
      </c>
      <c r="E167" s="69">
        <v>1.0</v>
      </c>
      <c r="F167" s="69">
        <v>680.0</v>
      </c>
      <c r="G167" s="70" t="s">
        <v>1259</v>
      </c>
      <c r="H167" s="69">
        <v>8.0</v>
      </c>
      <c r="I167" s="69">
        <v>5.0</v>
      </c>
      <c r="J167" s="69">
        <v>1.0</v>
      </c>
      <c r="K167" s="29">
        <f t="shared" si="44"/>
        <v>5.5</v>
      </c>
      <c r="L167" s="71">
        <f t="shared" si="45"/>
        <v>0.6875</v>
      </c>
      <c r="M167" s="71">
        <f t="shared" si="46"/>
        <v>0.8594</v>
      </c>
      <c r="N167" s="72">
        <f t="shared" si="47"/>
        <v>2.84</v>
      </c>
      <c r="O167" s="73">
        <f t="shared" si="48"/>
        <v>16267.52</v>
      </c>
      <c r="P167" s="8">
        <f t="shared" si="49"/>
        <v>2033.44</v>
      </c>
    </row>
    <row r="168" ht="14.25" customHeight="1" outlineLevel="2">
      <c r="A168" s="68">
        <v>11.0</v>
      </c>
      <c r="B168" s="69">
        <v>1.0</v>
      </c>
      <c r="C168" s="18" t="str">
        <f>IF(A168=1.2, "Minneapolis",VLOOKUP(A168,'Fall20 data fy22 comp rev '!$P$2:$Q$669,2,0))</f>
        <v>Anoka-Hennepin</v>
      </c>
      <c r="D168" s="68">
        <v>11.0</v>
      </c>
      <c r="E168" s="69">
        <v>1.0</v>
      </c>
      <c r="F168" s="69">
        <v>812.0</v>
      </c>
      <c r="G168" s="70" t="s">
        <v>1261</v>
      </c>
      <c r="H168" s="69">
        <v>22.0</v>
      </c>
      <c r="I168" s="69">
        <v>14.0</v>
      </c>
      <c r="J168" s="69">
        <v>0.0</v>
      </c>
      <c r="K168" s="29">
        <f t="shared" si="44"/>
        <v>14</v>
      </c>
      <c r="L168" s="71">
        <f t="shared" si="45"/>
        <v>0.6364</v>
      </c>
      <c r="M168" s="71">
        <f t="shared" si="46"/>
        <v>0.7955</v>
      </c>
      <c r="N168" s="72">
        <f t="shared" si="47"/>
        <v>6.68</v>
      </c>
      <c r="O168" s="73">
        <f t="shared" si="48"/>
        <v>38263.04</v>
      </c>
      <c r="P168" s="8">
        <f t="shared" si="49"/>
        <v>1739.229091</v>
      </c>
    </row>
    <row r="169" ht="14.25" customHeight="1" outlineLevel="2">
      <c r="A169" s="68">
        <v>11.0</v>
      </c>
      <c r="B169" s="69">
        <v>1.0</v>
      </c>
      <c r="C169" s="18" t="str">
        <f>IF(A169=1.2, "Minneapolis",VLOOKUP(A169,'Fall20 data fy22 comp rev '!$P$2:$Q$669,2,0))</f>
        <v>Anoka-Hennepin</v>
      </c>
      <c r="D169" s="68">
        <v>11.0</v>
      </c>
      <c r="E169" s="69">
        <v>1.0</v>
      </c>
      <c r="F169" s="69">
        <v>898.0</v>
      </c>
      <c r="G169" s="70" t="s">
        <v>1263</v>
      </c>
      <c r="H169" s="69">
        <v>114.0</v>
      </c>
      <c r="I169" s="69">
        <v>18.0</v>
      </c>
      <c r="J169" s="69">
        <v>6.0</v>
      </c>
      <c r="K169" s="29">
        <f t="shared" si="44"/>
        <v>21</v>
      </c>
      <c r="L169" s="71">
        <f t="shared" si="45"/>
        <v>0.1842</v>
      </c>
      <c r="M169" s="71">
        <f t="shared" si="46"/>
        <v>0.2303</v>
      </c>
      <c r="N169" s="72">
        <f t="shared" si="47"/>
        <v>2.9</v>
      </c>
      <c r="O169" s="73">
        <f t="shared" si="48"/>
        <v>16611.2</v>
      </c>
      <c r="P169" s="8">
        <f t="shared" si="49"/>
        <v>145.7122807</v>
      </c>
    </row>
    <row r="170" ht="14.25" customHeight="1" outlineLevel="1">
      <c r="A170" s="68"/>
      <c r="B170" s="69"/>
      <c r="C170" s="80" t="s">
        <v>3550</v>
      </c>
      <c r="D170" s="68"/>
      <c r="E170" s="69"/>
      <c r="F170" s="69"/>
      <c r="G170" s="70"/>
      <c r="H170" s="69">
        <f t="shared" ref="H170:K170" si="50">SUBTOTAL(9,H120:H169)</f>
        <v>39057</v>
      </c>
      <c r="I170" s="69">
        <f t="shared" si="50"/>
        <v>8946</v>
      </c>
      <c r="J170" s="69">
        <f t="shared" si="50"/>
        <v>3817</v>
      </c>
      <c r="K170" s="29">
        <f t="shared" si="50"/>
        <v>10854.5</v>
      </c>
      <c r="L170" s="71"/>
      <c r="M170" s="71"/>
      <c r="N170" s="72">
        <f t="shared" ref="N170:O170" si="51">SUBTOTAL(9,N120:N169)</f>
        <v>2686.25</v>
      </c>
      <c r="O170" s="73">
        <f t="shared" si="51"/>
        <v>15386840</v>
      </c>
      <c r="P170" s="8"/>
    </row>
    <row r="171" ht="14.25" customHeight="1" outlineLevel="2">
      <c r="A171" s="68">
        <v>12.0</v>
      </c>
      <c r="B171" s="69">
        <v>1.0</v>
      </c>
      <c r="C171" s="18" t="str">
        <f>IF(A171=1.2, "Minneapolis",VLOOKUP(A171,'Fall20 data fy22 comp rev '!$P$2:$Q$669,2,0))</f>
        <v>Centennial</v>
      </c>
      <c r="D171" s="68">
        <v>12.0</v>
      </c>
      <c r="E171" s="69">
        <v>1.0</v>
      </c>
      <c r="F171" s="69">
        <v>158.0</v>
      </c>
      <c r="G171" s="70" t="s">
        <v>1265</v>
      </c>
      <c r="H171" s="69">
        <v>29.0</v>
      </c>
      <c r="I171" s="69">
        <v>9.0</v>
      </c>
      <c r="J171" s="69">
        <v>0.0</v>
      </c>
      <c r="K171" s="29">
        <f t="shared" ref="K171:K185" si="52">ROUND((I$3*I171)+(J171*J$3),1)</f>
        <v>9</v>
      </c>
      <c r="L171" s="71">
        <f t="shared" ref="L171:L185" si="53">ROUND(K171/H171,4)</f>
        <v>0.3103</v>
      </c>
      <c r="M171" s="71">
        <f t="shared" ref="M171:M185" si="54">ROUND(MIN(1,L171/M$3),4)</f>
        <v>0.3879</v>
      </c>
      <c r="N171" s="72">
        <f t="shared" ref="N171:N185" si="55">ROUND(K171*M171*N$3,2)</f>
        <v>2.09</v>
      </c>
      <c r="O171" s="73">
        <f t="shared" ref="O171:O185" si="56">ROUND(N171*O$3,2)</f>
        <v>11971.52</v>
      </c>
      <c r="P171" s="8">
        <f t="shared" ref="P171:P185" si="57">O171/H171</f>
        <v>412.8110345</v>
      </c>
    </row>
    <row r="172" ht="14.25" customHeight="1" outlineLevel="2">
      <c r="A172" s="68">
        <v>12.0</v>
      </c>
      <c r="B172" s="69">
        <v>1.0</v>
      </c>
      <c r="C172" s="18" t="str">
        <f>IF(A172=1.2, "Minneapolis",VLOOKUP(A172,'Fall20 data fy22 comp rev '!$P$2:$Q$669,2,0))</f>
        <v>Centennial</v>
      </c>
      <c r="D172" s="68">
        <v>12.0</v>
      </c>
      <c r="E172" s="69">
        <v>1.0</v>
      </c>
      <c r="F172" s="69">
        <v>159.0</v>
      </c>
      <c r="G172" s="70" t="s">
        <v>1267</v>
      </c>
      <c r="H172" s="69">
        <v>20.0</v>
      </c>
      <c r="I172" s="69">
        <v>11.0</v>
      </c>
      <c r="J172" s="69">
        <v>0.0</v>
      </c>
      <c r="K172" s="29">
        <f t="shared" si="52"/>
        <v>11</v>
      </c>
      <c r="L172" s="71">
        <f t="shared" si="53"/>
        <v>0.55</v>
      </c>
      <c r="M172" s="71">
        <f t="shared" si="54"/>
        <v>0.6875</v>
      </c>
      <c r="N172" s="72">
        <f t="shared" si="55"/>
        <v>4.54</v>
      </c>
      <c r="O172" s="73">
        <f t="shared" si="56"/>
        <v>26005.12</v>
      </c>
      <c r="P172" s="8">
        <f t="shared" si="57"/>
        <v>1300.256</v>
      </c>
    </row>
    <row r="173" ht="14.25" customHeight="1" outlineLevel="2">
      <c r="A173" s="68">
        <v>12.0</v>
      </c>
      <c r="B173" s="69">
        <v>1.0</v>
      </c>
      <c r="C173" s="18" t="str">
        <f>IF(A173=1.2, "Minneapolis",VLOOKUP(A173,'Fall20 data fy22 comp rev '!$P$2:$Q$669,2,0))</f>
        <v>Centennial</v>
      </c>
      <c r="D173" s="68">
        <v>12.0</v>
      </c>
      <c r="E173" s="69">
        <v>1.0</v>
      </c>
      <c r="F173" s="69">
        <v>161.0</v>
      </c>
      <c r="G173" s="70" t="s">
        <v>1269</v>
      </c>
      <c r="H173" s="69">
        <v>24.0</v>
      </c>
      <c r="I173" s="69">
        <v>13.0</v>
      </c>
      <c r="J173" s="69">
        <v>0.0</v>
      </c>
      <c r="K173" s="29">
        <f t="shared" si="52"/>
        <v>13</v>
      </c>
      <c r="L173" s="71">
        <f t="shared" si="53"/>
        <v>0.5417</v>
      </c>
      <c r="M173" s="71">
        <f t="shared" si="54"/>
        <v>0.6771</v>
      </c>
      <c r="N173" s="72">
        <f t="shared" si="55"/>
        <v>5.28</v>
      </c>
      <c r="O173" s="73">
        <f t="shared" si="56"/>
        <v>30243.84</v>
      </c>
      <c r="P173" s="8">
        <f t="shared" si="57"/>
        <v>1260.16</v>
      </c>
    </row>
    <row r="174" ht="14.25" customHeight="1" outlineLevel="2">
      <c r="A174" s="68">
        <v>12.0</v>
      </c>
      <c r="B174" s="69">
        <v>1.0</v>
      </c>
      <c r="C174" s="18" t="str">
        <f>IF(A174=1.2, "Minneapolis",VLOOKUP(A174,'Fall20 data fy22 comp rev '!$P$2:$Q$669,2,0))</f>
        <v>Centennial</v>
      </c>
      <c r="D174" s="68">
        <v>12.0</v>
      </c>
      <c r="E174" s="69">
        <v>1.0</v>
      </c>
      <c r="F174" s="69">
        <v>162.0</v>
      </c>
      <c r="G174" s="70" t="s">
        <v>1271</v>
      </c>
      <c r="H174" s="69">
        <v>8.0</v>
      </c>
      <c r="I174" s="69">
        <v>4.0</v>
      </c>
      <c r="J174" s="69">
        <v>0.0</v>
      </c>
      <c r="K174" s="29">
        <f t="shared" si="52"/>
        <v>4</v>
      </c>
      <c r="L174" s="71">
        <f t="shared" si="53"/>
        <v>0.5</v>
      </c>
      <c r="M174" s="71">
        <f t="shared" si="54"/>
        <v>0.625</v>
      </c>
      <c r="N174" s="72">
        <f t="shared" si="55"/>
        <v>1.5</v>
      </c>
      <c r="O174" s="73">
        <f t="shared" si="56"/>
        <v>8592</v>
      </c>
      <c r="P174" s="8">
        <f t="shared" si="57"/>
        <v>1074</v>
      </c>
    </row>
    <row r="175" ht="14.25" customHeight="1" outlineLevel="2">
      <c r="A175" s="68">
        <v>12.0</v>
      </c>
      <c r="B175" s="69">
        <v>1.0</v>
      </c>
      <c r="C175" s="18" t="str">
        <f>IF(A175=1.2, "Minneapolis",VLOOKUP(A175,'Fall20 data fy22 comp rev '!$P$2:$Q$669,2,0))</f>
        <v>Centennial</v>
      </c>
      <c r="D175" s="68">
        <v>12.0</v>
      </c>
      <c r="E175" s="69">
        <v>1.0</v>
      </c>
      <c r="F175" s="69">
        <v>164.0</v>
      </c>
      <c r="G175" s="70" t="s">
        <v>1273</v>
      </c>
      <c r="H175" s="69">
        <v>2026.0</v>
      </c>
      <c r="I175" s="69">
        <v>177.0</v>
      </c>
      <c r="J175" s="69">
        <v>92.0</v>
      </c>
      <c r="K175" s="29">
        <f t="shared" si="52"/>
        <v>223</v>
      </c>
      <c r="L175" s="71">
        <f t="shared" si="53"/>
        <v>0.1101</v>
      </c>
      <c r="M175" s="71">
        <f t="shared" si="54"/>
        <v>0.1376</v>
      </c>
      <c r="N175" s="72">
        <f t="shared" si="55"/>
        <v>18.41</v>
      </c>
      <c r="O175" s="73">
        <f t="shared" si="56"/>
        <v>105452.48</v>
      </c>
      <c r="P175" s="8">
        <f t="shared" si="57"/>
        <v>52.04959526</v>
      </c>
    </row>
    <row r="176" ht="14.25" customHeight="1" outlineLevel="2">
      <c r="A176" s="68">
        <v>12.0</v>
      </c>
      <c r="B176" s="69">
        <v>1.0</v>
      </c>
      <c r="C176" s="18" t="str">
        <f>IF(A176=1.2, "Minneapolis",VLOOKUP(A176,'Fall20 data fy22 comp rev '!$P$2:$Q$669,2,0))</f>
        <v>Centennial</v>
      </c>
      <c r="D176" s="68">
        <v>12.0</v>
      </c>
      <c r="E176" s="69">
        <v>1.0</v>
      </c>
      <c r="F176" s="69">
        <v>166.0</v>
      </c>
      <c r="G176" s="70" t="s">
        <v>1275</v>
      </c>
      <c r="H176" s="69">
        <v>1572.0</v>
      </c>
      <c r="I176" s="69">
        <v>181.0</v>
      </c>
      <c r="J176" s="69">
        <v>84.0</v>
      </c>
      <c r="K176" s="29">
        <f t="shared" si="52"/>
        <v>223</v>
      </c>
      <c r="L176" s="71">
        <f t="shared" si="53"/>
        <v>0.1419</v>
      </c>
      <c r="M176" s="71">
        <f t="shared" si="54"/>
        <v>0.1774</v>
      </c>
      <c r="N176" s="72">
        <f t="shared" si="55"/>
        <v>23.74</v>
      </c>
      <c r="O176" s="73">
        <f t="shared" si="56"/>
        <v>135982.72</v>
      </c>
      <c r="P176" s="8">
        <f t="shared" si="57"/>
        <v>86.50300254</v>
      </c>
    </row>
    <row r="177" ht="14.25" customHeight="1" outlineLevel="2">
      <c r="A177" s="68">
        <v>12.0</v>
      </c>
      <c r="B177" s="69">
        <v>1.0</v>
      </c>
      <c r="C177" s="18" t="str">
        <f>IF(A177=1.2, "Minneapolis",VLOOKUP(A177,'Fall20 data fy22 comp rev '!$P$2:$Q$669,2,0))</f>
        <v>Centennial</v>
      </c>
      <c r="D177" s="68">
        <v>12.0</v>
      </c>
      <c r="E177" s="69">
        <v>1.0</v>
      </c>
      <c r="F177" s="69">
        <v>167.0</v>
      </c>
      <c r="G177" s="70" t="s">
        <v>1277</v>
      </c>
      <c r="H177" s="69">
        <v>59.0</v>
      </c>
      <c r="I177" s="69">
        <v>16.0</v>
      </c>
      <c r="J177" s="69">
        <v>6.0</v>
      </c>
      <c r="K177" s="29">
        <f t="shared" si="52"/>
        <v>19</v>
      </c>
      <c r="L177" s="71">
        <f t="shared" si="53"/>
        <v>0.322</v>
      </c>
      <c r="M177" s="71">
        <f t="shared" si="54"/>
        <v>0.4025</v>
      </c>
      <c r="N177" s="72">
        <f t="shared" si="55"/>
        <v>4.59</v>
      </c>
      <c r="O177" s="73">
        <f t="shared" si="56"/>
        <v>26291.52</v>
      </c>
      <c r="P177" s="8">
        <f t="shared" si="57"/>
        <v>445.6189831</v>
      </c>
    </row>
    <row r="178" ht="14.25" customHeight="1" outlineLevel="2">
      <c r="A178" s="68">
        <v>12.0</v>
      </c>
      <c r="B178" s="69">
        <v>1.0</v>
      </c>
      <c r="C178" s="18" t="str">
        <f>IF(A178=1.2, "Minneapolis",VLOOKUP(A178,'Fall20 data fy22 comp rev '!$P$2:$Q$669,2,0))</f>
        <v>Centennial</v>
      </c>
      <c r="D178" s="68">
        <v>12.0</v>
      </c>
      <c r="E178" s="69">
        <v>1.0</v>
      </c>
      <c r="F178" s="69">
        <v>170.0</v>
      </c>
      <c r="G178" s="70" t="s">
        <v>1279</v>
      </c>
      <c r="H178" s="69">
        <v>30.0</v>
      </c>
      <c r="I178" s="69">
        <v>5.0</v>
      </c>
      <c r="J178" s="69">
        <v>1.0</v>
      </c>
      <c r="K178" s="29">
        <f t="shared" si="52"/>
        <v>5.5</v>
      </c>
      <c r="L178" s="71">
        <f t="shared" si="53"/>
        <v>0.1833</v>
      </c>
      <c r="M178" s="71">
        <f t="shared" si="54"/>
        <v>0.2291</v>
      </c>
      <c r="N178" s="72">
        <f t="shared" si="55"/>
        <v>0.76</v>
      </c>
      <c r="O178" s="73">
        <f t="shared" si="56"/>
        <v>4353.28</v>
      </c>
      <c r="P178" s="8">
        <f t="shared" si="57"/>
        <v>145.1093333</v>
      </c>
    </row>
    <row r="179" ht="14.25" customHeight="1" outlineLevel="2">
      <c r="A179" s="68">
        <v>12.0</v>
      </c>
      <c r="B179" s="69">
        <v>1.0</v>
      </c>
      <c r="C179" s="18" t="str">
        <f>IF(A179=1.2, "Minneapolis",VLOOKUP(A179,'Fall20 data fy22 comp rev '!$P$2:$Q$669,2,0))</f>
        <v>Centennial</v>
      </c>
      <c r="D179" s="68">
        <v>12.0</v>
      </c>
      <c r="E179" s="69">
        <v>1.0</v>
      </c>
      <c r="F179" s="69">
        <v>171.0</v>
      </c>
      <c r="G179" s="70" t="s">
        <v>1281</v>
      </c>
      <c r="H179" s="69">
        <v>9.0</v>
      </c>
      <c r="I179" s="69">
        <v>0.0</v>
      </c>
      <c r="J179" s="69">
        <v>0.0</v>
      </c>
      <c r="K179" s="29">
        <f t="shared" si="52"/>
        <v>0</v>
      </c>
      <c r="L179" s="71">
        <f t="shared" si="53"/>
        <v>0</v>
      </c>
      <c r="M179" s="71">
        <f t="shared" si="54"/>
        <v>0</v>
      </c>
      <c r="N179" s="72">
        <f t="shared" si="55"/>
        <v>0</v>
      </c>
      <c r="O179" s="73">
        <f t="shared" si="56"/>
        <v>0</v>
      </c>
      <c r="P179" s="8">
        <f t="shared" si="57"/>
        <v>0</v>
      </c>
    </row>
    <row r="180" ht="14.25" customHeight="1" outlineLevel="2">
      <c r="A180" s="68">
        <v>12.0</v>
      </c>
      <c r="B180" s="69">
        <v>1.0</v>
      </c>
      <c r="C180" s="18" t="str">
        <f>IF(A180=1.2, "Minneapolis",VLOOKUP(A180,'Fall20 data fy22 comp rev '!$P$2:$Q$669,2,0))</f>
        <v>Centennial</v>
      </c>
      <c r="D180" s="68">
        <v>12.0</v>
      </c>
      <c r="E180" s="69">
        <v>1.0</v>
      </c>
      <c r="F180" s="69">
        <v>510.0</v>
      </c>
      <c r="G180" s="70" t="s">
        <v>1283</v>
      </c>
      <c r="H180" s="69">
        <v>508.0</v>
      </c>
      <c r="I180" s="69">
        <v>67.0</v>
      </c>
      <c r="J180" s="69">
        <v>28.0</v>
      </c>
      <c r="K180" s="29">
        <f t="shared" si="52"/>
        <v>81</v>
      </c>
      <c r="L180" s="71">
        <f t="shared" si="53"/>
        <v>0.1594</v>
      </c>
      <c r="M180" s="71">
        <f t="shared" si="54"/>
        <v>0.1993</v>
      </c>
      <c r="N180" s="72">
        <f t="shared" si="55"/>
        <v>9.69</v>
      </c>
      <c r="O180" s="73">
        <f t="shared" si="56"/>
        <v>55504.32</v>
      </c>
      <c r="P180" s="8">
        <f t="shared" si="57"/>
        <v>109.2604724</v>
      </c>
    </row>
    <row r="181" ht="14.25" customHeight="1" outlineLevel="2">
      <c r="A181" s="68">
        <v>12.0</v>
      </c>
      <c r="B181" s="69">
        <v>1.0</v>
      </c>
      <c r="C181" s="18" t="str">
        <f>IF(A181=1.2, "Minneapolis",VLOOKUP(A181,'Fall20 data fy22 comp rev '!$P$2:$Q$669,2,0))</f>
        <v>Centennial</v>
      </c>
      <c r="D181" s="68">
        <v>12.0</v>
      </c>
      <c r="E181" s="69">
        <v>1.0</v>
      </c>
      <c r="F181" s="69">
        <v>511.0</v>
      </c>
      <c r="G181" s="70" t="s">
        <v>1285</v>
      </c>
      <c r="H181" s="69">
        <v>544.0</v>
      </c>
      <c r="I181" s="69">
        <v>21.0</v>
      </c>
      <c r="J181" s="69">
        <v>20.0</v>
      </c>
      <c r="K181" s="29">
        <f t="shared" si="52"/>
        <v>31</v>
      </c>
      <c r="L181" s="71">
        <f t="shared" si="53"/>
        <v>0.057</v>
      </c>
      <c r="M181" s="71">
        <f t="shared" si="54"/>
        <v>0.0713</v>
      </c>
      <c r="N181" s="72">
        <f t="shared" si="55"/>
        <v>1.33</v>
      </c>
      <c r="O181" s="73">
        <f t="shared" si="56"/>
        <v>7618.24</v>
      </c>
      <c r="P181" s="8">
        <f t="shared" si="57"/>
        <v>14.00411765</v>
      </c>
    </row>
    <row r="182" ht="14.25" customHeight="1" outlineLevel="2">
      <c r="A182" s="68">
        <v>12.0</v>
      </c>
      <c r="B182" s="69">
        <v>1.0</v>
      </c>
      <c r="C182" s="18" t="str">
        <f>IF(A182=1.2, "Minneapolis",VLOOKUP(A182,'Fall20 data fy22 comp rev '!$P$2:$Q$669,2,0))</f>
        <v>Centennial</v>
      </c>
      <c r="D182" s="68">
        <v>12.0</v>
      </c>
      <c r="E182" s="69">
        <v>1.0</v>
      </c>
      <c r="F182" s="69">
        <v>512.0</v>
      </c>
      <c r="G182" s="70" t="s">
        <v>1287</v>
      </c>
      <c r="H182" s="69">
        <v>403.0</v>
      </c>
      <c r="I182" s="69">
        <v>108.0</v>
      </c>
      <c r="J182" s="69">
        <v>39.0</v>
      </c>
      <c r="K182" s="29">
        <f t="shared" si="52"/>
        <v>127.5</v>
      </c>
      <c r="L182" s="71">
        <f t="shared" si="53"/>
        <v>0.3164</v>
      </c>
      <c r="M182" s="71">
        <f t="shared" si="54"/>
        <v>0.3955</v>
      </c>
      <c r="N182" s="72">
        <f t="shared" si="55"/>
        <v>30.26</v>
      </c>
      <c r="O182" s="73">
        <f t="shared" si="56"/>
        <v>173329.28</v>
      </c>
      <c r="P182" s="8">
        <f t="shared" si="57"/>
        <v>430.097469</v>
      </c>
    </row>
    <row r="183" ht="14.25" customHeight="1" outlineLevel="2">
      <c r="A183" s="68">
        <v>12.0</v>
      </c>
      <c r="B183" s="69">
        <v>1.0</v>
      </c>
      <c r="C183" s="18" t="str">
        <f>IF(A183=1.2, "Minneapolis",VLOOKUP(A183,'Fall20 data fy22 comp rev '!$P$2:$Q$669,2,0))</f>
        <v>Centennial</v>
      </c>
      <c r="D183" s="68">
        <v>12.0</v>
      </c>
      <c r="E183" s="69">
        <v>1.0</v>
      </c>
      <c r="F183" s="69">
        <v>513.0</v>
      </c>
      <c r="G183" s="70" t="s">
        <v>1289</v>
      </c>
      <c r="H183" s="69">
        <v>685.0</v>
      </c>
      <c r="I183" s="69">
        <v>35.0</v>
      </c>
      <c r="J183" s="69">
        <v>21.0</v>
      </c>
      <c r="K183" s="29">
        <f t="shared" si="52"/>
        <v>45.5</v>
      </c>
      <c r="L183" s="71">
        <f t="shared" si="53"/>
        <v>0.0664</v>
      </c>
      <c r="M183" s="71">
        <f t="shared" si="54"/>
        <v>0.083</v>
      </c>
      <c r="N183" s="72">
        <f t="shared" si="55"/>
        <v>2.27</v>
      </c>
      <c r="O183" s="73">
        <f t="shared" si="56"/>
        <v>13002.56</v>
      </c>
      <c r="P183" s="8">
        <f t="shared" si="57"/>
        <v>18.98183942</v>
      </c>
    </row>
    <row r="184" ht="14.25" customHeight="1" outlineLevel="2">
      <c r="A184" s="68">
        <v>12.0</v>
      </c>
      <c r="B184" s="69">
        <v>1.0</v>
      </c>
      <c r="C184" s="18" t="str">
        <f>IF(A184=1.2, "Minneapolis",VLOOKUP(A184,'Fall20 data fy22 comp rev '!$P$2:$Q$669,2,0))</f>
        <v>Centennial</v>
      </c>
      <c r="D184" s="68">
        <v>12.0</v>
      </c>
      <c r="E184" s="69">
        <v>1.0</v>
      </c>
      <c r="F184" s="69">
        <v>514.0</v>
      </c>
      <c r="G184" s="70" t="s">
        <v>1291</v>
      </c>
      <c r="H184" s="69">
        <v>116.0</v>
      </c>
      <c r="I184" s="69">
        <v>8.0</v>
      </c>
      <c r="J184" s="69">
        <v>4.0</v>
      </c>
      <c r="K184" s="29">
        <f t="shared" si="52"/>
        <v>10</v>
      </c>
      <c r="L184" s="71">
        <f t="shared" si="53"/>
        <v>0.0862</v>
      </c>
      <c r="M184" s="71">
        <f t="shared" si="54"/>
        <v>0.1078</v>
      </c>
      <c r="N184" s="72">
        <f t="shared" si="55"/>
        <v>0.65</v>
      </c>
      <c r="O184" s="73">
        <f t="shared" si="56"/>
        <v>3723.2</v>
      </c>
      <c r="P184" s="8">
        <f t="shared" si="57"/>
        <v>32.09655172</v>
      </c>
    </row>
    <row r="185" ht="14.25" customHeight="1" outlineLevel="2">
      <c r="A185" s="68">
        <v>12.0</v>
      </c>
      <c r="B185" s="69">
        <v>1.0</v>
      </c>
      <c r="C185" s="18" t="str">
        <f>IF(A185=1.2, "Minneapolis",VLOOKUP(A185,'Fall20 data fy22 comp rev '!$P$2:$Q$669,2,0))</f>
        <v>Centennial</v>
      </c>
      <c r="D185" s="68">
        <v>12.0</v>
      </c>
      <c r="E185" s="69">
        <v>1.0</v>
      </c>
      <c r="F185" s="69">
        <v>515.0</v>
      </c>
      <c r="G185" s="70" t="s">
        <v>1293</v>
      </c>
      <c r="H185" s="69">
        <v>807.0</v>
      </c>
      <c r="I185" s="69">
        <v>85.0</v>
      </c>
      <c r="J185" s="69">
        <v>37.0</v>
      </c>
      <c r="K185" s="29">
        <f t="shared" si="52"/>
        <v>103.5</v>
      </c>
      <c r="L185" s="71">
        <f t="shared" si="53"/>
        <v>0.1283</v>
      </c>
      <c r="M185" s="71">
        <f t="shared" si="54"/>
        <v>0.1604</v>
      </c>
      <c r="N185" s="72">
        <f t="shared" si="55"/>
        <v>9.96</v>
      </c>
      <c r="O185" s="73">
        <f t="shared" si="56"/>
        <v>57050.88</v>
      </c>
      <c r="P185" s="8">
        <f t="shared" si="57"/>
        <v>70.69501859</v>
      </c>
    </row>
    <row r="186" ht="14.25" customHeight="1" outlineLevel="1">
      <c r="A186" s="68"/>
      <c r="B186" s="69"/>
      <c r="C186" s="80" t="s">
        <v>3551</v>
      </c>
      <c r="D186" s="68"/>
      <c r="E186" s="69"/>
      <c r="F186" s="69"/>
      <c r="G186" s="70"/>
      <c r="H186" s="69">
        <f t="shared" ref="H186:K186" si="58">SUBTOTAL(9,H171:H185)</f>
        <v>6840</v>
      </c>
      <c r="I186" s="69">
        <f t="shared" si="58"/>
        <v>740</v>
      </c>
      <c r="J186" s="69">
        <f t="shared" si="58"/>
        <v>332</v>
      </c>
      <c r="K186" s="29">
        <f t="shared" si="58"/>
        <v>906</v>
      </c>
      <c r="L186" s="71"/>
      <c r="M186" s="71"/>
      <c r="N186" s="72">
        <f t="shared" ref="N186:O186" si="59">SUBTOTAL(9,N171:N185)</f>
        <v>115.07</v>
      </c>
      <c r="O186" s="73">
        <f t="shared" si="59"/>
        <v>659120.96</v>
      </c>
      <c r="P186" s="8"/>
    </row>
    <row r="187" ht="14.25" customHeight="1" outlineLevel="2">
      <c r="A187" s="68">
        <v>13.0</v>
      </c>
      <c r="B187" s="69">
        <v>1.0</v>
      </c>
      <c r="C187" s="18" t="str">
        <f>IF(A187=1.2, "Minneapolis",VLOOKUP(A187,'Fall20 data fy22 comp rev '!$P$2:$Q$669,2,0))</f>
        <v>Columbia Heights</v>
      </c>
      <c r="D187" s="68">
        <v>13.0</v>
      </c>
      <c r="E187" s="69">
        <v>1.0</v>
      </c>
      <c r="F187" s="69">
        <v>16.0</v>
      </c>
      <c r="G187" s="70" t="s">
        <v>1295</v>
      </c>
      <c r="H187" s="69">
        <v>1007.0</v>
      </c>
      <c r="I187" s="69">
        <v>567.0</v>
      </c>
      <c r="J187" s="69">
        <v>154.0</v>
      </c>
      <c r="K187" s="29">
        <f t="shared" ref="K187:K195" si="60">ROUND((I$3*I187)+(J187*J$3),1)</f>
        <v>644</v>
      </c>
      <c r="L187" s="71">
        <f t="shared" ref="L187:L195" si="61">ROUND(K187/H187,4)</f>
        <v>0.6395</v>
      </c>
      <c r="M187" s="71">
        <f t="shared" ref="M187:M195" si="62">ROUND(MIN(1,L187/M$3),4)</f>
        <v>0.7994</v>
      </c>
      <c r="N187" s="72">
        <f t="shared" ref="N187:N195" si="63">ROUND(K187*M187*N$3,2)</f>
        <v>308.89</v>
      </c>
      <c r="O187" s="73">
        <f t="shared" ref="O187:O195" si="64">ROUND(N187*O$3,2)</f>
        <v>1769321.92</v>
      </c>
      <c r="P187" s="8">
        <f t="shared" ref="P187:P195" si="65">O187/H187</f>
        <v>1757.022761</v>
      </c>
    </row>
    <row r="188" ht="14.25" customHeight="1" outlineLevel="2">
      <c r="A188" s="68">
        <v>13.0</v>
      </c>
      <c r="B188" s="69">
        <v>1.0</v>
      </c>
      <c r="C188" s="18" t="str">
        <f>IF(A188=1.2, "Minneapolis",VLOOKUP(A188,'Fall20 data fy22 comp rev '!$P$2:$Q$669,2,0))</f>
        <v>Columbia Heights</v>
      </c>
      <c r="D188" s="68">
        <v>13.0</v>
      </c>
      <c r="E188" s="69">
        <v>1.0</v>
      </c>
      <c r="F188" s="69">
        <v>17.0</v>
      </c>
      <c r="G188" s="70" t="s">
        <v>1297</v>
      </c>
      <c r="H188" s="69">
        <v>740.0</v>
      </c>
      <c r="I188" s="69">
        <v>437.0</v>
      </c>
      <c r="J188" s="69">
        <v>133.0</v>
      </c>
      <c r="K188" s="29">
        <f t="shared" si="60"/>
        <v>503.5</v>
      </c>
      <c r="L188" s="71">
        <f t="shared" si="61"/>
        <v>0.6804</v>
      </c>
      <c r="M188" s="71">
        <f t="shared" si="62"/>
        <v>0.8505</v>
      </c>
      <c r="N188" s="72">
        <f t="shared" si="63"/>
        <v>256.94</v>
      </c>
      <c r="O188" s="73">
        <f t="shared" si="64"/>
        <v>1471752.32</v>
      </c>
      <c r="P188" s="8">
        <f t="shared" si="65"/>
        <v>1988.854486</v>
      </c>
    </row>
    <row r="189" ht="14.25" customHeight="1" outlineLevel="2">
      <c r="A189" s="68">
        <v>13.0</v>
      </c>
      <c r="B189" s="69">
        <v>1.0</v>
      </c>
      <c r="C189" s="18" t="str">
        <f>IF(A189=1.2, "Minneapolis",VLOOKUP(A189,'Fall20 data fy22 comp rev '!$P$2:$Q$669,2,0))</f>
        <v>Columbia Heights</v>
      </c>
      <c r="D189" s="68">
        <v>13.0</v>
      </c>
      <c r="E189" s="69">
        <v>1.0</v>
      </c>
      <c r="F189" s="69">
        <v>515.0</v>
      </c>
      <c r="G189" s="70" t="s">
        <v>1299</v>
      </c>
      <c r="H189" s="69">
        <v>553.0</v>
      </c>
      <c r="I189" s="69">
        <v>336.0</v>
      </c>
      <c r="J189" s="69">
        <v>77.0</v>
      </c>
      <c r="K189" s="29">
        <f t="shared" si="60"/>
        <v>374.5</v>
      </c>
      <c r="L189" s="71">
        <f t="shared" si="61"/>
        <v>0.6772</v>
      </c>
      <c r="M189" s="71">
        <f t="shared" si="62"/>
        <v>0.8465</v>
      </c>
      <c r="N189" s="72">
        <f t="shared" si="63"/>
        <v>190.21</v>
      </c>
      <c r="O189" s="73">
        <f t="shared" si="64"/>
        <v>1089522.88</v>
      </c>
      <c r="P189" s="8">
        <f t="shared" si="65"/>
        <v>1970.204123</v>
      </c>
    </row>
    <row r="190" ht="14.25" customHeight="1" outlineLevel="2">
      <c r="A190" s="68">
        <v>13.0</v>
      </c>
      <c r="B190" s="69">
        <v>1.0</v>
      </c>
      <c r="C190" s="18" t="str">
        <f>IF(A190=1.2, "Minneapolis",VLOOKUP(A190,'Fall20 data fy22 comp rev '!$P$2:$Q$669,2,0))</f>
        <v>Columbia Heights</v>
      </c>
      <c r="D190" s="68">
        <v>13.0</v>
      </c>
      <c r="E190" s="69">
        <v>1.0</v>
      </c>
      <c r="F190" s="69">
        <v>517.0</v>
      </c>
      <c r="G190" s="70" t="s">
        <v>1301</v>
      </c>
      <c r="H190" s="69">
        <v>422.0</v>
      </c>
      <c r="I190" s="69">
        <v>237.0</v>
      </c>
      <c r="J190" s="69">
        <v>71.0</v>
      </c>
      <c r="K190" s="29">
        <f t="shared" si="60"/>
        <v>272.5</v>
      </c>
      <c r="L190" s="71">
        <f t="shared" si="61"/>
        <v>0.6457</v>
      </c>
      <c r="M190" s="71">
        <f t="shared" si="62"/>
        <v>0.8071</v>
      </c>
      <c r="N190" s="72">
        <f t="shared" si="63"/>
        <v>131.96</v>
      </c>
      <c r="O190" s="73">
        <f t="shared" si="64"/>
        <v>755866.88</v>
      </c>
      <c r="P190" s="8">
        <f t="shared" si="65"/>
        <v>1791.153744</v>
      </c>
    </row>
    <row r="191" ht="14.25" customHeight="1" outlineLevel="2">
      <c r="A191" s="68">
        <v>13.0</v>
      </c>
      <c r="B191" s="69">
        <v>1.0</v>
      </c>
      <c r="C191" s="18" t="str">
        <f>IF(A191=1.2, "Minneapolis",VLOOKUP(A191,'Fall20 data fy22 comp rev '!$P$2:$Q$669,2,0))</f>
        <v>Columbia Heights</v>
      </c>
      <c r="D191" s="68">
        <v>13.0</v>
      </c>
      <c r="E191" s="69">
        <v>1.0</v>
      </c>
      <c r="F191" s="69">
        <v>520.0</v>
      </c>
      <c r="G191" s="70" t="s">
        <v>1303</v>
      </c>
      <c r="H191" s="69">
        <v>484.0</v>
      </c>
      <c r="I191" s="69">
        <v>260.0</v>
      </c>
      <c r="J191" s="69">
        <v>94.0</v>
      </c>
      <c r="K191" s="29">
        <f t="shared" si="60"/>
        <v>307</v>
      </c>
      <c r="L191" s="71">
        <f t="shared" si="61"/>
        <v>0.6343</v>
      </c>
      <c r="M191" s="71">
        <f t="shared" si="62"/>
        <v>0.7929</v>
      </c>
      <c r="N191" s="72">
        <f t="shared" si="63"/>
        <v>146.05</v>
      </c>
      <c r="O191" s="73">
        <f t="shared" si="64"/>
        <v>836574.4</v>
      </c>
      <c r="P191" s="8">
        <f t="shared" si="65"/>
        <v>1728.459504</v>
      </c>
    </row>
    <row r="192" ht="14.25" customHeight="1" outlineLevel="2">
      <c r="A192" s="68">
        <v>13.0</v>
      </c>
      <c r="B192" s="69">
        <v>1.0</v>
      </c>
      <c r="C192" s="18" t="str">
        <f>IF(A192=1.2, "Minneapolis",VLOOKUP(A192,'Fall20 data fy22 comp rev '!$P$2:$Q$669,2,0))</f>
        <v>Columbia Heights</v>
      </c>
      <c r="D192" s="68">
        <v>13.0</v>
      </c>
      <c r="E192" s="69">
        <v>1.0</v>
      </c>
      <c r="F192" s="69">
        <v>810.0</v>
      </c>
      <c r="G192" s="70" t="s">
        <v>1305</v>
      </c>
      <c r="H192" s="69">
        <v>4.0</v>
      </c>
      <c r="I192" s="69">
        <v>2.0</v>
      </c>
      <c r="J192" s="69">
        <v>0.0</v>
      </c>
      <c r="K192" s="29">
        <f t="shared" si="60"/>
        <v>2</v>
      </c>
      <c r="L192" s="71">
        <f t="shared" si="61"/>
        <v>0.5</v>
      </c>
      <c r="M192" s="71">
        <f t="shared" si="62"/>
        <v>0.625</v>
      </c>
      <c r="N192" s="72">
        <f t="shared" si="63"/>
        <v>0.75</v>
      </c>
      <c r="O192" s="73">
        <f t="shared" si="64"/>
        <v>4296</v>
      </c>
      <c r="P192" s="8">
        <f t="shared" si="65"/>
        <v>1074</v>
      </c>
    </row>
    <row r="193" ht="14.25" customHeight="1" outlineLevel="2">
      <c r="A193" s="68">
        <v>13.0</v>
      </c>
      <c r="B193" s="69">
        <v>1.0</v>
      </c>
      <c r="C193" s="18" t="str">
        <f>IF(A193=1.2, "Minneapolis",VLOOKUP(A193,'Fall20 data fy22 comp rev '!$P$2:$Q$669,2,0))</f>
        <v>Columbia Heights</v>
      </c>
      <c r="D193" s="68">
        <v>13.0</v>
      </c>
      <c r="E193" s="69">
        <v>1.0</v>
      </c>
      <c r="F193" s="69">
        <v>813.0</v>
      </c>
      <c r="G193" s="70" t="s">
        <v>1307</v>
      </c>
      <c r="H193" s="69">
        <v>54.0</v>
      </c>
      <c r="I193" s="69">
        <v>22.0</v>
      </c>
      <c r="J193" s="69">
        <v>4.0</v>
      </c>
      <c r="K193" s="29">
        <f t="shared" si="60"/>
        <v>24</v>
      </c>
      <c r="L193" s="71">
        <f t="shared" si="61"/>
        <v>0.4444</v>
      </c>
      <c r="M193" s="71">
        <f t="shared" si="62"/>
        <v>0.5555</v>
      </c>
      <c r="N193" s="72">
        <f t="shared" si="63"/>
        <v>8</v>
      </c>
      <c r="O193" s="73">
        <f t="shared" si="64"/>
        <v>45824</v>
      </c>
      <c r="P193" s="8">
        <f t="shared" si="65"/>
        <v>848.5925926</v>
      </c>
    </row>
    <row r="194" ht="14.25" customHeight="1" outlineLevel="2">
      <c r="A194" s="68">
        <v>13.0</v>
      </c>
      <c r="B194" s="69">
        <v>1.0</v>
      </c>
      <c r="C194" s="18" t="str">
        <f>IF(A194=1.2, "Minneapolis",VLOOKUP(A194,'Fall20 data fy22 comp rev '!$P$2:$Q$669,2,0))</f>
        <v>Columbia Heights</v>
      </c>
      <c r="D194" s="68">
        <v>13.0</v>
      </c>
      <c r="E194" s="69">
        <v>1.0</v>
      </c>
      <c r="F194" s="69">
        <v>815.0</v>
      </c>
      <c r="G194" s="70" t="s">
        <v>1309</v>
      </c>
      <c r="H194" s="69">
        <v>11.0</v>
      </c>
      <c r="I194" s="69">
        <v>5.0</v>
      </c>
      <c r="J194" s="69">
        <v>0.0</v>
      </c>
      <c r="K194" s="29">
        <f t="shared" si="60"/>
        <v>5</v>
      </c>
      <c r="L194" s="71">
        <f t="shared" si="61"/>
        <v>0.4545</v>
      </c>
      <c r="M194" s="71">
        <f t="shared" si="62"/>
        <v>0.5681</v>
      </c>
      <c r="N194" s="72">
        <f t="shared" si="63"/>
        <v>1.7</v>
      </c>
      <c r="O194" s="73">
        <f t="shared" si="64"/>
        <v>9737.6</v>
      </c>
      <c r="P194" s="8">
        <f t="shared" si="65"/>
        <v>885.2363636</v>
      </c>
    </row>
    <row r="195" ht="14.25" customHeight="1" outlineLevel="2">
      <c r="A195" s="68">
        <v>13.0</v>
      </c>
      <c r="B195" s="69">
        <v>1.0</v>
      </c>
      <c r="C195" s="18" t="str">
        <f>IF(A195=1.2, "Minneapolis",VLOOKUP(A195,'Fall20 data fy22 comp rev '!$P$2:$Q$669,2,0))</f>
        <v>Columbia Heights</v>
      </c>
      <c r="D195" s="68">
        <v>13.0</v>
      </c>
      <c r="E195" s="69">
        <v>1.0</v>
      </c>
      <c r="F195" s="69">
        <v>860.0</v>
      </c>
      <c r="G195" s="70" t="s">
        <v>1311</v>
      </c>
      <c r="H195" s="69">
        <v>7.0</v>
      </c>
      <c r="I195" s="69">
        <v>3.0</v>
      </c>
      <c r="J195" s="69">
        <v>1.0</v>
      </c>
      <c r="K195" s="29">
        <f t="shared" si="60"/>
        <v>3.5</v>
      </c>
      <c r="L195" s="71">
        <f t="shared" si="61"/>
        <v>0.5</v>
      </c>
      <c r="M195" s="71">
        <f t="shared" si="62"/>
        <v>0.625</v>
      </c>
      <c r="N195" s="72">
        <f t="shared" si="63"/>
        <v>1.31</v>
      </c>
      <c r="O195" s="73">
        <f t="shared" si="64"/>
        <v>7503.68</v>
      </c>
      <c r="P195" s="8">
        <f t="shared" si="65"/>
        <v>1071.954286</v>
      </c>
    </row>
    <row r="196" ht="14.25" customHeight="1" outlineLevel="1">
      <c r="A196" s="68"/>
      <c r="B196" s="69"/>
      <c r="C196" s="80" t="s">
        <v>3552</v>
      </c>
      <c r="D196" s="68"/>
      <c r="E196" s="69"/>
      <c r="F196" s="69"/>
      <c r="G196" s="70"/>
      <c r="H196" s="69">
        <f t="shared" ref="H196:K196" si="66">SUBTOTAL(9,H187:H195)</f>
        <v>3282</v>
      </c>
      <c r="I196" s="69">
        <f t="shared" si="66"/>
        <v>1869</v>
      </c>
      <c r="J196" s="69">
        <f t="shared" si="66"/>
        <v>534</v>
      </c>
      <c r="K196" s="29">
        <f t="shared" si="66"/>
        <v>2136</v>
      </c>
      <c r="L196" s="71"/>
      <c r="M196" s="71"/>
      <c r="N196" s="72">
        <f t="shared" ref="N196:O196" si="67">SUBTOTAL(9,N187:N195)</f>
        <v>1045.81</v>
      </c>
      <c r="O196" s="73">
        <f t="shared" si="67"/>
        <v>5990399.68</v>
      </c>
      <c r="P196" s="8"/>
    </row>
    <row r="197" ht="14.25" customHeight="1" outlineLevel="2">
      <c r="A197" s="68">
        <v>14.0</v>
      </c>
      <c r="B197" s="69">
        <v>1.0</v>
      </c>
      <c r="C197" s="18" t="str">
        <f>IF(A197=1.2, "Minneapolis",VLOOKUP(A197,'Fall20 data fy22 comp rev '!$P$2:$Q$669,2,0))</f>
        <v>Fridley</v>
      </c>
      <c r="D197" s="68">
        <v>14.0</v>
      </c>
      <c r="E197" s="69">
        <v>1.0</v>
      </c>
      <c r="F197" s="69">
        <v>6.0</v>
      </c>
      <c r="G197" s="70" t="s">
        <v>1313</v>
      </c>
      <c r="H197" s="69">
        <v>128.0</v>
      </c>
      <c r="I197" s="69">
        <v>42.0</v>
      </c>
      <c r="J197" s="69">
        <v>16.0</v>
      </c>
      <c r="K197" s="29">
        <f t="shared" ref="K197:K205" si="68">ROUND((I$3*I197)+(J197*J$3),1)</f>
        <v>50</v>
      </c>
      <c r="L197" s="71">
        <f t="shared" ref="L197:L205" si="69">ROUND(K197/H197,4)</f>
        <v>0.3906</v>
      </c>
      <c r="M197" s="71">
        <f t="shared" ref="M197:M205" si="70">ROUND(MIN(1,L197/M$3),4)</f>
        <v>0.4883</v>
      </c>
      <c r="N197" s="72">
        <f t="shared" ref="N197:N205" si="71">ROUND(K197*M197*N$3,2)</f>
        <v>14.65</v>
      </c>
      <c r="O197" s="73">
        <f t="shared" ref="O197:O205" si="72">ROUND(N197*O$3,2)</f>
        <v>83915.2</v>
      </c>
      <c r="P197" s="8">
        <f t="shared" ref="P197:P205" si="73">O197/H197</f>
        <v>655.5875</v>
      </c>
    </row>
    <row r="198" ht="14.25" customHeight="1" outlineLevel="2">
      <c r="A198" s="68">
        <v>14.0</v>
      </c>
      <c r="B198" s="69">
        <v>1.0</v>
      </c>
      <c r="C198" s="18" t="str">
        <f>IF(A198=1.2, "Minneapolis",VLOOKUP(A198,'Fall20 data fy22 comp rev '!$P$2:$Q$669,2,0))</f>
        <v>Fridley</v>
      </c>
      <c r="D198" s="68">
        <v>14.0</v>
      </c>
      <c r="E198" s="69">
        <v>1.0</v>
      </c>
      <c r="F198" s="69">
        <v>22.0</v>
      </c>
      <c r="G198" s="70" t="s">
        <v>1315</v>
      </c>
      <c r="H198" s="69">
        <v>920.0</v>
      </c>
      <c r="I198" s="69">
        <v>423.0</v>
      </c>
      <c r="J198" s="69">
        <v>151.0</v>
      </c>
      <c r="K198" s="29">
        <f t="shared" si="68"/>
        <v>498.5</v>
      </c>
      <c r="L198" s="71">
        <f t="shared" si="69"/>
        <v>0.5418</v>
      </c>
      <c r="M198" s="71">
        <f t="shared" si="70"/>
        <v>0.6773</v>
      </c>
      <c r="N198" s="72">
        <f t="shared" si="71"/>
        <v>202.58</v>
      </c>
      <c r="O198" s="73">
        <f t="shared" si="72"/>
        <v>1160378.24</v>
      </c>
      <c r="P198" s="8">
        <f t="shared" si="73"/>
        <v>1261.280696</v>
      </c>
    </row>
    <row r="199" ht="14.25" customHeight="1" outlineLevel="2">
      <c r="A199" s="68">
        <v>14.0</v>
      </c>
      <c r="B199" s="69">
        <v>1.0</v>
      </c>
      <c r="C199" s="18" t="str">
        <f>IF(A199=1.2, "Minneapolis",VLOOKUP(A199,'Fall20 data fy22 comp rev '!$P$2:$Q$669,2,0))</f>
        <v>Fridley</v>
      </c>
      <c r="D199" s="68">
        <v>14.0</v>
      </c>
      <c r="E199" s="69">
        <v>1.0</v>
      </c>
      <c r="F199" s="69">
        <v>23.0</v>
      </c>
      <c r="G199" s="70" t="s">
        <v>1317</v>
      </c>
      <c r="H199" s="69">
        <v>802.0</v>
      </c>
      <c r="I199" s="69">
        <v>404.0</v>
      </c>
      <c r="J199" s="69">
        <v>133.0</v>
      </c>
      <c r="K199" s="29">
        <f t="shared" si="68"/>
        <v>470.5</v>
      </c>
      <c r="L199" s="71">
        <f t="shared" si="69"/>
        <v>0.5867</v>
      </c>
      <c r="M199" s="71">
        <f t="shared" si="70"/>
        <v>0.7334</v>
      </c>
      <c r="N199" s="72">
        <f t="shared" si="71"/>
        <v>207.04</v>
      </c>
      <c r="O199" s="73">
        <f t="shared" si="72"/>
        <v>1185925.12</v>
      </c>
      <c r="P199" s="8">
        <f t="shared" si="73"/>
        <v>1478.709626</v>
      </c>
    </row>
    <row r="200" ht="14.25" customHeight="1" outlineLevel="2">
      <c r="A200" s="68">
        <v>14.0</v>
      </c>
      <c r="B200" s="69">
        <v>1.0</v>
      </c>
      <c r="C200" s="18" t="str">
        <f>IF(A200=1.2, "Minneapolis",VLOOKUP(A200,'Fall20 data fy22 comp rev '!$P$2:$Q$669,2,0))</f>
        <v>Fridley</v>
      </c>
      <c r="D200" s="68">
        <v>14.0</v>
      </c>
      <c r="E200" s="69">
        <v>1.0</v>
      </c>
      <c r="F200" s="69">
        <v>546.0</v>
      </c>
      <c r="G200" s="70" t="s">
        <v>1319</v>
      </c>
      <c r="H200" s="69">
        <v>511.0</v>
      </c>
      <c r="I200" s="69">
        <v>251.0</v>
      </c>
      <c r="J200" s="69">
        <v>65.0</v>
      </c>
      <c r="K200" s="29">
        <f t="shared" si="68"/>
        <v>283.5</v>
      </c>
      <c r="L200" s="71">
        <f t="shared" si="69"/>
        <v>0.5548</v>
      </c>
      <c r="M200" s="71">
        <f t="shared" si="70"/>
        <v>0.6935</v>
      </c>
      <c r="N200" s="72">
        <f t="shared" si="71"/>
        <v>117.96</v>
      </c>
      <c r="O200" s="73">
        <f t="shared" si="72"/>
        <v>675674.88</v>
      </c>
      <c r="P200" s="8">
        <f t="shared" si="73"/>
        <v>1322.260039</v>
      </c>
    </row>
    <row r="201" ht="14.25" customHeight="1" outlineLevel="2">
      <c r="A201" s="68">
        <v>14.0</v>
      </c>
      <c r="B201" s="69">
        <v>1.0</v>
      </c>
      <c r="C201" s="18" t="str">
        <f>IF(A201=1.2, "Minneapolis",VLOOKUP(A201,'Fall20 data fy22 comp rev '!$P$2:$Q$669,2,0))</f>
        <v>Fridley</v>
      </c>
      <c r="D201" s="68">
        <v>14.0</v>
      </c>
      <c r="E201" s="69">
        <v>1.0</v>
      </c>
      <c r="F201" s="69">
        <v>549.0</v>
      </c>
      <c r="G201" s="70" t="s">
        <v>1321</v>
      </c>
      <c r="H201" s="69">
        <v>38.0</v>
      </c>
      <c r="I201" s="69">
        <v>12.0</v>
      </c>
      <c r="J201" s="69">
        <v>2.0</v>
      </c>
      <c r="K201" s="29">
        <f t="shared" si="68"/>
        <v>13</v>
      </c>
      <c r="L201" s="71">
        <f t="shared" si="69"/>
        <v>0.3421</v>
      </c>
      <c r="M201" s="71">
        <f t="shared" si="70"/>
        <v>0.4276</v>
      </c>
      <c r="N201" s="72">
        <f t="shared" si="71"/>
        <v>3.34</v>
      </c>
      <c r="O201" s="73">
        <f t="shared" si="72"/>
        <v>19131.52</v>
      </c>
      <c r="P201" s="8">
        <f t="shared" si="73"/>
        <v>503.4610526</v>
      </c>
    </row>
    <row r="202" ht="14.25" customHeight="1" outlineLevel="2">
      <c r="A202" s="68">
        <v>14.0</v>
      </c>
      <c r="B202" s="69">
        <v>1.0</v>
      </c>
      <c r="C202" s="18" t="str">
        <f>IF(A202=1.2, "Minneapolis",VLOOKUP(A202,'Fall20 data fy22 comp rev '!$P$2:$Q$669,2,0))</f>
        <v>Fridley</v>
      </c>
      <c r="D202" s="68">
        <v>14.0</v>
      </c>
      <c r="E202" s="69">
        <v>1.0</v>
      </c>
      <c r="F202" s="69">
        <v>550.0</v>
      </c>
      <c r="G202" s="70" t="s">
        <v>1323</v>
      </c>
      <c r="H202" s="69">
        <v>481.0</v>
      </c>
      <c r="I202" s="69">
        <v>269.0</v>
      </c>
      <c r="J202" s="69">
        <v>65.0</v>
      </c>
      <c r="K202" s="29">
        <f t="shared" si="68"/>
        <v>301.5</v>
      </c>
      <c r="L202" s="71">
        <f t="shared" si="69"/>
        <v>0.6268</v>
      </c>
      <c r="M202" s="71">
        <f t="shared" si="70"/>
        <v>0.7835</v>
      </c>
      <c r="N202" s="72">
        <f t="shared" si="71"/>
        <v>141.74</v>
      </c>
      <c r="O202" s="73">
        <f t="shared" si="72"/>
        <v>811886.72</v>
      </c>
      <c r="P202" s="8">
        <f t="shared" si="73"/>
        <v>1687.914179</v>
      </c>
    </row>
    <row r="203" ht="14.25" customHeight="1" outlineLevel="2">
      <c r="A203" s="68">
        <v>14.0</v>
      </c>
      <c r="B203" s="69">
        <v>1.0</v>
      </c>
      <c r="C203" s="18" t="str">
        <f>IF(A203=1.2, "Minneapolis",VLOOKUP(A203,'Fall20 data fy22 comp rev '!$P$2:$Q$669,2,0))</f>
        <v>Fridley</v>
      </c>
      <c r="D203" s="68">
        <v>14.0</v>
      </c>
      <c r="E203" s="69">
        <v>1.0</v>
      </c>
      <c r="F203" s="69">
        <v>551.0</v>
      </c>
      <c r="G203" s="70" t="s">
        <v>1325</v>
      </c>
      <c r="H203" s="69">
        <v>5.0</v>
      </c>
      <c r="I203" s="69">
        <v>2.0</v>
      </c>
      <c r="J203" s="69">
        <v>0.0</v>
      </c>
      <c r="K203" s="29">
        <f t="shared" si="68"/>
        <v>2</v>
      </c>
      <c r="L203" s="71">
        <f t="shared" si="69"/>
        <v>0.4</v>
      </c>
      <c r="M203" s="71">
        <f t="shared" si="70"/>
        <v>0.5</v>
      </c>
      <c r="N203" s="72">
        <f t="shared" si="71"/>
        <v>0.6</v>
      </c>
      <c r="O203" s="73">
        <f t="shared" si="72"/>
        <v>3436.8</v>
      </c>
      <c r="P203" s="8">
        <f t="shared" si="73"/>
        <v>687.36</v>
      </c>
    </row>
    <row r="204" ht="14.25" customHeight="1" outlineLevel="2">
      <c r="A204" s="68">
        <v>14.0</v>
      </c>
      <c r="B204" s="69">
        <v>1.0</v>
      </c>
      <c r="C204" s="18" t="str">
        <f>IF(A204=1.2, "Minneapolis",VLOOKUP(A204,'Fall20 data fy22 comp rev '!$P$2:$Q$669,2,0))</f>
        <v>Fridley</v>
      </c>
      <c r="D204" s="68">
        <v>14.0</v>
      </c>
      <c r="E204" s="69">
        <v>1.0</v>
      </c>
      <c r="F204" s="69">
        <v>552.0</v>
      </c>
      <c r="G204" s="70" t="s">
        <v>1327</v>
      </c>
      <c r="H204" s="69">
        <v>61.0</v>
      </c>
      <c r="I204" s="69">
        <v>46.0</v>
      </c>
      <c r="J204" s="69">
        <v>5.0</v>
      </c>
      <c r="K204" s="29">
        <f t="shared" si="68"/>
        <v>48.5</v>
      </c>
      <c r="L204" s="71">
        <f t="shared" si="69"/>
        <v>0.7951</v>
      </c>
      <c r="M204" s="71">
        <f t="shared" si="70"/>
        <v>0.9939</v>
      </c>
      <c r="N204" s="72">
        <f t="shared" si="71"/>
        <v>28.92</v>
      </c>
      <c r="O204" s="73">
        <f t="shared" si="72"/>
        <v>165653.76</v>
      </c>
      <c r="P204" s="8">
        <f t="shared" si="73"/>
        <v>2715.63541</v>
      </c>
    </row>
    <row r="205" ht="14.25" customHeight="1" outlineLevel="2">
      <c r="A205" s="68">
        <v>14.0</v>
      </c>
      <c r="B205" s="69">
        <v>1.0</v>
      </c>
      <c r="C205" s="18" t="str">
        <f>IF(A205=1.2, "Minneapolis",VLOOKUP(A205,'Fall20 data fy22 comp rev '!$P$2:$Q$669,2,0))</f>
        <v>Fridley</v>
      </c>
      <c r="D205" s="68">
        <v>14.0</v>
      </c>
      <c r="E205" s="69">
        <v>1.0</v>
      </c>
      <c r="F205" s="69">
        <v>652.0</v>
      </c>
      <c r="G205" s="70" t="s">
        <v>1329</v>
      </c>
      <c r="H205" s="69">
        <v>23.0</v>
      </c>
      <c r="I205" s="69">
        <v>15.0</v>
      </c>
      <c r="J205" s="69">
        <v>3.0</v>
      </c>
      <c r="K205" s="29">
        <f t="shared" si="68"/>
        <v>16.5</v>
      </c>
      <c r="L205" s="71">
        <f t="shared" si="69"/>
        <v>0.7174</v>
      </c>
      <c r="M205" s="71">
        <f t="shared" si="70"/>
        <v>0.8968</v>
      </c>
      <c r="N205" s="72">
        <f t="shared" si="71"/>
        <v>8.88</v>
      </c>
      <c r="O205" s="73">
        <f t="shared" si="72"/>
        <v>50864.64</v>
      </c>
      <c r="P205" s="8">
        <f t="shared" si="73"/>
        <v>2211.506087</v>
      </c>
    </row>
    <row r="206" ht="14.25" customHeight="1" outlineLevel="1">
      <c r="A206" s="68"/>
      <c r="B206" s="69"/>
      <c r="C206" s="80" t="s">
        <v>3553</v>
      </c>
      <c r="D206" s="68"/>
      <c r="E206" s="69"/>
      <c r="F206" s="69"/>
      <c r="G206" s="70"/>
      <c r="H206" s="69">
        <f t="shared" ref="H206:K206" si="74">SUBTOTAL(9,H197:H205)</f>
        <v>2969</v>
      </c>
      <c r="I206" s="69">
        <f t="shared" si="74"/>
        <v>1464</v>
      </c>
      <c r="J206" s="69">
        <f t="shared" si="74"/>
        <v>440</v>
      </c>
      <c r="K206" s="29">
        <f t="shared" si="74"/>
        <v>1684</v>
      </c>
      <c r="L206" s="71"/>
      <c r="M206" s="71"/>
      <c r="N206" s="72">
        <f t="shared" ref="N206:O206" si="75">SUBTOTAL(9,N197:N205)</f>
        <v>725.71</v>
      </c>
      <c r="O206" s="73">
        <f t="shared" si="75"/>
        <v>4156866.88</v>
      </c>
      <c r="P206" s="8"/>
    </row>
    <row r="207" ht="14.25" customHeight="1" outlineLevel="2">
      <c r="A207" s="68">
        <v>15.0</v>
      </c>
      <c r="B207" s="69">
        <v>1.0</v>
      </c>
      <c r="C207" s="18" t="str">
        <f>IF(A207=1.2, "Minneapolis",VLOOKUP(A207,'Fall20 data fy22 comp rev '!$P$2:$Q$669,2,0))</f>
        <v>St. Francis</v>
      </c>
      <c r="D207" s="68">
        <v>15.0</v>
      </c>
      <c r="E207" s="69">
        <v>1.0</v>
      </c>
      <c r="F207" s="69">
        <v>15.0</v>
      </c>
      <c r="G207" s="70" t="s">
        <v>1331</v>
      </c>
      <c r="H207" s="69">
        <v>73.0</v>
      </c>
      <c r="I207" s="69">
        <v>14.0</v>
      </c>
      <c r="J207" s="69">
        <v>5.0</v>
      </c>
      <c r="K207" s="29">
        <f t="shared" ref="K207:K217" si="76">ROUND((I$3*I207)+(J207*J$3),1)</f>
        <v>16.5</v>
      </c>
      <c r="L207" s="71">
        <f t="shared" ref="L207:L217" si="77">ROUND(K207/H207,4)</f>
        <v>0.226</v>
      </c>
      <c r="M207" s="71">
        <f t="shared" ref="M207:M217" si="78">ROUND(MIN(1,L207/M$3),4)</f>
        <v>0.2825</v>
      </c>
      <c r="N207" s="72">
        <f t="shared" ref="N207:N217" si="79">ROUND(K207*M207*N$3,2)</f>
        <v>2.8</v>
      </c>
      <c r="O207" s="73">
        <f t="shared" ref="O207:O217" si="80">ROUND(N207*O$3,2)</f>
        <v>16038.4</v>
      </c>
      <c r="P207" s="8">
        <f t="shared" ref="P207:P217" si="81">O207/H207</f>
        <v>219.7041096</v>
      </c>
    </row>
    <row r="208" ht="14.25" customHeight="1" outlineLevel="2">
      <c r="A208" s="68">
        <v>15.0</v>
      </c>
      <c r="B208" s="69">
        <v>1.0</v>
      </c>
      <c r="C208" s="18" t="str">
        <f>IF(A208=1.2, "Minneapolis",VLOOKUP(A208,'Fall20 data fy22 comp rev '!$P$2:$Q$669,2,0))</f>
        <v>St. Francis</v>
      </c>
      <c r="D208" s="68">
        <v>15.0</v>
      </c>
      <c r="E208" s="69">
        <v>1.0</v>
      </c>
      <c r="F208" s="69">
        <v>16.0</v>
      </c>
      <c r="G208" s="70" t="s">
        <v>1333</v>
      </c>
      <c r="H208" s="69">
        <v>22.0</v>
      </c>
      <c r="I208" s="69">
        <v>8.0</v>
      </c>
      <c r="J208" s="69">
        <v>3.0</v>
      </c>
      <c r="K208" s="29">
        <f t="shared" si="76"/>
        <v>9.5</v>
      </c>
      <c r="L208" s="71">
        <f t="shared" si="77"/>
        <v>0.4318</v>
      </c>
      <c r="M208" s="71">
        <f t="shared" si="78"/>
        <v>0.5398</v>
      </c>
      <c r="N208" s="72">
        <f t="shared" si="79"/>
        <v>3.08</v>
      </c>
      <c r="O208" s="73">
        <f t="shared" si="80"/>
        <v>17642.24</v>
      </c>
      <c r="P208" s="8">
        <f t="shared" si="81"/>
        <v>801.92</v>
      </c>
    </row>
    <row r="209" ht="14.25" customHeight="1" outlineLevel="2">
      <c r="A209" s="68">
        <v>15.0</v>
      </c>
      <c r="B209" s="69">
        <v>1.0</v>
      </c>
      <c r="C209" s="18" t="str">
        <f>IF(A209=1.2, "Minneapolis",VLOOKUP(A209,'Fall20 data fy22 comp rev '!$P$2:$Q$669,2,0))</f>
        <v>St. Francis</v>
      </c>
      <c r="D209" s="68">
        <v>15.0</v>
      </c>
      <c r="E209" s="69">
        <v>1.0</v>
      </c>
      <c r="F209" s="69">
        <v>18.0</v>
      </c>
      <c r="G209" s="70" t="s">
        <v>1335</v>
      </c>
      <c r="H209" s="69">
        <v>327.0</v>
      </c>
      <c r="I209" s="69">
        <v>83.0</v>
      </c>
      <c r="J209" s="69">
        <v>34.0</v>
      </c>
      <c r="K209" s="29">
        <f t="shared" si="76"/>
        <v>100</v>
      </c>
      <c r="L209" s="71">
        <f t="shared" si="77"/>
        <v>0.3058</v>
      </c>
      <c r="M209" s="71">
        <f t="shared" si="78"/>
        <v>0.3823</v>
      </c>
      <c r="N209" s="72">
        <f t="shared" si="79"/>
        <v>22.94</v>
      </c>
      <c r="O209" s="73">
        <f t="shared" si="80"/>
        <v>131400.32</v>
      </c>
      <c r="P209" s="8">
        <f t="shared" si="81"/>
        <v>401.835841</v>
      </c>
    </row>
    <row r="210" ht="14.25" customHeight="1" outlineLevel="2">
      <c r="A210" s="68">
        <v>15.0</v>
      </c>
      <c r="B210" s="69">
        <v>1.0</v>
      </c>
      <c r="C210" s="18" t="str">
        <f>IF(A210=1.2, "Minneapolis",VLOOKUP(A210,'Fall20 data fy22 comp rev '!$P$2:$Q$669,2,0))</f>
        <v>St. Francis</v>
      </c>
      <c r="D210" s="68">
        <v>15.0</v>
      </c>
      <c r="E210" s="69">
        <v>1.0</v>
      </c>
      <c r="F210" s="69">
        <v>122.0</v>
      </c>
      <c r="G210" s="70" t="s">
        <v>1337</v>
      </c>
      <c r="H210" s="69">
        <v>1297.0</v>
      </c>
      <c r="I210" s="69">
        <v>160.0</v>
      </c>
      <c r="J210" s="69">
        <v>132.0</v>
      </c>
      <c r="K210" s="29">
        <f t="shared" si="76"/>
        <v>226</v>
      </c>
      <c r="L210" s="71">
        <f t="shared" si="77"/>
        <v>0.1742</v>
      </c>
      <c r="M210" s="71">
        <f t="shared" si="78"/>
        <v>0.2178</v>
      </c>
      <c r="N210" s="72">
        <f t="shared" si="79"/>
        <v>29.53</v>
      </c>
      <c r="O210" s="73">
        <f t="shared" si="80"/>
        <v>169147.84</v>
      </c>
      <c r="P210" s="8">
        <f t="shared" si="81"/>
        <v>130.41468</v>
      </c>
    </row>
    <row r="211" ht="14.25" customHeight="1" outlineLevel="2">
      <c r="A211" s="68">
        <v>15.0</v>
      </c>
      <c r="B211" s="69">
        <v>1.0</v>
      </c>
      <c r="C211" s="18" t="str">
        <f>IF(A211=1.2, "Minneapolis",VLOOKUP(A211,'Fall20 data fy22 comp rev '!$P$2:$Q$669,2,0))</f>
        <v>St. Francis</v>
      </c>
      <c r="D211" s="68">
        <v>15.0</v>
      </c>
      <c r="E211" s="69">
        <v>1.0</v>
      </c>
      <c r="F211" s="69">
        <v>123.0</v>
      </c>
      <c r="G211" s="70" t="s">
        <v>1339</v>
      </c>
      <c r="H211" s="69">
        <v>737.0</v>
      </c>
      <c r="I211" s="69">
        <v>106.0</v>
      </c>
      <c r="J211" s="69">
        <v>65.0</v>
      </c>
      <c r="K211" s="29">
        <f t="shared" si="76"/>
        <v>138.5</v>
      </c>
      <c r="L211" s="71">
        <f t="shared" si="77"/>
        <v>0.1879</v>
      </c>
      <c r="M211" s="71">
        <f t="shared" si="78"/>
        <v>0.2349</v>
      </c>
      <c r="N211" s="72">
        <f t="shared" si="79"/>
        <v>19.52</v>
      </c>
      <c r="O211" s="73">
        <f t="shared" si="80"/>
        <v>111810.56</v>
      </c>
      <c r="P211" s="8">
        <f t="shared" si="81"/>
        <v>151.7103935</v>
      </c>
    </row>
    <row r="212" ht="14.25" customHeight="1" outlineLevel="2">
      <c r="A212" s="68">
        <v>15.0</v>
      </c>
      <c r="B212" s="69">
        <v>1.0</v>
      </c>
      <c r="C212" s="18" t="str">
        <f>IF(A212=1.2, "Minneapolis",VLOOKUP(A212,'Fall20 data fy22 comp rev '!$P$2:$Q$669,2,0))</f>
        <v>St. Francis</v>
      </c>
      <c r="D212" s="68">
        <v>15.0</v>
      </c>
      <c r="E212" s="69">
        <v>1.0</v>
      </c>
      <c r="F212" s="69">
        <v>140.0</v>
      </c>
      <c r="G212" s="70" t="s">
        <v>1341</v>
      </c>
      <c r="H212" s="69">
        <v>16.0</v>
      </c>
      <c r="I212" s="69">
        <v>2.0</v>
      </c>
      <c r="J212" s="69">
        <v>1.0</v>
      </c>
      <c r="K212" s="29">
        <f t="shared" si="76"/>
        <v>2.5</v>
      </c>
      <c r="L212" s="71">
        <f t="shared" si="77"/>
        <v>0.1563</v>
      </c>
      <c r="M212" s="71">
        <f t="shared" si="78"/>
        <v>0.1954</v>
      </c>
      <c r="N212" s="72">
        <f t="shared" si="79"/>
        <v>0.29</v>
      </c>
      <c r="O212" s="73">
        <f t="shared" si="80"/>
        <v>1661.12</v>
      </c>
      <c r="P212" s="8">
        <f t="shared" si="81"/>
        <v>103.82</v>
      </c>
    </row>
    <row r="213" ht="14.25" customHeight="1" outlineLevel="2">
      <c r="A213" s="68">
        <v>15.0</v>
      </c>
      <c r="B213" s="69">
        <v>1.0</v>
      </c>
      <c r="C213" s="18" t="str">
        <f>IF(A213=1.2, "Minneapolis",VLOOKUP(A213,'Fall20 data fy22 comp rev '!$P$2:$Q$669,2,0))</f>
        <v>St. Francis</v>
      </c>
      <c r="D213" s="68">
        <v>15.0</v>
      </c>
      <c r="E213" s="69">
        <v>1.0</v>
      </c>
      <c r="F213" s="69">
        <v>780.0</v>
      </c>
      <c r="G213" s="70" t="s">
        <v>1343</v>
      </c>
      <c r="H213" s="69">
        <v>121.0</v>
      </c>
      <c r="I213" s="69">
        <v>8.0</v>
      </c>
      <c r="J213" s="69">
        <v>11.0</v>
      </c>
      <c r="K213" s="29">
        <f t="shared" si="76"/>
        <v>13.5</v>
      </c>
      <c r="L213" s="71">
        <f t="shared" si="77"/>
        <v>0.1116</v>
      </c>
      <c r="M213" s="71">
        <f t="shared" si="78"/>
        <v>0.1395</v>
      </c>
      <c r="N213" s="72">
        <f t="shared" si="79"/>
        <v>1.13</v>
      </c>
      <c r="O213" s="73">
        <f t="shared" si="80"/>
        <v>6472.64</v>
      </c>
      <c r="P213" s="8">
        <f t="shared" si="81"/>
        <v>53.49289256</v>
      </c>
    </row>
    <row r="214" ht="14.25" customHeight="1" outlineLevel="2">
      <c r="A214" s="68">
        <v>15.0</v>
      </c>
      <c r="B214" s="69">
        <v>1.0</v>
      </c>
      <c r="C214" s="18" t="str">
        <f>IF(A214=1.2, "Minneapolis",VLOOKUP(A214,'Fall20 data fy22 comp rev '!$P$2:$Q$669,2,0))</f>
        <v>St. Francis</v>
      </c>
      <c r="D214" s="68">
        <v>15.0</v>
      </c>
      <c r="E214" s="69">
        <v>1.0</v>
      </c>
      <c r="F214" s="69">
        <v>782.0</v>
      </c>
      <c r="G214" s="70" t="s">
        <v>1345</v>
      </c>
      <c r="H214" s="69">
        <v>640.0</v>
      </c>
      <c r="I214" s="69">
        <v>122.0</v>
      </c>
      <c r="J214" s="69">
        <v>59.0</v>
      </c>
      <c r="K214" s="29">
        <f t="shared" si="76"/>
        <v>151.5</v>
      </c>
      <c r="L214" s="71">
        <f t="shared" si="77"/>
        <v>0.2367</v>
      </c>
      <c r="M214" s="71">
        <f t="shared" si="78"/>
        <v>0.2959</v>
      </c>
      <c r="N214" s="72">
        <f t="shared" si="79"/>
        <v>26.9</v>
      </c>
      <c r="O214" s="73">
        <f t="shared" si="80"/>
        <v>154083.2</v>
      </c>
      <c r="P214" s="8">
        <f t="shared" si="81"/>
        <v>240.755</v>
      </c>
    </row>
    <row r="215" ht="14.25" customHeight="1" outlineLevel="2">
      <c r="A215" s="68">
        <v>15.0</v>
      </c>
      <c r="B215" s="69">
        <v>1.0</v>
      </c>
      <c r="C215" s="18" t="str">
        <f>IF(A215=1.2, "Minneapolis",VLOOKUP(A215,'Fall20 data fy22 comp rev '!$P$2:$Q$669,2,0))</f>
        <v>St. Francis</v>
      </c>
      <c r="D215" s="68">
        <v>15.0</v>
      </c>
      <c r="E215" s="69">
        <v>1.0</v>
      </c>
      <c r="F215" s="69">
        <v>784.0</v>
      </c>
      <c r="G215" s="70" t="s">
        <v>1347</v>
      </c>
      <c r="H215" s="69">
        <v>668.0</v>
      </c>
      <c r="I215" s="69">
        <v>91.0</v>
      </c>
      <c r="J215" s="69">
        <v>72.0</v>
      </c>
      <c r="K215" s="29">
        <f t="shared" si="76"/>
        <v>127</v>
      </c>
      <c r="L215" s="71">
        <f t="shared" si="77"/>
        <v>0.1901</v>
      </c>
      <c r="M215" s="71">
        <f t="shared" si="78"/>
        <v>0.2376</v>
      </c>
      <c r="N215" s="72">
        <f t="shared" si="79"/>
        <v>18.11</v>
      </c>
      <c r="O215" s="73">
        <f t="shared" si="80"/>
        <v>103734.08</v>
      </c>
      <c r="P215" s="8">
        <f t="shared" si="81"/>
        <v>155.2905389</v>
      </c>
    </row>
    <row r="216" ht="14.25" customHeight="1" outlineLevel="2">
      <c r="A216" s="68">
        <v>15.0</v>
      </c>
      <c r="B216" s="69">
        <v>1.0</v>
      </c>
      <c r="C216" s="18" t="str">
        <f>IF(A216=1.2, "Minneapolis",VLOOKUP(A216,'Fall20 data fy22 comp rev '!$P$2:$Q$669,2,0))</f>
        <v>St. Francis</v>
      </c>
      <c r="D216" s="68">
        <v>15.0</v>
      </c>
      <c r="E216" s="69">
        <v>1.0</v>
      </c>
      <c r="F216" s="69">
        <v>848.0</v>
      </c>
      <c r="G216" s="70" t="s">
        <v>1349</v>
      </c>
      <c r="H216" s="69">
        <v>525.0</v>
      </c>
      <c r="I216" s="69">
        <v>88.0</v>
      </c>
      <c r="J216" s="69">
        <v>62.0</v>
      </c>
      <c r="K216" s="29">
        <f t="shared" si="76"/>
        <v>119</v>
      </c>
      <c r="L216" s="71">
        <f t="shared" si="77"/>
        <v>0.2267</v>
      </c>
      <c r="M216" s="71">
        <f t="shared" si="78"/>
        <v>0.2834</v>
      </c>
      <c r="N216" s="72">
        <f t="shared" si="79"/>
        <v>20.23</v>
      </c>
      <c r="O216" s="73">
        <f t="shared" si="80"/>
        <v>115877.44</v>
      </c>
      <c r="P216" s="8">
        <f t="shared" si="81"/>
        <v>220.7189333</v>
      </c>
    </row>
    <row r="217" ht="14.25" customHeight="1" outlineLevel="2">
      <c r="A217" s="68">
        <v>15.0</v>
      </c>
      <c r="B217" s="69">
        <v>1.0</v>
      </c>
      <c r="C217" s="18" t="str">
        <f>IF(A217=1.2, "Minneapolis",VLOOKUP(A217,'Fall20 data fy22 comp rev '!$P$2:$Q$669,2,0))</f>
        <v>St. Francis</v>
      </c>
      <c r="D217" s="68">
        <v>15.0</v>
      </c>
      <c r="E217" s="69">
        <v>1.0</v>
      </c>
      <c r="F217" s="69">
        <v>856.0</v>
      </c>
      <c r="G217" s="70" t="s">
        <v>1351</v>
      </c>
      <c r="H217" s="69">
        <v>9.0</v>
      </c>
      <c r="I217" s="69">
        <v>9.0</v>
      </c>
      <c r="J217" s="69">
        <v>0.0</v>
      </c>
      <c r="K217" s="29">
        <f t="shared" si="76"/>
        <v>9</v>
      </c>
      <c r="L217" s="71">
        <f t="shared" si="77"/>
        <v>1</v>
      </c>
      <c r="M217" s="71">
        <f t="shared" si="78"/>
        <v>1</v>
      </c>
      <c r="N217" s="72">
        <f t="shared" si="79"/>
        <v>5.4</v>
      </c>
      <c r="O217" s="73">
        <f t="shared" si="80"/>
        <v>30931.2</v>
      </c>
      <c r="P217" s="8">
        <f t="shared" si="81"/>
        <v>3436.8</v>
      </c>
    </row>
    <row r="218" ht="14.25" customHeight="1" outlineLevel="1">
      <c r="A218" s="68"/>
      <c r="B218" s="69"/>
      <c r="C218" s="80" t="s">
        <v>3554</v>
      </c>
      <c r="D218" s="68"/>
      <c r="E218" s="69"/>
      <c r="F218" s="69"/>
      <c r="G218" s="70"/>
      <c r="H218" s="69">
        <f t="shared" ref="H218:K218" si="82">SUBTOTAL(9,H207:H217)</f>
        <v>4435</v>
      </c>
      <c r="I218" s="69">
        <f t="shared" si="82"/>
        <v>691</v>
      </c>
      <c r="J218" s="69">
        <f t="shared" si="82"/>
        <v>444</v>
      </c>
      <c r="K218" s="29">
        <f t="shared" si="82"/>
        <v>913</v>
      </c>
      <c r="L218" s="71"/>
      <c r="M218" s="71"/>
      <c r="N218" s="72">
        <f t="shared" ref="N218:O218" si="83">SUBTOTAL(9,N207:N217)</f>
        <v>149.93</v>
      </c>
      <c r="O218" s="73">
        <f t="shared" si="83"/>
        <v>858799.04</v>
      </c>
      <c r="P218" s="8"/>
    </row>
    <row r="219" ht="14.25" customHeight="1" outlineLevel="2">
      <c r="A219" s="68">
        <v>16.0</v>
      </c>
      <c r="B219" s="69">
        <v>1.0</v>
      </c>
      <c r="C219" s="18" t="str">
        <f>IF(A219=1.2, "Minneapolis",VLOOKUP(A219,'Fall20 data fy22 comp rev '!$P$2:$Q$669,2,0))</f>
        <v>Spring Lake</v>
      </c>
      <c r="D219" s="68">
        <v>16.0</v>
      </c>
      <c r="E219" s="69">
        <v>1.0</v>
      </c>
      <c r="F219" s="69">
        <v>45.0</v>
      </c>
      <c r="G219" s="70" t="s">
        <v>1353</v>
      </c>
      <c r="H219" s="69">
        <v>1746.0</v>
      </c>
      <c r="I219" s="69">
        <v>488.0</v>
      </c>
      <c r="J219" s="69">
        <v>156.0</v>
      </c>
      <c r="K219" s="29">
        <f t="shared" ref="K219:K228" si="84">ROUND((I$3*I219)+(J219*J$3),1)</f>
        <v>566</v>
      </c>
      <c r="L219" s="71">
        <f t="shared" ref="L219:L228" si="85">ROUND(K219/H219,4)</f>
        <v>0.3242</v>
      </c>
      <c r="M219" s="71">
        <f t="shared" ref="M219:M228" si="86">ROUND(MIN(1,L219/M$3),4)</f>
        <v>0.4053</v>
      </c>
      <c r="N219" s="72">
        <f t="shared" ref="N219:N228" si="87">ROUND(K219*M219*N$3,2)</f>
        <v>137.64</v>
      </c>
      <c r="O219" s="73">
        <f t="shared" ref="O219:O228" si="88">ROUND(N219*O$3,2)</f>
        <v>788401.92</v>
      </c>
      <c r="P219" s="8">
        <f t="shared" ref="P219:P228" si="89">O219/H219</f>
        <v>451.5474914</v>
      </c>
    </row>
    <row r="220" ht="14.25" customHeight="1" outlineLevel="2">
      <c r="A220" s="68">
        <v>16.0</v>
      </c>
      <c r="B220" s="69">
        <v>1.0</v>
      </c>
      <c r="C220" s="18" t="str">
        <f>IF(A220=1.2, "Minneapolis",VLOOKUP(A220,'Fall20 data fy22 comp rev '!$P$2:$Q$669,2,0))</f>
        <v>Spring Lake</v>
      </c>
      <c r="D220" s="68">
        <v>16.0</v>
      </c>
      <c r="E220" s="69">
        <v>1.0</v>
      </c>
      <c r="F220" s="69">
        <v>46.0</v>
      </c>
      <c r="G220" s="70" t="s">
        <v>1355</v>
      </c>
      <c r="H220" s="69">
        <v>90.0</v>
      </c>
      <c r="I220" s="69">
        <v>19.0</v>
      </c>
      <c r="J220" s="69">
        <v>7.0</v>
      </c>
      <c r="K220" s="29">
        <f t="shared" si="84"/>
        <v>22.5</v>
      </c>
      <c r="L220" s="71">
        <f t="shared" si="85"/>
        <v>0.25</v>
      </c>
      <c r="M220" s="71">
        <f t="shared" si="86"/>
        <v>0.3125</v>
      </c>
      <c r="N220" s="72">
        <f t="shared" si="87"/>
        <v>4.22</v>
      </c>
      <c r="O220" s="73">
        <f t="shared" si="88"/>
        <v>24172.16</v>
      </c>
      <c r="P220" s="8">
        <f t="shared" si="89"/>
        <v>268.5795556</v>
      </c>
    </row>
    <row r="221" ht="14.25" customHeight="1" outlineLevel="2">
      <c r="A221" s="68">
        <v>16.0</v>
      </c>
      <c r="B221" s="69">
        <v>1.0</v>
      </c>
      <c r="C221" s="18" t="str">
        <f>IF(A221=1.2, "Minneapolis",VLOOKUP(A221,'Fall20 data fy22 comp rev '!$P$2:$Q$669,2,0))</f>
        <v>Spring Lake</v>
      </c>
      <c r="D221" s="68">
        <v>16.0</v>
      </c>
      <c r="E221" s="69">
        <v>1.0</v>
      </c>
      <c r="F221" s="69">
        <v>92.0</v>
      </c>
      <c r="G221" s="70" t="s">
        <v>1357</v>
      </c>
      <c r="H221" s="69">
        <v>1879.0</v>
      </c>
      <c r="I221" s="69">
        <v>510.0</v>
      </c>
      <c r="J221" s="69">
        <v>204.0</v>
      </c>
      <c r="K221" s="29">
        <f t="shared" si="84"/>
        <v>612</v>
      </c>
      <c r="L221" s="71">
        <f t="shared" si="85"/>
        <v>0.3257</v>
      </c>
      <c r="M221" s="71">
        <f t="shared" si="86"/>
        <v>0.4071</v>
      </c>
      <c r="N221" s="72">
        <f t="shared" si="87"/>
        <v>149.49</v>
      </c>
      <c r="O221" s="73">
        <f t="shared" si="88"/>
        <v>856278.72</v>
      </c>
      <c r="P221" s="8">
        <f t="shared" si="89"/>
        <v>455.7098031</v>
      </c>
    </row>
    <row r="222" ht="14.25" customHeight="1" outlineLevel="2">
      <c r="A222" s="68">
        <v>16.0</v>
      </c>
      <c r="B222" s="69">
        <v>1.0</v>
      </c>
      <c r="C222" s="18" t="str">
        <f>IF(A222=1.2, "Minneapolis",VLOOKUP(A222,'Fall20 data fy22 comp rev '!$P$2:$Q$669,2,0))</f>
        <v>Spring Lake</v>
      </c>
      <c r="D222" s="68">
        <v>16.0</v>
      </c>
      <c r="E222" s="69">
        <v>1.0</v>
      </c>
      <c r="F222" s="69">
        <v>772.0</v>
      </c>
      <c r="G222" s="70" t="s">
        <v>1359</v>
      </c>
      <c r="H222" s="69">
        <v>576.0</v>
      </c>
      <c r="I222" s="69">
        <v>63.0</v>
      </c>
      <c r="J222" s="69">
        <v>25.0</v>
      </c>
      <c r="K222" s="29">
        <f t="shared" si="84"/>
        <v>75.5</v>
      </c>
      <c r="L222" s="71">
        <f t="shared" si="85"/>
        <v>0.1311</v>
      </c>
      <c r="M222" s="71">
        <f t="shared" si="86"/>
        <v>0.1639</v>
      </c>
      <c r="N222" s="72">
        <f t="shared" si="87"/>
        <v>7.42</v>
      </c>
      <c r="O222" s="73">
        <f t="shared" si="88"/>
        <v>42501.76</v>
      </c>
      <c r="P222" s="8">
        <f t="shared" si="89"/>
        <v>73.78777778</v>
      </c>
    </row>
    <row r="223" ht="14.25" customHeight="1" outlineLevel="2">
      <c r="A223" s="68">
        <v>16.0</v>
      </c>
      <c r="B223" s="69">
        <v>1.0</v>
      </c>
      <c r="C223" s="18" t="str">
        <f>IF(A223=1.2, "Minneapolis",VLOOKUP(A223,'Fall20 data fy22 comp rev '!$P$2:$Q$669,2,0))</f>
        <v>Spring Lake</v>
      </c>
      <c r="D223" s="68">
        <v>16.0</v>
      </c>
      <c r="E223" s="69">
        <v>1.0</v>
      </c>
      <c r="F223" s="69">
        <v>774.0</v>
      </c>
      <c r="G223" s="70" t="s">
        <v>1361</v>
      </c>
      <c r="H223" s="69">
        <v>545.0</v>
      </c>
      <c r="I223" s="69">
        <v>103.0</v>
      </c>
      <c r="J223" s="69">
        <v>41.0</v>
      </c>
      <c r="K223" s="29">
        <f t="shared" si="84"/>
        <v>123.5</v>
      </c>
      <c r="L223" s="71">
        <f t="shared" si="85"/>
        <v>0.2266</v>
      </c>
      <c r="M223" s="71">
        <f t="shared" si="86"/>
        <v>0.2833</v>
      </c>
      <c r="N223" s="72">
        <f t="shared" si="87"/>
        <v>20.99</v>
      </c>
      <c r="O223" s="73">
        <f t="shared" si="88"/>
        <v>120230.72</v>
      </c>
      <c r="P223" s="8">
        <f t="shared" si="89"/>
        <v>220.6068257</v>
      </c>
    </row>
    <row r="224" ht="14.25" customHeight="1" outlineLevel="2">
      <c r="A224" s="68">
        <v>16.0</v>
      </c>
      <c r="B224" s="69">
        <v>1.0</v>
      </c>
      <c r="C224" s="18" t="str">
        <f>IF(A224=1.2, "Minneapolis",VLOOKUP(A224,'Fall20 data fy22 comp rev '!$P$2:$Q$669,2,0))</f>
        <v>Spring Lake</v>
      </c>
      <c r="D224" s="68">
        <v>16.0</v>
      </c>
      <c r="E224" s="69">
        <v>1.0</v>
      </c>
      <c r="F224" s="69">
        <v>775.0</v>
      </c>
      <c r="G224" s="70" t="s">
        <v>1363</v>
      </c>
      <c r="H224" s="69">
        <v>645.0</v>
      </c>
      <c r="I224" s="69">
        <v>301.0</v>
      </c>
      <c r="J224" s="69">
        <v>92.0</v>
      </c>
      <c r="K224" s="29">
        <f t="shared" si="84"/>
        <v>347</v>
      </c>
      <c r="L224" s="71">
        <f t="shared" si="85"/>
        <v>0.538</v>
      </c>
      <c r="M224" s="71">
        <f t="shared" si="86"/>
        <v>0.6725</v>
      </c>
      <c r="N224" s="72">
        <f t="shared" si="87"/>
        <v>140.01</v>
      </c>
      <c r="O224" s="73">
        <f t="shared" si="88"/>
        <v>801977.28</v>
      </c>
      <c r="P224" s="8">
        <f t="shared" si="89"/>
        <v>1243.375628</v>
      </c>
    </row>
    <row r="225" ht="14.25" customHeight="1" outlineLevel="2">
      <c r="A225" s="68">
        <v>16.0</v>
      </c>
      <c r="B225" s="69">
        <v>1.0</v>
      </c>
      <c r="C225" s="18" t="str">
        <f>IF(A225=1.2, "Minneapolis",VLOOKUP(A225,'Fall20 data fy22 comp rev '!$P$2:$Q$669,2,0))</f>
        <v>Spring Lake</v>
      </c>
      <c r="D225" s="68">
        <v>16.0</v>
      </c>
      <c r="E225" s="69">
        <v>1.0</v>
      </c>
      <c r="F225" s="69">
        <v>776.0</v>
      </c>
      <c r="G225" s="70" t="s">
        <v>1365</v>
      </c>
      <c r="H225" s="69">
        <v>620.0</v>
      </c>
      <c r="I225" s="69">
        <v>188.0</v>
      </c>
      <c r="J225" s="69">
        <v>80.0</v>
      </c>
      <c r="K225" s="29">
        <f t="shared" si="84"/>
        <v>228</v>
      </c>
      <c r="L225" s="71">
        <f t="shared" si="85"/>
        <v>0.3677</v>
      </c>
      <c r="M225" s="71">
        <f t="shared" si="86"/>
        <v>0.4596</v>
      </c>
      <c r="N225" s="72">
        <f t="shared" si="87"/>
        <v>62.87</v>
      </c>
      <c r="O225" s="73">
        <f t="shared" si="88"/>
        <v>360119.36</v>
      </c>
      <c r="P225" s="8">
        <f t="shared" si="89"/>
        <v>580.8376774</v>
      </c>
    </row>
    <row r="226" ht="14.25" customHeight="1" outlineLevel="2">
      <c r="A226" s="68">
        <v>16.0</v>
      </c>
      <c r="B226" s="69">
        <v>1.0</v>
      </c>
      <c r="C226" s="18" t="str">
        <f>IF(A226=1.2, "Minneapolis",VLOOKUP(A226,'Fall20 data fy22 comp rev '!$P$2:$Q$669,2,0))</f>
        <v>Spring Lake</v>
      </c>
      <c r="D226" s="68">
        <v>16.0</v>
      </c>
      <c r="E226" s="69">
        <v>1.0</v>
      </c>
      <c r="F226" s="69">
        <v>780.0</v>
      </c>
      <c r="G226" s="70" t="s">
        <v>1367</v>
      </c>
      <c r="H226" s="69">
        <v>11.0</v>
      </c>
      <c r="I226" s="69">
        <v>4.0</v>
      </c>
      <c r="J226" s="69">
        <v>0.0</v>
      </c>
      <c r="K226" s="29">
        <f t="shared" si="84"/>
        <v>4</v>
      </c>
      <c r="L226" s="71">
        <f t="shared" si="85"/>
        <v>0.3636</v>
      </c>
      <c r="M226" s="71">
        <f t="shared" si="86"/>
        <v>0.4545</v>
      </c>
      <c r="N226" s="72">
        <f t="shared" si="87"/>
        <v>1.09</v>
      </c>
      <c r="O226" s="73">
        <f t="shared" si="88"/>
        <v>6243.52</v>
      </c>
      <c r="P226" s="8">
        <f t="shared" si="89"/>
        <v>567.5927273</v>
      </c>
    </row>
    <row r="227" ht="14.25" customHeight="1" outlineLevel="2">
      <c r="A227" s="68">
        <v>16.0</v>
      </c>
      <c r="B227" s="69">
        <v>1.0</v>
      </c>
      <c r="C227" s="18" t="str">
        <f>IF(A227=1.2, "Minneapolis",VLOOKUP(A227,'Fall20 data fy22 comp rev '!$P$2:$Q$669,2,0))</f>
        <v>Spring Lake</v>
      </c>
      <c r="D227" s="68">
        <v>16.0</v>
      </c>
      <c r="E227" s="69">
        <v>1.0</v>
      </c>
      <c r="F227" s="69">
        <v>787.0</v>
      </c>
      <c r="G227" s="70" t="s">
        <v>1369</v>
      </c>
      <c r="H227" s="69">
        <v>39.0</v>
      </c>
      <c r="I227" s="69">
        <v>1.0</v>
      </c>
      <c r="J227" s="69">
        <v>1.0</v>
      </c>
      <c r="K227" s="29">
        <f t="shared" si="84"/>
        <v>1.5</v>
      </c>
      <c r="L227" s="71">
        <f t="shared" si="85"/>
        <v>0.0385</v>
      </c>
      <c r="M227" s="71">
        <f t="shared" si="86"/>
        <v>0.0481</v>
      </c>
      <c r="N227" s="72">
        <f t="shared" si="87"/>
        <v>0.04</v>
      </c>
      <c r="O227" s="73">
        <f t="shared" si="88"/>
        <v>229.12</v>
      </c>
      <c r="P227" s="8">
        <f t="shared" si="89"/>
        <v>5.874871795</v>
      </c>
    </row>
    <row r="228" ht="14.25" customHeight="1" outlineLevel="2">
      <c r="A228" s="68">
        <v>16.0</v>
      </c>
      <c r="B228" s="69">
        <v>1.0</v>
      </c>
      <c r="C228" s="18" t="str">
        <f>IF(A228=1.2, "Minneapolis",VLOOKUP(A228,'Fall20 data fy22 comp rev '!$P$2:$Q$669,2,0))</f>
        <v>Spring Lake</v>
      </c>
      <c r="D228" s="68">
        <v>16.0</v>
      </c>
      <c r="E228" s="69">
        <v>1.0</v>
      </c>
      <c r="F228" s="69">
        <v>788.0</v>
      </c>
      <c r="G228" s="70" t="s">
        <v>1371</v>
      </c>
      <c r="H228" s="69">
        <v>46.0</v>
      </c>
      <c r="I228" s="69">
        <v>7.0</v>
      </c>
      <c r="J228" s="69">
        <v>3.0</v>
      </c>
      <c r="K228" s="29">
        <f t="shared" si="84"/>
        <v>8.5</v>
      </c>
      <c r="L228" s="71">
        <f t="shared" si="85"/>
        <v>0.1848</v>
      </c>
      <c r="M228" s="71">
        <f t="shared" si="86"/>
        <v>0.231</v>
      </c>
      <c r="N228" s="72">
        <f t="shared" si="87"/>
        <v>1.18</v>
      </c>
      <c r="O228" s="73">
        <f t="shared" si="88"/>
        <v>6759.04</v>
      </c>
      <c r="P228" s="8">
        <f t="shared" si="89"/>
        <v>146.9356522</v>
      </c>
    </row>
    <row r="229" ht="14.25" customHeight="1" outlineLevel="1">
      <c r="A229" s="68"/>
      <c r="B229" s="69"/>
      <c r="C229" s="80" t="s">
        <v>3555</v>
      </c>
      <c r="D229" s="68"/>
      <c r="E229" s="69"/>
      <c r="F229" s="69"/>
      <c r="G229" s="70"/>
      <c r="H229" s="69">
        <f t="shared" ref="H229:K229" si="90">SUBTOTAL(9,H219:H228)</f>
        <v>6197</v>
      </c>
      <c r="I229" s="69">
        <f t="shared" si="90"/>
        <v>1684</v>
      </c>
      <c r="J229" s="69">
        <f t="shared" si="90"/>
        <v>609</v>
      </c>
      <c r="K229" s="29">
        <f t="shared" si="90"/>
        <v>1988.5</v>
      </c>
      <c r="L229" s="71"/>
      <c r="M229" s="71"/>
      <c r="N229" s="72">
        <f t="shared" ref="N229:O229" si="91">SUBTOTAL(9,N219:N228)</f>
        <v>524.95</v>
      </c>
      <c r="O229" s="73">
        <f t="shared" si="91"/>
        <v>3006913.6</v>
      </c>
      <c r="P229" s="8"/>
    </row>
    <row r="230" ht="14.25" customHeight="1" outlineLevel="2">
      <c r="A230" s="68">
        <v>22.0</v>
      </c>
      <c r="B230" s="69">
        <v>1.0</v>
      </c>
      <c r="C230" s="18" t="str">
        <f>IF(A230=1.2, "Minneapolis",VLOOKUP(A230,'Fall20 data fy22 comp rev '!$P$2:$Q$669,2,0))</f>
        <v>Detroit Lakes</v>
      </c>
      <c r="D230" s="68">
        <v>22.0</v>
      </c>
      <c r="E230" s="69">
        <v>1.0</v>
      </c>
      <c r="F230" s="69">
        <v>3.0</v>
      </c>
      <c r="G230" s="70" t="s">
        <v>1373</v>
      </c>
      <c r="H230" s="69">
        <v>902.0</v>
      </c>
      <c r="I230" s="69">
        <v>162.0</v>
      </c>
      <c r="J230" s="69">
        <v>89.0</v>
      </c>
      <c r="K230" s="29">
        <f t="shared" ref="K230:K236" si="92">ROUND((I$3*I230)+(J230*J$3),1)</f>
        <v>206.5</v>
      </c>
      <c r="L230" s="71">
        <f t="shared" ref="L230:L236" si="93">ROUND(K230/H230,4)</f>
        <v>0.2289</v>
      </c>
      <c r="M230" s="71">
        <f t="shared" ref="M230:M236" si="94">ROUND(MIN(1,L230/M$3),4)</f>
        <v>0.2861</v>
      </c>
      <c r="N230" s="72">
        <f t="shared" ref="N230:N236" si="95">ROUND(K230*M230*N$3,2)</f>
        <v>35.45</v>
      </c>
      <c r="O230" s="73">
        <f t="shared" ref="O230:O236" si="96">ROUND(N230*O$3,2)</f>
        <v>203057.6</v>
      </c>
      <c r="P230" s="8">
        <f t="shared" ref="P230:P236" si="97">O230/H230</f>
        <v>225.1192905</v>
      </c>
    </row>
    <row r="231" ht="14.25" customHeight="1" outlineLevel="2">
      <c r="A231" s="68">
        <v>22.0</v>
      </c>
      <c r="B231" s="69">
        <v>1.0</v>
      </c>
      <c r="C231" s="18" t="str">
        <f>IF(A231=1.2, "Minneapolis",VLOOKUP(A231,'Fall20 data fy22 comp rev '!$P$2:$Q$669,2,0))</f>
        <v>Detroit Lakes</v>
      </c>
      <c r="D231" s="68">
        <v>22.0</v>
      </c>
      <c r="E231" s="69">
        <v>1.0</v>
      </c>
      <c r="F231" s="69">
        <v>4.0</v>
      </c>
      <c r="G231" s="70" t="s">
        <v>1375</v>
      </c>
      <c r="H231" s="69">
        <v>809.0</v>
      </c>
      <c r="I231" s="69">
        <v>227.0</v>
      </c>
      <c r="J231" s="69">
        <v>101.0</v>
      </c>
      <c r="K231" s="29">
        <f t="shared" si="92"/>
        <v>277.5</v>
      </c>
      <c r="L231" s="71">
        <f t="shared" si="93"/>
        <v>0.343</v>
      </c>
      <c r="M231" s="71">
        <f t="shared" si="94"/>
        <v>0.4288</v>
      </c>
      <c r="N231" s="72">
        <f t="shared" si="95"/>
        <v>71.4</v>
      </c>
      <c r="O231" s="73">
        <f t="shared" si="96"/>
        <v>408979.2</v>
      </c>
      <c r="P231" s="8">
        <f t="shared" si="97"/>
        <v>505.536712</v>
      </c>
    </row>
    <row r="232" ht="14.25" customHeight="1" outlineLevel="2">
      <c r="A232" s="68">
        <v>22.0</v>
      </c>
      <c r="B232" s="69">
        <v>1.0</v>
      </c>
      <c r="C232" s="18" t="str">
        <f>IF(A232=1.2, "Minneapolis",VLOOKUP(A232,'Fall20 data fy22 comp rev '!$P$2:$Q$669,2,0))</f>
        <v>Detroit Lakes</v>
      </c>
      <c r="D232" s="68">
        <v>22.0</v>
      </c>
      <c r="E232" s="69">
        <v>1.0</v>
      </c>
      <c r="F232" s="69">
        <v>10.0</v>
      </c>
      <c r="G232" s="70" t="s">
        <v>1377</v>
      </c>
      <c r="H232" s="69">
        <v>616.0</v>
      </c>
      <c r="I232" s="69">
        <v>118.0</v>
      </c>
      <c r="J232" s="69">
        <v>73.0</v>
      </c>
      <c r="K232" s="29">
        <f t="shared" si="92"/>
        <v>154.5</v>
      </c>
      <c r="L232" s="71">
        <f t="shared" si="93"/>
        <v>0.2508</v>
      </c>
      <c r="M232" s="71">
        <f t="shared" si="94"/>
        <v>0.3135</v>
      </c>
      <c r="N232" s="72">
        <f t="shared" si="95"/>
        <v>29.06</v>
      </c>
      <c r="O232" s="73">
        <f t="shared" si="96"/>
        <v>166455.68</v>
      </c>
      <c r="P232" s="8">
        <f t="shared" si="97"/>
        <v>270.2202597</v>
      </c>
    </row>
    <row r="233" ht="14.25" customHeight="1" outlineLevel="2">
      <c r="A233" s="68">
        <v>22.0</v>
      </c>
      <c r="B233" s="69">
        <v>1.0</v>
      </c>
      <c r="C233" s="18" t="str">
        <f>IF(A233=1.2, "Minneapolis",VLOOKUP(A233,'Fall20 data fy22 comp rev '!$P$2:$Q$669,2,0))</f>
        <v>Detroit Lakes</v>
      </c>
      <c r="D233" s="68">
        <v>22.0</v>
      </c>
      <c r="E233" s="69">
        <v>1.0</v>
      </c>
      <c r="F233" s="69">
        <v>32.0</v>
      </c>
      <c r="G233" s="70" t="s">
        <v>1379</v>
      </c>
      <c r="H233" s="69">
        <v>2.0</v>
      </c>
      <c r="I233" s="69">
        <v>0.0</v>
      </c>
      <c r="J233" s="69">
        <v>0.0</v>
      </c>
      <c r="K233" s="29">
        <f t="shared" si="92"/>
        <v>0</v>
      </c>
      <c r="L233" s="71">
        <f t="shared" si="93"/>
        <v>0</v>
      </c>
      <c r="M233" s="71">
        <f t="shared" si="94"/>
        <v>0</v>
      </c>
      <c r="N233" s="72">
        <f t="shared" si="95"/>
        <v>0</v>
      </c>
      <c r="O233" s="73">
        <f t="shared" si="96"/>
        <v>0</v>
      </c>
      <c r="P233" s="8">
        <f t="shared" si="97"/>
        <v>0</v>
      </c>
    </row>
    <row r="234" ht="14.25" customHeight="1" outlineLevel="2">
      <c r="A234" s="68">
        <v>22.0</v>
      </c>
      <c r="B234" s="69">
        <v>1.0</v>
      </c>
      <c r="C234" s="18" t="str">
        <f>IF(A234=1.2, "Minneapolis",VLOOKUP(A234,'Fall20 data fy22 comp rev '!$P$2:$Q$669,2,0))</f>
        <v>Detroit Lakes</v>
      </c>
      <c r="D234" s="68">
        <v>22.0</v>
      </c>
      <c r="E234" s="69">
        <v>1.0</v>
      </c>
      <c r="F234" s="69">
        <v>42.0</v>
      </c>
      <c r="G234" s="70" t="s">
        <v>1381</v>
      </c>
      <c r="H234" s="69">
        <v>54.0</v>
      </c>
      <c r="I234" s="69">
        <v>32.0</v>
      </c>
      <c r="J234" s="69">
        <v>8.0</v>
      </c>
      <c r="K234" s="29">
        <f t="shared" si="92"/>
        <v>36</v>
      </c>
      <c r="L234" s="71">
        <f t="shared" si="93"/>
        <v>0.6667</v>
      </c>
      <c r="M234" s="71">
        <f t="shared" si="94"/>
        <v>0.8334</v>
      </c>
      <c r="N234" s="72">
        <f t="shared" si="95"/>
        <v>18</v>
      </c>
      <c r="O234" s="73">
        <f t="shared" si="96"/>
        <v>103104</v>
      </c>
      <c r="P234" s="8">
        <f t="shared" si="97"/>
        <v>1909.333333</v>
      </c>
    </row>
    <row r="235" ht="14.25" customHeight="1" outlineLevel="2">
      <c r="A235" s="68">
        <v>22.0</v>
      </c>
      <c r="B235" s="69">
        <v>1.0</v>
      </c>
      <c r="C235" s="18" t="str">
        <f>IF(A235=1.2, "Minneapolis",VLOOKUP(A235,'Fall20 data fy22 comp rev '!$P$2:$Q$669,2,0))</f>
        <v>Detroit Lakes</v>
      </c>
      <c r="D235" s="68">
        <v>22.0</v>
      </c>
      <c r="E235" s="69">
        <v>1.0</v>
      </c>
      <c r="F235" s="69">
        <v>55.0</v>
      </c>
      <c r="G235" s="70" t="s">
        <v>1383</v>
      </c>
      <c r="H235" s="69">
        <v>97.0</v>
      </c>
      <c r="I235" s="69">
        <v>54.0</v>
      </c>
      <c r="J235" s="69">
        <v>10.0</v>
      </c>
      <c r="K235" s="29">
        <f t="shared" si="92"/>
        <v>59</v>
      </c>
      <c r="L235" s="71">
        <f t="shared" si="93"/>
        <v>0.6082</v>
      </c>
      <c r="M235" s="71">
        <f t="shared" si="94"/>
        <v>0.7603</v>
      </c>
      <c r="N235" s="72">
        <f t="shared" si="95"/>
        <v>26.91</v>
      </c>
      <c r="O235" s="73">
        <f t="shared" si="96"/>
        <v>154140.48</v>
      </c>
      <c r="P235" s="8">
        <f t="shared" si="97"/>
        <v>1589.077113</v>
      </c>
    </row>
    <row r="236" ht="14.25" customHeight="1" outlineLevel="2">
      <c r="A236" s="68">
        <v>22.0</v>
      </c>
      <c r="B236" s="69">
        <v>1.0</v>
      </c>
      <c r="C236" s="18" t="str">
        <f>IF(A236=1.2, "Minneapolis",VLOOKUP(A236,'Fall20 data fy22 comp rev '!$P$2:$Q$669,2,0))</f>
        <v>Detroit Lakes</v>
      </c>
      <c r="D236" s="68">
        <v>22.0</v>
      </c>
      <c r="E236" s="69">
        <v>1.0</v>
      </c>
      <c r="F236" s="69">
        <v>60.0</v>
      </c>
      <c r="G236" s="70" t="s">
        <v>1384</v>
      </c>
      <c r="H236" s="69">
        <v>552.0</v>
      </c>
      <c r="I236" s="69">
        <v>201.0</v>
      </c>
      <c r="J236" s="69">
        <v>60.0</v>
      </c>
      <c r="K236" s="29">
        <f t="shared" si="92"/>
        <v>231</v>
      </c>
      <c r="L236" s="71">
        <f t="shared" si="93"/>
        <v>0.4185</v>
      </c>
      <c r="M236" s="71">
        <f t="shared" si="94"/>
        <v>0.5231</v>
      </c>
      <c r="N236" s="72">
        <f t="shared" si="95"/>
        <v>72.5</v>
      </c>
      <c r="O236" s="73">
        <f t="shared" si="96"/>
        <v>415280</v>
      </c>
      <c r="P236" s="8">
        <f t="shared" si="97"/>
        <v>752.3188406</v>
      </c>
    </row>
    <row r="237" ht="14.25" customHeight="1" outlineLevel="1">
      <c r="A237" s="68"/>
      <c r="B237" s="69"/>
      <c r="C237" s="80" t="s">
        <v>3556</v>
      </c>
      <c r="D237" s="68"/>
      <c r="E237" s="69"/>
      <c r="F237" s="69"/>
      <c r="G237" s="70"/>
      <c r="H237" s="69">
        <f t="shared" ref="H237:K237" si="98">SUBTOTAL(9,H230:H236)</f>
        <v>3032</v>
      </c>
      <c r="I237" s="69">
        <f t="shared" si="98"/>
        <v>794</v>
      </c>
      <c r="J237" s="69">
        <f t="shared" si="98"/>
        <v>341</v>
      </c>
      <c r="K237" s="29">
        <f t="shared" si="98"/>
        <v>964.5</v>
      </c>
      <c r="L237" s="71"/>
      <c r="M237" s="71"/>
      <c r="N237" s="72">
        <f t="shared" ref="N237:O237" si="99">SUBTOTAL(9,N230:N236)</f>
        <v>253.32</v>
      </c>
      <c r="O237" s="73">
        <f t="shared" si="99"/>
        <v>1451016.96</v>
      </c>
      <c r="P237" s="8"/>
    </row>
    <row r="238" ht="14.25" customHeight="1" outlineLevel="2">
      <c r="A238" s="68">
        <v>23.0</v>
      </c>
      <c r="B238" s="69">
        <v>1.0</v>
      </c>
      <c r="C238" s="18" t="str">
        <f>IF(A238=1.2, "Minneapolis",VLOOKUP(A238,'Fall20 data fy22 comp rev '!$P$2:$Q$669,2,0))</f>
        <v>Frazee-Vergas</v>
      </c>
      <c r="D238" s="68">
        <v>23.0</v>
      </c>
      <c r="E238" s="69">
        <v>1.0</v>
      </c>
      <c r="F238" s="69">
        <v>10.0</v>
      </c>
      <c r="G238" s="70" t="s">
        <v>1386</v>
      </c>
      <c r="H238" s="69">
        <v>467.0</v>
      </c>
      <c r="I238" s="69">
        <v>142.0</v>
      </c>
      <c r="J238" s="69">
        <v>71.0</v>
      </c>
      <c r="K238" s="29">
        <f t="shared" ref="K238:K239" si="100">ROUND((I$3*I238)+(J238*J$3),1)</f>
        <v>177.5</v>
      </c>
      <c r="L238" s="71">
        <f t="shared" ref="L238:L239" si="101">ROUND(K238/H238,4)</f>
        <v>0.3801</v>
      </c>
      <c r="M238" s="71">
        <f t="shared" ref="M238:M239" si="102">ROUND(MIN(1,L238/M$3),4)</f>
        <v>0.4751</v>
      </c>
      <c r="N238" s="72">
        <f t="shared" ref="N238:N239" si="103">ROUND(K238*M238*N$3,2)</f>
        <v>50.6</v>
      </c>
      <c r="O238" s="73">
        <f t="shared" ref="O238:O239" si="104">ROUND(N238*O$3,2)</f>
        <v>289836.8</v>
      </c>
      <c r="P238" s="8">
        <f t="shared" ref="P238:P239" si="105">O238/H238</f>
        <v>620.635546</v>
      </c>
    </row>
    <row r="239" ht="14.25" customHeight="1" outlineLevel="2">
      <c r="A239" s="68">
        <v>23.0</v>
      </c>
      <c r="B239" s="69">
        <v>1.0</v>
      </c>
      <c r="C239" s="18" t="str">
        <f>IF(A239=1.2, "Minneapolis",VLOOKUP(A239,'Fall20 data fy22 comp rev '!$P$2:$Q$669,2,0))</f>
        <v>Frazee-Vergas</v>
      </c>
      <c r="D239" s="68">
        <v>23.0</v>
      </c>
      <c r="E239" s="69">
        <v>1.0</v>
      </c>
      <c r="F239" s="69">
        <v>20.0</v>
      </c>
      <c r="G239" s="70" t="s">
        <v>1387</v>
      </c>
      <c r="H239" s="69">
        <v>421.0</v>
      </c>
      <c r="I239" s="69">
        <v>114.0</v>
      </c>
      <c r="J239" s="69">
        <v>59.0</v>
      </c>
      <c r="K239" s="29">
        <f t="shared" si="100"/>
        <v>143.5</v>
      </c>
      <c r="L239" s="71">
        <f t="shared" si="101"/>
        <v>0.3409</v>
      </c>
      <c r="M239" s="71">
        <f t="shared" si="102"/>
        <v>0.4261</v>
      </c>
      <c r="N239" s="72">
        <f t="shared" si="103"/>
        <v>36.69</v>
      </c>
      <c r="O239" s="73">
        <f t="shared" si="104"/>
        <v>210160.32</v>
      </c>
      <c r="P239" s="8">
        <f t="shared" si="105"/>
        <v>499.1931591</v>
      </c>
    </row>
    <row r="240" ht="14.25" customHeight="1" outlineLevel="1">
      <c r="A240" s="68"/>
      <c r="B240" s="69"/>
      <c r="C240" s="80" t="s">
        <v>3557</v>
      </c>
      <c r="D240" s="68"/>
      <c r="E240" s="69"/>
      <c r="F240" s="69"/>
      <c r="G240" s="70"/>
      <c r="H240" s="69">
        <f t="shared" ref="H240:K240" si="106">SUBTOTAL(9,H238:H239)</f>
        <v>888</v>
      </c>
      <c r="I240" s="69">
        <f t="shared" si="106"/>
        <v>256</v>
      </c>
      <c r="J240" s="69">
        <f t="shared" si="106"/>
        <v>130</v>
      </c>
      <c r="K240" s="29">
        <f t="shared" si="106"/>
        <v>321</v>
      </c>
      <c r="L240" s="71"/>
      <c r="M240" s="71"/>
      <c r="N240" s="72">
        <f t="shared" ref="N240:O240" si="107">SUBTOTAL(9,N238:N239)</f>
        <v>87.29</v>
      </c>
      <c r="O240" s="73">
        <f t="shared" si="107"/>
        <v>499997.12</v>
      </c>
      <c r="P240" s="8"/>
    </row>
    <row r="241" ht="14.25" customHeight="1" outlineLevel="2">
      <c r="A241" s="68">
        <v>25.0</v>
      </c>
      <c r="B241" s="69">
        <v>1.0</v>
      </c>
      <c r="C241" s="18" t="str">
        <f>IF(A241=1.2, "Minneapolis",VLOOKUP(A241,'Fall20 data fy22 comp rev '!$P$2:$Q$669,2,0))</f>
        <v>Pine Point</v>
      </c>
      <c r="D241" s="68">
        <v>25.0</v>
      </c>
      <c r="E241" s="69">
        <v>1.0</v>
      </c>
      <c r="F241" s="69">
        <v>70.0</v>
      </c>
      <c r="G241" s="70" t="s">
        <v>1389</v>
      </c>
      <c r="H241" s="69">
        <v>74.0</v>
      </c>
      <c r="I241" s="69">
        <v>67.0</v>
      </c>
      <c r="J241" s="69">
        <v>1.0</v>
      </c>
      <c r="K241" s="29">
        <f>ROUND((I$3*I241)+(J241*J$3),1)</f>
        <v>67.5</v>
      </c>
      <c r="L241" s="71">
        <f>ROUND(K241/H241,4)</f>
        <v>0.9122</v>
      </c>
      <c r="M241" s="71">
        <f>ROUND(MIN(1,L241/M$3),4)</f>
        <v>1</v>
      </c>
      <c r="N241" s="72">
        <f>ROUND(K241*M241*N$3,2)</f>
        <v>40.5</v>
      </c>
      <c r="O241" s="73">
        <f>ROUND(N241*O$3,2)</f>
        <v>231984</v>
      </c>
      <c r="P241" s="8">
        <f>O241/H241</f>
        <v>3134.918919</v>
      </c>
    </row>
    <row r="242" ht="14.25" customHeight="1" outlineLevel="1">
      <c r="A242" s="68"/>
      <c r="B242" s="69"/>
      <c r="C242" s="80" t="s">
        <v>3558</v>
      </c>
      <c r="D242" s="68"/>
      <c r="E242" s="69"/>
      <c r="F242" s="69"/>
      <c r="G242" s="70"/>
      <c r="H242" s="69">
        <f t="shared" ref="H242:K242" si="108">SUBTOTAL(9,H241)</f>
        <v>74</v>
      </c>
      <c r="I242" s="69">
        <f t="shared" si="108"/>
        <v>67</v>
      </c>
      <c r="J242" s="69">
        <f t="shared" si="108"/>
        <v>1</v>
      </c>
      <c r="K242" s="29">
        <f t="shared" si="108"/>
        <v>67.5</v>
      </c>
      <c r="L242" s="71"/>
      <c r="M242" s="71"/>
      <c r="N242" s="72">
        <f t="shared" ref="N242:O242" si="109">SUBTOTAL(9,N241)</f>
        <v>40.5</v>
      </c>
      <c r="O242" s="73">
        <f t="shared" si="109"/>
        <v>231984</v>
      </c>
      <c r="P242" s="8"/>
    </row>
    <row r="243" ht="14.25" customHeight="1" outlineLevel="2">
      <c r="A243" s="68">
        <v>31.0</v>
      </c>
      <c r="B243" s="69">
        <v>1.0</v>
      </c>
      <c r="C243" s="18" t="str">
        <f>IF(A243=1.2, "Minneapolis",VLOOKUP(A243,'Fall20 data fy22 comp rev '!$P$2:$Q$669,2,0))</f>
        <v>Bemidji</v>
      </c>
      <c r="D243" s="68">
        <v>31.0</v>
      </c>
      <c r="E243" s="69">
        <v>1.0</v>
      </c>
      <c r="F243" s="69">
        <v>11.0</v>
      </c>
      <c r="G243" s="70" t="s">
        <v>1391</v>
      </c>
      <c r="H243" s="69">
        <v>804.0</v>
      </c>
      <c r="I243" s="69">
        <v>304.0</v>
      </c>
      <c r="J243" s="69">
        <v>104.0</v>
      </c>
      <c r="K243" s="29">
        <f t="shared" ref="K243:K257" si="110">ROUND((I$3*I243)+(J243*J$3),1)</f>
        <v>356</v>
      </c>
      <c r="L243" s="71">
        <f t="shared" ref="L243:L257" si="111">ROUND(K243/H243,4)</f>
        <v>0.4428</v>
      </c>
      <c r="M243" s="71">
        <f t="shared" ref="M243:M257" si="112">ROUND(MIN(1,L243/M$3),4)</f>
        <v>0.5535</v>
      </c>
      <c r="N243" s="72">
        <f t="shared" ref="N243:N257" si="113">ROUND(K243*M243*N$3,2)</f>
        <v>118.23</v>
      </c>
      <c r="O243" s="73">
        <f t="shared" ref="O243:O257" si="114">ROUND(N243*O$3,2)</f>
        <v>677221.44</v>
      </c>
      <c r="P243" s="8">
        <f t="shared" ref="P243:P257" si="115">O243/H243</f>
        <v>842.3152239</v>
      </c>
    </row>
    <row r="244" ht="14.25" customHeight="1" outlineLevel="2">
      <c r="A244" s="68">
        <v>31.0</v>
      </c>
      <c r="B244" s="69">
        <v>1.0</v>
      </c>
      <c r="C244" s="18" t="str">
        <f>IF(A244=1.2, "Minneapolis",VLOOKUP(A244,'Fall20 data fy22 comp rev '!$P$2:$Q$669,2,0))</f>
        <v>Bemidji</v>
      </c>
      <c r="D244" s="68">
        <v>31.0</v>
      </c>
      <c r="E244" s="69">
        <v>1.0</v>
      </c>
      <c r="F244" s="69">
        <v>15.0</v>
      </c>
      <c r="G244" s="70" t="s">
        <v>1393</v>
      </c>
      <c r="H244" s="69">
        <v>1163.0</v>
      </c>
      <c r="I244" s="69">
        <v>382.0</v>
      </c>
      <c r="J244" s="69">
        <v>149.0</v>
      </c>
      <c r="K244" s="29">
        <f t="shared" si="110"/>
        <v>456.5</v>
      </c>
      <c r="L244" s="71">
        <f t="shared" si="111"/>
        <v>0.3925</v>
      </c>
      <c r="M244" s="71">
        <f t="shared" si="112"/>
        <v>0.4906</v>
      </c>
      <c r="N244" s="72">
        <f t="shared" si="113"/>
        <v>134.38</v>
      </c>
      <c r="O244" s="73">
        <f t="shared" si="114"/>
        <v>769728.64</v>
      </c>
      <c r="P244" s="8">
        <f t="shared" si="115"/>
        <v>661.8474979</v>
      </c>
    </row>
    <row r="245" ht="14.25" customHeight="1" outlineLevel="2">
      <c r="A245" s="68">
        <v>31.0</v>
      </c>
      <c r="B245" s="69">
        <v>1.0</v>
      </c>
      <c r="C245" s="18" t="str">
        <f>IF(A245=1.2, "Minneapolis",VLOOKUP(A245,'Fall20 data fy22 comp rev '!$P$2:$Q$669,2,0))</f>
        <v>Bemidji</v>
      </c>
      <c r="D245" s="68">
        <v>31.0</v>
      </c>
      <c r="E245" s="69">
        <v>1.0</v>
      </c>
      <c r="F245" s="69">
        <v>16.0</v>
      </c>
      <c r="G245" s="70" t="s">
        <v>1395</v>
      </c>
      <c r="H245" s="69">
        <v>342.0</v>
      </c>
      <c r="I245" s="69">
        <v>75.0</v>
      </c>
      <c r="J245" s="69">
        <v>30.0</v>
      </c>
      <c r="K245" s="29">
        <f t="shared" si="110"/>
        <v>90</v>
      </c>
      <c r="L245" s="71">
        <f t="shared" si="111"/>
        <v>0.2632</v>
      </c>
      <c r="M245" s="71">
        <f t="shared" si="112"/>
        <v>0.329</v>
      </c>
      <c r="N245" s="72">
        <f t="shared" si="113"/>
        <v>17.77</v>
      </c>
      <c r="O245" s="73">
        <f t="shared" si="114"/>
        <v>101786.56</v>
      </c>
      <c r="P245" s="8">
        <f t="shared" si="115"/>
        <v>297.6215205</v>
      </c>
    </row>
    <row r="246" ht="14.25" customHeight="1" outlineLevel="2">
      <c r="A246" s="68">
        <v>31.0</v>
      </c>
      <c r="B246" s="69">
        <v>1.0</v>
      </c>
      <c r="C246" s="18" t="str">
        <f>IF(A246=1.2, "Minneapolis",VLOOKUP(A246,'Fall20 data fy22 comp rev '!$P$2:$Q$669,2,0))</f>
        <v>Bemidji</v>
      </c>
      <c r="D246" s="68">
        <v>31.0</v>
      </c>
      <c r="E246" s="69">
        <v>1.0</v>
      </c>
      <c r="F246" s="69">
        <v>20.0</v>
      </c>
      <c r="G246" s="70" t="s">
        <v>1397</v>
      </c>
      <c r="H246" s="69">
        <v>1431.0</v>
      </c>
      <c r="I246" s="69">
        <v>321.0</v>
      </c>
      <c r="J246" s="69">
        <v>165.0</v>
      </c>
      <c r="K246" s="29">
        <f t="shared" si="110"/>
        <v>403.5</v>
      </c>
      <c r="L246" s="71">
        <f t="shared" si="111"/>
        <v>0.282</v>
      </c>
      <c r="M246" s="71">
        <f t="shared" si="112"/>
        <v>0.3525</v>
      </c>
      <c r="N246" s="72">
        <f t="shared" si="113"/>
        <v>85.34</v>
      </c>
      <c r="O246" s="73">
        <f t="shared" si="114"/>
        <v>488827.52</v>
      </c>
      <c r="P246" s="8">
        <f t="shared" si="115"/>
        <v>341.5985465</v>
      </c>
    </row>
    <row r="247" ht="14.25" customHeight="1" outlineLevel="2">
      <c r="A247" s="68">
        <v>31.0</v>
      </c>
      <c r="B247" s="69">
        <v>1.0</v>
      </c>
      <c r="C247" s="18" t="str">
        <f>IF(A247=1.2, "Minneapolis",VLOOKUP(A247,'Fall20 data fy22 comp rev '!$P$2:$Q$669,2,0))</f>
        <v>Bemidji</v>
      </c>
      <c r="D247" s="68">
        <v>31.0</v>
      </c>
      <c r="E247" s="69">
        <v>1.0</v>
      </c>
      <c r="F247" s="69">
        <v>22.0</v>
      </c>
      <c r="G247" s="70" t="s">
        <v>1399</v>
      </c>
      <c r="H247" s="69">
        <v>71.0</v>
      </c>
      <c r="I247" s="69">
        <v>44.0</v>
      </c>
      <c r="J247" s="69">
        <v>11.0</v>
      </c>
      <c r="K247" s="29">
        <f t="shared" si="110"/>
        <v>49.5</v>
      </c>
      <c r="L247" s="71">
        <f t="shared" si="111"/>
        <v>0.6972</v>
      </c>
      <c r="M247" s="71">
        <f t="shared" si="112"/>
        <v>0.8715</v>
      </c>
      <c r="N247" s="72">
        <f t="shared" si="113"/>
        <v>25.88</v>
      </c>
      <c r="O247" s="73">
        <f t="shared" si="114"/>
        <v>148240.64</v>
      </c>
      <c r="P247" s="8">
        <f t="shared" si="115"/>
        <v>2087.896338</v>
      </c>
    </row>
    <row r="248" ht="14.25" customHeight="1" outlineLevel="2">
      <c r="A248" s="68">
        <v>31.0</v>
      </c>
      <c r="B248" s="69">
        <v>1.0</v>
      </c>
      <c r="C248" s="18" t="str">
        <f>IF(A248=1.2, "Minneapolis",VLOOKUP(A248,'Fall20 data fy22 comp rev '!$P$2:$Q$669,2,0))</f>
        <v>Bemidji</v>
      </c>
      <c r="D248" s="68">
        <v>31.0</v>
      </c>
      <c r="E248" s="69">
        <v>1.0</v>
      </c>
      <c r="F248" s="69">
        <v>30.0</v>
      </c>
      <c r="G248" s="70" t="s">
        <v>1401</v>
      </c>
      <c r="H248" s="69">
        <v>149.0</v>
      </c>
      <c r="I248" s="69">
        <v>86.0</v>
      </c>
      <c r="J248" s="69">
        <v>8.0</v>
      </c>
      <c r="K248" s="29">
        <f t="shared" si="110"/>
        <v>90</v>
      </c>
      <c r="L248" s="71">
        <f t="shared" si="111"/>
        <v>0.604</v>
      </c>
      <c r="M248" s="71">
        <f t="shared" si="112"/>
        <v>0.755</v>
      </c>
      <c r="N248" s="72">
        <f t="shared" si="113"/>
        <v>40.77</v>
      </c>
      <c r="O248" s="73">
        <f t="shared" si="114"/>
        <v>233530.56</v>
      </c>
      <c r="P248" s="8">
        <f t="shared" si="115"/>
        <v>1567.319195</v>
      </c>
    </row>
    <row r="249" ht="14.25" customHeight="1" outlineLevel="2">
      <c r="A249" s="68">
        <v>31.0</v>
      </c>
      <c r="B249" s="69">
        <v>1.0</v>
      </c>
      <c r="C249" s="18" t="str">
        <f>IF(A249=1.2, "Minneapolis",VLOOKUP(A249,'Fall20 data fy22 comp rev '!$P$2:$Q$669,2,0))</f>
        <v>Bemidji</v>
      </c>
      <c r="D249" s="68">
        <v>31.0</v>
      </c>
      <c r="E249" s="69">
        <v>1.0</v>
      </c>
      <c r="F249" s="69">
        <v>40.0</v>
      </c>
      <c r="G249" s="70" t="s">
        <v>1403</v>
      </c>
      <c r="H249" s="69">
        <v>227.0</v>
      </c>
      <c r="I249" s="69">
        <v>145.0</v>
      </c>
      <c r="J249" s="69">
        <v>28.0</v>
      </c>
      <c r="K249" s="29">
        <f t="shared" si="110"/>
        <v>159</v>
      </c>
      <c r="L249" s="71">
        <f t="shared" si="111"/>
        <v>0.7004</v>
      </c>
      <c r="M249" s="71">
        <f t="shared" si="112"/>
        <v>0.8755</v>
      </c>
      <c r="N249" s="72">
        <f t="shared" si="113"/>
        <v>83.52</v>
      </c>
      <c r="O249" s="73">
        <f t="shared" si="114"/>
        <v>478402.56</v>
      </c>
      <c r="P249" s="8">
        <f t="shared" si="115"/>
        <v>2107.500264</v>
      </c>
    </row>
    <row r="250" ht="14.25" customHeight="1" outlineLevel="2">
      <c r="A250" s="68">
        <v>31.0</v>
      </c>
      <c r="B250" s="69">
        <v>1.0</v>
      </c>
      <c r="C250" s="18" t="str">
        <f>IF(A250=1.2, "Minneapolis",VLOOKUP(A250,'Fall20 data fy22 comp rev '!$P$2:$Q$669,2,0))</f>
        <v>Bemidji</v>
      </c>
      <c r="D250" s="68">
        <v>31.0</v>
      </c>
      <c r="E250" s="69">
        <v>1.0</v>
      </c>
      <c r="F250" s="69">
        <v>50.0</v>
      </c>
      <c r="G250" s="70" t="s">
        <v>1405</v>
      </c>
      <c r="H250" s="69">
        <v>142.0</v>
      </c>
      <c r="I250" s="69">
        <v>89.0</v>
      </c>
      <c r="J250" s="69">
        <v>19.0</v>
      </c>
      <c r="K250" s="29">
        <f t="shared" si="110"/>
        <v>98.5</v>
      </c>
      <c r="L250" s="71">
        <f t="shared" si="111"/>
        <v>0.6937</v>
      </c>
      <c r="M250" s="71">
        <f t="shared" si="112"/>
        <v>0.8671</v>
      </c>
      <c r="N250" s="72">
        <f t="shared" si="113"/>
        <v>51.25</v>
      </c>
      <c r="O250" s="73">
        <f t="shared" si="114"/>
        <v>293560</v>
      </c>
      <c r="P250" s="8">
        <f t="shared" si="115"/>
        <v>2067.323944</v>
      </c>
    </row>
    <row r="251" ht="14.25" customHeight="1" outlineLevel="2">
      <c r="A251" s="68">
        <v>31.0</v>
      </c>
      <c r="B251" s="69">
        <v>1.0</v>
      </c>
      <c r="C251" s="18" t="str">
        <f>IF(A251=1.2, "Minneapolis",VLOOKUP(A251,'Fall20 data fy22 comp rev '!$P$2:$Q$669,2,0))</f>
        <v>Bemidji</v>
      </c>
      <c r="D251" s="68">
        <v>31.0</v>
      </c>
      <c r="E251" s="69">
        <v>1.0</v>
      </c>
      <c r="F251" s="69">
        <v>60.0</v>
      </c>
      <c r="G251" s="70" t="s">
        <v>1212</v>
      </c>
      <c r="H251" s="69">
        <v>370.0</v>
      </c>
      <c r="I251" s="69">
        <v>140.0</v>
      </c>
      <c r="J251" s="69">
        <v>29.0</v>
      </c>
      <c r="K251" s="29">
        <f t="shared" si="110"/>
        <v>154.5</v>
      </c>
      <c r="L251" s="71">
        <f t="shared" si="111"/>
        <v>0.4176</v>
      </c>
      <c r="M251" s="71">
        <f t="shared" si="112"/>
        <v>0.522</v>
      </c>
      <c r="N251" s="72">
        <f t="shared" si="113"/>
        <v>48.39</v>
      </c>
      <c r="O251" s="73">
        <f t="shared" si="114"/>
        <v>277177.92</v>
      </c>
      <c r="P251" s="8">
        <f t="shared" si="115"/>
        <v>749.1295135</v>
      </c>
    </row>
    <row r="252" ht="14.25" customHeight="1" outlineLevel="2">
      <c r="A252" s="68">
        <v>31.0</v>
      </c>
      <c r="B252" s="69">
        <v>1.0</v>
      </c>
      <c r="C252" s="18" t="str">
        <f>IF(A252=1.2, "Minneapolis",VLOOKUP(A252,'Fall20 data fy22 comp rev '!$P$2:$Q$669,2,0))</f>
        <v>Bemidji</v>
      </c>
      <c r="D252" s="68">
        <v>31.0</v>
      </c>
      <c r="E252" s="69">
        <v>1.0</v>
      </c>
      <c r="F252" s="69">
        <v>70.0</v>
      </c>
      <c r="G252" s="70" t="s">
        <v>1408</v>
      </c>
      <c r="H252" s="69">
        <v>10.0</v>
      </c>
      <c r="I252" s="69">
        <v>10.0</v>
      </c>
      <c r="J252" s="69">
        <v>0.0</v>
      </c>
      <c r="K252" s="29">
        <f t="shared" si="110"/>
        <v>10</v>
      </c>
      <c r="L252" s="71">
        <f t="shared" si="111"/>
        <v>1</v>
      </c>
      <c r="M252" s="71">
        <f t="shared" si="112"/>
        <v>1</v>
      </c>
      <c r="N252" s="72">
        <f t="shared" si="113"/>
        <v>6</v>
      </c>
      <c r="O252" s="73">
        <f t="shared" si="114"/>
        <v>34368</v>
      </c>
      <c r="P252" s="8">
        <f t="shared" si="115"/>
        <v>3436.8</v>
      </c>
    </row>
    <row r="253" ht="14.25" customHeight="1" outlineLevel="2">
      <c r="A253" s="68">
        <v>31.0</v>
      </c>
      <c r="B253" s="69">
        <v>1.0</v>
      </c>
      <c r="C253" s="18" t="str">
        <f>IF(A253=1.2, "Minneapolis",VLOOKUP(A253,'Fall20 data fy22 comp rev '!$P$2:$Q$669,2,0))</f>
        <v>Bemidji</v>
      </c>
      <c r="D253" s="68">
        <v>31.0</v>
      </c>
      <c r="E253" s="69">
        <v>1.0</v>
      </c>
      <c r="F253" s="69">
        <v>80.0</v>
      </c>
      <c r="G253" s="70" t="s">
        <v>1410</v>
      </c>
      <c r="H253" s="69">
        <v>149.0</v>
      </c>
      <c r="I253" s="69">
        <v>50.0</v>
      </c>
      <c r="J253" s="69">
        <v>17.0</v>
      </c>
      <c r="K253" s="29">
        <f t="shared" si="110"/>
        <v>58.5</v>
      </c>
      <c r="L253" s="71">
        <f t="shared" si="111"/>
        <v>0.3926</v>
      </c>
      <c r="M253" s="71">
        <f t="shared" si="112"/>
        <v>0.4908</v>
      </c>
      <c r="N253" s="72">
        <f t="shared" si="113"/>
        <v>17.23</v>
      </c>
      <c r="O253" s="73">
        <f t="shared" si="114"/>
        <v>98693.44</v>
      </c>
      <c r="P253" s="8">
        <f t="shared" si="115"/>
        <v>662.3720805</v>
      </c>
    </row>
    <row r="254" ht="14.25" customHeight="1" outlineLevel="2">
      <c r="A254" s="68">
        <v>31.0</v>
      </c>
      <c r="B254" s="69">
        <v>1.0</v>
      </c>
      <c r="C254" s="18" t="str">
        <f>IF(A254=1.2, "Minneapolis",VLOOKUP(A254,'Fall20 data fy22 comp rev '!$P$2:$Q$669,2,0))</f>
        <v>Bemidji</v>
      </c>
      <c r="D254" s="68">
        <v>31.0</v>
      </c>
      <c r="E254" s="69">
        <v>1.0</v>
      </c>
      <c r="F254" s="69">
        <v>100.0</v>
      </c>
      <c r="G254" s="70" t="s">
        <v>1412</v>
      </c>
      <c r="H254" s="69">
        <v>324.0</v>
      </c>
      <c r="I254" s="69">
        <v>83.0</v>
      </c>
      <c r="J254" s="69">
        <v>28.0</v>
      </c>
      <c r="K254" s="29">
        <f t="shared" si="110"/>
        <v>97</v>
      </c>
      <c r="L254" s="71">
        <f t="shared" si="111"/>
        <v>0.2994</v>
      </c>
      <c r="M254" s="71">
        <f t="shared" si="112"/>
        <v>0.3743</v>
      </c>
      <c r="N254" s="72">
        <f t="shared" si="113"/>
        <v>21.78</v>
      </c>
      <c r="O254" s="73">
        <f t="shared" si="114"/>
        <v>124755.84</v>
      </c>
      <c r="P254" s="8">
        <f t="shared" si="115"/>
        <v>385.0488889</v>
      </c>
    </row>
    <row r="255" ht="14.25" customHeight="1" outlineLevel="2">
      <c r="A255" s="68">
        <v>31.0</v>
      </c>
      <c r="B255" s="69">
        <v>1.0</v>
      </c>
      <c r="C255" s="18" t="str">
        <f>IF(A255=1.2, "Minneapolis",VLOOKUP(A255,'Fall20 data fy22 comp rev '!$P$2:$Q$669,2,0))</f>
        <v>Bemidji</v>
      </c>
      <c r="D255" s="68">
        <v>31.0</v>
      </c>
      <c r="E255" s="69">
        <v>1.0</v>
      </c>
      <c r="F255" s="69">
        <v>160.0</v>
      </c>
      <c r="G255" s="70" t="s">
        <v>1414</v>
      </c>
      <c r="H255" s="69">
        <v>53.0</v>
      </c>
      <c r="I255" s="69">
        <v>53.0</v>
      </c>
      <c r="J255" s="69">
        <v>0.0</v>
      </c>
      <c r="K255" s="29">
        <f t="shared" si="110"/>
        <v>53</v>
      </c>
      <c r="L255" s="71">
        <f t="shared" si="111"/>
        <v>1</v>
      </c>
      <c r="M255" s="71">
        <f t="shared" si="112"/>
        <v>1</v>
      </c>
      <c r="N255" s="72">
        <f t="shared" si="113"/>
        <v>31.8</v>
      </c>
      <c r="O255" s="73">
        <f t="shared" si="114"/>
        <v>182150.4</v>
      </c>
      <c r="P255" s="8">
        <f t="shared" si="115"/>
        <v>3436.8</v>
      </c>
    </row>
    <row r="256" ht="14.25" customHeight="1" outlineLevel="2">
      <c r="A256" s="68">
        <v>31.0</v>
      </c>
      <c r="B256" s="69">
        <v>1.0</v>
      </c>
      <c r="C256" s="18" t="str">
        <f>IF(A256=1.2, "Minneapolis",VLOOKUP(A256,'Fall20 data fy22 comp rev '!$P$2:$Q$669,2,0))</f>
        <v>Bemidji</v>
      </c>
      <c r="D256" s="68">
        <v>31.0</v>
      </c>
      <c r="E256" s="69">
        <v>1.0</v>
      </c>
      <c r="F256" s="69">
        <v>170.0</v>
      </c>
      <c r="G256" s="70" t="s">
        <v>1416</v>
      </c>
      <c r="H256" s="69">
        <v>49.0</v>
      </c>
      <c r="I256" s="69">
        <v>20.0</v>
      </c>
      <c r="J256" s="69">
        <v>3.0</v>
      </c>
      <c r="K256" s="29">
        <f t="shared" si="110"/>
        <v>21.5</v>
      </c>
      <c r="L256" s="71">
        <f t="shared" si="111"/>
        <v>0.4388</v>
      </c>
      <c r="M256" s="71">
        <f t="shared" si="112"/>
        <v>0.5485</v>
      </c>
      <c r="N256" s="72">
        <f t="shared" si="113"/>
        <v>7.08</v>
      </c>
      <c r="O256" s="73">
        <f t="shared" si="114"/>
        <v>40554.24</v>
      </c>
      <c r="P256" s="8">
        <f t="shared" si="115"/>
        <v>827.637551</v>
      </c>
    </row>
    <row r="257" ht="14.25" customHeight="1" outlineLevel="2">
      <c r="A257" s="68">
        <v>31.0</v>
      </c>
      <c r="B257" s="69">
        <v>1.0</v>
      </c>
      <c r="C257" s="18" t="str">
        <f>IF(A257=1.2, "Minneapolis",VLOOKUP(A257,'Fall20 data fy22 comp rev '!$P$2:$Q$669,2,0))</f>
        <v>Bemidji</v>
      </c>
      <c r="D257" s="68">
        <v>31.0</v>
      </c>
      <c r="E257" s="69">
        <v>1.0</v>
      </c>
      <c r="F257" s="69">
        <v>190.0</v>
      </c>
      <c r="G257" s="70" t="s">
        <v>1418</v>
      </c>
      <c r="H257" s="69">
        <v>5.0</v>
      </c>
      <c r="I257" s="69">
        <v>5.0</v>
      </c>
      <c r="J257" s="69">
        <v>0.0</v>
      </c>
      <c r="K257" s="29">
        <f t="shared" si="110"/>
        <v>5</v>
      </c>
      <c r="L257" s="71">
        <f t="shared" si="111"/>
        <v>1</v>
      </c>
      <c r="M257" s="71">
        <f t="shared" si="112"/>
        <v>1</v>
      </c>
      <c r="N257" s="72">
        <f t="shared" si="113"/>
        <v>3</v>
      </c>
      <c r="O257" s="73">
        <f t="shared" si="114"/>
        <v>17184</v>
      </c>
      <c r="P257" s="8">
        <f t="shared" si="115"/>
        <v>3436.8</v>
      </c>
    </row>
    <row r="258" ht="14.25" customHeight="1" outlineLevel="1">
      <c r="A258" s="68"/>
      <c r="B258" s="69"/>
      <c r="C258" s="80" t="s">
        <v>3559</v>
      </c>
      <c r="D258" s="68"/>
      <c r="E258" s="69"/>
      <c r="F258" s="69"/>
      <c r="G258" s="70"/>
      <c r="H258" s="69">
        <f t="shared" ref="H258:K258" si="116">SUBTOTAL(9,H243:H257)</f>
        <v>5289</v>
      </c>
      <c r="I258" s="69">
        <f t="shared" si="116"/>
        <v>1807</v>
      </c>
      <c r="J258" s="69">
        <f t="shared" si="116"/>
        <v>591</v>
      </c>
      <c r="K258" s="29">
        <f t="shared" si="116"/>
        <v>2102.5</v>
      </c>
      <c r="L258" s="71"/>
      <c r="M258" s="71"/>
      <c r="N258" s="72">
        <f t="shared" ref="N258:O258" si="117">SUBTOTAL(9,N243:N257)</f>
        <v>692.42</v>
      </c>
      <c r="O258" s="73">
        <f t="shared" si="117"/>
        <v>3966181.76</v>
      </c>
      <c r="P258" s="8"/>
    </row>
    <row r="259" ht="14.25" customHeight="1" outlineLevel="2">
      <c r="A259" s="68">
        <v>32.0</v>
      </c>
      <c r="B259" s="69">
        <v>1.0</v>
      </c>
      <c r="C259" s="18" t="str">
        <f>IF(A259=1.2, "Minneapolis",VLOOKUP(A259,'Fall20 data fy22 comp rev '!$P$2:$Q$669,2,0))</f>
        <v>Blackduck</v>
      </c>
      <c r="D259" s="68">
        <v>32.0</v>
      </c>
      <c r="E259" s="69">
        <v>1.0</v>
      </c>
      <c r="F259" s="69">
        <v>10.0</v>
      </c>
      <c r="G259" s="70" t="s">
        <v>1420</v>
      </c>
      <c r="H259" s="69">
        <v>377.0</v>
      </c>
      <c r="I259" s="69">
        <v>148.0</v>
      </c>
      <c r="J259" s="69">
        <v>65.0</v>
      </c>
      <c r="K259" s="29">
        <f t="shared" ref="K259:K260" si="118">ROUND((I$3*I259)+(J259*J$3),1)</f>
        <v>180.5</v>
      </c>
      <c r="L259" s="71">
        <f t="shared" ref="L259:L260" si="119">ROUND(K259/H259,4)</f>
        <v>0.4788</v>
      </c>
      <c r="M259" s="71">
        <f t="shared" ref="M259:M260" si="120">ROUND(MIN(1,L259/M$3),4)</f>
        <v>0.5985</v>
      </c>
      <c r="N259" s="72">
        <f t="shared" ref="N259:N260" si="121">ROUND(K259*M259*N$3,2)</f>
        <v>64.82</v>
      </c>
      <c r="O259" s="73">
        <f t="shared" ref="O259:O260" si="122">ROUND(N259*O$3,2)</f>
        <v>371288.96</v>
      </c>
      <c r="P259" s="8">
        <f t="shared" ref="P259:P260" si="123">O259/H259</f>
        <v>984.8513528</v>
      </c>
    </row>
    <row r="260" ht="14.25" customHeight="1" outlineLevel="2">
      <c r="A260" s="68">
        <v>32.0</v>
      </c>
      <c r="B260" s="69">
        <v>1.0</v>
      </c>
      <c r="C260" s="18" t="str">
        <f>IF(A260=1.2, "Minneapolis",VLOOKUP(A260,'Fall20 data fy22 comp rev '!$P$2:$Q$669,2,0))</f>
        <v>Blackduck</v>
      </c>
      <c r="D260" s="68">
        <v>32.0</v>
      </c>
      <c r="E260" s="69">
        <v>1.0</v>
      </c>
      <c r="F260" s="69">
        <v>20.0</v>
      </c>
      <c r="G260" s="70" t="s">
        <v>1421</v>
      </c>
      <c r="H260" s="69">
        <v>286.0</v>
      </c>
      <c r="I260" s="69">
        <v>116.0</v>
      </c>
      <c r="J260" s="69">
        <v>53.0</v>
      </c>
      <c r="K260" s="29">
        <f t="shared" si="118"/>
        <v>142.5</v>
      </c>
      <c r="L260" s="71">
        <f t="shared" si="119"/>
        <v>0.4983</v>
      </c>
      <c r="M260" s="71">
        <f t="shared" si="120"/>
        <v>0.6229</v>
      </c>
      <c r="N260" s="72">
        <f t="shared" si="121"/>
        <v>53.26</v>
      </c>
      <c r="O260" s="73">
        <f t="shared" si="122"/>
        <v>305073.28</v>
      </c>
      <c r="P260" s="8">
        <f t="shared" si="123"/>
        <v>1066.68979</v>
      </c>
    </row>
    <row r="261" ht="14.25" customHeight="1" outlineLevel="1">
      <c r="A261" s="68"/>
      <c r="B261" s="69"/>
      <c r="C261" s="80" t="s">
        <v>3560</v>
      </c>
      <c r="D261" s="68"/>
      <c r="E261" s="69"/>
      <c r="F261" s="69"/>
      <c r="G261" s="70"/>
      <c r="H261" s="69">
        <f t="shared" ref="H261:K261" si="124">SUBTOTAL(9,H259:H260)</f>
        <v>663</v>
      </c>
      <c r="I261" s="69">
        <f t="shared" si="124"/>
        <v>264</v>
      </c>
      <c r="J261" s="69">
        <f t="shared" si="124"/>
        <v>118</v>
      </c>
      <c r="K261" s="29">
        <f t="shared" si="124"/>
        <v>323</v>
      </c>
      <c r="L261" s="71"/>
      <c r="M261" s="71"/>
      <c r="N261" s="72">
        <f t="shared" ref="N261:O261" si="125">SUBTOTAL(9,N259:N260)</f>
        <v>118.08</v>
      </c>
      <c r="O261" s="73">
        <f t="shared" si="125"/>
        <v>676362.24</v>
      </c>
      <c r="P261" s="8"/>
    </row>
    <row r="262" ht="14.25" customHeight="1" outlineLevel="2">
      <c r="A262" s="68">
        <v>36.0</v>
      </c>
      <c r="B262" s="69">
        <v>1.0</v>
      </c>
      <c r="C262" s="18" t="str">
        <f>IF(A262=1.2, "Minneapolis",VLOOKUP(A262,'Fall20 data fy22 comp rev '!$P$2:$Q$669,2,0))</f>
        <v>Kelliher</v>
      </c>
      <c r="D262" s="68">
        <v>36.0</v>
      </c>
      <c r="E262" s="69">
        <v>1.0</v>
      </c>
      <c r="F262" s="69">
        <v>10.0</v>
      </c>
      <c r="G262" s="70" t="s">
        <v>1423</v>
      </c>
      <c r="H262" s="69">
        <v>173.0</v>
      </c>
      <c r="I262" s="69">
        <v>96.0</v>
      </c>
      <c r="J262" s="69">
        <v>29.0</v>
      </c>
      <c r="K262" s="29">
        <f t="shared" ref="K262:K263" si="126">ROUND((I$3*I262)+(J262*J$3),1)</f>
        <v>110.5</v>
      </c>
      <c r="L262" s="71">
        <f t="shared" ref="L262:L263" si="127">ROUND(K262/H262,4)</f>
        <v>0.6387</v>
      </c>
      <c r="M262" s="71">
        <f t="shared" ref="M262:M263" si="128">ROUND(MIN(1,L262/M$3),4)</f>
        <v>0.7984</v>
      </c>
      <c r="N262" s="72">
        <f t="shared" ref="N262:N263" si="129">ROUND(K262*M262*N$3,2)</f>
        <v>52.93</v>
      </c>
      <c r="O262" s="73">
        <f t="shared" ref="O262:O263" si="130">ROUND(N262*O$3,2)</f>
        <v>303183.04</v>
      </c>
      <c r="P262" s="8">
        <f t="shared" ref="P262:P263" si="131">O262/H262</f>
        <v>1752.503121</v>
      </c>
    </row>
    <row r="263" ht="14.25" customHeight="1" outlineLevel="2">
      <c r="A263" s="68">
        <v>36.0</v>
      </c>
      <c r="B263" s="69">
        <v>1.0</v>
      </c>
      <c r="C263" s="18" t="str">
        <f>IF(A263=1.2, "Minneapolis",VLOOKUP(A263,'Fall20 data fy22 comp rev '!$P$2:$Q$669,2,0))</f>
        <v>Kelliher</v>
      </c>
      <c r="D263" s="68">
        <v>36.0</v>
      </c>
      <c r="E263" s="69">
        <v>1.0</v>
      </c>
      <c r="F263" s="69">
        <v>20.0</v>
      </c>
      <c r="G263" s="70" t="s">
        <v>1425</v>
      </c>
      <c r="H263" s="69">
        <v>130.0</v>
      </c>
      <c r="I263" s="69">
        <v>60.0</v>
      </c>
      <c r="J263" s="69">
        <v>34.0</v>
      </c>
      <c r="K263" s="29">
        <f t="shared" si="126"/>
        <v>77</v>
      </c>
      <c r="L263" s="71">
        <f t="shared" si="127"/>
        <v>0.5923</v>
      </c>
      <c r="M263" s="71">
        <f t="shared" si="128"/>
        <v>0.7404</v>
      </c>
      <c r="N263" s="72">
        <f t="shared" si="129"/>
        <v>34.21</v>
      </c>
      <c r="O263" s="73">
        <f t="shared" si="130"/>
        <v>195954.88</v>
      </c>
      <c r="P263" s="8">
        <f t="shared" si="131"/>
        <v>1507.345231</v>
      </c>
    </row>
    <row r="264" ht="14.25" customHeight="1" outlineLevel="1">
      <c r="A264" s="68"/>
      <c r="B264" s="69"/>
      <c r="C264" s="80" t="s">
        <v>3561</v>
      </c>
      <c r="D264" s="68"/>
      <c r="E264" s="69"/>
      <c r="F264" s="69"/>
      <c r="G264" s="70"/>
      <c r="H264" s="69">
        <f t="shared" ref="H264:K264" si="132">SUBTOTAL(9,H262:H263)</f>
        <v>303</v>
      </c>
      <c r="I264" s="69">
        <f t="shared" si="132"/>
        <v>156</v>
      </c>
      <c r="J264" s="69">
        <f t="shared" si="132"/>
        <v>63</v>
      </c>
      <c r="K264" s="29">
        <f t="shared" si="132"/>
        <v>187.5</v>
      </c>
      <c r="L264" s="71"/>
      <c r="M264" s="71"/>
      <c r="N264" s="72">
        <f t="shared" ref="N264:O264" si="133">SUBTOTAL(9,N262:N263)</f>
        <v>87.14</v>
      </c>
      <c r="O264" s="73">
        <f t="shared" si="133"/>
        <v>499137.92</v>
      </c>
      <c r="P264" s="8"/>
    </row>
    <row r="265" ht="14.25" customHeight="1" outlineLevel="2">
      <c r="A265" s="68">
        <v>38.0</v>
      </c>
      <c r="B265" s="69">
        <v>1.0</v>
      </c>
      <c r="C265" s="18" t="str">
        <f>IF(A265=1.2, "Minneapolis",VLOOKUP(A265,'Fall20 data fy22 comp rev '!$P$2:$Q$669,2,0))</f>
        <v>Red Lake</v>
      </c>
      <c r="D265" s="68">
        <v>38.0</v>
      </c>
      <c r="E265" s="69">
        <v>1.0</v>
      </c>
      <c r="F265" s="69">
        <v>10.0</v>
      </c>
      <c r="G265" s="70" t="s">
        <v>1427</v>
      </c>
      <c r="H265" s="69">
        <v>588.0</v>
      </c>
      <c r="I265" s="69">
        <v>464.0</v>
      </c>
      <c r="J265" s="69">
        <v>2.0</v>
      </c>
      <c r="K265" s="29">
        <f t="shared" ref="K265:K273" si="134">ROUND((I$3*I265)+(J265*J$3),1)</f>
        <v>465</v>
      </c>
      <c r="L265" s="71">
        <f t="shared" ref="L265:L273" si="135">ROUND(K265/H265,4)</f>
        <v>0.7908</v>
      </c>
      <c r="M265" s="71">
        <f t="shared" ref="M265:M273" si="136">ROUND(MIN(1,L265/M$3),4)</f>
        <v>0.9885</v>
      </c>
      <c r="N265" s="72">
        <f t="shared" ref="N265:N273" si="137">ROUND(K265*M265*N$3,2)</f>
        <v>275.79</v>
      </c>
      <c r="O265" s="73">
        <f t="shared" ref="O265:O273" si="138">ROUND(N265*O$3,2)</f>
        <v>1579725.12</v>
      </c>
      <c r="P265" s="8">
        <f t="shared" ref="P265:P273" si="139">O265/H265</f>
        <v>2686.607347</v>
      </c>
    </row>
    <row r="266" ht="14.25" customHeight="1" outlineLevel="2">
      <c r="A266" s="68">
        <v>38.0</v>
      </c>
      <c r="B266" s="69">
        <v>1.0</v>
      </c>
      <c r="C266" s="18" t="str">
        <f>IF(A266=1.2, "Minneapolis",VLOOKUP(A266,'Fall20 data fy22 comp rev '!$P$2:$Q$669,2,0))</f>
        <v>Red Lake</v>
      </c>
      <c r="D266" s="68">
        <v>38.0</v>
      </c>
      <c r="E266" s="69">
        <v>1.0</v>
      </c>
      <c r="F266" s="69">
        <v>11.0</v>
      </c>
      <c r="G266" s="70" t="s">
        <v>1429</v>
      </c>
      <c r="H266" s="69">
        <v>146.0</v>
      </c>
      <c r="I266" s="69">
        <v>125.0</v>
      </c>
      <c r="J266" s="69">
        <v>1.0</v>
      </c>
      <c r="K266" s="29">
        <f t="shared" si="134"/>
        <v>125.5</v>
      </c>
      <c r="L266" s="71">
        <f t="shared" si="135"/>
        <v>0.8596</v>
      </c>
      <c r="M266" s="71">
        <f t="shared" si="136"/>
        <v>1</v>
      </c>
      <c r="N266" s="72">
        <f t="shared" si="137"/>
        <v>75.3</v>
      </c>
      <c r="O266" s="73">
        <f t="shared" si="138"/>
        <v>431318.4</v>
      </c>
      <c r="P266" s="8">
        <f t="shared" si="139"/>
        <v>2954.235616</v>
      </c>
    </row>
    <row r="267" ht="14.25" customHeight="1" outlineLevel="2">
      <c r="A267" s="68">
        <v>38.0</v>
      </c>
      <c r="B267" s="69">
        <v>1.0</v>
      </c>
      <c r="C267" s="18" t="str">
        <f>IF(A267=1.2, "Minneapolis",VLOOKUP(A267,'Fall20 data fy22 comp rev '!$P$2:$Q$669,2,0))</f>
        <v>Red Lake</v>
      </c>
      <c r="D267" s="68">
        <v>38.0</v>
      </c>
      <c r="E267" s="69">
        <v>1.0</v>
      </c>
      <c r="F267" s="69">
        <v>20.0</v>
      </c>
      <c r="G267" s="70" t="s">
        <v>1431</v>
      </c>
      <c r="H267" s="69">
        <v>177.0</v>
      </c>
      <c r="I267" s="69">
        <v>150.0</v>
      </c>
      <c r="J267" s="69">
        <v>0.0</v>
      </c>
      <c r="K267" s="29">
        <f t="shared" si="134"/>
        <v>150</v>
      </c>
      <c r="L267" s="71">
        <f t="shared" si="135"/>
        <v>0.8475</v>
      </c>
      <c r="M267" s="71">
        <f t="shared" si="136"/>
        <v>1</v>
      </c>
      <c r="N267" s="72">
        <f t="shared" si="137"/>
        <v>90</v>
      </c>
      <c r="O267" s="73">
        <f t="shared" si="138"/>
        <v>515520</v>
      </c>
      <c r="P267" s="8">
        <f t="shared" si="139"/>
        <v>2912.542373</v>
      </c>
    </row>
    <row r="268" ht="14.25" customHeight="1" outlineLevel="2">
      <c r="A268" s="68">
        <v>38.0</v>
      </c>
      <c r="B268" s="69">
        <v>1.0</v>
      </c>
      <c r="C268" s="18" t="str">
        <f>IF(A268=1.2, "Minneapolis",VLOOKUP(A268,'Fall20 data fy22 comp rev '!$P$2:$Q$669,2,0))</f>
        <v>Red Lake</v>
      </c>
      <c r="D268" s="68">
        <v>38.0</v>
      </c>
      <c r="E268" s="69">
        <v>1.0</v>
      </c>
      <c r="F268" s="69">
        <v>30.0</v>
      </c>
      <c r="G268" s="70" t="s">
        <v>1433</v>
      </c>
      <c r="H268" s="69">
        <v>294.0</v>
      </c>
      <c r="I268" s="69">
        <v>206.0</v>
      </c>
      <c r="J268" s="69">
        <v>2.0</v>
      </c>
      <c r="K268" s="29">
        <f t="shared" si="134"/>
        <v>207</v>
      </c>
      <c r="L268" s="71">
        <f t="shared" si="135"/>
        <v>0.7041</v>
      </c>
      <c r="M268" s="71">
        <f t="shared" si="136"/>
        <v>0.8801</v>
      </c>
      <c r="N268" s="72">
        <f t="shared" si="137"/>
        <v>109.31</v>
      </c>
      <c r="O268" s="73">
        <f t="shared" si="138"/>
        <v>626127.68</v>
      </c>
      <c r="P268" s="8">
        <f t="shared" si="139"/>
        <v>2129.685986</v>
      </c>
    </row>
    <row r="269" ht="14.25" customHeight="1" outlineLevel="2">
      <c r="A269" s="68">
        <v>38.0</v>
      </c>
      <c r="B269" s="69">
        <v>1.0</v>
      </c>
      <c r="C269" s="18" t="str">
        <f>IF(A269=1.2, "Minneapolis",VLOOKUP(A269,'Fall20 data fy22 comp rev '!$P$2:$Q$669,2,0))</f>
        <v>Red Lake</v>
      </c>
      <c r="D269" s="68">
        <v>38.0</v>
      </c>
      <c r="E269" s="69">
        <v>1.0</v>
      </c>
      <c r="F269" s="69">
        <v>35.0</v>
      </c>
      <c r="G269" s="70" t="s">
        <v>1435</v>
      </c>
      <c r="H269" s="69">
        <v>63.0</v>
      </c>
      <c r="I269" s="69">
        <v>44.0</v>
      </c>
      <c r="J269" s="69">
        <v>0.0</v>
      </c>
      <c r="K269" s="29">
        <f t="shared" si="134"/>
        <v>44</v>
      </c>
      <c r="L269" s="71">
        <f t="shared" si="135"/>
        <v>0.6984</v>
      </c>
      <c r="M269" s="71">
        <f t="shared" si="136"/>
        <v>0.873</v>
      </c>
      <c r="N269" s="72">
        <f t="shared" si="137"/>
        <v>23.05</v>
      </c>
      <c r="O269" s="73">
        <f t="shared" si="138"/>
        <v>132030.4</v>
      </c>
      <c r="P269" s="8">
        <f t="shared" si="139"/>
        <v>2095.720635</v>
      </c>
    </row>
    <row r="270" ht="14.25" customHeight="1" outlineLevel="2">
      <c r="A270" s="68">
        <v>38.0</v>
      </c>
      <c r="B270" s="69">
        <v>1.0</v>
      </c>
      <c r="C270" s="18" t="str">
        <f>IF(A270=1.2, "Minneapolis",VLOOKUP(A270,'Fall20 data fy22 comp rev '!$P$2:$Q$669,2,0))</f>
        <v>Red Lake</v>
      </c>
      <c r="D270" s="68">
        <v>38.0</v>
      </c>
      <c r="E270" s="69">
        <v>1.0</v>
      </c>
      <c r="F270" s="69">
        <v>40.0</v>
      </c>
      <c r="G270" s="70" t="s">
        <v>1437</v>
      </c>
      <c r="H270" s="69">
        <v>222.0</v>
      </c>
      <c r="I270" s="69">
        <v>168.0</v>
      </c>
      <c r="J270" s="69">
        <v>1.0</v>
      </c>
      <c r="K270" s="29">
        <f t="shared" si="134"/>
        <v>168.5</v>
      </c>
      <c r="L270" s="71">
        <f t="shared" si="135"/>
        <v>0.759</v>
      </c>
      <c r="M270" s="71">
        <f t="shared" si="136"/>
        <v>0.9488</v>
      </c>
      <c r="N270" s="72">
        <f t="shared" si="137"/>
        <v>95.92</v>
      </c>
      <c r="O270" s="73">
        <f t="shared" si="138"/>
        <v>549429.76</v>
      </c>
      <c r="P270" s="8">
        <f t="shared" si="139"/>
        <v>2474.908829</v>
      </c>
    </row>
    <row r="271" ht="14.25" customHeight="1" outlineLevel="2">
      <c r="A271" s="68">
        <v>38.0</v>
      </c>
      <c r="B271" s="69">
        <v>1.0</v>
      </c>
      <c r="C271" s="18" t="str">
        <f>IF(A271=1.2, "Minneapolis",VLOOKUP(A271,'Fall20 data fy22 comp rev '!$P$2:$Q$669,2,0))</f>
        <v>Red Lake</v>
      </c>
      <c r="D271" s="68">
        <v>38.0</v>
      </c>
      <c r="E271" s="69">
        <v>1.0</v>
      </c>
      <c r="F271" s="69">
        <v>50.0</v>
      </c>
      <c r="G271" s="70" t="s">
        <v>1439</v>
      </c>
      <c r="H271" s="69">
        <v>14.0</v>
      </c>
      <c r="I271" s="69">
        <v>14.0</v>
      </c>
      <c r="J271" s="69">
        <v>0.0</v>
      </c>
      <c r="K271" s="29">
        <f t="shared" si="134"/>
        <v>14</v>
      </c>
      <c r="L271" s="71">
        <f t="shared" si="135"/>
        <v>1</v>
      </c>
      <c r="M271" s="71">
        <f t="shared" si="136"/>
        <v>1</v>
      </c>
      <c r="N271" s="72">
        <f t="shared" si="137"/>
        <v>8.4</v>
      </c>
      <c r="O271" s="73">
        <f t="shared" si="138"/>
        <v>48115.2</v>
      </c>
      <c r="P271" s="8">
        <f t="shared" si="139"/>
        <v>3436.8</v>
      </c>
    </row>
    <row r="272" ht="14.25" customHeight="1" outlineLevel="2">
      <c r="A272" s="68">
        <v>38.0</v>
      </c>
      <c r="B272" s="69">
        <v>1.0</v>
      </c>
      <c r="C272" s="18" t="str">
        <f>IF(A272=1.2, "Minneapolis",VLOOKUP(A272,'Fall20 data fy22 comp rev '!$P$2:$Q$669,2,0))</f>
        <v>Red Lake</v>
      </c>
      <c r="D272" s="68">
        <v>38.0</v>
      </c>
      <c r="E272" s="69">
        <v>1.0</v>
      </c>
      <c r="F272" s="69">
        <v>90.0</v>
      </c>
      <c r="G272" s="70" t="s">
        <v>3562</v>
      </c>
      <c r="H272" s="69">
        <v>9.0</v>
      </c>
      <c r="I272" s="69">
        <v>7.0</v>
      </c>
      <c r="J272" s="69">
        <v>0.0</v>
      </c>
      <c r="K272" s="29">
        <f t="shared" si="134"/>
        <v>7</v>
      </c>
      <c r="L272" s="71">
        <f t="shared" si="135"/>
        <v>0.7778</v>
      </c>
      <c r="M272" s="71">
        <f t="shared" si="136"/>
        <v>0.9723</v>
      </c>
      <c r="N272" s="72">
        <f t="shared" si="137"/>
        <v>4.08</v>
      </c>
      <c r="O272" s="73">
        <f t="shared" si="138"/>
        <v>23370.24</v>
      </c>
      <c r="P272" s="8">
        <f t="shared" si="139"/>
        <v>2596.693333</v>
      </c>
    </row>
    <row r="273" ht="14.25" customHeight="1" outlineLevel="2">
      <c r="A273" s="68">
        <v>38.0</v>
      </c>
      <c r="B273" s="69">
        <v>1.0</v>
      </c>
      <c r="C273" s="18" t="str">
        <f>IF(A273=1.2, "Minneapolis",VLOOKUP(A273,'Fall20 data fy22 comp rev '!$P$2:$Q$669,2,0))</f>
        <v>Red Lake</v>
      </c>
      <c r="D273" s="68">
        <v>38.0</v>
      </c>
      <c r="E273" s="69">
        <v>1.0</v>
      </c>
      <c r="F273" s="69">
        <v>110.0</v>
      </c>
      <c r="G273" s="70" t="s">
        <v>1441</v>
      </c>
      <c r="H273" s="69">
        <v>16.0</v>
      </c>
      <c r="I273" s="69">
        <v>16.0</v>
      </c>
      <c r="J273" s="69">
        <v>0.0</v>
      </c>
      <c r="K273" s="29">
        <f t="shared" si="134"/>
        <v>16</v>
      </c>
      <c r="L273" s="71">
        <f t="shared" si="135"/>
        <v>1</v>
      </c>
      <c r="M273" s="71">
        <f t="shared" si="136"/>
        <v>1</v>
      </c>
      <c r="N273" s="72">
        <f t="shared" si="137"/>
        <v>9.6</v>
      </c>
      <c r="O273" s="73">
        <f t="shared" si="138"/>
        <v>54988.8</v>
      </c>
      <c r="P273" s="8">
        <f t="shared" si="139"/>
        <v>3436.8</v>
      </c>
    </row>
    <row r="274" ht="14.25" customHeight="1" outlineLevel="1">
      <c r="A274" s="68"/>
      <c r="B274" s="69"/>
      <c r="C274" s="80" t="s">
        <v>3563</v>
      </c>
      <c r="D274" s="68"/>
      <c r="E274" s="69"/>
      <c r="F274" s="69"/>
      <c r="G274" s="70"/>
      <c r="H274" s="69">
        <f t="shared" ref="H274:K274" si="140">SUBTOTAL(9,H265:H273)</f>
        <v>1529</v>
      </c>
      <c r="I274" s="69">
        <f t="shared" si="140"/>
        <v>1194</v>
      </c>
      <c r="J274" s="69">
        <f t="shared" si="140"/>
        <v>6</v>
      </c>
      <c r="K274" s="29">
        <f t="shared" si="140"/>
        <v>1197</v>
      </c>
      <c r="L274" s="71"/>
      <c r="M274" s="71"/>
      <c r="N274" s="72">
        <f t="shared" ref="N274:O274" si="141">SUBTOTAL(9,N265:N273)</f>
        <v>691.45</v>
      </c>
      <c r="O274" s="73">
        <f t="shared" si="141"/>
        <v>3960625.6</v>
      </c>
      <c r="P274" s="8"/>
    </row>
    <row r="275" ht="14.25" customHeight="1" outlineLevel="2">
      <c r="A275" s="68">
        <v>47.0</v>
      </c>
      <c r="B275" s="69">
        <v>1.0</v>
      </c>
      <c r="C275" s="18" t="str">
        <f>IF(A275=1.2, "Minneapolis",VLOOKUP(A275,'Fall20 data fy22 comp rev '!$P$2:$Q$669,2,0))</f>
        <v>Sauk Rapids-Rice</v>
      </c>
      <c r="D275" s="68">
        <v>47.0</v>
      </c>
      <c r="E275" s="69">
        <v>1.0</v>
      </c>
      <c r="F275" s="69">
        <v>1.0</v>
      </c>
      <c r="G275" s="70" t="s">
        <v>1443</v>
      </c>
      <c r="H275" s="69">
        <v>1374.0</v>
      </c>
      <c r="I275" s="69">
        <v>243.0</v>
      </c>
      <c r="J275" s="69">
        <v>124.0</v>
      </c>
      <c r="K275" s="29">
        <f t="shared" ref="K275:K280" si="142">ROUND((I$3*I275)+(J275*J$3),1)</f>
        <v>305</v>
      </c>
      <c r="L275" s="71">
        <f t="shared" ref="L275:L280" si="143">ROUND(K275/H275,4)</f>
        <v>0.222</v>
      </c>
      <c r="M275" s="71">
        <f t="shared" ref="M275:M280" si="144">ROUND(MIN(1,L275/M$3),4)</f>
        <v>0.2775</v>
      </c>
      <c r="N275" s="72">
        <f t="shared" ref="N275:N280" si="145">ROUND(K275*M275*N$3,2)</f>
        <v>50.78</v>
      </c>
      <c r="O275" s="73">
        <f t="shared" ref="O275:O280" si="146">ROUND(N275*O$3,2)</f>
        <v>290867.84</v>
      </c>
      <c r="P275" s="8">
        <f t="shared" ref="P275:P280" si="147">O275/H275</f>
        <v>211.6942067</v>
      </c>
    </row>
    <row r="276" ht="14.25" customHeight="1" outlineLevel="2">
      <c r="A276" s="68">
        <v>47.0</v>
      </c>
      <c r="B276" s="69">
        <v>1.0</v>
      </c>
      <c r="C276" s="18" t="str">
        <f>IF(A276=1.2, "Minneapolis",VLOOKUP(A276,'Fall20 data fy22 comp rev '!$P$2:$Q$669,2,0))</f>
        <v>Sauk Rapids-Rice</v>
      </c>
      <c r="D276" s="68">
        <v>47.0</v>
      </c>
      <c r="E276" s="69">
        <v>1.0</v>
      </c>
      <c r="F276" s="69">
        <v>3.0</v>
      </c>
      <c r="G276" s="70" t="s">
        <v>1445</v>
      </c>
      <c r="H276" s="69">
        <v>967.0</v>
      </c>
      <c r="I276" s="69">
        <v>175.0</v>
      </c>
      <c r="J276" s="69">
        <v>94.0</v>
      </c>
      <c r="K276" s="29">
        <f t="shared" si="142"/>
        <v>222</v>
      </c>
      <c r="L276" s="71">
        <f t="shared" si="143"/>
        <v>0.2296</v>
      </c>
      <c r="M276" s="71">
        <f t="shared" si="144"/>
        <v>0.287</v>
      </c>
      <c r="N276" s="72">
        <f t="shared" si="145"/>
        <v>38.23</v>
      </c>
      <c r="O276" s="73">
        <f t="shared" si="146"/>
        <v>218981.44</v>
      </c>
      <c r="P276" s="8">
        <f t="shared" si="147"/>
        <v>226.4544364</v>
      </c>
    </row>
    <row r="277" ht="14.25" customHeight="1" outlineLevel="2">
      <c r="A277" s="68">
        <v>47.0</v>
      </c>
      <c r="B277" s="69">
        <v>1.0</v>
      </c>
      <c r="C277" s="18" t="str">
        <f>IF(A277=1.2, "Minneapolis",VLOOKUP(A277,'Fall20 data fy22 comp rev '!$P$2:$Q$669,2,0))</f>
        <v>Sauk Rapids-Rice</v>
      </c>
      <c r="D277" s="68">
        <v>47.0</v>
      </c>
      <c r="E277" s="69">
        <v>1.0</v>
      </c>
      <c r="F277" s="69">
        <v>6.0</v>
      </c>
      <c r="G277" s="70" t="s">
        <v>1447</v>
      </c>
      <c r="H277" s="69">
        <v>380.0</v>
      </c>
      <c r="I277" s="69">
        <v>67.0</v>
      </c>
      <c r="J277" s="69">
        <v>41.0</v>
      </c>
      <c r="K277" s="29">
        <f t="shared" si="142"/>
        <v>87.5</v>
      </c>
      <c r="L277" s="71">
        <f t="shared" si="143"/>
        <v>0.2303</v>
      </c>
      <c r="M277" s="71">
        <f t="shared" si="144"/>
        <v>0.2879</v>
      </c>
      <c r="N277" s="72">
        <f t="shared" si="145"/>
        <v>15.11</v>
      </c>
      <c r="O277" s="73">
        <f t="shared" si="146"/>
        <v>86550.08</v>
      </c>
      <c r="P277" s="8">
        <f t="shared" si="147"/>
        <v>227.7633684</v>
      </c>
    </row>
    <row r="278" ht="14.25" customHeight="1" outlineLevel="2">
      <c r="A278" s="68">
        <v>47.0</v>
      </c>
      <c r="B278" s="69">
        <v>1.0</v>
      </c>
      <c r="C278" s="18" t="str">
        <f>IF(A278=1.2, "Minneapolis",VLOOKUP(A278,'Fall20 data fy22 comp rev '!$P$2:$Q$669,2,0))</f>
        <v>Sauk Rapids-Rice</v>
      </c>
      <c r="D278" s="68">
        <v>47.0</v>
      </c>
      <c r="E278" s="69">
        <v>1.0</v>
      </c>
      <c r="F278" s="69">
        <v>7.0</v>
      </c>
      <c r="G278" s="70" t="s">
        <v>1449</v>
      </c>
      <c r="H278" s="69">
        <v>724.0</v>
      </c>
      <c r="I278" s="69">
        <v>193.0</v>
      </c>
      <c r="J278" s="69">
        <v>96.0</v>
      </c>
      <c r="K278" s="29">
        <f t="shared" si="142"/>
        <v>241</v>
      </c>
      <c r="L278" s="71">
        <f t="shared" si="143"/>
        <v>0.3329</v>
      </c>
      <c r="M278" s="71">
        <f t="shared" si="144"/>
        <v>0.4161</v>
      </c>
      <c r="N278" s="72">
        <f t="shared" si="145"/>
        <v>60.17</v>
      </c>
      <c r="O278" s="73">
        <f t="shared" si="146"/>
        <v>344653.76</v>
      </c>
      <c r="P278" s="8">
        <f t="shared" si="147"/>
        <v>476.041105</v>
      </c>
    </row>
    <row r="279" ht="14.25" customHeight="1" outlineLevel="2">
      <c r="A279" s="68">
        <v>47.0</v>
      </c>
      <c r="B279" s="69">
        <v>1.0</v>
      </c>
      <c r="C279" s="18" t="str">
        <f>IF(A279=1.2, "Minneapolis",VLOOKUP(A279,'Fall20 data fy22 comp rev '!$P$2:$Q$669,2,0))</f>
        <v>Sauk Rapids-Rice</v>
      </c>
      <c r="D279" s="68">
        <v>47.0</v>
      </c>
      <c r="E279" s="69">
        <v>1.0</v>
      </c>
      <c r="F279" s="69">
        <v>9.0</v>
      </c>
      <c r="G279" s="70" t="s">
        <v>1451</v>
      </c>
      <c r="H279" s="69">
        <v>1082.0</v>
      </c>
      <c r="I279" s="69">
        <v>222.0</v>
      </c>
      <c r="J279" s="69">
        <v>117.0</v>
      </c>
      <c r="K279" s="29">
        <f t="shared" si="142"/>
        <v>280.5</v>
      </c>
      <c r="L279" s="71">
        <f t="shared" si="143"/>
        <v>0.2592</v>
      </c>
      <c r="M279" s="71">
        <f t="shared" si="144"/>
        <v>0.324</v>
      </c>
      <c r="N279" s="72">
        <f t="shared" si="145"/>
        <v>54.53</v>
      </c>
      <c r="O279" s="73">
        <f t="shared" si="146"/>
        <v>312347.84</v>
      </c>
      <c r="P279" s="8">
        <f t="shared" si="147"/>
        <v>288.6763771</v>
      </c>
    </row>
    <row r="280" ht="14.25" customHeight="1" outlineLevel="2">
      <c r="A280" s="68">
        <v>47.0</v>
      </c>
      <c r="B280" s="69">
        <v>1.0</v>
      </c>
      <c r="C280" s="18" t="str">
        <f>IF(A280=1.2, "Minneapolis",VLOOKUP(A280,'Fall20 data fy22 comp rev '!$P$2:$Q$669,2,0))</f>
        <v>Sauk Rapids-Rice</v>
      </c>
      <c r="D280" s="68">
        <v>47.0</v>
      </c>
      <c r="E280" s="69">
        <v>1.0</v>
      </c>
      <c r="F280" s="69">
        <v>140.0</v>
      </c>
      <c r="G280" s="70" t="s">
        <v>1453</v>
      </c>
      <c r="H280" s="69">
        <v>52.0</v>
      </c>
      <c r="I280" s="69">
        <v>12.0</v>
      </c>
      <c r="J280" s="69">
        <v>6.0</v>
      </c>
      <c r="K280" s="29">
        <f t="shared" si="142"/>
        <v>15</v>
      </c>
      <c r="L280" s="71">
        <f t="shared" si="143"/>
        <v>0.2885</v>
      </c>
      <c r="M280" s="71">
        <f t="shared" si="144"/>
        <v>0.3606</v>
      </c>
      <c r="N280" s="72">
        <f t="shared" si="145"/>
        <v>3.25</v>
      </c>
      <c r="O280" s="73">
        <f t="shared" si="146"/>
        <v>18616</v>
      </c>
      <c r="P280" s="8">
        <f t="shared" si="147"/>
        <v>358</v>
      </c>
    </row>
    <row r="281" ht="14.25" customHeight="1" outlineLevel="1">
      <c r="A281" s="68"/>
      <c r="B281" s="69"/>
      <c r="C281" s="80" t="s">
        <v>3564</v>
      </c>
      <c r="D281" s="68"/>
      <c r="E281" s="69"/>
      <c r="F281" s="69"/>
      <c r="G281" s="70"/>
      <c r="H281" s="69">
        <f t="shared" ref="H281:K281" si="148">SUBTOTAL(9,H275:H280)</f>
        <v>4579</v>
      </c>
      <c r="I281" s="69">
        <f t="shared" si="148"/>
        <v>912</v>
      </c>
      <c r="J281" s="69">
        <f t="shared" si="148"/>
        <v>478</v>
      </c>
      <c r="K281" s="29">
        <f t="shared" si="148"/>
        <v>1151</v>
      </c>
      <c r="L281" s="71"/>
      <c r="M281" s="71"/>
      <c r="N281" s="72">
        <f t="shared" ref="N281:O281" si="149">SUBTOTAL(9,N275:N280)</f>
        <v>222.07</v>
      </c>
      <c r="O281" s="73">
        <f t="shared" si="149"/>
        <v>1272016.96</v>
      </c>
      <c r="P281" s="8"/>
    </row>
    <row r="282" ht="14.25" customHeight="1" outlineLevel="2">
      <c r="A282" s="68">
        <v>51.0</v>
      </c>
      <c r="B282" s="69">
        <v>1.0</v>
      </c>
      <c r="C282" s="18" t="str">
        <f>IF(A282=1.2, "Minneapolis",VLOOKUP(A282,'Fall20 data fy22 comp rev '!$P$2:$Q$669,2,0))</f>
        <v>Foley</v>
      </c>
      <c r="D282" s="68">
        <v>51.0</v>
      </c>
      <c r="E282" s="69">
        <v>1.0</v>
      </c>
      <c r="F282" s="69">
        <v>10.0</v>
      </c>
      <c r="G282" s="70" t="s">
        <v>1455</v>
      </c>
      <c r="H282" s="69">
        <v>611.0</v>
      </c>
      <c r="I282" s="69">
        <v>123.0</v>
      </c>
      <c r="J282" s="69">
        <v>56.0</v>
      </c>
      <c r="K282" s="29">
        <f t="shared" ref="K282:K284" si="150">ROUND((I$3*I282)+(J282*J$3),1)</f>
        <v>151</v>
      </c>
      <c r="L282" s="71">
        <f t="shared" ref="L282:L284" si="151">ROUND(K282/H282,4)</f>
        <v>0.2471</v>
      </c>
      <c r="M282" s="71">
        <f t="shared" ref="M282:M284" si="152">ROUND(MIN(1,L282/M$3),4)</f>
        <v>0.3089</v>
      </c>
      <c r="N282" s="72">
        <f t="shared" ref="N282:N284" si="153">ROUND(K282*M282*N$3,2)</f>
        <v>27.99</v>
      </c>
      <c r="O282" s="73">
        <f t="shared" ref="O282:O284" si="154">ROUND(N282*O$3,2)</f>
        <v>160326.72</v>
      </c>
      <c r="P282" s="8">
        <f t="shared" ref="P282:P284" si="155">O282/H282</f>
        <v>262.4005237</v>
      </c>
    </row>
    <row r="283" ht="14.25" customHeight="1" outlineLevel="2">
      <c r="A283" s="68">
        <v>51.0</v>
      </c>
      <c r="B283" s="69">
        <v>1.0</v>
      </c>
      <c r="C283" s="18" t="str">
        <f>IF(A283=1.2, "Minneapolis",VLOOKUP(A283,'Fall20 data fy22 comp rev '!$P$2:$Q$669,2,0))</f>
        <v>Foley</v>
      </c>
      <c r="D283" s="68">
        <v>51.0</v>
      </c>
      <c r="E283" s="69">
        <v>1.0</v>
      </c>
      <c r="F283" s="69">
        <v>20.0</v>
      </c>
      <c r="G283" s="70" t="s">
        <v>1457</v>
      </c>
      <c r="H283" s="69">
        <v>609.0</v>
      </c>
      <c r="I283" s="69">
        <v>76.0</v>
      </c>
      <c r="J283" s="69">
        <v>54.0</v>
      </c>
      <c r="K283" s="29">
        <f t="shared" si="150"/>
        <v>103</v>
      </c>
      <c r="L283" s="71">
        <f t="shared" si="151"/>
        <v>0.1691</v>
      </c>
      <c r="M283" s="71">
        <f t="shared" si="152"/>
        <v>0.2114</v>
      </c>
      <c r="N283" s="72">
        <f t="shared" si="153"/>
        <v>13.06</v>
      </c>
      <c r="O283" s="73">
        <f t="shared" si="154"/>
        <v>74807.68</v>
      </c>
      <c r="P283" s="8">
        <f t="shared" si="155"/>
        <v>122.836913</v>
      </c>
    </row>
    <row r="284" ht="14.25" customHeight="1" outlineLevel="2">
      <c r="A284" s="68">
        <v>51.0</v>
      </c>
      <c r="B284" s="69">
        <v>1.0</v>
      </c>
      <c r="C284" s="18" t="str">
        <f>IF(A284=1.2, "Minneapolis",VLOOKUP(A284,'Fall20 data fy22 comp rev '!$P$2:$Q$669,2,0))</f>
        <v>Foley</v>
      </c>
      <c r="D284" s="68">
        <v>51.0</v>
      </c>
      <c r="E284" s="69">
        <v>1.0</v>
      </c>
      <c r="F284" s="69">
        <v>30.0</v>
      </c>
      <c r="G284" s="70" t="s">
        <v>1459</v>
      </c>
      <c r="H284" s="69">
        <v>733.0</v>
      </c>
      <c r="I284" s="69">
        <v>127.0</v>
      </c>
      <c r="J284" s="69">
        <v>62.0</v>
      </c>
      <c r="K284" s="29">
        <f t="shared" si="150"/>
        <v>158</v>
      </c>
      <c r="L284" s="71">
        <f t="shared" si="151"/>
        <v>0.2156</v>
      </c>
      <c r="M284" s="71">
        <f t="shared" si="152"/>
        <v>0.2695</v>
      </c>
      <c r="N284" s="72">
        <f t="shared" si="153"/>
        <v>25.55</v>
      </c>
      <c r="O284" s="73">
        <f t="shared" si="154"/>
        <v>146350.4</v>
      </c>
      <c r="P284" s="8">
        <f t="shared" si="155"/>
        <v>199.6594816</v>
      </c>
    </row>
    <row r="285" ht="14.25" customHeight="1" outlineLevel="1">
      <c r="A285" s="68"/>
      <c r="B285" s="69"/>
      <c r="C285" s="80" t="s">
        <v>3565</v>
      </c>
      <c r="D285" s="68"/>
      <c r="E285" s="69"/>
      <c r="F285" s="69"/>
      <c r="G285" s="70"/>
      <c r="H285" s="69">
        <f t="shared" ref="H285:K285" si="156">SUBTOTAL(9,H282:H284)</f>
        <v>1953</v>
      </c>
      <c r="I285" s="69">
        <f t="shared" si="156"/>
        <v>326</v>
      </c>
      <c r="J285" s="69">
        <f t="shared" si="156"/>
        <v>172</v>
      </c>
      <c r="K285" s="29">
        <f t="shared" si="156"/>
        <v>412</v>
      </c>
      <c r="L285" s="71"/>
      <c r="M285" s="71"/>
      <c r="N285" s="72">
        <f t="shared" ref="N285:O285" si="157">SUBTOTAL(9,N282:N284)</f>
        <v>66.6</v>
      </c>
      <c r="O285" s="73">
        <f t="shared" si="157"/>
        <v>381484.8</v>
      </c>
      <c r="P285" s="8"/>
    </row>
    <row r="286" ht="14.25" customHeight="1" outlineLevel="2">
      <c r="A286" s="68">
        <v>75.0</v>
      </c>
      <c r="B286" s="69">
        <v>1.0</v>
      </c>
      <c r="C286" s="18" t="str">
        <f>IF(A286=1.2, "Minneapolis",VLOOKUP(A286,'Fall20 data fy22 comp rev '!$P$2:$Q$669,2,0))</f>
        <v>St. Clair</v>
      </c>
      <c r="D286" s="68">
        <v>75.0</v>
      </c>
      <c r="E286" s="69">
        <v>1.0</v>
      </c>
      <c r="F286" s="69">
        <v>10.0</v>
      </c>
      <c r="G286" s="70" t="s">
        <v>1461</v>
      </c>
      <c r="H286" s="69">
        <v>350.0</v>
      </c>
      <c r="I286" s="69">
        <v>37.0</v>
      </c>
      <c r="J286" s="69">
        <v>36.0</v>
      </c>
      <c r="K286" s="29">
        <f t="shared" ref="K286:K287" si="158">ROUND((I$3*I286)+(J286*J$3),1)</f>
        <v>55</v>
      </c>
      <c r="L286" s="71">
        <f t="shared" ref="L286:L287" si="159">ROUND(K286/H286,4)</f>
        <v>0.1571</v>
      </c>
      <c r="M286" s="71">
        <f t="shared" ref="M286:M287" si="160">ROUND(MIN(1,L286/M$3),4)</f>
        <v>0.1964</v>
      </c>
      <c r="N286" s="72">
        <f t="shared" ref="N286:N287" si="161">ROUND(K286*M286*N$3,2)</f>
        <v>6.48</v>
      </c>
      <c r="O286" s="73">
        <f t="shared" ref="O286:O287" si="162">ROUND(N286*O$3,2)</f>
        <v>37117.44</v>
      </c>
      <c r="P286" s="8">
        <f t="shared" ref="P286:P287" si="163">O286/H286</f>
        <v>106.0498286</v>
      </c>
    </row>
    <row r="287" ht="14.25" customHeight="1" outlineLevel="2">
      <c r="A287" s="68">
        <v>75.0</v>
      </c>
      <c r="B287" s="69">
        <v>1.0</v>
      </c>
      <c r="C287" s="18" t="str">
        <f>IF(A287=1.2, "Minneapolis",VLOOKUP(A287,'Fall20 data fy22 comp rev '!$P$2:$Q$669,2,0))</f>
        <v>St. Clair</v>
      </c>
      <c r="D287" s="68">
        <v>75.0</v>
      </c>
      <c r="E287" s="69">
        <v>1.0</v>
      </c>
      <c r="F287" s="69">
        <v>20.0</v>
      </c>
      <c r="G287" s="70" t="s">
        <v>1463</v>
      </c>
      <c r="H287" s="69">
        <v>325.0</v>
      </c>
      <c r="I287" s="69">
        <v>30.0</v>
      </c>
      <c r="J287" s="69">
        <v>26.0</v>
      </c>
      <c r="K287" s="29">
        <f t="shared" si="158"/>
        <v>43</v>
      </c>
      <c r="L287" s="71">
        <f t="shared" si="159"/>
        <v>0.1323</v>
      </c>
      <c r="M287" s="71">
        <f t="shared" si="160"/>
        <v>0.1654</v>
      </c>
      <c r="N287" s="72">
        <f t="shared" si="161"/>
        <v>4.27</v>
      </c>
      <c r="O287" s="73">
        <f t="shared" si="162"/>
        <v>24458.56</v>
      </c>
      <c r="P287" s="8">
        <f t="shared" si="163"/>
        <v>75.25710769</v>
      </c>
    </row>
    <row r="288" ht="14.25" customHeight="1" outlineLevel="1">
      <c r="A288" s="68"/>
      <c r="B288" s="69"/>
      <c r="C288" s="80" t="s">
        <v>3566</v>
      </c>
      <c r="D288" s="68"/>
      <c r="E288" s="69"/>
      <c r="F288" s="69"/>
      <c r="G288" s="70"/>
      <c r="H288" s="69">
        <f t="shared" ref="H288:K288" si="164">SUBTOTAL(9,H286:H287)</f>
        <v>675</v>
      </c>
      <c r="I288" s="69">
        <f t="shared" si="164"/>
        <v>67</v>
      </c>
      <c r="J288" s="69">
        <f t="shared" si="164"/>
        <v>62</v>
      </c>
      <c r="K288" s="29">
        <f t="shared" si="164"/>
        <v>98</v>
      </c>
      <c r="L288" s="71"/>
      <c r="M288" s="71"/>
      <c r="N288" s="72">
        <f t="shared" ref="N288:O288" si="165">SUBTOTAL(9,N286:N287)</f>
        <v>10.75</v>
      </c>
      <c r="O288" s="73">
        <f t="shared" si="165"/>
        <v>61576</v>
      </c>
      <c r="P288" s="8"/>
    </row>
    <row r="289" ht="14.25" customHeight="1" outlineLevel="2">
      <c r="A289" s="68">
        <v>77.0</v>
      </c>
      <c r="B289" s="69">
        <v>1.0</v>
      </c>
      <c r="C289" s="18" t="str">
        <f>IF(A289=1.2, "Minneapolis",VLOOKUP(A289,'Fall20 data fy22 comp rev '!$P$2:$Q$669,2,0))</f>
        <v>Mankato</v>
      </c>
      <c r="D289" s="68">
        <v>77.0</v>
      </c>
      <c r="E289" s="69">
        <v>1.0</v>
      </c>
      <c r="F289" s="69">
        <v>10.0</v>
      </c>
      <c r="G289" s="70" t="s">
        <v>1465</v>
      </c>
      <c r="H289" s="69">
        <v>439.0</v>
      </c>
      <c r="I289" s="69">
        <v>158.0</v>
      </c>
      <c r="J289" s="69">
        <v>27.0</v>
      </c>
      <c r="K289" s="29">
        <f t="shared" ref="K289:K308" si="166">ROUND((I$3*I289)+(J289*J$3),1)</f>
        <v>171.5</v>
      </c>
      <c r="L289" s="71">
        <f t="shared" ref="L289:L308" si="167">ROUND(K289/H289,4)</f>
        <v>0.3907</v>
      </c>
      <c r="M289" s="71">
        <f t="shared" ref="M289:M308" si="168">ROUND(MIN(1,L289/M$3),4)</f>
        <v>0.4884</v>
      </c>
      <c r="N289" s="72">
        <f t="shared" ref="N289:N308" si="169">ROUND(K289*M289*N$3,2)</f>
        <v>50.26</v>
      </c>
      <c r="O289" s="73">
        <f t="shared" ref="O289:O308" si="170">ROUND(N289*O$3,2)</f>
        <v>287889.28</v>
      </c>
      <c r="P289" s="8">
        <f t="shared" ref="P289:P308" si="171">O289/H289</f>
        <v>655.7842369</v>
      </c>
    </row>
    <row r="290" ht="14.25" customHeight="1" outlineLevel="2">
      <c r="A290" s="68">
        <v>77.0</v>
      </c>
      <c r="B290" s="69">
        <v>1.0</v>
      </c>
      <c r="C290" s="18" t="str">
        <f>IF(A290=1.2, "Minneapolis",VLOOKUP(A290,'Fall20 data fy22 comp rev '!$P$2:$Q$669,2,0))</f>
        <v>Mankato</v>
      </c>
      <c r="D290" s="68">
        <v>77.0</v>
      </c>
      <c r="E290" s="69">
        <v>1.0</v>
      </c>
      <c r="F290" s="69">
        <v>20.0</v>
      </c>
      <c r="G290" s="70" t="s">
        <v>1467</v>
      </c>
      <c r="H290" s="69">
        <v>565.0</v>
      </c>
      <c r="I290" s="69">
        <v>136.0</v>
      </c>
      <c r="J290" s="69">
        <v>17.0</v>
      </c>
      <c r="K290" s="29">
        <f t="shared" si="166"/>
        <v>144.5</v>
      </c>
      <c r="L290" s="71">
        <f t="shared" si="167"/>
        <v>0.2558</v>
      </c>
      <c r="M290" s="71">
        <f t="shared" si="168"/>
        <v>0.3198</v>
      </c>
      <c r="N290" s="72">
        <f t="shared" si="169"/>
        <v>27.73</v>
      </c>
      <c r="O290" s="73">
        <f t="shared" si="170"/>
        <v>158837.44</v>
      </c>
      <c r="P290" s="8">
        <f t="shared" si="171"/>
        <v>281.1282124</v>
      </c>
    </row>
    <row r="291" ht="14.25" customHeight="1" outlineLevel="2">
      <c r="A291" s="68">
        <v>77.0</v>
      </c>
      <c r="B291" s="69">
        <v>1.0</v>
      </c>
      <c r="C291" s="18" t="str">
        <f>IF(A291=1.2, "Minneapolis",VLOOKUP(A291,'Fall20 data fy22 comp rev '!$P$2:$Q$669,2,0))</f>
        <v>Mankato</v>
      </c>
      <c r="D291" s="68">
        <v>77.0</v>
      </c>
      <c r="E291" s="69">
        <v>1.0</v>
      </c>
      <c r="F291" s="69">
        <v>30.0</v>
      </c>
      <c r="G291" s="70" t="s">
        <v>1039</v>
      </c>
      <c r="H291" s="69">
        <v>248.0</v>
      </c>
      <c r="I291" s="69">
        <v>72.0</v>
      </c>
      <c r="J291" s="69">
        <v>17.0</v>
      </c>
      <c r="K291" s="29">
        <f t="shared" si="166"/>
        <v>80.5</v>
      </c>
      <c r="L291" s="71">
        <f t="shared" si="167"/>
        <v>0.3246</v>
      </c>
      <c r="M291" s="71">
        <f t="shared" si="168"/>
        <v>0.4058</v>
      </c>
      <c r="N291" s="72">
        <f t="shared" si="169"/>
        <v>19.6</v>
      </c>
      <c r="O291" s="73">
        <f t="shared" si="170"/>
        <v>112268.8</v>
      </c>
      <c r="P291" s="8">
        <f t="shared" si="171"/>
        <v>452.6967742</v>
      </c>
    </row>
    <row r="292" ht="14.25" customHeight="1" outlineLevel="2">
      <c r="A292" s="68">
        <v>77.0</v>
      </c>
      <c r="B292" s="69">
        <v>1.0</v>
      </c>
      <c r="C292" s="18" t="str">
        <f>IF(A292=1.2, "Minneapolis",VLOOKUP(A292,'Fall20 data fy22 comp rev '!$P$2:$Q$669,2,0))</f>
        <v>Mankato</v>
      </c>
      <c r="D292" s="68">
        <v>77.0</v>
      </c>
      <c r="E292" s="69">
        <v>1.0</v>
      </c>
      <c r="F292" s="69">
        <v>40.0</v>
      </c>
      <c r="G292" s="70" t="s">
        <v>1218</v>
      </c>
      <c r="H292" s="69">
        <v>501.0</v>
      </c>
      <c r="I292" s="69">
        <v>123.0</v>
      </c>
      <c r="J292" s="69">
        <v>45.0</v>
      </c>
      <c r="K292" s="29">
        <f t="shared" si="166"/>
        <v>145.5</v>
      </c>
      <c r="L292" s="71">
        <f t="shared" si="167"/>
        <v>0.2904</v>
      </c>
      <c r="M292" s="71">
        <f t="shared" si="168"/>
        <v>0.363</v>
      </c>
      <c r="N292" s="72">
        <f t="shared" si="169"/>
        <v>31.69</v>
      </c>
      <c r="O292" s="73">
        <f t="shared" si="170"/>
        <v>181520.32</v>
      </c>
      <c r="P292" s="8">
        <f t="shared" si="171"/>
        <v>362.316008</v>
      </c>
    </row>
    <row r="293" ht="14.25" customHeight="1" outlineLevel="2">
      <c r="A293" s="68">
        <v>77.0</v>
      </c>
      <c r="B293" s="69">
        <v>1.0</v>
      </c>
      <c r="C293" s="18" t="str">
        <f>IF(A293=1.2, "Minneapolis",VLOOKUP(A293,'Fall20 data fy22 comp rev '!$P$2:$Q$669,2,0))</f>
        <v>Mankato</v>
      </c>
      <c r="D293" s="68">
        <v>77.0</v>
      </c>
      <c r="E293" s="69">
        <v>1.0</v>
      </c>
      <c r="F293" s="69">
        <v>50.0</v>
      </c>
      <c r="G293" s="70" t="s">
        <v>1384</v>
      </c>
      <c r="H293" s="69">
        <v>368.0</v>
      </c>
      <c r="I293" s="69">
        <v>100.0</v>
      </c>
      <c r="J293" s="69">
        <v>29.0</v>
      </c>
      <c r="K293" s="29">
        <f t="shared" si="166"/>
        <v>114.5</v>
      </c>
      <c r="L293" s="71">
        <f t="shared" si="167"/>
        <v>0.3111</v>
      </c>
      <c r="M293" s="71">
        <f t="shared" si="168"/>
        <v>0.3889</v>
      </c>
      <c r="N293" s="72">
        <f t="shared" si="169"/>
        <v>26.72</v>
      </c>
      <c r="O293" s="73">
        <f t="shared" si="170"/>
        <v>153052.16</v>
      </c>
      <c r="P293" s="8">
        <f t="shared" si="171"/>
        <v>415.9026087</v>
      </c>
    </row>
    <row r="294" ht="14.25" customHeight="1" outlineLevel="2">
      <c r="A294" s="68">
        <v>77.0</v>
      </c>
      <c r="B294" s="69">
        <v>1.0</v>
      </c>
      <c r="C294" s="18" t="str">
        <f>IF(A294=1.2, "Minneapolis",VLOOKUP(A294,'Fall20 data fy22 comp rev '!$P$2:$Q$669,2,0))</f>
        <v>Mankato</v>
      </c>
      <c r="D294" s="68">
        <v>77.0</v>
      </c>
      <c r="E294" s="69">
        <v>1.0</v>
      </c>
      <c r="F294" s="69">
        <v>60.0</v>
      </c>
      <c r="G294" s="70" t="s">
        <v>1471</v>
      </c>
      <c r="H294" s="69">
        <v>244.0</v>
      </c>
      <c r="I294" s="69">
        <v>18.0</v>
      </c>
      <c r="J294" s="69">
        <v>16.0</v>
      </c>
      <c r="K294" s="29">
        <f t="shared" si="166"/>
        <v>26</v>
      </c>
      <c r="L294" s="71">
        <f t="shared" si="167"/>
        <v>0.1066</v>
      </c>
      <c r="M294" s="71">
        <f t="shared" si="168"/>
        <v>0.1333</v>
      </c>
      <c r="N294" s="72">
        <f t="shared" si="169"/>
        <v>2.08</v>
      </c>
      <c r="O294" s="73">
        <f t="shared" si="170"/>
        <v>11914.24</v>
      </c>
      <c r="P294" s="8">
        <f t="shared" si="171"/>
        <v>48.82885246</v>
      </c>
    </row>
    <row r="295" ht="14.25" customHeight="1" outlineLevel="2">
      <c r="A295" s="68">
        <v>77.0</v>
      </c>
      <c r="B295" s="69">
        <v>1.0</v>
      </c>
      <c r="C295" s="18" t="str">
        <f>IF(A295=1.2, "Minneapolis",VLOOKUP(A295,'Fall20 data fy22 comp rev '!$P$2:$Q$669,2,0))</f>
        <v>Mankato</v>
      </c>
      <c r="D295" s="68">
        <v>77.0</v>
      </c>
      <c r="E295" s="69">
        <v>1.0</v>
      </c>
      <c r="F295" s="69">
        <v>70.0</v>
      </c>
      <c r="G295" s="70" t="s">
        <v>1473</v>
      </c>
      <c r="H295" s="69">
        <v>508.0</v>
      </c>
      <c r="I295" s="69">
        <v>190.0</v>
      </c>
      <c r="J295" s="69">
        <v>46.0</v>
      </c>
      <c r="K295" s="29">
        <f t="shared" si="166"/>
        <v>213</v>
      </c>
      <c r="L295" s="71">
        <f t="shared" si="167"/>
        <v>0.4193</v>
      </c>
      <c r="M295" s="71">
        <f t="shared" si="168"/>
        <v>0.5241</v>
      </c>
      <c r="N295" s="72">
        <f t="shared" si="169"/>
        <v>66.98</v>
      </c>
      <c r="O295" s="73">
        <f t="shared" si="170"/>
        <v>383661.44</v>
      </c>
      <c r="P295" s="8">
        <f t="shared" si="171"/>
        <v>755.2390551</v>
      </c>
    </row>
    <row r="296" ht="14.25" customHeight="1" outlineLevel="2">
      <c r="A296" s="68">
        <v>77.0</v>
      </c>
      <c r="B296" s="69">
        <v>1.0</v>
      </c>
      <c r="C296" s="18" t="str">
        <f>IF(A296=1.2, "Minneapolis",VLOOKUP(A296,'Fall20 data fy22 comp rev '!$P$2:$Q$669,2,0))</f>
        <v>Mankato</v>
      </c>
      <c r="D296" s="68">
        <v>77.0</v>
      </c>
      <c r="E296" s="69">
        <v>1.0</v>
      </c>
      <c r="F296" s="69">
        <v>80.0</v>
      </c>
      <c r="G296" s="70" t="s">
        <v>1475</v>
      </c>
      <c r="H296" s="69">
        <v>432.0</v>
      </c>
      <c r="I296" s="69">
        <v>153.0</v>
      </c>
      <c r="J296" s="69">
        <v>15.0</v>
      </c>
      <c r="K296" s="29">
        <f t="shared" si="166"/>
        <v>160.5</v>
      </c>
      <c r="L296" s="71">
        <f t="shared" si="167"/>
        <v>0.3715</v>
      </c>
      <c r="M296" s="71">
        <f t="shared" si="168"/>
        <v>0.4644</v>
      </c>
      <c r="N296" s="72">
        <f t="shared" si="169"/>
        <v>44.72</v>
      </c>
      <c r="O296" s="73">
        <f t="shared" si="170"/>
        <v>256156.16</v>
      </c>
      <c r="P296" s="8">
        <f t="shared" si="171"/>
        <v>592.9540741</v>
      </c>
    </row>
    <row r="297" ht="14.25" customHeight="1" outlineLevel="2">
      <c r="A297" s="68">
        <v>77.0</v>
      </c>
      <c r="B297" s="69">
        <v>1.0</v>
      </c>
      <c r="C297" s="18" t="str">
        <f>IF(A297=1.2, "Minneapolis",VLOOKUP(A297,'Fall20 data fy22 comp rev '!$P$2:$Q$669,2,0))</f>
        <v>Mankato</v>
      </c>
      <c r="D297" s="68">
        <v>77.0</v>
      </c>
      <c r="E297" s="69">
        <v>1.0</v>
      </c>
      <c r="F297" s="69">
        <v>90.0</v>
      </c>
      <c r="G297" s="70" t="s">
        <v>1203</v>
      </c>
      <c r="H297" s="69">
        <v>409.0</v>
      </c>
      <c r="I297" s="69">
        <v>158.0</v>
      </c>
      <c r="J297" s="69">
        <v>38.0</v>
      </c>
      <c r="K297" s="29">
        <f t="shared" si="166"/>
        <v>177</v>
      </c>
      <c r="L297" s="71">
        <f t="shared" si="167"/>
        <v>0.4328</v>
      </c>
      <c r="M297" s="71">
        <f t="shared" si="168"/>
        <v>0.541</v>
      </c>
      <c r="N297" s="72">
        <f t="shared" si="169"/>
        <v>57.45</v>
      </c>
      <c r="O297" s="73">
        <f t="shared" si="170"/>
        <v>329073.6</v>
      </c>
      <c r="P297" s="8">
        <f t="shared" si="171"/>
        <v>804.5809291</v>
      </c>
    </row>
    <row r="298" ht="14.25" customHeight="1" outlineLevel="2">
      <c r="A298" s="68">
        <v>77.0</v>
      </c>
      <c r="B298" s="69">
        <v>1.0</v>
      </c>
      <c r="C298" s="18" t="str">
        <f>IF(A298=1.2, "Minneapolis",VLOOKUP(A298,'Fall20 data fy22 comp rev '!$P$2:$Q$669,2,0))</f>
        <v>Mankato</v>
      </c>
      <c r="D298" s="68">
        <v>77.0</v>
      </c>
      <c r="E298" s="69">
        <v>1.0</v>
      </c>
      <c r="F298" s="69">
        <v>130.0</v>
      </c>
      <c r="G298" s="70" t="s">
        <v>1478</v>
      </c>
      <c r="H298" s="69">
        <v>1231.0</v>
      </c>
      <c r="I298" s="69">
        <v>209.0</v>
      </c>
      <c r="J298" s="69">
        <v>73.0</v>
      </c>
      <c r="K298" s="29">
        <f t="shared" si="166"/>
        <v>245.5</v>
      </c>
      <c r="L298" s="71">
        <f t="shared" si="167"/>
        <v>0.1994</v>
      </c>
      <c r="M298" s="71">
        <f t="shared" si="168"/>
        <v>0.2493</v>
      </c>
      <c r="N298" s="72">
        <f t="shared" si="169"/>
        <v>36.72</v>
      </c>
      <c r="O298" s="73">
        <f t="shared" si="170"/>
        <v>210332.16</v>
      </c>
      <c r="P298" s="8">
        <f t="shared" si="171"/>
        <v>170.8628432</v>
      </c>
    </row>
    <row r="299" ht="14.25" customHeight="1" outlineLevel="2">
      <c r="A299" s="68">
        <v>77.0</v>
      </c>
      <c r="B299" s="69">
        <v>1.0</v>
      </c>
      <c r="C299" s="18" t="str">
        <f>IF(A299=1.2, "Minneapolis",VLOOKUP(A299,'Fall20 data fy22 comp rev '!$P$2:$Q$669,2,0))</f>
        <v>Mankato</v>
      </c>
      <c r="D299" s="68">
        <v>77.0</v>
      </c>
      <c r="E299" s="69">
        <v>1.0</v>
      </c>
      <c r="F299" s="69">
        <v>150.0</v>
      </c>
      <c r="G299" s="70" t="s">
        <v>1480</v>
      </c>
      <c r="H299" s="69">
        <v>395.0</v>
      </c>
      <c r="I299" s="69">
        <v>57.0</v>
      </c>
      <c r="J299" s="69">
        <v>30.0</v>
      </c>
      <c r="K299" s="29">
        <f t="shared" si="166"/>
        <v>72</v>
      </c>
      <c r="L299" s="71">
        <f t="shared" si="167"/>
        <v>0.1823</v>
      </c>
      <c r="M299" s="71">
        <f t="shared" si="168"/>
        <v>0.2279</v>
      </c>
      <c r="N299" s="72">
        <f t="shared" si="169"/>
        <v>9.85</v>
      </c>
      <c r="O299" s="73">
        <f t="shared" si="170"/>
        <v>56420.8</v>
      </c>
      <c r="P299" s="8">
        <f t="shared" si="171"/>
        <v>142.8374684</v>
      </c>
    </row>
    <row r="300" ht="14.25" customHeight="1" outlineLevel="2">
      <c r="A300" s="68">
        <v>77.0</v>
      </c>
      <c r="B300" s="69">
        <v>1.0</v>
      </c>
      <c r="C300" s="18" t="str">
        <f>IF(A300=1.2, "Minneapolis",VLOOKUP(A300,'Fall20 data fy22 comp rev '!$P$2:$Q$669,2,0))</f>
        <v>Mankato</v>
      </c>
      <c r="D300" s="68">
        <v>77.0</v>
      </c>
      <c r="E300" s="69">
        <v>1.0</v>
      </c>
      <c r="F300" s="69">
        <v>160.0</v>
      </c>
      <c r="G300" s="70" t="s">
        <v>1482</v>
      </c>
      <c r="H300" s="69">
        <v>1168.0</v>
      </c>
      <c r="I300" s="69">
        <v>338.0</v>
      </c>
      <c r="J300" s="69">
        <v>82.0</v>
      </c>
      <c r="K300" s="29">
        <f t="shared" si="166"/>
        <v>379</v>
      </c>
      <c r="L300" s="71">
        <f t="shared" si="167"/>
        <v>0.3245</v>
      </c>
      <c r="M300" s="71">
        <f t="shared" si="168"/>
        <v>0.4056</v>
      </c>
      <c r="N300" s="72">
        <f t="shared" si="169"/>
        <v>92.23</v>
      </c>
      <c r="O300" s="73">
        <f t="shared" si="170"/>
        <v>528293.44</v>
      </c>
      <c r="P300" s="8">
        <f t="shared" si="171"/>
        <v>452.3060274</v>
      </c>
    </row>
    <row r="301" ht="14.25" customHeight="1" outlineLevel="2">
      <c r="A301" s="68">
        <v>77.0</v>
      </c>
      <c r="B301" s="69">
        <v>1.0</v>
      </c>
      <c r="C301" s="18" t="str">
        <f>IF(A301=1.2, "Minneapolis",VLOOKUP(A301,'Fall20 data fy22 comp rev '!$P$2:$Q$669,2,0))</f>
        <v>Mankato</v>
      </c>
      <c r="D301" s="68">
        <v>77.0</v>
      </c>
      <c r="E301" s="69">
        <v>1.0</v>
      </c>
      <c r="F301" s="69">
        <v>170.0</v>
      </c>
      <c r="G301" s="70" t="s">
        <v>1484</v>
      </c>
      <c r="H301" s="69">
        <v>295.0</v>
      </c>
      <c r="I301" s="69">
        <v>101.0</v>
      </c>
      <c r="J301" s="69">
        <v>14.0</v>
      </c>
      <c r="K301" s="29">
        <f t="shared" si="166"/>
        <v>108</v>
      </c>
      <c r="L301" s="71">
        <f t="shared" si="167"/>
        <v>0.3661</v>
      </c>
      <c r="M301" s="71">
        <f t="shared" si="168"/>
        <v>0.4576</v>
      </c>
      <c r="N301" s="72">
        <f t="shared" si="169"/>
        <v>29.65</v>
      </c>
      <c r="O301" s="73">
        <f t="shared" si="170"/>
        <v>169835.2</v>
      </c>
      <c r="P301" s="8">
        <f t="shared" si="171"/>
        <v>575.7125424</v>
      </c>
    </row>
    <row r="302" ht="14.25" customHeight="1" outlineLevel="2">
      <c r="A302" s="68">
        <v>77.0</v>
      </c>
      <c r="B302" s="69">
        <v>1.0</v>
      </c>
      <c r="C302" s="18" t="str">
        <f>IF(A302=1.2, "Minneapolis",VLOOKUP(A302,'Fall20 data fy22 comp rev '!$P$2:$Q$669,2,0))</f>
        <v>Mankato</v>
      </c>
      <c r="D302" s="68">
        <v>77.0</v>
      </c>
      <c r="E302" s="69">
        <v>1.0</v>
      </c>
      <c r="F302" s="69">
        <v>190.0</v>
      </c>
      <c r="G302" s="70" t="s">
        <v>1486</v>
      </c>
      <c r="H302" s="69">
        <v>966.0</v>
      </c>
      <c r="I302" s="69">
        <v>214.0</v>
      </c>
      <c r="J302" s="69">
        <v>58.0</v>
      </c>
      <c r="K302" s="29">
        <f t="shared" si="166"/>
        <v>243</v>
      </c>
      <c r="L302" s="71">
        <f t="shared" si="167"/>
        <v>0.2516</v>
      </c>
      <c r="M302" s="71">
        <f t="shared" si="168"/>
        <v>0.3145</v>
      </c>
      <c r="N302" s="72">
        <f t="shared" si="169"/>
        <v>45.85</v>
      </c>
      <c r="O302" s="73">
        <f t="shared" si="170"/>
        <v>262628.8</v>
      </c>
      <c r="P302" s="8">
        <f t="shared" si="171"/>
        <v>271.8724638</v>
      </c>
    </row>
    <row r="303" ht="14.25" customHeight="1" outlineLevel="2">
      <c r="A303" s="68">
        <v>77.0</v>
      </c>
      <c r="B303" s="69">
        <v>1.0</v>
      </c>
      <c r="C303" s="18" t="str">
        <f>IF(A303=1.2, "Minneapolis",VLOOKUP(A303,'Fall20 data fy22 comp rev '!$P$2:$Q$669,2,0))</f>
        <v>Mankato</v>
      </c>
      <c r="D303" s="68">
        <v>77.0</v>
      </c>
      <c r="E303" s="69">
        <v>1.0</v>
      </c>
      <c r="F303" s="69">
        <v>200.0</v>
      </c>
      <c r="G303" s="70" t="s">
        <v>1488</v>
      </c>
      <c r="H303" s="69">
        <v>1094.0</v>
      </c>
      <c r="I303" s="69">
        <v>337.0</v>
      </c>
      <c r="J303" s="69">
        <v>82.0</v>
      </c>
      <c r="K303" s="29">
        <f t="shared" si="166"/>
        <v>378</v>
      </c>
      <c r="L303" s="71">
        <f t="shared" si="167"/>
        <v>0.3455</v>
      </c>
      <c r="M303" s="71">
        <f t="shared" si="168"/>
        <v>0.4319</v>
      </c>
      <c r="N303" s="72">
        <f t="shared" si="169"/>
        <v>97.95</v>
      </c>
      <c r="O303" s="73">
        <f t="shared" si="170"/>
        <v>561057.6</v>
      </c>
      <c r="P303" s="8">
        <f t="shared" si="171"/>
        <v>512.8497258</v>
      </c>
    </row>
    <row r="304" ht="14.25" customHeight="1" outlineLevel="2">
      <c r="A304" s="68">
        <v>77.0</v>
      </c>
      <c r="B304" s="69">
        <v>1.0</v>
      </c>
      <c r="C304" s="18" t="str">
        <f>IF(A304=1.2, "Minneapolis",VLOOKUP(A304,'Fall20 data fy22 comp rev '!$P$2:$Q$669,2,0))</f>
        <v>Mankato</v>
      </c>
      <c r="D304" s="68">
        <v>77.0</v>
      </c>
      <c r="E304" s="69">
        <v>1.0</v>
      </c>
      <c r="F304" s="69">
        <v>220.0</v>
      </c>
      <c r="G304" s="70" t="s">
        <v>1489</v>
      </c>
      <c r="H304" s="69">
        <v>68.0</v>
      </c>
      <c r="I304" s="69">
        <v>35.0</v>
      </c>
      <c r="J304" s="69">
        <v>4.0</v>
      </c>
      <c r="K304" s="29">
        <f t="shared" si="166"/>
        <v>37</v>
      </c>
      <c r="L304" s="71">
        <f t="shared" si="167"/>
        <v>0.5441</v>
      </c>
      <c r="M304" s="71">
        <f t="shared" si="168"/>
        <v>0.6801</v>
      </c>
      <c r="N304" s="72">
        <f t="shared" si="169"/>
        <v>15.1</v>
      </c>
      <c r="O304" s="73">
        <f t="shared" si="170"/>
        <v>86492.8</v>
      </c>
      <c r="P304" s="8">
        <f t="shared" si="171"/>
        <v>1271.952941</v>
      </c>
    </row>
    <row r="305" ht="14.25" customHeight="1" outlineLevel="2">
      <c r="A305" s="68">
        <v>77.0</v>
      </c>
      <c r="B305" s="69">
        <v>1.0</v>
      </c>
      <c r="C305" s="18" t="str">
        <f>IF(A305=1.2, "Minneapolis",VLOOKUP(A305,'Fall20 data fy22 comp rev '!$P$2:$Q$669,2,0))</f>
        <v>Mankato</v>
      </c>
      <c r="D305" s="68">
        <v>77.0</v>
      </c>
      <c r="E305" s="69">
        <v>1.0</v>
      </c>
      <c r="F305" s="69">
        <v>222.0</v>
      </c>
      <c r="G305" s="70" t="s">
        <v>3567</v>
      </c>
      <c r="H305" s="69">
        <v>41.0</v>
      </c>
      <c r="I305" s="69">
        <v>22.0</v>
      </c>
      <c r="J305" s="69">
        <v>3.0</v>
      </c>
      <c r="K305" s="29">
        <f t="shared" si="166"/>
        <v>23.5</v>
      </c>
      <c r="L305" s="71">
        <f t="shared" si="167"/>
        <v>0.5732</v>
      </c>
      <c r="M305" s="71">
        <f t="shared" si="168"/>
        <v>0.7165</v>
      </c>
      <c r="N305" s="72">
        <f t="shared" si="169"/>
        <v>10.1</v>
      </c>
      <c r="O305" s="73">
        <f t="shared" si="170"/>
        <v>57852.8</v>
      </c>
      <c r="P305" s="8">
        <f t="shared" si="171"/>
        <v>1411.043902</v>
      </c>
    </row>
    <row r="306" ht="14.25" customHeight="1" outlineLevel="2">
      <c r="A306" s="68">
        <v>77.0</v>
      </c>
      <c r="B306" s="69">
        <v>1.0</v>
      </c>
      <c r="C306" s="18" t="str">
        <f>IF(A306=1.2, "Minneapolis",VLOOKUP(A306,'Fall20 data fy22 comp rev '!$P$2:$Q$669,2,0))</f>
        <v>Mankato</v>
      </c>
      <c r="D306" s="68">
        <v>77.0</v>
      </c>
      <c r="E306" s="69">
        <v>1.0</v>
      </c>
      <c r="F306" s="69">
        <v>260.0</v>
      </c>
      <c r="G306" s="70" t="s">
        <v>1492</v>
      </c>
      <c r="H306" s="69">
        <v>4.0</v>
      </c>
      <c r="I306" s="69">
        <v>3.0</v>
      </c>
      <c r="J306" s="69">
        <v>0.0</v>
      </c>
      <c r="K306" s="29">
        <f t="shared" si="166"/>
        <v>3</v>
      </c>
      <c r="L306" s="71">
        <f t="shared" si="167"/>
        <v>0.75</v>
      </c>
      <c r="M306" s="71">
        <f t="shared" si="168"/>
        <v>0.9375</v>
      </c>
      <c r="N306" s="72">
        <f t="shared" si="169"/>
        <v>1.69</v>
      </c>
      <c r="O306" s="73">
        <f t="shared" si="170"/>
        <v>9680.32</v>
      </c>
      <c r="P306" s="8">
        <f t="shared" si="171"/>
        <v>2420.08</v>
      </c>
    </row>
    <row r="307" ht="14.25" customHeight="1" outlineLevel="2">
      <c r="A307" s="68">
        <v>77.0</v>
      </c>
      <c r="B307" s="69">
        <v>1.0</v>
      </c>
      <c r="C307" s="18" t="str">
        <f>IF(A307=1.2, "Minneapolis",VLOOKUP(A307,'Fall20 data fy22 comp rev '!$P$2:$Q$669,2,0))</f>
        <v>Mankato</v>
      </c>
      <c r="D307" s="68">
        <v>77.0</v>
      </c>
      <c r="E307" s="69">
        <v>1.0</v>
      </c>
      <c r="F307" s="69">
        <v>370.0</v>
      </c>
      <c r="G307" s="70" t="s">
        <v>1493</v>
      </c>
      <c r="H307" s="69">
        <v>31.0</v>
      </c>
      <c r="I307" s="69">
        <v>18.0</v>
      </c>
      <c r="J307" s="69">
        <v>3.0</v>
      </c>
      <c r="K307" s="29">
        <f t="shared" si="166"/>
        <v>19.5</v>
      </c>
      <c r="L307" s="71">
        <f t="shared" si="167"/>
        <v>0.629</v>
      </c>
      <c r="M307" s="71">
        <f t="shared" si="168"/>
        <v>0.7863</v>
      </c>
      <c r="N307" s="72">
        <f t="shared" si="169"/>
        <v>9.2</v>
      </c>
      <c r="O307" s="73">
        <f t="shared" si="170"/>
        <v>52697.6</v>
      </c>
      <c r="P307" s="8">
        <f t="shared" si="171"/>
        <v>1699.922581</v>
      </c>
    </row>
    <row r="308" ht="14.25" customHeight="1" outlineLevel="2">
      <c r="A308" s="68">
        <v>77.0</v>
      </c>
      <c r="B308" s="69">
        <v>1.0</v>
      </c>
      <c r="C308" s="18" t="str">
        <f>IF(A308=1.2, "Minneapolis",VLOOKUP(A308,'Fall20 data fy22 comp rev '!$P$2:$Q$669,2,0))</f>
        <v>Mankato</v>
      </c>
      <c r="D308" s="68">
        <v>77.0</v>
      </c>
      <c r="E308" s="69">
        <v>1.0</v>
      </c>
      <c r="F308" s="69">
        <v>375.0</v>
      </c>
      <c r="G308" s="70" t="s">
        <v>1495</v>
      </c>
      <c r="H308" s="69">
        <v>14.0</v>
      </c>
      <c r="I308" s="69">
        <v>5.0</v>
      </c>
      <c r="J308" s="69">
        <v>0.0</v>
      </c>
      <c r="K308" s="29">
        <f t="shared" si="166"/>
        <v>5</v>
      </c>
      <c r="L308" s="71">
        <f t="shared" si="167"/>
        <v>0.3571</v>
      </c>
      <c r="M308" s="71">
        <f t="shared" si="168"/>
        <v>0.4464</v>
      </c>
      <c r="N308" s="72">
        <f t="shared" si="169"/>
        <v>1.34</v>
      </c>
      <c r="O308" s="73">
        <f t="shared" si="170"/>
        <v>7675.52</v>
      </c>
      <c r="P308" s="8">
        <f t="shared" si="171"/>
        <v>548.2514286</v>
      </c>
    </row>
    <row r="309" ht="14.25" customHeight="1" outlineLevel="1">
      <c r="A309" s="68"/>
      <c r="B309" s="69"/>
      <c r="C309" s="80" t="s">
        <v>3568</v>
      </c>
      <c r="D309" s="68"/>
      <c r="E309" s="69"/>
      <c r="F309" s="69"/>
      <c r="G309" s="70"/>
      <c r="H309" s="69">
        <f t="shared" ref="H309:K309" si="172">SUBTOTAL(9,H289:H308)</f>
        <v>9021</v>
      </c>
      <c r="I309" s="69">
        <f t="shared" si="172"/>
        <v>2447</v>
      </c>
      <c r="J309" s="69">
        <f t="shared" si="172"/>
        <v>599</v>
      </c>
      <c r="K309" s="29">
        <f t="shared" si="172"/>
        <v>2746.5</v>
      </c>
      <c r="L309" s="71"/>
      <c r="M309" s="71"/>
      <c r="N309" s="72">
        <f t="shared" ref="N309:O309" si="173">SUBTOTAL(9,N289:N308)</f>
        <v>676.91</v>
      </c>
      <c r="O309" s="73">
        <f t="shared" si="173"/>
        <v>3877340.48</v>
      </c>
      <c r="P309" s="8"/>
    </row>
    <row r="310" ht="14.25" customHeight="1" outlineLevel="2">
      <c r="A310" s="68">
        <v>81.0</v>
      </c>
      <c r="B310" s="69">
        <v>1.0</v>
      </c>
      <c r="C310" s="18" t="str">
        <f>IF(A310=1.2, "Minneapolis",VLOOKUP(A310,'Fall20 data fy22 comp rev '!$P$2:$Q$669,2,0))</f>
        <v>Comfrey</v>
      </c>
      <c r="D310" s="68">
        <v>81.0</v>
      </c>
      <c r="E310" s="69">
        <v>1.0</v>
      </c>
      <c r="F310" s="69">
        <v>10.0</v>
      </c>
      <c r="G310" s="70" t="s">
        <v>1496</v>
      </c>
      <c r="H310" s="69">
        <v>50.0</v>
      </c>
      <c r="I310" s="69">
        <v>15.0</v>
      </c>
      <c r="J310" s="69">
        <v>9.0</v>
      </c>
      <c r="K310" s="29">
        <f t="shared" ref="K310:K311" si="174">ROUND((I$3*I310)+(J310*J$3),1)</f>
        <v>19.5</v>
      </c>
      <c r="L310" s="71">
        <f t="shared" ref="L310:L311" si="175">ROUND(K310/H310,4)</f>
        <v>0.39</v>
      </c>
      <c r="M310" s="71">
        <f t="shared" ref="M310:M311" si="176">ROUND(MIN(1,L310/M$3),4)</f>
        <v>0.4875</v>
      </c>
      <c r="N310" s="72">
        <f t="shared" ref="N310:N311" si="177">ROUND(K310*M310*N$3,2)</f>
        <v>5.7</v>
      </c>
      <c r="O310" s="73">
        <f t="shared" ref="O310:O311" si="178">ROUND(N310*O$3,2)</f>
        <v>32649.6</v>
      </c>
      <c r="P310" s="8">
        <f t="shared" ref="P310:P311" si="179">O310/H310</f>
        <v>652.992</v>
      </c>
    </row>
    <row r="311" ht="14.25" customHeight="1" outlineLevel="2">
      <c r="A311" s="68">
        <v>81.0</v>
      </c>
      <c r="B311" s="69">
        <v>1.0</v>
      </c>
      <c r="C311" s="18" t="str">
        <f>IF(A311=1.2, "Minneapolis",VLOOKUP(A311,'Fall20 data fy22 comp rev '!$P$2:$Q$669,2,0))</f>
        <v>Comfrey</v>
      </c>
      <c r="D311" s="68">
        <v>81.0</v>
      </c>
      <c r="E311" s="69">
        <v>1.0</v>
      </c>
      <c r="F311" s="69">
        <v>20.0</v>
      </c>
      <c r="G311" s="70" t="s">
        <v>1498</v>
      </c>
      <c r="H311" s="69">
        <v>80.0</v>
      </c>
      <c r="I311" s="69">
        <v>25.0</v>
      </c>
      <c r="J311" s="69">
        <v>19.0</v>
      </c>
      <c r="K311" s="29">
        <f t="shared" si="174"/>
        <v>34.5</v>
      </c>
      <c r="L311" s="71">
        <f t="shared" si="175"/>
        <v>0.4313</v>
      </c>
      <c r="M311" s="71">
        <f t="shared" si="176"/>
        <v>0.5391</v>
      </c>
      <c r="N311" s="72">
        <f t="shared" si="177"/>
        <v>11.16</v>
      </c>
      <c r="O311" s="73">
        <f t="shared" si="178"/>
        <v>63924.48</v>
      </c>
      <c r="P311" s="8">
        <f t="shared" si="179"/>
        <v>799.056</v>
      </c>
    </row>
    <row r="312" ht="14.25" customHeight="1" outlineLevel="1">
      <c r="A312" s="68"/>
      <c r="B312" s="69"/>
      <c r="C312" s="80" t="s">
        <v>3569</v>
      </c>
      <c r="D312" s="68"/>
      <c r="E312" s="69"/>
      <c r="F312" s="69"/>
      <c r="G312" s="70"/>
      <c r="H312" s="69">
        <f t="shared" ref="H312:K312" si="180">SUBTOTAL(9,H310:H311)</f>
        <v>130</v>
      </c>
      <c r="I312" s="69">
        <f t="shared" si="180"/>
        <v>40</v>
      </c>
      <c r="J312" s="69">
        <f t="shared" si="180"/>
        <v>28</v>
      </c>
      <c r="K312" s="29">
        <f t="shared" si="180"/>
        <v>54</v>
      </c>
      <c r="L312" s="71"/>
      <c r="M312" s="71"/>
      <c r="N312" s="72">
        <f t="shared" ref="N312:O312" si="181">SUBTOTAL(9,N310:N311)</f>
        <v>16.86</v>
      </c>
      <c r="O312" s="73">
        <f t="shared" si="181"/>
        <v>96574.08</v>
      </c>
      <c r="P312" s="8"/>
    </row>
    <row r="313" ht="14.25" customHeight="1" outlineLevel="2">
      <c r="A313" s="68">
        <v>84.0</v>
      </c>
      <c r="B313" s="69">
        <v>1.0</v>
      </c>
      <c r="C313" s="18" t="str">
        <f>IF(A313=1.2, "Minneapolis",VLOOKUP(A313,'Fall20 data fy22 comp rev '!$P$2:$Q$669,2,0))</f>
        <v>Sleepy Eye</v>
      </c>
      <c r="D313" s="68">
        <v>84.0</v>
      </c>
      <c r="E313" s="69">
        <v>1.0</v>
      </c>
      <c r="F313" s="69">
        <v>10.0</v>
      </c>
      <c r="G313" s="70" t="s">
        <v>1500</v>
      </c>
      <c r="H313" s="69">
        <v>350.0</v>
      </c>
      <c r="I313" s="69">
        <v>128.0</v>
      </c>
      <c r="J313" s="69">
        <v>54.0</v>
      </c>
      <c r="K313" s="29">
        <f t="shared" ref="K313:K314" si="182">ROUND((I$3*I313)+(J313*J$3),1)</f>
        <v>155</v>
      </c>
      <c r="L313" s="71">
        <f t="shared" ref="L313:L314" si="183">ROUND(K313/H313,4)</f>
        <v>0.4429</v>
      </c>
      <c r="M313" s="71">
        <f t="shared" ref="M313:M314" si="184">ROUND(MIN(1,L313/M$3),4)</f>
        <v>0.5536</v>
      </c>
      <c r="N313" s="72">
        <f t="shared" ref="N313:N314" si="185">ROUND(K313*M313*N$3,2)</f>
        <v>51.48</v>
      </c>
      <c r="O313" s="73">
        <f t="shared" ref="O313:O314" si="186">ROUND(N313*O$3,2)</f>
        <v>294877.44</v>
      </c>
      <c r="P313" s="8">
        <f t="shared" ref="P313:P314" si="187">O313/H313</f>
        <v>842.5069714</v>
      </c>
    </row>
    <row r="314" ht="14.25" customHeight="1" outlineLevel="2">
      <c r="A314" s="68">
        <v>84.0</v>
      </c>
      <c r="B314" s="69">
        <v>1.0</v>
      </c>
      <c r="C314" s="18" t="str">
        <f>IF(A314=1.2, "Minneapolis",VLOOKUP(A314,'Fall20 data fy22 comp rev '!$P$2:$Q$669,2,0))</f>
        <v>Sleepy Eye</v>
      </c>
      <c r="D314" s="68">
        <v>84.0</v>
      </c>
      <c r="E314" s="69">
        <v>1.0</v>
      </c>
      <c r="F314" s="69">
        <v>20.0</v>
      </c>
      <c r="G314" s="70" t="s">
        <v>1501</v>
      </c>
      <c r="H314" s="69">
        <v>260.0</v>
      </c>
      <c r="I314" s="69">
        <v>62.0</v>
      </c>
      <c r="J314" s="69">
        <v>32.0</v>
      </c>
      <c r="K314" s="29">
        <f t="shared" si="182"/>
        <v>78</v>
      </c>
      <c r="L314" s="71">
        <f t="shared" si="183"/>
        <v>0.3</v>
      </c>
      <c r="M314" s="71">
        <f t="shared" si="184"/>
        <v>0.375</v>
      </c>
      <c r="N314" s="72">
        <f t="shared" si="185"/>
        <v>17.55</v>
      </c>
      <c r="O314" s="73">
        <f t="shared" si="186"/>
        <v>100526.4</v>
      </c>
      <c r="P314" s="8">
        <f t="shared" si="187"/>
        <v>386.64</v>
      </c>
    </row>
    <row r="315" ht="14.25" customHeight="1" outlineLevel="1">
      <c r="A315" s="68"/>
      <c r="B315" s="69"/>
      <c r="C315" s="80" t="s">
        <v>3570</v>
      </c>
      <c r="D315" s="68"/>
      <c r="E315" s="69"/>
      <c r="F315" s="69"/>
      <c r="G315" s="70"/>
      <c r="H315" s="69">
        <f t="shared" ref="H315:K315" si="188">SUBTOTAL(9,H313:H314)</f>
        <v>610</v>
      </c>
      <c r="I315" s="69">
        <f t="shared" si="188"/>
        <v>190</v>
      </c>
      <c r="J315" s="69">
        <f t="shared" si="188"/>
        <v>86</v>
      </c>
      <c r="K315" s="29">
        <f t="shared" si="188"/>
        <v>233</v>
      </c>
      <c r="L315" s="71"/>
      <c r="M315" s="71"/>
      <c r="N315" s="72">
        <f t="shared" ref="N315:O315" si="189">SUBTOTAL(9,N313:N314)</f>
        <v>69.03</v>
      </c>
      <c r="O315" s="73">
        <f t="shared" si="189"/>
        <v>395403.84</v>
      </c>
      <c r="P315" s="8"/>
    </row>
    <row r="316" ht="14.25" customHeight="1" outlineLevel="2">
      <c r="A316" s="68">
        <v>85.0</v>
      </c>
      <c r="B316" s="69">
        <v>1.0</v>
      </c>
      <c r="C316" s="18" t="str">
        <f>IF(A316=1.2, "Minneapolis",VLOOKUP(A316,'Fall20 data fy22 comp rev '!$P$2:$Q$669,2,0))</f>
        <v>Springfield</v>
      </c>
      <c r="D316" s="68">
        <v>85.0</v>
      </c>
      <c r="E316" s="69">
        <v>1.0</v>
      </c>
      <c r="F316" s="69">
        <v>1.0</v>
      </c>
      <c r="G316" s="70" t="s">
        <v>1503</v>
      </c>
      <c r="H316" s="69">
        <v>264.0</v>
      </c>
      <c r="I316" s="69">
        <v>55.0</v>
      </c>
      <c r="J316" s="69">
        <v>53.0</v>
      </c>
      <c r="K316" s="29">
        <f t="shared" ref="K316:K317" si="190">ROUND((I$3*I316)+(J316*J$3),1)</f>
        <v>81.5</v>
      </c>
      <c r="L316" s="71">
        <f t="shared" ref="L316:L317" si="191">ROUND(K316/H316,4)</f>
        <v>0.3087</v>
      </c>
      <c r="M316" s="71">
        <f t="shared" ref="M316:M317" si="192">ROUND(MIN(1,L316/M$3),4)</f>
        <v>0.3859</v>
      </c>
      <c r="N316" s="72">
        <f t="shared" ref="N316:N317" si="193">ROUND(K316*M316*N$3,2)</f>
        <v>18.87</v>
      </c>
      <c r="O316" s="73">
        <f t="shared" ref="O316:O317" si="194">ROUND(N316*O$3,2)</f>
        <v>108087.36</v>
      </c>
      <c r="P316" s="8">
        <f t="shared" ref="P316:P317" si="195">O316/H316</f>
        <v>409.4218182</v>
      </c>
    </row>
    <row r="317" ht="14.25" customHeight="1" outlineLevel="2">
      <c r="A317" s="68">
        <v>85.0</v>
      </c>
      <c r="B317" s="69">
        <v>1.0</v>
      </c>
      <c r="C317" s="18" t="str">
        <f>IF(A317=1.2, "Minneapolis",VLOOKUP(A317,'Fall20 data fy22 comp rev '!$P$2:$Q$669,2,0))</f>
        <v>Springfield</v>
      </c>
      <c r="D317" s="68">
        <v>85.0</v>
      </c>
      <c r="E317" s="69">
        <v>1.0</v>
      </c>
      <c r="F317" s="69">
        <v>2.0</v>
      </c>
      <c r="G317" s="70" t="s">
        <v>1505</v>
      </c>
      <c r="H317" s="69">
        <v>311.0</v>
      </c>
      <c r="I317" s="69">
        <v>87.0</v>
      </c>
      <c r="J317" s="69">
        <v>69.0</v>
      </c>
      <c r="K317" s="29">
        <f t="shared" si="190"/>
        <v>121.5</v>
      </c>
      <c r="L317" s="71">
        <f t="shared" si="191"/>
        <v>0.3907</v>
      </c>
      <c r="M317" s="71">
        <f t="shared" si="192"/>
        <v>0.4884</v>
      </c>
      <c r="N317" s="72">
        <f t="shared" si="193"/>
        <v>35.6</v>
      </c>
      <c r="O317" s="73">
        <f t="shared" si="194"/>
        <v>203916.8</v>
      </c>
      <c r="P317" s="8">
        <f t="shared" si="195"/>
        <v>655.6810289</v>
      </c>
    </row>
    <row r="318" ht="14.25" customHeight="1" outlineLevel="1">
      <c r="A318" s="68"/>
      <c r="B318" s="69"/>
      <c r="C318" s="80" t="s">
        <v>3571</v>
      </c>
      <c r="D318" s="68"/>
      <c r="E318" s="69"/>
      <c r="F318" s="69"/>
      <c r="G318" s="70"/>
      <c r="H318" s="69">
        <f t="shared" ref="H318:K318" si="196">SUBTOTAL(9,H316:H317)</f>
        <v>575</v>
      </c>
      <c r="I318" s="69">
        <f t="shared" si="196"/>
        <v>142</v>
      </c>
      <c r="J318" s="69">
        <f t="shared" si="196"/>
        <v>122</v>
      </c>
      <c r="K318" s="29">
        <f t="shared" si="196"/>
        <v>203</v>
      </c>
      <c r="L318" s="71"/>
      <c r="M318" s="71"/>
      <c r="N318" s="72">
        <f t="shared" ref="N318:O318" si="197">SUBTOTAL(9,N316:N317)</f>
        <v>54.47</v>
      </c>
      <c r="O318" s="73">
        <f t="shared" si="197"/>
        <v>312004.16</v>
      </c>
      <c r="P318" s="8"/>
    </row>
    <row r="319" ht="14.25" customHeight="1" outlineLevel="2">
      <c r="A319" s="68">
        <v>88.0</v>
      </c>
      <c r="B319" s="69">
        <v>1.0</v>
      </c>
      <c r="C319" s="18" t="str">
        <f>IF(A319=1.2, "Minneapolis",VLOOKUP(A319,'Fall20 data fy22 comp rev '!$P$2:$Q$669,2,0))</f>
        <v>New Ulm</v>
      </c>
      <c r="D319" s="68">
        <v>88.0</v>
      </c>
      <c r="E319" s="69">
        <v>1.0</v>
      </c>
      <c r="F319" s="69">
        <v>20.0</v>
      </c>
      <c r="G319" s="70" t="s">
        <v>1039</v>
      </c>
      <c r="H319" s="69">
        <v>598.0</v>
      </c>
      <c r="I319" s="69">
        <v>121.0</v>
      </c>
      <c r="J319" s="69">
        <v>76.0</v>
      </c>
      <c r="K319" s="29">
        <f t="shared" ref="K319:K322" si="198">ROUND((I$3*I319)+(J319*J$3),1)</f>
        <v>159</v>
      </c>
      <c r="L319" s="71">
        <f t="shared" ref="L319:L322" si="199">ROUND(K319/H319,4)</f>
        <v>0.2659</v>
      </c>
      <c r="M319" s="71">
        <f t="shared" ref="M319:M322" si="200">ROUND(MIN(1,L319/M$3),4)</f>
        <v>0.3324</v>
      </c>
      <c r="N319" s="72">
        <f t="shared" ref="N319:N322" si="201">ROUND(K319*M319*N$3,2)</f>
        <v>31.71</v>
      </c>
      <c r="O319" s="73">
        <f t="shared" ref="O319:O322" si="202">ROUND(N319*O$3,2)</f>
        <v>181634.88</v>
      </c>
      <c r="P319" s="8">
        <f t="shared" ref="P319:P322" si="203">O319/H319</f>
        <v>303.7372575</v>
      </c>
    </row>
    <row r="320" ht="14.25" customHeight="1" outlineLevel="2">
      <c r="A320" s="68">
        <v>88.0</v>
      </c>
      <c r="B320" s="69">
        <v>1.0</v>
      </c>
      <c r="C320" s="18" t="str">
        <f>IF(A320=1.2, "Minneapolis",VLOOKUP(A320,'Fall20 data fy22 comp rev '!$P$2:$Q$669,2,0))</f>
        <v>New Ulm</v>
      </c>
      <c r="D320" s="68">
        <v>88.0</v>
      </c>
      <c r="E320" s="69">
        <v>1.0</v>
      </c>
      <c r="F320" s="69">
        <v>30.0</v>
      </c>
      <c r="G320" s="70" t="s">
        <v>1475</v>
      </c>
      <c r="H320" s="69">
        <v>198.0</v>
      </c>
      <c r="I320" s="69">
        <v>50.0</v>
      </c>
      <c r="J320" s="69">
        <v>19.0</v>
      </c>
      <c r="K320" s="29">
        <f t="shared" si="198"/>
        <v>59.5</v>
      </c>
      <c r="L320" s="71">
        <f t="shared" si="199"/>
        <v>0.3005</v>
      </c>
      <c r="M320" s="71">
        <f t="shared" si="200"/>
        <v>0.3756</v>
      </c>
      <c r="N320" s="72">
        <f t="shared" si="201"/>
        <v>13.41</v>
      </c>
      <c r="O320" s="73">
        <f t="shared" si="202"/>
        <v>76812.48</v>
      </c>
      <c r="P320" s="8">
        <f t="shared" si="203"/>
        <v>387.9418182</v>
      </c>
    </row>
    <row r="321" ht="14.25" customHeight="1" outlineLevel="2">
      <c r="A321" s="68">
        <v>88.0</v>
      </c>
      <c r="B321" s="69">
        <v>1.0</v>
      </c>
      <c r="C321" s="18" t="str">
        <f>IF(A321=1.2, "Minneapolis",VLOOKUP(A321,'Fall20 data fy22 comp rev '!$P$2:$Q$669,2,0))</f>
        <v>New Ulm</v>
      </c>
      <c r="D321" s="68">
        <v>88.0</v>
      </c>
      <c r="E321" s="69">
        <v>1.0</v>
      </c>
      <c r="F321" s="69">
        <v>40.0</v>
      </c>
      <c r="G321" s="70" t="s">
        <v>1508</v>
      </c>
      <c r="H321" s="69">
        <v>686.0</v>
      </c>
      <c r="I321" s="69">
        <v>115.0</v>
      </c>
      <c r="J321" s="69">
        <v>86.0</v>
      </c>
      <c r="K321" s="29">
        <f t="shared" si="198"/>
        <v>158</v>
      </c>
      <c r="L321" s="71">
        <f t="shared" si="199"/>
        <v>0.2303</v>
      </c>
      <c r="M321" s="71">
        <f t="shared" si="200"/>
        <v>0.2879</v>
      </c>
      <c r="N321" s="72">
        <f t="shared" si="201"/>
        <v>27.29</v>
      </c>
      <c r="O321" s="73">
        <f t="shared" si="202"/>
        <v>156317.12</v>
      </c>
      <c r="P321" s="8">
        <f t="shared" si="203"/>
        <v>227.8675219</v>
      </c>
    </row>
    <row r="322" ht="14.25" customHeight="1" outlineLevel="2">
      <c r="A322" s="68">
        <v>88.0</v>
      </c>
      <c r="B322" s="69">
        <v>1.0</v>
      </c>
      <c r="C322" s="18" t="str">
        <f>IF(A322=1.2, "Minneapolis",VLOOKUP(A322,'Fall20 data fy22 comp rev '!$P$2:$Q$669,2,0))</f>
        <v>New Ulm</v>
      </c>
      <c r="D322" s="68">
        <v>88.0</v>
      </c>
      <c r="E322" s="69">
        <v>1.0</v>
      </c>
      <c r="F322" s="69">
        <v>50.0</v>
      </c>
      <c r="G322" s="70" t="s">
        <v>1510</v>
      </c>
      <c r="H322" s="69">
        <v>623.0</v>
      </c>
      <c r="I322" s="69">
        <v>84.0</v>
      </c>
      <c r="J322" s="69">
        <v>55.0</v>
      </c>
      <c r="K322" s="29">
        <f t="shared" si="198"/>
        <v>111.5</v>
      </c>
      <c r="L322" s="71">
        <f t="shared" si="199"/>
        <v>0.179</v>
      </c>
      <c r="M322" s="71">
        <f t="shared" si="200"/>
        <v>0.2238</v>
      </c>
      <c r="N322" s="72">
        <f t="shared" si="201"/>
        <v>14.97</v>
      </c>
      <c r="O322" s="73">
        <f t="shared" si="202"/>
        <v>85748.16</v>
      </c>
      <c r="P322" s="8">
        <f t="shared" si="203"/>
        <v>137.637496</v>
      </c>
    </row>
    <row r="323" ht="14.25" customHeight="1" outlineLevel="1">
      <c r="A323" s="68"/>
      <c r="B323" s="69"/>
      <c r="C323" s="80" t="s">
        <v>3572</v>
      </c>
      <c r="D323" s="68"/>
      <c r="E323" s="69"/>
      <c r="F323" s="69"/>
      <c r="G323" s="70"/>
      <c r="H323" s="69">
        <f t="shared" ref="H323:K323" si="204">SUBTOTAL(9,H319:H322)</f>
        <v>2105</v>
      </c>
      <c r="I323" s="69">
        <f t="shared" si="204"/>
        <v>370</v>
      </c>
      <c r="J323" s="69">
        <f t="shared" si="204"/>
        <v>236</v>
      </c>
      <c r="K323" s="29">
        <f t="shared" si="204"/>
        <v>488</v>
      </c>
      <c r="L323" s="71"/>
      <c r="M323" s="71"/>
      <c r="N323" s="72">
        <f t="shared" ref="N323:O323" si="205">SUBTOTAL(9,N319:N322)</f>
        <v>87.38</v>
      </c>
      <c r="O323" s="73">
        <f t="shared" si="205"/>
        <v>500512.64</v>
      </c>
      <c r="P323" s="8"/>
    </row>
    <row r="324" ht="14.25" customHeight="1" outlineLevel="2">
      <c r="A324" s="68">
        <v>91.0</v>
      </c>
      <c r="B324" s="69">
        <v>1.0</v>
      </c>
      <c r="C324" s="18" t="str">
        <f>IF(A324=1.2, "Minneapolis",VLOOKUP(A324,'Fall20 data fy22 comp rev '!$P$2:$Q$669,2,0))</f>
        <v>Barnum</v>
      </c>
      <c r="D324" s="68">
        <v>91.0</v>
      </c>
      <c r="E324" s="69">
        <v>1.0</v>
      </c>
      <c r="F324" s="69">
        <v>1.0</v>
      </c>
      <c r="G324" s="70" t="s">
        <v>1512</v>
      </c>
      <c r="H324" s="69">
        <v>378.0</v>
      </c>
      <c r="I324" s="69">
        <v>67.0</v>
      </c>
      <c r="J324" s="69">
        <v>51.0</v>
      </c>
      <c r="K324" s="29">
        <f t="shared" ref="K324:K325" si="206">ROUND((I$3*I324)+(J324*J$3),1)</f>
        <v>92.5</v>
      </c>
      <c r="L324" s="71">
        <f t="shared" ref="L324:L325" si="207">ROUND(K324/H324,4)</f>
        <v>0.2447</v>
      </c>
      <c r="M324" s="71">
        <f t="shared" ref="M324:M325" si="208">ROUND(MIN(1,L324/M$3),4)</f>
        <v>0.3059</v>
      </c>
      <c r="N324" s="72">
        <f t="shared" ref="N324:N325" si="209">ROUND(K324*M324*N$3,2)</f>
        <v>16.98</v>
      </c>
      <c r="O324" s="73">
        <f t="shared" ref="O324:O325" si="210">ROUND(N324*O$3,2)</f>
        <v>97261.44</v>
      </c>
      <c r="P324" s="8">
        <f t="shared" ref="P324:P325" si="211">O324/H324</f>
        <v>257.3053968</v>
      </c>
    </row>
    <row r="325" ht="14.25" customHeight="1" outlineLevel="2">
      <c r="A325" s="68">
        <v>91.0</v>
      </c>
      <c r="B325" s="69">
        <v>1.0</v>
      </c>
      <c r="C325" s="18" t="str">
        <f>IF(A325=1.2, "Minneapolis",VLOOKUP(A325,'Fall20 data fy22 comp rev '!$P$2:$Q$669,2,0))</f>
        <v>Barnum</v>
      </c>
      <c r="D325" s="68">
        <v>91.0</v>
      </c>
      <c r="E325" s="69">
        <v>1.0</v>
      </c>
      <c r="F325" s="69">
        <v>2.0</v>
      </c>
      <c r="G325" s="70" t="s">
        <v>1514</v>
      </c>
      <c r="H325" s="69">
        <v>349.0</v>
      </c>
      <c r="I325" s="69">
        <v>65.0</v>
      </c>
      <c r="J325" s="69">
        <v>34.0</v>
      </c>
      <c r="K325" s="29">
        <f t="shared" si="206"/>
        <v>82</v>
      </c>
      <c r="L325" s="71">
        <f t="shared" si="207"/>
        <v>0.235</v>
      </c>
      <c r="M325" s="71">
        <f t="shared" si="208"/>
        <v>0.2938</v>
      </c>
      <c r="N325" s="72">
        <f t="shared" si="209"/>
        <v>14.45</v>
      </c>
      <c r="O325" s="73">
        <f t="shared" si="210"/>
        <v>82769.6</v>
      </c>
      <c r="P325" s="8">
        <f t="shared" si="211"/>
        <v>237.1621777</v>
      </c>
    </row>
    <row r="326" ht="14.25" customHeight="1" outlineLevel="1">
      <c r="A326" s="68"/>
      <c r="B326" s="69"/>
      <c r="C326" s="80" t="s">
        <v>3573</v>
      </c>
      <c r="D326" s="68"/>
      <c r="E326" s="69"/>
      <c r="F326" s="69"/>
      <c r="G326" s="70"/>
      <c r="H326" s="69">
        <f t="shared" ref="H326:K326" si="212">SUBTOTAL(9,H324:H325)</f>
        <v>727</v>
      </c>
      <c r="I326" s="69">
        <f t="shared" si="212"/>
        <v>132</v>
      </c>
      <c r="J326" s="69">
        <f t="shared" si="212"/>
        <v>85</v>
      </c>
      <c r="K326" s="29">
        <f t="shared" si="212"/>
        <v>174.5</v>
      </c>
      <c r="L326" s="71"/>
      <c r="M326" s="71"/>
      <c r="N326" s="72">
        <f t="shared" ref="N326:O326" si="213">SUBTOTAL(9,N324:N325)</f>
        <v>31.43</v>
      </c>
      <c r="O326" s="73">
        <f t="shared" si="213"/>
        <v>180031.04</v>
      </c>
      <c r="P326" s="8"/>
    </row>
    <row r="327" ht="14.25" customHeight="1" outlineLevel="2">
      <c r="A327" s="68">
        <v>93.0</v>
      </c>
      <c r="B327" s="69">
        <v>1.0</v>
      </c>
      <c r="C327" s="18" t="str">
        <f>IF(A327=1.2, "Minneapolis",VLOOKUP(A327,'Fall20 data fy22 comp rev '!$P$2:$Q$669,2,0))</f>
        <v>Carlton</v>
      </c>
      <c r="D327" s="68">
        <v>93.0</v>
      </c>
      <c r="E327" s="69">
        <v>1.0</v>
      </c>
      <c r="F327" s="69">
        <v>1.0</v>
      </c>
      <c r="G327" s="70" t="s">
        <v>1516</v>
      </c>
      <c r="H327" s="69">
        <v>238.0</v>
      </c>
      <c r="I327" s="69">
        <v>50.0</v>
      </c>
      <c r="J327" s="69">
        <v>18.0</v>
      </c>
      <c r="K327" s="29">
        <f t="shared" ref="K327:K329" si="214">ROUND((I$3*I327)+(J327*J$3),1)</f>
        <v>59</v>
      </c>
      <c r="L327" s="71">
        <f t="shared" ref="L327:L329" si="215">ROUND(K327/H327,4)</f>
        <v>0.2479</v>
      </c>
      <c r="M327" s="71">
        <f t="shared" ref="M327:M329" si="216">ROUND(MIN(1,L327/M$3),4)</f>
        <v>0.3099</v>
      </c>
      <c r="N327" s="72">
        <f t="shared" ref="N327:N329" si="217">ROUND(K327*M327*N$3,2)</f>
        <v>10.97</v>
      </c>
      <c r="O327" s="73">
        <f t="shared" ref="O327:O329" si="218">ROUND(N327*O$3,2)</f>
        <v>62836.16</v>
      </c>
      <c r="P327" s="8">
        <f t="shared" ref="P327:P329" si="219">O327/H327</f>
        <v>264.017479</v>
      </c>
    </row>
    <row r="328" ht="14.25" customHeight="1" outlineLevel="2">
      <c r="A328" s="68">
        <v>93.0</v>
      </c>
      <c r="B328" s="69">
        <v>1.0</v>
      </c>
      <c r="C328" s="18" t="str">
        <f>IF(A328=1.2, "Minneapolis",VLOOKUP(A328,'Fall20 data fy22 comp rev '!$P$2:$Q$669,2,0))</f>
        <v>Carlton</v>
      </c>
      <c r="D328" s="68">
        <v>93.0</v>
      </c>
      <c r="E328" s="69">
        <v>1.0</v>
      </c>
      <c r="F328" s="69">
        <v>2.0</v>
      </c>
      <c r="G328" s="70" t="s">
        <v>1517</v>
      </c>
      <c r="H328" s="69">
        <v>188.0</v>
      </c>
      <c r="I328" s="69">
        <v>46.0</v>
      </c>
      <c r="J328" s="69">
        <v>27.0</v>
      </c>
      <c r="K328" s="29">
        <f t="shared" si="214"/>
        <v>59.5</v>
      </c>
      <c r="L328" s="71">
        <f t="shared" si="215"/>
        <v>0.3165</v>
      </c>
      <c r="M328" s="71">
        <f t="shared" si="216"/>
        <v>0.3956</v>
      </c>
      <c r="N328" s="72">
        <f t="shared" si="217"/>
        <v>14.12</v>
      </c>
      <c r="O328" s="73">
        <f t="shared" si="218"/>
        <v>80879.36</v>
      </c>
      <c r="P328" s="8">
        <f t="shared" si="219"/>
        <v>430.2093617</v>
      </c>
    </row>
    <row r="329" ht="14.25" customHeight="1" outlineLevel="2">
      <c r="A329" s="68">
        <v>93.0</v>
      </c>
      <c r="B329" s="69">
        <v>1.0</v>
      </c>
      <c r="C329" s="18" t="str">
        <f>IF(A329=1.2, "Minneapolis",VLOOKUP(A329,'Fall20 data fy22 comp rev '!$P$2:$Q$669,2,0))</f>
        <v>Carlton</v>
      </c>
      <c r="D329" s="68">
        <v>93.0</v>
      </c>
      <c r="E329" s="69">
        <v>1.0</v>
      </c>
      <c r="F329" s="69">
        <v>3.0</v>
      </c>
      <c r="G329" s="70" t="s">
        <v>1519</v>
      </c>
      <c r="H329" s="69">
        <v>2.0</v>
      </c>
      <c r="I329" s="69">
        <v>2.0</v>
      </c>
      <c r="J329" s="69">
        <v>0.0</v>
      </c>
      <c r="K329" s="29">
        <f t="shared" si="214"/>
        <v>2</v>
      </c>
      <c r="L329" s="71">
        <f t="shared" si="215"/>
        <v>1</v>
      </c>
      <c r="M329" s="71">
        <f t="shared" si="216"/>
        <v>1</v>
      </c>
      <c r="N329" s="72">
        <f t="shared" si="217"/>
        <v>1.2</v>
      </c>
      <c r="O329" s="73">
        <f t="shared" si="218"/>
        <v>6873.6</v>
      </c>
      <c r="P329" s="8">
        <f t="shared" si="219"/>
        <v>3436.8</v>
      </c>
    </row>
    <row r="330" ht="14.25" customHeight="1" outlineLevel="1">
      <c r="A330" s="68"/>
      <c r="B330" s="69"/>
      <c r="C330" s="80" t="s">
        <v>3574</v>
      </c>
      <c r="D330" s="68"/>
      <c r="E330" s="69"/>
      <c r="F330" s="69"/>
      <c r="G330" s="70"/>
      <c r="H330" s="69">
        <f t="shared" ref="H330:K330" si="220">SUBTOTAL(9,H327:H329)</f>
        <v>428</v>
      </c>
      <c r="I330" s="69">
        <f t="shared" si="220"/>
        <v>98</v>
      </c>
      <c r="J330" s="69">
        <f t="shared" si="220"/>
        <v>45</v>
      </c>
      <c r="K330" s="29">
        <f t="shared" si="220"/>
        <v>120.5</v>
      </c>
      <c r="L330" s="71"/>
      <c r="M330" s="71"/>
      <c r="N330" s="72">
        <f t="shared" ref="N330:O330" si="221">SUBTOTAL(9,N327:N329)</f>
        <v>26.29</v>
      </c>
      <c r="O330" s="73">
        <f t="shared" si="221"/>
        <v>150589.12</v>
      </c>
      <c r="P330" s="8"/>
    </row>
    <row r="331" ht="14.25" customHeight="1" outlineLevel="2">
      <c r="A331" s="68">
        <v>94.0</v>
      </c>
      <c r="B331" s="69">
        <v>1.0</v>
      </c>
      <c r="C331" s="18" t="str">
        <f>IF(A331=1.2, "Minneapolis",VLOOKUP(A331,'Fall20 data fy22 comp rev '!$P$2:$Q$669,2,0))</f>
        <v>Cloquet</v>
      </c>
      <c r="D331" s="68">
        <v>94.0</v>
      </c>
      <c r="E331" s="69">
        <v>1.0</v>
      </c>
      <c r="F331" s="69">
        <v>101.0</v>
      </c>
      <c r="G331" s="70" t="s">
        <v>1521</v>
      </c>
      <c r="H331" s="69">
        <v>383.0</v>
      </c>
      <c r="I331" s="69">
        <v>106.0</v>
      </c>
      <c r="J331" s="69">
        <v>36.0</v>
      </c>
      <c r="K331" s="29">
        <f t="shared" ref="K331:K336" si="222">ROUND((I$3*I331)+(J331*J$3),1)</f>
        <v>124</v>
      </c>
      <c r="L331" s="71">
        <f t="shared" ref="L331:L336" si="223">ROUND(K331/H331,4)</f>
        <v>0.3238</v>
      </c>
      <c r="M331" s="71">
        <f t="shared" ref="M331:M336" si="224">ROUND(MIN(1,L331/M$3),4)</f>
        <v>0.4048</v>
      </c>
      <c r="N331" s="72">
        <f t="shared" ref="N331:N336" si="225">ROUND(K331*M331*N$3,2)</f>
        <v>30.12</v>
      </c>
      <c r="O331" s="73">
        <f t="shared" ref="O331:O336" si="226">ROUND(N331*O$3,2)</f>
        <v>172527.36</v>
      </c>
      <c r="P331" s="8">
        <f t="shared" ref="P331:P336" si="227">O331/H331</f>
        <v>450.4630809</v>
      </c>
    </row>
    <row r="332" ht="14.25" customHeight="1" outlineLevel="2">
      <c r="A332" s="68">
        <v>94.0</v>
      </c>
      <c r="B332" s="69">
        <v>1.0</v>
      </c>
      <c r="C332" s="18" t="str">
        <f>IF(A332=1.2, "Minneapolis",VLOOKUP(A332,'Fall20 data fy22 comp rev '!$P$2:$Q$669,2,0))</f>
        <v>Cloquet</v>
      </c>
      <c r="D332" s="68">
        <v>94.0</v>
      </c>
      <c r="E332" s="69">
        <v>1.0</v>
      </c>
      <c r="F332" s="69">
        <v>103.0</v>
      </c>
      <c r="G332" s="70" t="s">
        <v>1523</v>
      </c>
      <c r="H332" s="69">
        <v>81.0</v>
      </c>
      <c r="I332" s="69">
        <v>38.0</v>
      </c>
      <c r="J332" s="69">
        <v>17.0</v>
      </c>
      <c r="K332" s="29">
        <f t="shared" si="222"/>
        <v>46.5</v>
      </c>
      <c r="L332" s="71">
        <f t="shared" si="223"/>
        <v>0.5741</v>
      </c>
      <c r="M332" s="71">
        <f t="shared" si="224"/>
        <v>0.7176</v>
      </c>
      <c r="N332" s="72">
        <f t="shared" si="225"/>
        <v>20.02</v>
      </c>
      <c r="O332" s="73">
        <f t="shared" si="226"/>
        <v>114674.56</v>
      </c>
      <c r="P332" s="8">
        <f t="shared" si="227"/>
        <v>1415.735309</v>
      </c>
    </row>
    <row r="333" ht="14.25" customHeight="1" outlineLevel="2">
      <c r="A333" s="68">
        <v>94.0</v>
      </c>
      <c r="B333" s="69">
        <v>1.0</v>
      </c>
      <c r="C333" s="18" t="str">
        <f>IF(A333=1.2, "Minneapolis",VLOOKUP(A333,'Fall20 data fy22 comp rev '!$P$2:$Q$669,2,0))</f>
        <v>Cloquet</v>
      </c>
      <c r="D333" s="68">
        <v>94.0</v>
      </c>
      <c r="E333" s="69">
        <v>1.0</v>
      </c>
      <c r="F333" s="69">
        <v>105.0</v>
      </c>
      <c r="G333" s="70" t="s">
        <v>1475</v>
      </c>
      <c r="H333" s="69">
        <v>532.0</v>
      </c>
      <c r="I333" s="69">
        <v>180.0</v>
      </c>
      <c r="J333" s="69">
        <v>43.0</v>
      </c>
      <c r="K333" s="29">
        <f t="shared" si="222"/>
        <v>201.5</v>
      </c>
      <c r="L333" s="71">
        <f t="shared" si="223"/>
        <v>0.3788</v>
      </c>
      <c r="M333" s="71">
        <f t="shared" si="224"/>
        <v>0.4735</v>
      </c>
      <c r="N333" s="72">
        <f t="shared" si="225"/>
        <v>57.25</v>
      </c>
      <c r="O333" s="73">
        <f t="shared" si="226"/>
        <v>327928</v>
      </c>
      <c r="P333" s="8">
        <f t="shared" si="227"/>
        <v>616.406015</v>
      </c>
    </row>
    <row r="334" ht="14.25" customHeight="1" outlineLevel="2">
      <c r="A334" s="68">
        <v>94.0</v>
      </c>
      <c r="B334" s="69">
        <v>1.0</v>
      </c>
      <c r="C334" s="18" t="str">
        <f>IF(A334=1.2, "Minneapolis",VLOOKUP(A334,'Fall20 data fy22 comp rev '!$P$2:$Q$669,2,0))</f>
        <v>Cloquet</v>
      </c>
      <c r="D334" s="68">
        <v>94.0</v>
      </c>
      <c r="E334" s="69">
        <v>1.0</v>
      </c>
      <c r="F334" s="69">
        <v>106.0</v>
      </c>
      <c r="G334" s="70" t="s">
        <v>1526</v>
      </c>
      <c r="H334" s="69">
        <v>83.0</v>
      </c>
      <c r="I334" s="69">
        <v>30.0</v>
      </c>
      <c r="J334" s="69">
        <v>3.0</v>
      </c>
      <c r="K334" s="29">
        <f t="shared" si="222"/>
        <v>31.5</v>
      </c>
      <c r="L334" s="71">
        <f t="shared" si="223"/>
        <v>0.3795</v>
      </c>
      <c r="M334" s="71">
        <f t="shared" si="224"/>
        <v>0.4744</v>
      </c>
      <c r="N334" s="72">
        <f t="shared" si="225"/>
        <v>8.97</v>
      </c>
      <c r="O334" s="73">
        <f t="shared" si="226"/>
        <v>51380.16</v>
      </c>
      <c r="P334" s="8">
        <f t="shared" si="227"/>
        <v>619.0380723</v>
      </c>
    </row>
    <row r="335" ht="14.25" customHeight="1" outlineLevel="2">
      <c r="A335" s="68">
        <v>94.0</v>
      </c>
      <c r="B335" s="69">
        <v>1.0</v>
      </c>
      <c r="C335" s="18" t="str">
        <f>IF(A335=1.2, "Minneapolis",VLOOKUP(A335,'Fall20 data fy22 comp rev '!$P$2:$Q$669,2,0))</f>
        <v>Cloquet</v>
      </c>
      <c r="D335" s="68">
        <v>94.0</v>
      </c>
      <c r="E335" s="69">
        <v>1.0</v>
      </c>
      <c r="F335" s="69">
        <v>201.0</v>
      </c>
      <c r="G335" s="70" t="s">
        <v>1531</v>
      </c>
      <c r="H335" s="69">
        <v>854.0</v>
      </c>
      <c r="I335" s="69">
        <v>290.0</v>
      </c>
      <c r="J335" s="69">
        <v>80.0</v>
      </c>
      <c r="K335" s="29">
        <f t="shared" si="222"/>
        <v>330</v>
      </c>
      <c r="L335" s="71">
        <f t="shared" si="223"/>
        <v>0.3864</v>
      </c>
      <c r="M335" s="71">
        <f t="shared" si="224"/>
        <v>0.483</v>
      </c>
      <c r="N335" s="72">
        <f t="shared" si="225"/>
        <v>95.63</v>
      </c>
      <c r="O335" s="73">
        <f t="shared" si="226"/>
        <v>547768.64</v>
      </c>
      <c r="P335" s="8">
        <f t="shared" si="227"/>
        <v>641.4152693</v>
      </c>
    </row>
    <row r="336" ht="14.25" customHeight="1" outlineLevel="2">
      <c r="A336" s="68">
        <v>94.0</v>
      </c>
      <c r="B336" s="69">
        <v>1.0</v>
      </c>
      <c r="C336" s="18" t="str">
        <f>IF(A336=1.2, "Minneapolis",VLOOKUP(A336,'Fall20 data fy22 comp rev '!$P$2:$Q$669,2,0))</f>
        <v>Cloquet</v>
      </c>
      <c r="D336" s="68">
        <v>94.0</v>
      </c>
      <c r="E336" s="69">
        <v>1.0</v>
      </c>
      <c r="F336" s="69">
        <v>202.0</v>
      </c>
      <c r="G336" s="70" t="s">
        <v>1533</v>
      </c>
      <c r="H336" s="69">
        <v>748.0</v>
      </c>
      <c r="I336" s="69">
        <v>196.0</v>
      </c>
      <c r="J336" s="69">
        <v>53.0</v>
      </c>
      <c r="K336" s="29">
        <f t="shared" si="222"/>
        <v>222.5</v>
      </c>
      <c r="L336" s="71">
        <f t="shared" si="223"/>
        <v>0.2975</v>
      </c>
      <c r="M336" s="71">
        <f t="shared" si="224"/>
        <v>0.3719</v>
      </c>
      <c r="N336" s="72">
        <f t="shared" si="225"/>
        <v>49.65</v>
      </c>
      <c r="O336" s="73">
        <f t="shared" si="226"/>
        <v>284395.2</v>
      </c>
      <c r="P336" s="8">
        <f t="shared" si="227"/>
        <v>380.2074866</v>
      </c>
    </row>
    <row r="337" ht="14.25" customHeight="1" outlineLevel="1">
      <c r="A337" s="68"/>
      <c r="B337" s="69"/>
      <c r="C337" s="80" t="s">
        <v>3575</v>
      </c>
      <c r="D337" s="68"/>
      <c r="E337" s="69"/>
      <c r="F337" s="69"/>
      <c r="G337" s="70"/>
      <c r="H337" s="69">
        <f t="shared" ref="H337:K337" si="228">SUBTOTAL(9,H331:H336)</f>
        <v>2681</v>
      </c>
      <c r="I337" s="69">
        <f t="shared" si="228"/>
        <v>840</v>
      </c>
      <c r="J337" s="69">
        <f t="shared" si="228"/>
        <v>232</v>
      </c>
      <c r="K337" s="29">
        <f t="shared" si="228"/>
        <v>956</v>
      </c>
      <c r="L337" s="71"/>
      <c r="M337" s="71"/>
      <c r="N337" s="72">
        <f t="shared" ref="N337:O337" si="229">SUBTOTAL(9,N331:N336)</f>
        <v>261.64</v>
      </c>
      <c r="O337" s="73">
        <f t="shared" si="229"/>
        <v>1498673.92</v>
      </c>
      <c r="P337" s="8"/>
    </row>
    <row r="338" ht="14.25" customHeight="1" outlineLevel="2">
      <c r="A338" s="68">
        <v>95.0</v>
      </c>
      <c r="B338" s="69">
        <v>1.0</v>
      </c>
      <c r="C338" s="18" t="str">
        <f>IF(A338=1.2, "Minneapolis",VLOOKUP(A338,'Fall20 data fy22 comp rev '!$P$2:$Q$669,2,0))</f>
        <v>Cromwell-Wright</v>
      </c>
      <c r="D338" s="68">
        <v>95.0</v>
      </c>
      <c r="E338" s="69">
        <v>1.0</v>
      </c>
      <c r="F338" s="69">
        <v>10.0</v>
      </c>
      <c r="G338" s="70" t="s">
        <v>1534</v>
      </c>
      <c r="H338" s="69">
        <v>157.0</v>
      </c>
      <c r="I338" s="69">
        <v>43.0</v>
      </c>
      <c r="J338" s="69">
        <v>17.0</v>
      </c>
      <c r="K338" s="29">
        <f t="shared" ref="K338:K339" si="230">ROUND((I$3*I338)+(J338*J$3),1)</f>
        <v>51.5</v>
      </c>
      <c r="L338" s="71">
        <f t="shared" ref="L338:L339" si="231">ROUND(K338/H338,4)</f>
        <v>0.328</v>
      </c>
      <c r="M338" s="71">
        <f t="shared" ref="M338:M339" si="232">ROUND(MIN(1,L338/M$3),4)</f>
        <v>0.41</v>
      </c>
      <c r="N338" s="72">
        <f t="shared" ref="N338:N339" si="233">ROUND(K338*M338*N$3,2)</f>
        <v>12.67</v>
      </c>
      <c r="O338" s="73">
        <f t="shared" ref="O338:O339" si="234">ROUND(N338*O$3,2)</f>
        <v>72573.76</v>
      </c>
      <c r="P338" s="8">
        <f t="shared" ref="P338:P339" si="235">O338/H338</f>
        <v>462.2532484</v>
      </c>
    </row>
    <row r="339" ht="14.25" customHeight="1" outlineLevel="2">
      <c r="A339" s="68">
        <v>95.0</v>
      </c>
      <c r="B339" s="69">
        <v>1.0</v>
      </c>
      <c r="C339" s="18" t="str">
        <f>IF(A339=1.2, "Minneapolis",VLOOKUP(A339,'Fall20 data fy22 comp rev '!$P$2:$Q$669,2,0))</f>
        <v>Cromwell-Wright</v>
      </c>
      <c r="D339" s="68">
        <v>95.0</v>
      </c>
      <c r="E339" s="69">
        <v>1.0</v>
      </c>
      <c r="F339" s="69">
        <v>20.0</v>
      </c>
      <c r="G339" s="70" t="s">
        <v>1535</v>
      </c>
      <c r="H339" s="69">
        <v>178.0</v>
      </c>
      <c r="I339" s="69">
        <v>45.0</v>
      </c>
      <c r="J339" s="69">
        <v>20.0</v>
      </c>
      <c r="K339" s="29">
        <f t="shared" si="230"/>
        <v>55</v>
      </c>
      <c r="L339" s="71">
        <f t="shared" si="231"/>
        <v>0.309</v>
      </c>
      <c r="M339" s="71">
        <f t="shared" si="232"/>
        <v>0.3863</v>
      </c>
      <c r="N339" s="72">
        <f t="shared" si="233"/>
        <v>12.75</v>
      </c>
      <c r="O339" s="73">
        <f t="shared" si="234"/>
        <v>73032</v>
      </c>
      <c r="P339" s="8">
        <f t="shared" si="235"/>
        <v>410.2921348</v>
      </c>
    </row>
    <row r="340" ht="14.25" customHeight="1" outlineLevel="1">
      <c r="A340" s="68"/>
      <c r="B340" s="69"/>
      <c r="C340" s="80" t="s">
        <v>3576</v>
      </c>
      <c r="D340" s="68"/>
      <c r="E340" s="69"/>
      <c r="F340" s="69"/>
      <c r="G340" s="70"/>
      <c r="H340" s="69">
        <f t="shared" ref="H340:K340" si="236">SUBTOTAL(9,H338:H339)</f>
        <v>335</v>
      </c>
      <c r="I340" s="69">
        <f t="shared" si="236"/>
        <v>88</v>
      </c>
      <c r="J340" s="69">
        <f t="shared" si="236"/>
        <v>37</v>
      </c>
      <c r="K340" s="29">
        <f t="shared" si="236"/>
        <v>106.5</v>
      </c>
      <c r="L340" s="71"/>
      <c r="M340" s="71"/>
      <c r="N340" s="72">
        <f t="shared" ref="N340:O340" si="237">SUBTOTAL(9,N338:N339)</f>
        <v>25.42</v>
      </c>
      <c r="O340" s="73">
        <f t="shared" si="237"/>
        <v>145605.76</v>
      </c>
      <c r="P340" s="8"/>
    </row>
    <row r="341" ht="14.25" customHeight="1" outlineLevel="2">
      <c r="A341" s="68">
        <v>97.0</v>
      </c>
      <c r="B341" s="69">
        <v>1.0</v>
      </c>
      <c r="C341" s="18" t="str">
        <f>IF(A341=1.2, "Minneapolis",VLOOKUP(A341,'Fall20 data fy22 comp rev '!$P$2:$Q$669,2,0))</f>
        <v>Moose Lake</v>
      </c>
      <c r="D341" s="68">
        <v>97.0</v>
      </c>
      <c r="E341" s="69">
        <v>1.0</v>
      </c>
      <c r="F341" s="69">
        <v>10.0</v>
      </c>
      <c r="G341" s="70" t="s">
        <v>1537</v>
      </c>
      <c r="H341" s="69">
        <v>285.0</v>
      </c>
      <c r="I341" s="69">
        <v>55.0</v>
      </c>
      <c r="J341" s="69">
        <v>18.0</v>
      </c>
      <c r="K341" s="29">
        <f t="shared" ref="K341:K342" si="238">ROUND((I$3*I341)+(J341*J$3),1)</f>
        <v>64</v>
      </c>
      <c r="L341" s="71">
        <f t="shared" ref="L341:L342" si="239">ROUND(K341/H341,4)</f>
        <v>0.2246</v>
      </c>
      <c r="M341" s="71">
        <f t="shared" ref="M341:M342" si="240">ROUND(MIN(1,L341/M$3),4)</f>
        <v>0.2808</v>
      </c>
      <c r="N341" s="72">
        <f t="shared" ref="N341:N342" si="241">ROUND(K341*M341*N$3,2)</f>
        <v>10.78</v>
      </c>
      <c r="O341" s="73">
        <f t="shared" ref="O341:O342" si="242">ROUND(N341*O$3,2)</f>
        <v>61747.84</v>
      </c>
      <c r="P341" s="8">
        <f t="shared" ref="P341:P342" si="243">O341/H341</f>
        <v>216.6590877</v>
      </c>
    </row>
    <row r="342" ht="14.25" customHeight="1" outlineLevel="2">
      <c r="A342" s="68">
        <v>97.0</v>
      </c>
      <c r="B342" s="69">
        <v>1.0</v>
      </c>
      <c r="C342" s="18" t="str">
        <f>IF(A342=1.2, "Minneapolis",VLOOKUP(A342,'Fall20 data fy22 comp rev '!$P$2:$Q$669,2,0))</f>
        <v>Moose Lake</v>
      </c>
      <c r="D342" s="68">
        <v>97.0</v>
      </c>
      <c r="E342" s="69">
        <v>1.0</v>
      </c>
      <c r="F342" s="69">
        <v>20.0</v>
      </c>
      <c r="G342" s="70" t="s">
        <v>1539</v>
      </c>
      <c r="H342" s="69">
        <v>339.0</v>
      </c>
      <c r="I342" s="69">
        <v>82.0</v>
      </c>
      <c r="J342" s="69">
        <v>31.0</v>
      </c>
      <c r="K342" s="29">
        <f t="shared" si="238"/>
        <v>97.5</v>
      </c>
      <c r="L342" s="71">
        <f t="shared" si="239"/>
        <v>0.2876</v>
      </c>
      <c r="M342" s="71">
        <f t="shared" si="240"/>
        <v>0.3595</v>
      </c>
      <c r="N342" s="72">
        <f t="shared" si="241"/>
        <v>21.03</v>
      </c>
      <c r="O342" s="73">
        <f t="shared" si="242"/>
        <v>120459.84</v>
      </c>
      <c r="P342" s="8">
        <f t="shared" si="243"/>
        <v>355.3387611</v>
      </c>
    </row>
    <row r="343" ht="14.25" customHeight="1" outlineLevel="1">
      <c r="A343" s="68"/>
      <c r="B343" s="69"/>
      <c r="C343" s="80" t="s">
        <v>3577</v>
      </c>
      <c r="D343" s="68"/>
      <c r="E343" s="69"/>
      <c r="F343" s="69"/>
      <c r="G343" s="70"/>
      <c r="H343" s="69">
        <f t="shared" ref="H343:K343" si="244">SUBTOTAL(9,H341:H342)</f>
        <v>624</v>
      </c>
      <c r="I343" s="69">
        <f t="shared" si="244"/>
        <v>137</v>
      </c>
      <c r="J343" s="69">
        <f t="shared" si="244"/>
        <v>49</v>
      </c>
      <c r="K343" s="29">
        <f t="shared" si="244"/>
        <v>161.5</v>
      </c>
      <c r="L343" s="71"/>
      <c r="M343" s="71"/>
      <c r="N343" s="72">
        <f t="shared" ref="N343:O343" si="245">SUBTOTAL(9,N341:N342)</f>
        <v>31.81</v>
      </c>
      <c r="O343" s="73">
        <f t="shared" si="245"/>
        <v>182207.68</v>
      </c>
      <c r="P343" s="8"/>
    </row>
    <row r="344" ht="14.25" customHeight="1" outlineLevel="2">
      <c r="A344" s="68">
        <v>99.0</v>
      </c>
      <c r="B344" s="69">
        <v>1.0</v>
      </c>
      <c r="C344" s="18" t="str">
        <f>IF(A344=1.2, "Minneapolis",VLOOKUP(A344,'Fall20 data fy22 comp rev '!$P$2:$Q$669,2,0))</f>
        <v>Esko</v>
      </c>
      <c r="D344" s="68">
        <v>99.0</v>
      </c>
      <c r="E344" s="69">
        <v>1.0</v>
      </c>
      <c r="F344" s="69">
        <v>1.0</v>
      </c>
      <c r="G344" s="70" t="s">
        <v>1541</v>
      </c>
      <c r="H344" s="69">
        <v>594.0</v>
      </c>
      <c r="I344" s="69">
        <v>27.0</v>
      </c>
      <c r="J344" s="69">
        <v>15.0</v>
      </c>
      <c r="K344" s="29">
        <f t="shared" ref="K344:K345" si="246">ROUND((I$3*I344)+(J344*J$3),1)</f>
        <v>34.5</v>
      </c>
      <c r="L344" s="71">
        <f t="shared" ref="L344:L345" si="247">ROUND(K344/H344,4)</f>
        <v>0.0581</v>
      </c>
      <c r="M344" s="71">
        <f t="shared" ref="M344:M345" si="248">ROUND(MIN(1,L344/M$3),4)</f>
        <v>0.0726</v>
      </c>
      <c r="N344" s="72">
        <f t="shared" ref="N344:N345" si="249">ROUND(K344*M344*N$3,2)</f>
        <v>1.5</v>
      </c>
      <c r="O344" s="73">
        <f t="shared" ref="O344:O345" si="250">ROUND(N344*O$3,2)</f>
        <v>8592</v>
      </c>
      <c r="P344" s="8">
        <f t="shared" ref="P344:P345" si="251">O344/H344</f>
        <v>14.46464646</v>
      </c>
    </row>
    <row r="345" ht="14.25" customHeight="1" outlineLevel="2">
      <c r="A345" s="68">
        <v>99.0</v>
      </c>
      <c r="B345" s="69">
        <v>1.0</v>
      </c>
      <c r="C345" s="18" t="str">
        <f>IF(A345=1.2, "Minneapolis",VLOOKUP(A345,'Fall20 data fy22 comp rev '!$P$2:$Q$669,2,0))</f>
        <v>Esko</v>
      </c>
      <c r="D345" s="68">
        <v>99.0</v>
      </c>
      <c r="E345" s="69">
        <v>1.0</v>
      </c>
      <c r="F345" s="69">
        <v>30.0</v>
      </c>
      <c r="G345" s="70" t="s">
        <v>1543</v>
      </c>
      <c r="H345" s="69">
        <v>701.0</v>
      </c>
      <c r="I345" s="69">
        <v>38.0</v>
      </c>
      <c r="J345" s="69">
        <v>27.0</v>
      </c>
      <c r="K345" s="29">
        <f t="shared" si="246"/>
        <v>51.5</v>
      </c>
      <c r="L345" s="71">
        <f t="shared" si="247"/>
        <v>0.0735</v>
      </c>
      <c r="M345" s="71">
        <f t="shared" si="248"/>
        <v>0.0919</v>
      </c>
      <c r="N345" s="72">
        <f t="shared" si="249"/>
        <v>2.84</v>
      </c>
      <c r="O345" s="73">
        <f t="shared" si="250"/>
        <v>16267.52</v>
      </c>
      <c r="P345" s="8">
        <f t="shared" si="251"/>
        <v>23.20616262</v>
      </c>
    </row>
    <row r="346" ht="14.25" customHeight="1" outlineLevel="1">
      <c r="A346" s="68"/>
      <c r="B346" s="69"/>
      <c r="C346" s="80" t="s">
        <v>3578</v>
      </c>
      <c r="D346" s="68"/>
      <c r="E346" s="69"/>
      <c r="F346" s="69"/>
      <c r="G346" s="70"/>
      <c r="H346" s="69">
        <f t="shared" ref="H346:K346" si="252">SUBTOTAL(9,H344:H345)</f>
        <v>1295</v>
      </c>
      <c r="I346" s="69">
        <f t="shared" si="252"/>
        <v>65</v>
      </c>
      <c r="J346" s="69">
        <f t="shared" si="252"/>
        <v>42</v>
      </c>
      <c r="K346" s="29">
        <f t="shared" si="252"/>
        <v>86</v>
      </c>
      <c r="L346" s="71"/>
      <c r="M346" s="71"/>
      <c r="N346" s="72">
        <f t="shared" ref="N346:O346" si="253">SUBTOTAL(9,N344:N345)</f>
        <v>4.34</v>
      </c>
      <c r="O346" s="73">
        <f t="shared" si="253"/>
        <v>24859.52</v>
      </c>
      <c r="P346" s="8"/>
    </row>
    <row r="347" ht="14.25" customHeight="1" outlineLevel="2">
      <c r="A347" s="68">
        <v>100.0</v>
      </c>
      <c r="B347" s="69">
        <v>1.0</v>
      </c>
      <c r="C347" s="18" t="str">
        <f>IF(A347=1.2, "Minneapolis",VLOOKUP(A347,'Fall20 data fy22 comp rev '!$P$2:$Q$669,2,0))</f>
        <v>Wrenshall</v>
      </c>
      <c r="D347" s="68">
        <v>100.0</v>
      </c>
      <c r="E347" s="69">
        <v>1.0</v>
      </c>
      <c r="F347" s="69">
        <v>1.0</v>
      </c>
      <c r="G347" s="70" t="s">
        <v>1545</v>
      </c>
      <c r="H347" s="69">
        <v>191.0</v>
      </c>
      <c r="I347" s="69">
        <v>61.0</v>
      </c>
      <c r="J347" s="69">
        <v>31.0</v>
      </c>
      <c r="K347" s="29">
        <f t="shared" ref="K347:K348" si="254">ROUND((I$3*I347)+(J347*J$3),1)</f>
        <v>76.5</v>
      </c>
      <c r="L347" s="71">
        <f t="shared" ref="L347:L348" si="255">ROUND(K347/H347,4)</f>
        <v>0.4005</v>
      </c>
      <c r="M347" s="71">
        <f t="shared" ref="M347:M348" si="256">ROUND(MIN(1,L347/M$3),4)</f>
        <v>0.5006</v>
      </c>
      <c r="N347" s="72">
        <f t="shared" ref="N347:N348" si="257">ROUND(K347*M347*N$3,2)</f>
        <v>22.98</v>
      </c>
      <c r="O347" s="73">
        <f t="shared" ref="O347:O348" si="258">ROUND(N347*O$3,2)</f>
        <v>131629.44</v>
      </c>
      <c r="P347" s="8">
        <f t="shared" ref="P347:P348" si="259">O347/H347</f>
        <v>689.1593717</v>
      </c>
    </row>
    <row r="348" ht="14.25" customHeight="1" outlineLevel="2">
      <c r="A348" s="68">
        <v>100.0</v>
      </c>
      <c r="B348" s="69">
        <v>1.0</v>
      </c>
      <c r="C348" s="18" t="str">
        <f>IF(A348=1.2, "Minneapolis",VLOOKUP(A348,'Fall20 data fy22 comp rev '!$P$2:$Q$669,2,0))</f>
        <v>Wrenshall</v>
      </c>
      <c r="D348" s="68">
        <v>100.0</v>
      </c>
      <c r="E348" s="69">
        <v>1.0</v>
      </c>
      <c r="F348" s="69">
        <v>2.0</v>
      </c>
      <c r="G348" s="70" t="s">
        <v>1547</v>
      </c>
      <c r="H348" s="69">
        <v>176.0</v>
      </c>
      <c r="I348" s="69">
        <v>63.0</v>
      </c>
      <c r="J348" s="69">
        <v>19.0</v>
      </c>
      <c r="K348" s="29">
        <f t="shared" si="254"/>
        <v>72.5</v>
      </c>
      <c r="L348" s="71">
        <f t="shared" si="255"/>
        <v>0.4119</v>
      </c>
      <c r="M348" s="71">
        <f t="shared" si="256"/>
        <v>0.5149</v>
      </c>
      <c r="N348" s="72">
        <f t="shared" si="257"/>
        <v>22.4</v>
      </c>
      <c r="O348" s="73">
        <f t="shared" si="258"/>
        <v>128307.2</v>
      </c>
      <c r="P348" s="8">
        <f t="shared" si="259"/>
        <v>729.0181818</v>
      </c>
    </row>
    <row r="349" ht="14.25" customHeight="1" outlineLevel="1">
      <c r="A349" s="68"/>
      <c r="B349" s="69"/>
      <c r="C349" s="80" t="s">
        <v>3579</v>
      </c>
      <c r="D349" s="68"/>
      <c r="E349" s="69"/>
      <c r="F349" s="69"/>
      <c r="G349" s="70"/>
      <c r="H349" s="69">
        <f t="shared" ref="H349:K349" si="260">SUBTOTAL(9,H347:H348)</f>
        <v>367</v>
      </c>
      <c r="I349" s="69">
        <f t="shared" si="260"/>
        <v>124</v>
      </c>
      <c r="J349" s="69">
        <f t="shared" si="260"/>
        <v>50</v>
      </c>
      <c r="K349" s="29">
        <f t="shared" si="260"/>
        <v>149</v>
      </c>
      <c r="L349" s="71"/>
      <c r="M349" s="71"/>
      <c r="N349" s="72">
        <f t="shared" ref="N349:O349" si="261">SUBTOTAL(9,N347:N348)</f>
        <v>45.38</v>
      </c>
      <c r="O349" s="73">
        <f t="shared" si="261"/>
        <v>259936.64</v>
      </c>
      <c r="P349" s="8"/>
    </row>
    <row r="350" ht="14.25" customHeight="1" outlineLevel="2">
      <c r="A350" s="68">
        <v>108.0</v>
      </c>
      <c r="B350" s="69">
        <v>1.0</v>
      </c>
      <c r="C350" s="18" t="str">
        <f>IF(A350=1.2, "Minneapolis",VLOOKUP(A350,'Fall20 data fy22 comp rev '!$P$2:$Q$669,2,0))</f>
        <v>Central</v>
      </c>
      <c r="D350" s="68">
        <v>108.0</v>
      </c>
      <c r="E350" s="69">
        <v>1.0</v>
      </c>
      <c r="F350" s="69">
        <v>20.0</v>
      </c>
      <c r="G350" s="70" t="s">
        <v>1549</v>
      </c>
      <c r="H350" s="69">
        <v>330.0</v>
      </c>
      <c r="I350" s="69">
        <v>27.0</v>
      </c>
      <c r="J350" s="69">
        <v>12.0</v>
      </c>
      <c r="K350" s="29">
        <f t="shared" ref="K350:K352" si="262">ROUND((I$3*I350)+(J350*J$3),1)</f>
        <v>33</v>
      </c>
      <c r="L350" s="71">
        <f t="shared" ref="L350:L352" si="263">ROUND(K350/H350,4)</f>
        <v>0.1</v>
      </c>
      <c r="M350" s="71">
        <f t="shared" ref="M350:M352" si="264">ROUND(MIN(1,L350/M$3),4)</f>
        <v>0.125</v>
      </c>
      <c r="N350" s="72">
        <f t="shared" ref="N350:N352" si="265">ROUND(K350*M350*N$3,2)</f>
        <v>2.48</v>
      </c>
      <c r="O350" s="73">
        <f t="shared" ref="O350:O352" si="266">ROUND(N350*O$3,2)</f>
        <v>14205.44</v>
      </c>
      <c r="P350" s="8">
        <f t="shared" ref="P350:P352" si="267">O350/H350</f>
        <v>43.04678788</v>
      </c>
    </row>
    <row r="351" ht="14.25" customHeight="1" outlineLevel="2">
      <c r="A351" s="68">
        <v>108.0</v>
      </c>
      <c r="B351" s="69">
        <v>1.0</v>
      </c>
      <c r="C351" s="18" t="str">
        <f>IF(A351=1.2, "Minneapolis",VLOOKUP(A351,'Fall20 data fy22 comp rev '!$P$2:$Q$669,2,0))</f>
        <v>Central</v>
      </c>
      <c r="D351" s="68">
        <v>108.0</v>
      </c>
      <c r="E351" s="69">
        <v>1.0</v>
      </c>
      <c r="F351" s="69">
        <v>30.0</v>
      </c>
      <c r="G351" s="70" t="s">
        <v>1551</v>
      </c>
      <c r="H351" s="69">
        <v>221.0</v>
      </c>
      <c r="I351" s="69">
        <v>28.0</v>
      </c>
      <c r="J351" s="69">
        <v>16.0</v>
      </c>
      <c r="K351" s="29">
        <f t="shared" si="262"/>
        <v>36</v>
      </c>
      <c r="L351" s="71">
        <f t="shared" si="263"/>
        <v>0.1629</v>
      </c>
      <c r="M351" s="71">
        <f t="shared" si="264"/>
        <v>0.2036</v>
      </c>
      <c r="N351" s="72">
        <f t="shared" si="265"/>
        <v>4.4</v>
      </c>
      <c r="O351" s="73">
        <f t="shared" si="266"/>
        <v>25203.2</v>
      </c>
      <c r="P351" s="8">
        <f t="shared" si="267"/>
        <v>114.041629</v>
      </c>
    </row>
    <row r="352" ht="14.25" customHeight="1" outlineLevel="2">
      <c r="A352" s="68">
        <v>108.0</v>
      </c>
      <c r="B352" s="69">
        <v>1.0</v>
      </c>
      <c r="C352" s="18" t="str">
        <f>IF(A352=1.2, "Minneapolis",VLOOKUP(A352,'Fall20 data fy22 comp rev '!$P$2:$Q$669,2,0))</f>
        <v>Central</v>
      </c>
      <c r="D352" s="68">
        <v>108.0</v>
      </c>
      <c r="E352" s="69">
        <v>1.0</v>
      </c>
      <c r="F352" s="69">
        <v>40.0</v>
      </c>
      <c r="G352" s="70" t="s">
        <v>1405</v>
      </c>
      <c r="H352" s="69">
        <v>428.0</v>
      </c>
      <c r="I352" s="69">
        <v>67.0</v>
      </c>
      <c r="J352" s="69">
        <v>24.0</v>
      </c>
      <c r="K352" s="29">
        <f t="shared" si="262"/>
        <v>79</v>
      </c>
      <c r="L352" s="71">
        <f t="shared" si="263"/>
        <v>0.1846</v>
      </c>
      <c r="M352" s="71">
        <f t="shared" si="264"/>
        <v>0.2308</v>
      </c>
      <c r="N352" s="72">
        <f t="shared" si="265"/>
        <v>10.94</v>
      </c>
      <c r="O352" s="73">
        <f t="shared" si="266"/>
        <v>62664.32</v>
      </c>
      <c r="P352" s="8">
        <f t="shared" si="267"/>
        <v>146.4119626</v>
      </c>
    </row>
    <row r="353" ht="14.25" customHeight="1" outlineLevel="1">
      <c r="A353" s="68"/>
      <c r="B353" s="69"/>
      <c r="C353" s="80" t="s">
        <v>3580</v>
      </c>
      <c r="D353" s="68"/>
      <c r="E353" s="69"/>
      <c r="F353" s="69"/>
      <c r="G353" s="70"/>
      <c r="H353" s="69">
        <f t="shared" ref="H353:K353" si="268">SUBTOTAL(9,H350:H352)</f>
        <v>979</v>
      </c>
      <c r="I353" s="69">
        <f t="shared" si="268"/>
        <v>122</v>
      </c>
      <c r="J353" s="69">
        <f t="shared" si="268"/>
        <v>52</v>
      </c>
      <c r="K353" s="29">
        <f t="shared" si="268"/>
        <v>148</v>
      </c>
      <c r="L353" s="71"/>
      <c r="M353" s="71"/>
      <c r="N353" s="72">
        <f t="shared" ref="N353:O353" si="269">SUBTOTAL(9,N350:N352)</f>
        <v>17.82</v>
      </c>
      <c r="O353" s="73">
        <f t="shared" si="269"/>
        <v>102072.96</v>
      </c>
      <c r="P353" s="8"/>
    </row>
    <row r="354" ht="14.25" customHeight="1" outlineLevel="2">
      <c r="A354" s="68">
        <v>110.0</v>
      </c>
      <c r="B354" s="69">
        <v>1.0</v>
      </c>
      <c r="C354" s="18" t="str">
        <f>IF(A354=1.2, "Minneapolis",VLOOKUP(A354,'Fall20 data fy22 comp rev '!$P$2:$Q$669,2,0))</f>
        <v>Waconia</v>
      </c>
      <c r="D354" s="68">
        <v>110.0</v>
      </c>
      <c r="E354" s="69">
        <v>1.0</v>
      </c>
      <c r="F354" s="69">
        <v>110.0</v>
      </c>
      <c r="G354" s="70" t="s">
        <v>1554</v>
      </c>
      <c r="H354" s="69">
        <v>610.0</v>
      </c>
      <c r="I354" s="69">
        <v>43.0</v>
      </c>
      <c r="J354" s="69">
        <v>20.0</v>
      </c>
      <c r="K354" s="29">
        <f t="shared" ref="K354:K362" si="270">ROUND((I$3*I354)+(J354*J$3),1)</f>
        <v>53</v>
      </c>
      <c r="L354" s="71">
        <f t="shared" ref="L354:L362" si="271">ROUND(K354/H354,4)</f>
        <v>0.0869</v>
      </c>
      <c r="M354" s="71">
        <f t="shared" ref="M354:M362" si="272">ROUND(MIN(1,L354/M$3),4)</f>
        <v>0.1086</v>
      </c>
      <c r="N354" s="72">
        <f t="shared" ref="N354:N362" si="273">ROUND(K354*M354*N$3,2)</f>
        <v>3.45</v>
      </c>
      <c r="O354" s="73">
        <f t="shared" ref="O354:O362" si="274">ROUND(N354*O$3,2)</f>
        <v>19761.6</v>
      </c>
      <c r="P354" s="8">
        <f t="shared" ref="P354:P362" si="275">O354/H354</f>
        <v>32.39606557</v>
      </c>
    </row>
    <row r="355" ht="14.25" customHeight="1" outlineLevel="2">
      <c r="A355" s="68">
        <v>110.0</v>
      </c>
      <c r="B355" s="69">
        <v>1.0</v>
      </c>
      <c r="C355" s="18" t="str">
        <f>IF(A355=1.2, "Minneapolis",VLOOKUP(A355,'Fall20 data fy22 comp rev '!$P$2:$Q$669,2,0))</f>
        <v>Waconia</v>
      </c>
      <c r="D355" s="68">
        <v>110.0</v>
      </c>
      <c r="E355" s="69">
        <v>1.0</v>
      </c>
      <c r="F355" s="69">
        <v>115.0</v>
      </c>
      <c r="G355" s="70" t="s">
        <v>1556</v>
      </c>
      <c r="H355" s="69">
        <v>71.0</v>
      </c>
      <c r="I355" s="69">
        <v>5.0</v>
      </c>
      <c r="J355" s="69">
        <v>2.0</v>
      </c>
      <c r="K355" s="29">
        <f t="shared" si="270"/>
        <v>6</v>
      </c>
      <c r="L355" s="71">
        <f t="shared" si="271"/>
        <v>0.0845</v>
      </c>
      <c r="M355" s="71">
        <f t="shared" si="272"/>
        <v>0.1056</v>
      </c>
      <c r="N355" s="72">
        <f t="shared" si="273"/>
        <v>0.38</v>
      </c>
      <c r="O355" s="73">
        <f t="shared" si="274"/>
        <v>2176.64</v>
      </c>
      <c r="P355" s="8">
        <f t="shared" si="275"/>
        <v>30.65690141</v>
      </c>
    </row>
    <row r="356" ht="14.25" customHeight="1" outlineLevel="2">
      <c r="A356" s="68">
        <v>110.0</v>
      </c>
      <c r="B356" s="69">
        <v>1.0</v>
      </c>
      <c r="C356" s="18" t="str">
        <f>IF(A356=1.2, "Minneapolis",VLOOKUP(A356,'Fall20 data fy22 comp rev '!$P$2:$Q$669,2,0))</f>
        <v>Waconia</v>
      </c>
      <c r="D356" s="68">
        <v>110.0</v>
      </c>
      <c r="E356" s="69">
        <v>1.0</v>
      </c>
      <c r="F356" s="69">
        <v>120.0</v>
      </c>
      <c r="G356" s="70" t="s">
        <v>1557</v>
      </c>
      <c r="H356" s="69">
        <v>577.0</v>
      </c>
      <c r="I356" s="69">
        <v>42.0</v>
      </c>
      <c r="J356" s="69">
        <v>11.0</v>
      </c>
      <c r="K356" s="29">
        <f t="shared" si="270"/>
        <v>47.5</v>
      </c>
      <c r="L356" s="71">
        <f t="shared" si="271"/>
        <v>0.0823</v>
      </c>
      <c r="M356" s="71">
        <f t="shared" si="272"/>
        <v>0.1029</v>
      </c>
      <c r="N356" s="72">
        <f t="shared" si="273"/>
        <v>2.93</v>
      </c>
      <c r="O356" s="73">
        <f t="shared" si="274"/>
        <v>16783.04</v>
      </c>
      <c r="P356" s="8">
        <f t="shared" si="275"/>
        <v>29.08672444</v>
      </c>
    </row>
    <row r="357" ht="14.25" customHeight="1" outlineLevel="2">
      <c r="A357" s="68">
        <v>110.0</v>
      </c>
      <c r="B357" s="69">
        <v>1.0</v>
      </c>
      <c r="C357" s="18" t="str">
        <f>IF(A357=1.2, "Minneapolis",VLOOKUP(A357,'Fall20 data fy22 comp rev '!$P$2:$Q$669,2,0))</f>
        <v>Waconia</v>
      </c>
      <c r="D357" s="68">
        <v>110.0</v>
      </c>
      <c r="E357" s="69">
        <v>1.0</v>
      </c>
      <c r="F357" s="69">
        <v>130.0</v>
      </c>
      <c r="G357" s="70" t="s">
        <v>1558</v>
      </c>
      <c r="H357" s="69">
        <v>583.0</v>
      </c>
      <c r="I357" s="69">
        <v>14.0</v>
      </c>
      <c r="J357" s="69">
        <v>11.0</v>
      </c>
      <c r="K357" s="29">
        <f t="shared" si="270"/>
        <v>19.5</v>
      </c>
      <c r="L357" s="71">
        <f t="shared" si="271"/>
        <v>0.0334</v>
      </c>
      <c r="M357" s="71">
        <f t="shared" si="272"/>
        <v>0.0418</v>
      </c>
      <c r="N357" s="72">
        <f t="shared" si="273"/>
        <v>0.49</v>
      </c>
      <c r="O357" s="73">
        <f t="shared" si="274"/>
        <v>2806.72</v>
      </c>
      <c r="P357" s="8">
        <f t="shared" si="275"/>
        <v>4.814271012</v>
      </c>
    </row>
    <row r="358" ht="14.25" customHeight="1" outlineLevel="2">
      <c r="A358" s="68">
        <v>110.0</v>
      </c>
      <c r="B358" s="69">
        <v>1.0</v>
      </c>
      <c r="C358" s="18" t="str">
        <f>IF(A358=1.2, "Minneapolis",VLOOKUP(A358,'Fall20 data fy22 comp rev '!$P$2:$Q$669,2,0))</f>
        <v>Waconia</v>
      </c>
      <c r="D358" s="68">
        <v>110.0</v>
      </c>
      <c r="E358" s="69">
        <v>1.0</v>
      </c>
      <c r="F358" s="69">
        <v>220.0</v>
      </c>
      <c r="G358" s="70" t="s">
        <v>1560</v>
      </c>
      <c r="H358" s="69">
        <v>956.0</v>
      </c>
      <c r="I358" s="69">
        <v>57.0</v>
      </c>
      <c r="J358" s="69">
        <v>36.0</v>
      </c>
      <c r="K358" s="29">
        <f t="shared" si="270"/>
        <v>75</v>
      </c>
      <c r="L358" s="71">
        <f t="shared" si="271"/>
        <v>0.0785</v>
      </c>
      <c r="M358" s="71">
        <f t="shared" si="272"/>
        <v>0.0981</v>
      </c>
      <c r="N358" s="72">
        <f t="shared" si="273"/>
        <v>4.41</v>
      </c>
      <c r="O358" s="73">
        <f t="shared" si="274"/>
        <v>25260.48</v>
      </c>
      <c r="P358" s="8">
        <f t="shared" si="275"/>
        <v>26.42309623</v>
      </c>
    </row>
    <row r="359" ht="14.25" customHeight="1" outlineLevel="2">
      <c r="A359" s="68">
        <v>110.0</v>
      </c>
      <c r="B359" s="69">
        <v>1.0</v>
      </c>
      <c r="C359" s="18" t="str">
        <f>IF(A359=1.2, "Minneapolis",VLOOKUP(A359,'Fall20 data fy22 comp rev '!$P$2:$Q$669,2,0))</f>
        <v>Waconia</v>
      </c>
      <c r="D359" s="68">
        <v>110.0</v>
      </c>
      <c r="E359" s="69">
        <v>1.0</v>
      </c>
      <c r="F359" s="69">
        <v>310.0</v>
      </c>
      <c r="G359" s="70" t="s">
        <v>1562</v>
      </c>
      <c r="H359" s="69">
        <v>1281.0</v>
      </c>
      <c r="I359" s="69">
        <v>54.0</v>
      </c>
      <c r="J359" s="69">
        <v>57.0</v>
      </c>
      <c r="K359" s="29">
        <f t="shared" si="270"/>
        <v>82.5</v>
      </c>
      <c r="L359" s="71">
        <f t="shared" si="271"/>
        <v>0.0644</v>
      </c>
      <c r="M359" s="71">
        <f t="shared" si="272"/>
        <v>0.0805</v>
      </c>
      <c r="N359" s="72">
        <f t="shared" si="273"/>
        <v>3.98</v>
      </c>
      <c r="O359" s="73">
        <f t="shared" si="274"/>
        <v>22797.44</v>
      </c>
      <c r="P359" s="8">
        <f t="shared" si="275"/>
        <v>17.79659641</v>
      </c>
    </row>
    <row r="360" ht="14.25" customHeight="1" outlineLevel="2">
      <c r="A360" s="68">
        <v>110.0</v>
      </c>
      <c r="B360" s="69">
        <v>1.0</v>
      </c>
      <c r="C360" s="18" t="str">
        <f>IF(A360=1.2, "Minneapolis",VLOOKUP(A360,'Fall20 data fy22 comp rev '!$P$2:$Q$669,2,0))</f>
        <v>Waconia</v>
      </c>
      <c r="D360" s="68">
        <v>110.0</v>
      </c>
      <c r="E360" s="69">
        <v>1.0</v>
      </c>
      <c r="F360" s="69">
        <v>315.0</v>
      </c>
      <c r="G360" s="70" t="s">
        <v>1564</v>
      </c>
      <c r="H360" s="69">
        <v>6.0</v>
      </c>
      <c r="I360" s="69">
        <v>1.0</v>
      </c>
      <c r="J360" s="69">
        <v>0.0</v>
      </c>
      <c r="K360" s="29">
        <f t="shared" si="270"/>
        <v>1</v>
      </c>
      <c r="L360" s="71">
        <f t="shared" si="271"/>
        <v>0.1667</v>
      </c>
      <c r="M360" s="71">
        <f t="shared" si="272"/>
        <v>0.2084</v>
      </c>
      <c r="N360" s="72">
        <f t="shared" si="273"/>
        <v>0.13</v>
      </c>
      <c r="O360" s="73">
        <f t="shared" si="274"/>
        <v>744.64</v>
      </c>
      <c r="P360" s="8">
        <f t="shared" si="275"/>
        <v>124.1066667</v>
      </c>
    </row>
    <row r="361" ht="14.25" customHeight="1" outlineLevel="2">
      <c r="A361" s="68">
        <v>110.0</v>
      </c>
      <c r="B361" s="69">
        <v>1.0</v>
      </c>
      <c r="C361" s="18" t="str">
        <f>IF(A361=1.2, "Minneapolis",VLOOKUP(A361,'Fall20 data fy22 comp rev '!$P$2:$Q$669,2,0))</f>
        <v>Waconia</v>
      </c>
      <c r="D361" s="68">
        <v>110.0</v>
      </c>
      <c r="E361" s="69">
        <v>1.0</v>
      </c>
      <c r="F361" s="69">
        <v>601.0</v>
      </c>
      <c r="G361" s="70" t="s">
        <v>1565</v>
      </c>
      <c r="H361" s="69">
        <v>44.0</v>
      </c>
      <c r="I361" s="69">
        <v>12.0</v>
      </c>
      <c r="J361" s="69">
        <v>0.0</v>
      </c>
      <c r="K361" s="29">
        <f t="shared" si="270"/>
        <v>12</v>
      </c>
      <c r="L361" s="71">
        <f t="shared" si="271"/>
        <v>0.2727</v>
      </c>
      <c r="M361" s="71">
        <f t="shared" si="272"/>
        <v>0.3409</v>
      </c>
      <c r="N361" s="72">
        <f t="shared" si="273"/>
        <v>2.45</v>
      </c>
      <c r="O361" s="73">
        <f t="shared" si="274"/>
        <v>14033.6</v>
      </c>
      <c r="P361" s="8">
        <f t="shared" si="275"/>
        <v>318.9454545</v>
      </c>
    </row>
    <row r="362" ht="14.25" customHeight="1" outlineLevel="2">
      <c r="A362" s="68">
        <v>110.0</v>
      </c>
      <c r="B362" s="69">
        <v>1.0</v>
      </c>
      <c r="C362" s="18" t="str">
        <f>IF(A362=1.2, "Minneapolis",VLOOKUP(A362,'Fall20 data fy22 comp rev '!$P$2:$Q$669,2,0))</f>
        <v>Waconia</v>
      </c>
      <c r="D362" s="68">
        <v>110.0</v>
      </c>
      <c r="E362" s="69">
        <v>1.0</v>
      </c>
      <c r="F362" s="69">
        <v>602.0</v>
      </c>
      <c r="G362" s="70" t="s">
        <v>3581</v>
      </c>
      <c r="H362" s="69">
        <v>15.0</v>
      </c>
      <c r="I362" s="69">
        <v>4.0</v>
      </c>
      <c r="J362" s="69">
        <v>0.0</v>
      </c>
      <c r="K362" s="29">
        <f t="shared" si="270"/>
        <v>4</v>
      </c>
      <c r="L362" s="71">
        <f t="shared" si="271"/>
        <v>0.2667</v>
      </c>
      <c r="M362" s="71">
        <f t="shared" si="272"/>
        <v>0.3334</v>
      </c>
      <c r="N362" s="72">
        <f t="shared" si="273"/>
        <v>0.8</v>
      </c>
      <c r="O362" s="73">
        <f t="shared" si="274"/>
        <v>4582.4</v>
      </c>
      <c r="P362" s="8">
        <f t="shared" si="275"/>
        <v>305.4933333</v>
      </c>
    </row>
    <row r="363" ht="14.25" customHeight="1" outlineLevel="1">
      <c r="A363" s="68"/>
      <c r="B363" s="69"/>
      <c r="C363" s="80" t="s">
        <v>3582</v>
      </c>
      <c r="D363" s="68"/>
      <c r="E363" s="69"/>
      <c r="F363" s="69"/>
      <c r="G363" s="70"/>
      <c r="H363" s="69">
        <f t="shared" ref="H363:K363" si="276">SUBTOTAL(9,H354:H362)</f>
        <v>4143</v>
      </c>
      <c r="I363" s="69">
        <f t="shared" si="276"/>
        <v>232</v>
      </c>
      <c r="J363" s="69">
        <f t="shared" si="276"/>
        <v>137</v>
      </c>
      <c r="K363" s="29">
        <f t="shared" si="276"/>
        <v>300.5</v>
      </c>
      <c r="L363" s="71"/>
      <c r="M363" s="71"/>
      <c r="N363" s="72">
        <f t="shared" ref="N363:O363" si="277">SUBTOTAL(9,N354:N362)</f>
        <v>19.02</v>
      </c>
      <c r="O363" s="73">
        <f t="shared" si="277"/>
        <v>108946.56</v>
      </c>
      <c r="P363" s="8"/>
    </row>
    <row r="364" ht="14.25" customHeight="1" outlineLevel="2">
      <c r="A364" s="68">
        <v>111.0</v>
      </c>
      <c r="B364" s="69">
        <v>1.0</v>
      </c>
      <c r="C364" s="18" t="str">
        <f>IF(A364=1.2, "Minneapolis",VLOOKUP(A364,'Fall20 data fy22 comp rev '!$P$2:$Q$669,2,0))</f>
        <v>Watertown-Mayer</v>
      </c>
      <c r="D364" s="68">
        <v>111.0</v>
      </c>
      <c r="E364" s="69">
        <v>1.0</v>
      </c>
      <c r="F364" s="69">
        <v>837.0</v>
      </c>
      <c r="G364" s="70" t="s">
        <v>1567</v>
      </c>
      <c r="H364" s="69">
        <v>32.0</v>
      </c>
      <c r="I364" s="69">
        <v>3.0</v>
      </c>
      <c r="J364" s="69">
        <v>2.0</v>
      </c>
      <c r="K364" s="29">
        <f t="shared" ref="K364:K367" si="278">ROUND((I$3*I364)+(J364*J$3),1)</f>
        <v>4</v>
      </c>
      <c r="L364" s="71">
        <f t="shared" ref="L364:L367" si="279">ROUND(K364/H364,4)</f>
        <v>0.125</v>
      </c>
      <c r="M364" s="71">
        <f t="shared" ref="M364:M367" si="280">ROUND(MIN(1,L364/M$3),4)</f>
        <v>0.1563</v>
      </c>
      <c r="N364" s="72">
        <f t="shared" ref="N364:N367" si="281">ROUND(K364*M364*N$3,2)</f>
        <v>0.38</v>
      </c>
      <c r="O364" s="73">
        <f t="shared" ref="O364:O367" si="282">ROUND(N364*O$3,2)</f>
        <v>2176.64</v>
      </c>
      <c r="P364" s="8">
        <f t="shared" ref="P364:P367" si="283">O364/H364</f>
        <v>68.02</v>
      </c>
    </row>
    <row r="365" ht="14.25" customHeight="1" outlineLevel="2">
      <c r="A365" s="68">
        <v>111.0</v>
      </c>
      <c r="B365" s="69">
        <v>1.0</v>
      </c>
      <c r="C365" s="18" t="str">
        <f>IF(A365=1.2, "Minneapolis",VLOOKUP(A365,'Fall20 data fy22 comp rev '!$P$2:$Q$669,2,0))</f>
        <v>Watertown-Mayer</v>
      </c>
      <c r="D365" s="68">
        <v>111.0</v>
      </c>
      <c r="E365" s="69">
        <v>1.0</v>
      </c>
      <c r="F365" s="69">
        <v>839.0</v>
      </c>
      <c r="G365" s="70" t="s">
        <v>1569</v>
      </c>
      <c r="H365" s="69">
        <v>559.0</v>
      </c>
      <c r="I365" s="69">
        <v>57.0</v>
      </c>
      <c r="J365" s="69">
        <v>55.0</v>
      </c>
      <c r="K365" s="29">
        <f t="shared" si="278"/>
        <v>84.5</v>
      </c>
      <c r="L365" s="71">
        <f t="shared" si="279"/>
        <v>0.1512</v>
      </c>
      <c r="M365" s="71">
        <f t="shared" si="280"/>
        <v>0.189</v>
      </c>
      <c r="N365" s="72">
        <f t="shared" si="281"/>
        <v>9.58</v>
      </c>
      <c r="O365" s="73">
        <f t="shared" si="282"/>
        <v>54874.24</v>
      </c>
      <c r="P365" s="8">
        <f t="shared" si="283"/>
        <v>98.16500894</v>
      </c>
    </row>
    <row r="366" ht="14.25" customHeight="1" outlineLevel="2">
      <c r="A366" s="68">
        <v>111.0</v>
      </c>
      <c r="B366" s="69">
        <v>1.0</v>
      </c>
      <c r="C366" s="18" t="str">
        <f>IF(A366=1.2, "Minneapolis",VLOOKUP(A366,'Fall20 data fy22 comp rev '!$P$2:$Q$669,2,0))</f>
        <v>Watertown-Mayer</v>
      </c>
      <c r="D366" s="68">
        <v>111.0</v>
      </c>
      <c r="E366" s="69">
        <v>1.0</v>
      </c>
      <c r="F366" s="69">
        <v>841.0</v>
      </c>
      <c r="G366" s="70" t="s">
        <v>1570</v>
      </c>
      <c r="H366" s="69">
        <v>480.0</v>
      </c>
      <c r="I366" s="69">
        <v>52.0</v>
      </c>
      <c r="J366" s="69">
        <v>48.0</v>
      </c>
      <c r="K366" s="29">
        <f t="shared" si="278"/>
        <v>76</v>
      </c>
      <c r="L366" s="71">
        <f t="shared" si="279"/>
        <v>0.1583</v>
      </c>
      <c r="M366" s="71">
        <f t="shared" si="280"/>
        <v>0.1979</v>
      </c>
      <c r="N366" s="72">
        <f t="shared" si="281"/>
        <v>9.02</v>
      </c>
      <c r="O366" s="73">
        <f t="shared" si="282"/>
        <v>51666.56</v>
      </c>
      <c r="P366" s="8">
        <f t="shared" si="283"/>
        <v>107.6386667</v>
      </c>
    </row>
    <row r="367" ht="14.25" customHeight="1" outlineLevel="2">
      <c r="A367" s="68">
        <v>111.0</v>
      </c>
      <c r="B367" s="69">
        <v>1.0</v>
      </c>
      <c r="C367" s="18" t="str">
        <f>IF(A367=1.2, "Minneapolis",VLOOKUP(A367,'Fall20 data fy22 comp rev '!$P$2:$Q$669,2,0))</f>
        <v>Watertown-Mayer</v>
      </c>
      <c r="D367" s="68">
        <v>111.0</v>
      </c>
      <c r="E367" s="69">
        <v>1.0</v>
      </c>
      <c r="F367" s="69">
        <v>842.0</v>
      </c>
      <c r="G367" s="70" t="s">
        <v>1571</v>
      </c>
      <c r="H367" s="69">
        <v>501.0</v>
      </c>
      <c r="I367" s="69">
        <v>43.0</v>
      </c>
      <c r="J367" s="69">
        <v>34.0</v>
      </c>
      <c r="K367" s="29">
        <f t="shared" si="278"/>
        <v>60</v>
      </c>
      <c r="L367" s="71">
        <f t="shared" si="279"/>
        <v>0.1198</v>
      </c>
      <c r="M367" s="71">
        <f t="shared" si="280"/>
        <v>0.1498</v>
      </c>
      <c r="N367" s="72">
        <f t="shared" si="281"/>
        <v>5.39</v>
      </c>
      <c r="O367" s="73">
        <f t="shared" si="282"/>
        <v>30873.92</v>
      </c>
      <c r="P367" s="8">
        <f t="shared" si="283"/>
        <v>61.62459082</v>
      </c>
    </row>
    <row r="368" ht="14.25" customHeight="1" outlineLevel="1">
      <c r="A368" s="68"/>
      <c r="B368" s="69"/>
      <c r="C368" s="80" t="s">
        <v>3583</v>
      </c>
      <c r="D368" s="68"/>
      <c r="E368" s="69"/>
      <c r="F368" s="69"/>
      <c r="G368" s="70"/>
      <c r="H368" s="69">
        <f t="shared" ref="H368:K368" si="284">SUBTOTAL(9,H364:H367)</f>
        <v>1572</v>
      </c>
      <c r="I368" s="69">
        <f t="shared" si="284"/>
        <v>155</v>
      </c>
      <c r="J368" s="69">
        <f t="shared" si="284"/>
        <v>139</v>
      </c>
      <c r="K368" s="29">
        <f t="shared" si="284"/>
        <v>224.5</v>
      </c>
      <c r="L368" s="71"/>
      <c r="M368" s="71"/>
      <c r="N368" s="72">
        <f t="shared" ref="N368:O368" si="285">SUBTOTAL(9,N364:N367)</f>
        <v>24.37</v>
      </c>
      <c r="O368" s="73">
        <f t="shared" si="285"/>
        <v>139591.36</v>
      </c>
      <c r="P368" s="8"/>
    </row>
    <row r="369" ht="14.25" customHeight="1" outlineLevel="2">
      <c r="A369" s="68">
        <v>112.0</v>
      </c>
      <c r="B369" s="69">
        <v>1.0</v>
      </c>
      <c r="C369" s="18" t="str">
        <f>IF(A369=1.2, "Minneapolis",VLOOKUP(A369,'Fall20 data fy22 comp rev '!$P$2:$Q$669,2,0))</f>
        <v>Eastern Carver County</v>
      </c>
      <c r="D369" s="68">
        <v>112.0</v>
      </c>
      <c r="E369" s="69">
        <v>1.0</v>
      </c>
      <c r="F369" s="69">
        <v>60.0</v>
      </c>
      <c r="G369" s="70" t="s">
        <v>1575</v>
      </c>
      <c r="H369" s="69">
        <v>1526.0</v>
      </c>
      <c r="I369" s="69">
        <v>214.0</v>
      </c>
      <c r="J369" s="69">
        <v>122.0</v>
      </c>
      <c r="K369" s="29">
        <f t="shared" ref="K369:K388" si="286">ROUND((I$3*I369)+(J369*J$3),1)</f>
        <v>275</v>
      </c>
      <c r="L369" s="71">
        <f t="shared" ref="L369:L388" si="287">ROUND(K369/H369,4)</f>
        <v>0.1802</v>
      </c>
      <c r="M369" s="71">
        <f t="shared" ref="M369:M388" si="288">ROUND(MIN(1,L369/M$3),4)</f>
        <v>0.2253</v>
      </c>
      <c r="N369" s="72">
        <f t="shared" ref="N369:N388" si="289">ROUND(K369*M369*N$3,2)</f>
        <v>37.17</v>
      </c>
      <c r="O369" s="73">
        <f t="shared" ref="O369:O388" si="290">ROUND(N369*O$3,2)</f>
        <v>212909.76</v>
      </c>
      <c r="P369" s="8">
        <f t="shared" ref="P369:P388" si="291">O369/H369</f>
        <v>139.5214679</v>
      </c>
    </row>
    <row r="370" ht="14.25" customHeight="1" outlineLevel="2">
      <c r="A370" s="68">
        <v>112.0</v>
      </c>
      <c r="B370" s="69">
        <v>1.0</v>
      </c>
      <c r="C370" s="18" t="str">
        <f>IF(A370=1.2, "Minneapolis",VLOOKUP(A370,'Fall20 data fy22 comp rev '!$P$2:$Q$669,2,0))</f>
        <v>Eastern Carver County</v>
      </c>
      <c r="D370" s="68">
        <v>112.0</v>
      </c>
      <c r="E370" s="69">
        <v>1.0</v>
      </c>
      <c r="F370" s="69">
        <v>61.0</v>
      </c>
      <c r="G370" s="70" t="s">
        <v>1577</v>
      </c>
      <c r="H370" s="69">
        <v>586.0</v>
      </c>
      <c r="I370" s="69">
        <v>44.0</v>
      </c>
      <c r="J370" s="69">
        <v>7.0</v>
      </c>
      <c r="K370" s="29">
        <f t="shared" si="286"/>
        <v>47.5</v>
      </c>
      <c r="L370" s="71">
        <f t="shared" si="287"/>
        <v>0.0811</v>
      </c>
      <c r="M370" s="71">
        <f t="shared" si="288"/>
        <v>0.1014</v>
      </c>
      <c r="N370" s="72">
        <f t="shared" si="289"/>
        <v>2.89</v>
      </c>
      <c r="O370" s="73">
        <f t="shared" si="290"/>
        <v>16553.92</v>
      </c>
      <c r="P370" s="8">
        <f t="shared" si="291"/>
        <v>28.24901024</v>
      </c>
    </row>
    <row r="371" ht="14.25" customHeight="1" outlineLevel="2">
      <c r="A371" s="68">
        <v>112.0</v>
      </c>
      <c r="B371" s="69">
        <v>1.0</v>
      </c>
      <c r="C371" s="18" t="str">
        <f>IF(A371=1.2, "Minneapolis",VLOOKUP(A371,'Fall20 data fy22 comp rev '!$P$2:$Q$669,2,0))</f>
        <v>Eastern Carver County</v>
      </c>
      <c r="D371" s="68">
        <v>112.0</v>
      </c>
      <c r="E371" s="69">
        <v>1.0</v>
      </c>
      <c r="F371" s="69">
        <v>62.0</v>
      </c>
      <c r="G371" s="70" t="s">
        <v>1579</v>
      </c>
      <c r="H371" s="69">
        <v>780.0</v>
      </c>
      <c r="I371" s="69">
        <v>86.0</v>
      </c>
      <c r="J371" s="69">
        <v>50.0</v>
      </c>
      <c r="K371" s="29">
        <f t="shared" si="286"/>
        <v>111</v>
      </c>
      <c r="L371" s="71">
        <f t="shared" si="287"/>
        <v>0.1423</v>
      </c>
      <c r="M371" s="71">
        <f t="shared" si="288"/>
        <v>0.1779</v>
      </c>
      <c r="N371" s="72">
        <f t="shared" si="289"/>
        <v>11.85</v>
      </c>
      <c r="O371" s="73">
        <f t="shared" si="290"/>
        <v>67876.8</v>
      </c>
      <c r="P371" s="8">
        <f t="shared" si="291"/>
        <v>87.02153846</v>
      </c>
    </row>
    <row r="372" ht="14.25" customHeight="1" outlineLevel="2">
      <c r="A372" s="68">
        <v>112.0</v>
      </c>
      <c r="B372" s="69">
        <v>1.0</v>
      </c>
      <c r="C372" s="18" t="str">
        <f>IF(A372=1.2, "Minneapolis",VLOOKUP(A372,'Fall20 data fy22 comp rev '!$P$2:$Q$669,2,0))</f>
        <v>Eastern Carver County</v>
      </c>
      <c r="D372" s="68">
        <v>112.0</v>
      </c>
      <c r="E372" s="69">
        <v>1.0</v>
      </c>
      <c r="F372" s="69">
        <v>63.0</v>
      </c>
      <c r="G372" s="70" t="s">
        <v>1580</v>
      </c>
      <c r="H372" s="69">
        <v>441.0</v>
      </c>
      <c r="I372" s="69">
        <v>59.0</v>
      </c>
      <c r="J372" s="69">
        <v>22.0</v>
      </c>
      <c r="K372" s="29">
        <f t="shared" si="286"/>
        <v>70</v>
      </c>
      <c r="L372" s="71">
        <f t="shared" si="287"/>
        <v>0.1587</v>
      </c>
      <c r="M372" s="71">
        <f t="shared" si="288"/>
        <v>0.1984</v>
      </c>
      <c r="N372" s="72">
        <f t="shared" si="289"/>
        <v>8.33</v>
      </c>
      <c r="O372" s="73">
        <f t="shared" si="290"/>
        <v>47714.24</v>
      </c>
      <c r="P372" s="8">
        <f t="shared" si="291"/>
        <v>108.1955556</v>
      </c>
    </row>
    <row r="373" ht="14.25" customHeight="1" outlineLevel="2">
      <c r="A373" s="68">
        <v>112.0</v>
      </c>
      <c r="B373" s="69">
        <v>1.0</v>
      </c>
      <c r="C373" s="18" t="str">
        <f>IF(A373=1.2, "Minneapolis",VLOOKUP(A373,'Fall20 data fy22 comp rev '!$P$2:$Q$669,2,0))</f>
        <v>Eastern Carver County</v>
      </c>
      <c r="D373" s="68">
        <v>112.0</v>
      </c>
      <c r="E373" s="69">
        <v>1.0</v>
      </c>
      <c r="F373" s="69">
        <v>64.0</v>
      </c>
      <c r="G373" s="70" t="s">
        <v>1582</v>
      </c>
      <c r="H373" s="69">
        <v>1539.0</v>
      </c>
      <c r="I373" s="69">
        <v>86.0</v>
      </c>
      <c r="J373" s="69">
        <v>46.0</v>
      </c>
      <c r="K373" s="29">
        <f t="shared" si="286"/>
        <v>109</v>
      </c>
      <c r="L373" s="71">
        <f t="shared" si="287"/>
        <v>0.0708</v>
      </c>
      <c r="M373" s="71">
        <f t="shared" si="288"/>
        <v>0.0885</v>
      </c>
      <c r="N373" s="72">
        <f t="shared" si="289"/>
        <v>5.79</v>
      </c>
      <c r="O373" s="73">
        <f t="shared" si="290"/>
        <v>33165.12</v>
      </c>
      <c r="P373" s="8">
        <f t="shared" si="291"/>
        <v>21.54978558</v>
      </c>
    </row>
    <row r="374" ht="14.25" customHeight="1" outlineLevel="2">
      <c r="A374" s="68">
        <v>112.0</v>
      </c>
      <c r="B374" s="69">
        <v>1.0</v>
      </c>
      <c r="C374" s="18" t="str">
        <f>IF(A374=1.2, "Minneapolis",VLOOKUP(A374,'Fall20 data fy22 comp rev '!$P$2:$Q$669,2,0))</f>
        <v>Eastern Carver County</v>
      </c>
      <c r="D374" s="68">
        <v>112.0</v>
      </c>
      <c r="E374" s="69">
        <v>1.0</v>
      </c>
      <c r="F374" s="69">
        <v>65.0</v>
      </c>
      <c r="G374" s="70" t="s">
        <v>1584</v>
      </c>
      <c r="H374" s="69">
        <v>59.0</v>
      </c>
      <c r="I374" s="69">
        <v>17.0</v>
      </c>
      <c r="J374" s="69">
        <v>7.0</v>
      </c>
      <c r="K374" s="29">
        <f t="shared" si="286"/>
        <v>20.5</v>
      </c>
      <c r="L374" s="71">
        <f t="shared" si="287"/>
        <v>0.3475</v>
      </c>
      <c r="M374" s="71">
        <f t="shared" si="288"/>
        <v>0.4344</v>
      </c>
      <c r="N374" s="72">
        <f t="shared" si="289"/>
        <v>5.34</v>
      </c>
      <c r="O374" s="73">
        <f t="shared" si="290"/>
        <v>30587.52</v>
      </c>
      <c r="P374" s="8">
        <f t="shared" si="291"/>
        <v>518.4325424</v>
      </c>
    </row>
    <row r="375" ht="14.25" customHeight="1" outlineLevel="2">
      <c r="A375" s="68">
        <v>112.0</v>
      </c>
      <c r="B375" s="69">
        <v>1.0</v>
      </c>
      <c r="C375" s="18" t="str">
        <f>IF(A375=1.2, "Minneapolis",VLOOKUP(A375,'Fall20 data fy22 comp rev '!$P$2:$Q$669,2,0))</f>
        <v>Eastern Carver County</v>
      </c>
      <c r="D375" s="68">
        <v>112.0</v>
      </c>
      <c r="E375" s="69">
        <v>1.0</v>
      </c>
      <c r="F375" s="69">
        <v>66.0</v>
      </c>
      <c r="G375" s="70" t="s">
        <v>1586</v>
      </c>
      <c r="H375" s="69">
        <v>404.0</v>
      </c>
      <c r="I375" s="69">
        <v>113.0</v>
      </c>
      <c r="J375" s="69">
        <v>61.0</v>
      </c>
      <c r="K375" s="29">
        <f t="shared" si="286"/>
        <v>143.5</v>
      </c>
      <c r="L375" s="71">
        <f t="shared" si="287"/>
        <v>0.3552</v>
      </c>
      <c r="M375" s="71">
        <f t="shared" si="288"/>
        <v>0.444</v>
      </c>
      <c r="N375" s="72">
        <f t="shared" si="289"/>
        <v>38.23</v>
      </c>
      <c r="O375" s="73">
        <f t="shared" si="290"/>
        <v>218981.44</v>
      </c>
      <c r="P375" s="8">
        <f t="shared" si="291"/>
        <v>542.0332673</v>
      </c>
    </row>
    <row r="376" ht="14.25" customHeight="1" outlineLevel="2">
      <c r="A376" s="68">
        <v>112.0</v>
      </c>
      <c r="B376" s="69">
        <v>1.0</v>
      </c>
      <c r="C376" s="18" t="str">
        <f>IF(A376=1.2, "Minneapolis",VLOOKUP(A376,'Fall20 data fy22 comp rev '!$P$2:$Q$669,2,0))</f>
        <v>Eastern Carver County</v>
      </c>
      <c r="D376" s="68">
        <v>112.0</v>
      </c>
      <c r="E376" s="69">
        <v>1.0</v>
      </c>
      <c r="F376" s="69">
        <v>67.0</v>
      </c>
      <c r="G376" s="70" t="s">
        <v>1587</v>
      </c>
      <c r="H376" s="69">
        <v>39.0</v>
      </c>
      <c r="I376" s="69">
        <v>8.0</v>
      </c>
      <c r="J376" s="69">
        <v>0.0</v>
      </c>
      <c r="K376" s="29">
        <f t="shared" si="286"/>
        <v>8</v>
      </c>
      <c r="L376" s="71">
        <f t="shared" si="287"/>
        <v>0.2051</v>
      </c>
      <c r="M376" s="71">
        <f t="shared" si="288"/>
        <v>0.2564</v>
      </c>
      <c r="N376" s="72">
        <f t="shared" si="289"/>
        <v>1.23</v>
      </c>
      <c r="O376" s="73">
        <f t="shared" si="290"/>
        <v>7045.44</v>
      </c>
      <c r="P376" s="8">
        <f t="shared" si="291"/>
        <v>180.6523077</v>
      </c>
    </row>
    <row r="377" ht="14.25" customHeight="1" outlineLevel="2">
      <c r="A377" s="68">
        <v>112.0</v>
      </c>
      <c r="B377" s="69">
        <v>1.0</v>
      </c>
      <c r="C377" s="18" t="str">
        <f>IF(A377=1.2, "Minneapolis",VLOOKUP(A377,'Fall20 data fy22 comp rev '!$P$2:$Q$669,2,0))</f>
        <v>Eastern Carver County</v>
      </c>
      <c r="D377" s="68">
        <v>112.0</v>
      </c>
      <c r="E377" s="69">
        <v>1.0</v>
      </c>
      <c r="F377" s="69">
        <v>69.0</v>
      </c>
      <c r="G377" s="70" t="s">
        <v>1589</v>
      </c>
      <c r="H377" s="69">
        <v>34.0</v>
      </c>
      <c r="I377" s="69">
        <v>9.0</v>
      </c>
      <c r="J377" s="69">
        <v>0.0</v>
      </c>
      <c r="K377" s="29">
        <f t="shared" si="286"/>
        <v>9</v>
      </c>
      <c r="L377" s="71">
        <f t="shared" si="287"/>
        <v>0.2647</v>
      </c>
      <c r="M377" s="71">
        <f t="shared" si="288"/>
        <v>0.3309</v>
      </c>
      <c r="N377" s="72">
        <f t="shared" si="289"/>
        <v>1.79</v>
      </c>
      <c r="O377" s="73">
        <f t="shared" si="290"/>
        <v>10253.12</v>
      </c>
      <c r="P377" s="8">
        <f t="shared" si="291"/>
        <v>301.5623529</v>
      </c>
    </row>
    <row r="378" ht="14.25" customHeight="1" outlineLevel="2">
      <c r="A378" s="68">
        <v>112.0</v>
      </c>
      <c r="B378" s="69">
        <v>1.0</v>
      </c>
      <c r="C378" s="18" t="str">
        <f>IF(A378=1.2, "Minneapolis",VLOOKUP(A378,'Fall20 data fy22 comp rev '!$P$2:$Q$669,2,0))</f>
        <v>Eastern Carver County</v>
      </c>
      <c r="D378" s="68">
        <v>112.0</v>
      </c>
      <c r="E378" s="69">
        <v>1.0</v>
      </c>
      <c r="F378" s="69">
        <v>501.0</v>
      </c>
      <c r="G378" s="70" t="s">
        <v>1591</v>
      </c>
      <c r="H378" s="69">
        <v>412.0</v>
      </c>
      <c r="I378" s="69">
        <v>73.0</v>
      </c>
      <c r="J378" s="69">
        <v>46.0</v>
      </c>
      <c r="K378" s="29">
        <f t="shared" si="286"/>
        <v>96</v>
      </c>
      <c r="L378" s="71">
        <f t="shared" si="287"/>
        <v>0.233</v>
      </c>
      <c r="M378" s="71">
        <f t="shared" si="288"/>
        <v>0.2913</v>
      </c>
      <c r="N378" s="72">
        <f t="shared" si="289"/>
        <v>16.78</v>
      </c>
      <c r="O378" s="73">
        <f t="shared" si="290"/>
        <v>96115.84</v>
      </c>
      <c r="P378" s="8">
        <f t="shared" si="291"/>
        <v>233.2908738</v>
      </c>
    </row>
    <row r="379" ht="14.25" customHeight="1" outlineLevel="2">
      <c r="A379" s="68">
        <v>112.0</v>
      </c>
      <c r="B379" s="69">
        <v>1.0</v>
      </c>
      <c r="C379" s="18" t="str">
        <f>IF(A379=1.2, "Minneapolis",VLOOKUP(A379,'Fall20 data fy22 comp rev '!$P$2:$Q$669,2,0))</f>
        <v>Eastern Carver County</v>
      </c>
      <c r="D379" s="68">
        <v>112.0</v>
      </c>
      <c r="E379" s="69">
        <v>1.0</v>
      </c>
      <c r="F379" s="69">
        <v>504.0</v>
      </c>
      <c r="G379" s="70" t="s">
        <v>1593</v>
      </c>
      <c r="H379" s="69">
        <v>700.0</v>
      </c>
      <c r="I379" s="69">
        <v>153.0</v>
      </c>
      <c r="J379" s="69">
        <v>32.0</v>
      </c>
      <c r="K379" s="29">
        <f t="shared" si="286"/>
        <v>169</v>
      </c>
      <c r="L379" s="71">
        <f t="shared" si="287"/>
        <v>0.2414</v>
      </c>
      <c r="M379" s="71">
        <f t="shared" si="288"/>
        <v>0.3018</v>
      </c>
      <c r="N379" s="72">
        <f t="shared" si="289"/>
        <v>30.6</v>
      </c>
      <c r="O379" s="73">
        <f t="shared" si="290"/>
        <v>175276.8</v>
      </c>
      <c r="P379" s="8">
        <f t="shared" si="291"/>
        <v>250.3954286</v>
      </c>
    </row>
    <row r="380" ht="14.25" customHeight="1" outlineLevel="2">
      <c r="A380" s="68">
        <v>112.0</v>
      </c>
      <c r="B380" s="69">
        <v>1.0</v>
      </c>
      <c r="C380" s="18" t="str">
        <f>IF(A380=1.2, "Minneapolis",VLOOKUP(A380,'Fall20 data fy22 comp rev '!$P$2:$Q$669,2,0))</f>
        <v>Eastern Carver County</v>
      </c>
      <c r="D380" s="68">
        <v>112.0</v>
      </c>
      <c r="E380" s="69">
        <v>1.0</v>
      </c>
      <c r="F380" s="69">
        <v>506.0</v>
      </c>
      <c r="G380" s="70" t="s">
        <v>1595</v>
      </c>
      <c r="H380" s="69">
        <v>461.0</v>
      </c>
      <c r="I380" s="69">
        <v>48.0</v>
      </c>
      <c r="J380" s="69">
        <v>11.0</v>
      </c>
      <c r="K380" s="29">
        <f t="shared" si="286"/>
        <v>53.5</v>
      </c>
      <c r="L380" s="71">
        <f t="shared" si="287"/>
        <v>0.1161</v>
      </c>
      <c r="M380" s="71">
        <f t="shared" si="288"/>
        <v>0.1451</v>
      </c>
      <c r="N380" s="72">
        <f t="shared" si="289"/>
        <v>4.66</v>
      </c>
      <c r="O380" s="73">
        <f t="shared" si="290"/>
        <v>26692.48</v>
      </c>
      <c r="P380" s="8">
        <f t="shared" si="291"/>
        <v>57.90125813</v>
      </c>
    </row>
    <row r="381" ht="14.25" customHeight="1" outlineLevel="2">
      <c r="A381" s="68">
        <v>112.0</v>
      </c>
      <c r="B381" s="69">
        <v>1.0</v>
      </c>
      <c r="C381" s="18" t="str">
        <f>IF(A381=1.2, "Minneapolis",VLOOKUP(A381,'Fall20 data fy22 comp rev '!$P$2:$Q$669,2,0))</f>
        <v>Eastern Carver County</v>
      </c>
      <c r="D381" s="68">
        <v>112.0</v>
      </c>
      <c r="E381" s="69">
        <v>1.0</v>
      </c>
      <c r="F381" s="69">
        <v>507.0</v>
      </c>
      <c r="G381" s="70" t="s">
        <v>1597</v>
      </c>
      <c r="H381" s="69">
        <v>124.0</v>
      </c>
      <c r="I381" s="69">
        <v>9.0</v>
      </c>
      <c r="J381" s="69">
        <v>4.0</v>
      </c>
      <c r="K381" s="29">
        <f t="shared" si="286"/>
        <v>11</v>
      </c>
      <c r="L381" s="71">
        <f t="shared" si="287"/>
        <v>0.0887</v>
      </c>
      <c r="M381" s="71">
        <f t="shared" si="288"/>
        <v>0.1109</v>
      </c>
      <c r="N381" s="72">
        <f t="shared" si="289"/>
        <v>0.73</v>
      </c>
      <c r="O381" s="73">
        <f t="shared" si="290"/>
        <v>4181.44</v>
      </c>
      <c r="P381" s="8">
        <f t="shared" si="291"/>
        <v>33.72129032</v>
      </c>
    </row>
    <row r="382" ht="14.25" customHeight="1" outlineLevel="2">
      <c r="A382" s="68">
        <v>112.0</v>
      </c>
      <c r="B382" s="69">
        <v>1.0</v>
      </c>
      <c r="C382" s="18" t="str">
        <f>IF(A382=1.2, "Minneapolis",VLOOKUP(A382,'Fall20 data fy22 comp rev '!$P$2:$Q$669,2,0))</f>
        <v>Eastern Carver County</v>
      </c>
      <c r="D382" s="68">
        <v>112.0</v>
      </c>
      <c r="E382" s="69">
        <v>1.0</v>
      </c>
      <c r="F382" s="69">
        <v>508.0</v>
      </c>
      <c r="G382" s="70" t="s">
        <v>1556</v>
      </c>
      <c r="H382" s="69">
        <v>165.0</v>
      </c>
      <c r="I382" s="69">
        <v>14.0</v>
      </c>
      <c r="J382" s="69">
        <v>0.0</v>
      </c>
      <c r="K382" s="29">
        <f t="shared" si="286"/>
        <v>14</v>
      </c>
      <c r="L382" s="71">
        <f t="shared" si="287"/>
        <v>0.0848</v>
      </c>
      <c r="M382" s="71">
        <f t="shared" si="288"/>
        <v>0.106</v>
      </c>
      <c r="N382" s="72">
        <f t="shared" si="289"/>
        <v>0.89</v>
      </c>
      <c r="O382" s="73">
        <f t="shared" si="290"/>
        <v>5097.92</v>
      </c>
      <c r="P382" s="8">
        <f t="shared" si="291"/>
        <v>30.89648485</v>
      </c>
    </row>
    <row r="383" ht="14.25" customHeight="1" outlineLevel="2">
      <c r="A383" s="68">
        <v>112.0</v>
      </c>
      <c r="B383" s="69">
        <v>1.0</v>
      </c>
      <c r="C383" s="18" t="str">
        <f>IF(A383=1.2, "Minneapolis",VLOOKUP(A383,'Fall20 data fy22 comp rev '!$P$2:$Q$669,2,0))</f>
        <v>Eastern Carver County</v>
      </c>
      <c r="D383" s="68">
        <v>112.0</v>
      </c>
      <c r="E383" s="69">
        <v>1.0</v>
      </c>
      <c r="F383" s="69">
        <v>509.0</v>
      </c>
      <c r="G383" s="70" t="s">
        <v>1599</v>
      </c>
      <c r="H383" s="69">
        <v>53.0</v>
      </c>
      <c r="I383" s="69">
        <v>1.0</v>
      </c>
      <c r="J383" s="69">
        <v>1.0</v>
      </c>
      <c r="K383" s="29">
        <f t="shared" si="286"/>
        <v>1.5</v>
      </c>
      <c r="L383" s="71">
        <f t="shared" si="287"/>
        <v>0.0283</v>
      </c>
      <c r="M383" s="71">
        <f t="shared" si="288"/>
        <v>0.0354</v>
      </c>
      <c r="N383" s="72">
        <f t="shared" si="289"/>
        <v>0.03</v>
      </c>
      <c r="O383" s="73">
        <f t="shared" si="290"/>
        <v>171.84</v>
      </c>
      <c r="P383" s="8">
        <f t="shared" si="291"/>
        <v>3.242264151</v>
      </c>
    </row>
    <row r="384" ht="14.25" customHeight="1" outlineLevel="2">
      <c r="A384" s="68">
        <v>112.0</v>
      </c>
      <c r="B384" s="69">
        <v>1.0</v>
      </c>
      <c r="C384" s="18" t="str">
        <f>IF(A384=1.2, "Minneapolis",VLOOKUP(A384,'Fall20 data fy22 comp rev '!$P$2:$Q$669,2,0))</f>
        <v>Eastern Carver County</v>
      </c>
      <c r="D384" s="68">
        <v>112.0</v>
      </c>
      <c r="E384" s="69">
        <v>1.0</v>
      </c>
      <c r="F384" s="69">
        <v>510.0</v>
      </c>
      <c r="G384" s="70" t="s">
        <v>1600</v>
      </c>
      <c r="H384" s="69">
        <v>597.0</v>
      </c>
      <c r="I384" s="69">
        <v>72.0</v>
      </c>
      <c r="J384" s="69">
        <v>23.0</v>
      </c>
      <c r="K384" s="29">
        <f t="shared" si="286"/>
        <v>83.5</v>
      </c>
      <c r="L384" s="71">
        <f t="shared" si="287"/>
        <v>0.1399</v>
      </c>
      <c r="M384" s="71">
        <f t="shared" si="288"/>
        <v>0.1749</v>
      </c>
      <c r="N384" s="72">
        <f t="shared" si="289"/>
        <v>8.76</v>
      </c>
      <c r="O384" s="73">
        <f t="shared" si="290"/>
        <v>50177.28</v>
      </c>
      <c r="P384" s="8">
        <f t="shared" si="291"/>
        <v>84.04904523</v>
      </c>
    </row>
    <row r="385" ht="14.25" customHeight="1" outlineLevel="2">
      <c r="A385" s="68">
        <v>112.0</v>
      </c>
      <c r="B385" s="69">
        <v>1.0</v>
      </c>
      <c r="C385" s="18" t="str">
        <f>IF(A385=1.2, "Minneapolis",VLOOKUP(A385,'Fall20 data fy22 comp rev '!$P$2:$Q$669,2,0))</f>
        <v>Eastern Carver County</v>
      </c>
      <c r="D385" s="68">
        <v>112.0</v>
      </c>
      <c r="E385" s="69">
        <v>1.0</v>
      </c>
      <c r="F385" s="69">
        <v>511.0</v>
      </c>
      <c r="G385" s="70" t="s">
        <v>1602</v>
      </c>
      <c r="H385" s="69">
        <v>644.0</v>
      </c>
      <c r="I385" s="69">
        <v>104.0</v>
      </c>
      <c r="J385" s="69">
        <v>33.0</v>
      </c>
      <c r="K385" s="29">
        <f t="shared" si="286"/>
        <v>120.5</v>
      </c>
      <c r="L385" s="71">
        <f t="shared" si="287"/>
        <v>0.1871</v>
      </c>
      <c r="M385" s="71">
        <f t="shared" si="288"/>
        <v>0.2339</v>
      </c>
      <c r="N385" s="72">
        <f t="shared" si="289"/>
        <v>16.91</v>
      </c>
      <c r="O385" s="73">
        <f t="shared" si="290"/>
        <v>96860.48</v>
      </c>
      <c r="P385" s="8">
        <f t="shared" si="291"/>
        <v>150.404472</v>
      </c>
    </row>
    <row r="386" ht="14.25" customHeight="1" outlineLevel="2">
      <c r="A386" s="68">
        <v>112.0</v>
      </c>
      <c r="B386" s="69">
        <v>1.0</v>
      </c>
      <c r="C386" s="18" t="str">
        <f>IF(A386=1.2, "Minneapolis",VLOOKUP(A386,'Fall20 data fy22 comp rev '!$P$2:$Q$669,2,0))</f>
        <v>Eastern Carver County</v>
      </c>
      <c r="D386" s="68">
        <v>112.0</v>
      </c>
      <c r="E386" s="69">
        <v>1.0</v>
      </c>
      <c r="F386" s="69">
        <v>512.0</v>
      </c>
      <c r="G386" s="70" t="s">
        <v>1604</v>
      </c>
      <c r="H386" s="69">
        <v>677.0</v>
      </c>
      <c r="I386" s="69">
        <v>26.0</v>
      </c>
      <c r="J386" s="69">
        <v>11.0</v>
      </c>
      <c r="K386" s="29">
        <f t="shared" si="286"/>
        <v>31.5</v>
      </c>
      <c r="L386" s="71">
        <f t="shared" si="287"/>
        <v>0.0465</v>
      </c>
      <c r="M386" s="71">
        <f t="shared" si="288"/>
        <v>0.0581</v>
      </c>
      <c r="N386" s="72">
        <f t="shared" si="289"/>
        <v>1.1</v>
      </c>
      <c r="O386" s="73">
        <f t="shared" si="290"/>
        <v>6300.8</v>
      </c>
      <c r="P386" s="8">
        <f t="shared" si="291"/>
        <v>9.306942393</v>
      </c>
    </row>
    <row r="387" ht="14.25" customHeight="1" outlineLevel="2">
      <c r="A387" s="68">
        <v>112.0</v>
      </c>
      <c r="B387" s="69">
        <v>1.0</v>
      </c>
      <c r="C387" s="18" t="str">
        <f>IF(A387=1.2, "Minneapolis",VLOOKUP(A387,'Fall20 data fy22 comp rev '!$P$2:$Q$669,2,0))</f>
        <v>Eastern Carver County</v>
      </c>
      <c r="D387" s="68">
        <v>112.0</v>
      </c>
      <c r="E387" s="69">
        <v>1.0</v>
      </c>
      <c r="F387" s="69">
        <v>513.0</v>
      </c>
      <c r="G387" s="70" t="s">
        <v>1605</v>
      </c>
      <c r="H387" s="69">
        <v>645.0</v>
      </c>
      <c r="I387" s="69">
        <v>69.0</v>
      </c>
      <c r="J387" s="69">
        <v>20.0</v>
      </c>
      <c r="K387" s="29">
        <f t="shared" si="286"/>
        <v>79</v>
      </c>
      <c r="L387" s="71">
        <f t="shared" si="287"/>
        <v>0.1225</v>
      </c>
      <c r="M387" s="71">
        <f t="shared" si="288"/>
        <v>0.1531</v>
      </c>
      <c r="N387" s="72">
        <f t="shared" si="289"/>
        <v>7.26</v>
      </c>
      <c r="O387" s="73">
        <f t="shared" si="290"/>
        <v>41585.28</v>
      </c>
      <c r="P387" s="8">
        <f t="shared" si="291"/>
        <v>64.47330233</v>
      </c>
    </row>
    <row r="388" ht="14.25" customHeight="1" outlineLevel="2">
      <c r="A388" s="68">
        <v>112.0</v>
      </c>
      <c r="B388" s="69">
        <v>1.0</v>
      </c>
      <c r="C388" s="18" t="str">
        <f>IF(A388=1.2, "Minneapolis",VLOOKUP(A388,'Fall20 data fy22 comp rev '!$P$2:$Q$669,2,0))</f>
        <v>Eastern Carver County</v>
      </c>
      <c r="D388" s="68">
        <v>112.0</v>
      </c>
      <c r="E388" s="69">
        <v>1.0</v>
      </c>
      <c r="F388" s="69">
        <v>523.0</v>
      </c>
      <c r="G388" s="70" t="s">
        <v>1607</v>
      </c>
      <c r="H388" s="69">
        <v>10.0</v>
      </c>
      <c r="I388" s="69">
        <v>1.0</v>
      </c>
      <c r="J388" s="69">
        <v>1.0</v>
      </c>
      <c r="K388" s="29">
        <f t="shared" si="286"/>
        <v>1.5</v>
      </c>
      <c r="L388" s="71">
        <f t="shared" si="287"/>
        <v>0.15</v>
      </c>
      <c r="M388" s="71">
        <f t="shared" si="288"/>
        <v>0.1875</v>
      </c>
      <c r="N388" s="72">
        <f t="shared" si="289"/>
        <v>0.17</v>
      </c>
      <c r="O388" s="73">
        <f t="shared" si="290"/>
        <v>973.76</v>
      </c>
      <c r="P388" s="8">
        <f t="shared" si="291"/>
        <v>97.376</v>
      </c>
    </row>
    <row r="389" ht="14.25" customHeight="1" outlineLevel="1">
      <c r="A389" s="68"/>
      <c r="B389" s="69"/>
      <c r="C389" s="80" t="s">
        <v>3584</v>
      </c>
      <c r="D389" s="68"/>
      <c r="E389" s="69"/>
      <c r="F389" s="69"/>
      <c r="G389" s="70"/>
      <c r="H389" s="69">
        <f t="shared" ref="H389:K389" si="292">SUBTOTAL(9,H369:H388)</f>
        <v>9896</v>
      </c>
      <c r="I389" s="69">
        <f t="shared" si="292"/>
        <v>1206</v>
      </c>
      <c r="J389" s="69">
        <f t="shared" si="292"/>
        <v>497</v>
      </c>
      <c r="K389" s="29">
        <f t="shared" si="292"/>
        <v>1454.5</v>
      </c>
      <c r="L389" s="71"/>
      <c r="M389" s="71"/>
      <c r="N389" s="72">
        <f t="shared" ref="N389:O389" si="293">SUBTOTAL(9,N369:N388)</f>
        <v>200.51</v>
      </c>
      <c r="O389" s="73">
        <f t="shared" si="293"/>
        <v>1148521.28</v>
      </c>
      <c r="P389" s="8"/>
    </row>
    <row r="390" ht="14.25" customHeight="1" outlineLevel="2">
      <c r="A390" s="68">
        <v>113.0</v>
      </c>
      <c r="B390" s="69">
        <v>1.0</v>
      </c>
      <c r="C390" s="18" t="str">
        <f>IF(A390=1.2, "Minneapolis",VLOOKUP(A390,'Fall20 data fy22 comp rev '!$P$2:$Q$669,2,0))</f>
        <v>Walker-Hackensack-Akeley</v>
      </c>
      <c r="D390" s="68">
        <v>113.0</v>
      </c>
      <c r="E390" s="69">
        <v>1.0</v>
      </c>
      <c r="F390" s="69">
        <v>10.0</v>
      </c>
      <c r="G390" s="70" t="s">
        <v>1608</v>
      </c>
      <c r="H390" s="69">
        <v>425.0</v>
      </c>
      <c r="I390" s="69">
        <v>208.0</v>
      </c>
      <c r="J390" s="69">
        <v>38.0</v>
      </c>
      <c r="K390" s="29">
        <f t="shared" ref="K390:K392" si="294">ROUND((I$3*I390)+(J390*J$3),1)</f>
        <v>227</v>
      </c>
      <c r="L390" s="71">
        <f t="shared" ref="L390:L392" si="295">ROUND(K390/H390,4)</f>
        <v>0.5341</v>
      </c>
      <c r="M390" s="71">
        <f t="shared" ref="M390:M392" si="296">ROUND(MIN(1,L390/M$3),4)</f>
        <v>0.6676</v>
      </c>
      <c r="N390" s="72">
        <f t="shared" ref="N390:N392" si="297">ROUND(K390*M390*N$3,2)</f>
        <v>90.93</v>
      </c>
      <c r="O390" s="73">
        <f t="shared" ref="O390:O392" si="298">ROUND(N390*O$3,2)</f>
        <v>520847.04</v>
      </c>
      <c r="P390" s="8">
        <f t="shared" ref="P390:P392" si="299">O390/H390</f>
        <v>1225.522447</v>
      </c>
    </row>
    <row r="391" ht="14.25" customHeight="1" outlineLevel="2">
      <c r="A391" s="68">
        <v>113.0</v>
      </c>
      <c r="B391" s="69">
        <v>1.0</v>
      </c>
      <c r="C391" s="18" t="str">
        <f>IF(A391=1.2, "Minneapolis",VLOOKUP(A391,'Fall20 data fy22 comp rev '!$P$2:$Q$669,2,0))</f>
        <v>Walker-Hackensack-Akeley</v>
      </c>
      <c r="D391" s="68">
        <v>113.0</v>
      </c>
      <c r="E391" s="69">
        <v>1.0</v>
      </c>
      <c r="F391" s="69">
        <v>20.0</v>
      </c>
      <c r="G391" s="70" t="s">
        <v>1610</v>
      </c>
      <c r="H391" s="69">
        <v>329.0</v>
      </c>
      <c r="I391" s="69">
        <v>110.0</v>
      </c>
      <c r="J391" s="69">
        <v>25.0</v>
      </c>
      <c r="K391" s="29">
        <f t="shared" si="294"/>
        <v>122.5</v>
      </c>
      <c r="L391" s="71">
        <f t="shared" si="295"/>
        <v>0.3723</v>
      </c>
      <c r="M391" s="71">
        <f t="shared" si="296"/>
        <v>0.4654</v>
      </c>
      <c r="N391" s="72">
        <f t="shared" si="297"/>
        <v>34.21</v>
      </c>
      <c r="O391" s="73">
        <f t="shared" si="298"/>
        <v>195954.88</v>
      </c>
      <c r="P391" s="8">
        <f t="shared" si="299"/>
        <v>595.607538</v>
      </c>
    </row>
    <row r="392" ht="14.25" customHeight="1" outlineLevel="2">
      <c r="A392" s="68">
        <v>113.0</v>
      </c>
      <c r="B392" s="69">
        <v>1.0</v>
      </c>
      <c r="C392" s="18" t="str">
        <f>IF(A392=1.2, "Minneapolis",VLOOKUP(A392,'Fall20 data fy22 comp rev '!$P$2:$Q$669,2,0))</f>
        <v>Walker-Hackensack-Akeley</v>
      </c>
      <c r="D392" s="68">
        <v>113.0</v>
      </c>
      <c r="E392" s="69">
        <v>1.0</v>
      </c>
      <c r="F392" s="69">
        <v>25.0</v>
      </c>
      <c r="G392" s="70" t="s">
        <v>1612</v>
      </c>
      <c r="H392" s="69">
        <v>12.0</v>
      </c>
      <c r="I392" s="69">
        <v>8.0</v>
      </c>
      <c r="J392" s="69">
        <v>1.0</v>
      </c>
      <c r="K392" s="29">
        <f t="shared" si="294"/>
        <v>8.5</v>
      </c>
      <c r="L392" s="71">
        <f t="shared" si="295"/>
        <v>0.7083</v>
      </c>
      <c r="M392" s="71">
        <f t="shared" si="296"/>
        <v>0.8854</v>
      </c>
      <c r="N392" s="72">
        <f t="shared" si="297"/>
        <v>4.52</v>
      </c>
      <c r="O392" s="73">
        <f t="shared" si="298"/>
        <v>25890.56</v>
      </c>
      <c r="P392" s="8">
        <f t="shared" si="299"/>
        <v>2157.546667</v>
      </c>
    </row>
    <row r="393" ht="14.25" customHeight="1" outlineLevel="1">
      <c r="A393" s="68"/>
      <c r="B393" s="69"/>
      <c r="C393" s="80" t="s">
        <v>3585</v>
      </c>
      <c r="D393" s="68"/>
      <c r="E393" s="69"/>
      <c r="F393" s="69"/>
      <c r="G393" s="70"/>
      <c r="H393" s="69">
        <f t="shared" ref="H393:K393" si="300">SUBTOTAL(9,H390:H392)</f>
        <v>766</v>
      </c>
      <c r="I393" s="69">
        <f t="shared" si="300"/>
        <v>326</v>
      </c>
      <c r="J393" s="69">
        <f t="shared" si="300"/>
        <v>64</v>
      </c>
      <c r="K393" s="29">
        <f t="shared" si="300"/>
        <v>358</v>
      </c>
      <c r="L393" s="71"/>
      <c r="M393" s="71"/>
      <c r="N393" s="72">
        <f t="shared" ref="N393:O393" si="301">SUBTOTAL(9,N390:N392)</f>
        <v>129.66</v>
      </c>
      <c r="O393" s="73">
        <f t="shared" si="301"/>
        <v>742692.48</v>
      </c>
      <c r="P393" s="8"/>
    </row>
    <row r="394" ht="14.25" customHeight="1" outlineLevel="2">
      <c r="A394" s="68">
        <v>115.0</v>
      </c>
      <c r="B394" s="69">
        <v>1.0</v>
      </c>
      <c r="C394" s="18" t="str">
        <f>IF(A394=1.2, "Minneapolis",VLOOKUP(A394,'Fall20 data fy22 comp rev '!$P$2:$Q$669,2,0))</f>
        <v>Cass Lake-Bena</v>
      </c>
      <c r="D394" s="68">
        <v>115.0</v>
      </c>
      <c r="E394" s="69">
        <v>1.0</v>
      </c>
      <c r="F394" s="69">
        <v>10.0</v>
      </c>
      <c r="G394" s="70" t="s">
        <v>1613</v>
      </c>
      <c r="H394" s="69">
        <v>488.0</v>
      </c>
      <c r="I394" s="69">
        <v>363.0</v>
      </c>
      <c r="J394" s="69">
        <v>37.0</v>
      </c>
      <c r="K394" s="29">
        <f t="shared" ref="K394:K397" si="302">ROUND((I$3*I394)+(J394*J$3),1)</f>
        <v>381.5</v>
      </c>
      <c r="L394" s="71">
        <f t="shared" ref="L394:L397" si="303">ROUND(K394/H394,4)</f>
        <v>0.7818</v>
      </c>
      <c r="M394" s="71">
        <f t="shared" ref="M394:M397" si="304">ROUND(MIN(1,L394/M$3),4)</f>
        <v>0.9773</v>
      </c>
      <c r="N394" s="72">
        <f t="shared" ref="N394:N397" si="305">ROUND(K394*M394*N$3,2)</f>
        <v>223.7</v>
      </c>
      <c r="O394" s="73">
        <f t="shared" ref="O394:O397" si="306">ROUND(N394*O$3,2)</f>
        <v>1281353.6</v>
      </c>
      <c r="P394" s="8">
        <f t="shared" ref="P394:P397" si="307">O394/H394</f>
        <v>2625.72459</v>
      </c>
    </row>
    <row r="395" ht="14.25" customHeight="1" outlineLevel="2">
      <c r="A395" s="68">
        <v>115.0</v>
      </c>
      <c r="B395" s="69">
        <v>1.0</v>
      </c>
      <c r="C395" s="18" t="str">
        <f>IF(A395=1.2, "Minneapolis",VLOOKUP(A395,'Fall20 data fy22 comp rev '!$P$2:$Q$669,2,0))</f>
        <v>Cass Lake-Bena</v>
      </c>
      <c r="D395" s="68">
        <v>115.0</v>
      </c>
      <c r="E395" s="69">
        <v>1.0</v>
      </c>
      <c r="F395" s="69">
        <v>20.0</v>
      </c>
      <c r="G395" s="70" t="s">
        <v>1615</v>
      </c>
      <c r="H395" s="69">
        <v>335.0</v>
      </c>
      <c r="I395" s="69">
        <v>239.0</v>
      </c>
      <c r="J395" s="69">
        <v>28.0</v>
      </c>
      <c r="K395" s="29">
        <f t="shared" si="302"/>
        <v>253</v>
      </c>
      <c r="L395" s="71">
        <f t="shared" si="303"/>
        <v>0.7552</v>
      </c>
      <c r="M395" s="71">
        <f t="shared" si="304"/>
        <v>0.944</v>
      </c>
      <c r="N395" s="72">
        <f t="shared" si="305"/>
        <v>143.3</v>
      </c>
      <c r="O395" s="73">
        <f t="shared" si="306"/>
        <v>820822.4</v>
      </c>
      <c r="P395" s="8">
        <f t="shared" si="307"/>
        <v>2450.216119</v>
      </c>
    </row>
    <row r="396" ht="14.25" customHeight="1" outlineLevel="2">
      <c r="A396" s="68">
        <v>115.0</v>
      </c>
      <c r="B396" s="69">
        <v>1.0</v>
      </c>
      <c r="C396" s="18" t="str">
        <f>IF(A396=1.2, "Minneapolis",VLOOKUP(A396,'Fall20 data fy22 comp rev '!$P$2:$Q$669,2,0))</f>
        <v>Cass Lake-Bena</v>
      </c>
      <c r="D396" s="68">
        <v>115.0</v>
      </c>
      <c r="E396" s="69">
        <v>1.0</v>
      </c>
      <c r="F396" s="69">
        <v>30.0</v>
      </c>
      <c r="G396" s="70" t="s">
        <v>1617</v>
      </c>
      <c r="H396" s="69">
        <v>248.0</v>
      </c>
      <c r="I396" s="69">
        <v>150.0</v>
      </c>
      <c r="J396" s="69">
        <v>11.0</v>
      </c>
      <c r="K396" s="29">
        <f t="shared" si="302"/>
        <v>155.5</v>
      </c>
      <c r="L396" s="71">
        <f t="shared" si="303"/>
        <v>0.627</v>
      </c>
      <c r="M396" s="71">
        <f t="shared" si="304"/>
        <v>0.7838</v>
      </c>
      <c r="N396" s="72">
        <f t="shared" si="305"/>
        <v>73.13</v>
      </c>
      <c r="O396" s="73">
        <f t="shared" si="306"/>
        <v>418888.64</v>
      </c>
      <c r="P396" s="8">
        <f t="shared" si="307"/>
        <v>1689.067097</v>
      </c>
    </row>
    <row r="397" ht="14.25" customHeight="1" outlineLevel="2">
      <c r="A397" s="68">
        <v>115.0</v>
      </c>
      <c r="B397" s="69">
        <v>1.0</v>
      </c>
      <c r="C397" s="18" t="str">
        <f>IF(A397=1.2, "Minneapolis",VLOOKUP(A397,'Fall20 data fy22 comp rev '!$P$2:$Q$669,2,0))</f>
        <v>Cass Lake-Bena</v>
      </c>
      <c r="D397" s="68">
        <v>115.0</v>
      </c>
      <c r="E397" s="69">
        <v>1.0</v>
      </c>
      <c r="F397" s="69">
        <v>31.0</v>
      </c>
      <c r="G397" s="70" t="s">
        <v>1619</v>
      </c>
      <c r="H397" s="69">
        <v>87.0</v>
      </c>
      <c r="I397" s="69">
        <v>63.0</v>
      </c>
      <c r="J397" s="69">
        <v>5.0</v>
      </c>
      <c r="K397" s="29">
        <f t="shared" si="302"/>
        <v>65.5</v>
      </c>
      <c r="L397" s="71">
        <f t="shared" si="303"/>
        <v>0.7529</v>
      </c>
      <c r="M397" s="71">
        <f t="shared" si="304"/>
        <v>0.9411</v>
      </c>
      <c r="N397" s="72">
        <f t="shared" si="305"/>
        <v>36.99</v>
      </c>
      <c r="O397" s="73">
        <f t="shared" si="306"/>
        <v>211878.72</v>
      </c>
      <c r="P397" s="8">
        <f t="shared" si="307"/>
        <v>2435.387586</v>
      </c>
    </row>
    <row r="398" ht="14.25" customHeight="1" outlineLevel="1">
      <c r="A398" s="68"/>
      <c r="B398" s="69"/>
      <c r="C398" s="80" t="s">
        <v>3586</v>
      </c>
      <c r="D398" s="68"/>
      <c r="E398" s="69"/>
      <c r="F398" s="69"/>
      <c r="G398" s="70"/>
      <c r="H398" s="69">
        <f t="shared" ref="H398:K398" si="308">SUBTOTAL(9,H394:H397)</f>
        <v>1158</v>
      </c>
      <c r="I398" s="69">
        <f t="shared" si="308"/>
        <v>815</v>
      </c>
      <c r="J398" s="69">
        <f t="shared" si="308"/>
        <v>81</v>
      </c>
      <c r="K398" s="29">
        <f t="shared" si="308"/>
        <v>855.5</v>
      </c>
      <c r="L398" s="71"/>
      <c r="M398" s="71"/>
      <c r="N398" s="72">
        <f t="shared" ref="N398:O398" si="309">SUBTOTAL(9,N394:N397)</f>
        <v>477.12</v>
      </c>
      <c r="O398" s="73">
        <f t="shared" si="309"/>
        <v>2732943.36</v>
      </c>
      <c r="P398" s="8"/>
    </row>
    <row r="399" ht="14.25" customHeight="1" outlineLevel="2">
      <c r="A399" s="68">
        <v>116.0</v>
      </c>
      <c r="B399" s="69">
        <v>1.0</v>
      </c>
      <c r="C399" s="18" t="str">
        <f>IF(A399=1.2, "Minneapolis",VLOOKUP(A399,'Fall20 data fy22 comp rev '!$P$2:$Q$669,2,0))</f>
        <v>Pillager</v>
      </c>
      <c r="D399" s="68">
        <v>116.0</v>
      </c>
      <c r="E399" s="69">
        <v>1.0</v>
      </c>
      <c r="F399" s="69">
        <v>10.0</v>
      </c>
      <c r="G399" s="70" t="s">
        <v>1621</v>
      </c>
      <c r="H399" s="69">
        <v>463.0</v>
      </c>
      <c r="I399" s="69">
        <v>131.0</v>
      </c>
      <c r="J399" s="69">
        <v>62.0</v>
      </c>
      <c r="K399" s="29">
        <f t="shared" ref="K399:K401" si="310">ROUND((I$3*I399)+(J399*J$3),1)</f>
        <v>162</v>
      </c>
      <c r="L399" s="71">
        <f t="shared" ref="L399:L401" si="311">ROUND(K399/H399,4)</f>
        <v>0.3499</v>
      </c>
      <c r="M399" s="71">
        <f t="shared" ref="M399:M401" si="312">ROUND(MIN(1,L399/M$3),4)</f>
        <v>0.4374</v>
      </c>
      <c r="N399" s="72">
        <f t="shared" ref="N399:N401" si="313">ROUND(K399*M399*N$3,2)</f>
        <v>42.52</v>
      </c>
      <c r="O399" s="73">
        <f t="shared" ref="O399:O401" si="314">ROUND(N399*O$3,2)</f>
        <v>243554.56</v>
      </c>
      <c r="P399" s="8">
        <f t="shared" ref="P399:P401" si="315">O399/H399</f>
        <v>526.0357667</v>
      </c>
    </row>
    <row r="400" ht="14.25" customHeight="1" outlineLevel="2">
      <c r="A400" s="68">
        <v>116.0</v>
      </c>
      <c r="B400" s="69">
        <v>1.0</v>
      </c>
      <c r="C400" s="18" t="str">
        <f>IF(A400=1.2, "Minneapolis",VLOOKUP(A400,'Fall20 data fy22 comp rev '!$P$2:$Q$669,2,0))</f>
        <v>Pillager</v>
      </c>
      <c r="D400" s="68">
        <v>116.0</v>
      </c>
      <c r="E400" s="69">
        <v>1.0</v>
      </c>
      <c r="F400" s="69">
        <v>20.0</v>
      </c>
      <c r="G400" s="70" t="s">
        <v>1622</v>
      </c>
      <c r="H400" s="69">
        <v>330.0</v>
      </c>
      <c r="I400" s="69">
        <v>62.0</v>
      </c>
      <c r="J400" s="69">
        <v>47.0</v>
      </c>
      <c r="K400" s="29">
        <f t="shared" si="310"/>
        <v>85.5</v>
      </c>
      <c r="L400" s="71">
        <f t="shared" si="311"/>
        <v>0.2591</v>
      </c>
      <c r="M400" s="71">
        <f t="shared" si="312"/>
        <v>0.3239</v>
      </c>
      <c r="N400" s="72">
        <f t="shared" si="313"/>
        <v>16.62</v>
      </c>
      <c r="O400" s="73">
        <f t="shared" si="314"/>
        <v>95199.36</v>
      </c>
      <c r="P400" s="8">
        <f t="shared" si="315"/>
        <v>288.4829091</v>
      </c>
    </row>
    <row r="401" ht="14.25" customHeight="1" outlineLevel="2">
      <c r="A401" s="68">
        <v>116.0</v>
      </c>
      <c r="B401" s="69">
        <v>1.0</v>
      </c>
      <c r="C401" s="18" t="str">
        <f>IF(A401=1.2, "Minneapolis",VLOOKUP(A401,'Fall20 data fy22 comp rev '!$P$2:$Q$669,2,0))</f>
        <v>Pillager</v>
      </c>
      <c r="D401" s="68">
        <v>116.0</v>
      </c>
      <c r="E401" s="69">
        <v>1.0</v>
      </c>
      <c r="F401" s="69">
        <v>40.0</v>
      </c>
      <c r="G401" s="70" t="s">
        <v>1623</v>
      </c>
      <c r="H401" s="69">
        <v>381.0</v>
      </c>
      <c r="I401" s="69">
        <v>100.0</v>
      </c>
      <c r="J401" s="69">
        <v>62.0</v>
      </c>
      <c r="K401" s="29">
        <f t="shared" si="310"/>
        <v>131</v>
      </c>
      <c r="L401" s="71">
        <f t="shared" si="311"/>
        <v>0.3438</v>
      </c>
      <c r="M401" s="71">
        <f t="shared" si="312"/>
        <v>0.4298</v>
      </c>
      <c r="N401" s="72">
        <f t="shared" si="313"/>
        <v>33.78</v>
      </c>
      <c r="O401" s="73">
        <f t="shared" si="314"/>
        <v>193491.84</v>
      </c>
      <c r="P401" s="8">
        <f t="shared" si="315"/>
        <v>507.8525984</v>
      </c>
    </row>
    <row r="402" ht="14.25" customHeight="1" outlineLevel="1">
      <c r="A402" s="68"/>
      <c r="B402" s="69"/>
      <c r="C402" s="80" t="s">
        <v>3587</v>
      </c>
      <c r="D402" s="68"/>
      <c r="E402" s="69"/>
      <c r="F402" s="69"/>
      <c r="G402" s="70"/>
      <c r="H402" s="69">
        <f t="shared" ref="H402:K402" si="316">SUBTOTAL(9,H399:H401)</f>
        <v>1174</v>
      </c>
      <c r="I402" s="69">
        <f t="shared" si="316"/>
        <v>293</v>
      </c>
      <c r="J402" s="69">
        <f t="shared" si="316"/>
        <v>171</v>
      </c>
      <c r="K402" s="29">
        <f t="shared" si="316"/>
        <v>378.5</v>
      </c>
      <c r="L402" s="71"/>
      <c r="M402" s="71"/>
      <c r="N402" s="72">
        <f t="shared" ref="N402:O402" si="317">SUBTOTAL(9,N399:N401)</f>
        <v>92.92</v>
      </c>
      <c r="O402" s="73">
        <f t="shared" si="317"/>
        <v>532245.76</v>
      </c>
      <c r="P402" s="8"/>
    </row>
    <row r="403" ht="14.25" customHeight="1" outlineLevel="2">
      <c r="A403" s="68">
        <v>118.0</v>
      </c>
      <c r="B403" s="69">
        <v>1.0</v>
      </c>
      <c r="C403" s="18" t="str">
        <f>IF(A403=1.2, "Minneapolis",VLOOKUP(A403,'Fall20 data fy22 comp rev '!$P$2:$Q$669,2,0))</f>
        <v>Northland Community Schools</v>
      </c>
      <c r="D403" s="68">
        <v>118.0</v>
      </c>
      <c r="E403" s="69">
        <v>1.0</v>
      </c>
      <c r="F403" s="69">
        <v>10.0</v>
      </c>
      <c r="G403" s="70" t="s">
        <v>1625</v>
      </c>
      <c r="H403" s="69">
        <v>185.0</v>
      </c>
      <c r="I403" s="69">
        <v>108.0</v>
      </c>
      <c r="J403" s="69">
        <v>28.0</v>
      </c>
      <c r="K403" s="29">
        <f t="shared" ref="K403:K405" si="318">ROUND((I$3*I403)+(J403*J$3),1)</f>
        <v>122</v>
      </c>
      <c r="L403" s="71">
        <f t="shared" ref="L403:L405" si="319">ROUND(K403/H403,4)</f>
        <v>0.6595</v>
      </c>
      <c r="M403" s="71">
        <f t="shared" ref="M403:M405" si="320">ROUND(MIN(1,L403/M$3),4)</f>
        <v>0.8244</v>
      </c>
      <c r="N403" s="72">
        <f t="shared" ref="N403:N405" si="321">ROUND(K403*M403*N$3,2)</f>
        <v>60.35</v>
      </c>
      <c r="O403" s="73">
        <f t="shared" ref="O403:O405" si="322">ROUND(N403*O$3,2)</f>
        <v>345684.8</v>
      </c>
      <c r="P403" s="8">
        <f t="shared" ref="P403:P405" si="323">O403/H403</f>
        <v>1868.566486</v>
      </c>
    </row>
    <row r="404" ht="14.25" customHeight="1" outlineLevel="2">
      <c r="A404" s="68">
        <v>118.0</v>
      </c>
      <c r="B404" s="69">
        <v>1.0</v>
      </c>
      <c r="C404" s="18" t="str">
        <f>IF(A404=1.2, "Minneapolis",VLOOKUP(A404,'Fall20 data fy22 comp rev '!$P$2:$Q$669,2,0))</f>
        <v>Northland Community Schools</v>
      </c>
      <c r="D404" s="68">
        <v>118.0</v>
      </c>
      <c r="E404" s="69">
        <v>1.0</v>
      </c>
      <c r="F404" s="69">
        <v>20.0</v>
      </c>
      <c r="G404" s="70" t="s">
        <v>1627</v>
      </c>
      <c r="H404" s="69">
        <v>137.0</v>
      </c>
      <c r="I404" s="69">
        <v>77.0</v>
      </c>
      <c r="J404" s="69">
        <v>12.0</v>
      </c>
      <c r="K404" s="29">
        <f t="shared" si="318"/>
        <v>83</v>
      </c>
      <c r="L404" s="71">
        <f t="shared" si="319"/>
        <v>0.6058</v>
      </c>
      <c r="M404" s="71">
        <f t="shared" si="320"/>
        <v>0.7573</v>
      </c>
      <c r="N404" s="72">
        <f t="shared" si="321"/>
        <v>37.71</v>
      </c>
      <c r="O404" s="73">
        <f t="shared" si="322"/>
        <v>216002.88</v>
      </c>
      <c r="P404" s="8">
        <f t="shared" si="323"/>
        <v>1576.663358</v>
      </c>
    </row>
    <row r="405" ht="14.25" customHeight="1" outlineLevel="2">
      <c r="A405" s="68">
        <v>118.0</v>
      </c>
      <c r="B405" s="69">
        <v>1.0</v>
      </c>
      <c r="C405" s="18" t="str">
        <f>IF(A405=1.2, "Minneapolis",VLOOKUP(A405,'Fall20 data fy22 comp rev '!$P$2:$Q$669,2,0))</f>
        <v>Northland Community Schools</v>
      </c>
      <c r="D405" s="68">
        <v>118.0</v>
      </c>
      <c r="E405" s="69">
        <v>1.0</v>
      </c>
      <c r="F405" s="69">
        <v>40.0</v>
      </c>
      <c r="G405" s="70" t="s">
        <v>1629</v>
      </c>
      <c r="H405" s="69">
        <v>12.0</v>
      </c>
      <c r="I405" s="69">
        <v>12.0</v>
      </c>
      <c r="J405" s="69">
        <v>0.0</v>
      </c>
      <c r="K405" s="29">
        <f t="shared" si="318"/>
        <v>12</v>
      </c>
      <c r="L405" s="71">
        <f t="shared" si="319"/>
        <v>1</v>
      </c>
      <c r="M405" s="71">
        <f t="shared" si="320"/>
        <v>1</v>
      </c>
      <c r="N405" s="72">
        <f t="shared" si="321"/>
        <v>7.2</v>
      </c>
      <c r="O405" s="73">
        <f t="shared" si="322"/>
        <v>41241.6</v>
      </c>
      <c r="P405" s="8">
        <f t="shared" si="323"/>
        <v>3436.8</v>
      </c>
    </row>
    <row r="406" ht="14.25" customHeight="1" outlineLevel="1">
      <c r="A406" s="68"/>
      <c r="B406" s="69"/>
      <c r="C406" s="80" t="s">
        <v>3588</v>
      </c>
      <c r="D406" s="68"/>
      <c r="E406" s="69"/>
      <c r="F406" s="69"/>
      <c r="G406" s="70"/>
      <c r="H406" s="69">
        <f t="shared" ref="H406:K406" si="324">SUBTOTAL(9,H403:H405)</f>
        <v>334</v>
      </c>
      <c r="I406" s="69">
        <f t="shared" si="324"/>
        <v>197</v>
      </c>
      <c r="J406" s="69">
        <f t="shared" si="324"/>
        <v>40</v>
      </c>
      <c r="K406" s="29">
        <f t="shared" si="324"/>
        <v>217</v>
      </c>
      <c r="L406" s="71"/>
      <c r="M406" s="71"/>
      <c r="N406" s="72">
        <f t="shared" ref="N406:O406" si="325">SUBTOTAL(9,N403:N405)</f>
        <v>105.26</v>
      </c>
      <c r="O406" s="73">
        <f t="shared" si="325"/>
        <v>602929.28</v>
      </c>
      <c r="P406" s="8"/>
    </row>
    <row r="407" ht="14.25" customHeight="1" outlineLevel="2">
      <c r="A407" s="68">
        <v>129.0</v>
      </c>
      <c r="B407" s="69">
        <v>1.0</v>
      </c>
      <c r="C407" s="18" t="str">
        <f>IF(A407=1.2, "Minneapolis",VLOOKUP(A407,'Fall20 data fy22 comp rev '!$P$2:$Q$669,2,0))</f>
        <v>Montevideo</v>
      </c>
      <c r="D407" s="68">
        <v>129.0</v>
      </c>
      <c r="E407" s="69">
        <v>1.0</v>
      </c>
      <c r="F407" s="69">
        <v>10.0</v>
      </c>
      <c r="G407" s="70" t="s">
        <v>1232</v>
      </c>
      <c r="H407" s="69">
        <v>325.0</v>
      </c>
      <c r="I407" s="69">
        <v>120.0</v>
      </c>
      <c r="J407" s="69">
        <v>45.0</v>
      </c>
      <c r="K407" s="29">
        <f t="shared" ref="K407:K410" si="326">ROUND((I$3*I407)+(J407*J$3),1)</f>
        <v>142.5</v>
      </c>
      <c r="L407" s="71">
        <f t="shared" ref="L407:L410" si="327">ROUND(K407/H407,4)</f>
        <v>0.4385</v>
      </c>
      <c r="M407" s="71">
        <f t="shared" ref="M407:M410" si="328">ROUND(MIN(1,L407/M$3),4)</f>
        <v>0.5481</v>
      </c>
      <c r="N407" s="72">
        <f t="shared" ref="N407:N410" si="329">ROUND(K407*M407*N$3,2)</f>
        <v>46.86</v>
      </c>
      <c r="O407" s="73">
        <f t="shared" ref="O407:O410" si="330">ROUND(N407*O$3,2)</f>
        <v>268414.08</v>
      </c>
      <c r="P407" s="8">
        <f t="shared" ref="P407:P410" si="331">O407/H407</f>
        <v>825.8894769</v>
      </c>
    </row>
    <row r="408" ht="14.25" customHeight="1" outlineLevel="2">
      <c r="A408" s="68">
        <v>129.0</v>
      </c>
      <c r="B408" s="69">
        <v>1.0</v>
      </c>
      <c r="C408" s="18" t="str">
        <f>IF(A408=1.2, "Minneapolis",VLOOKUP(A408,'Fall20 data fy22 comp rev '!$P$2:$Q$669,2,0))</f>
        <v>Montevideo</v>
      </c>
      <c r="D408" s="68">
        <v>129.0</v>
      </c>
      <c r="E408" s="69">
        <v>1.0</v>
      </c>
      <c r="F408" s="69">
        <v>20.0</v>
      </c>
      <c r="G408" s="70" t="s">
        <v>1630</v>
      </c>
      <c r="H408" s="69">
        <v>137.0</v>
      </c>
      <c r="I408" s="69">
        <v>50.0</v>
      </c>
      <c r="J408" s="69">
        <v>15.0</v>
      </c>
      <c r="K408" s="29">
        <f t="shared" si="326"/>
        <v>57.5</v>
      </c>
      <c r="L408" s="71">
        <f t="shared" si="327"/>
        <v>0.4197</v>
      </c>
      <c r="M408" s="71">
        <f t="shared" si="328"/>
        <v>0.5246</v>
      </c>
      <c r="N408" s="72">
        <f t="shared" si="329"/>
        <v>18.1</v>
      </c>
      <c r="O408" s="73">
        <f t="shared" si="330"/>
        <v>103676.8</v>
      </c>
      <c r="P408" s="8">
        <f t="shared" si="331"/>
        <v>756.7649635</v>
      </c>
    </row>
    <row r="409" ht="14.25" customHeight="1" outlineLevel="2">
      <c r="A409" s="68">
        <v>129.0</v>
      </c>
      <c r="B409" s="69">
        <v>1.0</v>
      </c>
      <c r="C409" s="18" t="str">
        <f>IF(A409=1.2, "Minneapolis",VLOOKUP(A409,'Fall20 data fy22 comp rev '!$P$2:$Q$669,2,0))</f>
        <v>Montevideo</v>
      </c>
      <c r="D409" s="68">
        <v>129.0</v>
      </c>
      <c r="E409" s="69">
        <v>1.0</v>
      </c>
      <c r="F409" s="69">
        <v>30.0</v>
      </c>
      <c r="G409" s="70" t="s">
        <v>1631</v>
      </c>
      <c r="H409" s="69">
        <v>443.0</v>
      </c>
      <c r="I409" s="69">
        <v>157.0</v>
      </c>
      <c r="J409" s="69">
        <v>69.0</v>
      </c>
      <c r="K409" s="29">
        <f t="shared" si="326"/>
        <v>191.5</v>
      </c>
      <c r="L409" s="71">
        <f t="shared" si="327"/>
        <v>0.4323</v>
      </c>
      <c r="M409" s="71">
        <f t="shared" si="328"/>
        <v>0.5404</v>
      </c>
      <c r="N409" s="72">
        <f t="shared" si="329"/>
        <v>62.09</v>
      </c>
      <c r="O409" s="73">
        <f t="shared" si="330"/>
        <v>355651.52</v>
      </c>
      <c r="P409" s="8">
        <f t="shared" si="331"/>
        <v>802.8251016</v>
      </c>
    </row>
    <row r="410" ht="14.25" customHeight="1" outlineLevel="2">
      <c r="A410" s="68">
        <v>129.0</v>
      </c>
      <c r="B410" s="69">
        <v>1.0</v>
      </c>
      <c r="C410" s="18" t="str">
        <f>IF(A410=1.2, "Minneapolis",VLOOKUP(A410,'Fall20 data fy22 comp rev '!$P$2:$Q$669,2,0))</f>
        <v>Montevideo</v>
      </c>
      <c r="D410" s="68">
        <v>129.0</v>
      </c>
      <c r="E410" s="69">
        <v>1.0</v>
      </c>
      <c r="F410" s="69">
        <v>40.0</v>
      </c>
      <c r="G410" s="70" t="s">
        <v>1632</v>
      </c>
      <c r="H410" s="69">
        <v>503.0</v>
      </c>
      <c r="I410" s="69">
        <v>135.0</v>
      </c>
      <c r="J410" s="69">
        <v>58.0</v>
      </c>
      <c r="K410" s="29">
        <f t="shared" si="326"/>
        <v>164</v>
      </c>
      <c r="L410" s="71">
        <f t="shared" si="327"/>
        <v>0.326</v>
      </c>
      <c r="M410" s="71">
        <f t="shared" si="328"/>
        <v>0.4075</v>
      </c>
      <c r="N410" s="72">
        <f t="shared" si="329"/>
        <v>40.1</v>
      </c>
      <c r="O410" s="73">
        <f t="shared" si="330"/>
        <v>229692.8</v>
      </c>
      <c r="P410" s="8">
        <f t="shared" si="331"/>
        <v>456.6457256</v>
      </c>
    </row>
    <row r="411" ht="14.25" customHeight="1" outlineLevel="1">
      <c r="A411" s="68"/>
      <c r="B411" s="69"/>
      <c r="C411" s="80" t="s">
        <v>3589</v>
      </c>
      <c r="D411" s="68"/>
      <c r="E411" s="69"/>
      <c r="F411" s="69"/>
      <c r="G411" s="70"/>
      <c r="H411" s="69">
        <f t="shared" ref="H411:K411" si="332">SUBTOTAL(9,H407:H410)</f>
        <v>1408</v>
      </c>
      <c r="I411" s="69">
        <f t="shared" si="332"/>
        <v>462</v>
      </c>
      <c r="J411" s="69">
        <f t="shared" si="332"/>
        <v>187</v>
      </c>
      <c r="K411" s="29">
        <f t="shared" si="332"/>
        <v>555.5</v>
      </c>
      <c r="L411" s="71"/>
      <c r="M411" s="71"/>
      <c r="N411" s="72">
        <f t="shared" ref="N411:O411" si="333">SUBTOTAL(9,N407:N410)</f>
        <v>167.15</v>
      </c>
      <c r="O411" s="73">
        <f t="shared" si="333"/>
        <v>957435.2</v>
      </c>
      <c r="P411" s="8"/>
    </row>
    <row r="412" ht="14.25" customHeight="1" outlineLevel="2">
      <c r="A412" s="68">
        <v>138.0</v>
      </c>
      <c r="B412" s="69">
        <v>1.0</v>
      </c>
      <c r="C412" s="18" t="str">
        <f>IF(A412=1.2, "Minneapolis",VLOOKUP(A412,'Fall20 data fy22 comp rev '!$P$2:$Q$669,2,0))</f>
        <v>North Branch</v>
      </c>
      <c r="D412" s="68">
        <v>138.0</v>
      </c>
      <c r="E412" s="69">
        <v>1.0</v>
      </c>
      <c r="F412" s="69">
        <v>10.0</v>
      </c>
      <c r="G412" s="70" t="s">
        <v>1633</v>
      </c>
      <c r="H412" s="69">
        <v>41.0</v>
      </c>
      <c r="I412" s="69">
        <v>6.0</v>
      </c>
      <c r="J412" s="69">
        <v>4.0</v>
      </c>
      <c r="K412" s="29">
        <f t="shared" ref="K412:K417" si="334">ROUND((I$3*I412)+(J412*J$3),1)</f>
        <v>8</v>
      </c>
      <c r="L412" s="71">
        <f t="shared" ref="L412:L417" si="335">ROUND(K412/H412,4)</f>
        <v>0.1951</v>
      </c>
      <c r="M412" s="71">
        <f t="shared" ref="M412:M417" si="336">ROUND(MIN(1,L412/M$3),4)</f>
        <v>0.2439</v>
      </c>
      <c r="N412" s="72">
        <f t="shared" ref="N412:N417" si="337">ROUND(K412*M412*N$3,2)</f>
        <v>1.17</v>
      </c>
      <c r="O412" s="73">
        <f t="shared" ref="O412:O417" si="338">ROUND(N412*O$3,2)</f>
        <v>6701.76</v>
      </c>
      <c r="P412" s="8">
        <f t="shared" ref="P412:P417" si="339">O412/H412</f>
        <v>163.457561</v>
      </c>
    </row>
    <row r="413" ht="14.25" customHeight="1" outlineLevel="2">
      <c r="A413" s="68">
        <v>138.0</v>
      </c>
      <c r="B413" s="69">
        <v>1.0</v>
      </c>
      <c r="C413" s="18" t="str">
        <f>IF(A413=1.2, "Minneapolis",VLOOKUP(A413,'Fall20 data fy22 comp rev '!$P$2:$Q$669,2,0))</f>
        <v>North Branch</v>
      </c>
      <c r="D413" s="68">
        <v>138.0</v>
      </c>
      <c r="E413" s="69">
        <v>1.0</v>
      </c>
      <c r="F413" s="69">
        <v>20.0</v>
      </c>
      <c r="G413" s="70" t="s">
        <v>1635</v>
      </c>
      <c r="H413" s="69">
        <v>833.0</v>
      </c>
      <c r="I413" s="69">
        <v>145.0</v>
      </c>
      <c r="J413" s="69">
        <v>95.0</v>
      </c>
      <c r="K413" s="29">
        <f t="shared" si="334"/>
        <v>192.5</v>
      </c>
      <c r="L413" s="71">
        <f t="shared" si="335"/>
        <v>0.2311</v>
      </c>
      <c r="M413" s="71">
        <f t="shared" si="336"/>
        <v>0.2889</v>
      </c>
      <c r="N413" s="72">
        <f t="shared" si="337"/>
        <v>33.37</v>
      </c>
      <c r="O413" s="73">
        <f t="shared" si="338"/>
        <v>191143.36</v>
      </c>
      <c r="P413" s="8">
        <f t="shared" si="339"/>
        <v>229.4638175</v>
      </c>
    </row>
    <row r="414" ht="14.25" customHeight="1" outlineLevel="2">
      <c r="A414" s="68">
        <v>138.0</v>
      </c>
      <c r="B414" s="69">
        <v>1.0</v>
      </c>
      <c r="C414" s="18" t="str">
        <f>IF(A414=1.2, "Minneapolis",VLOOKUP(A414,'Fall20 data fy22 comp rev '!$P$2:$Q$669,2,0))</f>
        <v>North Branch</v>
      </c>
      <c r="D414" s="68">
        <v>138.0</v>
      </c>
      <c r="E414" s="69">
        <v>1.0</v>
      </c>
      <c r="F414" s="69">
        <v>30.0</v>
      </c>
      <c r="G414" s="70" t="s">
        <v>1637</v>
      </c>
      <c r="H414" s="69">
        <v>846.0</v>
      </c>
      <c r="I414" s="69">
        <v>117.0</v>
      </c>
      <c r="J414" s="69">
        <v>92.0</v>
      </c>
      <c r="K414" s="29">
        <f t="shared" si="334"/>
        <v>163</v>
      </c>
      <c r="L414" s="71">
        <f t="shared" si="335"/>
        <v>0.1927</v>
      </c>
      <c r="M414" s="71">
        <f t="shared" si="336"/>
        <v>0.2409</v>
      </c>
      <c r="N414" s="72">
        <f t="shared" si="337"/>
        <v>23.56</v>
      </c>
      <c r="O414" s="73">
        <f t="shared" si="338"/>
        <v>134951.68</v>
      </c>
      <c r="P414" s="8">
        <f t="shared" si="339"/>
        <v>159.5173522</v>
      </c>
    </row>
    <row r="415" ht="14.25" customHeight="1" outlineLevel="2">
      <c r="A415" s="68">
        <v>138.0</v>
      </c>
      <c r="B415" s="69">
        <v>1.0</v>
      </c>
      <c r="C415" s="18" t="str">
        <f>IF(A415=1.2, "Minneapolis",VLOOKUP(A415,'Fall20 data fy22 comp rev '!$P$2:$Q$669,2,0))</f>
        <v>North Branch</v>
      </c>
      <c r="D415" s="68">
        <v>138.0</v>
      </c>
      <c r="E415" s="69">
        <v>1.0</v>
      </c>
      <c r="F415" s="69">
        <v>45.0</v>
      </c>
      <c r="G415" s="70" t="s">
        <v>1639</v>
      </c>
      <c r="H415" s="69">
        <v>904.0</v>
      </c>
      <c r="I415" s="69">
        <v>176.0</v>
      </c>
      <c r="J415" s="69">
        <v>103.0</v>
      </c>
      <c r="K415" s="29">
        <f t="shared" si="334"/>
        <v>227.5</v>
      </c>
      <c r="L415" s="71">
        <f t="shared" si="335"/>
        <v>0.2517</v>
      </c>
      <c r="M415" s="71">
        <f t="shared" si="336"/>
        <v>0.3146</v>
      </c>
      <c r="N415" s="72">
        <f t="shared" si="337"/>
        <v>42.94</v>
      </c>
      <c r="O415" s="73">
        <f t="shared" si="338"/>
        <v>245960.32</v>
      </c>
      <c r="P415" s="8">
        <f t="shared" si="339"/>
        <v>272.08</v>
      </c>
    </row>
    <row r="416" ht="14.25" customHeight="1" outlineLevel="2">
      <c r="A416" s="68">
        <v>138.0</v>
      </c>
      <c r="B416" s="69">
        <v>1.0</v>
      </c>
      <c r="C416" s="18" t="str">
        <f>IF(A416=1.2, "Minneapolis",VLOOKUP(A416,'Fall20 data fy22 comp rev '!$P$2:$Q$669,2,0))</f>
        <v>North Branch</v>
      </c>
      <c r="D416" s="68">
        <v>138.0</v>
      </c>
      <c r="E416" s="69">
        <v>1.0</v>
      </c>
      <c r="F416" s="69">
        <v>50.0</v>
      </c>
      <c r="G416" s="70" t="s">
        <v>1641</v>
      </c>
      <c r="H416" s="69">
        <v>20.0</v>
      </c>
      <c r="I416" s="69">
        <v>3.0</v>
      </c>
      <c r="J416" s="69">
        <v>2.0</v>
      </c>
      <c r="K416" s="29">
        <f t="shared" si="334"/>
        <v>4</v>
      </c>
      <c r="L416" s="71">
        <f t="shared" si="335"/>
        <v>0.2</v>
      </c>
      <c r="M416" s="71">
        <f t="shared" si="336"/>
        <v>0.25</v>
      </c>
      <c r="N416" s="72">
        <f t="shared" si="337"/>
        <v>0.6</v>
      </c>
      <c r="O416" s="73">
        <f t="shared" si="338"/>
        <v>3436.8</v>
      </c>
      <c r="P416" s="8">
        <f t="shared" si="339"/>
        <v>171.84</v>
      </c>
    </row>
    <row r="417" ht="14.25" customHeight="1" outlineLevel="2">
      <c r="A417" s="68">
        <v>138.0</v>
      </c>
      <c r="B417" s="69">
        <v>1.0</v>
      </c>
      <c r="C417" s="18" t="str">
        <f>IF(A417=1.2, "Minneapolis",VLOOKUP(A417,'Fall20 data fy22 comp rev '!$P$2:$Q$669,2,0))</f>
        <v>North Branch</v>
      </c>
      <c r="D417" s="68">
        <v>138.0</v>
      </c>
      <c r="E417" s="69">
        <v>1.0</v>
      </c>
      <c r="F417" s="69">
        <v>70.0</v>
      </c>
      <c r="G417" s="70" t="s">
        <v>1642</v>
      </c>
      <c r="H417" s="69">
        <v>29.0</v>
      </c>
      <c r="I417" s="69">
        <v>2.0</v>
      </c>
      <c r="J417" s="69">
        <v>2.0</v>
      </c>
      <c r="K417" s="29">
        <f t="shared" si="334"/>
        <v>3</v>
      </c>
      <c r="L417" s="71">
        <f t="shared" si="335"/>
        <v>0.1034</v>
      </c>
      <c r="M417" s="71">
        <f t="shared" si="336"/>
        <v>0.1293</v>
      </c>
      <c r="N417" s="72">
        <f t="shared" si="337"/>
        <v>0.23</v>
      </c>
      <c r="O417" s="73">
        <f t="shared" si="338"/>
        <v>1317.44</v>
      </c>
      <c r="P417" s="8">
        <f t="shared" si="339"/>
        <v>45.42896552</v>
      </c>
    </row>
    <row r="418" ht="14.25" customHeight="1" outlineLevel="1">
      <c r="A418" s="68"/>
      <c r="B418" s="69"/>
      <c r="C418" s="80" t="s">
        <v>3590</v>
      </c>
      <c r="D418" s="68"/>
      <c r="E418" s="69"/>
      <c r="F418" s="69"/>
      <c r="G418" s="70"/>
      <c r="H418" s="69">
        <f t="shared" ref="H418:K418" si="340">SUBTOTAL(9,H412:H417)</f>
        <v>2673</v>
      </c>
      <c r="I418" s="69">
        <f t="shared" si="340"/>
        <v>449</v>
      </c>
      <c r="J418" s="69">
        <f t="shared" si="340"/>
        <v>298</v>
      </c>
      <c r="K418" s="29">
        <f t="shared" si="340"/>
        <v>598</v>
      </c>
      <c r="L418" s="71"/>
      <c r="M418" s="71"/>
      <c r="N418" s="72">
        <f t="shared" ref="N418:O418" si="341">SUBTOTAL(9,N412:N417)</f>
        <v>101.87</v>
      </c>
      <c r="O418" s="73">
        <f t="shared" si="341"/>
        <v>583511.36</v>
      </c>
      <c r="P418" s="8"/>
    </row>
    <row r="419" ht="14.25" customHeight="1" outlineLevel="2">
      <c r="A419" s="68">
        <v>139.0</v>
      </c>
      <c r="B419" s="69">
        <v>1.0</v>
      </c>
      <c r="C419" s="18" t="str">
        <f>IF(A419=1.2, "Minneapolis",VLOOKUP(A419,'Fall20 data fy22 comp rev '!$P$2:$Q$669,2,0))</f>
        <v>Rush City</v>
      </c>
      <c r="D419" s="68">
        <v>139.0</v>
      </c>
      <c r="E419" s="69">
        <v>1.0</v>
      </c>
      <c r="F419" s="69">
        <v>10.0</v>
      </c>
      <c r="G419" s="70" t="s">
        <v>1643</v>
      </c>
      <c r="H419" s="69">
        <v>464.0</v>
      </c>
      <c r="I419" s="69">
        <v>126.0</v>
      </c>
      <c r="J419" s="69">
        <v>50.0</v>
      </c>
      <c r="K419" s="29">
        <f t="shared" ref="K419:K420" si="342">ROUND((I$3*I419)+(J419*J$3),1)</f>
        <v>151</v>
      </c>
      <c r="L419" s="71">
        <f t="shared" ref="L419:L420" si="343">ROUND(K419/H419,4)</f>
        <v>0.3254</v>
      </c>
      <c r="M419" s="71">
        <f t="shared" ref="M419:M420" si="344">ROUND(MIN(1,L419/M$3),4)</f>
        <v>0.4068</v>
      </c>
      <c r="N419" s="72">
        <f t="shared" ref="N419:N420" si="345">ROUND(K419*M419*N$3,2)</f>
        <v>36.86</v>
      </c>
      <c r="O419" s="73">
        <f t="shared" ref="O419:O420" si="346">ROUND(N419*O$3,2)</f>
        <v>211134.08</v>
      </c>
      <c r="P419" s="8">
        <f t="shared" ref="P419:P420" si="347">O419/H419</f>
        <v>455.0303448</v>
      </c>
    </row>
    <row r="420" ht="14.25" customHeight="1" outlineLevel="2">
      <c r="A420" s="68">
        <v>139.0</v>
      </c>
      <c r="B420" s="69">
        <v>1.0</v>
      </c>
      <c r="C420" s="18" t="str">
        <f>IF(A420=1.2, "Minneapolis",VLOOKUP(A420,'Fall20 data fy22 comp rev '!$P$2:$Q$669,2,0))</f>
        <v>Rush City</v>
      </c>
      <c r="D420" s="68">
        <v>139.0</v>
      </c>
      <c r="E420" s="69">
        <v>1.0</v>
      </c>
      <c r="F420" s="69">
        <v>20.0</v>
      </c>
      <c r="G420" s="70" t="s">
        <v>1645</v>
      </c>
      <c r="H420" s="69">
        <v>403.0</v>
      </c>
      <c r="I420" s="69">
        <v>85.0</v>
      </c>
      <c r="J420" s="69">
        <v>37.0</v>
      </c>
      <c r="K420" s="29">
        <f t="shared" si="342"/>
        <v>103.5</v>
      </c>
      <c r="L420" s="71">
        <f t="shared" si="343"/>
        <v>0.2568</v>
      </c>
      <c r="M420" s="71">
        <f t="shared" si="344"/>
        <v>0.321</v>
      </c>
      <c r="N420" s="72">
        <f t="shared" si="345"/>
        <v>19.93</v>
      </c>
      <c r="O420" s="73">
        <f t="shared" si="346"/>
        <v>114159.04</v>
      </c>
      <c r="P420" s="8">
        <f t="shared" si="347"/>
        <v>283.2730521</v>
      </c>
    </row>
    <row r="421" ht="14.25" customHeight="1" outlineLevel="1">
      <c r="A421" s="68"/>
      <c r="B421" s="69"/>
      <c r="C421" s="80" t="s">
        <v>3591</v>
      </c>
      <c r="D421" s="68"/>
      <c r="E421" s="69"/>
      <c r="F421" s="69"/>
      <c r="G421" s="70"/>
      <c r="H421" s="69">
        <f t="shared" ref="H421:K421" si="348">SUBTOTAL(9,H419:H420)</f>
        <v>867</v>
      </c>
      <c r="I421" s="69">
        <f t="shared" si="348"/>
        <v>211</v>
      </c>
      <c r="J421" s="69">
        <f t="shared" si="348"/>
        <v>87</v>
      </c>
      <c r="K421" s="29">
        <f t="shared" si="348"/>
        <v>254.5</v>
      </c>
      <c r="L421" s="71"/>
      <c r="M421" s="71"/>
      <c r="N421" s="72">
        <f t="shared" ref="N421:O421" si="349">SUBTOTAL(9,N419:N420)</f>
        <v>56.79</v>
      </c>
      <c r="O421" s="73">
        <f t="shared" si="349"/>
        <v>325293.12</v>
      </c>
      <c r="P421" s="8"/>
    </row>
    <row r="422" ht="14.25" customHeight="1" outlineLevel="2">
      <c r="A422" s="68">
        <v>146.0</v>
      </c>
      <c r="B422" s="69">
        <v>1.0</v>
      </c>
      <c r="C422" s="18" t="str">
        <f>IF(A422=1.2, "Minneapolis",VLOOKUP(A422,'Fall20 data fy22 comp rev '!$P$2:$Q$669,2,0))</f>
        <v>Barnesville</v>
      </c>
      <c r="D422" s="68">
        <v>146.0</v>
      </c>
      <c r="E422" s="69">
        <v>1.0</v>
      </c>
      <c r="F422" s="69">
        <v>10.0</v>
      </c>
      <c r="G422" s="70" t="s">
        <v>1647</v>
      </c>
      <c r="H422" s="69">
        <v>485.0</v>
      </c>
      <c r="I422" s="69">
        <v>53.0</v>
      </c>
      <c r="J422" s="69">
        <v>37.0</v>
      </c>
      <c r="K422" s="29">
        <f t="shared" ref="K422:K423" si="350">ROUND((I$3*I422)+(J422*J$3),1)</f>
        <v>71.5</v>
      </c>
      <c r="L422" s="71">
        <f t="shared" ref="L422:L423" si="351">ROUND(K422/H422,4)</f>
        <v>0.1474</v>
      </c>
      <c r="M422" s="71">
        <f t="shared" ref="M422:M423" si="352">ROUND(MIN(1,L422/M$3),4)</f>
        <v>0.1843</v>
      </c>
      <c r="N422" s="72">
        <f t="shared" ref="N422:N423" si="353">ROUND(K422*M422*N$3,2)</f>
        <v>7.91</v>
      </c>
      <c r="O422" s="73">
        <f t="shared" ref="O422:O423" si="354">ROUND(N422*O$3,2)</f>
        <v>45308.48</v>
      </c>
      <c r="P422" s="8">
        <f t="shared" ref="P422:P423" si="355">O422/H422</f>
        <v>93.41954639</v>
      </c>
    </row>
    <row r="423" ht="14.25" customHeight="1" outlineLevel="2">
      <c r="A423" s="68">
        <v>146.0</v>
      </c>
      <c r="B423" s="69">
        <v>1.0</v>
      </c>
      <c r="C423" s="18" t="str">
        <f>IF(A423=1.2, "Minneapolis",VLOOKUP(A423,'Fall20 data fy22 comp rev '!$P$2:$Q$669,2,0))</f>
        <v>Barnesville</v>
      </c>
      <c r="D423" s="68">
        <v>146.0</v>
      </c>
      <c r="E423" s="69">
        <v>1.0</v>
      </c>
      <c r="F423" s="69">
        <v>40.0</v>
      </c>
      <c r="G423" s="70" t="s">
        <v>1648</v>
      </c>
      <c r="H423" s="69">
        <v>400.0</v>
      </c>
      <c r="I423" s="69">
        <v>34.0</v>
      </c>
      <c r="J423" s="69">
        <v>25.0</v>
      </c>
      <c r="K423" s="29">
        <f t="shared" si="350"/>
        <v>46.5</v>
      </c>
      <c r="L423" s="71">
        <f t="shared" si="351"/>
        <v>0.1163</v>
      </c>
      <c r="M423" s="71">
        <f t="shared" si="352"/>
        <v>0.1454</v>
      </c>
      <c r="N423" s="72">
        <f t="shared" si="353"/>
        <v>4.06</v>
      </c>
      <c r="O423" s="73">
        <f t="shared" si="354"/>
        <v>23255.68</v>
      </c>
      <c r="P423" s="8">
        <f t="shared" si="355"/>
        <v>58.1392</v>
      </c>
    </row>
    <row r="424" ht="14.25" customHeight="1" outlineLevel="1">
      <c r="A424" s="68"/>
      <c r="B424" s="69"/>
      <c r="C424" s="80" t="s">
        <v>3592</v>
      </c>
      <c r="D424" s="68"/>
      <c r="E424" s="69"/>
      <c r="F424" s="69"/>
      <c r="G424" s="70"/>
      <c r="H424" s="69">
        <f t="shared" ref="H424:K424" si="356">SUBTOTAL(9,H422:H423)</f>
        <v>885</v>
      </c>
      <c r="I424" s="69">
        <f t="shared" si="356"/>
        <v>87</v>
      </c>
      <c r="J424" s="69">
        <f t="shared" si="356"/>
        <v>62</v>
      </c>
      <c r="K424" s="29">
        <f t="shared" si="356"/>
        <v>118</v>
      </c>
      <c r="L424" s="71"/>
      <c r="M424" s="71"/>
      <c r="N424" s="72">
        <f t="shared" ref="N424:O424" si="357">SUBTOTAL(9,N422:N423)</f>
        <v>11.97</v>
      </c>
      <c r="O424" s="73">
        <f t="shared" si="357"/>
        <v>68564.16</v>
      </c>
      <c r="P424" s="8"/>
    </row>
    <row r="425" ht="14.25" customHeight="1" outlineLevel="2">
      <c r="A425" s="68">
        <v>150.0</v>
      </c>
      <c r="B425" s="69">
        <v>1.0</v>
      </c>
      <c r="C425" s="18" t="str">
        <f>IF(A425=1.2, "Minneapolis",VLOOKUP(A425,'Fall20 data fy22 comp rev '!$P$2:$Q$669,2,0))</f>
        <v>Hawley</v>
      </c>
      <c r="D425" s="68">
        <v>150.0</v>
      </c>
      <c r="E425" s="69">
        <v>1.0</v>
      </c>
      <c r="F425" s="69">
        <v>10.0</v>
      </c>
      <c r="G425" s="70" t="s">
        <v>1649</v>
      </c>
      <c r="H425" s="69">
        <v>518.0</v>
      </c>
      <c r="I425" s="69">
        <v>55.0</v>
      </c>
      <c r="J425" s="69">
        <v>18.0</v>
      </c>
      <c r="K425" s="29">
        <f t="shared" ref="K425:K427" si="358">ROUND((I$3*I425)+(J425*J$3),1)</f>
        <v>64</v>
      </c>
      <c r="L425" s="71">
        <f t="shared" ref="L425:L427" si="359">ROUND(K425/H425,4)</f>
        <v>0.1236</v>
      </c>
      <c r="M425" s="71">
        <f t="shared" ref="M425:M427" si="360">ROUND(MIN(1,L425/M$3),4)</f>
        <v>0.1545</v>
      </c>
      <c r="N425" s="72">
        <f t="shared" ref="N425:N427" si="361">ROUND(K425*M425*N$3,2)</f>
        <v>5.93</v>
      </c>
      <c r="O425" s="73">
        <f t="shared" ref="O425:O427" si="362">ROUND(N425*O$3,2)</f>
        <v>33967.04</v>
      </c>
      <c r="P425" s="8">
        <f t="shared" ref="P425:P427" si="363">O425/H425</f>
        <v>65.57343629</v>
      </c>
    </row>
    <row r="426" ht="14.25" customHeight="1" outlineLevel="2">
      <c r="A426" s="68">
        <v>150.0</v>
      </c>
      <c r="B426" s="69">
        <v>1.0</v>
      </c>
      <c r="C426" s="18" t="str">
        <f>IF(A426=1.2, "Minneapolis",VLOOKUP(A426,'Fall20 data fy22 comp rev '!$P$2:$Q$669,2,0))</f>
        <v>Hawley</v>
      </c>
      <c r="D426" s="68">
        <v>150.0</v>
      </c>
      <c r="E426" s="69">
        <v>1.0</v>
      </c>
      <c r="F426" s="69">
        <v>11.0</v>
      </c>
      <c r="G426" s="70" t="s">
        <v>1651</v>
      </c>
      <c r="H426" s="69">
        <v>12.0</v>
      </c>
      <c r="I426" s="69">
        <v>0.0</v>
      </c>
      <c r="J426" s="69">
        <v>0.0</v>
      </c>
      <c r="K426" s="29">
        <f t="shared" si="358"/>
        <v>0</v>
      </c>
      <c r="L426" s="71">
        <f t="shared" si="359"/>
        <v>0</v>
      </c>
      <c r="M426" s="71">
        <f t="shared" si="360"/>
        <v>0</v>
      </c>
      <c r="N426" s="72">
        <f t="shared" si="361"/>
        <v>0</v>
      </c>
      <c r="O426" s="73">
        <f t="shared" si="362"/>
        <v>0</v>
      </c>
      <c r="P426" s="8">
        <f t="shared" si="363"/>
        <v>0</v>
      </c>
    </row>
    <row r="427" ht="14.25" customHeight="1" outlineLevel="2">
      <c r="A427" s="68">
        <v>150.0</v>
      </c>
      <c r="B427" s="69">
        <v>1.0</v>
      </c>
      <c r="C427" s="18" t="str">
        <f>IF(A427=1.2, "Minneapolis",VLOOKUP(A427,'Fall20 data fy22 comp rev '!$P$2:$Q$669,2,0))</f>
        <v>Hawley</v>
      </c>
      <c r="D427" s="68">
        <v>150.0</v>
      </c>
      <c r="E427" s="69">
        <v>1.0</v>
      </c>
      <c r="F427" s="69">
        <v>20.0</v>
      </c>
      <c r="G427" s="70" t="s">
        <v>1653</v>
      </c>
      <c r="H427" s="69">
        <v>451.0</v>
      </c>
      <c r="I427" s="69">
        <v>33.0</v>
      </c>
      <c r="J427" s="69">
        <v>19.0</v>
      </c>
      <c r="K427" s="29">
        <f t="shared" si="358"/>
        <v>42.5</v>
      </c>
      <c r="L427" s="71">
        <f t="shared" si="359"/>
        <v>0.0942</v>
      </c>
      <c r="M427" s="71">
        <f t="shared" si="360"/>
        <v>0.1178</v>
      </c>
      <c r="N427" s="72">
        <f t="shared" si="361"/>
        <v>3</v>
      </c>
      <c r="O427" s="73">
        <f t="shared" si="362"/>
        <v>17184</v>
      </c>
      <c r="P427" s="8">
        <f t="shared" si="363"/>
        <v>38.10199557</v>
      </c>
    </row>
    <row r="428" ht="14.25" customHeight="1" outlineLevel="1">
      <c r="A428" s="68"/>
      <c r="B428" s="69"/>
      <c r="C428" s="80" t="s">
        <v>3593</v>
      </c>
      <c r="D428" s="68"/>
      <c r="E428" s="69"/>
      <c r="F428" s="69"/>
      <c r="G428" s="70"/>
      <c r="H428" s="69">
        <f t="shared" ref="H428:K428" si="364">SUBTOTAL(9,H425:H427)</f>
        <v>981</v>
      </c>
      <c r="I428" s="69">
        <f t="shared" si="364"/>
        <v>88</v>
      </c>
      <c r="J428" s="69">
        <f t="shared" si="364"/>
        <v>37</v>
      </c>
      <c r="K428" s="29">
        <f t="shared" si="364"/>
        <v>106.5</v>
      </c>
      <c r="L428" s="71"/>
      <c r="M428" s="71"/>
      <c r="N428" s="72">
        <f t="shared" ref="N428:O428" si="365">SUBTOTAL(9,N425:N427)</f>
        <v>8.93</v>
      </c>
      <c r="O428" s="73">
        <f t="shared" si="365"/>
        <v>51151.04</v>
      </c>
      <c r="P428" s="8"/>
    </row>
    <row r="429" ht="14.25" customHeight="1" outlineLevel="2">
      <c r="A429" s="68">
        <v>152.0</v>
      </c>
      <c r="B429" s="69">
        <v>1.0</v>
      </c>
      <c r="C429" s="18" t="str">
        <f>IF(A429=1.2, "Minneapolis",VLOOKUP(A429,'Fall20 data fy22 comp rev '!$P$2:$Q$669,2,0))</f>
        <v>Moorhead</v>
      </c>
      <c r="D429" s="68">
        <v>152.0</v>
      </c>
      <c r="E429" s="69">
        <v>1.0</v>
      </c>
      <c r="F429" s="69">
        <v>6.0</v>
      </c>
      <c r="G429" s="70" t="s">
        <v>1655</v>
      </c>
      <c r="H429" s="69">
        <v>256.0</v>
      </c>
      <c r="I429" s="69">
        <v>93.0</v>
      </c>
      <c r="J429" s="69">
        <v>9.0</v>
      </c>
      <c r="K429" s="29">
        <f t="shared" ref="K429:K439" si="366">ROUND((I$3*I429)+(J429*J$3),1)</f>
        <v>97.5</v>
      </c>
      <c r="L429" s="71">
        <f t="shared" ref="L429:L439" si="367">ROUND(K429/H429,4)</f>
        <v>0.3809</v>
      </c>
      <c r="M429" s="71">
        <f t="shared" ref="M429:M439" si="368">ROUND(MIN(1,L429/M$3),4)</f>
        <v>0.4761</v>
      </c>
      <c r="N429" s="72">
        <f t="shared" ref="N429:N439" si="369">ROUND(K429*M429*N$3,2)</f>
        <v>27.85</v>
      </c>
      <c r="O429" s="73">
        <f t="shared" ref="O429:O439" si="370">ROUND(N429*O$3,2)</f>
        <v>159524.8</v>
      </c>
      <c r="P429" s="8">
        <f t="shared" ref="P429:P439" si="371">O429/H429</f>
        <v>623.14375</v>
      </c>
    </row>
    <row r="430" ht="14.25" customHeight="1" outlineLevel="2">
      <c r="A430" s="68">
        <v>152.0</v>
      </c>
      <c r="B430" s="69">
        <v>1.0</v>
      </c>
      <c r="C430" s="18" t="str">
        <f>IF(A430=1.2, "Minneapolis",VLOOKUP(A430,'Fall20 data fy22 comp rev '!$P$2:$Q$669,2,0))</f>
        <v>Moorhead</v>
      </c>
      <c r="D430" s="68">
        <v>152.0</v>
      </c>
      <c r="E430" s="69">
        <v>1.0</v>
      </c>
      <c r="F430" s="69">
        <v>185.0</v>
      </c>
      <c r="G430" s="70" t="s">
        <v>1657</v>
      </c>
      <c r="H430" s="69">
        <v>748.0</v>
      </c>
      <c r="I430" s="69">
        <v>282.0</v>
      </c>
      <c r="J430" s="69">
        <v>32.0</v>
      </c>
      <c r="K430" s="29">
        <f t="shared" si="366"/>
        <v>298</v>
      </c>
      <c r="L430" s="71">
        <f t="shared" si="367"/>
        <v>0.3984</v>
      </c>
      <c r="M430" s="71">
        <f t="shared" si="368"/>
        <v>0.498</v>
      </c>
      <c r="N430" s="72">
        <f t="shared" si="369"/>
        <v>89.04</v>
      </c>
      <c r="O430" s="73">
        <f t="shared" si="370"/>
        <v>510021.12</v>
      </c>
      <c r="P430" s="8">
        <f t="shared" si="371"/>
        <v>681.8464171</v>
      </c>
    </row>
    <row r="431" ht="14.25" customHeight="1" outlineLevel="2">
      <c r="A431" s="68">
        <v>152.0</v>
      </c>
      <c r="B431" s="69">
        <v>1.0</v>
      </c>
      <c r="C431" s="18" t="str">
        <f>IF(A431=1.2, "Minneapolis",VLOOKUP(A431,'Fall20 data fy22 comp rev '!$P$2:$Q$669,2,0))</f>
        <v>Moorhead</v>
      </c>
      <c r="D431" s="68">
        <v>152.0</v>
      </c>
      <c r="E431" s="69">
        <v>1.0</v>
      </c>
      <c r="F431" s="69">
        <v>187.0</v>
      </c>
      <c r="G431" s="70" t="s">
        <v>1659</v>
      </c>
      <c r="H431" s="69">
        <v>678.0</v>
      </c>
      <c r="I431" s="69">
        <v>322.0</v>
      </c>
      <c r="J431" s="69">
        <v>64.0</v>
      </c>
      <c r="K431" s="29">
        <f t="shared" si="366"/>
        <v>354</v>
      </c>
      <c r="L431" s="71">
        <f t="shared" si="367"/>
        <v>0.5221</v>
      </c>
      <c r="M431" s="71">
        <f t="shared" si="368"/>
        <v>0.6526</v>
      </c>
      <c r="N431" s="72">
        <f t="shared" si="369"/>
        <v>138.61</v>
      </c>
      <c r="O431" s="73">
        <f t="shared" si="370"/>
        <v>793958.08</v>
      </c>
      <c r="P431" s="8">
        <f t="shared" si="371"/>
        <v>1171.029617</v>
      </c>
    </row>
    <row r="432" ht="14.25" customHeight="1" outlineLevel="2">
      <c r="A432" s="68">
        <v>152.0</v>
      </c>
      <c r="B432" s="69">
        <v>1.0</v>
      </c>
      <c r="C432" s="18" t="str">
        <f>IF(A432=1.2, "Minneapolis",VLOOKUP(A432,'Fall20 data fy22 comp rev '!$P$2:$Q$669,2,0))</f>
        <v>Moorhead</v>
      </c>
      <c r="D432" s="68">
        <v>152.0</v>
      </c>
      <c r="E432" s="69">
        <v>1.0</v>
      </c>
      <c r="F432" s="69">
        <v>188.0</v>
      </c>
      <c r="G432" s="70" t="s">
        <v>1661</v>
      </c>
      <c r="H432" s="69">
        <v>638.0</v>
      </c>
      <c r="I432" s="69">
        <v>185.0</v>
      </c>
      <c r="J432" s="69">
        <v>48.0</v>
      </c>
      <c r="K432" s="29">
        <f t="shared" si="366"/>
        <v>209</v>
      </c>
      <c r="L432" s="71">
        <f t="shared" si="367"/>
        <v>0.3276</v>
      </c>
      <c r="M432" s="71">
        <f t="shared" si="368"/>
        <v>0.4095</v>
      </c>
      <c r="N432" s="72">
        <f t="shared" si="369"/>
        <v>51.35</v>
      </c>
      <c r="O432" s="73">
        <f t="shared" si="370"/>
        <v>294132.8</v>
      </c>
      <c r="P432" s="8">
        <f t="shared" si="371"/>
        <v>461.0231975</v>
      </c>
    </row>
    <row r="433" ht="14.25" customHeight="1" outlineLevel="2">
      <c r="A433" s="68">
        <v>152.0</v>
      </c>
      <c r="B433" s="69">
        <v>1.0</v>
      </c>
      <c r="C433" s="18" t="str">
        <f>IF(A433=1.2, "Minneapolis",VLOOKUP(A433,'Fall20 data fy22 comp rev '!$P$2:$Q$669,2,0))</f>
        <v>Moorhead</v>
      </c>
      <c r="D433" s="68">
        <v>152.0</v>
      </c>
      <c r="E433" s="69">
        <v>1.0</v>
      </c>
      <c r="F433" s="69">
        <v>189.0</v>
      </c>
      <c r="G433" s="70" t="s">
        <v>1662</v>
      </c>
      <c r="H433" s="69">
        <v>748.0</v>
      </c>
      <c r="I433" s="69">
        <v>245.0</v>
      </c>
      <c r="J433" s="69">
        <v>49.0</v>
      </c>
      <c r="K433" s="29">
        <f t="shared" si="366"/>
        <v>269.5</v>
      </c>
      <c r="L433" s="71">
        <f t="shared" si="367"/>
        <v>0.3603</v>
      </c>
      <c r="M433" s="71">
        <f t="shared" si="368"/>
        <v>0.4504</v>
      </c>
      <c r="N433" s="72">
        <f t="shared" si="369"/>
        <v>72.83</v>
      </c>
      <c r="O433" s="73">
        <f t="shared" si="370"/>
        <v>417170.24</v>
      </c>
      <c r="P433" s="8">
        <f t="shared" si="371"/>
        <v>557.7142246</v>
      </c>
    </row>
    <row r="434" ht="14.25" customHeight="1" outlineLevel="2">
      <c r="A434" s="68">
        <v>152.0</v>
      </c>
      <c r="B434" s="69">
        <v>1.0</v>
      </c>
      <c r="C434" s="18" t="str">
        <f>IF(A434=1.2, "Minneapolis",VLOOKUP(A434,'Fall20 data fy22 comp rev '!$P$2:$Q$669,2,0))</f>
        <v>Moorhead</v>
      </c>
      <c r="D434" s="68">
        <v>152.0</v>
      </c>
      <c r="E434" s="69">
        <v>1.0</v>
      </c>
      <c r="F434" s="69">
        <v>380.0</v>
      </c>
      <c r="G434" s="70" t="s">
        <v>1663</v>
      </c>
      <c r="H434" s="69">
        <v>2151.0</v>
      </c>
      <c r="I434" s="69">
        <v>733.0</v>
      </c>
      <c r="J434" s="69">
        <v>119.0</v>
      </c>
      <c r="K434" s="29">
        <f t="shared" si="366"/>
        <v>792.5</v>
      </c>
      <c r="L434" s="71">
        <f t="shared" si="367"/>
        <v>0.3684</v>
      </c>
      <c r="M434" s="71">
        <f t="shared" si="368"/>
        <v>0.4605</v>
      </c>
      <c r="N434" s="72">
        <f t="shared" si="369"/>
        <v>218.97</v>
      </c>
      <c r="O434" s="73">
        <f t="shared" si="370"/>
        <v>1254260.16</v>
      </c>
      <c r="P434" s="8">
        <f t="shared" si="371"/>
        <v>583.1056067</v>
      </c>
    </row>
    <row r="435" ht="14.25" customHeight="1" outlineLevel="2">
      <c r="A435" s="68">
        <v>152.0</v>
      </c>
      <c r="B435" s="69">
        <v>1.0</v>
      </c>
      <c r="C435" s="18" t="str">
        <f>IF(A435=1.2, "Minneapolis",VLOOKUP(A435,'Fall20 data fy22 comp rev '!$P$2:$Q$669,2,0))</f>
        <v>Moorhead</v>
      </c>
      <c r="D435" s="68">
        <v>152.0</v>
      </c>
      <c r="E435" s="69">
        <v>1.0</v>
      </c>
      <c r="F435" s="69">
        <v>382.0</v>
      </c>
      <c r="G435" s="70" t="s">
        <v>1664</v>
      </c>
      <c r="H435" s="69">
        <v>1826.0</v>
      </c>
      <c r="I435" s="69">
        <v>530.0</v>
      </c>
      <c r="J435" s="69">
        <v>105.0</v>
      </c>
      <c r="K435" s="29">
        <f t="shared" si="366"/>
        <v>582.5</v>
      </c>
      <c r="L435" s="71">
        <f t="shared" si="367"/>
        <v>0.319</v>
      </c>
      <c r="M435" s="71">
        <f t="shared" si="368"/>
        <v>0.3988</v>
      </c>
      <c r="N435" s="72">
        <f t="shared" si="369"/>
        <v>139.38</v>
      </c>
      <c r="O435" s="73">
        <f t="shared" si="370"/>
        <v>798368.64</v>
      </c>
      <c r="P435" s="8">
        <f t="shared" si="371"/>
        <v>437.2226944</v>
      </c>
    </row>
    <row r="436" ht="14.25" customHeight="1" outlineLevel="2">
      <c r="A436" s="68">
        <v>152.0</v>
      </c>
      <c r="B436" s="69">
        <v>1.0</v>
      </c>
      <c r="C436" s="18" t="str">
        <f>IF(A436=1.2, "Minneapolis",VLOOKUP(A436,'Fall20 data fy22 comp rev '!$P$2:$Q$669,2,0))</f>
        <v>Moorhead</v>
      </c>
      <c r="D436" s="68">
        <v>152.0</v>
      </c>
      <c r="E436" s="69">
        <v>1.0</v>
      </c>
      <c r="F436" s="69">
        <v>960.0</v>
      </c>
      <c r="G436" s="70" t="s">
        <v>1665</v>
      </c>
      <c r="H436" s="69">
        <v>27.0</v>
      </c>
      <c r="I436" s="69">
        <v>21.0</v>
      </c>
      <c r="J436" s="69">
        <v>0.0</v>
      </c>
      <c r="K436" s="29">
        <f t="shared" si="366"/>
        <v>21</v>
      </c>
      <c r="L436" s="71">
        <f t="shared" si="367"/>
        <v>0.7778</v>
      </c>
      <c r="M436" s="71">
        <f t="shared" si="368"/>
        <v>0.9723</v>
      </c>
      <c r="N436" s="72">
        <f t="shared" si="369"/>
        <v>12.25</v>
      </c>
      <c r="O436" s="73">
        <f t="shared" si="370"/>
        <v>70168</v>
      </c>
      <c r="P436" s="8">
        <f t="shared" si="371"/>
        <v>2598.814815</v>
      </c>
    </row>
    <row r="437" ht="14.25" customHeight="1" outlineLevel="2">
      <c r="A437" s="68">
        <v>152.0</v>
      </c>
      <c r="B437" s="69">
        <v>1.0</v>
      </c>
      <c r="C437" s="18" t="str">
        <f>IF(A437=1.2, "Minneapolis",VLOOKUP(A437,'Fall20 data fy22 comp rev '!$P$2:$Q$669,2,0))</f>
        <v>Moorhead</v>
      </c>
      <c r="D437" s="68">
        <v>152.0</v>
      </c>
      <c r="E437" s="69">
        <v>1.0</v>
      </c>
      <c r="F437" s="69">
        <v>970.0</v>
      </c>
      <c r="G437" s="70" t="s">
        <v>1667</v>
      </c>
      <c r="H437" s="69">
        <v>12.0</v>
      </c>
      <c r="I437" s="69">
        <v>11.0</v>
      </c>
      <c r="J437" s="69">
        <v>0.0</v>
      </c>
      <c r="K437" s="29">
        <f t="shared" si="366"/>
        <v>11</v>
      </c>
      <c r="L437" s="71">
        <f t="shared" si="367"/>
        <v>0.9167</v>
      </c>
      <c r="M437" s="71">
        <f t="shared" si="368"/>
        <v>1</v>
      </c>
      <c r="N437" s="72">
        <f t="shared" si="369"/>
        <v>6.6</v>
      </c>
      <c r="O437" s="73">
        <f t="shared" si="370"/>
        <v>37804.8</v>
      </c>
      <c r="P437" s="8">
        <f t="shared" si="371"/>
        <v>3150.4</v>
      </c>
    </row>
    <row r="438" ht="14.25" customHeight="1" outlineLevel="2">
      <c r="A438" s="68">
        <v>152.0</v>
      </c>
      <c r="B438" s="69">
        <v>1.0</v>
      </c>
      <c r="C438" s="18" t="str">
        <f>IF(A438=1.2, "Minneapolis",VLOOKUP(A438,'Fall20 data fy22 comp rev '!$P$2:$Q$669,2,0))</f>
        <v>Moorhead</v>
      </c>
      <c r="D438" s="68">
        <v>152.0</v>
      </c>
      <c r="E438" s="69">
        <v>1.0</v>
      </c>
      <c r="F438" s="69">
        <v>980.0</v>
      </c>
      <c r="G438" s="70" t="s">
        <v>1669</v>
      </c>
      <c r="H438" s="69">
        <v>91.0</v>
      </c>
      <c r="I438" s="69">
        <v>55.0</v>
      </c>
      <c r="J438" s="69">
        <v>3.0</v>
      </c>
      <c r="K438" s="29">
        <f t="shared" si="366"/>
        <v>56.5</v>
      </c>
      <c r="L438" s="71">
        <f t="shared" si="367"/>
        <v>0.6209</v>
      </c>
      <c r="M438" s="71">
        <f t="shared" si="368"/>
        <v>0.7761</v>
      </c>
      <c r="N438" s="72">
        <f t="shared" si="369"/>
        <v>26.31</v>
      </c>
      <c r="O438" s="73">
        <f t="shared" si="370"/>
        <v>150703.68</v>
      </c>
      <c r="P438" s="8">
        <f t="shared" si="371"/>
        <v>1656.084396</v>
      </c>
    </row>
    <row r="439" ht="14.25" customHeight="1" outlineLevel="2">
      <c r="A439" s="68">
        <v>152.0</v>
      </c>
      <c r="B439" s="69">
        <v>1.0</v>
      </c>
      <c r="C439" s="18" t="str">
        <f>IF(A439=1.2, "Minneapolis",VLOOKUP(A439,'Fall20 data fy22 comp rev '!$P$2:$Q$669,2,0))</f>
        <v>Moorhead</v>
      </c>
      <c r="D439" s="68">
        <v>152.0</v>
      </c>
      <c r="E439" s="69">
        <v>1.0</v>
      </c>
      <c r="F439" s="69">
        <v>990.0</v>
      </c>
      <c r="G439" s="70" t="s">
        <v>1671</v>
      </c>
      <c r="H439" s="69">
        <v>8.0</v>
      </c>
      <c r="I439" s="69">
        <v>3.0</v>
      </c>
      <c r="J439" s="69">
        <v>1.0</v>
      </c>
      <c r="K439" s="29">
        <f t="shared" si="366"/>
        <v>3.5</v>
      </c>
      <c r="L439" s="71">
        <f t="shared" si="367"/>
        <v>0.4375</v>
      </c>
      <c r="M439" s="71">
        <f t="shared" si="368"/>
        <v>0.5469</v>
      </c>
      <c r="N439" s="72">
        <f t="shared" si="369"/>
        <v>1.15</v>
      </c>
      <c r="O439" s="73">
        <f t="shared" si="370"/>
        <v>6587.2</v>
      </c>
      <c r="P439" s="8">
        <f t="shared" si="371"/>
        <v>823.4</v>
      </c>
    </row>
    <row r="440" ht="14.25" customHeight="1" outlineLevel="1">
      <c r="A440" s="68"/>
      <c r="B440" s="69"/>
      <c r="C440" s="80" t="s">
        <v>3594</v>
      </c>
      <c r="D440" s="68"/>
      <c r="E440" s="69"/>
      <c r="F440" s="69"/>
      <c r="G440" s="70"/>
      <c r="H440" s="69">
        <f t="shared" ref="H440:K440" si="372">SUBTOTAL(9,H429:H439)</f>
        <v>7183</v>
      </c>
      <c r="I440" s="69">
        <f t="shared" si="372"/>
        <v>2480</v>
      </c>
      <c r="J440" s="69">
        <f t="shared" si="372"/>
        <v>430</v>
      </c>
      <c r="K440" s="29">
        <f t="shared" si="372"/>
        <v>2695</v>
      </c>
      <c r="L440" s="71"/>
      <c r="M440" s="71"/>
      <c r="N440" s="72">
        <f t="shared" ref="N440:O440" si="373">SUBTOTAL(9,N429:N439)</f>
        <v>784.34</v>
      </c>
      <c r="O440" s="73">
        <f t="shared" si="373"/>
        <v>4492699.52</v>
      </c>
      <c r="P440" s="8"/>
    </row>
    <row r="441" ht="14.25" customHeight="1" outlineLevel="2">
      <c r="A441" s="68">
        <v>160.0</v>
      </c>
      <c r="B441" s="69">
        <v>70.0</v>
      </c>
      <c r="C441" s="18" t="str">
        <f>IF(A441=1.2, "Minneapolis",VLOOKUP(A441,'Fall20 data fy22 comp rev '!$P$2:$Q$669,2,0))</f>
        <v>Minnesota State Academies</v>
      </c>
      <c r="D441" s="68">
        <v>160.0</v>
      </c>
      <c r="E441" s="69">
        <v>70.0</v>
      </c>
      <c r="F441" s="69">
        <v>1.0</v>
      </c>
      <c r="G441" s="70" t="s">
        <v>1673</v>
      </c>
      <c r="H441" s="69">
        <v>53.0</v>
      </c>
      <c r="I441" s="69">
        <v>28.0</v>
      </c>
      <c r="J441" s="69">
        <v>3.0</v>
      </c>
      <c r="K441" s="29">
        <f t="shared" ref="K441:K442" si="374">ROUND((I$3*I441)+(J441*J$3),1)</f>
        <v>29.5</v>
      </c>
      <c r="L441" s="71">
        <f t="shared" ref="L441:L442" si="375">ROUND(K441/H441,4)</f>
        <v>0.5566</v>
      </c>
      <c r="M441" s="71">
        <f t="shared" ref="M441:M442" si="376">ROUND(MIN(1,L441/M$3),4)</f>
        <v>0.6958</v>
      </c>
      <c r="N441" s="72">
        <f t="shared" ref="N441:N442" si="377">ROUND(K441*M441*N$3,2)</f>
        <v>12.32</v>
      </c>
      <c r="O441" s="73">
        <f t="shared" ref="O441:O442" si="378">ROUND(N441*O$3,2)</f>
        <v>70568.96</v>
      </c>
      <c r="P441" s="8">
        <f t="shared" ref="P441:P442" si="379">O441/H441</f>
        <v>1331.489811</v>
      </c>
    </row>
    <row r="442" ht="14.25" customHeight="1" outlineLevel="2">
      <c r="A442" s="68">
        <v>160.0</v>
      </c>
      <c r="B442" s="69">
        <v>70.0</v>
      </c>
      <c r="C442" s="18" t="str">
        <f>IF(A442=1.2, "Minneapolis",VLOOKUP(A442,'Fall20 data fy22 comp rev '!$P$2:$Q$669,2,0))</f>
        <v>Minnesota State Academies</v>
      </c>
      <c r="D442" s="68">
        <v>160.0</v>
      </c>
      <c r="E442" s="69">
        <v>70.0</v>
      </c>
      <c r="F442" s="69">
        <v>2.0</v>
      </c>
      <c r="G442" s="70" t="s">
        <v>1675</v>
      </c>
      <c r="H442" s="69">
        <v>97.0</v>
      </c>
      <c r="I442" s="69">
        <v>53.0</v>
      </c>
      <c r="J442" s="69">
        <v>4.0</v>
      </c>
      <c r="K442" s="29">
        <f t="shared" si="374"/>
        <v>55</v>
      </c>
      <c r="L442" s="71">
        <f t="shared" si="375"/>
        <v>0.567</v>
      </c>
      <c r="M442" s="71">
        <f t="shared" si="376"/>
        <v>0.7088</v>
      </c>
      <c r="N442" s="72">
        <f t="shared" si="377"/>
        <v>23.39</v>
      </c>
      <c r="O442" s="73">
        <f t="shared" si="378"/>
        <v>133977.92</v>
      </c>
      <c r="P442" s="8">
        <f t="shared" si="379"/>
        <v>1381.21567</v>
      </c>
    </row>
    <row r="443" ht="14.25" customHeight="1" outlineLevel="1">
      <c r="A443" s="68"/>
      <c r="B443" s="69"/>
      <c r="C443" s="80" t="s">
        <v>3595</v>
      </c>
      <c r="D443" s="68"/>
      <c r="E443" s="69"/>
      <c r="F443" s="69"/>
      <c r="G443" s="70"/>
      <c r="H443" s="69">
        <f t="shared" ref="H443:K443" si="380">SUBTOTAL(9,H441:H442)</f>
        <v>150</v>
      </c>
      <c r="I443" s="69">
        <f t="shared" si="380"/>
        <v>81</v>
      </c>
      <c r="J443" s="69">
        <f t="shared" si="380"/>
        <v>7</v>
      </c>
      <c r="K443" s="29">
        <f t="shared" si="380"/>
        <v>84.5</v>
      </c>
      <c r="L443" s="71"/>
      <c r="M443" s="71"/>
      <c r="N443" s="72">
        <f t="shared" ref="N443:O443" si="381">SUBTOTAL(9,N441:N442)</f>
        <v>35.71</v>
      </c>
      <c r="O443" s="73">
        <f t="shared" si="381"/>
        <v>204546.88</v>
      </c>
      <c r="P443" s="8"/>
    </row>
    <row r="444" ht="14.25" customHeight="1" outlineLevel="2">
      <c r="A444" s="68">
        <v>162.0</v>
      </c>
      <c r="B444" s="69">
        <v>1.0</v>
      </c>
      <c r="C444" s="18" t="str">
        <f>IF(A444=1.2, "Minneapolis",VLOOKUP(A444,'Fall20 data fy22 comp rev '!$P$2:$Q$669,2,0))</f>
        <v>Bagley</v>
      </c>
      <c r="D444" s="68">
        <v>162.0</v>
      </c>
      <c r="E444" s="69">
        <v>1.0</v>
      </c>
      <c r="F444" s="69">
        <v>10.0</v>
      </c>
      <c r="G444" s="70" t="s">
        <v>1677</v>
      </c>
      <c r="H444" s="69">
        <v>575.0</v>
      </c>
      <c r="I444" s="69">
        <v>215.0</v>
      </c>
      <c r="J444" s="69">
        <v>92.0</v>
      </c>
      <c r="K444" s="29">
        <f t="shared" ref="K444:K446" si="382">ROUND((I$3*I444)+(J444*J$3),1)</f>
        <v>261</v>
      </c>
      <c r="L444" s="71">
        <f t="shared" ref="L444:L446" si="383">ROUND(K444/H444,4)</f>
        <v>0.4539</v>
      </c>
      <c r="M444" s="71">
        <f t="shared" ref="M444:M446" si="384">ROUND(MIN(1,L444/M$3),4)</f>
        <v>0.5674</v>
      </c>
      <c r="N444" s="72">
        <f t="shared" ref="N444:N446" si="385">ROUND(K444*M444*N$3,2)</f>
        <v>88.85</v>
      </c>
      <c r="O444" s="73">
        <f t="shared" ref="O444:O446" si="386">ROUND(N444*O$3,2)</f>
        <v>508932.8</v>
      </c>
      <c r="P444" s="8">
        <f t="shared" ref="P444:P446" si="387">O444/H444</f>
        <v>885.1005217</v>
      </c>
    </row>
    <row r="445" ht="14.25" customHeight="1" outlineLevel="2">
      <c r="A445" s="68">
        <v>162.0</v>
      </c>
      <c r="B445" s="69">
        <v>1.0</v>
      </c>
      <c r="C445" s="18" t="str">
        <f>IF(A445=1.2, "Minneapolis",VLOOKUP(A445,'Fall20 data fy22 comp rev '!$P$2:$Q$669,2,0))</f>
        <v>Bagley</v>
      </c>
      <c r="D445" s="68">
        <v>162.0</v>
      </c>
      <c r="E445" s="69">
        <v>1.0</v>
      </c>
      <c r="F445" s="69">
        <v>20.0</v>
      </c>
      <c r="G445" s="70" t="s">
        <v>1678</v>
      </c>
      <c r="H445" s="69">
        <v>420.0</v>
      </c>
      <c r="I445" s="69">
        <v>128.0</v>
      </c>
      <c r="J445" s="69">
        <v>64.0</v>
      </c>
      <c r="K445" s="29">
        <f t="shared" si="382"/>
        <v>160</v>
      </c>
      <c r="L445" s="71">
        <f t="shared" si="383"/>
        <v>0.381</v>
      </c>
      <c r="M445" s="71">
        <f t="shared" si="384"/>
        <v>0.4763</v>
      </c>
      <c r="N445" s="72">
        <f t="shared" si="385"/>
        <v>45.72</v>
      </c>
      <c r="O445" s="73">
        <f t="shared" si="386"/>
        <v>261884.16</v>
      </c>
      <c r="P445" s="8">
        <f t="shared" si="387"/>
        <v>623.5337143</v>
      </c>
    </row>
    <row r="446" ht="14.25" customHeight="1" outlineLevel="2">
      <c r="A446" s="68">
        <v>162.0</v>
      </c>
      <c r="B446" s="69">
        <v>1.0</v>
      </c>
      <c r="C446" s="18" t="str">
        <f>IF(A446=1.2, "Minneapolis",VLOOKUP(A446,'Fall20 data fy22 comp rev '!$P$2:$Q$669,2,0))</f>
        <v>Bagley</v>
      </c>
      <c r="D446" s="68">
        <v>162.0</v>
      </c>
      <c r="E446" s="69">
        <v>1.0</v>
      </c>
      <c r="F446" s="69">
        <v>30.0</v>
      </c>
      <c r="G446" s="70" t="s">
        <v>1679</v>
      </c>
      <c r="H446" s="69">
        <v>1.0</v>
      </c>
      <c r="I446" s="69">
        <v>0.0</v>
      </c>
      <c r="J446" s="69">
        <v>0.0</v>
      </c>
      <c r="K446" s="29">
        <f t="shared" si="382"/>
        <v>0</v>
      </c>
      <c r="L446" s="71">
        <f t="shared" si="383"/>
        <v>0</v>
      </c>
      <c r="M446" s="71">
        <f t="shared" si="384"/>
        <v>0</v>
      </c>
      <c r="N446" s="72">
        <f t="shared" si="385"/>
        <v>0</v>
      </c>
      <c r="O446" s="73">
        <f t="shared" si="386"/>
        <v>0</v>
      </c>
      <c r="P446" s="8">
        <f t="shared" si="387"/>
        <v>0</v>
      </c>
    </row>
    <row r="447" ht="14.25" customHeight="1" outlineLevel="1">
      <c r="A447" s="68"/>
      <c r="B447" s="69"/>
      <c r="C447" s="80" t="s">
        <v>3596</v>
      </c>
      <c r="D447" s="68"/>
      <c r="E447" s="69"/>
      <c r="F447" s="69"/>
      <c r="G447" s="70"/>
      <c r="H447" s="69">
        <f t="shared" ref="H447:K447" si="388">SUBTOTAL(9,H444:H446)</f>
        <v>996</v>
      </c>
      <c r="I447" s="69">
        <f t="shared" si="388"/>
        <v>343</v>
      </c>
      <c r="J447" s="69">
        <f t="shared" si="388"/>
        <v>156</v>
      </c>
      <c r="K447" s="29">
        <f t="shared" si="388"/>
        <v>421</v>
      </c>
      <c r="L447" s="71"/>
      <c r="M447" s="71"/>
      <c r="N447" s="72">
        <f t="shared" ref="N447:O447" si="389">SUBTOTAL(9,N444:N446)</f>
        <v>134.57</v>
      </c>
      <c r="O447" s="73">
        <f t="shared" si="389"/>
        <v>770816.96</v>
      </c>
      <c r="P447" s="8"/>
    </row>
    <row r="448" ht="14.25" customHeight="1" outlineLevel="2">
      <c r="A448" s="68">
        <v>166.0</v>
      </c>
      <c r="B448" s="69">
        <v>1.0</v>
      </c>
      <c r="C448" s="18" t="str">
        <f>IF(A448=1.2, "Minneapolis",VLOOKUP(A448,'Fall20 data fy22 comp rev '!$P$2:$Q$669,2,0))</f>
        <v>Cook County</v>
      </c>
      <c r="D448" s="68">
        <v>166.0</v>
      </c>
      <c r="E448" s="69">
        <v>1.0</v>
      </c>
      <c r="F448" s="69">
        <v>40.0</v>
      </c>
      <c r="G448" s="70" t="s">
        <v>1680</v>
      </c>
      <c r="H448" s="69">
        <v>116.0</v>
      </c>
      <c r="I448" s="69">
        <v>36.0</v>
      </c>
      <c r="J448" s="69">
        <v>12.0</v>
      </c>
      <c r="K448" s="29">
        <f t="shared" ref="K448:K450" si="390">ROUND((I$3*I448)+(J448*J$3),1)</f>
        <v>42</v>
      </c>
      <c r="L448" s="71">
        <f t="shared" ref="L448:L450" si="391">ROUND(K448/H448,4)</f>
        <v>0.3621</v>
      </c>
      <c r="M448" s="71">
        <f t="shared" ref="M448:M450" si="392">ROUND(MIN(1,L448/M$3),4)</f>
        <v>0.4526</v>
      </c>
      <c r="N448" s="72">
        <f t="shared" ref="N448:N450" si="393">ROUND(K448*M448*N$3,2)</f>
        <v>11.41</v>
      </c>
      <c r="O448" s="73">
        <f t="shared" ref="O448:O450" si="394">ROUND(N448*O$3,2)</f>
        <v>65356.48</v>
      </c>
      <c r="P448" s="8">
        <f t="shared" ref="P448:P450" si="395">O448/H448</f>
        <v>563.417931</v>
      </c>
    </row>
    <row r="449" ht="14.25" customHeight="1" outlineLevel="2">
      <c r="A449" s="68">
        <v>166.0</v>
      </c>
      <c r="B449" s="69">
        <v>1.0</v>
      </c>
      <c r="C449" s="18" t="str">
        <f>IF(A449=1.2, "Minneapolis",VLOOKUP(A449,'Fall20 data fy22 comp rev '!$P$2:$Q$669,2,0))</f>
        <v>Cook County</v>
      </c>
      <c r="D449" s="68">
        <v>166.0</v>
      </c>
      <c r="E449" s="69">
        <v>1.0</v>
      </c>
      <c r="F449" s="69">
        <v>50.0</v>
      </c>
      <c r="G449" s="70" t="s">
        <v>1682</v>
      </c>
      <c r="H449" s="69">
        <v>165.0</v>
      </c>
      <c r="I449" s="69">
        <v>38.0</v>
      </c>
      <c r="J449" s="69">
        <v>17.0</v>
      </c>
      <c r="K449" s="29">
        <f t="shared" si="390"/>
        <v>46.5</v>
      </c>
      <c r="L449" s="71">
        <f t="shared" si="391"/>
        <v>0.2818</v>
      </c>
      <c r="M449" s="71">
        <f t="shared" si="392"/>
        <v>0.3523</v>
      </c>
      <c r="N449" s="72">
        <f t="shared" si="393"/>
        <v>9.83</v>
      </c>
      <c r="O449" s="73">
        <f t="shared" si="394"/>
        <v>56306.24</v>
      </c>
      <c r="P449" s="8">
        <f t="shared" si="395"/>
        <v>341.2499394</v>
      </c>
    </row>
    <row r="450" ht="14.25" customHeight="1" outlineLevel="2">
      <c r="A450" s="68">
        <v>166.0</v>
      </c>
      <c r="B450" s="69">
        <v>1.0</v>
      </c>
      <c r="C450" s="18" t="str">
        <f>IF(A450=1.2, "Minneapolis",VLOOKUP(A450,'Fall20 data fy22 comp rev '!$P$2:$Q$669,2,0))</f>
        <v>Cook County</v>
      </c>
      <c r="D450" s="68">
        <v>166.0</v>
      </c>
      <c r="E450" s="69">
        <v>1.0</v>
      </c>
      <c r="F450" s="69">
        <v>60.0</v>
      </c>
      <c r="G450" s="70" t="s">
        <v>1684</v>
      </c>
      <c r="H450" s="69">
        <v>190.0</v>
      </c>
      <c r="I450" s="69">
        <v>53.0</v>
      </c>
      <c r="J450" s="69">
        <v>22.0</v>
      </c>
      <c r="K450" s="29">
        <f t="shared" si="390"/>
        <v>64</v>
      </c>
      <c r="L450" s="71">
        <f t="shared" si="391"/>
        <v>0.3368</v>
      </c>
      <c r="M450" s="71">
        <f t="shared" si="392"/>
        <v>0.421</v>
      </c>
      <c r="N450" s="72">
        <f t="shared" si="393"/>
        <v>16.17</v>
      </c>
      <c r="O450" s="73">
        <f t="shared" si="394"/>
        <v>92621.76</v>
      </c>
      <c r="P450" s="8">
        <f t="shared" si="395"/>
        <v>487.4829474</v>
      </c>
    </row>
    <row r="451" ht="14.25" customHeight="1" outlineLevel="1">
      <c r="A451" s="68"/>
      <c r="B451" s="69"/>
      <c r="C451" s="80" t="s">
        <v>3597</v>
      </c>
      <c r="D451" s="68"/>
      <c r="E451" s="69"/>
      <c r="F451" s="69"/>
      <c r="G451" s="70"/>
      <c r="H451" s="69">
        <f t="shared" ref="H451:K451" si="396">SUBTOTAL(9,H448:H450)</f>
        <v>471</v>
      </c>
      <c r="I451" s="69">
        <f t="shared" si="396"/>
        <v>127</v>
      </c>
      <c r="J451" s="69">
        <f t="shared" si="396"/>
        <v>51</v>
      </c>
      <c r="K451" s="29">
        <f t="shared" si="396"/>
        <v>152.5</v>
      </c>
      <c r="L451" s="71"/>
      <c r="M451" s="71"/>
      <c r="N451" s="72">
        <f t="shared" ref="N451:O451" si="397">SUBTOTAL(9,N448:N450)</f>
        <v>37.41</v>
      </c>
      <c r="O451" s="73">
        <f t="shared" si="397"/>
        <v>214284.48</v>
      </c>
      <c r="P451" s="8"/>
    </row>
    <row r="452" ht="14.25" customHeight="1" outlineLevel="2">
      <c r="A452" s="68">
        <v>173.0</v>
      </c>
      <c r="B452" s="69">
        <v>1.0</v>
      </c>
      <c r="C452" s="18" t="str">
        <f>IF(A452=1.2, "Minneapolis",VLOOKUP(A452,'Fall20 data fy22 comp rev '!$P$2:$Q$669,2,0))</f>
        <v>Mountain Lake</v>
      </c>
      <c r="D452" s="68">
        <v>173.0</v>
      </c>
      <c r="E452" s="69">
        <v>1.0</v>
      </c>
      <c r="F452" s="69">
        <v>10.0</v>
      </c>
      <c r="G452" s="70" t="s">
        <v>1686</v>
      </c>
      <c r="H452" s="69">
        <v>262.0</v>
      </c>
      <c r="I452" s="69">
        <v>113.0</v>
      </c>
      <c r="J452" s="69">
        <v>32.0</v>
      </c>
      <c r="K452" s="29">
        <f t="shared" ref="K452:K453" si="398">ROUND((I$3*I452)+(J452*J$3),1)</f>
        <v>129</v>
      </c>
      <c r="L452" s="71">
        <f t="shared" ref="L452:L453" si="399">ROUND(K452/H452,4)</f>
        <v>0.4924</v>
      </c>
      <c r="M452" s="71">
        <f t="shared" ref="M452:M453" si="400">ROUND(MIN(1,L452/M$3),4)</f>
        <v>0.6155</v>
      </c>
      <c r="N452" s="72">
        <f t="shared" ref="N452:N453" si="401">ROUND(K452*M452*N$3,2)</f>
        <v>47.64</v>
      </c>
      <c r="O452" s="73">
        <f t="shared" ref="O452:O453" si="402">ROUND(N452*O$3,2)</f>
        <v>272881.92</v>
      </c>
      <c r="P452" s="8">
        <f t="shared" ref="P452:P453" si="403">O452/H452</f>
        <v>1041.534046</v>
      </c>
    </row>
    <row r="453" ht="14.25" customHeight="1" outlineLevel="2">
      <c r="A453" s="68">
        <v>173.0</v>
      </c>
      <c r="B453" s="69">
        <v>1.0</v>
      </c>
      <c r="C453" s="18" t="str">
        <f>IF(A453=1.2, "Minneapolis",VLOOKUP(A453,'Fall20 data fy22 comp rev '!$P$2:$Q$669,2,0))</f>
        <v>Mountain Lake</v>
      </c>
      <c r="D453" s="68">
        <v>173.0</v>
      </c>
      <c r="E453" s="69">
        <v>1.0</v>
      </c>
      <c r="F453" s="69">
        <v>20.0</v>
      </c>
      <c r="G453" s="70" t="s">
        <v>1687</v>
      </c>
      <c r="H453" s="69">
        <v>246.0</v>
      </c>
      <c r="I453" s="69">
        <v>66.0</v>
      </c>
      <c r="J453" s="69">
        <v>43.0</v>
      </c>
      <c r="K453" s="29">
        <f t="shared" si="398"/>
        <v>87.5</v>
      </c>
      <c r="L453" s="71">
        <f t="shared" si="399"/>
        <v>0.3557</v>
      </c>
      <c r="M453" s="71">
        <f t="shared" si="400"/>
        <v>0.4446</v>
      </c>
      <c r="N453" s="72">
        <f t="shared" si="401"/>
        <v>23.34</v>
      </c>
      <c r="O453" s="73">
        <f t="shared" si="402"/>
        <v>133691.52</v>
      </c>
      <c r="P453" s="8">
        <f t="shared" si="403"/>
        <v>543.4614634</v>
      </c>
    </row>
    <row r="454" ht="14.25" customHeight="1" outlineLevel="1">
      <c r="A454" s="68"/>
      <c r="B454" s="69"/>
      <c r="C454" s="80" t="s">
        <v>3598</v>
      </c>
      <c r="D454" s="68"/>
      <c r="E454" s="69"/>
      <c r="F454" s="69"/>
      <c r="G454" s="70"/>
      <c r="H454" s="69">
        <f t="shared" ref="H454:K454" si="404">SUBTOTAL(9,H452:H453)</f>
        <v>508</v>
      </c>
      <c r="I454" s="69">
        <f t="shared" si="404"/>
        <v>179</v>
      </c>
      <c r="J454" s="69">
        <f t="shared" si="404"/>
        <v>75</v>
      </c>
      <c r="K454" s="29">
        <f t="shared" si="404"/>
        <v>216.5</v>
      </c>
      <c r="L454" s="71"/>
      <c r="M454" s="71"/>
      <c r="N454" s="72">
        <f t="shared" ref="N454:O454" si="405">SUBTOTAL(9,N452:N453)</f>
        <v>70.98</v>
      </c>
      <c r="O454" s="73">
        <f t="shared" si="405"/>
        <v>406573.44</v>
      </c>
      <c r="P454" s="8"/>
    </row>
    <row r="455" ht="14.25" customHeight="1" outlineLevel="2">
      <c r="A455" s="68">
        <v>177.0</v>
      </c>
      <c r="B455" s="69">
        <v>1.0</v>
      </c>
      <c r="C455" s="18" t="str">
        <f>IF(A455=1.2, "Minneapolis",VLOOKUP(A455,'Fall20 data fy22 comp rev '!$P$2:$Q$669,2,0))</f>
        <v>Windom</v>
      </c>
      <c r="D455" s="68">
        <v>177.0</v>
      </c>
      <c r="E455" s="69">
        <v>1.0</v>
      </c>
      <c r="F455" s="69">
        <v>10.0</v>
      </c>
      <c r="G455" s="70" t="s">
        <v>1689</v>
      </c>
      <c r="H455" s="69">
        <v>3.0</v>
      </c>
      <c r="I455" s="69">
        <v>1.0</v>
      </c>
      <c r="J455" s="69">
        <v>1.0</v>
      </c>
      <c r="K455" s="29">
        <f t="shared" ref="K455:K458" si="406">ROUND((I$3*I455)+(J455*J$3),1)</f>
        <v>1.5</v>
      </c>
      <c r="L455" s="71">
        <f t="shared" ref="L455:L458" si="407">ROUND(K455/H455,4)</f>
        <v>0.5</v>
      </c>
      <c r="M455" s="71">
        <f t="shared" ref="M455:M458" si="408">ROUND(MIN(1,L455/M$3),4)</f>
        <v>0.625</v>
      </c>
      <c r="N455" s="72">
        <f t="shared" ref="N455:N458" si="409">ROUND(K455*M455*N$3,2)</f>
        <v>0.56</v>
      </c>
      <c r="O455" s="73">
        <f t="shared" ref="O455:O458" si="410">ROUND(N455*O$3,2)</f>
        <v>3207.68</v>
      </c>
      <c r="P455" s="8">
        <f t="shared" ref="P455:P458" si="411">O455/H455</f>
        <v>1069.226667</v>
      </c>
    </row>
    <row r="456" ht="14.25" customHeight="1" outlineLevel="2">
      <c r="A456" s="68">
        <v>177.0</v>
      </c>
      <c r="B456" s="69">
        <v>1.0</v>
      </c>
      <c r="C456" s="18" t="str">
        <f>IF(A456=1.2, "Minneapolis",VLOOKUP(A456,'Fall20 data fy22 comp rev '!$P$2:$Q$669,2,0))</f>
        <v>Windom</v>
      </c>
      <c r="D456" s="68">
        <v>177.0</v>
      </c>
      <c r="E456" s="69">
        <v>1.0</v>
      </c>
      <c r="F456" s="69">
        <v>30.0</v>
      </c>
      <c r="G456" s="70" t="s">
        <v>3599</v>
      </c>
      <c r="H456" s="69">
        <v>354.0</v>
      </c>
      <c r="I456" s="69">
        <v>113.0</v>
      </c>
      <c r="J456" s="69">
        <v>50.0</v>
      </c>
      <c r="K456" s="29">
        <f t="shared" si="406"/>
        <v>138</v>
      </c>
      <c r="L456" s="71">
        <f t="shared" si="407"/>
        <v>0.3898</v>
      </c>
      <c r="M456" s="71">
        <f t="shared" si="408"/>
        <v>0.4873</v>
      </c>
      <c r="N456" s="72">
        <f t="shared" si="409"/>
        <v>40.35</v>
      </c>
      <c r="O456" s="73">
        <f t="shared" si="410"/>
        <v>231124.8</v>
      </c>
      <c r="P456" s="8">
        <f t="shared" si="411"/>
        <v>652.8949153</v>
      </c>
    </row>
    <row r="457" ht="14.25" customHeight="1" outlineLevel="2">
      <c r="A457" s="68">
        <v>177.0</v>
      </c>
      <c r="B457" s="69">
        <v>1.0</v>
      </c>
      <c r="C457" s="18" t="str">
        <f>IF(A457=1.2, "Minneapolis",VLOOKUP(A457,'Fall20 data fy22 comp rev '!$P$2:$Q$669,2,0))</f>
        <v>Windom</v>
      </c>
      <c r="D457" s="68">
        <v>177.0</v>
      </c>
      <c r="E457" s="69">
        <v>1.0</v>
      </c>
      <c r="F457" s="69">
        <v>50.0</v>
      </c>
      <c r="G457" s="70" t="s">
        <v>1691</v>
      </c>
      <c r="H457" s="69">
        <v>316.0</v>
      </c>
      <c r="I457" s="69">
        <v>66.0</v>
      </c>
      <c r="J457" s="69">
        <v>44.0</v>
      </c>
      <c r="K457" s="29">
        <f t="shared" si="406"/>
        <v>88</v>
      </c>
      <c r="L457" s="71">
        <f t="shared" si="407"/>
        <v>0.2785</v>
      </c>
      <c r="M457" s="71">
        <f t="shared" si="408"/>
        <v>0.3481</v>
      </c>
      <c r="N457" s="72">
        <f t="shared" si="409"/>
        <v>18.38</v>
      </c>
      <c r="O457" s="73">
        <f t="shared" si="410"/>
        <v>105280.64</v>
      </c>
      <c r="P457" s="8">
        <f t="shared" si="411"/>
        <v>333.1665823</v>
      </c>
    </row>
    <row r="458" ht="14.25" customHeight="1" outlineLevel="2">
      <c r="A458" s="68">
        <v>177.0</v>
      </c>
      <c r="B458" s="69">
        <v>1.0</v>
      </c>
      <c r="C458" s="18" t="str">
        <f>IF(A458=1.2, "Minneapolis",VLOOKUP(A458,'Fall20 data fy22 comp rev '!$P$2:$Q$669,2,0))</f>
        <v>Windom</v>
      </c>
      <c r="D458" s="68">
        <v>177.0</v>
      </c>
      <c r="E458" s="69">
        <v>1.0</v>
      </c>
      <c r="F458" s="69">
        <v>60.0</v>
      </c>
      <c r="G458" s="70" t="s">
        <v>1693</v>
      </c>
      <c r="H458" s="69">
        <v>417.0</v>
      </c>
      <c r="I458" s="69">
        <v>139.0</v>
      </c>
      <c r="J458" s="69">
        <v>54.0</v>
      </c>
      <c r="K458" s="29">
        <f t="shared" si="406"/>
        <v>166</v>
      </c>
      <c r="L458" s="71">
        <f t="shared" si="407"/>
        <v>0.3981</v>
      </c>
      <c r="M458" s="71">
        <f t="shared" si="408"/>
        <v>0.4976</v>
      </c>
      <c r="N458" s="72">
        <f t="shared" si="409"/>
        <v>49.56</v>
      </c>
      <c r="O458" s="73">
        <f t="shared" si="410"/>
        <v>283879.68</v>
      </c>
      <c r="P458" s="8">
        <f t="shared" si="411"/>
        <v>680.7666187</v>
      </c>
    </row>
    <row r="459" ht="14.25" customHeight="1" outlineLevel="1">
      <c r="A459" s="68"/>
      <c r="B459" s="69"/>
      <c r="C459" s="80" t="s">
        <v>3600</v>
      </c>
      <c r="D459" s="68"/>
      <c r="E459" s="69"/>
      <c r="F459" s="69"/>
      <c r="G459" s="70"/>
      <c r="H459" s="69">
        <f t="shared" ref="H459:K459" si="412">SUBTOTAL(9,H455:H458)</f>
        <v>1090</v>
      </c>
      <c r="I459" s="69">
        <f t="shared" si="412"/>
        <v>319</v>
      </c>
      <c r="J459" s="69">
        <f t="shared" si="412"/>
        <v>149</v>
      </c>
      <c r="K459" s="29">
        <f t="shared" si="412"/>
        <v>393.5</v>
      </c>
      <c r="L459" s="71"/>
      <c r="M459" s="71"/>
      <c r="N459" s="72">
        <f t="shared" ref="N459:O459" si="413">SUBTOTAL(9,N455:N458)</f>
        <v>108.85</v>
      </c>
      <c r="O459" s="73">
        <f t="shared" si="413"/>
        <v>623492.8</v>
      </c>
      <c r="P459" s="8"/>
    </row>
    <row r="460" ht="14.25" customHeight="1" outlineLevel="2">
      <c r="A460" s="68">
        <v>181.0</v>
      </c>
      <c r="B460" s="69">
        <v>1.0</v>
      </c>
      <c r="C460" s="18" t="str">
        <f>IF(A460=1.2, "Minneapolis",VLOOKUP(A460,'Fall20 data fy22 comp rev '!$P$2:$Q$669,2,0))</f>
        <v>Brainerd</v>
      </c>
      <c r="D460" s="68">
        <v>181.0</v>
      </c>
      <c r="E460" s="69">
        <v>1.0</v>
      </c>
      <c r="F460" s="69">
        <v>3.0</v>
      </c>
      <c r="G460" s="70" t="s">
        <v>1696</v>
      </c>
      <c r="H460" s="69">
        <v>210.0</v>
      </c>
      <c r="I460" s="69">
        <v>98.0</v>
      </c>
      <c r="J460" s="69">
        <v>22.0</v>
      </c>
      <c r="K460" s="29">
        <f t="shared" ref="K460:K471" si="414">ROUND((I$3*I460)+(J460*J$3),1)</f>
        <v>109</v>
      </c>
      <c r="L460" s="71">
        <f t="shared" ref="L460:L471" si="415">ROUND(K460/H460,4)</f>
        <v>0.519</v>
      </c>
      <c r="M460" s="71">
        <f t="shared" ref="M460:M471" si="416">ROUND(MIN(1,L460/M$3),4)</f>
        <v>0.6488</v>
      </c>
      <c r="N460" s="72">
        <f t="shared" ref="N460:N471" si="417">ROUND(K460*M460*N$3,2)</f>
        <v>42.43</v>
      </c>
      <c r="O460" s="73">
        <f t="shared" ref="O460:O471" si="418">ROUND(N460*O$3,2)</f>
        <v>243039.04</v>
      </c>
      <c r="P460" s="8">
        <f t="shared" ref="P460:P471" si="419">O460/H460</f>
        <v>1157.328762</v>
      </c>
    </row>
    <row r="461" ht="14.25" customHeight="1" outlineLevel="2">
      <c r="A461" s="68">
        <v>181.0</v>
      </c>
      <c r="B461" s="69">
        <v>1.0</v>
      </c>
      <c r="C461" s="18" t="str">
        <f>IF(A461=1.2, "Minneapolis",VLOOKUP(A461,'Fall20 data fy22 comp rev '!$P$2:$Q$669,2,0))</f>
        <v>Brainerd</v>
      </c>
      <c r="D461" s="68">
        <v>181.0</v>
      </c>
      <c r="E461" s="69">
        <v>1.0</v>
      </c>
      <c r="F461" s="69">
        <v>4.0</v>
      </c>
      <c r="G461" s="70" t="s">
        <v>1698</v>
      </c>
      <c r="H461" s="69">
        <v>467.0</v>
      </c>
      <c r="I461" s="69">
        <v>95.0</v>
      </c>
      <c r="J461" s="69">
        <v>57.0</v>
      </c>
      <c r="K461" s="29">
        <f t="shared" si="414"/>
        <v>123.5</v>
      </c>
      <c r="L461" s="71">
        <f t="shared" si="415"/>
        <v>0.2645</v>
      </c>
      <c r="M461" s="71">
        <f t="shared" si="416"/>
        <v>0.3306</v>
      </c>
      <c r="N461" s="72">
        <f t="shared" si="417"/>
        <v>24.5</v>
      </c>
      <c r="O461" s="73">
        <f t="shared" si="418"/>
        <v>140336</v>
      </c>
      <c r="P461" s="8">
        <f t="shared" si="419"/>
        <v>300.5053533</v>
      </c>
    </row>
    <row r="462" ht="14.25" customHeight="1" outlineLevel="2">
      <c r="A462" s="68">
        <v>181.0</v>
      </c>
      <c r="B462" s="69">
        <v>1.0</v>
      </c>
      <c r="C462" s="18" t="str">
        <f>IF(A462=1.2, "Minneapolis",VLOOKUP(A462,'Fall20 data fy22 comp rev '!$P$2:$Q$669,2,0))</f>
        <v>Brainerd</v>
      </c>
      <c r="D462" s="68">
        <v>181.0</v>
      </c>
      <c r="E462" s="69">
        <v>1.0</v>
      </c>
      <c r="F462" s="69">
        <v>8.0</v>
      </c>
      <c r="G462" s="70" t="s">
        <v>1699</v>
      </c>
      <c r="H462" s="69">
        <v>372.0</v>
      </c>
      <c r="I462" s="69">
        <v>145.0</v>
      </c>
      <c r="J462" s="69">
        <v>68.0</v>
      </c>
      <c r="K462" s="29">
        <f t="shared" si="414"/>
        <v>179</v>
      </c>
      <c r="L462" s="71">
        <f t="shared" si="415"/>
        <v>0.4812</v>
      </c>
      <c r="M462" s="71">
        <f t="shared" si="416"/>
        <v>0.6015</v>
      </c>
      <c r="N462" s="72">
        <f t="shared" si="417"/>
        <v>64.6</v>
      </c>
      <c r="O462" s="73">
        <f t="shared" si="418"/>
        <v>370028.8</v>
      </c>
      <c r="P462" s="8">
        <f t="shared" si="419"/>
        <v>994.7010753</v>
      </c>
    </row>
    <row r="463" ht="14.25" customHeight="1" outlineLevel="2">
      <c r="A463" s="68">
        <v>181.0</v>
      </c>
      <c r="B463" s="69">
        <v>1.0</v>
      </c>
      <c r="C463" s="18" t="str">
        <f>IF(A463=1.2, "Minneapolis",VLOOKUP(A463,'Fall20 data fy22 comp rev '!$P$2:$Q$669,2,0))</f>
        <v>Brainerd</v>
      </c>
      <c r="D463" s="68">
        <v>181.0</v>
      </c>
      <c r="E463" s="69">
        <v>1.0</v>
      </c>
      <c r="F463" s="69">
        <v>9.0</v>
      </c>
      <c r="G463" s="70" t="s">
        <v>1700</v>
      </c>
      <c r="H463" s="69">
        <v>248.0</v>
      </c>
      <c r="I463" s="69">
        <v>123.0</v>
      </c>
      <c r="J463" s="69">
        <v>35.0</v>
      </c>
      <c r="K463" s="29">
        <f t="shared" si="414"/>
        <v>140.5</v>
      </c>
      <c r="L463" s="71">
        <f t="shared" si="415"/>
        <v>0.5665</v>
      </c>
      <c r="M463" s="71">
        <f t="shared" si="416"/>
        <v>0.7081</v>
      </c>
      <c r="N463" s="72">
        <f t="shared" si="417"/>
        <v>59.69</v>
      </c>
      <c r="O463" s="73">
        <f t="shared" si="418"/>
        <v>341904.32</v>
      </c>
      <c r="P463" s="8">
        <f t="shared" si="419"/>
        <v>1378.646452</v>
      </c>
    </row>
    <row r="464" ht="14.25" customHeight="1" outlineLevel="2">
      <c r="A464" s="68">
        <v>181.0</v>
      </c>
      <c r="B464" s="69">
        <v>1.0</v>
      </c>
      <c r="C464" s="18" t="str">
        <f>IF(A464=1.2, "Minneapolis",VLOOKUP(A464,'Fall20 data fy22 comp rev '!$P$2:$Q$669,2,0))</f>
        <v>Brainerd</v>
      </c>
      <c r="D464" s="68">
        <v>181.0</v>
      </c>
      <c r="E464" s="69">
        <v>1.0</v>
      </c>
      <c r="F464" s="69">
        <v>11.0</v>
      </c>
      <c r="G464" s="70" t="s">
        <v>1702</v>
      </c>
      <c r="H464" s="69">
        <v>413.0</v>
      </c>
      <c r="I464" s="69">
        <v>118.0</v>
      </c>
      <c r="J464" s="69">
        <v>53.0</v>
      </c>
      <c r="K464" s="29">
        <f t="shared" si="414"/>
        <v>144.5</v>
      </c>
      <c r="L464" s="71">
        <f t="shared" si="415"/>
        <v>0.3499</v>
      </c>
      <c r="M464" s="71">
        <f t="shared" si="416"/>
        <v>0.4374</v>
      </c>
      <c r="N464" s="72">
        <f t="shared" si="417"/>
        <v>37.92</v>
      </c>
      <c r="O464" s="73">
        <f t="shared" si="418"/>
        <v>217205.76</v>
      </c>
      <c r="P464" s="8">
        <f t="shared" si="419"/>
        <v>525.921937</v>
      </c>
    </row>
    <row r="465" ht="14.25" customHeight="1" outlineLevel="2">
      <c r="A465" s="68">
        <v>181.0</v>
      </c>
      <c r="B465" s="69">
        <v>1.0</v>
      </c>
      <c r="C465" s="18" t="str">
        <f>IF(A465=1.2, "Minneapolis",VLOOKUP(A465,'Fall20 data fy22 comp rev '!$P$2:$Q$669,2,0))</f>
        <v>Brainerd</v>
      </c>
      <c r="D465" s="68">
        <v>181.0</v>
      </c>
      <c r="E465" s="69">
        <v>1.0</v>
      </c>
      <c r="F465" s="69">
        <v>12.0</v>
      </c>
      <c r="G465" s="70" t="s">
        <v>1704</v>
      </c>
      <c r="H465" s="69">
        <v>618.0</v>
      </c>
      <c r="I465" s="69">
        <v>237.0</v>
      </c>
      <c r="J465" s="69">
        <v>98.0</v>
      </c>
      <c r="K465" s="29">
        <f t="shared" si="414"/>
        <v>286</v>
      </c>
      <c r="L465" s="71">
        <f t="shared" si="415"/>
        <v>0.4628</v>
      </c>
      <c r="M465" s="71">
        <f t="shared" si="416"/>
        <v>0.5785</v>
      </c>
      <c r="N465" s="72">
        <f t="shared" si="417"/>
        <v>99.27</v>
      </c>
      <c r="O465" s="73">
        <f t="shared" si="418"/>
        <v>568618.56</v>
      </c>
      <c r="P465" s="8">
        <f t="shared" si="419"/>
        <v>920.0947573</v>
      </c>
    </row>
    <row r="466" ht="14.25" customHeight="1" outlineLevel="2">
      <c r="A466" s="68">
        <v>181.0</v>
      </c>
      <c r="B466" s="69">
        <v>1.0</v>
      </c>
      <c r="C466" s="18" t="str">
        <f>IF(A466=1.2, "Minneapolis",VLOOKUP(A466,'Fall20 data fy22 comp rev '!$P$2:$Q$669,2,0))</f>
        <v>Brainerd</v>
      </c>
      <c r="D466" s="68">
        <v>181.0</v>
      </c>
      <c r="E466" s="69">
        <v>1.0</v>
      </c>
      <c r="F466" s="69">
        <v>14.0</v>
      </c>
      <c r="G466" s="70" t="s">
        <v>1706</v>
      </c>
      <c r="H466" s="69">
        <v>1932.0</v>
      </c>
      <c r="I466" s="69">
        <v>363.0</v>
      </c>
      <c r="J466" s="69">
        <v>221.0</v>
      </c>
      <c r="K466" s="29">
        <f t="shared" si="414"/>
        <v>473.5</v>
      </c>
      <c r="L466" s="71">
        <f t="shared" si="415"/>
        <v>0.2451</v>
      </c>
      <c r="M466" s="71">
        <f t="shared" si="416"/>
        <v>0.3064</v>
      </c>
      <c r="N466" s="72">
        <f t="shared" si="417"/>
        <v>87.05</v>
      </c>
      <c r="O466" s="73">
        <f t="shared" si="418"/>
        <v>498622.4</v>
      </c>
      <c r="P466" s="8">
        <f t="shared" si="419"/>
        <v>258.0861284</v>
      </c>
    </row>
    <row r="467" ht="14.25" customHeight="1" outlineLevel="2">
      <c r="A467" s="68">
        <v>181.0</v>
      </c>
      <c r="B467" s="69">
        <v>1.0</v>
      </c>
      <c r="C467" s="18" t="str">
        <f>IF(A467=1.2, "Minneapolis",VLOOKUP(A467,'Fall20 data fy22 comp rev '!$P$2:$Q$669,2,0))</f>
        <v>Brainerd</v>
      </c>
      <c r="D467" s="68">
        <v>181.0</v>
      </c>
      <c r="E467" s="69">
        <v>1.0</v>
      </c>
      <c r="F467" s="69">
        <v>15.0</v>
      </c>
      <c r="G467" s="70" t="s">
        <v>1708</v>
      </c>
      <c r="H467" s="69">
        <v>270.0</v>
      </c>
      <c r="I467" s="69">
        <v>35.0</v>
      </c>
      <c r="J467" s="69">
        <v>27.0</v>
      </c>
      <c r="K467" s="29">
        <f t="shared" si="414"/>
        <v>48.5</v>
      </c>
      <c r="L467" s="71">
        <f t="shared" si="415"/>
        <v>0.1796</v>
      </c>
      <c r="M467" s="71">
        <f t="shared" si="416"/>
        <v>0.2245</v>
      </c>
      <c r="N467" s="72">
        <f t="shared" si="417"/>
        <v>6.53</v>
      </c>
      <c r="O467" s="73">
        <f t="shared" si="418"/>
        <v>37403.84</v>
      </c>
      <c r="P467" s="8">
        <f t="shared" si="419"/>
        <v>138.5327407</v>
      </c>
    </row>
    <row r="468" ht="14.25" customHeight="1" outlineLevel="2">
      <c r="A468" s="68">
        <v>181.0</v>
      </c>
      <c r="B468" s="69">
        <v>1.0</v>
      </c>
      <c r="C468" s="18" t="str">
        <f>IF(A468=1.2, "Minneapolis",VLOOKUP(A468,'Fall20 data fy22 comp rev '!$P$2:$Q$669,2,0))</f>
        <v>Brainerd</v>
      </c>
      <c r="D468" s="68">
        <v>181.0</v>
      </c>
      <c r="E468" s="69">
        <v>1.0</v>
      </c>
      <c r="F468" s="69">
        <v>17.0</v>
      </c>
      <c r="G468" s="70" t="s">
        <v>1710</v>
      </c>
      <c r="H468" s="69">
        <v>59.0</v>
      </c>
      <c r="I468" s="69">
        <v>38.0</v>
      </c>
      <c r="J468" s="69">
        <v>6.0</v>
      </c>
      <c r="K468" s="29">
        <f t="shared" si="414"/>
        <v>41</v>
      </c>
      <c r="L468" s="71">
        <f t="shared" si="415"/>
        <v>0.6949</v>
      </c>
      <c r="M468" s="71">
        <f t="shared" si="416"/>
        <v>0.8686</v>
      </c>
      <c r="N468" s="72">
        <f t="shared" si="417"/>
        <v>21.37</v>
      </c>
      <c r="O468" s="73">
        <f t="shared" si="418"/>
        <v>122407.36</v>
      </c>
      <c r="P468" s="8">
        <f t="shared" si="419"/>
        <v>2074.701017</v>
      </c>
    </row>
    <row r="469" ht="14.25" customHeight="1" outlineLevel="2">
      <c r="A469" s="68">
        <v>181.0</v>
      </c>
      <c r="B469" s="69">
        <v>1.0</v>
      </c>
      <c r="C469" s="18" t="str">
        <f>IF(A469=1.2, "Minneapolis",VLOOKUP(A469,'Fall20 data fy22 comp rev '!$P$2:$Q$669,2,0))</f>
        <v>Brainerd</v>
      </c>
      <c r="D469" s="68">
        <v>181.0</v>
      </c>
      <c r="E469" s="69">
        <v>1.0</v>
      </c>
      <c r="F469" s="69">
        <v>18.0</v>
      </c>
      <c r="G469" s="70" t="s">
        <v>1712</v>
      </c>
      <c r="H469" s="69">
        <v>153.0</v>
      </c>
      <c r="I469" s="69">
        <v>48.0</v>
      </c>
      <c r="J469" s="69">
        <v>29.0</v>
      </c>
      <c r="K469" s="29">
        <f t="shared" si="414"/>
        <v>62.5</v>
      </c>
      <c r="L469" s="71">
        <f t="shared" si="415"/>
        <v>0.4085</v>
      </c>
      <c r="M469" s="71">
        <f t="shared" si="416"/>
        <v>0.5106</v>
      </c>
      <c r="N469" s="72">
        <f t="shared" si="417"/>
        <v>19.15</v>
      </c>
      <c r="O469" s="73">
        <f t="shared" si="418"/>
        <v>109691.2</v>
      </c>
      <c r="P469" s="8">
        <f t="shared" si="419"/>
        <v>716.9359477</v>
      </c>
    </row>
    <row r="470" ht="14.25" customHeight="1" outlineLevel="2">
      <c r="A470" s="68">
        <v>181.0</v>
      </c>
      <c r="B470" s="69">
        <v>1.0</v>
      </c>
      <c r="C470" s="18" t="str">
        <f>IF(A470=1.2, "Minneapolis",VLOOKUP(A470,'Fall20 data fy22 comp rev '!$P$2:$Q$669,2,0))</f>
        <v>Brainerd</v>
      </c>
      <c r="D470" s="68">
        <v>181.0</v>
      </c>
      <c r="E470" s="69">
        <v>1.0</v>
      </c>
      <c r="F470" s="69">
        <v>21.0</v>
      </c>
      <c r="G470" s="70" t="s">
        <v>1714</v>
      </c>
      <c r="H470" s="69">
        <v>10.0</v>
      </c>
      <c r="I470" s="69">
        <v>8.0</v>
      </c>
      <c r="J470" s="69">
        <v>1.0</v>
      </c>
      <c r="K470" s="29">
        <f t="shared" si="414"/>
        <v>8.5</v>
      </c>
      <c r="L470" s="71">
        <f t="shared" si="415"/>
        <v>0.85</v>
      </c>
      <c r="M470" s="71">
        <f t="shared" si="416"/>
        <v>1</v>
      </c>
      <c r="N470" s="72">
        <f t="shared" si="417"/>
        <v>5.1</v>
      </c>
      <c r="O470" s="73">
        <f t="shared" si="418"/>
        <v>29212.8</v>
      </c>
      <c r="P470" s="8">
        <f t="shared" si="419"/>
        <v>2921.28</v>
      </c>
    </row>
    <row r="471" ht="14.25" customHeight="1" outlineLevel="2">
      <c r="A471" s="68">
        <v>181.0</v>
      </c>
      <c r="B471" s="69">
        <v>1.0</v>
      </c>
      <c r="C471" s="18" t="str">
        <f>IF(A471=1.2, "Minneapolis",VLOOKUP(A471,'Fall20 data fy22 comp rev '!$P$2:$Q$669,2,0))</f>
        <v>Brainerd</v>
      </c>
      <c r="D471" s="68">
        <v>181.0</v>
      </c>
      <c r="E471" s="69">
        <v>1.0</v>
      </c>
      <c r="F471" s="69">
        <v>22.0</v>
      </c>
      <c r="G471" s="70" t="s">
        <v>1716</v>
      </c>
      <c r="H471" s="69">
        <v>2024.0</v>
      </c>
      <c r="I471" s="69">
        <v>485.0</v>
      </c>
      <c r="J471" s="69">
        <v>302.0</v>
      </c>
      <c r="K471" s="29">
        <f t="shared" si="414"/>
        <v>636</v>
      </c>
      <c r="L471" s="71">
        <f t="shared" si="415"/>
        <v>0.3142</v>
      </c>
      <c r="M471" s="71">
        <f t="shared" si="416"/>
        <v>0.3928</v>
      </c>
      <c r="N471" s="72">
        <f t="shared" si="417"/>
        <v>149.89</v>
      </c>
      <c r="O471" s="73">
        <f t="shared" si="418"/>
        <v>858569.92</v>
      </c>
      <c r="P471" s="8">
        <f t="shared" si="419"/>
        <v>424.1946245</v>
      </c>
    </row>
    <row r="472" ht="14.25" customHeight="1" outlineLevel="1">
      <c r="A472" s="68"/>
      <c r="B472" s="69"/>
      <c r="C472" s="80" t="s">
        <v>3601</v>
      </c>
      <c r="D472" s="68"/>
      <c r="E472" s="69"/>
      <c r="F472" s="69"/>
      <c r="G472" s="70"/>
      <c r="H472" s="69">
        <f t="shared" ref="H472:K472" si="420">SUBTOTAL(9,H460:H471)</f>
        <v>6776</v>
      </c>
      <c r="I472" s="69">
        <f t="shared" si="420"/>
        <v>1793</v>
      </c>
      <c r="J472" s="69">
        <f t="shared" si="420"/>
        <v>919</v>
      </c>
      <c r="K472" s="29">
        <f t="shared" si="420"/>
        <v>2252.5</v>
      </c>
      <c r="L472" s="71"/>
      <c r="M472" s="71"/>
      <c r="N472" s="72">
        <f t="shared" ref="N472:O472" si="421">SUBTOTAL(9,N460:N471)</f>
        <v>617.5</v>
      </c>
      <c r="O472" s="73">
        <f t="shared" si="421"/>
        <v>3537040</v>
      </c>
      <c r="P472" s="8"/>
    </row>
    <row r="473" ht="14.25" customHeight="1" outlineLevel="2">
      <c r="A473" s="68">
        <v>182.0</v>
      </c>
      <c r="B473" s="69">
        <v>1.0</v>
      </c>
      <c r="C473" s="18" t="str">
        <f>IF(A473=1.2, "Minneapolis",VLOOKUP(A473,'Fall20 data fy22 comp rev '!$P$2:$Q$669,2,0))</f>
        <v>Crosby-Ironton</v>
      </c>
      <c r="D473" s="68">
        <v>182.0</v>
      </c>
      <c r="E473" s="69">
        <v>1.0</v>
      </c>
      <c r="F473" s="69">
        <v>1.0</v>
      </c>
      <c r="G473" s="70" t="s">
        <v>1718</v>
      </c>
      <c r="H473" s="69">
        <v>473.0</v>
      </c>
      <c r="I473" s="69">
        <v>126.0</v>
      </c>
      <c r="J473" s="69">
        <v>50.0</v>
      </c>
      <c r="K473" s="29">
        <f t="shared" ref="K473:K474" si="422">ROUND((I$3*I473)+(J473*J$3),1)</f>
        <v>151</v>
      </c>
      <c r="L473" s="71">
        <f t="shared" ref="L473:L474" si="423">ROUND(K473/H473,4)</f>
        <v>0.3192</v>
      </c>
      <c r="M473" s="71">
        <f t="shared" ref="M473:M474" si="424">ROUND(MIN(1,L473/M$3),4)</f>
        <v>0.399</v>
      </c>
      <c r="N473" s="72">
        <f t="shared" ref="N473:N474" si="425">ROUND(K473*M473*N$3,2)</f>
        <v>36.15</v>
      </c>
      <c r="O473" s="73">
        <f t="shared" ref="O473:O474" si="426">ROUND(N473*O$3,2)</f>
        <v>207067.2</v>
      </c>
      <c r="P473" s="8">
        <f t="shared" ref="P473:P474" si="427">O473/H473</f>
        <v>437.7742072</v>
      </c>
    </row>
    <row r="474" ht="14.25" customHeight="1" outlineLevel="2">
      <c r="A474" s="68">
        <v>182.0</v>
      </c>
      <c r="B474" s="69">
        <v>1.0</v>
      </c>
      <c r="C474" s="18" t="str">
        <f>IF(A474=1.2, "Minneapolis",VLOOKUP(A474,'Fall20 data fy22 comp rev '!$P$2:$Q$669,2,0))</f>
        <v>Crosby-Ironton</v>
      </c>
      <c r="D474" s="68">
        <v>182.0</v>
      </c>
      <c r="E474" s="69">
        <v>1.0</v>
      </c>
      <c r="F474" s="69">
        <v>6.0</v>
      </c>
      <c r="G474" s="70" t="s">
        <v>1720</v>
      </c>
      <c r="H474" s="69">
        <v>559.0</v>
      </c>
      <c r="I474" s="69">
        <v>153.0</v>
      </c>
      <c r="J474" s="69">
        <v>71.0</v>
      </c>
      <c r="K474" s="29">
        <f t="shared" si="422"/>
        <v>188.5</v>
      </c>
      <c r="L474" s="71">
        <f t="shared" si="423"/>
        <v>0.3372</v>
      </c>
      <c r="M474" s="71">
        <f t="shared" si="424"/>
        <v>0.4215</v>
      </c>
      <c r="N474" s="72">
        <f t="shared" si="425"/>
        <v>47.67</v>
      </c>
      <c r="O474" s="73">
        <f t="shared" si="426"/>
        <v>273053.76</v>
      </c>
      <c r="P474" s="8">
        <f t="shared" si="427"/>
        <v>488.4682648</v>
      </c>
    </row>
    <row r="475" ht="14.25" customHeight="1" outlineLevel="1">
      <c r="A475" s="68"/>
      <c r="B475" s="69"/>
      <c r="C475" s="80" t="s">
        <v>3602</v>
      </c>
      <c r="D475" s="68"/>
      <c r="E475" s="69"/>
      <c r="F475" s="69"/>
      <c r="G475" s="70"/>
      <c r="H475" s="69">
        <f t="shared" ref="H475:K475" si="428">SUBTOTAL(9,H473:H474)</f>
        <v>1032</v>
      </c>
      <c r="I475" s="69">
        <f t="shared" si="428"/>
        <v>279</v>
      </c>
      <c r="J475" s="69">
        <f t="shared" si="428"/>
        <v>121</v>
      </c>
      <c r="K475" s="29">
        <f t="shared" si="428"/>
        <v>339.5</v>
      </c>
      <c r="L475" s="71"/>
      <c r="M475" s="71"/>
      <c r="N475" s="72">
        <f t="shared" ref="N475:O475" si="429">SUBTOTAL(9,N473:N474)</f>
        <v>83.82</v>
      </c>
      <c r="O475" s="73">
        <f t="shared" si="429"/>
        <v>480120.96</v>
      </c>
      <c r="P475" s="8"/>
    </row>
    <row r="476" ht="14.25" customHeight="1" outlineLevel="2">
      <c r="A476" s="68">
        <v>186.0</v>
      </c>
      <c r="B476" s="69">
        <v>1.0</v>
      </c>
      <c r="C476" s="18" t="str">
        <f>IF(A476=1.2, "Minneapolis",VLOOKUP(A476,'Fall20 data fy22 comp rev '!$P$2:$Q$669,2,0))</f>
        <v>Pequot Lakes</v>
      </c>
      <c r="D476" s="68">
        <v>186.0</v>
      </c>
      <c r="E476" s="69">
        <v>1.0</v>
      </c>
      <c r="F476" s="69">
        <v>10.0</v>
      </c>
      <c r="G476" s="70" t="s">
        <v>1721</v>
      </c>
      <c r="H476" s="69">
        <v>641.0</v>
      </c>
      <c r="I476" s="69">
        <v>128.0</v>
      </c>
      <c r="J476" s="69">
        <v>63.0</v>
      </c>
      <c r="K476" s="29">
        <f t="shared" ref="K476:K478" si="430">ROUND((I$3*I476)+(J476*J$3),1)</f>
        <v>159.5</v>
      </c>
      <c r="L476" s="71">
        <f t="shared" ref="L476:L478" si="431">ROUND(K476/H476,4)</f>
        <v>0.2488</v>
      </c>
      <c r="M476" s="71">
        <f t="shared" ref="M476:M478" si="432">ROUND(MIN(1,L476/M$3),4)</f>
        <v>0.311</v>
      </c>
      <c r="N476" s="72">
        <f t="shared" ref="N476:N478" si="433">ROUND(K476*M476*N$3,2)</f>
        <v>29.76</v>
      </c>
      <c r="O476" s="73">
        <f t="shared" ref="O476:O478" si="434">ROUND(N476*O$3,2)</f>
        <v>170465.28</v>
      </c>
      <c r="P476" s="8">
        <f t="shared" ref="P476:P478" si="435">O476/H476</f>
        <v>265.9364743</v>
      </c>
    </row>
    <row r="477" ht="14.25" customHeight="1" outlineLevel="2">
      <c r="A477" s="68">
        <v>186.0</v>
      </c>
      <c r="B477" s="69">
        <v>1.0</v>
      </c>
      <c r="C477" s="18" t="str">
        <f>IF(A477=1.2, "Minneapolis",VLOOKUP(A477,'Fall20 data fy22 comp rev '!$P$2:$Q$669,2,0))</f>
        <v>Pequot Lakes</v>
      </c>
      <c r="D477" s="68">
        <v>186.0</v>
      </c>
      <c r="E477" s="69">
        <v>1.0</v>
      </c>
      <c r="F477" s="69">
        <v>15.0</v>
      </c>
      <c r="G477" s="70" t="s">
        <v>1723</v>
      </c>
      <c r="H477" s="69">
        <v>574.0</v>
      </c>
      <c r="I477" s="69">
        <v>79.0</v>
      </c>
      <c r="J477" s="69">
        <v>73.0</v>
      </c>
      <c r="K477" s="29">
        <f t="shared" si="430"/>
        <v>115.5</v>
      </c>
      <c r="L477" s="71">
        <f t="shared" si="431"/>
        <v>0.2012</v>
      </c>
      <c r="M477" s="71">
        <f t="shared" si="432"/>
        <v>0.2515</v>
      </c>
      <c r="N477" s="72">
        <f t="shared" si="433"/>
        <v>17.43</v>
      </c>
      <c r="O477" s="73">
        <f t="shared" si="434"/>
        <v>99839.04</v>
      </c>
      <c r="P477" s="8">
        <f t="shared" si="435"/>
        <v>173.9356098</v>
      </c>
    </row>
    <row r="478" ht="14.25" customHeight="1" outlineLevel="2">
      <c r="A478" s="68">
        <v>186.0</v>
      </c>
      <c r="B478" s="69">
        <v>1.0</v>
      </c>
      <c r="C478" s="18" t="str">
        <f>IF(A478=1.2, "Minneapolis",VLOOKUP(A478,'Fall20 data fy22 comp rev '!$P$2:$Q$669,2,0))</f>
        <v>Pequot Lakes</v>
      </c>
      <c r="D478" s="68">
        <v>186.0</v>
      </c>
      <c r="E478" s="69">
        <v>1.0</v>
      </c>
      <c r="F478" s="69">
        <v>20.0</v>
      </c>
      <c r="G478" s="70" t="s">
        <v>1725</v>
      </c>
      <c r="H478" s="69">
        <v>583.0</v>
      </c>
      <c r="I478" s="69">
        <v>54.0</v>
      </c>
      <c r="J478" s="69">
        <v>57.0</v>
      </c>
      <c r="K478" s="29">
        <f t="shared" si="430"/>
        <v>82.5</v>
      </c>
      <c r="L478" s="71">
        <f t="shared" si="431"/>
        <v>0.1415</v>
      </c>
      <c r="M478" s="71">
        <f t="shared" si="432"/>
        <v>0.1769</v>
      </c>
      <c r="N478" s="72">
        <f t="shared" si="433"/>
        <v>8.76</v>
      </c>
      <c r="O478" s="73">
        <f t="shared" si="434"/>
        <v>50177.28</v>
      </c>
      <c r="P478" s="8">
        <f t="shared" si="435"/>
        <v>86.06737564</v>
      </c>
    </row>
    <row r="479" ht="14.25" customHeight="1" outlineLevel="1">
      <c r="A479" s="68"/>
      <c r="B479" s="69"/>
      <c r="C479" s="80" t="s">
        <v>3603</v>
      </c>
      <c r="D479" s="68"/>
      <c r="E479" s="69"/>
      <c r="F479" s="69"/>
      <c r="G479" s="70"/>
      <c r="H479" s="69">
        <f t="shared" ref="H479:K479" si="436">SUBTOTAL(9,H476:H478)</f>
        <v>1798</v>
      </c>
      <c r="I479" s="69">
        <f t="shared" si="436"/>
        <v>261</v>
      </c>
      <c r="J479" s="69">
        <f t="shared" si="436"/>
        <v>193</v>
      </c>
      <c r="K479" s="29">
        <f t="shared" si="436"/>
        <v>357.5</v>
      </c>
      <c r="L479" s="71"/>
      <c r="M479" s="71"/>
      <c r="N479" s="72">
        <f t="shared" ref="N479:O479" si="437">SUBTOTAL(9,N476:N478)</f>
        <v>55.95</v>
      </c>
      <c r="O479" s="73">
        <f t="shared" si="437"/>
        <v>320481.6</v>
      </c>
      <c r="P479" s="8"/>
    </row>
    <row r="480" ht="14.25" customHeight="1" outlineLevel="2">
      <c r="A480" s="68">
        <v>191.0</v>
      </c>
      <c r="B480" s="69">
        <v>1.0</v>
      </c>
      <c r="C480" s="18" t="str">
        <f>IF(A480=1.2, "Minneapolis",VLOOKUP(A480,'Fall20 data fy22 comp rev '!$P$2:$Q$669,2,0))</f>
        <v>Burnsville</v>
      </c>
      <c r="D480" s="68">
        <v>191.0</v>
      </c>
      <c r="E480" s="69">
        <v>1.0</v>
      </c>
      <c r="F480" s="69">
        <v>14.0</v>
      </c>
      <c r="G480" s="70" t="s">
        <v>1726</v>
      </c>
      <c r="H480" s="69">
        <v>2457.0</v>
      </c>
      <c r="I480" s="69">
        <v>835.0</v>
      </c>
      <c r="J480" s="69">
        <v>286.0</v>
      </c>
      <c r="K480" s="29">
        <f t="shared" ref="K480:K498" si="438">ROUND((I$3*I480)+(J480*J$3),1)</f>
        <v>978</v>
      </c>
      <c r="L480" s="71">
        <f t="shared" ref="L480:L498" si="439">ROUND(K480/H480,4)</f>
        <v>0.398</v>
      </c>
      <c r="M480" s="71">
        <f t="shared" ref="M480:M498" si="440">ROUND(MIN(1,L480/M$3),4)</f>
        <v>0.4975</v>
      </c>
      <c r="N480" s="72">
        <f t="shared" ref="N480:N498" si="441">ROUND(K480*M480*N$3,2)</f>
        <v>291.93</v>
      </c>
      <c r="O480" s="73">
        <f t="shared" ref="O480:O498" si="442">ROUND(N480*O$3,2)</f>
        <v>1672175.04</v>
      </c>
      <c r="P480" s="8">
        <f t="shared" ref="P480:P498" si="443">O480/H480</f>
        <v>680.5759219</v>
      </c>
    </row>
    <row r="481" ht="14.25" customHeight="1" outlineLevel="2">
      <c r="A481" s="68">
        <v>191.0</v>
      </c>
      <c r="B481" s="69">
        <v>1.0</v>
      </c>
      <c r="C481" s="18" t="str">
        <f>IF(A481=1.2, "Minneapolis",VLOOKUP(A481,'Fall20 data fy22 comp rev '!$P$2:$Q$669,2,0))</f>
        <v>Burnsville</v>
      </c>
      <c r="D481" s="68">
        <v>191.0</v>
      </c>
      <c r="E481" s="69">
        <v>1.0</v>
      </c>
      <c r="F481" s="69">
        <v>15.0</v>
      </c>
      <c r="G481" s="70" t="s">
        <v>3604</v>
      </c>
      <c r="H481" s="69">
        <v>256.0</v>
      </c>
      <c r="I481" s="69">
        <v>62.0</v>
      </c>
      <c r="J481" s="69">
        <v>35.0</v>
      </c>
      <c r="K481" s="29">
        <f t="shared" si="438"/>
        <v>79.5</v>
      </c>
      <c r="L481" s="71">
        <f t="shared" si="439"/>
        <v>0.3105</v>
      </c>
      <c r="M481" s="71">
        <f t="shared" si="440"/>
        <v>0.3881</v>
      </c>
      <c r="N481" s="72">
        <f t="shared" si="441"/>
        <v>18.51</v>
      </c>
      <c r="O481" s="73">
        <f t="shared" si="442"/>
        <v>106025.28</v>
      </c>
      <c r="P481" s="8">
        <f t="shared" si="443"/>
        <v>414.16125</v>
      </c>
    </row>
    <row r="482" ht="14.25" customHeight="1" outlineLevel="2">
      <c r="A482" s="68">
        <v>191.0</v>
      </c>
      <c r="B482" s="69">
        <v>1.0</v>
      </c>
      <c r="C482" s="18" t="str">
        <f>IF(A482=1.2, "Minneapolis",VLOOKUP(A482,'Fall20 data fy22 comp rev '!$P$2:$Q$669,2,0))</f>
        <v>Burnsville</v>
      </c>
      <c r="D482" s="68">
        <v>191.0</v>
      </c>
      <c r="E482" s="69">
        <v>1.0</v>
      </c>
      <c r="F482" s="69">
        <v>66.0</v>
      </c>
      <c r="G482" s="70" t="s">
        <v>1727</v>
      </c>
      <c r="H482" s="69">
        <v>316.0</v>
      </c>
      <c r="I482" s="69">
        <v>93.0</v>
      </c>
      <c r="J482" s="69">
        <v>33.0</v>
      </c>
      <c r="K482" s="29">
        <f t="shared" si="438"/>
        <v>109.5</v>
      </c>
      <c r="L482" s="71">
        <f t="shared" si="439"/>
        <v>0.3465</v>
      </c>
      <c r="M482" s="71">
        <f t="shared" si="440"/>
        <v>0.4331</v>
      </c>
      <c r="N482" s="72">
        <f t="shared" si="441"/>
        <v>28.45</v>
      </c>
      <c r="O482" s="73">
        <f t="shared" si="442"/>
        <v>162961.6</v>
      </c>
      <c r="P482" s="8">
        <f t="shared" si="443"/>
        <v>515.7012658</v>
      </c>
    </row>
    <row r="483" ht="14.25" customHeight="1" outlineLevel="2">
      <c r="A483" s="68">
        <v>191.0</v>
      </c>
      <c r="B483" s="69">
        <v>1.0</v>
      </c>
      <c r="C483" s="18" t="str">
        <f>IF(A483=1.2, "Minneapolis",VLOOKUP(A483,'Fall20 data fy22 comp rev '!$P$2:$Q$669,2,0))</f>
        <v>Burnsville</v>
      </c>
      <c r="D483" s="68">
        <v>191.0</v>
      </c>
      <c r="E483" s="69">
        <v>1.0</v>
      </c>
      <c r="F483" s="69">
        <v>85.0</v>
      </c>
      <c r="G483" s="70" t="s">
        <v>1728</v>
      </c>
      <c r="H483" s="69">
        <v>247.0</v>
      </c>
      <c r="I483" s="69">
        <v>95.0</v>
      </c>
      <c r="J483" s="69">
        <v>35.0</v>
      </c>
      <c r="K483" s="29">
        <f t="shared" si="438"/>
        <v>112.5</v>
      </c>
      <c r="L483" s="71">
        <f t="shared" si="439"/>
        <v>0.4555</v>
      </c>
      <c r="M483" s="71">
        <f t="shared" si="440"/>
        <v>0.5694</v>
      </c>
      <c r="N483" s="72">
        <f t="shared" si="441"/>
        <v>38.43</v>
      </c>
      <c r="O483" s="73">
        <f t="shared" si="442"/>
        <v>220127.04</v>
      </c>
      <c r="P483" s="8">
        <f t="shared" si="443"/>
        <v>891.2025911</v>
      </c>
    </row>
    <row r="484" ht="14.25" customHeight="1" outlineLevel="2">
      <c r="A484" s="68">
        <v>191.0</v>
      </c>
      <c r="B484" s="69">
        <v>1.0</v>
      </c>
      <c r="C484" s="18" t="str">
        <f>IF(A484=1.2, "Minneapolis",VLOOKUP(A484,'Fall20 data fy22 comp rev '!$P$2:$Q$669,2,0))</f>
        <v>Burnsville</v>
      </c>
      <c r="D484" s="68">
        <v>191.0</v>
      </c>
      <c r="E484" s="69">
        <v>1.0</v>
      </c>
      <c r="F484" s="69">
        <v>314.0</v>
      </c>
      <c r="G484" s="70" t="s">
        <v>1729</v>
      </c>
      <c r="H484" s="69">
        <v>962.0</v>
      </c>
      <c r="I484" s="69">
        <v>538.0</v>
      </c>
      <c r="J484" s="69">
        <v>139.0</v>
      </c>
      <c r="K484" s="29">
        <f t="shared" si="438"/>
        <v>607.5</v>
      </c>
      <c r="L484" s="71">
        <f t="shared" si="439"/>
        <v>0.6315</v>
      </c>
      <c r="M484" s="71">
        <f t="shared" si="440"/>
        <v>0.7894</v>
      </c>
      <c r="N484" s="72">
        <f t="shared" si="441"/>
        <v>287.74</v>
      </c>
      <c r="O484" s="73">
        <f t="shared" si="442"/>
        <v>1648174.72</v>
      </c>
      <c r="P484" s="8">
        <f t="shared" si="443"/>
        <v>1713.279335</v>
      </c>
    </row>
    <row r="485" ht="14.25" customHeight="1" outlineLevel="2">
      <c r="A485" s="68">
        <v>191.0</v>
      </c>
      <c r="B485" s="69">
        <v>1.0</v>
      </c>
      <c r="C485" s="18" t="str">
        <f>IF(A485=1.2, "Minneapolis",VLOOKUP(A485,'Fall20 data fy22 comp rev '!$P$2:$Q$669,2,0))</f>
        <v>Burnsville</v>
      </c>
      <c r="D485" s="68">
        <v>191.0</v>
      </c>
      <c r="E485" s="69">
        <v>1.0</v>
      </c>
      <c r="F485" s="69">
        <v>414.0</v>
      </c>
      <c r="G485" s="70" t="s">
        <v>1730</v>
      </c>
      <c r="H485" s="69">
        <v>40.0</v>
      </c>
      <c r="I485" s="69">
        <v>10.0</v>
      </c>
      <c r="J485" s="69">
        <v>2.0</v>
      </c>
      <c r="K485" s="29">
        <f t="shared" si="438"/>
        <v>11</v>
      </c>
      <c r="L485" s="71">
        <f t="shared" si="439"/>
        <v>0.275</v>
      </c>
      <c r="M485" s="71">
        <f t="shared" si="440"/>
        <v>0.3438</v>
      </c>
      <c r="N485" s="72">
        <f t="shared" si="441"/>
        <v>2.27</v>
      </c>
      <c r="O485" s="73">
        <f t="shared" si="442"/>
        <v>13002.56</v>
      </c>
      <c r="P485" s="8">
        <f t="shared" si="443"/>
        <v>325.064</v>
      </c>
    </row>
    <row r="486" ht="14.25" customHeight="1" outlineLevel="2">
      <c r="A486" s="68">
        <v>191.0</v>
      </c>
      <c r="B486" s="69">
        <v>1.0</v>
      </c>
      <c r="C486" s="18" t="str">
        <f>IF(A486=1.2, "Minneapolis",VLOOKUP(A486,'Fall20 data fy22 comp rev '!$P$2:$Q$669,2,0))</f>
        <v>Burnsville</v>
      </c>
      <c r="D486" s="68">
        <v>191.0</v>
      </c>
      <c r="E486" s="69">
        <v>1.0</v>
      </c>
      <c r="F486" s="69">
        <v>480.0</v>
      </c>
      <c r="G486" s="70" t="s">
        <v>1731</v>
      </c>
      <c r="H486" s="69">
        <v>27.0</v>
      </c>
      <c r="I486" s="69">
        <v>1.0</v>
      </c>
      <c r="J486" s="69">
        <v>0.0</v>
      </c>
      <c r="K486" s="29">
        <f t="shared" si="438"/>
        <v>1</v>
      </c>
      <c r="L486" s="71">
        <f t="shared" si="439"/>
        <v>0.037</v>
      </c>
      <c r="M486" s="71">
        <f t="shared" si="440"/>
        <v>0.0463</v>
      </c>
      <c r="N486" s="72">
        <f t="shared" si="441"/>
        <v>0.03</v>
      </c>
      <c r="O486" s="73">
        <f t="shared" si="442"/>
        <v>171.84</v>
      </c>
      <c r="P486" s="8">
        <f t="shared" si="443"/>
        <v>6.364444444</v>
      </c>
    </row>
    <row r="487" ht="14.25" customHeight="1" outlineLevel="2">
      <c r="A487" s="68">
        <v>191.0</v>
      </c>
      <c r="B487" s="69">
        <v>1.0</v>
      </c>
      <c r="C487" s="18" t="str">
        <f>IF(A487=1.2, "Minneapolis",VLOOKUP(A487,'Fall20 data fy22 comp rev '!$P$2:$Q$669,2,0))</f>
        <v>Burnsville</v>
      </c>
      <c r="D487" s="68">
        <v>191.0</v>
      </c>
      <c r="E487" s="69">
        <v>1.0</v>
      </c>
      <c r="F487" s="69">
        <v>481.0</v>
      </c>
      <c r="G487" s="70" t="s">
        <v>1732</v>
      </c>
      <c r="H487" s="69">
        <v>195.0</v>
      </c>
      <c r="I487" s="69">
        <v>53.0</v>
      </c>
      <c r="J487" s="69">
        <v>5.0</v>
      </c>
      <c r="K487" s="29">
        <f t="shared" si="438"/>
        <v>55.5</v>
      </c>
      <c r="L487" s="71">
        <f t="shared" si="439"/>
        <v>0.2846</v>
      </c>
      <c r="M487" s="71">
        <f t="shared" si="440"/>
        <v>0.3558</v>
      </c>
      <c r="N487" s="72">
        <f t="shared" si="441"/>
        <v>11.85</v>
      </c>
      <c r="O487" s="73">
        <f t="shared" si="442"/>
        <v>67876.8</v>
      </c>
      <c r="P487" s="8">
        <f t="shared" si="443"/>
        <v>348.0861538</v>
      </c>
    </row>
    <row r="488" ht="14.25" customHeight="1" outlineLevel="2">
      <c r="A488" s="68">
        <v>191.0</v>
      </c>
      <c r="B488" s="69">
        <v>1.0</v>
      </c>
      <c r="C488" s="18" t="str">
        <f>IF(A488=1.2, "Minneapolis",VLOOKUP(A488,'Fall20 data fy22 comp rev '!$P$2:$Q$669,2,0))</f>
        <v>Burnsville</v>
      </c>
      <c r="D488" s="68">
        <v>191.0</v>
      </c>
      <c r="E488" s="69">
        <v>1.0</v>
      </c>
      <c r="F488" s="69">
        <v>482.0</v>
      </c>
      <c r="G488" s="70" t="s">
        <v>1734</v>
      </c>
      <c r="H488" s="69">
        <v>494.0</v>
      </c>
      <c r="I488" s="69">
        <v>234.0</v>
      </c>
      <c r="J488" s="69">
        <v>50.0</v>
      </c>
      <c r="K488" s="29">
        <f t="shared" si="438"/>
        <v>259</v>
      </c>
      <c r="L488" s="71">
        <f t="shared" si="439"/>
        <v>0.5243</v>
      </c>
      <c r="M488" s="71">
        <f t="shared" si="440"/>
        <v>0.6554</v>
      </c>
      <c r="N488" s="72">
        <f t="shared" si="441"/>
        <v>101.85</v>
      </c>
      <c r="O488" s="73">
        <f t="shared" si="442"/>
        <v>583396.8</v>
      </c>
      <c r="P488" s="8">
        <f t="shared" si="443"/>
        <v>1180.965182</v>
      </c>
    </row>
    <row r="489" ht="14.25" customHeight="1" outlineLevel="2">
      <c r="A489" s="68">
        <v>191.0</v>
      </c>
      <c r="B489" s="69">
        <v>1.0</v>
      </c>
      <c r="C489" s="18" t="str">
        <f>IF(A489=1.2, "Minneapolis",VLOOKUP(A489,'Fall20 data fy22 comp rev '!$P$2:$Q$669,2,0))</f>
        <v>Burnsville</v>
      </c>
      <c r="D489" s="68">
        <v>191.0</v>
      </c>
      <c r="E489" s="69">
        <v>1.0</v>
      </c>
      <c r="F489" s="69">
        <v>483.0</v>
      </c>
      <c r="G489" s="70" t="s">
        <v>1736</v>
      </c>
      <c r="H489" s="69">
        <v>349.0</v>
      </c>
      <c r="I489" s="69">
        <v>155.0</v>
      </c>
      <c r="J489" s="69">
        <v>47.0</v>
      </c>
      <c r="K489" s="29">
        <f t="shared" si="438"/>
        <v>178.5</v>
      </c>
      <c r="L489" s="71">
        <f t="shared" si="439"/>
        <v>0.5115</v>
      </c>
      <c r="M489" s="71">
        <f t="shared" si="440"/>
        <v>0.6394</v>
      </c>
      <c r="N489" s="72">
        <f t="shared" si="441"/>
        <v>68.48</v>
      </c>
      <c r="O489" s="73">
        <f t="shared" si="442"/>
        <v>392253.44</v>
      </c>
      <c r="P489" s="8">
        <f t="shared" si="443"/>
        <v>1123.935358</v>
      </c>
    </row>
    <row r="490" ht="14.25" customHeight="1" outlineLevel="2">
      <c r="A490" s="68">
        <v>191.0</v>
      </c>
      <c r="B490" s="69">
        <v>1.0</v>
      </c>
      <c r="C490" s="18" t="str">
        <f>IF(A490=1.2, "Minneapolis",VLOOKUP(A490,'Fall20 data fy22 comp rev '!$P$2:$Q$669,2,0))</f>
        <v>Burnsville</v>
      </c>
      <c r="D490" s="68">
        <v>191.0</v>
      </c>
      <c r="E490" s="69">
        <v>1.0</v>
      </c>
      <c r="F490" s="69">
        <v>484.0</v>
      </c>
      <c r="G490" s="70" t="s">
        <v>3605</v>
      </c>
      <c r="H490" s="69">
        <v>338.0</v>
      </c>
      <c r="I490" s="69">
        <v>158.0</v>
      </c>
      <c r="J490" s="69">
        <v>26.0</v>
      </c>
      <c r="K490" s="29">
        <f t="shared" si="438"/>
        <v>171</v>
      </c>
      <c r="L490" s="71">
        <f t="shared" si="439"/>
        <v>0.5059</v>
      </c>
      <c r="M490" s="71">
        <f t="shared" si="440"/>
        <v>0.6324</v>
      </c>
      <c r="N490" s="72">
        <f t="shared" si="441"/>
        <v>64.88</v>
      </c>
      <c r="O490" s="73">
        <f t="shared" si="442"/>
        <v>371632.64</v>
      </c>
      <c r="P490" s="8">
        <f t="shared" si="443"/>
        <v>1099.504852</v>
      </c>
    </row>
    <row r="491" ht="14.25" customHeight="1" outlineLevel="2">
      <c r="A491" s="68">
        <v>191.0</v>
      </c>
      <c r="B491" s="69">
        <v>1.0</v>
      </c>
      <c r="C491" s="18" t="str">
        <f>IF(A491=1.2, "Minneapolis",VLOOKUP(A491,'Fall20 data fy22 comp rev '!$P$2:$Q$669,2,0))</f>
        <v>Burnsville</v>
      </c>
      <c r="D491" s="68">
        <v>191.0</v>
      </c>
      <c r="E491" s="69">
        <v>1.0</v>
      </c>
      <c r="F491" s="69">
        <v>485.0</v>
      </c>
      <c r="G491" s="70" t="s">
        <v>3606</v>
      </c>
      <c r="H491" s="69">
        <v>309.0</v>
      </c>
      <c r="I491" s="69">
        <v>102.0</v>
      </c>
      <c r="J491" s="69">
        <v>35.0</v>
      </c>
      <c r="K491" s="29">
        <f t="shared" si="438"/>
        <v>119.5</v>
      </c>
      <c r="L491" s="71">
        <f t="shared" si="439"/>
        <v>0.3867</v>
      </c>
      <c r="M491" s="71">
        <f t="shared" si="440"/>
        <v>0.4834</v>
      </c>
      <c r="N491" s="72">
        <f t="shared" si="441"/>
        <v>34.66</v>
      </c>
      <c r="O491" s="73">
        <f t="shared" si="442"/>
        <v>198532.48</v>
      </c>
      <c r="P491" s="8">
        <f t="shared" si="443"/>
        <v>642.4999353</v>
      </c>
    </row>
    <row r="492" ht="14.25" customHeight="1" outlineLevel="2">
      <c r="A492" s="68">
        <v>191.0</v>
      </c>
      <c r="B492" s="69">
        <v>1.0</v>
      </c>
      <c r="C492" s="18" t="str">
        <f>IF(A492=1.2, "Minneapolis",VLOOKUP(A492,'Fall20 data fy22 comp rev '!$P$2:$Q$669,2,0))</f>
        <v>Burnsville</v>
      </c>
      <c r="D492" s="68">
        <v>191.0</v>
      </c>
      <c r="E492" s="69">
        <v>1.0</v>
      </c>
      <c r="F492" s="69">
        <v>486.0</v>
      </c>
      <c r="G492" s="70" t="s">
        <v>1738</v>
      </c>
      <c r="H492" s="69">
        <v>357.0</v>
      </c>
      <c r="I492" s="69">
        <v>170.0</v>
      </c>
      <c r="J492" s="69">
        <v>57.0</v>
      </c>
      <c r="K492" s="29">
        <f t="shared" si="438"/>
        <v>198.5</v>
      </c>
      <c r="L492" s="71">
        <f t="shared" si="439"/>
        <v>0.556</v>
      </c>
      <c r="M492" s="71">
        <f t="shared" si="440"/>
        <v>0.695</v>
      </c>
      <c r="N492" s="72">
        <f t="shared" si="441"/>
        <v>82.77</v>
      </c>
      <c r="O492" s="73">
        <f t="shared" si="442"/>
        <v>474106.56</v>
      </c>
      <c r="P492" s="8">
        <f t="shared" si="443"/>
        <v>1328.02958</v>
      </c>
    </row>
    <row r="493" ht="14.25" customHeight="1" outlineLevel="2">
      <c r="A493" s="68">
        <v>191.0</v>
      </c>
      <c r="B493" s="69">
        <v>1.0</v>
      </c>
      <c r="C493" s="18" t="str">
        <f>IF(A493=1.2, "Minneapolis",VLOOKUP(A493,'Fall20 data fy22 comp rev '!$P$2:$Q$669,2,0))</f>
        <v>Burnsville</v>
      </c>
      <c r="D493" s="68">
        <v>191.0</v>
      </c>
      <c r="E493" s="69">
        <v>1.0</v>
      </c>
      <c r="F493" s="69">
        <v>487.0</v>
      </c>
      <c r="G493" s="70" t="s">
        <v>1740</v>
      </c>
      <c r="H493" s="69">
        <v>405.0</v>
      </c>
      <c r="I493" s="69">
        <v>138.0</v>
      </c>
      <c r="J493" s="69">
        <v>57.0</v>
      </c>
      <c r="K493" s="29">
        <f t="shared" si="438"/>
        <v>166.5</v>
      </c>
      <c r="L493" s="71">
        <f t="shared" si="439"/>
        <v>0.4111</v>
      </c>
      <c r="M493" s="71">
        <f t="shared" si="440"/>
        <v>0.5139</v>
      </c>
      <c r="N493" s="72">
        <f t="shared" si="441"/>
        <v>51.34</v>
      </c>
      <c r="O493" s="73">
        <f t="shared" si="442"/>
        <v>294075.52</v>
      </c>
      <c r="P493" s="8">
        <f t="shared" si="443"/>
        <v>726.1123951</v>
      </c>
    </row>
    <row r="494" ht="14.25" customHeight="1" outlineLevel="2">
      <c r="A494" s="68">
        <v>191.0</v>
      </c>
      <c r="B494" s="69">
        <v>1.0</v>
      </c>
      <c r="C494" s="18" t="str">
        <f>IF(A494=1.2, "Minneapolis",VLOOKUP(A494,'Fall20 data fy22 comp rev '!$P$2:$Q$669,2,0))</f>
        <v>Burnsville</v>
      </c>
      <c r="D494" s="68">
        <v>191.0</v>
      </c>
      <c r="E494" s="69">
        <v>1.0</v>
      </c>
      <c r="F494" s="69">
        <v>488.0</v>
      </c>
      <c r="G494" s="70" t="s">
        <v>1741</v>
      </c>
      <c r="H494" s="69">
        <v>311.0</v>
      </c>
      <c r="I494" s="69">
        <v>109.0</v>
      </c>
      <c r="J494" s="69">
        <v>35.0</v>
      </c>
      <c r="K494" s="29">
        <f t="shared" si="438"/>
        <v>126.5</v>
      </c>
      <c r="L494" s="71">
        <f t="shared" si="439"/>
        <v>0.4068</v>
      </c>
      <c r="M494" s="71">
        <f t="shared" si="440"/>
        <v>0.5085</v>
      </c>
      <c r="N494" s="72">
        <f t="shared" si="441"/>
        <v>38.6</v>
      </c>
      <c r="O494" s="73">
        <f t="shared" si="442"/>
        <v>221100.8</v>
      </c>
      <c r="P494" s="8">
        <f t="shared" si="443"/>
        <v>710.9350482</v>
      </c>
    </row>
    <row r="495" ht="14.25" customHeight="1" outlineLevel="2">
      <c r="A495" s="68">
        <v>191.0</v>
      </c>
      <c r="B495" s="69">
        <v>1.0</v>
      </c>
      <c r="C495" s="18" t="str">
        <f>IF(A495=1.2, "Minneapolis",VLOOKUP(A495,'Fall20 data fy22 comp rev '!$P$2:$Q$669,2,0))</f>
        <v>Burnsville</v>
      </c>
      <c r="D495" s="68">
        <v>191.0</v>
      </c>
      <c r="E495" s="69">
        <v>1.0</v>
      </c>
      <c r="F495" s="69">
        <v>489.0</v>
      </c>
      <c r="G495" s="70" t="s">
        <v>1743</v>
      </c>
      <c r="H495" s="69">
        <v>460.0</v>
      </c>
      <c r="I495" s="69">
        <v>257.0</v>
      </c>
      <c r="J495" s="69">
        <v>70.0</v>
      </c>
      <c r="K495" s="29">
        <f t="shared" si="438"/>
        <v>292</v>
      </c>
      <c r="L495" s="71">
        <f t="shared" si="439"/>
        <v>0.6348</v>
      </c>
      <c r="M495" s="71">
        <f t="shared" si="440"/>
        <v>0.7935</v>
      </c>
      <c r="N495" s="72">
        <f t="shared" si="441"/>
        <v>139.02</v>
      </c>
      <c r="O495" s="73">
        <f t="shared" si="442"/>
        <v>796306.56</v>
      </c>
      <c r="P495" s="8">
        <f t="shared" si="443"/>
        <v>1731.101217</v>
      </c>
    </row>
    <row r="496" ht="14.25" customHeight="1" outlineLevel="2">
      <c r="A496" s="68">
        <v>191.0</v>
      </c>
      <c r="B496" s="69">
        <v>1.0</v>
      </c>
      <c r="C496" s="18" t="str">
        <f>IF(A496=1.2, "Minneapolis",VLOOKUP(A496,'Fall20 data fy22 comp rev '!$P$2:$Q$669,2,0))</f>
        <v>Burnsville</v>
      </c>
      <c r="D496" s="68">
        <v>191.0</v>
      </c>
      <c r="E496" s="69">
        <v>1.0</v>
      </c>
      <c r="F496" s="69">
        <v>490.0</v>
      </c>
      <c r="G496" s="70" t="s">
        <v>1745</v>
      </c>
      <c r="H496" s="69">
        <v>439.0</v>
      </c>
      <c r="I496" s="69">
        <v>285.0</v>
      </c>
      <c r="J496" s="69">
        <v>64.0</v>
      </c>
      <c r="K496" s="29">
        <f t="shared" si="438"/>
        <v>317</v>
      </c>
      <c r="L496" s="71">
        <f t="shared" si="439"/>
        <v>0.7221</v>
      </c>
      <c r="M496" s="71">
        <f t="shared" si="440"/>
        <v>0.9026</v>
      </c>
      <c r="N496" s="72">
        <f t="shared" si="441"/>
        <v>171.67</v>
      </c>
      <c r="O496" s="73">
        <f t="shared" si="442"/>
        <v>983325.76</v>
      </c>
      <c r="P496" s="8">
        <f t="shared" si="443"/>
        <v>2239.922005</v>
      </c>
    </row>
    <row r="497" ht="14.25" customHeight="1" outlineLevel="2">
      <c r="A497" s="68">
        <v>191.0</v>
      </c>
      <c r="B497" s="69">
        <v>1.0</v>
      </c>
      <c r="C497" s="18" t="str">
        <f>IF(A497=1.2, "Minneapolis",VLOOKUP(A497,'Fall20 data fy22 comp rev '!$P$2:$Q$669,2,0))</f>
        <v>Burnsville</v>
      </c>
      <c r="D497" s="68">
        <v>191.0</v>
      </c>
      <c r="E497" s="69">
        <v>1.0</v>
      </c>
      <c r="F497" s="69">
        <v>491.0</v>
      </c>
      <c r="G497" s="70" t="s">
        <v>1746</v>
      </c>
      <c r="H497" s="69">
        <v>465.0</v>
      </c>
      <c r="I497" s="69">
        <v>100.0</v>
      </c>
      <c r="J497" s="69">
        <v>37.0</v>
      </c>
      <c r="K497" s="29">
        <f t="shared" si="438"/>
        <v>118.5</v>
      </c>
      <c r="L497" s="71">
        <f t="shared" si="439"/>
        <v>0.2548</v>
      </c>
      <c r="M497" s="71">
        <f t="shared" si="440"/>
        <v>0.3185</v>
      </c>
      <c r="N497" s="72">
        <f t="shared" si="441"/>
        <v>22.65</v>
      </c>
      <c r="O497" s="73">
        <f t="shared" si="442"/>
        <v>129739.2</v>
      </c>
      <c r="P497" s="8">
        <f t="shared" si="443"/>
        <v>279.0090323</v>
      </c>
    </row>
    <row r="498" ht="14.25" customHeight="1" outlineLevel="2">
      <c r="A498" s="68">
        <v>191.0</v>
      </c>
      <c r="B498" s="69">
        <v>1.0</v>
      </c>
      <c r="C498" s="18" t="str">
        <f>IF(A498=1.2, "Minneapolis",VLOOKUP(A498,'Fall20 data fy22 comp rev '!$P$2:$Q$669,2,0))</f>
        <v>Burnsville</v>
      </c>
      <c r="D498" s="68">
        <v>191.0</v>
      </c>
      <c r="E498" s="69">
        <v>1.0</v>
      </c>
      <c r="F498" s="69">
        <v>514.0</v>
      </c>
      <c r="G498" s="70" t="s">
        <v>1747</v>
      </c>
      <c r="H498" s="69">
        <v>175.0</v>
      </c>
      <c r="I498" s="69">
        <v>84.0</v>
      </c>
      <c r="J498" s="69">
        <v>13.0</v>
      </c>
      <c r="K498" s="29">
        <f t="shared" si="438"/>
        <v>90.5</v>
      </c>
      <c r="L498" s="71">
        <f t="shared" si="439"/>
        <v>0.5171</v>
      </c>
      <c r="M498" s="71">
        <f t="shared" si="440"/>
        <v>0.6464</v>
      </c>
      <c r="N498" s="72">
        <f t="shared" si="441"/>
        <v>35.1</v>
      </c>
      <c r="O498" s="73">
        <f t="shared" si="442"/>
        <v>201052.8</v>
      </c>
      <c r="P498" s="8">
        <f t="shared" si="443"/>
        <v>1148.873143</v>
      </c>
    </row>
    <row r="499" ht="14.25" customHeight="1" outlineLevel="1">
      <c r="A499" s="68"/>
      <c r="B499" s="69"/>
      <c r="C499" s="80" t="s">
        <v>3607</v>
      </c>
      <c r="D499" s="68"/>
      <c r="E499" s="69"/>
      <c r="F499" s="69"/>
      <c r="G499" s="70"/>
      <c r="H499" s="69">
        <f t="shared" ref="H499:K499" si="444">SUBTOTAL(9,H480:H498)</f>
        <v>8602</v>
      </c>
      <c r="I499" s="69">
        <f t="shared" si="444"/>
        <v>3479</v>
      </c>
      <c r="J499" s="69">
        <f t="shared" si="444"/>
        <v>1026</v>
      </c>
      <c r="K499" s="29">
        <f t="shared" si="444"/>
        <v>3992</v>
      </c>
      <c r="L499" s="71"/>
      <c r="M499" s="71"/>
      <c r="N499" s="72">
        <f t="shared" ref="N499:O499" si="445">SUBTOTAL(9,N480:N498)</f>
        <v>1490.23</v>
      </c>
      <c r="O499" s="73">
        <f t="shared" si="445"/>
        <v>8536037.44</v>
      </c>
      <c r="P499" s="8"/>
    </row>
    <row r="500" ht="14.25" customHeight="1" outlineLevel="2">
      <c r="A500" s="68">
        <v>192.0</v>
      </c>
      <c r="B500" s="69">
        <v>1.0</v>
      </c>
      <c r="C500" s="18" t="str">
        <f>IF(A500=1.2, "Minneapolis",VLOOKUP(A500,'Fall20 data fy22 comp rev '!$P$2:$Q$669,2,0))</f>
        <v>Farmington</v>
      </c>
      <c r="D500" s="68">
        <v>192.0</v>
      </c>
      <c r="E500" s="69">
        <v>1.0</v>
      </c>
      <c r="F500" s="69">
        <v>10.0</v>
      </c>
      <c r="G500" s="70" t="s">
        <v>1749</v>
      </c>
      <c r="H500" s="69">
        <v>644.0</v>
      </c>
      <c r="I500" s="69">
        <v>82.0</v>
      </c>
      <c r="J500" s="69">
        <v>52.0</v>
      </c>
      <c r="K500" s="29">
        <f t="shared" ref="K500:K508" si="446">ROUND((I$3*I500)+(J500*J$3),1)</f>
        <v>108</v>
      </c>
      <c r="L500" s="71">
        <f t="shared" ref="L500:L508" si="447">ROUND(K500/H500,4)</f>
        <v>0.1677</v>
      </c>
      <c r="M500" s="71">
        <f t="shared" ref="M500:M508" si="448">ROUND(MIN(1,L500/M$3),4)</f>
        <v>0.2096</v>
      </c>
      <c r="N500" s="72">
        <f t="shared" ref="N500:N508" si="449">ROUND(K500*M500*N$3,2)</f>
        <v>13.58</v>
      </c>
      <c r="O500" s="73">
        <f t="shared" ref="O500:O508" si="450">ROUND(N500*O$3,2)</f>
        <v>77786.24</v>
      </c>
      <c r="P500" s="8">
        <f t="shared" ref="P500:P508" si="451">O500/H500</f>
        <v>120.786087</v>
      </c>
    </row>
    <row r="501" ht="14.25" customHeight="1" outlineLevel="2">
      <c r="A501" s="68">
        <v>192.0</v>
      </c>
      <c r="B501" s="69">
        <v>1.0</v>
      </c>
      <c r="C501" s="18" t="str">
        <f>IF(A501=1.2, "Minneapolis",VLOOKUP(A501,'Fall20 data fy22 comp rev '!$P$2:$Q$669,2,0))</f>
        <v>Farmington</v>
      </c>
      <c r="D501" s="68">
        <v>192.0</v>
      </c>
      <c r="E501" s="69">
        <v>1.0</v>
      </c>
      <c r="F501" s="69">
        <v>20.0</v>
      </c>
      <c r="G501" s="70" t="s">
        <v>1750</v>
      </c>
      <c r="H501" s="69">
        <v>2202.0</v>
      </c>
      <c r="I501" s="69">
        <v>188.0</v>
      </c>
      <c r="J501" s="69">
        <v>101.0</v>
      </c>
      <c r="K501" s="29">
        <f t="shared" si="446"/>
        <v>238.5</v>
      </c>
      <c r="L501" s="71">
        <f t="shared" si="447"/>
        <v>0.1083</v>
      </c>
      <c r="M501" s="71">
        <f t="shared" si="448"/>
        <v>0.1354</v>
      </c>
      <c r="N501" s="72">
        <f t="shared" si="449"/>
        <v>19.38</v>
      </c>
      <c r="O501" s="73">
        <f t="shared" si="450"/>
        <v>111008.64</v>
      </c>
      <c r="P501" s="8">
        <f t="shared" si="451"/>
        <v>50.41264305</v>
      </c>
    </row>
    <row r="502" ht="14.25" customHeight="1" outlineLevel="2">
      <c r="A502" s="68">
        <v>192.0</v>
      </c>
      <c r="B502" s="69">
        <v>1.0</v>
      </c>
      <c r="C502" s="18" t="str">
        <f>IF(A502=1.2, "Minneapolis",VLOOKUP(A502,'Fall20 data fy22 comp rev '!$P$2:$Q$669,2,0))</f>
        <v>Farmington</v>
      </c>
      <c r="D502" s="68">
        <v>192.0</v>
      </c>
      <c r="E502" s="69">
        <v>1.0</v>
      </c>
      <c r="F502" s="69">
        <v>30.0</v>
      </c>
      <c r="G502" s="70" t="s">
        <v>1752</v>
      </c>
      <c r="H502" s="69">
        <v>826.0</v>
      </c>
      <c r="I502" s="69">
        <v>82.0</v>
      </c>
      <c r="J502" s="69">
        <v>50.0</v>
      </c>
      <c r="K502" s="29">
        <f t="shared" si="446"/>
        <v>107</v>
      </c>
      <c r="L502" s="71">
        <f t="shared" si="447"/>
        <v>0.1295</v>
      </c>
      <c r="M502" s="71">
        <f t="shared" si="448"/>
        <v>0.1619</v>
      </c>
      <c r="N502" s="72">
        <f t="shared" si="449"/>
        <v>10.39</v>
      </c>
      <c r="O502" s="73">
        <f t="shared" si="450"/>
        <v>59513.92</v>
      </c>
      <c r="P502" s="8">
        <f t="shared" si="451"/>
        <v>72.05075061</v>
      </c>
    </row>
    <row r="503" ht="14.25" customHeight="1" outlineLevel="2">
      <c r="A503" s="68">
        <v>192.0</v>
      </c>
      <c r="B503" s="69">
        <v>1.0</v>
      </c>
      <c r="C503" s="18" t="str">
        <f>IF(A503=1.2, "Minneapolis",VLOOKUP(A503,'Fall20 data fy22 comp rev '!$P$2:$Q$669,2,0))</f>
        <v>Farmington</v>
      </c>
      <c r="D503" s="68">
        <v>192.0</v>
      </c>
      <c r="E503" s="69">
        <v>1.0</v>
      </c>
      <c r="F503" s="69">
        <v>40.0</v>
      </c>
      <c r="G503" s="70" t="s">
        <v>1754</v>
      </c>
      <c r="H503" s="69">
        <v>594.0</v>
      </c>
      <c r="I503" s="69">
        <v>67.0</v>
      </c>
      <c r="J503" s="69">
        <v>43.0</v>
      </c>
      <c r="K503" s="29">
        <f t="shared" si="446"/>
        <v>88.5</v>
      </c>
      <c r="L503" s="71">
        <f t="shared" si="447"/>
        <v>0.149</v>
      </c>
      <c r="M503" s="71">
        <f t="shared" si="448"/>
        <v>0.1863</v>
      </c>
      <c r="N503" s="72">
        <f t="shared" si="449"/>
        <v>9.89</v>
      </c>
      <c r="O503" s="73">
        <f t="shared" si="450"/>
        <v>56649.92</v>
      </c>
      <c r="P503" s="8">
        <f t="shared" si="451"/>
        <v>95.37023569</v>
      </c>
    </row>
    <row r="504" ht="14.25" customHeight="1" outlineLevel="2">
      <c r="A504" s="68">
        <v>192.0</v>
      </c>
      <c r="B504" s="69">
        <v>1.0</v>
      </c>
      <c r="C504" s="18" t="str">
        <f>IF(A504=1.2, "Minneapolis",VLOOKUP(A504,'Fall20 data fy22 comp rev '!$P$2:$Q$669,2,0))</f>
        <v>Farmington</v>
      </c>
      <c r="D504" s="68">
        <v>192.0</v>
      </c>
      <c r="E504" s="69">
        <v>1.0</v>
      </c>
      <c r="F504" s="69">
        <v>50.0</v>
      </c>
      <c r="G504" s="70" t="s">
        <v>1755</v>
      </c>
      <c r="H504" s="69">
        <v>4.0</v>
      </c>
      <c r="I504" s="69">
        <v>1.0</v>
      </c>
      <c r="J504" s="69">
        <v>0.0</v>
      </c>
      <c r="K504" s="29">
        <f t="shared" si="446"/>
        <v>1</v>
      </c>
      <c r="L504" s="71">
        <f t="shared" si="447"/>
        <v>0.25</v>
      </c>
      <c r="M504" s="71">
        <f t="shared" si="448"/>
        <v>0.3125</v>
      </c>
      <c r="N504" s="72">
        <f t="shared" si="449"/>
        <v>0.19</v>
      </c>
      <c r="O504" s="73">
        <f t="shared" si="450"/>
        <v>1088.32</v>
      </c>
      <c r="P504" s="8">
        <f t="shared" si="451"/>
        <v>272.08</v>
      </c>
    </row>
    <row r="505" ht="14.25" customHeight="1" outlineLevel="2">
      <c r="A505" s="68">
        <v>192.0</v>
      </c>
      <c r="B505" s="69">
        <v>1.0</v>
      </c>
      <c r="C505" s="18" t="str">
        <f>IF(A505=1.2, "Minneapolis",VLOOKUP(A505,'Fall20 data fy22 comp rev '!$P$2:$Q$669,2,0))</f>
        <v>Farmington</v>
      </c>
      <c r="D505" s="68">
        <v>192.0</v>
      </c>
      <c r="E505" s="69">
        <v>1.0</v>
      </c>
      <c r="F505" s="69">
        <v>60.0</v>
      </c>
      <c r="G505" s="70" t="s">
        <v>1757</v>
      </c>
      <c r="H505" s="69">
        <v>948.0</v>
      </c>
      <c r="I505" s="69">
        <v>99.0</v>
      </c>
      <c r="J505" s="69">
        <v>45.0</v>
      </c>
      <c r="K505" s="29">
        <f t="shared" si="446"/>
        <v>121.5</v>
      </c>
      <c r="L505" s="71">
        <f t="shared" si="447"/>
        <v>0.1282</v>
      </c>
      <c r="M505" s="71">
        <f t="shared" si="448"/>
        <v>0.1603</v>
      </c>
      <c r="N505" s="72">
        <f t="shared" si="449"/>
        <v>11.69</v>
      </c>
      <c r="O505" s="73">
        <f t="shared" si="450"/>
        <v>66960.32</v>
      </c>
      <c r="P505" s="8">
        <f t="shared" si="451"/>
        <v>70.63324895</v>
      </c>
    </row>
    <row r="506" ht="14.25" customHeight="1" outlineLevel="2">
      <c r="A506" s="68">
        <v>192.0</v>
      </c>
      <c r="B506" s="69">
        <v>1.0</v>
      </c>
      <c r="C506" s="18" t="str">
        <f>IF(A506=1.2, "Minneapolis",VLOOKUP(A506,'Fall20 data fy22 comp rev '!$P$2:$Q$669,2,0))</f>
        <v>Farmington</v>
      </c>
      <c r="D506" s="68">
        <v>192.0</v>
      </c>
      <c r="E506" s="69">
        <v>1.0</v>
      </c>
      <c r="F506" s="69">
        <v>80.0</v>
      </c>
      <c r="G506" s="70" t="s">
        <v>1758</v>
      </c>
      <c r="H506" s="69">
        <v>718.0</v>
      </c>
      <c r="I506" s="69">
        <v>80.0</v>
      </c>
      <c r="J506" s="69">
        <v>44.0</v>
      </c>
      <c r="K506" s="29">
        <f t="shared" si="446"/>
        <v>102</v>
      </c>
      <c r="L506" s="71">
        <f t="shared" si="447"/>
        <v>0.1421</v>
      </c>
      <c r="M506" s="71">
        <f t="shared" si="448"/>
        <v>0.1776</v>
      </c>
      <c r="N506" s="72">
        <f t="shared" si="449"/>
        <v>10.87</v>
      </c>
      <c r="O506" s="73">
        <f t="shared" si="450"/>
        <v>62263.36</v>
      </c>
      <c r="P506" s="8">
        <f t="shared" si="451"/>
        <v>86.71777159</v>
      </c>
    </row>
    <row r="507" ht="14.25" customHeight="1" outlineLevel="2">
      <c r="A507" s="68">
        <v>192.0</v>
      </c>
      <c r="B507" s="69">
        <v>1.0</v>
      </c>
      <c r="C507" s="18" t="str">
        <f>IF(A507=1.2, "Minneapolis",VLOOKUP(A507,'Fall20 data fy22 comp rev '!$P$2:$Q$669,2,0))</f>
        <v>Farmington</v>
      </c>
      <c r="D507" s="68">
        <v>192.0</v>
      </c>
      <c r="E507" s="69">
        <v>1.0</v>
      </c>
      <c r="F507" s="69">
        <v>100.0</v>
      </c>
      <c r="G507" s="70" t="s">
        <v>1760</v>
      </c>
      <c r="H507" s="69">
        <v>787.0</v>
      </c>
      <c r="I507" s="69">
        <v>55.0</v>
      </c>
      <c r="J507" s="69">
        <v>26.0</v>
      </c>
      <c r="K507" s="29">
        <f t="shared" si="446"/>
        <v>68</v>
      </c>
      <c r="L507" s="71">
        <f t="shared" si="447"/>
        <v>0.0864</v>
      </c>
      <c r="M507" s="71">
        <f t="shared" si="448"/>
        <v>0.108</v>
      </c>
      <c r="N507" s="72">
        <f t="shared" si="449"/>
        <v>4.41</v>
      </c>
      <c r="O507" s="73">
        <f t="shared" si="450"/>
        <v>25260.48</v>
      </c>
      <c r="P507" s="8">
        <f t="shared" si="451"/>
        <v>32.09717916</v>
      </c>
    </row>
    <row r="508" ht="14.25" customHeight="1" outlineLevel="2">
      <c r="A508" s="68">
        <v>192.0</v>
      </c>
      <c r="B508" s="69">
        <v>1.0</v>
      </c>
      <c r="C508" s="18" t="str">
        <f>IF(A508=1.2, "Minneapolis",VLOOKUP(A508,'Fall20 data fy22 comp rev '!$P$2:$Q$669,2,0))</f>
        <v>Farmington</v>
      </c>
      <c r="D508" s="68">
        <v>192.0</v>
      </c>
      <c r="E508" s="69">
        <v>1.0</v>
      </c>
      <c r="F508" s="69">
        <v>621.0</v>
      </c>
      <c r="G508" s="70" t="s">
        <v>1762</v>
      </c>
      <c r="H508" s="69">
        <v>600.0</v>
      </c>
      <c r="I508" s="69">
        <v>73.0</v>
      </c>
      <c r="J508" s="69">
        <v>40.0</v>
      </c>
      <c r="K508" s="29">
        <f t="shared" si="446"/>
        <v>93</v>
      </c>
      <c r="L508" s="71">
        <f t="shared" si="447"/>
        <v>0.155</v>
      </c>
      <c r="M508" s="71">
        <f t="shared" si="448"/>
        <v>0.1938</v>
      </c>
      <c r="N508" s="72">
        <f t="shared" si="449"/>
        <v>10.81</v>
      </c>
      <c r="O508" s="73">
        <f t="shared" si="450"/>
        <v>61919.68</v>
      </c>
      <c r="P508" s="8">
        <f t="shared" si="451"/>
        <v>103.1994667</v>
      </c>
    </row>
    <row r="509" ht="14.25" customHeight="1" outlineLevel="1">
      <c r="A509" s="68"/>
      <c r="B509" s="69"/>
      <c r="C509" s="80" t="s">
        <v>3608</v>
      </c>
      <c r="D509" s="68"/>
      <c r="E509" s="69"/>
      <c r="F509" s="69"/>
      <c r="G509" s="70"/>
      <c r="H509" s="69">
        <f t="shared" ref="H509:K509" si="452">SUBTOTAL(9,H500:H508)</f>
        <v>7323</v>
      </c>
      <c r="I509" s="69">
        <f t="shared" si="452"/>
        <v>727</v>
      </c>
      <c r="J509" s="69">
        <f t="shared" si="452"/>
        <v>401</v>
      </c>
      <c r="K509" s="29">
        <f t="shared" si="452"/>
        <v>927.5</v>
      </c>
      <c r="L509" s="71"/>
      <c r="M509" s="71"/>
      <c r="N509" s="72">
        <f t="shared" ref="N509:O509" si="453">SUBTOTAL(9,N500:N508)</f>
        <v>91.21</v>
      </c>
      <c r="O509" s="73">
        <f t="shared" si="453"/>
        <v>522450.88</v>
      </c>
      <c r="P509" s="8"/>
    </row>
    <row r="510" ht="14.25" customHeight="1" outlineLevel="2">
      <c r="A510" s="68">
        <v>194.0</v>
      </c>
      <c r="B510" s="69">
        <v>1.0</v>
      </c>
      <c r="C510" s="18" t="str">
        <f>IF(A510=1.2, "Minneapolis",VLOOKUP(A510,'Fall20 data fy22 comp rev '!$P$2:$Q$669,2,0))</f>
        <v>Lakeville</v>
      </c>
      <c r="D510" s="68">
        <v>194.0</v>
      </c>
      <c r="E510" s="69">
        <v>1.0</v>
      </c>
      <c r="F510" s="69">
        <v>28.0</v>
      </c>
      <c r="G510" s="70" t="s">
        <v>1763</v>
      </c>
      <c r="H510" s="69">
        <v>1832.0</v>
      </c>
      <c r="I510" s="69">
        <v>84.0</v>
      </c>
      <c r="J510" s="69">
        <v>59.0</v>
      </c>
      <c r="K510" s="29">
        <f t="shared" ref="K510:K525" si="454">ROUND((I$3*I510)+(J510*J$3),1)</f>
        <v>113.5</v>
      </c>
      <c r="L510" s="71">
        <f t="shared" ref="L510:L525" si="455">ROUND(K510/H510,4)</f>
        <v>0.062</v>
      </c>
      <c r="M510" s="71">
        <f t="shared" ref="M510:M525" si="456">ROUND(MIN(1,L510/M$3),4)</f>
        <v>0.0775</v>
      </c>
      <c r="N510" s="72">
        <f t="shared" ref="N510:N525" si="457">ROUND(K510*M510*N$3,2)</f>
        <v>5.28</v>
      </c>
      <c r="O510" s="73">
        <f t="shared" ref="O510:O525" si="458">ROUND(N510*O$3,2)</f>
        <v>30243.84</v>
      </c>
      <c r="P510" s="8">
        <f t="shared" ref="P510:P525" si="459">O510/H510</f>
        <v>16.50864629</v>
      </c>
    </row>
    <row r="511" ht="14.25" customHeight="1" outlineLevel="2">
      <c r="A511" s="68">
        <v>194.0</v>
      </c>
      <c r="B511" s="69">
        <v>1.0</v>
      </c>
      <c r="C511" s="18" t="str">
        <f>IF(A511=1.2, "Minneapolis",VLOOKUP(A511,'Fall20 data fy22 comp rev '!$P$2:$Q$669,2,0))</f>
        <v>Lakeville</v>
      </c>
      <c r="D511" s="68">
        <v>194.0</v>
      </c>
      <c r="E511" s="69">
        <v>1.0</v>
      </c>
      <c r="F511" s="69">
        <v>40.0</v>
      </c>
      <c r="G511" s="70" t="s">
        <v>1764</v>
      </c>
      <c r="H511" s="69">
        <v>1834.0</v>
      </c>
      <c r="I511" s="69">
        <v>160.0</v>
      </c>
      <c r="J511" s="69">
        <v>80.0</v>
      </c>
      <c r="K511" s="29">
        <f t="shared" si="454"/>
        <v>200</v>
      </c>
      <c r="L511" s="71">
        <f t="shared" si="455"/>
        <v>0.1091</v>
      </c>
      <c r="M511" s="71">
        <f t="shared" si="456"/>
        <v>0.1364</v>
      </c>
      <c r="N511" s="72">
        <f t="shared" si="457"/>
        <v>16.37</v>
      </c>
      <c r="O511" s="73">
        <f t="shared" si="458"/>
        <v>93767.36</v>
      </c>
      <c r="P511" s="8">
        <f t="shared" si="459"/>
        <v>51.127241</v>
      </c>
    </row>
    <row r="512" ht="14.25" customHeight="1" outlineLevel="2">
      <c r="A512" s="68">
        <v>194.0</v>
      </c>
      <c r="B512" s="69">
        <v>1.0</v>
      </c>
      <c r="C512" s="18" t="str">
        <f>IF(A512=1.2, "Minneapolis",VLOOKUP(A512,'Fall20 data fy22 comp rev '!$P$2:$Q$669,2,0))</f>
        <v>Lakeville</v>
      </c>
      <c r="D512" s="68">
        <v>194.0</v>
      </c>
      <c r="E512" s="69">
        <v>1.0</v>
      </c>
      <c r="F512" s="69">
        <v>89.0</v>
      </c>
      <c r="G512" s="70" t="s">
        <v>1765</v>
      </c>
      <c r="H512" s="69">
        <v>964.0</v>
      </c>
      <c r="I512" s="69">
        <v>79.0</v>
      </c>
      <c r="J512" s="69">
        <v>44.0</v>
      </c>
      <c r="K512" s="29">
        <f t="shared" si="454"/>
        <v>101</v>
      </c>
      <c r="L512" s="71">
        <f t="shared" si="455"/>
        <v>0.1048</v>
      </c>
      <c r="M512" s="71">
        <f t="shared" si="456"/>
        <v>0.131</v>
      </c>
      <c r="N512" s="72">
        <f t="shared" si="457"/>
        <v>7.94</v>
      </c>
      <c r="O512" s="73">
        <f t="shared" si="458"/>
        <v>45480.32</v>
      </c>
      <c r="P512" s="8">
        <f t="shared" si="459"/>
        <v>47.17875519</v>
      </c>
    </row>
    <row r="513" ht="14.25" customHeight="1" outlineLevel="2">
      <c r="A513" s="68">
        <v>194.0</v>
      </c>
      <c r="B513" s="69">
        <v>1.0</v>
      </c>
      <c r="C513" s="18" t="str">
        <f>IF(A513=1.2, "Minneapolis",VLOOKUP(A513,'Fall20 data fy22 comp rev '!$P$2:$Q$669,2,0))</f>
        <v>Lakeville</v>
      </c>
      <c r="D513" s="68">
        <v>194.0</v>
      </c>
      <c r="E513" s="69">
        <v>1.0</v>
      </c>
      <c r="F513" s="69">
        <v>90.0</v>
      </c>
      <c r="G513" s="70" t="s">
        <v>1766</v>
      </c>
      <c r="H513" s="69">
        <v>85.0</v>
      </c>
      <c r="I513" s="69">
        <v>5.0</v>
      </c>
      <c r="J513" s="69">
        <v>1.0</v>
      </c>
      <c r="K513" s="29">
        <f t="shared" si="454"/>
        <v>5.5</v>
      </c>
      <c r="L513" s="71">
        <f t="shared" si="455"/>
        <v>0.0647</v>
      </c>
      <c r="M513" s="71">
        <f t="shared" si="456"/>
        <v>0.0809</v>
      </c>
      <c r="N513" s="72">
        <f t="shared" si="457"/>
        <v>0.27</v>
      </c>
      <c r="O513" s="73">
        <f t="shared" si="458"/>
        <v>1546.56</v>
      </c>
      <c r="P513" s="8">
        <f t="shared" si="459"/>
        <v>18.19482353</v>
      </c>
    </row>
    <row r="514" ht="14.25" customHeight="1" outlineLevel="2">
      <c r="A514" s="68">
        <v>194.0</v>
      </c>
      <c r="B514" s="69">
        <v>1.0</v>
      </c>
      <c r="C514" s="18" t="str">
        <f>IF(A514=1.2, "Minneapolis",VLOOKUP(A514,'Fall20 data fy22 comp rev '!$P$2:$Q$669,2,0))</f>
        <v>Lakeville</v>
      </c>
      <c r="D514" s="68">
        <v>194.0</v>
      </c>
      <c r="E514" s="69">
        <v>1.0</v>
      </c>
      <c r="F514" s="69">
        <v>104.0</v>
      </c>
      <c r="G514" s="70" t="s">
        <v>1767</v>
      </c>
      <c r="H514" s="69">
        <v>797.0</v>
      </c>
      <c r="I514" s="69">
        <v>143.0</v>
      </c>
      <c r="J514" s="69">
        <v>57.0</v>
      </c>
      <c r="K514" s="29">
        <f t="shared" si="454"/>
        <v>171.5</v>
      </c>
      <c r="L514" s="71">
        <f t="shared" si="455"/>
        <v>0.2152</v>
      </c>
      <c r="M514" s="71">
        <f t="shared" si="456"/>
        <v>0.269</v>
      </c>
      <c r="N514" s="72">
        <f t="shared" si="457"/>
        <v>27.68</v>
      </c>
      <c r="O514" s="73">
        <f t="shared" si="458"/>
        <v>158551.04</v>
      </c>
      <c r="P514" s="8">
        <f t="shared" si="459"/>
        <v>198.9348055</v>
      </c>
    </row>
    <row r="515" ht="14.25" customHeight="1" outlineLevel="2">
      <c r="A515" s="68">
        <v>194.0</v>
      </c>
      <c r="B515" s="69">
        <v>1.0</v>
      </c>
      <c r="C515" s="18" t="str">
        <f>IF(A515=1.2, "Minneapolis",VLOOKUP(A515,'Fall20 data fy22 comp rev '!$P$2:$Q$669,2,0))</f>
        <v>Lakeville</v>
      </c>
      <c r="D515" s="68">
        <v>194.0</v>
      </c>
      <c r="E515" s="69">
        <v>1.0</v>
      </c>
      <c r="F515" s="69">
        <v>105.0</v>
      </c>
      <c r="G515" s="70" t="s">
        <v>1768</v>
      </c>
      <c r="H515" s="69">
        <v>918.0</v>
      </c>
      <c r="I515" s="69">
        <v>34.0</v>
      </c>
      <c r="J515" s="69">
        <v>32.0</v>
      </c>
      <c r="K515" s="29">
        <f t="shared" si="454"/>
        <v>50</v>
      </c>
      <c r="L515" s="71">
        <f t="shared" si="455"/>
        <v>0.0545</v>
      </c>
      <c r="M515" s="71">
        <f t="shared" si="456"/>
        <v>0.0681</v>
      </c>
      <c r="N515" s="72">
        <f t="shared" si="457"/>
        <v>2.04</v>
      </c>
      <c r="O515" s="73">
        <f t="shared" si="458"/>
        <v>11685.12</v>
      </c>
      <c r="P515" s="8">
        <f t="shared" si="459"/>
        <v>12.72888889</v>
      </c>
    </row>
    <row r="516" ht="14.25" customHeight="1" outlineLevel="2">
      <c r="A516" s="68">
        <v>194.0</v>
      </c>
      <c r="B516" s="69">
        <v>1.0</v>
      </c>
      <c r="C516" s="18" t="str">
        <f>IF(A516=1.2, "Minneapolis",VLOOKUP(A516,'Fall20 data fy22 comp rev '!$P$2:$Q$669,2,0))</f>
        <v>Lakeville</v>
      </c>
      <c r="D516" s="68">
        <v>194.0</v>
      </c>
      <c r="E516" s="69">
        <v>1.0</v>
      </c>
      <c r="F516" s="69">
        <v>500.0</v>
      </c>
      <c r="G516" s="70" t="s">
        <v>1769</v>
      </c>
      <c r="H516" s="69">
        <v>212.0</v>
      </c>
      <c r="I516" s="69">
        <v>31.0</v>
      </c>
      <c r="J516" s="69">
        <v>10.0</v>
      </c>
      <c r="K516" s="29">
        <f t="shared" si="454"/>
        <v>36</v>
      </c>
      <c r="L516" s="71">
        <f t="shared" si="455"/>
        <v>0.1698</v>
      </c>
      <c r="M516" s="71">
        <f t="shared" si="456"/>
        <v>0.2123</v>
      </c>
      <c r="N516" s="72">
        <f t="shared" si="457"/>
        <v>4.59</v>
      </c>
      <c r="O516" s="73">
        <f t="shared" si="458"/>
        <v>26291.52</v>
      </c>
      <c r="P516" s="8">
        <f t="shared" si="459"/>
        <v>124.0166038</v>
      </c>
    </row>
    <row r="517" ht="14.25" customHeight="1" outlineLevel="2">
      <c r="A517" s="68">
        <v>194.0</v>
      </c>
      <c r="B517" s="69">
        <v>1.0</v>
      </c>
      <c r="C517" s="18" t="str">
        <f>IF(A517=1.2, "Minneapolis",VLOOKUP(A517,'Fall20 data fy22 comp rev '!$P$2:$Q$669,2,0))</f>
        <v>Lakeville</v>
      </c>
      <c r="D517" s="68">
        <v>194.0</v>
      </c>
      <c r="E517" s="69">
        <v>1.0</v>
      </c>
      <c r="F517" s="69">
        <v>590.0</v>
      </c>
      <c r="G517" s="70" t="s">
        <v>1770</v>
      </c>
      <c r="H517" s="69">
        <v>68.0</v>
      </c>
      <c r="I517" s="69">
        <v>15.0</v>
      </c>
      <c r="J517" s="69">
        <v>11.0</v>
      </c>
      <c r="K517" s="29">
        <f t="shared" si="454"/>
        <v>20.5</v>
      </c>
      <c r="L517" s="71">
        <f t="shared" si="455"/>
        <v>0.3015</v>
      </c>
      <c r="M517" s="71">
        <f t="shared" si="456"/>
        <v>0.3769</v>
      </c>
      <c r="N517" s="72">
        <f t="shared" si="457"/>
        <v>4.64</v>
      </c>
      <c r="O517" s="73">
        <f t="shared" si="458"/>
        <v>26577.92</v>
      </c>
      <c r="P517" s="8">
        <f t="shared" si="459"/>
        <v>390.8517647</v>
      </c>
    </row>
    <row r="518" ht="14.25" customHeight="1" outlineLevel="2">
      <c r="A518" s="68">
        <v>194.0</v>
      </c>
      <c r="B518" s="69">
        <v>1.0</v>
      </c>
      <c r="C518" s="18" t="str">
        <f>IF(A518=1.2, "Minneapolis",VLOOKUP(A518,'Fall20 data fy22 comp rev '!$P$2:$Q$669,2,0))</f>
        <v>Lakeville</v>
      </c>
      <c r="D518" s="68">
        <v>194.0</v>
      </c>
      <c r="E518" s="69">
        <v>1.0</v>
      </c>
      <c r="F518" s="69">
        <v>591.0</v>
      </c>
      <c r="G518" s="70" t="s">
        <v>1465</v>
      </c>
      <c r="H518" s="69">
        <v>582.0</v>
      </c>
      <c r="I518" s="69">
        <v>46.0</v>
      </c>
      <c r="J518" s="69">
        <v>22.0</v>
      </c>
      <c r="K518" s="29">
        <f t="shared" si="454"/>
        <v>57</v>
      </c>
      <c r="L518" s="71">
        <f t="shared" si="455"/>
        <v>0.0979</v>
      </c>
      <c r="M518" s="71">
        <f t="shared" si="456"/>
        <v>0.1224</v>
      </c>
      <c r="N518" s="72">
        <f t="shared" si="457"/>
        <v>4.19</v>
      </c>
      <c r="O518" s="73">
        <f t="shared" si="458"/>
        <v>24000.32</v>
      </c>
      <c r="P518" s="8">
        <f t="shared" si="459"/>
        <v>41.23766323</v>
      </c>
    </row>
    <row r="519" ht="14.25" customHeight="1" outlineLevel="2">
      <c r="A519" s="68">
        <v>194.0</v>
      </c>
      <c r="B519" s="69">
        <v>1.0</v>
      </c>
      <c r="C519" s="18" t="str">
        <f>IF(A519=1.2, "Minneapolis",VLOOKUP(A519,'Fall20 data fy22 comp rev '!$P$2:$Q$669,2,0))</f>
        <v>Lakeville</v>
      </c>
      <c r="D519" s="68">
        <v>194.0</v>
      </c>
      <c r="E519" s="69">
        <v>1.0</v>
      </c>
      <c r="F519" s="69">
        <v>592.0</v>
      </c>
      <c r="G519" s="70" t="s">
        <v>1772</v>
      </c>
      <c r="H519" s="69">
        <v>551.0</v>
      </c>
      <c r="I519" s="69">
        <v>106.0</v>
      </c>
      <c r="J519" s="69">
        <v>41.0</v>
      </c>
      <c r="K519" s="29">
        <f t="shared" si="454"/>
        <v>126.5</v>
      </c>
      <c r="L519" s="71">
        <f t="shared" si="455"/>
        <v>0.2296</v>
      </c>
      <c r="M519" s="71">
        <f t="shared" si="456"/>
        <v>0.287</v>
      </c>
      <c r="N519" s="72">
        <f t="shared" si="457"/>
        <v>21.78</v>
      </c>
      <c r="O519" s="73">
        <f t="shared" si="458"/>
        <v>124755.84</v>
      </c>
      <c r="P519" s="8">
        <f t="shared" si="459"/>
        <v>226.4171325</v>
      </c>
    </row>
    <row r="520" ht="14.25" customHeight="1" outlineLevel="2">
      <c r="A520" s="68">
        <v>194.0</v>
      </c>
      <c r="B520" s="69">
        <v>1.0</v>
      </c>
      <c r="C520" s="18" t="str">
        <f>IF(A520=1.2, "Minneapolis",VLOOKUP(A520,'Fall20 data fy22 comp rev '!$P$2:$Q$669,2,0))</f>
        <v>Lakeville</v>
      </c>
      <c r="D520" s="68">
        <v>194.0</v>
      </c>
      <c r="E520" s="69">
        <v>1.0</v>
      </c>
      <c r="F520" s="69">
        <v>593.0</v>
      </c>
      <c r="G520" s="70" t="s">
        <v>1773</v>
      </c>
      <c r="H520" s="69">
        <v>354.0</v>
      </c>
      <c r="I520" s="69">
        <v>54.0</v>
      </c>
      <c r="J520" s="69">
        <v>12.0</v>
      </c>
      <c r="K520" s="29">
        <f t="shared" si="454"/>
        <v>60</v>
      </c>
      <c r="L520" s="71">
        <f t="shared" si="455"/>
        <v>0.1695</v>
      </c>
      <c r="M520" s="71">
        <f t="shared" si="456"/>
        <v>0.2119</v>
      </c>
      <c r="N520" s="72">
        <f t="shared" si="457"/>
        <v>7.63</v>
      </c>
      <c r="O520" s="73">
        <f t="shared" si="458"/>
        <v>43704.64</v>
      </c>
      <c r="P520" s="8">
        <f t="shared" si="459"/>
        <v>123.459435</v>
      </c>
    </row>
    <row r="521" ht="14.25" customHeight="1" outlineLevel="2">
      <c r="A521" s="68">
        <v>194.0</v>
      </c>
      <c r="B521" s="69">
        <v>1.0</v>
      </c>
      <c r="C521" s="18" t="str">
        <f>IF(A521=1.2, "Minneapolis",VLOOKUP(A521,'Fall20 data fy22 comp rev '!$P$2:$Q$669,2,0))</f>
        <v>Lakeville</v>
      </c>
      <c r="D521" s="68">
        <v>194.0</v>
      </c>
      <c r="E521" s="69">
        <v>1.0</v>
      </c>
      <c r="F521" s="69">
        <v>595.0</v>
      </c>
      <c r="G521" s="70" t="s">
        <v>1774</v>
      </c>
      <c r="H521" s="69">
        <v>698.0</v>
      </c>
      <c r="I521" s="69">
        <v>84.0</v>
      </c>
      <c r="J521" s="69">
        <v>36.0</v>
      </c>
      <c r="K521" s="29">
        <f t="shared" si="454"/>
        <v>102</v>
      </c>
      <c r="L521" s="71">
        <f t="shared" si="455"/>
        <v>0.1461</v>
      </c>
      <c r="M521" s="71">
        <f t="shared" si="456"/>
        <v>0.1826</v>
      </c>
      <c r="N521" s="72">
        <f t="shared" si="457"/>
        <v>11.18</v>
      </c>
      <c r="O521" s="73">
        <f t="shared" si="458"/>
        <v>64039.04</v>
      </c>
      <c r="P521" s="8">
        <f t="shared" si="459"/>
        <v>91.74647564</v>
      </c>
    </row>
    <row r="522" ht="14.25" customHeight="1" outlineLevel="2">
      <c r="A522" s="68">
        <v>194.0</v>
      </c>
      <c r="B522" s="69">
        <v>1.0</v>
      </c>
      <c r="C522" s="18" t="str">
        <f>IF(A522=1.2, "Minneapolis",VLOOKUP(A522,'Fall20 data fy22 comp rev '!$P$2:$Q$669,2,0))</f>
        <v>Lakeville</v>
      </c>
      <c r="D522" s="68">
        <v>194.0</v>
      </c>
      <c r="E522" s="69">
        <v>1.0</v>
      </c>
      <c r="F522" s="69">
        <v>596.0</v>
      </c>
      <c r="G522" s="70" t="s">
        <v>1775</v>
      </c>
      <c r="H522" s="69">
        <v>718.0</v>
      </c>
      <c r="I522" s="69">
        <v>32.0</v>
      </c>
      <c r="J522" s="69">
        <v>13.0</v>
      </c>
      <c r="K522" s="29">
        <f t="shared" si="454"/>
        <v>38.5</v>
      </c>
      <c r="L522" s="71">
        <f t="shared" si="455"/>
        <v>0.0536</v>
      </c>
      <c r="M522" s="71">
        <f t="shared" si="456"/>
        <v>0.067</v>
      </c>
      <c r="N522" s="72">
        <f t="shared" si="457"/>
        <v>1.55</v>
      </c>
      <c r="O522" s="73">
        <f t="shared" si="458"/>
        <v>8878.4</v>
      </c>
      <c r="P522" s="8">
        <f t="shared" si="459"/>
        <v>12.36545961</v>
      </c>
    </row>
    <row r="523" ht="14.25" customHeight="1" outlineLevel="2">
      <c r="A523" s="68">
        <v>194.0</v>
      </c>
      <c r="B523" s="69">
        <v>1.0</v>
      </c>
      <c r="C523" s="18" t="str">
        <f>IF(A523=1.2, "Minneapolis",VLOOKUP(A523,'Fall20 data fy22 comp rev '!$P$2:$Q$669,2,0))</f>
        <v>Lakeville</v>
      </c>
      <c r="D523" s="68">
        <v>194.0</v>
      </c>
      <c r="E523" s="69">
        <v>1.0</v>
      </c>
      <c r="F523" s="69">
        <v>597.0</v>
      </c>
      <c r="G523" s="70" t="s">
        <v>1777</v>
      </c>
      <c r="H523" s="69">
        <v>571.0</v>
      </c>
      <c r="I523" s="69">
        <v>38.0</v>
      </c>
      <c r="J523" s="69">
        <v>15.0</v>
      </c>
      <c r="K523" s="29">
        <f t="shared" si="454"/>
        <v>45.5</v>
      </c>
      <c r="L523" s="71">
        <f t="shared" si="455"/>
        <v>0.0797</v>
      </c>
      <c r="M523" s="71">
        <f t="shared" si="456"/>
        <v>0.0996</v>
      </c>
      <c r="N523" s="72">
        <f t="shared" si="457"/>
        <v>2.72</v>
      </c>
      <c r="O523" s="73">
        <f t="shared" si="458"/>
        <v>15580.16</v>
      </c>
      <c r="P523" s="8">
        <f t="shared" si="459"/>
        <v>27.28574431</v>
      </c>
    </row>
    <row r="524" ht="14.25" customHeight="1" outlineLevel="2">
      <c r="A524" s="68">
        <v>194.0</v>
      </c>
      <c r="B524" s="69">
        <v>1.0</v>
      </c>
      <c r="C524" s="18" t="str">
        <f>IF(A524=1.2, "Minneapolis",VLOOKUP(A524,'Fall20 data fy22 comp rev '!$P$2:$Q$669,2,0))</f>
        <v>Lakeville</v>
      </c>
      <c r="D524" s="68">
        <v>194.0</v>
      </c>
      <c r="E524" s="69">
        <v>1.0</v>
      </c>
      <c r="F524" s="69">
        <v>598.0</v>
      </c>
      <c r="G524" s="70" t="s">
        <v>1778</v>
      </c>
      <c r="H524" s="69">
        <v>662.0</v>
      </c>
      <c r="I524" s="69">
        <v>30.0</v>
      </c>
      <c r="J524" s="69">
        <v>10.0</v>
      </c>
      <c r="K524" s="29">
        <f t="shared" si="454"/>
        <v>35</v>
      </c>
      <c r="L524" s="71">
        <f t="shared" si="455"/>
        <v>0.0529</v>
      </c>
      <c r="M524" s="71">
        <f t="shared" si="456"/>
        <v>0.0661</v>
      </c>
      <c r="N524" s="72">
        <f t="shared" si="457"/>
        <v>1.39</v>
      </c>
      <c r="O524" s="73">
        <f t="shared" si="458"/>
        <v>7961.92</v>
      </c>
      <c r="P524" s="8">
        <f t="shared" si="459"/>
        <v>12.02706949</v>
      </c>
    </row>
    <row r="525" ht="14.25" customHeight="1" outlineLevel="2">
      <c r="A525" s="68">
        <v>194.0</v>
      </c>
      <c r="B525" s="69">
        <v>1.0</v>
      </c>
      <c r="C525" s="18" t="str">
        <f>IF(A525=1.2, "Minneapolis",VLOOKUP(A525,'Fall20 data fy22 comp rev '!$P$2:$Q$669,2,0))</f>
        <v>Lakeville</v>
      </c>
      <c r="D525" s="68">
        <v>194.0</v>
      </c>
      <c r="E525" s="69">
        <v>1.0</v>
      </c>
      <c r="F525" s="69">
        <v>599.0</v>
      </c>
      <c r="G525" s="70" t="s">
        <v>1779</v>
      </c>
      <c r="H525" s="69">
        <v>597.0</v>
      </c>
      <c r="I525" s="69">
        <v>66.0</v>
      </c>
      <c r="J525" s="69">
        <v>32.0</v>
      </c>
      <c r="K525" s="29">
        <f t="shared" si="454"/>
        <v>82</v>
      </c>
      <c r="L525" s="71">
        <f t="shared" si="455"/>
        <v>0.1374</v>
      </c>
      <c r="M525" s="71">
        <f t="shared" si="456"/>
        <v>0.1718</v>
      </c>
      <c r="N525" s="72">
        <f t="shared" si="457"/>
        <v>8.45</v>
      </c>
      <c r="O525" s="73">
        <f t="shared" si="458"/>
        <v>48401.6</v>
      </c>
      <c r="P525" s="8">
        <f t="shared" si="459"/>
        <v>81.07470687</v>
      </c>
    </row>
    <row r="526" ht="14.25" customHeight="1" outlineLevel="1">
      <c r="A526" s="68"/>
      <c r="B526" s="69"/>
      <c r="C526" s="80" t="s">
        <v>3609</v>
      </c>
      <c r="D526" s="68"/>
      <c r="E526" s="69"/>
      <c r="F526" s="69"/>
      <c r="G526" s="70"/>
      <c r="H526" s="69">
        <f t="shared" ref="H526:K526" si="460">SUBTOTAL(9,H510:H525)</f>
        <v>11443</v>
      </c>
      <c r="I526" s="69">
        <f t="shared" si="460"/>
        <v>1007</v>
      </c>
      <c r="J526" s="69">
        <f t="shared" si="460"/>
        <v>475</v>
      </c>
      <c r="K526" s="29">
        <f t="shared" si="460"/>
        <v>1244.5</v>
      </c>
      <c r="L526" s="71"/>
      <c r="M526" s="71"/>
      <c r="N526" s="72">
        <f t="shared" ref="N526:O526" si="461">SUBTOTAL(9,N510:N525)</f>
        <v>127.7</v>
      </c>
      <c r="O526" s="73">
        <f t="shared" si="461"/>
        <v>731465.6</v>
      </c>
      <c r="P526" s="8"/>
    </row>
    <row r="527" ht="14.25" customHeight="1" outlineLevel="2">
      <c r="A527" s="68">
        <v>195.0</v>
      </c>
      <c r="B527" s="69">
        <v>1.0</v>
      </c>
      <c r="C527" s="18" t="str">
        <f>IF(A527=1.2, "Minneapolis",VLOOKUP(A527,'Fall20 data fy22 comp rev '!$P$2:$Q$669,2,0))</f>
        <v>Randolph</v>
      </c>
      <c r="D527" s="68">
        <v>195.0</v>
      </c>
      <c r="E527" s="69">
        <v>1.0</v>
      </c>
      <c r="F527" s="69">
        <v>10.0</v>
      </c>
      <c r="G527" s="70" t="s">
        <v>1780</v>
      </c>
      <c r="H527" s="69">
        <v>391.0</v>
      </c>
      <c r="I527" s="69">
        <v>41.0</v>
      </c>
      <c r="J527" s="69">
        <v>28.0</v>
      </c>
      <c r="K527" s="29">
        <f t="shared" ref="K527:K528" si="462">ROUND((I$3*I527)+(J527*J$3),1)</f>
        <v>55</v>
      </c>
      <c r="L527" s="71">
        <f t="shared" ref="L527:L528" si="463">ROUND(K527/H527,4)</f>
        <v>0.1407</v>
      </c>
      <c r="M527" s="71">
        <f t="shared" ref="M527:M528" si="464">ROUND(MIN(1,L527/M$3),4)</f>
        <v>0.1759</v>
      </c>
      <c r="N527" s="72">
        <f t="shared" ref="N527:N528" si="465">ROUND(K527*M527*N$3,2)</f>
        <v>5.8</v>
      </c>
      <c r="O527" s="73">
        <f t="shared" ref="O527:O528" si="466">ROUND(N527*O$3,2)</f>
        <v>33222.4</v>
      </c>
      <c r="P527" s="8">
        <f t="shared" ref="P527:P528" si="467">O527/H527</f>
        <v>84.96777494</v>
      </c>
    </row>
    <row r="528" ht="14.25" customHeight="1" outlineLevel="2">
      <c r="A528" s="68">
        <v>195.0</v>
      </c>
      <c r="B528" s="69">
        <v>1.0</v>
      </c>
      <c r="C528" s="18" t="str">
        <f>IF(A528=1.2, "Minneapolis",VLOOKUP(A528,'Fall20 data fy22 comp rev '!$P$2:$Q$669,2,0))</f>
        <v>Randolph</v>
      </c>
      <c r="D528" s="68">
        <v>195.0</v>
      </c>
      <c r="E528" s="69">
        <v>1.0</v>
      </c>
      <c r="F528" s="69">
        <v>20.0</v>
      </c>
      <c r="G528" s="70" t="s">
        <v>1782</v>
      </c>
      <c r="H528" s="69">
        <v>304.0</v>
      </c>
      <c r="I528" s="69">
        <v>29.0</v>
      </c>
      <c r="J528" s="69">
        <v>22.0</v>
      </c>
      <c r="K528" s="29">
        <f t="shared" si="462"/>
        <v>40</v>
      </c>
      <c r="L528" s="71">
        <f t="shared" si="463"/>
        <v>0.1316</v>
      </c>
      <c r="M528" s="71">
        <f t="shared" si="464"/>
        <v>0.1645</v>
      </c>
      <c r="N528" s="72">
        <f t="shared" si="465"/>
        <v>3.95</v>
      </c>
      <c r="O528" s="73">
        <f t="shared" si="466"/>
        <v>22625.6</v>
      </c>
      <c r="P528" s="8">
        <f t="shared" si="467"/>
        <v>74.42631579</v>
      </c>
    </row>
    <row r="529" ht="14.25" customHeight="1" outlineLevel="1">
      <c r="A529" s="68"/>
      <c r="B529" s="69"/>
      <c r="C529" s="80" t="s">
        <v>3610</v>
      </c>
      <c r="D529" s="68"/>
      <c r="E529" s="69"/>
      <c r="F529" s="69"/>
      <c r="G529" s="70"/>
      <c r="H529" s="69">
        <f t="shared" ref="H529:K529" si="468">SUBTOTAL(9,H527:H528)</f>
        <v>695</v>
      </c>
      <c r="I529" s="69">
        <f t="shared" si="468"/>
        <v>70</v>
      </c>
      <c r="J529" s="69">
        <f t="shared" si="468"/>
        <v>50</v>
      </c>
      <c r="K529" s="29">
        <f t="shared" si="468"/>
        <v>95</v>
      </c>
      <c r="L529" s="71"/>
      <c r="M529" s="71"/>
      <c r="N529" s="72">
        <f t="shared" ref="N529:O529" si="469">SUBTOTAL(9,N527:N528)</f>
        <v>9.75</v>
      </c>
      <c r="O529" s="73">
        <f t="shared" si="469"/>
        <v>55848</v>
      </c>
      <c r="P529" s="8"/>
    </row>
    <row r="530" ht="14.25" customHeight="1" outlineLevel="2">
      <c r="A530" s="68">
        <v>196.0</v>
      </c>
      <c r="B530" s="69">
        <v>1.0</v>
      </c>
      <c r="C530" s="18" t="str">
        <f>IF(A530=1.2, "Minneapolis",VLOOKUP(A530,'Fall20 data fy22 comp rev '!$P$2:$Q$669,2,0))</f>
        <v>Rosemount-Apple Valley-Eagan</v>
      </c>
      <c r="D530" s="68">
        <v>196.0</v>
      </c>
      <c r="E530" s="69">
        <v>1.0</v>
      </c>
      <c r="F530" s="69">
        <v>24.0</v>
      </c>
      <c r="G530" s="70" t="s">
        <v>1783</v>
      </c>
      <c r="H530" s="69">
        <v>119.0</v>
      </c>
      <c r="I530" s="69">
        <v>14.0</v>
      </c>
      <c r="J530" s="69">
        <v>7.0</v>
      </c>
      <c r="K530" s="29">
        <f t="shared" ref="K530:K565" si="470">ROUND((I$3*I530)+(J530*J$3),1)</f>
        <v>17.5</v>
      </c>
      <c r="L530" s="71">
        <f t="shared" ref="L530:L565" si="471">ROUND(K530/H530,4)</f>
        <v>0.1471</v>
      </c>
      <c r="M530" s="71">
        <f t="shared" ref="M530:M565" si="472">ROUND(MIN(1,L530/M$3),4)</f>
        <v>0.1839</v>
      </c>
      <c r="N530" s="72">
        <f t="shared" ref="N530:N565" si="473">ROUND(K530*M530*N$3,2)</f>
        <v>1.93</v>
      </c>
      <c r="O530" s="73">
        <f t="shared" ref="O530:O565" si="474">ROUND(N530*O$3,2)</f>
        <v>11055.04</v>
      </c>
      <c r="P530" s="8">
        <f t="shared" ref="P530:P565" si="475">O530/H530</f>
        <v>92.8994958</v>
      </c>
    </row>
    <row r="531" ht="14.25" customHeight="1" outlineLevel="2">
      <c r="A531" s="68">
        <v>196.0</v>
      </c>
      <c r="B531" s="69">
        <v>1.0</v>
      </c>
      <c r="C531" s="18" t="str">
        <f>IF(A531=1.2, "Minneapolis",VLOOKUP(A531,'Fall20 data fy22 comp rev '!$P$2:$Q$669,2,0))</f>
        <v>Rosemount-Apple Valley-Eagan</v>
      </c>
      <c r="D531" s="68">
        <v>196.0</v>
      </c>
      <c r="E531" s="69">
        <v>1.0</v>
      </c>
      <c r="F531" s="69">
        <v>25.0</v>
      </c>
      <c r="G531" s="70" t="s">
        <v>1784</v>
      </c>
      <c r="H531" s="69">
        <v>1265.0</v>
      </c>
      <c r="I531" s="69">
        <v>130.0</v>
      </c>
      <c r="J531" s="69">
        <v>61.0</v>
      </c>
      <c r="K531" s="29">
        <f t="shared" si="470"/>
        <v>160.5</v>
      </c>
      <c r="L531" s="71">
        <f t="shared" si="471"/>
        <v>0.1269</v>
      </c>
      <c r="M531" s="71">
        <f t="shared" si="472"/>
        <v>0.1586</v>
      </c>
      <c r="N531" s="72">
        <f t="shared" si="473"/>
        <v>15.27</v>
      </c>
      <c r="O531" s="73">
        <f t="shared" si="474"/>
        <v>87466.56</v>
      </c>
      <c r="P531" s="8">
        <f t="shared" si="475"/>
        <v>69.14352569</v>
      </c>
    </row>
    <row r="532" ht="14.25" customHeight="1" outlineLevel="2">
      <c r="A532" s="68">
        <v>196.0</v>
      </c>
      <c r="B532" s="69">
        <v>1.0</v>
      </c>
      <c r="C532" s="18" t="str">
        <f>IF(A532=1.2, "Minneapolis",VLOOKUP(A532,'Fall20 data fy22 comp rev '!$P$2:$Q$669,2,0))</f>
        <v>Rosemount-Apple Valley-Eagan</v>
      </c>
      <c r="D532" s="68">
        <v>196.0</v>
      </c>
      <c r="E532" s="69">
        <v>1.0</v>
      </c>
      <c r="F532" s="69">
        <v>32.0</v>
      </c>
      <c r="G532" s="70" t="s">
        <v>1786</v>
      </c>
      <c r="H532" s="69">
        <v>810.0</v>
      </c>
      <c r="I532" s="69">
        <v>189.0</v>
      </c>
      <c r="J532" s="69">
        <v>56.0</v>
      </c>
      <c r="K532" s="29">
        <f t="shared" si="470"/>
        <v>217</v>
      </c>
      <c r="L532" s="71">
        <f t="shared" si="471"/>
        <v>0.2679</v>
      </c>
      <c r="M532" s="71">
        <f t="shared" si="472"/>
        <v>0.3349</v>
      </c>
      <c r="N532" s="72">
        <f t="shared" si="473"/>
        <v>43.6</v>
      </c>
      <c r="O532" s="73">
        <f t="shared" si="474"/>
        <v>249740.8</v>
      </c>
      <c r="P532" s="8">
        <f t="shared" si="475"/>
        <v>308.3219753</v>
      </c>
    </row>
    <row r="533" ht="14.25" customHeight="1" outlineLevel="2">
      <c r="A533" s="68">
        <v>196.0</v>
      </c>
      <c r="B533" s="69">
        <v>1.0</v>
      </c>
      <c r="C533" s="18" t="str">
        <f>IF(A533=1.2, "Minneapolis",VLOOKUP(A533,'Fall20 data fy22 comp rev '!$P$2:$Q$669,2,0))</f>
        <v>Rosemount-Apple Valley-Eagan</v>
      </c>
      <c r="D533" s="68">
        <v>196.0</v>
      </c>
      <c r="E533" s="69">
        <v>1.0</v>
      </c>
      <c r="F533" s="69">
        <v>34.0</v>
      </c>
      <c r="G533" s="70" t="s">
        <v>1787</v>
      </c>
      <c r="H533" s="69">
        <v>36.0</v>
      </c>
      <c r="I533" s="69">
        <v>0.0</v>
      </c>
      <c r="J533" s="69">
        <v>0.0</v>
      </c>
      <c r="K533" s="29">
        <f t="shared" si="470"/>
        <v>0</v>
      </c>
      <c r="L533" s="71">
        <f t="shared" si="471"/>
        <v>0</v>
      </c>
      <c r="M533" s="71">
        <f t="shared" si="472"/>
        <v>0</v>
      </c>
      <c r="N533" s="72">
        <f t="shared" si="473"/>
        <v>0</v>
      </c>
      <c r="O533" s="73">
        <f t="shared" si="474"/>
        <v>0</v>
      </c>
      <c r="P533" s="8">
        <f t="shared" si="475"/>
        <v>0</v>
      </c>
    </row>
    <row r="534" ht="14.25" customHeight="1" outlineLevel="2">
      <c r="A534" s="68">
        <v>196.0</v>
      </c>
      <c r="B534" s="69">
        <v>1.0</v>
      </c>
      <c r="C534" s="18" t="str">
        <f>IF(A534=1.2, "Minneapolis",VLOOKUP(A534,'Fall20 data fy22 comp rev '!$P$2:$Q$669,2,0))</f>
        <v>Rosemount-Apple Valley-Eagan</v>
      </c>
      <c r="D534" s="68">
        <v>196.0</v>
      </c>
      <c r="E534" s="69">
        <v>1.0</v>
      </c>
      <c r="F534" s="69">
        <v>38.0</v>
      </c>
      <c r="G534" s="70" t="s">
        <v>1789</v>
      </c>
      <c r="H534" s="69">
        <v>2446.0</v>
      </c>
      <c r="I534" s="69">
        <v>218.0</v>
      </c>
      <c r="J534" s="69">
        <v>113.0</v>
      </c>
      <c r="K534" s="29">
        <f t="shared" si="470"/>
        <v>274.5</v>
      </c>
      <c r="L534" s="71">
        <f t="shared" si="471"/>
        <v>0.1122</v>
      </c>
      <c r="M534" s="71">
        <f t="shared" si="472"/>
        <v>0.1403</v>
      </c>
      <c r="N534" s="72">
        <f t="shared" si="473"/>
        <v>23.11</v>
      </c>
      <c r="O534" s="73">
        <f t="shared" si="474"/>
        <v>132374.08</v>
      </c>
      <c r="P534" s="8">
        <f t="shared" si="475"/>
        <v>54.11859362</v>
      </c>
    </row>
    <row r="535" ht="14.25" customHeight="1" outlineLevel="2">
      <c r="A535" s="68">
        <v>196.0</v>
      </c>
      <c r="B535" s="69">
        <v>1.0</v>
      </c>
      <c r="C535" s="18" t="str">
        <f>IF(A535=1.2, "Minneapolis",VLOOKUP(A535,'Fall20 data fy22 comp rev '!$P$2:$Q$669,2,0))</f>
        <v>Rosemount-Apple Valley-Eagan</v>
      </c>
      <c r="D535" s="68">
        <v>196.0</v>
      </c>
      <c r="E535" s="69">
        <v>1.0</v>
      </c>
      <c r="F535" s="69">
        <v>39.0</v>
      </c>
      <c r="G535" s="70" t="s">
        <v>1790</v>
      </c>
      <c r="H535" s="69">
        <v>1328.0</v>
      </c>
      <c r="I535" s="69">
        <v>105.0</v>
      </c>
      <c r="J535" s="69">
        <v>60.0</v>
      </c>
      <c r="K535" s="29">
        <f t="shared" si="470"/>
        <v>135</v>
      </c>
      <c r="L535" s="71">
        <f t="shared" si="471"/>
        <v>0.1017</v>
      </c>
      <c r="M535" s="71">
        <f t="shared" si="472"/>
        <v>0.1271</v>
      </c>
      <c r="N535" s="72">
        <f t="shared" si="473"/>
        <v>10.3</v>
      </c>
      <c r="O535" s="73">
        <f t="shared" si="474"/>
        <v>58998.4</v>
      </c>
      <c r="P535" s="8">
        <f t="shared" si="475"/>
        <v>44.42650602</v>
      </c>
    </row>
    <row r="536" ht="14.25" customHeight="1" outlineLevel="2">
      <c r="A536" s="68">
        <v>196.0</v>
      </c>
      <c r="B536" s="69">
        <v>1.0</v>
      </c>
      <c r="C536" s="18" t="str">
        <f>IF(A536=1.2, "Minneapolis",VLOOKUP(A536,'Fall20 data fy22 comp rev '!$P$2:$Q$669,2,0))</f>
        <v>Rosemount-Apple Valley-Eagan</v>
      </c>
      <c r="D536" s="68">
        <v>196.0</v>
      </c>
      <c r="E536" s="69">
        <v>1.0</v>
      </c>
      <c r="F536" s="69">
        <v>41.0</v>
      </c>
      <c r="G536" s="70" t="s">
        <v>1792</v>
      </c>
      <c r="H536" s="69">
        <v>2015.0</v>
      </c>
      <c r="I536" s="69">
        <v>186.0</v>
      </c>
      <c r="J536" s="69">
        <v>79.0</v>
      </c>
      <c r="K536" s="29">
        <f t="shared" si="470"/>
        <v>225.5</v>
      </c>
      <c r="L536" s="71">
        <f t="shared" si="471"/>
        <v>0.1119</v>
      </c>
      <c r="M536" s="71">
        <f t="shared" si="472"/>
        <v>0.1399</v>
      </c>
      <c r="N536" s="72">
        <f t="shared" si="473"/>
        <v>18.93</v>
      </c>
      <c r="O536" s="73">
        <f t="shared" si="474"/>
        <v>108431.04</v>
      </c>
      <c r="P536" s="8">
        <f t="shared" si="475"/>
        <v>53.81193052</v>
      </c>
    </row>
    <row r="537" ht="14.25" customHeight="1" outlineLevel="2">
      <c r="A537" s="68">
        <v>196.0</v>
      </c>
      <c r="B537" s="69">
        <v>1.0</v>
      </c>
      <c r="C537" s="18" t="str">
        <f>IF(A537=1.2, "Minneapolis",VLOOKUP(A537,'Fall20 data fy22 comp rev '!$P$2:$Q$669,2,0))</f>
        <v>Rosemount-Apple Valley-Eagan</v>
      </c>
      <c r="D537" s="68">
        <v>196.0</v>
      </c>
      <c r="E537" s="69">
        <v>1.0</v>
      </c>
      <c r="F537" s="69">
        <v>58.0</v>
      </c>
      <c r="G537" s="70" t="s">
        <v>1794</v>
      </c>
      <c r="H537" s="69">
        <v>119.0</v>
      </c>
      <c r="I537" s="69">
        <v>39.0</v>
      </c>
      <c r="J537" s="69">
        <v>8.0</v>
      </c>
      <c r="K537" s="29">
        <f t="shared" si="470"/>
        <v>43</v>
      </c>
      <c r="L537" s="71">
        <f t="shared" si="471"/>
        <v>0.3613</v>
      </c>
      <c r="M537" s="71">
        <f t="shared" si="472"/>
        <v>0.4516</v>
      </c>
      <c r="N537" s="72">
        <f t="shared" si="473"/>
        <v>11.65</v>
      </c>
      <c r="O537" s="73">
        <f t="shared" si="474"/>
        <v>66731.2</v>
      </c>
      <c r="P537" s="8">
        <f t="shared" si="475"/>
        <v>560.7663866</v>
      </c>
    </row>
    <row r="538" ht="14.25" customHeight="1" outlineLevel="2">
      <c r="A538" s="68">
        <v>196.0</v>
      </c>
      <c r="B538" s="69">
        <v>1.0</v>
      </c>
      <c r="C538" s="18" t="str">
        <f>IF(A538=1.2, "Minneapolis",VLOOKUP(A538,'Fall20 data fy22 comp rev '!$P$2:$Q$669,2,0))</f>
        <v>Rosemount-Apple Valley-Eagan</v>
      </c>
      <c r="D538" s="68">
        <v>196.0</v>
      </c>
      <c r="E538" s="69">
        <v>1.0</v>
      </c>
      <c r="F538" s="69">
        <v>60.0</v>
      </c>
      <c r="G538" s="70" t="s">
        <v>1795</v>
      </c>
      <c r="H538" s="69">
        <v>349.0</v>
      </c>
      <c r="I538" s="69">
        <v>31.0</v>
      </c>
      <c r="J538" s="69">
        <v>18.0</v>
      </c>
      <c r="K538" s="29">
        <f t="shared" si="470"/>
        <v>40</v>
      </c>
      <c r="L538" s="71">
        <f t="shared" si="471"/>
        <v>0.1146</v>
      </c>
      <c r="M538" s="71">
        <f t="shared" si="472"/>
        <v>0.1433</v>
      </c>
      <c r="N538" s="72">
        <f t="shared" si="473"/>
        <v>3.44</v>
      </c>
      <c r="O538" s="73">
        <f t="shared" si="474"/>
        <v>19704.32</v>
      </c>
      <c r="P538" s="8">
        <f t="shared" si="475"/>
        <v>56.45936963</v>
      </c>
    </row>
    <row r="539" ht="14.25" customHeight="1" outlineLevel="2">
      <c r="A539" s="68">
        <v>196.0</v>
      </c>
      <c r="B539" s="69">
        <v>1.0</v>
      </c>
      <c r="C539" s="18" t="str">
        <f>IF(A539=1.2, "Minneapolis",VLOOKUP(A539,'Fall20 data fy22 comp rev '!$P$2:$Q$669,2,0))</f>
        <v>Rosemount-Apple Valley-Eagan</v>
      </c>
      <c r="D539" s="68">
        <v>196.0</v>
      </c>
      <c r="E539" s="69">
        <v>1.0</v>
      </c>
      <c r="F539" s="69">
        <v>86.0</v>
      </c>
      <c r="G539" s="70" t="s">
        <v>1796</v>
      </c>
      <c r="H539" s="69">
        <v>1080.0</v>
      </c>
      <c r="I539" s="69">
        <v>231.0</v>
      </c>
      <c r="J539" s="69">
        <v>85.0</v>
      </c>
      <c r="K539" s="29">
        <f t="shared" si="470"/>
        <v>273.5</v>
      </c>
      <c r="L539" s="71">
        <f t="shared" si="471"/>
        <v>0.2532</v>
      </c>
      <c r="M539" s="71">
        <f t="shared" si="472"/>
        <v>0.3165</v>
      </c>
      <c r="N539" s="72">
        <f t="shared" si="473"/>
        <v>51.94</v>
      </c>
      <c r="O539" s="73">
        <f t="shared" si="474"/>
        <v>297512.32</v>
      </c>
      <c r="P539" s="8">
        <f t="shared" si="475"/>
        <v>275.4743704</v>
      </c>
    </row>
    <row r="540" ht="14.25" customHeight="1" outlineLevel="2">
      <c r="A540" s="68">
        <v>196.0</v>
      </c>
      <c r="B540" s="69">
        <v>1.0</v>
      </c>
      <c r="C540" s="18" t="str">
        <f>IF(A540=1.2, "Minneapolis",VLOOKUP(A540,'Fall20 data fy22 comp rev '!$P$2:$Q$669,2,0))</f>
        <v>Rosemount-Apple Valley-Eagan</v>
      </c>
      <c r="D540" s="68">
        <v>196.0</v>
      </c>
      <c r="E540" s="69">
        <v>1.0</v>
      </c>
      <c r="F540" s="69">
        <v>88.0</v>
      </c>
      <c r="G540" s="70" t="s">
        <v>1797</v>
      </c>
      <c r="H540" s="69">
        <v>2268.0</v>
      </c>
      <c r="I540" s="69">
        <v>257.0</v>
      </c>
      <c r="J540" s="69">
        <v>105.0</v>
      </c>
      <c r="K540" s="29">
        <f t="shared" si="470"/>
        <v>309.5</v>
      </c>
      <c r="L540" s="71">
        <f t="shared" si="471"/>
        <v>0.1365</v>
      </c>
      <c r="M540" s="71">
        <f t="shared" si="472"/>
        <v>0.1706</v>
      </c>
      <c r="N540" s="72">
        <f t="shared" si="473"/>
        <v>31.68</v>
      </c>
      <c r="O540" s="73">
        <f t="shared" si="474"/>
        <v>181463.04</v>
      </c>
      <c r="P540" s="8">
        <f t="shared" si="475"/>
        <v>80.01015873</v>
      </c>
    </row>
    <row r="541" ht="14.25" customHeight="1" outlineLevel="2">
      <c r="A541" s="68">
        <v>196.0</v>
      </c>
      <c r="B541" s="69">
        <v>1.0</v>
      </c>
      <c r="C541" s="18" t="str">
        <f>IF(A541=1.2, "Minneapolis",VLOOKUP(A541,'Fall20 data fy22 comp rev '!$P$2:$Q$669,2,0))</f>
        <v>Rosemount-Apple Valley-Eagan</v>
      </c>
      <c r="D541" s="68">
        <v>196.0</v>
      </c>
      <c r="E541" s="69">
        <v>1.0</v>
      </c>
      <c r="F541" s="69">
        <v>93.0</v>
      </c>
      <c r="G541" s="70" t="s">
        <v>1799</v>
      </c>
      <c r="H541" s="69">
        <v>1184.0</v>
      </c>
      <c r="I541" s="69">
        <v>154.0</v>
      </c>
      <c r="J541" s="69">
        <v>77.0</v>
      </c>
      <c r="K541" s="29">
        <f t="shared" si="470"/>
        <v>192.5</v>
      </c>
      <c r="L541" s="71">
        <f t="shared" si="471"/>
        <v>0.1626</v>
      </c>
      <c r="M541" s="71">
        <f t="shared" si="472"/>
        <v>0.2033</v>
      </c>
      <c r="N541" s="72">
        <f t="shared" si="473"/>
        <v>23.48</v>
      </c>
      <c r="O541" s="73">
        <f t="shared" si="474"/>
        <v>134493.44</v>
      </c>
      <c r="P541" s="8">
        <f t="shared" si="475"/>
        <v>113.5924324</v>
      </c>
    </row>
    <row r="542" ht="14.25" customHeight="1" outlineLevel="2">
      <c r="A542" s="68">
        <v>196.0</v>
      </c>
      <c r="B542" s="69">
        <v>1.0</v>
      </c>
      <c r="C542" s="18" t="str">
        <f>IF(A542=1.2, "Minneapolis",VLOOKUP(A542,'Fall20 data fy22 comp rev '!$P$2:$Q$669,2,0))</f>
        <v>Rosemount-Apple Valley-Eagan</v>
      </c>
      <c r="D542" s="68">
        <v>196.0</v>
      </c>
      <c r="E542" s="69">
        <v>1.0</v>
      </c>
      <c r="F542" s="69">
        <v>97.0</v>
      </c>
      <c r="G542" s="70" t="s">
        <v>1801</v>
      </c>
      <c r="H542" s="69">
        <v>1682.0</v>
      </c>
      <c r="I542" s="69">
        <v>422.0</v>
      </c>
      <c r="J542" s="69">
        <v>180.0</v>
      </c>
      <c r="K542" s="29">
        <f t="shared" si="470"/>
        <v>512</v>
      </c>
      <c r="L542" s="71">
        <f t="shared" si="471"/>
        <v>0.3044</v>
      </c>
      <c r="M542" s="71">
        <f t="shared" si="472"/>
        <v>0.3805</v>
      </c>
      <c r="N542" s="72">
        <f t="shared" si="473"/>
        <v>116.89</v>
      </c>
      <c r="O542" s="73">
        <f t="shared" si="474"/>
        <v>669545.92</v>
      </c>
      <c r="P542" s="8">
        <f t="shared" si="475"/>
        <v>398.0653508</v>
      </c>
    </row>
    <row r="543" ht="14.25" customHeight="1" outlineLevel="2">
      <c r="A543" s="68">
        <v>196.0</v>
      </c>
      <c r="B543" s="69">
        <v>1.0</v>
      </c>
      <c r="C543" s="18" t="str">
        <f>IF(A543=1.2, "Minneapolis",VLOOKUP(A543,'Fall20 data fy22 comp rev '!$P$2:$Q$669,2,0))</f>
        <v>Rosemount-Apple Valley-Eagan</v>
      </c>
      <c r="D543" s="68">
        <v>196.0</v>
      </c>
      <c r="E543" s="69">
        <v>1.0</v>
      </c>
      <c r="F543" s="69">
        <v>98.0</v>
      </c>
      <c r="G543" s="70" t="s">
        <v>1802</v>
      </c>
      <c r="H543" s="69">
        <v>1094.0</v>
      </c>
      <c r="I543" s="69">
        <v>309.0</v>
      </c>
      <c r="J543" s="69">
        <v>125.0</v>
      </c>
      <c r="K543" s="29">
        <f t="shared" si="470"/>
        <v>371.5</v>
      </c>
      <c r="L543" s="71">
        <f t="shared" si="471"/>
        <v>0.3396</v>
      </c>
      <c r="M543" s="71">
        <f t="shared" si="472"/>
        <v>0.4245</v>
      </c>
      <c r="N543" s="72">
        <f t="shared" si="473"/>
        <v>94.62</v>
      </c>
      <c r="O543" s="73">
        <f t="shared" si="474"/>
        <v>541983.36</v>
      </c>
      <c r="P543" s="8">
        <f t="shared" si="475"/>
        <v>495.4144059</v>
      </c>
    </row>
    <row r="544" ht="14.25" customHeight="1" outlineLevel="2">
      <c r="A544" s="68">
        <v>196.0</v>
      </c>
      <c r="B544" s="69">
        <v>1.0</v>
      </c>
      <c r="C544" s="18" t="str">
        <f>IF(A544=1.2, "Minneapolis",VLOOKUP(A544,'Fall20 data fy22 comp rev '!$P$2:$Q$669,2,0))</f>
        <v>Rosemount-Apple Valley-Eagan</v>
      </c>
      <c r="D544" s="68">
        <v>196.0</v>
      </c>
      <c r="E544" s="69">
        <v>1.0</v>
      </c>
      <c r="F544" s="69">
        <v>100.0</v>
      </c>
      <c r="G544" s="70" t="s">
        <v>1804</v>
      </c>
      <c r="H544" s="69">
        <v>105.0</v>
      </c>
      <c r="I544" s="69">
        <v>52.0</v>
      </c>
      <c r="J544" s="69">
        <v>5.0</v>
      </c>
      <c r="K544" s="29">
        <f t="shared" si="470"/>
        <v>54.5</v>
      </c>
      <c r="L544" s="71">
        <f t="shared" si="471"/>
        <v>0.519</v>
      </c>
      <c r="M544" s="71">
        <f t="shared" si="472"/>
        <v>0.6488</v>
      </c>
      <c r="N544" s="72">
        <f t="shared" si="473"/>
        <v>21.22</v>
      </c>
      <c r="O544" s="73">
        <f t="shared" si="474"/>
        <v>121548.16</v>
      </c>
      <c r="P544" s="8">
        <f t="shared" si="475"/>
        <v>1157.601524</v>
      </c>
    </row>
    <row r="545" ht="14.25" customHeight="1" outlineLevel="2">
      <c r="A545" s="68">
        <v>196.0</v>
      </c>
      <c r="B545" s="69">
        <v>1.0</v>
      </c>
      <c r="C545" s="18" t="str">
        <f>IF(A545=1.2, "Minneapolis",VLOOKUP(A545,'Fall20 data fy22 comp rev '!$P$2:$Q$669,2,0))</f>
        <v>Rosemount-Apple Valley-Eagan</v>
      </c>
      <c r="D545" s="68">
        <v>196.0</v>
      </c>
      <c r="E545" s="69">
        <v>1.0</v>
      </c>
      <c r="F545" s="69">
        <v>704.0</v>
      </c>
      <c r="G545" s="70" t="s">
        <v>1806</v>
      </c>
      <c r="H545" s="69">
        <v>523.0</v>
      </c>
      <c r="I545" s="69">
        <v>19.0</v>
      </c>
      <c r="J545" s="69">
        <v>12.0</v>
      </c>
      <c r="K545" s="29">
        <f t="shared" si="470"/>
        <v>25</v>
      </c>
      <c r="L545" s="71">
        <f t="shared" si="471"/>
        <v>0.0478</v>
      </c>
      <c r="M545" s="71">
        <f t="shared" si="472"/>
        <v>0.0598</v>
      </c>
      <c r="N545" s="72">
        <f t="shared" si="473"/>
        <v>0.9</v>
      </c>
      <c r="O545" s="73">
        <f t="shared" si="474"/>
        <v>5155.2</v>
      </c>
      <c r="P545" s="8">
        <f t="shared" si="475"/>
        <v>9.856978967</v>
      </c>
    </row>
    <row r="546" ht="14.25" customHeight="1" outlineLevel="2">
      <c r="A546" s="68">
        <v>196.0</v>
      </c>
      <c r="B546" s="69">
        <v>1.0</v>
      </c>
      <c r="C546" s="18" t="str">
        <f>IF(A546=1.2, "Minneapolis",VLOOKUP(A546,'Fall20 data fy22 comp rev '!$P$2:$Q$669,2,0))</f>
        <v>Rosemount-Apple Valley-Eagan</v>
      </c>
      <c r="D546" s="68">
        <v>196.0</v>
      </c>
      <c r="E546" s="69">
        <v>1.0</v>
      </c>
      <c r="F546" s="69">
        <v>705.0</v>
      </c>
      <c r="G546" s="70" t="s">
        <v>1808</v>
      </c>
      <c r="H546" s="69">
        <v>756.0</v>
      </c>
      <c r="I546" s="69">
        <v>121.0</v>
      </c>
      <c r="J546" s="69">
        <v>37.0</v>
      </c>
      <c r="K546" s="29">
        <f t="shared" si="470"/>
        <v>139.5</v>
      </c>
      <c r="L546" s="71">
        <f t="shared" si="471"/>
        <v>0.1845</v>
      </c>
      <c r="M546" s="71">
        <f t="shared" si="472"/>
        <v>0.2306</v>
      </c>
      <c r="N546" s="72">
        <f t="shared" si="473"/>
        <v>19.3</v>
      </c>
      <c r="O546" s="73">
        <f t="shared" si="474"/>
        <v>110550.4</v>
      </c>
      <c r="P546" s="8">
        <f t="shared" si="475"/>
        <v>146.2306878</v>
      </c>
    </row>
    <row r="547" ht="14.25" customHeight="1" outlineLevel="2">
      <c r="A547" s="68">
        <v>196.0</v>
      </c>
      <c r="B547" s="69">
        <v>1.0</v>
      </c>
      <c r="C547" s="18" t="str">
        <f>IF(A547=1.2, "Minneapolis",VLOOKUP(A547,'Fall20 data fy22 comp rev '!$P$2:$Q$669,2,0))</f>
        <v>Rosemount-Apple Valley-Eagan</v>
      </c>
      <c r="D547" s="68">
        <v>196.0</v>
      </c>
      <c r="E547" s="69">
        <v>1.0</v>
      </c>
      <c r="F547" s="69">
        <v>706.0</v>
      </c>
      <c r="G547" s="70" t="s">
        <v>1810</v>
      </c>
      <c r="H547" s="69">
        <v>487.0</v>
      </c>
      <c r="I547" s="69">
        <v>62.0</v>
      </c>
      <c r="J547" s="69">
        <v>17.0</v>
      </c>
      <c r="K547" s="29">
        <f t="shared" si="470"/>
        <v>70.5</v>
      </c>
      <c r="L547" s="71">
        <f t="shared" si="471"/>
        <v>0.1448</v>
      </c>
      <c r="M547" s="71">
        <f t="shared" si="472"/>
        <v>0.181</v>
      </c>
      <c r="N547" s="72">
        <f t="shared" si="473"/>
        <v>7.66</v>
      </c>
      <c r="O547" s="73">
        <f t="shared" si="474"/>
        <v>43876.48</v>
      </c>
      <c r="P547" s="8">
        <f t="shared" si="475"/>
        <v>90.09544148</v>
      </c>
    </row>
    <row r="548" ht="14.25" customHeight="1" outlineLevel="2">
      <c r="A548" s="68">
        <v>196.0</v>
      </c>
      <c r="B548" s="69">
        <v>1.0</v>
      </c>
      <c r="C548" s="18" t="str">
        <f>IF(A548=1.2, "Minneapolis",VLOOKUP(A548,'Fall20 data fy22 comp rev '!$P$2:$Q$669,2,0))</f>
        <v>Rosemount-Apple Valley-Eagan</v>
      </c>
      <c r="D548" s="68">
        <v>196.0</v>
      </c>
      <c r="E548" s="69">
        <v>1.0</v>
      </c>
      <c r="F548" s="69">
        <v>707.0</v>
      </c>
      <c r="G548" s="70" t="s">
        <v>1812</v>
      </c>
      <c r="H548" s="69">
        <v>451.0</v>
      </c>
      <c r="I548" s="69">
        <v>116.0</v>
      </c>
      <c r="J548" s="69">
        <v>43.0</v>
      </c>
      <c r="K548" s="29">
        <f t="shared" si="470"/>
        <v>137.5</v>
      </c>
      <c r="L548" s="71">
        <f t="shared" si="471"/>
        <v>0.3049</v>
      </c>
      <c r="M548" s="71">
        <f t="shared" si="472"/>
        <v>0.3811</v>
      </c>
      <c r="N548" s="72">
        <f t="shared" si="473"/>
        <v>31.44</v>
      </c>
      <c r="O548" s="73">
        <f t="shared" si="474"/>
        <v>180088.32</v>
      </c>
      <c r="P548" s="8">
        <f t="shared" si="475"/>
        <v>399.3089135</v>
      </c>
    </row>
    <row r="549" ht="14.25" customHeight="1" outlineLevel="2">
      <c r="A549" s="68">
        <v>196.0</v>
      </c>
      <c r="B549" s="69">
        <v>1.0</v>
      </c>
      <c r="C549" s="18" t="str">
        <f>IF(A549=1.2, "Minneapolis",VLOOKUP(A549,'Fall20 data fy22 comp rev '!$P$2:$Q$669,2,0))</f>
        <v>Rosemount-Apple Valley-Eagan</v>
      </c>
      <c r="D549" s="68">
        <v>196.0</v>
      </c>
      <c r="E549" s="69">
        <v>1.0</v>
      </c>
      <c r="F549" s="69">
        <v>708.0</v>
      </c>
      <c r="G549" s="70" t="s">
        <v>1554</v>
      </c>
      <c r="H549" s="69">
        <v>671.0</v>
      </c>
      <c r="I549" s="69">
        <v>161.0</v>
      </c>
      <c r="J549" s="69">
        <v>58.0</v>
      </c>
      <c r="K549" s="29">
        <f t="shared" si="470"/>
        <v>190</v>
      </c>
      <c r="L549" s="71">
        <f t="shared" si="471"/>
        <v>0.2832</v>
      </c>
      <c r="M549" s="71">
        <f t="shared" si="472"/>
        <v>0.354</v>
      </c>
      <c r="N549" s="72">
        <f t="shared" si="473"/>
        <v>40.36</v>
      </c>
      <c r="O549" s="73">
        <f t="shared" si="474"/>
        <v>231182.08</v>
      </c>
      <c r="P549" s="8">
        <f t="shared" si="475"/>
        <v>344.5336513</v>
      </c>
    </row>
    <row r="550" ht="14.25" customHeight="1" outlineLevel="2">
      <c r="A550" s="68">
        <v>196.0</v>
      </c>
      <c r="B550" s="69">
        <v>1.0</v>
      </c>
      <c r="C550" s="18" t="str">
        <f>IF(A550=1.2, "Minneapolis",VLOOKUP(A550,'Fall20 data fy22 comp rev '!$P$2:$Q$669,2,0))</f>
        <v>Rosemount-Apple Valley-Eagan</v>
      </c>
      <c r="D550" s="68">
        <v>196.0</v>
      </c>
      <c r="E550" s="69">
        <v>1.0</v>
      </c>
      <c r="F550" s="69">
        <v>709.0</v>
      </c>
      <c r="G550" s="70" t="s">
        <v>1813</v>
      </c>
      <c r="H550" s="69">
        <v>808.0</v>
      </c>
      <c r="I550" s="69">
        <v>144.0</v>
      </c>
      <c r="J550" s="69">
        <v>57.0</v>
      </c>
      <c r="K550" s="29">
        <f t="shared" si="470"/>
        <v>172.5</v>
      </c>
      <c r="L550" s="71">
        <f t="shared" si="471"/>
        <v>0.2135</v>
      </c>
      <c r="M550" s="71">
        <f t="shared" si="472"/>
        <v>0.2669</v>
      </c>
      <c r="N550" s="72">
        <f t="shared" si="473"/>
        <v>27.62</v>
      </c>
      <c r="O550" s="73">
        <f t="shared" si="474"/>
        <v>158207.36</v>
      </c>
      <c r="P550" s="8">
        <f t="shared" si="475"/>
        <v>195.8011881</v>
      </c>
    </row>
    <row r="551" ht="14.25" customHeight="1" outlineLevel="2">
      <c r="A551" s="68">
        <v>196.0</v>
      </c>
      <c r="B551" s="69">
        <v>1.0</v>
      </c>
      <c r="C551" s="18" t="str">
        <f>IF(A551=1.2, "Minneapolis",VLOOKUP(A551,'Fall20 data fy22 comp rev '!$P$2:$Q$669,2,0))</f>
        <v>Rosemount-Apple Valley-Eagan</v>
      </c>
      <c r="D551" s="68">
        <v>196.0</v>
      </c>
      <c r="E551" s="69">
        <v>1.0</v>
      </c>
      <c r="F551" s="69">
        <v>710.0</v>
      </c>
      <c r="G551" s="70" t="s">
        <v>1815</v>
      </c>
      <c r="H551" s="69">
        <v>754.0</v>
      </c>
      <c r="I551" s="69">
        <v>80.0</v>
      </c>
      <c r="J551" s="69">
        <v>43.0</v>
      </c>
      <c r="K551" s="29">
        <f t="shared" si="470"/>
        <v>101.5</v>
      </c>
      <c r="L551" s="71">
        <f t="shared" si="471"/>
        <v>0.1346</v>
      </c>
      <c r="M551" s="71">
        <f t="shared" si="472"/>
        <v>0.1683</v>
      </c>
      <c r="N551" s="72">
        <f t="shared" si="473"/>
        <v>10.25</v>
      </c>
      <c r="O551" s="73">
        <f t="shared" si="474"/>
        <v>58712</v>
      </c>
      <c r="P551" s="8">
        <f t="shared" si="475"/>
        <v>77.86737401</v>
      </c>
    </row>
    <row r="552" ht="14.25" customHeight="1" outlineLevel="2">
      <c r="A552" s="68">
        <v>196.0</v>
      </c>
      <c r="B552" s="69">
        <v>1.0</v>
      </c>
      <c r="C552" s="18" t="str">
        <f>IF(A552=1.2, "Minneapolis",VLOOKUP(A552,'Fall20 data fy22 comp rev '!$P$2:$Q$669,2,0))</f>
        <v>Rosemount-Apple Valley-Eagan</v>
      </c>
      <c r="D552" s="68">
        <v>196.0</v>
      </c>
      <c r="E552" s="69">
        <v>1.0</v>
      </c>
      <c r="F552" s="69">
        <v>711.0</v>
      </c>
      <c r="G552" s="70" t="s">
        <v>1816</v>
      </c>
      <c r="H552" s="69">
        <v>848.0</v>
      </c>
      <c r="I552" s="69">
        <v>214.0</v>
      </c>
      <c r="J552" s="69">
        <v>89.0</v>
      </c>
      <c r="K552" s="29">
        <f t="shared" si="470"/>
        <v>258.5</v>
      </c>
      <c r="L552" s="71">
        <f t="shared" si="471"/>
        <v>0.3048</v>
      </c>
      <c r="M552" s="71">
        <f t="shared" si="472"/>
        <v>0.381</v>
      </c>
      <c r="N552" s="72">
        <f t="shared" si="473"/>
        <v>59.09</v>
      </c>
      <c r="O552" s="73">
        <f t="shared" si="474"/>
        <v>338467.52</v>
      </c>
      <c r="P552" s="8">
        <f t="shared" si="475"/>
        <v>399.1362264</v>
      </c>
    </row>
    <row r="553" ht="14.25" customHeight="1" outlineLevel="2">
      <c r="A553" s="68">
        <v>196.0</v>
      </c>
      <c r="B553" s="69">
        <v>1.0</v>
      </c>
      <c r="C553" s="18" t="str">
        <f>IF(A553=1.2, "Minneapolis",VLOOKUP(A553,'Fall20 data fy22 comp rev '!$P$2:$Q$669,2,0))</f>
        <v>Rosemount-Apple Valley-Eagan</v>
      </c>
      <c r="D553" s="68">
        <v>196.0</v>
      </c>
      <c r="E553" s="69">
        <v>1.0</v>
      </c>
      <c r="F553" s="69">
        <v>712.0</v>
      </c>
      <c r="G553" s="70" t="s">
        <v>1817</v>
      </c>
      <c r="H553" s="69">
        <v>699.0</v>
      </c>
      <c r="I553" s="69">
        <v>187.0</v>
      </c>
      <c r="J553" s="69">
        <v>76.0</v>
      </c>
      <c r="K553" s="29">
        <f t="shared" si="470"/>
        <v>225</v>
      </c>
      <c r="L553" s="71">
        <f t="shared" si="471"/>
        <v>0.3219</v>
      </c>
      <c r="M553" s="71">
        <f t="shared" si="472"/>
        <v>0.4024</v>
      </c>
      <c r="N553" s="72">
        <f t="shared" si="473"/>
        <v>54.32</v>
      </c>
      <c r="O553" s="73">
        <f t="shared" si="474"/>
        <v>311144.96</v>
      </c>
      <c r="P553" s="8">
        <f t="shared" si="475"/>
        <v>445.1286981</v>
      </c>
    </row>
    <row r="554" ht="14.25" customHeight="1" outlineLevel="2">
      <c r="A554" s="68">
        <v>196.0</v>
      </c>
      <c r="B554" s="69">
        <v>1.0</v>
      </c>
      <c r="C554" s="18" t="str">
        <f>IF(A554=1.2, "Minneapolis",VLOOKUP(A554,'Fall20 data fy22 comp rev '!$P$2:$Q$669,2,0))</f>
        <v>Rosemount-Apple Valley-Eagan</v>
      </c>
      <c r="D554" s="68">
        <v>196.0</v>
      </c>
      <c r="E554" s="69">
        <v>1.0</v>
      </c>
      <c r="F554" s="69">
        <v>713.0</v>
      </c>
      <c r="G554" s="70" t="s">
        <v>1818</v>
      </c>
      <c r="H554" s="69">
        <v>570.0</v>
      </c>
      <c r="I554" s="69">
        <v>66.0</v>
      </c>
      <c r="J554" s="69">
        <v>25.0</v>
      </c>
      <c r="K554" s="29">
        <f t="shared" si="470"/>
        <v>78.5</v>
      </c>
      <c r="L554" s="71">
        <f t="shared" si="471"/>
        <v>0.1377</v>
      </c>
      <c r="M554" s="71">
        <f t="shared" si="472"/>
        <v>0.1721</v>
      </c>
      <c r="N554" s="72">
        <f t="shared" si="473"/>
        <v>8.11</v>
      </c>
      <c r="O554" s="73">
        <f t="shared" si="474"/>
        <v>46454.08</v>
      </c>
      <c r="P554" s="8">
        <f t="shared" si="475"/>
        <v>81.49838596</v>
      </c>
    </row>
    <row r="555" ht="14.25" customHeight="1" outlineLevel="2">
      <c r="A555" s="68">
        <v>196.0</v>
      </c>
      <c r="B555" s="69">
        <v>1.0</v>
      </c>
      <c r="C555" s="18" t="str">
        <f>IF(A555=1.2, "Minneapolis",VLOOKUP(A555,'Fall20 data fy22 comp rev '!$P$2:$Q$669,2,0))</f>
        <v>Rosemount-Apple Valley-Eagan</v>
      </c>
      <c r="D555" s="68">
        <v>196.0</v>
      </c>
      <c r="E555" s="69">
        <v>1.0</v>
      </c>
      <c r="F555" s="69">
        <v>714.0</v>
      </c>
      <c r="G555" s="70" t="s">
        <v>1820</v>
      </c>
      <c r="H555" s="69">
        <v>814.0</v>
      </c>
      <c r="I555" s="69">
        <v>281.0</v>
      </c>
      <c r="J555" s="69">
        <v>104.0</v>
      </c>
      <c r="K555" s="29">
        <f t="shared" si="470"/>
        <v>333</v>
      </c>
      <c r="L555" s="71">
        <f t="shared" si="471"/>
        <v>0.4091</v>
      </c>
      <c r="M555" s="71">
        <f t="shared" si="472"/>
        <v>0.5114</v>
      </c>
      <c r="N555" s="72">
        <f t="shared" si="473"/>
        <v>102.18</v>
      </c>
      <c r="O555" s="73">
        <f t="shared" si="474"/>
        <v>585287.04</v>
      </c>
      <c r="P555" s="8">
        <f t="shared" si="475"/>
        <v>719.0258477</v>
      </c>
    </row>
    <row r="556" ht="14.25" customHeight="1" outlineLevel="2">
      <c r="A556" s="68">
        <v>196.0</v>
      </c>
      <c r="B556" s="69">
        <v>1.0</v>
      </c>
      <c r="C556" s="18" t="str">
        <f>IF(A556=1.2, "Minneapolis",VLOOKUP(A556,'Fall20 data fy22 comp rev '!$P$2:$Q$669,2,0))</f>
        <v>Rosemount-Apple Valley-Eagan</v>
      </c>
      <c r="D556" s="68">
        <v>196.0</v>
      </c>
      <c r="E556" s="69">
        <v>1.0</v>
      </c>
      <c r="F556" s="69">
        <v>715.0</v>
      </c>
      <c r="G556" s="70" t="s">
        <v>1299</v>
      </c>
      <c r="H556" s="69">
        <v>733.0</v>
      </c>
      <c r="I556" s="69">
        <v>64.0</v>
      </c>
      <c r="J556" s="69">
        <v>28.0</v>
      </c>
      <c r="K556" s="29">
        <f t="shared" si="470"/>
        <v>78</v>
      </c>
      <c r="L556" s="71">
        <f t="shared" si="471"/>
        <v>0.1064</v>
      </c>
      <c r="M556" s="71">
        <f t="shared" si="472"/>
        <v>0.133</v>
      </c>
      <c r="N556" s="72">
        <f t="shared" si="473"/>
        <v>6.22</v>
      </c>
      <c r="O556" s="73">
        <f t="shared" si="474"/>
        <v>35628.16</v>
      </c>
      <c r="P556" s="8">
        <f t="shared" si="475"/>
        <v>48.60594816</v>
      </c>
    </row>
    <row r="557" ht="14.25" customHeight="1" outlineLevel="2">
      <c r="A557" s="68">
        <v>196.0</v>
      </c>
      <c r="B557" s="69">
        <v>1.0</v>
      </c>
      <c r="C557" s="18" t="str">
        <f>IF(A557=1.2, "Minneapolis",VLOOKUP(A557,'Fall20 data fy22 comp rev '!$P$2:$Q$669,2,0))</f>
        <v>Rosemount-Apple Valley-Eagan</v>
      </c>
      <c r="D557" s="68">
        <v>196.0</v>
      </c>
      <c r="E557" s="69">
        <v>1.0</v>
      </c>
      <c r="F557" s="69">
        <v>716.0</v>
      </c>
      <c r="G557" s="70" t="s">
        <v>1822</v>
      </c>
      <c r="H557" s="69">
        <v>651.0</v>
      </c>
      <c r="I557" s="69">
        <v>94.0</v>
      </c>
      <c r="J557" s="69">
        <v>34.0</v>
      </c>
      <c r="K557" s="29">
        <f t="shared" si="470"/>
        <v>111</v>
      </c>
      <c r="L557" s="71">
        <f t="shared" si="471"/>
        <v>0.1705</v>
      </c>
      <c r="M557" s="71">
        <f t="shared" si="472"/>
        <v>0.2131</v>
      </c>
      <c r="N557" s="72">
        <f t="shared" si="473"/>
        <v>14.19</v>
      </c>
      <c r="O557" s="73">
        <f t="shared" si="474"/>
        <v>81280.32</v>
      </c>
      <c r="P557" s="8">
        <f t="shared" si="475"/>
        <v>124.8545622</v>
      </c>
    </row>
    <row r="558" ht="14.25" customHeight="1" outlineLevel="2">
      <c r="A558" s="68">
        <v>196.0</v>
      </c>
      <c r="B558" s="69">
        <v>1.0</v>
      </c>
      <c r="C558" s="18" t="str">
        <f>IF(A558=1.2, "Minneapolis",VLOOKUP(A558,'Fall20 data fy22 comp rev '!$P$2:$Q$669,2,0))</f>
        <v>Rosemount-Apple Valley-Eagan</v>
      </c>
      <c r="D558" s="68">
        <v>196.0</v>
      </c>
      <c r="E558" s="69">
        <v>1.0</v>
      </c>
      <c r="F558" s="69">
        <v>717.0</v>
      </c>
      <c r="G558" s="70" t="s">
        <v>1823</v>
      </c>
      <c r="H558" s="69">
        <v>691.0</v>
      </c>
      <c r="I558" s="69">
        <v>56.0</v>
      </c>
      <c r="J558" s="69">
        <v>14.0</v>
      </c>
      <c r="K558" s="29">
        <f t="shared" si="470"/>
        <v>63</v>
      </c>
      <c r="L558" s="71">
        <f t="shared" si="471"/>
        <v>0.0912</v>
      </c>
      <c r="M558" s="71">
        <f t="shared" si="472"/>
        <v>0.114</v>
      </c>
      <c r="N558" s="72">
        <f t="shared" si="473"/>
        <v>4.31</v>
      </c>
      <c r="O558" s="73">
        <f t="shared" si="474"/>
        <v>24687.68</v>
      </c>
      <c r="P558" s="8">
        <f t="shared" si="475"/>
        <v>35.72746744</v>
      </c>
    </row>
    <row r="559" ht="14.25" customHeight="1" outlineLevel="2">
      <c r="A559" s="68">
        <v>196.0</v>
      </c>
      <c r="B559" s="69">
        <v>1.0</v>
      </c>
      <c r="C559" s="18" t="str">
        <f>IF(A559=1.2, "Minneapolis",VLOOKUP(A559,'Fall20 data fy22 comp rev '!$P$2:$Q$669,2,0))</f>
        <v>Rosemount-Apple Valley-Eagan</v>
      </c>
      <c r="D559" s="68">
        <v>196.0</v>
      </c>
      <c r="E559" s="69">
        <v>1.0</v>
      </c>
      <c r="F559" s="69">
        <v>718.0</v>
      </c>
      <c r="G559" s="70" t="s">
        <v>1824</v>
      </c>
      <c r="H559" s="69">
        <v>601.0</v>
      </c>
      <c r="I559" s="69">
        <v>76.0</v>
      </c>
      <c r="J559" s="69">
        <v>25.0</v>
      </c>
      <c r="K559" s="29">
        <f t="shared" si="470"/>
        <v>88.5</v>
      </c>
      <c r="L559" s="71">
        <f t="shared" si="471"/>
        <v>0.1473</v>
      </c>
      <c r="M559" s="71">
        <f t="shared" si="472"/>
        <v>0.1841</v>
      </c>
      <c r="N559" s="72">
        <f t="shared" si="473"/>
        <v>9.78</v>
      </c>
      <c r="O559" s="73">
        <f t="shared" si="474"/>
        <v>56019.84</v>
      </c>
      <c r="P559" s="8">
        <f t="shared" si="475"/>
        <v>93.21104825</v>
      </c>
    </row>
    <row r="560" ht="14.25" customHeight="1" outlineLevel="2">
      <c r="A560" s="68">
        <v>196.0</v>
      </c>
      <c r="B560" s="69">
        <v>1.0</v>
      </c>
      <c r="C560" s="18" t="str">
        <f>IF(A560=1.2, "Minneapolis",VLOOKUP(A560,'Fall20 data fy22 comp rev '!$P$2:$Q$669,2,0))</f>
        <v>Rosemount-Apple Valley-Eagan</v>
      </c>
      <c r="D560" s="68">
        <v>196.0</v>
      </c>
      <c r="E560" s="69">
        <v>1.0</v>
      </c>
      <c r="F560" s="69">
        <v>719.0</v>
      </c>
      <c r="G560" s="70" t="s">
        <v>1826</v>
      </c>
      <c r="H560" s="69">
        <v>638.0</v>
      </c>
      <c r="I560" s="69">
        <v>28.0</v>
      </c>
      <c r="J560" s="69">
        <v>17.0</v>
      </c>
      <c r="K560" s="29">
        <f t="shared" si="470"/>
        <v>36.5</v>
      </c>
      <c r="L560" s="71">
        <f t="shared" si="471"/>
        <v>0.0572</v>
      </c>
      <c r="M560" s="71">
        <f t="shared" si="472"/>
        <v>0.0715</v>
      </c>
      <c r="N560" s="72">
        <f t="shared" si="473"/>
        <v>1.57</v>
      </c>
      <c r="O560" s="73">
        <f t="shared" si="474"/>
        <v>8992.96</v>
      </c>
      <c r="P560" s="8">
        <f t="shared" si="475"/>
        <v>14.09554859</v>
      </c>
    </row>
    <row r="561" ht="14.25" customHeight="1" outlineLevel="2">
      <c r="A561" s="68">
        <v>196.0</v>
      </c>
      <c r="B561" s="69">
        <v>1.0</v>
      </c>
      <c r="C561" s="18" t="str">
        <f>IF(A561=1.2, "Minneapolis",VLOOKUP(A561,'Fall20 data fy22 comp rev '!$P$2:$Q$669,2,0))</f>
        <v>Rosemount-Apple Valley-Eagan</v>
      </c>
      <c r="D561" s="68">
        <v>196.0</v>
      </c>
      <c r="E561" s="69">
        <v>1.0</v>
      </c>
      <c r="F561" s="69">
        <v>720.0</v>
      </c>
      <c r="G561" s="70" t="s">
        <v>1828</v>
      </c>
      <c r="H561" s="69">
        <v>574.0</v>
      </c>
      <c r="I561" s="69">
        <v>201.0</v>
      </c>
      <c r="J561" s="69">
        <v>74.0</v>
      </c>
      <c r="K561" s="29">
        <f t="shared" si="470"/>
        <v>238</v>
      </c>
      <c r="L561" s="71">
        <f t="shared" si="471"/>
        <v>0.4146</v>
      </c>
      <c r="M561" s="71">
        <f t="shared" si="472"/>
        <v>0.5183</v>
      </c>
      <c r="N561" s="72">
        <f t="shared" si="473"/>
        <v>74.01</v>
      </c>
      <c r="O561" s="73">
        <f t="shared" si="474"/>
        <v>423929.28</v>
      </c>
      <c r="P561" s="8">
        <f t="shared" si="475"/>
        <v>738.5527526</v>
      </c>
    </row>
    <row r="562" ht="14.25" customHeight="1" outlineLevel="2">
      <c r="A562" s="68">
        <v>196.0</v>
      </c>
      <c r="B562" s="69">
        <v>1.0</v>
      </c>
      <c r="C562" s="18" t="str">
        <f>IF(A562=1.2, "Minneapolis",VLOOKUP(A562,'Fall20 data fy22 comp rev '!$P$2:$Q$669,2,0))</f>
        <v>Rosemount-Apple Valley-Eagan</v>
      </c>
      <c r="D562" s="68">
        <v>196.0</v>
      </c>
      <c r="E562" s="69">
        <v>1.0</v>
      </c>
      <c r="F562" s="69">
        <v>721.0</v>
      </c>
      <c r="G562" s="70" t="s">
        <v>1829</v>
      </c>
      <c r="H562" s="69">
        <v>732.0</v>
      </c>
      <c r="I562" s="69">
        <v>54.0</v>
      </c>
      <c r="J562" s="69">
        <v>21.0</v>
      </c>
      <c r="K562" s="29">
        <f t="shared" si="470"/>
        <v>64.5</v>
      </c>
      <c r="L562" s="71">
        <f t="shared" si="471"/>
        <v>0.0881</v>
      </c>
      <c r="M562" s="71">
        <f t="shared" si="472"/>
        <v>0.1101</v>
      </c>
      <c r="N562" s="72">
        <f t="shared" si="473"/>
        <v>4.26</v>
      </c>
      <c r="O562" s="73">
        <f t="shared" si="474"/>
        <v>24401.28</v>
      </c>
      <c r="P562" s="8">
        <f t="shared" si="475"/>
        <v>33.33508197</v>
      </c>
    </row>
    <row r="563" ht="14.25" customHeight="1" outlineLevel="2">
      <c r="A563" s="68">
        <v>196.0</v>
      </c>
      <c r="B563" s="69">
        <v>1.0</v>
      </c>
      <c r="C563" s="18" t="str">
        <f>IF(A563=1.2, "Minneapolis",VLOOKUP(A563,'Fall20 data fy22 comp rev '!$P$2:$Q$669,2,0))</f>
        <v>Rosemount-Apple Valley-Eagan</v>
      </c>
      <c r="D563" s="68">
        <v>196.0</v>
      </c>
      <c r="E563" s="69">
        <v>1.0</v>
      </c>
      <c r="F563" s="69">
        <v>764.0</v>
      </c>
      <c r="G563" s="70" t="s">
        <v>1830</v>
      </c>
      <c r="H563" s="69">
        <v>736.0</v>
      </c>
      <c r="I563" s="69">
        <v>108.0</v>
      </c>
      <c r="J563" s="69">
        <v>31.0</v>
      </c>
      <c r="K563" s="29">
        <f t="shared" si="470"/>
        <v>123.5</v>
      </c>
      <c r="L563" s="71">
        <f t="shared" si="471"/>
        <v>0.1678</v>
      </c>
      <c r="M563" s="71">
        <f t="shared" si="472"/>
        <v>0.2098</v>
      </c>
      <c r="N563" s="72">
        <f t="shared" si="473"/>
        <v>15.55</v>
      </c>
      <c r="O563" s="73">
        <f t="shared" si="474"/>
        <v>89070.4</v>
      </c>
      <c r="P563" s="8">
        <f t="shared" si="475"/>
        <v>121.0195652</v>
      </c>
    </row>
    <row r="564" ht="14.25" customHeight="1" outlineLevel="2">
      <c r="A564" s="68">
        <v>196.0</v>
      </c>
      <c r="B564" s="69">
        <v>1.0</v>
      </c>
      <c r="C564" s="18" t="str">
        <f>IF(A564=1.2, "Minneapolis",VLOOKUP(A564,'Fall20 data fy22 comp rev '!$P$2:$Q$669,2,0))</f>
        <v>Rosemount-Apple Valley-Eagan</v>
      </c>
      <c r="D564" s="68">
        <v>196.0</v>
      </c>
      <c r="E564" s="69">
        <v>1.0</v>
      </c>
      <c r="F564" s="69">
        <v>765.0</v>
      </c>
      <c r="G564" s="70" t="s">
        <v>1832</v>
      </c>
      <c r="H564" s="69">
        <v>731.0</v>
      </c>
      <c r="I564" s="69">
        <v>56.0</v>
      </c>
      <c r="J564" s="69">
        <v>31.0</v>
      </c>
      <c r="K564" s="29">
        <f t="shared" si="470"/>
        <v>71.5</v>
      </c>
      <c r="L564" s="71">
        <f t="shared" si="471"/>
        <v>0.0978</v>
      </c>
      <c r="M564" s="71">
        <f t="shared" si="472"/>
        <v>0.1223</v>
      </c>
      <c r="N564" s="72">
        <f t="shared" si="473"/>
        <v>5.25</v>
      </c>
      <c r="O564" s="73">
        <f t="shared" si="474"/>
        <v>30072</v>
      </c>
      <c r="P564" s="8">
        <f t="shared" si="475"/>
        <v>41.13816689</v>
      </c>
    </row>
    <row r="565" ht="14.25" customHeight="1" outlineLevel="2">
      <c r="A565" s="68">
        <v>196.0</v>
      </c>
      <c r="B565" s="69">
        <v>1.0</v>
      </c>
      <c r="C565" s="18" t="str">
        <f>IF(A565=1.2, "Minneapolis",VLOOKUP(A565,'Fall20 data fy22 comp rev '!$P$2:$Q$669,2,0))</f>
        <v>Rosemount-Apple Valley-Eagan</v>
      </c>
      <c r="D565" s="68">
        <v>196.0</v>
      </c>
      <c r="E565" s="69">
        <v>1.0</v>
      </c>
      <c r="F565" s="69">
        <v>928.0</v>
      </c>
      <c r="G565" s="70" t="s">
        <v>3611</v>
      </c>
      <c r="H565" s="69">
        <v>2.0</v>
      </c>
      <c r="I565" s="69">
        <v>1.0</v>
      </c>
      <c r="J565" s="69">
        <v>0.0</v>
      </c>
      <c r="K565" s="29">
        <f t="shared" si="470"/>
        <v>1</v>
      </c>
      <c r="L565" s="71">
        <f t="shared" si="471"/>
        <v>0.5</v>
      </c>
      <c r="M565" s="71">
        <f t="shared" si="472"/>
        <v>0.625</v>
      </c>
      <c r="N565" s="72">
        <f t="shared" si="473"/>
        <v>0.38</v>
      </c>
      <c r="O565" s="73">
        <f t="shared" si="474"/>
        <v>2176.64</v>
      </c>
      <c r="P565" s="8">
        <f t="shared" si="475"/>
        <v>1088.32</v>
      </c>
    </row>
    <row r="566" ht="14.25" customHeight="1" outlineLevel="1">
      <c r="A566" s="68"/>
      <c r="B566" s="69"/>
      <c r="C566" s="80" t="s">
        <v>3612</v>
      </c>
      <c r="D566" s="68"/>
      <c r="E566" s="69"/>
      <c r="F566" s="69"/>
      <c r="G566" s="70"/>
      <c r="H566" s="69">
        <f t="shared" ref="H566:K566" si="476">SUBTOTAL(9,H530:H565)</f>
        <v>29370</v>
      </c>
      <c r="I566" s="69">
        <f t="shared" si="476"/>
        <v>4526</v>
      </c>
      <c r="J566" s="69">
        <f t="shared" si="476"/>
        <v>1815</v>
      </c>
      <c r="K566" s="29">
        <f t="shared" si="476"/>
        <v>5433.5</v>
      </c>
      <c r="L566" s="71"/>
      <c r="M566" s="71"/>
      <c r="N566" s="72">
        <f t="shared" ref="N566:O566" si="477">SUBTOTAL(9,N530:N565)</f>
        <v>964.81</v>
      </c>
      <c r="O566" s="73">
        <f t="shared" si="477"/>
        <v>5526431.68</v>
      </c>
      <c r="P566" s="8"/>
    </row>
    <row r="567" ht="14.25" customHeight="1" outlineLevel="2">
      <c r="A567" s="68">
        <v>197.0</v>
      </c>
      <c r="B567" s="69">
        <v>1.0</v>
      </c>
      <c r="C567" s="18" t="str">
        <f>IF(A567=1.2, "Minneapolis",VLOOKUP(A567,'Fall20 data fy22 comp rev '!$P$2:$Q$669,2,0))</f>
        <v>West St. Paul-Mendota Hts.-Eagan</v>
      </c>
      <c r="D567" s="68">
        <v>197.0</v>
      </c>
      <c r="E567" s="69">
        <v>1.0</v>
      </c>
      <c r="F567" s="69">
        <v>52.0</v>
      </c>
      <c r="G567" s="70" t="s">
        <v>1834</v>
      </c>
      <c r="H567" s="69">
        <v>787.0</v>
      </c>
      <c r="I567" s="69">
        <v>248.0</v>
      </c>
      <c r="J567" s="69">
        <v>57.0</v>
      </c>
      <c r="K567" s="29">
        <f t="shared" ref="K567:K577" si="478">ROUND((I$3*I567)+(J567*J$3),1)</f>
        <v>276.5</v>
      </c>
      <c r="L567" s="71">
        <f t="shared" ref="L567:L577" si="479">ROUND(K567/H567,4)</f>
        <v>0.3513</v>
      </c>
      <c r="M567" s="71">
        <f t="shared" ref="M567:M577" si="480">ROUND(MIN(1,L567/M$3),4)</f>
        <v>0.4391</v>
      </c>
      <c r="N567" s="72">
        <f t="shared" ref="N567:N577" si="481">ROUND(K567*M567*N$3,2)</f>
        <v>72.85</v>
      </c>
      <c r="O567" s="73">
        <f t="shared" ref="O567:O577" si="482">ROUND(N567*O$3,2)</f>
        <v>417284.8</v>
      </c>
      <c r="P567" s="8">
        <f t="shared" ref="P567:P577" si="483">O567/H567</f>
        <v>530.2221093</v>
      </c>
    </row>
    <row r="568" ht="14.25" customHeight="1" outlineLevel="2">
      <c r="A568" s="68">
        <v>197.0</v>
      </c>
      <c r="B568" s="69">
        <v>1.0</v>
      </c>
      <c r="C568" s="18" t="str">
        <f>IF(A568=1.2, "Minneapolis",VLOOKUP(A568,'Fall20 data fy22 comp rev '!$P$2:$Q$669,2,0))</f>
        <v>West St. Paul-Mendota Hts.-Eagan</v>
      </c>
      <c r="D568" s="68">
        <v>197.0</v>
      </c>
      <c r="E568" s="69">
        <v>1.0</v>
      </c>
      <c r="F568" s="69">
        <v>53.0</v>
      </c>
      <c r="G568" s="70" t="s">
        <v>1836</v>
      </c>
      <c r="H568" s="69">
        <v>1464.0</v>
      </c>
      <c r="I568" s="69">
        <v>462.0</v>
      </c>
      <c r="J568" s="69">
        <v>118.0</v>
      </c>
      <c r="K568" s="29">
        <f t="shared" si="478"/>
        <v>521</v>
      </c>
      <c r="L568" s="71">
        <f t="shared" si="479"/>
        <v>0.3559</v>
      </c>
      <c r="M568" s="71">
        <f t="shared" si="480"/>
        <v>0.4449</v>
      </c>
      <c r="N568" s="72">
        <f t="shared" si="481"/>
        <v>139.08</v>
      </c>
      <c r="O568" s="73">
        <f t="shared" si="482"/>
        <v>796650.24</v>
      </c>
      <c r="P568" s="8">
        <f t="shared" si="483"/>
        <v>544.16</v>
      </c>
    </row>
    <row r="569" ht="14.25" customHeight="1" outlineLevel="2">
      <c r="A569" s="68">
        <v>197.0</v>
      </c>
      <c r="B569" s="69">
        <v>1.0</v>
      </c>
      <c r="C569" s="18" t="str">
        <f>IF(A569=1.2, "Minneapolis",VLOOKUP(A569,'Fall20 data fy22 comp rev '!$P$2:$Q$669,2,0))</f>
        <v>West St. Paul-Mendota Hts.-Eagan</v>
      </c>
      <c r="D569" s="68">
        <v>197.0</v>
      </c>
      <c r="E569" s="69">
        <v>1.0</v>
      </c>
      <c r="F569" s="69">
        <v>54.0</v>
      </c>
      <c r="G569" s="70" t="s">
        <v>1838</v>
      </c>
      <c r="H569" s="69">
        <v>823.0</v>
      </c>
      <c r="I569" s="69">
        <v>313.0</v>
      </c>
      <c r="J569" s="69">
        <v>102.0</v>
      </c>
      <c r="K569" s="29">
        <f t="shared" si="478"/>
        <v>364</v>
      </c>
      <c r="L569" s="71">
        <f t="shared" si="479"/>
        <v>0.4423</v>
      </c>
      <c r="M569" s="71">
        <f t="shared" si="480"/>
        <v>0.5529</v>
      </c>
      <c r="N569" s="72">
        <f t="shared" si="481"/>
        <v>120.75</v>
      </c>
      <c r="O569" s="73">
        <f t="shared" si="482"/>
        <v>691656</v>
      </c>
      <c r="P569" s="8">
        <f t="shared" si="483"/>
        <v>840.4082625</v>
      </c>
    </row>
    <row r="570" ht="14.25" customHeight="1" outlineLevel="2">
      <c r="A570" s="68">
        <v>197.0</v>
      </c>
      <c r="B570" s="69">
        <v>1.0</v>
      </c>
      <c r="C570" s="18" t="str">
        <f>IF(A570=1.2, "Minneapolis",VLOOKUP(A570,'Fall20 data fy22 comp rev '!$P$2:$Q$669,2,0))</f>
        <v>West St. Paul-Mendota Hts.-Eagan</v>
      </c>
      <c r="D570" s="68">
        <v>197.0</v>
      </c>
      <c r="E570" s="69">
        <v>1.0</v>
      </c>
      <c r="F570" s="69">
        <v>815.0</v>
      </c>
      <c r="G570" s="70" t="s">
        <v>1840</v>
      </c>
      <c r="H570" s="69">
        <v>401.0</v>
      </c>
      <c r="I570" s="69">
        <v>194.0</v>
      </c>
      <c r="J570" s="69">
        <v>59.0</v>
      </c>
      <c r="K570" s="29">
        <f t="shared" si="478"/>
        <v>223.5</v>
      </c>
      <c r="L570" s="71">
        <f t="shared" si="479"/>
        <v>0.5574</v>
      </c>
      <c r="M570" s="71">
        <f t="shared" si="480"/>
        <v>0.6968</v>
      </c>
      <c r="N570" s="72">
        <f t="shared" si="481"/>
        <v>93.44</v>
      </c>
      <c r="O570" s="73">
        <f t="shared" si="482"/>
        <v>535224.32</v>
      </c>
      <c r="P570" s="8">
        <f t="shared" si="483"/>
        <v>1334.72399</v>
      </c>
    </row>
    <row r="571" ht="14.25" customHeight="1" outlineLevel="2">
      <c r="A571" s="68">
        <v>197.0</v>
      </c>
      <c r="B571" s="69">
        <v>1.0</v>
      </c>
      <c r="C571" s="18" t="str">
        <f>IF(A571=1.2, "Minneapolis",VLOOKUP(A571,'Fall20 data fy22 comp rev '!$P$2:$Q$669,2,0))</f>
        <v>West St. Paul-Mendota Hts.-Eagan</v>
      </c>
      <c r="D571" s="68">
        <v>197.0</v>
      </c>
      <c r="E571" s="69">
        <v>1.0</v>
      </c>
      <c r="F571" s="69">
        <v>816.0</v>
      </c>
      <c r="G571" s="70" t="s">
        <v>1841</v>
      </c>
      <c r="H571" s="69">
        <v>423.0</v>
      </c>
      <c r="I571" s="69">
        <v>51.0</v>
      </c>
      <c r="J571" s="69">
        <v>6.0</v>
      </c>
      <c r="K571" s="29">
        <f t="shared" si="478"/>
        <v>54</v>
      </c>
      <c r="L571" s="71">
        <f t="shared" si="479"/>
        <v>0.1277</v>
      </c>
      <c r="M571" s="71">
        <f t="shared" si="480"/>
        <v>0.1596</v>
      </c>
      <c r="N571" s="72">
        <f t="shared" si="481"/>
        <v>5.17</v>
      </c>
      <c r="O571" s="73">
        <f t="shared" si="482"/>
        <v>29613.76</v>
      </c>
      <c r="P571" s="8">
        <f t="shared" si="483"/>
        <v>70.00888889</v>
      </c>
    </row>
    <row r="572" ht="14.25" customHeight="1" outlineLevel="2">
      <c r="A572" s="68">
        <v>197.0</v>
      </c>
      <c r="B572" s="69">
        <v>1.0</v>
      </c>
      <c r="C572" s="18" t="str">
        <f>IF(A572=1.2, "Minneapolis",VLOOKUP(A572,'Fall20 data fy22 comp rev '!$P$2:$Q$669,2,0))</f>
        <v>West St. Paul-Mendota Hts.-Eagan</v>
      </c>
      <c r="D572" s="68">
        <v>197.0</v>
      </c>
      <c r="E572" s="69">
        <v>1.0</v>
      </c>
      <c r="F572" s="69">
        <v>817.0</v>
      </c>
      <c r="G572" s="70" t="s">
        <v>1842</v>
      </c>
      <c r="H572" s="69">
        <v>443.0</v>
      </c>
      <c r="I572" s="69">
        <v>230.0</v>
      </c>
      <c r="J572" s="69">
        <v>47.0</v>
      </c>
      <c r="K572" s="29">
        <f t="shared" si="478"/>
        <v>253.5</v>
      </c>
      <c r="L572" s="71">
        <f t="shared" si="479"/>
        <v>0.5722</v>
      </c>
      <c r="M572" s="71">
        <f t="shared" si="480"/>
        <v>0.7153</v>
      </c>
      <c r="N572" s="72">
        <f t="shared" si="481"/>
        <v>108.8</v>
      </c>
      <c r="O572" s="73">
        <f t="shared" si="482"/>
        <v>623206.4</v>
      </c>
      <c r="P572" s="8">
        <f t="shared" si="483"/>
        <v>1406.786456</v>
      </c>
    </row>
    <row r="573" ht="14.25" customHeight="1" outlineLevel="2">
      <c r="A573" s="68">
        <v>197.0</v>
      </c>
      <c r="B573" s="69">
        <v>1.0</v>
      </c>
      <c r="C573" s="18" t="str">
        <f>IF(A573=1.2, "Minneapolis",VLOOKUP(A573,'Fall20 data fy22 comp rev '!$P$2:$Q$669,2,0))</f>
        <v>West St. Paul-Mendota Hts.-Eagan</v>
      </c>
      <c r="D573" s="68">
        <v>197.0</v>
      </c>
      <c r="E573" s="69">
        <v>1.0</v>
      </c>
      <c r="F573" s="69">
        <v>819.0</v>
      </c>
      <c r="G573" s="70" t="s">
        <v>1844</v>
      </c>
      <c r="H573" s="69">
        <v>394.0</v>
      </c>
      <c r="I573" s="69">
        <v>63.0</v>
      </c>
      <c r="J573" s="69">
        <v>16.0</v>
      </c>
      <c r="K573" s="29">
        <f t="shared" si="478"/>
        <v>71</v>
      </c>
      <c r="L573" s="71">
        <f t="shared" si="479"/>
        <v>0.1802</v>
      </c>
      <c r="M573" s="71">
        <f t="shared" si="480"/>
        <v>0.2253</v>
      </c>
      <c r="N573" s="72">
        <f t="shared" si="481"/>
        <v>9.6</v>
      </c>
      <c r="O573" s="73">
        <f t="shared" si="482"/>
        <v>54988.8</v>
      </c>
      <c r="P573" s="8">
        <f t="shared" si="483"/>
        <v>139.5654822</v>
      </c>
    </row>
    <row r="574" ht="14.25" customHeight="1" outlineLevel="2">
      <c r="A574" s="68">
        <v>197.0</v>
      </c>
      <c r="B574" s="69">
        <v>1.0</v>
      </c>
      <c r="C574" s="18" t="str">
        <f>IF(A574=1.2, "Minneapolis",VLOOKUP(A574,'Fall20 data fy22 comp rev '!$P$2:$Q$669,2,0))</f>
        <v>West St. Paul-Mendota Hts.-Eagan</v>
      </c>
      <c r="D574" s="68">
        <v>197.0</v>
      </c>
      <c r="E574" s="69">
        <v>1.0</v>
      </c>
      <c r="F574" s="69">
        <v>820.0</v>
      </c>
      <c r="G574" s="70" t="s">
        <v>1845</v>
      </c>
      <c r="H574" s="69">
        <v>398.0</v>
      </c>
      <c r="I574" s="69">
        <v>139.0</v>
      </c>
      <c r="J574" s="69">
        <v>33.0</v>
      </c>
      <c r="K574" s="29">
        <f t="shared" si="478"/>
        <v>155.5</v>
      </c>
      <c r="L574" s="71">
        <f t="shared" si="479"/>
        <v>0.3907</v>
      </c>
      <c r="M574" s="71">
        <f t="shared" si="480"/>
        <v>0.4884</v>
      </c>
      <c r="N574" s="72">
        <f t="shared" si="481"/>
        <v>45.57</v>
      </c>
      <c r="O574" s="73">
        <f t="shared" si="482"/>
        <v>261024.96</v>
      </c>
      <c r="P574" s="8">
        <f t="shared" si="483"/>
        <v>655.841608</v>
      </c>
    </row>
    <row r="575" ht="14.25" customHeight="1" outlineLevel="2">
      <c r="A575" s="68">
        <v>197.0</v>
      </c>
      <c r="B575" s="69">
        <v>1.0</v>
      </c>
      <c r="C575" s="18" t="str">
        <f>IF(A575=1.2, "Minneapolis",VLOOKUP(A575,'Fall20 data fy22 comp rev '!$P$2:$Q$669,2,0))</f>
        <v>West St. Paul-Mendota Hts.-Eagan</v>
      </c>
      <c r="D575" s="68">
        <v>197.0</v>
      </c>
      <c r="E575" s="69">
        <v>1.0</v>
      </c>
      <c r="F575" s="69">
        <v>821.0</v>
      </c>
      <c r="G575" s="70" t="s">
        <v>1846</v>
      </c>
      <c r="H575" s="69">
        <v>176.0</v>
      </c>
      <c r="I575" s="69">
        <v>39.0</v>
      </c>
      <c r="J575" s="69">
        <v>4.0</v>
      </c>
      <c r="K575" s="29">
        <f t="shared" si="478"/>
        <v>41</v>
      </c>
      <c r="L575" s="71">
        <f t="shared" si="479"/>
        <v>0.233</v>
      </c>
      <c r="M575" s="71">
        <f t="shared" si="480"/>
        <v>0.2913</v>
      </c>
      <c r="N575" s="72">
        <f t="shared" si="481"/>
        <v>7.17</v>
      </c>
      <c r="O575" s="73">
        <f t="shared" si="482"/>
        <v>41069.76</v>
      </c>
      <c r="P575" s="8">
        <f t="shared" si="483"/>
        <v>233.3509091</v>
      </c>
    </row>
    <row r="576" ht="14.25" customHeight="1" outlineLevel="2">
      <c r="A576" s="68">
        <v>197.0</v>
      </c>
      <c r="B576" s="69">
        <v>1.0</v>
      </c>
      <c r="C576" s="18" t="str">
        <f>IF(A576=1.2, "Minneapolis",VLOOKUP(A576,'Fall20 data fy22 comp rev '!$P$2:$Q$669,2,0))</f>
        <v>West St. Paul-Mendota Hts.-Eagan</v>
      </c>
      <c r="D576" s="68">
        <v>197.0</v>
      </c>
      <c r="E576" s="69">
        <v>1.0</v>
      </c>
      <c r="F576" s="69">
        <v>823.0</v>
      </c>
      <c r="G576" s="70" t="s">
        <v>1847</v>
      </c>
      <c r="H576" s="69">
        <v>28.0</v>
      </c>
      <c r="I576" s="69">
        <v>13.0</v>
      </c>
      <c r="J576" s="69">
        <v>3.0</v>
      </c>
      <c r="K576" s="29">
        <f t="shared" si="478"/>
        <v>14.5</v>
      </c>
      <c r="L576" s="71">
        <f t="shared" si="479"/>
        <v>0.5179</v>
      </c>
      <c r="M576" s="71">
        <f t="shared" si="480"/>
        <v>0.6474</v>
      </c>
      <c r="N576" s="72">
        <f t="shared" si="481"/>
        <v>5.63</v>
      </c>
      <c r="O576" s="73">
        <f t="shared" si="482"/>
        <v>32248.64</v>
      </c>
      <c r="P576" s="8">
        <f t="shared" si="483"/>
        <v>1151.737143</v>
      </c>
    </row>
    <row r="577" ht="14.25" customHeight="1" outlineLevel="2">
      <c r="A577" s="68">
        <v>197.0</v>
      </c>
      <c r="B577" s="69">
        <v>1.0</v>
      </c>
      <c r="C577" s="18" t="str">
        <f>IF(A577=1.2, "Minneapolis",VLOOKUP(A577,'Fall20 data fy22 comp rev '!$P$2:$Q$669,2,0))</f>
        <v>West St. Paul-Mendota Hts.-Eagan</v>
      </c>
      <c r="D577" s="68">
        <v>197.0</v>
      </c>
      <c r="E577" s="69">
        <v>1.0</v>
      </c>
      <c r="F577" s="69">
        <v>827.0</v>
      </c>
      <c r="G577" s="70" t="s">
        <v>1484</v>
      </c>
      <c r="H577" s="69">
        <v>1.0</v>
      </c>
      <c r="I577" s="69">
        <v>0.0</v>
      </c>
      <c r="J577" s="69">
        <v>0.0</v>
      </c>
      <c r="K577" s="29">
        <f t="shared" si="478"/>
        <v>0</v>
      </c>
      <c r="L577" s="71">
        <f t="shared" si="479"/>
        <v>0</v>
      </c>
      <c r="M577" s="71">
        <f t="shared" si="480"/>
        <v>0</v>
      </c>
      <c r="N577" s="72">
        <f t="shared" si="481"/>
        <v>0</v>
      </c>
      <c r="O577" s="73">
        <f t="shared" si="482"/>
        <v>0</v>
      </c>
      <c r="P577" s="8">
        <f t="shared" si="483"/>
        <v>0</v>
      </c>
    </row>
    <row r="578" ht="14.25" customHeight="1" outlineLevel="1">
      <c r="A578" s="68"/>
      <c r="B578" s="69"/>
      <c r="C578" s="80" t="s">
        <v>3613</v>
      </c>
      <c r="D578" s="68"/>
      <c r="E578" s="69"/>
      <c r="F578" s="69"/>
      <c r="G578" s="70"/>
      <c r="H578" s="69">
        <f t="shared" ref="H578:K578" si="484">SUBTOTAL(9,H567:H577)</f>
        <v>5338</v>
      </c>
      <c r="I578" s="69">
        <f t="shared" si="484"/>
        <v>1752</v>
      </c>
      <c r="J578" s="69">
        <f t="shared" si="484"/>
        <v>445</v>
      </c>
      <c r="K578" s="29">
        <f t="shared" si="484"/>
        <v>1974.5</v>
      </c>
      <c r="L578" s="71"/>
      <c r="M578" s="71"/>
      <c r="N578" s="72">
        <f t="shared" ref="N578:O578" si="485">SUBTOTAL(9,N567:N577)</f>
        <v>608.06</v>
      </c>
      <c r="O578" s="73">
        <f t="shared" si="485"/>
        <v>3482967.68</v>
      </c>
      <c r="P578" s="8"/>
    </row>
    <row r="579" ht="14.25" customHeight="1" outlineLevel="2">
      <c r="A579" s="68">
        <v>199.0</v>
      </c>
      <c r="B579" s="69">
        <v>1.0</v>
      </c>
      <c r="C579" s="18" t="str">
        <f>IF(A579=1.2, "Minneapolis",VLOOKUP(A579,'Fall20 data fy22 comp rev '!$P$2:$Q$669,2,0))</f>
        <v>Inver Grove Heights</v>
      </c>
      <c r="D579" s="68">
        <v>199.0</v>
      </c>
      <c r="E579" s="69">
        <v>1.0</v>
      </c>
      <c r="F579" s="69">
        <v>26.0</v>
      </c>
      <c r="G579" s="70" t="s">
        <v>1848</v>
      </c>
      <c r="H579" s="69">
        <v>1097.0</v>
      </c>
      <c r="I579" s="69">
        <v>262.0</v>
      </c>
      <c r="J579" s="69">
        <v>126.0</v>
      </c>
      <c r="K579" s="29">
        <f t="shared" ref="K579:K586" si="486">ROUND((I$3*I579)+(J579*J$3),1)</f>
        <v>325</v>
      </c>
      <c r="L579" s="71">
        <f t="shared" ref="L579:L586" si="487">ROUND(K579/H579,4)</f>
        <v>0.2963</v>
      </c>
      <c r="M579" s="71">
        <f t="shared" ref="M579:M586" si="488">ROUND(MIN(1,L579/M$3),4)</f>
        <v>0.3704</v>
      </c>
      <c r="N579" s="72">
        <f t="shared" ref="N579:N586" si="489">ROUND(K579*M579*N$3,2)</f>
        <v>72.23</v>
      </c>
      <c r="O579" s="73">
        <f t="shared" ref="O579:O586" si="490">ROUND(N579*O$3,2)</f>
        <v>413733.44</v>
      </c>
      <c r="P579" s="8">
        <f t="shared" ref="P579:P586" si="491">O579/H579</f>
        <v>377.1498997</v>
      </c>
    </row>
    <row r="580" ht="14.25" customHeight="1" outlineLevel="2">
      <c r="A580" s="68">
        <v>199.0</v>
      </c>
      <c r="B580" s="69">
        <v>1.0</v>
      </c>
      <c r="C580" s="18" t="str">
        <f>IF(A580=1.2, "Minneapolis",VLOOKUP(A580,'Fall20 data fy22 comp rev '!$P$2:$Q$669,2,0))</f>
        <v>Inver Grove Heights</v>
      </c>
      <c r="D580" s="68">
        <v>199.0</v>
      </c>
      <c r="E580" s="69">
        <v>1.0</v>
      </c>
      <c r="F580" s="69">
        <v>27.0</v>
      </c>
      <c r="G580" s="70" t="s">
        <v>1850</v>
      </c>
      <c r="H580" s="69">
        <v>807.0</v>
      </c>
      <c r="I580" s="69">
        <v>270.0</v>
      </c>
      <c r="J580" s="69">
        <v>121.0</v>
      </c>
      <c r="K580" s="29">
        <f t="shared" si="486"/>
        <v>330.5</v>
      </c>
      <c r="L580" s="71">
        <f t="shared" si="487"/>
        <v>0.4095</v>
      </c>
      <c r="M580" s="71">
        <f t="shared" si="488"/>
        <v>0.5119</v>
      </c>
      <c r="N580" s="72">
        <f t="shared" si="489"/>
        <v>101.51</v>
      </c>
      <c r="O580" s="73">
        <f t="shared" si="490"/>
        <v>581449.28</v>
      </c>
      <c r="P580" s="8">
        <f t="shared" si="491"/>
        <v>720.5071623</v>
      </c>
    </row>
    <row r="581" ht="14.25" customHeight="1" outlineLevel="2">
      <c r="A581" s="68">
        <v>199.0</v>
      </c>
      <c r="B581" s="69">
        <v>1.0</v>
      </c>
      <c r="C581" s="18" t="str">
        <f>IF(A581=1.2, "Minneapolis",VLOOKUP(A581,'Fall20 data fy22 comp rev '!$P$2:$Q$669,2,0))</f>
        <v>Inver Grove Heights</v>
      </c>
      <c r="D581" s="68">
        <v>199.0</v>
      </c>
      <c r="E581" s="69">
        <v>1.0</v>
      </c>
      <c r="F581" s="69">
        <v>226.0</v>
      </c>
      <c r="G581" s="70" t="s">
        <v>1852</v>
      </c>
      <c r="H581" s="69">
        <v>26.0</v>
      </c>
      <c r="I581" s="69">
        <v>11.0</v>
      </c>
      <c r="J581" s="69">
        <v>7.0</v>
      </c>
      <c r="K581" s="29">
        <f t="shared" si="486"/>
        <v>14.5</v>
      </c>
      <c r="L581" s="71">
        <f t="shared" si="487"/>
        <v>0.5577</v>
      </c>
      <c r="M581" s="71">
        <f t="shared" si="488"/>
        <v>0.6971</v>
      </c>
      <c r="N581" s="72">
        <f t="shared" si="489"/>
        <v>6.06</v>
      </c>
      <c r="O581" s="73">
        <f t="shared" si="490"/>
        <v>34711.68</v>
      </c>
      <c r="P581" s="8">
        <f t="shared" si="491"/>
        <v>1335.064615</v>
      </c>
    </row>
    <row r="582" ht="14.25" customHeight="1" outlineLevel="2">
      <c r="A582" s="68">
        <v>199.0</v>
      </c>
      <c r="B582" s="69">
        <v>1.0</v>
      </c>
      <c r="C582" s="18" t="str">
        <f>IF(A582=1.2, "Minneapolis",VLOOKUP(A582,'Fall20 data fy22 comp rev '!$P$2:$Q$669,2,0))</f>
        <v>Inver Grove Heights</v>
      </c>
      <c r="D582" s="68">
        <v>199.0</v>
      </c>
      <c r="E582" s="69">
        <v>1.0</v>
      </c>
      <c r="F582" s="69">
        <v>574.0</v>
      </c>
      <c r="G582" s="70" t="s">
        <v>1853</v>
      </c>
      <c r="H582" s="69">
        <v>118.0</v>
      </c>
      <c r="I582" s="69">
        <v>9.0</v>
      </c>
      <c r="J582" s="69">
        <v>10.0</v>
      </c>
      <c r="K582" s="29">
        <f t="shared" si="486"/>
        <v>14</v>
      </c>
      <c r="L582" s="71">
        <f t="shared" si="487"/>
        <v>0.1186</v>
      </c>
      <c r="M582" s="71">
        <f t="shared" si="488"/>
        <v>0.1483</v>
      </c>
      <c r="N582" s="72">
        <f t="shared" si="489"/>
        <v>1.25</v>
      </c>
      <c r="O582" s="73">
        <f t="shared" si="490"/>
        <v>7160</v>
      </c>
      <c r="P582" s="8">
        <f t="shared" si="491"/>
        <v>60.6779661</v>
      </c>
    </row>
    <row r="583" ht="14.25" customHeight="1" outlineLevel="2">
      <c r="A583" s="68">
        <v>199.0</v>
      </c>
      <c r="B583" s="69">
        <v>1.0</v>
      </c>
      <c r="C583" s="18" t="str">
        <f>IF(A583=1.2, "Minneapolis",VLOOKUP(A583,'Fall20 data fy22 comp rev '!$P$2:$Q$669,2,0))</f>
        <v>Inver Grove Heights</v>
      </c>
      <c r="D583" s="68">
        <v>199.0</v>
      </c>
      <c r="E583" s="69">
        <v>1.0</v>
      </c>
      <c r="F583" s="69">
        <v>575.0</v>
      </c>
      <c r="G583" s="70" t="s">
        <v>1854</v>
      </c>
      <c r="H583" s="69">
        <v>599.0</v>
      </c>
      <c r="I583" s="69">
        <v>232.0</v>
      </c>
      <c r="J583" s="69">
        <v>83.0</v>
      </c>
      <c r="K583" s="29">
        <f t="shared" si="486"/>
        <v>273.5</v>
      </c>
      <c r="L583" s="71">
        <f t="shared" si="487"/>
        <v>0.4566</v>
      </c>
      <c r="M583" s="71">
        <f t="shared" si="488"/>
        <v>0.5708</v>
      </c>
      <c r="N583" s="72">
        <f t="shared" si="489"/>
        <v>93.67</v>
      </c>
      <c r="O583" s="73">
        <f t="shared" si="490"/>
        <v>536541.76</v>
      </c>
      <c r="P583" s="8">
        <f t="shared" si="491"/>
        <v>895.7291486</v>
      </c>
    </row>
    <row r="584" ht="14.25" customHeight="1" outlineLevel="2">
      <c r="A584" s="68">
        <v>199.0</v>
      </c>
      <c r="B584" s="69">
        <v>1.0</v>
      </c>
      <c r="C584" s="18" t="str">
        <f>IF(A584=1.2, "Minneapolis",VLOOKUP(A584,'Fall20 data fy22 comp rev '!$P$2:$Q$669,2,0))</f>
        <v>Inver Grove Heights</v>
      </c>
      <c r="D584" s="68">
        <v>199.0</v>
      </c>
      <c r="E584" s="69">
        <v>1.0</v>
      </c>
      <c r="F584" s="69">
        <v>577.0</v>
      </c>
      <c r="G584" s="70" t="s">
        <v>1855</v>
      </c>
      <c r="H584" s="69">
        <v>542.0</v>
      </c>
      <c r="I584" s="69">
        <v>157.0</v>
      </c>
      <c r="J584" s="69">
        <v>72.0</v>
      </c>
      <c r="K584" s="29">
        <f t="shared" si="486"/>
        <v>193</v>
      </c>
      <c r="L584" s="71">
        <f t="shared" si="487"/>
        <v>0.3561</v>
      </c>
      <c r="M584" s="71">
        <f t="shared" si="488"/>
        <v>0.4451</v>
      </c>
      <c r="N584" s="72">
        <f t="shared" si="489"/>
        <v>51.54</v>
      </c>
      <c r="O584" s="73">
        <f t="shared" si="490"/>
        <v>295221.12</v>
      </c>
      <c r="P584" s="8">
        <f t="shared" si="491"/>
        <v>544.6884133</v>
      </c>
    </row>
    <row r="585" ht="14.25" customHeight="1" outlineLevel="2">
      <c r="A585" s="68">
        <v>199.0</v>
      </c>
      <c r="B585" s="69">
        <v>1.0</v>
      </c>
      <c r="C585" s="18" t="str">
        <f>IF(A585=1.2, "Minneapolis",VLOOKUP(A585,'Fall20 data fy22 comp rev '!$P$2:$Q$669,2,0))</f>
        <v>Inver Grove Heights</v>
      </c>
      <c r="D585" s="68">
        <v>199.0</v>
      </c>
      <c r="E585" s="69">
        <v>1.0</v>
      </c>
      <c r="F585" s="69">
        <v>578.0</v>
      </c>
      <c r="G585" s="70" t="s">
        <v>1856</v>
      </c>
      <c r="H585" s="69">
        <v>326.0</v>
      </c>
      <c r="I585" s="69">
        <v>101.0</v>
      </c>
      <c r="J585" s="69">
        <v>63.0</v>
      </c>
      <c r="K585" s="29">
        <f t="shared" si="486"/>
        <v>132.5</v>
      </c>
      <c r="L585" s="71">
        <f t="shared" si="487"/>
        <v>0.4064</v>
      </c>
      <c r="M585" s="71">
        <f t="shared" si="488"/>
        <v>0.508</v>
      </c>
      <c r="N585" s="72">
        <f t="shared" si="489"/>
        <v>40.39</v>
      </c>
      <c r="O585" s="73">
        <f t="shared" si="490"/>
        <v>231353.92</v>
      </c>
      <c r="P585" s="8">
        <f t="shared" si="491"/>
        <v>709.6746012</v>
      </c>
    </row>
    <row r="586" ht="14.25" customHeight="1" outlineLevel="2">
      <c r="A586" s="68">
        <v>199.0</v>
      </c>
      <c r="B586" s="69">
        <v>1.0</v>
      </c>
      <c r="C586" s="18" t="str">
        <f>IF(A586=1.2, "Minneapolis",VLOOKUP(A586,'Fall20 data fy22 comp rev '!$P$2:$Q$669,2,0))</f>
        <v>Inver Grove Heights</v>
      </c>
      <c r="D586" s="68">
        <v>199.0</v>
      </c>
      <c r="E586" s="69">
        <v>1.0</v>
      </c>
      <c r="F586" s="69">
        <v>580.0</v>
      </c>
      <c r="G586" s="70" t="s">
        <v>1858</v>
      </c>
      <c r="H586" s="69">
        <v>77.0</v>
      </c>
      <c r="I586" s="69">
        <v>18.0</v>
      </c>
      <c r="J586" s="69">
        <v>4.0</v>
      </c>
      <c r="K586" s="29">
        <f t="shared" si="486"/>
        <v>20</v>
      </c>
      <c r="L586" s="71">
        <f t="shared" si="487"/>
        <v>0.2597</v>
      </c>
      <c r="M586" s="71">
        <f t="shared" si="488"/>
        <v>0.3246</v>
      </c>
      <c r="N586" s="72">
        <f t="shared" si="489"/>
        <v>3.9</v>
      </c>
      <c r="O586" s="73">
        <f t="shared" si="490"/>
        <v>22339.2</v>
      </c>
      <c r="P586" s="8">
        <f t="shared" si="491"/>
        <v>290.1194805</v>
      </c>
    </row>
    <row r="587" ht="14.25" customHeight="1" outlineLevel="1">
      <c r="A587" s="68"/>
      <c r="B587" s="69"/>
      <c r="C587" s="80" t="s">
        <v>3614</v>
      </c>
      <c r="D587" s="68"/>
      <c r="E587" s="69"/>
      <c r="F587" s="69"/>
      <c r="G587" s="70"/>
      <c r="H587" s="69">
        <f t="shared" ref="H587:K587" si="492">SUBTOTAL(9,H579:H586)</f>
        <v>3592</v>
      </c>
      <c r="I587" s="69">
        <f t="shared" si="492"/>
        <v>1060</v>
      </c>
      <c r="J587" s="69">
        <f t="shared" si="492"/>
        <v>486</v>
      </c>
      <c r="K587" s="29">
        <f t="shared" si="492"/>
        <v>1303</v>
      </c>
      <c r="L587" s="71"/>
      <c r="M587" s="71"/>
      <c r="N587" s="72">
        <f t="shared" ref="N587:O587" si="493">SUBTOTAL(9,N579:N586)</f>
        <v>370.55</v>
      </c>
      <c r="O587" s="73">
        <f t="shared" si="493"/>
        <v>2122510.4</v>
      </c>
      <c r="P587" s="8"/>
    </row>
    <row r="588" ht="14.25" customHeight="1" outlineLevel="2">
      <c r="A588" s="68">
        <v>200.0</v>
      </c>
      <c r="B588" s="69">
        <v>1.0</v>
      </c>
      <c r="C588" s="18" t="str">
        <f>IF(A588=1.2, "Minneapolis",VLOOKUP(A588,'Fall20 data fy22 comp rev '!$P$2:$Q$669,2,0))</f>
        <v>Hastings</v>
      </c>
      <c r="D588" s="68">
        <v>200.0</v>
      </c>
      <c r="E588" s="69">
        <v>1.0</v>
      </c>
      <c r="F588" s="69">
        <v>127.0</v>
      </c>
      <c r="G588" s="70" t="s">
        <v>1859</v>
      </c>
      <c r="H588" s="69">
        <v>11.0</v>
      </c>
      <c r="I588" s="69">
        <v>0.0</v>
      </c>
      <c r="J588" s="69">
        <v>0.0</v>
      </c>
      <c r="K588" s="29">
        <f t="shared" ref="K588:K595" si="494">ROUND((I$3*I588)+(J588*J$3),1)</f>
        <v>0</v>
      </c>
      <c r="L588" s="71">
        <f t="shared" ref="L588:L595" si="495">ROUND(K588/H588,4)</f>
        <v>0</v>
      </c>
      <c r="M588" s="71">
        <f t="shared" ref="M588:M595" si="496">ROUND(MIN(1,L588/M$3),4)</f>
        <v>0</v>
      </c>
      <c r="N588" s="72">
        <f t="shared" ref="N588:N595" si="497">ROUND(K588*M588*N$3,2)</f>
        <v>0</v>
      </c>
      <c r="O588" s="73">
        <f t="shared" ref="O588:O595" si="498">ROUND(N588*O$3,2)</f>
        <v>0</v>
      </c>
      <c r="P588" s="8">
        <f t="shared" ref="P588:P595" si="499">O588/H588</f>
        <v>0</v>
      </c>
    </row>
    <row r="589" ht="14.25" customHeight="1" outlineLevel="2">
      <c r="A589" s="68">
        <v>200.0</v>
      </c>
      <c r="B589" s="69">
        <v>1.0</v>
      </c>
      <c r="C589" s="18" t="str">
        <f>IF(A589=1.2, "Minneapolis",VLOOKUP(A589,'Fall20 data fy22 comp rev '!$P$2:$Q$669,2,0))</f>
        <v>Hastings</v>
      </c>
      <c r="D589" s="68">
        <v>200.0</v>
      </c>
      <c r="E589" s="69">
        <v>1.0</v>
      </c>
      <c r="F589" s="69">
        <v>129.0</v>
      </c>
      <c r="G589" s="70" t="s">
        <v>1861</v>
      </c>
      <c r="H589" s="69">
        <v>1414.0</v>
      </c>
      <c r="I589" s="69">
        <v>128.0</v>
      </c>
      <c r="J589" s="69">
        <v>69.0</v>
      </c>
      <c r="K589" s="29">
        <f t="shared" si="494"/>
        <v>162.5</v>
      </c>
      <c r="L589" s="71">
        <f t="shared" si="495"/>
        <v>0.1149</v>
      </c>
      <c r="M589" s="71">
        <f t="shared" si="496"/>
        <v>0.1436</v>
      </c>
      <c r="N589" s="72">
        <f t="shared" si="497"/>
        <v>14</v>
      </c>
      <c r="O589" s="73">
        <f t="shared" si="498"/>
        <v>80192</v>
      </c>
      <c r="P589" s="8">
        <f t="shared" si="499"/>
        <v>56.71287129</v>
      </c>
    </row>
    <row r="590" ht="14.25" customHeight="1" outlineLevel="2">
      <c r="A590" s="68">
        <v>200.0</v>
      </c>
      <c r="B590" s="69">
        <v>1.0</v>
      </c>
      <c r="C590" s="18" t="str">
        <f>IF(A590=1.2, "Minneapolis",VLOOKUP(A590,'Fall20 data fy22 comp rev '!$P$2:$Q$669,2,0))</f>
        <v>Hastings</v>
      </c>
      <c r="D590" s="68">
        <v>200.0</v>
      </c>
      <c r="E590" s="69">
        <v>1.0</v>
      </c>
      <c r="F590" s="69">
        <v>130.0</v>
      </c>
      <c r="G590" s="70" t="s">
        <v>1863</v>
      </c>
      <c r="H590" s="69">
        <v>1335.0</v>
      </c>
      <c r="I590" s="69">
        <v>220.0</v>
      </c>
      <c r="J590" s="69">
        <v>109.0</v>
      </c>
      <c r="K590" s="29">
        <f t="shared" si="494"/>
        <v>274.5</v>
      </c>
      <c r="L590" s="71">
        <f t="shared" si="495"/>
        <v>0.2056</v>
      </c>
      <c r="M590" s="71">
        <f t="shared" si="496"/>
        <v>0.257</v>
      </c>
      <c r="N590" s="72">
        <f t="shared" si="497"/>
        <v>42.33</v>
      </c>
      <c r="O590" s="73">
        <f t="shared" si="498"/>
        <v>242466.24</v>
      </c>
      <c r="P590" s="8">
        <f t="shared" si="499"/>
        <v>181.6226517</v>
      </c>
    </row>
    <row r="591" ht="14.25" customHeight="1" outlineLevel="2">
      <c r="A591" s="68">
        <v>200.0</v>
      </c>
      <c r="B591" s="69">
        <v>1.0</v>
      </c>
      <c r="C591" s="18" t="str">
        <f>IF(A591=1.2, "Minneapolis",VLOOKUP(A591,'Fall20 data fy22 comp rev '!$P$2:$Q$669,2,0))</f>
        <v>Hastings</v>
      </c>
      <c r="D591" s="68">
        <v>200.0</v>
      </c>
      <c r="E591" s="69">
        <v>1.0</v>
      </c>
      <c r="F591" s="69">
        <v>136.0</v>
      </c>
      <c r="G591" s="70" t="s">
        <v>1865</v>
      </c>
      <c r="H591" s="69">
        <v>30.0</v>
      </c>
      <c r="I591" s="69">
        <v>8.0</v>
      </c>
      <c r="J591" s="69">
        <v>4.0</v>
      </c>
      <c r="K591" s="29">
        <f t="shared" si="494"/>
        <v>10</v>
      </c>
      <c r="L591" s="71">
        <f t="shared" si="495"/>
        <v>0.3333</v>
      </c>
      <c r="M591" s="71">
        <f t="shared" si="496"/>
        <v>0.4166</v>
      </c>
      <c r="N591" s="72">
        <f t="shared" si="497"/>
        <v>2.5</v>
      </c>
      <c r="O591" s="73">
        <f t="shared" si="498"/>
        <v>14320</v>
      </c>
      <c r="P591" s="8">
        <f t="shared" si="499"/>
        <v>477.3333333</v>
      </c>
    </row>
    <row r="592" ht="14.25" customHeight="1" outlineLevel="2">
      <c r="A592" s="68">
        <v>200.0</v>
      </c>
      <c r="B592" s="69">
        <v>1.0</v>
      </c>
      <c r="C592" s="18" t="str">
        <f>IF(A592=1.2, "Minneapolis",VLOOKUP(A592,'Fall20 data fy22 comp rev '!$P$2:$Q$669,2,0))</f>
        <v>Hastings</v>
      </c>
      <c r="D592" s="68">
        <v>200.0</v>
      </c>
      <c r="E592" s="69">
        <v>1.0</v>
      </c>
      <c r="F592" s="69">
        <v>138.0</v>
      </c>
      <c r="G592" s="70" t="s">
        <v>1866</v>
      </c>
      <c r="H592" s="69">
        <v>77.0</v>
      </c>
      <c r="I592" s="69">
        <v>12.0</v>
      </c>
      <c r="J592" s="69">
        <v>1.0</v>
      </c>
      <c r="K592" s="29">
        <f t="shared" si="494"/>
        <v>12.5</v>
      </c>
      <c r="L592" s="71">
        <f t="shared" si="495"/>
        <v>0.1623</v>
      </c>
      <c r="M592" s="71">
        <f t="shared" si="496"/>
        <v>0.2029</v>
      </c>
      <c r="N592" s="72">
        <f t="shared" si="497"/>
        <v>1.52</v>
      </c>
      <c r="O592" s="73">
        <f t="shared" si="498"/>
        <v>8706.56</v>
      </c>
      <c r="P592" s="8">
        <f t="shared" si="499"/>
        <v>113.0722078</v>
      </c>
    </row>
    <row r="593" ht="14.25" customHeight="1" outlineLevel="2">
      <c r="A593" s="68">
        <v>200.0</v>
      </c>
      <c r="B593" s="69">
        <v>1.0</v>
      </c>
      <c r="C593" s="18" t="str">
        <f>IF(A593=1.2, "Minneapolis",VLOOKUP(A593,'Fall20 data fy22 comp rev '!$P$2:$Q$669,2,0))</f>
        <v>Hastings</v>
      </c>
      <c r="D593" s="68">
        <v>200.0</v>
      </c>
      <c r="E593" s="69">
        <v>1.0</v>
      </c>
      <c r="F593" s="69">
        <v>609.0</v>
      </c>
      <c r="G593" s="70" t="s">
        <v>1465</v>
      </c>
      <c r="H593" s="69">
        <v>481.0</v>
      </c>
      <c r="I593" s="69">
        <v>90.0</v>
      </c>
      <c r="J593" s="69">
        <v>37.0</v>
      </c>
      <c r="K593" s="29">
        <f t="shared" si="494"/>
        <v>108.5</v>
      </c>
      <c r="L593" s="71">
        <f t="shared" si="495"/>
        <v>0.2256</v>
      </c>
      <c r="M593" s="71">
        <f t="shared" si="496"/>
        <v>0.282</v>
      </c>
      <c r="N593" s="72">
        <f t="shared" si="497"/>
        <v>18.36</v>
      </c>
      <c r="O593" s="73">
        <f t="shared" si="498"/>
        <v>105166.08</v>
      </c>
      <c r="P593" s="8">
        <f t="shared" si="499"/>
        <v>218.640499</v>
      </c>
    </row>
    <row r="594" ht="14.25" customHeight="1" outlineLevel="2">
      <c r="A594" s="68">
        <v>200.0</v>
      </c>
      <c r="B594" s="69">
        <v>1.0</v>
      </c>
      <c r="C594" s="18" t="str">
        <f>IF(A594=1.2, "Minneapolis",VLOOKUP(A594,'Fall20 data fy22 comp rev '!$P$2:$Q$669,2,0))</f>
        <v>Hastings</v>
      </c>
      <c r="D594" s="68">
        <v>200.0</v>
      </c>
      <c r="E594" s="69">
        <v>1.0</v>
      </c>
      <c r="F594" s="69">
        <v>610.0</v>
      </c>
      <c r="G594" s="70" t="s">
        <v>1871</v>
      </c>
      <c r="H594" s="69">
        <v>487.0</v>
      </c>
      <c r="I594" s="69">
        <v>60.0</v>
      </c>
      <c r="J594" s="69">
        <v>33.0</v>
      </c>
      <c r="K594" s="29">
        <f t="shared" si="494"/>
        <v>76.5</v>
      </c>
      <c r="L594" s="71">
        <f t="shared" si="495"/>
        <v>0.1571</v>
      </c>
      <c r="M594" s="71">
        <f t="shared" si="496"/>
        <v>0.1964</v>
      </c>
      <c r="N594" s="72">
        <f t="shared" si="497"/>
        <v>9.01</v>
      </c>
      <c r="O594" s="73">
        <f t="shared" si="498"/>
        <v>51609.28</v>
      </c>
      <c r="P594" s="8">
        <f t="shared" si="499"/>
        <v>105.9738809</v>
      </c>
    </row>
    <row r="595" ht="14.25" customHeight="1" outlineLevel="2">
      <c r="A595" s="68">
        <v>200.0</v>
      </c>
      <c r="B595" s="69">
        <v>1.0</v>
      </c>
      <c r="C595" s="18" t="str">
        <f>IF(A595=1.2, "Minneapolis",VLOOKUP(A595,'Fall20 data fy22 comp rev '!$P$2:$Q$669,2,0))</f>
        <v>Hastings</v>
      </c>
      <c r="D595" s="68">
        <v>200.0</v>
      </c>
      <c r="E595" s="69">
        <v>1.0</v>
      </c>
      <c r="F595" s="69">
        <v>612.0</v>
      </c>
      <c r="G595" s="70" t="s">
        <v>1873</v>
      </c>
      <c r="H595" s="69">
        <v>500.0</v>
      </c>
      <c r="I595" s="69">
        <v>90.0</v>
      </c>
      <c r="J595" s="69">
        <v>35.0</v>
      </c>
      <c r="K595" s="29">
        <f t="shared" si="494"/>
        <v>107.5</v>
      </c>
      <c r="L595" s="71">
        <f t="shared" si="495"/>
        <v>0.215</v>
      </c>
      <c r="M595" s="71">
        <f t="shared" si="496"/>
        <v>0.2688</v>
      </c>
      <c r="N595" s="72">
        <f t="shared" si="497"/>
        <v>17.34</v>
      </c>
      <c r="O595" s="73">
        <f t="shared" si="498"/>
        <v>99323.52</v>
      </c>
      <c r="P595" s="8">
        <f t="shared" si="499"/>
        <v>198.64704</v>
      </c>
    </row>
    <row r="596" ht="14.25" customHeight="1" outlineLevel="1">
      <c r="A596" s="68"/>
      <c r="B596" s="69"/>
      <c r="C596" s="80" t="s">
        <v>3615</v>
      </c>
      <c r="D596" s="68"/>
      <c r="E596" s="69"/>
      <c r="F596" s="69"/>
      <c r="G596" s="70"/>
      <c r="H596" s="69">
        <f t="shared" ref="H596:K596" si="500">SUBTOTAL(9,H588:H595)</f>
        <v>4335</v>
      </c>
      <c r="I596" s="69">
        <f t="shared" si="500"/>
        <v>608</v>
      </c>
      <c r="J596" s="69">
        <f t="shared" si="500"/>
        <v>288</v>
      </c>
      <c r="K596" s="29">
        <f t="shared" si="500"/>
        <v>752</v>
      </c>
      <c r="L596" s="71"/>
      <c r="M596" s="71"/>
      <c r="N596" s="72">
        <f t="shared" ref="N596:O596" si="501">SUBTOTAL(9,N588:N595)</f>
        <v>105.06</v>
      </c>
      <c r="O596" s="73">
        <f t="shared" si="501"/>
        <v>601783.68</v>
      </c>
      <c r="P596" s="8"/>
    </row>
    <row r="597" ht="14.25" customHeight="1" outlineLevel="2">
      <c r="A597" s="68">
        <v>203.0</v>
      </c>
      <c r="B597" s="69">
        <v>1.0</v>
      </c>
      <c r="C597" s="18" t="str">
        <f>IF(A597=1.2, "Minneapolis",VLOOKUP(A597,'Fall20 data fy22 comp rev '!$P$2:$Q$669,2,0))</f>
        <v>Hayfield</v>
      </c>
      <c r="D597" s="68">
        <v>203.0</v>
      </c>
      <c r="E597" s="69">
        <v>1.0</v>
      </c>
      <c r="F597" s="69">
        <v>1.0</v>
      </c>
      <c r="G597" s="70" t="s">
        <v>1875</v>
      </c>
      <c r="H597" s="69">
        <v>385.0</v>
      </c>
      <c r="I597" s="69">
        <v>73.0</v>
      </c>
      <c r="J597" s="69">
        <v>39.0</v>
      </c>
      <c r="K597" s="29">
        <f t="shared" ref="K597:K598" si="502">ROUND((I$3*I597)+(J597*J$3),1)</f>
        <v>92.5</v>
      </c>
      <c r="L597" s="71">
        <f t="shared" ref="L597:L598" si="503">ROUND(K597/H597,4)</f>
        <v>0.2403</v>
      </c>
      <c r="M597" s="71">
        <f t="shared" ref="M597:M598" si="504">ROUND(MIN(1,L597/M$3),4)</f>
        <v>0.3004</v>
      </c>
      <c r="N597" s="72">
        <f t="shared" ref="N597:N598" si="505">ROUND(K597*M597*N$3,2)</f>
        <v>16.67</v>
      </c>
      <c r="O597" s="73">
        <f t="shared" ref="O597:O598" si="506">ROUND(N597*O$3,2)</f>
        <v>95485.76</v>
      </c>
      <c r="P597" s="8">
        <f t="shared" ref="P597:P598" si="507">O597/H597</f>
        <v>248.014961</v>
      </c>
    </row>
    <row r="598" ht="14.25" customHeight="1" outlineLevel="2">
      <c r="A598" s="68">
        <v>203.0</v>
      </c>
      <c r="B598" s="69">
        <v>1.0</v>
      </c>
      <c r="C598" s="18" t="str">
        <f>IF(A598=1.2, "Minneapolis",VLOOKUP(A598,'Fall20 data fy22 comp rev '!$P$2:$Q$669,2,0))</f>
        <v>Hayfield</v>
      </c>
      <c r="D598" s="68">
        <v>203.0</v>
      </c>
      <c r="E598" s="69">
        <v>1.0</v>
      </c>
      <c r="F598" s="69">
        <v>3.0</v>
      </c>
      <c r="G598" s="70" t="s">
        <v>1877</v>
      </c>
      <c r="H598" s="69">
        <v>281.0</v>
      </c>
      <c r="I598" s="69">
        <v>59.0</v>
      </c>
      <c r="J598" s="69">
        <v>40.0</v>
      </c>
      <c r="K598" s="29">
        <f t="shared" si="502"/>
        <v>79</v>
      </c>
      <c r="L598" s="71">
        <f t="shared" si="503"/>
        <v>0.2811</v>
      </c>
      <c r="M598" s="71">
        <f t="shared" si="504"/>
        <v>0.3514</v>
      </c>
      <c r="N598" s="72">
        <f t="shared" si="505"/>
        <v>16.66</v>
      </c>
      <c r="O598" s="73">
        <f t="shared" si="506"/>
        <v>95428.48</v>
      </c>
      <c r="P598" s="8">
        <f t="shared" si="507"/>
        <v>339.6031317</v>
      </c>
    </row>
    <row r="599" ht="14.25" customHeight="1" outlineLevel="1">
      <c r="A599" s="68"/>
      <c r="B599" s="69"/>
      <c r="C599" s="80" t="s">
        <v>3616</v>
      </c>
      <c r="D599" s="68"/>
      <c r="E599" s="69"/>
      <c r="F599" s="69"/>
      <c r="G599" s="70"/>
      <c r="H599" s="69">
        <f t="shared" ref="H599:K599" si="508">SUBTOTAL(9,H597:H598)</f>
        <v>666</v>
      </c>
      <c r="I599" s="69">
        <f t="shared" si="508"/>
        <v>132</v>
      </c>
      <c r="J599" s="69">
        <f t="shared" si="508"/>
        <v>79</v>
      </c>
      <c r="K599" s="29">
        <f t="shared" si="508"/>
        <v>171.5</v>
      </c>
      <c r="L599" s="71"/>
      <c r="M599" s="71"/>
      <c r="N599" s="72">
        <f t="shared" ref="N599:O599" si="509">SUBTOTAL(9,N597:N598)</f>
        <v>33.33</v>
      </c>
      <c r="O599" s="73">
        <f t="shared" si="509"/>
        <v>190914.24</v>
      </c>
      <c r="P599" s="8"/>
    </row>
    <row r="600" ht="14.25" customHeight="1" outlineLevel="2">
      <c r="A600" s="68">
        <v>204.0</v>
      </c>
      <c r="B600" s="69">
        <v>1.0</v>
      </c>
      <c r="C600" s="18" t="str">
        <f>IF(A600=1.2, "Minneapolis",VLOOKUP(A600,'Fall20 data fy22 comp rev '!$P$2:$Q$669,2,0))</f>
        <v>Kasson-Mantorville</v>
      </c>
      <c r="D600" s="68">
        <v>204.0</v>
      </c>
      <c r="E600" s="69">
        <v>1.0</v>
      </c>
      <c r="F600" s="69">
        <v>10.0</v>
      </c>
      <c r="G600" s="70" t="s">
        <v>1879</v>
      </c>
      <c r="H600" s="69">
        <v>881.0</v>
      </c>
      <c r="I600" s="69">
        <v>121.0</v>
      </c>
      <c r="J600" s="69">
        <v>29.0</v>
      </c>
      <c r="K600" s="29">
        <f t="shared" ref="K600:K602" si="510">ROUND((I$3*I600)+(J600*J$3),1)</f>
        <v>135.5</v>
      </c>
      <c r="L600" s="71">
        <f t="shared" ref="L600:L602" si="511">ROUND(K600/H600,4)</f>
        <v>0.1538</v>
      </c>
      <c r="M600" s="71">
        <f t="shared" ref="M600:M602" si="512">ROUND(MIN(1,L600/M$3),4)</f>
        <v>0.1923</v>
      </c>
      <c r="N600" s="72">
        <f t="shared" ref="N600:N602" si="513">ROUND(K600*M600*N$3,2)</f>
        <v>15.63</v>
      </c>
      <c r="O600" s="73">
        <f t="shared" ref="O600:O602" si="514">ROUND(N600*O$3,2)</f>
        <v>89528.64</v>
      </c>
      <c r="P600" s="8">
        <f t="shared" ref="P600:P602" si="515">O600/H600</f>
        <v>101.6216118</v>
      </c>
    </row>
    <row r="601" ht="14.25" customHeight="1" outlineLevel="2">
      <c r="A601" s="68">
        <v>204.0</v>
      </c>
      <c r="B601" s="69">
        <v>1.0</v>
      </c>
      <c r="C601" s="18" t="str">
        <f>IF(A601=1.2, "Minneapolis",VLOOKUP(A601,'Fall20 data fy22 comp rev '!$P$2:$Q$669,2,0))</f>
        <v>Kasson-Mantorville</v>
      </c>
      <c r="D601" s="68">
        <v>204.0</v>
      </c>
      <c r="E601" s="69">
        <v>1.0</v>
      </c>
      <c r="F601" s="69">
        <v>30.0</v>
      </c>
      <c r="G601" s="70" t="s">
        <v>1881</v>
      </c>
      <c r="H601" s="69">
        <v>674.0</v>
      </c>
      <c r="I601" s="69">
        <v>52.0</v>
      </c>
      <c r="J601" s="69">
        <v>25.0</v>
      </c>
      <c r="K601" s="29">
        <f t="shared" si="510"/>
        <v>64.5</v>
      </c>
      <c r="L601" s="71">
        <f t="shared" si="511"/>
        <v>0.0957</v>
      </c>
      <c r="M601" s="71">
        <f t="shared" si="512"/>
        <v>0.1196</v>
      </c>
      <c r="N601" s="72">
        <f t="shared" si="513"/>
        <v>4.63</v>
      </c>
      <c r="O601" s="73">
        <f t="shared" si="514"/>
        <v>26520.64</v>
      </c>
      <c r="P601" s="8">
        <f t="shared" si="515"/>
        <v>39.34813056</v>
      </c>
    </row>
    <row r="602" ht="14.25" customHeight="1" outlineLevel="2">
      <c r="A602" s="68">
        <v>204.0</v>
      </c>
      <c r="B602" s="69">
        <v>1.0</v>
      </c>
      <c r="C602" s="18" t="str">
        <f>IF(A602=1.2, "Minneapolis",VLOOKUP(A602,'Fall20 data fy22 comp rev '!$P$2:$Q$669,2,0))</f>
        <v>Kasson-Mantorville</v>
      </c>
      <c r="D602" s="68">
        <v>204.0</v>
      </c>
      <c r="E602" s="69">
        <v>1.0</v>
      </c>
      <c r="F602" s="69">
        <v>40.0</v>
      </c>
      <c r="G602" s="70" t="s">
        <v>1883</v>
      </c>
      <c r="H602" s="69">
        <v>702.0</v>
      </c>
      <c r="I602" s="69">
        <v>97.0</v>
      </c>
      <c r="J602" s="69">
        <v>25.0</v>
      </c>
      <c r="K602" s="29">
        <f t="shared" si="510"/>
        <v>109.5</v>
      </c>
      <c r="L602" s="71">
        <f t="shared" si="511"/>
        <v>0.156</v>
      </c>
      <c r="M602" s="71">
        <f t="shared" si="512"/>
        <v>0.195</v>
      </c>
      <c r="N602" s="72">
        <f t="shared" si="513"/>
        <v>12.81</v>
      </c>
      <c r="O602" s="73">
        <f t="shared" si="514"/>
        <v>73375.68</v>
      </c>
      <c r="P602" s="8">
        <f t="shared" si="515"/>
        <v>104.5237607</v>
      </c>
    </row>
    <row r="603" ht="14.25" customHeight="1" outlineLevel="1">
      <c r="A603" s="68"/>
      <c r="B603" s="69"/>
      <c r="C603" s="80" t="s">
        <v>3617</v>
      </c>
      <c r="D603" s="68"/>
      <c r="E603" s="69"/>
      <c r="F603" s="69"/>
      <c r="G603" s="70"/>
      <c r="H603" s="69">
        <f t="shared" ref="H603:K603" si="516">SUBTOTAL(9,H600:H602)</f>
        <v>2257</v>
      </c>
      <c r="I603" s="69">
        <f t="shared" si="516"/>
        <v>270</v>
      </c>
      <c r="J603" s="69">
        <f t="shared" si="516"/>
        <v>79</v>
      </c>
      <c r="K603" s="29">
        <f t="shared" si="516"/>
        <v>309.5</v>
      </c>
      <c r="L603" s="71"/>
      <c r="M603" s="71"/>
      <c r="N603" s="72">
        <f t="shared" ref="N603:O603" si="517">SUBTOTAL(9,N600:N602)</f>
        <v>33.07</v>
      </c>
      <c r="O603" s="73">
        <f t="shared" si="517"/>
        <v>189424.96</v>
      </c>
      <c r="P603" s="8"/>
    </row>
    <row r="604" ht="14.25" customHeight="1" outlineLevel="2">
      <c r="A604" s="68">
        <v>206.0</v>
      </c>
      <c r="B604" s="69">
        <v>1.0</v>
      </c>
      <c r="C604" s="18" t="str">
        <f>IF(A604=1.2, "Minneapolis",VLOOKUP(A604,'Fall20 data fy22 comp rev '!$P$2:$Q$669,2,0))</f>
        <v>Alexandria</v>
      </c>
      <c r="D604" s="68">
        <v>206.0</v>
      </c>
      <c r="E604" s="69">
        <v>1.0</v>
      </c>
      <c r="F604" s="69">
        <v>110.0</v>
      </c>
      <c r="G604" s="70" t="s">
        <v>1885</v>
      </c>
      <c r="H604" s="69">
        <v>121.0</v>
      </c>
      <c r="I604" s="69">
        <v>18.0</v>
      </c>
      <c r="J604" s="69">
        <v>19.0</v>
      </c>
      <c r="K604" s="29">
        <f t="shared" ref="K604:K612" si="518">ROUND((I$3*I604)+(J604*J$3),1)</f>
        <v>27.5</v>
      </c>
      <c r="L604" s="71">
        <f t="shared" ref="L604:L612" si="519">ROUND(K604/H604,4)</f>
        <v>0.2273</v>
      </c>
      <c r="M604" s="71">
        <f t="shared" ref="M604:M612" si="520">ROUND(MIN(1,L604/M$3),4)</f>
        <v>0.2841</v>
      </c>
      <c r="N604" s="72">
        <f t="shared" ref="N604:N612" si="521">ROUND(K604*M604*N$3,2)</f>
        <v>4.69</v>
      </c>
      <c r="O604" s="73">
        <f t="shared" ref="O604:O612" si="522">ROUND(N604*O$3,2)</f>
        <v>26864.32</v>
      </c>
      <c r="P604" s="8">
        <f t="shared" ref="P604:P612" si="523">O604/H604</f>
        <v>222.0191736</v>
      </c>
    </row>
    <row r="605" ht="14.25" customHeight="1" outlineLevel="2">
      <c r="A605" s="68">
        <v>206.0</v>
      </c>
      <c r="B605" s="69">
        <v>1.0</v>
      </c>
      <c r="C605" s="18" t="str">
        <f>IF(A605=1.2, "Minneapolis",VLOOKUP(A605,'Fall20 data fy22 comp rev '!$P$2:$Q$669,2,0))</f>
        <v>Alexandria</v>
      </c>
      <c r="D605" s="68">
        <v>206.0</v>
      </c>
      <c r="E605" s="69">
        <v>1.0</v>
      </c>
      <c r="F605" s="69">
        <v>120.0</v>
      </c>
      <c r="G605" s="70" t="s">
        <v>1699</v>
      </c>
      <c r="H605" s="69">
        <v>135.0</v>
      </c>
      <c r="I605" s="69">
        <v>19.0</v>
      </c>
      <c r="J605" s="69">
        <v>14.0</v>
      </c>
      <c r="K605" s="29">
        <f t="shared" si="518"/>
        <v>26</v>
      </c>
      <c r="L605" s="71">
        <f t="shared" si="519"/>
        <v>0.1926</v>
      </c>
      <c r="M605" s="71">
        <f t="shared" si="520"/>
        <v>0.2408</v>
      </c>
      <c r="N605" s="72">
        <f t="shared" si="521"/>
        <v>3.76</v>
      </c>
      <c r="O605" s="73">
        <f t="shared" si="522"/>
        <v>21537.28</v>
      </c>
      <c r="P605" s="8">
        <f t="shared" si="523"/>
        <v>159.5354074</v>
      </c>
    </row>
    <row r="606" ht="14.25" customHeight="1" outlineLevel="2">
      <c r="A606" s="68">
        <v>206.0</v>
      </c>
      <c r="B606" s="69">
        <v>1.0</v>
      </c>
      <c r="C606" s="18" t="str">
        <f>IF(A606=1.2, "Minneapolis",VLOOKUP(A606,'Fall20 data fy22 comp rev '!$P$2:$Q$669,2,0))</f>
        <v>Alexandria</v>
      </c>
      <c r="D606" s="68">
        <v>206.0</v>
      </c>
      <c r="E606" s="69">
        <v>1.0</v>
      </c>
      <c r="F606" s="69">
        <v>130.0</v>
      </c>
      <c r="G606" s="70" t="s">
        <v>1212</v>
      </c>
      <c r="H606" s="69">
        <v>459.0</v>
      </c>
      <c r="I606" s="69">
        <v>89.0</v>
      </c>
      <c r="J606" s="69">
        <v>35.0</v>
      </c>
      <c r="K606" s="29">
        <f t="shared" si="518"/>
        <v>106.5</v>
      </c>
      <c r="L606" s="71">
        <f t="shared" si="519"/>
        <v>0.232</v>
      </c>
      <c r="M606" s="71">
        <f t="shared" si="520"/>
        <v>0.29</v>
      </c>
      <c r="N606" s="72">
        <f t="shared" si="521"/>
        <v>18.53</v>
      </c>
      <c r="O606" s="73">
        <f t="shared" si="522"/>
        <v>106139.84</v>
      </c>
      <c r="P606" s="8">
        <f t="shared" si="523"/>
        <v>231.2414815</v>
      </c>
    </row>
    <row r="607" ht="14.25" customHeight="1" outlineLevel="2">
      <c r="A607" s="68">
        <v>206.0</v>
      </c>
      <c r="B607" s="69">
        <v>1.0</v>
      </c>
      <c r="C607" s="18" t="str">
        <f>IF(A607=1.2, "Minneapolis",VLOOKUP(A607,'Fall20 data fy22 comp rev '!$P$2:$Q$669,2,0))</f>
        <v>Alexandria</v>
      </c>
      <c r="D607" s="68">
        <v>206.0</v>
      </c>
      <c r="E607" s="69">
        <v>1.0</v>
      </c>
      <c r="F607" s="69">
        <v>140.0</v>
      </c>
      <c r="G607" s="70" t="s">
        <v>1888</v>
      </c>
      <c r="H607" s="69">
        <v>144.0</v>
      </c>
      <c r="I607" s="69">
        <v>27.0</v>
      </c>
      <c r="J607" s="69">
        <v>10.0</v>
      </c>
      <c r="K607" s="29">
        <f t="shared" si="518"/>
        <v>32</v>
      </c>
      <c r="L607" s="71">
        <f t="shared" si="519"/>
        <v>0.2222</v>
      </c>
      <c r="M607" s="71">
        <f t="shared" si="520"/>
        <v>0.2778</v>
      </c>
      <c r="N607" s="72">
        <f t="shared" si="521"/>
        <v>5.33</v>
      </c>
      <c r="O607" s="73">
        <f t="shared" si="522"/>
        <v>30530.24</v>
      </c>
      <c r="P607" s="8">
        <f t="shared" si="523"/>
        <v>212.0155556</v>
      </c>
    </row>
    <row r="608" ht="14.25" customHeight="1" outlineLevel="2">
      <c r="A608" s="68">
        <v>206.0</v>
      </c>
      <c r="B608" s="69">
        <v>1.0</v>
      </c>
      <c r="C608" s="18" t="str">
        <f>IF(A608=1.2, "Minneapolis",VLOOKUP(A608,'Fall20 data fy22 comp rev '!$P$2:$Q$669,2,0))</f>
        <v>Alexandria</v>
      </c>
      <c r="D608" s="68">
        <v>206.0</v>
      </c>
      <c r="E608" s="69">
        <v>1.0</v>
      </c>
      <c r="F608" s="69">
        <v>150.0</v>
      </c>
      <c r="G608" s="70" t="s">
        <v>1890</v>
      </c>
      <c r="H608" s="69">
        <v>462.0</v>
      </c>
      <c r="I608" s="69">
        <v>146.0</v>
      </c>
      <c r="J608" s="69">
        <v>60.0</v>
      </c>
      <c r="K608" s="29">
        <f t="shared" si="518"/>
        <v>176</v>
      </c>
      <c r="L608" s="71">
        <f t="shared" si="519"/>
        <v>0.381</v>
      </c>
      <c r="M608" s="71">
        <f t="shared" si="520"/>
        <v>0.4763</v>
      </c>
      <c r="N608" s="72">
        <f t="shared" si="521"/>
        <v>50.3</v>
      </c>
      <c r="O608" s="73">
        <f t="shared" si="522"/>
        <v>288118.4</v>
      </c>
      <c r="P608" s="8">
        <f t="shared" si="523"/>
        <v>623.6329004</v>
      </c>
    </row>
    <row r="609" ht="14.25" customHeight="1" outlineLevel="2">
      <c r="A609" s="68">
        <v>206.0</v>
      </c>
      <c r="B609" s="69">
        <v>1.0</v>
      </c>
      <c r="C609" s="18" t="str">
        <f>IF(A609=1.2, "Minneapolis",VLOOKUP(A609,'Fall20 data fy22 comp rev '!$P$2:$Q$669,2,0))</f>
        <v>Alexandria</v>
      </c>
      <c r="D609" s="68">
        <v>206.0</v>
      </c>
      <c r="E609" s="69">
        <v>1.0</v>
      </c>
      <c r="F609" s="69">
        <v>160.0</v>
      </c>
      <c r="G609" s="70" t="s">
        <v>1892</v>
      </c>
      <c r="H609" s="69">
        <v>490.0</v>
      </c>
      <c r="I609" s="69">
        <v>98.0</v>
      </c>
      <c r="J609" s="69">
        <v>50.0</v>
      </c>
      <c r="K609" s="29">
        <f t="shared" si="518"/>
        <v>123</v>
      </c>
      <c r="L609" s="71">
        <f t="shared" si="519"/>
        <v>0.251</v>
      </c>
      <c r="M609" s="71">
        <f t="shared" si="520"/>
        <v>0.3138</v>
      </c>
      <c r="N609" s="72">
        <f t="shared" si="521"/>
        <v>23.16</v>
      </c>
      <c r="O609" s="73">
        <f t="shared" si="522"/>
        <v>132660.48</v>
      </c>
      <c r="P609" s="8">
        <f t="shared" si="523"/>
        <v>270.7356735</v>
      </c>
    </row>
    <row r="610" ht="14.25" customHeight="1" outlineLevel="2">
      <c r="A610" s="68">
        <v>206.0</v>
      </c>
      <c r="B610" s="69">
        <v>1.0</v>
      </c>
      <c r="C610" s="18" t="str">
        <f>IF(A610=1.2, "Minneapolis",VLOOKUP(A610,'Fall20 data fy22 comp rev '!$P$2:$Q$669,2,0))</f>
        <v>Alexandria</v>
      </c>
      <c r="D610" s="68">
        <v>206.0</v>
      </c>
      <c r="E610" s="69">
        <v>1.0</v>
      </c>
      <c r="F610" s="69">
        <v>170.0</v>
      </c>
      <c r="G610" s="70" t="s">
        <v>1894</v>
      </c>
      <c r="H610" s="69">
        <v>116.0</v>
      </c>
      <c r="I610" s="69">
        <v>31.0</v>
      </c>
      <c r="J610" s="69">
        <v>10.0</v>
      </c>
      <c r="K610" s="29">
        <f t="shared" si="518"/>
        <v>36</v>
      </c>
      <c r="L610" s="71">
        <f t="shared" si="519"/>
        <v>0.3103</v>
      </c>
      <c r="M610" s="71">
        <f t="shared" si="520"/>
        <v>0.3879</v>
      </c>
      <c r="N610" s="72">
        <f t="shared" si="521"/>
        <v>8.38</v>
      </c>
      <c r="O610" s="73">
        <f t="shared" si="522"/>
        <v>48000.64</v>
      </c>
      <c r="P610" s="8">
        <f t="shared" si="523"/>
        <v>413.7986207</v>
      </c>
    </row>
    <row r="611" ht="14.25" customHeight="1" outlineLevel="2">
      <c r="A611" s="68">
        <v>206.0</v>
      </c>
      <c r="B611" s="69">
        <v>1.0</v>
      </c>
      <c r="C611" s="18" t="str">
        <f>IF(A611=1.2, "Minneapolis",VLOOKUP(A611,'Fall20 data fy22 comp rev '!$P$2:$Q$669,2,0))</f>
        <v>Alexandria</v>
      </c>
      <c r="D611" s="68">
        <v>206.0</v>
      </c>
      <c r="E611" s="69">
        <v>1.0</v>
      </c>
      <c r="F611" s="69">
        <v>310.0</v>
      </c>
      <c r="G611" s="70" t="s">
        <v>1896</v>
      </c>
      <c r="H611" s="69">
        <v>994.0</v>
      </c>
      <c r="I611" s="69">
        <v>173.0</v>
      </c>
      <c r="J611" s="69">
        <v>89.0</v>
      </c>
      <c r="K611" s="29">
        <f t="shared" si="518"/>
        <v>217.5</v>
      </c>
      <c r="L611" s="71">
        <f t="shared" si="519"/>
        <v>0.2188</v>
      </c>
      <c r="M611" s="71">
        <f t="shared" si="520"/>
        <v>0.2735</v>
      </c>
      <c r="N611" s="72">
        <f t="shared" si="521"/>
        <v>35.69</v>
      </c>
      <c r="O611" s="73">
        <f t="shared" si="522"/>
        <v>204432.32</v>
      </c>
      <c r="P611" s="8">
        <f t="shared" si="523"/>
        <v>205.6663179</v>
      </c>
    </row>
    <row r="612" ht="14.25" customHeight="1" outlineLevel="2">
      <c r="A612" s="68">
        <v>206.0</v>
      </c>
      <c r="B612" s="69">
        <v>1.0</v>
      </c>
      <c r="C612" s="18" t="str">
        <f>IF(A612=1.2, "Minneapolis",VLOOKUP(A612,'Fall20 data fy22 comp rev '!$P$2:$Q$669,2,0))</f>
        <v>Alexandria</v>
      </c>
      <c r="D612" s="68">
        <v>206.0</v>
      </c>
      <c r="E612" s="69">
        <v>1.0</v>
      </c>
      <c r="F612" s="69">
        <v>320.0</v>
      </c>
      <c r="G612" s="70" t="s">
        <v>1898</v>
      </c>
      <c r="H612" s="69">
        <v>1315.0</v>
      </c>
      <c r="I612" s="69">
        <v>195.0</v>
      </c>
      <c r="J612" s="69">
        <v>94.0</v>
      </c>
      <c r="K612" s="29">
        <f t="shared" si="518"/>
        <v>242</v>
      </c>
      <c r="L612" s="71">
        <f t="shared" si="519"/>
        <v>0.184</v>
      </c>
      <c r="M612" s="71">
        <f t="shared" si="520"/>
        <v>0.23</v>
      </c>
      <c r="N612" s="72">
        <f t="shared" si="521"/>
        <v>33.4</v>
      </c>
      <c r="O612" s="73">
        <f t="shared" si="522"/>
        <v>191315.2</v>
      </c>
      <c r="P612" s="8">
        <f t="shared" si="523"/>
        <v>145.4868441</v>
      </c>
    </row>
    <row r="613" ht="14.25" customHeight="1" outlineLevel="1">
      <c r="A613" s="68"/>
      <c r="B613" s="69"/>
      <c r="C613" s="80" t="s">
        <v>3618</v>
      </c>
      <c r="D613" s="68"/>
      <c r="E613" s="69"/>
      <c r="F613" s="69"/>
      <c r="G613" s="70"/>
      <c r="H613" s="69">
        <f t="shared" ref="H613:K613" si="524">SUBTOTAL(9,H604:H612)</f>
        <v>4236</v>
      </c>
      <c r="I613" s="69">
        <f t="shared" si="524"/>
        <v>796</v>
      </c>
      <c r="J613" s="69">
        <f t="shared" si="524"/>
        <v>381</v>
      </c>
      <c r="K613" s="29">
        <f t="shared" si="524"/>
        <v>986.5</v>
      </c>
      <c r="L613" s="71"/>
      <c r="M613" s="71"/>
      <c r="N613" s="72">
        <f t="shared" ref="N613:O613" si="525">SUBTOTAL(9,N604:N612)</f>
        <v>183.24</v>
      </c>
      <c r="O613" s="73">
        <f t="shared" si="525"/>
        <v>1049598.72</v>
      </c>
      <c r="P613" s="8"/>
    </row>
    <row r="614" ht="14.25" customHeight="1" outlineLevel="2">
      <c r="A614" s="68">
        <v>213.0</v>
      </c>
      <c r="B614" s="69">
        <v>1.0</v>
      </c>
      <c r="C614" s="18" t="str">
        <f>IF(A614=1.2, "Minneapolis",VLOOKUP(A614,'Fall20 data fy22 comp rev '!$P$2:$Q$669,2,0))</f>
        <v>Osakis</v>
      </c>
      <c r="D614" s="68">
        <v>213.0</v>
      </c>
      <c r="E614" s="69">
        <v>1.0</v>
      </c>
      <c r="F614" s="69">
        <v>10.0</v>
      </c>
      <c r="G614" s="70" t="s">
        <v>1900</v>
      </c>
      <c r="H614" s="69">
        <v>432.0</v>
      </c>
      <c r="I614" s="69">
        <v>99.0</v>
      </c>
      <c r="J614" s="69">
        <v>48.0</v>
      </c>
      <c r="K614" s="29">
        <f t="shared" ref="K614:K615" si="526">ROUND((I$3*I614)+(J614*J$3),1)</f>
        <v>123</v>
      </c>
      <c r="L614" s="71">
        <f t="shared" ref="L614:L615" si="527">ROUND(K614/H614,4)</f>
        <v>0.2847</v>
      </c>
      <c r="M614" s="71">
        <f t="shared" ref="M614:M615" si="528">ROUND(MIN(1,L614/M$3),4)</f>
        <v>0.3559</v>
      </c>
      <c r="N614" s="72">
        <f t="shared" ref="N614:N615" si="529">ROUND(K614*M614*N$3,2)</f>
        <v>26.27</v>
      </c>
      <c r="O614" s="73">
        <f t="shared" ref="O614:O615" si="530">ROUND(N614*O$3,2)</f>
        <v>150474.56</v>
      </c>
      <c r="P614" s="8">
        <f t="shared" ref="P614:P615" si="531">O614/H614</f>
        <v>348.3207407</v>
      </c>
    </row>
    <row r="615" ht="14.25" customHeight="1" outlineLevel="2">
      <c r="A615" s="68">
        <v>213.0</v>
      </c>
      <c r="B615" s="69">
        <v>1.0</v>
      </c>
      <c r="C615" s="18" t="str">
        <f>IF(A615=1.2, "Minneapolis",VLOOKUP(A615,'Fall20 data fy22 comp rev '!$P$2:$Q$669,2,0))</f>
        <v>Osakis</v>
      </c>
      <c r="D615" s="68">
        <v>213.0</v>
      </c>
      <c r="E615" s="69">
        <v>1.0</v>
      </c>
      <c r="F615" s="69">
        <v>20.0</v>
      </c>
      <c r="G615" s="70" t="s">
        <v>1902</v>
      </c>
      <c r="H615" s="69">
        <v>431.0</v>
      </c>
      <c r="I615" s="69">
        <v>66.0</v>
      </c>
      <c r="J615" s="69">
        <v>46.0</v>
      </c>
      <c r="K615" s="29">
        <f t="shared" si="526"/>
        <v>89</v>
      </c>
      <c r="L615" s="71">
        <f t="shared" si="527"/>
        <v>0.2065</v>
      </c>
      <c r="M615" s="71">
        <f t="shared" si="528"/>
        <v>0.2581</v>
      </c>
      <c r="N615" s="72">
        <f t="shared" si="529"/>
        <v>13.78</v>
      </c>
      <c r="O615" s="73">
        <f t="shared" si="530"/>
        <v>78931.84</v>
      </c>
      <c r="P615" s="8">
        <f t="shared" si="531"/>
        <v>183.1365197</v>
      </c>
    </row>
    <row r="616" ht="14.25" customHeight="1" outlineLevel="1">
      <c r="A616" s="68"/>
      <c r="B616" s="69"/>
      <c r="C616" s="80" t="s">
        <v>3619</v>
      </c>
      <c r="D616" s="68"/>
      <c r="E616" s="69"/>
      <c r="F616" s="69"/>
      <c r="G616" s="70"/>
      <c r="H616" s="69">
        <f t="shared" ref="H616:K616" si="532">SUBTOTAL(9,H614:H615)</f>
        <v>863</v>
      </c>
      <c r="I616" s="69">
        <f t="shared" si="532"/>
        <v>165</v>
      </c>
      <c r="J616" s="69">
        <f t="shared" si="532"/>
        <v>94</v>
      </c>
      <c r="K616" s="29">
        <f t="shared" si="532"/>
        <v>212</v>
      </c>
      <c r="L616" s="71"/>
      <c r="M616" s="71"/>
      <c r="N616" s="72">
        <f t="shared" ref="N616:O616" si="533">SUBTOTAL(9,N614:N615)</f>
        <v>40.05</v>
      </c>
      <c r="O616" s="73">
        <f t="shared" si="533"/>
        <v>229406.4</v>
      </c>
      <c r="P616" s="8"/>
    </row>
    <row r="617" ht="14.25" customHeight="1" outlineLevel="2">
      <c r="A617" s="68">
        <v>227.0</v>
      </c>
      <c r="B617" s="69">
        <v>1.0</v>
      </c>
      <c r="C617" s="18" t="str">
        <f>IF(A617=1.2, "Minneapolis",VLOOKUP(A617,'Fall20 data fy22 comp rev '!$P$2:$Q$669,2,0))</f>
        <v>Chatfield</v>
      </c>
      <c r="D617" s="68">
        <v>227.0</v>
      </c>
      <c r="E617" s="69">
        <v>1.0</v>
      </c>
      <c r="F617" s="69">
        <v>1.0</v>
      </c>
      <c r="G617" s="70" t="s">
        <v>1904</v>
      </c>
      <c r="H617" s="69">
        <v>404.0</v>
      </c>
      <c r="I617" s="69">
        <v>47.0</v>
      </c>
      <c r="J617" s="69">
        <v>30.0</v>
      </c>
      <c r="K617" s="29">
        <f t="shared" ref="K617:K619" si="534">ROUND((I$3*I617)+(J617*J$3),1)</f>
        <v>62</v>
      </c>
      <c r="L617" s="71">
        <f t="shared" ref="L617:L619" si="535">ROUND(K617/H617,4)</f>
        <v>0.1535</v>
      </c>
      <c r="M617" s="71">
        <f t="shared" ref="M617:M619" si="536">ROUND(MIN(1,L617/M$3),4)</f>
        <v>0.1919</v>
      </c>
      <c r="N617" s="72">
        <f t="shared" ref="N617:N619" si="537">ROUND(K617*M617*N$3,2)</f>
        <v>7.14</v>
      </c>
      <c r="O617" s="73">
        <f t="shared" ref="O617:O619" si="538">ROUND(N617*O$3,2)</f>
        <v>40897.92</v>
      </c>
      <c r="P617" s="8">
        <f t="shared" ref="P617:P619" si="539">O617/H617</f>
        <v>101.2324752</v>
      </c>
    </row>
    <row r="618" ht="14.25" customHeight="1" outlineLevel="2">
      <c r="A618" s="68">
        <v>227.0</v>
      </c>
      <c r="B618" s="69">
        <v>1.0</v>
      </c>
      <c r="C618" s="18" t="str">
        <f>IF(A618=1.2, "Minneapolis",VLOOKUP(A618,'Fall20 data fy22 comp rev '!$P$2:$Q$669,2,0))</f>
        <v>Chatfield</v>
      </c>
      <c r="D618" s="68">
        <v>227.0</v>
      </c>
      <c r="E618" s="69">
        <v>1.0</v>
      </c>
      <c r="F618" s="69">
        <v>2.0</v>
      </c>
      <c r="G618" s="70" t="s">
        <v>1905</v>
      </c>
      <c r="H618" s="69">
        <v>421.0</v>
      </c>
      <c r="I618" s="69">
        <v>48.0</v>
      </c>
      <c r="J618" s="69">
        <v>34.0</v>
      </c>
      <c r="K618" s="29">
        <f t="shared" si="534"/>
        <v>65</v>
      </c>
      <c r="L618" s="71">
        <f t="shared" si="535"/>
        <v>0.1544</v>
      </c>
      <c r="M618" s="71">
        <f t="shared" si="536"/>
        <v>0.193</v>
      </c>
      <c r="N618" s="72">
        <f t="shared" si="537"/>
        <v>7.53</v>
      </c>
      <c r="O618" s="73">
        <f t="shared" si="538"/>
        <v>43131.84</v>
      </c>
      <c r="P618" s="8">
        <f t="shared" si="539"/>
        <v>102.4509264</v>
      </c>
    </row>
    <row r="619" ht="14.25" customHeight="1" outlineLevel="2">
      <c r="A619" s="68">
        <v>227.0</v>
      </c>
      <c r="B619" s="69">
        <v>1.0</v>
      </c>
      <c r="C619" s="18" t="str">
        <f>IF(A619=1.2, "Minneapolis",VLOOKUP(A619,'Fall20 data fy22 comp rev '!$P$2:$Q$669,2,0))</f>
        <v>Chatfield</v>
      </c>
      <c r="D619" s="68">
        <v>227.0</v>
      </c>
      <c r="E619" s="69">
        <v>1.0</v>
      </c>
      <c r="F619" s="69">
        <v>7.0</v>
      </c>
      <c r="G619" s="70" t="s">
        <v>1906</v>
      </c>
      <c r="H619" s="69">
        <v>18.0</v>
      </c>
      <c r="I619" s="69">
        <v>4.0</v>
      </c>
      <c r="J619" s="69">
        <v>0.0</v>
      </c>
      <c r="K619" s="29">
        <f t="shared" si="534"/>
        <v>4</v>
      </c>
      <c r="L619" s="71">
        <f t="shared" si="535"/>
        <v>0.2222</v>
      </c>
      <c r="M619" s="71">
        <f t="shared" si="536"/>
        <v>0.2778</v>
      </c>
      <c r="N619" s="72">
        <f t="shared" si="537"/>
        <v>0.67</v>
      </c>
      <c r="O619" s="73">
        <f t="shared" si="538"/>
        <v>3837.76</v>
      </c>
      <c r="P619" s="8">
        <f t="shared" si="539"/>
        <v>213.2088889</v>
      </c>
    </row>
    <row r="620" ht="14.25" customHeight="1" outlineLevel="1">
      <c r="A620" s="68"/>
      <c r="B620" s="69"/>
      <c r="C620" s="80" t="s">
        <v>3620</v>
      </c>
      <c r="D620" s="68"/>
      <c r="E620" s="69"/>
      <c r="F620" s="69"/>
      <c r="G620" s="70"/>
      <c r="H620" s="69">
        <f t="shared" ref="H620:K620" si="540">SUBTOTAL(9,H617:H619)</f>
        <v>843</v>
      </c>
      <c r="I620" s="69">
        <f t="shared" si="540"/>
        <v>99</v>
      </c>
      <c r="J620" s="69">
        <f t="shared" si="540"/>
        <v>64</v>
      </c>
      <c r="K620" s="29">
        <f t="shared" si="540"/>
        <v>131</v>
      </c>
      <c r="L620" s="71"/>
      <c r="M620" s="71"/>
      <c r="N620" s="72">
        <f t="shared" ref="N620:O620" si="541">SUBTOTAL(9,N617:N619)</f>
        <v>15.34</v>
      </c>
      <c r="O620" s="73">
        <f t="shared" si="541"/>
        <v>87867.52</v>
      </c>
      <c r="P620" s="8"/>
    </row>
    <row r="621" ht="14.25" customHeight="1" outlineLevel="2">
      <c r="A621" s="68">
        <v>229.0</v>
      </c>
      <c r="B621" s="69">
        <v>1.0</v>
      </c>
      <c r="C621" s="18" t="str">
        <f>IF(A621=1.2, "Minneapolis",VLOOKUP(A621,'Fall20 data fy22 comp rev '!$P$2:$Q$669,2,0))</f>
        <v>Lanesboro</v>
      </c>
      <c r="D621" s="68">
        <v>229.0</v>
      </c>
      <c r="E621" s="69">
        <v>1.0</v>
      </c>
      <c r="F621" s="69">
        <v>10.0</v>
      </c>
      <c r="G621" s="70" t="s">
        <v>1907</v>
      </c>
      <c r="H621" s="69">
        <v>182.0</v>
      </c>
      <c r="I621" s="69">
        <v>34.0</v>
      </c>
      <c r="J621" s="69">
        <v>36.0</v>
      </c>
      <c r="K621" s="29">
        <f t="shared" ref="K621:K622" si="542">ROUND((I$3*I621)+(J621*J$3),1)</f>
        <v>52</v>
      </c>
      <c r="L621" s="71">
        <f t="shared" ref="L621:L622" si="543">ROUND(K621/H621,4)</f>
        <v>0.2857</v>
      </c>
      <c r="M621" s="71">
        <f t="shared" ref="M621:M622" si="544">ROUND(MIN(1,L621/M$3),4)</f>
        <v>0.3571</v>
      </c>
      <c r="N621" s="72">
        <f t="shared" ref="N621:N622" si="545">ROUND(K621*M621*N$3,2)</f>
        <v>11.14</v>
      </c>
      <c r="O621" s="73">
        <f t="shared" ref="O621:O622" si="546">ROUND(N621*O$3,2)</f>
        <v>63809.92</v>
      </c>
      <c r="P621" s="8">
        <f t="shared" ref="P621:P622" si="547">O621/H621</f>
        <v>350.603956</v>
      </c>
    </row>
    <row r="622" ht="14.25" customHeight="1" outlineLevel="2">
      <c r="A622" s="68">
        <v>229.0</v>
      </c>
      <c r="B622" s="69">
        <v>1.0</v>
      </c>
      <c r="C622" s="18" t="str">
        <f>IF(A622=1.2, "Minneapolis",VLOOKUP(A622,'Fall20 data fy22 comp rev '!$P$2:$Q$669,2,0))</f>
        <v>Lanesboro</v>
      </c>
      <c r="D622" s="68">
        <v>229.0</v>
      </c>
      <c r="E622" s="69">
        <v>1.0</v>
      </c>
      <c r="F622" s="69">
        <v>20.0</v>
      </c>
      <c r="G622" s="70" t="s">
        <v>1908</v>
      </c>
      <c r="H622" s="69">
        <v>173.0</v>
      </c>
      <c r="I622" s="69">
        <v>26.0</v>
      </c>
      <c r="J622" s="69">
        <v>20.0</v>
      </c>
      <c r="K622" s="29">
        <f t="shared" si="542"/>
        <v>36</v>
      </c>
      <c r="L622" s="71">
        <f t="shared" si="543"/>
        <v>0.2081</v>
      </c>
      <c r="M622" s="71">
        <f t="shared" si="544"/>
        <v>0.2601</v>
      </c>
      <c r="N622" s="72">
        <f t="shared" si="545"/>
        <v>5.62</v>
      </c>
      <c r="O622" s="73">
        <f t="shared" si="546"/>
        <v>32191.36</v>
      </c>
      <c r="P622" s="8">
        <f t="shared" si="547"/>
        <v>186.0772254</v>
      </c>
    </row>
    <row r="623" ht="14.25" customHeight="1" outlineLevel="1">
      <c r="A623" s="68"/>
      <c r="B623" s="69"/>
      <c r="C623" s="80" t="s">
        <v>3621</v>
      </c>
      <c r="D623" s="68"/>
      <c r="E623" s="69"/>
      <c r="F623" s="69"/>
      <c r="G623" s="70"/>
      <c r="H623" s="69">
        <f t="shared" ref="H623:K623" si="548">SUBTOTAL(9,H621:H622)</f>
        <v>355</v>
      </c>
      <c r="I623" s="69">
        <f t="shared" si="548"/>
        <v>60</v>
      </c>
      <c r="J623" s="69">
        <f t="shared" si="548"/>
        <v>56</v>
      </c>
      <c r="K623" s="29">
        <f t="shared" si="548"/>
        <v>88</v>
      </c>
      <c r="L623" s="71"/>
      <c r="M623" s="71"/>
      <c r="N623" s="72">
        <f t="shared" ref="N623:O623" si="549">SUBTOTAL(9,N621:N622)</f>
        <v>16.76</v>
      </c>
      <c r="O623" s="73">
        <f t="shared" si="549"/>
        <v>96001.28</v>
      </c>
      <c r="P623" s="8"/>
    </row>
    <row r="624" ht="14.25" customHeight="1" outlineLevel="2">
      <c r="A624" s="68">
        <v>238.0</v>
      </c>
      <c r="B624" s="69">
        <v>1.0</v>
      </c>
      <c r="C624" s="18" t="str">
        <f>IF(A624=1.2, "Minneapolis",VLOOKUP(A624,'Fall20 data fy22 comp rev '!$P$2:$Q$669,2,0))</f>
        <v>Mabel-Canton</v>
      </c>
      <c r="D624" s="68">
        <v>238.0</v>
      </c>
      <c r="E624" s="69">
        <v>1.0</v>
      </c>
      <c r="F624" s="69">
        <v>1.0</v>
      </c>
      <c r="G624" s="70" t="s">
        <v>1910</v>
      </c>
      <c r="H624" s="69">
        <v>145.0</v>
      </c>
      <c r="I624" s="69">
        <v>24.0</v>
      </c>
      <c r="J624" s="69">
        <v>20.0</v>
      </c>
      <c r="K624" s="29">
        <f t="shared" ref="K624:K625" si="550">ROUND((I$3*I624)+(J624*J$3),1)</f>
        <v>34</v>
      </c>
      <c r="L624" s="71">
        <f t="shared" ref="L624:L625" si="551">ROUND(K624/H624,4)</f>
        <v>0.2345</v>
      </c>
      <c r="M624" s="71">
        <f t="shared" ref="M624:M625" si="552">ROUND(MIN(1,L624/M$3),4)</f>
        <v>0.2931</v>
      </c>
      <c r="N624" s="72">
        <f t="shared" ref="N624:N625" si="553">ROUND(K624*M624*N$3,2)</f>
        <v>5.98</v>
      </c>
      <c r="O624" s="73">
        <f t="shared" ref="O624:O625" si="554">ROUND(N624*O$3,2)</f>
        <v>34253.44</v>
      </c>
      <c r="P624" s="8">
        <f t="shared" ref="P624:P625" si="555">O624/H624</f>
        <v>236.2306207</v>
      </c>
    </row>
    <row r="625" ht="14.25" customHeight="1" outlineLevel="2">
      <c r="A625" s="68">
        <v>238.0</v>
      </c>
      <c r="B625" s="69">
        <v>1.0</v>
      </c>
      <c r="C625" s="18" t="str">
        <f>IF(A625=1.2, "Minneapolis",VLOOKUP(A625,'Fall20 data fy22 comp rev '!$P$2:$Q$669,2,0))</f>
        <v>Mabel-Canton</v>
      </c>
      <c r="D625" s="68">
        <v>238.0</v>
      </c>
      <c r="E625" s="69">
        <v>1.0</v>
      </c>
      <c r="F625" s="69">
        <v>2.0</v>
      </c>
      <c r="G625" s="70" t="s">
        <v>1911</v>
      </c>
      <c r="H625" s="69">
        <v>112.0</v>
      </c>
      <c r="I625" s="69">
        <v>21.0</v>
      </c>
      <c r="J625" s="69">
        <v>12.0</v>
      </c>
      <c r="K625" s="29">
        <f t="shared" si="550"/>
        <v>27</v>
      </c>
      <c r="L625" s="71">
        <f t="shared" si="551"/>
        <v>0.2411</v>
      </c>
      <c r="M625" s="71">
        <f t="shared" si="552"/>
        <v>0.3014</v>
      </c>
      <c r="N625" s="72">
        <f t="shared" si="553"/>
        <v>4.88</v>
      </c>
      <c r="O625" s="73">
        <f t="shared" si="554"/>
        <v>27952.64</v>
      </c>
      <c r="P625" s="8">
        <f t="shared" si="555"/>
        <v>249.5771429</v>
      </c>
    </row>
    <row r="626" ht="14.25" customHeight="1" outlineLevel="1">
      <c r="A626" s="68"/>
      <c r="B626" s="69"/>
      <c r="C626" s="80" t="s">
        <v>3622</v>
      </c>
      <c r="D626" s="68"/>
      <c r="E626" s="69"/>
      <c r="F626" s="69"/>
      <c r="G626" s="70"/>
      <c r="H626" s="69">
        <f t="shared" ref="H626:K626" si="556">SUBTOTAL(9,H624:H625)</f>
        <v>257</v>
      </c>
      <c r="I626" s="69">
        <f t="shared" si="556"/>
        <v>45</v>
      </c>
      <c r="J626" s="69">
        <f t="shared" si="556"/>
        <v>32</v>
      </c>
      <c r="K626" s="29">
        <f t="shared" si="556"/>
        <v>61</v>
      </c>
      <c r="L626" s="71"/>
      <c r="M626" s="71"/>
      <c r="N626" s="72">
        <f t="shared" ref="N626:O626" si="557">SUBTOTAL(9,N624:N625)</f>
        <v>10.86</v>
      </c>
      <c r="O626" s="73">
        <f t="shared" si="557"/>
        <v>62206.08</v>
      </c>
      <c r="P626" s="8"/>
    </row>
    <row r="627" ht="14.25" customHeight="1" outlineLevel="2">
      <c r="A627" s="68">
        <v>239.0</v>
      </c>
      <c r="B627" s="69">
        <v>1.0</v>
      </c>
      <c r="C627" s="18" t="str">
        <f>IF(A627=1.2, "Minneapolis",VLOOKUP(A627,'Fall20 data fy22 comp rev '!$P$2:$Q$669,2,0))</f>
        <v>Rushford-Peterson</v>
      </c>
      <c r="D627" s="68">
        <v>239.0</v>
      </c>
      <c r="E627" s="69">
        <v>1.0</v>
      </c>
      <c r="F627" s="69">
        <v>1.0</v>
      </c>
      <c r="G627" s="70" t="s">
        <v>1912</v>
      </c>
      <c r="H627" s="69">
        <v>301.0</v>
      </c>
      <c r="I627" s="69">
        <v>50.0</v>
      </c>
      <c r="J627" s="69">
        <v>30.0</v>
      </c>
      <c r="K627" s="29">
        <f t="shared" ref="K627:K629" si="558">ROUND((I$3*I627)+(J627*J$3),1)</f>
        <v>65</v>
      </c>
      <c r="L627" s="71">
        <f t="shared" ref="L627:L629" si="559">ROUND(K627/H627,4)</f>
        <v>0.2159</v>
      </c>
      <c r="M627" s="71">
        <f t="shared" ref="M627:M629" si="560">ROUND(MIN(1,L627/M$3),4)</f>
        <v>0.2699</v>
      </c>
      <c r="N627" s="72">
        <f t="shared" ref="N627:N629" si="561">ROUND(K627*M627*N$3,2)</f>
        <v>10.53</v>
      </c>
      <c r="O627" s="73">
        <f t="shared" ref="O627:O629" si="562">ROUND(N627*O$3,2)</f>
        <v>60315.84</v>
      </c>
      <c r="P627" s="8">
        <f t="shared" ref="P627:P629" si="563">O627/H627</f>
        <v>200.3848505</v>
      </c>
    </row>
    <row r="628" ht="14.25" customHeight="1" outlineLevel="2">
      <c r="A628" s="68">
        <v>239.0</v>
      </c>
      <c r="B628" s="69">
        <v>1.0</v>
      </c>
      <c r="C628" s="18" t="str">
        <f>IF(A628=1.2, "Minneapolis",VLOOKUP(A628,'Fall20 data fy22 comp rev '!$P$2:$Q$669,2,0))</f>
        <v>Rushford-Peterson</v>
      </c>
      <c r="D628" s="68">
        <v>239.0</v>
      </c>
      <c r="E628" s="69">
        <v>1.0</v>
      </c>
      <c r="F628" s="69">
        <v>2.0</v>
      </c>
      <c r="G628" s="70" t="s">
        <v>1914</v>
      </c>
      <c r="H628" s="69">
        <v>209.0</v>
      </c>
      <c r="I628" s="69">
        <v>23.0</v>
      </c>
      <c r="J628" s="69">
        <v>22.0</v>
      </c>
      <c r="K628" s="29">
        <f t="shared" si="558"/>
        <v>34</v>
      </c>
      <c r="L628" s="71">
        <f t="shared" si="559"/>
        <v>0.1627</v>
      </c>
      <c r="M628" s="71">
        <f t="shared" si="560"/>
        <v>0.2034</v>
      </c>
      <c r="N628" s="72">
        <f t="shared" si="561"/>
        <v>4.15</v>
      </c>
      <c r="O628" s="73">
        <f t="shared" si="562"/>
        <v>23771.2</v>
      </c>
      <c r="P628" s="8">
        <f t="shared" si="563"/>
        <v>113.737799</v>
      </c>
    </row>
    <row r="629" ht="14.25" customHeight="1" outlineLevel="2">
      <c r="A629" s="68">
        <v>239.0</v>
      </c>
      <c r="B629" s="69">
        <v>1.0</v>
      </c>
      <c r="C629" s="18" t="str">
        <f>IF(A629=1.2, "Minneapolis",VLOOKUP(A629,'Fall20 data fy22 comp rev '!$P$2:$Q$669,2,0))</f>
        <v>Rushford-Peterson</v>
      </c>
      <c r="D629" s="68">
        <v>239.0</v>
      </c>
      <c r="E629" s="69">
        <v>1.0</v>
      </c>
      <c r="F629" s="69">
        <v>3.0</v>
      </c>
      <c r="G629" s="70" t="s">
        <v>1915</v>
      </c>
      <c r="H629" s="69">
        <v>185.0</v>
      </c>
      <c r="I629" s="69">
        <v>29.0</v>
      </c>
      <c r="J629" s="69">
        <v>11.0</v>
      </c>
      <c r="K629" s="29">
        <f t="shared" si="558"/>
        <v>34.5</v>
      </c>
      <c r="L629" s="71">
        <f t="shared" si="559"/>
        <v>0.1865</v>
      </c>
      <c r="M629" s="71">
        <f t="shared" si="560"/>
        <v>0.2331</v>
      </c>
      <c r="N629" s="72">
        <f t="shared" si="561"/>
        <v>4.83</v>
      </c>
      <c r="O629" s="73">
        <f t="shared" si="562"/>
        <v>27666.24</v>
      </c>
      <c r="P629" s="8">
        <f t="shared" si="563"/>
        <v>149.5472432</v>
      </c>
    </row>
    <row r="630" ht="14.25" customHeight="1" outlineLevel="1">
      <c r="A630" s="68"/>
      <c r="B630" s="69"/>
      <c r="C630" s="80" t="s">
        <v>3623</v>
      </c>
      <c r="D630" s="68"/>
      <c r="E630" s="69"/>
      <c r="F630" s="69"/>
      <c r="G630" s="70"/>
      <c r="H630" s="69">
        <f t="shared" ref="H630:K630" si="564">SUBTOTAL(9,H627:H629)</f>
        <v>695</v>
      </c>
      <c r="I630" s="69">
        <f t="shared" si="564"/>
        <v>102</v>
      </c>
      <c r="J630" s="69">
        <f t="shared" si="564"/>
        <v>63</v>
      </c>
      <c r="K630" s="29">
        <f t="shared" si="564"/>
        <v>133.5</v>
      </c>
      <c r="L630" s="71"/>
      <c r="M630" s="71"/>
      <c r="N630" s="72">
        <f t="shared" ref="N630:O630" si="565">SUBTOTAL(9,N627:N629)</f>
        <v>19.51</v>
      </c>
      <c r="O630" s="73">
        <f t="shared" si="565"/>
        <v>111753.28</v>
      </c>
      <c r="P630" s="8"/>
    </row>
    <row r="631" ht="14.25" customHeight="1" outlineLevel="2">
      <c r="A631" s="68">
        <v>241.0</v>
      </c>
      <c r="B631" s="69">
        <v>1.0</v>
      </c>
      <c r="C631" s="18" t="str">
        <f>IF(A631=1.2, "Minneapolis",VLOOKUP(A631,'Fall20 data fy22 comp rev '!$P$2:$Q$669,2,0))</f>
        <v>Albert Lea</v>
      </c>
      <c r="D631" s="68">
        <v>241.0</v>
      </c>
      <c r="E631" s="69">
        <v>1.0</v>
      </c>
      <c r="F631" s="69">
        <v>110.0</v>
      </c>
      <c r="G631" s="70" t="s">
        <v>1916</v>
      </c>
      <c r="H631" s="69">
        <v>398.0</v>
      </c>
      <c r="I631" s="69">
        <v>236.0</v>
      </c>
      <c r="J631" s="69">
        <v>55.0</v>
      </c>
      <c r="K631" s="29">
        <f t="shared" ref="K631:K638" si="566">ROUND((I$3*I631)+(J631*J$3),1)</f>
        <v>263.5</v>
      </c>
      <c r="L631" s="71">
        <f t="shared" ref="L631:L638" si="567">ROUND(K631/H631,4)</f>
        <v>0.6621</v>
      </c>
      <c r="M631" s="71">
        <f t="shared" ref="M631:M638" si="568">ROUND(MIN(1,L631/M$3),4)</f>
        <v>0.8276</v>
      </c>
      <c r="N631" s="72">
        <f t="shared" ref="N631:N638" si="569">ROUND(K631*M631*N$3,2)</f>
        <v>130.84</v>
      </c>
      <c r="O631" s="73">
        <f t="shared" ref="O631:O638" si="570">ROUND(N631*O$3,2)</f>
        <v>749451.52</v>
      </c>
      <c r="P631" s="8">
        <f t="shared" ref="P631:P638" si="571">O631/H631</f>
        <v>1883.04402</v>
      </c>
    </row>
    <row r="632" ht="14.25" customHeight="1" outlineLevel="2">
      <c r="A632" s="68">
        <v>241.0</v>
      </c>
      <c r="B632" s="69">
        <v>1.0</v>
      </c>
      <c r="C632" s="18" t="str">
        <f>IF(A632=1.2, "Minneapolis",VLOOKUP(A632,'Fall20 data fy22 comp rev '!$P$2:$Q$669,2,0))</f>
        <v>Albert Lea</v>
      </c>
      <c r="D632" s="68">
        <v>241.0</v>
      </c>
      <c r="E632" s="69">
        <v>1.0</v>
      </c>
      <c r="F632" s="69">
        <v>111.0</v>
      </c>
      <c r="G632" s="70" t="s">
        <v>1917</v>
      </c>
      <c r="H632" s="69">
        <v>85.0</v>
      </c>
      <c r="I632" s="69">
        <v>36.0</v>
      </c>
      <c r="J632" s="69">
        <v>9.0</v>
      </c>
      <c r="K632" s="29">
        <f t="shared" si="566"/>
        <v>40.5</v>
      </c>
      <c r="L632" s="71">
        <f t="shared" si="567"/>
        <v>0.4765</v>
      </c>
      <c r="M632" s="71">
        <f t="shared" si="568"/>
        <v>0.5956</v>
      </c>
      <c r="N632" s="72">
        <f t="shared" si="569"/>
        <v>14.47</v>
      </c>
      <c r="O632" s="73">
        <f t="shared" si="570"/>
        <v>82884.16</v>
      </c>
      <c r="P632" s="8">
        <f t="shared" si="571"/>
        <v>975.1077647</v>
      </c>
    </row>
    <row r="633" ht="14.25" customHeight="1" outlineLevel="2">
      <c r="A633" s="68">
        <v>241.0</v>
      </c>
      <c r="B633" s="69">
        <v>1.0</v>
      </c>
      <c r="C633" s="18" t="str">
        <f>IF(A633=1.2, "Minneapolis",VLOOKUP(A633,'Fall20 data fy22 comp rev '!$P$2:$Q$669,2,0))</f>
        <v>Albert Lea</v>
      </c>
      <c r="D633" s="68">
        <v>241.0</v>
      </c>
      <c r="E633" s="69">
        <v>1.0</v>
      </c>
      <c r="F633" s="69">
        <v>120.0</v>
      </c>
      <c r="G633" s="70" t="s">
        <v>1918</v>
      </c>
      <c r="H633" s="69">
        <v>423.0</v>
      </c>
      <c r="I633" s="69">
        <v>202.0</v>
      </c>
      <c r="J633" s="69">
        <v>64.0</v>
      </c>
      <c r="K633" s="29">
        <f t="shared" si="566"/>
        <v>234</v>
      </c>
      <c r="L633" s="71">
        <f t="shared" si="567"/>
        <v>0.5532</v>
      </c>
      <c r="M633" s="71">
        <f t="shared" si="568"/>
        <v>0.6915</v>
      </c>
      <c r="N633" s="72">
        <f t="shared" si="569"/>
        <v>97.09</v>
      </c>
      <c r="O633" s="73">
        <f t="shared" si="570"/>
        <v>556131.52</v>
      </c>
      <c r="P633" s="8">
        <f t="shared" si="571"/>
        <v>1314.731726</v>
      </c>
    </row>
    <row r="634" ht="14.25" customHeight="1" outlineLevel="2">
      <c r="A634" s="68">
        <v>241.0</v>
      </c>
      <c r="B634" s="69">
        <v>1.0</v>
      </c>
      <c r="C634" s="18" t="str">
        <f>IF(A634=1.2, "Minneapolis",VLOOKUP(A634,'Fall20 data fy22 comp rev '!$P$2:$Q$669,2,0))</f>
        <v>Albert Lea</v>
      </c>
      <c r="D634" s="68">
        <v>241.0</v>
      </c>
      <c r="E634" s="69">
        <v>1.0</v>
      </c>
      <c r="F634" s="69">
        <v>130.0</v>
      </c>
      <c r="G634" s="70" t="s">
        <v>1777</v>
      </c>
      <c r="H634" s="69">
        <v>428.0</v>
      </c>
      <c r="I634" s="69">
        <v>148.0</v>
      </c>
      <c r="J634" s="69">
        <v>50.0</v>
      </c>
      <c r="K634" s="29">
        <f t="shared" si="566"/>
        <v>173</v>
      </c>
      <c r="L634" s="71">
        <f t="shared" si="567"/>
        <v>0.4042</v>
      </c>
      <c r="M634" s="71">
        <f t="shared" si="568"/>
        <v>0.5053</v>
      </c>
      <c r="N634" s="72">
        <f t="shared" si="569"/>
        <v>52.45</v>
      </c>
      <c r="O634" s="73">
        <f t="shared" si="570"/>
        <v>300433.6</v>
      </c>
      <c r="P634" s="8">
        <f t="shared" si="571"/>
        <v>701.9476636</v>
      </c>
    </row>
    <row r="635" ht="14.25" customHeight="1" outlineLevel="2">
      <c r="A635" s="68">
        <v>241.0</v>
      </c>
      <c r="B635" s="69">
        <v>1.0</v>
      </c>
      <c r="C635" s="18" t="str">
        <f>IF(A635=1.2, "Minneapolis",VLOOKUP(A635,'Fall20 data fy22 comp rev '!$P$2:$Q$669,2,0))</f>
        <v>Albert Lea</v>
      </c>
      <c r="D635" s="68">
        <v>241.0</v>
      </c>
      <c r="E635" s="69">
        <v>1.0</v>
      </c>
      <c r="F635" s="69">
        <v>140.0</v>
      </c>
      <c r="G635" s="70" t="s">
        <v>1921</v>
      </c>
      <c r="H635" s="69">
        <v>347.0</v>
      </c>
      <c r="I635" s="69">
        <v>120.0</v>
      </c>
      <c r="J635" s="69">
        <v>48.0</v>
      </c>
      <c r="K635" s="29">
        <f t="shared" si="566"/>
        <v>144</v>
      </c>
      <c r="L635" s="71">
        <f t="shared" si="567"/>
        <v>0.415</v>
      </c>
      <c r="M635" s="71">
        <f t="shared" si="568"/>
        <v>0.5188</v>
      </c>
      <c r="N635" s="72">
        <f t="shared" si="569"/>
        <v>44.82</v>
      </c>
      <c r="O635" s="73">
        <f t="shared" si="570"/>
        <v>256728.96</v>
      </c>
      <c r="P635" s="8">
        <f t="shared" si="571"/>
        <v>739.8529107</v>
      </c>
    </row>
    <row r="636" ht="14.25" customHeight="1" outlineLevel="2">
      <c r="A636" s="68">
        <v>241.0</v>
      </c>
      <c r="B636" s="69">
        <v>1.0</v>
      </c>
      <c r="C636" s="18" t="str">
        <f>IF(A636=1.2, "Minneapolis",VLOOKUP(A636,'Fall20 data fy22 comp rev '!$P$2:$Q$669,2,0))</f>
        <v>Albert Lea</v>
      </c>
      <c r="D636" s="68">
        <v>241.0</v>
      </c>
      <c r="E636" s="69">
        <v>1.0</v>
      </c>
      <c r="F636" s="69">
        <v>310.0</v>
      </c>
      <c r="G636" s="70" t="s">
        <v>1923</v>
      </c>
      <c r="H636" s="69">
        <v>1238.0</v>
      </c>
      <c r="I636" s="69">
        <v>410.0</v>
      </c>
      <c r="J636" s="69">
        <v>137.0</v>
      </c>
      <c r="K636" s="29">
        <f t="shared" si="566"/>
        <v>478.5</v>
      </c>
      <c r="L636" s="71">
        <f t="shared" si="567"/>
        <v>0.3865</v>
      </c>
      <c r="M636" s="71">
        <f t="shared" si="568"/>
        <v>0.4831</v>
      </c>
      <c r="N636" s="72">
        <f t="shared" si="569"/>
        <v>138.7</v>
      </c>
      <c r="O636" s="73">
        <f t="shared" si="570"/>
        <v>794473.6</v>
      </c>
      <c r="P636" s="8">
        <f t="shared" si="571"/>
        <v>641.73958</v>
      </c>
    </row>
    <row r="637" ht="14.25" customHeight="1" outlineLevel="2">
      <c r="A637" s="68">
        <v>241.0</v>
      </c>
      <c r="B637" s="69">
        <v>1.0</v>
      </c>
      <c r="C637" s="18" t="str">
        <f>IF(A637=1.2, "Minneapolis",VLOOKUP(A637,'Fall20 data fy22 comp rev '!$P$2:$Q$669,2,0))</f>
        <v>Albert Lea</v>
      </c>
      <c r="D637" s="68">
        <v>241.0</v>
      </c>
      <c r="E637" s="69">
        <v>1.0</v>
      </c>
      <c r="F637" s="69">
        <v>320.0</v>
      </c>
      <c r="G637" s="70" t="s">
        <v>1924</v>
      </c>
      <c r="H637" s="69">
        <v>541.0</v>
      </c>
      <c r="I637" s="69">
        <v>220.0</v>
      </c>
      <c r="J637" s="69">
        <v>73.0</v>
      </c>
      <c r="K637" s="29">
        <f t="shared" si="566"/>
        <v>256.5</v>
      </c>
      <c r="L637" s="71">
        <f t="shared" si="567"/>
        <v>0.4741</v>
      </c>
      <c r="M637" s="71">
        <f t="shared" si="568"/>
        <v>0.5926</v>
      </c>
      <c r="N637" s="72">
        <f t="shared" si="569"/>
        <v>91.2</v>
      </c>
      <c r="O637" s="73">
        <f t="shared" si="570"/>
        <v>522393.6</v>
      </c>
      <c r="P637" s="8">
        <f t="shared" si="571"/>
        <v>965.6073937</v>
      </c>
    </row>
    <row r="638" ht="14.25" customHeight="1" outlineLevel="2">
      <c r="A638" s="68">
        <v>241.0</v>
      </c>
      <c r="B638" s="69">
        <v>1.0</v>
      </c>
      <c r="C638" s="18" t="str">
        <f>IF(A638=1.2, "Minneapolis",VLOOKUP(A638,'Fall20 data fy22 comp rev '!$P$2:$Q$669,2,0))</f>
        <v>Albert Lea</v>
      </c>
      <c r="D638" s="68">
        <v>241.0</v>
      </c>
      <c r="E638" s="69">
        <v>1.0</v>
      </c>
      <c r="F638" s="69">
        <v>350.0</v>
      </c>
      <c r="G638" s="70" t="s">
        <v>1926</v>
      </c>
      <c r="H638" s="69">
        <v>112.0</v>
      </c>
      <c r="I638" s="69">
        <v>58.0</v>
      </c>
      <c r="J638" s="69">
        <v>22.0</v>
      </c>
      <c r="K638" s="29">
        <f t="shared" si="566"/>
        <v>69</v>
      </c>
      <c r="L638" s="71">
        <f t="shared" si="567"/>
        <v>0.6161</v>
      </c>
      <c r="M638" s="71">
        <f t="shared" si="568"/>
        <v>0.7701</v>
      </c>
      <c r="N638" s="72">
        <f t="shared" si="569"/>
        <v>31.88</v>
      </c>
      <c r="O638" s="73">
        <f t="shared" si="570"/>
        <v>182608.64</v>
      </c>
      <c r="P638" s="8">
        <f t="shared" si="571"/>
        <v>1630.434286</v>
      </c>
    </row>
    <row r="639" ht="14.25" customHeight="1" outlineLevel="1">
      <c r="A639" s="68"/>
      <c r="B639" s="69"/>
      <c r="C639" s="80" t="s">
        <v>3624</v>
      </c>
      <c r="D639" s="68"/>
      <c r="E639" s="69"/>
      <c r="F639" s="69"/>
      <c r="G639" s="70"/>
      <c r="H639" s="69">
        <f t="shared" ref="H639:K639" si="572">SUBTOTAL(9,H631:H638)</f>
        <v>3572</v>
      </c>
      <c r="I639" s="69">
        <f t="shared" si="572"/>
        <v>1430</v>
      </c>
      <c r="J639" s="69">
        <f t="shared" si="572"/>
        <v>458</v>
      </c>
      <c r="K639" s="29">
        <f t="shared" si="572"/>
        <v>1659</v>
      </c>
      <c r="L639" s="71"/>
      <c r="M639" s="71"/>
      <c r="N639" s="72">
        <f t="shared" ref="N639:O639" si="573">SUBTOTAL(9,N631:N638)</f>
        <v>601.45</v>
      </c>
      <c r="O639" s="73">
        <f t="shared" si="573"/>
        <v>3445105.6</v>
      </c>
      <c r="P639" s="8"/>
    </row>
    <row r="640" ht="14.25" customHeight="1" outlineLevel="2">
      <c r="A640" s="68">
        <v>242.0</v>
      </c>
      <c r="B640" s="69">
        <v>1.0</v>
      </c>
      <c r="C640" s="18" t="str">
        <f>IF(A640=1.2, "Minneapolis",VLOOKUP(A640,'Fall20 data fy22 comp rev '!$P$2:$Q$669,2,0))</f>
        <v>Alden-Conger</v>
      </c>
      <c r="D640" s="68">
        <v>242.0</v>
      </c>
      <c r="E640" s="69">
        <v>1.0</v>
      </c>
      <c r="F640" s="69">
        <v>1.0</v>
      </c>
      <c r="G640" s="70" t="s">
        <v>1928</v>
      </c>
      <c r="H640" s="69">
        <v>228.0</v>
      </c>
      <c r="I640" s="69">
        <v>31.0</v>
      </c>
      <c r="J640" s="69">
        <v>17.0</v>
      </c>
      <c r="K640" s="29">
        <f t="shared" ref="K640:K641" si="574">ROUND((I$3*I640)+(J640*J$3),1)</f>
        <v>39.5</v>
      </c>
      <c r="L640" s="71">
        <f t="shared" ref="L640:L641" si="575">ROUND(K640/H640,4)</f>
        <v>0.1732</v>
      </c>
      <c r="M640" s="71">
        <f t="shared" ref="M640:M641" si="576">ROUND(MIN(1,L640/M$3),4)</f>
        <v>0.2165</v>
      </c>
      <c r="N640" s="72">
        <f t="shared" ref="N640:N641" si="577">ROUND(K640*M640*N$3,2)</f>
        <v>5.13</v>
      </c>
      <c r="O640" s="73">
        <f t="shared" ref="O640:O641" si="578">ROUND(N640*O$3,2)</f>
        <v>29384.64</v>
      </c>
      <c r="P640" s="8">
        <f t="shared" ref="P640:P641" si="579">O640/H640</f>
        <v>128.88</v>
      </c>
    </row>
    <row r="641" ht="14.25" customHeight="1" outlineLevel="2">
      <c r="A641" s="68">
        <v>242.0</v>
      </c>
      <c r="B641" s="69">
        <v>1.0</v>
      </c>
      <c r="C641" s="18" t="str">
        <f>IF(A641=1.2, "Minneapolis",VLOOKUP(A641,'Fall20 data fy22 comp rev '!$P$2:$Q$669,2,0))</f>
        <v>Alden-Conger</v>
      </c>
      <c r="D641" s="68">
        <v>242.0</v>
      </c>
      <c r="E641" s="69">
        <v>1.0</v>
      </c>
      <c r="F641" s="69">
        <v>2.0</v>
      </c>
      <c r="G641" s="70" t="s">
        <v>1930</v>
      </c>
      <c r="H641" s="69">
        <v>250.0</v>
      </c>
      <c r="I641" s="69">
        <v>39.0</v>
      </c>
      <c r="J641" s="69">
        <v>29.0</v>
      </c>
      <c r="K641" s="29">
        <f t="shared" si="574"/>
        <v>53.5</v>
      </c>
      <c r="L641" s="71">
        <f t="shared" si="575"/>
        <v>0.214</v>
      </c>
      <c r="M641" s="71">
        <f t="shared" si="576"/>
        <v>0.2675</v>
      </c>
      <c r="N641" s="72">
        <f t="shared" si="577"/>
        <v>8.59</v>
      </c>
      <c r="O641" s="73">
        <f t="shared" si="578"/>
        <v>49203.52</v>
      </c>
      <c r="P641" s="8">
        <f t="shared" si="579"/>
        <v>196.81408</v>
      </c>
    </row>
    <row r="642" ht="14.25" customHeight="1" outlineLevel="1">
      <c r="A642" s="68"/>
      <c r="B642" s="69"/>
      <c r="C642" s="80" t="s">
        <v>3625</v>
      </c>
      <c r="D642" s="68"/>
      <c r="E642" s="69"/>
      <c r="F642" s="69"/>
      <c r="G642" s="70"/>
      <c r="H642" s="69">
        <f t="shared" ref="H642:K642" si="580">SUBTOTAL(9,H640:H641)</f>
        <v>478</v>
      </c>
      <c r="I642" s="69">
        <f t="shared" si="580"/>
        <v>70</v>
      </c>
      <c r="J642" s="69">
        <f t="shared" si="580"/>
        <v>46</v>
      </c>
      <c r="K642" s="29">
        <f t="shared" si="580"/>
        <v>93</v>
      </c>
      <c r="L642" s="71"/>
      <c r="M642" s="71"/>
      <c r="N642" s="72">
        <f t="shared" ref="N642:O642" si="581">SUBTOTAL(9,N640:N641)</f>
        <v>13.72</v>
      </c>
      <c r="O642" s="73">
        <f t="shared" si="581"/>
        <v>78588.16</v>
      </c>
      <c r="P642" s="8"/>
    </row>
    <row r="643" ht="14.25" customHeight="1" outlineLevel="2">
      <c r="A643" s="68">
        <v>252.0</v>
      </c>
      <c r="B643" s="69">
        <v>1.0</v>
      </c>
      <c r="C643" s="18" t="str">
        <f>IF(A643=1.2, "Minneapolis",VLOOKUP(A643,'Fall20 data fy22 comp rev '!$P$2:$Q$669,2,0))</f>
        <v>Cannon Falls</v>
      </c>
      <c r="D643" s="68">
        <v>252.0</v>
      </c>
      <c r="E643" s="69">
        <v>1.0</v>
      </c>
      <c r="F643" s="69">
        <v>1.0</v>
      </c>
      <c r="G643" s="70" t="s">
        <v>1932</v>
      </c>
      <c r="H643" s="69">
        <v>502.0</v>
      </c>
      <c r="I643" s="69">
        <v>79.0</v>
      </c>
      <c r="J643" s="69">
        <v>51.0</v>
      </c>
      <c r="K643" s="29">
        <f t="shared" ref="K643:K644" si="582">ROUND((I$3*I643)+(J643*J$3),1)</f>
        <v>104.5</v>
      </c>
      <c r="L643" s="71">
        <f t="shared" ref="L643:L644" si="583">ROUND(K643/H643,4)</f>
        <v>0.2082</v>
      </c>
      <c r="M643" s="71">
        <f t="shared" ref="M643:M644" si="584">ROUND(MIN(1,L643/M$3),4)</f>
        <v>0.2603</v>
      </c>
      <c r="N643" s="72">
        <f t="shared" ref="N643:N644" si="585">ROUND(K643*M643*N$3,2)</f>
        <v>16.32</v>
      </c>
      <c r="O643" s="73">
        <f t="shared" ref="O643:O644" si="586">ROUND(N643*O$3,2)</f>
        <v>93480.96</v>
      </c>
      <c r="P643" s="8">
        <f t="shared" ref="P643:P644" si="587">O643/H643</f>
        <v>186.2170518</v>
      </c>
    </row>
    <row r="644" ht="14.25" customHeight="1" outlineLevel="2">
      <c r="A644" s="68">
        <v>252.0</v>
      </c>
      <c r="B644" s="69">
        <v>1.0</v>
      </c>
      <c r="C644" s="18" t="str">
        <f>IF(A644=1.2, "Minneapolis",VLOOKUP(A644,'Fall20 data fy22 comp rev '!$P$2:$Q$669,2,0))</f>
        <v>Cannon Falls</v>
      </c>
      <c r="D644" s="68">
        <v>252.0</v>
      </c>
      <c r="E644" s="69">
        <v>1.0</v>
      </c>
      <c r="F644" s="69">
        <v>2.0</v>
      </c>
      <c r="G644" s="70" t="s">
        <v>1934</v>
      </c>
      <c r="H644" s="69">
        <v>660.0</v>
      </c>
      <c r="I644" s="69">
        <v>84.0</v>
      </c>
      <c r="J644" s="69">
        <v>78.0</v>
      </c>
      <c r="K644" s="29">
        <f t="shared" si="582"/>
        <v>123</v>
      </c>
      <c r="L644" s="71">
        <f t="shared" si="583"/>
        <v>0.1864</v>
      </c>
      <c r="M644" s="71">
        <f t="shared" si="584"/>
        <v>0.233</v>
      </c>
      <c r="N644" s="72">
        <f t="shared" si="585"/>
        <v>17.2</v>
      </c>
      <c r="O644" s="73">
        <f t="shared" si="586"/>
        <v>98521.6</v>
      </c>
      <c r="P644" s="8">
        <f t="shared" si="587"/>
        <v>149.2751515</v>
      </c>
    </row>
    <row r="645" ht="14.25" customHeight="1" outlineLevel="1">
      <c r="A645" s="68"/>
      <c r="B645" s="69"/>
      <c r="C645" s="80" t="s">
        <v>3626</v>
      </c>
      <c r="D645" s="68"/>
      <c r="E645" s="69"/>
      <c r="F645" s="69"/>
      <c r="G645" s="70"/>
      <c r="H645" s="69">
        <f t="shared" ref="H645:K645" si="588">SUBTOTAL(9,H643:H644)</f>
        <v>1162</v>
      </c>
      <c r="I645" s="69">
        <f t="shared" si="588"/>
        <v>163</v>
      </c>
      <c r="J645" s="69">
        <f t="shared" si="588"/>
        <v>129</v>
      </c>
      <c r="K645" s="29">
        <f t="shared" si="588"/>
        <v>227.5</v>
      </c>
      <c r="L645" s="71"/>
      <c r="M645" s="71"/>
      <c r="N645" s="72">
        <f t="shared" ref="N645:O645" si="589">SUBTOTAL(9,N643:N644)</f>
        <v>33.52</v>
      </c>
      <c r="O645" s="73">
        <f t="shared" si="589"/>
        <v>192002.56</v>
      </c>
      <c r="P645" s="8"/>
    </row>
    <row r="646" ht="14.25" customHeight="1" outlineLevel="2">
      <c r="A646" s="68">
        <v>253.0</v>
      </c>
      <c r="B646" s="69">
        <v>1.0</v>
      </c>
      <c r="C646" s="18" t="str">
        <f>IF(A646=1.2, "Minneapolis",VLOOKUP(A646,'Fall20 data fy22 comp rev '!$P$2:$Q$669,2,0))</f>
        <v>Goodhue</v>
      </c>
      <c r="D646" s="68">
        <v>253.0</v>
      </c>
      <c r="E646" s="69">
        <v>1.0</v>
      </c>
      <c r="F646" s="69">
        <v>1.0</v>
      </c>
      <c r="G646" s="70" t="s">
        <v>1936</v>
      </c>
      <c r="H646" s="69">
        <v>361.0</v>
      </c>
      <c r="I646" s="69">
        <v>43.0</v>
      </c>
      <c r="J646" s="69">
        <v>29.0</v>
      </c>
      <c r="K646" s="29">
        <f t="shared" ref="K646:K647" si="590">ROUND((I$3*I646)+(J646*J$3),1)</f>
        <v>57.5</v>
      </c>
      <c r="L646" s="71">
        <f t="shared" ref="L646:L647" si="591">ROUND(K646/H646,4)</f>
        <v>0.1593</v>
      </c>
      <c r="M646" s="71">
        <f t="shared" ref="M646:M647" si="592">ROUND(MIN(1,L646/M$3),4)</f>
        <v>0.1991</v>
      </c>
      <c r="N646" s="72">
        <f t="shared" ref="N646:N647" si="593">ROUND(K646*M646*N$3,2)</f>
        <v>6.87</v>
      </c>
      <c r="O646" s="73">
        <f t="shared" ref="O646:O647" si="594">ROUND(N646*O$3,2)</f>
        <v>39351.36</v>
      </c>
      <c r="P646" s="8">
        <f t="shared" ref="P646:P647" si="595">O646/H646</f>
        <v>109.0065374</v>
      </c>
    </row>
    <row r="647" ht="14.25" customHeight="1" outlineLevel="2">
      <c r="A647" s="68">
        <v>253.0</v>
      </c>
      <c r="B647" s="69">
        <v>1.0</v>
      </c>
      <c r="C647" s="18" t="str">
        <f>IF(A647=1.2, "Minneapolis",VLOOKUP(A647,'Fall20 data fy22 comp rev '!$P$2:$Q$669,2,0))</f>
        <v>Goodhue</v>
      </c>
      <c r="D647" s="68">
        <v>253.0</v>
      </c>
      <c r="E647" s="69">
        <v>1.0</v>
      </c>
      <c r="F647" s="69">
        <v>2.0</v>
      </c>
      <c r="G647" s="70" t="s">
        <v>1937</v>
      </c>
      <c r="H647" s="69">
        <v>321.0</v>
      </c>
      <c r="I647" s="69">
        <v>40.0</v>
      </c>
      <c r="J647" s="69">
        <v>22.0</v>
      </c>
      <c r="K647" s="29">
        <f t="shared" si="590"/>
        <v>51</v>
      </c>
      <c r="L647" s="71">
        <f t="shared" si="591"/>
        <v>0.1589</v>
      </c>
      <c r="M647" s="71">
        <f t="shared" si="592"/>
        <v>0.1986</v>
      </c>
      <c r="N647" s="72">
        <f t="shared" si="593"/>
        <v>6.08</v>
      </c>
      <c r="O647" s="73">
        <f t="shared" si="594"/>
        <v>34826.24</v>
      </c>
      <c r="P647" s="8">
        <f t="shared" si="595"/>
        <v>108.4929595</v>
      </c>
    </row>
    <row r="648" ht="14.25" customHeight="1" outlineLevel="1">
      <c r="A648" s="68"/>
      <c r="B648" s="69"/>
      <c r="C648" s="80" t="s">
        <v>3627</v>
      </c>
      <c r="D648" s="68"/>
      <c r="E648" s="69"/>
      <c r="F648" s="69"/>
      <c r="G648" s="70"/>
      <c r="H648" s="69">
        <f t="shared" ref="H648:K648" si="596">SUBTOTAL(9,H646:H647)</f>
        <v>682</v>
      </c>
      <c r="I648" s="69">
        <f t="shared" si="596"/>
        <v>83</v>
      </c>
      <c r="J648" s="69">
        <f t="shared" si="596"/>
        <v>51</v>
      </c>
      <c r="K648" s="29">
        <f t="shared" si="596"/>
        <v>108.5</v>
      </c>
      <c r="L648" s="71"/>
      <c r="M648" s="71"/>
      <c r="N648" s="72">
        <f t="shared" ref="N648:O648" si="597">SUBTOTAL(9,N646:N647)</f>
        <v>12.95</v>
      </c>
      <c r="O648" s="73">
        <f t="shared" si="597"/>
        <v>74177.6</v>
      </c>
      <c r="P648" s="8"/>
    </row>
    <row r="649" ht="14.25" customHeight="1" outlineLevel="2">
      <c r="A649" s="68">
        <v>255.0</v>
      </c>
      <c r="B649" s="69">
        <v>1.0</v>
      </c>
      <c r="C649" s="18" t="str">
        <f>IF(A649=1.2, "Minneapolis",VLOOKUP(A649,'Fall20 data fy22 comp rev '!$P$2:$Q$669,2,0))</f>
        <v>Pine Island</v>
      </c>
      <c r="D649" s="68">
        <v>255.0</v>
      </c>
      <c r="E649" s="69">
        <v>1.0</v>
      </c>
      <c r="F649" s="69">
        <v>10.0</v>
      </c>
      <c r="G649" s="70" t="s">
        <v>1938</v>
      </c>
      <c r="H649" s="69">
        <v>556.0</v>
      </c>
      <c r="I649" s="69">
        <v>50.0</v>
      </c>
      <c r="J649" s="69">
        <v>29.0</v>
      </c>
      <c r="K649" s="29">
        <f t="shared" ref="K649:K651" si="598">ROUND((I$3*I649)+(J649*J$3),1)</f>
        <v>64.5</v>
      </c>
      <c r="L649" s="71">
        <f t="shared" ref="L649:L651" si="599">ROUND(K649/H649,4)</f>
        <v>0.116</v>
      </c>
      <c r="M649" s="71">
        <f t="shared" ref="M649:M651" si="600">ROUND(MIN(1,L649/M$3),4)</f>
        <v>0.145</v>
      </c>
      <c r="N649" s="72">
        <f t="shared" ref="N649:N651" si="601">ROUND(K649*M649*N$3,2)</f>
        <v>5.61</v>
      </c>
      <c r="O649" s="73">
        <f t="shared" ref="O649:O651" si="602">ROUND(N649*O$3,2)</f>
        <v>32134.08</v>
      </c>
      <c r="P649" s="8">
        <f t="shared" ref="P649:P651" si="603">O649/H649</f>
        <v>57.79510791</v>
      </c>
    </row>
    <row r="650" ht="14.25" customHeight="1" outlineLevel="2">
      <c r="A650" s="68">
        <v>255.0</v>
      </c>
      <c r="B650" s="69">
        <v>1.0</v>
      </c>
      <c r="C650" s="18" t="str">
        <f>IF(A650=1.2, "Minneapolis",VLOOKUP(A650,'Fall20 data fy22 comp rev '!$P$2:$Q$669,2,0))</f>
        <v>Pine Island</v>
      </c>
      <c r="D650" s="68">
        <v>255.0</v>
      </c>
      <c r="E650" s="69">
        <v>1.0</v>
      </c>
      <c r="F650" s="69">
        <v>15.0</v>
      </c>
      <c r="G650" s="70" t="s">
        <v>1940</v>
      </c>
      <c r="H650" s="69">
        <v>421.0</v>
      </c>
      <c r="I650" s="69">
        <v>37.0</v>
      </c>
      <c r="J650" s="69">
        <v>32.0</v>
      </c>
      <c r="K650" s="29">
        <f t="shared" si="598"/>
        <v>53</v>
      </c>
      <c r="L650" s="71">
        <f t="shared" si="599"/>
        <v>0.1259</v>
      </c>
      <c r="M650" s="71">
        <f t="shared" si="600"/>
        <v>0.1574</v>
      </c>
      <c r="N650" s="72">
        <f t="shared" si="601"/>
        <v>5.01</v>
      </c>
      <c r="O650" s="73">
        <f t="shared" si="602"/>
        <v>28697.28</v>
      </c>
      <c r="P650" s="8">
        <f t="shared" si="603"/>
        <v>68.16456057</v>
      </c>
    </row>
    <row r="651" ht="14.25" customHeight="1" outlineLevel="2">
      <c r="A651" s="68">
        <v>255.0</v>
      </c>
      <c r="B651" s="69">
        <v>1.0</v>
      </c>
      <c r="C651" s="18" t="str">
        <f>IF(A651=1.2, "Minneapolis",VLOOKUP(A651,'Fall20 data fy22 comp rev '!$P$2:$Q$669,2,0))</f>
        <v>Pine Island</v>
      </c>
      <c r="D651" s="68">
        <v>255.0</v>
      </c>
      <c r="E651" s="69">
        <v>1.0</v>
      </c>
      <c r="F651" s="69">
        <v>20.0</v>
      </c>
      <c r="G651" s="70" t="s">
        <v>1941</v>
      </c>
      <c r="H651" s="69">
        <v>392.0</v>
      </c>
      <c r="I651" s="69">
        <v>30.0</v>
      </c>
      <c r="J651" s="69">
        <v>28.0</v>
      </c>
      <c r="K651" s="29">
        <f t="shared" si="598"/>
        <v>44</v>
      </c>
      <c r="L651" s="71">
        <f t="shared" si="599"/>
        <v>0.1122</v>
      </c>
      <c r="M651" s="71">
        <f t="shared" si="600"/>
        <v>0.1403</v>
      </c>
      <c r="N651" s="72">
        <f t="shared" si="601"/>
        <v>3.7</v>
      </c>
      <c r="O651" s="73">
        <f t="shared" si="602"/>
        <v>21193.6</v>
      </c>
      <c r="P651" s="8">
        <f t="shared" si="603"/>
        <v>54.06530612</v>
      </c>
    </row>
    <row r="652" ht="14.25" customHeight="1" outlineLevel="1">
      <c r="A652" s="68"/>
      <c r="B652" s="69"/>
      <c r="C652" s="80" t="s">
        <v>3628</v>
      </c>
      <c r="D652" s="68"/>
      <c r="E652" s="69"/>
      <c r="F652" s="69"/>
      <c r="G652" s="70"/>
      <c r="H652" s="69">
        <f t="shared" ref="H652:K652" si="604">SUBTOTAL(9,H649:H651)</f>
        <v>1369</v>
      </c>
      <c r="I652" s="69">
        <f t="shared" si="604"/>
        <v>117</v>
      </c>
      <c r="J652" s="69">
        <f t="shared" si="604"/>
        <v>89</v>
      </c>
      <c r="K652" s="29">
        <f t="shared" si="604"/>
        <v>161.5</v>
      </c>
      <c r="L652" s="71"/>
      <c r="M652" s="71"/>
      <c r="N652" s="72">
        <f t="shared" ref="N652:O652" si="605">SUBTOTAL(9,N649:N651)</f>
        <v>14.32</v>
      </c>
      <c r="O652" s="73">
        <f t="shared" si="605"/>
        <v>82024.96</v>
      </c>
      <c r="P652" s="8"/>
    </row>
    <row r="653" ht="14.25" customHeight="1" outlineLevel="2">
      <c r="A653" s="68">
        <v>256.0</v>
      </c>
      <c r="B653" s="69">
        <v>1.0</v>
      </c>
      <c r="C653" s="18" t="str">
        <f>IF(A653=1.2, "Minneapolis",VLOOKUP(A653,'Fall20 data fy22 comp rev '!$P$2:$Q$669,2,0))</f>
        <v>Red Wing</v>
      </c>
      <c r="D653" s="68">
        <v>256.0</v>
      </c>
      <c r="E653" s="69">
        <v>1.0</v>
      </c>
      <c r="F653" s="69">
        <v>108.0</v>
      </c>
      <c r="G653" s="70" t="s">
        <v>1942</v>
      </c>
      <c r="H653" s="69">
        <v>1007.0</v>
      </c>
      <c r="I653" s="69">
        <v>196.0</v>
      </c>
      <c r="J653" s="69">
        <v>81.0</v>
      </c>
      <c r="K653" s="29">
        <f t="shared" ref="K653:K657" si="606">ROUND((I$3*I653)+(J653*J$3),1)</f>
        <v>236.5</v>
      </c>
      <c r="L653" s="71">
        <f t="shared" ref="L653:L657" si="607">ROUND(K653/H653,4)</f>
        <v>0.2349</v>
      </c>
      <c r="M653" s="71">
        <f t="shared" ref="M653:M657" si="608">ROUND(MIN(1,L653/M$3),4)</f>
        <v>0.2936</v>
      </c>
      <c r="N653" s="72">
        <f t="shared" ref="N653:N657" si="609">ROUND(K653*M653*N$3,2)</f>
        <v>41.66</v>
      </c>
      <c r="O653" s="73">
        <f t="shared" ref="O653:O657" si="610">ROUND(N653*O$3,2)</f>
        <v>238628.48</v>
      </c>
      <c r="P653" s="8">
        <f t="shared" ref="P653:P657" si="611">O653/H653</f>
        <v>236.9696922</v>
      </c>
    </row>
    <row r="654" ht="14.25" customHeight="1" outlineLevel="2">
      <c r="A654" s="68">
        <v>256.0</v>
      </c>
      <c r="B654" s="69">
        <v>1.0</v>
      </c>
      <c r="C654" s="18" t="str">
        <f>IF(A654=1.2, "Minneapolis",VLOOKUP(A654,'Fall20 data fy22 comp rev '!$P$2:$Q$669,2,0))</f>
        <v>Red Wing</v>
      </c>
      <c r="D654" s="68">
        <v>256.0</v>
      </c>
      <c r="E654" s="69">
        <v>1.0</v>
      </c>
      <c r="F654" s="69">
        <v>109.0</v>
      </c>
      <c r="G654" s="70" t="s">
        <v>1944</v>
      </c>
      <c r="H654" s="69">
        <v>598.0</v>
      </c>
      <c r="I654" s="69">
        <v>168.0</v>
      </c>
      <c r="J654" s="69">
        <v>50.0</v>
      </c>
      <c r="K654" s="29">
        <f t="shared" si="606"/>
        <v>193</v>
      </c>
      <c r="L654" s="71">
        <f t="shared" si="607"/>
        <v>0.3227</v>
      </c>
      <c r="M654" s="71">
        <f t="shared" si="608"/>
        <v>0.4034</v>
      </c>
      <c r="N654" s="72">
        <f t="shared" si="609"/>
        <v>46.71</v>
      </c>
      <c r="O654" s="73">
        <f t="shared" si="610"/>
        <v>267554.88</v>
      </c>
      <c r="P654" s="8">
        <f t="shared" si="611"/>
        <v>447.4161873</v>
      </c>
    </row>
    <row r="655" ht="14.25" customHeight="1" outlineLevel="2">
      <c r="A655" s="68">
        <v>256.0</v>
      </c>
      <c r="B655" s="69">
        <v>1.0</v>
      </c>
      <c r="C655" s="18" t="str">
        <f>IF(A655=1.2, "Minneapolis",VLOOKUP(A655,'Fall20 data fy22 comp rev '!$P$2:$Q$669,2,0))</f>
        <v>Red Wing</v>
      </c>
      <c r="D655" s="68">
        <v>256.0</v>
      </c>
      <c r="E655" s="69">
        <v>1.0</v>
      </c>
      <c r="F655" s="69">
        <v>537.0</v>
      </c>
      <c r="G655" s="70" t="s">
        <v>1946</v>
      </c>
      <c r="H655" s="69">
        <v>561.0</v>
      </c>
      <c r="I655" s="69">
        <v>152.0</v>
      </c>
      <c r="J655" s="69">
        <v>56.0</v>
      </c>
      <c r="K655" s="29">
        <f t="shared" si="606"/>
        <v>180</v>
      </c>
      <c r="L655" s="71">
        <f t="shared" si="607"/>
        <v>0.3209</v>
      </c>
      <c r="M655" s="71">
        <f t="shared" si="608"/>
        <v>0.4011</v>
      </c>
      <c r="N655" s="72">
        <f t="shared" si="609"/>
        <v>43.32</v>
      </c>
      <c r="O655" s="73">
        <f t="shared" si="610"/>
        <v>248136.96</v>
      </c>
      <c r="P655" s="8">
        <f t="shared" si="611"/>
        <v>442.3118717</v>
      </c>
    </row>
    <row r="656" ht="14.25" customHeight="1" outlineLevel="2">
      <c r="A656" s="68">
        <v>256.0</v>
      </c>
      <c r="B656" s="69">
        <v>1.0</v>
      </c>
      <c r="C656" s="18" t="str">
        <f>IF(A656=1.2, "Minneapolis",VLOOKUP(A656,'Fall20 data fy22 comp rev '!$P$2:$Q$669,2,0))</f>
        <v>Red Wing</v>
      </c>
      <c r="D656" s="68">
        <v>256.0</v>
      </c>
      <c r="E656" s="69">
        <v>1.0</v>
      </c>
      <c r="F656" s="69">
        <v>541.0</v>
      </c>
      <c r="G656" s="70" t="s">
        <v>1948</v>
      </c>
      <c r="H656" s="69">
        <v>442.0</v>
      </c>
      <c r="I656" s="69">
        <v>118.0</v>
      </c>
      <c r="J656" s="69">
        <v>31.0</v>
      </c>
      <c r="K656" s="29">
        <f t="shared" si="606"/>
        <v>133.5</v>
      </c>
      <c r="L656" s="71">
        <f t="shared" si="607"/>
        <v>0.302</v>
      </c>
      <c r="M656" s="71">
        <f t="shared" si="608"/>
        <v>0.3775</v>
      </c>
      <c r="N656" s="72">
        <f t="shared" si="609"/>
        <v>30.24</v>
      </c>
      <c r="O656" s="73">
        <f t="shared" si="610"/>
        <v>173214.72</v>
      </c>
      <c r="P656" s="8">
        <f t="shared" si="611"/>
        <v>391.8885068</v>
      </c>
    </row>
    <row r="657" ht="14.25" customHeight="1" outlineLevel="2">
      <c r="A657" s="68">
        <v>256.0</v>
      </c>
      <c r="B657" s="69">
        <v>1.0</v>
      </c>
      <c r="C657" s="18" t="str">
        <f>IF(A657=1.2, "Minneapolis",VLOOKUP(A657,'Fall20 data fy22 comp rev '!$P$2:$Q$669,2,0))</f>
        <v>Red Wing</v>
      </c>
      <c r="D657" s="68">
        <v>256.0</v>
      </c>
      <c r="E657" s="69">
        <v>1.0</v>
      </c>
      <c r="F657" s="69">
        <v>542.0</v>
      </c>
      <c r="G657" s="70" t="s">
        <v>1949</v>
      </c>
      <c r="H657" s="69">
        <v>73.0</v>
      </c>
      <c r="I657" s="69">
        <v>22.0</v>
      </c>
      <c r="J657" s="69">
        <v>7.0</v>
      </c>
      <c r="K657" s="29">
        <f t="shared" si="606"/>
        <v>25.5</v>
      </c>
      <c r="L657" s="71">
        <f t="shared" si="607"/>
        <v>0.3493</v>
      </c>
      <c r="M657" s="71">
        <f t="shared" si="608"/>
        <v>0.4366</v>
      </c>
      <c r="N657" s="72">
        <f t="shared" si="609"/>
        <v>6.68</v>
      </c>
      <c r="O657" s="73">
        <f t="shared" si="610"/>
        <v>38263.04</v>
      </c>
      <c r="P657" s="8">
        <f t="shared" si="611"/>
        <v>524.1512329</v>
      </c>
    </row>
    <row r="658" ht="14.25" customHeight="1" outlineLevel="1">
      <c r="A658" s="68"/>
      <c r="B658" s="69"/>
      <c r="C658" s="80" t="s">
        <v>3629</v>
      </c>
      <c r="D658" s="68"/>
      <c r="E658" s="69"/>
      <c r="F658" s="69"/>
      <c r="G658" s="70"/>
      <c r="H658" s="69">
        <f t="shared" ref="H658:K658" si="612">SUBTOTAL(9,H653:H657)</f>
        <v>2681</v>
      </c>
      <c r="I658" s="69">
        <f t="shared" si="612"/>
        <v>656</v>
      </c>
      <c r="J658" s="69">
        <f t="shared" si="612"/>
        <v>225</v>
      </c>
      <c r="K658" s="29">
        <f t="shared" si="612"/>
        <v>768.5</v>
      </c>
      <c r="L658" s="71"/>
      <c r="M658" s="71"/>
      <c r="N658" s="72">
        <f t="shared" ref="N658:O658" si="613">SUBTOTAL(9,N653:N657)</f>
        <v>168.61</v>
      </c>
      <c r="O658" s="73">
        <f t="shared" si="613"/>
        <v>965798.08</v>
      </c>
      <c r="P658" s="8"/>
    </row>
    <row r="659" ht="14.25" customHeight="1" outlineLevel="2">
      <c r="A659" s="68">
        <v>261.0</v>
      </c>
      <c r="B659" s="69">
        <v>1.0</v>
      </c>
      <c r="C659" s="18" t="str">
        <f>IF(A659=1.2, "Minneapolis",VLOOKUP(A659,'Fall20 data fy22 comp rev '!$P$2:$Q$669,2,0))</f>
        <v>Ashby</v>
      </c>
      <c r="D659" s="68">
        <v>261.0</v>
      </c>
      <c r="E659" s="69">
        <v>1.0</v>
      </c>
      <c r="F659" s="69">
        <v>10.0</v>
      </c>
      <c r="G659" s="70" t="s">
        <v>1951</v>
      </c>
      <c r="H659" s="69">
        <v>175.0</v>
      </c>
      <c r="I659" s="69">
        <v>51.0</v>
      </c>
      <c r="J659" s="69">
        <v>23.0</v>
      </c>
      <c r="K659" s="29">
        <f t="shared" ref="K659:K660" si="614">ROUND((I$3*I659)+(J659*J$3),1)</f>
        <v>62.5</v>
      </c>
      <c r="L659" s="71">
        <f t="shared" ref="L659:L660" si="615">ROUND(K659/H659,4)</f>
        <v>0.3571</v>
      </c>
      <c r="M659" s="71">
        <f t="shared" ref="M659:M660" si="616">ROUND(MIN(1,L659/M$3),4)</f>
        <v>0.4464</v>
      </c>
      <c r="N659" s="72">
        <f t="shared" ref="N659:N660" si="617">ROUND(K659*M659*N$3,2)</f>
        <v>16.74</v>
      </c>
      <c r="O659" s="73">
        <f t="shared" ref="O659:O660" si="618">ROUND(N659*O$3,2)</f>
        <v>95886.72</v>
      </c>
      <c r="P659" s="8">
        <f t="shared" ref="P659:P660" si="619">O659/H659</f>
        <v>547.9241143</v>
      </c>
    </row>
    <row r="660" ht="14.25" customHeight="1" outlineLevel="2">
      <c r="A660" s="68">
        <v>261.0</v>
      </c>
      <c r="B660" s="69">
        <v>1.0</v>
      </c>
      <c r="C660" s="18" t="str">
        <f>IF(A660=1.2, "Minneapolis",VLOOKUP(A660,'Fall20 data fy22 comp rev '!$P$2:$Q$669,2,0))</f>
        <v>Ashby</v>
      </c>
      <c r="D660" s="68">
        <v>261.0</v>
      </c>
      <c r="E660" s="69">
        <v>1.0</v>
      </c>
      <c r="F660" s="69">
        <v>20.0</v>
      </c>
      <c r="G660" s="70" t="s">
        <v>1952</v>
      </c>
      <c r="H660" s="69">
        <v>129.0</v>
      </c>
      <c r="I660" s="69">
        <v>19.0</v>
      </c>
      <c r="J660" s="69">
        <v>29.0</v>
      </c>
      <c r="K660" s="29">
        <f t="shared" si="614"/>
        <v>33.5</v>
      </c>
      <c r="L660" s="71">
        <f t="shared" si="615"/>
        <v>0.2597</v>
      </c>
      <c r="M660" s="71">
        <f t="shared" si="616"/>
        <v>0.3246</v>
      </c>
      <c r="N660" s="72">
        <f t="shared" si="617"/>
        <v>6.52</v>
      </c>
      <c r="O660" s="73">
        <f t="shared" si="618"/>
        <v>37346.56</v>
      </c>
      <c r="P660" s="8">
        <f t="shared" si="619"/>
        <v>289.5082171</v>
      </c>
    </row>
    <row r="661" ht="14.25" customHeight="1" outlineLevel="1">
      <c r="A661" s="68"/>
      <c r="B661" s="69"/>
      <c r="C661" s="80" t="s">
        <v>3630</v>
      </c>
      <c r="D661" s="68"/>
      <c r="E661" s="69"/>
      <c r="F661" s="69"/>
      <c r="G661" s="70"/>
      <c r="H661" s="69">
        <f t="shared" ref="H661:K661" si="620">SUBTOTAL(9,H659:H660)</f>
        <v>304</v>
      </c>
      <c r="I661" s="69">
        <f t="shared" si="620"/>
        <v>70</v>
      </c>
      <c r="J661" s="69">
        <f t="shared" si="620"/>
        <v>52</v>
      </c>
      <c r="K661" s="29">
        <f t="shared" si="620"/>
        <v>96</v>
      </c>
      <c r="L661" s="71"/>
      <c r="M661" s="71"/>
      <c r="N661" s="72">
        <f t="shared" ref="N661:O661" si="621">SUBTOTAL(9,N659:N660)</f>
        <v>23.26</v>
      </c>
      <c r="O661" s="73">
        <f t="shared" si="621"/>
        <v>133233.28</v>
      </c>
      <c r="P661" s="8"/>
    </row>
    <row r="662" ht="14.25" customHeight="1" outlineLevel="2">
      <c r="A662" s="68">
        <v>264.0</v>
      </c>
      <c r="B662" s="69">
        <v>1.0</v>
      </c>
      <c r="C662" s="18" t="str">
        <f>IF(A662=1.2, "Minneapolis",VLOOKUP(A662,'Fall20 data fy22 comp rev '!$P$2:$Q$669,2,0))</f>
        <v>Herman-Norcross</v>
      </c>
      <c r="D662" s="68">
        <v>264.0</v>
      </c>
      <c r="E662" s="69">
        <v>1.0</v>
      </c>
      <c r="F662" s="69">
        <v>1.0</v>
      </c>
      <c r="G662" s="70" t="s">
        <v>1953</v>
      </c>
      <c r="H662" s="69">
        <v>54.0</v>
      </c>
      <c r="I662" s="69">
        <v>21.0</v>
      </c>
      <c r="J662" s="69">
        <v>5.0</v>
      </c>
      <c r="K662" s="29">
        <f t="shared" ref="K662:K663" si="622">ROUND((I$3*I662)+(J662*J$3),1)</f>
        <v>23.5</v>
      </c>
      <c r="L662" s="71">
        <f t="shared" ref="L662:L663" si="623">ROUND(K662/H662,4)</f>
        <v>0.4352</v>
      </c>
      <c r="M662" s="71">
        <f t="shared" ref="M662:M663" si="624">ROUND(MIN(1,L662/M$3),4)</f>
        <v>0.544</v>
      </c>
      <c r="N662" s="72">
        <f t="shared" ref="N662:N663" si="625">ROUND(K662*M662*N$3,2)</f>
        <v>7.67</v>
      </c>
      <c r="O662" s="73">
        <f t="shared" ref="O662:O663" si="626">ROUND(N662*O$3,2)</f>
        <v>43933.76</v>
      </c>
      <c r="P662" s="8">
        <f t="shared" ref="P662:P663" si="627">O662/H662</f>
        <v>813.5881481</v>
      </c>
    </row>
    <row r="663" ht="14.25" customHeight="1" outlineLevel="2">
      <c r="A663" s="68">
        <v>264.0</v>
      </c>
      <c r="B663" s="69">
        <v>1.0</v>
      </c>
      <c r="C663" s="18" t="str">
        <f>IF(A663=1.2, "Minneapolis",VLOOKUP(A663,'Fall20 data fy22 comp rev '!$P$2:$Q$669,2,0))</f>
        <v>Herman-Norcross</v>
      </c>
      <c r="D663" s="68">
        <v>264.0</v>
      </c>
      <c r="E663" s="69">
        <v>1.0</v>
      </c>
      <c r="F663" s="69">
        <v>2.0</v>
      </c>
      <c r="G663" s="70" t="s">
        <v>1954</v>
      </c>
      <c r="H663" s="69">
        <v>46.0</v>
      </c>
      <c r="I663" s="69">
        <v>11.0</v>
      </c>
      <c r="J663" s="69">
        <v>8.0</v>
      </c>
      <c r="K663" s="29">
        <f t="shared" si="622"/>
        <v>15</v>
      </c>
      <c r="L663" s="71">
        <f t="shared" si="623"/>
        <v>0.3261</v>
      </c>
      <c r="M663" s="71">
        <f t="shared" si="624"/>
        <v>0.4076</v>
      </c>
      <c r="N663" s="72">
        <f t="shared" si="625"/>
        <v>3.67</v>
      </c>
      <c r="O663" s="73">
        <f t="shared" si="626"/>
        <v>21021.76</v>
      </c>
      <c r="P663" s="8">
        <f t="shared" si="627"/>
        <v>456.9947826</v>
      </c>
    </row>
    <row r="664" ht="14.25" customHeight="1" outlineLevel="1">
      <c r="A664" s="68"/>
      <c r="B664" s="69"/>
      <c r="C664" s="80" t="s">
        <v>3631</v>
      </c>
      <c r="D664" s="68"/>
      <c r="E664" s="69"/>
      <c r="F664" s="69"/>
      <c r="G664" s="70"/>
      <c r="H664" s="69">
        <f t="shared" ref="H664:K664" si="628">SUBTOTAL(9,H662:H663)</f>
        <v>100</v>
      </c>
      <c r="I664" s="69">
        <f t="shared" si="628"/>
        <v>32</v>
      </c>
      <c r="J664" s="69">
        <f t="shared" si="628"/>
        <v>13</v>
      </c>
      <c r="K664" s="29">
        <f t="shared" si="628"/>
        <v>38.5</v>
      </c>
      <c r="L664" s="71"/>
      <c r="M664" s="71"/>
      <c r="N664" s="72">
        <f t="shared" ref="N664:O664" si="629">SUBTOTAL(9,N662:N663)</f>
        <v>11.34</v>
      </c>
      <c r="O664" s="73">
        <f t="shared" si="629"/>
        <v>64955.52</v>
      </c>
      <c r="P664" s="8"/>
    </row>
    <row r="665" ht="14.25" customHeight="1" outlineLevel="2">
      <c r="A665" s="68">
        <v>270.0</v>
      </c>
      <c r="B665" s="69">
        <v>1.0</v>
      </c>
      <c r="C665" s="18" t="str">
        <f>IF(A665=1.2, "Minneapolis",VLOOKUP(A665,'Fall20 data fy22 comp rev '!$P$2:$Q$669,2,0))</f>
        <v>Hopkins</v>
      </c>
      <c r="D665" s="68">
        <v>270.0</v>
      </c>
      <c r="E665" s="69">
        <v>1.0</v>
      </c>
      <c r="F665" s="69">
        <v>93.0</v>
      </c>
      <c r="G665" s="70" t="s">
        <v>1783</v>
      </c>
      <c r="H665" s="69">
        <v>47.0</v>
      </c>
      <c r="I665" s="69">
        <v>10.0</v>
      </c>
      <c r="J665" s="69">
        <v>2.0</v>
      </c>
      <c r="K665" s="29">
        <f t="shared" ref="K665:K676" si="630">ROUND((I$3*I665)+(J665*J$3),1)</f>
        <v>11</v>
      </c>
      <c r="L665" s="71">
        <f t="shared" ref="L665:L676" si="631">ROUND(K665/H665,4)</f>
        <v>0.234</v>
      </c>
      <c r="M665" s="71">
        <f t="shared" ref="M665:M676" si="632">ROUND(MIN(1,L665/M$3),4)</f>
        <v>0.2925</v>
      </c>
      <c r="N665" s="72">
        <f t="shared" ref="N665:N676" si="633">ROUND(K665*M665*N$3,2)</f>
        <v>1.93</v>
      </c>
      <c r="O665" s="73">
        <f t="shared" ref="O665:O676" si="634">ROUND(N665*O$3,2)</f>
        <v>11055.04</v>
      </c>
      <c r="P665" s="8">
        <f t="shared" ref="P665:P676" si="635">O665/H665</f>
        <v>235.213617</v>
      </c>
    </row>
    <row r="666" ht="14.25" customHeight="1" outlineLevel="2">
      <c r="A666" s="68">
        <v>270.0</v>
      </c>
      <c r="B666" s="69">
        <v>1.0</v>
      </c>
      <c r="C666" s="18" t="str">
        <f>IF(A666=1.2, "Minneapolis",VLOOKUP(A666,'Fall20 data fy22 comp rev '!$P$2:$Q$669,2,0))</f>
        <v>Hopkins</v>
      </c>
      <c r="D666" s="68">
        <v>270.0</v>
      </c>
      <c r="E666" s="69">
        <v>1.0</v>
      </c>
      <c r="F666" s="69">
        <v>282.0</v>
      </c>
      <c r="G666" s="70" t="s">
        <v>1955</v>
      </c>
      <c r="H666" s="69">
        <v>1588.0</v>
      </c>
      <c r="I666" s="69">
        <v>408.0</v>
      </c>
      <c r="J666" s="69">
        <v>135.0</v>
      </c>
      <c r="K666" s="29">
        <f t="shared" si="630"/>
        <v>475.5</v>
      </c>
      <c r="L666" s="71">
        <f t="shared" si="631"/>
        <v>0.2994</v>
      </c>
      <c r="M666" s="71">
        <f t="shared" si="632"/>
        <v>0.3743</v>
      </c>
      <c r="N666" s="72">
        <f t="shared" si="633"/>
        <v>106.79</v>
      </c>
      <c r="O666" s="73">
        <f t="shared" si="634"/>
        <v>611693.12</v>
      </c>
      <c r="P666" s="8">
        <f t="shared" si="635"/>
        <v>385.1971788</v>
      </c>
    </row>
    <row r="667" ht="14.25" customHeight="1" outlineLevel="2">
      <c r="A667" s="68">
        <v>270.0</v>
      </c>
      <c r="B667" s="69">
        <v>1.0</v>
      </c>
      <c r="C667" s="18" t="str">
        <f>IF(A667=1.2, "Minneapolis",VLOOKUP(A667,'Fall20 data fy22 comp rev '!$P$2:$Q$669,2,0))</f>
        <v>Hopkins</v>
      </c>
      <c r="D667" s="68">
        <v>270.0</v>
      </c>
      <c r="E667" s="69">
        <v>1.0</v>
      </c>
      <c r="F667" s="69">
        <v>378.0</v>
      </c>
      <c r="G667" s="70" t="s">
        <v>1956</v>
      </c>
      <c r="H667" s="69">
        <v>917.0</v>
      </c>
      <c r="I667" s="69">
        <v>251.0</v>
      </c>
      <c r="J667" s="69">
        <v>83.0</v>
      </c>
      <c r="K667" s="29">
        <f t="shared" si="630"/>
        <v>292.5</v>
      </c>
      <c r="L667" s="71">
        <f t="shared" si="631"/>
        <v>0.319</v>
      </c>
      <c r="M667" s="71">
        <f t="shared" si="632"/>
        <v>0.3988</v>
      </c>
      <c r="N667" s="72">
        <f t="shared" si="633"/>
        <v>69.99</v>
      </c>
      <c r="O667" s="73">
        <f t="shared" si="634"/>
        <v>400902.72</v>
      </c>
      <c r="P667" s="8">
        <f t="shared" si="635"/>
        <v>437.1894438</v>
      </c>
    </row>
    <row r="668" ht="14.25" customHeight="1" outlineLevel="2">
      <c r="A668" s="68">
        <v>270.0</v>
      </c>
      <c r="B668" s="69">
        <v>1.0</v>
      </c>
      <c r="C668" s="18" t="str">
        <f>IF(A668=1.2, "Minneapolis",VLOOKUP(A668,'Fall20 data fy22 comp rev '!$P$2:$Q$669,2,0))</f>
        <v>Hopkins</v>
      </c>
      <c r="D668" s="68">
        <v>270.0</v>
      </c>
      <c r="E668" s="69">
        <v>1.0</v>
      </c>
      <c r="F668" s="69">
        <v>380.0</v>
      </c>
      <c r="G668" s="70" t="s">
        <v>1957</v>
      </c>
      <c r="H668" s="69">
        <v>661.0</v>
      </c>
      <c r="I668" s="69">
        <v>198.0</v>
      </c>
      <c r="J668" s="69">
        <v>60.0</v>
      </c>
      <c r="K668" s="29">
        <f t="shared" si="630"/>
        <v>228</v>
      </c>
      <c r="L668" s="71">
        <f t="shared" si="631"/>
        <v>0.3449</v>
      </c>
      <c r="M668" s="71">
        <f t="shared" si="632"/>
        <v>0.4311</v>
      </c>
      <c r="N668" s="72">
        <f t="shared" si="633"/>
        <v>58.97</v>
      </c>
      <c r="O668" s="73">
        <f t="shared" si="634"/>
        <v>337780.16</v>
      </c>
      <c r="P668" s="8">
        <f t="shared" si="635"/>
        <v>511.0138578</v>
      </c>
    </row>
    <row r="669" ht="14.25" customHeight="1" outlineLevel="2">
      <c r="A669" s="68">
        <v>270.0</v>
      </c>
      <c r="B669" s="69">
        <v>1.0</v>
      </c>
      <c r="C669" s="18" t="str">
        <f>IF(A669=1.2, "Minneapolis",VLOOKUP(A669,'Fall20 data fy22 comp rev '!$P$2:$Q$669,2,0))</f>
        <v>Hopkins</v>
      </c>
      <c r="D669" s="68">
        <v>270.0</v>
      </c>
      <c r="E669" s="69">
        <v>1.0</v>
      </c>
      <c r="F669" s="69">
        <v>561.0</v>
      </c>
      <c r="G669" s="70" t="s">
        <v>1958</v>
      </c>
      <c r="H669" s="69">
        <v>512.0</v>
      </c>
      <c r="I669" s="69">
        <v>221.0</v>
      </c>
      <c r="J669" s="69">
        <v>49.0</v>
      </c>
      <c r="K669" s="29">
        <f t="shared" si="630"/>
        <v>245.5</v>
      </c>
      <c r="L669" s="71">
        <f t="shared" si="631"/>
        <v>0.4795</v>
      </c>
      <c r="M669" s="71">
        <f t="shared" si="632"/>
        <v>0.5994</v>
      </c>
      <c r="N669" s="72">
        <f t="shared" si="633"/>
        <v>88.29</v>
      </c>
      <c r="O669" s="73">
        <f t="shared" si="634"/>
        <v>505725.12</v>
      </c>
      <c r="P669" s="8">
        <f t="shared" si="635"/>
        <v>987.744375</v>
      </c>
    </row>
    <row r="670" ht="14.25" customHeight="1" outlineLevel="2">
      <c r="A670" s="68">
        <v>270.0</v>
      </c>
      <c r="B670" s="69">
        <v>1.0</v>
      </c>
      <c r="C670" s="18" t="str">
        <f>IF(A670=1.2, "Minneapolis",VLOOKUP(A670,'Fall20 data fy22 comp rev '!$P$2:$Q$669,2,0))</f>
        <v>Hopkins</v>
      </c>
      <c r="D670" s="68">
        <v>270.0</v>
      </c>
      <c r="E670" s="69">
        <v>1.0</v>
      </c>
      <c r="F670" s="69">
        <v>563.0</v>
      </c>
      <c r="G670" s="70" t="s">
        <v>1959</v>
      </c>
      <c r="H670" s="69">
        <v>480.0</v>
      </c>
      <c r="I670" s="69">
        <v>83.0</v>
      </c>
      <c r="J670" s="69">
        <v>13.0</v>
      </c>
      <c r="K670" s="29">
        <f t="shared" si="630"/>
        <v>89.5</v>
      </c>
      <c r="L670" s="71">
        <f t="shared" si="631"/>
        <v>0.1865</v>
      </c>
      <c r="M670" s="71">
        <f t="shared" si="632"/>
        <v>0.2331</v>
      </c>
      <c r="N670" s="72">
        <f t="shared" si="633"/>
        <v>12.52</v>
      </c>
      <c r="O670" s="73">
        <f t="shared" si="634"/>
        <v>71714.56</v>
      </c>
      <c r="P670" s="8">
        <f t="shared" si="635"/>
        <v>149.4053333</v>
      </c>
    </row>
    <row r="671" ht="14.25" customHeight="1" outlineLevel="2">
      <c r="A671" s="68">
        <v>270.0</v>
      </c>
      <c r="B671" s="69">
        <v>1.0</v>
      </c>
      <c r="C671" s="18" t="str">
        <f>IF(A671=1.2, "Minneapolis",VLOOKUP(A671,'Fall20 data fy22 comp rev '!$P$2:$Q$669,2,0))</f>
        <v>Hopkins</v>
      </c>
      <c r="D671" s="68">
        <v>270.0</v>
      </c>
      <c r="E671" s="69">
        <v>1.0</v>
      </c>
      <c r="F671" s="69">
        <v>564.0</v>
      </c>
      <c r="G671" s="70" t="s">
        <v>1960</v>
      </c>
      <c r="H671" s="69">
        <v>138.0</v>
      </c>
      <c r="I671" s="69">
        <v>22.0</v>
      </c>
      <c r="J671" s="69">
        <v>1.0</v>
      </c>
      <c r="K671" s="29">
        <f t="shared" si="630"/>
        <v>22.5</v>
      </c>
      <c r="L671" s="71">
        <f t="shared" si="631"/>
        <v>0.163</v>
      </c>
      <c r="M671" s="71">
        <f t="shared" si="632"/>
        <v>0.2038</v>
      </c>
      <c r="N671" s="72">
        <f t="shared" si="633"/>
        <v>2.75</v>
      </c>
      <c r="O671" s="73">
        <f t="shared" si="634"/>
        <v>15752</v>
      </c>
      <c r="P671" s="8">
        <f t="shared" si="635"/>
        <v>114.1449275</v>
      </c>
    </row>
    <row r="672" ht="14.25" customHeight="1" outlineLevel="2">
      <c r="A672" s="68">
        <v>270.0</v>
      </c>
      <c r="B672" s="69">
        <v>1.0</v>
      </c>
      <c r="C672" s="18" t="str">
        <f>IF(A672=1.2, "Minneapolis",VLOOKUP(A672,'Fall20 data fy22 comp rev '!$P$2:$Q$669,2,0))</f>
        <v>Hopkins</v>
      </c>
      <c r="D672" s="68">
        <v>270.0</v>
      </c>
      <c r="E672" s="69">
        <v>1.0</v>
      </c>
      <c r="F672" s="69">
        <v>566.0</v>
      </c>
      <c r="G672" s="70" t="s">
        <v>1230</v>
      </c>
      <c r="H672" s="69">
        <v>379.0</v>
      </c>
      <c r="I672" s="69">
        <v>236.0</v>
      </c>
      <c r="J672" s="69">
        <v>32.0</v>
      </c>
      <c r="K672" s="29">
        <f t="shared" si="630"/>
        <v>252</v>
      </c>
      <c r="L672" s="71">
        <f t="shared" si="631"/>
        <v>0.6649</v>
      </c>
      <c r="M672" s="71">
        <f t="shared" si="632"/>
        <v>0.8311</v>
      </c>
      <c r="N672" s="72">
        <f t="shared" si="633"/>
        <v>125.66</v>
      </c>
      <c r="O672" s="73">
        <f t="shared" si="634"/>
        <v>719780.48</v>
      </c>
      <c r="P672" s="8">
        <f t="shared" si="635"/>
        <v>1899.156939</v>
      </c>
    </row>
    <row r="673" ht="14.25" customHeight="1" outlineLevel="2">
      <c r="A673" s="68">
        <v>270.0</v>
      </c>
      <c r="B673" s="69">
        <v>1.0</v>
      </c>
      <c r="C673" s="18" t="str">
        <f>IF(A673=1.2, "Minneapolis",VLOOKUP(A673,'Fall20 data fy22 comp rev '!$P$2:$Q$669,2,0))</f>
        <v>Hopkins</v>
      </c>
      <c r="D673" s="68">
        <v>270.0</v>
      </c>
      <c r="E673" s="69">
        <v>1.0</v>
      </c>
      <c r="F673" s="69">
        <v>567.0</v>
      </c>
      <c r="G673" s="70" t="s">
        <v>1961</v>
      </c>
      <c r="H673" s="69">
        <v>586.0</v>
      </c>
      <c r="I673" s="69">
        <v>199.0</v>
      </c>
      <c r="J673" s="69">
        <v>66.0</v>
      </c>
      <c r="K673" s="29">
        <f t="shared" si="630"/>
        <v>232</v>
      </c>
      <c r="L673" s="71">
        <f t="shared" si="631"/>
        <v>0.3959</v>
      </c>
      <c r="M673" s="71">
        <f t="shared" si="632"/>
        <v>0.4949</v>
      </c>
      <c r="N673" s="72">
        <f t="shared" si="633"/>
        <v>68.89</v>
      </c>
      <c r="O673" s="73">
        <f t="shared" si="634"/>
        <v>394601.92</v>
      </c>
      <c r="P673" s="8">
        <f t="shared" si="635"/>
        <v>673.382116</v>
      </c>
    </row>
    <row r="674" ht="14.25" customHeight="1" outlineLevel="2">
      <c r="A674" s="68">
        <v>270.0</v>
      </c>
      <c r="B674" s="69">
        <v>1.0</v>
      </c>
      <c r="C674" s="18" t="str">
        <f>IF(A674=1.2, "Minneapolis",VLOOKUP(A674,'Fall20 data fy22 comp rev '!$P$2:$Q$669,2,0))</f>
        <v>Hopkins</v>
      </c>
      <c r="D674" s="68">
        <v>270.0</v>
      </c>
      <c r="E674" s="69">
        <v>1.0</v>
      </c>
      <c r="F674" s="69">
        <v>568.0</v>
      </c>
      <c r="G674" s="70" t="s">
        <v>1962</v>
      </c>
      <c r="H674" s="69">
        <v>352.0</v>
      </c>
      <c r="I674" s="69">
        <v>22.0</v>
      </c>
      <c r="J674" s="69">
        <v>9.0</v>
      </c>
      <c r="K674" s="29">
        <f t="shared" si="630"/>
        <v>26.5</v>
      </c>
      <c r="L674" s="71">
        <f t="shared" si="631"/>
        <v>0.0753</v>
      </c>
      <c r="M674" s="71">
        <f t="shared" si="632"/>
        <v>0.0941</v>
      </c>
      <c r="N674" s="72">
        <f t="shared" si="633"/>
        <v>1.5</v>
      </c>
      <c r="O674" s="73">
        <f t="shared" si="634"/>
        <v>8592</v>
      </c>
      <c r="P674" s="8">
        <f t="shared" si="635"/>
        <v>24.40909091</v>
      </c>
    </row>
    <row r="675" ht="14.25" customHeight="1" outlineLevel="2">
      <c r="A675" s="68">
        <v>270.0</v>
      </c>
      <c r="B675" s="69">
        <v>1.0</v>
      </c>
      <c r="C675" s="18" t="str">
        <f>IF(A675=1.2, "Minneapolis",VLOOKUP(A675,'Fall20 data fy22 comp rev '!$P$2:$Q$669,2,0))</f>
        <v>Hopkins</v>
      </c>
      <c r="D675" s="68">
        <v>270.0</v>
      </c>
      <c r="E675" s="69">
        <v>1.0</v>
      </c>
      <c r="F675" s="69">
        <v>569.0</v>
      </c>
      <c r="G675" s="70" t="s">
        <v>1963</v>
      </c>
      <c r="H675" s="69">
        <v>451.0</v>
      </c>
      <c r="I675" s="69">
        <v>212.0</v>
      </c>
      <c r="J675" s="69">
        <v>45.0</v>
      </c>
      <c r="K675" s="29">
        <f t="shared" si="630"/>
        <v>234.5</v>
      </c>
      <c r="L675" s="71">
        <f t="shared" si="631"/>
        <v>0.52</v>
      </c>
      <c r="M675" s="71">
        <f t="shared" si="632"/>
        <v>0.65</v>
      </c>
      <c r="N675" s="72">
        <f t="shared" si="633"/>
        <v>91.46</v>
      </c>
      <c r="O675" s="73">
        <f t="shared" si="634"/>
        <v>523882.88</v>
      </c>
      <c r="P675" s="8">
        <f t="shared" si="635"/>
        <v>1161.602838</v>
      </c>
    </row>
    <row r="676" ht="14.25" customHeight="1" outlineLevel="2">
      <c r="A676" s="68">
        <v>270.0</v>
      </c>
      <c r="B676" s="69">
        <v>1.0</v>
      </c>
      <c r="C676" s="18" t="str">
        <f>IF(A676=1.2, "Minneapolis",VLOOKUP(A676,'Fall20 data fy22 comp rev '!$P$2:$Q$669,2,0))</f>
        <v>Hopkins</v>
      </c>
      <c r="D676" s="68">
        <v>270.0</v>
      </c>
      <c r="E676" s="69">
        <v>1.0</v>
      </c>
      <c r="F676" s="69">
        <v>570.0</v>
      </c>
      <c r="G676" s="70" t="s">
        <v>1965</v>
      </c>
      <c r="H676" s="69">
        <v>855.0</v>
      </c>
      <c r="I676" s="69">
        <v>106.0</v>
      </c>
      <c r="J676" s="69">
        <v>28.0</v>
      </c>
      <c r="K676" s="29">
        <f t="shared" si="630"/>
        <v>120</v>
      </c>
      <c r="L676" s="71">
        <f t="shared" si="631"/>
        <v>0.1404</v>
      </c>
      <c r="M676" s="71">
        <f t="shared" si="632"/>
        <v>0.1755</v>
      </c>
      <c r="N676" s="72">
        <f t="shared" si="633"/>
        <v>12.64</v>
      </c>
      <c r="O676" s="73">
        <f t="shared" si="634"/>
        <v>72401.92</v>
      </c>
      <c r="P676" s="8">
        <f t="shared" si="635"/>
        <v>84.68060819</v>
      </c>
    </row>
    <row r="677" ht="14.25" customHeight="1" outlineLevel="1">
      <c r="A677" s="68"/>
      <c r="B677" s="69"/>
      <c r="C677" s="80" t="s">
        <v>3632</v>
      </c>
      <c r="D677" s="68"/>
      <c r="E677" s="69"/>
      <c r="F677" s="69"/>
      <c r="G677" s="70"/>
      <c r="H677" s="69">
        <f t="shared" ref="H677:K677" si="636">SUBTOTAL(9,H665:H676)</f>
        <v>6966</v>
      </c>
      <c r="I677" s="69">
        <f t="shared" si="636"/>
        <v>1968</v>
      </c>
      <c r="J677" s="69">
        <f t="shared" si="636"/>
        <v>523</v>
      </c>
      <c r="K677" s="29">
        <f t="shared" si="636"/>
        <v>2229.5</v>
      </c>
      <c r="L677" s="71"/>
      <c r="M677" s="71"/>
      <c r="N677" s="72">
        <f t="shared" ref="N677:O677" si="637">SUBTOTAL(9,N665:N676)</f>
        <v>641.39</v>
      </c>
      <c r="O677" s="73">
        <f t="shared" si="637"/>
        <v>3673881.92</v>
      </c>
      <c r="P677" s="8"/>
    </row>
    <row r="678" ht="14.25" customHeight="1" outlineLevel="2">
      <c r="A678" s="68">
        <v>271.0</v>
      </c>
      <c r="B678" s="69">
        <v>1.0</v>
      </c>
      <c r="C678" s="18" t="str">
        <f>IF(A678=1.2, "Minneapolis",VLOOKUP(A678,'Fall20 data fy22 comp rev '!$P$2:$Q$669,2,0))</f>
        <v>Bloomington</v>
      </c>
      <c r="D678" s="68">
        <v>271.0</v>
      </c>
      <c r="E678" s="69">
        <v>1.0</v>
      </c>
      <c r="F678" s="69">
        <v>7.0</v>
      </c>
      <c r="G678" s="70" t="s">
        <v>1968</v>
      </c>
      <c r="H678" s="69">
        <v>1574.0</v>
      </c>
      <c r="I678" s="69">
        <v>647.0</v>
      </c>
      <c r="J678" s="69">
        <v>208.0</v>
      </c>
      <c r="K678" s="29">
        <f t="shared" ref="K678:K697" si="638">ROUND((I$3*I678)+(J678*J$3),1)</f>
        <v>751</v>
      </c>
      <c r="L678" s="71">
        <f t="shared" ref="L678:L697" si="639">ROUND(K678/H678,4)</f>
        <v>0.4771</v>
      </c>
      <c r="M678" s="71">
        <f t="shared" ref="M678:M697" si="640">ROUND(MIN(1,L678/M$3),4)</f>
        <v>0.5964</v>
      </c>
      <c r="N678" s="72">
        <f t="shared" ref="N678:N697" si="641">ROUND(K678*M678*N$3,2)</f>
        <v>268.74</v>
      </c>
      <c r="O678" s="73">
        <f t="shared" ref="O678:O697" si="642">ROUND(N678*O$3,2)</f>
        <v>1539342.72</v>
      </c>
      <c r="P678" s="8">
        <f t="shared" ref="P678:P697" si="643">O678/H678</f>
        <v>977.9813977</v>
      </c>
    </row>
    <row r="679" ht="14.25" customHeight="1" outlineLevel="2">
      <c r="A679" s="68">
        <v>271.0</v>
      </c>
      <c r="B679" s="69">
        <v>1.0</v>
      </c>
      <c r="C679" s="18" t="str">
        <f>IF(A679=1.2, "Minneapolis",VLOOKUP(A679,'Fall20 data fy22 comp rev '!$P$2:$Q$669,2,0))</f>
        <v>Bloomington</v>
      </c>
      <c r="D679" s="68">
        <v>271.0</v>
      </c>
      <c r="E679" s="69">
        <v>1.0</v>
      </c>
      <c r="F679" s="69">
        <v>9.0</v>
      </c>
      <c r="G679" s="70" t="s">
        <v>1970</v>
      </c>
      <c r="H679" s="69">
        <v>1677.0</v>
      </c>
      <c r="I679" s="69">
        <v>234.0</v>
      </c>
      <c r="J679" s="69">
        <v>93.0</v>
      </c>
      <c r="K679" s="29">
        <f t="shared" si="638"/>
        <v>280.5</v>
      </c>
      <c r="L679" s="71">
        <f t="shared" si="639"/>
        <v>0.1673</v>
      </c>
      <c r="M679" s="71">
        <f t="shared" si="640"/>
        <v>0.2091</v>
      </c>
      <c r="N679" s="72">
        <f t="shared" si="641"/>
        <v>35.19</v>
      </c>
      <c r="O679" s="73">
        <f t="shared" si="642"/>
        <v>201568.32</v>
      </c>
      <c r="P679" s="8">
        <f t="shared" si="643"/>
        <v>120.1957782</v>
      </c>
    </row>
    <row r="680" ht="14.25" customHeight="1" outlineLevel="2">
      <c r="A680" s="68">
        <v>271.0</v>
      </c>
      <c r="B680" s="69">
        <v>1.0</v>
      </c>
      <c r="C680" s="18" t="str">
        <f>IF(A680=1.2, "Minneapolis",VLOOKUP(A680,'Fall20 data fy22 comp rev '!$P$2:$Q$669,2,0))</f>
        <v>Bloomington</v>
      </c>
      <c r="D680" s="68">
        <v>271.0</v>
      </c>
      <c r="E680" s="69">
        <v>1.0</v>
      </c>
      <c r="F680" s="69">
        <v>13.0</v>
      </c>
      <c r="G680" s="70" t="s">
        <v>1972</v>
      </c>
      <c r="H680" s="69">
        <v>757.0</v>
      </c>
      <c r="I680" s="69">
        <v>220.0</v>
      </c>
      <c r="J680" s="69">
        <v>76.0</v>
      </c>
      <c r="K680" s="29">
        <f t="shared" si="638"/>
        <v>258</v>
      </c>
      <c r="L680" s="71">
        <f t="shared" si="639"/>
        <v>0.3408</v>
      </c>
      <c r="M680" s="71">
        <f t="shared" si="640"/>
        <v>0.426</v>
      </c>
      <c r="N680" s="72">
        <f t="shared" si="641"/>
        <v>65.94</v>
      </c>
      <c r="O680" s="73">
        <f t="shared" si="642"/>
        <v>377704.32</v>
      </c>
      <c r="P680" s="8">
        <f t="shared" si="643"/>
        <v>498.9489036</v>
      </c>
    </row>
    <row r="681" ht="14.25" customHeight="1" outlineLevel="2">
      <c r="A681" s="68">
        <v>271.0</v>
      </c>
      <c r="B681" s="69">
        <v>1.0</v>
      </c>
      <c r="C681" s="18" t="str">
        <f>IF(A681=1.2, "Minneapolis",VLOOKUP(A681,'Fall20 data fy22 comp rev '!$P$2:$Q$669,2,0))</f>
        <v>Bloomington</v>
      </c>
      <c r="D681" s="68">
        <v>271.0</v>
      </c>
      <c r="E681" s="69">
        <v>1.0</v>
      </c>
      <c r="F681" s="69">
        <v>345.0</v>
      </c>
      <c r="G681" s="70" t="s">
        <v>1973</v>
      </c>
      <c r="H681" s="69">
        <v>744.0</v>
      </c>
      <c r="I681" s="69">
        <v>371.0</v>
      </c>
      <c r="J681" s="69">
        <v>144.0</v>
      </c>
      <c r="K681" s="29">
        <f t="shared" si="638"/>
        <v>443</v>
      </c>
      <c r="L681" s="71">
        <f t="shared" si="639"/>
        <v>0.5954</v>
      </c>
      <c r="M681" s="71">
        <f t="shared" si="640"/>
        <v>0.7443</v>
      </c>
      <c r="N681" s="72">
        <f t="shared" si="641"/>
        <v>197.83</v>
      </c>
      <c r="O681" s="73">
        <f t="shared" si="642"/>
        <v>1133170.24</v>
      </c>
      <c r="P681" s="8">
        <f t="shared" si="643"/>
        <v>1523.07828</v>
      </c>
    </row>
    <row r="682" ht="14.25" customHeight="1" outlineLevel="2">
      <c r="A682" s="68">
        <v>271.0</v>
      </c>
      <c r="B682" s="69">
        <v>1.0</v>
      </c>
      <c r="C682" s="18" t="str">
        <f>IF(A682=1.2, "Minneapolis",VLOOKUP(A682,'Fall20 data fy22 comp rev '!$P$2:$Q$669,2,0))</f>
        <v>Bloomington</v>
      </c>
      <c r="D682" s="68">
        <v>271.0</v>
      </c>
      <c r="E682" s="69">
        <v>1.0</v>
      </c>
      <c r="F682" s="69">
        <v>346.0</v>
      </c>
      <c r="G682" s="70" t="s">
        <v>1081</v>
      </c>
      <c r="H682" s="69">
        <v>842.0</v>
      </c>
      <c r="I682" s="69">
        <v>147.0</v>
      </c>
      <c r="J682" s="69">
        <v>42.0</v>
      </c>
      <c r="K682" s="29">
        <f t="shared" si="638"/>
        <v>168</v>
      </c>
      <c r="L682" s="71">
        <f t="shared" si="639"/>
        <v>0.1995</v>
      </c>
      <c r="M682" s="71">
        <f t="shared" si="640"/>
        <v>0.2494</v>
      </c>
      <c r="N682" s="72">
        <f t="shared" si="641"/>
        <v>25.14</v>
      </c>
      <c r="O682" s="73">
        <f t="shared" si="642"/>
        <v>144001.92</v>
      </c>
      <c r="P682" s="8">
        <f t="shared" si="643"/>
        <v>171.023658</v>
      </c>
    </row>
    <row r="683" ht="14.25" customHeight="1" outlineLevel="2">
      <c r="A683" s="68">
        <v>271.0</v>
      </c>
      <c r="B683" s="69">
        <v>1.0</v>
      </c>
      <c r="C683" s="18" t="str">
        <f>IF(A683=1.2, "Minneapolis",VLOOKUP(A683,'Fall20 data fy22 comp rev '!$P$2:$Q$669,2,0))</f>
        <v>Bloomington</v>
      </c>
      <c r="D683" s="68">
        <v>271.0</v>
      </c>
      <c r="E683" s="69">
        <v>1.0</v>
      </c>
      <c r="F683" s="69">
        <v>432.0</v>
      </c>
      <c r="G683" s="70" t="s">
        <v>1975</v>
      </c>
      <c r="H683" s="69">
        <v>462.0</v>
      </c>
      <c r="I683" s="69">
        <v>209.0</v>
      </c>
      <c r="J683" s="69">
        <v>54.0</v>
      </c>
      <c r="K683" s="29">
        <f t="shared" si="638"/>
        <v>236</v>
      </c>
      <c r="L683" s="71">
        <f t="shared" si="639"/>
        <v>0.5108</v>
      </c>
      <c r="M683" s="71">
        <f t="shared" si="640"/>
        <v>0.6385</v>
      </c>
      <c r="N683" s="72">
        <f t="shared" si="641"/>
        <v>90.41</v>
      </c>
      <c r="O683" s="73">
        <f t="shared" si="642"/>
        <v>517868.48</v>
      </c>
      <c r="P683" s="8">
        <f t="shared" si="643"/>
        <v>1120.927446</v>
      </c>
    </row>
    <row r="684" ht="14.25" customHeight="1" outlineLevel="2">
      <c r="A684" s="68">
        <v>271.0</v>
      </c>
      <c r="B684" s="69">
        <v>1.0</v>
      </c>
      <c r="C684" s="18" t="str">
        <f>IF(A684=1.2, "Minneapolis",VLOOKUP(A684,'Fall20 data fy22 comp rev '!$P$2:$Q$669,2,0))</f>
        <v>Bloomington</v>
      </c>
      <c r="D684" s="68">
        <v>271.0</v>
      </c>
      <c r="E684" s="69">
        <v>1.0</v>
      </c>
      <c r="F684" s="69">
        <v>443.0</v>
      </c>
      <c r="G684" s="70" t="s">
        <v>1976</v>
      </c>
      <c r="H684" s="69">
        <v>435.0</v>
      </c>
      <c r="I684" s="69">
        <v>68.0</v>
      </c>
      <c r="J684" s="69">
        <v>23.0</v>
      </c>
      <c r="K684" s="29">
        <f t="shared" si="638"/>
        <v>79.5</v>
      </c>
      <c r="L684" s="71">
        <f t="shared" si="639"/>
        <v>0.1828</v>
      </c>
      <c r="M684" s="71">
        <f t="shared" si="640"/>
        <v>0.2285</v>
      </c>
      <c r="N684" s="72">
        <f t="shared" si="641"/>
        <v>10.9</v>
      </c>
      <c r="O684" s="73">
        <f t="shared" si="642"/>
        <v>62435.2</v>
      </c>
      <c r="P684" s="8">
        <f t="shared" si="643"/>
        <v>143.5291954</v>
      </c>
    </row>
    <row r="685" ht="14.25" customHeight="1" outlineLevel="2">
      <c r="A685" s="68">
        <v>271.0</v>
      </c>
      <c r="B685" s="69">
        <v>1.0</v>
      </c>
      <c r="C685" s="18" t="str">
        <f>IF(A685=1.2, "Minneapolis",VLOOKUP(A685,'Fall20 data fy22 comp rev '!$P$2:$Q$669,2,0))</f>
        <v>Bloomington</v>
      </c>
      <c r="D685" s="68">
        <v>271.0</v>
      </c>
      <c r="E685" s="69">
        <v>1.0</v>
      </c>
      <c r="F685" s="69">
        <v>446.0</v>
      </c>
      <c r="G685" s="70" t="s">
        <v>1978</v>
      </c>
      <c r="H685" s="69">
        <v>349.0</v>
      </c>
      <c r="I685" s="69">
        <v>166.0</v>
      </c>
      <c r="J685" s="69">
        <v>63.0</v>
      </c>
      <c r="K685" s="29">
        <f t="shared" si="638"/>
        <v>197.5</v>
      </c>
      <c r="L685" s="71">
        <f t="shared" si="639"/>
        <v>0.5659</v>
      </c>
      <c r="M685" s="71">
        <f t="shared" si="640"/>
        <v>0.7074</v>
      </c>
      <c r="N685" s="72">
        <f t="shared" si="641"/>
        <v>83.83</v>
      </c>
      <c r="O685" s="73">
        <f t="shared" si="642"/>
        <v>480178.24</v>
      </c>
      <c r="P685" s="8">
        <f t="shared" si="643"/>
        <v>1375.868883</v>
      </c>
    </row>
    <row r="686" ht="14.25" customHeight="1" outlineLevel="2">
      <c r="A686" s="68">
        <v>271.0</v>
      </c>
      <c r="B686" s="69">
        <v>1.0</v>
      </c>
      <c r="C686" s="18" t="str">
        <f>IF(A686=1.2, "Minneapolis",VLOOKUP(A686,'Fall20 data fy22 comp rev '!$P$2:$Q$669,2,0))</f>
        <v>Bloomington</v>
      </c>
      <c r="D686" s="68">
        <v>271.0</v>
      </c>
      <c r="E686" s="69">
        <v>1.0</v>
      </c>
      <c r="F686" s="69">
        <v>447.0</v>
      </c>
      <c r="G686" s="70" t="s">
        <v>1980</v>
      </c>
      <c r="H686" s="69">
        <v>543.0</v>
      </c>
      <c r="I686" s="69">
        <v>134.0</v>
      </c>
      <c r="J686" s="69">
        <v>35.0</v>
      </c>
      <c r="K686" s="29">
        <f t="shared" si="638"/>
        <v>151.5</v>
      </c>
      <c r="L686" s="71">
        <f t="shared" si="639"/>
        <v>0.279</v>
      </c>
      <c r="M686" s="71">
        <f t="shared" si="640"/>
        <v>0.3488</v>
      </c>
      <c r="N686" s="72">
        <f t="shared" si="641"/>
        <v>31.71</v>
      </c>
      <c r="O686" s="73">
        <f t="shared" si="642"/>
        <v>181634.88</v>
      </c>
      <c r="P686" s="8">
        <f t="shared" si="643"/>
        <v>334.5025414</v>
      </c>
    </row>
    <row r="687" ht="14.25" customHeight="1" outlineLevel="2">
      <c r="A687" s="68">
        <v>271.0</v>
      </c>
      <c r="B687" s="69">
        <v>1.0</v>
      </c>
      <c r="C687" s="18" t="str">
        <f>IF(A687=1.2, "Minneapolis",VLOOKUP(A687,'Fall20 data fy22 comp rev '!$P$2:$Q$669,2,0))</f>
        <v>Bloomington</v>
      </c>
      <c r="D687" s="68">
        <v>271.0</v>
      </c>
      <c r="E687" s="69">
        <v>1.0</v>
      </c>
      <c r="F687" s="69">
        <v>448.0</v>
      </c>
      <c r="G687" s="70" t="s">
        <v>1982</v>
      </c>
      <c r="H687" s="69">
        <v>480.0</v>
      </c>
      <c r="I687" s="69">
        <v>154.0</v>
      </c>
      <c r="J687" s="69">
        <v>46.0</v>
      </c>
      <c r="K687" s="29">
        <f t="shared" si="638"/>
        <v>177</v>
      </c>
      <c r="L687" s="71">
        <f t="shared" si="639"/>
        <v>0.3688</v>
      </c>
      <c r="M687" s="71">
        <f t="shared" si="640"/>
        <v>0.461</v>
      </c>
      <c r="N687" s="72">
        <f t="shared" si="641"/>
        <v>48.96</v>
      </c>
      <c r="O687" s="73">
        <f t="shared" si="642"/>
        <v>280442.88</v>
      </c>
      <c r="P687" s="8">
        <f t="shared" si="643"/>
        <v>584.256</v>
      </c>
    </row>
    <row r="688" ht="14.25" customHeight="1" outlineLevel="2">
      <c r="A688" s="68">
        <v>271.0</v>
      </c>
      <c r="B688" s="69">
        <v>1.0</v>
      </c>
      <c r="C688" s="18" t="str">
        <f>IF(A688=1.2, "Minneapolis",VLOOKUP(A688,'Fall20 data fy22 comp rev '!$P$2:$Q$669,2,0))</f>
        <v>Bloomington</v>
      </c>
      <c r="D688" s="68">
        <v>271.0</v>
      </c>
      <c r="E688" s="69">
        <v>1.0</v>
      </c>
      <c r="F688" s="69">
        <v>450.0</v>
      </c>
      <c r="G688" s="70" t="s">
        <v>1984</v>
      </c>
      <c r="H688" s="69">
        <v>467.0</v>
      </c>
      <c r="I688" s="69">
        <v>141.0</v>
      </c>
      <c r="J688" s="69">
        <v>29.0</v>
      </c>
      <c r="K688" s="29">
        <f t="shared" si="638"/>
        <v>155.5</v>
      </c>
      <c r="L688" s="71">
        <f t="shared" si="639"/>
        <v>0.333</v>
      </c>
      <c r="M688" s="71">
        <f t="shared" si="640"/>
        <v>0.4163</v>
      </c>
      <c r="N688" s="72">
        <f t="shared" si="641"/>
        <v>38.84</v>
      </c>
      <c r="O688" s="73">
        <f t="shared" si="642"/>
        <v>222475.52</v>
      </c>
      <c r="P688" s="8">
        <f t="shared" si="643"/>
        <v>476.3929764</v>
      </c>
    </row>
    <row r="689" ht="14.25" customHeight="1" outlineLevel="2">
      <c r="A689" s="68">
        <v>271.0</v>
      </c>
      <c r="B689" s="69">
        <v>1.0</v>
      </c>
      <c r="C689" s="18" t="str">
        <f>IF(A689=1.2, "Minneapolis",VLOOKUP(A689,'Fall20 data fy22 comp rev '!$P$2:$Q$669,2,0))</f>
        <v>Bloomington</v>
      </c>
      <c r="D689" s="68">
        <v>271.0</v>
      </c>
      <c r="E689" s="69">
        <v>1.0</v>
      </c>
      <c r="F689" s="69">
        <v>454.0</v>
      </c>
      <c r="G689" s="70" t="s">
        <v>1985</v>
      </c>
      <c r="H689" s="69">
        <v>499.0</v>
      </c>
      <c r="I689" s="69">
        <v>114.0</v>
      </c>
      <c r="J689" s="69">
        <v>32.0</v>
      </c>
      <c r="K689" s="29">
        <f t="shared" si="638"/>
        <v>130</v>
      </c>
      <c r="L689" s="71">
        <f t="shared" si="639"/>
        <v>0.2605</v>
      </c>
      <c r="M689" s="71">
        <f t="shared" si="640"/>
        <v>0.3256</v>
      </c>
      <c r="N689" s="72">
        <f t="shared" si="641"/>
        <v>25.4</v>
      </c>
      <c r="O689" s="73">
        <f t="shared" si="642"/>
        <v>145491.2</v>
      </c>
      <c r="P689" s="8">
        <f t="shared" si="643"/>
        <v>291.5655311</v>
      </c>
    </row>
    <row r="690" ht="14.25" customHeight="1" outlineLevel="2">
      <c r="A690" s="68">
        <v>271.0</v>
      </c>
      <c r="B690" s="69">
        <v>1.0</v>
      </c>
      <c r="C690" s="18" t="str">
        <f>IF(A690=1.2, "Minneapolis",VLOOKUP(A690,'Fall20 data fy22 comp rev '!$P$2:$Q$669,2,0))</f>
        <v>Bloomington</v>
      </c>
      <c r="D690" s="68">
        <v>271.0</v>
      </c>
      <c r="E690" s="69">
        <v>1.0</v>
      </c>
      <c r="F690" s="69">
        <v>455.0</v>
      </c>
      <c r="G690" s="70" t="s">
        <v>1986</v>
      </c>
      <c r="H690" s="69">
        <v>405.0</v>
      </c>
      <c r="I690" s="69">
        <v>62.0</v>
      </c>
      <c r="J690" s="69">
        <v>6.0</v>
      </c>
      <c r="K690" s="29">
        <f t="shared" si="638"/>
        <v>65</v>
      </c>
      <c r="L690" s="71">
        <f t="shared" si="639"/>
        <v>0.1605</v>
      </c>
      <c r="M690" s="71">
        <f t="shared" si="640"/>
        <v>0.2006</v>
      </c>
      <c r="N690" s="72">
        <f t="shared" si="641"/>
        <v>7.82</v>
      </c>
      <c r="O690" s="73">
        <f t="shared" si="642"/>
        <v>44792.96</v>
      </c>
      <c r="P690" s="8">
        <f t="shared" si="643"/>
        <v>110.5999012</v>
      </c>
    </row>
    <row r="691" ht="14.25" customHeight="1" outlineLevel="2">
      <c r="A691" s="68">
        <v>271.0</v>
      </c>
      <c r="B691" s="69">
        <v>1.0</v>
      </c>
      <c r="C691" s="18" t="str">
        <f>IF(A691=1.2, "Minneapolis",VLOOKUP(A691,'Fall20 data fy22 comp rev '!$P$2:$Q$669,2,0))</f>
        <v>Bloomington</v>
      </c>
      <c r="D691" s="68">
        <v>271.0</v>
      </c>
      <c r="E691" s="69">
        <v>1.0</v>
      </c>
      <c r="F691" s="69">
        <v>459.0</v>
      </c>
      <c r="G691" s="70" t="s">
        <v>1303</v>
      </c>
      <c r="H691" s="69">
        <v>543.0</v>
      </c>
      <c r="I691" s="69">
        <v>322.0</v>
      </c>
      <c r="J691" s="69">
        <v>102.0</v>
      </c>
      <c r="K691" s="29">
        <f t="shared" si="638"/>
        <v>373</v>
      </c>
      <c r="L691" s="71">
        <f t="shared" si="639"/>
        <v>0.6869</v>
      </c>
      <c r="M691" s="71">
        <f t="shared" si="640"/>
        <v>0.8586</v>
      </c>
      <c r="N691" s="72">
        <f t="shared" si="641"/>
        <v>192.15</v>
      </c>
      <c r="O691" s="73">
        <f t="shared" si="642"/>
        <v>1100635.2</v>
      </c>
      <c r="P691" s="8">
        <f t="shared" si="643"/>
        <v>2026.952486</v>
      </c>
    </row>
    <row r="692" ht="14.25" customHeight="1" outlineLevel="2">
      <c r="A692" s="68">
        <v>271.0</v>
      </c>
      <c r="B692" s="69">
        <v>1.0</v>
      </c>
      <c r="C692" s="18" t="str">
        <f>IF(A692=1.2, "Minneapolis",VLOOKUP(A692,'Fall20 data fy22 comp rev '!$P$2:$Q$669,2,0))</f>
        <v>Bloomington</v>
      </c>
      <c r="D692" s="68">
        <v>271.0</v>
      </c>
      <c r="E692" s="69">
        <v>1.0</v>
      </c>
      <c r="F692" s="69">
        <v>461.0</v>
      </c>
      <c r="G692" s="70" t="s">
        <v>1989</v>
      </c>
      <c r="H692" s="69">
        <v>366.0</v>
      </c>
      <c r="I692" s="69">
        <v>114.0</v>
      </c>
      <c r="J692" s="69">
        <v>30.0</v>
      </c>
      <c r="K692" s="29">
        <f t="shared" si="638"/>
        <v>129</v>
      </c>
      <c r="L692" s="71">
        <f t="shared" si="639"/>
        <v>0.3525</v>
      </c>
      <c r="M692" s="71">
        <f t="shared" si="640"/>
        <v>0.4406</v>
      </c>
      <c r="N692" s="72">
        <f t="shared" si="641"/>
        <v>34.1</v>
      </c>
      <c r="O692" s="73">
        <f t="shared" si="642"/>
        <v>195324.8</v>
      </c>
      <c r="P692" s="8">
        <f t="shared" si="643"/>
        <v>533.6743169</v>
      </c>
    </row>
    <row r="693" ht="14.25" customHeight="1" outlineLevel="2">
      <c r="A693" s="68">
        <v>271.0</v>
      </c>
      <c r="B693" s="69">
        <v>1.0</v>
      </c>
      <c r="C693" s="18" t="str">
        <f>IF(A693=1.2, "Minneapolis",VLOOKUP(A693,'Fall20 data fy22 comp rev '!$P$2:$Q$669,2,0))</f>
        <v>Bloomington</v>
      </c>
      <c r="D693" s="68">
        <v>271.0</v>
      </c>
      <c r="E693" s="69">
        <v>1.0</v>
      </c>
      <c r="F693" s="69">
        <v>502.0</v>
      </c>
      <c r="G693" s="70" t="s">
        <v>1990</v>
      </c>
      <c r="H693" s="69">
        <v>201.0</v>
      </c>
      <c r="I693" s="69">
        <v>47.0</v>
      </c>
      <c r="J693" s="69">
        <v>8.0</v>
      </c>
      <c r="K693" s="29">
        <f t="shared" si="638"/>
        <v>51</v>
      </c>
      <c r="L693" s="71">
        <f t="shared" si="639"/>
        <v>0.2537</v>
      </c>
      <c r="M693" s="71">
        <f t="shared" si="640"/>
        <v>0.3171</v>
      </c>
      <c r="N693" s="72">
        <f t="shared" si="641"/>
        <v>9.7</v>
      </c>
      <c r="O693" s="73">
        <f t="shared" si="642"/>
        <v>55561.6</v>
      </c>
      <c r="P693" s="8">
        <f t="shared" si="643"/>
        <v>276.4258706</v>
      </c>
    </row>
    <row r="694" ht="14.25" customHeight="1" outlineLevel="2">
      <c r="A694" s="68">
        <v>271.0</v>
      </c>
      <c r="B694" s="69">
        <v>1.0</v>
      </c>
      <c r="C694" s="18" t="str">
        <f>IF(A694=1.2, "Minneapolis",VLOOKUP(A694,'Fall20 data fy22 comp rev '!$P$2:$Q$669,2,0))</f>
        <v>Bloomington</v>
      </c>
      <c r="D694" s="68">
        <v>271.0</v>
      </c>
      <c r="E694" s="69">
        <v>1.0</v>
      </c>
      <c r="F694" s="69">
        <v>535.0</v>
      </c>
      <c r="G694" s="70" t="s">
        <v>3633</v>
      </c>
      <c r="H694" s="69">
        <v>4.0</v>
      </c>
      <c r="I694" s="69">
        <v>1.0</v>
      </c>
      <c r="J694" s="69">
        <v>0.0</v>
      </c>
      <c r="K694" s="29">
        <f t="shared" si="638"/>
        <v>1</v>
      </c>
      <c r="L694" s="71">
        <f t="shared" si="639"/>
        <v>0.25</v>
      </c>
      <c r="M694" s="71">
        <f t="shared" si="640"/>
        <v>0.3125</v>
      </c>
      <c r="N694" s="72">
        <f t="shared" si="641"/>
        <v>0.19</v>
      </c>
      <c r="O694" s="73">
        <f t="shared" si="642"/>
        <v>1088.32</v>
      </c>
      <c r="P694" s="8">
        <f t="shared" si="643"/>
        <v>272.08</v>
      </c>
    </row>
    <row r="695" ht="14.25" customHeight="1" outlineLevel="2">
      <c r="A695" s="68">
        <v>271.0</v>
      </c>
      <c r="B695" s="69">
        <v>1.0</v>
      </c>
      <c r="C695" s="18" t="str">
        <f>IF(A695=1.2, "Minneapolis",VLOOKUP(A695,'Fall20 data fy22 comp rev '!$P$2:$Q$669,2,0))</f>
        <v>Bloomington</v>
      </c>
      <c r="D695" s="68">
        <v>271.0</v>
      </c>
      <c r="E695" s="69">
        <v>1.0</v>
      </c>
      <c r="F695" s="69">
        <v>536.0</v>
      </c>
      <c r="G695" s="70" t="s">
        <v>1991</v>
      </c>
      <c r="H695" s="69">
        <v>27.0</v>
      </c>
      <c r="I695" s="69">
        <v>6.0</v>
      </c>
      <c r="J695" s="69">
        <v>4.0</v>
      </c>
      <c r="K695" s="29">
        <f t="shared" si="638"/>
        <v>8</v>
      </c>
      <c r="L695" s="71">
        <f t="shared" si="639"/>
        <v>0.2963</v>
      </c>
      <c r="M695" s="71">
        <f t="shared" si="640"/>
        <v>0.3704</v>
      </c>
      <c r="N695" s="72">
        <f t="shared" si="641"/>
        <v>1.78</v>
      </c>
      <c r="O695" s="73">
        <f t="shared" si="642"/>
        <v>10195.84</v>
      </c>
      <c r="P695" s="8">
        <f t="shared" si="643"/>
        <v>377.6237037</v>
      </c>
    </row>
    <row r="696" ht="14.25" customHeight="1" outlineLevel="2">
      <c r="A696" s="68">
        <v>271.0</v>
      </c>
      <c r="B696" s="69">
        <v>1.0</v>
      </c>
      <c r="C696" s="18" t="str">
        <f>IF(A696=1.2, "Minneapolis",VLOOKUP(A696,'Fall20 data fy22 comp rev '!$P$2:$Q$669,2,0))</f>
        <v>Bloomington</v>
      </c>
      <c r="D696" s="68">
        <v>271.0</v>
      </c>
      <c r="E696" s="69">
        <v>1.0</v>
      </c>
      <c r="F696" s="69">
        <v>620.0</v>
      </c>
      <c r="G696" s="70" t="s">
        <v>1992</v>
      </c>
      <c r="H696" s="69">
        <v>94.0</v>
      </c>
      <c r="I696" s="69">
        <v>24.0</v>
      </c>
      <c r="J696" s="69">
        <v>4.0</v>
      </c>
      <c r="K696" s="29">
        <f t="shared" si="638"/>
        <v>26</v>
      </c>
      <c r="L696" s="71">
        <f t="shared" si="639"/>
        <v>0.2766</v>
      </c>
      <c r="M696" s="71">
        <f t="shared" si="640"/>
        <v>0.3458</v>
      </c>
      <c r="N696" s="72">
        <f t="shared" si="641"/>
        <v>5.39</v>
      </c>
      <c r="O696" s="73">
        <f t="shared" si="642"/>
        <v>30873.92</v>
      </c>
      <c r="P696" s="8">
        <f t="shared" si="643"/>
        <v>328.4459574</v>
      </c>
    </row>
    <row r="697" ht="14.25" customHeight="1" outlineLevel="2">
      <c r="A697" s="68">
        <v>271.0</v>
      </c>
      <c r="B697" s="69">
        <v>1.0</v>
      </c>
      <c r="C697" s="18" t="str">
        <f>IF(A697=1.2, "Minneapolis",VLOOKUP(A697,'Fall20 data fy22 comp rev '!$P$2:$Q$669,2,0))</f>
        <v>Bloomington</v>
      </c>
      <c r="D697" s="68">
        <v>271.0</v>
      </c>
      <c r="E697" s="69">
        <v>1.0</v>
      </c>
      <c r="F697" s="69">
        <v>629.0</v>
      </c>
      <c r="G697" s="70" t="s">
        <v>1993</v>
      </c>
      <c r="H697" s="69">
        <v>95.0</v>
      </c>
      <c r="I697" s="69">
        <v>55.0</v>
      </c>
      <c r="J697" s="69">
        <v>9.0</v>
      </c>
      <c r="K697" s="29">
        <f t="shared" si="638"/>
        <v>59.5</v>
      </c>
      <c r="L697" s="71">
        <f t="shared" si="639"/>
        <v>0.6263</v>
      </c>
      <c r="M697" s="71">
        <f t="shared" si="640"/>
        <v>0.7829</v>
      </c>
      <c r="N697" s="72">
        <f t="shared" si="641"/>
        <v>27.95</v>
      </c>
      <c r="O697" s="73">
        <f t="shared" si="642"/>
        <v>160097.6</v>
      </c>
      <c r="P697" s="8">
        <f t="shared" si="643"/>
        <v>1685.237895</v>
      </c>
    </row>
    <row r="698" ht="14.25" customHeight="1" outlineLevel="1">
      <c r="A698" s="68"/>
      <c r="B698" s="69"/>
      <c r="C698" s="80" t="s">
        <v>3634</v>
      </c>
      <c r="D698" s="68"/>
      <c r="E698" s="69"/>
      <c r="F698" s="69"/>
      <c r="G698" s="70"/>
      <c r="H698" s="69">
        <f t="shared" ref="H698:K698" si="644">SUBTOTAL(9,H678:H697)</f>
        <v>10564</v>
      </c>
      <c r="I698" s="69">
        <f t="shared" si="644"/>
        <v>3236</v>
      </c>
      <c r="J698" s="69">
        <f t="shared" si="644"/>
        <v>1008</v>
      </c>
      <c r="K698" s="29">
        <f t="shared" si="644"/>
        <v>3740</v>
      </c>
      <c r="L698" s="71"/>
      <c r="M698" s="71"/>
      <c r="N698" s="72">
        <f t="shared" ref="N698:O698" si="645">SUBTOTAL(9,N678:N697)</f>
        <v>1201.97</v>
      </c>
      <c r="O698" s="73">
        <f t="shared" si="645"/>
        <v>6884884.16</v>
      </c>
      <c r="P698" s="8"/>
    </row>
    <row r="699" ht="14.25" customHeight="1" outlineLevel="2">
      <c r="A699" s="68">
        <v>272.0</v>
      </c>
      <c r="B699" s="69">
        <v>1.0</v>
      </c>
      <c r="C699" s="18" t="str">
        <f>IF(A699=1.2, "Minneapolis",VLOOKUP(A699,'Fall20 data fy22 comp rev '!$P$2:$Q$669,2,0))</f>
        <v>Eden Prairie</v>
      </c>
      <c r="D699" s="68">
        <v>272.0</v>
      </c>
      <c r="E699" s="69">
        <v>1.0</v>
      </c>
      <c r="F699" s="69">
        <v>64.0</v>
      </c>
      <c r="G699" s="70" t="s">
        <v>1996</v>
      </c>
      <c r="H699" s="69">
        <v>2901.0</v>
      </c>
      <c r="I699" s="69">
        <v>445.0</v>
      </c>
      <c r="J699" s="69">
        <v>128.0</v>
      </c>
      <c r="K699" s="29">
        <f t="shared" ref="K699:K708" si="646">ROUND((I$3*I699)+(J699*J$3),1)</f>
        <v>509</v>
      </c>
      <c r="L699" s="71">
        <f t="shared" ref="L699:L708" si="647">ROUND(K699/H699,4)</f>
        <v>0.1755</v>
      </c>
      <c r="M699" s="71">
        <f t="shared" ref="M699:M708" si="648">ROUND(MIN(1,L699/M$3),4)</f>
        <v>0.2194</v>
      </c>
      <c r="N699" s="72">
        <f t="shared" ref="N699:N708" si="649">ROUND(K699*M699*N$3,2)</f>
        <v>67</v>
      </c>
      <c r="O699" s="73">
        <f t="shared" ref="O699:O708" si="650">ROUND(N699*O$3,2)</f>
        <v>383776</v>
      </c>
      <c r="P699" s="8">
        <f t="shared" ref="P699:P708" si="651">O699/H699</f>
        <v>132.2909342</v>
      </c>
    </row>
    <row r="700" ht="14.25" customHeight="1" outlineLevel="2">
      <c r="A700" s="68">
        <v>272.0</v>
      </c>
      <c r="B700" s="69">
        <v>1.0</v>
      </c>
      <c r="C700" s="18" t="str">
        <f>IF(A700=1.2, "Minneapolis",VLOOKUP(A700,'Fall20 data fy22 comp rev '!$P$2:$Q$669,2,0))</f>
        <v>Eden Prairie</v>
      </c>
      <c r="D700" s="68">
        <v>272.0</v>
      </c>
      <c r="E700" s="69">
        <v>1.0</v>
      </c>
      <c r="F700" s="69">
        <v>65.0</v>
      </c>
      <c r="G700" s="70" t="s">
        <v>1997</v>
      </c>
      <c r="H700" s="69">
        <v>1318.0</v>
      </c>
      <c r="I700" s="69">
        <v>235.0</v>
      </c>
      <c r="J700" s="69">
        <v>66.0</v>
      </c>
      <c r="K700" s="29">
        <f t="shared" si="646"/>
        <v>268</v>
      </c>
      <c r="L700" s="71">
        <f t="shared" si="647"/>
        <v>0.2033</v>
      </c>
      <c r="M700" s="71">
        <f t="shared" si="648"/>
        <v>0.2541</v>
      </c>
      <c r="N700" s="72">
        <f t="shared" si="649"/>
        <v>40.86</v>
      </c>
      <c r="O700" s="73">
        <f t="shared" si="650"/>
        <v>234046.08</v>
      </c>
      <c r="P700" s="8">
        <f t="shared" si="651"/>
        <v>177.576692</v>
      </c>
    </row>
    <row r="701" ht="14.25" customHeight="1" outlineLevel="2">
      <c r="A701" s="68">
        <v>272.0</v>
      </c>
      <c r="B701" s="69">
        <v>1.0</v>
      </c>
      <c r="C701" s="18" t="str">
        <f>IF(A701=1.2, "Minneapolis",VLOOKUP(A701,'Fall20 data fy22 comp rev '!$P$2:$Q$669,2,0))</f>
        <v>Eden Prairie</v>
      </c>
      <c r="D701" s="68">
        <v>272.0</v>
      </c>
      <c r="E701" s="69">
        <v>1.0</v>
      </c>
      <c r="F701" s="69">
        <v>880.0</v>
      </c>
      <c r="G701" s="70" t="s">
        <v>1998</v>
      </c>
      <c r="H701" s="69">
        <v>808.0</v>
      </c>
      <c r="I701" s="69">
        <v>161.0</v>
      </c>
      <c r="J701" s="69">
        <v>31.0</v>
      </c>
      <c r="K701" s="29">
        <f t="shared" si="646"/>
        <v>176.5</v>
      </c>
      <c r="L701" s="71">
        <f t="shared" si="647"/>
        <v>0.2184</v>
      </c>
      <c r="M701" s="71">
        <f t="shared" si="648"/>
        <v>0.273</v>
      </c>
      <c r="N701" s="72">
        <f t="shared" si="649"/>
        <v>28.91</v>
      </c>
      <c r="O701" s="73">
        <f t="shared" si="650"/>
        <v>165596.48</v>
      </c>
      <c r="P701" s="8">
        <f t="shared" si="651"/>
        <v>204.9461386</v>
      </c>
    </row>
    <row r="702" ht="14.25" customHeight="1" outlineLevel="2">
      <c r="A702" s="68">
        <v>272.0</v>
      </c>
      <c r="B702" s="69">
        <v>1.0</v>
      </c>
      <c r="C702" s="18" t="str">
        <f>IF(A702=1.2, "Minneapolis",VLOOKUP(A702,'Fall20 data fy22 comp rev '!$P$2:$Q$669,2,0))</f>
        <v>Eden Prairie</v>
      </c>
      <c r="D702" s="68">
        <v>272.0</v>
      </c>
      <c r="E702" s="69">
        <v>1.0</v>
      </c>
      <c r="F702" s="69">
        <v>881.0</v>
      </c>
      <c r="G702" s="70" t="s">
        <v>1999</v>
      </c>
      <c r="H702" s="69">
        <v>757.0</v>
      </c>
      <c r="I702" s="69">
        <v>165.0</v>
      </c>
      <c r="J702" s="69">
        <v>38.0</v>
      </c>
      <c r="K702" s="29">
        <f t="shared" si="646"/>
        <v>184</v>
      </c>
      <c r="L702" s="71">
        <f t="shared" si="647"/>
        <v>0.2431</v>
      </c>
      <c r="M702" s="71">
        <f t="shared" si="648"/>
        <v>0.3039</v>
      </c>
      <c r="N702" s="72">
        <f t="shared" si="649"/>
        <v>33.55</v>
      </c>
      <c r="O702" s="73">
        <f t="shared" si="650"/>
        <v>192174.4</v>
      </c>
      <c r="P702" s="8">
        <f t="shared" si="651"/>
        <v>253.863144</v>
      </c>
    </row>
    <row r="703" ht="14.25" customHeight="1" outlineLevel="2">
      <c r="A703" s="68">
        <v>272.0</v>
      </c>
      <c r="B703" s="69">
        <v>1.0</v>
      </c>
      <c r="C703" s="18" t="str">
        <f>IF(A703=1.2, "Minneapolis",VLOOKUP(A703,'Fall20 data fy22 comp rev '!$P$2:$Q$669,2,0))</f>
        <v>Eden Prairie</v>
      </c>
      <c r="D703" s="68">
        <v>272.0</v>
      </c>
      <c r="E703" s="69">
        <v>1.0</v>
      </c>
      <c r="F703" s="69">
        <v>882.0</v>
      </c>
      <c r="G703" s="70" t="s">
        <v>2000</v>
      </c>
      <c r="H703" s="69">
        <v>629.0</v>
      </c>
      <c r="I703" s="69">
        <v>107.0</v>
      </c>
      <c r="J703" s="69">
        <v>42.0</v>
      </c>
      <c r="K703" s="29">
        <f t="shared" si="646"/>
        <v>128</v>
      </c>
      <c r="L703" s="71">
        <f t="shared" si="647"/>
        <v>0.2035</v>
      </c>
      <c r="M703" s="71">
        <f t="shared" si="648"/>
        <v>0.2544</v>
      </c>
      <c r="N703" s="72">
        <f t="shared" si="649"/>
        <v>19.54</v>
      </c>
      <c r="O703" s="73">
        <f t="shared" si="650"/>
        <v>111925.12</v>
      </c>
      <c r="P703" s="8">
        <f t="shared" si="651"/>
        <v>177.9413672</v>
      </c>
    </row>
    <row r="704" ht="14.25" customHeight="1" outlineLevel="2">
      <c r="A704" s="68">
        <v>272.0</v>
      </c>
      <c r="B704" s="69">
        <v>1.0</v>
      </c>
      <c r="C704" s="18" t="str">
        <f>IF(A704=1.2, "Minneapolis",VLOOKUP(A704,'Fall20 data fy22 comp rev '!$P$2:$Q$669,2,0))</f>
        <v>Eden Prairie</v>
      </c>
      <c r="D704" s="68">
        <v>272.0</v>
      </c>
      <c r="E704" s="69">
        <v>1.0</v>
      </c>
      <c r="F704" s="69">
        <v>883.0</v>
      </c>
      <c r="G704" s="70" t="s">
        <v>2001</v>
      </c>
      <c r="H704" s="69">
        <v>781.0</v>
      </c>
      <c r="I704" s="69">
        <v>252.0</v>
      </c>
      <c r="J704" s="69">
        <v>38.0</v>
      </c>
      <c r="K704" s="29">
        <f t="shared" si="646"/>
        <v>271</v>
      </c>
      <c r="L704" s="71">
        <f t="shared" si="647"/>
        <v>0.347</v>
      </c>
      <c r="M704" s="71">
        <f t="shared" si="648"/>
        <v>0.4338</v>
      </c>
      <c r="N704" s="72">
        <f t="shared" si="649"/>
        <v>70.54</v>
      </c>
      <c r="O704" s="73">
        <f t="shared" si="650"/>
        <v>404053.12</v>
      </c>
      <c r="P704" s="8">
        <f t="shared" si="651"/>
        <v>517.3535467</v>
      </c>
    </row>
    <row r="705" ht="14.25" customHeight="1" outlineLevel="2">
      <c r="A705" s="68">
        <v>272.0</v>
      </c>
      <c r="B705" s="69">
        <v>1.0</v>
      </c>
      <c r="C705" s="18" t="str">
        <f>IF(A705=1.2, "Minneapolis",VLOOKUP(A705,'Fall20 data fy22 comp rev '!$P$2:$Q$669,2,0))</f>
        <v>Eden Prairie</v>
      </c>
      <c r="D705" s="68">
        <v>272.0</v>
      </c>
      <c r="E705" s="69">
        <v>1.0</v>
      </c>
      <c r="F705" s="69">
        <v>884.0</v>
      </c>
      <c r="G705" s="70" t="s">
        <v>2003</v>
      </c>
      <c r="H705" s="69">
        <v>125.0</v>
      </c>
      <c r="I705" s="69">
        <v>14.0</v>
      </c>
      <c r="J705" s="69">
        <v>1.0</v>
      </c>
      <c r="K705" s="29">
        <f t="shared" si="646"/>
        <v>14.5</v>
      </c>
      <c r="L705" s="71">
        <f t="shared" si="647"/>
        <v>0.116</v>
      </c>
      <c r="M705" s="71">
        <f t="shared" si="648"/>
        <v>0.145</v>
      </c>
      <c r="N705" s="72">
        <f t="shared" si="649"/>
        <v>1.26</v>
      </c>
      <c r="O705" s="73">
        <f t="shared" si="650"/>
        <v>7217.28</v>
      </c>
      <c r="P705" s="8">
        <f t="shared" si="651"/>
        <v>57.73824</v>
      </c>
    </row>
    <row r="706" ht="14.25" customHeight="1" outlineLevel="2">
      <c r="A706" s="68">
        <v>272.0</v>
      </c>
      <c r="B706" s="69">
        <v>1.0</v>
      </c>
      <c r="C706" s="18" t="str">
        <f>IF(A706=1.2, "Minneapolis",VLOOKUP(A706,'Fall20 data fy22 comp rev '!$P$2:$Q$669,2,0))</f>
        <v>Eden Prairie</v>
      </c>
      <c r="D706" s="68">
        <v>272.0</v>
      </c>
      <c r="E706" s="69">
        <v>1.0</v>
      </c>
      <c r="F706" s="69">
        <v>886.0</v>
      </c>
      <c r="G706" s="70" t="s">
        <v>2004</v>
      </c>
      <c r="H706" s="69">
        <v>820.0</v>
      </c>
      <c r="I706" s="69">
        <v>39.0</v>
      </c>
      <c r="J706" s="69">
        <v>15.0</v>
      </c>
      <c r="K706" s="29">
        <f t="shared" si="646"/>
        <v>46.5</v>
      </c>
      <c r="L706" s="71">
        <f t="shared" si="647"/>
        <v>0.0567</v>
      </c>
      <c r="M706" s="71">
        <f t="shared" si="648"/>
        <v>0.0709</v>
      </c>
      <c r="N706" s="72">
        <f t="shared" si="649"/>
        <v>1.98</v>
      </c>
      <c r="O706" s="73">
        <f t="shared" si="650"/>
        <v>11341.44</v>
      </c>
      <c r="P706" s="8">
        <f t="shared" si="651"/>
        <v>13.83102439</v>
      </c>
    </row>
    <row r="707" ht="14.25" customHeight="1" outlineLevel="2">
      <c r="A707" s="68">
        <v>272.0</v>
      </c>
      <c r="B707" s="69">
        <v>1.0</v>
      </c>
      <c r="C707" s="18" t="str">
        <f>IF(A707=1.2, "Minneapolis",VLOOKUP(A707,'Fall20 data fy22 comp rev '!$P$2:$Q$669,2,0))</f>
        <v>Eden Prairie</v>
      </c>
      <c r="D707" s="68">
        <v>272.0</v>
      </c>
      <c r="E707" s="69">
        <v>1.0</v>
      </c>
      <c r="F707" s="69">
        <v>887.0</v>
      </c>
      <c r="G707" s="70" t="s">
        <v>2005</v>
      </c>
      <c r="H707" s="69">
        <v>627.0</v>
      </c>
      <c r="I707" s="69">
        <v>106.0</v>
      </c>
      <c r="J707" s="69">
        <v>33.0</v>
      </c>
      <c r="K707" s="29">
        <f t="shared" si="646"/>
        <v>122.5</v>
      </c>
      <c r="L707" s="71">
        <f t="shared" si="647"/>
        <v>0.1954</v>
      </c>
      <c r="M707" s="71">
        <f t="shared" si="648"/>
        <v>0.2443</v>
      </c>
      <c r="N707" s="72">
        <f t="shared" si="649"/>
        <v>17.96</v>
      </c>
      <c r="O707" s="73">
        <f t="shared" si="650"/>
        <v>102874.88</v>
      </c>
      <c r="P707" s="8">
        <f t="shared" si="651"/>
        <v>164.0747687</v>
      </c>
    </row>
    <row r="708" ht="14.25" customHeight="1" outlineLevel="2">
      <c r="A708" s="68">
        <v>272.0</v>
      </c>
      <c r="B708" s="69">
        <v>1.0</v>
      </c>
      <c r="C708" s="18" t="str">
        <f>IF(A708=1.2, "Minneapolis",VLOOKUP(A708,'Fall20 data fy22 comp rev '!$P$2:$Q$669,2,0))</f>
        <v>Eden Prairie</v>
      </c>
      <c r="D708" s="68">
        <v>272.0</v>
      </c>
      <c r="E708" s="69">
        <v>1.0</v>
      </c>
      <c r="F708" s="69">
        <v>889.0</v>
      </c>
      <c r="G708" s="70" t="s">
        <v>2006</v>
      </c>
      <c r="H708" s="69">
        <v>60.0</v>
      </c>
      <c r="I708" s="69">
        <v>11.0</v>
      </c>
      <c r="J708" s="69">
        <v>3.0</v>
      </c>
      <c r="K708" s="29">
        <f t="shared" si="646"/>
        <v>12.5</v>
      </c>
      <c r="L708" s="71">
        <f t="shared" si="647"/>
        <v>0.2083</v>
      </c>
      <c r="M708" s="71">
        <f t="shared" si="648"/>
        <v>0.2604</v>
      </c>
      <c r="N708" s="72">
        <f t="shared" si="649"/>
        <v>1.95</v>
      </c>
      <c r="O708" s="73">
        <f t="shared" si="650"/>
        <v>11169.6</v>
      </c>
      <c r="P708" s="8">
        <f t="shared" si="651"/>
        <v>186.16</v>
      </c>
    </row>
    <row r="709" ht="14.25" customHeight="1" outlineLevel="1">
      <c r="A709" s="68"/>
      <c r="B709" s="69"/>
      <c r="C709" s="80" t="s">
        <v>3635</v>
      </c>
      <c r="D709" s="68"/>
      <c r="E709" s="69"/>
      <c r="F709" s="69"/>
      <c r="G709" s="70"/>
      <c r="H709" s="69">
        <f t="shared" ref="H709:K709" si="652">SUBTOTAL(9,H699:H708)</f>
        <v>8826</v>
      </c>
      <c r="I709" s="69">
        <f t="shared" si="652"/>
        <v>1535</v>
      </c>
      <c r="J709" s="69">
        <f t="shared" si="652"/>
        <v>395</v>
      </c>
      <c r="K709" s="29">
        <f t="shared" si="652"/>
        <v>1732.5</v>
      </c>
      <c r="L709" s="71"/>
      <c r="M709" s="71"/>
      <c r="N709" s="72">
        <f t="shared" ref="N709:O709" si="653">SUBTOTAL(9,N699:N708)</f>
        <v>283.55</v>
      </c>
      <c r="O709" s="73">
        <f t="shared" si="653"/>
        <v>1624174.4</v>
      </c>
      <c r="P709" s="8"/>
    </row>
    <row r="710" ht="14.25" customHeight="1" outlineLevel="2">
      <c r="A710" s="68">
        <v>273.0</v>
      </c>
      <c r="B710" s="69">
        <v>1.0</v>
      </c>
      <c r="C710" s="18" t="str">
        <f>IF(A710=1.2, "Minneapolis",VLOOKUP(A710,'Fall20 data fy22 comp rev '!$P$2:$Q$669,2,0))</f>
        <v>Edina</v>
      </c>
      <c r="D710" s="68">
        <v>273.0</v>
      </c>
      <c r="E710" s="69">
        <v>1.0</v>
      </c>
      <c r="F710" s="69">
        <v>19.0</v>
      </c>
      <c r="G710" s="70" t="s">
        <v>2007</v>
      </c>
      <c r="H710" s="69">
        <v>965.0</v>
      </c>
      <c r="I710" s="69">
        <v>101.0</v>
      </c>
      <c r="J710" s="69">
        <v>28.0</v>
      </c>
      <c r="K710" s="29">
        <f t="shared" ref="K710:K721" si="654">ROUND((I$3*I710)+(J710*J$3),1)</f>
        <v>115</v>
      </c>
      <c r="L710" s="71">
        <f t="shared" ref="L710:L721" si="655">ROUND(K710/H710,4)</f>
        <v>0.1192</v>
      </c>
      <c r="M710" s="71">
        <f t="shared" ref="M710:M721" si="656">ROUND(MIN(1,L710/M$3),4)</f>
        <v>0.149</v>
      </c>
      <c r="N710" s="72">
        <f t="shared" ref="N710:N721" si="657">ROUND(K710*M710*N$3,2)</f>
        <v>10.28</v>
      </c>
      <c r="O710" s="73">
        <f t="shared" ref="O710:O721" si="658">ROUND(N710*O$3,2)</f>
        <v>58883.84</v>
      </c>
      <c r="P710" s="8">
        <f t="shared" ref="P710:P721" si="659">O710/H710</f>
        <v>61.01952332</v>
      </c>
    </row>
    <row r="711" ht="14.25" customHeight="1" outlineLevel="2">
      <c r="A711" s="68">
        <v>273.0</v>
      </c>
      <c r="B711" s="69">
        <v>1.0</v>
      </c>
      <c r="C711" s="18" t="str">
        <f>IF(A711=1.2, "Minneapolis",VLOOKUP(A711,'Fall20 data fy22 comp rev '!$P$2:$Q$669,2,0))</f>
        <v>Edina</v>
      </c>
      <c r="D711" s="68">
        <v>273.0</v>
      </c>
      <c r="E711" s="69">
        <v>1.0</v>
      </c>
      <c r="F711" s="69">
        <v>20.0</v>
      </c>
      <c r="G711" s="70" t="s">
        <v>1973</v>
      </c>
      <c r="H711" s="69">
        <v>1014.0</v>
      </c>
      <c r="I711" s="69">
        <v>62.0</v>
      </c>
      <c r="J711" s="69">
        <v>19.0</v>
      </c>
      <c r="K711" s="29">
        <f t="shared" si="654"/>
        <v>71.5</v>
      </c>
      <c r="L711" s="71">
        <f t="shared" si="655"/>
        <v>0.0705</v>
      </c>
      <c r="M711" s="71">
        <f t="shared" si="656"/>
        <v>0.0881</v>
      </c>
      <c r="N711" s="72">
        <f t="shared" si="657"/>
        <v>3.78</v>
      </c>
      <c r="O711" s="73">
        <f t="shared" si="658"/>
        <v>21651.84</v>
      </c>
      <c r="P711" s="8">
        <f t="shared" si="659"/>
        <v>21.35289941</v>
      </c>
    </row>
    <row r="712" ht="14.25" customHeight="1" outlineLevel="2">
      <c r="A712" s="68">
        <v>273.0</v>
      </c>
      <c r="B712" s="69">
        <v>1.0</v>
      </c>
      <c r="C712" s="18" t="str">
        <f>IF(A712=1.2, "Minneapolis",VLOOKUP(A712,'Fall20 data fy22 comp rev '!$P$2:$Q$669,2,0))</f>
        <v>Edina</v>
      </c>
      <c r="D712" s="68">
        <v>273.0</v>
      </c>
      <c r="E712" s="69">
        <v>1.0</v>
      </c>
      <c r="F712" s="69">
        <v>21.0</v>
      </c>
      <c r="G712" s="70" t="s">
        <v>2009</v>
      </c>
      <c r="H712" s="69">
        <v>2687.0</v>
      </c>
      <c r="I712" s="69">
        <v>201.0</v>
      </c>
      <c r="J712" s="69">
        <v>58.0</v>
      </c>
      <c r="K712" s="29">
        <f t="shared" si="654"/>
        <v>230</v>
      </c>
      <c r="L712" s="71">
        <f t="shared" si="655"/>
        <v>0.0856</v>
      </c>
      <c r="M712" s="71">
        <f t="shared" si="656"/>
        <v>0.107</v>
      </c>
      <c r="N712" s="72">
        <f t="shared" si="657"/>
        <v>14.77</v>
      </c>
      <c r="O712" s="73">
        <f t="shared" si="658"/>
        <v>84602.56</v>
      </c>
      <c r="P712" s="8">
        <f t="shared" si="659"/>
        <v>31.48588016</v>
      </c>
    </row>
    <row r="713" ht="14.25" customHeight="1" outlineLevel="2">
      <c r="A713" s="68">
        <v>273.0</v>
      </c>
      <c r="B713" s="69">
        <v>1.0</v>
      </c>
      <c r="C713" s="18" t="str">
        <f>IF(A713=1.2, "Minneapolis",VLOOKUP(A713,'Fall20 data fy22 comp rev '!$P$2:$Q$669,2,0))</f>
        <v>Edina</v>
      </c>
      <c r="D713" s="68">
        <v>273.0</v>
      </c>
      <c r="E713" s="69">
        <v>1.0</v>
      </c>
      <c r="F713" s="69">
        <v>515.0</v>
      </c>
      <c r="G713" s="70" t="s">
        <v>2011</v>
      </c>
      <c r="H713" s="69">
        <v>5.0</v>
      </c>
      <c r="I713" s="69">
        <v>0.0</v>
      </c>
      <c r="J713" s="69">
        <v>0.0</v>
      </c>
      <c r="K713" s="29">
        <f t="shared" si="654"/>
        <v>0</v>
      </c>
      <c r="L713" s="71">
        <f t="shared" si="655"/>
        <v>0</v>
      </c>
      <c r="M713" s="71">
        <f t="shared" si="656"/>
        <v>0</v>
      </c>
      <c r="N713" s="72">
        <f t="shared" si="657"/>
        <v>0</v>
      </c>
      <c r="O713" s="73">
        <f t="shared" si="658"/>
        <v>0</v>
      </c>
      <c r="P713" s="8">
        <f t="shared" si="659"/>
        <v>0</v>
      </c>
    </row>
    <row r="714" ht="14.25" customHeight="1" outlineLevel="2">
      <c r="A714" s="68">
        <v>273.0</v>
      </c>
      <c r="B714" s="69">
        <v>1.0</v>
      </c>
      <c r="C714" s="18" t="str">
        <f>IF(A714=1.2, "Minneapolis",VLOOKUP(A714,'Fall20 data fy22 comp rev '!$P$2:$Q$669,2,0))</f>
        <v>Edina</v>
      </c>
      <c r="D714" s="68">
        <v>273.0</v>
      </c>
      <c r="E714" s="69">
        <v>1.0</v>
      </c>
      <c r="F714" s="69">
        <v>526.0</v>
      </c>
      <c r="G714" s="70" t="s">
        <v>2012</v>
      </c>
      <c r="H714" s="69">
        <v>736.0</v>
      </c>
      <c r="I714" s="69">
        <v>30.0</v>
      </c>
      <c r="J714" s="69">
        <v>23.0</v>
      </c>
      <c r="K714" s="29">
        <f t="shared" si="654"/>
        <v>41.5</v>
      </c>
      <c r="L714" s="71">
        <f t="shared" si="655"/>
        <v>0.0564</v>
      </c>
      <c r="M714" s="71">
        <f t="shared" si="656"/>
        <v>0.0705</v>
      </c>
      <c r="N714" s="72">
        <f t="shared" si="657"/>
        <v>1.76</v>
      </c>
      <c r="O714" s="73">
        <f t="shared" si="658"/>
        <v>10081.28</v>
      </c>
      <c r="P714" s="8">
        <f t="shared" si="659"/>
        <v>13.6973913</v>
      </c>
    </row>
    <row r="715" ht="14.25" customHeight="1" outlineLevel="2">
      <c r="A715" s="68">
        <v>273.0</v>
      </c>
      <c r="B715" s="69">
        <v>1.0</v>
      </c>
      <c r="C715" s="18" t="str">
        <f>IF(A715=1.2, "Minneapolis",VLOOKUP(A715,'Fall20 data fy22 comp rev '!$P$2:$Q$669,2,0))</f>
        <v>Edina</v>
      </c>
      <c r="D715" s="68">
        <v>273.0</v>
      </c>
      <c r="E715" s="69">
        <v>1.0</v>
      </c>
      <c r="F715" s="69">
        <v>527.0</v>
      </c>
      <c r="G715" s="70" t="s">
        <v>2013</v>
      </c>
      <c r="H715" s="69">
        <v>554.0</v>
      </c>
      <c r="I715" s="69">
        <v>72.0</v>
      </c>
      <c r="J715" s="69">
        <v>19.0</v>
      </c>
      <c r="K715" s="29">
        <f t="shared" si="654"/>
        <v>81.5</v>
      </c>
      <c r="L715" s="71">
        <f t="shared" si="655"/>
        <v>0.1471</v>
      </c>
      <c r="M715" s="71">
        <f t="shared" si="656"/>
        <v>0.1839</v>
      </c>
      <c r="N715" s="72">
        <f t="shared" si="657"/>
        <v>8.99</v>
      </c>
      <c r="O715" s="73">
        <f t="shared" si="658"/>
        <v>51494.72</v>
      </c>
      <c r="P715" s="8">
        <f t="shared" si="659"/>
        <v>92.95075812</v>
      </c>
    </row>
    <row r="716" ht="14.25" customHeight="1" outlineLevel="2">
      <c r="A716" s="68">
        <v>273.0</v>
      </c>
      <c r="B716" s="69">
        <v>1.0</v>
      </c>
      <c r="C716" s="18" t="str">
        <f>IF(A716=1.2, "Minneapolis",VLOOKUP(A716,'Fall20 data fy22 comp rev '!$P$2:$Q$669,2,0))</f>
        <v>Edina</v>
      </c>
      <c r="D716" s="68">
        <v>273.0</v>
      </c>
      <c r="E716" s="69">
        <v>1.0</v>
      </c>
      <c r="F716" s="69">
        <v>528.0</v>
      </c>
      <c r="G716" s="70" t="s">
        <v>2014</v>
      </c>
      <c r="H716" s="69">
        <v>581.0</v>
      </c>
      <c r="I716" s="69">
        <v>56.0</v>
      </c>
      <c r="J716" s="69">
        <v>14.0</v>
      </c>
      <c r="K716" s="29">
        <f t="shared" si="654"/>
        <v>63</v>
      </c>
      <c r="L716" s="71">
        <f t="shared" si="655"/>
        <v>0.1084</v>
      </c>
      <c r="M716" s="71">
        <f t="shared" si="656"/>
        <v>0.1355</v>
      </c>
      <c r="N716" s="72">
        <f t="shared" si="657"/>
        <v>5.12</v>
      </c>
      <c r="O716" s="73">
        <f t="shared" si="658"/>
        <v>29327.36</v>
      </c>
      <c r="P716" s="8">
        <f t="shared" si="659"/>
        <v>50.47738382</v>
      </c>
    </row>
    <row r="717" ht="14.25" customHeight="1" outlineLevel="2">
      <c r="A717" s="68">
        <v>273.0</v>
      </c>
      <c r="B717" s="69">
        <v>1.0</v>
      </c>
      <c r="C717" s="18" t="str">
        <f>IF(A717=1.2, "Minneapolis",VLOOKUP(A717,'Fall20 data fy22 comp rev '!$P$2:$Q$669,2,0))</f>
        <v>Edina</v>
      </c>
      <c r="D717" s="68">
        <v>273.0</v>
      </c>
      <c r="E717" s="69">
        <v>1.0</v>
      </c>
      <c r="F717" s="69">
        <v>529.0</v>
      </c>
      <c r="G717" s="70" t="s">
        <v>2015</v>
      </c>
      <c r="H717" s="69">
        <v>553.0</v>
      </c>
      <c r="I717" s="69">
        <v>23.0</v>
      </c>
      <c r="J717" s="69">
        <v>13.0</v>
      </c>
      <c r="K717" s="29">
        <f t="shared" si="654"/>
        <v>29.5</v>
      </c>
      <c r="L717" s="71">
        <f t="shared" si="655"/>
        <v>0.0533</v>
      </c>
      <c r="M717" s="71">
        <f t="shared" si="656"/>
        <v>0.0666</v>
      </c>
      <c r="N717" s="72">
        <f t="shared" si="657"/>
        <v>1.18</v>
      </c>
      <c r="O717" s="73">
        <f t="shared" si="658"/>
        <v>6759.04</v>
      </c>
      <c r="P717" s="8">
        <f t="shared" si="659"/>
        <v>12.22249548</v>
      </c>
    </row>
    <row r="718" ht="14.25" customHeight="1" outlineLevel="2">
      <c r="A718" s="68">
        <v>273.0</v>
      </c>
      <c r="B718" s="69">
        <v>1.0</v>
      </c>
      <c r="C718" s="18" t="str">
        <f>IF(A718=1.2, "Minneapolis",VLOOKUP(A718,'Fall20 data fy22 comp rev '!$P$2:$Q$669,2,0))</f>
        <v>Edina</v>
      </c>
      <c r="D718" s="68">
        <v>273.0</v>
      </c>
      <c r="E718" s="69">
        <v>1.0</v>
      </c>
      <c r="F718" s="69">
        <v>532.0</v>
      </c>
      <c r="G718" s="70" t="s">
        <v>2016</v>
      </c>
      <c r="H718" s="69">
        <v>591.0</v>
      </c>
      <c r="I718" s="69">
        <v>56.0</v>
      </c>
      <c r="J718" s="69">
        <v>17.0</v>
      </c>
      <c r="K718" s="29">
        <f t="shared" si="654"/>
        <v>64.5</v>
      </c>
      <c r="L718" s="71">
        <f t="shared" si="655"/>
        <v>0.1091</v>
      </c>
      <c r="M718" s="71">
        <f t="shared" si="656"/>
        <v>0.1364</v>
      </c>
      <c r="N718" s="72">
        <f t="shared" si="657"/>
        <v>5.28</v>
      </c>
      <c r="O718" s="73">
        <f t="shared" si="658"/>
        <v>30243.84</v>
      </c>
      <c r="P718" s="8">
        <f t="shared" si="659"/>
        <v>51.17401015</v>
      </c>
    </row>
    <row r="719" ht="14.25" customHeight="1" outlineLevel="2">
      <c r="A719" s="68">
        <v>273.0</v>
      </c>
      <c r="B719" s="69">
        <v>1.0</v>
      </c>
      <c r="C719" s="18" t="str">
        <f>IF(A719=1.2, "Minneapolis",VLOOKUP(A719,'Fall20 data fy22 comp rev '!$P$2:$Q$669,2,0))</f>
        <v>Edina</v>
      </c>
      <c r="D719" s="68">
        <v>273.0</v>
      </c>
      <c r="E719" s="69">
        <v>1.0</v>
      </c>
      <c r="F719" s="69">
        <v>533.0</v>
      </c>
      <c r="G719" s="70" t="s">
        <v>2017</v>
      </c>
      <c r="H719" s="69">
        <v>645.0</v>
      </c>
      <c r="I719" s="69">
        <v>13.0</v>
      </c>
      <c r="J719" s="69">
        <v>2.0</v>
      </c>
      <c r="K719" s="29">
        <f t="shared" si="654"/>
        <v>14</v>
      </c>
      <c r="L719" s="71">
        <f t="shared" si="655"/>
        <v>0.0217</v>
      </c>
      <c r="M719" s="71">
        <f t="shared" si="656"/>
        <v>0.0271</v>
      </c>
      <c r="N719" s="72">
        <f t="shared" si="657"/>
        <v>0.23</v>
      </c>
      <c r="O719" s="73">
        <f t="shared" si="658"/>
        <v>1317.44</v>
      </c>
      <c r="P719" s="8">
        <f t="shared" si="659"/>
        <v>2.042542636</v>
      </c>
    </row>
    <row r="720" ht="14.25" customHeight="1" outlineLevel="2">
      <c r="A720" s="68">
        <v>273.0</v>
      </c>
      <c r="B720" s="69">
        <v>1.0</v>
      </c>
      <c r="C720" s="18" t="str">
        <f>IF(A720=1.2, "Minneapolis",VLOOKUP(A720,'Fall20 data fy22 comp rev '!$P$2:$Q$669,2,0))</f>
        <v>Edina</v>
      </c>
      <c r="D720" s="68">
        <v>273.0</v>
      </c>
      <c r="E720" s="69">
        <v>1.0</v>
      </c>
      <c r="F720" s="69">
        <v>535.0</v>
      </c>
      <c r="G720" s="70" t="s">
        <v>2018</v>
      </c>
      <c r="H720" s="69">
        <v>112.0</v>
      </c>
      <c r="I720" s="69">
        <v>6.0</v>
      </c>
      <c r="J720" s="69">
        <v>2.0</v>
      </c>
      <c r="K720" s="29">
        <f t="shared" si="654"/>
        <v>7</v>
      </c>
      <c r="L720" s="71">
        <f t="shared" si="655"/>
        <v>0.0625</v>
      </c>
      <c r="M720" s="71">
        <f t="shared" si="656"/>
        <v>0.0781</v>
      </c>
      <c r="N720" s="72">
        <f t="shared" si="657"/>
        <v>0.33</v>
      </c>
      <c r="O720" s="73">
        <f t="shared" si="658"/>
        <v>1890.24</v>
      </c>
      <c r="P720" s="8">
        <f t="shared" si="659"/>
        <v>16.87714286</v>
      </c>
    </row>
    <row r="721" ht="14.25" customHeight="1" outlineLevel="2">
      <c r="A721" s="68">
        <v>273.0</v>
      </c>
      <c r="B721" s="69">
        <v>1.0</v>
      </c>
      <c r="C721" s="18" t="str">
        <f>IF(A721=1.2, "Minneapolis",VLOOKUP(A721,'Fall20 data fy22 comp rev '!$P$2:$Q$669,2,0))</f>
        <v>Edina</v>
      </c>
      <c r="D721" s="68">
        <v>273.0</v>
      </c>
      <c r="E721" s="69">
        <v>1.0</v>
      </c>
      <c r="F721" s="69">
        <v>621.0</v>
      </c>
      <c r="G721" s="70" t="s">
        <v>3636</v>
      </c>
      <c r="H721" s="69">
        <v>1.0</v>
      </c>
      <c r="I721" s="69">
        <v>0.0</v>
      </c>
      <c r="J721" s="69">
        <v>0.0</v>
      </c>
      <c r="K721" s="29">
        <f t="shared" si="654"/>
        <v>0</v>
      </c>
      <c r="L721" s="71">
        <f t="shared" si="655"/>
        <v>0</v>
      </c>
      <c r="M721" s="71">
        <f t="shared" si="656"/>
        <v>0</v>
      </c>
      <c r="N721" s="72">
        <f t="shared" si="657"/>
        <v>0</v>
      </c>
      <c r="O721" s="73">
        <f t="shared" si="658"/>
        <v>0</v>
      </c>
      <c r="P721" s="8">
        <f t="shared" si="659"/>
        <v>0</v>
      </c>
    </row>
    <row r="722" ht="14.25" customHeight="1" outlineLevel="1">
      <c r="A722" s="68"/>
      <c r="B722" s="69"/>
      <c r="C722" s="80" t="s">
        <v>3637</v>
      </c>
      <c r="D722" s="68"/>
      <c r="E722" s="69"/>
      <c r="F722" s="69"/>
      <c r="G722" s="70"/>
      <c r="H722" s="69">
        <f t="shared" ref="H722:K722" si="660">SUBTOTAL(9,H710:H721)</f>
        <v>8444</v>
      </c>
      <c r="I722" s="69">
        <f t="shared" si="660"/>
        <v>620</v>
      </c>
      <c r="J722" s="69">
        <f t="shared" si="660"/>
        <v>195</v>
      </c>
      <c r="K722" s="29">
        <f t="shared" si="660"/>
        <v>717.5</v>
      </c>
      <c r="L722" s="71"/>
      <c r="M722" s="71"/>
      <c r="N722" s="72">
        <f t="shared" ref="N722:O722" si="661">SUBTOTAL(9,N710:N721)</f>
        <v>51.72</v>
      </c>
      <c r="O722" s="73">
        <f t="shared" si="661"/>
        <v>296252.16</v>
      </c>
      <c r="P722" s="8"/>
    </row>
    <row r="723" ht="14.25" customHeight="1" outlineLevel="2">
      <c r="A723" s="68">
        <v>276.0</v>
      </c>
      <c r="B723" s="69">
        <v>1.0</v>
      </c>
      <c r="C723" s="18" t="str">
        <f>IF(A723=1.2, "Minneapolis",VLOOKUP(A723,'Fall20 data fy22 comp rev '!$P$2:$Q$669,2,0))</f>
        <v>Minnetonka</v>
      </c>
      <c r="D723" s="68">
        <v>276.0</v>
      </c>
      <c r="E723" s="69">
        <v>1.0</v>
      </c>
      <c r="F723" s="69">
        <v>74.0</v>
      </c>
      <c r="G723" s="70" t="s">
        <v>2019</v>
      </c>
      <c r="H723" s="69">
        <v>3385.0</v>
      </c>
      <c r="I723" s="69">
        <v>142.0</v>
      </c>
      <c r="J723" s="69">
        <v>75.0</v>
      </c>
      <c r="K723" s="29">
        <f t="shared" ref="K723:K733" si="662">ROUND((I$3*I723)+(J723*J$3),1)</f>
        <v>179.5</v>
      </c>
      <c r="L723" s="71">
        <f t="shared" ref="L723:L733" si="663">ROUND(K723/H723,4)</f>
        <v>0.053</v>
      </c>
      <c r="M723" s="71">
        <f t="shared" ref="M723:M733" si="664">ROUND(MIN(1,L723/M$3),4)</f>
        <v>0.0663</v>
      </c>
      <c r="N723" s="72">
        <f t="shared" ref="N723:N733" si="665">ROUND(K723*M723*N$3,2)</f>
        <v>7.14</v>
      </c>
      <c r="O723" s="73">
        <f t="shared" ref="O723:O733" si="666">ROUND(N723*O$3,2)</f>
        <v>40897.92</v>
      </c>
      <c r="P723" s="8">
        <f t="shared" ref="P723:P733" si="667">O723/H723</f>
        <v>12.0821034</v>
      </c>
    </row>
    <row r="724" ht="14.25" customHeight="1" outlineLevel="2">
      <c r="A724" s="68">
        <v>276.0</v>
      </c>
      <c r="B724" s="69">
        <v>1.0</v>
      </c>
      <c r="C724" s="18" t="str">
        <f>IF(A724=1.2, "Minneapolis",VLOOKUP(A724,'Fall20 data fy22 comp rev '!$P$2:$Q$669,2,0))</f>
        <v>Minnetonka</v>
      </c>
      <c r="D724" s="68">
        <v>276.0</v>
      </c>
      <c r="E724" s="69">
        <v>1.0</v>
      </c>
      <c r="F724" s="69">
        <v>75.0</v>
      </c>
      <c r="G724" s="70" t="s">
        <v>2021</v>
      </c>
      <c r="H724" s="69">
        <v>1324.0</v>
      </c>
      <c r="I724" s="69">
        <v>65.0</v>
      </c>
      <c r="J724" s="69">
        <v>34.0</v>
      </c>
      <c r="K724" s="29">
        <f t="shared" si="662"/>
        <v>82</v>
      </c>
      <c r="L724" s="71">
        <f t="shared" si="663"/>
        <v>0.0619</v>
      </c>
      <c r="M724" s="71">
        <f t="shared" si="664"/>
        <v>0.0774</v>
      </c>
      <c r="N724" s="72">
        <f t="shared" si="665"/>
        <v>3.81</v>
      </c>
      <c r="O724" s="73">
        <f t="shared" si="666"/>
        <v>21823.68</v>
      </c>
      <c r="P724" s="8">
        <f t="shared" si="667"/>
        <v>16.48314199</v>
      </c>
    </row>
    <row r="725" ht="14.25" customHeight="1" outlineLevel="2">
      <c r="A725" s="68">
        <v>276.0</v>
      </c>
      <c r="B725" s="69">
        <v>1.0</v>
      </c>
      <c r="C725" s="18" t="str">
        <f>IF(A725=1.2, "Minneapolis",VLOOKUP(A725,'Fall20 data fy22 comp rev '!$P$2:$Q$669,2,0))</f>
        <v>Minnetonka</v>
      </c>
      <c r="D725" s="68">
        <v>276.0</v>
      </c>
      <c r="E725" s="69">
        <v>1.0</v>
      </c>
      <c r="F725" s="69">
        <v>77.0</v>
      </c>
      <c r="G725" s="70" t="s">
        <v>1783</v>
      </c>
      <c r="H725" s="69">
        <v>25.0</v>
      </c>
      <c r="I725" s="69">
        <v>1.0</v>
      </c>
      <c r="J725" s="69">
        <v>0.0</v>
      </c>
      <c r="K725" s="29">
        <f t="shared" si="662"/>
        <v>1</v>
      </c>
      <c r="L725" s="71">
        <f t="shared" si="663"/>
        <v>0.04</v>
      </c>
      <c r="M725" s="71">
        <f t="shared" si="664"/>
        <v>0.05</v>
      </c>
      <c r="N725" s="72">
        <f t="shared" si="665"/>
        <v>0.03</v>
      </c>
      <c r="O725" s="73">
        <f t="shared" si="666"/>
        <v>171.84</v>
      </c>
      <c r="P725" s="8">
        <f t="shared" si="667"/>
        <v>6.8736</v>
      </c>
    </row>
    <row r="726" ht="14.25" customHeight="1" outlineLevel="2">
      <c r="A726" s="68">
        <v>276.0</v>
      </c>
      <c r="B726" s="69">
        <v>1.0</v>
      </c>
      <c r="C726" s="18" t="str">
        <f>IF(A726=1.2, "Minneapolis",VLOOKUP(A726,'Fall20 data fy22 comp rev '!$P$2:$Q$669,2,0))</f>
        <v>Minnetonka</v>
      </c>
      <c r="D726" s="68">
        <v>276.0</v>
      </c>
      <c r="E726" s="69">
        <v>1.0</v>
      </c>
      <c r="F726" s="69">
        <v>175.0</v>
      </c>
      <c r="G726" s="70" t="s">
        <v>2022</v>
      </c>
      <c r="H726" s="69">
        <v>1250.0</v>
      </c>
      <c r="I726" s="69">
        <v>52.0</v>
      </c>
      <c r="J726" s="69">
        <v>21.0</v>
      </c>
      <c r="K726" s="29">
        <f t="shared" si="662"/>
        <v>62.5</v>
      </c>
      <c r="L726" s="71">
        <f t="shared" si="663"/>
        <v>0.05</v>
      </c>
      <c r="M726" s="71">
        <f t="shared" si="664"/>
        <v>0.0625</v>
      </c>
      <c r="N726" s="72">
        <f t="shared" si="665"/>
        <v>2.34</v>
      </c>
      <c r="O726" s="73">
        <f t="shared" si="666"/>
        <v>13403.52</v>
      </c>
      <c r="P726" s="8">
        <f t="shared" si="667"/>
        <v>10.722816</v>
      </c>
    </row>
    <row r="727" ht="14.25" customHeight="1" outlineLevel="2">
      <c r="A727" s="68">
        <v>276.0</v>
      </c>
      <c r="B727" s="69">
        <v>1.0</v>
      </c>
      <c r="C727" s="18" t="str">
        <f>IF(A727=1.2, "Minneapolis",VLOOKUP(A727,'Fall20 data fy22 comp rev '!$P$2:$Q$669,2,0))</f>
        <v>Minnetonka</v>
      </c>
      <c r="D727" s="68">
        <v>276.0</v>
      </c>
      <c r="E727" s="69">
        <v>1.0</v>
      </c>
      <c r="F727" s="69">
        <v>601.0</v>
      </c>
      <c r="G727" s="70" t="s">
        <v>2023</v>
      </c>
      <c r="H727" s="69">
        <v>881.0</v>
      </c>
      <c r="I727" s="69">
        <v>41.0</v>
      </c>
      <c r="J727" s="69">
        <v>14.0</v>
      </c>
      <c r="K727" s="29">
        <f t="shared" si="662"/>
        <v>48</v>
      </c>
      <c r="L727" s="71">
        <f t="shared" si="663"/>
        <v>0.0545</v>
      </c>
      <c r="M727" s="71">
        <f t="shared" si="664"/>
        <v>0.0681</v>
      </c>
      <c r="N727" s="72">
        <f t="shared" si="665"/>
        <v>1.96</v>
      </c>
      <c r="O727" s="73">
        <f t="shared" si="666"/>
        <v>11226.88</v>
      </c>
      <c r="P727" s="8">
        <f t="shared" si="667"/>
        <v>12.74333712</v>
      </c>
    </row>
    <row r="728" ht="14.25" customHeight="1" outlineLevel="2">
      <c r="A728" s="68">
        <v>276.0</v>
      </c>
      <c r="B728" s="69">
        <v>1.0</v>
      </c>
      <c r="C728" s="18" t="str">
        <f>IF(A728=1.2, "Minneapolis",VLOOKUP(A728,'Fall20 data fy22 comp rev '!$P$2:$Q$669,2,0))</f>
        <v>Minnetonka</v>
      </c>
      <c r="D728" s="68">
        <v>276.0</v>
      </c>
      <c r="E728" s="69">
        <v>1.0</v>
      </c>
      <c r="F728" s="69">
        <v>602.0</v>
      </c>
      <c r="G728" s="70" t="s">
        <v>2025</v>
      </c>
      <c r="H728" s="69">
        <v>650.0</v>
      </c>
      <c r="I728" s="69">
        <v>33.0</v>
      </c>
      <c r="J728" s="69">
        <v>11.0</v>
      </c>
      <c r="K728" s="29">
        <f t="shared" si="662"/>
        <v>38.5</v>
      </c>
      <c r="L728" s="71">
        <f t="shared" si="663"/>
        <v>0.0592</v>
      </c>
      <c r="M728" s="71">
        <f t="shared" si="664"/>
        <v>0.074</v>
      </c>
      <c r="N728" s="72">
        <f t="shared" si="665"/>
        <v>1.71</v>
      </c>
      <c r="O728" s="73">
        <f t="shared" si="666"/>
        <v>9794.88</v>
      </c>
      <c r="P728" s="8">
        <f t="shared" si="667"/>
        <v>15.06904615</v>
      </c>
    </row>
    <row r="729" ht="14.25" customHeight="1" outlineLevel="2">
      <c r="A729" s="68">
        <v>276.0</v>
      </c>
      <c r="B729" s="69">
        <v>1.0</v>
      </c>
      <c r="C729" s="18" t="str">
        <f>IF(A729=1.2, "Minneapolis",VLOOKUP(A729,'Fall20 data fy22 comp rev '!$P$2:$Q$669,2,0))</f>
        <v>Minnetonka</v>
      </c>
      <c r="D729" s="68">
        <v>276.0</v>
      </c>
      <c r="E729" s="69">
        <v>1.0</v>
      </c>
      <c r="F729" s="69">
        <v>603.0</v>
      </c>
      <c r="G729" s="70" t="s">
        <v>2027</v>
      </c>
      <c r="H729" s="69">
        <v>813.0</v>
      </c>
      <c r="I729" s="69">
        <v>43.0</v>
      </c>
      <c r="J729" s="69">
        <v>13.0</v>
      </c>
      <c r="K729" s="29">
        <f t="shared" si="662"/>
        <v>49.5</v>
      </c>
      <c r="L729" s="71">
        <f t="shared" si="663"/>
        <v>0.0609</v>
      </c>
      <c r="M729" s="71">
        <f t="shared" si="664"/>
        <v>0.0761</v>
      </c>
      <c r="N729" s="72">
        <f t="shared" si="665"/>
        <v>2.26</v>
      </c>
      <c r="O729" s="73">
        <f t="shared" si="666"/>
        <v>12945.28</v>
      </c>
      <c r="P729" s="8">
        <f t="shared" si="667"/>
        <v>15.92285363</v>
      </c>
    </row>
    <row r="730" ht="14.25" customHeight="1" outlineLevel="2">
      <c r="A730" s="68">
        <v>276.0</v>
      </c>
      <c r="B730" s="69">
        <v>1.0</v>
      </c>
      <c r="C730" s="18" t="str">
        <f>IF(A730=1.2, "Minneapolis",VLOOKUP(A730,'Fall20 data fy22 comp rev '!$P$2:$Q$669,2,0))</f>
        <v>Minnetonka</v>
      </c>
      <c r="D730" s="68">
        <v>276.0</v>
      </c>
      <c r="E730" s="69">
        <v>1.0</v>
      </c>
      <c r="F730" s="69">
        <v>604.0</v>
      </c>
      <c r="G730" s="70" t="s">
        <v>2029</v>
      </c>
      <c r="H730" s="69">
        <v>895.0</v>
      </c>
      <c r="I730" s="69">
        <v>34.0</v>
      </c>
      <c r="J730" s="69">
        <v>9.0</v>
      </c>
      <c r="K730" s="29">
        <f t="shared" si="662"/>
        <v>38.5</v>
      </c>
      <c r="L730" s="71">
        <f t="shared" si="663"/>
        <v>0.043</v>
      </c>
      <c r="M730" s="71">
        <f t="shared" si="664"/>
        <v>0.0538</v>
      </c>
      <c r="N730" s="72">
        <f t="shared" si="665"/>
        <v>1.24</v>
      </c>
      <c r="O730" s="73">
        <f t="shared" si="666"/>
        <v>7102.72</v>
      </c>
      <c r="P730" s="8">
        <f t="shared" si="667"/>
        <v>7.936</v>
      </c>
    </row>
    <row r="731" ht="14.25" customHeight="1" outlineLevel="2">
      <c r="A731" s="68">
        <v>276.0</v>
      </c>
      <c r="B731" s="69">
        <v>1.0</v>
      </c>
      <c r="C731" s="18" t="str">
        <f>IF(A731=1.2, "Minneapolis",VLOOKUP(A731,'Fall20 data fy22 comp rev '!$P$2:$Q$669,2,0))</f>
        <v>Minnetonka</v>
      </c>
      <c r="D731" s="68">
        <v>276.0</v>
      </c>
      <c r="E731" s="69">
        <v>1.0</v>
      </c>
      <c r="F731" s="69">
        <v>605.0</v>
      </c>
      <c r="G731" s="70" t="s">
        <v>2031</v>
      </c>
      <c r="H731" s="69">
        <v>947.0</v>
      </c>
      <c r="I731" s="69">
        <v>12.0</v>
      </c>
      <c r="J731" s="69">
        <v>8.0</v>
      </c>
      <c r="K731" s="29">
        <f t="shared" si="662"/>
        <v>16</v>
      </c>
      <c r="L731" s="71">
        <f t="shared" si="663"/>
        <v>0.0169</v>
      </c>
      <c r="M731" s="71">
        <f t="shared" si="664"/>
        <v>0.0211</v>
      </c>
      <c r="N731" s="72">
        <f t="shared" si="665"/>
        <v>0.2</v>
      </c>
      <c r="O731" s="73">
        <f t="shared" si="666"/>
        <v>1145.6</v>
      </c>
      <c r="P731" s="8">
        <f t="shared" si="667"/>
        <v>1.209714889</v>
      </c>
    </row>
    <row r="732" ht="14.25" customHeight="1" outlineLevel="2">
      <c r="A732" s="68">
        <v>276.0</v>
      </c>
      <c r="B732" s="69">
        <v>1.0</v>
      </c>
      <c r="C732" s="18" t="str">
        <f>IF(A732=1.2, "Minneapolis",VLOOKUP(A732,'Fall20 data fy22 comp rev '!$P$2:$Q$669,2,0))</f>
        <v>Minnetonka</v>
      </c>
      <c r="D732" s="68">
        <v>276.0</v>
      </c>
      <c r="E732" s="69">
        <v>1.0</v>
      </c>
      <c r="F732" s="69">
        <v>606.0</v>
      </c>
      <c r="G732" s="70" t="s">
        <v>2032</v>
      </c>
      <c r="H732" s="69">
        <v>905.0</v>
      </c>
      <c r="I732" s="69">
        <v>22.0</v>
      </c>
      <c r="J732" s="69">
        <v>11.0</v>
      </c>
      <c r="K732" s="29">
        <f t="shared" si="662"/>
        <v>27.5</v>
      </c>
      <c r="L732" s="71">
        <f t="shared" si="663"/>
        <v>0.0304</v>
      </c>
      <c r="M732" s="71">
        <f t="shared" si="664"/>
        <v>0.038</v>
      </c>
      <c r="N732" s="72">
        <f t="shared" si="665"/>
        <v>0.63</v>
      </c>
      <c r="O732" s="73">
        <f t="shared" si="666"/>
        <v>3608.64</v>
      </c>
      <c r="P732" s="8">
        <f t="shared" si="667"/>
        <v>3.987447514</v>
      </c>
    </row>
    <row r="733" ht="14.25" customHeight="1" outlineLevel="2">
      <c r="A733" s="68">
        <v>276.0</v>
      </c>
      <c r="B733" s="69">
        <v>1.0</v>
      </c>
      <c r="C733" s="18" t="str">
        <f>IF(A733=1.2, "Minneapolis",VLOOKUP(A733,'Fall20 data fy22 comp rev '!$P$2:$Q$669,2,0))</f>
        <v>Minnetonka</v>
      </c>
      <c r="D733" s="68">
        <v>276.0</v>
      </c>
      <c r="E733" s="69">
        <v>1.0</v>
      </c>
      <c r="F733" s="69">
        <v>900.0</v>
      </c>
      <c r="G733" s="70" t="s">
        <v>2033</v>
      </c>
      <c r="H733" s="69">
        <v>92.0</v>
      </c>
      <c r="I733" s="69">
        <v>1.0</v>
      </c>
      <c r="J733" s="69">
        <v>0.0</v>
      </c>
      <c r="K733" s="29">
        <f t="shared" si="662"/>
        <v>1</v>
      </c>
      <c r="L733" s="71">
        <f t="shared" si="663"/>
        <v>0.0109</v>
      </c>
      <c r="M733" s="71">
        <f t="shared" si="664"/>
        <v>0.0136</v>
      </c>
      <c r="N733" s="72">
        <f t="shared" si="665"/>
        <v>0.01</v>
      </c>
      <c r="O733" s="73">
        <f t="shared" si="666"/>
        <v>57.28</v>
      </c>
      <c r="P733" s="8">
        <f t="shared" si="667"/>
        <v>0.6226086957</v>
      </c>
    </row>
    <row r="734" ht="14.25" customHeight="1" outlineLevel="1">
      <c r="A734" s="68"/>
      <c r="B734" s="69"/>
      <c r="C734" s="80" t="s">
        <v>3638</v>
      </c>
      <c r="D734" s="68"/>
      <c r="E734" s="69"/>
      <c r="F734" s="69"/>
      <c r="G734" s="70"/>
      <c r="H734" s="69">
        <f t="shared" ref="H734:K734" si="668">SUBTOTAL(9,H723:H733)</f>
        <v>11167</v>
      </c>
      <c r="I734" s="69">
        <f t="shared" si="668"/>
        <v>446</v>
      </c>
      <c r="J734" s="69">
        <f t="shared" si="668"/>
        <v>196</v>
      </c>
      <c r="K734" s="29">
        <f t="shared" si="668"/>
        <v>544</v>
      </c>
      <c r="L734" s="71"/>
      <c r="M734" s="71"/>
      <c r="N734" s="72">
        <f t="shared" ref="N734:O734" si="669">SUBTOTAL(9,N723:N733)</f>
        <v>21.33</v>
      </c>
      <c r="O734" s="73">
        <f t="shared" si="669"/>
        <v>122178.24</v>
      </c>
      <c r="P734" s="8"/>
    </row>
    <row r="735" ht="14.25" customHeight="1" outlineLevel="2">
      <c r="A735" s="68">
        <v>277.0</v>
      </c>
      <c r="B735" s="69">
        <v>1.0</v>
      </c>
      <c r="C735" s="18" t="str">
        <f>IF(A735=1.2, "Minneapolis",VLOOKUP(A735,'Fall20 data fy22 comp rev '!$P$2:$Q$669,2,0))</f>
        <v>Westonka</v>
      </c>
      <c r="D735" s="68">
        <v>277.0</v>
      </c>
      <c r="E735" s="69">
        <v>1.0</v>
      </c>
      <c r="F735" s="69">
        <v>62.0</v>
      </c>
      <c r="G735" s="70" t="s">
        <v>2034</v>
      </c>
      <c r="H735" s="69">
        <v>1021.0</v>
      </c>
      <c r="I735" s="69">
        <v>99.0</v>
      </c>
      <c r="J735" s="69">
        <v>70.0</v>
      </c>
      <c r="K735" s="29">
        <f t="shared" ref="K735:K740" si="670">ROUND((I$3*I735)+(J735*J$3),1)</f>
        <v>134</v>
      </c>
      <c r="L735" s="71">
        <f t="shared" ref="L735:L740" si="671">ROUND(K735/H735,4)</f>
        <v>0.1312</v>
      </c>
      <c r="M735" s="71">
        <f t="shared" ref="M735:M740" si="672">ROUND(MIN(1,L735/M$3),4)</f>
        <v>0.164</v>
      </c>
      <c r="N735" s="72">
        <f t="shared" ref="N735:N740" si="673">ROUND(K735*M735*N$3,2)</f>
        <v>13.19</v>
      </c>
      <c r="O735" s="73">
        <f t="shared" ref="O735:O740" si="674">ROUND(N735*O$3,2)</f>
        <v>75552.32</v>
      </c>
      <c r="P735" s="8">
        <f t="shared" ref="P735:P740" si="675">O735/H735</f>
        <v>73.99835455</v>
      </c>
    </row>
    <row r="736" ht="14.25" customHeight="1" outlineLevel="2">
      <c r="A736" s="68">
        <v>277.0</v>
      </c>
      <c r="B736" s="69">
        <v>1.0</v>
      </c>
      <c r="C736" s="18" t="str">
        <f>IF(A736=1.2, "Minneapolis",VLOOKUP(A736,'Fall20 data fy22 comp rev '!$P$2:$Q$669,2,0))</f>
        <v>Westonka</v>
      </c>
      <c r="D736" s="68">
        <v>277.0</v>
      </c>
      <c r="E736" s="69">
        <v>1.0</v>
      </c>
      <c r="F736" s="69">
        <v>63.0</v>
      </c>
      <c r="G736" s="70" t="s">
        <v>2036</v>
      </c>
      <c r="H736" s="69">
        <v>551.0</v>
      </c>
      <c r="I736" s="69">
        <v>62.0</v>
      </c>
      <c r="J736" s="69">
        <v>27.0</v>
      </c>
      <c r="K736" s="29">
        <f t="shared" si="670"/>
        <v>75.5</v>
      </c>
      <c r="L736" s="71">
        <f t="shared" si="671"/>
        <v>0.137</v>
      </c>
      <c r="M736" s="71">
        <f t="shared" si="672"/>
        <v>0.1713</v>
      </c>
      <c r="N736" s="72">
        <f t="shared" si="673"/>
        <v>7.76</v>
      </c>
      <c r="O736" s="73">
        <f t="shared" si="674"/>
        <v>44449.28</v>
      </c>
      <c r="P736" s="8">
        <f t="shared" si="675"/>
        <v>80.67019964</v>
      </c>
    </row>
    <row r="737" ht="14.25" customHeight="1" outlineLevel="2">
      <c r="A737" s="68">
        <v>277.0</v>
      </c>
      <c r="B737" s="69">
        <v>1.0</v>
      </c>
      <c r="C737" s="18" t="str">
        <f>IF(A737=1.2, "Minneapolis",VLOOKUP(A737,'Fall20 data fy22 comp rev '!$P$2:$Q$669,2,0))</f>
        <v>Westonka</v>
      </c>
      <c r="D737" s="68">
        <v>277.0</v>
      </c>
      <c r="E737" s="69">
        <v>1.0</v>
      </c>
      <c r="F737" s="69">
        <v>615.0</v>
      </c>
      <c r="G737" s="70" t="s">
        <v>2038</v>
      </c>
      <c r="H737" s="69">
        <v>418.0</v>
      </c>
      <c r="I737" s="69">
        <v>49.0</v>
      </c>
      <c r="J737" s="69">
        <v>26.0</v>
      </c>
      <c r="K737" s="29">
        <f t="shared" si="670"/>
        <v>62</v>
      </c>
      <c r="L737" s="71">
        <f t="shared" si="671"/>
        <v>0.1483</v>
      </c>
      <c r="M737" s="71">
        <f t="shared" si="672"/>
        <v>0.1854</v>
      </c>
      <c r="N737" s="72">
        <f t="shared" si="673"/>
        <v>6.9</v>
      </c>
      <c r="O737" s="73">
        <f t="shared" si="674"/>
        <v>39523.2</v>
      </c>
      <c r="P737" s="8">
        <f t="shared" si="675"/>
        <v>94.55311005</v>
      </c>
    </row>
    <row r="738" ht="14.25" customHeight="1" outlineLevel="2">
      <c r="A738" s="68">
        <v>277.0</v>
      </c>
      <c r="B738" s="69">
        <v>1.0</v>
      </c>
      <c r="C738" s="18" t="str">
        <f>IF(A738=1.2, "Minneapolis",VLOOKUP(A738,'Fall20 data fy22 comp rev '!$P$2:$Q$669,2,0))</f>
        <v>Westonka</v>
      </c>
      <c r="D738" s="68">
        <v>277.0</v>
      </c>
      <c r="E738" s="69">
        <v>1.0</v>
      </c>
      <c r="F738" s="69">
        <v>616.0</v>
      </c>
      <c r="G738" s="70" t="s">
        <v>2040</v>
      </c>
      <c r="H738" s="69">
        <v>459.0</v>
      </c>
      <c r="I738" s="69">
        <v>20.0</v>
      </c>
      <c r="J738" s="69">
        <v>16.0</v>
      </c>
      <c r="K738" s="29">
        <f t="shared" si="670"/>
        <v>28</v>
      </c>
      <c r="L738" s="71">
        <f t="shared" si="671"/>
        <v>0.061</v>
      </c>
      <c r="M738" s="71">
        <f t="shared" si="672"/>
        <v>0.0763</v>
      </c>
      <c r="N738" s="72">
        <f t="shared" si="673"/>
        <v>1.28</v>
      </c>
      <c r="O738" s="73">
        <f t="shared" si="674"/>
        <v>7331.84</v>
      </c>
      <c r="P738" s="8">
        <f t="shared" si="675"/>
        <v>15.97350763</v>
      </c>
    </row>
    <row r="739" ht="14.25" customHeight="1" outlineLevel="2">
      <c r="A739" s="68">
        <v>277.0</v>
      </c>
      <c r="B739" s="69">
        <v>1.0</v>
      </c>
      <c r="C739" s="18" t="str">
        <f>IF(A739=1.2, "Minneapolis",VLOOKUP(A739,'Fall20 data fy22 comp rev '!$P$2:$Q$669,2,0))</f>
        <v>Westonka</v>
      </c>
      <c r="D739" s="68">
        <v>277.0</v>
      </c>
      <c r="E739" s="69">
        <v>1.0</v>
      </c>
      <c r="F739" s="69">
        <v>618.0</v>
      </c>
      <c r="G739" s="70" t="s">
        <v>2042</v>
      </c>
      <c r="H739" s="69">
        <v>51.0</v>
      </c>
      <c r="I739" s="69">
        <v>4.0</v>
      </c>
      <c r="J739" s="69">
        <v>4.0</v>
      </c>
      <c r="K739" s="29">
        <f t="shared" si="670"/>
        <v>6</v>
      </c>
      <c r="L739" s="71">
        <f t="shared" si="671"/>
        <v>0.1176</v>
      </c>
      <c r="M739" s="71">
        <f t="shared" si="672"/>
        <v>0.147</v>
      </c>
      <c r="N739" s="72">
        <f t="shared" si="673"/>
        <v>0.53</v>
      </c>
      <c r="O739" s="73">
        <f t="shared" si="674"/>
        <v>3035.84</v>
      </c>
      <c r="P739" s="8">
        <f t="shared" si="675"/>
        <v>59.52627451</v>
      </c>
    </row>
    <row r="740" ht="14.25" customHeight="1" outlineLevel="2">
      <c r="A740" s="68">
        <v>277.0</v>
      </c>
      <c r="B740" s="69">
        <v>1.0</v>
      </c>
      <c r="C740" s="18" t="str">
        <f>IF(A740=1.2, "Minneapolis",VLOOKUP(A740,'Fall20 data fy22 comp rev '!$P$2:$Q$669,2,0))</f>
        <v>Westonka</v>
      </c>
      <c r="D740" s="68">
        <v>277.0</v>
      </c>
      <c r="E740" s="69">
        <v>1.0</v>
      </c>
      <c r="F740" s="69">
        <v>620.0</v>
      </c>
      <c r="G740" s="70" t="s">
        <v>1783</v>
      </c>
      <c r="H740" s="69">
        <v>4.0</v>
      </c>
      <c r="I740" s="69">
        <v>1.0</v>
      </c>
      <c r="J740" s="69">
        <v>0.0</v>
      </c>
      <c r="K740" s="29">
        <f t="shared" si="670"/>
        <v>1</v>
      </c>
      <c r="L740" s="71">
        <f t="shared" si="671"/>
        <v>0.25</v>
      </c>
      <c r="M740" s="71">
        <f t="shared" si="672"/>
        <v>0.3125</v>
      </c>
      <c r="N740" s="72">
        <f t="shared" si="673"/>
        <v>0.19</v>
      </c>
      <c r="O740" s="73">
        <f t="shared" si="674"/>
        <v>1088.32</v>
      </c>
      <c r="P740" s="8">
        <f t="shared" si="675"/>
        <v>272.08</v>
      </c>
    </row>
    <row r="741" ht="14.25" customHeight="1" outlineLevel="1">
      <c r="A741" s="68"/>
      <c r="B741" s="69"/>
      <c r="C741" s="80" t="s">
        <v>3639</v>
      </c>
      <c r="D741" s="68"/>
      <c r="E741" s="69"/>
      <c r="F741" s="69"/>
      <c r="G741" s="70"/>
      <c r="H741" s="69">
        <f t="shared" ref="H741:K741" si="676">SUBTOTAL(9,H735:H740)</f>
        <v>2504</v>
      </c>
      <c r="I741" s="69">
        <f t="shared" si="676"/>
        <v>235</v>
      </c>
      <c r="J741" s="69">
        <f t="shared" si="676"/>
        <v>143</v>
      </c>
      <c r="K741" s="29">
        <f t="shared" si="676"/>
        <v>306.5</v>
      </c>
      <c r="L741" s="71"/>
      <c r="M741" s="71"/>
      <c r="N741" s="72">
        <f t="shared" ref="N741:O741" si="677">SUBTOTAL(9,N735:N740)</f>
        <v>29.85</v>
      </c>
      <c r="O741" s="73">
        <f t="shared" si="677"/>
        <v>170980.8</v>
      </c>
      <c r="P741" s="8"/>
    </row>
    <row r="742" ht="14.25" customHeight="1" outlineLevel="2">
      <c r="A742" s="68">
        <v>278.0</v>
      </c>
      <c r="B742" s="69">
        <v>1.0</v>
      </c>
      <c r="C742" s="18" t="str">
        <f>IF(A742=1.2, "Minneapolis",VLOOKUP(A742,'Fall20 data fy22 comp rev '!$P$2:$Q$669,2,0))</f>
        <v>Orono</v>
      </c>
      <c r="D742" s="68">
        <v>278.0</v>
      </c>
      <c r="E742" s="69">
        <v>1.0</v>
      </c>
      <c r="F742" s="69">
        <v>30.0</v>
      </c>
      <c r="G742" s="70" t="s">
        <v>2045</v>
      </c>
      <c r="H742" s="69">
        <v>970.0</v>
      </c>
      <c r="I742" s="69">
        <v>33.0</v>
      </c>
      <c r="J742" s="69">
        <v>20.0</v>
      </c>
      <c r="K742" s="29">
        <f t="shared" ref="K742:K746" si="678">ROUND((I$3*I742)+(J742*J$3),1)</f>
        <v>43</v>
      </c>
      <c r="L742" s="71">
        <f t="shared" ref="L742:L746" si="679">ROUND(K742/H742,4)</f>
        <v>0.0443</v>
      </c>
      <c r="M742" s="71">
        <f t="shared" ref="M742:M746" si="680">ROUND(MIN(1,L742/M$3),4)</f>
        <v>0.0554</v>
      </c>
      <c r="N742" s="72">
        <f t="shared" ref="N742:N746" si="681">ROUND(K742*M742*N$3,2)</f>
        <v>1.43</v>
      </c>
      <c r="O742" s="73">
        <f t="shared" ref="O742:O746" si="682">ROUND(N742*O$3,2)</f>
        <v>8191.04</v>
      </c>
      <c r="P742" s="8">
        <f t="shared" ref="P742:P746" si="683">O742/H742</f>
        <v>8.444371134</v>
      </c>
    </row>
    <row r="743" ht="14.25" customHeight="1" outlineLevel="2">
      <c r="A743" s="68">
        <v>278.0</v>
      </c>
      <c r="B743" s="69">
        <v>1.0</v>
      </c>
      <c r="C743" s="18" t="str">
        <f>IF(A743=1.2, "Minneapolis",VLOOKUP(A743,'Fall20 data fy22 comp rev '!$P$2:$Q$669,2,0))</f>
        <v>Orono</v>
      </c>
      <c r="D743" s="68">
        <v>278.0</v>
      </c>
      <c r="E743" s="69">
        <v>1.0</v>
      </c>
      <c r="F743" s="69">
        <v>31.0</v>
      </c>
      <c r="G743" s="70" t="s">
        <v>2047</v>
      </c>
      <c r="H743" s="69">
        <v>700.0</v>
      </c>
      <c r="I743" s="69">
        <v>25.0</v>
      </c>
      <c r="J743" s="69">
        <v>25.0</v>
      </c>
      <c r="K743" s="29">
        <f t="shared" si="678"/>
        <v>37.5</v>
      </c>
      <c r="L743" s="71">
        <f t="shared" si="679"/>
        <v>0.0536</v>
      </c>
      <c r="M743" s="71">
        <f t="shared" si="680"/>
        <v>0.067</v>
      </c>
      <c r="N743" s="72">
        <f t="shared" si="681"/>
        <v>1.51</v>
      </c>
      <c r="O743" s="73">
        <f t="shared" si="682"/>
        <v>8649.28</v>
      </c>
      <c r="P743" s="8">
        <f t="shared" si="683"/>
        <v>12.35611429</v>
      </c>
    </row>
    <row r="744" ht="14.25" customHeight="1" outlineLevel="2">
      <c r="A744" s="68">
        <v>278.0</v>
      </c>
      <c r="B744" s="69">
        <v>1.0</v>
      </c>
      <c r="C744" s="18" t="str">
        <f>IF(A744=1.2, "Minneapolis",VLOOKUP(A744,'Fall20 data fy22 comp rev '!$P$2:$Q$669,2,0))</f>
        <v>Orono</v>
      </c>
      <c r="D744" s="68">
        <v>278.0</v>
      </c>
      <c r="E744" s="69">
        <v>1.0</v>
      </c>
      <c r="F744" s="69">
        <v>661.0</v>
      </c>
      <c r="G744" s="70" t="s">
        <v>2049</v>
      </c>
      <c r="H744" s="69">
        <v>566.0</v>
      </c>
      <c r="I744" s="69">
        <v>24.0</v>
      </c>
      <c r="J744" s="69">
        <v>12.0</v>
      </c>
      <c r="K744" s="29">
        <f t="shared" si="678"/>
        <v>30</v>
      </c>
      <c r="L744" s="71">
        <f t="shared" si="679"/>
        <v>0.053</v>
      </c>
      <c r="M744" s="71">
        <f t="shared" si="680"/>
        <v>0.0663</v>
      </c>
      <c r="N744" s="72">
        <f t="shared" si="681"/>
        <v>1.19</v>
      </c>
      <c r="O744" s="73">
        <f t="shared" si="682"/>
        <v>6816.32</v>
      </c>
      <c r="P744" s="8">
        <f t="shared" si="683"/>
        <v>12.0429682</v>
      </c>
    </row>
    <row r="745" ht="14.25" customHeight="1" outlineLevel="2">
      <c r="A745" s="68">
        <v>278.0</v>
      </c>
      <c r="B745" s="69">
        <v>1.0</v>
      </c>
      <c r="C745" s="18" t="str">
        <f>IF(A745=1.2, "Minneapolis",VLOOKUP(A745,'Fall20 data fy22 comp rev '!$P$2:$Q$669,2,0))</f>
        <v>Orono</v>
      </c>
      <c r="D745" s="68">
        <v>278.0</v>
      </c>
      <c r="E745" s="69">
        <v>1.0</v>
      </c>
      <c r="F745" s="69">
        <v>662.0</v>
      </c>
      <c r="G745" s="70" t="s">
        <v>2051</v>
      </c>
      <c r="H745" s="69">
        <v>628.0</v>
      </c>
      <c r="I745" s="69">
        <v>31.0</v>
      </c>
      <c r="J745" s="69">
        <v>13.0</v>
      </c>
      <c r="K745" s="29">
        <f t="shared" si="678"/>
        <v>37.5</v>
      </c>
      <c r="L745" s="71">
        <f t="shared" si="679"/>
        <v>0.0597</v>
      </c>
      <c r="M745" s="71">
        <f t="shared" si="680"/>
        <v>0.0746</v>
      </c>
      <c r="N745" s="72">
        <f t="shared" si="681"/>
        <v>1.68</v>
      </c>
      <c r="O745" s="73">
        <f t="shared" si="682"/>
        <v>9623.04</v>
      </c>
      <c r="P745" s="8">
        <f t="shared" si="683"/>
        <v>15.3233121</v>
      </c>
    </row>
    <row r="746" ht="14.25" customHeight="1" outlineLevel="2">
      <c r="A746" s="68">
        <v>278.0</v>
      </c>
      <c r="B746" s="69">
        <v>1.0</v>
      </c>
      <c r="C746" s="18" t="str">
        <f>IF(A746=1.2, "Minneapolis",VLOOKUP(A746,'Fall20 data fy22 comp rev '!$P$2:$Q$669,2,0))</f>
        <v>Orono</v>
      </c>
      <c r="D746" s="68">
        <v>278.0</v>
      </c>
      <c r="E746" s="69">
        <v>1.0</v>
      </c>
      <c r="F746" s="69">
        <v>663.0</v>
      </c>
      <c r="G746" s="70" t="s">
        <v>2053</v>
      </c>
      <c r="H746" s="69">
        <v>23.0</v>
      </c>
      <c r="I746" s="69">
        <v>2.0</v>
      </c>
      <c r="J746" s="69">
        <v>0.0</v>
      </c>
      <c r="K746" s="29">
        <f t="shared" si="678"/>
        <v>2</v>
      </c>
      <c r="L746" s="71">
        <f t="shared" si="679"/>
        <v>0.087</v>
      </c>
      <c r="M746" s="71">
        <f t="shared" si="680"/>
        <v>0.1088</v>
      </c>
      <c r="N746" s="72">
        <f t="shared" si="681"/>
        <v>0.13</v>
      </c>
      <c r="O746" s="73">
        <f t="shared" si="682"/>
        <v>744.64</v>
      </c>
      <c r="P746" s="8">
        <f t="shared" si="683"/>
        <v>32.37565217</v>
      </c>
    </row>
    <row r="747" ht="14.25" customHeight="1" outlineLevel="1">
      <c r="A747" s="68"/>
      <c r="B747" s="69"/>
      <c r="C747" s="80" t="s">
        <v>3640</v>
      </c>
      <c r="D747" s="68"/>
      <c r="E747" s="69"/>
      <c r="F747" s="69"/>
      <c r="G747" s="70"/>
      <c r="H747" s="69">
        <f t="shared" ref="H747:K747" si="684">SUBTOTAL(9,H742:H746)</f>
        <v>2887</v>
      </c>
      <c r="I747" s="69">
        <f t="shared" si="684"/>
        <v>115</v>
      </c>
      <c r="J747" s="69">
        <f t="shared" si="684"/>
        <v>70</v>
      </c>
      <c r="K747" s="29">
        <f t="shared" si="684"/>
        <v>150</v>
      </c>
      <c r="L747" s="71"/>
      <c r="M747" s="71"/>
      <c r="N747" s="72">
        <f t="shared" ref="N747:O747" si="685">SUBTOTAL(9,N742:N746)</f>
        <v>5.94</v>
      </c>
      <c r="O747" s="73">
        <f t="shared" si="685"/>
        <v>34024.32</v>
      </c>
      <c r="P747" s="8"/>
    </row>
    <row r="748" ht="14.25" customHeight="1" outlineLevel="2">
      <c r="A748" s="68">
        <v>279.0</v>
      </c>
      <c r="B748" s="69">
        <v>1.0</v>
      </c>
      <c r="C748" s="18" t="str">
        <f>IF(A748=1.2, "Minneapolis",VLOOKUP(A748,'Fall20 data fy22 comp rev '!$P$2:$Q$669,2,0))</f>
        <v>Osseo</v>
      </c>
      <c r="D748" s="68">
        <v>279.0</v>
      </c>
      <c r="E748" s="69">
        <v>1.0</v>
      </c>
      <c r="F748" s="69">
        <v>32.0</v>
      </c>
      <c r="G748" s="70" t="s">
        <v>2055</v>
      </c>
      <c r="H748" s="69">
        <v>2122.0</v>
      </c>
      <c r="I748" s="69">
        <v>643.0</v>
      </c>
      <c r="J748" s="69">
        <v>256.0</v>
      </c>
      <c r="K748" s="29">
        <f t="shared" ref="K748:K776" si="686">ROUND((I$3*I748)+(J748*J$3),1)</f>
        <v>771</v>
      </c>
      <c r="L748" s="71">
        <f t="shared" ref="L748:L776" si="687">ROUND(K748/H748,4)</f>
        <v>0.3633</v>
      </c>
      <c r="M748" s="71">
        <f t="shared" ref="M748:M776" si="688">ROUND(MIN(1,L748/M$3),4)</f>
        <v>0.4541</v>
      </c>
      <c r="N748" s="72">
        <f t="shared" ref="N748:N776" si="689">ROUND(K748*M748*N$3,2)</f>
        <v>210.07</v>
      </c>
      <c r="O748" s="73">
        <f t="shared" ref="O748:O776" si="690">ROUND(N748*O$3,2)</f>
        <v>1203280.96</v>
      </c>
      <c r="P748" s="8">
        <f t="shared" ref="P748:P776" si="691">O748/H748</f>
        <v>567.0504053</v>
      </c>
    </row>
    <row r="749" ht="14.25" customHeight="1" outlineLevel="2">
      <c r="A749" s="68">
        <v>279.0</v>
      </c>
      <c r="B749" s="69">
        <v>1.0</v>
      </c>
      <c r="C749" s="18" t="str">
        <f>IF(A749=1.2, "Minneapolis",VLOOKUP(A749,'Fall20 data fy22 comp rev '!$P$2:$Q$669,2,0))</f>
        <v>Osseo</v>
      </c>
      <c r="D749" s="68">
        <v>279.0</v>
      </c>
      <c r="E749" s="69">
        <v>1.0</v>
      </c>
      <c r="F749" s="69">
        <v>33.0</v>
      </c>
      <c r="G749" s="70" t="s">
        <v>2057</v>
      </c>
      <c r="H749" s="69">
        <v>1115.0</v>
      </c>
      <c r="I749" s="69">
        <v>447.0</v>
      </c>
      <c r="J749" s="69">
        <v>204.0</v>
      </c>
      <c r="K749" s="29">
        <f t="shared" si="686"/>
        <v>549</v>
      </c>
      <c r="L749" s="71">
        <f t="shared" si="687"/>
        <v>0.4924</v>
      </c>
      <c r="M749" s="71">
        <f t="shared" si="688"/>
        <v>0.6155</v>
      </c>
      <c r="N749" s="72">
        <f t="shared" si="689"/>
        <v>202.75</v>
      </c>
      <c r="O749" s="73">
        <f t="shared" si="690"/>
        <v>1161352</v>
      </c>
      <c r="P749" s="8">
        <f t="shared" si="691"/>
        <v>1041.5713</v>
      </c>
    </row>
    <row r="750" ht="14.25" customHeight="1" outlineLevel="2">
      <c r="A750" s="68">
        <v>279.0</v>
      </c>
      <c r="B750" s="69">
        <v>1.0</v>
      </c>
      <c r="C750" s="18" t="str">
        <f>IF(A750=1.2, "Minneapolis",VLOOKUP(A750,'Fall20 data fy22 comp rev '!$P$2:$Q$669,2,0))</f>
        <v>Osseo</v>
      </c>
      <c r="D750" s="68">
        <v>279.0</v>
      </c>
      <c r="E750" s="69">
        <v>1.0</v>
      </c>
      <c r="F750" s="69">
        <v>34.0</v>
      </c>
      <c r="G750" s="70" t="s">
        <v>2059</v>
      </c>
      <c r="H750" s="69">
        <v>1133.0</v>
      </c>
      <c r="I750" s="69">
        <v>267.0</v>
      </c>
      <c r="J750" s="69">
        <v>115.0</v>
      </c>
      <c r="K750" s="29">
        <f t="shared" si="686"/>
        <v>324.5</v>
      </c>
      <c r="L750" s="71">
        <f t="shared" si="687"/>
        <v>0.2864</v>
      </c>
      <c r="M750" s="71">
        <f t="shared" si="688"/>
        <v>0.358</v>
      </c>
      <c r="N750" s="72">
        <f t="shared" si="689"/>
        <v>69.7</v>
      </c>
      <c r="O750" s="73">
        <f t="shared" si="690"/>
        <v>399241.6</v>
      </c>
      <c r="P750" s="8">
        <f t="shared" si="691"/>
        <v>352.3756399</v>
      </c>
    </row>
    <row r="751" ht="14.25" customHeight="1" outlineLevel="2">
      <c r="A751" s="68">
        <v>279.0</v>
      </c>
      <c r="B751" s="69">
        <v>1.0</v>
      </c>
      <c r="C751" s="18" t="str">
        <f>IF(A751=1.2, "Minneapolis",VLOOKUP(A751,'Fall20 data fy22 comp rev '!$P$2:$Q$669,2,0))</f>
        <v>Osseo</v>
      </c>
      <c r="D751" s="68">
        <v>279.0</v>
      </c>
      <c r="E751" s="69">
        <v>1.0</v>
      </c>
      <c r="F751" s="69">
        <v>42.0</v>
      </c>
      <c r="G751" s="70" t="s">
        <v>2061</v>
      </c>
      <c r="H751" s="69">
        <v>69.0</v>
      </c>
      <c r="I751" s="69">
        <v>25.0</v>
      </c>
      <c r="J751" s="69">
        <v>7.0</v>
      </c>
      <c r="K751" s="29">
        <f t="shared" si="686"/>
        <v>28.5</v>
      </c>
      <c r="L751" s="71">
        <f t="shared" si="687"/>
        <v>0.413</v>
      </c>
      <c r="M751" s="71">
        <f t="shared" si="688"/>
        <v>0.5163</v>
      </c>
      <c r="N751" s="72">
        <f t="shared" si="689"/>
        <v>8.83</v>
      </c>
      <c r="O751" s="73">
        <f t="shared" si="690"/>
        <v>50578.24</v>
      </c>
      <c r="P751" s="8">
        <f t="shared" si="691"/>
        <v>733.017971</v>
      </c>
    </row>
    <row r="752" ht="14.25" customHeight="1" outlineLevel="2">
      <c r="A752" s="68">
        <v>279.0</v>
      </c>
      <c r="B752" s="69">
        <v>1.0</v>
      </c>
      <c r="C752" s="18" t="str">
        <f>IF(A752=1.2, "Minneapolis",VLOOKUP(A752,'Fall20 data fy22 comp rev '!$P$2:$Q$669,2,0))</f>
        <v>Osseo</v>
      </c>
      <c r="D752" s="68">
        <v>279.0</v>
      </c>
      <c r="E752" s="69">
        <v>1.0</v>
      </c>
      <c r="F752" s="69">
        <v>45.0</v>
      </c>
      <c r="G752" s="70" t="s">
        <v>3466</v>
      </c>
      <c r="H752" s="69">
        <v>15.0</v>
      </c>
      <c r="I752" s="69">
        <v>11.0</v>
      </c>
      <c r="J752" s="69">
        <v>2.0</v>
      </c>
      <c r="K752" s="29">
        <f t="shared" si="686"/>
        <v>12</v>
      </c>
      <c r="L752" s="71">
        <f t="shared" si="687"/>
        <v>0.8</v>
      </c>
      <c r="M752" s="71">
        <f t="shared" si="688"/>
        <v>1</v>
      </c>
      <c r="N752" s="72">
        <f t="shared" si="689"/>
        <v>7.2</v>
      </c>
      <c r="O752" s="73">
        <f t="shared" si="690"/>
        <v>41241.6</v>
      </c>
      <c r="P752" s="8">
        <f t="shared" si="691"/>
        <v>2749.44</v>
      </c>
    </row>
    <row r="753" ht="14.25" customHeight="1" outlineLevel="2">
      <c r="A753" s="68">
        <v>279.0</v>
      </c>
      <c r="B753" s="69">
        <v>1.0</v>
      </c>
      <c r="C753" s="18" t="str">
        <f>IF(A753=1.2, "Minneapolis",VLOOKUP(A753,'Fall20 data fy22 comp rev '!$P$2:$Q$669,2,0))</f>
        <v>Osseo</v>
      </c>
      <c r="D753" s="68">
        <v>279.0</v>
      </c>
      <c r="E753" s="69">
        <v>1.0</v>
      </c>
      <c r="F753" s="69">
        <v>86.0</v>
      </c>
      <c r="G753" s="70" t="s">
        <v>2063</v>
      </c>
      <c r="H753" s="69">
        <v>638.0</v>
      </c>
      <c r="I753" s="69">
        <v>385.0</v>
      </c>
      <c r="J753" s="69">
        <v>95.0</v>
      </c>
      <c r="K753" s="29">
        <f t="shared" si="686"/>
        <v>432.5</v>
      </c>
      <c r="L753" s="71">
        <f t="shared" si="687"/>
        <v>0.6779</v>
      </c>
      <c r="M753" s="71">
        <f t="shared" si="688"/>
        <v>0.8474</v>
      </c>
      <c r="N753" s="72">
        <f t="shared" si="689"/>
        <v>219.9</v>
      </c>
      <c r="O753" s="73">
        <f t="shared" si="690"/>
        <v>1259587.2</v>
      </c>
      <c r="P753" s="8">
        <f t="shared" si="691"/>
        <v>1974.274608</v>
      </c>
    </row>
    <row r="754" ht="14.25" customHeight="1" outlineLevel="2">
      <c r="A754" s="68">
        <v>279.0</v>
      </c>
      <c r="B754" s="69">
        <v>1.0</v>
      </c>
      <c r="C754" s="18" t="str">
        <f>IF(A754=1.2, "Minneapolis",VLOOKUP(A754,'Fall20 data fy22 comp rev '!$P$2:$Q$669,2,0))</f>
        <v>Osseo</v>
      </c>
      <c r="D754" s="68">
        <v>279.0</v>
      </c>
      <c r="E754" s="69">
        <v>1.0</v>
      </c>
      <c r="F754" s="69">
        <v>88.0</v>
      </c>
      <c r="G754" s="70" t="s">
        <v>2065</v>
      </c>
      <c r="H754" s="69">
        <v>2121.0</v>
      </c>
      <c r="I754" s="69">
        <v>986.0</v>
      </c>
      <c r="J754" s="69">
        <v>334.0</v>
      </c>
      <c r="K754" s="29">
        <f t="shared" si="686"/>
        <v>1153</v>
      </c>
      <c r="L754" s="71">
        <f t="shared" si="687"/>
        <v>0.5436</v>
      </c>
      <c r="M754" s="71">
        <f t="shared" si="688"/>
        <v>0.6795</v>
      </c>
      <c r="N754" s="72">
        <f t="shared" si="689"/>
        <v>470.08</v>
      </c>
      <c r="O754" s="73">
        <f t="shared" si="690"/>
        <v>2692618.24</v>
      </c>
      <c r="P754" s="8">
        <f t="shared" si="691"/>
        <v>1269.504121</v>
      </c>
    </row>
    <row r="755" ht="14.25" customHeight="1" outlineLevel="2">
      <c r="A755" s="68">
        <v>279.0</v>
      </c>
      <c r="B755" s="69">
        <v>1.0</v>
      </c>
      <c r="C755" s="18" t="str">
        <f>IF(A755=1.2, "Minneapolis",VLOOKUP(A755,'Fall20 data fy22 comp rev '!$P$2:$Q$669,2,0))</f>
        <v>Osseo</v>
      </c>
      <c r="D755" s="68">
        <v>279.0</v>
      </c>
      <c r="E755" s="69">
        <v>1.0</v>
      </c>
      <c r="F755" s="69">
        <v>90.0</v>
      </c>
      <c r="G755" s="70" t="s">
        <v>2067</v>
      </c>
      <c r="H755" s="69">
        <v>2319.0</v>
      </c>
      <c r="I755" s="69">
        <v>203.0</v>
      </c>
      <c r="J755" s="69">
        <v>97.0</v>
      </c>
      <c r="K755" s="29">
        <f t="shared" si="686"/>
        <v>251.5</v>
      </c>
      <c r="L755" s="71">
        <f t="shared" si="687"/>
        <v>0.1085</v>
      </c>
      <c r="M755" s="71">
        <f t="shared" si="688"/>
        <v>0.1356</v>
      </c>
      <c r="N755" s="72">
        <f t="shared" si="689"/>
        <v>20.46</v>
      </c>
      <c r="O755" s="73">
        <f t="shared" si="690"/>
        <v>117194.88</v>
      </c>
      <c r="P755" s="8">
        <f t="shared" si="691"/>
        <v>50.53681759</v>
      </c>
    </row>
    <row r="756" ht="14.25" customHeight="1" outlineLevel="2">
      <c r="A756" s="68">
        <v>279.0</v>
      </c>
      <c r="B756" s="69">
        <v>1.0</v>
      </c>
      <c r="C756" s="18" t="str">
        <f>IF(A756=1.2, "Minneapolis",VLOOKUP(A756,'Fall20 data fy22 comp rev '!$P$2:$Q$669,2,0))</f>
        <v>Osseo</v>
      </c>
      <c r="D756" s="68">
        <v>279.0</v>
      </c>
      <c r="E756" s="69">
        <v>1.0</v>
      </c>
      <c r="F756" s="69">
        <v>94.0</v>
      </c>
      <c r="G756" s="70" t="s">
        <v>2069</v>
      </c>
      <c r="H756" s="69">
        <v>1738.0</v>
      </c>
      <c r="I756" s="69">
        <v>275.0</v>
      </c>
      <c r="J756" s="69">
        <v>99.0</v>
      </c>
      <c r="K756" s="29">
        <f t="shared" si="686"/>
        <v>324.5</v>
      </c>
      <c r="L756" s="71">
        <f t="shared" si="687"/>
        <v>0.1867</v>
      </c>
      <c r="M756" s="71">
        <f t="shared" si="688"/>
        <v>0.2334</v>
      </c>
      <c r="N756" s="72">
        <f t="shared" si="689"/>
        <v>45.44</v>
      </c>
      <c r="O756" s="73">
        <f t="shared" si="690"/>
        <v>260280.32</v>
      </c>
      <c r="P756" s="8">
        <f t="shared" si="691"/>
        <v>149.758527</v>
      </c>
    </row>
    <row r="757" ht="14.25" customHeight="1" outlineLevel="2">
      <c r="A757" s="68">
        <v>279.0</v>
      </c>
      <c r="B757" s="69">
        <v>1.0</v>
      </c>
      <c r="C757" s="18" t="str">
        <f>IF(A757=1.2, "Minneapolis",VLOOKUP(A757,'Fall20 data fy22 comp rev '!$P$2:$Q$669,2,0))</f>
        <v>Osseo</v>
      </c>
      <c r="D757" s="68">
        <v>279.0</v>
      </c>
      <c r="E757" s="69">
        <v>1.0</v>
      </c>
      <c r="F757" s="69">
        <v>665.0</v>
      </c>
      <c r="G757" s="70" t="s">
        <v>1823</v>
      </c>
      <c r="H757" s="69">
        <v>683.0</v>
      </c>
      <c r="I757" s="69">
        <v>150.0</v>
      </c>
      <c r="J757" s="69">
        <v>66.0</v>
      </c>
      <c r="K757" s="29">
        <f t="shared" si="686"/>
        <v>183</v>
      </c>
      <c r="L757" s="71">
        <f t="shared" si="687"/>
        <v>0.2679</v>
      </c>
      <c r="M757" s="71">
        <f t="shared" si="688"/>
        <v>0.3349</v>
      </c>
      <c r="N757" s="72">
        <f t="shared" si="689"/>
        <v>36.77</v>
      </c>
      <c r="O757" s="73">
        <f t="shared" si="690"/>
        <v>210618.56</v>
      </c>
      <c r="P757" s="8">
        <f t="shared" si="691"/>
        <v>308.3727086</v>
      </c>
    </row>
    <row r="758" ht="14.25" customHeight="1" outlineLevel="2">
      <c r="A758" s="68">
        <v>279.0</v>
      </c>
      <c r="B758" s="69">
        <v>1.0</v>
      </c>
      <c r="C758" s="18" t="str">
        <f>IF(A758=1.2, "Minneapolis",VLOOKUP(A758,'Fall20 data fy22 comp rev '!$P$2:$Q$669,2,0))</f>
        <v>Osseo</v>
      </c>
      <c r="D758" s="68">
        <v>279.0</v>
      </c>
      <c r="E758" s="69">
        <v>1.0</v>
      </c>
      <c r="F758" s="69">
        <v>668.0</v>
      </c>
      <c r="G758" s="70" t="s">
        <v>2072</v>
      </c>
      <c r="H758" s="69">
        <v>751.0</v>
      </c>
      <c r="I758" s="69">
        <v>328.0</v>
      </c>
      <c r="J758" s="69">
        <v>107.0</v>
      </c>
      <c r="K758" s="29">
        <f t="shared" si="686"/>
        <v>381.5</v>
      </c>
      <c r="L758" s="71">
        <f t="shared" si="687"/>
        <v>0.508</v>
      </c>
      <c r="M758" s="71">
        <f t="shared" si="688"/>
        <v>0.635</v>
      </c>
      <c r="N758" s="72">
        <f t="shared" si="689"/>
        <v>145.35</v>
      </c>
      <c r="O758" s="73">
        <f t="shared" si="690"/>
        <v>832564.8</v>
      </c>
      <c r="P758" s="8">
        <f t="shared" si="691"/>
        <v>1108.608256</v>
      </c>
    </row>
    <row r="759" ht="14.25" customHeight="1" outlineLevel="2">
      <c r="A759" s="68">
        <v>279.0</v>
      </c>
      <c r="B759" s="69">
        <v>1.0</v>
      </c>
      <c r="C759" s="18" t="str">
        <f>IF(A759=1.2, "Minneapolis",VLOOKUP(A759,'Fall20 data fy22 comp rev '!$P$2:$Q$669,2,0))</f>
        <v>Osseo</v>
      </c>
      <c r="D759" s="68">
        <v>279.0</v>
      </c>
      <c r="E759" s="69">
        <v>1.0</v>
      </c>
      <c r="F759" s="69">
        <v>669.0</v>
      </c>
      <c r="G759" s="70" t="s">
        <v>2074</v>
      </c>
      <c r="H759" s="69">
        <v>788.0</v>
      </c>
      <c r="I759" s="69">
        <v>37.0</v>
      </c>
      <c r="J759" s="69">
        <v>10.0</v>
      </c>
      <c r="K759" s="29">
        <f t="shared" si="686"/>
        <v>42</v>
      </c>
      <c r="L759" s="71">
        <f t="shared" si="687"/>
        <v>0.0533</v>
      </c>
      <c r="M759" s="71">
        <f t="shared" si="688"/>
        <v>0.0666</v>
      </c>
      <c r="N759" s="72">
        <f t="shared" si="689"/>
        <v>1.68</v>
      </c>
      <c r="O759" s="73">
        <f t="shared" si="690"/>
        <v>9623.04</v>
      </c>
      <c r="P759" s="8">
        <f t="shared" si="691"/>
        <v>12.2119797</v>
      </c>
    </row>
    <row r="760" ht="14.25" customHeight="1" outlineLevel="2">
      <c r="A760" s="68">
        <v>279.0</v>
      </c>
      <c r="B760" s="69">
        <v>1.0</v>
      </c>
      <c r="C760" s="18" t="str">
        <f>IF(A760=1.2, "Minneapolis",VLOOKUP(A760,'Fall20 data fy22 comp rev '!$P$2:$Q$669,2,0))</f>
        <v>Osseo</v>
      </c>
      <c r="D760" s="68">
        <v>279.0</v>
      </c>
      <c r="E760" s="69">
        <v>1.0</v>
      </c>
      <c r="F760" s="69">
        <v>670.0</v>
      </c>
      <c r="G760" s="70" t="s">
        <v>2076</v>
      </c>
      <c r="H760" s="69">
        <v>1052.0</v>
      </c>
      <c r="I760" s="69">
        <v>76.0</v>
      </c>
      <c r="J760" s="69">
        <v>37.0</v>
      </c>
      <c r="K760" s="29">
        <f t="shared" si="686"/>
        <v>94.5</v>
      </c>
      <c r="L760" s="71">
        <f t="shared" si="687"/>
        <v>0.0898</v>
      </c>
      <c r="M760" s="71">
        <f t="shared" si="688"/>
        <v>0.1123</v>
      </c>
      <c r="N760" s="72">
        <f t="shared" si="689"/>
        <v>6.37</v>
      </c>
      <c r="O760" s="73">
        <f t="shared" si="690"/>
        <v>36487.36</v>
      </c>
      <c r="P760" s="8">
        <f t="shared" si="691"/>
        <v>34.68380228</v>
      </c>
    </row>
    <row r="761" ht="14.25" customHeight="1" outlineLevel="2">
      <c r="A761" s="68">
        <v>279.0</v>
      </c>
      <c r="B761" s="69">
        <v>1.0</v>
      </c>
      <c r="C761" s="18" t="str">
        <f>IF(A761=1.2, "Minneapolis",VLOOKUP(A761,'Fall20 data fy22 comp rev '!$P$2:$Q$669,2,0))</f>
        <v>Osseo</v>
      </c>
      <c r="D761" s="68">
        <v>279.0</v>
      </c>
      <c r="E761" s="69">
        <v>1.0</v>
      </c>
      <c r="F761" s="69">
        <v>671.0</v>
      </c>
      <c r="G761" s="70" t="s">
        <v>2077</v>
      </c>
      <c r="H761" s="69">
        <v>419.0</v>
      </c>
      <c r="I761" s="69">
        <v>198.0</v>
      </c>
      <c r="J761" s="69">
        <v>64.0</v>
      </c>
      <c r="K761" s="29">
        <f t="shared" si="686"/>
        <v>230</v>
      </c>
      <c r="L761" s="71">
        <f t="shared" si="687"/>
        <v>0.5489</v>
      </c>
      <c r="M761" s="71">
        <f t="shared" si="688"/>
        <v>0.6861</v>
      </c>
      <c r="N761" s="72">
        <f t="shared" si="689"/>
        <v>94.68</v>
      </c>
      <c r="O761" s="73">
        <f t="shared" si="690"/>
        <v>542327.04</v>
      </c>
      <c r="P761" s="8">
        <f t="shared" si="691"/>
        <v>1294.336611</v>
      </c>
    </row>
    <row r="762" ht="14.25" customHeight="1" outlineLevel="2">
      <c r="A762" s="68">
        <v>279.0</v>
      </c>
      <c r="B762" s="69">
        <v>1.0</v>
      </c>
      <c r="C762" s="18" t="str">
        <f>IF(A762=1.2, "Minneapolis",VLOOKUP(A762,'Fall20 data fy22 comp rev '!$P$2:$Q$669,2,0))</f>
        <v>Osseo</v>
      </c>
      <c r="D762" s="68">
        <v>279.0</v>
      </c>
      <c r="E762" s="69">
        <v>1.0</v>
      </c>
      <c r="F762" s="69">
        <v>672.0</v>
      </c>
      <c r="G762" s="70" t="s">
        <v>2078</v>
      </c>
      <c r="H762" s="69">
        <v>272.0</v>
      </c>
      <c r="I762" s="69">
        <v>178.0</v>
      </c>
      <c r="J762" s="69">
        <v>37.0</v>
      </c>
      <c r="K762" s="29">
        <f t="shared" si="686"/>
        <v>196.5</v>
      </c>
      <c r="L762" s="71">
        <f t="shared" si="687"/>
        <v>0.7224</v>
      </c>
      <c r="M762" s="71">
        <f t="shared" si="688"/>
        <v>0.903</v>
      </c>
      <c r="N762" s="72">
        <f t="shared" si="689"/>
        <v>106.46</v>
      </c>
      <c r="O762" s="73">
        <f t="shared" si="690"/>
        <v>609802.88</v>
      </c>
      <c r="P762" s="8">
        <f t="shared" si="691"/>
        <v>2241.922353</v>
      </c>
    </row>
    <row r="763" ht="14.25" customHeight="1" outlineLevel="2">
      <c r="A763" s="68">
        <v>279.0</v>
      </c>
      <c r="B763" s="69">
        <v>1.0</v>
      </c>
      <c r="C763" s="18" t="str">
        <f>IF(A763=1.2, "Minneapolis",VLOOKUP(A763,'Fall20 data fy22 comp rev '!$P$2:$Q$669,2,0))</f>
        <v>Osseo</v>
      </c>
      <c r="D763" s="68">
        <v>279.0</v>
      </c>
      <c r="E763" s="69">
        <v>1.0</v>
      </c>
      <c r="F763" s="69">
        <v>673.0</v>
      </c>
      <c r="G763" s="70" t="s">
        <v>2079</v>
      </c>
      <c r="H763" s="69">
        <v>647.0</v>
      </c>
      <c r="I763" s="69">
        <v>114.0</v>
      </c>
      <c r="J763" s="69">
        <v>91.0</v>
      </c>
      <c r="K763" s="29">
        <f t="shared" si="686"/>
        <v>159.5</v>
      </c>
      <c r="L763" s="71">
        <f t="shared" si="687"/>
        <v>0.2465</v>
      </c>
      <c r="M763" s="71">
        <f t="shared" si="688"/>
        <v>0.3081</v>
      </c>
      <c r="N763" s="72">
        <f t="shared" si="689"/>
        <v>29.49</v>
      </c>
      <c r="O763" s="73">
        <f t="shared" si="690"/>
        <v>168918.72</v>
      </c>
      <c r="P763" s="8">
        <f t="shared" si="691"/>
        <v>261.0799382</v>
      </c>
    </row>
    <row r="764" ht="14.25" customHeight="1" outlineLevel="2">
      <c r="A764" s="68">
        <v>279.0</v>
      </c>
      <c r="B764" s="69">
        <v>1.0</v>
      </c>
      <c r="C764" s="18" t="str">
        <f>IF(A764=1.2, "Minneapolis",VLOOKUP(A764,'Fall20 data fy22 comp rev '!$P$2:$Q$669,2,0))</f>
        <v>Osseo</v>
      </c>
      <c r="D764" s="68">
        <v>279.0</v>
      </c>
      <c r="E764" s="69">
        <v>1.0</v>
      </c>
      <c r="F764" s="69">
        <v>674.0</v>
      </c>
      <c r="G764" s="70" t="s">
        <v>2080</v>
      </c>
      <c r="H764" s="69">
        <v>397.0</v>
      </c>
      <c r="I764" s="69">
        <v>239.0</v>
      </c>
      <c r="J764" s="69">
        <v>74.0</v>
      </c>
      <c r="K764" s="29">
        <f t="shared" si="686"/>
        <v>276</v>
      </c>
      <c r="L764" s="71">
        <f t="shared" si="687"/>
        <v>0.6952</v>
      </c>
      <c r="M764" s="71">
        <f t="shared" si="688"/>
        <v>0.869</v>
      </c>
      <c r="N764" s="72">
        <f t="shared" si="689"/>
        <v>143.91</v>
      </c>
      <c r="O764" s="73">
        <f t="shared" si="690"/>
        <v>824316.48</v>
      </c>
      <c r="P764" s="8">
        <f t="shared" si="691"/>
        <v>2076.363929</v>
      </c>
    </row>
    <row r="765" ht="14.25" customHeight="1" outlineLevel="2">
      <c r="A765" s="68">
        <v>279.0</v>
      </c>
      <c r="B765" s="69">
        <v>1.0</v>
      </c>
      <c r="C765" s="18" t="str">
        <f>IF(A765=1.2, "Minneapolis",VLOOKUP(A765,'Fall20 data fy22 comp rev '!$P$2:$Q$669,2,0))</f>
        <v>Osseo</v>
      </c>
      <c r="D765" s="68">
        <v>279.0</v>
      </c>
      <c r="E765" s="69">
        <v>1.0</v>
      </c>
      <c r="F765" s="69">
        <v>675.0</v>
      </c>
      <c r="G765" s="70" t="s">
        <v>2081</v>
      </c>
      <c r="H765" s="69">
        <v>375.0</v>
      </c>
      <c r="I765" s="69">
        <v>216.0</v>
      </c>
      <c r="J765" s="69">
        <v>63.0</v>
      </c>
      <c r="K765" s="29">
        <f t="shared" si="686"/>
        <v>247.5</v>
      </c>
      <c r="L765" s="71">
        <f t="shared" si="687"/>
        <v>0.66</v>
      </c>
      <c r="M765" s="71">
        <f t="shared" si="688"/>
        <v>0.825</v>
      </c>
      <c r="N765" s="72">
        <f t="shared" si="689"/>
        <v>122.51</v>
      </c>
      <c r="O765" s="73">
        <f t="shared" si="690"/>
        <v>701737.28</v>
      </c>
      <c r="P765" s="8">
        <f t="shared" si="691"/>
        <v>1871.299413</v>
      </c>
    </row>
    <row r="766" ht="14.25" customHeight="1" outlineLevel="2">
      <c r="A766" s="68">
        <v>279.0</v>
      </c>
      <c r="B766" s="69">
        <v>1.0</v>
      </c>
      <c r="C766" s="18" t="str">
        <f>IF(A766=1.2, "Minneapolis",VLOOKUP(A766,'Fall20 data fy22 comp rev '!$P$2:$Q$669,2,0))</f>
        <v>Osseo</v>
      </c>
      <c r="D766" s="68">
        <v>279.0</v>
      </c>
      <c r="E766" s="69">
        <v>1.0</v>
      </c>
      <c r="F766" s="69">
        <v>678.0</v>
      </c>
      <c r="G766" s="70" t="s">
        <v>2082</v>
      </c>
      <c r="H766" s="69">
        <v>492.0</v>
      </c>
      <c r="I766" s="69">
        <v>239.0</v>
      </c>
      <c r="J766" s="69">
        <v>85.0</v>
      </c>
      <c r="K766" s="29">
        <f t="shared" si="686"/>
        <v>281.5</v>
      </c>
      <c r="L766" s="71">
        <f t="shared" si="687"/>
        <v>0.5722</v>
      </c>
      <c r="M766" s="71">
        <f t="shared" si="688"/>
        <v>0.7153</v>
      </c>
      <c r="N766" s="72">
        <f t="shared" si="689"/>
        <v>120.81</v>
      </c>
      <c r="O766" s="73">
        <f t="shared" si="690"/>
        <v>691999.68</v>
      </c>
      <c r="P766" s="8">
        <f t="shared" si="691"/>
        <v>1406.503415</v>
      </c>
    </row>
    <row r="767" ht="14.25" customHeight="1" outlineLevel="2">
      <c r="A767" s="68">
        <v>279.0</v>
      </c>
      <c r="B767" s="69">
        <v>1.0</v>
      </c>
      <c r="C767" s="18" t="str">
        <f>IF(A767=1.2, "Minneapolis",VLOOKUP(A767,'Fall20 data fy22 comp rev '!$P$2:$Q$669,2,0))</f>
        <v>Osseo</v>
      </c>
      <c r="D767" s="68">
        <v>279.0</v>
      </c>
      <c r="E767" s="69">
        <v>1.0</v>
      </c>
      <c r="F767" s="69">
        <v>679.0</v>
      </c>
      <c r="G767" s="70" t="s">
        <v>2083</v>
      </c>
      <c r="H767" s="69">
        <v>322.0</v>
      </c>
      <c r="I767" s="69">
        <v>181.0</v>
      </c>
      <c r="J767" s="69">
        <v>49.0</v>
      </c>
      <c r="K767" s="29">
        <f t="shared" si="686"/>
        <v>205.5</v>
      </c>
      <c r="L767" s="71">
        <f t="shared" si="687"/>
        <v>0.6382</v>
      </c>
      <c r="M767" s="71">
        <f t="shared" si="688"/>
        <v>0.7978</v>
      </c>
      <c r="N767" s="72">
        <f t="shared" si="689"/>
        <v>98.37</v>
      </c>
      <c r="O767" s="73">
        <f t="shared" si="690"/>
        <v>563463.36</v>
      </c>
      <c r="P767" s="8">
        <f t="shared" si="691"/>
        <v>1749.886211</v>
      </c>
    </row>
    <row r="768" ht="14.25" customHeight="1" outlineLevel="2">
      <c r="A768" s="68">
        <v>279.0</v>
      </c>
      <c r="B768" s="69">
        <v>1.0</v>
      </c>
      <c r="C768" s="18" t="str">
        <f>IF(A768=1.2, "Minneapolis",VLOOKUP(A768,'Fall20 data fy22 comp rev '!$P$2:$Q$669,2,0))</f>
        <v>Osseo</v>
      </c>
      <c r="D768" s="68">
        <v>279.0</v>
      </c>
      <c r="E768" s="69">
        <v>1.0</v>
      </c>
      <c r="F768" s="69">
        <v>681.0</v>
      </c>
      <c r="G768" s="70" t="s">
        <v>2084</v>
      </c>
      <c r="H768" s="69">
        <v>386.0</v>
      </c>
      <c r="I768" s="69">
        <v>260.0</v>
      </c>
      <c r="J768" s="69">
        <v>50.0</v>
      </c>
      <c r="K768" s="29">
        <f t="shared" si="686"/>
        <v>285</v>
      </c>
      <c r="L768" s="71">
        <f t="shared" si="687"/>
        <v>0.7383</v>
      </c>
      <c r="M768" s="71">
        <f t="shared" si="688"/>
        <v>0.9229</v>
      </c>
      <c r="N768" s="72">
        <f t="shared" si="689"/>
        <v>157.82</v>
      </c>
      <c r="O768" s="73">
        <f t="shared" si="690"/>
        <v>903992.96</v>
      </c>
      <c r="P768" s="8">
        <f t="shared" si="691"/>
        <v>2341.950674</v>
      </c>
    </row>
    <row r="769" ht="14.25" customHeight="1" outlineLevel="2">
      <c r="A769" s="68">
        <v>279.0</v>
      </c>
      <c r="B769" s="69">
        <v>1.0</v>
      </c>
      <c r="C769" s="18" t="str">
        <f>IF(A769=1.2, "Minneapolis",VLOOKUP(A769,'Fall20 data fy22 comp rev '!$P$2:$Q$669,2,0))</f>
        <v>Osseo</v>
      </c>
      <c r="D769" s="68">
        <v>279.0</v>
      </c>
      <c r="E769" s="69">
        <v>1.0</v>
      </c>
      <c r="F769" s="69">
        <v>682.0</v>
      </c>
      <c r="G769" s="70" t="s">
        <v>2085</v>
      </c>
      <c r="H769" s="69">
        <v>447.0</v>
      </c>
      <c r="I769" s="69">
        <v>79.0</v>
      </c>
      <c r="J769" s="69">
        <v>27.0</v>
      </c>
      <c r="K769" s="29">
        <f t="shared" si="686"/>
        <v>92.5</v>
      </c>
      <c r="L769" s="71">
        <f t="shared" si="687"/>
        <v>0.2069</v>
      </c>
      <c r="M769" s="71">
        <f t="shared" si="688"/>
        <v>0.2586</v>
      </c>
      <c r="N769" s="72">
        <f t="shared" si="689"/>
        <v>14.35</v>
      </c>
      <c r="O769" s="73">
        <f t="shared" si="690"/>
        <v>82196.8</v>
      </c>
      <c r="P769" s="8">
        <f t="shared" si="691"/>
        <v>183.8854586</v>
      </c>
    </row>
    <row r="770" ht="14.25" customHeight="1" outlineLevel="2">
      <c r="A770" s="68">
        <v>279.0</v>
      </c>
      <c r="B770" s="69">
        <v>1.0</v>
      </c>
      <c r="C770" s="18" t="str">
        <f>IF(A770=1.2, "Minneapolis",VLOOKUP(A770,'Fall20 data fy22 comp rev '!$P$2:$Q$669,2,0))</f>
        <v>Osseo</v>
      </c>
      <c r="D770" s="68">
        <v>279.0</v>
      </c>
      <c r="E770" s="69">
        <v>1.0</v>
      </c>
      <c r="F770" s="69">
        <v>684.0</v>
      </c>
      <c r="G770" s="70" t="s">
        <v>2086</v>
      </c>
      <c r="H770" s="69">
        <v>539.0</v>
      </c>
      <c r="I770" s="69">
        <v>104.0</v>
      </c>
      <c r="J770" s="69">
        <v>48.0</v>
      </c>
      <c r="K770" s="29">
        <f t="shared" si="686"/>
        <v>128</v>
      </c>
      <c r="L770" s="71">
        <f t="shared" si="687"/>
        <v>0.2375</v>
      </c>
      <c r="M770" s="71">
        <f t="shared" si="688"/>
        <v>0.2969</v>
      </c>
      <c r="N770" s="72">
        <f t="shared" si="689"/>
        <v>22.8</v>
      </c>
      <c r="O770" s="73">
        <f t="shared" si="690"/>
        <v>130598.4</v>
      </c>
      <c r="P770" s="8">
        <f t="shared" si="691"/>
        <v>242.2975881</v>
      </c>
    </row>
    <row r="771" ht="14.25" customHeight="1" outlineLevel="2">
      <c r="A771" s="68">
        <v>279.0</v>
      </c>
      <c r="B771" s="69">
        <v>1.0</v>
      </c>
      <c r="C771" s="18" t="str">
        <f>IF(A771=1.2, "Minneapolis",VLOOKUP(A771,'Fall20 data fy22 comp rev '!$P$2:$Q$669,2,0))</f>
        <v>Osseo</v>
      </c>
      <c r="D771" s="68">
        <v>279.0</v>
      </c>
      <c r="E771" s="69">
        <v>1.0</v>
      </c>
      <c r="F771" s="69">
        <v>685.0</v>
      </c>
      <c r="G771" s="70" t="s">
        <v>1289</v>
      </c>
      <c r="H771" s="69">
        <v>720.0</v>
      </c>
      <c r="I771" s="69">
        <v>174.0</v>
      </c>
      <c r="J771" s="69">
        <v>67.0</v>
      </c>
      <c r="K771" s="29">
        <f t="shared" si="686"/>
        <v>207.5</v>
      </c>
      <c r="L771" s="71">
        <f t="shared" si="687"/>
        <v>0.2882</v>
      </c>
      <c r="M771" s="71">
        <f t="shared" si="688"/>
        <v>0.3603</v>
      </c>
      <c r="N771" s="72">
        <f t="shared" si="689"/>
        <v>44.86</v>
      </c>
      <c r="O771" s="73">
        <f t="shared" si="690"/>
        <v>256958.08</v>
      </c>
      <c r="P771" s="8">
        <f t="shared" si="691"/>
        <v>356.8862222</v>
      </c>
    </row>
    <row r="772" ht="14.25" customHeight="1" outlineLevel="2">
      <c r="A772" s="68">
        <v>279.0</v>
      </c>
      <c r="B772" s="69">
        <v>1.0</v>
      </c>
      <c r="C772" s="18" t="str">
        <f>IF(A772=1.2, "Minneapolis",VLOOKUP(A772,'Fall20 data fy22 comp rev '!$P$2:$Q$669,2,0))</f>
        <v>Osseo</v>
      </c>
      <c r="D772" s="68">
        <v>279.0</v>
      </c>
      <c r="E772" s="69">
        <v>1.0</v>
      </c>
      <c r="F772" s="69">
        <v>689.0</v>
      </c>
      <c r="G772" s="70" t="s">
        <v>2087</v>
      </c>
      <c r="H772" s="69">
        <v>838.0</v>
      </c>
      <c r="I772" s="69">
        <v>86.0</v>
      </c>
      <c r="J772" s="69">
        <v>30.0</v>
      </c>
      <c r="K772" s="29">
        <f t="shared" si="686"/>
        <v>101</v>
      </c>
      <c r="L772" s="71">
        <f t="shared" si="687"/>
        <v>0.1205</v>
      </c>
      <c r="M772" s="71">
        <f t="shared" si="688"/>
        <v>0.1506</v>
      </c>
      <c r="N772" s="72">
        <f t="shared" si="689"/>
        <v>9.13</v>
      </c>
      <c r="O772" s="73">
        <f t="shared" si="690"/>
        <v>52296.64</v>
      </c>
      <c r="P772" s="8">
        <f t="shared" si="691"/>
        <v>62.40649165</v>
      </c>
    </row>
    <row r="773" ht="14.25" customHeight="1" outlineLevel="2">
      <c r="A773" s="68">
        <v>279.0</v>
      </c>
      <c r="B773" s="69">
        <v>1.0</v>
      </c>
      <c r="C773" s="18" t="str">
        <f>IF(A773=1.2, "Minneapolis",VLOOKUP(A773,'Fall20 data fy22 comp rev '!$P$2:$Q$669,2,0))</f>
        <v>Osseo</v>
      </c>
      <c r="D773" s="68">
        <v>279.0</v>
      </c>
      <c r="E773" s="69">
        <v>1.0</v>
      </c>
      <c r="F773" s="69">
        <v>696.0</v>
      </c>
      <c r="G773" s="70" t="s">
        <v>2088</v>
      </c>
      <c r="H773" s="69">
        <v>494.0</v>
      </c>
      <c r="I773" s="69">
        <v>159.0</v>
      </c>
      <c r="J773" s="69">
        <v>50.0</v>
      </c>
      <c r="K773" s="29">
        <f t="shared" si="686"/>
        <v>184</v>
      </c>
      <c r="L773" s="71">
        <f t="shared" si="687"/>
        <v>0.3725</v>
      </c>
      <c r="M773" s="71">
        <f t="shared" si="688"/>
        <v>0.4656</v>
      </c>
      <c r="N773" s="72">
        <f t="shared" si="689"/>
        <v>51.4</v>
      </c>
      <c r="O773" s="73">
        <f t="shared" si="690"/>
        <v>294419.2</v>
      </c>
      <c r="P773" s="8">
        <f t="shared" si="691"/>
        <v>595.9902834</v>
      </c>
    </row>
    <row r="774" ht="14.25" customHeight="1" outlineLevel="2">
      <c r="A774" s="68">
        <v>279.0</v>
      </c>
      <c r="B774" s="69">
        <v>1.0</v>
      </c>
      <c r="C774" s="18" t="str">
        <f>IF(A774=1.2, "Minneapolis",VLOOKUP(A774,'Fall20 data fy22 comp rev '!$P$2:$Q$669,2,0))</f>
        <v>Osseo</v>
      </c>
      <c r="D774" s="68">
        <v>279.0</v>
      </c>
      <c r="E774" s="69">
        <v>1.0</v>
      </c>
      <c r="F774" s="69">
        <v>697.0</v>
      </c>
      <c r="G774" s="70" t="s">
        <v>1556</v>
      </c>
      <c r="H774" s="69">
        <v>386.0</v>
      </c>
      <c r="I774" s="69">
        <v>50.0</v>
      </c>
      <c r="J774" s="69">
        <v>3.0</v>
      </c>
      <c r="K774" s="29">
        <f t="shared" si="686"/>
        <v>51.5</v>
      </c>
      <c r="L774" s="71">
        <f t="shared" si="687"/>
        <v>0.1334</v>
      </c>
      <c r="M774" s="71">
        <f t="shared" si="688"/>
        <v>0.1668</v>
      </c>
      <c r="N774" s="72">
        <f t="shared" si="689"/>
        <v>5.15</v>
      </c>
      <c r="O774" s="73">
        <f t="shared" si="690"/>
        <v>29499.2</v>
      </c>
      <c r="P774" s="8">
        <f t="shared" si="691"/>
        <v>76.42279793</v>
      </c>
    </row>
    <row r="775" ht="14.25" customHeight="1" outlineLevel="2">
      <c r="A775" s="68">
        <v>279.0</v>
      </c>
      <c r="B775" s="69">
        <v>1.0</v>
      </c>
      <c r="C775" s="18" t="str">
        <f>IF(A775=1.2, "Minneapolis",VLOOKUP(A775,'Fall20 data fy22 comp rev '!$P$2:$Q$669,2,0))</f>
        <v>Osseo</v>
      </c>
      <c r="D775" s="68">
        <v>279.0</v>
      </c>
      <c r="E775" s="69">
        <v>1.0</v>
      </c>
      <c r="F775" s="69">
        <v>702.0</v>
      </c>
      <c r="G775" s="70" t="s">
        <v>2089</v>
      </c>
      <c r="H775" s="69">
        <v>163.0</v>
      </c>
      <c r="I775" s="69">
        <v>78.0</v>
      </c>
      <c r="J775" s="69">
        <v>21.0</v>
      </c>
      <c r="K775" s="29">
        <f t="shared" si="686"/>
        <v>88.5</v>
      </c>
      <c r="L775" s="71">
        <f t="shared" si="687"/>
        <v>0.5429</v>
      </c>
      <c r="M775" s="71">
        <f t="shared" si="688"/>
        <v>0.6786</v>
      </c>
      <c r="N775" s="72">
        <f t="shared" si="689"/>
        <v>36.03</v>
      </c>
      <c r="O775" s="73">
        <f t="shared" si="690"/>
        <v>206379.84</v>
      </c>
      <c r="P775" s="8">
        <f t="shared" si="691"/>
        <v>1266.133988</v>
      </c>
    </row>
    <row r="776" ht="14.25" customHeight="1" outlineLevel="2">
      <c r="A776" s="68">
        <v>279.0</v>
      </c>
      <c r="B776" s="69">
        <v>1.0</v>
      </c>
      <c r="C776" s="18" t="str">
        <f>IF(A776=1.2, "Minneapolis",VLOOKUP(A776,'Fall20 data fy22 comp rev '!$P$2:$Q$669,2,0))</f>
        <v>Osseo</v>
      </c>
      <c r="D776" s="68">
        <v>279.0</v>
      </c>
      <c r="E776" s="69">
        <v>1.0</v>
      </c>
      <c r="F776" s="69">
        <v>703.0</v>
      </c>
      <c r="G776" s="70" t="s">
        <v>2090</v>
      </c>
      <c r="H776" s="69">
        <v>2.0</v>
      </c>
      <c r="I776" s="69">
        <v>0.0</v>
      </c>
      <c r="J776" s="69">
        <v>0.0</v>
      </c>
      <c r="K776" s="29">
        <f t="shared" si="686"/>
        <v>0</v>
      </c>
      <c r="L776" s="71">
        <f t="shared" si="687"/>
        <v>0</v>
      </c>
      <c r="M776" s="71">
        <f t="shared" si="688"/>
        <v>0</v>
      </c>
      <c r="N776" s="72">
        <f t="shared" si="689"/>
        <v>0</v>
      </c>
      <c r="O776" s="73">
        <f t="shared" si="690"/>
        <v>0</v>
      </c>
      <c r="P776" s="8">
        <f t="shared" si="691"/>
        <v>0</v>
      </c>
    </row>
    <row r="777" ht="14.25" customHeight="1" outlineLevel="1">
      <c r="A777" s="68"/>
      <c r="B777" s="69"/>
      <c r="C777" s="80" t="s">
        <v>3641</v>
      </c>
      <c r="D777" s="68"/>
      <c r="E777" s="69"/>
      <c r="F777" s="69"/>
      <c r="G777" s="70"/>
      <c r="H777" s="69">
        <f t="shared" ref="H777:K777" si="692">SUBTOTAL(9,H748:H776)</f>
        <v>21443</v>
      </c>
      <c r="I777" s="69">
        <f t="shared" si="692"/>
        <v>6188</v>
      </c>
      <c r="J777" s="69">
        <f t="shared" si="692"/>
        <v>2188</v>
      </c>
      <c r="K777" s="29">
        <f t="shared" si="692"/>
        <v>7282</v>
      </c>
      <c r="L777" s="71"/>
      <c r="M777" s="71"/>
      <c r="N777" s="72">
        <f t="shared" ref="N777:O777" si="693">SUBTOTAL(9,N748:N776)</f>
        <v>2502.37</v>
      </c>
      <c r="O777" s="73">
        <f t="shared" si="693"/>
        <v>14333575.36</v>
      </c>
      <c r="P777" s="8"/>
    </row>
    <row r="778" ht="14.25" customHeight="1" outlineLevel="2">
      <c r="A778" s="68">
        <v>280.0</v>
      </c>
      <c r="B778" s="69">
        <v>1.0</v>
      </c>
      <c r="C778" s="18" t="str">
        <f>IF(A778=1.2, "Minneapolis",VLOOKUP(A778,'Fall20 data fy22 comp rev '!$P$2:$Q$669,2,0))</f>
        <v>Richfield</v>
      </c>
      <c r="D778" s="68">
        <v>280.0</v>
      </c>
      <c r="E778" s="69">
        <v>1.0</v>
      </c>
      <c r="F778" s="69">
        <v>10.0</v>
      </c>
      <c r="G778" s="70" t="s">
        <v>2094</v>
      </c>
      <c r="H778" s="69">
        <v>46.0</v>
      </c>
      <c r="I778" s="69">
        <v>9.0</v>
      </c>
      <c r="J778" s="69">
        <v>5.0</v>
      </c>
      <c r="K778" s="29">
        <f t="shared" ref="K778:K787" si="694">ROUND((I$3*I778)+(J778*J$3),1)</f>
        <v>11.5</v>
      </c>
      <c r="L778" s="71">
        <f t="shared" ref="L778:L787" si="695">ROUND(K778/H778,4)</f>
        <v>0.25</v>
      </c>
      <c r="M778" s="71">
        <f t="shared" ref="M778:M787" si="696">ROUND(MIN(1,L778/M$3),4)</f>
        <v>0.3125</v>
      </c>
      <c r="N778" s="72">
        <f t="shared" ref="N778:N787" si="697">ROUND(K778*M778*N$3,2)</f>
        <v>2.16</v>
      </c>
      <c r="O778" s="73">
        <f t="shared" ref="O778:O787" si="698">ROUND(N778*O$3,2)</f>
        <v>12372.48</v>
      </c>
      <c r="P778" s="8">
        <f t="shared" ref="P778:P787" si="699">O778/H778</f>
        <v>268.9669565</v>
      </c>
    </row>
    <row r="779" ht="14.25" customHeight="1" outlineLevel="2">
      <c r="A779" s="68">
        <v>280.0</v>
      </c>
      <c r="B779" s="69">
        <v>1.0</v>
      </c>
      <c r="C779" s="18" t="str">
        <f>IF(A779=1.2, "Minneapolis",VLOOKUP(A779,'Fall20 data fy22 comp rev '!$P$2:$Q$669,2,0))</f>
        <v>Richfield</v>
      </c>
      <c r="D779" s="68">
        <v>280.0</v>
      </c>
      <c r="E779" s="69">
        <v>1.0</v>
      </c>
      <c r="F779" s="69">
        <v>35.0</v>
      </c>
      <c r="G779" s="70" t="s">
        <v>2095</v>
      </c>
      <c r="H779" s="69">
        <v>1114.0</v>
      </c>
      <c r="I779" s="69">
        <v>534.0</v>
      </c>
      <c r="J779" s="69">
        <v>156.0</v>
      </c>
      <c r="K779" s="29">
        <f t="shared" si="694"/>
        <v>612</v>
      </c>
      <c r="L779" s="71">
        <f t="shared" si="695"/>
        <v>0.5494</v>
      </c>
      <c r="M779" s="71">
        <f t="shared" si="696"/>
        <v>0.6868</v>
      </c>
      <c r="N779" s="72">
        <f t="shared" si="697"/>
        <v>252.19</v>
      </c>
      <c r="O779" s="73">
        <f t="shared" si="698"/>
        <v>1444544.32</v>
      </c>
      <c r="P779" s="8">
        <f t="shared" si="699"/>
        <v>1296.71842</v>
      </c>
    </row>
    <row r="780" ht="14.25" customHeight="1" outlineLevel="2">
      <c r="A780" s="68">
        <v>280.0</v>
      </c>
      <c r="B780" s="69">
        <v>1.0</v>
      </c>
      <c r="C780" s="18" t="str">
        <f>IF(A780=1.2, "Minneapolis",VLOOKUP(A780,'Fall20 data fy22 comp rev '!$P$2:$Q$669,2,0))</f>
        <v>Richfield</v>
      </c>
      <c r="D780" s="68">
        <v>280.0</v>
      </c>
      <c r="E780" s="69">
        <v>1.0</v>
      </c>
      <c r="F780" s="69">
        <v>36.0</v>
      </c>
      <c r="G780" s="70" t="s">
        <v>2096</v>
      </c>
      <c r="H780" s="69">
        <v>682.0</v>
      </c>
      <c r="I780" s="69">
        <v>281.0</v>
      </c>
      <c r="J780" s="69">
        <v>77.0</v>
      </c>
      <c r="K780" s="29">
        <f t="shared" si="694"/>
        <v>319.5</v>
      </c>
      <c r="L780" s="71">
        <f t="shared" si="695"/>
        <v>0.4685</v>
      </c>
      <c r="M780" s="71">
        <f t="shared" si="696"/>
        <v>0.5856</v>
      </c>
      <c r="N780" s="72">
        <f t="shared" si="697"/>
        <v>112.26</v>
      </c>
      <c r="O780" s="73">
        <f t="shared" si="698"/>
        <v>643025.28</v>
      </c>
      <c r="P780" s="8">
        <f t="shared" si="699"/>
        <v>942.8523167</v>
      </c>
    </row>
    <row r="781" ht="14.25" customHeight="1" outlineLevel="2">
      <c r="A781" s="68">
        <v>280.0</v>
      </c>
      <c r="B781" s="69">
        <v>1.0</v>
      </c>
      <c r="C781" s="18" t="str">
        <f>IF(A781=1.2, "Minneapolis",VLOOKUP(A781,'Fall20 data fy22 comp rev '!$P$2:$Q$669,2,0))</f>
        <v>Richfield</v>
      </c>
      <c r="D781" s="68">
        <v>280.0</v>
      </c>
      <c r="E781" s="69">
        <v>1.0</v>
      </c>
      <c r="F781" s="69">
        <v>37.0</v>
      </c>
      <c r="G781" s="70" t="s">
        <v>2097</v>
      </c>
      <c r="H781" s="69">
        <v>953.0</v>
      </c>
      <c r="I781" s="69">
        <v>479.0</v>
      </c>
      <c r="J781" s="69">
        <v>111.0</v>
      </c>
      <c r="K781" s="29">
        <f t="shared" si="694"/>
        <v>534.5</v>
      </c>
      <c r="L781" s="71">
        <f t="shared" si="695"/>
        <v>0.5609</v>
      </c>
      <c r="M781" s="71">
        <f t="shared" si="696"/>
        <v>0.7011</v>
      </c>
      <c r="N781" s="72">
        <f t="shared" si="697"/>
        <v>224.84</v>
      </c>
      <c r="O781" s="73">
        <f t="shared" si="698"/>
        <v>1287883.52</v>
      </c>
      <c r="P781" s="8">
        <f t="shared" si="699"/>
        <v>1351.399286</v>
      </c>
    </row>
    <row r="782" ht="14.25" customHeight="1" outlineLevel="2">
      <c r="A782" s="68">
        <v>280.0</v>
      </c>
      <c r="B782" s="69">
        <v>1.0</v>
      </c>
      <c r="C782" s="18" t="str">
        <f>IF(A782=1.2, "Minneapolis",VLOOKUP(A782,'Fall20 data fy22 comp rev '!$P$2:$Q$669,2,0))</f>
        <v>Richfield</v>
      </c>
      <c r="D782" s="68">
        <v>280.0</v>
      </c>
      <c r="E782" s="69">
        <v>1.0</v>
      </c>
      <c r="F782" s="69">
        <v>695.0</v>
      </c>
      <c r="G782" s="70" t="s">
        <v>1283</v>
      </c>
      <c r="H782" s="69">
        <v>411.0</v>
      </c>
      <c r="I782" s="69">
        <v>255.0</v>
      </c>
      <c r="J782" s="69">
        <v>68.0</v>
      </c>
      <c r="K782" s="29">
        <f t="shared" si="694"/>
        <v>289</v>
      </c>
      <c r="L782" s="71">
        <f t="shared" si="695"/>
        <v>0.7032</v>
      </c>
      <c r="M782" s="71">
        <f t="shared" si="696"/>
        <v>0.879</v>
      </c>
      <c r="N782" s="72">
        <f t="shared" si="697"/>
        <v>152.42</v>
      </c>
      <c r="O782" s="73">
        <f t="shared" si="698"/>
        <v>873061.76</v>
      </c>
      <c r="P782" s="8">
        <f t="shared" si="699"/>
        <v>2124.237859</v>
      </c>
    </row>
    <row r="783" ht="14.25" customHeight="1" outlineLevel="2">
      <c r="A783" s="68">
        <v>280.0</v>
      </c>
      <c r="B783" s="69">
        <v>1.0</v>
      </c>
      <c r="C783" s="18" t="str">
        <f>IF(A783=1.2, "Minneapolis",VLOOKUP(A783,'Fall20 data fy22 comp rev '!$P$2:$Q$669,2,0))</f>
        <v>Richfield</v>
      </c>
      <c r="D783" s="68">
        <v>280.0</v>
      </c>
      <c r="E783" s="69">
        <v>1.0</v>
      </c>
      <c r="F783" s="69">
        <v>698.0</v>
      </c>
      <c r="G783" s="70" t="s">
        <v>2094</v>
      </c>
      <c r="H783" s="69">
        <v>104.0</v>
      </c>
      <c r="I783" s="69">
        <v>26.0</v>
      </c>
      <c r="J783" s="69">
        <v>2.0</v>
      </c>
      <c r="K783" s="29">
        <f t="shared" si="694"/>
        <v>27</v>
      </c>
      <c r="L783" s="71">
        <f t="shared" si="695"/>
        <v>0.2596</v>
      </c>
      <c r="M783" s="71">
        <f t="shared" si="696"/>
        <v>0.3245</v>
      </c>
      <c r="N783" s="72">
        <f t="shared" si="697"/>
        <v>5.26</v>
      </c>
      <c r="O783" s="73">
        <f t="shared" si="698"/>
        <v>30129.28</v>
      </c>
      <c r="P783" s="8">
        <f t="shared" si="699"/>
        <v>289.7046154</v>
      </c>
    </row>
    <row r="784" ht="14.25" customHeight="1" outlineLevel="2">
      <c r="A784" s="68">
        <v>280.0</v>
      </c>
      <c r="B784" s="69">
        <v>1.0</v>
      </c>
      <c r="C784" s="18" t="str">
        <f>IF(A784=1.2, "Minneapolis",VLOOKUP(A784,'Fall20 data fy22 comp rev '!$P$2:$Q$669,2,0))</f>
        <v>Richfield</v>
      </c>
      <c r="D784" s="68">
        <v>280.0</v>
      </c>
      <c r="E784" s="69">
        <v>1.0</v>
      </c>
      <c r="F784" s="69">
        <v>699.0</v>
      </c>
      <c r="G784" s="70" t="s">
        <v>2098</v>
      </c>
      <c r="H784" s="69">
        <v>25.0</v>
      </c>
      <c r="I784" s="69">
        <v>10.0</v>
      </c>
      <c r="J784" s="69">
        <v>2.0</v>
      </c>
      <c r="K784" s="29">
        <f t="shared" si="694"/>
        <v>11</v>
      </c>
      <c r="L784" s="71">
        <f t="shared" si="695"/>
        <v>0.44</v>
      </c>
      <c r="M784" s="71">
        <f t="shared" si="696"/>
        <v>0.55</v>
      </c>
      <c r="N784" s="72">
        <f t="shared" si="697"/>
        <v>3.63</v>
      </c>
      <c r="O784" s="73">
        <f t="shared" si="698"/>
        <v>20792.64</v>
      </c>
      <c r="P784" s="8">
        <f t="shared" si="699"/>
        <v>831.7056</v>
      </c>
    </row>
    <row r="785" ht="14.25" customHeight="1" outlineLevel="2">
      <c r="A785" s="68">
        <v>280.0</v>
      </c>
      <c r="B785" s="69">
        <v>1.0</v>
      </c>
      <c r="C785" s="18" t="str">
        <f>IF(A785=1.2, "Minneapolis",VLOOKUP(A785,'Fall20 data fy22 comp rev '!$P$2:$Q$669,2,0))</f>
        <v>Richfield</v>
      </c>
      <c r="D785" s="68">
        <v>280.0</v>
      </c>
      <c r="E785" s="69">
        <v>1.0</v>
      </c>
      <c r="F785" s="69">
        <v>701.0</v>
      </c>
      <c r="G785" s="70" t="s">
        <v>2099</v>
      </c>
      <c r="H785" s="69">
        <v>429.0</v>
      </c>
      <c r="I785" s="69">
        <v>165.0</v>
      </c>
      <c r="J785" s="69">
        <v>51.0</v>
      </c>
      <c r="K785" s="29">
        <f t="shared" si="694"/>
        <v>190.5</v>
      </c>
      <c r="L785" s="71">
        <f t="shared" si="695"/>
        <v>0.4441</v>
      </c>
      <c r="M785" s="71">
        <f t="shared" si="696"/>
        <v>0.5551</v>
      </c>
      <c r="N785" s="72">
        <f t="shared" si="697"/>
        <v>63.45</v>
      </c>
      <c r="O785" s="73">
        <f t="shared" si="698"/>
        <v>363441.6</v>
      </c>
      <c r="P785" s="8">
        <f t="shared" si="699"/>
        <v>847.1832168</v>
      </c>
    </row>
    <row r="786" ht="14.25" customHeight="1" outlineLevel="2">
      <c r="A786" s="68">
        <v>280.0</v>
      </c>
      <c r="B786" s="69">
        <v>1.0</v>
      </c>
      <c r="C786" s="18" t="str">
        <f>IF(A786=1.2, "Minneapolis",VLOOKUP(A786,'Fall20 data fy22 comp rev '!$P$2:$Q$669,2,0))</f>
        <v>Richfield</v>
      </c>
      <c r="D786" s="68">
        <v>280.0</v>
      </c>
      <c r="E786" s="69">
        <v>1.0</v>
      </c>
      <c r="F786" s="69">
        <v>705.0</v>
      </c>
      <c r="G786" s="70" t="s">
        <v>2100</v>
      </c>
      <c r="H786" s="69">
        <v>465.0</v>
      </c>
      <c r="I786" s="69">
        <v>224.0</v>
      </c>
      <c r="J786" s="69">
        <v>60.0</v>
      </c>
      <c r="K786" s="29">
        <f t="shared" si="694"/>
        <v>254</v>
      </c>
      <c r="L786" s="71">
        <f t="shared" si="695"/>
        <v>0.5462</v>
      </c>
      <c r="M786" s="71">
        <f t="shared" si="696"/>
        <v>0.6828</v>
      </c>
      <c r="N786" s="72">
        <f t="shared" si="697"/>
        <v>104.06</v>
      </c>
      <c r="O786" s="73">
        <f t="shared" si="698"/>
        <v>596055.68</v>
      </c>
      <c r="P786" s="8">
        <f t="shared" si="699"/>
        <v>1281.840172</v>
      </c>
    </row>
    <row r="787" ht="14.25" customHeight="1" outlineLevel="2">
      <c r="A787" s="68">
        <v>280.0</v>
      </c>
      <c r="B787" s="69">
        <v>1.0</v>
      </c>
      <c r="C787" s="18" t="str">
        <f>IF(A787=1.2, "Minneapolis",VLOOKUP(A787,'Fall20 data fy22 comp rev '!$P$2:$Q$669,2,0))</f>
        <v>Richfield</v>
      </c>
      <c r="D787" s="68">
        <v>280.0</v>
      </c>
      <c r="E787" s="69">
        <v>1.0</v>
      </c>
      <c r="F787" s="69">
        <v>820.0</v>
      </c>
      <c r="G787" s="70" t="s">
        <v>2101</v>
      </c>
      <c r="H787" s="69">
        <v>62.0</v>
      </c>
      <c r="I787" s="69">
        <v>27.0</v>
      </c>
      <c r="J787" s="69">
        <v>6.0</v>
      </c>
      <c r="K787" s="29">
        <f t="shared" si="694"/>
        <v>30</v>
      </c>
      <c r="L787" s="71">
        <f t="shared" si="695"/>
        <v>0.4839</v>
      </c>
      <c r="M787" s="71">
        <f t="shared" si="696"/>
        <v>0.6049</v>
      </c>
      <c r="N787" s="72">
        <f t="shared" si="697"/>
        <v>10.89</v>
      </c>
      <c r="O787" s="73">
        <f t="shared" si="698"/>
        <v>62377.92</v>
      </c>
      <c r="P787" s="8">
        <f t="shared" si="699"/>
        <v>1006.095484</v>
      </c>
    </row>
    <row r="788" ht="14.25" customHeight="1" outlineLevel="1">
      <c r="A788" s="68"/>
      <c r="B788" s="69"/>
      <c r="C788" s="80" t="s">
        <v>3642</v>
      </c>
      <c r="D788" s="68"/>
      <c r="E788" s="69"/>
      <c r="F788" s="69"/>
      <c r="G788" s="70"/>
      <c r="H788" s="69">
        <f t="shared" ref="H788:K788" si="700">SUBTOTAL(9,H778:H787)</f>
        <v>4291</v>
      </c>
      <c r="I788" s="69">
        <f t="shared" si="700"/>
        <v>2010</v>
      </c>
      <c r="J788" s="69">
        <f t="shared" si="700"/>
        <v>538</v>
      </c>
      <c r="K788" s="29">
        <f t="shared" si="700"/>
        <v>2279</v>
      </c>
      <c r="L788" s="71"/>
      <c r="M788" s="71"/>
      <c r="N788" s="72">
        <f t="shared" ref="N788:O788" si="701">SUBTOTAL(9,N778:N787)</f>
        <v>931.16</v>
      </c>
      <c r="O788" s="73">
        <f t="shared" si="701"/>
        <v>5333684.48</v>
      </c>
      <c r="P788" s="8"/>
    </row>
    <row r="789" ht="14.25" customHeight="1" outlineLevel="2">
      <c r="A789" s="68">
        <v>281.0</v>
      </c>
      <c r="B789" s="69">
        <v>1.0</v>
      </c>
      <c r="C789" s="18" t="str">
        <f>IF(A789=1.2, "Minneapolis",VLOOKUP(A789,'Fall20 data fy22 comp rev '!$P$2:$Q$669,2,0))</f>
        <v>Robbinsdale</v>
      </c>
      <c r="D789" s="68">
        <v>281.0</v>
      </c>
      <c r="E789" s="69">
        <v>1.0</v>
      </c>
      <c r="F789" s="69">
        <v>4.0</v>
      </c>
      <c r="G789" s="70" t="s">
        <v>2102</v>
      </c>
      <c r="H789" s="69">
        <v>582.0</v>
      </c>
      <c r="I789" s="69">
        <v>277.0</v>
      </c>
      <c r="J789" s="69">
        <v>60.0</v>
      </c>
      <c r="K789" s="29">
        <f t="shared" ref="K789:K812" si="702">ROUND((I$3*I789)+(J789*J$3),1)</f>
        <v>307</v>
      </c>
      <c r="L789" s="71">
        <f t="shared" ref="L789:L812" si="703">ROUND(K789/H789,4)</f>
        <v>0.5275</v>
      </c>
      <c r="M789" s="71">
        <f t="shared" ref="M789:M812" si="704">ROUND(MIN(1,L789/M$3),4)</f>
        <v>0.6594</v>
      </c>
      <c r="N789" s="72">
        <f t="shared" ref="N789:N812" si="705">ROUND(K789*M789*N$3,2)</f>
        <v>121.46</v>
      </c>
      <c r="O789" s="73">
        <f t="shared" ref="O789:O812" si="706">ROUND(N789*O$3,2)</f>
        <v>695722.88</v>
      </c>
      <c r="P789" s="8">
        <f t="shared" ref="P789:P812" si="707">O789/H789</f>
        <v>1195.400137</v>
      </c>
    </row>
    <row r="790" ht="14.25" customHeight="1" outlineLevel="2">
      <c r="A790" s="68">
        <v>281.0</v>
      </c>
      <c r="B790" s="69">
        <v>1.0</v>
      </c>
      <c r="C790" s="18" t="str">
        <f>IF(A790=1.2, "Minneapolis",VLOOKUP(A790,'Fall20 data fy22 comp rev '!$P$2:$Q$669,2,0))</f>
        <v>Robbinsdale</v>
      </c>
      <c r="D790" s="68">
        <v>281.0</v>
      </c>
      <c r="E790" s="69">
        <v>1.0</v>
      </c>
      <c r="F790" s="69">
        <v>6.0</v>
      </c>
      <c r="G790" s="70" t="s">
        <v>1777</v>
      </c>
      <c r="H790" s="69">
        <v>446.0</v>
      </c>
      <c r="I790" s="69">
        <v>219.0</v>
      </c>
      <c r="J790" s="69">
        <v>38.0</v>
      </c>
      <c r="K790" s="29">
        <f t="shared" si="702"/>
        <v>238</v>
      </c>
      <c r="L790" s="71">
        <f t="shared" si="703"/>
        <v>0.5336</v>
      </c>
      <c r="M790" s="71">
        <f t="shared" si="704"/>
        <v>0.667</v>
      </c>
      <c r="N790" s="72">
        <f t="shared" si="705"/>
        <v>95.25</v>
      </c>
      <c r="O790" s="73">
        <f t="shared" si="706"/>
        <v>545592</v>
      </c>
      <c r="P790" s="8">
        <f t="shared" si="707"/>
        <v>1223.300448</v>
      </c>
    </row>
    <row r="791" ht="14.25" customHeight="1" outlineLevel="2">
      <c r="A791" s="68">
        <v>281.0</v>
      </c>
      <c r="B791" s="69">
        <v>1.0</v>
      </c>
      <c r="C791" s="18" t="str">
        <f>IF(A791=1.2, "Minneapolis",VLOOKUP(A791,'Fall20 data fy22 comp rev '!$P$2:$Q$669,2,0))</f>
        <v>Robbinsdale</v>
      </c>
      <c r="D791" s="68">
        <v>281.0</v>
      </c>
      <c r="E791" s="69">
        <v>1.0</v>
      </c>
      <c r="F791" s="69">
        <v>8.0</v>
      </c>
      <c r="G791" s="70" t="s">
        <v>2103</v>
      </c>
      <c r="H791" s="69">
        <v>446.0</v>
      </c>
      <c r="I791" s="69">
        <v>102.0</v>
      </c>
      <c r="J791" s="69">
        <v>25.0</v>
      </c>
      <c r="K791" s="29">
        <f t="shared" si="702"/>
        <v>114.5</v>
      </c>
      <c r="L791" s="71">
        <f t="shared" si="703"/>
        <v>0.2567</v>
      </c>
      <c r="M791" s="71">
        <f t="shared" si="704"/>
        <v>0.3209</v>
      </c>
      <c r="N791" s="72">
        <f t="shared" si="705"/>
        <v>22.05</v>
      </c>
      <c r="O791" s="73">
        <f t="shared" si="706"/>
        <v>126302.4</v>
      </c>
      <c r="P791" s="8">
        <f t="shared" si="707"/>
        <v>283.1892377</v>
      </c>
    </row>
    <row r="792" ht="14.25" customHeight="1" outlineLevel="2">
      <c r="A792" s="68">
        <v>281.0</v>
      </c>
      <c r="B792" s="69">
        <v>1.0</v>
      </c>
      <c r="C792" s="18" t="str">
        <f>IF(A792=1.2, "Minneapolis",VLOOKUP(A792,'Fall20 data fy22 comp rev '!$P$2:$Q$669,2,0))</f>
        <v>Robbinsdale</v>
      </c>
      <c r="D792" s="68">
        <v>281.0</v>
      </c>
      <c r="E792" s="69">
        <v>1.0</v>
      </c>
      <c r="F792" s="69">
        <v>10.0</v>
      </c>
      <c r="G792" s="70" t="s">
        <v>2104</v>
      </c>
      <c r="H792" s="69">
        <v>569.0</v>
      </c>
      <c r="I792" s="69">
        <v>339.0</v>
      </c>
      <c r="J792" s="69">
        <v>92.0</v>
      </c>
      <c r="K792" s="29">
        <f t="shared" si="702"/>
        <v>385</v>
      </c>
      <c r="L792" s="71">
        <f t="shared" si="703"/>
        <v>0.6766</v>
      </c>
      <c r="M792" s="71">
        <f t="shared" si="704"/>
        <v>0.8458</v>
      </c>
      <c r="N792" s="72">
        <f t="shared" si="705"/>
        <v>195.38</v>
      </c>
      <c r="O792" s="73">
        <f t="shared" si="706"/>
        <v>1119136.64</v>
      </c>
      <c r="P792" s="8">
        <f t="shared" si="707"/>
        <v>1966.848225</v>
      </c>
    </row>
    <row r="793" ht="14.25" customHeight="1" outlineLevel="2">
      <c r="A793" s="68">
        <v>281.0</v>
      </c>
      <c r="B793" s="69">
        <v>1.0</v>
      </c>
      <c r="C793" s="18" t="str">
        <f>IF(A793=1.2, "Minneapolis",VLOOKUP(A793,'Fall20 data fy22 comp rev '!$P$2:$Q$669,2,0))</f>
        <v>Robbinsdale</v>
      </c>
      <c r="D793" s="68">
        <v>281.0</v>
      </c>
      <c r="E793" s="69">
        <v>1.0</v>
      </c>
      <c r="F793" s="69">
        <v>11.0</v>
      </c>
      <c r="G793" s="70" t="s">
        <v>2105</v>
      </c>
      <c r="H793" s="69">
        <v>444.0</v>
      </c>
      <c r="I793" s="69">
        <v>229.0</v>
      </c>
      <c r="J793" s="69">
        <v>56.0</v>
      </c>
      <c r="K793" s="29">
        <f t="shared" si="702"/>
        <v>257</v>
      </c>
      <c r="L793" s="71">
        <f t="shared" si="703"/>
        <v>0.5788</v>
      </c>
      <c r="M793" s="71">
        <f t="shared" si="704"/>
        <v>0.7235</v>
      </c>
      <c r="N793" s="72">
        <f t="shared" si="705"/>
        <v>111.56</v>
      </c>
      <c r="O793" s="73">
        <f t="shared" si="706"/>
        <v>639015.68</v>
      </c>
      <c r="P793" s="8">
        <f t="shared" si="707"/>
        <v>1439.224505</v>
      </c>
    </row>
    <row r="794" ht="14.25" customHeight="1" outlineLevel="2">
      <c r="A794" s="68">
        <v>281.0</v>
      </c>
      <c r="B794" s="69">
        <v>1.0</v>
      </c>
      <c r="C794" s="18" t="str">
        <f>IF(A794=1.2, "Minneapolis",VLOOKUP(A794,'Fall20 data fy22 comp rev '!$P$2:$Q$669,2,0))</f>
        <v>Robbinsdale</v>
      </c>
      <c r="D794" s="68">
        <v>281.0</v>
      </c>
      <c r="E794" s="69">
        <v>1.0</v>
      </c>
      <c r="F794" s="69">
        <v>12.0</v>
      </c>
      <c r="G794" s="70" t="s">
        <v>2106</v>
      </c>
      <c r="H794" s="69">
        <v>723.0</v>
      </c>
      <c r="I794" s="69">
        <v>123.0</v>
      </c>
      <c r="J794" s="69">
        <v>61.0</v>
      </c>
      <c r="K794" s="29">
        <f t="shared" si="702"/>
        <v>153.5</v>
      </c>
      <c r="L794" s="71">
        <f t="shared" si="703"/>
        <v>0.2123</v>
      </c>
      <c r="M794" s="71">
        <f t="shared" si="704"/>
        <v>0.2654</v>
      </c>
      <c r="N794" s="72">
        <f t="shared" si="705"/>
        <v>24.44</v>
      </c>
      <c r="O794" s="73">
        <f t="shared" si="706"/>
        <v>139992.32</v>
      </c>
      <c r="P794" s="8">
        <f t="shared" si="707"/>
        <v>193.6269986</v>
      </c>
    </row>
    <row r="795" ht="14.25" customHeight="1" outlineLevel="2">
      <c r="A795" s="68">
        <v>281.0</v>
      </c>
      <c r="B795" s="69">
        <v>1.0</v>
      </c>
      <c r="C795" s="18" t="str">
        <f>IF(A795=1.2, "Minneapolis",VLOOKUP(A795,'Fall20 data fy22 comp rev '!$P$2:$Q$669,2,0))</f>
        <v>Robbinsdale</v>
      </c>
      <c r="D795" s="68">
        <v>281.0</v>
      </c>
      <c r="E795" s="69">
        <v>1.0</v>
      </c>
      <c r="F795" s="69">
        <v>17.0</v>
      </c>
      <c r="G795" s="70" t="s">
        <v>2107</v>
      </c>
      <c r="H795" s="69">
        <v>345.0</v>
      </c>
      <c r="I795" s="69">
        <v>175.0</v>
      </c>
      <c r="J795" s="69">
        <v>32.0</v>
      </c>
      <c r="K795" s="29">
        <f t="shared" si="702"/>
        <v>191</v>
      </c>
      <c r="L795" s="71">
        <f t="shared" si="703"/>
        <v>0.5536</v>
      </c>
      <c r="M795" s="71">
        <f t="shared" si="704"/>
        <v>0.692</v>
      </c>
      <c r="N795" s="72">
        <f t="shared" si="705"/>
        <v>79.3</v>
      </c>
      <c r="O795" s="73">
        <f t="shared" si="706"/>
        <v>454230.4</v>
      </c>
      <c r="P795" s="8">
        <f t="shared" si="707"/>
        <v>1316.609855</v>
      </c>
    </row>
    <row r="796" ht="14.25" customHeight="1" outlineLevel="2">
      <c r="A796" s="68">
        <v>281.0</v>
      </c>
      <c r="B796" s="69">
        <v>1.0</v>
      </c>
      <c r="C796" s="18" t="str">
        <f>IF(A796=1.2, "Minneapolis",VLOOKUP(A796,'Fall20 data fy22 comp rev '!$P$2:$Q$669,2,0))</f>
        <v>Robbinsdale</v>
      </c>
      <c r="D796" s="68">
        <v>281.0</v>
      </c>
      <c r="E796" s="69">
        <v>1.0</v>
      </c>
      <c r="F796" s="69">
        <v>19.0</v>
      </c>
      <c r="G796" s="70" t="s">
        <v>2108</v>
      </c>
      <c r="H796" s="69">
        <v>573.0</v>
      </c>
      <c r="I796" s="69">
        <v>314.0</v>
      </c>
      <c r="J796" s="69">
        <v>92.0</v>
      </c>
      <c r="K796" s="29">
        <f t="shared" si="702"/>
        <v>360</v>
      </c>
      <c r="L796" s="71">
        <f t="shared" si="703"/>
        <v>0.6283</v>
      </c>
      <c r="M796" s="71">
        <f t="shared" si="704"/>
        <v>0.7854</v>
      </c>
      <c r="N796" s="72">
        <f t="shared" si="705"/>
        <v>169.65</v>
      </c>
      <c r="O796" s="73">
        <f t="shared" si="706"/>
        <v>971755.2</v>
      </c>
      <c r="P796" s="8">
        <f t="shared" si="707"/>
        <v>1695.907853</v>
      </c>
    </row>
    <row r="797" ht="14.25" customHeight="1" outlineLevel="2">
      <c r="A797" s="68">
        <v>281.0</v>
      </c>
      <c r="B797" s="69">
        <v>1.0</v>
      </c>
      <c r="C797" s="18" t="str">
        <f>IF(A797=1.2, "Minneapolis",VLOOKUP(A797,'Fall20 data fy22 comp rev '!$P$2:$Q$669,2,0))</f>
        <v>Robbinsdale</v>
      </c>
      <c r="D797" s="68">
        <v>281.0</v>
      </c>
      <c r="E797" s="69">
        <v>1.0</v>
      </c>
      <c r="F797" s="69">
        <v>20.0</v>
      </c>
      <c r="G797" s="70" t="s">
        <v>2109</v>
      </c>
      <c r="H797" s="69">
        <v>334.0</v>
      </c>
      <c r="I797" s="69">
        <v>95.0</v>
      </c>
      <c r="J797" s="69">
        <v>34.0</v>
      </c>
      <c r="K797" s="29">
        <f t="shared" si="702"/>
        <v>112</v>
      </c>
      <c r="L797" s="71">
        <f t="shared" si="703"/>
        <v>0.3353</v>
      </c>
      <c r="M797" s="71">
        <f t="shared" si="704"/>
        <v>0.4191</v>
      </c>
      <c r="N797" s="72">
        <f t="shared" si="705"/>
        <v>28.16</v>
      </c>
      <c r="O797" s="73">
        <f t="shared" si="706"/>
        <v>161300.48</v>
      </c>
      <c r="P797" s="8">
        <f t="shared" si="707"/>
        <v>482.9355689</v>
      </c>
    </row>
    <row r="798" ht="14.25" customHeight="1" outlineLevel="2">
      <c r="A798" s="68">
        <v>281.0</v>
      </c>
      <c r="B798" s="69">
        <v>1.0</v>
      </c>
      <c r="C798" s="18" t="str">
        <f>IF(A798=1.2, "Minneapolis",VLOOKUP(A798,'Fall20 data fy22 comp rev '!$P$2:$Q$669,2,0))</f>
        <v>Robbinsdale</v>
      </c>
      <c r="D798" s="68">
        <v>281.0</v>
      </c>
      <c r="E798" s="69">
        <v>1.0</v>
      </c>
      <c r="F798" s="69">
        <v>22.0</v>
      </c>
      <c r="G798" s="70" t="s">
        <v>2110</v>
      </c>
      <c r="H798" s="69">
        <v>429.0</v>
      </c>
      <c r="I798" s="69">
        <v>175.0</v>
      </c>
      <c r="J798" s="69">
        <v>45.0</v>
      </c>
      <c r="K798" s="29">
        <f t="shared" si="702"/>
        <v>197.5</v>
      </c>
      <c r="L798" s="71">
        <f t="shared" si="703"/>
        <v>0.4604</v>
      </c>
      <c r="M798" s="71">
        <f t="shared" si="704"/>
        <v>0.5755</v>
      </c>
      <c r="N798" s="72">
        <f t="shared" si="705"/>
        <v>68.2</v>
      </c>
      <c r="O798" s="73">
        <f t="shared" si="706"/>
        <v>390649.6</v>
      </c>
      <c r="P798" s="8">
        <f t="shared" si="707"/>
        <v>910.6051282</v>
      </c>
    </row>
    <row r="799" ht="14.25" customHeight="1" outlineLevel="2">
      <c r="A799" s="68">
        <v>281.0</v>
      </c>
      <c r="B799" s="69">
        <v>1.0</v>
      </c>
      <c r="C799" s="18" t="str">
        <f>IF(A799=1.2, "Minneapolis",VLOOKUP(A799,'Fall20 data fy22 comp rev '!$P$2:$Q$669,2,0))</f>
        <v>Robbinsdale</v>
      </c>
      <c r="D799" s="68">
        <v>281.0</v>
      </c>
      <c r="E799" s="69">
        <v>1.0</v>
      </c>
      <c r="F799" s="69">
        <v>30.0</v>
      </c>
      <c r="G799" s="70" t="s">
        <v>2111</v>
      </c>
      <c r="H799" s="69">
        <v>520.0</v>
      </c>
      <c r="I799" s="69">
        <v>79.0</v>
      </c>
      <c r="J799" s="69">
        <v>34.0</v>
      </c>
      <c r="K799" s="29">
        <f t="shared" si="702"/>
        <v>96</v>
      </c>
      <c r="L799" s="71">
        <f t="shared" si="703"/>
        <v>0.1846</v>
      </c>
      <c r="M799" s="71">
        <f t="shared" si="704"/>
        <v>0.2308</v>
      </c>
      <c r="N799" s="72">
        <f t="shared" si="705"/>
        <v>13.29</v>
      </c>
      <c r="O799" s="73">
        <f t="shared" si="706"/>
        <v>76125.12</v>
      </c>
      <c r="P799" s="8">
        <f t="shared" si="707"/>
        <v>146.3944615</v>
      </c>
    </row>
    <row r="800" ht="14.25" customHeight="1" outlineLevel="2">
      <c r="A800" s="68">
        <v>281.0</v>
      </c>
      <c r="B800" s="69">
        <v>1.0</v>
      </c>
      <c r="C800" s="18" t="str">
        <f>IF(A800=1.2, "Minneapolis",VLOOKUP(A800,'Fall20 data fy22 comp rev '!$P$2:$Q$669,2,0))</f>
        <v>Robbinsdale</v>
      </c>
      <c r="D800" s="68">
        <v>281.0</v>
      </c>
      <c r="E800" s="69">
        <v>1.0</v>
      </c>
      <c r="F800" s="69">
        <v>40.0</v>
      </c>
      <c r="G800" s="70" t="s">
        <v>2112</v>
      </c>
      <c r="H800" s="69">
        <v>1001.0</v>
      </c>
      <c r="I800" s="69">
        <v>300.0</v>
      </c>
      <c r="J800" s="69">
        <v>97.0</v>
      </c>
      <c r="K800" s="29">
        <f t="shared" si="702"/>
        <v>348.5</v>
      </c>
      <c r="L800" s="71">
        <f t="shared" si="703"/>
        <v>0.3482</v>
      </c>
      <c r="M800" s="71">
        <f t="shared" si="704"/>
        <v>0.4353</v>
      </c>
      <c r="N800" s="72">
        <f t="shared" si="705"/>
        <v>91.02</v>
      </c>
      <c r="O800" s="73">
        <f t="shared" si="706"/>
        <v>521362.56</v>
      </c>
      <c r="P800" s="8">
        <f t="shared" si="707"/>
        <v>520.8417183</v>
      </c>
    </row>
    <row r="801" ht="14.25" customHeight="1" outlineLevel="2">
      <c r="A801" s="68">
        <v>281.0</v>
      </c>
      <c r="B801" s="69">
        <v>1.0</v>
      </c>
      <c r="C801" s="18" t="str">
        <f>IF(A801=1.2, "Minneapolis",VLOOKUP(A801,'Fall20 data fy22 comp rev '!$P$2:$Q$669,2,0))</f>
        <v>Robbinsdale</v>
      </c>
      <c r="D801" s="68">
        <v>281.0</v>
      </c>
      <c r="E801" s="69">
        <v>1.0</v>
      </c>
      <c r="F801" s="69">
        <v>43.0</v>
      </c>
      <c r="G801" s="70" t="s">
        <v>2113</v>
      </c>
      <c r="H801" s="69">
        <v>868.0</v>
      </c>
      <c r="I801" s="69">
        <v>448.0</v>
      </c>
      <c r="J801" s="69">
        <v>119.0</v>
      </c>
      <c r="K801" s="29">
        <f t="shared" si="702"/>
        <v>507.5</v>
      </c>
      <c r="L801" s="71">
        <f t="shared" si="703"/>
        <v>0.5847</v>
      </c>
      <c r="M801" s="71">
        <f t="shared" si="704"/>
        <v>0.7309</v>
      </c>
      <c r="N801" s="72">
        <f t="shared" si="705"/>
        <v>222.56</v>
      </c>
      <c r="O801" s="73">
        <f t="shared" si="706"/>
        <v>1274823.68</v>
      </c>
      <c r="P801" s="8">
        <f t="shared" si="707"/>
        <v>1468.690876</v>
      </c>
    </row>
    <row r="802" ht="14.25" customHeight="1" outlineLevel="2">
      <c r="A802" s="68">
        <v>281.0</v>
      </c>
      <c r="B802" s="69">
        <v>1.0</v>
      </c>
      <c r="C802" s="18" t="str">
        <f>IF(A802=1.2, "Minneapolis",VLOOKUP(A802,'Fall20 data fy22 comp rev '!$P$2:$Q$669,2,0))</f>
        <v>Robbinsdale</v>
      </c>
      <c r="D802" s="68">
        <v>281.0</v>
      </c>
      <c r="E802" s="69">
        <v>1.0</v>
      </c>
      <c r="F802" s="69">
        <v>45.0</v>
      </c>
      <c r="G802" s="70" t="s">
        <v>2114</v>
      </c>
      <c r="H802" s="69">
        <v>613.0</v>
      </c>
      <c r="I802" s="69">
        <v>258.0</v>
      </c>
      <c r="J802" s="69">
        <v>60.0</v>
      </c>
      <c r="K802" s="29">
        <f t="shared" si="702"/>
        <v>288</v>
      </c>
      <c r="L802" s="71">
        <f t="shared" si="703"/>
        <v>0.4698</v>
      </c>
      <c r="M802" s="71">
        <f t="shared" si="704"/>
        <v>0.5873</v>
      </c>
      <c r="N802" s="72">
        <f t="shared" si="705"/>
        <v>101.49</v>
      </c>
      <c r="O802" s="73">
        <f t="shared" si="706"/>
        <v>581334.72</v>
      </c>
      <c r="P802" s="8">
        <f t="shared" si="707"/>
        <v>948.343752</v>
      </c>
    </row>
    <row r="803" ht="14.25" customHeight="1" outlineLevel="2">
      <c r="A803" s="68">
        <v>281.0</v>
      </c>
      <c r="B803" s="69">
        <v>1.0</v>
      </c>
      <c r="C803" s="18" t="str">
        <f>IF(A803=1.2, "Minneapolis",VLOOKUP(A803,'Fall20 data fy22 comp rev '!$P$2:$Q$669,2,0))</f>
        <v>Robbinsdale</v>
      </c>
      <c r="D803" s="68">
        <v>281.0</v>
      </c>
      <c r="E803" s="69">
        <v>1.0</v>
      </c>
      <c r="F803" s="69">
        <v>50.0</v>
      </c>
      <c r="G803" s="70" t="s">
        <v>2115</v>
      </c>
      <c r="H803" s="69">
        <v>1732.0</v>
      </c>
      <c r="I803" s="69">
        <v>777.0</v>
      </c>
      <c r="J803" s="69">
        <v>248.0</v>
      </c>
      <c r="K803" s="29">
        <f t="shared" si="702"/>
        <v>901</v>
      </c>
      <c r="L803" s="71">
        <f t="shared" si="703"/>
        <v>0.5202</v>
      </c>
      <c r="M803" s="71">
        <f t="shared" si="704"/>
        <v>0.6503</v>
      </c>
      <c r="N803" s="72">
        <f t="shared" si="705"/>
        <v>351.55</v>
      </c>
      <c r="O803" s="73">
        <f t="shared" si="706"/>
        <v>2013678.4</v>
      </c>
      <c r="P803" s="8">
        <f t="shared" si="707"/>
        <v>1162.631871</v>
      </c>
    </row>
    <row r="804" ht="14.25" customHeight="1" outlineLevel="2">
      <c r="A804" s="68">
        <v>281.0</v>
      </c>
      <c r="B804" s="69">
        <v>1.0</v>
      </c>
      <c r="C804" s="18" t="str">
        <f>IF(A804=1.2, "Minneapolis",VLOOKUP(A804,'Fall20 data fy22 comp rev '!$P$2:$Q$669,2,0))</f>
        <v>Robbinsdale</v>
      </c>
      <c r="D804" s="68">
        <v>281.0</v>
      </c>
      <c r="E804" s="69">
        <v>1.0</v>
      </c>
      <c r="F804" s="69">
        <v>53.0</v>
      </c>
      <c r="G804" s="70" t="s">
        <v>2116</v>
      </c>
      <c r="H804" s="69">
        <v>1974.0</v>
      </c>
      <c r="I804" s="69">
        <v>518.0</v>
      </c>
      <c r="J804" s="69">
        <v>170.0</v>
      </c>
      <c r="K804" s="29">
        <f t="shared" si="702"/>
        <v>603</v>
      </c>
      <c r="L804" s="71">
        <f t="shared" si="703"/>
        <v>0.3055</v>
      </c>
      <c r="M804" s="71">
        <f t="shared" si="704"/>
        <v>0.3819</v>
      </c>
      <c r="N804" s="72">
        <f t="shared" si="705"/>
        <v>138.17</v>
      </c>
      <c r="O804" s="73">
        <f t="shared" si="706"/>
        <v>791437.76</v>
      </c>
      <c r="P804" s="8">
        <f t="shared" si="707"/>
        <v>400.9309828</v>
      </c>
    </row>
    <row r="805" ht="14.25" customHeight="1" outlineLevel="2">
      <c r="A805" s="68">
        <v>281.0</v>
      </c>
      <c r="B805" s="69">
        <v>1.0</v>
      </c>
      <c r="C805" s="18" t="str">
        <f>IF(A805=1.2, "Minneapolis",VLOOKUP(A805,'Fall20 data fy22 comp rev '!$P$2:$Q$669,2,0))</f>
        <v>Robbinsdale</v>
      </c>
      <c r="D805" s="68">
        <v>281.0</v>
      </c>
      <c r="E805" s="69">
        <v>1.0</v>
      </c>
      <c r="F805" s="69">
        <v>101.0</v>
      </c>
      <c r="G805" s="70" t="s">
        <v>2117</v>
      </c>
      <c r="H805" s="69">
        <v>1.0</v>
      </c>
      <c r="I805" s="69">
        <v>0.0</v>
      </c>
      <c r="J805" s="69">
        <v>0.0</v>
      </c>
      <c r="K805" s="29">
        <f t="shared" si="702"/>
        <v>0</v>
      </c>
      <c r="L805" s="71">
        <f t="shared" si="703"/>
        <v>0</v>
      </c>
      <c r="M805" s="71">
        <f t="shared" si="704"/>
        <v>0</v>
      </c>
      <c r="N805" s="72">
        <f t="shared" si="705"/>
        <v>0</v>
      </c>
      <c r="O805" s="73">
        <f t="shared" si="706"/>
        <v>0</v>
      </c>
      <c r="P805" s="8">
        <f t="shared" si="707"/>
        <v>0</v>
      </c>
    </row>
    <row r="806" ht="14.25" customHeight="1" outlineLevel="2">
      <c r="A806" s="68">
        <v>281.0</v>
      </c>
      <c r="B806" s="69">
        <v>1.0</v>
      </c>
      <c r="C806" s="18" t="str">
        <f>IF(A806=1.2, "Minneapolis",VLOOKUP(A806,'Fall20 data fy22 comp rev '!$P$2:$Q$669,2,0))</f>
        <v>Robbinsdale</v>
      </c>
      <c r="D806" s="68">
        <v>281.0</v>
      </c>
      <c r="E806" s="69">
        <v>1.0</v>
      </c>
      <c r="F806" s="69">
        <v>103.0</v>
      </c>
      <c r="G806" s="70" t="s">
        <v>1556</v>
      </c>
      <c r="H806" s="69">
        <v>213.0</v>
      </c>
      <c r="I806" s="69">
        <v>57.0</v>
      </c>
      <c r="J806" s="69">
        <v>12.0</v>
      </c>
      <c r="K806" s="29">
        <f t="shared" si="702"/>
        <v>63</v>
      </c>
      <c r="L806" s="71">
        <f t="shared" si="703"/>
        <v>0.2958</v>
      </c>
      <c r="M806" s="71">
        <f t="shared" si="704"/>
        <v>0.3698</v>
      </c>
      <c r="N806" s="72">
        <f t="shared" si="705"/>
        <v>13.98</v>
      </c>
      <c r="O806" s="73">
        <f t="shared" si="706"/>
        <v>80077.44</v>
      </c>
      <c r="P806" s="8">
        <f t="shared" si="707"/>
        <v>375.9504225</v>
      </c>
    </row>
    <row r="807" ht="14.25" customHeight="1" outlineLevel="2">
      <c r="A807" s="68">
        <v>281.0</v>
      </c>
      <c r="B807" s="69">
        <v>1.0</v>
      </c>
      <c r="C807" s="18" t="str">
        <f>IF(A807=1.2, "Minneapolis",VLOOKUP(A807,'Fall20 data fy22 comp rev '!$P$2:$Q$669,2,0))</f>
        <v>Robbinsdale</v>
      </c>
      <c r="D807" s="68">
        <v>281.0</v>
      </c>
      <c r="E807" s="69">
        <v>1.0</v>
      </c>
      <c r="F807" s="69">
        <v>169.0</v>
      </c>
      <c r="G807" s="70" t="s">
        <v>2118</v>
      </c>
      <c r="H807" s="69">
        <v>7.0</v>
      </c>
      <c r="I807" s="69">
        <v>0.0</v>
      </c>
      <c r="J807" s="69">
        <v>0.0</v>
      </c>
      <c r="K807" s="29">
        <f t="shared" si="702"/>
        <v>0</v>
      </c>
      <c r="L807" s="71">
        <f t="shared" si="703"/>
        <v>0</v>
      </c>
      <c r="M807" s="71">
        <f t="shared" si="704"/>
        <v>0</v>
      </c>
      <c r="N807" s="72">
        <f t="shared" si="705"/>
        <v>0</v>
      </c>
      <c r="O807" s="73">
        <f t="shared" si="706"/>
        <v>0</v>
      </c>
      <c r="P807" s="8">
        <f t="shared" si="707"/>
        <v>0</v>
      </c>
    </row>
    <row r="808" ht="14.25" customHeight="1" outlineLevel="2">
      <c r="A808" s="68">
        <v>281.0</v>
      </c>
      <c r="B808" s="69">
        <v>1.0</v>
      </c>
      <c r="C808" s="18" t="str">
        <f>IF(A808=1.2, "Minneapolis",VLOOKUP(A808,'Fall20 data fy22 comp rev '!$P$2:$Q$669,2,0))</f>
        <v>Robbinsdale</v>
      </c>
      <c r="D808" s="68">
        <v>281.0</v>
      </c>
      <c r="E808" s="69">
        <v>1.0</v>
      </c>
      <c r="F808" s="69">
        <v>180.0</v>
      </c>
      <c r="G808" s="70" t="s">
        <v>2119</v>
      </c>
      <c r="H808" s="69">
        <v>53.0</v>
      </c>
      <c r="I808" s="69">
        <v>28.0</v>
      </c>
      <c r="J808" s="69">
        <v>4.0</v>
      </c>
      <c r="K808" s="29">
        <f t="shared" si="702"/>
        <v>30</v>
      </c>
      <c r="L808" s="71">
        <f t="shared" si="703"/>
        <v>0.566</v>
      </c>
      <c r="M808" s="71">
        <f t="shared" si="704"/>
        <v>0.7075</v>
      </c>
      <c r="N808" s="72">
        <f t="shared" si="705"/>
        <v>12.74</v>
      </c>
      <c r="O808" s="73">
        <f t="shared" si="706"/>
        <v>72974.72</v>
      </c>
      <c r="P808" s="8">
        <f t="shared" si="707"/>
        <v>1376.881509</v>
      </c>
    </row>
    <row r="809" ht="14.25" customHeight="1" outlineLevel="2">
      <c r="A809" s="68">
        <v>281.0</v>
      </c>
      <c r="B809" s="69">
        <v>1.0</v>
      </c>
      <c r="C809" s="18" t="str">
        <f>IF(A809=1.2, "Minneapolis",VLOOKUP(A809,'Fall20 data fy22 comp rev '!$P$2:$Q$669,2,0))</f>
        <v>Robbinsdale</v>
      </c>
      <c r="D809" s="68">
        <v>281.0</v>
      </c>
      <c r="E809" s="69">
        <v>1.0</v>
      </c>
      <c r="F809" s="69">
        <v>200.0</v>
      </c>
      <c r="G809" s="70" t="s">
        <v>2120</v>
      </c>
      <c r="H809" s="69">
        <v>210.0</v>
      </c>
      <c r="I809" s="69">
        <v>103.0</v>
      </c>
      <c r="J809" s="69">
        <v>12.0</v>
      </c>
      <c r="K809" s="29">
        <f t="shared" si="702"/>
        <v>109</v>
      </c>
      <c r="L809" s="71">
        <f t="shared" si="703"/>
        <v>0.519</v>
      </c>
      <c r="M809" s="71">
        <f t="shared" si="704"/>
        <v>0.6488</v>
      </c>
      <c r="N809" s="72">
        <f t="shared" si="705"/>
        <v>42.43</v>
      </c>
      <c r="O809" s="73">
        <f t="shared" si="706"/>
        <v>243039.04</v>
      </c>
      <c r="P809" s="8">
        <f t="shared" si="707"/>
        <v>1157.328762</v>
      </c>
    </row>
    <row r="810" ht="14.25" customHeight="1" outlineLevel="2">
      <c r="A810" s="68">
        <v>281.0</v>
      </c>
      <c r="B810" s="69">
        <v>1.0</v>
      </c>
      <c r="C810" s="18" t="str">
        <f>IF(A810=1.2, "Minneapolis",VLOOKUP(A810,'Fall20 data fy22 comp rev '!$P$2:$Q$669,2,0))</f>
        <v>Robbinsdale</v>
      </c>
      <c r="D810" s="68">
        <v>281.0</v>
      </c>
      <c r="E810" s="69">
        <v>1.0</v>
      </c>
      <c r="F810" s="69">
        <v>401.0</v>
      </c>
      <c r="G810" s="70" t="s">
        <v>2122</v>
      </c>
      <c r="H810" s="69">
        <v>295.0</v>
      </c>
      <c r="I810" s="69">
        <v>136.0</v>
      </c>
      <c r="J810" s="69">
        <v>41.0</v>
      </c>
      <c r="K810" s="29">
        <f t="shared" si="702"/>
        <v>156.5</v>
      </c>
      <c r="L810" s="71">
        <f t="shared" si="703"/>
        <v>0.5305</v>
      </c>
      <c r="M810" s="71">
        <f t="shared" si="704"/>
        <v>0.6631</v>
      </c>
      <c r="N810" s="72">
        <f t="shared" si="705"/>
        <v>62.27</v>
      </c>
      <c r="O810" s="73">
        <f t="shared" si="706"/>
        <v>356682.56</v>
      </c>
      <c r="P810" s="8">
        <f t="shared" si="707"/>
        <v>1209.093424</v>
      </c>
    </row>
    <row r="811" ht="14.25" customHeight="1" outlineLevel="2">
      <c r="A811" s="68">
        <v>281.0</v>
      </c>
      <c r="B811" s="69">
        <v>1.0</v>
      </c>
      <c r="C811" s="18" t="str">
        <f>IF(A811=1.2, "Minneapolis",VLOOKUP(A811,'Fall20 data fy22 comp rev '!$P$2:$Q$669,2,0))</f>
        <v>Robbinsdale</v>
      </c>
      <c r="D811" s="68">
        <v>281.0</v>
      </c>
      <c r="E811" s="69">
        <v>1.0</v>
      </c>
      <c r="F811" s="69">
        <v>648.0</v>
      </c>
      <c r="G811" s="70" t="s">
        <v>3643</v>
      </c>
      <c r="H811" s="69">
        <v>6.0</v>
      </c>
      <c r="I811" s="69">
        <v>0.0</v>
      </c>
      <c r="J811" s="69">
        <v>0.0</v>
      </c>
      <c r="K811" s="29">
        <f t="shared" si="702"/>
        <v>0</v>
      </c>
      <c r="L811" s="71">
        <f t="shared" si="703"/>
        <v>0</v>
      </c>
      <c r="M811" s="71">
        <f t="shared" si="704"/>
        <v>0</v>
      </c>
      <c r="N811" s="72">
        <f t="shared" si="705"/>
        <v>0</v>
      </c>
      <c r="O811" s="73">
        <f t="shared" si="706"/>
        <v>0</v>
      </c>
      <c r="P811" s="8">
        <f t="shared" si="707"/>
        <v>0</v>
      </c>
    </row>
    <row r="812" ht="14.25" customHeight="1" outlineLevel="2">
      <c r="A812" s="68">
        <v>281.0</v>
      </c>
      <c r="B812" s="69">
        <v>1.0</v>
      </c>
      <c r="C812" s="18" t="str">
        <f>IF(A812=1.2, "Minneapolis",VLOOKUP(A812,'Fall20 data fy22 comp rev '!$P$2:$Q$669,2,0))</f>
        <v>Robbinsdale</v>
      </c>
      <c r="D812" s="68">
        <v>281.0</v>
      </c>
      <c r="E812" s="69">
        <v>1.0</v>
      </c>
      <c r="F812" s="69">
        <v>903.0</v>
      </c>
      <c r="G812" s="70" t="s">
        <v>3644</v>
      </c>
      <c r="H812" s="69">
        <v>1.0</v>
      </c>
      <c r="I812" s="69">
        <v>1.0</v>
      </c>
      <c r="J812" s="69">
        <v>0.0</v>
      </c>
      <c r="K812" s="29">
        <f t="shared" si="702"/>
        <v>1</v>
      </c>
      <c r="L812" s="71">
        <f t="shared" si="703"/>
        <v>1</v>
      </c>
      <c r="M812" s="71">
        <f t="shared" si="704"/>
        <v>1</v>
      </c>
      <c r="N812" s="72">
        <f t="shared" si="705"/>
        <v>0.6</v>
      </c>
      <c r="O812" s="73">
        <f t="shared" si="706"/>
        <v>3436.8</v>
      </c>
      <c r="P812" s="8">
        <f t="shared" si="707"/>
        <v>3436.8</v>
      </c>
    </row>
    <row r="813" ht="14.25" customHeight="1" outlineLevel="1">
      <c r="A813" s="68"/>
      <c r="B813" s="69"/>
      <c r="C813" s="80" t="s">
        <v>3645</v>
      </c>
      <c r="D813" s="68"/>
      <c r="E813" s="69"/>
      <c r="F813" s="69"/>
      <c r="G813" s="70"/>
      <c r="H813" s="69">
        <f t="shared" ref="H813:K813" si="708">SUBTOTAL(9,H789:H812)</f>
        <v>12385</v>
      </c>
      <c r="I813" s="69">
        <f t="shared" si="708"/>
        <v>4753</v>
      </c>
      <c r="J813" s="69">
        <f t="shared" si="708"/>
        <v>1332</v>
      </c>
      <c r="K813" s="29">
        <f t="shared" si="708"/>
        <v>5419</v>
      </c>
      <c r="L813" s="71"/>
      <c r="M813" s="71"/>
      <c r="N813" s="72">
        <f t="shared" ref="N813:O813" si="709">SUBTOTAL(9,N789:N812)</f>
        <v>1965.55</v>
      </c>
      <c r="O813" s="73">
        <f t="shared" si="709"/>
        <v>11258670.4</v>
      </c>
      <c r="P813" s="8"/>
    </row>
    <row r="814" ht="14.25" customHeight="1" outlineLevel="2">
      <c r="A814" s="68">
        <v>282.0</v>
      </c>
      <c r="B814" s="69">
        <v>1.0</v>
      </c>
      <c r="C814" s="18" t="str">
        <f>IF(A814=1.2, "Minneapolis",VLOOKUP(A814,'Fall20 data fy22 comp rev '!$P$2:$Q$669,2,0))</f>
        <v>St. Anthony-New Brighton</v>
      </c>
      <c r="D814" s="68">
        <v>282.0</v>
      </c>
      <c r="E814" s="69">
        <v>1.0</v>
      </c>
      <c r="F814" s="69">
        <v>20.0</v>
      </c>
      <c r="G814" s="70" t="s">
        <v>2123</v>
      </c>
      <c r="H814" s="69">
        <v>687.0</v>
      </c>
      <c r="I814" s="69">
        <v>112.0</v>
      </c>
      <c r="J814" s="69">
        <v>41.0</v>
      </c>
      <c r="K814" s="29">
        <f t="shared" ref="K814:K816" si="710">ROUND((I$3*I814)+(J814*J$3),1)</f>
        <v>132.5</v>
      </c>
      <c r="L814" s="71">
        <f t="shared" ref="L814:L816" si="711">ROUND(K814/H814,4)</f>
        <v>0.1929</v>
      </c>
      <c r="M814" s="71">
        <f t="shared" ref="M814:M816" si="712">ROUND(MIN(1,L814/M$3),4)</f>
        <v>0.2411</v>
      </c>
      <c r="N814" s="72">
        <f t="shared" ref="N814:N816" si="713">ROUND(K814*M814*N$3,2)</f>
        <v>19.17</v>
      </c>
      <c r="O814" s="73">
        <f t="shared" ref="O814:O816" si="714">ROUND(N814*O$3,2)</f>
        <v>109805.76</v>
      </c>
      <c r="P814" s="8">
        <f t="shared" ref="P814:P816" si="715">O814/H814</f>
        <v>159.8337118</v>
      </c>
    </row>
    <row r="815" ht="14.25" customHeight="1" outlineLevel="2">
      <c r="A815" s="68">
        <v>282.0</v>
      </c>
      <c r="B815" s="69">
        <v>1.0</v>
      </c>
      <c r="C815" s="18" t="str">
        <f>IF(A815=1.2, "Minneapolis",VLOOKUP(A815,'Fall20 data fy22 comp rev '!$P$2:$Q$669,2,0))</f>
        <v>St. Anthony-New Brighton</v>
      </c>
      <c r="D815" s="68">
        <v>282.0</v>
      </c>
      <c r="E815" s="69">
        <v>1.0</v>
      </c>
      <c r="F815" s="69">
        <v>40.0</v>
      </c>
      <c r="G815" s="70" t="s">
        <v>2124</v>
      </c>
      <c r="H815" s="69">
        <v>724.0</v>
      </c>
      <c r="I815" s="69">
        <v>114.0</v>
      </c>
      <c r="J815" s="69">
        <v>30.0</v>
      </c>
      <c r="K815" s="29">
        <f t="shared" si="710"/>
        <v>129</v>
      </c>
      <c r="L815" s="71">
        <f t="shared" si="711"/>
        <v>0.1782</v>
      </c>
      <c r="M815" s="71">
        <f t="shared" si="712"/>
        <v>0.2228</v>
      </c>
      <c r="N815" s="72">
        <f t="shared" si="713"/>
        <v>17.24</v>
      </c>
      <c r="O815" s="73">
        <f t="shared" si="714"/>
        <v>98750.72</v>
      </c>
      <c r="P815" s="8">
        <f t="shared" si="715"/>
        <v>136.3960221</v>
      </c>
    </row>
    <row r="816" ht="14.25" customHeight="1" outlineLevel="2">
      <c r="A816" s="68">
        <v>282.0</v>
      </c>
      <c r="B816" s="69">
        <v>1.0</v>
      </c>
      <c r="C816" s="18" t="str">
        <f>IF(A816=1.2, "Minneapolis",VLOOKUP(A816,'Fall20 data fy22 comp rev '!$P$2:$Q$669,2,0))</f>
        <v>St. Anthony-New Brighton</v>
      </c>
      <c r="D816" s="68">
        <v>282.0</v>
      </c>
      <c r="E816" s="69">
        <v>1.0</v>
      </c>
      <c r="F816" s="69">
        <v>50.0</v>
      </c>
      <c r="G816" s="70" t="s">
        <v>2125</v>
      </c>
      <c r="H816" s="69">
        <v>432.0</v>
      </c>
      <c r="I816" s="69">
        <v>80.0</v>
      </c>
      <c r="J816" s="69">
        <v>34.0</v>
      </c>
      <c r="K816" s="29">
        <f t="shared" si="710"/>
        <v>97</v>
      </c>
      <c r="L816" s="71">
        <f t="shared" si="711"/>
        <v>0.2245</v>
      </c>
      <c r="M816" s="71">
        <f t="shared" si="712"/>
        <v>0.2806</v>
      </c>
      <c r="N816" s="72">
        <f t="shared" si="713"/>
        <v>16.33</v>
      </c>
      <c r="O816" s="73">
        <f t="shared" si="714"/>
        <v>93538.24</v>
      </c>
      <c r="P816" s="8">
        <f t="shared" si="715"/>
        <v>216.5237037</v>
      </c>
    </row>
    <row r="817" ht="14.25" customHeight="1" outlineLevel="1">
      <c r="A817" s="68"/>
      <c r="B817" s="69"/>
      <c r="C817" s="80" t="s">
        <v>3646</v>
      </c>
      <c r="D817" s="68"/>
      <c r="E817" s="69"/>
      <c r="F817" s="69"/>
      <c r="G817" s="70"/>
      <c r="H817" s="69">
        <f t="shared" ref="H817:K817" si="716">SUBTOTAL(9,H814:H816)</f>
        <v>1843</v>
      </c>
      <c r="I817" s="69">
        <f t="shared" si="716"/>
        <v>306</v>
      </c>
      <c r="J817" s="69">
        <f t="shared" si="716"/>
        <v>105</v>
      </c>
      <c r="K817" s="29">
        <f t="shared" si="716"/>
        <v>358.5</v>
      </c>
      <c r="L817" s="71"/>
      <c r="M817" s="71"/>
      <c r="N817" s="72">
        <f t="shared" ref="N817:O817" si="717">SUBTOTAL(9,N814:N816)</f>
        <v>52.74</v>
      </c>
      <c r="O817" s="73">
        <f t="shared" si="717"/>
        <v>302094.72</v>
      </c>
      <c r="P817" s="8"/>
    </row>
    <row r="818" ht="14.25" customHeight="1" outlineLevel="2">
      <c r="A818" s="68">
        <v>283.0</v>
      </c>
      <c r="B818" s="69">
        <v>1.0</v>
      </c>
      <c r="C818" s="18" t="str">
        <f>IF(A818=1.2, "Minneapolis",VLOOKUP(A818,'Fall20 data fy22 comp rev '!$P$2:$Q$669,2,0))</f>
        <v>St. Louis Park</v>
      </c>
      <c r="D818" s="68">
        <v>283.0</v>
      </c>
      <c r="E818" s="69">
        <v>1.0</v>
      </c>
      <c r="F818" s="69">
        <v>40.0</v>
      </c>
      <c r="G818" s="70" t="s">
        <v>2126</v>
      </c>
      <c r="H818" s="69">
        <v>1445.0</v>
      </c>
      <c r="I818" s="69">
        <v>353.0</v>
      </c>
      <c r="J818" s="69">
        <v>92.0</v>
      </c>
      <c r="K818" s="29">
        <f t="shared" ref="K818:K826" si="718">ROUND((I$3*I818)+(J818*J$3),1)</f>
        <v>399</v>
      </c>
      <c r="L818" s="71">
        <f t="shared" ref="L818:L826" si="719">ROUND(K818/H818,4)</f>
        <v>0.2761</v>
      </c>
      <c r="M818" s="71">
        <f t="shared" ref="M818:M826" si="720">ROUND(MIN(1,L818/M$3),4)</f>
        <v>0.3451</v>
      </c>
      <c r="N818" s="72">
        <f t="shared" ref="N818:N826" si="721">ROUND(K818*M818*N$3,2)</f>
        <v>82.62</v>
      </c>
      <c r="O818" s="73">
        <f t="shared" ref="O818:O826" si="722">ROUND(N818*O$3,2)</f>
        <v>473247.36</v>
      </c>
      <c r="P818" s="8">
        <f t="shared" ref="P818:P826" si="723">O818/H818</f>
        <v>327.5068235</v>
      </c>
    </row>
    <row r="819" ht="14.25" customHeight="1" outlineLevel="2">
      <c r="A819" s="68">
        <v>283.0</v>
      </c>
      <c r="B819" s="69">
        <v>1.0</v>
      </c>
      <c r="C819" s="18" t="str">
        <f>IF(A819=1.2, "Minneapolis",VLOOKUP(A819,'Fall20 data fy22 comp rev '!$P$2:$Q$669,2,0))</f>
        <v>St. Louis Park</v>
      </c>
      <c r="D819" s="68">
        <v>283.0</v>
      </c>
      <c r="E819" s="69">
        <v>1.0</v>
      </c>
      <c r="F819" s="69">
        <v>42.0</v>
      </c>
      <c r="G819" s="70" t="s">
        <v>2127</v>
      </c>
      <c r="H819" s="69">
        <v>1046.0</v>
      </c>
      <c r="I819" s="69">
        <v>272.0</v>
      </c>
      <c r="J819" s="69">
        <v>80.0</v>
      </c>
      <c r="K819" s="29">
        <f t="shared" si="718"/>
        <v>312</v>
      </c>
      <c r="L819" s="71">
        <f t="shared" si="719"/>
        <v>0.2983</v>
      </c>
      <c r="M819" s="71">
        <f t="shared" si="720"/>
        <v>0.3729</v>
      </c>
      <c r="N819" s="72">
        <f t="shared" si="721"/>
        <v>69.81</v>
      </c>
      <c r="O819" s="73">
        <f t="shared" si="722"/>
        <v>399871.68</v>
      </c>
      <c r="P819" s="8">
        <f t="shared" si="723"/>
        <v>382.286501</v>
      </c>
    </row>
    <row r="820" ht="14.25" customHeight="1" outlineLevel="2">
      <c r="A820" s="68">
        <v>283.0</v>
      </c>
      <c r="B820" s="69">
        <v>1.0</v>
      </c>
      <c r="C820" s="18" t="str">
        <f>IF(A820=1.2, "Minneapolis",VLOOKUP(A820,'Fall20 data fy22 comp rev '!$P$2:$Q$669,2,0))</f>
        <v>St. Louis Park</v>
      </c>
      <c r="D820" s="68">
        <v>283.0</v>
      </c>
      <c r="E820" s="69">
        <v>1.0</v>
      </c>
      <c r="F820" s="69">
        <v>745.0</v>
      </c>
      <c r="G820" s="70" t="s">
        <v>2128</v>
      </c>
      <c r="H820" s="69">
        <v>545.0</v>
      </c>
      <c r="I820" s="69">
        <v>178.0</v>
      </c>
      <c r="J820" s="69">
        <v>27.0</v>
      </c>
      <c r="K820" s="29">
        <f t="shared" si="718"/>
        <v>191.5</v>
      </c>
      <c r="L820" s="71">
        <f t="shared" si="719"/>
        <v>0.3514</v>
      </c>
      <c r="M820" s="71">
        <f t="shared" si="720"/>
        <v>0.4393</v>
      </c>
      <c r="N820" s="72">
        <f t="shared" si="721"/>
        <v>50.48</v>
      </c>
      <c r="O820" s="73">
        <f t="shared" si="722"/>
        <v>289149.44</v>
      </c>
      <c r="P820" s="8">
        <f t="shared" si="723"/>
        <v>530.5494312</v>
      </c>
    </row>
    <row r="821" ht="14.25" customHeight="1" outlineLevel="2">
      <c r="A821" s="68">
        <v>283.0</v>
      </c>
      <c r="B821" s="69">
        <v>1.0</v>
      </c>
      <c r="C821" s="18" t="str">
        <f>IF(A821=1.2, "Minneapolis",VLOOKUP(A821,'Fall20 data fy22 comp rev '!$P$2:$Q$669,2,0))</f>
        <v>St. Louis Park</v>
      </c>
      <c r="D821" s="68">
        <v>283.0</v>
      </c>
      <c r="E821" s="69">
        <v>1.0</v>
      </c>
      <c r="F821" s="69">
        <v>754.0</v>
      </c>
      <c r="G821" s="70" t="s">
        <v>2129</v>
      </c>
      <c r="H821" s="69">
        <v>529.0</v>
      </c>
      <c r="I821" s="69">
        <v>183.0</v>
      </c>
      <c r="J821" s="69">
        <v>17.0</v>
      </c>
      <c r="K821" s="29">
        <f t="shared" si="718"/>
        <v>191.5</v>
      </c>
      <c r="L821" s="71">
        <f t="shared" si="719"/>
        <v>0.362</v>
      </c>
      <c r="M821" s="71">
        <f t="shared" si="720"/>
        <v>0.4525</v>
      </c>
      <c r="N821" s="72">
        <f t="shared" si="721"/>
        <v>51.99</v>
      </c>
      <c r="O821" s="73">
        <f t="shared" si="722"/>
        <v>297798.72</v>
      </c>
      <c r="P821" s="8">
        <f t="shared" si="723"/>
        <v>562.9465406</v>
      </c>
    </row>
    <row r="822" ht="14.25" customHeight="1" outlineLevel="2">
      <c r="A822" s="68">
        <v>283.0</v>
      </c>
      <c r="B822" s="69">
        <v>1.0</v>
      </c>
      <c r="C822" s="18" t="str">
        <f>IF(A822=1.2, "Minneapolis",VLOOKUP(A822,'Fall20 data fy22 comp rev '!$P$2:$Q$669,2,0))</f>
        <v>St. Louis Park</v>
      </c>
      <c r="D822" s="68">
        <v>283.0</v>
      </c>
      <c r="E822" s="69">
        <v>1.0</v>
      </c>
      <c r="F822" s="69">
        <v>755.0</v>
      </c>
      <c r="G822" s="70" t="s">
        <v>2130</v>
      </c>
      <c r="H822" s="69">
        <v>497.0</v>
      </c>
      <c r="I822" s="69">
        <v>125.0</v>
      </c>
      <c r="J822" s="69">
        <v>22.0</v>
      </c>
      <c r="K822" s="29">
        <f t="shared" si="718"/>
        <v>136</v>
      </c>
      <c r="L822" s="71">
        <f t="shared" si="719"/>
        <v>0.2736</v>
      </c>
      <c r="M822" s="71">
        <f t="shared" si="720"/>
        <v>0.342</v>
      </c>
      <c r="N822" s="72">
        <f t="shared" si="721"/>
        <v>27.91</v>
      </c>
      <c r="O822" s="73">
        <f t="shared" si="722"/>
        <v>159868.48</v>
      </c>
      <c r="P822" s="8">
        <f t="shared" si="723"/>
        <v>321.6669618</v>
      </c>
    </row>
    <row r="823" ht="14.25" customHeight="1" outlineLevel="2">
      <c r="A823" s="68">
        <v>283.0</v>
      </c>
      <c r="B823" s="69">
        <v>1.0</v>
      </c>
      <c r="C823" s="18" t="str">
        <f>IF(A823=1.2, "Minneapolis",VLOOKUP(A823,'Fall20 data fy22 comp rev '!$P$2:$Q$669,2,0))</f>
        <v>St. Louis Park</v>
      </c>
      <c r="D823" s="68">
        <v>283.0</v>
      </c>
      <c r="E823" s="69">
        <v>1.0</v>
      </c>
      <c r="F823" s="69">
        <v>756.0</v>
      </c>
      <c r="G823" s="70" t="s">
        <v>2131</v>
      </c>
      <c r="H823" s="69">
        <v>139.0</v>
      </c>
      <c r="I823" s="69">
        <v>20.0</v>
      </c>
      <c r="J823" s="69">
        <v>3.0</v>
      </c>
      <c r="K823" s="29">
        <f t="shared" si="718"/>
        <v>21.5</v>
      </c>
      <c r="L823" s="71">
        <f t="shared" si="719"/>
        <v>0.1547</v>
      </c>
      <c r="M823" s="71">
        <f t="shared" si="720"/>
        <v>0.1934</v>
      </c>
      <c r="N823" s="72">
        <f t="shared" si="721"/>
        <v>2.49</v>
      </c>
      <c r="O823" s="73">
        <f t="shared" si="722"/>
        <v>14262.72</v>
      </c>
      <c r="P823" s="8">
        <f t="shared" si="723"/>
        <v>102.6094964</v>
      </c>
    </row>
    <row r="824" ht="14.25" customHeight="1" outlineLevel="2">
      <c r="A824" s="68">
        <v>283.0</v>
      </c>
      <c r="B824" s="69">
        <v>1.0</v>
      </c>
      <c r="C824" s="18" t="str">
        <f>IF(A824=1.2, "Minneapolis",VLOOKUP(A824,'Fall20 data fy22 comp rev '!$P$2:$Q$669,2,0))</f>
        <v>St. Louis Park</v>
      </c>
      <c r="D824" s="68">
        <v>283.0</v>
      </c>
      <c r="E824" s="69">
        <v>1.0</v>
      </c>
      <c r="F824" s="69">
        <v>757.0</v>
      </c>
      <c r="G824" s="70" t="s">
        <v>2132</v>
      </c>
      <c r="H824" s="69">
        <v>14.0</v>
      </c>
      <c r="I824" s="69">
        <v>2.0</v>
      </c>
      <c r="J824" s="69">
        <v>0.0</v>
      </c>
      <c r="K824" s="29">
        <f t="shared" si="718"/>
        <v>2</v>
      </c>
      <c r="L824" s="71">
        <f t="shared" si="719"/>
        <v>0.1429</v>
      </c>
      <c r="M824" s="71">
        <f t="shared" si="720"/>
        <v>0.1786</v>
      </c>
      <c r="N824" s="72">
        <f t="shared" si="721"/>
        <v>0.21</v>
      </c>
      <c r="O824" s="73">
        <f t="shared" si="722"/>
        <v>1202.88</v>
      </c>
      <c r="P824" s="8">
        <f t="shared" si="723"/>
        <v>85.92</v>
      </c>
    </row>
    <row r="825" ht="14.25" customHeight="1" outlineLevel="2">
      <c r="A825" s="68">
        <v>283.0</v>
      </c>
      <c r="B825" s="69">
        <v>1.0</v>
      </c>
      <c r="C825" s="18" t="str">
        <f>IF(A825=1.2, "Minneapolis",VLOOKUP(A825,'Fall20 data fy22 comp rev '!$P$2:$Q$669,2,0))</f>
        <v>St. Louis Park</v>
      </c>
      <c r="D825" s="68">
        <v>283.0</v>
      </c>
      <c r="E825" s="69">
        <v>1.0</v>
      </c>
      <c r="F825" s="69">
        <v>758.0</v>
      </c>
      <c r="G825" s="70" t="s">
        <v>2133</v>
      </c>
      <c r="H825" s="69">
        <v>512.0</v>
      </c>
      <c r="I825" s="69">
        <v>46.0</v>
      </c>
      <c r="J825" s="69">
        <v>15.0</v>
      </c>
      <c r="K825" s="29">
        <f t="shared" si="718"/>
        <v>53.5</v>
      </c>
      <c r="L825" s="71">
        <f t="shared" si="719"/>
        <v>0.1045</v>
      </c>
      <c r="M825" s="71">
        <f t="shared" si="720"/>
        <v>0.1306</v>
      </c>
      <c r="N825" s="72">
        <f t="shared" si="721"/>
        <v>4.19</v>
      </c>
      <c r="O825" s="73">
        <f t="shared" si="722"/>
        <v>24000.32</v>
      </c>
      <c r="P825" s="8">
        <f t="shared" si="723"/>
        <v>46.875625</v>
      </c>
    </row>
    <row r="826" ht="14.25" customHeight="1" outlineLevel="2">
      <c r="A826" s="68">
        <v>283.0</v>
      </c>
      <c r="B826" s="69">
        <v>1.0</v>
      </c>
      <c r="C826" s="18" t="str">
        <f>IF(A826=1.2, "Minneapolis",VLOOKUP(A826,'Fall20 data fy22 comp rev '!$P$2:$Q$669,2,0))</f>
        <v>St. Louis Park</v>
      </c>
      <c r="D826" s="68">
        <v>283.0</v>
      </c>
      <c r="E826" s="69">
        <v>1.0</v>
      </c>
      <c r="F826" s="69">
        <v>759.0</v>
      </c>
      <c r="G826" s="70" t="s">
        <v>1398</v>
      </c>
      <c r="H826" s="69">
        <v>9.0</v>
      </c>
      <c r="I826" s="69">
        <v>0.0</v>
      </c>
      <c r="J826" s="69">
        <v>0.0</v>
      </c>
      <c r="K826" s="29">
        <f t="shared" si="718"/>
        <v>0</v>
      </c>
      <c r="L826" s="71">
        <f t="shared" si="719"/>
        <v>0</v>
      </c>
      <c r="M826" s="71">
        <f t="shared" si="720"/>
        <v>0</v>
      </c>
      <c r="N826" s="72">
        <f t="shared" si="721"/>
        <v>0</v>
      </c>
      <c r="O826" s="73">
        <f t="shared" si="722"/>
        <v>0</v>
      </c>
      <c r="P826" s="8">
        <f t="shared" si="723"/>
        <v>0</v>
      </c>
    </row>
    <row r="827" ht="14.25" customHeight="1" outlineLevel="1">
      <c r="A827" s="68"/>
      <c r="B827" s="69"/>
      <c r="C827" s="80" t="s">
        <v>3647</v>
      </c>
      <c r="D827" s="68"/>
      <c r="E827" s="69"/>
      <c r="F827" s="69"/>
      <c r="G827" s="70"/>
      <c r="H827" s="69">
        <f t="shared" ref="H827:K827" si="724">SUBTOTAL(9,H818:H826)</f>
        <v>4736</v>
      </c>
      <c r="I827" s="69">
        <f t="shared" si="724"/>
        <v>1179</v>
      </c>
      <c r="J827" s="69">
        <f t="shared" si="724"/>
        <v>256</v>
      </c>
      <c r="K827" s="29">
        <f t="shared" si="724"/>
        <v>1307</v>
      </c>
      <c r="L827" s="71"/>
      <c r="M827" s="71"/>
      <c r="N827" s="72">
        <f t="shared" ref="N827:O827" si="725">SUBTOTAL(9,N818:N826)</f>
        <v>289.7</v>
      </c>
      <c r="O827" s="73">
        <f t="shared" si="725"/>
        <v>1659401.6</v>
      </c>
      <c r="P827" s="8"/>
    </row>
    <row r="828" ht="14.25" customHeight="1" outlineLevel="2">
      <c r="A828" s="68">
        <v>284.0</v>
      </c>
      <c r="B828" s="69">
        <v>1.0</v>
      </c>
      <c r="C828" s="18" t="str">
        <f>IF(A828=1.2, "Minneapolis",VLOOKUP(A828,'Fall20 data fy22 comp rev '!$P$2:$Q$669,2,0))</f>
        <v>Wayzata</v>
      </c>
      <c r="D828" s="68">
        <v>284.0</v>
      </c>
      <c r="E828" s="69">
        <v>1.0</v>
      </c>
      <c r="F828" s="69">
        <v>47.0</v>
      </c>
      <c r="G828" s="70" t="s">
        <v>2134</v>
      </c>
      <c r="H828" s="69">
        <v>15.0</v>
      </c>
      <c r="I828" s="69">
        <v>4.0</v>
      </c>
      <c r="J828" s="69">
        <v>1.0</v>
      </c>
      <c r="K828" s="29">
        <f t="shared" ref="K828:K845" si="726">ROUND((I$3*I828)+(J828*J$3),1)</f>
        <v>4.5</v>
      </c>
      <c r="L828" s="71">
        <f t="shared" ref="L828:L845" si="727">ROUND(K828/H828,4)</f>
        <v>0.3</v>
      </c>
      <c r="M828" s="71">
        <f t="shared" ref="M828:M845" si="728">ROUND(MIN(1,L828/M$3),4)</f>
        <v>0.375</v>
      </c>
      <c r="N828" s="72">
        <f t="shared" ref="N828:N845" si="729">ROUND(K828*M828*N$3,2)</f>
        <v>1.01</v>
      </c>
      <c r="O828" s="73">
        <f t="shared" ref="O828:O845" si="730">ROUND(N828*O$3,2)</f>
        <v>5785.28</v>
      </c>
      <c r="P828" s="8">
        <f t="shared" ref="P828:P845" si="731">O828/H828</f>
        <v>385.6853333</v>
      </c>
    </row>
    <row r="829" ht="14.25" customHeight="1" outlineLevel="2">
      <c r="A829" s="68">
        <v>284.0</v>
      </c>
      <c r="B829" s="69">
        <v>1.0</v>
      </c>
      <c r="C829" s="18" t="str">
        <f>IF(A829=1.2, "Minneapolis",VLOOKUP(A829,'Fall20 data fy22 comp rev '!$P$2:$Q$669,2,0))</f>
        <v>Wayzata</v>
      </c>
      <c r="D829" s="68">
        <v>284.0</v>
      </c>
      <c r="E829" s="69">
        <v>1.0</v>
      </c>
      <c r="F829" s="69">
        <v>49.0</v>
      </c>
      <c r="G829" s="70" t="s">
        <v>2135</v>
      </c>
      <c r="H829" s="69">
        <v>147.0</v>
      </c>
      <c r="I829" s="69">
        <v>50.0</v>
      </c>
      <c r="J829" s="69">
        <v>21.0</v>
      </c>
      <c r="K829" s="29">
        <f t="shared" si="726"/>
        <v>60.5</v>
      </c>
      <c r="L829" s="71">
        <f t="shared" si="727"/>
        <v>0.4116</v>
      </c>
      <c r="M829" s="71">
        <f t="shared" si="728"/>
        <v>0.5145</v>
      </c>
      <c r="N829" s="72">
        <f t="shared" si="729"/>
        <v>18.68</v>
      </c>
      <c r="O829" s="73">
        <f t="shared" si="730"/>
        <v>106999.04</v>
      </c>
      <c r="P829" s="8">
        <f t="shared" si="731"/>
        <v>727.8846259</v>
      </c>
    </row>
    <row r="830" ht="14.25" customHeight="1" outlineLevel="2">
      <c r="A830" s="68">
        <v>284.0</v>
      </c>
      <c r="B830" s="69">
        <v>1.0</v>
      </c>
      <c r="C830" s="18" t="str">
        <f>IF(A830=1.2, "Minneapolis",VLOOKUP(A830,'Fall20 data fy22 comp rev '!$P$2:$Q$669,2,0))</f>
        <v>Wayzata</v>
      </c>
      <c r="D830" s="68">
        <v>284.0</v>
      </c>
      <c r="E830" s="69">
        <v>1.0</v>
      </c>
      <c r="F830" s="69">
        <v>50.0</v>
      </c>
      <c r="G830" s="70" t="s">
        <v>2136</v>
      </c>
      <c r="H830" s="69">
        <v>3518.0</v>
      </c>
      <c r="I830" s="69">
        <v>223.0</v>
      </c>
      <c r="J830" s="69">
        <v>108.0</v>
      </c>
      <c r="K830" s="29">
        <f t="shared" si="726"/>
        <v>277</v>
      </c>
      <c r="L830" s="71">
        <f t="shared" si="727"/>
        <v>0.0787</v>
      </c>
      <c r="M830" s="71">
        <f t="shared" si="728"/>
        <v>0.0984</v>
      </c>
      <c r="N830" s="72">
        <f t="shared" si="729"/>
        <v>16.35</v>
      </c>
      <c r="O830" s="73">
        <f t="shared" si="730"/>
        <v>93652.8</v>
      </c>
      <c r="P830" s="8">
        <f t="shared" si="731"/>
        <v>26.62103468</v>
      </c>
    </row>
    <row r="831" ht="14.25" customHeight="1" outlineLevel="2">
      <c r="A831" s="68">
        <v>284.0</v>
      </c>
      <c r="B831" s="69">
        <v>1.0</v>
      </c>
      <c r="C831" s="18" t="str">
        <f>IF(A831=1.2, "Minneapolis",VLOOKUP(A831,'Fall20 data fy22 comp rev '!$P$2:$Q$669,2,0))</f>
        <v>Wayzata</v>
      </c>
      <c r="D831" s="68">
        <v>284.0</v>
      </c>
      <c r="E831" s="69">
        <v>1.0</v>
      </c>
      <c r="F831" s="69">
        <v>51.0</v>
      </c>
      <c r="G831" s="70" t="s">
        <v>2137</v>
      </c>
      <c r="H831" s="69">
        <v>748.0</v>
      </c>
      <c r="I831" s="69">
        <v>52.0</v>
      </c>
      <c r="J831" s="69">
        <v>22.0</v>
      </c>
      <c r="K831" s="29">
        <f t="shared" si="726"/>
        <v>63</v>
      </c>
      <c r="L831" s="71">
        <f t="shared" si="727"/>
        <v>0.0842</v>
      </c>
      <c r="M831" s="71">
        <f t="shared" si="728"/>
        <v>0.1053</v>
      </c>
      <c r="N831" s="72">
        <f t="shared" si="729"/>
        <v>3.98</v>
      </c>
      <c r="O831" s="73">
        <f t="shared" si="730"/>
        <v>22797.44</v>
      </c>
      <c r="P831" s="8">
        <f t="shared" si="731"/>
        <v>30.47786096</v>
      </c>
    </row>
    <row r="832" ht="14.25" customHeight="1" outlineLevel="2">
      <c r="A832" s="68">
        <v>284.0</v>
      </c>
      <c r="B832" s="69">
        <v>1.0</v>
      </c>
      <c r="C832" s="18" t="str">
        <f>IF(A832=1.2, "Minneapolis",VLOOKUP(A832,'Fall20 data fy22 comp rev '!$P$2:$Q$669,2,0))</f>
        <v>Wayzata</v>
      </c>
      <c r="D832" s="68">
        <v>284.0</v>
      </c>
      <c r="E832" s="69">
        <v>1.0</v>
      </c>
      <c r="F832" s="69">
        <v>52.0</v>
      </c>
      <c r="G832" s="70" t="s">
        <v>2138</v>
      </c>
      <c r="H832" s="69">
        <v>651.0</v>
      </c>
      <c r="I832" s="69">
        <v>56.0</v>
      </c>
      <c r="J832" s="69">
        <v>26.0</v>
      </c>
      <c r="K832" s="29">
        <f t="shared" si="726"/>
        <v>69</v>
      </c>
      <c r="L832" s="71">
        <f t="shared" si="727"/>
        <v>0.106</v>
      </c>
      <c r="M832" s="71">
        <f t="shared" si="728"/>
        <v>0.1325</v>
      </c>
      <c r="N832" s="72">
        <f t="shared" si="729"/>
        <v>5.49</v>
      </c>
      <c r="O832" s="73">
        <f t="shared" si="730"/>
        <v>31446.72</v>
      </c>
      <c r="P832" s="8">
        <f t="shared" si="731"/>
        <v>48.30525346</v>
      </c>
    </row>
    <row r="833" ht="14.25" customHeight="1" outlineLevel="2">
      <c r="A833" s="68">
        <v>284.0</v>
      </c>
      <c r="B833" s="69">
        <v>1.0</v>
      </c>
      <c r="C833" s="18" t="str">
        <f>IF(A833=1.2, "Minneapolis",VLOOKUP(A833,'Fall20 data fy22 comp rev '!$P$2:$Q$669,2,0))</f>
        <v>Wayzata</v>
      </c>
      <c r="D833" s="68">
        <v>284.0</v>
      </c>
      <c r="E833" s="69">
        <v>1.0</v>
      </c>
      <c r="F833" s="69">
        <v>53.0</v>
      </c>
      <c r="G833" s="70" t="s">
        <v>2139</v>
      </c>
      <c r="H833" s="69">
        <v>1285.0</v>
      </c>
      <c r="I833" s="69">
        <v>103.0</v>
      </c>
      <c r="J833" s="69">
        <v>31.0</v>
      </c>
      <c r="K833" s="29">
        <f t="shared" si="726"/>
        <v>118.5</v>
      </c>
      <c r="L833" s="71">
        <f t="shared" si="727"/>
        <v>0.0922</v>
      </c>
      <c r="M833" s="71">
        <f t="shared" si="728"/>
        <v>0.1153</v>
      </c>
      <c r="N833" s="72">
        <f t="shared" si="729"/>
        <v>8.2</v>
      </c>
      <c r="O833" s="73">
        <f t="shared" si="730"/>
        <v>46969.6</v>
      </c>
      <c r="P833" s="8">
        <f t="shared" si="731"/>
        <v>36.5522179</v>
      </c>
    </row>
    <row r="834" ht="14.25" customHeight="1" outlineLevel="2">
      <c r="A834" s="68">
        <v>284.0</v>
      </c>
      <c r="B834" s="69">
        <v>1.0</v>
      </c>
      <c r="C834" s="18" t="str">
        <f>IF(A834=1.2, "Minneapolis",VLOOKUP(A834,'Fall20 data fy22 comp rev '!$P$2:$Q$669,2,0))</f>
        <v>Wayzata</v>
      </c>
      <c r="D834" s="68">
        <v>284.0</v>
      </c>
      <c r="E834" s="69">
        <v>1.0</v>
      </c>
      <c r="F834" s="69">
        <v>802.0</v>
      </c>
      <c r="G834" s="70" t="s">
        <v>2140</v>
      </c>
      <c r="H834" s="69">
        <v>563.0</v>
      </c>
      <c r="I834" s="69">
        <v>2.0</v>
      </c>
      <c r="J834" s="69">
        <v>7.0</v>
      </c>
      <c r="K834" s="29">
        <f t="shared" si="726"/>
        <v>5.5</v>
      </c>
      <c r="L834" s="71">
        <f t="shared" si="727"/>
        <v>0.0098</v>
      </c>
      <c r="M834" s="71">
        <f t="shared" si="728"/>
        <v>0.0123</v>
      </c>
      <c r="N834" s="72">
        <f t="shared" si="729"/>
        <v>0.04</v>
      </c>
      <c r="O834" s="73">
        <f t="shared" si="730"/>
        <v>229.12</v>
      </c>
      <c r="P834" s="8">
        <f t="shared" si="731"/>
        <v>0.4069626998</v>
      </c>
    </row>
    <row r="835" ht="14.25" customHeight="1" outlineLevel="2">
      <c r="A835" s="68">
        <v>284.0</v>
      </c>
      <c r="B835" s="69">
        <v>1.0</v>
      </c>
      <c r="C835" s="18" t="str">
        <f>IF(A835=1.2, "Minneapolis",VLOOKUP(A835,'Fall20 data fy22 comp rev '!$P$2:$Q$669,2,0))</f>
        <v>Wayzata</v>
      </c>
      <c r="D835" s="68">
        <v>284.0</v>
      </c>
      <c r="E835" s="69">
        <v>1.0</v>
      </c>
      <c r="F835" s="69">
        <v>803.0</v>
      </c>
      <c r="G835" s="70" t="s">
        <v>2141</v>
      </c>
      <c r="H835" s="69">
        <v>768.0</v>
      </c>
      <c r="I835" s="69">
        <v>46.0</v>
      </c>
      <c r="J835" s="69">
        <v>16.0</v>
      </c>
      <c r="K835" s="29">
        <f t="shared" si="726"/>
        <v>54</v>
      </c>
      <c r="L835" s="71">
        <f t="shared" si="727"/>
        <v>0.0703</v>
      </c>
      <c r="M835" s="71">
        <f t="shared" si="728"/>
        <v>0.0879</v>
      </c>
      <c r="N835" s="72">
        <f t="shared" si="729"/>
        <v>2.85</v>
      </c>
      <c r="O835" s="73">
        <f t="shared" si="730"/>
        <v>16324.8</v>
      </c>
      <c r="P835" s="8">
        <f t="shared" si="731"/>
        <v>21.25625</v>
      </c>
    </row>
    <row r="836" ht="14.25" customHeight="1" outlineLevel="2">
      <c r="A836" s="68">
        <v>284.0</v>
      </c>
      <c r="B836" s="69">
        <v>1.0</v>
      </c>
      <c r="C836" s="18" t="str">
        <f>IF(A836=1.2, "Minneapolis",VLOOKUP(A836,'Fall20 data fy22 comp rev '!$P$2:$Q$669,2,0))</f>
        <v>Wayzata</v>
      </c>
      <c r="D836" s="68">
        <v>284.0</v>
      </c>
      <c r="E836" s="69">
        <v>1.0</v>
      </c>
      <c r="F836" s="69">
        <v>804.0</v>
      </c>
      <c r="G836" s="70" t="s">
        <v>2142</v>
      </c>
      <c r="H836" s="69">
        <v>443.0</v>
      </c>
      <c r="I836" s="69">
        <v>67.0</v>
      </c>
      <c r="J836" s="69">
        <v>28.0</v>
      </c>
      <c r="K836" s="29">
        <f t="shared" si="726"/>
        <v>81</v>
      </c>
      <c r="L836" s="71">
        <f t="shared" si="727"/>
        <v>0.1828</v>
      </c>
      <c r="M836" s="71">
        <f t="shared" si="728"/>
        <v>0.2285</v>
      </c>
      <c r="N836" s="72">
        <f t="shared" si="729"/>
        <v>11.11</v>
      </c>
      <c r="O836" s="73">
        <f t="shared" si="730"/>
        <v>63638.08</v>
      </c>
      <c r="P836" s="8">
        <f t="shared" si="731"/>
        <v>143.6525508</v>
      </c>
    </row>
    <row r="837" ht="14.25" customHeight="1" outlineLevel="2">
      <c r="A837" s="68">
        <v>284.0</v>
      </c>
      <c r="B837" s="69">
        <v>1.0</v>
      </c>
      <c r="C837" s="18" t="str">
        <f>IF(A837=1.2, "Minneapolis",VLOOKUP(A837,'Fall20 data fy22 comp rev '!$P$2:$Q$669,2,0))</f>
        <v>Wayzata</v>
      </c>
      <c r="D837" s="68">
        <v>284.0</v>
      </c>
      <c r="E837" s="69">
        <v>1.0</v>
      </c>
      <c r="F837" s="69">
        <v>806.0</v>
      </c>
      <c r="G837" s="70" t="s">
        <v>2143</v>
      </c>
      <c r="H837" s="69">
        <v>773.0</v>
      </c>
      <c r="I837" s="69">
        <v>24.0</v>
      </c>
      <c r="J837" s="69">
        <v>6.0</v>
      </c>
      <c r="K837" s="29">
        <f t="shared" si="726"/>
        <v>27</v>
      </c>
      <c r="L837" s="71">
        <f t="shared" si="727"/>
        <v>0.0349</v>
      </c>
      <c r="M837" s="71">
        <f t="shared" si="728"/>
        <v>0.0436</v>
      </c>
      <c r="N837" s="72">
        <f t="shared" si="729"/>
        <v>0.71</v>
      </c>
      <c r="O837" s="73">
        <f t="shared" si="730"/>
        <v>4066.88</v>
      </c>
      <c r="P837" s="8">
        <f t="shared" si="731"/>
        <v>5.261164295</v>
      </c>
    </row>
    <row r="838" ht="14.25" customHeight="1" outlineLevel="2">
      <c r="A838" s="68">
        <v>284.0</v>
      </c>
      <c r="B838" s="69">
        <v>1.0</v>
      </c>
      <c r="C838" s="18" t="str">
        <f>IF(A838=1.2, "Minneapolis",VLOOKUP(A838,'Fall20 data fy22 comp rev '!$P$2:$Q$669,2,0))</f>
        <v>Wayzata</v>
      </c>
      <c r="D838" s="68">
        <v>284.0</v>
      </c>
      <c r="E838" s="69">
        <v>1.0</v>
      </c>
      <c r="F838" s="69">
        <v>807.0</v>
      </c>
      <c r="G838" s="70" t="s">
        <v>2144</v>
      </c>
      <c r="H838" s="69">
        <v>492.0</v>
      </c>
      <c r="I838" s="69">
        <v>84.0</v>
      </c>
      <c r="J838" s="69">
        <v>13.0</v>
      </c>
      <c r="K838" s="29">
        <f t="shared" si="726"/>
        <v>90.5</v>
      </c>
      <c r="L838" s="71">
        <f t="shared" si="727"/>
        <v>0.1839</v>
      </c>
      <c r="M838" s="71">
        <f t="shared" si="728"/>
        <v>0.2299</v>
      </c>
      <c r="N838" s="72">
        <f t="shared" si="729"/>
        <v>12.48</v>
      </c>
      <c r="O838" s="73">
        <f t="shared" si="730"/>
        <v>71485.44</v>
      </c>
      <c r="P838" s="8">
        <f t="shared" si="731"/>
        <v>145.2956098</v>
      </c>
    </row>
    <row r="839" ht="14.25" customHeight="1" outlineLevel="2">
      <c r="A839" s="68">
        <v>284.0</v>
      </c>
      <c r="B839" s="69">
        <v>1.0</v>
      </c>
      <c r="C839" s="18" t="str">
        <f>IF(A839=1.2, "Minneapolis",VLOOKUP(A839,'Fall20 data fy22 comp rev '!$P$2:$Q$669,2,0))</f>
        <v>Wayzata</v>
      </c>
      <c r="D839" s="68">
        <v>284.0</v>
      </c>
      <c r="E839" s="69">
        <v>1.0</v>
      </c>
      <c r="F839" s="69">
        <v>808.0</v>
      </c>
      <c r="G839" s="70" t="s">
        <v>2145</v>
      </c>
      <c r="H839" s="69">
        <v>676.0</v>
      </c>
      <c r="I839" s="69">
        <v>93.0</v>
      </c>
      <c r="J839" s="69">
        <v>27.0</v>
      </c>
      <c r="K839" s="29">
        <f t="shared" si="726"/>
        <v>106.5</v>
      </c>
      <c r="L839" s="71">
        <f t="shared" si="727"/>
        <v>0.1575</v>
      </c>
      <c r="M839" s="71">
        <f t="shared" si="728"/>
        <v>0.1969</v>
      </c>
      <c r="N839" s="72">
        <f t="shared" si="729"/>
        <v>12.58</v>
      </c>
      <c r="O839" s="73">
        <f t="shared" si="730"/>
        <v>72058.24</v>
      </c>
      <c r="P839" s="8">
        <f t="shared" si="731"/>
        <v>106.5950296</v>
      </c>
    </row>
    <row r="840" ht="14.25" customHeight="1" outlineLevel="2">
      <c r="A840" s="68">
        <v>284.0</v>
      </c>
      <c r="B840" s="69">
        <v>1.0</v>
      </c>
      <c r="C840" s="18" t="str">
        <f>IF(A840=1.2, "Minneapolis",VLOOKUP(A840,'Fall20 data fy22 comp rev '!$P$2:$Q$669,2,0))</f>
        <v>Wayzata</v>
      </c>
      <c r="D840" s="68">
        <v>284.0</v>
      </c>
      <c r="E840" s="69">
        <v>1.0</v>
      </c>
      <c r="F840" s="69">
        <v>809.0</v>
      </c>
      <c r="G840" s="70" t="s">
        <v>1556</v>
      </c>
      <c r="H840" s="69">
        <v>135.0</v>
      </c>
      <c r="I840" s="69">
        <v>12.0</v>
      </c>
      <c r="J840" s="69">
        <v>4.0</v>
      </c>
      <c r="K840" s="29">
        <f t="shared" si="726"/>
        <v>14</v>
      </c>
      <c r="L840" s="71">
        <f t="shared" si="727"/>
        <v>0.1037</v>
      </c>
      <c r="M840" s="71">
        <f t="shared" si="728"/>
        <v>0.1296</v>
      </c>
      <c r="N840" s="72">
        <f t="shared" si="729"/>
        <v>1.09</v>
      </c>
      <c r="O840" s="73">
        <f t="shared" si="730"/>
        <v>6243.52</v>
      </c>
      <c r="P840" s="8">
        <f t="shared" si="731"/>
        <v>46.2482963</v>
      </c>
    </row>
    <row r="841" ht="14.25" customHeight="1" outlineLevel="2">
      <c r="A841" s="68">
        <v>284.0</v>
      </c>
      <c r="B841" s="69">
        <v>1.0</v>
      </c>
      <c r="C841" s="18" t="str">
        <f>IF(A841=1.2, "Minneapolis",VLOOKUP(A841,'Fall20 data fy22 comp rev '!$P$2:$Q$669,2,0))</f>
        <v>Wayzata</v>
      </c>
      <c r="D841" s="68">
        <v>284.0</v>
      </c>
      <c r="E841" s="69">
        <v>1.0</v>
      </c>
      <c r="F841" s="69">
        <v>810.0</v>
      </c>
      <c r="G841" s="70" t="s">
        <v>2146</v>
      </c>
      <c r="H841" s="69">
        <v>671.0</v>
      </c>
      <c r="I841" s="69">
        <v>18.0</v>
      </c>
      <c r="J841" s="69">
        <v>14.0</v>
      </c>
      <c r="K841" s="29">
        <f t="shared" si="726"/>
        <v>25</v>
      </c>
      <c r="L841" s="71">
        <f t="shared" si="727"/>
        <v>0.0373</v>
      </c>
      <c r="M841" s="71">
        <f t="shared" si="728"/>
        <v>0.0466</v>
      </c>
      <c r="N841" s="72">
        <f t="shared" si="729"/>
        <v>0.7</v>
      </c>
      <c r="O841" s="73">
        <f t="shared" si="730"/>
        <v>4009.6</v>
      </c>
      <c r="P841" s="8">
        <f t="shared" si="731"/>
        <v>5.975558867</v>
      </c>
    </row>
    <row r="842" ht="14.25" customHeight="1" outlineLevel="2">
      <c r="A842" s="68">
        <v>284.0</v>
      </c>
      <c r="B842" s="69">
        <v>1.0</v>
      </c>
      <c r="C842" s="18" t="str">
        <f>IF(A842=1.2, "Minneapolis",VLOOKUP(A842,'Fall20 data fy22 comp rev '!$P$2:$Q$669,2,0))</f>
        <v>Wayzata</v>
      </c>
      <c r="D842" s="68">
        <v>284.0</v>
      </c>
      <c r="E842" s="69">
        <v>1.0</v>
      </c>
      <c r="F842" s="69">
        <v>811.0</v>
      </c>
      <c r="G842" s="70" t="s">
        <v>2147</v>
      </c>
      <c r="H842" s="69">
        <v>634.0</v>
      </c>
      <c r="I842" s="69">
        <v>52.0</v>
      </c>
      <c r="J842" s="69">
        <v>34.0</v>
      </c>
      <c r="K842" s="29">
        <f t="shared" si="726"/>
        <v>69</v>
      </c>
      <c r="L842" s="71">
        <f t="shared" si="727"/>
        <v>0.1088</v>
      </c>
      <c r="M842" s="71">
        <f t="shared" si="728"/>
        <v>0.136</v>
      </c>
      <c r="N842" s="72">
        <f t="shared" si="729"/>
        <v>5.63</v>
      </c>
      <c r="O842" s="73">
        <f t="shared" si="730"/>
        <v>32248.64</v>
      </c>
      <c r="P842" s="8">
        <f t="shared" si="731"/>
        <v>50.86536278</v>
      </c>
    </row>
    <row r="843" ht="14.25" customHeight="1" outlineLevel="2">
      <c r="A843" s="68">
        <v>284.0</v>
      </c>
      <c r="B843" s="69">
        <v>1.0</v>
      </c>
      <c r="C843" s="18" t="str">
        <f>IF(A843=1.2, "Minneapolis",VLOOKUP(A843,'Fall20 data fy22 comp rev '!$P$2:$Q$669,2,0))</f>
        <v>Wayzata</v>
      </c>
      <c r="D843" s="68">
        <v>284.0</v>
      </c>
      <c r="E843" s="69">
        <v>1.0</v>
      </c>
      <c r="F843" s="69">
        <v>812.0</v>
      </c>
      <c r="G843" s="70" t="s">
        <v>2148</v>
      </c>
      <c r="H843" s="69">
        <v>622.0</v>
      </c>
      <c r="I843" s="69">
        <v>20.0</v>
      </c>
      <c r="J843" s="69">
        <v>2.0</v>
      </c>
      <c r="K843" s="29">
        <f t="shared" si="726"/>
        <v>21</v>
      </c>
      <c r="L843" s="71">
        <f t="shared" si="727"/>
        <v>0.0338</v>
      </c>
      <c r="M843" s="71">
        <f t="shared" si="728"/>
        <v>0.0423</v>
      </c>
      <c r="N843" s="72">
        <f t="shared" si="729"/>
        <v>0.53</v>
      </c>
      <c r="O843" s="73">
        <f t="shared" si="730"/>
        <v>3035.84</v>
      </c>
      <c r="P843" s="8">
        <f t="shared" si="731"/>
        <v>4.880771704</v>
      </c>
    </row>
    <row r="844" ht="14.25" customHeight="1" outlineLevel="2">
      <c r="A844" s="68">
        <v>284.0</v>
      </c>
      <c r="B844" s="69">
        <v>1.0</v>
      </c>
      <c r="C844" s="18" t="str">
        <f>IF(A844=1.2, "Minneapolis",VLOOKUP(A844,'Fall20 data fy22 comp rev '!$P$2:$Q$669,2,0))</f>
        <v>Wayzata</v>
      </c>
      <c r="D844" s="68">
        <v>284.0</v>
      </c>
      <c r="E844" s="69">
        <v>1.0</v>
      </c>
      <c r="F844" s="69">
        <v>952.0</v>
      </c>
      <c r="G844" s="70" t="s">
        <v>2149</v>
      </c>
      <c r="H844" s="69">
        <v>36.0</v>
      </c>
      <c r="I844" s="69">
        <v>14.0</v>
      </c>
      <c r="J844" s="69">
        <v>6.0</v>
      </c>
      <c r="K844" s="29">
        <f t="shared" si="726"/>
        <v>17</v>
      </c>
      <c r="L844" s="71">
        <f t="shared" si="727"/>
        <v>0.4722</v>
      </c>
      <c r="M844" s="71">
        <f t="shared" si="728"/>
        <v>0.5903</v>
      </c>
      <c r="N844" s="72">
        <f t="shared" si="729"/>
        <v>6.02</v>
      </c>
      <c r="O844" s="73">
        <f t="shared" si="730"/>
        <v>34482.56</v>
      </c>
      <c r="P844" s="8">
        <f t="shared" si="731"/>
        <v>957.8488889</v>
      </c>
    </row>
    <row r="845" ht="14.25" customHeight="1" outlineLevel="2">
      <c r="A845" s="68">
        <v>284.0</v>
      </c>
      <c r="B845" s="69">
        <v>1.0</v>
      </c>
      <c r="C845" s="18" t="str">
        <f>IF(A845=1.2, "Minneapolis",VLOOKUP(A845,'Fall20 data fy22 comp rev '!$P$2:$Q$669,2,0))</f>
        <v>Wayzata</v>
      </c>
      <c r="D845" s="68">
        <v>284.0</v>
      </c>
      <c r="E845" s="69">
        <v>1.0</v>
      </c>
      <c r="F845" s="69">
        <v>953.0</v>
      </c>
      <c r="G845" s="70" t="s">
        <v>2150</v>
      </c>
      <c r="H845" s="69">
        <v>30.0</v>
      </c>
      <c r="I845" s="69">
        <v>13.0</v>
      </c>
      <c r="J845" s="69">
        <v>3.0</v>
      </c>
      <c r="K845" s="29">
        <f t="shared" si="726"/>
        <v>14.5</v>
      </c>
      <c r="L845" s="71">
        <f t="shared" si="727"/>
        <v>0.4833</v>
      </c>
      <c r="M845" s="71">
        <f t="shared" si="728"/>
        <v>0.6041</v>
      </c>
      <c r="N845" s="72">
        <f t="shared" si="729"/>
        <v>5.26</v>
      </c>
      <c r="O845" s="73">
        <f t="shared" si="730"/>
        <v>30129.28</v>
      </c>
      <c r="P845" s="8">
        <f t="shared" si="731"/>
        <v>1004.309333</v>
      </c>
    </row>
    <row r="846" ht="14.25" customHeight="1" outlineLevel="1">
      <c r="A846" s="68"/>
      <c r="B846" s="69"/>
      <c r="C846" s="80" t="s">
        <v>3648</v>
      </c>
      <c r="D846" s="68"/>
      <c r="E846" s="69"/>
      <c r="F846" s="69"/>
      <c r="G846" s="70"/>
      <c r="H846" s="69">
        <f t="shared" ref="H846:K846" si="732">SUBTOTAL(9,H828:H845)</f>
        <v>12207</v>
      </c>
      <c r="I846" s="69">
        <f t="shared" si="732"/>
        <v>933</v>
      </c>
      <c r="J846" s="69">
        <f t="shared" si="732"/>
        <v>369</v>
      </c>
      <c r="K846" s="29">
        <f t="shared" si="732"/>
        <v>1117.5</v>
      </c>
      <c r="L846" s="71"/>
      <c r="M846" s="71"/>
      <c r="N846" s="72">
        <f t="shared" ref="N846:O846" si="733">SUBTOTAL(9,N828:N845)</f>
        <v>112.71</v>
      </c>
      <c r="O846" s="73">
        <f t="shared" si="733"/>
        <v>645602.88</v>
      </c>
      <c r="P846" s="8"/>
    </row>
    <row r="847" ht="14.25" customHeight="1" outlineLevel="2">
      <c r="A847" s="68">
        <v>286.0</v>
      </c>
      <c r="B847" s="69">
        <v>1.0</v>
      </c>
      <c r="C847" s="18" t="str">
        <f>IF(A847=1.2, "Minneapolis",VLOOKUP(A847,'Fall20 data fy22 comp rev '!$P$2:$Q$669,2,0))</f>
        <v>Brooklyn Center</v>
      </c>
      <c r="D847" s="68">
        <v>286.0</v>
      </c>
      <c r="E847" s="69">
        <v>1.0</v>
      </c>
      <c r="F847" s="69">
        <v>3.0</v>
      </c>
      <c r="G847" s="70" t="s">
        <v>2151</v>
      </c>
      <c r="H847" s="69">
        <v>16.0</v>
      </c>
      <c r="I847" s="69">
        <v>9.0</v>
      </c>
      <c r="J847" s="69">
        <v>0.0</v>
      </c>
      <c r="K847" s="29">
        <f t="shared" ref="K847:K854" si="734">ROUND((I$3*I847)+(J847*J$3),1)</f>
        <v>9</v>
      </c>
      <c r="L847" s="71">
        <f t="shared" ref="L847:L854" si="735">ROUND(K847/H847,4)</f>
        <v>0.5625</v>
      </c>
      <c r="M847" s="71">
        <f t="shared" ref="M847:M854" si="736">ROUND(MIN(1,L847/M$3),4)</f>
        <v>0.7031</v>
      </c>
      <c r="N847" s="72">
        <f t="shared" ref="N847:N854" si="737">ROUND(K847*M847*N$3,2)</f>
        <v>3.8</v>
      </c>
      <c r="O847" s="73">
        <f t="shared" ref="O847:O854" si="738">ROUND(N847*O$3,2)</f>
        <v>21766.4</v>
      </c>
      <c r="P847" s="8">
        <f t="shared" ref="P847:P854" si="739">O847/H847</f>
        <v>1360.4</v>
      </c>
    </row>
    <row r="848" ht="14.25" customHeight="1" outlineLevel="2">
      <c r="A848" s="68">
        <v>286.0</v>
      </c>
      <c r="B848" s="69">
        <v>1.0</v>
      </c>
      <c r="C848" s="18" t="str">
        <f>IF(A848=1.2, "Minneapolis",VLOOKUP(A848,'Fall20 data fy22 comp rev '!$P$2:$Q$669,2,0))</f>
        <v>Brooklyn Center</v>
      </c>
      <c r="D848" s="68">
        <v>286.0</v>
      </c>
      <c r="E848" s="69">
        <v>1.0</v>
      </c>
      <c r="F848" s="69">
        <v>11.0</v>
      </c>
      <c r="G848" s="70" t="s">
        <v>2152</v>
      </c>
      <c r="H848" s="69">
        <v>394.0</v>
      </c>
      <c r="I848" s="69">
        <v>250.0</v>
      </c>
      <c r="J848" s="69">
        <v>81.0</v>
      </c>
      <c r="K848" s="29">
        <f t="shared" si="734"/>
        <v>290.5</v>
      </c>
      <c r="L848" s="71">
        <f t="shared" si="735"/>
        <v>0.7373</v>
      </c>
      <c r="M848" s="71">
        <f t="shared" si="736"/>
        <v>0.9216</v>
      </c>
      <c r="N848" s="72">
        <f t="shared" si="737"/>
        <v>160.63</v>
      </c>
      <c r="O848" s="73">
        <f t="shared" si="738"/>
        <v>920088.64</v>
      </c>
      <c r="P848" s="8">
        <f t="shared" si="739"/>
        <v>2335.250355</v>
      </c>
    </row>
    <row r="849" ht="14.25" customHeight="1" outlineLevel="2">
      <c r="A849" s="68">
        <v>286.0</v>
      </c>
      <c r="B849" s="69">
        <v>1.0</v>
      </c>
      <c r="C849" s="18" t="str">
        <f>IF(A849=1.2, "Minneapolis",VLOOKUP(A849,'Fall20 data fy22 comp rev '!$P$2:$Q$669,2,0))</f>
        <v>Brooklyn Center</v>
      </c>
      <c r="D849" s="68">
        <v>286.0</v>
      </c>
      <c r="E849" s="69">
        <v>1.0</v>
      </c>
      <c r="F849" s="69">
        <v>12.0</v>
      </c>
      <c r="G849" s="70" t="s">
        <v>2153</v>
      </c>
      <c r="H849" s="69">
        <v>505.0</v>
      </c>
      <c r="I849" s="69">
        <v>290.0</v>
      </c>
      <c r="J849" s="69">
        <v>117.0</v>
      </c>
      <c r="K849" s="29">
        <f t="shared" si="734"/>
        <v>348.5</v>
      </c>
      <c r="L849" s="71">
        <f t="shared" si="735"/>
        <v>0.6901</v>
      </c>
      <c r="M849" s="71">
        <f t="shared" si="736"/>
        <v>0.8626</v>
      </c>
      <c r="N849" s="72">
        <f t="shared" si="737"/>
        <v>180.37</v>
      </c>
      <c r="O849" s="73">
        <f t="shared" si="738"/>
        <v>1033159.36</v>
      </c>
      <c r="P849" s="8">
        <f t="shared" si="739"/>
        <v>2045.860119</v>
      </c>
    </row>
    <row r="850" ht="14.25" customHeight="1" outlineLevel="2">
      <c r="A850" s="68">
        <v>286.0</v>
      </c>
      <c r="B850" s="69">
        <v>1.0</v>
      </c>
      <c r="C850" s="18" t="str">
        <f>IF(A850=1.2, "Minneapolis",VLOOKUP(A850,'Fall20 data fy22 comp rev '!$P$2:$Q$669,2,0))</f>
        <v>Brooklyn Center</v>
      </c>
      <c r="D850" s="68">
        <v>286.0</v>
      </c>
      <c r="E850" s="69">
        <v>1.0</v>
      </c>
      <c r="F850" s="69">
        <v>17.0</v>
      </c>
      <c r="G850" s="70" t="s">
        <v>3649</v>
      </c>
      <c r="H850" s="69">
        <v>10.0</v>
      </c>
      <c r="I850" s="69">
        <v>8.0</v>
      </c>
      <c r="J850" s="69">
        <v>0.0</v>
      </c>
      <c r="K850" s="29">
        <f t="shared" si="734"/>
        <v>8</v>
      </c>
      <c r="L850" s="71">
        <f t="shared" si="735"/>
        <v>0.8</v>
      </c>
      <c r="M850" s="71">
        <f t="shared" si="736"/>
        <v>1</v>
      </c>
      <c r="N850" s="72">
        <f t="shared" si="737"/>
        <v>4.8</v>
      </c>
      <c r="O850" s="73">
        <f t="shared" si="738"/>
        <v>27494.4</v>
      </c>
      <c r="P850" s="8">
        <f t="shared" si="739"/>
        <v>2749.44</v>
      </c>
    </row>
    <row r="851" ht="14.25" customHeight="1" outlineLevel="2">
      <c r="A851" s="68">
        <v>286.0</v>
      </c>
      <c r="B851" s="69">
        <v>1.0</v>
      </c>
      <c r="C851" s="18" t="str">
        <f>IF(A851=1.2, "Minneapolis",VLOOKUP(A851,'Fall20 data fy22 comp rev '!$P$2:$Q$669,2,0))</f>
        <v>Brooklyn Center</v>
      </c>
      <c r="D851" s="68">
        <v>286.0</v>
      </c>
      <c r="E851" s="69">
        <v>1.0</v>
      </c>
      <c r="F851" s="69">
        <v>35.0</v>
      </c>
      <c r="G851" s="70" t="s">
        <v>2154</v>
      </c>
      <c r="H851" s="69">
        <v>11.0</v>
      </c>
      <c r="I851" s="69">
        <v>5.0</v>
      </c>
      <c r="J851" s="69">
        <v>1.0</v>
      </c>
      <c r="K851" s="29">
        <f t="shared" si="734"/>
        <v>5.5</v>
      </c>
      <c r="L851" s="71">
        <f t="shared" si="735"/>
        <v>0.5</v>
      </c>
      <c r="M851" s="71">
        <f t="shared" si="736"/>
        <v>0.625</v>
      </c>
      <c r="N851" s="72">
        <f t="shared" si="737"/>
        <v>2.06</v>
      </c>
      <c r="O851" s="73">
        <f t="shared" si="738"/>
        <v>11799.68</v>
      </c>
      <c r="P851" s="8">
        <f t="shared" si="739"/>
        <v>1072.698182</v>
      </c>
    </row>
    <row r="852" ht="14.25" customHeight="1" outlineLevel="2">
      <c r="A852" s="68">
        <v>286.0</v>
      </c>
      <c r="B852" s="69">
        <v>1.0</v>
      </c>
      <c r="C852" s="18" t="str">
        <f>IF(A852=1.2, "Minneapolis",VLOOKUP(A852,'Fall20 data fy22 comp rev '!$P$2:$Q$669,2,0))</f>
        <v>Brooklyn Center</v>
      </c>
      <c r="D852" s="68">
        <v>286.0</v>
      </c>
      <c r="E852" s="69">
        <v>1.0</v>
      </c>
      <c r="F852" s="69">
        <v>221.0</v>
      </c>
      <c r="G852" s="70" t="s">
        <v>2155</v>
      </c>
      <c r="H852" s="69">
        <v>395.0</v>
      </c>
      <c r="I852" s="69">
        <v>142.0</v>
      </c>
      <c r="J852" s="69">
        <v>34.0</v>
      </c>
      <c r="K852" s="29">
        <f t="shared" si="734"/>
        <v>159</v>
      </c>
      <c r="L852" s="71">
        <f t="shared" si="735"/>
        <v>0.4025</v>
      </c>
      <c r="M852" s="71">
        <f t="shared" si="736"/>
        <v>0.5031</v>
      </c>
      <c r="N852" s="72">
        <f t="shared" si="737"/>
        <v>48</v>
      </c>
      <c r="O852" s="73">
        <f t="shared" si="738"/>
        <v>274944</v>
      </c>
      <c r="P852" s="8">
        <f t="shared" si="739"/>
        <v>696.0607595</v>
      </c>
    </row>
    <row r="853" ht="14.25" customHeight="1" outlineLevel="2">
      <c r="A853" s="68">
        <v>286.0</v>
      </c>
      <c r="B853" s="69">
        <v>1.0</v>
      </c>
      <c r="C853" s="18" t="str">
        <f>IF(A853=1.2, "Minneapolis",VLOOKUP(A853,'Fall20 data fy22 comp rev '!$P$2:$Q$669,2,0))</f>
        <v>Brooklyn Center</v>
      </c>
      <c r="D853" s="68">
        <v>286.0</v>
      </c>
      <c r="E853" s="69">
        <v>1.0</v>
      </c>
      <c r="F853" s="69">
        <v>480.0</v>
      </c>
      <c r="G853" s="70" t="s">
        <v>2156</v>
      </c>
      <c r="H853" s="69">
        <v>959.0</v>
      </c>
      <c r="I853" s="69">
        <v>593.0</v>
      </c>
      <c r="J853" s="69">
        <v>184.0</v>
      </c>
      <c r="K853" s="29">
        <f t="shared" si="734"/>
        <v>685</v>
      </c>
      <c r="L853" s="71">
        <f t="shared" si="735"/>
        <v>0.7143</v>
      </c>
      <c r="M853" s="71">
        <f t="shared" si="736"/>
        <v>0.8929</v>
      </c>
      <c r="N853" s="72">
        <f t="shared" si="737"/>
        <v>366.98</v>
      </c>
      <c r="O853" s="73">
        <f t="shared" si="738"/>
        <v>2102061.44</v>
      </c>
      <c r="P853" s="8">
        <f t="shared" si="739"/>
        <v>2191.930594</v>
      </c>
    </row>
    <row r="854" ht="14.25" customHeight="1" outlineLevel="2">
      <c r="A854" s="68">
        <v>286.0</v>
      </c>
      <c r="B854" s="69">
        <v>1.0</v>
      </c>
      <c r="C854" s="18" t="str">
        <f>IF(A854=1.2, "Minneapolis",VLOOKUP(A854,'Fall20 data fy22 comp rev '!$P$2:$Q$669,2,0))</f>
        <v>Brooklyn Center</v>
      </c>
      <c r="D854" s="68">
        <v>286.0</v>
      </c>
      <c r="E854" s="69">
        <v>1.0</v>
      </c>
      <c r="F854" s="69">
        <v>763.0</v>
      </c>
      <c r="G854" s="70" t="s">
        <v>2157</v>
      </c>
      <c r="H854" s="69">
        <v>55.0</v>
      </c>
      <c r="I854" s="69">
        <v>37.0</v>
      </c>
      <c r="J854" s="69">
        <v>1.0</v>
      </c>
      <c r="K854" s="29">
        <f t="shared" si="734"/>
        <v>37.5</v>
      </c>
      <c r="L854" s="71">
        <f t="shared" si="735"/>
        <v>0.6818</v>
      </c>
      <c r="M854" s="71">
        <f t="shared" si="736"/>
        <v>0.8523</v>
      </c>
      <c r="N854" s="72">
        <f t="shared" si="737"/>
        <v>19.18</v>
      </c>
      <c r="O854" s="73">
        <f t="shared" si="738"/>
        <v>109863.04</v>
      </c>
      <c r="P854" s="8">
        <f t="shared" si="739"/>
        <v>1997.509818</v>
      </c>
    </row>
    <row r="855" ht="14.25" customHeight="1" outlineLevel="1">
      <c r="A855" s="68"/>
      <c r="B855" s="69"/>
      <c r="C855" s="80" t="s">
        <v>3650</v>
      </c>
      <c r="D855" s="68"/>
      <c r="E855" s="69"/>
      <c r="F855" s="69"/>
      <c r="G855" s="70"/>
      <c r="H855" s="69">
        <f t="shared" ref="H855:K855" si="740">SUBTOTAL(9,H847:H854)</f>
        <v>2345</v>
      </c>
      <c r="I855" s="69">
        <f t="shared" si="740"/>
        <v>1334</v>
      </c>
      <c r="J855" s="69">
        <f t="shared" si="740"/>
        <v>418</v>
      </c>
      <c r="K855" s="29">
        <f t="shared" si="740"/>
        <v>1543</v>
      </c>
      <c r="L855" s="71"/>
      <c r="M855" s="71"/>
      <c r="N855" s="72">
        <f t="shared" ref="N855:O855" si="741">SUBTOTAL(9,N847:N854)</f>
        <v>785.82</v>
      </c>
      <c r="O855" s="73">
        <f t="shared" si="741"/>
        <v>4501176.96</v>
      </c>
      <c r="P855" s="8"/>
    </row>
    <row r="856" ht="14.25" customHeight="1" outlineLevel="2">
      <c r="A856" s="68">
        <v>287.0</v>
      </c>
      <c r="B856" s="69">
        <v>6.0</v>
      </c>
      <c r="C856" s="18" t="str">
        <f>IF(A856=1.2, "Minneapolis",VLOOKUP(A856,'Fall20 data fy22 comp rev '!$P$2:$Q$669,2,0))</f>
        <v>Intermediate  287</v>
      </c>
      <c r="D856" s="68">
        <v>287.0</v>
      </c>
      <c r="E856" s="69">
        <v>6.0</v>
      </c>
      <c r="F856" s="69">
        <v>428.0</v>
      </c>
      <c r="G856" s="70" t="s">
        <v>3651</v>
      </c>
      <c r="H856" s="69">
        <v>70.0</v>
      </c>
      <c r="I856" s="69">
        <v>37.0</v>
      </c>
      <c r="J856" s="69">
        <v>5.0</v>
      </c>
      <c r="K856" s="29">
        <f t="shared" ref="K856:K888" si="742">ROUND((I$3*I856)+(J856*J$3),1)</f>
        <v>39.5</v>
      </c>
      <c r="L856" s="71">
        <f t="shared" ref="L856:L888" si="743">ROUND(K856/H856,4)</f>
        <v>0.5643</v>
      </c>
      <c r="M856" s="71">
        <f t="shared" ref="M856:M888" si="744">ROUND(MIN(1,L856/M$3),4)</f>
        <v>0.7054</v>
      </c>
      <c r="N856" s="72">
        <f t="shared" ref="N856:N888" si="745">ROUND(K856*M856*N$3,2)</f>
        <v>16.72</v>
      </c>
      <c r="O856" s="73">
        <f t="shared" ref="O856:O888" si="746">ROUND(N856*O$3,2)</f>
        <v>95772.16</v>
      </c>
      <c r="P856" s="8">
        <f t="shared" ref="P856:P888" si="747">O856/H856</f>
        <v>1368.173714</v>
      </c>
    </row>
    <row r="857" ht="14.25" customHeight="1" outlineLevel="2">
      <c r="A857" s="68">
        <v>287.0</v>
      </c>
      <c r="B857" s="69">
        <v>6.0</v>
      </c>
      <c r="C857" s="18" t="str">
        <f>IF(A857=1.2, "Minneapolis",VLOOKUP(A857,'Fall20 data fy22 comp rev '!$P$2:$Q$669,2,0))</f>
        <v>Intermediate  287</v>
      </c>
      <c r="D857" s="68">
        <v>287.0</v>
      </c>
      <c r="E857" s="69">
        <v>6.0</v>
      </c>
      <c r="F857" s="69">
        <v>431.0</v>
      </c>
      <c r="G857" s="70" t="s">
        <v>3652</v>
      </c>
      <c r="H857" s="69">
        <v>35.0</v>
      </c>
      <c r="I857" s="69">
        <v>2.0</v>
      </c>
      <c r="J857" s="69">
        <v>0.0</v>
      </c>
      <c r="K857" s="29">
        <f t="shared" si="742"/>
        <v>2</v>
      </c>
      <c r="L857" s="71">
        <f t="shared" si="743"/>
        <v>0.0571</v>
      </c>
      <c r="M857" s="71">
        <f t="shared" si="744"/>
        <v>0.0714</v>
      </c>
      <c r="N857" s="72">
        <f t="shared" si="745"/>
        <v>0.09</v>
      </c>
      <c r="O857" s="73">
        <f t="shared" si="746"/>
        <v>515.52</v>
      </c>
      <c r="P857" s="8">
        <f t="shared" si="747"/>
        <v>14.72914286</v>
      </c>
    </row>
    <row r="858" ht="14.25" customHeight="1" outlineLevel="2">
      <c r="A858" s="68">
        <v>287.0</v>
      </c>
      <c r="B858" s="69">
        <v>6.0</v>
      </c>
      <c r="C858" s="18" t="str">
        <f>IF(A858=1.2, "Minneapolis",VLOOKUP(A858,'Fall20 data fy22 comp rev '!$P$2:$Q$669,2,0))</f>
        <v>Intermediate  287</v>
      </c>
      <c r="D858" s="68">
        <v>287.0</v>
      </c>
      <c r="E858" s="69">
        <v>6.0</v>
      </c>
      <c r="F858" s="69">
        <v>432.0</v>
      </c>
      <c r="G858" s="70" t="s">
        <v>3653</v>
      </c>
      <c r="H858" s="69">
        <v>25.0</v>
      </c>
      <c r="I858" s="69">
        <v>9.0</v>
      </c>
      <c r="J858" s="69">
        <v>1.0</v>
      </c>
      <c r="K858" s="29">
        <f t="shared" si="742"/>
        <v>9.5</v>
      </c>
      <c r="L858" s="71">
        <f t="shared" si="743"/>
        <v>0.38</v>
      </c>
      <c r="M858" s="71">
        <f t="shared" si="744"/>
        <v>0.475</v>
      </c>
      <c r="N858" s="72">
        <f t="shared" si="745"/>
        <v>2.71</v>
      </c>
      <c r="O858" s="73">
        <f t="shared" si="746"/>
        <v>15522.88</v>
      </c>
      <c r="P858" s="8">
        <f t="shared" si="747"/>
        <v>620.9152</v>
      </c>
    </row>
    <row r="859" ht="14.25" customHeight="1" outlineLevel="2">
      <c r="A859" s="68">
        <v>287.0</v>
      </c>
      <c r="B859" s="69">
        <v>6.0</v>
      </c>
      <c r="C859" s="18" t="str">
        <f>IF(A859=1.2, "Minneapolis",VLOOKUP(A859,'Fall20 data fy22 comp rev '!$P$2:$Q$669,2,0))</f>
        <v>Intermediate  287</v>
      </c>
      <c r="D859" s="68">
        <v>287.0</v>
      </c>
      <c r="E859" s="69">
        <v>6.0</v>
      </c>
      <c r="F859" s="69">
        <v>434.0</v>
      </c>
      <c r="G859" s="70" t="s">
        <v>3654</v>
      </c>
      <c r="H859" s="69">
        <v>6.0</v>
      </c>
      <c r="I859" s="69">
        <v>3.0</v>
      </c>
      <c r="J859" s="69">
        <v>0.0</v>
      </c>
      <c r="K859" s="29">
        <f t="shared" si="742"/>
        <v>3</v>
      </c>
      <c r="L859" s="71">
        <f t="shared" si="743"/>
        <v>0.5</v>
      </c>
      <c r="M859" s="71">
        <f t="shared" si="744"/>
        <v>0.625</v>
      </c>
      <c r="N859" s="72">
        <f t="shared" si="745"/>
        <v>1.13</v>
      </c>
      <c r="O859" s="73">
        <f t="shared" si="746"/>
        <v>6472.64</v>
      </c>
      <c r="P859" s="8">
        <f t="shared" si="747"/>
        <v>1078.773333</v>
      </c>
    </row>
    <row r="860" ht="14.25" customHeight="1" outlineLevel="2">
      <c r="A860" s="68">
        <v>287.0</v>
      </c>
      <c r="B860" s="69">
        <v>6.0</v>
      </c>
      <c r="C860" s="18" t="str">
        <f>IF(A860=1.2, "Minneapolis",VLOOKUP(A860,'Fall20 data fy22 comp rev '!$P$2:$Q$669,2,0))</f>
        <v>Intermediate  287</v>
      </c>
      <c r="D860" s="68">
        <v>287.0</v>
      </c>
      <c r="E860" s="69">
        <v>6.0</v>
      </c>
      <c r="F860" s="69">
        <v>439.0</v>
      </c>
      <c r="G860" s="70" t="s">
        <v>3655</v>
      </c>
      <c r="H860" s="69">
        <v>26.0</v>
      </c>
      <c r="I860" s="69">
        <v>10.0</v>
      </c>
      <c r="J860" s="69">
        <v>1.0</v>
      </c>
      <c r="K860" s="29">
        <f t="shared" si="742"/>
        <v>10.5</v>
      </c>
      <c r="L860" s="71">
        <f t="shared" si="743"/>
        <v>0.4038</v>
      </c>
      <c r="M860" s="71">
        <f t="shared" si="744"/>
        <v>0.5048</v>
      </c>
      <c r="N860" s="72">
        <f t="shared" si="745"/>
        <v>3.18</v>
      </c>
      <c r="O860" s="73">
        <f t="shared" si="746"/>
        <v>18215.04</v>
      </c>
      <c r="P860" s="8">
        <f t="shared" si="747"/>
        <v>700.5784615</v>
      </c>
    </row>
    <row r="861" ht="14.25" customHeight="1" outlineLevel="2">
      <c r="A861" s="68">
        <v>287.0</v>
      </c>
      <c r="B861" s="69">
        <v>6.0</v>
      </c>
      <c r="C861" s="18" t="str">
        <f>IF(A861=1.2, "Minneapolis",VLOOKUP(A861,'Fall20 data fy22 comp rev '!$P$2:$Q$669,2,0))</f>
        <v>Intermediate  287</v>
      </c>
      <c r="D861" s="68">
        <v>287.0</v>
      </c>
      <c r="E861" s="69">
        <v>6.0</v>
      </c>
      <c r="F861" s="69">
        <v>440.0</v>
      </c>
      <c r="G861" s="70" t="s">
        <v>3656</v>
      </c>
      <c r="H861" s="69">
        <v>66.0</v>
      </c>
      <c r="I861" s="69">
        <v>45.0</v>
      </c>
      <c r="J861" s="69">
        <v>0.0</v>
      </c>
      <c r="K861" s="29">
        <f t="shared" si="742"/>
        <v>45</v>
      </c>
      <c r="L861" s="71">
        <f t="shared" si="743"/>
        <v>0.6818</v>
      </c>
      <c r="M861" s="71">
        <f t="shared" si="744"/>
        <v>0.8523</v>
      </c>
      <c r="N861" s="72">
        <f t="shared" si="745"/>
        <v>23.01</v>
      </c>
      <c r="O861" s="73">
        <f t="shared" si="746"/>
        <v>131801.28</v>
      </c>
      <c r="P861" s="8">
        <f t="shared" si="747"/>
        <v>1996.989091</v>
      </c>
    </row>
    <row r="862" ht="14.25" customHeight="1" outlineLevel="2">
      <c r="A862" s="68">
        <v>287.0</v>
      </c>
      <c r="B862" s="69">
        <v>6.0</v>
      </c>
      <c r="C862" s="18" t="str">
        <f>IF(A862=1.2, "Minneapolis",VLOOKUP(A862,'Fall20 data fy22 comp rev '!$P$2:$Q$669,2,0))</f>
        <v>Intermediate  287</v>
      </c>
      <c r="D862" s="68">
        <v>287.0</v>
      </c>
      <c r="E862" s="69">
        <v>6.0</v>
      </c>
      <c r="F862" s="69">
        <v>458.0</v>
      </c>
      <c r="G862" s="70" t="s">
        <v>3657</v>
      </c>
      <c r="H862" s="69">
        <v>14.0</v>
      </c>
      <c r="I862" s="69">
        <v>8.0</v>
      </c>
      <c r="J862" s="69">
        <v>0.0</v>
      </c>
      <c r="K862" s="29">
        <f t="shared" si="742"/>
        <v>8</v>
      </c>
      <c r="L862" s="71">
        <f t="shared" si="743"/>
        <v>0.5714</v>
      </c>
      <c r="M862" s="71">
        <f t="shared" si="744"/>
        <v>0.7143</v>
      </c>
      <c r="N862" s="72">
        <f t="shared" si="745"/>
        <v>3.43</v>
      </c>
      <c r="O862" s="73">
        <f t="shared" si="746"/>
        <v>19647.04</v>
      </c>
      <c r="P862" s="8">
        <f t="shared" si="747"/>
        <v>1403.36</v>
      </c>
    </row>
    <row r="863" ht="14.25" customHeight="1" outlineLevel="2">
      <c r="A863" s="68">
        <v>287.0</v>
      </c>
      <c r="B863" s="69">
        <v>6.0</v>
      </c>
      <c r="C863" s="18" t="str">
        <f>IF(A863=1.2, "Minneapolis",VLOOKUP(A863,'Fall20 data fy22 comp rev '!$P$2:$Q$669,2,0))</f>
        <v>Intermediate  287</v>
      </c>
      <c r="D863" s="68">
        <v>287.0</v>
      </c>
      <c r="E863" s="69">
        <v>6.0</v>
      </c>
      <c r="F863" s="69">
        <v>462.0</v>
      </c>
      <c r="G863" s="70" t="s">
        <v>3658</v>
      </c>
      <c r="H863" s="69">
        <v>22.0</v>
      </c>
      <c r="I863" s="69">
        <v>8.0</v>
      </c>
      <c r="J863" s="69">
        <v>3.0</v>
      </c>
      <c r="K863" s="29">
        <f t="shared" si="742"/>
        <v>9.5</v>
      </c>
      <c r="L863" s="71">
        <f t="shared" si="743"/>
        <v>0.4318</v>
      </c>
      <c r="M863" s="71">
        <f t="shared" si="744"/>
        <v>0.5398</v>
      </c>
      <c r="N863" s="72">
        <f t="shared" si="745"/>
        <v>3.08</v>
      </c>
      <c r="O863" s="73">
        <f t="shared" si="746"/>
        <v>17642.24</v>
      </c>
      <c r="P863" s="8">
        <f t="shared" si="747"/>
        <v>801.92</v>
      </c>
    </row>
    <row r="864" ht="14.25" customHeight="1" outlineLevel="2">
      <c r="A864" s="68">
        <v>287.0</v>
      </c>
      <c r="B864" s="69">
        <v>6.0</v>
      </c>
      <c r="C864" s="18" t="str">
        <f>IF(A864=1.2, "Minneapolis",VLOOKUP(A864,'Fall20 data fy22 comp rev '!$P$2:$Q$669,2,0))</f>
        <v>Intermediate  287</v>
      </c>
      <c r="D864" s="68">
        <v>287.0</v>
      </c>
      <c r="E864" s="69">
        <v>6.0</v>
      </c>
      <c r="F864" s="69">
        <v>465.0</v>
      </c>
      <c r="G864" s="70" t="s">
        <v>3659</v>
      </c>
      <c r="H864" s="69">
        <v>71.0</v>
      </c>
      <c r="I864" s="69">
        <v>32.0</v>
      </c>
      <c r="J864" s="69">
        <v>7.0</v>
      </c>
      <c r="K864" s="29">
        <f t="shared" si="742"/>
        <v>35.5</v>
      </c>
      <c r="L864" s="71">
        <f t="shared" si="743"/>
        <v>0.5</v>
      </c>
      <c r="M864" s="71">
        <f t="shared" si="744"/>
        <v>0.625</v>
      </c>
      <c r="N864" s="72">
        <f t="shared" si="745"/>
        <v>13.31</v>
      </c>
      <c r="O864" s="73">
        <f t="shared" si="746"/>
        <v>76239.68</v>
      </c>
      <c r="P864" s="8">
        <f t="shared" si="747"/>
        <v>1073.79831</v>
      </c>
    </row>
    <row r="865" ht="14.25" customHeight="1" outlineLevel="2">
      <c r="A865" s="68">
        <v>287.0</v>
      </c>
      <c r="B865" s="69">
        <v>6.0</v>
      </c>
      <c r="C865" s="18" t="str">
        <f>IF(A865=1.2, "Minneapolis",VLOOKUP(A865,'Fall20 data fy22 comp rev '!$P$2:$Q$669,2,0))</f>
        <v>Intermediate  287</v>
      </c>
      <c r="D865" s="68">
        <v>287.0</v>
      </c>
      <c r="E865" s="69">
        <v>6.0</v>
      </c>
      <c r="F865" s="69">
        <v>471.0</v>
      </c>
      <c r="G865" s="70" t="s">
        <v>3660</v>
      </c>
      <c r="H865" s="69">
        <v>51.0</v>
      </c>
      <c r="I865" s="69">
        <v>23.0</v>
      </c>
      <c r="J865" s="69">
        <v>4.0</v>
      </c>
      <c r="K865" s="29">
        <f t="shared" si="742"/>
        <v>25</v>
      </c>
      <c r="L865" s="71">
        <f t="shared" si="743"/>
        <v>0.4902</v>
      </c>
      <c r="M865" s="71">
        <f t="shared" si="744"/>
        <v>0.6128</v>
      </c>
      <c r="N865" s="72">
        <f t="shared" si="745"/>
        <v>9.19</v>
      </c>
      <c r="O865" s="73">
        <f t="shared" si="746"/>
        <v>52640.32</v>
      </c>
      <c r="P865" s="8">
        <f t="shared" si="747"/>
        <v>1032.163137</v>
      </c>
    </row>
    <row r="866" ht="14.25" customHeight="1" outlineLevel="2">
      <c r="A866" s="68">
        <v>287.0</v>
      </c>
      <c r="B866" s="69">
        <v>6.0</v>
      </c>
      <c r="C866" s="18" t="str">
        <f>IF(A866=1.2, "Minneapolis",VLOOKUP(A866,'Fall20 data fy22 comp rev '!$P$2:$Q$669,2,0))</f>
        <v>Intermediate  287</v>
      </c>
      <c r="D866" s="68">
        <v>287.0</v>
      </c>
      <c r="E866" s="69">
        <v>6.0</v>
      </c>
      <c r="F866" s="69">
        <v>479.0</v>
      </c>
      <c r="G866" s="70" t="s">
        <v>3661</v>
      </c>
      <c r="H866" s="69">
        <v>36.0</v>
      </c>
      <c r="I866" s="69">
        <v>18.0</v>
      </c>
      <c r="J866" s="69">
        <v>0.0</v>
      </c>
      <c r="K866" s="29">
        <f t="shared" si="742"/>
        <v>18</v>
      </c>
      <c r="L866" s="71">
        <f t="shared" si="743"/>
        <v>0.5</v>
      </c>
      <c r="M866" s="71">
        <f t="shared" si="744"/>
        <v>0.625</v>
      </c>
      <c r="N866" s="72">
        <f t="shared" si="745"/>
        <v>6.75</v>
      </c>
      <c r="O866" s="73">
        <f t="shared" si="746"/>
        <v>38664</v>
      </c>
      <c r="P866" s="8">
        <f t="shared" si="747"/>
        <v>1074</v>
      </c>
    </row>
    <row r="867" ht="14.25" customHeight="1" outlineLevel="2">
      <c r="A867" s="68">
        <v>287.0</v>
      </c>
      <c r="B867" s="69">
        <v>6.0</v>
      </c>
      <c r="C867" s="18" t="str">
        <f>IF(A867=1.2, "Minneapolis",VLOOKUP(A867,'Fall20 data fy22 comp rev '!$P$2:$Q$669,2,0))</f>
        <v>Intermediate  287</v>
      </c>
      <c r="D867" s="68">
        <v>287.0</v>
      </c>
      <c r="E867" s="69">
        <v>6.0</v>
      </c>
      <c r="F867" s="69">
        <v>480.0</v>
      </c>
      <c r="G867" s="70" t="s">
        <v>3662</v>
      </c>
      <c r="H867" s="69">
        <v>17.0</v>
      </c>
      <c r="I867" s="69">
        <v>12.0</v>
      </c>
      <c r="J867" s="69">
        <v>1.0</v>
      </c>
      <c r="K867" s="29">
        <f t="shared" si="742"/>
        <v>12.5</v>
      </c>
      <c r="L867" s="71">
        <f t="shared" si="743"/>
        <v>0.7353</v>
      </c>
      <c r="M867" s="71">
        <f t="shared" si="744"/>
        <v>0.9191</v>
      </c>
      <c r="N867" s="72">
        <f t="shared" si="745"/>
        <v>6.89</v>
      </c>
      <c r="O867" s="73">
        <f t="shared" si="746"/>
        <v>39465.92</v>
      </c>
      <c r="P867" s="8">
        <f t="shared" si="747"/>
        <v>2321.524706</v>
      </c>
    </row>
    <row r="868" ht="14.25" customHeight="1" outlineLevel="2">
      <c r="A868" s="68">
        <v>287.0</v>
      </c>
      <c r="B868" s="69">
        <v>6.0</v>
      </c>
      <c r="C868" s="18" t="str">
        <f>IF(A868=1.2, "Minneapolis",VLOOKUP(A868,'Fall20 data fy22 comp rev '!$P$2:$Q$669,2,0))</f>
        <v>Intermediate  287</v>
      </c>
      <c r="D868" s="68">
        <v>287.0</v>
      </c>
      <c r="E868" s="69">
        <v>6.0</v>
      </c>
      <c r="F868" s="69">
        <v>484.0</v>
      </c>
      <c r="G868" s="70" t="s">
        <v>3663</v>
      </c>
      <c r="H868" s="69">
        <v>5.0</v>
      </c>
      <c r="I868" s="69">
        <v>4.0</v>
      </c>
      <c r="J868" s="69">
        <v>0.0</v>
      </c>
      <c r="K868" s="29">
        <f t="shared" si="742"/>
        <v>4</v>
      </c>
      <c r="L868" s="71">
        <f t="shared" si="743"/>
        <v>0.8</v>
      </c>
      <c r="M868" s="71">
        <f t="shared" si="744"/>
        <v>1</v>
      </c>
      <c r="N868" s="72">
        <f t="shared" si="745"/>
        <v>2.4</v>
      </c>
      <c r="O868" s="73">
        <f t="shared" si="746"/>
        <v>13747.2</v>
      </c>
      <c r="P868" s="8">
        <f t="shared" si="747"/>
        <v>2749.44</v>
      </c>
    </row>
    <row r="869" ht="14.25" customHeight="1" outlineLevel="2">
      <c r="A869" s="68">
        <v>287.0</v>
      </c>
      <c r="B869" s="69">
        <v>6.0</v>
      </c>
      <c r="C869" s="18" t="str">
        <f>IF(A869=1.2, "Minneapolis",VLOOKUP(A869,'Fall20 data fy22 comp rev '!$P$2:$Q$669,2,0))</f>
        <v>Intermediate  287</v>
      </c>
      <c r="D869" s="68">
        <v>287.0</v>
      </c>
      <c r="E869" s="69">
        <v>6.0</v>
      </c>
      <c r="F869" s="69">
        <v>486.0</v>
      </c>
      <c r="G869" s="70" t="s">
        <v>3664</v>
      </c>
      <c r="H869" s="69">
        <v>86.0</v>
      </c>
      <c r="I869" s="69">
        <v>19.0</v>
      </c>
      <c r="J869" s="69">
        <v>10.0</v>
      </c>
      <c r="K869" s="29">
        <f t="shared" si="742"/>
        <v>24</v>
      </c>
      <c r="L869" s="71">
        <f t="shared" si="743"/>
        <v>0.2791</v>
      </c>
      <c r="M869" s="71">
        <f t="shared" si="744"/>
        <v>0.3489</v>
      </c>
      <c r="N869" s="72">
        <f t="shared" si="745"/>
        <v>5.02</v>
      </c>
      <c r="O869" s="73">
        <f t="shared" si="746"/>
        <v>28754.56</v>
      </c>
      <c r="P869" s="8">
        <f t="shared" si="747"/>
        <v>334.3553488</v>
      </c>
    </row>
    <row r="870" ht="14.25" customHeight="1" outlineLevel="2">
      <c r="A870" s="68">
        <v>287.0</v>
      </c>
      <c r="B870" s="69">
        <v>6.0</v>
      </c>
      <c r="C870" s="18" t="str">
        <f>IF(A870=1.2, "Minneapolis",VLOOKUP(A870,'Fall20 data fy22 comp rev '!$P$2:$Q$669,2,0))</f>
        <v>Intermediate  287</v>
      </c>
      <c r="D870" s="68">
        <v>287.0</v>
      </c>
      <c r="E870" s="69">
        <v>6.0</v>
      </c>
      <c r="F870" s="69">
        <v>519.0</v>
      </c>
      <c r="G870" s="70" t="s">
        <v>3665</v>
      </c>
      <c r="H870" s="69">
        <v>6.0</v>
      </c>
      <c r="I870" s="69">
        <v>6.0</v>
      </c>
      <c r="J870" s="69">
        <v>0.0</v>
      </c>
      <c r="K870" s="29">
        <f t="shared" si="742"/>
        <v>6</v>
      </c>
      <c r="L870" s="71">
        <f t="shared" si="743"/>
        <v>1</v>
      </c>
      <c r="M870" s="71">
        <f t="shared" si="744"/>
        <v>1</v>
      </c>
      <c r="N870" s="72">
        <f t="shared" si="745"/>
        <v>3.6</v>
      </c>
      <c r="O870" s="73">
        <f t="shared" si="746"/>
        <v>20620.8</v>
      </c>
      <c r="P870" s="8">
        <f t="shared" si="747"/>
        <v>3436.8</v>
      </c>
    </row>
    <row r="871" ht="14.25" customHeight="1" outlineLevel="2">
      <c r="A871" s="68">
        <v>287.0</v>
      </c>
      <c r="B871" s="69">
        <v>6.0</v>
      </c>
      <c r="C871" s="18" t="str">
        <f>IF(A871=1.2, "Minneapolis",VLOOKUP(A871,'Fall20 data fy22 comp rev '!$P$2:$Q$669,2,0))</f>
        <v>Intermediate  287</v>
      </c>
      <c r="D871" s="68">
        <v>287.0</v>
      </c>
      <c r="E871" s="69">
        <v>6.0</v>
      </c>
      <c r="F871" s="69">
        <v>521.0</v>
      </c>
      <c r="G871" s="70" t="s">
        <v>2161</v>
      </c>
      <c r="H871" s="69">
        <v>28.0</v>
      </c>
      <c r="I871" s="69">
        <v>28.0</v>
      </c>
      <c r="J871" s="69">
        <v>0.0</v>
      </c>
      <c r="K871" s="29">
        <f t="shared" si="742"/>
        <v>28</v>
      </c>
      <c r="L871" s="71">
        <f t="shared" si="743"/>
        <v>1</v>
      </c>
      <c r="M871" s="71">
        <f t="shared" si="744"/>
        <v>1</v>
      </c>
      <c r="N871" s="72">
        <f t="shared" si="745"/>
        <v>16.8</v>
      </c>
      <c r="O871" s="73">
        <f t="shared" si="746"/>
        <v>96230.4</v>
      </c>
      <c r="P871" s="8">
        <f t="shared" si="747"/>
        <v>3436.8</v>
      </c>
    </row>
    <row r="872" ht="14.25" customHeight="1" outlineLevel="2">
      <c r="A872" s="68">
        <v>287.0</v>
      </c>
      <c r="B872" s="69">
        <v>6.0</v>
      </c>
      <c r="C872" s="18" t="str">
        <f>IF(A872=1.2, "Minneapolis",VLOOKUP(A872,'Fall20 data fy22 comp rev '!$P$2:$Q$669,2,0))</f>
        <v>Intermediate  287</v>
      </c>
      <c r="D872" s="68">
        <v>287.0</v>
      </c>
      <c r="E872" s="69">
        <v>6.0</v>
      </c>
      <c r="F872" s="69">
        <v>522.0</v>
      </c>
      <c r="G872" s="70" t="s">
        <v>2162</v>
      </c>
      <c r="H872" s="69">
        <v>14.0</v>
      </c>
      <c r="I872" s="69">
        <v>14.0</v>
      </c>
      <c r="J872" s="69">
        <v>0.0</v>
      </c>
      <c r="K872" s="29">
        <f t="shared" si="742"/>
        <v>14</v>
      </c>
      <c r="L872" s="71">
        <f t="shared" si="743"/>
        <v>1</v>
      </c>
      <c r="M872" s="71">
        <f t="shared" si="744"/>
        <v>1</v>
      </c>
      <c r="N872" s="72">
        <f t="shared" si="745"/>
        <v>8.4</v>
      </c>
      <c r="O872" s="73">
        <f t="shared" si="746"/>
        <v>48115.2</v>
      </c>
      <c r="P872" s="8">
        <f t="shared" si="747"/>
        <v>3436.8</v>
      </c>
    </row>
    <row r="873" ht="14.25" customHeight="1" outlineLevel="2">
      <c r="A873" s="68">
        <v>287.0</v>
      </c>
      <c r="B873" s="69">
        <v>6.0</v>
      </c>
      <c r="C873" s="18" t="str">
        <f>IF(A873=1.2, "Minneapolis",VLOOKUP(A873,'Fall20 data fy22 comp rev '!$P$2:$Q$669,2,0))</f>
        <v>Intermediate  287</v>
      </c>
      <c r="D873" s="68">
        <v>287.0</v>
      </c>
      <c r="E873" s="69">
        <v>6.0</v>
      </c>
      <c r="F873" s="69">
        <v>527.0</v>
      </c>
      <c r="G873" s="70" t="s">
        <v>2163</v>
      </c>
      <c r="H873" s="69">
        <v>32.0</v>
      </c>
      <c r="I873" s="69">
        <v>14.0</v>
      </c>
      <c r="J873" s="69">
        <v>4.0</v>
      </c>
      <c r="K873" s="29">
        <f t="shared" si="742"/>
        <v>16</v>
      </c>
      <c r="L873" s="71">
        <f t="shared" si="743"/>
        <v>0.5</v>
      </c>
      <c r="M873" s="71">
        <f t="shared" si="744"/>
        <v>0.625</v>
      </c>
      <c r="N873" s="72">
        <f t="shared" si="745"/>
        <v>6</v>
      </c>
      <c r="O873" s="73">
        <f t="shared" si="746"/>
        <v>34368</v>
      </c>
      <c r="P873" s="8">
        <f t="shared" si="747"/>
        <v>1074</v>
      </c>
    </row>
    <row r="874" ht="14.25" customHeight="1" outlineLevel="2">
      <c r="A874" s="68">
        <v>287.0</v>
      </c>
      <c r="B874" s="69">
        <v>6.0</v>
      </c>
      <c r="C874" s="18" t="str">
        <f>IF(A874=1.2, "Minneapolis",VLOOKUP(A874,'Fall20 data fy22 comp rev '!$P$2:$Q$669,2,0))</f>
        <v>Intermediate  287</v>
      </c>
      <c r="D874" s="68">
        <v>287.0</v>
      </c>
      <c r="E874" s="69">
        <v>6.0</v>
      </c>
      <c r="F874" s="69">
        <v>528.0</v>
      </c>
      <c r="G874" s="70" t="s">
        <v>2164</v>
      </c>
      <c r="H874" s="69">
        <v>3.0</v>
      </c>
      <c r="I874" s="69">
        <v>1.0</v>
      </c>
      <c r="J874" s="69">
        <v>0.0</v>
      </c>
      <c r="K874" s="29">
        <f t="shared" si="742"/>
        <v>1</v>
      </c>
      <c r="L874" s="71">
        <f t="shared" si="743"/>
        <v>0.3333</v>
      </c>
      <c r="M874" s="71">
        <f t="shared" si="744"/>
        <v>0.4166</v>
      </c>
      <c r="N874" s="72">
        <f t="shared" si="745"/>
        <v>0.25</v>
      </c>
      <c r="O874" s="73">
        <f t="shared" si="746"/>
        <v>1432</v>
      </c>
      <c r="P874" s="8">
        <f t="shared" si="747"/>
        <v>477.3333333</v>
      </c>
    </row>
    <row r="875" ht="14.25" customHeight="1" outlineLevel="2">
      <c r="A875" s="68">
        <v>287.0</v>
      </c>
      <c r="B875" s="69">
        <v>6.0</v>
      </c>
      <c r="C875" s="18" t="str">
        <f>IF(A875=1.2, "Minneapolis",VLOOKUP(A875,'Fall20 data fy22 comp rev '!$P$2:$Q$669,2,0))</f>
        <v>Intermediate  287</v>
      </c>
      <c r="D875" s="68">
        <v>287.0</v>
      </c>
      <c r="E875" s="69">
        <v>6.0</v>
      </c>
      <c r="F875" s="69">
        <v>530.0</v>
      </c>
      <c r="G875" s="70" t="s">
        <v>2165</v>
      </c>
      <c r="H875" s="69">
        <v>24.0</v>
      </c>
      <c r="I875" s="69">
        <v>13.0</v>
      </c>
      <c r="J875" s="69">
        <v>0.0</v>
      </c>
      <c r="K875" s="29">
        <f t="shared" si="742"/>
        <v>13</v>
      </c>
      <c r="L875" s="71">
        <f t="shared" si="743"/>
        <v>0.5417</v>
      </c>
      <c r="M875" s="71">
        <f t="shared" si="744"/>
        <v>0.6771</v>
      </c>
      <c r="N875" s="72">
        <f t="shared" si="745"/>
        <v>5.28</v>
      </c>
      <c r="O875" s="73">
        <f t="shared" si="746"/>
        <v>30243.84</v>
      </c>
      <c r="P875" s="8">
        <f t="shared" si="747"/>
        <v>1260.16</v>
      </c>
    </row>
    <row r="876" ht="14.25" customHeight="1" outlineLevel="2">
      <c r="A876" s="68">
        <v>287.0</v>
      </c>
      <c r="B876" s="69">
        <v>6.0</v>
      </c>
      <c r="C876" s="18" t="str">
        <f>IF(A876=1.2, "Minneapolis",VLOOKUP(A876,'Fall20 data fy22 comp rev '!$P$2:$Q$669,2,0))</f>
        <v>Intermediate  287</v>
      </c>
      <c r="D876" s="68">
        <v>287.0</v>
      </c>
      <c r="E876" s="69">
        <v>6.0</v>
      </c>
      <c r="F876" s="69">
        <v>531.0</v>
      </c>
      <c r="G876" s="70" t="s">
        <v>2166</v>
      </c>
      <c r="H876" s="69">
        <v>43.0</v>
      </c>
      <c r="I876" s="69">
        <v>42.0</v>
      </c>
      <c r="J876" s="69">
        <v>0.0</v>
      </c>
      <c r="K876" s="29">
        <f t="shared" si="742"/>
        <v>42</v>
      </c>
      <c r="L876" s="71">
        <f t="shared" si="743"/>
        <v>0.9767</v>
      </c>
      <c r="M876" s="71">
        <f t="shared" si="744"/>
        <v>1</v>
      </c>
      <c r="N876" s="72">
        <f t="shared" si="745"/>
        <v>25.2</v>
      </c>
      <c r="O876" s="73">
        <f t="shared" si="746"/>
        <v>144345.6</v>
      </c>
      <c r="P876" s="8">
        <f t="shared" si="747"/>
        <v>3356.874419</v>
      </c>
    </row>
    <row r="877" ht="14.25" customHeight="1" outlineLevel="2">
      <c r="A877" s="68">
        <v>287.0</v>
      </c>
      <c r="B877" s="69">
        <v>6.0</v>
      </c>
      <c r="C877" s="18" t="str">
        <f>IF(A877=1.2, "Minneapolis",VLOOKUP(A877,'Fall20 data fy22 comp rev '!$P$2:$Q$669,2,0))</f>
        <v>Intermediate  287</v>
      </c>
      <c r="D877" s="68">
        <v>287.0</v>
      </c>
      <c r="E877" s="69">
        <v>6.0</v>
      </c>
      <c r="F877" s="69">
        <v>532.0</v>
      </c>
      <c r="G877" s="70" t="s">
        <v>2167</v>
      </c>
      <c r="H877" s="69">
        <v>23.0</v>
      </c>
      <c r="I877" s="69">
        <v>7.0</v>
      </c>
      <c r="J877" s="69">
        <v>0.0</v>
      </c>
      <c r="K877" s="29">
        <f t="shared" si="742"/>
        <v>7</v>
      </c>
      <c r="L877" s="71">
        <f t="shared" si="743"/>
        <v>0.3043</v>
      </c>
      <c r="M877" s="71">
        <f t="shared" si="744"/>
        <v>0.3804</v>
      </c>
      <c r="N877" s="72">
        <f t="shared" si="745"/>
        <v>1.6</v>
      </c>
      <c r="O877" s="73">
        <f t="shared" si="746"/>
        <v>9164.8</v>
      </c>
      <c r="P877" s="8">
        <f t="shared" si="747"/>
        <v>398.4695652</v>
      </c>
    </row>
    <row r="878" ht="14.25" customHeight="1" outlineLevel="2">
      <c r="A878" s="68">
        <v>287.0</v>
      </c>
      <c r="B878" s="69">
        <v>6.0</v>
      </c>
      <c r="C878" s="18" t="str">
        <f>IF(A878=1.2, "Minneapolis",VLOOKUP(A878,'Fall20 data fy22 comp rev '!$P$2:$Q$669,2,0))</f>
        <v>Intermediate  287</v>
      </c>
      <c r="D878" s="68">
        <v>287.0</v>
      </c>
      <c r="E878" s="69">
        <v>6.0</v>
      </c>
      <c r="F878" s="69">
        <v>533.0</v>
      </c>
      <c r="G878" s="70" t="s">
        <v>2168</v>
      </c>
      <c r="H878" s="69">
        <v>10.0</v>
      </c>
      <c r="I878" s="69">
        <v>10.0</v>
      </c>
      <c r="J878" s="69">
        <v>0.0</v>
      </c>
      <c r="K878" s="29">
        <f t="shared" si="742"/>
        <v>10</v>
      </c>
      <c r="L878" s="71">
        <f t="shared" si="743"/>
        <v>1</v>
      </c>
      <c r="M878" s="71">
        <f t="shared" si="744"/>
        <v>1</v>
      </c>
      <c r="N878" s="72">
        <f t="shared" si="745"/>
        <v>6</v>
      </c>
      <c r="O878" s="73">
        <f t="shared" si="746"/>
        <v>34368</v>
      </c>
      <c r="P878" s="8">
        <f t="shared" si="747"/>
        <v>3436.8</v>
      </c>
    </row>
    <row r="879" ht="14.25" customHeight="1" outlineLevel="2">
      <c r="A879" s="68">
        <v>287.0</v>
      </c>
      <c r="B879" s="69">
        <v>6.0</v>
      </c>
      <c r="C879" s="18" t="str">
        <f>IF(A879=1.2, "Minneapolis",VLOOKUP(A879,'Fall20 data fy22 comp rev '!$P$2:$Q$669,2,0))</f>
        <v>Intermediate  287</v>
      </c>
      <c r="D879" s="68">
        <v>287.0</v>
      </c>
      <c r="E879" s="69">
        <v>6.0</v>
      </c>
      <c r="F879" s="69">
        <v>535.0</v>
      </c>
      <c r="G879" s="70" t="s">
        <v>2169</v>
      </c>
      <c r="H879" s="69">
        <v>9.0</v>
      </c>
      <c r="I879" s="69">
        <v>8.0</v>
      </c>
      <c r="J879" s="69">
        <v>0.0</v>
      </c>
      <c r="K879" s="29">
        <f t="shared" si="742"/>
        <v>8</v>
      </c>
      <c r="L879" s="71">
        <f t="shared" si="743"/>
        <v>0.8889</v>
      </c>
      <c r="M879" s="71">
        <f t="shared" si="744"/>
        <v>1</v>
      </c>
      <c r="N879" s="72">
        <f t="shared" si="745"/>
        <v>4.8</v>
      </c>
      <c r="O879" s="73">
        <f t="shared" si="746"/>
        <v>27494.4</v>
      </c>
      <c r="P879" s="8">
        <f t="shared" si="747"/>
        <v>3054.933333</v>
      </c>
    </row>
    <row r="880" ht="14.25" customHeight="1" outlineLevel="2">
      <c r="A880" s="68">
        <v>287.0</v>
      </c>
      <c r="B880" s="69">
        <v>6.0</v>
      </c>
      <c r="C880" s="18" t="str">
        <f>IF(A880=1.2, "Minneapolis",VLOOKUP(A880,'Fall20 data fy22 comp rev '!$P$2:$Q$669,2,0))</f>
        <v>Intermediate  287</v>
      </c>
      <c r="D880" s="68">
        <v>287.0</v>
      </c>
      <c r="E880" s="69">
        <v>6.0</v>
      </c>
      <c r="F880" s="69">
        <v>537.0</v>
      </c>
      <c r="G880" s="70" t="s">
        <v>3666</v>
      </c>
      <c r="H880" s="69">
        <v>5.0</v>
      </c>
      <c r="I880" s="69">
        <v>5.0</v>
      </c>
      <c r="J880" s="69">
        <v>0.0</v>
      </c>
      <c r="K880" s="29">
        <f t="shared" si="742"/>
        <v>5</v>
      </c>
      <c r="L880" s="71">
        <f t="shared" si="743"/>
        <v>1</v>
      </c>
      <c r="M880" s="71">
        <f t="shared" si="744"/>
        <v>1</v>
      </c>
      <c r="N880" s="72">
        <f t="shared" si="745"/>
        <v>3</v>
      </c>
      <c r="O880" s="73">
        <f t="shared" si="746"/>
        <v>17184</v>
      </c>
      <c r="P880" s="8">
        <f t="shared" si="747"/>
        <v>3436.8</v>
      </c>
    </row>
    <row r="881" ht="14.25" customHeight="1" outlineLevel="2">
      <c r="A881" s="68">
        <v>287.0</v>
      </c>
      <c r="B881" s="69">
        <v>6.0</v>
      </c>
      <c r="C881" s="18" t="str">
        <f>IF(A881=1.2, "Minneapolis",VLOOKUP(A881,'Fall20 data fy22 comp rev '!$P$2:$Q$669,2,0))</f>
        <v>Intermediate  287</v>
      </c>
      <c r="D881" s="68">
        <v>287.0</v>
      </c>
      <c r="E881" s="69">
        <v>6.0</v>
      </c>
      <c r="F881" s="69">
        <v>538.0</v>
      </c>
      <c r="G881" s="70" t="s">
        <v>2170</v>
      </c>
      <c r="H881" s="69">
        <v>27.0</v>
      </c>
      <c r="I881" s="69">
        <v>12.0</v>
      </c>
      <c r="J881" s="69">
        <v>2.0</v>
      </c>
      <c r="K881" s="29">
        <f t="shared" si="742"/>
        <v>13</v>
      </c>
      <c r="L881" s="71">
        <f t="shared" si="743"/>
        <v>0.4815</v>
      </c>
      <c r="M881" s="71">
        <f t="shared" si="744"/>
        <v>0.6019</v>
      </c>
      <c r="N881" s="72">
        <f t="shared" si="745"/>
        <v>4.69</v>
      </c>
      <c r="O881" s="73">
        <f t="shared" si="746"/>
        <v>26864.32</v>
      </c>
      <c r="P881" s="8">
        <f t="shared" si="747"/>
        <v>994.9748148</v>
      </c>
    </row>
    <row r="882" ht="14.25" customHeight="1" outlineLevel="2">
      <c r="A882" s="68">
        <v>287.0</v>
      </c>
      <c r="B882" s="69">
        <v>6.0</v>
      </c>
      <c r="C882" s="18" t="str">
        <f>IF(A882=1.2, "Minneapolis",VLOOKUP(A882,'Fall20 data fy22 comp rev '!$P$2:$Q$669,2,0))</f>
        <v>Intermediate  287</v>
      </c>
      <c r="D882" s="68">
        <v>287.0</v>
      </c>
      <c r="E882" s="69">
        <v>6.0</v>
      </c>
      <c r="F882" s="69">
        <v>540.0</v>
      </c>
      <c r="G882" s="70" t="s">
        <v>3667</v>
      </c>
      <c r="H882" s="69">
        <v>12.0</v>
      </c>
      <c r="I882" s="69">
        <v>1.0</v>
      </c>
      <c r="J882" s="69">
        <v>0.0</v>
      </c>
      <c r="K882" s="29">
        <f t="shared" si="742"/>
        <v>1</v>
      </c>
      <c r="L882" s="71">
        <f t="shared" si="743"/>
        <v>0.0833</v>
      </c>
      <c r="M882" s="71">
        <f t="shared" si="744"/>
        <v>0.1041</v>
      </c>
      <c r="N882" s="72">
        <f t="shared" si="745"/>
        <v>0.06</v>
      </c>
      <c r="O882" s="73">
        <f t="shared" si="746"/>
        <v>343.68</v>
      </c>
      <c r="P882" s="8">
        <f t="shared" si="747"/>
        <v>28.64</v>
      </c>
    </row>
    <row r="883" ht="14.25" customHeight="1" outlineLevel="2">
      <c r="A883" s="68">
        <v>287.0</v>
      </c>
      <c r="B883" s="69">
        <v>6.0</v>
      </c>
      <c r="C883" s="18" t="str">
        <f>IF(A883=1.2, "Minneapolis",VLOOKUP(A883,'Fall20 data fy22 comp rev '!$P$2:$Q$669,2,0))</f>
        <v>Intermediate  287</v>
      </c>
      <c r="D883" s="68">
        <v>287.0</v>
      </c>
      <c r="E883" s="69">
        <v>6.0</v>
      </c>
      <c r="F883" s="69">
        <v>619.0</v>
      </c>
      <c r="G883" s="70" t="s">
        <v>3668</v>
      </c>
      <c r="H883" s="69">
        <v>3.0</v>
      </c>
      <c r="I883" s="69">
        <v>3.0</v>
      </c>
      <c r="J883" s="69">
        <v>0.0</v>
      </c>
      <c r="K883" s="29">
        <f t="shared" si="742"/>
        <v>3</v>
      </c>
      <c r="L883" s="71">
        <f t="shared" si="743"/>
        <v>1</v>
      </c>
      <c r="M883" s="71">
        <f t="shared" si="744"/>
        <v>1</v>
      </c>
      <c r="N883" s="72">
        <f t="shared" si="745"/>
        <v>1.8</v>
      </c>
      <c r="O883" s="73">
        <f t="shared" si="746"/>
        <v>10310.4</v>
      </c>
      <c r="P883" s="8">
        <f t="shared" si="747"/>
        <v>3436.8</v>
      </c>
    </row>
    <row r="884" ht="14.25" customHeight="1" outlineLevel="2">
      <c r="A884" s="68">
        <v>287.0</v>
      </c>
      <c r="B884" s="69">
        <v>6.0</v>
      </c>
      <c r="C884" s="18" t="str">
        <f>IF(A884=1.2, "Minneapolis",VLOOKUP(A884,'Fall20 data fy22 comp rev '!$P$2:$Q$669,2,0))</f>
        <v>Intermediate  287</v>
      </c>
      <c r="D884" s="68">
        <v>287.0</v>
      </c>
      <c r="E884" s="69">
        <v>6.0</v>
      </c>
      <c r="F884" s="69">
        <v>622.0</v>
      </c>
      <c r="G884" s="70" t="s">
        <v>2171</v>
      </c>
      <c r="H884" s="69">
        <v>89.0</v>
      </c>
      <c r="I884" s="69">
        <v>42.0</v>
      </c>
      <c r="J884" s="69">
        <v>12.0</v>
      </c>
      <c r="K884" s="29">
        <f t="shared" si="742"/>
        <v>48</v>
      </c>
      <c r="L884" s="71">
        <f t="shared" si="743"/>
        <v>0.5393</v>
      </c>
      <c r="M884" s="71">
        <f t="shared" si="744"/>
        <v>0.6741</v>
      </c>
      <c r="N884" s="72">
        <f t="shared" si="745"/>
        <v>19.41</v>
      </c>
      <c r="O884" s="73">
        <f t="shared" si="746"/>
        <v>111180.48</v>
      </c>
      <c r="P884" s="8">
        <f t="shared" si="747"/>
        <v>1249.218876</v>
      </c>
    </row>
    <row r="885" ht="14.25" customHeight="1" outlineLevel="2">
      <c r="A885" s="68">
        <v>287.0</v>
      </c>
      <c r="B885" s="69">
        <v>6.0</v>
      </c>
      <c r="C885" s="18" t="str">
        <f>IF(A885=1.2, "Minneapolis",VLOOKUP(A885,'Fall20 data fy22 comp rev '!$P$2:$Q$669,2,0))</f>
        <v>Intermediate  287</v>
      </c>
      <c r="D885" s="68">
        <v>287.0</v>
      </c>
      <c r="E885" s="69">
        <v>6.0</v>
      </c>
      <c r="F885" s="69">
        <v>754.0</v>
      </c>
      <c r="G885" s="70" t="s">
        <v>3669</v>
      </c>
      <c r="H885" s="69">
        <v>1.0</v>
      </c>
      <c r="I885" s="69">
        <v>1.0</v>
      </c>
      <c r="J885" s="69">
        <v>0.0</v>
      </c>
      <c r="K885" s="29">
        <f t="shared" si="742"/>
        <v>1</v>
      </c>
      <c r="L885" s="71">
        <f t="shared" si="743"/>
        <v>1</v>
      </c>
      <c r="M885" s="71">
        <f t="shared" si="744"/>
        <v>1</v>
      </c>
      <c r="N885" s="72">
        <f t="shared" si="745"/>
        <v>0.6</v>
      </c>
      <c r="O885" s="73">
        <f t="shared" si="746"/>
        <v>3436.8</v>
      </c>
      <c r="P885" s="8">
        <f t="shared" si="747"/>
        <v>3436.8</v>
      </c>
    </row>
    <row r="886" ht="14.25" customHeight="1" outlineLevel="2">
      <c r="A886" s="68">
        <v>287.0</v>
      </c>
      <c r="B886" s="69">
        <v>6.0</v>
      </c>
      <c r="C886" s="18" t="str">
        <f>IF(A886=1.2, "Minneapolis",VLOOKUP(A886,'Fall20 data fy22 comp rev '!$P$2:$Q$669,2,0))</f>
        <v>Intermediate  287</v>
      </c>
      <c r="D886" s="68">
        <v>287.0</v>
      </c>
      <c r="E886" s="69">
        <v>6.0</v>
      </c>
      <c r="F886" s="69">
        <v>772.0</v>
      </c>
      <c r="G886" s="70" t="s">
        <v>2172</v>
      </c>
      <c r="H886" s="69">
        <v>74.0</v>
      </c>
      <c r="I886" s="69">
        <v>53.0</v>
      </c>
      <c r="J886" s="69">
        <v>2.0</v>
      </c>
      <c r="K886" s="29">
        <f t="shared" si="742"/>
        <v>54</v>
      </c>
      <c r="L886" s="71">
        <f t="shared" si="743"/>
        <v>0.7297</v>
      </c>
      <c r="M886" s="71">
        <f t="shared" si="744"/>
        <v>0.9121</v>
      </c>
      <c r="N886" s="72">
        <f t="shared" si="745"/>
        <v>29.55</v>
      </c>
      <c r="O886" s="73">
        <f t="shared" si="746"/>
        <v>169262.4</v>
      </c>
      <c r="P886" s="8">
        <f t="shared" si="747"/>
        <v>2287.32973</v>
      </c>
    </row>
    <row r="887" ht="14.25" customHeight="1" outlineLevel="2">
      <c r="A887" s="68">
        <v>287.0</v>
      </c>
      <c r="B887" s="69">
        <v>6.0</v>
      </c>
      <c r="C887" s="18" t="str">
        <f>IF(A887=1.2, "Minneapolis",VLOOKUP(A887,'Fall20 data fy22 comp rev '!$P$2:$Q$669,2,0))</f>
        <v>Intermediate  287</v>
      </c>
      <c r="D887" s="68">
        <v>287.0</v>
      </c>
      <c r="E887" s="69">
        <v>6.0</v>
      </c>
      <c r="F887" s="69">
        <v>800.0</v>
      </c>
      <c r="G887" s="70" t="s">
        <v>2173</v>
      </c>
      <c r="H887" s="69">
        <v>81.0</v>
      </c>
      <c r="I887" s="69">
        <v>34.0</v>
      </c>
      <c r="J887" s="69">
        <v>10.0</v>
      </c>
      <c r="K887" s="29">
        <f t="shared" si="742"/>
        <v>39</v>
      </c>
      <c r="L887" s="71">
        <f t="shared" si="743"/>
        <v>0.4815</v>
      </c>
      <c r="M887" s="71">
        <f t="shared" si="744"/>
        <v>0.6019</v>
      </c>
      <c r="N887" s="72">
        <f t="shared" si="745"/>
        <v>14.08</v>
      </c>
      <c r="O887" s="73">
        <f t="shared" si="746"/>
        <v>80650.24</v>
      </c>
      <c r="P887" s="8">
        <f t="shared" si="747"/>
        <v>995.6819753</v>
      </c>
    </row>
    <row r="888" ht="14.25" customHeight="1" outlineLevel="2">
      <c r="A888" s="68">
        <v>287.0</v>
      </c>
      <c r="B888" s="69">
        <v>6.0</v>
      </c>
      <c r="C888" s="18" t="str">
        <f>IF(A888=1.2, "Minneapolis",VLOOKUP(A888,'Fall20 data fy22 comp rev '!$P$2:$Q$669,2,0))</f>
        <v>Intermediate  287</v>
      </c>
      <c r="D888" s="68">
        <v>287.0</v>
      </c>
      <c r="E888" s="69">
        <v>6.0</v>
      </c>
      <c r="F888" s="69">
        <v>801.0</v>
      </c>
      <c r="G888" s="70" t="s">
        <v>2174</v>
      </c>
      <c r="H888" s="69">
        <v>83.0</v>
      </c>
      <c r="I888" s="69">
        <v>25.0</v>
      </c>
      <c r="J888" s="69">
        <v>0.0</v>
      </c>
      <c r="K888" s="29">
        <f t="shared" si="742"/>
        <v>25</v>
      </c>
      <c r="L888" s="71">
        <f t="shared" si="743"/>
        <v>0.3012</v>
      </c>
      <c r="M888" s="71">
        <f t="shared" si="744"/>
        <v>0.3765</v>
      </c>
      <c r="N888" s="72">
        <f t="shared" si="745"/>
        <v>5.65</v>
      </c>
      <c r="O888" s="73">
        <f t="shared" si="746"/>
        <v>32363.2</v>
      </c>
      <c r="P888" s="8">
        <f t="shared" si="747"/>
        <v>389.9180723</v>
      </c>
    </row>
    <row r="889" ht="14.25" customHeight="1" outlineLevel="1">
      <c r="A889" s="68"/>
      <c r="B889" s="69"/>
      <c r="C889" s="80" t="s">
        <v>3670</v>
      </c>
      <c r="D889" s="68"/>
      <c r="E889" s="69"/>
      <c r="F889" s="69"/>
      <c r="G889" s="70"/>
      <c r="H889" s="69">
        <f t="shared" ref="H889:K889" si="748">SUBTOTAL(9,H856:H888)</f>
        <v>1097</v>
      </c>
      <c r="I889" s="69">
        <f t="shared" si="748"/>
        <v>549</v>
      </c>
      <c r="J889" s="69">
        <f t="shared" si="748"/>
        <v>62</v>
      </c>
      <c r="K889" s="29">
        <f t="shared" si="748"/>
        <v>580</v>
      </c>
      <c r="L889" s="71"/>
      <c r="M889" s="71"/>
      <c r="N889" s="72">
        <f t="shared" ref="N889:O889" si="749">SUBTOTAL(9,N856:N888)</f>
        <v>253.68</v>
      </c>
      <c r="O889" s="73">
        <f t="shared" si="749"/>
        <v>1453079.04</v>
      </c>
      <c r="P889" s="8"/>
    </row>
    <row r="890" ht="14.25" customHeight="1" outlineLevel="2">
      <c r="A890" s="68">
        <v>288.0</v>
      </c>
      <c r="B890" s="69">
        <v>6.0</v>
      </c>
      <c r="C890" s="18" t="str">
        <f>IF(A890=1.2, "Minneapolis",VLOOKUP(A890,'Fall20 data fy22 comp rev '!$P$2:$Q$669,2,0))</f>
        <v>Southwest Metro Intermediate</v>
      </c>
      <c r="D890" s="68">
        <v>288.0</v>
      </c>
      <c r="E890" s="69">
        <v>6.0</v>
      </c>
      <c r="F890" s="69">
        <v>11.0</v>
      </c>
      <c r="G890" s="70" t="s">
        <v>2175</v>
      </c>
      <c r="H890" s="69">
        <v>41.0</v>
      </c>
      <c r="I890" s="69">
        <v>4.0</v>
      </c>
      <c r="J890" s="69">
        <v>0.0</v>
      </c>
      <c r="K890" s="29">
        <f t="shared" ref="K890:K902" si="750">ROUND((I$3*I890)+(J890*J$3),1)</f>
        <v>4</v>
      </c>
      <c r="L890" s="71">
        <f t="shared" ref="L890:L902" si="751">ROUND(K890/H890,4)</f>
        <v>0.0976</v>
      </c>
      <c r="M890" s="71">
        <f t="shared" ref="M890:M902" si="752">ROUND(MIN(1,L890/M$3),4)</f>
        <v>0.122</v>
      </c>
      <c r="N890" s="72">
        <f t="shared" ref="N890:N902" si="753">ROUND(K890*M890*N$3,2)</f>
        <v>0.29</v>
      </c>
      <c r="O890" s="73">
        <f t="shared" ref="O890:O902" si="754">ROUND(N890*O$3,2)</f>
        <v>1661.12</v>
      </c>
      <c r="P890" s="8">
        <f t="shared" ref="P890:P902" si="755">O890/H890</f>
        <v>40.51512195</v>
      </c>
    </row>
    <row r="891" ht="14.25" customHeight="1" outlineLevel="2">
      <c r="A891" s="68">
        <v>288.0</v>
      </c>
      <c r="B891" s="69">
        <v>6.0</v>
      </c>
      <c r="C891" s="18" t="str">
        <f>IF(A891=1.2, "Minneapolis",VLOOKUP(A891,'Fall20 data fy22 comp rev '!$P$2:$Q$669,2,0))</f>
        <v>Southwest Metro Intermediate</v>
      </c>
      <c r="D891" s="68">
        <v>288.0</v>
      </c>
      <c r="E891" s="69">
        <v>6.0</v>
      </c>
      <c r="F891" s="69">
        <v>12.0</v>
      </c>
      <c r="G891" s="70" t="s">
        <v>2176</v>
      </c>
      <c r="H891" s="69">
        <v>152.0</v>
      </c>
      <c r="I891" s="69">
        <v>54.0</v>
      </c>
      <c r="J891" s="69">
        <v>5.0</v>
      </c>
      <c r="K891" s="29">
        <f t="shared" si="750"/>
        <v>56.5</v>
      </c>
      <c r="L891" s="71">
        <f t="shared" si="751"/>
        <v>0.3717</v>
      </c>
      <c r="M891" s="71">
        <f t="shared" si="752"/>
        <v>0.4646</v>
      </c>
      <c r="N891" s="72">
        <f t="shared" si="753"/>
        <v>15.75</v>
      </c>
      <c r="O891" s="73">
        <f t="shared" si="754"/>
        <v>90216</v>
      </c>
      <c r="P891" s="8">
        <f t="shared" si="755"/>
        <v>593.5263158</v>
      </c>
    </row>
    <row r="892" ht="14.25" customHeight="1" outlineLevel="2">
      <c r="A892" s="68">
        <v>288.0</v>
      </c>
      <c r="B892" s="69">
        <v>6.0</v>
      </c>
      <c r="C892" s="18" t="str">
        <f>IF(A892=1.2, "Minneapolis",VLOOKUP(A892,'Fall20 data fy22 comp rev '!$P$2:$Q$669,2,0))</f>
        <v>Southwest Metro Intermediate</v>
      </c>
      <c r="D892" s="68">
        <v>288.0</v>
      </c>
      <c r="E892" s="69">
        <v>6.0</v>
      </c>
      <c r="F892" s="69">
        <v>13.0</v>
      </c>
      <c r="G892" s="70" t="s">
        <v>3671</v>
      </c>
      <c r="H892" s="69">
        <v>12.0</v>
      </c>
      <c r="I892" s="69">
        <v>4.0</v>
      </c>
      <c r="J892" s="69">
        <v>0.0</v>
      </c>
      <c r="K892" s="29">
        <f t="shared" si="750"/>
        <v>4</v>
      </c>
      <c r="L892" s="71">
        <f t="shared" si="751"/>
        <v>0.3333</v>
      </c>
      <c r="M892" s="71">
        <f t="shared" si="752"/>
        <v>0.4166</v>
      </c>
      <c r="N892" s="72">
        <f t="shared" si="753"/>
        <v>1</v>
      </c>
      <c r="O892" s="73">
        <f t="shared" si="754"/>
        <v>5728</v>
      </c>
      <c r="P892" s="8">
        <f t="shared" si="755"/>
        <v>477.3333333</v>
      </c>
    </row>
    <row r="893" ht="14.25" customHeight="1" outlineLevel="2">
      <c r="A893" s="68">
        <v>288.0</v>
      </c>
      <c r="B893" s="69">
        <v>6.0</v>
      </c>
      <c r="C893" s="18" t="str">
        <f>IF(A893=1.2, "Minneapolis",VLOOKUP(A893,'Fall20 data fy22 comp rev '!$P$2:$Q$669,2,0))</f>
        <v>Southwest Metro Intermediate</v>
      </c>
      <c r="D893" s="68">
        <v>288.0</v>
      </c>
      <c r="E893" s="69">
        <v>6.0</v>
      </c>
      <c r="F893" s="69">
        <v>20.0</v>
      </c>
      <c r="G893" s="70" t="s">
        <v>2177</v>
      </c>
      <c r="H893" s="69">
        <v>106.0</v>
      </c>
      <c r="I893" s="69">
        <v>22.0</v>
      </c>
      <c r="J893" s="69">
        <v>2.0</v>
      </c>
      <c r="K893" s="29">
        <f t="shared" si="750"/>
        <v>23</v>
      </c>
      <c r="L893" s="71">
        <f t="shared" si="751"/>
        <v>0.217</v>
      </c>
      <c r="M893" s="71">
        <f t="shared" si="752"/>
        <v>0.2713</v>
      </c>
      <c r="N893" s="72">
        <f t="shared" si="753"/>
        <v>3.74</v>
      </c>
      <c r="O893" s="73">
        <f t="shared" si="754"/>
        <v>21422.72</v>
      </c>
      <c r="P893" s="8">
        <f t="shared" si="755"/>
        <v>202.1011321</v>
      </c>
    </row>
    <row r="894" ht="14.25" customHeight="1" outlineLevel="2">
      <c r="A894" s="68">
        <v>288.0</v>
      </c>
      <c r="B894" s="69">
        <v>6.0</v>
      </c>
      <c r="C894" s="18" t="str">
        <f>IF(A894=1.2, "Minneapolis",VLOOKUP(A894,'Fall20 data fy22 comp rev '!$P$2:$Q$669,2,0))</f>
        <v>Southwest Metro Intermediate</v>
      </c>
      <c r="D894" s="68">
        <v>288.0</v>
      </c>
      <c r="E894" s="69">
        <v>6.0</v>
      </c>
      <c r="F894" s="69">
        <v>24.0</v>
      </c>
      <c r="G894" s="70" t="s">
        <v>2178</v>
      </c>
      <c r="H894" s="69">
        <v>4.0</v>
      </c>
      <c r="I894" s="69">
        <v>1.0</v>
      </c>
      <c r="J894" s="69">
        <v>0.0</v>
      </c>
      <c r="K894" s="29">
        <f t="shared" si="750"/>
        <v>1</v>
      </c>
      <c r="L894" s="71">
        <f t="shared" si="751"/>
        <v>0.25</v>
      </c>
      <c r="M894" s="71">
        <f t="shared" si="752"/>
        <v>0.3125</v>
      </c>
      <c r="N894" s="72">
        <f t="shared" si="753"/>
        <v>0.19</v>
      </c>
      <c r="O894" s="73">
        <f t="shared" si="754"/>
        <v>1088.32</v>
      </c>
      <c r="P894" s="8">
        <f t="shared" si="755"/>
        <v>272.08</v>
      </c>
    </row>
    <row r="895" ht="14.25" customHeight="1" outlineLevel="2">
      <c r="A895" s="68">
        <v>288.0</v>
      </c>
      <c r="B895" s="69">
        <v>6.0</v>
      </c>
      <c r="C895" s="18" t="str">
        <f>IF(A895=1.2, "Minneapolis",VLOOKUP(A895,'Fall20 data fy22 comp rev '!$P$2:$Q$669,2,0))</f>
        <v>Southwest Metro Intermediate</v>
      </c>
      <c r="D895" s="68">
        <v>288.0</v>
      </c>
      <c r="E895" s="69">
        <v>6.0</v>
      </c>
      <c r="F895" s="69">
        <v>26.0</v>
      </c>
      <c r="G895" s="70" t="s">
        <v>2179</v>
      </c>
      <c r="H895" s="69">
        <v>12.0</v>
      </c>
      <c r="I895" s="69">
        <v>2.0</v>
      </c>
      <c r="J895" s="69">
        <v>0.0</v>
      </c>
      <c r="K895" s="29">
        <f t="shared" si="750"/>
        <v>2</v>
      </c>
      <c r="L895" s="71">
        <f t="shared" si="751"/>
        <v>0.1667</v>
      </c>
      <c r="M895" s="71">
        <f t="shared" si="752"/>
        <v>0.2084</v>
      </c>
      <c r="N895" s="72">
        <f t="shared" si="753"/>
        <v>0.25</v>
      </c>
      <c r="O895" s="73">
        <f t="shared" si="754"/>
        <v>1432</v>
      </c>
      <c r="P895" s="8">
        <f t="shared" si="755"/>
        <v>119.3333333</v>
      </c>
    </row>
    <row r="896" ht="14.25" customHeight="1" outlineLevel="2">
      <c r="A896" s="68">
        <v>288.0</v>
      </c>
      <c r="B896" s="69">
        <v>6.0</v>
      </c>
      <c r="C896" s="18" t="str">
        <f>IF(A896=1.2, "Minneapolis",VLOOKUP(A896,'Fall20 data fy22 comp rev '!$P$2:$Q$669,2,0))</f>
        <v>Southwest Metro Intermediate</v>
      </c>
      <c r="D896" s="68">
        <v>288.0</v>
      </c>
      <c r="E896" s="69">
        <v>6.0</v>
      </c>
      <c r="F896" s="69">
        <v>27.0</v>
      </c>
      <c r="G896" s="70" t="s">
        <v>2180</v>
      </c>
      <c r="H896" s="69">
        <v>6.0</v>
      </c>
      <c r="I896" s="69">
        <v>2.0</v>
      </c>
      <c r="J896" s="69">
        <v>0.0</v>
      </c>
      <c r="K896" s="29">
        <f t="shared" si="750"/>
        <v>2</v>
      </c>
      <c r="L896" s="71">
        <f t="shared" si="751"/>
        <v>0.3333</v>
      </c>
      <c r="M896" s="71">
        <f t="shared" si="752"/>
        <v>0.4166</v>
      </c>
      <c r="N896" s="72">
        <f t="shared" si="753"/>
        <v>0.5</v>
      </c>
      <c r="O896" s="73">
        <f t="shared" si="754"/>
        <v>2864</v>
      </c>
      <c r="P896" s="8">
        <f t="shared" si="755"/>
        <v>477.3333333</v>
      </c>
    </row>
    <row r="897" ht="14.25" customHeight="1" outlineLevel="2">
      <c r="A897" s="68">
        <v>288.0</v>
      </c>
      <c r="B897" s="69">
        <v>6.0</v>
      </c>
      <c r="C897" s="18" t="str">
        <f>IF(A897=1.2, "Minneapolis",VLOOKUP(A897,'Fall20 data fy22 comp rev '!$P$2:$Q$669,2,0))</f>
        <v>Southwest Metro Intermediate</v>
      </c>
      <c r="D897" s="68">
        <v>288.0</v>
      </c>
      <c r="E897" s="69">
        <v>6.0</v>
      </c>
      <c r="F897" s="69">
        <v>34.0</v>
      </c>
      <c r="G897" s="70" t="s">
        <v>2181</v>
      </c>
      <c r="H897" s="69">
        <v>25.0</v>
      </c>
      <c r="I897" s="69">
        <v>5.0</v>
      </c>
      <c r="J897" s="69">
        <v>0.0</v>
      </c>
      <c r="K897" s="29">
        <f t="shared" si="750"/>
        <v>5</v>
      </c>
      <c r="L897" s="71">
        <f t="shared" si="751"/>
        <v>0.2</v>
      </c>
      <c r="M897" s="71">
        <f t="shared" si="752"/>
        <v>0.25</v>
      </c>
      <c r="N897" s="72">
        <f t="shared" si="753"/>
        <v>0.75</v>
      </c>
      <c r="O897" s="73">
        <f t="shared" si="754"/>
        <v>4296</v>
      </c>
      <c r="P897" s="8">
        <f t="shared" si="755"/>
        <v>171.84</v>
      </c>
    </row>
    <row r="898" ht="14.25" customHeight="1" outlineLevel="2">
      <c r="A898" s="68">
        <v>288.0</v>
      </c>
      <c r="B898" s="69">
        <v>6.0</v>
      </c>
      <c r="C898" s="18" t="str">
        <f>IF(A898=1.2, "Minneapolis",VLOOKUP(A898,'Fall20 data fy22 comp rev '!$P$2:$Q$669,2,0))</f>
        <v>Southwest Metro Intermediate</v>
      </c>
      <c r="D898" s="68">
        <v>288.0</v>
      </c>
      <c r="E898" s="69">
        <v>6.0</v>
      </c>
      <c r="F898" s="69">
        <v>35.0</v>
      </c>
      <c r="G898" s="70" t="s">
        <v>2182</v>
      </c>
      <c r="H898" s="69">
        <v>3.0</v>
      </c>
      <c r="I898" s="69">
        <v>3.0</v>
      </c>
      <c r="J898" s="69">
        <v>0.0</v>
      </c>
      <c r="K898" s="29">
        <f t="shared" si="750"/>
        <v>3</v>
      </c>
      <c r="L898" s="71">
        <f t="shared" si="751"/>
        <v>1</v>
      </c>
      <c r="M898" s="71">
        <f t="shared" si="752"/>
        <v>1</v>
      </c>
      <c r="N898" s="72">
        <f t="shared" si="753"/>
        <v>1.8</v>
      </c>
      <c r="O898" s="73">
        <f t="shared" si="754"/>
        <v>10310.4</v>
      </c>
      <c r="P898" s="8">
        <f t="shared" si="755"/>
        <v>3436.8</v>
      </c>
    </row>
    <row r="899" ht="14.25" customHeight="1" outlineLevel="2">
      <c r="A899" s="68">
        <v>288.0</v>
      </c>
      <c r="B899" s="69">
        <v>6.0</v>
      </c>
      <c r="C899" s="18" t="str">
        <f>IF(A899=1.2, "Minneapolis",VLOOKUP(A899,'Fall20 data fy22 comp rev '!$P$2:$Q$669,2,0))</f>
        <v>Southwest Metro Intermediate</v>
      </c>
      <c r="D899" s="68">
        <v>288.0</v>
      </c>
      <c r="E899" s="69">
        <v>6.0</v>
      </c>
      <c r="F899" s="69">
        <v>36.0</v>
      </c>
      <c r="G899" s="70" t="s">
        <v>2183</v>
      </c>
      <c r="H899" s="69">
        <v>7.0</v>
      </c>
      <c r="I899" s="69">
        <v>4.0</v>
      </c>
      <c r="J899" s="69">
        <v>0.0</v>
      </c>
      <c r="K899" s="29">
        <f t="shared" si="750"/>
        <v>4</v>
      </c>
      <c r="L899" s="71">
        <f t="shared" si="751"/>
        <v>0.5714</v>
      </c>
      <c r="M899" s="71">
        <f t="shared" si="752"/>
        <v>0.7143</v>
      </c>
      <c r="N899" s="72">
        <f t="shared" si="753"/>
        <v>1.71</v>
      </c>
      <c r="O899" s="73">
        <f t="shared" si="754"/>
        <v>9794.88</v>
      </c>
      <c r="P899" s="8">
        <f t="shared" si="755"/>
        <v>1399.268571</v>
      </c>
    </row>
    <row r="900" ht="14.25" customHeight="1" outlineLevel="2">
      <c r="A900" s="68">
        <v>288.0</v>
      </c>
      <c r="B900" s="69">
        <v>6.0</v>
      </c>
      <c r="C900" s="18" t="str">
        <f>IF(A900=1.2, "Minneapolis",VLOOKUP(A900,'Fall20 data fy22 comp rev '!$P$2:$Q$669,2,0))</f>
        <v>Southwest Metro Intermediate</v>
      </c>
      <c r="D900" s="68">
        <v>288.0</v>
      </c>
      <c r="E900" s="69">
        <v>6.0</v>
      </c>
      <c r="F900" s="69">
        <v>37.0</v>
      </c>
      <c r="G900" s="70" t="s">
        <v>2184</v>
      </c>
      <c r="H900" s="69">
        <v>16.0</v>
      </c>
      <c r="I900" s="69">
        <v>2.0</v>
      </c>
      <c r="J900" s="69">
        <v>0.0</v>
      </c>
      <c r="K900" s="29">
        <f t="shared" si="750"/>
        <v>2</v>
      </c>
      <c r="L900" s="71">
        <f t="shared" si="751"/>
        <v>0.125</v>
      </c>
      <c r="M900" s="71">
        <f t="shared" si="752"/>
        <v>0.1563</v>
      </c>
      <c r="N900" s="72">
        <f t="shared" si="753"/>
        <v>0.19</v>
      </c>
      <c r="O900" s="73">
        <f t="shared" si="754"/>
        <v>1088.32</v>
      </c>
      <c r="P900" s="8">
        <f t="shared" si="755"/>
        <v>68.02</v>
      </c>
    </row>
    <row r="901" ht="14.25" customHeight="1" outlineLevel="2">
      <c r="A901" s="68">
        <v>288.0</v>
      </c>
      <c r="B901" s="69">
        <v>6.0</v>
      </c>
      <c r="C901" s="18" t="str">
        <f>IF(A901=1.2, "Minneapolis",VLOOKUP(A901,'Fall20 data fy22 comp rev '!$P$2:$Q$669,2,0))</f>
        <v>Southwest Metro Intermediate</v>
      </c>
      <c r="D901" s="68">
        <v>288.0</v>
      </c>
      <c r="E901" s="69">
        <v>6.0</v>
      </c>
      <c r="F901" s="69">
        <v>864.0</v>
      </c>
      <c r="G901" s="70" t="s">
        <v>2186</v>
      </c>
      <c r="H901" s="69">
        <v>13.0</v>
      </c>
      <c r="I901" s="69">
        <v>2.0</v>
      </c>
      <c r="J901" s="69">
        <v>0.0</v>
      </c>
      <c r="K901" s="29">
        <f t="shared" si="750"/>
        <v>2</v>
      </c>
      <c r="L901" s="71">
        <f t="shared" si="751"/>
        <v>0.1538</v>
      </c>
      <c r="M901" s="71">
        <f t="shared" si="752"/>
        <v>0.1923</v>
      </c>
      <c r="N901" s="72">
        <f t="shared" si="753"/>
        <v>0.23</v>
      </c>
      <c r="O901" s="73">
        <f t="shared" si="754"/>
        <v>1317.44</v>
      </c>
      <c r="P901" s="8">
        <f t="shared" si="755"/>
        <v>101.3415385</v>
      </c>
    </row>
    <row r="902" ht="14.25" customHeight="1" outlineLevel="2">
      <c r="A902" s="68">
        <v>288.0</v>
      </c>
      <c r="B902" s="69">
        <v>6.0</v>
      </c>
      <c r="C902" s="18" t="str">
        <f>IF(A902=1.2, "Minneapolis",VLOOKUP(A902,'Fall20 data fy22 comp rev '!$P$2:$Q$669,2,0))</f>
        <v>Southwest Metro Intermediate</v>
      </c>
      <c r="D902" s="68">
        <v>288.0</v>
      </c>
      <c r="E902" s="69">
        <v>6.0</v>
      </c>
      <c r="F902" s="69">
        <v>865.0</v>
      </c>
      <c r="G902" s="70" t="s">
        <v>2187</v>
      </c>
      <c r="H902" s="69">
        <v>9.0</v>
      </c>
      <c r="I902" s="69">
        <v>6.0</v>
      </c>
      <c r="J902" s="69">
        <v>0.0</v>
      </c>
      <c r="K902" s="29">
        <f t="shared" si="750"/>
        <v>6</v>
      </c>
      <c r="L902" s="71">
        <f t="shared" si="751"/>
        <v>0.6667</v>
      </c>
      <c r="M902" s="71">
        <f t="shared" si="752"/>
        <v>0.8334</v>
      </c>
      <c r="N902" s="72">
        <f t="shared" si="753"/>
        <v>3</v>
      </c>
      <c r="O902" s="73">
        <f t="shared" si="754"/>
        <v>17184</v>
      </c>
      <c r="P902" s="8">
        <f t="shared" si="755"/>
        <v>1909.333333</v>
      </c>
    </row>
    <row r="903" ht="14.25" customHeight="1" outlineLevel="1">
      <c r="A903" s="68"/>
      <c r="B903" s="69"/>
      <c r="C903" s="80" t="s">
        <v>3672</v>
      </c>
      <c r="D903" s="68"/>
      <c r="E903" s="69"/>
      <c r="F903" s="69"/>
      <c r="G903" s="70"/>
      <c r="H903" s="69">
        <f t="shared" ref="H903:K903" si="756">SUBTOTAL(9,H890:H902)</f>
        <v>406</v>
      </c>
      <c r="I903" s="69">
        <f t="shared" si="756"/>
        <v>111</v>
      </c>
      <c r="J903" s="69">
        <f t="shared" si="756"/>
        <v>7</v>
      </c>
      <c r="K903" s="29">
        <f t="shared" si="756"/>
        <v>114.5</v>
      </c>
      <c r="L903" s="71"/>
      <c r="M903" s="71"/>
      <c r="N903" s="72">
        <f t="shared" ref="N903:O903" si="757">SUBTOTAL(9,N890:N902)</f>
        <v>29.4</v>
      </c>
      <c r="O903" s="73">
        <f t="shared" si="757"/>
        <v>168403.2</v>
      </c>
      <c r="P903" s="8"/>
    </row>
    <row r="904" ht="14.25" customHeight="1" outlineLevel="2">
      <c r="A904" s="68">
        <v>294.0</v>
      </c>
      <c r="B904" s="69">
        <v>1.0</v>
      </c>
      <c r="C904" s="18" t="str">
        <f>IF(A904=1.2, "Minneapolis",VLOOKUP(A904,'Fall20 data fy22 comp rev '!$P$2:$Q$669,2,0))</f>
        <v>Houston</v>
      </c>
      <c r="D904" s="68">
        <v>294.0</v>
      </c>
      <c r="E904" s="69">
        <v>1.0</v>
      </c>
      <c r="F904" s="69">
        <v>7.0</v>
      </c>
      <c r="G904" s="70" t="s">
        <v>2188</v>
      </c>
      <c r="H904" s="69">
        <v>17.0</v>
      </c>
      <c r="I904" s="69">
        <v>9.0</v>
      </c>
      <c r="J904" s="69">
        <v>0.0</v>
      </c>
      <c r="K904" s="29">
        <f t="shared" ref="K904:K907" si="758">ROUND((I$3*I904)+(J904*J$3),1)</f>
        <v>9</v>
      </c>
      <c r="L904" s="71">
        <f t="shared" ref="L904:L907" si="759">ROUND(K904/H904,4)</f>
        <v>0.5294</v>
      </c>
      <c r="M904" s="71">
        <f t="shared" ref="M904:M907" si="760">ROUND(MIN(1,L904/M$3),4)</f>
        <v>0.6618</v>
      </c>
      <c r="N904" s="72">
        <f t="shared" ref="N904:N907" si="761">ROUND(K904*M904*N$3,2)</f>
        <v>3.57</v>
      </c>
      <c r="O904" s="73">
        <f t="shared" ref="O904:O907" si="762">ROUND(N904*O$3,2)</f>
        <v>20448.96</v>
      </c>
      <c r="P904" s="8">
        <f t="shared" ref="P904:P907" si="763">O904/H904</f>
        <v>1202.88</v>
      </c>
    </row>
    <row r="905" ht="14.25" customHeight="1" outlineLevel="2">
      <c r="A905" s="68">
        <v>294.0</v>
      </c>
      <c r="B905" s="69">
        <v>1.0</v>
      </c>
      <c r="C905" s="18" t="str">
        <f>IF(A905=1.2, "Minneapolis",VLOOKUP(A905,'Fall20 data fy22 comp rev '!$P$2:$Q$669,2,0))</f>
        <v>Houston</v>
      </c>
      <c r="D905" s="68">
        <v>294.0</v>
      </c>
      <c r="E905" s="69">
        <v>1.0</v>
      </c>
      <c r="F905" s="69">
        <v>10.0</v>
      </c>
      <c r="G905" s="70" t="s">
        <v>2189</v>
      </c>
      <c r="H905" s="69">
        <v>227.0</v>
      </c>
      <c r="I905" s="69">
        <v>71.0</v>
      </c>
      <c r="J905" s="69">
        <v>28.0</v>
      </c>
      <c r="K905" s="29">
        <f t="shared" si="758"/>
        <v>85</v>
      </c>
      <c r="L905" s="71">
        <f t="shared" si="759"/>
        <v>0.3744</v>
      </c>
      <c r="M905" s="71">
        <f t="shared" si="760"/>
        <v>0.468</v>
      </c>
      <c r="N905" s="72">
        <f t="shared" si="761"/>
        <v>23.87</v>
      </c>
      <c r="O905" s="73">
        <f t="shared" si="762"/>
        <v>136727.36</v>
      </c>
      <c r="P905" s="8">
        <f t="shared" si="763"/>
        <v>602.3231718</v>
      </c>
    </row>
    <row r="906" ht="14.25" customHeight="1" outlineLevel="2">
      <c r="A906" s="68">
        <v>294.0</v>
      </c>
      <c r="B906" s="69">
        <v>1.0</v>
      </c>
      <c r="C906" s="18" t="str">
        <f>IF(A906=1.2, "Minneapolis",VLOOKUP(A906,'Fall20 data fy22 comp rev '!$P$2:$Q$669,2,0))</f>
        <v>Houston</v>
      </c>
      <c r="D906" s="68">
        <v>294.0</v>
      </c>
      <c r="E906" s="69">
        <v>1.0</v>
      </c>
      <c r="F906" s="69">
        <v>12.0</v>
      </c>
      <c r="G906" s="70" t="s">
        <v>2190</v>
      </c>
      <c r="H906" s="69">
        <v>1230.0</v>
      </c>
      <c r="I906" s="69">
        <v>351.0</v>
      </c>
      <c r="J906" s="69">
        <v>93.0</v>
      </c>
      <c r="K906" s="29">
        <f t="shared" si="758"/>
        <v>397.5</v>
      </c>
      <c r="L906" s="71">
        <f t="shared" si="759"/>
        <v>0.3232</v>
      </c>
      <c r="M906" s="71">
        <f t="shared" si="760"/>
        <v>0.404</v>
      </c>
      <c r="N906" s="72">
        <f t="shared" si="761"/>
        <v>96.35</v>
      </c>
      <c r="O906" s="73">
        <f t="shared" si="762"/>
        <v>551892.8</v>
      </c>
      <c r="P906" s="8">
        <f t="shared" si="763"/>
        <v>448.6933333</v>
      </c>
    </row>
    <row r="907" ht="14.25" customHeight="1" outlineLevel="2">
      <c r="A907" s="68">
        <v>294.0</v>
      </c>
      <c r="B907" s="69">
        <v>1.0</v>
      </c>
      <c r="C907" s="18" t="str">
        <f>IF(A907=1.2, "Minneapolis",VLOOKUP(A907,'Fall20 data fy22 comp rev '!$P$2:$Q$669,2,0))</f>
        <v>Houston</v>
      </c>
      <c r="D907" s="68">
        <v>294.0</v>
      </c>
      <c r="E907" s="69">
        <v>1.0</v>
      </c>
      <c r="F907" s="69">
        <v>20.0</v>
      </c>
      <c r="G907" s="70" t="s">
        <v>2191</v>
      </c>
      <c r="H907" s="69">
        <v>209.0</v>
      </c>
      <c r="I907" s="69">
        <v>37.0</v>
      </c>
      <c r="J907" s="69">
        <v>26.0</v>
      </c>
      <c r="K907" s="29">
        <f t="shared" si="758"/>
        <v>50</v>
      </c>
      <c r="L907" s="71">
        <f t="shared" si="759"/>
        <v>0.2392</v>
      </c>
      <c r="M907" s="71">
        <f t="shared" si="760"/>
        <v>0.299</v>
      </c>
      <c r="N907" s="72">
        <f t="shared" si="761"/>
        <v>8.97</v>
      </c>
      <c r="O907" s="73">
        <f t="shared" si="762"/>
        <v>51380.16</v>
      </c>
      <c r="P907" s="8">
        <f t="shared" si="763"/>
        <v>245.8380861</v>
      </c>
    </row>
    <row r="908" ht="14.25" customHeight="1" outlineLevel="1">
      <c r="A908" s="68"/>
      <c r="B908" s="69"/>
      <c r="C908" s="80" t="s">
        <v>3673</v>
      </c>
      <c r="D908" s="68"/>
      <c r="E908" s="69"/>
      <c r="F908" s="69"/>
      <c r="G908" s="70"/>
      <c r="H908" s="69">
        <f t="shared" ref="H908:K908" si="764">SUBTOTAL(9,H904:H907)</f>
        <v>1683</v>
      </c>
      <c r="I908" s="69">
        <f t="shared" si="764"/>
        <v>468</v>
      </c>
      <c r="J908" s="69">
        <f t="shared" si="764"/>
        <v>147</v>
      </c>
      <c r="K908" s="29">
        <f t="shared" si="764"/>
        <v>541.5</v>
      </c>
      <c r="L908" s="71"/>
      <c r="M908" s="71"/>
      <c r="N908" s="72">
        <f t="shared" ref="N908:O908" si="765">SUBTOTAL(9,N904:N907)</f>
        <v>132.76</v>
      </c>
      <c r="O908" s="73">
        <f t="shared" si="765"/>
        <v>760449.28</v>
      </c>
      <c r="P908" s="8"/>
    </row>
    <row r="909" ht="14.25" customHeight="1" outlineLevel="2">
      <c r="A909" s="68">
        <v>297.0</v>
      </c>
      <c r="B909" s="69">
        <v>1.0</v>
      </c>
      <c r="C909" s="18" t="str">
        <f>IF(A909=1.2, "Minneapolis",VLOOKUP(A909,'Fall20 data fy22 comp rev '!$P$2:$Q$669,2,0))</f>
        <v>Spring Grove</v>
      </c>
      <c r="D909" s="68">
        <v>297.0</v>
      </c>
      <c r="E909" s="69">
        <v>1.0</v>
      </c>
      <c r="F909" s="69">
        <v>10.0</v>
      </c>
      <c r="G909" s="70" t="s">
        <v>2192</v>
      </c>
      <c r="H909" s="69">
        <v>200.0</v>
      </c>
      <c r="I909" s="69">
        <v>39.0</v>
      </c>
      <c r="J909" s="69">
        <v>26.0</v>
      </c>
      <c r="K909" s="29">
        <f t="shared" ref="K909:K910" si="766">ROUND((I$3*I909)+(J909*J$3),1)</f>
        <v>52</v>
      </c>
      <c r="L909" s="71">
        <f t="shared" ref="L909:L910" si="767">ROUND(K909/H909,4)</f>
        <v>0.26</v>
      </c>
      <c r="M909" s="71">
        <f t="shared" ref="M909:M910" si="768">ROUND(MIN(1,L909/M$3),4)</f>
        <v>0.325</v>
      </c>
      <c r="N909" s="72">
        <f t="shared" ref="N909:N910" si="769">ROUND(K909*M909*N$3,2)</f>
        <v>10.14</v>
      </c>
      <c r="O909" s="73">
        <f t="shared" ref="O909:O910" si="770">ROUND(N909*O$3,2)</f>
        <v>58081.92</v>
      </c>
      <c r="P909" s="8">
        <f t="shared" ref="P909:P910" si="771">O909/H909</f>
        <v>290.4096</v>
      </c>
    </row>
    <row r="910" ht="14.25" customHeight="1" outlineLevel="2">
      <c r="A910" s="68">
        <v>297.0</v>
      </c>
      <c r="B910" s="69">
        <v>1.0</v>
      </c>
      <c r="C910" s="18" t="str">
        <f>IF(A910=1.2, "Minneapolis",VLOOKUP(A910,'Fall20 data fy22 comp rev '!$P$2:$Q$669,2,0))</f>
        <v>Spring Grove</v>
      </c>
      <c r="D910" s="68">
        <v>297.0</v>
      </c>
      <c r="E910" s="69">
        <v>1.0</v>
      </c>
      <c r="F910" s="69">
        <v>20.0</v>
      </c>
      <c r="G910" s="70" t="s">
        <v>2193</v>
      </c>
      <c r="H910" s="69">
        <v>174.0</v>
      </c>
      <c r="I910" s="69">
        <v>35.0</v>
      </c>
      <c r="J910" s="69">
        <v>9.0</v>
      </c>
      <c r="K910" s="29">
        <f t="shared" si="766"/>
        <v>39.5</v>
      </c>
      <c r="L910" s="71">
        <f t="shared" si="767"/>
        <v>0.227</v>
      </c>
      <c r="M910" s="71">
        <f t="shared" si="768"/>
        <v>0.2838</v>
      </c>
      <c r="N910" s="72">
        <f t="shared" si="769"/>
        <v>6.73</v>
      </c>
      <c r="O910" s="73">
        <f t="shared" si="770"/>
        <v>38549.44</v>
      </c>
      <c r="P910" s="8">
        <f t="shared" si="771"/>
        <v>221.5485057</v>
      </c>
    </row>
    <row r="911" ht="14.25" customHeight="1" outlineLevel="1">
      <c r="A911" s="68"/>
      <c r="B911" s="69"/>
      <c r="C911" s="80" t="s">
        <v>3674</v>
      </c>
      <c r="D911" s="68"/>
      <c r="E911" s="69"/>
      <c r="F911" s="69"/>
      <c r="G911" s="70"/>
      <c r="H911" s="69">
        <f t="shared" ref="H911:K911" si="772">SUBTOTAL(9,H909:H910)</f>
        <v>374</v>
      </c>
      <c r="I911" s="69">
        <f t="shared" si="772"/>
        <v>74</v>
      </c>
      <c r="J911" s="69">
        <f t="shared" si="772"/>
        <v>35</v>
      </c>
      <c r="K911" s="29">
        <f t="shared" si="772"/>
        <v>91.5</v>
      </c>
      <c r="L911" s="71"/>
      <c r="M911" s="71"/>
      <c r="N911" s="72">
        <f t="shared" ref="N911:O911" si="773">SUBTOTAL(9,N909:N910)</f>
        <v>16.87</v>
      </c>
      <c r="O911" s="73">
        <f t="shared" si="773"/>
        <v>96631.36</v>
      </c>
      <c r="P911" s="8"/>
    </row>
    <row r="912" ht="14.25" customHeight="1" outlineLevel="2">
      <c r="A912" s="68">
        <v>299.0</v>
      </c>
      <c r="B912" s="69">
        <v>1.0</v>
      </c>
      <c r="C912" s="18" t="str">
        <f>IF(A912=1.2, "Minneapolis",VLOOKUP(A912,'Fall20 data fy22 comp rev '!$P$2:$Q$669,2,0))</f>
        <v>Caledonia</v>
      </c>
      <c r="D912" s="68">
        <v>299.0</v>
      </c>
      <c r="E912" s="69">
        <v>1.0</v>
      </c>
      <c r="F912" s="69">
        <v>10.0</v>
      </c>
      <c r="G912" s="70" t="s">
        <v>2194</v>
      </c>
      <c r="H912" s="69">
        <v>278.0</v>
      </c>
      <c r="I912" s="69">
        <v>58.0</v>
      </c>
      <c r="J912" s="69">
        <v>29.0</v>
      </c>
      <c r="K912" s="29">
        <f t="shared" ref="K912:K914" si="774">ROUND((I$3*I912)+(J912*J$3),1)</f>
        <v>72.5</v>
      </c>
      <c r="L912" s="71">
        <f t="shared" ref="L912:L914" si="775">ROUND(K912/H912,4)</f>
        <v>0.2608</v>
      </c>
      <c r="M912" s="71">
        <f t="shared" ref="M912:M914" si="776">ROUND(MIN(1,L912/M$3),4)</f>
        <v>0.326</v>
      </c>
      <c r="N912" s="72">
        <f t="shared" ref="N912:N914" si="777">ROUND(K912*M912*N$3,2)</f>
        <v>14.18</v>
      </c>
      <c r="O912" s="73">
        <f t="shared" ref="O912:O914" si="778">ROUND(N912*O$3,2)</f>
        <v>81223.04</v>
      </c>
      <c r="P912" s="8">
        <f t="shared" ref="P912:P914" si="779">O912/H912</f>
        <v>292.1692086</v>
      </c>
    </row>
    <row r="913" ht="14.25" customHeight="1" outlineLevel="2">
      <c r="A913" s="68">
        <v>299.0</v>
      </c>
      <c r="B913" s="69">
        <v>1.0</v>
      </c>
      <c r="C913" s="18" t="str">
        <f>IF(A913=1.2, "Minneapolis",VLOOKUP(A913,'Fall20 data fy22 comp rev '!$P$2:$Q$669,2,0))</f>
        <v>Caledonia</v>
      </c>
      <c r="D913" s="68">
        <v>299.0</v>
      </c>
      <c r="E913" s="69">
        <v>1.0</v>
      </c>
      <c r="F913" s="69">
        <v>20.0</v>
      </c>
      <c r="G913" s="70" t="s">
        <v>2195</v>
      </c>
      <c r="H913" s="69">
        <v>171.0</v>
      </c>
      <c r="I913" s="69">
        <v>31.0</v>
      </c>
      <c r="J913" s="69">
        <v>16.0</v>
      </c>
      <c r="K913" s="29">
        <f t="shared" si="774"/>
        <v>39</v>
      </c>
      <c r="L913" s="71">
        <f t="shared" si="775"/>
        <v>0.2281</v>
      </c>
      <c r="M913" s="71">
        <f t="shared" si="776"/>
        <v>0.2851</v>
      </c>
      <c r="N913" s="72">
        <f t="shared" si="777"/>
        <v>6.67</v>
      </c>
      <c r="O913" s="73">
        <f t="shared" si="778"/>
        <v>38205.76</v>
      </c>
      <c r="P913" s="8">
        <f t="shared" si="779"/>
        <v>223.4254971</v>
      </c>
    </row>
    <row r="914" ht="14.25" customHeight="1" outlineLevel="2">
      <c r="A914" s="68">
        <v>299.0</v>
      </c>
      <c r="B914" s="69">
        <v>1.0</v>
      </c>
      <c r="C914" s="18" t="str">
        <f>IF(A914=1.2, "Minneapolis",VLOOKUP(A914,'Fall20 data fy22 comp rev '!$P$2:$Q$669,2,0))</f>
        <v>Caledonia</v>
      </c>
      <c r="D914" s="68">
        <v>299.0</v>
      </c>
      <c r="E914" s="69">
        <v>1.0</v>
      </c>
      <c r="F914" s="69">
        <v>32.0</v>
      </c>
      <c r="G914" s="70" t="s">
        <v>2196</v>
      </c>
      <c r="H914" s="69">
        <v>271.0</v>
      </c>
      <c r="I914" s="69">
        <v>36.0</v>
      </c>
      <c r="J914" s="69">
        <v>23.0</v>
      </c>
      <c r="K914" s="29">
        <f t="shared" si="774"/>
        <v>47.5</v>
      </c>
      <c r="L914" s="71">
        <f t="shared" si="775"/>
        <v>0.1753</v>
      </c>
      <c r="M914" s="71">
        <f t="shared" si="776"/>
        <v>0.2191</v>
      </c>
      <c r="N914" s="72">
        <f t="shared" si="777"/>
        <v>6.24</v>
      </c>
      <c r="O914" s="73">
        <f t="shared" si="778"/>
        <v>35742.72</v>
      </c>
      <c r="P914" s="8">
        <f t="shared" si="779"/>
        <v>131.8919557</v>
      </c>
    </row>
    <row r="915" ht="14.25" customHeight="1" outlineLevel="1">
      <c r="A915" s="68"/>
      <c r="B915" s="69"/>
      <c r="C915" s="80" t="s">
        <v>3675</v>
      </c>
      <c r="D915" s="68"/>
      <c r="E915" s="69"/>
      <c r="F915" s="69"/>
      <c r="G915" s="70"/>
      <c r="H915" s="69">
        <f t="shared" ref="H915:K915" si="780">SUBTOTAL(9,H912:H914)</f>
        <v>720</v>
      </c>
      <c r="I915" s="69">
        <f t="shared" si="780"/>
        <v>125</v>
      </c>
      <c r="J915" s="69">
        <f t="shared" si="780"/>
        <v>68</v>
      </c>
      <c r="K915" s="29">
        <f t="shared" si="780"/>
        <v>159</v>
      </c>
      <c r="L915" s="71"/>
      <c r="M915" s="71"/>
      <c r="N915" s="72">
        <f t="shared" ref="N915:O915" si="781">SUBTOTAL(9,N912:N914)</f>
        <v>27.09</v>
      </c>
      <c r="O915" s="73">
        <f t="shared" si="781"/>
        <v>155171.52</v>
      </c>
      <c r="P915" s="8"/>
    </row>
    <row r="916" ht="14.25" customHeight="1" outlineLevel="2">
      <c r="A916" s="68">
        <v>300.0</v>
      </c>
      <c r="B916" s="69">
        <v>1.0</v>
      </c>
      <c r="C916" s="18" t="str">
        <f>IF(A916=1.2, "Minneapolis",VLOOKUP(A916,'Fall20 data fy22 comp rev '!$P$2:$Q$669,2,0))</f>
        <v>Lacrescent-Hokah</v>
      </c>
      <c r="D916" s="68">
        <v>300.0</v>
      </c>
      <c r="E916" s="69">
        <v>1.0</v>
      </c>
      <c r="F916" s="69">
        <v>10.0</v>
      </c>
      <c r="G916" s="70" t="s">
        <v>2197</v>
      </c>
      <c r="H916" s="69">
        <v>360.0</v>
      </c>
      <c r="I916" s="69">
        <v>58.0</v>
      </c>
      <c r="J916" s="69">
        <v>23.0</v>
      </c>
      <c r="K916" s="29">
        <f t="shared" ref="K916:K918" si="782">ROUND((I$3*I916)+(J916*J$3),1)</f>
        <v>69.5</v>
      </c>
      <c r="L916" s="71">
        <f t="shared" ref="L916:L918" si="783">ROUND(K916/H916,4)</f>
        <v>0.1931</v>
      </c>
      <c r="M916" s="71">
        <f t="shared" ref="M916:M918" si="784">ROUND(MIN(1,L916/M$3),4)</f>
        <v>0.2414</v>
      </c>
      <c r="N916" s="72">
        <f t="shared" ref="N916:N918" si="785">ROUND(K916*M916*N$3,2)</f>
        <v>10.07</v>
      </c>
      <c r="O916" s="73">
        <f t="shared" ref="O916:O918" si="786">ROUND(N916*O$3,2)</f>
        <v>57680.96</v>
      </c>
      <c r="P916" s="8">
        <f t="shared" ref="P916:P918" si="787">O916/H916</f>
        <v>160.2248889</v>
      </c>
    </row>
    <row r="917" ht="14.25" customHeight="1" outlineLevel="2">
      <c r="A917" s="68">
        <v>300.0</v>
      </c>
      <c r="B917" s="69">
        <v>1.0</v>
      </c>
      <c r="C917" s="18" t="str">
        <f>IF(A917=1.2, "Minneapolis",VLOOKUP(A917,'Fall20 data fy22 comp rev '!$P$2:$Q$669,2,0))</f>
        <v>Lacrescent-Hokah</v>
      </c>
      <c r="D917" s="68">
        <v>300.0</v>
      </c>
      <c r="E917" s="69">
        <v>1.0</v>
      </c>
      <c r="F917" s="69">
        <v>20.0</v>
      </c>
      <c r="G917" s="70" t="s">
        <v>2198</v>
      </c>
      <c r="H917" s="69">
        <v>385.0</v>
      </c>
      <c r="I917" s="69">
        <v>38.0</v>
      </c>
      <c r="J917" s="69">
        <v>15.0</v>
      </c>
      <c r="K917" s="29">
        <f t="shared" si="782"/>
        <v>45.5</v>
      </c>
      <c r="L917" s="71">
        <f t="shared" si="783"/>
        <v>0.1182</v>
      </c>
      <c r="M917" s="71">
        <f t="shared" si="784"/>
        <v>0.1478</v>
      </c>
      <c r="N917" s="72">
        <f t="shared" si="785"/>
        <v>4.03</v>
      </c>
      <c r="O917" s="73">
        <f t="shared" si="786"/>
        <v>23083.84</v>
      </c>
      <c r="P917" s="8">
        <f t="shared" si="787"/>
        <v>59.95802597</v>
      </c>
    </row>
    <row r="918" ht="14.25" customHeight="1" outlineLevel="2">
      <c r="A918" s="68">
        <v>300.0</v>
      </c>
      <c r="B918" s="69">
        <v>1.0</v>
      </c>
      <c r="C918" s="18" t="str">
        <f>IF(A918=1.2, "Minneapolis",VLOOKUP(A918,'Fall20 data fy22 comp rev '!$P$2:$Q$669,2,0))</f>
        <v>Lacrescent-Hokah</v>
      </c>
      <c r="D918" s="68">
        <v>300.0</v>
      </c>
      <c r="E918" s="69">
        <v>1.0</v>
      </c>
      <c r="F918" s="69">
        <v>50.0</v>
      </c>
      <c r="G918" s="70" t="s">
        <v>2199</v>
      </c>
      <c r="H918" s="69">
        <v>354.0</v>
      </c>
      <c r="I918" s="69">
        <v>50.0</v>
      </c>
      <c r="J918" s="69">
        <v>27.0</v>
      </c>
      <c r="K918" s="29">
        <f t="shared" si="782"/>
        <v>63.5</v>
      </c>
      <c r="L918" s="71">
        <f t="shared" si="783"/>
        <v>0.1794</v>
      </c>
      <c r="M918" s="71">
        <f t="shared" si="784"/>
        <v>0.2243</v>
      </c>
      <c r="N918" s="72">
        <f t="shared" si="785"/>
        <v>8.55</v>
      </c>
      <c r="O918" s="73">
        <f t="shared" si="786"/>
        <v>48974.4</v>
      </c>
      <c r="P918" s="8">
        <f t="shared" si="787"/>
        <v>138.3457627</v>
      </c>
    </row>
    <row r="919" ht="14.25" customHeight="1" outlineLevel="1">
      <c r="A919" s="68"/>
      <c r="B919" s="69"/>
      <c r="C919" s="80" t="s">
        <v>3676</v>
      </c>
      <c r="D919" s="68"/>
      <c r="E919" s="69"/>
      <c r="F919" s="69"/>
      <c r="G919" s="70"/>
      <c r="H919" s="69">
        <f t="shared" ref="H919:K919" si="788">SUBTOTAL(9,H916:H918)</f>
        <v>1099</v>
      </c>
      <c r="I919" s="69">
        <f t="shared" si="788"/>
        <v>146</v>
      </c>
      <c r="J919" s="69">
        <f t="shared" si="788"/>
        <v>65</v>
      </c>
      <c r="K919" s="29">
        <f t="shared" si="788"/>
        <v>178.5</v>
      </c>
      <c r="L919" s="71"/>
      <c r="M919" s="71"/>
      <c r="N919" s="72">
        <f t="shared" ref="N919:O919" si="789">SUBTOTAL(9,N916:N918)</f>
        <v>22.65</v>
      </c>
      <c r="O919" s="73">
        <f t="shared" si="789"/>
        <v>129739.2</v>
      </c>
      <c r="P919" s="8"/>
    </row>
    <row r="920" ht="14.25" customHeight="1" outlineLevel="2">
      <c r="A920" s="68">
        <v>306.0</v>
      </c>
      <c r="B920" s="69">
        <v>1.0</v>
      </c>
      <c r="C920" s="18" t="str">
        <f>IF(A920=1.2, "Minneapolis",VLOOKUP(A920,'Fall20 data fy22 comp rev '!$P$2:$Q$669,2,0))</f>
        <v>Laporte</v>
      </c>
      <c r="D920" s="68">
        <v>306.0</v>
      </c>
      <c r="E920" s="69">
        <v>1.0</v>
      </c>
      <c r="F920" s="69">
        <v>10.0</v>
      </c>
      <c r="G920" s="70" t="s">
        <v>2200</v>
      </c>
      <c r="H920" s="69">
        <v>177.0</v>
      </c>
      <c r="I920" s="69">
        <v>87.0</v>
      </c>
      <c r="J920" s="69">
        <v>26.0</v>
      </c>
      <c r="K920" s="29">
        <f t="shared" ref="K920:K922" si="790">ROUND((I$3*I920)+(J920*J$3),1)</f>
        <v>100</v>
      </c>
      <c r="L920" s="71">
        <f t="shared" ref="L920:L922" si="791">ROUND(K920/H920,4)</f>
        <v>0.565</v>
      </c>
      <c r="M920" s="71">
        <f t="shared" ref="M920:M922" si="792">ROUND(MIN(1,L920/M$3),4)</f>
        <v>0.7063</v>
      </c>
      <c r="N920" s="72">
        <f t="shared" ref="N920:N922" si="793">ROUND(K920*M920*N$3,2)</f>
        <v>42.38</v>
      </c>
      <c r="O920" s="73">
        <f t="shared" ref="O920:O922" si="794">ROUND(N920*O$3,2)</f>
        <v>242752.64</v>
      </c>
      <c r="P920" s="8">
        <f t="shared" ref="P920:P922" si="795">O920/H920</f>
        <v>1371.483842</v>
      </c>
    </row>
    <row r="921" ht="14.25" customHeight="1" outlineLevel="2">
      <c r="A921" s="68">
        <v>306.0</v>
      </c>
      <c r="B921" s="69">
        <v>1.0</v>
      </c>
      <c r="C921" s="18" t="str">
        <f>IF(A921=1.2, "Minneapolis",VLOOKUP(A921,'Fall20 data fy22 comp rev '!$P$2:$Q$669,2,0))</f>
        <v>Laporte</v>
      </c>
      <c r="D921" s="68">
        <v>306.0</v>
      </c>
      <c r="E921" s="69">
        <v>1.0</v>
      </c>
      <c r="F921" s="69">
        <v>20.0</v>
      </c>
      <c r="G921" s="70" t="s">
        <v>2201</v>
      </c>
      <c r="H921" s="69">
        <v>80.0</v>
      </c>
      <c r="I921" s="69">
        <v>30.0</v>
      </c>
      <c r="J921" s="69">
        <v>22.0</v>
      </c>
      <c r="K921" s="29">
        <f t="shared" si="790"/>
        <v>41</v>
      </c>
      <c r="L921" s="71">
        <f t="shared" si="791"/>
        <v>0.5125</v>
      </c>
      <c r="M921" s="71">
        <f t="shared" si="792"/>
        <v>0.6406</v>
      </c>
      <c r="N921" s="72">
        <f t="shared" si="793"/>
        <v>15.76</v>
      </c>
      <c r="O921" s="73">
        <f t="shared" si="794"/>
        <v>90273.28</v>
      </c>
      <c r="P921" s="8">
        <f t="shared" si="795"/>
        <v>1128.416</v>
      </c>
    </row>
    <row r="922" ht="14.25" customHeight="1" outlineLevel="2">
      <c r="A922" s="68">
        <v>306.0</v>
      </c>
      <c r="B922" s="69">
        <v>1.0</v>
      </c>
      <c r="C922" s="18" t="str">
        <f>IF(A922=1.2, "Minneapolis",VLOOKUP(A922,'Fall20 data fy22 comp rev '!$P$2:$Q$669,2,0))</f>
        <v>Laporte</v>
      </c>
      <c r="D922" s="68">
        <v>306.0</v>
      </c>
      <c r="E922" s="69">
        <v>1.0</v>
      </c>
      <c r="F922" s="69">
        <v>50.0</v>
      </c>
      <c r="G922" s="70" t="s">
        <v>2202</v>
      </c>
      <c r="H922" s="69">
        <v>90.0</v>
      </c>
      <c r="I922" s="69">
        <v>34.0</v>
      </c>
      <c r="J922" s="69">
        <v>17.0</v>
      </c>
      <c r="K922" s="29">
        <f t="shared" si="790"/>
        <v>42.5</v>
      </c>
      <c r="L922" s="71">
        <f t="shared" si="791"/>
        <v>0.4722</v>
      </c>
      <c r="M922" s="71">
        <f t="shared" si="792"/>
        <v>0.5903</v>
      </c>
      <c r="N922" s="72">
        <f t="shared" si="793"/>
        <v>15.05</v>
      </c>
      <c r="O922" s="73">
        <f t="shared" si="794"/>
        <v>86206.4</v>
      </c>
      <c r="P922" s="8">
        <f t="shared" si="795"/>
        <v>957.8488889</v>
      </c>
    </row>
    <row r="923" ht="14.25" customHeight="1" outlineLevel="1">
      <c r="A923" s="68"/>
      <c r="B923" s="69"/>
      <c r="C923" s="80" t="s">
        <v>3677</v>
      </c>
      <c r="D923" s="68"/>
      <c r="E923" s="69"/>
      <c r="F923" s="69"/>
      <c r="G923" s="70"/>
      <c r="H923" s="69">
        <f t="shared" ref="H923:K923" si="796">SUBTOTAL(9,H920:H922)</f>
        <v>347</v>
      </c>
      <c r="I923" s="69">
        <f t="shared" si="796"/>
        <v>151</v>
      </c>
      <c r="J923" s="69">
        <f t="shared" si="796"/>
        <v>65</v>
      </c>
      <c r="K923" s="29">
        <f t="shared" si="796"/>
        <v>183.5</v>
      </c>
      <c r="L923" s="71"/>
      <c r="M923" s="71"/>
      <c r="N923" s="72">
        <f t="shared" ref="N923:O923" si="797">SUBTOTAL(9,N920:N922)</f>
        <v>73.19</v>
      </c>
      <c r="O923" s="73">
        <f t="shared" si="797"/>
        <v>419232.32</v>
      </c>
      <c r="P923" s="8"/>
    </row>
    <row r="924" ht="14.25" customHeight="1" outlineLevel="2">
      <c r="A924" s="68">
        <v>308.0</v>
      </c>
      <c r="B924" s="69">
        <v>1.0</v>
      </c>
      <c r="C924" s="18" t="str">
        <f>IF(A924=1.2, "Minneapolis",VLOOKUP(A924,'Fall20 data fy22 comp rev '!$P$2:$Q$669,2,0))</f>
        <v>Nevis</v>
      </c>
      <c r="D924" s="68">
        <v>308.0</v>
      </c>
      <c r="E924" s="69">
        <v>1.0</v>
      </c>
      <c r="F924" s="69">
        <v>10.0</v>
      </c>
      <c r="G924" s="70" t="s">
        <v>2203</v>
      </c>
      <c r="H924" s="69">
        <v>345.0</v>
      </c>
      <c r="I924" s="69">
        <v>109.0</v>
      </c>
      <c r="J924" s="69">
        <v>54.0</v>
      </c>
      <c r="K924" s="29">
        <f t="shared" ref="K924:K925" si="798">ROUND((I$3*I924)+(J924*J$3),1)</f>
        <v>136</v>
      </c>
      <c r="L924" s="71">
        <f t="shared" ref="L924:L925" si="799">ROUND(K924/H924,4)</f>
        <v>0.3942</v>
      </c>
      <c r="M924" s="71">
        <f t="shared" ref="M924:M925" si="800">ROUND(MIN(1,L924/M$3),4)</f>
        <v>0.4928</v>
      </c>
      <c r="N924" s="72">
        <f t="shared" ref="N924:N925" si="801">ROUND(K924*M924*N$3,2)</f>
        <v>40.21</v>
      </c>
      <c r="O924" s="73">
        <f t="shared" ref="O924:O925" si="802">ROUND(N924*O$3,2)</f>
        <v>230322.88</v>
      </c>
      <c r="P924" s="8">
        <f t="shared" ref="P924:P925" si="803">O924/H924</f>
        <v>667.6025507</v>
      </c>
    </row>
    <row r="925" ht="14.25" customHeight="1" outlineLevel="2">
      <c r="A925" s="68">
        <v>308.0</v>
      </c>
      <c r="B925" s="69">
        <v>1.0</v>
      </c>
      <c r="C925" s="18" t="str">
        <f>IF(A925=1.2, "Minneapolis",VLOOKUP(A925,'Fall20 data fy22 comp rev '!$P$2:$Q$669,2,0))</f>
        <v>Nevis</v>
      </c>
      <c r="D925" s="68">
        <v>308.0</v>
      </c>
      <c r="E925" s="69">
        <v>1.0</v>
      </c>
      <c r="F925" s="69">
        <v>20.0</v>
      </c>
      <c r="G925" s="70" t="s">
        <v>2204</v>
      </c>
      <c r="H925" s="69">
        <v>276.0</v>
      </c>
      <c r="I925" s="69">
        <v>92.0</v>
      </c>
      <c r="J925" s="69">
        <v>31.0</v>
      </c>
      <c r="K925" s="29">
        <f t="shared" si="798"/>
        <v>107.5</v>
      </c>
      <c r="L925" s="71">
        <f t="shared" si="799"/>
        <v>0.3895</v>
      </c>
      <c r="M925" s="71">
        <f t="shared" si="800"/>
        <v>0.4869</v>
      </c>
      <c r="N925" s="72">
        <f t="shared" si="801"/>
        <v>31.41</v>
      </c>
      <c r="O925" s="73">
        <f t="shared" si="802"/>
        <v>179916.48</v>
      </c>
      <c r="P925" s="8">
        <f t="shared" si="803"/>
        <v>651.8713043</v>
      </c>
    </row>
    <row r="926" ht="14.25" customHeight="1" outlineLevel="1">
      <c r="A926" s="68"/>
      <c r="B926" s="69"/>
      <c r="C926" s="80" t="s">
        <v>3678</v>
      </c>
      <c r="D926" s="68"/>
      <c r="E926" s="69"/>
      <c r="F926" s="69"/>
      <c r="G926" s="70"/>
      <c r="H926" s="69">
        <f t="shared" ref="H926:K926" si="804">SUBTOTAL(9,H924:H925)</f>
        <v>621</v>
      </c>
      <c r="I926" s="69">
        <f t="shared" si="804"/>
        <v>201</v>
      </c>
      <c r="J926" s="69">
        <f t="shared" si="804"/>
        <v>85</v>
      </c>
      <c r="K926" s="29">
        <f t="shared" si="804"/>
        <v>243.5</v>
      </c>
      <c r="L926" s="71"/>
      <c r="M926" s="71"/>
      <c r="N926" s="72">
        <f t="shared" ref="N926:O926" si="805">SUBTOTAL(9,N924:N925)</f>
        <v>71.62</v>
      </c>
      <c r="O926" s="73">
        <f t="shared" si="805"/>
        <v>410239.36</v>
      </c>
      <c r="P926" s="8"/>
    </row>
    <row r="927" ht="14.25" customHeight="1" outlineLevel="2">
      <c r="A927" s="68">
        <v>309.0</v>
      </c>
      <c r="B927" s="69">
        <v>1.0</v>
      </c>
      <c r="C927" s="18" t="str">
        <f>IF(A927=1.2, "Minneapolis",VLOOKUP(A927,'Fall20 data fy22 comp rev '!$P$2:$Q$669,2,0))</f>
        <v>Park Rapids</v>
      </c>
      <c r="D927" s="68">
        <v>309.0</v>
      </c>
      <c r="E927" s="69">
        <v>1.0</v>
      </c>
      <c r="F927" s="69">
        <v>20.0</v>
      </c>
      <c r="G927" s="70" t="s">
        <v>2205</v>
      </c>
      <c r="H927" s="69">
        <v>60.0</v>
      </c>
      <c r="I927" s="69">
        <v>13.0</v>
      </c>
      <c r="J927" s="69">
        <v>7.0</v>
      </c>
      <c r="K927" s="29">
        <f t="shared" ref="K927:K932" si="806">ROUND((I$3*I927)+(J927*J$3),1)</f>
        <v>16.5</v>
      </c>
      <c r="L927" s="71">
        <f t="shared" ref="L927:L932" si="807">ROUND(K927/H927,4)</f>
        <v>0.275</v>
      </c>
      <c r="M927" s="71">
        <f t="shared" ref="M927:M932" si="808">ROUND(MIN(1,L927/M$3),4)</f>
        <v>0.3438</v>
      </c>
      <c r="N927" s="72">
        <f t="shared" ref="N927:N932" si="809">ROUND(K927*M927*N$3,2)</f>
        <v>3.4</v>
      </c>
      <c r="O927" s="73">
        <f t="shared" ref="O927:O932" si="810">ROUND(N927*O$3,2)</f>
        <v>19475.2</v>
      </c>
      <c r="P927" s="8">
        <f t="shared" ref="P927:P932" si="811">O927/H927</f>
        <v>324.5866667</v>
      </c>
    </row>
    <row r="928" ht="14.25" customHeight="1" outlineLevel="2">
      <c r="A928" s="68">
        <v>309.0</v>
      </c>
      <c r="B928" s="69">
        <v>1.0</v>
      </c>
      <c r="C928" s="18" t="str">
        <f>IF(A928=1.2, "Minneapolis",VLOOKUP(A928,'Fall20 data fy22 comp rev '!$P$2:$Q$669,2,0))</f>
        <v>Park Rapids</v>
      </c>
      <c r="D928" s="68">
        <v>309.0</v>
      </c>
      <c r="E928" s="69">
        <v>1.0</v>
      </c>
      <c r="F928" s="69">
        <v>30.0</v>
      </c>
      <c r="G928" s="70" t="s">
        <v>2206</v>
      </c>
      <c r="H928" s="69">
        <v>649.0</v>
      </c>
      <c r="I928" s="69">
        <v>266.0</v>
      </c>
      <c r="J928" s="69">
        <v>85.0</v>
      </c>
      <c r="K928" s="29">
        <f t="shared" si="806"/>
        <v>308.5</v>
      </c>
      <c r="L928" s="71">
        <f t="shared" si="807"/>
        <v>0.4753</v>
      </c>
      <c r="M928" s="71">
        <f t="shared" si="808"/>
        <v>0.5941</v>
      </c>
      <c r="N928" s="72">
        <f t="shared" si="809"/>
        <v>109.97</v>
      </c>
      <c r="O928" s="73">
        <f t="shared" si="810"/>
        <v>629908.16</v>
      </c>
      <c r="P928" s="8">
        <f t="shared" si="811"/>
        <v>970.582681</v>
      </c>
    </row>
    <row r="929" ht="14.25" customHeight="1" outlineLevel="2">
      <c r="A929" s="68">
        <v>309.0</v>
      </c>
      <c r="B929" s="69">
        <v>1.0</v>
      </c>
      <c r="C929" s="18" t="str">
        <f>IF(A929=1.2, "Minneapolis",VLOOKUP(A929,'Fall20 data fy22 comp rev '!$P$2:$Q$669,2,0))</f>
        <v>Park Rapids</v>
      </c>
      <c r="D929" s="68">
        <v>309.0</v>
      </c>
      <c r="E929" s="69">
        <v>1.0</v>
      </c>
      <c r="F929" s="69">
        <v>60.0</v>
      </c>
      <c r="G929" s="70" t="s">
        <v>2207</v>
      </c>
      <c r="H929" s="69">
        <v>461.0</v>
      </c>
      <c r="I929" s="69">
        <v>154.0</v>
      </c>
      <c r="J929" s="69">
        <v>48.0</v>
      </c>
      <c r="K929" s="29">
        <f t="shared" si="806"/>
        <v>178</v>
      </c>
      <c r="L929" s="71">
        <f t="shared" si="807"/>
        <v>0.3861</v>
      </c>
      <c r="M929" s="71">
        <f t="shared" si="808"/>
        <v>0.4826</v>
      </c>
      <c r="N929" s="72">
        <f t="shared" si="809"/>
        <v>51.54</v>
      </c>
      <c r="O929" s="73">
        <f t="shared" si="810"/>
        <v>295221.12</v>
      </c>
      <c r="P929" s="8">
        <f t="shared" si="811"/>
        <v>640.392885</v>
      </c>
    </row>
    <row r="930" ht="14.25" customHeight="1" outlineLevel="2">
      <c r="A930" s="68">
        <v>309.0</v>
      </c>
      <c r="B930" s="69">
        <v>1.0</v>
      </c>
      <c r="C930" s="18" t="str">
        <f>IF(A930=1.2, "Minneapolis",VLOOKUP(A930,'Fall20 data fy22 comp rev '!$P$2:$Q$669,2,0))</f>
        <v>Park Rapids</v>
      </c>
      <c r="D930" s="68">
        <v>309.0</v>
      </c>
      <c r="E930" s="69">
        <v>1.0</v>
      </c>
      <c r="F930" s="69">
        <v>80.0</v>
      </c>
      <c r="G930" s="70" t="s">
        <v>2208</v>
      </c>
      <c r="H930" s="69">
        <v>490.0</v>
      </c>
      <c r="I930" s="69">
        <v>182.0</v>
      </c>
      <c r="J930" s="69">
        <v>55.0</v>
      </c>
      <c r="K930" s="29">
        <f t="shared" si="806"/>
        <v>209.5</v>
      </c>
      <c r="L930" s="71">
        <f t="shared" si="807"/>
        <v>0.4276</v>
      </c>
      <c r="M930" s="71">
        <f t="shared" si="808"/>
        <v>0.5345</v>
      </c>
      <c r="N930" s="72">
        <f t="shared" si="809"/>
        <v>67.19</v>
      </c>
      <c r="O930" s="73">
        <f t="shared" si="810"/>
        <v>384864.32</v>
      </c>
      <c r="P930" s="8">
        <f t="shared" si="811"/>
        <v>785.4373878</v>
      </c>
    </row>
    <row r="931" ht="14.25" customHeight="1" outlineLevel="2">
      <c r="A931" s="68">
        <v>309.0</v>
      </c>
      <c r="B931" s="69">
        <v>1.0</v>
      </c>
      <c r="C931" s="18" t="str">
        <f>IF(A931=1.2, "Minneapolis",VLOOKUP(A931,'Fall20 data fy22 comp rev '!$P$2:$Q$669,2,0))</f>
        <v>Park Rapids</v>
      </c>
      <c r="D931" s="68">
        <v>309.0</v>
      </c>
      <c r="E931" s="69">
        <v>1.0</v>
      </c>
      <c r="F931" s="69">
        <v>81.0</v>
      </c>
      <c r="G931" s="70" t="s">
        <v>2209</v>
      </c>
      <c r="H931" s="69">
        <v>21.0</v>
      </c>
      <c r="I931" s="69">
        <v>14.0</v>
      </c>
      <c r="J931" s="69">
        <v>1.0</v>
      </c>
      <c r="K931" s="29">
        <f t="shared" si="806"/>
        <v>14.5</v>
      </c>
      <c r="L931" s="71">
        <f t="shared" si="807"/>
        <v>0.6905</v>
      </c>
      <c r="M931" s="71">
        <f t="shared" si="808"/>
        <v>0.8631</v>
      </c>
      <c r="N931" s="72">
        <f t="shared" si="809"/>
        <v>7.51</v>
      </c>
      <c r="O931" s="73">
        <f t="shared" si="810"/>
        <v>43017.28</v>
      </c>
      <c r="P931" s="8">
        <f t="shared" si="811"/>
        <v>2048.441905</v>
      </c>
    </row>
    <row r="932" ht="14.25" customHeight="1" outlineLevel="2">
      <c r="A932" s="68">
        <v>309.0</v>
      </c>
      <c r="B932" s="69">
        <v>1.0</v>
      </c>
      <c r="C932" s="18" t="str">
        <f>IF(A932=1.2, "Minneapolis",VLOOKUP(A932,'Fall20 data fy22 comp rev '!$P$2:$Q$669,2,0))</f>
        <v>Park Rapids</v>
      </c>
      <c r="D932" s="68">
        <v>309.0</v>
      </c>
      <c r="E932" s="69">
        <v>1.0</v>
      </c>
      <c r="F932" s="69">
        <v>90.0</v>
      </c>
      <c r="G932" s="70" t="s">
        <v>2210</v>
      </c>
      <c r="H932" s="69">
        <v>30.0</v>
      </c>
      <c r="I932" s="69">
        <v>19.0</v>
      </c>
      <c r="J932" s="69">
        <v>2.0</v>
      </c>
      <c r="K932" s="29">
        <f t="shared" si="806"/>
        <v>20</v>
      </c>
      <c r="L932" s="71">
        <f t="shared" si="807"/>
        <v>0.6667</v>
      </c>
      <c r="M932" s="71">
        <f t="shared" si="808"/>
        <v>0.8334</v>
      </c>
      <c r="N932" s="72">
        <f t="shared" si="809"/>
        <v>10</v>
      </c>
      <c r="O932" s="73">
        <f t="shared" si="810"/>
        <v>57280</v>
      </c>
      <c r="P932" s="8">
        <f t="shared" si="811"/>
        <v>1909.333333</v>
      </c>
    </row>
    <row r="933" ht="14.25" customHeight="1" outlineLevel="1">
      <c r="A933" s="68"/>
      <c r="B933" s="69"/>
      <c r="C933" s="80" t="s">
        <v>3679</v>
      </c>
      <c r="D933" s="68"/>
      <c r="E933" s="69"/>
      <c r="F933" s="69"/>
      <c r="G933" s="70"/>
      <c r="H933" s="69">
        <f t="shared" ref="H933:K933" si="812">SUBTOTAL(9,H927:H932)</f>
        <v>1711</v>
      </c>
      <c r="I933" s="69">
        <f t="shared" si="812"/>
        <v>648</v>
      </c>
      <c r="J933" s="69">
        <f t="shared" si="812"/>
        <v>198</v>
      </c>
      <c r="K933" s="29">
        <f t="shared" si="812"/>
        <v>747</v>
      </c>
      <c r="L933" s="71"/>
      <c r="M933" s="71"/>
      <c r="N933" s="72">
        <f t="shared" ref="N933:O933" si="813">SUBTOTAL(9,N927:N932)</f>
        <v>249.61</v>
      </c>
      <c r="O933" s="73">
        <f t="shared" si="813"/>
        <v>1429766.08</v>
      </c>
      <c r="P933" s="8"/>
    </row>
    <row r="934" ht="14.25" customHeight="1" outlineLevel="2">
      <c r="A934" s="68">
        <v>314.0</v>
      </c>
      <c r="B934" s="69">
        <v>1.0</v>
      </c>
      <c r="C934" s="18" t="str">
        <f>IF(A934=1.2, "Minneapolis",VLOOKUP(A934,'Fall20 data fy22 comp rev '!$P$2:$Q$669,2,0))</f>
        <v>Braham</v>
      </c>
      <c r="D934" s="68">
        <v>314.0</v>
      </c>
      <c r="E934" s="69">
        <v>1.0</v>
      </c>
      <c r="F934" s="69">
        <v>1.0</v>
      </c>
      <c r="G934" s="70" t="s">
        <v>2211</v>
      </c>
      <c r="H934" s="69">
        <v>317.0</v>
      </c>
      <c r="I934" s="69">
        <v>70.0</v>
      </c>
      <c r="J934" s="69">
        <v>42.0</v>
      </c>
      <c r="K934" s="29">
        <f t="shared" ref="K934:K935" si="814">ROUND((I$3*I934)+(J934*J$3),1)</f>
        <v>91</v>
      </c>
      <c r="L934" s="71">
        <f t="shared" ref="L934:L935" si="815">ROUND(K934/H934,4)</f>
        <v>0.2871</v>
      </c>
      <c r="M934" s="71">
        <f t="shared" ref="M934:M935" si="816">ROUND(MIN(1,L934/M$3),4)</f>
        <v>0.3589</v>
      </c>
      <c r="N934" s="72">
        <f t="shared" ref="N934:N935" si="817">ROUND(K934*M934*N$3,2)</f>
        <v>19.6</v>
      </c>
      <c r="O934" s="73">
        <f t="shared" ref="O934:O935" si="818">ROUND(N934*O$3,2)</f>
        <v>112268.8</v>
      </c>
      <c r="P934" s="8">
        <f t="shared" ref="P934:P935" si="819">O934/H934</f>
        <v>354.1602524</v>
      </c>
    </row>
    <row r="935" ht="14.25" customHeight="1" outlineLevel="2">
      <c r="A935" s="68">
        <v>314.0</v>
      </c>
      <c r="B935" s="69">
        <v>1.0</v>
      </c>
      <c r="C935" s="18" t="str">
        <f>IF(A935=1.2, "Minneapolis",VLOOKUP(A935,'Fall20 data fy22 comp rev '!$P$2:$Q$669,2,0))</f>
        <v>Braham</v>
      </c>
      <c r="D935" s="68">
        <v>314.0</v>
      </c>
      <c r="E935" s="69">
        <v>1.0</v>
      </c>
      <c r="F935" s="69">
        <v>2.0</v>
      </c>
      <c r="G935" s="70" t="s">
        <v>2212</v>
      </c>
      <c r="H935" s="69">
        <v>455.0</v>
      </c>
      <c r="I935" s="69">
        <v>146.0</v>
      </c>
      <c r="J935" s="69">
        <v>57.0</v>
      </c>
      <c r="K935" s="29">
        <f t="shared" si="814"/>
        <v>174.5</v>
      </c>
      <c r="L935" s="71">
        <f t="shared" si="815"/>
        <v>0.3835</v>
      </c>
      <c r="M935" s="71">
        <f t="shared" si="816"/>
        <v>0.4794</v>
      </c>
      <c r="N935" s="72">
        <f t="shared" si="817"/>
        <v>50.19</v>
      </c>
      <c r="O935" s="73">
        <f t="shared" si="818"/>
        <v>287488.32</v>
      </c>
      <c r="P935" s="8">
        <f t="shared" si="819"/>
        <v>631.8424615</v>
      </c>
    </row>
    <row r="936" ht="14.25" customHeight="1" outlineLevel="1">
      <c r="A936" s="68"/>
      <c r="B936" s="69"/>
      <c r="C936" s="80" t="s">
        <v>3680</v>
      </c>
      <c r="D936" s="68"/>
      <c r="E936" s="69"/>
      <c r="F936" s="69"/>
      <c r="G936" s="70"/>
      <c r="H936" s="69">
        <f t="shared" ref="H936:K936" si="820">SUBTOTAL(9,H934:H935)</f>
        <v>772</v>
      </c>
      <c r="I936" s="69">
        <f t="shared" si="820"/>
        <v>216</v>
      </c>
      <c r="J936" s="69">
        <f t="shared" si="820"/>
        <v>99</v>
      </c>
      <c r="K936" s="29">
        <f t="shared" si="820"/>
        <v>265.5</v>
      </c>
      <c r="L936" s="71"/>
      <c r="M936" s="71"/>
      <c r="N936" s="72">
        <f t="shared" ref="N936:O936" si="821">SUBTOTAL(9,N934:N935)</f>
        <v>69.79</v>
      </c>
      <c r="O936" s="73">
        <f t="shared" si="821"/>
        <v>399757.12</v>
      </c>
      <c r="P936" s="8"/>
    </row>
    <row r="937" ht="14.25" customHeight="1" outlineLevel="2">
      <c r="A937" s="68">
        <v>316.0</v>
      </c>
      <c r="B937" s="69">
        <v>1.0</v>
      </c>
      <c r="C937" s="18" t="str">
        <f>IF(A937=1.2, "Minneapolis",VLOOKUP(A937,'Fall20 data fy22 comp rev '!$P$2:$Q$669,2,0))</f>
        <v>Greenway</v>
      </c>
      <c r="D937" s="68">
        <v>316.0</v>
      </c>
      <c r="E937" s="69">
        <v>1.0</v>
      </c>
      <c r="F937" s="69">
        <v>110.0</v>
      </c>
      <c r="G937" s="70" t="s">
        <v>2213</v>
      </c>
      <c r="H937" s="69">
        <v>413.0</v>
      </c>
      <c r="I937" s="69">
        <v>177.0</v>
      </c>
      <c r="J937" s="69">
        <v>49.0</v>
      </c>
      <c r="K937" s="29">
        <f t="shared" ref="K937:K940" si="822">ROUND((I$3*I937)+(J937*J$3),1)</f>
        <v>201.5</v>
      </c>
      <c r="L937" s="71">
        <f t="shared" ref="L937:L940" si="823">ROUND(K937/H937,4)</f>
        <v>0.4879</v>
      </c>
      <c r="M937" s="71">
        <f t="shared" ref="M937:M940" si="824">ROUND(MIN(1,L937/M$3),4)</f>
        <v>0.6099</v>
      </c>
      <c r="N937" s="72">
        <f t="shared" ref="N937:N940" si="825">ROUND(K937*M937*N$3,2)</f>
        <v>73.74</v>
      </c>
      <c r="O937" s="73">
        <f t="shared" ref="O937:O940" si="826">ROUND(N937*O$3,2)</f>
        <v>422382.72</v>
      </c>
      <c r="P937" s="8">
        <f t="shared" ref="P937:P940" si="827">O937/H937</f>
        <v>1022.71845</v>
      </c>
    </row>
    <row r="938" ht="14.25" customHeight="1" outlineLevel="2">
      <c r="A938" s="68">
        <v>316.0</v>
      </c>
      <c r="B938" s="69">
        <v>1.0</v>
      </c>
      <c r="C938" s="18" t="str">
        <f>IF(A938=1.2, "Minneapolis",VLOOKUP(A938,'Fall20 data fy22 comp rev '!$P$2:$Q$669,2,0))</f>
        <v>Greenway</v>
      </c>
      <c r="D938" s="68">
        <v>316.0</v>
      </c>
      <c r="E938" s="69">
        <v>1.0</v>
      </c>
      <c r="F938" s="69">
        <v>120.0</v>
      </c>
      <c r="G938" s="70" t="s">
        <v>2214</v>
      </c>
      <c r="H938" s="69">
        <v>22.0</v>
      </c>
      <c r="I938" s="69">
        <v>10.0</v>
      </c>
      <c r="J938" s="69">
        <v>1.0</v>
      </c>
      <c r="K938" s="29">
        <f t="shared" si="822"/>
        <v>10.5</v>
      </c>
      <c r="L938" s="71">
        <f t="shared" si="823"/>
        <v>0.4773</v>
      </c>
      <c r="M938" s="71">
        <f t="shared" si="824"/>
        <v>0.5966</v>
      </c>
      <c r="N938" s="72">
        <f t="shared" si="825"/>
        <v>3.76</v>
      </c>
      <c r="O938" s="73">
        <f t="shared" si="826"/>
        <v>21537.28</v>
      </c>
      <c r="P938" s="8">
        <f t="shared" si="827"/>
        <v>978.9672727</v>
      </c>
    </row>
    <row r="939" ht="14.25" customHeight="1" outlineLevel="2">
      <c r="A939" s="68">
        <v>316.0</v>
      </c>
      <c r="B939" s="69">
        <v>1.0</v>
      </c>
      <c r="C939" s="18" t="str">
        <f>IF(A939=1.2, "Minneapolis",VLOOKUP(A939,'Fall20 data fy22 comp rev '!$P$2:$Q$669,2,0))</f>
        <v>Greenway</v>
      </c>
      <c r="D939" s="68">
        <v>316.0</v>
      </c>
      <c r="E939" s="69">
        <v>1.0</v>
      </c>
      <c r="F939" s="69">
        <v>210.0</v>
      </c>
      <c r="G939" s="70" t="s">
        <v>2215</v>
      </c>
      <c r="H939" s="69">
        <v>328.0</v>
      </c>
      <c r="I939" s="69">
        <v>137.0</v>
      </c>
      <c r="J939" s="69">
        <v>40.0</v>
      </c>
      <c r="K939" s="29">
        <f t="shared" si="822"/>
        <v>157</v>
      </c>
      <c r="L939" s="71">
        <f t="shared" si="823"/>
        <v>0.4787</v>
      </c>
      <c r="M939" s="71">
        <f t="shared" si="824"/>
        <v>0.5984</v>
      </c>
      <c r="N939" s="72">
        <f t="shared" si="825"/>
        <v>56.37</v>
      </c>
      <c r="O939" s="73">
        <f t="shared" si="826"/>
        <v>322887.36</v>
      </c>
      <c r="P939" s="8">
        <f t="shared" si="827"/>
        <v>984.4126829</v>
      </c>
    </row>
    <row r="940" ht="14.25" customHeight="1" outlineLevel="2">
      <c r="A940" s="68">
        <v>316.0</v>
      </c>
      <c r="B940" s="69">
        <v>1.0</v>
      </c>
      <c r="C940" s="18" t="str">
        <f>IF(A940=1.2, "Minneapolis",VLOOKUP(A940,'Fall20 data fy22 comp rev '!$P$2:$Q$669,2,0))</f>
        <v>Greenway</v>
      </c>
      <c r="D940" s="68">
        <v>316.0</v>
      </c>
      <c r="E940" s="69">
        <v>1.0</v>
      </c>
      <c r="F940" s="69">
        <v>310.0</v>
      </c>
      <c r="G940" s="70" t="s">
        <v>2216</v>
      </c>
      <c r="H940" s="69">
        <v>298.0</v>
      </c>
      <c r="I940" s="69">
        <v>89.0</v>
      </c>
      <c r="J940" s="69">
        <v>25.0</v>
      </c>
      <c r="K940" s="29">
        <f t="shared" si="822"/>
        <v>101.5</v>
      </c>
      <c r="L940" s="71">
        <f t="shared" si="823"/>
        <v>0.3406</v>
      </c>
      <c r="M940" s="71">
        <f t="shared" si="824"/>
        <v>0.4258</v>
      </c>
      <c r="N940" s="72">
        <f t="shared" si="825"/>
        <v>25.93</v>
      </c>
      <c r="O940" s="73">
        <f t="shared" si="826"/>
        <v>148527.04</v>
      </c>
      <c r="P940" s="8">
        <f t="shared" si="827"/>
        <v>498.4128859</v>
      </c>
    </row>
    <row r="941" ht="14.25" customHeight="1" outlineLevel="1">
      <c r="A941" s="68"/>
      <c r="B941" s="69"/>
      <c r="C941" s="80" t="s">
        <v>3681</v>
      </c>
      <c r="D941" s="68"/>
      <c r="E941" s="69"/>
      <c r="F941" s="69"/>
      <c r="G941" s="70"/>
      <c r="H941" s="69">
        <f t="shared" ref="H941:K941" si="828">SUBTOTAL(9,H937:H940)</f>
        <v>1061</v>
      </c>
      <c r="I941" s="69">
        <f t="shared" si="828"/>
        <v>413</v>
      </c>
      <c r="J941" s="69">
        <f t="shared" si="828"/>
        <v>115</v>
      </c>
      <c r="K941" s="29">
        <f t="shared" si="828"/>
        <v>470.5</v>
      </c>
      <c r="L941" s="71"/>
      <c r="M941" s="71"/>
      <c r="N941" s="72">
        <f t="shared" ref="N941:O941" si="829">SUBTOTAL(9,N937:N940)</f>
        <v>159.8</v>
      </c>
      <c r="O941" s="73">
        <f t="shared" si="829"/>
        <v>915334.4</v>
      </c>
      <c r="P941" s="8"/>
    </row>
    <row r="942" ht="14.25" customHeight="1" outlineLevel="2">
      <c r="A942" s="68">
        <v>317.0</v>
      </c>
      <c r="B942" s="69">
        <v>1.0</v>
      </c>
      <c r="C942" s="18" t="str">
        <f>IF(A942=1.2, "Minneapolis",VLOOKUP(A942,'Fall20 data fy22 comp rev '!$P$2:$Q$669,2,0))</f>
        <v>Deer River</v>
      </c>
      <c r="D942" s="68">
        <v>317.0</v>
      </c>
      <c r="E942" s="69">
        <v>1.0</v>
      </c>
      <c r="F942" s="69">
        <v>1.0</v>
      </c>
      <c r="G942" s="70" t="s">
        <v>2217</v>
      </c>
      <c r="H942" s="69">
        <v>449.0</v>
      </c>
      <c r="I942" s="69">
        <v>247.0</v>
      </c>
      <c r="J942" s="69">
        <v>44.0</v>
      </c>
      <c r="K942" s="29">
        <f t="shared" ref="K942:K945" si="830">ROUND((I$3*I942)+(J942*J$3),1)</f>
        <v>269</v>
      </c>
      <c r="L942" s="71">
        <f t="shared" ref="L942:L945" si="831">ROUND(K942/H942,4)</f>
        <v>0.5991</v>
      </c>
      <c r="M942" s="71">
        <f t="shared" ref="M942:M945" si="832">ROUND(MIN(1,L942/M$3),4)</f>
        <v>0.7489</v>
      </c>
      <c r="N942" s="72">
        <f t="shared" ref="N942:N945" si="833">ROUND(K942*M942*N$3,2)</f>
        <v>120.87</v>
      </c>
      <c r="O942" s="73">
        <f t="shared" ref="O942:O945" si="834">ROUND(N942*O$3,2)</f>
        <v>692343.36</v>
      </c>
      <c r="P942" s="8">
        <f t="shared" ref="P942:P945" si="835">O942/H942</f>
        <v>1541.967394</v>
      </c>
    </row>
    <row r="943" ht="14.25" customHeight="1" outlineLevel="2">
      <c r="A943" s="68">
        <v>317.0</v>
      </c>
      <c r="B943" s="69">
        <v>1.0</v>
      </c>
      <c r="C943" s="18" t="str">
        <f>IF(A943=1.2, "Minneapolis",VLOOKUP(A943,'Fall20 data fy22 comp rev '!$P$2:$Q$669,2,0))</f>
        <v>Deer River</v>
      </c>
      <c r="D943" s="68">
        <v>317.0</v>
      </c>
      <c r="E943" s="69">
        <v>1.0</v>
      </c>
      <c r="F943" s="69">
        <v>4.0</v>
      </c>
      <c r="G943" s="70" t="s">
        <v>2218</v>
      </c>
      <c r="H943" s="69">
        <v>479.0</v>
      </c>
      <c r="I943" s="69">
        <v>262.0</v>
      </c>
      <c r="J943" s="69">
        <v>74.0</v>
      </c>
      <c r="K943" s="29">
        <f t="shared" si="830"/>
        <v>299</v>
      </c>
      <c r="L943" s="71">
        <f t="shared" si="831"/>
        <v>0.6242</v>
      </c>
      <c r="M943" s="71">
        <f t="shared" si="832"/>
        <v>0.7803</v>
      </c>
      <c r="N943" s="72">
        <f t="shared" si="833"/>
        <v>139.99</v>
      </c>
      <c r="O943" s="73">
        <f t="shared" si="834"/>
        <v>801862.72</v>
      </c>
      <c r="P943" s="8">
        <f t="shared" si="835"/>
        <v>1674.034906</v>
      </c>
    </row>
    <row r="944" ht="14.25" customHeight="1" outlineLevel="2">
      <c r="A944" s="68">
        <v>317.0</v>
      </c>
      <c r="B944" s="69">
        <v>1.0</v>
      </c>
      <c r="C944" s="18" t="str">
        <f>IF(A944=1.2, "Minneapolis",VLOOKUP(A944,'Fall20 data fy22 comp rev '!$P$2:$Q$669,2,0))</f>
        <v>Deer River</v>
      </c>
      <c r="D944" s="68">
        <v>317.0</v>
      </c>
      <c r="E944" s="69">
        <v>1.0</v>
      </c>
      <c r="F944" s="69">
        <v>6.0</v>
      </c>
      <c r="G944" s="70" t="s">
        <v>2219</v>
      </c>
      <c r="H944" s="69">
        <v>6.0</v>
      </c>
      <c r="I944" s="69">
        <v>6.0</v>
      </c>
      <c r="J944" s="69">
        <v>0.0</v>
      </c>
      <c r="K944" s="29">
        <f t="shared" si="830"/>
        <v>6</v>
      </c>
      <c r="L944" s="71">
        <f t="shared" si="831"/>
        <v>1</v>
      </c>
      <c r="M944" s="71">
        <f t="shared" si="832"/>
        <v>1</v>
      </c>
      <c r="N944" s="72">
        <f t="shared" si="833"/>
        <v>3.6</v>
      </c>
      <c r="O944" s="73">
        <f t="shared" si="834"/>
        <v>20620.8</v>
      </c>
      <c r="P944" s="8">
        <f t="shared" si="835"/>
        <v>3436.8</v>
      </c>
    </row>
    <row r="945" ht="14.25" customHeight="1" outlineLevel="2">
      <c r="A945" s="68">
        <v>317.0</v>
      </c>
      <c r="B945" s="69">
        <v>1.0</v>
      </c>
      <c r="C945" s="18" t="str">
        <f>IF(A945=1.2, "Minneapolis",VLOOKUP(A945,'Fall20 data fy22 comp rev '!$P$2:$Q$669,2,0))</f>
        <v>Deer River</v>
      </c>
      <c r="D945" s="68">
        <v>317.0</v>
      </c>
      <c r="E945" s="69">
        <v>1.0</v>
      </c>
      <c r="F945" s="69">
        <v>10.0</v>
      </c>
      <c r="G945" s="70" t="s">
        <v>2220</v>
      </c>
      <c r="H945" s="69">
        <v>7.0</v>
      </c>
      <c r="I945" s="69">
        <v>6.0</v>
      </c>
      <c r="J945" s="69">
        <v>1.0</v>
      </c>
      <c r="K945" s="29">
        <f t="shared" si="830"/>
        <v>6.5</v>
      </c>
      <c r="L945" s="71">
        <f t="shared" si="831"/>
        <v>0.9286</v>
      </c>
      <c r="M945" s="71">
        <f t="shared" si="832"/>
        <v>1</v>
      </c>
      <c r="N945" s="72">
        <f t="shared" si="833"/>
        <v>3.9</v>
      </c>
      <c r="O945" s="73">
        <f t="shared" si="834"/>
        <v>22339.2</v>
      </c>
      <c r="P945" s="8">
        <f t="shared" si="835"/>
        <v>3191.314286</v>
      </c>
    </row>
    <row r="946" ht="14.25" customHeight="1" outlineLevel="1">
      <c r="A946" s="68"/>
      <c r="B946" s="69"/>
      <c r="C946" s="80" t="s">
        <v>3682</v>
      </c>
      <c r="D946" s="68"/>
      <c r="E946" s="69"/>
      <c r="F946" s="69"/>
      <c r="G946" s="70"/>
      <c r="H946" s="69">
        <f t="shared" ref="H946:K946" si="836">SUBTOTAL(9,H942:H945)</f>
        <v>941</v>
      </c>
      <c r="I946" s="69">
        <f t="shared" si="836"/>
        <v>521</v>
      </c>
      <c r="J946" s="69">
        <f t="shared" si="836"/>
        <v>119</v>
      </c>
      <c r="K946" s="29">
        <f t="shared" si="836"/>
        <v>580.5</v>
      </c>
      <c r="L946" s="71"/>
      <c r="M946" s="71"/>
      <c r="N946" s="72">
        <f t="shared" ref="N946:O946" si="837">SUBTOTAL(9,N942:N945)</f>
        <v>268.36</v>
      </c>
      <c r="O946" s="73">
        <f t="shared" si="837"/>
        <v>1537166.08</v>
      </c>
      <c r="P946" s="8"/>
    </row>
    <row r="947" ht="14.25" customHeight="1" outlineLevel="2">
      <c r="A947" s="68">
        <v>318.0</v>
      </c>
      <c r="B947" s="69">
        <v>1.0</v>
      </c>
      <c r="C947" s="18" t="str">
        <f>IF(A947=1.2, "Minneapolis",VLOOKUP(A947,'Fall20 data fy22 comp rev '!$P$2:$Q$669,2,0))</f>
        <v>Grand Rapids</v>
      </c>
      <c r="D947" s="68">
        <v>318.0</v>
      </c>
      <c r="E947" s="69">
        <v>1.0</v>
      </c>
      <c r="F947" s="69">
        <v>101.0</v>
      </c>
      <c r="G947" s="70" t="s">
        <v>2221</v>
      </c>
      <c r="H947" s="69">
        <v>111.0</v>
      </c>
      <c r="I947" s="69">
        <v>57.0</v>
      </c>
      <c r="J947" s="69">
        <v>10.0</v>
      </c>
      <c r="K947" s="29">
        <f t="shared" ref="K947:K957" si="838">ROUND((I$3*I947)+(J947*J$3),1)</f>
        <v>62</v>
      </c>
      <c r="L947" s="71">
        <f t="shared" ref="L947:L957" si="839">ROUND(K947/H947,4)</f>
        <v>0.5586</v>
      </c>
      <c r="M947" s="71">
        <f t="shared" ref="M947:M957" si="840">ROUND(MIN(1,L947/M$3),4)</f>
        <v>0.6983</v>
      </c>
      <c r="N947" s="72">
        <f t="shared" ref="N947:N957" si="841">ROUND(K947*M947*N$3,2)</f>
        <v>25.98</v>
      </c>
      <c r="O947" s="73">
        <f t="shared" ref="O947:O957" si="842">ROUND(N947*O$3,2)</f>
        <v>148813.44</v>
      </c>
      <c r="P947" s="8">
        <f t="shared" ref="P947:P957" si="843">O947/H947</f>
        <v>1340.661622</v>
      </c>
    </row>
    <row r="948" ht="14.25" customHeight="1" outlineLevel="2">
      <c r="A948" s="68">
        <v>318.0</v>
      </c>
      <c r="B948" s="69">
        <v>1.0</v>
      </c>
      <c r="C948" s="18" t="str">
        <f>IF(A948=1.2, "Minneapolis",VLOOKUP(A948,'Fall20 data fy22 comp rev '!$P$2:$Q$669,2,0))</f>
        <v>Grand Rapids</v>
      </c>
      <c r="D948" s="68">
        <v>318.0</v>
      </c>
      <c r="E948" s="69">
        <v>1.0</v>
      </c>
      <c r="F948" s="69">
        <v>110.0</v>
      </c>
      <c r="G948" s="70" t="s">
        <v>2222</v>
      </c>
      <c r="H948" s="69">
        <v>245.0</v>
      </c>
      <c r="I948" s="69">
        <v>54.0</v>
      </c>
      <c r="J948" s="69">
        <v>14.0</v>
      </c>
      <c r="K948" s="29">
        <f t="shared" si="838"/>
        <v>61</v>
      </c>
      <c r="L948" s="71">
        <f t="shared" si="839"/>
        <v>0.249</v>
      </c>
      <c r="M948" s="71">
        <f t="shared" si="840"/>
        <v>0.3113</v>
      </c>
      <c r="N948" s="72">
        <f t="shared" si="841"/>
        <v>11.39</v>
      </c>
      <c r="O948" s="73">
        <f t="shared" si="842"/>
        <v>65241.92</v>
      </c>
      <c r="P948" s="8">
        <f t="shared" si="843"/>
        <v>266.293551</v>
      </c>
    </row>
    <row r="949" ht="14.25" customHeight="1" outlineLevel="2">
      <c r="A949" s="68">
        <v>318.0</v>
      </c>
      <c r="B949" s="69">
        <v>1.0</v>
      </c>
      <c r="C949" s="18" t="str">
        <f>IF(A949=1.2, "Minneapolis",VLOOKUP(A949,'Fall20 data fy22 comp rev '!$P$2:$Q$669,2,0))</f>
        <v>Grand Rapids</v>
      </c>
      <c r="D949" s="68">
        <v>318.0</v>
      </c>
      <c r="E949" s="69">
        <v>1.0</v>
      </c>
      <c r="F949" s="69">
        <v>115.0</v>
      </c>
      <c r="G949" s="70" t="s">
        <v>2223</v>
      </c>
      <c r="H949" s="69">
        <v>159.0</v>
      </c>
      <c r="I949" s="69">
        <v>68.0</v>
      </c>
      <c r="J949" s="69">
        <v>22.0</v>
      </c>
      <c r="K949" s="29">
        <f t="shared" si="838"/>
        <v>79</v>
      </c>
      <c r="L949" s="71">
        <f t="shared" si="839"/>
        <v>0.4969</v>
      </c>
      <c r="M949" s="71">
        <f t="shared" si="840"/>
        <v>0.6211</v>
      </c>
      <c r="N949" s="72">
        <f t="shared" si="841"/>
        <v>29.44</v>
      </c>
      <c r="O949" s="73">
        <f t="shared" si="842"/>
        <v>168632.32</v>
      </c>
      <c r="P949" s="8">
        <f t="shared" si="843"/>
        <v>1060.580629</v>
      </c>
    </row>
    <row r="950" ht="14.25" customHeight="1" outlineLevel="2">
      <c r="A950" s="68">
        <v>318.0</v>
      </c>
      <c r="B950" s="69">
        <v>1.0</v>
      </c>
      <c r="C950" s="18" t="str">
        <f>IF(A950=1.2, "Minneapolis",VLOOKUP(A950,'Fall20 data fy22 comp rev '!$P$2:$Q$669,2,0))</f>
        <v>Grand Rapids</v>
      </c>
      <c r="D950" s="68">
        <v>318.0</v>
      </c>
      <c r="E950" s="69">
        <v>1.0</v>
      </c>
      <c r="F950" s="69">
        <v>120.0</v>
      </c>
      <c r="G950" s="70" t="s">
        <v>2890</v>
      </c>
      <c r="H950" s="69">
        <v>324.0</v>
      </c>
      <c r="I950" s="69">
        <v>113.0</v>
      </c>
      <c r="J950" s="69">
        <v>41.0</v>
      </c>
      <c r="K950" s="29">
        <f t="shared" si="838"/>
        <v>133.5</v>
      </c>
      <c r="L950" s="71">
        <f t="shared" si="839"/>
        <v>0.412</v>
      </c>
      <c r="M950" s="71">
        <f t="shared" si="840"/>
        <v>0.515</v>
      </c>
      <c r="N950" s="72">
        <f t="shared" si="841"/>
        <v>41.25</v>
      </c>
      <c r="O950" s="73">
        <f t="shared" si="842"/>
        <v>236280</v>
      </c>
      <c r="P950" s="8">
        <f t="shared" si="843"/>
        <v>729.2592593</v>
      </c>
    </row>
    <row r="951" ht="14.25" customHeight="1" outlineLevel="2">
      <c r="A951" s="68">
        <v>318.0</v>
      </c>
      <c r="B951" s="69">
        <v>1.0</v>
      </c>
      <c r="C951" s="18" t="str">
        <f>IF(A951=1.2, "Minneapolis",VLOOKUP(A951,'Fall20 data fy22 comp rev '!$P$2:$Q$669,2,0))</f>
        <v>Grand Rapids</v>
      </c>
      <c r="D951" s="68">
        <v>318.0</v>
      </c>
      <c r="E951" s="69">
        <v>1.0</v>
      </c>
      <c r="F951" s="69">
        <v>125.0</v>
      </c>
      <c r="G951" s="70" t="s">
        <v>3683</v>
      </c>
      <c r="H951" s="69">
        <v>331.0</v>
      </c>
      <c r="I951" s="69">
        <v>103.0</v>
      </c>
      <c r="J951" s="69">
        <v>47.0</v>
      </c>
      <c r="K951" s="29">
        <f t="shared" si="838"/>
        <v>126.5</v>
      </c>
      <c r="L951" s="71">
        <f t="shared" si="839"/>
        <v>0.3822</v>
      </c>
      <c r="M951" s="71">
        <f t="shared" si="840"/>
        <v>0.4778</v>
      </c>
      <c r="N951" s="72">
        <f t="shared" si="841"/>
        <v>36.27</v>
      </c>
      <c r="O951" s="73">
        <f t="shared" si="842"/>
        <v>207754.56</v>
      </c>
      <c r="P951" s="8">
        <f t="shared" si="843"/>
        <v>627.657281</v>
      </c>
    </row>
    <row r="952" ht="14.25" customHeight="1" outlineLevel="2">
      <c r="A952" s="68">
        <v>318.0</v>
      </c>
      <c r="B952" s="69">
        <v>1.0</v>
      </c>
      <c r="C952" s="18" t="str">
        <f>IF(A952=1.2, "Minneapolis",VLOOKUP(A952,'Fall20 data fy22 comp rev '!$P$2:$Q$669,2,0))</f>
        <v>Grand Rapids</v>
      </c>
      <c r="D952" s="68">
        <v>318.0</v>
      </c>
      <c r="E952" s="69">
        <v>1.0</v>
      </c>
      <c r="F952" s="69">
        <v>135.0</v>
      </c>
      <c r="G952" s="70" t="s">
        <v>3684</v>
      </c>
      <c r="H952" s="69">
        <v>359.0</v>
      </c>
      <c r="I952" s="69">
        <v>96.0</v>
      </c>
      <c r="J952" s="69">
        <v>33.0</v>
      </c>
      <c r="K952" s="29">
        <f t="shared" si="838"/>
        <v>112.5</v>
      </c>
      <c r="L952" s="71">
        <f t="shared" si="839"/>
        <v>0.3134</v>
      </c>
      <c r="M952" s="71">
        <f t="shared" si="840"/>
        <v>0.3918</v>
      </c>
      <c r="N952" s="72">
        <f t="shared" si="841"/>
        <v>26.45</v>
      </c>
      <c r="O952" s="73">
        <f t="shared" si="842"/>
        <v>151505.6</v>
      </c>
      <c r="P952" s="8">
        <f t="shared" si="843"/>
        <v>422.0211699</v>
      </c>
    </row>
    <row r="953" ht="14.25" customHeight="1" outlineLevel="2">
      <c r="A953" s="68">
        <v>318.0</v>
      </c>
      <c r="B953" s="69">
        <v>1.0</v>
      </c>
      <c r="C953" s="18" t="str">
        <f>IF(A953=1.2, "Minneapolis",VLOOKUP(A953,'Fall20 data fy22 comp rev '!$P$2:$Q$669,2,0))</f>
        <v>Grand Rapids</v>
      </c>
      <c r="D953" s="68">
        <v>318.0</v>
      </c>
      <c r="E953" s="69">
        <v>1.0</v>
      </c>
      <c r="F953" s="69">
        <v>227.0</v>
      </c>
      <c r="G953" s="70" t="s">
        <v>2226</v>
      </c>
      <c r="H953" s="69">
        <v>57.0</v>
      </c>
      <c r="I953" s="69">
        <v>57.0</v>
      </c>
      <c r="J953" s="69">
        <v>0.0</v>
      </c>
      <c r="K953" s="29">
        <f t="shared" si="838"/>
        <v>57</v>
      </c>
      <c r="L953" s="71">
        <f t="shared" si="839"/>
        <v>1</v>
      </c>
      <c r="M953" s="71">
        <f t="shared" si="840"/>
        <v>1</v>
      </c>
      <c r="N953" s="72">
        <f t="shared" si="841"/>
        <v>34.2</v>
      </c>
      <c r="O953" s="73">
        <f t="shared" si="842"/>
        <v>195897.6</v>
      </c>
      <c r="P953" s="8">
        <f t="shared" si="843"/>
        <v>3436.8</v>
      </c>
    </row>
    <row r="954" ht="14.25" customHeight="1" outlineLevel="2">
      <c r="A954" s="68">
        <v>318.0</v>
      </c>
      <c r="B954" s="69">
        <v>1.0</v>
      </c>
      <c r="C954" s="18" t="str">
        <f>IF(A954=1.2, "Minneapolis",VLOOKUP(A954,'Fall20 data fy22 comp rev '!$P$2:$Q$669,2,0))</f>
        <v>Grand Rapids</v>
      </c>
      <c r="D954" s="68">
        <v>318.0</v>
      </c>
      <c r="E954" s="69">
        <v>1.0</v>
      </c>
      <c r="F954" s="69">
        <v>350.0</v>
      </c>
      <c r="G954" s="70" t="s">
        <v>2227</v>
      </c>
      <c r="H954" s="69">
        <v>134.0</v>
      </c>
      <c r="I954" s="69">
        <v>58.0</v>
      </c>
      <c r="J954" s="69">
        <v>16.0</v>
      </c>
      <c r="K954" s="29">
        <f t="shared" si="838"/>
        <v>66</v>
      </c>
      <c r="L954" s="71">
        <f t="shared" si="839"/>
        <v>0.4925</v>
      </c>
      <c r="M954" s="71">
        <f t="shared" si="840"/>
        <v>0.6156</v>
      </c>
      <c r="N954" s="72">
        <f t="shared" si="841"/>
        <v>24.38</v>
      </c>
      <c r="O954" s="73">
        <f t="shared" si="842"/>
        <v>139648.64</v>
      </c>
      <c r="P954" s="8">
        <f t="shared" si="843"/>
        <v>1042.15403</v>
      </c>
    </row>
    <row r="955" ht="14.25" customHeight="1" outlineLevel="2">
      <c r="A955" s="68">
        <v>318.0</v>
      </c>
      <c r="B955" s="69">
        <v>1.0</v>
      </c>
      <c r="C955" s="18" t="str">
        <f>IF(A955=1.2, "Minneapolis",VLOOKUP(A955,'Fall20 data fy22 comp rev '!$P$2:$Q$669,2,0))</f>
        <v>Grand Rapids</v>
      </c>
      <c r="D955" s="68">
        <v>318.0</v>
      </c>
      <c r="E955" s="69">
        <v>1.0</v>
      </c>
      <c r="F955" s="69">
        <v>360.0</v>
      </c>
      <c r="G955" s="70" t="s">
        <v>2228</v>
      </c>
      <c r="H955" s="69">
        <v>1146.0</v>
      </c>
      <c r="I955" s="69">
        <v>219.0</v>
      </c>
      <c r="J955" s="69">
        <v>92.0</v>
      </c>
      <c r="K955" s="29">
        <f t="shared" si="838"/>
        <v>265</v>
      </c>
      <c r="L955" s="71">
        <f t="shared" si="839"/>
        <v>0.2312</v>
      </c>
      <c r="M955" s="71">
        <f t="shared" si="840"/>
        <v>0.289</v>
      </c>
      <c r="N955" s="72">
        <f t="shared" si="841"/>
        <v>45.95</v>
      </c>
      <c r="O955" s="73">
        <f t="shared" si="842"/>
        <v>263201.6</v>
      </c>
      <c r="P955" s="8">
        <f t="shared" si="843"/>
        <v>229.669808</v>
      </c>
    </row>
    <row r="956" ht="14.25" customHeight="1" outlineLevel="2">
      <c r="A956" s="68">
        <v>318.0</v>
      </c>
      <c r="B956" s="69">
        <v>1.0</v>
      </c>
      <c r="C956" s="18" t="str">
        <f>IF(A956=1.2, "Minneapolis",VLOOKUP(A956,'Fall20 data fy22 comp rev '!$P$2:$Q$669,2,0))</f>
        <v>Grand Rapids</v>
      </c>
      <c r="D956" s="68">
        <v>318.0</v>
      </c>
      <c r="E956" s="69">
        <v>1.0</v>
      </c>
      <c r="F956" s="69">
        <v>365.0</v>
      </c>
      <c r="G956" s="70" t="s">
        <v>2229</v>
      </c>
      <c r="H956" s="69">
        <v>97.0</v>
      </c>
      <c r="I956" s="69">
        <v>40.0</v>
      </c>
      <c r="J956" s="69">
        <v>11.0</v>
      </c>
      <c r="K956" s="29">
        <f t="shared" si="838"/>
        <v>45.5</v>
      </c>
      <c r="L956" s="71">
        <f t="shared" si="839"/>
        <v>0.4691</v>
      </c>
      <c r="M956" s="71">
        <f t="shared" si="840"/>
        <v>0.5864</v>
      </c>
      <c r="N956" s="72">
        <f t="shared" si="841"/>
        <v>16.01</v>
      </c>
      <c r="O956" s="73">
        <f t="shared" si="842"/>
        <v>91705.28</v>
      </c>
      <c r="P956" s="8">
        <f t="shared" si="843"/>
        <v>945.4152577</v>
      </c>
    </row>
    <row r="957" ht="14.25" customHeight="1" outlineLevel="2">
      <c r="A957" s="68">
        <v>318.0</v>
      </c>
      <c r="B957" s="69">
        <v>1.0</v>
      </c>
      <c r="C957" s="18" t="str">
        <f>IF(A957=1.2, "Minneapolis",VLOOKUP(A957,'Fall20 data fy22 comp rev '!$P$2:$Q$669,2,0))</f>
        <v>Grand Rapids</v>
      </c>
      <c r="D957" s="68">
        <v>318.0</v>
      </c>
      <c r="E957" s="69">
        <v>1.0</v>
      </c>
      <c r="F957" s="69">
        <v>370.0</v>
      </c>
      <c r="G957" s="70" t="s">
        <v>2230</v>
      </c>
      <c r="H957" s="69">
        <v>1156.0</v>
      </c>
      <c r="I957" s="69">
        <v>306.0</v>
      </c>
      <c r="J957" s="69">
        <v>114.0</v>
      </c>
      <c r="K957" s="29">
        <f t="shared" si="838"/>
        <v>363</v>
      </c>
      <c r="L957" s="71">
        <f t="shared" si="839"/>
        <v>0.314</v>
      </c>
      <c r="M957" s="71">
        <f t="shared" si="840"/>
        <v>0.3925</v>
      </c>
      <c r="N957" s="72">
        <f t="shared" si="841"/>
        <v>85.49</v>
      </c>
      <c r="O957" s="73">
        <f t="shared" si="842"/>
        <v>489686.72</v>
      </c>
      <c r="P957" s="8">
        <f t="shared" si="843"/>
        <v>423.6044291</v>
      </c>
    </row>
    <row r="958" ht="14.25" customHeight="1" outlineLevel="1">
      <c r="A958" s="68"/>
      <c r="B958" s="69"/>
      <c r="C958" s="80" t="s">
        <v>3685</v>
      </c>
      <c r="D958" s="68"/>
      <c r="E958" s="69"/>
      <c r="F958" s="69"/>
      <c r="G958" s="70"/>
      <c r="H958" s="69">
        <f t="shared" ref="H958:K958" si="844">SUBTOTAL(9,H947:H957)</f>
        <v>4119</v>
      </c>
      <c r="I958" s="69">
        <f t="shared" si="844"/>
        <v>1171</v>
      </c>
      <c r="J958" s="69">
        <f t="shared" si="844"/>
        <v>400</v>
      </c>
      <c r="K958" s="29">
        <f t="shared" si="844"/>
        <v>1371</v>
      </c>
      <c r="L958" s="71"/>
      <c r="M958" s="71"/>
      <c r="N958" s="72">
        <f t="shared" ref="N958:O958" si="845">SUBTOTAL(9,N947:N957)</f>
        <v>376.81</v>
      </c>
      <c r="O958" s="73">
        <f t="shared" si="845"/>
        <v>2158367.68</v>
      </c>
      <c r="P958" s="8"/>
    </row>
    <row r="959" ht="14.25" customHeight="1" outlineLevel="2">
      <c r="A959" s="68">
        <v>319.0</v>
      </c>
      <c r="B959" s="69">
        <v>1.0</v>
      </c>
      <c r="C959" s="18" t="str">
        <f>IF(A959=1.2, "Minneapolis",VLOOKUP(A959,'Fall20 data fy22 comp rev '!$P$2:$Q$669,2,0))</f>
        <v>Nashwauk-Keewatin</v>
      </c>
      <c r="D959" s="68">
        <v>319.0</v>
      </c>
      <c r="E959" s="69">
        <v>1.0</v>
      </c>
      <c r="F959" s="69">
        <v>20.0</v>
      </c>
      <c r="G959" s="70" t="s">
        <v>2232</v>
      </c>
      <c r="H959" s="69">
        <v>316.0</v>
      </c>
      <c r="I959" s="69">
        <v>125.0</v>
      </c>
      <c r="J959" s="69">
        <v>40.0</v>
      </c>
      <c r="K959" s="29">
        <f t="shared" ref="K959:K961" si="846">ROUND((I$3*I959)+(J959*J$3),1)</f>
        <v>145</v>
      </c>
      <c r="L959" s="71">
        <f t="shared" ref="L959:L961" si="847">ROUND(K959/H959,4)</f>
        <v>0.4589</v>
      </c>
      <c r="M959" s="71">
        <f t="shared" ref="M959:M961" si="848">ROUND(MIN(1,L959/M$3),4)</f>
        <v>0.5736</v>
      </c>
      <c r="N959" s="72">
        <f t="shared" ref="N959:N961" si="849">ROUND(K959*M959*N$3,2)</f>
        <v>49.9</v>
      </c>
      <c r="O959" s="73">
        <f t="shared" ref="O959:O961" si="850">ROUND(N959*O$3,2)</f>
        <v>285827.2</v>
      </c>
      <c r="P959" s="8">
        <f t="shared" ref="P959:P961" si="851">O959/H959</f>
        <v>904.5164557</v>
      </c>
    </row>
    <row r="960" ht="14.25" customHeight="1" outlineLevel="2">
      <c r="A960" s="68">
        <v>319.0</v>
      </c>
      <c r="B960" s="69">
        <v>1.0</v>
      </c>
      <c r="C960" s="18" t="str">
        <f>IF(A960=1.2, "Minneapolis",VLOOKUP(A960,'Fall20 data fy22 comp rev '!$P$2:$Q$669,2,0))</f>
        <v>Nashwauk-Keewatin</v>
      </c>
      <c r="D960" s="68">
        <v>319.0</v>
      </c>
      <c r="E960" s="69">
        <v>1.0</v>
      </c>
      <c r="F960" s="69">
        <v>50.0</v>
      </c>
      <c r="G960" s="70" t="s">
        <v>2233</v>
      </c>
      <c r="H960" s="69">
        <v>267.0</v>
      </c>
      <c r="I960" s="69">
        <v>101.0</v>
      </c>
      <c r="J960" s="69">
        <v>28.0</v>
      </c>
      <c r="K960" s="29">
        <f t="shared" si="846"/>
        <v>115</v>
      </c>
      <c r="L960" s="71">
        <f t="shared" si="847"/>
        <v>0.4307</v>
      </c>
      <c r="M960" s="71">
        <f t="shared" si="848"/>
        <v>0.5384</v>
      </c>
      <c r="N960" s="72">
        <f t="shared" si="849"/>
        <v>37.15</v>
      </c>
      <c r="O960" s="73">
        <f t="shared" si="850"/>
        <v>212795.2</v>
      </c>
      <c r="P960" s="8">
        <f t="shared" si="851"/>
        <v>796.9857678</v>
      </c>
    </row>
    <row r="961" ht="14.25" customHeight="1" outlineLevel="2">
      <c r="A961" s="68">
        <v>319.0</v>
      </c>
      <c r="B961" s="69">
        <v>1.0</v>
      </c>
      <c r="C961" s="18" t="str">
        <f>IF(A961=1.2, "Minneapolis",VLOOKUP(A961,'Fall20 data fy22 comp rev '!$P$2:$Q$669,2,0))</f>
        <v>Nashwauk-Keewatin</v>
      </c>
      <c r="D961" s="68">
        <v>319.0</v>
      </c>
      <c r="E961" s="69">
        <v>1.0</v>
      </c>
      <c r="F961" s="69">
        <v>70.0</v>
      </c>
      <c r="G961" s="70" t="s">
        <v>2234</v>
      </c>
      <c r="H961" s="69">
        <v>18.0</v>
      </c>
      <c r="I961" s="69">
        <v>7.0</v>
      </c>
      <c r="J961" s="69">
        <v>1.0</v>
      </c>
      <c r="K961" s="29">
        <f t="shared" si="846"/>
        <v>7.5</v>
      </c>
      <c r="L961" s="71">
        <f t="shared" si="847"/>
        <v>0.4167</v>
      </c>
      <c r="M961" s="71">
        <f t="shared" si="848"/>
        <v>0.5209</v>
      </c>
      <c r="N961" s="72">
        <f t="shared" si="849"/>
        <v>2.34</v>
      </c>
      <c r="O961" s="73">
        <f t="shared" si="850"/>
        <v>13403.52</v>
      </c>
      <c r="P961" s="8">
        <f t="shared" si="851"/>
        <v>744.64</v>
      </c>
    </row>
    <row r="962" ht="14.25" customHeight="1" outlineLevel="1">
      <c r="A962" s="68"/>
      <c r="B962" s="69"/>
      <c r="C962" s="80" t="s">
        <v>3686</v>
      </c>
      <c r="D962" s="68"/>
      <c r="E962" s="69"/>
      <c r="F962" s="69"/>
      <c r="G962" s="70"/>
      <c r="H962" s="69">
        <f t="shared" ref="H962:K962" si="852">SUBTOTAL(9,H959:H961)</f>
        <v>601</v>
      </c>
      <c r="I962" s="69">
        <f t="shared" si="852"/>
        <v>233</v>
      </c>
      <c r="J962" s="69">
        <f t="shared" si="852"/>
        <v>69</v>
      </c>
      <c r="K962" s="29">
        <f t="shared" si="852"/>
        <v>267.5</v>
      </c>
      <c r="L962" s="71"/>
      <c r="M962" s="71"/>
      <c r="N962" s="72">
        <f t="shared" ref="N962:O962" si="853">SUBTOTAL(9,N959:N961)</f>
        <v>89.39</v>
      </c>
      <c r="O962" s="73">
        <f t="shared" si="853"/>
        <v>512025.92</v>
      </c>
      <c r="P962" s="8"/>
    </row>
    <row r="963" ht="14.25" customHeight="1" outlineLevel="2">
      <c r="A963" s="68">
        <v>330.0</v>
      </c>
      <c r="B963" s="69">
        <v>1.0</v>
      </c>
      <c r="C963" s="18" t="str">
        <f>IF(A963=1.2, "Minneapolis",VLOOKUP(A963,'Fall20 data fy22 comp rev '!$P$2:$Q$669,2,0))</f>
        <v>Heron Lake-Okabena</v>
      </c>
      <c r="D963" s="68">
        <v>330.0</v>
      </c>
      <c r="E963" s="69">
        <v>1.0</v>
      </c>
      <c r="F963" s="69">
        <v>10.0</v>
      </c>
      <c r="G963" s="70" t="s">
        <v>2235</v>
      </c>
      <c r="H963" s="69">
        <v>148.0</v>
      </c>
      <c r="I963" s="69">
        <v>58.0</v>
      </c>
      <c r="J963" s="69">
        <v>27.0</v>
      </c>
      <c r="K963" s="29">
        <f t="shared" ref="K963:K964" si="854">ROUND((I$3*I963)+(J963*J$3),1)</f>
        <v>71.5</v>
      </c>
      <c r="L963" s="71">
        <f t="shared" ref="L963:L964" si="855">ROUND(K963/H963,4)</f>
        <v>0.4831</v>
      </c>
      <c r="M963" s="71">
        <f t="shared" ref="M963:M964" si="856">ROUND(MIN(1,L963/M$3),4)</f>
        <v>0.6039</v>
      </c>
      <c r="N963" s="72">
        <f t="shared" ref="N963:N964" si="857">ROUND(K963*M963*N$3,2)</f>
        <v>25.91</v>
      </c>
      <c r="O963" s="73">
        <f t="shared" ref="O963:O964" si="858">ROUND(N963*O$3,2)</f>
        <v>148412.48</v>
      </c>
      <c r="P963" s="8">
        <f t="shared" ref="P963:P964" si="859">O963/H963</f>
        <v>1002.787027</v>
      </c>
    </row>
    <row r="964" ht="14.25" customHeight="1" outlineLevel="2">
      <c r="A964" s="68">
        <v>330.0</v>
      </c>
      <c r="B964" s="69">
        <v>1.0</v>
      </c>
      <c r="C964" s="18" t="str">
        <f>IF(A964=1.2, "Minneapolis",VLOOKUP(A964,'Fall20 data fy22 comp rev '!$P$2:$Q$669,2,0))</f>
        <v>Heron Lake-Okabena</v>
      </c>
      <c r="D964" s="68">
        <v>330.0</v>
      </c>
      <c r="E964" s="69">
        <v>1.0</v>
      </c>
      <c r="F964" s="69">
        <v>30.0</v>
      </c>
      <c r="G964" s="70" t="s">
        <v>2236</v>
      </c>
      <c r="H964" s="69">
        <v>167.0</v>
      </c>
      <c r="I964" s="69">
        <v>48.0</v>
      </c>
      <c r="J964" s="69">
        <v>20.0</v>
      </c>
      <c r="K964" s="29">
        <f t="shared" si="854"/>
        <v>58</v>
      </c>
      <c r="L964" s="71">
        <f t="shared" si="855"/>
        <v>0.3473</v>
      </c>
      <c r="M964" s="71">
        <f t="shared" si="856"/>
        <v>0.4341</v>
      </c>
      <c r="N964" s="72">
        <f t="shared" si="857"/>
        <v>15.11</v>
      </c>
      <c r="O964" s="73">
        <f t="shared" si="858"/>
        <v>86550.08</v>
      </c>
      <c r="P964" s="8">
        <f t="shared" si="859"/>
        <v>518.2639521</v>
      </c>
    </row>
    <row r="965" ht="14.25" customHeight="1" outlineLevel="1">
      <c r="A965" s="68"/>
      <c r="B965" s="69"/>
      <c r="C965" s="80" t="s">
        <v>3687</v>
      </c>
      <c r="D965" s="68"/>
      <c r="E965" s="69"/>
      <c r="F965" s="69"/>
      <c r="G965" s="70"/>
      <c r="H965" s="69">
        <f t="shared" ref="H965:K965" si="860">SUBTOTAL(9,H963:H964)</f>
        <v>315</v>
      </c>
      <c r="I965" s="69">
        <f t="shared" si="860"/>
        <v>106</v>
      </c>
      <c r="J965" s="69">
        <f t="shared" si="860"/>
        <v>47</v>
      </c>
      <c r="K965" s="29">
        <f t="shared" si="860"/>
        <v>129.5</v>
      </c>
      <c r="L965" s="71"/>
      <c r="M965" s="71"/>
      <c r="N965" s="72">
        <f t="shared" ref="N965:O965" si="861">SUBTOTAL(9,N963:N964)</f>
        <v>41.02</v>
      </c>
      <c r="O965" s="73">
        <f t="shared" si="861"/>
        <v>234962.56</v>
      </c>
      <c r="P965" s="8"/>
    </row>
    <row r="966" ht="14.25" customHeight="1" outlineLevel="2">
      <c r="A966" s="68">
        <v>332.0</v>
      </c>
      <c r="B966" s="69">
        <v>1.0</v>
      </c>
      <c r="C966" s="18" t="str">
        <f>IF(A966=1.2, "Minneapolis",VLOOKUP(A966,'Fall20 data fy22 comp rev '!$P$2:$Q$669,2,0))</f>
        <v>Mora</v>
      </c>
      <c r="D966" s="68">
        <v>332.0</v>
      </c>
      <c r="E966" s="69">
        <v>1.0</v>
      </c>
      <c r="F966" s="69">
        <v>30.0</v>
      </c>
      <c r="G966" s="70" t="s">
        <v>2237</v>
      </c>
      <c r="H966" s="69">
        <v>863.0</v>
      </c>
      <c r="I966" s="69">
        <v>278.0</v>
      </c>
      <c r="J966" s="69">
        <v>97.0</v>
      </c>
      <c r="K966" s="29">
        <f t="shared" ref="K966:K969" si="862">ROUND((I$3*I966)+(J966*J$3),1)</f>
        <v>326.5</v>
      </c>
      <c r="L966" s="71">
        <f t="shared" ref="L966:L969" si="863">ROUND(K966/H966,4)</f>
        <v>0.3783</v>
      </c>
      <c r="M966" s="71">
        <f t="shared" ref="M966:M969" si="864">ROUND(MIN(1,L966/M$3),4)</f>
        <v>0.4729</v>
      </c>
      <c r="N966" s="72">
        <f t="shared" ref="N966:N969" si="865">ROUND(K966*M966*N$3,2)</f>
        <v>92.64</v>
      </c>
      <c r="O966" s="73">
        <f t="shared" ref="O966:O969" si="866">ROUND(N966*O$3,2)</f>
        <v>530641.92</v>
      </c>
      <c r="P966" s="8">
        <f t="shared" ref="P966:P969" si="867">O966/H966</f>
        <v>614.8805562</v>
      </c>
    </row>
    <row r="967" ht="14.25" customHeight="1" outlineLevel="2">
      <c r="A967" s="68">
        <v>332.0</v>
      </c>
      <c r="B967" s="69">
        <v>1.0</v>
      </c>
      <c r="C967" s="18" t="str">
        <f>IF(A967=1.2, "Minneapolis",VLOOKUP(A967,'Fall20 data fy22 comp rev '!$P$2:$Q$669,2,0))</f>
        <v>Mora</v>
      </c>
      <c r="D967" s="68">
        <v>332.0</v>
      </c>
      <c r="E967" s="69">
        <v>1.0</v>
      </c>
      <c r="F967" s="69">
        <v>40.0</v>
      </c>
      <c r="G967" s="70" t="s">
        <v>2238</v>
      </c>
      <c r="H967" s="69">
        <v>722.0</v>
      </c>
      <c r="I967" s="69">
        <v>176.0</v>
      </c>
      <c r="J967" s="69">
        <v>83.0</v>
      </c>
      <c r="K967" s="29">
        <f t="shared" si="862"/>
        <v>217.5</v>
      </c>
      <c r="L967" s="71">
        <f t="shared" si="863"/>
        <v>0.3012</v>
      </c>
      <c r="M967" s="71">
        <f t="shared" si="864"/>
        <v>0.3765</v>
      </c>
      <c r="N967" s="72">
        <f t="shared" si="865"/>
        <v>49.13</v>
      </c>
      <c r="O967" s="73">
        <f t="shared" si="866"/>
        <v>281416.64</v>
      </c>
      <c r="P967" s="8">
        <f t="shared" si="867"/>
        <v>389.7737396</v>
      </c>
    </row>
    <row r="968" ht="14.25" customHeight="1" outlineLevel="2">
      <c r="A968" s="68">
        <v>332.0</v>
      </c>
      <c r="B968" s="69">
        <v>1.0</v>
      </c>
      <c r="C968" s="18" t="str">
        <f>IF(A968=1.2, "Minneapolis",VLOOKUP(A968,'Fall20 data fy22 comp rev '!$P$2:$Q$669,2,0))</f>
        <v>Mora</v>
      </c>
      <c r="D968" s="68">
        <v>332.0</v>
      </c>
      <c r="E968" s="69">
        <v>1.0</v>
      </c>
      <c r="F968" s="69">
        <v>50.0</v>
      </c>
      <c r="G968" s="70" t="s">
        <v>2239</v>
      </c>
      <c r="H968" s="69">
        <v>66.0</v>
      </c>
      <c r="I968" s="69">
        <v>29.0</v>
      </c>
      <c r="J968" s="69">
        <v>4.0</v>
      </c>
      <c r="K968" s="29">
        <f t="shared" si="862"/>
        <v>31</v>
      </c>
      <c r="L968" s="71">
        <f t="shared" si="863"/>
        <v>0.4697</v>
      </c>
      <c r="M968" s="71">
        <f t="shared" si="864"/>
        <v>0.5871</v>
      </c>
      <c r="N968" s="72">
        <f t="shared" si="865"/>
        <v>10.92</v>
      </c>
      <c r="O968" s="73">
        <f t="shared" si="866"/>
        <v>62549.76</v>
      </c>
      <c r="P968" s="8">
        <f t="shared" si="867"/>
        <v>947.7236364</v>
      </c>
    </row>
    <row r="969" ht="14.25" customHeight="1" outlineLevel="2">
      <c r="A969" s="68">
        <v>332.0</v>
      </c>
      <c r="B969" s="69">
        <v>1.0</v>
      </c>
      <c r="C969" s="18" t="str">
        <f>IF(A969=1.2, "Minneapolis",VLOOKUP(A969,'Fall20 data fy22 comp rev '!$P$2:$Q$669,2,0))</f>
        <v>Mora</v>
      </c>
      <c r="D969" s="68">
        <v>332.0</v>
      </c>
      <c r="E969" s="69">
        <v>1.0</v>
      </c>
      <c r="F969" s="69">
        <v>51.0</v>
      </c>
      <c r="G969" s="70" t="s">
        <v>2240</v>
      </c>
      <c r="H969" s="69">
        <v>13.0</v>
      </c>
      <c r="I969" s="69">
        <v>6.0</v>
      </c>
      <c r="J969" s="69">
        <v>3.0</v>
      </c>
      <c r="K969" s="29">
        <f t="shared" si="862"/>
        <v>7.5</v>
      </c>
      <c r="L969" s="71">
        <f t="shared" si="863"/>
        <v>0.5769</v>
      </c>
      <c r="M969" s="71">
        <f t="shared" si="864"/>
        <v>0.7211</v>
      </c>
      <c r="N969" s="72">
        <f t="shared" si="865"/>
        <v>3.24</v>
      </c>
      <c r="O969" s="73">
        <f t="shared" si="866"/>
        <v>18558.72</v>
      </c>
      <c r="P969" s="8">
        <f t="shared" si="867"/>
        <v>1427.593846</v>
      </c>
    </row>
    <row r="970" ht="14.25" customHeight="1" outlineLevel="1">
      <c r="A970" s="68"/>
      <c r="B970" s="69"/>
      <c r="C970" s="80" t="s">
        <v>3688</v>
      </c>
      <c r="D970" s="68"/>
      <c r="E970" s="69"/>
      <c r="F970" s="69"/>
      <c r="G970" s="70"/>
      <c r="H970" s="69">
        <f t="shared" ref="H970:K970" si="868">SUBTOTAL(9,H966:H969)</f>
        <v>1664</v>
      </c>
      <c r="I970" s="69">
        <f t="shared" si="868"/>
        <v>489</v>
      </c>
      <c r="J970" s="69">
        <f t="shared" si="868"/>
        <v>187</v>
      </c>
      <c r="K970" s="29">
        <f t="shared" si="868"/>
        <v>582.5</v>
      </c>
      <c r="L970" s="71"/>
      <c r="M970" s="71"/>
      <c r="N970" s="72">
        <f t="shared" ref="N970:O970" si="869">SUBTOTAL(9,N966:N969)</f>
        <v>155.93</v>
      </c>
      <c r="O970" s="73">
        <f t="shared" si="869"/>
        <v>893167.04</v>
      </c>
      <c r="P970" s="8"/>
    </row>
    <row r="971" ht="14.25" customHeight="1" outlineLevel="2">
      <c r="A971" s="68">
        <v>333.0</v>
      </c>
      <c r="B971" s="69">
        <v>1.0</v>
      </c>
      <c r="C971" s="18" t="str">
        <f>IF(A971=1.2, "Minneapolis",VLOOKUP(A971,'Fall20 data fy22 comp rev '!$P$2:$Q$669,2,0))</f>
        <v>Ogilvie</v>
      </c>
      <c r="D971" s="68">
        <v>333.0</v>
      </c>
      <c r="E971" s="69">
        <v>1.0</v>
      </c>
      <c r="F971" s="69">
        <v>10.0</v>
      </c>
      <c r="G971" s="70" t="s">
        <v>2241</v>
      </c>
      <c r="H971" s="69">
        <v>199.0</v>
      </c>
      <c r="I971" s="69">
        <v>74.0</v>
      </c>
      <c r="J971" s="69">
        <v>22.0</v>
      </c>
      <c r="K971" s="29">
        <f t="shared" ref="K971:K973" si="870">ROUND((I$3*I971)+(J971*J$3),1)</f>
        <v>85</v>
      </c>
      <c r="L971" s="71">
        <f t="shared" ref="L971:L973" si="871">ROUND(K971/H971,4)</f>
        <v>0.4271</v>
      </c>
      <c r="M971" s="71">
        <f t="shared" ref="M971:M973" si="872">ROUND(MIN(1,L971/M$3),4)</f>
        <v>0.5339</v>
      </c>
      <c r="N971" s="72">
        <f t="shared" ref="N971:N973" si="873">ROUND(K971*M971*N$3,2)</f>
        <v>27.23</v>
      </c>
      <c r="O971" s="73">
        <f t="shared" ref="O971:O973" si="874">ROUND(N971*O$3,2)</f>
        <v>155973.44</v>
      </c>
      <c r="P971" s="8">
        <f t="shared" ref="P971:P973" si="875">O971/H971</f>
        <v>783.7861307</v>
      </c>
    </row>
    <row r="972" ht="14.25" customHeight="1" outlineLevel="2">
      <c r="A972" s="68">
        <v>333.0</v>
      </c>
      <c r="B972" s="69">
        <v>1.0</v>
      </c>
      <c r="C972" s="18" t="str">
        <f>IF(A972=1.2, "Minneapolis",VLOOKUP(A972,'Fall20 data fy22 comp rev '!$P$2:$Q$669,2,0))</f>
        <v>Ogilvie</v>
      </c>
      <c r="D972" s="68">
        <v>333.0</v>
      </c>
      <c r="E972" s="69">
        <v>1.0</v>
      </c>
      <c r="F972" s="69">
        <v>20.0</v>
      </c>
      <c r="G972" s="70" t="s">
        <v>2242</v>
      </c>
      <c r="H972" s="69">
        <v>263.0</v>
      </c>
      <c r="I972" s="69">
        <v>68.0</v>
      </c>
      <c r="J972" s="69">
        <v>26.0</v>
      </c>
      <c r="K972" s="29">
        <f t="shared" si="870"/>
        <v>81</v>
      </c>
      <c r="L972" s="71">
        <f t="shared" si="871"/>
        <v>0.308</v>
      </c>
      <c r="M972" s="71">
        <f t="shared" si="872"/>
        <v>0.385</v>
      </c>
      <c r="N972" s="72">
        <f t="shared" si="873"/>
        <v>18.71</v>
      </c>
      <c r="O972" s="73">
        <f t="shared" si="874"/>
        <v>107170.88</v>
      </c>
      <c r="P972" s="8">
        <f t="shared" si="875"/>
        <v>407.4938403</v>
      </c>
    </row>
    <row r="973" ht="14.25" customHeight="1" outlineLevel="2">
      <c r="A973" s="68">
        <v>333.0</v>
      </c>
      <c r="B973" s="69">
        <v>1.0</v>
      </c>
      <c r="C973" s="18" t="str">
        <f>IF(A973=1.2, "Minneapolis",VLOOKUP(A973,'Fall20 data fy22 comp rev '!$P$2:$Q$669,2,0))</f>
        <v>Ogilvie</v>
      </c>
      <c r="D973" s="68">
        <v>333.0</v>
      </c>
      <c r="E973" s="69">
        <v>1.0</v>
      </c>
      <c r="F973" s="69">
        <v>60.0</v>
      </c>
      <c r="G973" s="70" t="s">
        <v>2243</v>
      </c>
      <c r="H973" s="69">
        <v>11.0</v>
      </c>
      <c r="I973" s="69">
        <v>6.0</v>
      </c>
      <c r="J973" s="69">
        <v>2.0</v>
      </c>
      <c r="K973" s="29">
        <f t="shared" si="870"/>
        <v>7</v>
      </c>
      <c r="L973" s="71">
        <f t="shared" si="871"/>
        <v>0.6364</v>
      </c>
      <c r="M973" s="71">
        <f t="shared" si="872"/>
        <v>0.7955</v>
      </c>
      <c r="N973" s="72">
        <f t="shared" si="873"/>
        <v>3.34</v>
      </c>
      <c r="O973" s="73">
        <f t="shared" si="874"/>
        <v>19131.52</v>
      </c>
      <c r="P973" s="8">
        <f t="shared" si="875"/>
        <v>1739.229091</v>
      </c>
    </row>
    <row r="974" ht="14.25" customHeight="1" outlineLevel="1">
      <c r="A974" s="68"/>
      <c r="B974" s="69"/>
      <c r="C974" s="80" t="s">
        <v>3689</v>
      </c>
      <c r="D974" s="68"/>
      <c r="E974" s="69"/>
      <c r="F974" s="69"/>
      <c r="G974" s="70"/>
      <c r="H974" s="69">
        <f t="shared" ref="H974:K974" si="876">SUBTOTAL(9,H971:H973)</f>
        <v>473</v>
      </c>
      <c r="I974" s="69">
        <f t="shared" si="876"/>
        <v>148</v>
      </c>
      <c r="J974" s="69">
        <f t="shared" si="876"/>
        <v>50</v>
      </c>
      <c r="K974" s="29">
        <f t="shared" si="876"/>
        <v>173</v>
      </c>
      <c r="L974" s="71"/>
      <c r="M974" s="71"/>
      <c r="N974" s="72">
        <f t="shared" ref="N974:O974" si="877">SUBTOTAL(9,N971:N973)</f>
        <v>49.28</v>
      </c>
      <c r="O974" s="73">
        <f t="shared" si="877"/>
        <v>282275.84</v>
      </c>
      <c r="P974" s="8"/>
    </row>
    <row r="975" ht="14.25" customHeight="1" outlineLevel="2">
      <c r="A975" s="68">
        <v>345.0</v>
      </c>
      <c r="B975" s="69">
        <v>1.0</v>
      </c>
      <c r="C975" s="18" t="str">
        <f>IF(A975=1.2, "Minneapolis",VLOOKUP(A975,'Fall20 data fy22 comp rev '!$P$2:$Q$669,2,0))</f>
        <v>New London-Spicer</v>
      </c>
      <c r="D975" s="68">
        <v>345.0</v>
      </c>
      <c r="E975" s="69">
        <v>1.0</v>
      </c>
      <c r="F975" s="69">
        <v>10.0</v>
      </c>
      <c r="G975" s="70" t="s">
        <v>2244</v>
      </c>
      <c r="H975" s="69">
        <v>586.0</v>
      </c>
      <c r="I975" s="69">
        <v>102.0</v>
      </c>
      <c r="J975" s="69">
        <v>43.0</v>
      </c>
      <c r="K975" s="29">
        <f t="shared" ref="K975:K979" si="878">ROUND((I$3*I975)+(J975*J$3),1)</f>
        <v>123.5</v>
      </c>
      <c r="L975" s="71">
        <f t="shared" ref="L975:L979" si="879">ROUND(K975/H975,4)</f>
        <v>0.2108</v>
      </c>
      <c r="M975" s="71">
        <f t="shared" ref="M975:M979" si="880">ROUND(MIN(1,L975/M$3),4)</f>
        <v>0.2635</v>
      </c>
      <c r="N975" s="72">
        <f t="shared" ref="N975:N979" si="881">ROUND(K975*M975*N$3,2)</f>
        <v>19.53</v>
      </c>
      <c r="O975" s="73">
        <f t="shared" ref="O975:O979" si="882">ROUND(N975*O$3,2)</f>
        <v>111867.84</v>
      </c>
      <c r="P975" s="8">
        <f t="shared" ref="P975:P979" si="883">O975/H975</f>
        <v>190.9007509</v>
      </c>
    </row>
    <row r="976" ht="14.25" customHeight="1" outlineLevel="2">
      <c r="A976" s="68">
        <v>345.0</v>
      </c>
      <c r="B976" s="69">
        <v>1.0</v>
      </c>
      <c r="C976" s="18" t="str">
        <f>IF(A976=1.2, "Minneapolis",VLOOKUP(A976,'Fall20 data fy22 comp rev '!$P$2:$Q$669,2,0))</f>
        <v>New London-Spicer</v>
      </c>
      <c r="D976" s="68">
        <v>345.0</v>
      </c>
      <c r="E976" s="69">
        <v>1.0</v>
      </c>
      <c r="F976" s="69">
        <v>11.0</v>
      </c>
      <c r="G976" s="70" t="s">
        <v>2245</v>
      </c>
      <c r="H976" s="69">
        <v>15.0</v>
      </c>
      <c r="I976" s="69">
        <v>4.0</v>
      </c>
      <c r="J976" s="69">
        <v>1.0</v>
      </c>
      <c r="K976" s="29">
        <f t="shared" si="878"/>
        <v>4.5</v>
      </c>
      <c r="L976" s="71">
        <f t="shared" si="879"/>
        <v>0.3</v>
      </c>
      <c r="M976" s="71">
        <f t="shared" si="880"/>
        <v>0.375</v>
      </c>
      <c r="N976" s="72">
        <f t="shared" si="881"/>
        <v>1.01</v>
      </c>
      <c r="O976" s="73">
        <f t="shared" si="882"/>
        <v>5785.28</v>
      </c>
      <c r="P976" s="8">
        <f t="shared" si="883"/>
        <v>385.6853333</v>
      </c>
    </row>
    <row r="977" ht="14.25" customHeight="1" outlineLevel="2">
      <c r="A977" s="68">
        <v>345.0</v>
      </c>
      <c r="B977" s="69">
        <v>1.0</v>
      </c>
      <c r="C977" s="18" t="str">
        <f>IF(A977=1.2, "Minneapolis",VLOOKUP(A977,'Fall20 data fy22 comp rev '!$P$2:$Q$669,2,0))</f>
        <v>New London-Spicer</v>
      </c>
      <c r="D977" s="68">
        <v>345.0</v>
      </c>
      <c r="E977" s="69">
        <v>1.0</v>
      </c>
      <c r="F977" s="69">
        <v>20.0</v>
      </c>
      <c r="G977" s="70" t="s">
        <v>2246</v>
      </c>
      <c r="H977" s="69">
        <v>505.0</v>
      </c>
      <c r="I977" s="69">
        <v>82.0</v>
      </c>
      <c r="J977" s="69">
        <v>39.0</v>
      </c>
      <c r="K977" s="29">
        <f t="shared" si="878"/>
        <v>101.5</v>
      </c>
      <c r="L977" s="71">
        <f t="shared" si="879"/>
        <v>0.201</v>
      </c>
      <c r="M977" s="71">
        <f t="shared" si="880"/>
        <v>0.2513</v>
      </c>
      <c r="N977" s="72">
        <f t="shared" si="881"/>
        <v>15.3</v>
      </c>
      <c r="O977" s="73">
        <f t="shared" si="882"/>
        <v>87638.4</v>
      </c>
      <c r="P977" s="8">
        <f t="shared" si="883"/>
        <v>173.5413861</v>
      </c>
    </row>
    <row r="978" ht="14.25" customHeight="1" outlineLevel="2">
      <c r="A978" s="68">
        <v>345.0</v>
      </c>
      <c r="B978" s="69">
        <v>1.0</v>
      </c>
      <c r="C978" s="18" t="str">
        <f>IF(A978=1.2, "Minneapolis",VLOOKUP(A978,'Fall20 data fy22 comp rev '!$P$2:$Q$669,2,0))</f>
        <v>New London-Spicer</v>
      </c>
      <c r="D978" s="68">
        <v>345.0</v>
      </c>
      <c r="E978" s="69">
        <v>1.0</v>
      </c>
      <c r="F978" s="69">
        <v>30.0</v>
      </c>
      <c r="G978" s="70" t="s">
        <v>2247</v>
      </c>
      <c r="H978" s="69">
        <v>449.0</v>
      </c>
      <c r="I978" s="69">
        <v>57.0</v>
      </c>
      <c r="J978" s="69">
        <v>41.0</v>
      </c>
      <c r="K978" s="29">
        <f t="shared" si="878"/>
        <v>77.5</v>
      </c>
      <c r="L978" s="71">
        <f t="shared" si="879"/>
        <v>0.1726</v>
      </c>
      <c r="M978" s="71">
        <f t="shared" si="880"/>
        <v>0.2158</v>
      </c>
      <c r="N978" s="72">
        <f t="shared" si="881"/>
        <v>10.03</v>
      </c>
      <c r="O978" s="73">
        <f t="shared" si="882"/>
        <v>57451.84</v>
      </c>
      <c r="P978" s="8">
        <f t="shared" si="883"/>
        <v>127.9551002</v>
      </c>
    </row>
    <row r="979" ht="14.25" customHeight="1" outlineLevel="2">
      <c r="A979" s="68">
        <v>345.0</v>
      </c>
      <c r="B979" s="69">
        <v>1.0</v>
      </c>
      <c r="C979" s="18" t="str">
        <f>IF(A979=1.2, "Minneapolis",VLOOKUP(A979,'Fall20 data fy22 comp rev '!$P$2:$Q$669,2,0))</f>
        <v>New London-Spicer</v>
      </c>
      <c r="D979" s="68">
        <v>345.0</v>
      </c>
      <c r="E979" s="69">
        <v>1.0</v>
      </c>
      <c r="F979" s="69">
        <v>31.0</v>
      </c>
      <c r="G979" s="70" t="s">
        <v>2248</v>
      </c>
      <c r="H979" s="69">
        <v>18.0</v>
      </c>
      <c r="I979" s="69">
        <v>4.0</v>
      </c>
      <c r="J979" s="69">
        <v>3.0</v>
      </c>
      <c r="K979" s="29">
        <f t="shared" si="878"/>
        <v>5.5</v>
      </c>
      <c r="L979" s="71">
        <f t="shared" si="879"/>
        <v>0.3056</v>
      </c>
      <c r="M979" s="71">
        <f t="shared" si="880"/>
        <v>0.382</v>
      </c>
      <c r="N979" s="72">
        <f t="shared" si="881"/>
        <v>1.26</v>
      </c>
      <c r="O979" s="73">
        <f t="shared" si="882"/>
        <v>7217.28</v>
      </c>
      <c r="P979" s="8">
        <f t="shared" si="883"/>
        <v>400.96</v>
      </c>
    </row>
    <row r="980" ht="14.25" customHeight="1" outlineLevel="1">
      <c r="A980" s="68"/>
      <c r="B980" s="69"/>
      <c r="C980" s="80" t="s">
        <v>3690</v>
      </c>
      <c r="D980" s="68"/>
      <c r="E980" s="69"/>
      <c r="F980" s="69"/>
      <c r="G980" s="70"/>
      <c r="H980" s="69">
        <f t="shared" ref="H980:K980" si="884">SUBTOTAL(9,H975:H979)</f>
        <v>1573</v>
      </c>
      <c r="I980" s="69">
        <f t="shared" si="884"/>
        <v>249</v>
      </c>
      <c r="J980" s="69">
        <f t="shared" si="884"/>
        <v>127</v>
      </c>
      <c r="K980" s="29">
        <f t="shared" si="884"/>
        <v>312.5</v>
      </c>
      <c r="L980" s="71"/>
      <c r="M980" s="71"/>
      <c r="N980" s="72">
        <f t="shared" ref="N980:O980" si="885">SUBTOTAL(9,N975:N979)</f>
        <v>47.13</v>
      </c>
      <c r="O980" s="73">
        <f t="shared" si="885"/>
        <v>269960.64</v>
      </c>
      <c r="P980" s="8"/>
    </row>
    <row r="981" ht="14.25" customHeight="1" outlineLevel="2">
      <c r="A981" s="68">
        <v>347.0</v>
      </c>
      <c r="B981" s="69">
        <v>1.0</v>
      </c>
      <c r="C981" s="18" t="str">
        <f>IF(A981=1.2, "Minneapolis",VLOOKUP(A981,'Fall20 data fy22 comp rev '!$P$2:$Q$669,2,0))</f>
        <v>Willmar</v>
      </c>
      <c r="D981" s="68">
        <v>347.0</v>
      </c>
      <c r="E981" s="69">
        <v>1.0</v>
      </c>
      <c r="F981" s="69">
        <v>107.0</v>
      </c>
      <c r="G981" s="70" t="s">
        <v>3691</v>
      </c>
      <c r="H981" s="69">
        <v>63.0</v>
      </c>
      <c r="I981" s="69">
        <v>36.0</v>
      </c>
      <c r="J981" s="69">
        <v>4.0</v>
      </c>
      <c r="K981" s="29">
        <f t="shared" ref="K981:K991" si="886">ROUND((I$3*I981)+(J981*J$3),1)</f>
        <v>38</v>
      </c>
      <c r="L981" s="71">
        <f t="shared" ref="L981:L991" si="887">ROUND(K981/H981,4)</f>
        <v>0.6032</v>
      </c>
      <c r="M981" s="71">
        <f t="shared" ref="M981:M991" si="888">ROUND(MIN(1,L981/M$3),4)</f>
        <v>0.754</v>
      </c>
      <c r="N981" s="72">
        <f t="shared" ref="N981:N991" si="889">ROUND(K981*M981*N$3,2)</f>
        <v>17.19</v>
      </c>
      <c r="O981" s="73">
        <f t="shared" ref="O981:O991" si="890">ROUND(N981*O$3,2)</f>
        <v>98464.32</v>
      </c>
      <c r="P981" s="8">
        <f t="shared" ref="P981:P991" si="891">O981/H981</f>
        <v>1562.925714</v>
      </c>
    </row>
    <row r="982" ht="14.25" customHeight="1" outlineLevel="2">
      <c r="A982" s="68">
        <v>347.0</v>
      </c>
      <c r="B982" s="69">
        <v>1.0</v>
      </c>
      <c r="C982" s="18" t="str">
        <f>IF(A982=1.2, "Minneapolis",VLOOKUP(A982,'Fall20 data fy22 comp rev '!$P$2:$Q$669,2,0))</f>
        <v>Willmar</v>
      </c>
      <c r="D982" s="68">
        <v>347.0</v>
      </c>
      <c r="E982" s="69">
        <v>1.0</v>
      </c>
      <c r="F982" s="69">
        <v>108.0</v>
      </c>
      <c r="G982" s="70" t="s">
        <v>1384</v>
      </c>
      <c r="H982" s="69">
        <v>610.0</v>
      </c>
      <c r="I982" s="69">
        <v>307.0</v>
      </c>
      <c r="J982" s="69">
        <v>67.0</v>
      </c>
      <c r="K982" s="29">
        <f t="shared" si="886"/>
        <v>340.5</v>
      </c>
      <c r="L982" s="71">
        <f t="shared" si="887"/>
        <v>0.5582</v>
      </c>
      <c r="M982" s="71">
        <f t="shared" si="888"/>
        <v>0.6978</v>
      </c>
      <c r="N982" s="72">
        <f t="shared" si="889"/>
        <v>142.56</v>
      </c>
      <c r="O982" s="73">
        <f t="shared" si="890"/>
        <v>816583.68</v>
      </c>
      <c r="P982" s="8">
        <f t="shared" si="891"/>
        <v>1338.66177</v>
      </c>
    </row>
    <row r="983" ht="14.25" customHeight="1" outlineLevel="2">
      <c r="A983" s="68">
        <v>347.0</v>
      </c>
      <c r="B983" s="69">
        <v>1.0</v>
      </c>
      <c r="C983" s="18" t="str">
        <f>IF(A983=1.2, "Minneapolis",VLOOKUP(A983,'Fall20 data fy22 comp rev '!$P$2:$Q$669,2,0))</f>
        <v>Willmar</v>
      </c>
      <c r="D983" s="68">
        <v>347.0</v>
      </c>
      <c r="E983" s="69">
        <v>1.0</v>
      </c>
      <c r="F983" s="69">
        <v>109.0</v>
      </c>
      <c r="G983" s="70" t="s">
        <v>1465</v>
      </c>
      <c r="H983" s="69">
        <v>791.0</v>
      </c>
      <c r="I983" s="69">
        <v>478.0</v>
      </c>
      <c r="J983" s="69">
        <v>70.0</v>
      </c>
      <c r="K983" s="29">
        <f t="shared" si="886"/>
        <v>513</v>
      </c>
      <c r="L983" s="71">
        <f t="shared" si="887"/>
        <v>0.6485</v>
      </c>
      <c r="M983" s="71">
        <f t="shared" si="888"/>
        <v>0.8106</v>
      </c>
      <c r="N983" s="72">
        <f t="shared" si="889"/>
        <v>249.5</v>
      </c>
      <c r="O983" s="73">
        <f t="shared" si="890"/>
        <v>1429136</v>
      </c>
      <c r="P983" s="8">
        <f t="shared" si="891"/>
        <v>1806.745891</v>
      </c>
    </row>
    <row r="984" ht="14.25" customHeight="1" outlineLevel="2">
      <c r="A984" s="68">
        <v>347.0</v>
      </c>
      <c r="B984" s="69">
        <v>1.0</v>
      </c>
      <c r="C984" s="18" t="str">
        <f>IF(A984=1.2, "Minneapolis",VLOOKUP(A984,'Fall20 data fy22 comp rev '!$P$2:$Q$669,2,0))</f>
        <v>Willmar</v>
      </c>
      <c r="D984" s="68">
        <v>347.0</v>
      </c>
      <c r="E984" s="69">
        <v>1.0</v>
      </c>
      <c r="F984" s="69">
        <v>110.0</v>
      </c>
      <c r="G984" s="70" t="s">
        <v>2249</v>
      </c>
      <c r="H984" s="69">
        <v>611.0</v>
      </c>
      <c r="I984" s="69">
        <v>350.0</v>
      </c>
      <c r="J984" s="69">
        <v>64.0</v>
      </c>
      <c r="K984" s="29">
        <f t="shared" si="886"/>
        <v>382</v>
      </c>
      <c r="L984" s="71">
        <f t="shared" si="887"/>
        <v>0.6252</v>
      </c>
      <c r="M984" s="71">
        <f t="shared" si="888"/>
        <v>0.7815</v>
      </c>
      <c r="N984" s="72">
        <f t="shared" si="889"/>
        <v>179.12</v>
      </c>
      <c r="O984" s="73">
        <f t="shared" si="890"/>
        <v>1025999.36</v>
      </c>
      <c r="P984" s="8">
        <f t="shared" si="891"/>
        <v>1679.213355</v>
      </c>
    </row>
    <row r="985" ht="14.25" customHeight="1" outlineLevel="2">
      <c r="A985" s="68">
        <v>347.0</v>
      </c>
      <c r="B985" s="69">
        <v>1.0</v>
      </c>
      <c r="C985" s="18" t="str">
        <f>IF(A985=1.2, "Minneapolis",VLOOKUP(A985,'Fall20 data fy22 comp rev '!$P$2:$Q$669,2,0))</f>
        <v>Willmar</v>
      </c>
      <c r="D985" s="68">
        <v>347.0</v>
      </c>
      <c r="E985" s="69">
        <v>1.0</v>
      </c>
      <c r="F985" s="69">
        <v>300.0</v>
      </c>
      <c r="G985" s="70" t="s">
        <v>2250</v>
      </c>
      <c r="H985" s="69">
        <v>1296.0</v>
      </c>
      <c r="I985" s="69">
        <v>600.0</v>
      </c>
      <c r="J985" s="69">
        <v>114.0</v>
      </c>
      <c r="K985" s="29">
        <f t="shared" si="886"/>
        <v>657</v>
      </c>
      <c r="L985" s="71">
        <f t="shared" si="887"/>
        <v>0.5069</v>
      </c>
      <c r="M985" s="71">
        <f t="shared" si="888"/>
        <v>0.6336</v>
      </c>
      <c r="N985" s="72">
        <f t="shared" si="889"/>
        <v>249.77</v>
      </c>
      <c r="O985" s="73">
        <f t="shared" si="890"/>
        <v>1430682.56</v>
      </c>
      <c r="P985" s="8">
        <f t="shared" si="891"/>
        <v>1103.921728</v>
      </c>
    </row>
    <row r="986" ht="14.25" customHeight="1" outlineLevel="2">
      <c r="A986" s="68">
        <v>347.0</v>
      </c>
      <c r="B986" s="69">
        <v>1.0</v>
      </c>
      <c r="C986" s="18" t="str">
        <f>IF(A986=1.2, "Minneapolis",VLOOKUP(A986,'Fall20 data fy22 comp rev '!$P$2:$Q$669,2,0))</f>
        <v>Willmar</v>
      </c>
      <c r="D986" s="68">
        <v>347.0</v>
      </c>
      <c r="E986" s="69">
        <v>1.0</v>
      </c>
      <c r="F986" s="69">
        <v>301.0</v>
      </c>
      <c r="G986" s="70" t="s">
        <v>2251</v>
      </c>
      <c r="H986" s="69">
        <v>903.0</v>
      </c>
      <c r="I986" s="69">
        <v>474.0</v>
      </c>
      <c r="J986" s="69">
        <v>87.0</v>
      </c>
      <c r="K986" s="29">
        <f t="shared" si="886"/>
        <v>517.5</v>
      </c>
      <c r="L986" s="71">
        <f t="shared" si="887"/>
        <v>0.5731</v>
      </c>
      <c r="M986" s="71">
        <f t="shared" si="888"/>
        <v>0.7164</v>
      </c>
      <c r="N986" s="72">
        <f t="shared" si="889"/>
        <v>222.44</v>
      </c>
      <c r="O986" s="73">
        <f t="shared" si="890"/>
        <v>1274136.32</v>
      </c>
      <c r="P986" s="8">
        <f t="shared" si="891"/>
        <v>1411.003677</v>
      </c>
    </row>
    <row r="987" ht="14.25" customHeight="1" outlineLevel="2">
      <c r="A987" s="68">
        <v>347.0</v>
      </c>
      <c r="B987" s="69">
        <v>1.0</v>
      </c>
      <c r="C987" s="18" t="str">
        <f>IF(A987=1.2, "Minneapolis",VLOOKUP(A987,'Fall20 data fy22 comp rev '!$P$2:$Q$669,2,0))</f>
        <v>Willmar</v>
      </c>
      <c r="D987" s="68">
        <v>347.0</v>
      </c>
      <c r="E987" s="69">
        <v>1.0</v>
      </c>
      <c r="F987" s="69">
        <v>899.0</v>
      </c>
      <c r="G987" s="70" t="s">
        <v>2252</v>
      </c>
      <c r="H987" s="69">
        <v>6.0</v>
      </c>
      <c r="I987" s="69">
        <v>6.0</v>
      </c>
      <c r="J987" s="69">
        <v>0.0</v>
      </c>
      <c r="K987" s="29">
        <f t="shared" si="886"/>
        <v>6</v>
      </c>
      <c r="L987" s="71">
        <f t="shared" si="887"/>
        <v>1</v>
      </c>
      <c r="M987" s="71">
        <f t="shared" si="888"/>
        <v>1</v>
      </c>
      <c r="N987" s="72">
        <f t="shared" si="889"/>
        <v>3.6</v>
      </c>
      <c r="O987" s="73">
        <f t="shared" si="890"/>
        <v>20620.8</v>
      </c>
      <c r="P987" s="8">
        <f t="shared" si="891"/>
        <v>3436.8</v>
      </c>
    </row>
    <row r="988" ht="14.25" customHeight="1" outlineLevel="2">
      <c r="A988" s="68">
        <v>347.0</v>
      </c>
      <c r="B988" s="69">
        <v>1.0</v>
      </c>
      <c r="C988" s="18" t="str">
        <f>IF(A988=1.2, "Minneapolis",VLOOKUP(A988,'Fall20 data fy22 comp rev '!$P$2:$Q$669,2,0))</f>
        <v>Willmar</v>
      </c>
      <c r="D988" s="68">
        <v>347.0</v>
      </c>
      <c r="E988" s="69">
        <v>1.0</v>
      </c>
      <c r="F988" s="69">
        <v>931.0</v>
      </c>
      <c r="G988" s="70" t="s">
        <v>2253</v>
      </c>
      <c r="H988" s="69">
        <v>39.0</v>
      </c>
      <c r="I988" s="69">
        <v>39.0</v>
      </c>
      <c r="J988" s="69">
        <v>0.0</v>
      </c>
      <c r="K988" s="29">
        <f t="shared" si="886"/>
        <v>39</v>
      </c>
      <c r="L988" s="71">
        <f t="shared" si="887"/>
        <v>1</v>
      </c>
      <c r="M988" s="71">
        <f t="shared" si="888"/>
        <v>1</v>
      </c>
      <c r="N988" s="72">
        <f t="shared" si="889"/>
        <v>23.4</v>
      </c>
      <c r="O988" s="73">
        <f t="shared" si="890"/>
        <v>134035.2</v>
      </c>
      <c r="P988" s="8">
        <f t="shared" si="891"/>
        <v>3436.8</v>
      </c>
    </row>
    <row r="989" ht="14.25" customHeight="1" outlineLevel="2">
      <c r="A989" s="68">
        <v>347.0</v>
      </c>
      <c r="B989" s="69">
        <v>1.0</v>
      </c>
      <c r="C989" s="18" t="str">
        <f>IF(A989=1.2, "Minneapolis",VLOOKUP(A989,'Fall20 data fy22 comp rev '!$P$2:$Q$669,2,0))</f>
        <v>Willmar</v>
      </c>
      <c r="D989" s="68">
        <v>347.0</v>
      </c>
      <c r="E989" s="69">
        <v>1.0</v>
      </c>
      <c r="F989" s="69">
        <v>941.0</v>
      </c>
      <c r="G989" s="70" t="s">
        <v>2254</v>
      </c>
      <c r="H989" s="69">
        <v>11.0</v>
      </c>
      <c r="I989" s="69">
        <v>11.0</v>
      </c>
      <c r="J989" s="69">
        <v>0.0</v>
      </c>
      <c r="K989" s="29">
        <f t="shared" si="886"/>
        <v>11</v>
      </c>
      <c r="L989" s="71">
        <f t="shared" si="887"/>
        <v>1</v>
      </c>
      <c r="M989" s="71">
        <f t="shared" si="888"/>
        <v>1</v>
      </c>
      <c r="N989" s="72">
        <f t="shared" si="889"/>
        <v>6.6</v>
      </c>
      <c r="O989" s="73">
        <f t="shared" si="890"/>
        <v>37804.8</v>
      </c>
      <c r="P989" s="8">
        <f t="shared" si="891"/>
        <v>3436.8</v>
      </c>
    </row>
    <row r="990" ht="14.25" customHeight="1" outlineLevel="2">
      <c r="A990" s="68">
        <v>347.0</v>
      </c>
      <c r="B990" s="69">
        <v>1.0</v>
      </c>
      <c r="C990" s="18" t="str">
        <f>IF(A990=1.2, "Minneapolis",VLOOKUP(A990,'Fall20 data fy22 comp rev '!$P$2:$Q$669,2,0))</f>
        <v>Willmar</v>
      </c>
      <c r="D990" s="68">
        <v>347.0</v>
      </c>
      <c r="E990" s="69">
        <v>1.0</v>
      </c>
      <c r="F990" s="69">
        <v>948.0</v>
      </c>
      <c r="G990" s="70" t="s">
        <v>2255</v>
      </c>
      <c r="H990" s="69">
        <v>4.0</v>
      </c>
      <c r="I990" s="69">
        <v>4.0</v>
      </c>
      <c r="J990" s="69">
        <v>0.0</v>
      </c>
      <c r="K990" s="29">
        <f t="shared" si="886"/>
        <v>4</v>
      </c>
      <c r="L990" s="71">
        <f t="shared" si="887"/>
        <v>1</v>
      </c>
      <c r="M990" s="71">
        <f t="shared" si="888"/>
        <v>1</v>
      </c>
      <c r="N990" s="72">
        <f t="shared" si="889"/>
        <v>2.4</v>
      </c>
      <c r="O990" s="73">
        <f t="shared" si="890"/>
        <v>13747.2</v>
      </c>
      <c r="P990" s="8">
        <f t="shared" si="891"/>
        <v>3436.8</v>
      </c>
    </row>
    <row r="991" ht="14.25" customHeight="1" outlineLevel="2">
      <c r="A991" s="68">
        <v>347.0</v>
      </c>
      <c r="B991" s="69">
        <v>1.0</v>
      </c>
      <c r="C991" s="18" t="str">
        <f>IF(A991=1.2, "Minneapolis",VLOOKUP(A991,'Fall20 data fy22 comp rev '!$P$2:$Q$669,2,0))</f>
        <v>Willmar</v>
      </c>
      <c r="D991" s="68">
        <v>347.0</v>
      </c>
      <c r="E991" s="69">
        <v>1.0</v>
      </c>
      <c r="F991" s="69">
        <v>949.0</v>
      </c>
      <c r="G991" s="70" t="s">
        <v>2256</v>
      </c>
      <c r="H991" s="69">
        <v>135.0</v>
      </c>
      <c r="I991" s="69">
        <v>90.0</v>
      </c>
      <c r="J991" s="69">
        <v>8.0</v>
      </c>
      <c r="K991" s="29">
        <f t="shared" si="886"/>
        <v>94</v>
      </c>
      <c r="L991" s="71">
        <f t="shared" si="887"/>
        <v>0.6963</v>
      </c>
      <c r="M991" s="71">
        <f t="shared" si="888"/>
        <v>0.8704</v>
      </c>
      <c r="N991" s="72">
        <f t="shared" si="889"/>
        <v>49.09</v>
      </c>
      <c r="O991" s="73">
        <f t="shared" si="890"/>
        <v>281187.52</v>
      </c>
      <c r="P991" s="8">
        <f t="shared" si="891"/>
        <v>2082.870519</v>
      </c>
    </row>
    <row r="992" ht="14.25" customHeight="1" outlineLevel="1">
      <c r="A992" s="68"/>
      <c r="B992" s="69"/>
      <c r="C992" s="80" t="s">
        <v>3692</v>
      </c>
      <c r="D992" s="68"/>
      <c r="E992" s="69"/>
      <c r="F992" s="69"/>
      <c r="G992" s="70"/>
      <c r="H992" s="69">
        <f t="shared" ref="H992:K992" si="892">SUBTOTAL(9,H981:H991)</f>
        <v>4469</v>
      </c>
      <c r="I992" s="69">
        <f t="shared" si="892"/>
        <v>2395</v>
      </c>
      <c r="J992" s="69">
        <f t="shared" si="892"/>
        <v>414</v>
      </c>
      <c r="K992" s="29">
        <f t="shared" si="892"/>
        <v>2602</v>
      </c>
      <c r="L992" s="71"/>
      <c r="M992" s="71"/>
      <c r="N992" s="72">
        <f t="shared" ref="N992:O992" si="893">SUBTOTAL(9,N981:N991)</f>
        <v>1145.67</v>
      </c>
      <c r="O992" s="73">
        <f t="shared" si="893"/>
        <v>6562397.76</v>
      </c>
      <c r="P992" s="8"/>
    </row>
    <row r="993" ht="14.25" customHeight="1" outlineLevel="2">
      <c r="A993" s="68">
        <v>356.0</v>
      </c>
      <c r="B993" s="69">
        <v>1.0</v>
      </c>
      <c r="C993" s="18" t="str">
        <f>IF(A993=1.2, "Minneapolis",VLOOKUP(A993,'Fall20 data fy22 comp rev '!$P$2:$Q$669,2,0))</f>
        <v>Lancaster</v>
      </c>
      <c r="D993" s="68">
        <v>356.0</v>
      </c>
      <c r="E993" s="69">
        <v>1.0</v>
      </c>
      <c r="F993" s="69">
        <v>10.0</v>
      </c>
      <c r="G993" s="70" t="s">
        <v>2257</v>
      </c>
      <c r="H993" s="69">
        <v>107.0</v>
      </c>
      <c r="I993" s="69">
        <v>23.0</v>
      </c>
      <c r="J993" s="69">
        <v>18.0</v>
      </c>
      <c r="K993" s="29">
        <f t="shared" ref="K993:K994" si="894">ROUND((I$3*I993)+(J993*J$3),1)</f>
        <v>32</v>
      </c>
      <c r="L993" s="71">
        <f t="shared" ref="L993:L994" si="895">ROUND(K993/H993,4)</f>
        <v>0.2991</v>
      </c>
      <c r="M993" s="71">
        <f t="shared" ref="M993:M994" si="896">ROUND(MIN(1,L993/M$3),4)</f>
        <v>0.3739</v>
      </c>
      <c r="N993" s="72">
        <f t="shared" ref="N993:N994" si="897">ROUND(K993*M993*N$3,2)</f>
        <v>7.18</v>
      </c>
      <c r="O993" s="73">
        <f t="shared" ref="O993:O994" si="898">ROUND(N993*O$3,2)</f>
        <v>41127.04</v>
      </c>
      <c r="P993" s="8">
        <f t="shared" ref="P993:P994" si="899">O993/H993</f>
        <v>384.3648598</v>
      </c>
    </row>
    <row r="994" ht="14.25" customHeight="1" outlineLevel="2">
      <c r="A994" s="68">
        <v>356.0</v>
      </c>
      <c r="B994" s="69">
        <v>1.0</v>
      </c>
      <c r="C994" s="18" t="str">
        <f>IF(A994=1.2, "Minneapolis",VLOOKUP(A994,'Fall20 data fy22 comp rev '!$P$2:$Q$669,2,0))</f>
        <v>Lancaster</v>
      </c>
      <c r="D994" s="68">
        <v>356.0</v>
      </c>
      <c r="E994" s="69">
        <v>1.0</v>
      </c>
      <c r="F994" s="69">
        <v>20.0</v>
      </c>
      <c r="G994" s="70" t="s">
        <v>2258</v>
      </c>
      <c r="H994" s="69">
        <v>62.0</v>
      </c>
      <c r="I994" s="69">
        <v>12.0</v>
      </c>
      <c r="J994" s="69">
        <v>10.0</v>
      </c>
      <c r="K994" s="29">
        <f t="shared" si="894"/>
        <v>17</v>
      </c>
      <c r="L994" s="71">
        <f t="shared" si="895"/>
        <v>0.2742</v>
      </c>
      <c r="M994" s="71">
        <f t="shared" si="896"/>
        <v>0.3428</v>
      </c>
      <c r="N994" s="72">
        <f t="shared" si="897"/>
        <v>3.5</v>
      </c>
      <c r="O994" s="73">
        <f t="shared" si="898"/>
        <v>20048</v>
      </c>
      <c r="P994" s="8">
        <f t="shared" si="899"/>
        <v>323.3548387</v>
      </c>
    </row>
    <row r="995" ht="14.25" customHeight="1" outlineLevel="1">
      <c r="A995" s="68"/>
      <c r="B995" s="69"/>
      <c r="C995" s="80" t="s">
        <v>3693</v>
      </c>
      <c r="D995" s="68"/>
      <c r="E995" s="69"/>
      <c r="F995" s="69"/>
      <c r="G995" s="70"/>
      <c r="H995" s="69">
        <f t="shared" ref="H995:K995" si="900">SUBTOTAL(9,H993:H994)</f>
        <v>169</v>
      </c>
      <c r="I995" s="69">
        <f t="shared" si="900"/>
        <v>35</v>
      </c>
      <c r="J995" s="69">
        <f t="shared" si="900"/>
        <v>28</v>
      </c>
      <c r="K995" s="29">
        <f t="shared" si="900"/>
        <v>49</v>
      </c>
      <c r="L995" s="71"/>
      <c r="M995" s="71"/>
      <c r="N995" s="72">
        <f t="shared" ref="N995:O995" si="901">SUBTOTAL(9,N993:N994)</f>
        <v>10.68</v>
      </c>
      <c r="O995" s="73">
        <f t="shared" si="901"/>
        <v>61175.04</v>
      </c>
      <c r="P995" s="8"/>
    </row>
    <row r="996" ht="14.25" customHeight="1" outlineLevel="2">
      <c r="A996" s="68">
        <v>361.0</v>
      </c>
      <c r="B996" s="69">
        <v>1.0</v>
      </c>
      <c r="C996" s="18" t="str">
        <f>IF(A996=1.2, "Minneapolis",VLOOKUP(A996,'Fall20 data fy22 comp rev '!$P$2:$Q$669,2,0))</f>
        <v>International Falls</v>
      </c>
      <c r="D996" s="68">
        <v>361.0</v>
      </c>
      <c r="E996" s="69">
        <v>1.0</v>
      </c>
      <c r="F996" s="69">
        <v>1.0</v>
      </c>
      <c r="G996" s="70" t="s">
        <v>2259</v>
      </c>
      <c r="H996" s="69">
        <v>530.0</v>
      </c>
      <c r="I996" s="69">
        <v>127.0</v>
      </c>
      <c r="J996" s="69">
        <v>42.0</v>
      </c>
      <c r="K996" s="29">
        <f t="shared" ref="K996:K997" si="902">ROUND((I$3*I996)+(J996*J$3),1)</f>
        <v>148</v>
      </c>
      <c r="L996" s="71">
        <f t="shared" ref="L996:L997" si="903">ROUND(K996/H996,4)</f>
        <v>0.2792</v>
      </c>
      <c r="M996" s="71">
        <f t="shared" ref="M996:M997" si="904">ROUND(MIN(1,L996/M$3),4)</f>
        <v>0.349</v>
      </c>
      <c r="N996" s="72">
        <f t="shared" ref="N996:N997" si="905">ROUND(K996*M996*N$3,2)</f>
        <v>30.99</v>
      </c>
      <c r="O996" s="73">
        <f t="shared" ref="O996:O997" si="906">ROUND(N996*O$3,2)</f>
        <v>177510.72</v>
      </c>
      <c r="P996" s="8">
        <f t="shared" ref="P996:P997" si="907">O996/H996</f>
        <v>334.9258868</v>
      </c>
    </row>
    <row r="997" ht="14.25" customHeight="1" outlineLevel="2">
      <c r="A997" s="68">
        <v>361.0</v>
      </c>
      <c r="B997" s="69">
        <v>1.0</v>
      </c>
      <c r="C997" s="18" t="str">
        <f>IF(A997=1.2, "Minneapolis",VLOOKUP(A997,'Fall20 data fy22 comp rev '!$P$2:$Q$669,2,0))</f>
        <v>International Falls</v>
      </c>
      <c r="D997" s="68">
        <v>361.0</v>
      </c>
      <c r="E997" s="69">
        <v>1.0</v>
      </c>
      <c r="F997" s="69">
        <v>7.0</v>
      </c>
      <c r="G997" s="70" t="s">
        <v>2260</v>
      </c>
      <c r="H997" s="69">
        <v>443.0</v>
      </c>
      <c r="I997" s="69">
        <v>147.0</v>
      </c>
      <c r="J997" s="69">
        <v>47.0</v>
      </c>
      <c r="K997" s="29">
        <f t="shared" si="902"/>
        <v>170.5</v>
      </c>
      <c r="L997" s="71">
        <f t="shared" si="903"/>
        <v>0.3849</v>
      </c>
      <c r="M997" s="71">
        <f t="shared" si="904"/>
        <v>0.4811</v>
      </c>
      <c r="N997" s="72">
        <f t="shared" si="905"/>
        <v>49.22</v>
      </c>
      <c r="O997" s="73">
        <f t="shared" si="906"/>
        <v>281932.16</v>
      </c>
      <c r="P997" s="8">
        <f t="shared" si="907"/>
        <v>636.4157111</v>
      </c>
    </row>
    <row r="998" ht="14.25" customHeight="1" outlineLevel="1">
      <c r="A998" s="68"/>
      <c r="B998" s="69"/>
      <c r="C998" s="80" t="s">
        <v>3694</v>
      </c>
      <c r="D998" s="68"/>
      <c r="E998" s="69"/>
      <c r="F998" s="69"/>
      <c r="G998" s="70"/>
      <c r="H998" s="69">
        <f t="shared" ref="H998:K998" si="908">SUBTOTAL(9,H996:H997)</f>
        <v>973</v>
      </c>
      <c r="I998" s="69">
        <f t="shared" si="908"/>
        <v>274</v>
      </c>
      <c r="J998" s="69">
        <f t="shared" si="908"/>
        <v>89</v>
      </c>
      <c r="K998" s="29">
        <f t="shared" si="908"/>
        <v>318.5</v>
      </c>
      <c r="L998" s="71"/>
      <c r="M998" s="71"/>
      <c r="N998" s="72">
        <f t="shared" ref="N998:O998" si="909">SUBTOTAL(9,N996:N997)</f>
        <v>80.21</v>
      </c>
      <c r="O998" s="73">
        <f t="shared" si="909"/>
        <v>459442.88</v>
      </c>
      <c r="P998" s="8"/>
    </row>
    <row r="999" ht="14.25" customHeight="1" outlineLevel="2">
      <c r="A999" s="68">
        <v>362.0</v>
      </c>
      <c r="B999" s="69">
        <v>1.0</v>
      </c>
      <c r="C999" s="18" t="str">
        <f>IF(A999=1.2, "Minneapolis",VLOOKUP(A999,'Fall20 data fy22 comp rev '!$P$2:$Q$669,2,0))</f>
        <v>Littlefork-Big Falls</v>
      </c>
      <c r="D999" s="68">
        <v>362.0</v>
      </c>
      <c r="E999" s="69">
        <v>1.0</v>
      </c>
      <c r="F999" s="69">
        <v>20.0</v>
      </c>
      <c r="G999" s="70" t="s">
        <v>2261</v>
      </c>
      <c r="H999" s="69">
        <v>164.0</v>
      </c>
      <c r="I999" s="69">
        <v>52.0</v>
      </c>
      <c r="J999" s="69">
        <v>10.0</v>
      </c>
      <c r="K999" s="29">
        <f t="shared" ref="K999:K1000" si="910">ROUND((I$3*I999)+(J999*J$3),1)</f>
        <v>57</v>
      </c>
      <c r="L999" s="71">
        <f t="shared" ref="L999:L1000" si="911">ROUND(K999/H999,4)</f>
        <v>0.3476</v>
      </c>
      <c r="M999" s="71">
        <f t="shared" ref="M999:M1000" si="912">ROUND(MIN(1,L999/M$3),4)</f>
        <v>0.4345</v>
      </c>
      <c r="N999" s="72">
        <f t="shared" ref="N999:N1000" si="913">ROUND(K999*M999*N$3,2)</f>
        <v>14.86</v>
      </c>
      <c r="O999" s="73">
        <f t="shared" ref="O999:O1000" si="914">ROUND(N999*O$3,2)</f>
        <v>85118.08</v>
      </c>
      <c r="P999" s="8">
        <f t="shared" ref="P999:P1000" si="915">O999/H999</f>
        <v>519.0126829</v>
      </c>
    </row>
    <row r="1000" ht="14.25" customHeight="1" outlineLevel="2">
      <c r="A1000" s="68">
        <v>362.0</v>
      </c>
      <c r="B1000" s="69">
        <v>1.0</v>
      </c>
      <c r="C1000" s="18" t="str">
        <f>IF(A1000=1.2, "Minneapolis",VLOOKUP(A1000,'Fall20 data fy22 comp rev '!$P$2:$Q$669,2,0))</f>
        <v>Littlefork-Big Falls</v>
      </c>
      <c r="D1000" s="68">
        <v>362.0</v>
      </c>
      <c r="E1000" s="69">
        <v>1.0</v>
      </c>
      <c r="F1000" s="69">
        <v>30.0</v>
      </c>
      <c r="G1000" s="70" t="s">
        <v>2262</v>
      </c>
      <c r="H1000" s="69">
        <v>157.0</v>
      </c>
      <c r="I1000" s="69">
        <v>36.0</v>
      </c>
      <c r="J1000" s="69">
        <v>10.0</v>
      </c>
      <c r="K1000" s="29">
        <f t="shared" si="910"/>
        <v>41</v>
      </c>
      <c r="L1000" s="71">
        <f t="shared" si="911"/>
        <v>0.2611</v>
      </c>
      <c r="M1000" s="71">
        <f t="shared" si="912"/>
        <v>0.3264</v>
      </c>
      <c r="N1000" s="72">
        <f t="shared" si="913"/>
        <v>8.03</v>
      </c>
      <c r="O1000" s="73">
        <f t="shared" si="914"/>
        <v>45995.84</v>
      </c>
      <c r="P1000" s="8">
        <f t="shared" si="915"/>
        <v>292.9671338</v>
      </c>
    </row>
    <row r="1001" ht="14.25" customHeight="1" outlineLevel="1">
      <c r="A1001" s="68"/>
      <c r="B1001" s="69"/>
      <c r="C1001" s="80" t="s">
        <v>3695</v>
      </c>
      <c r="D1001" s="68"/>
      <c r="E1001" s="69"/>
      <c r="F1001" s="69"/>
      <c r="G1001" s="70"/>
      <c r="H1001" s="69">
        <f t="shared" ref="H1001:K1001" si="916">SUBTOTAL(9,H999:H1000)</f>
        <v>321</v>
      </c>
      <c r="I1001" s="69">
        <f t="shared" si="916"/>
        <v>88</v>
      </c>
      <c r="J1001" s="69">
        <f t="shared" si="916"/>
        <v>20</v>
      </c>
      <c r="K1001" s="29">
        <f t="shared" si="916"/>
        <v>98</v>
      </c>
      <c r="L1001" s="71"/>
      <c r="M1001" s="71"/>
      <c r="N1001" s="72">
        <f t="shared" ref="N1001:O1001" si="917">SUBTOTAL(9,N999:N1000)</f>
        <v>22.89</v>
      </c>
      <c r="O1001" s="73">
        <f t="shared" si="917"/>
        <v>131113.92</v>
      </c>
      <c r="P1001" s="8"/>
    </row>
    <row r="1002" ht="14.25" customHeight="1" outlineLevel="2">
      <c r="A1002" s="68">
        <v>363.0</v>
      </c>
      <c r="B1002" s="69">
        <v>1.0</v>
      </c>
      <c r="C1002" s="18" t="str">
        <f>IF(A1002=1.2, "Minneapolis",VLOOKUP(A1002,'Fall20 data fy22 comp rev '!$P$2:$Q$669,2,0))</f>
        <v>South Koochiching</v>
      </c>
      <c r="D1002" s="68">
        <v>363.0</v>
      </c>
      <c r="E1002" s="69">
        <v>1.0</v>
      </c>
      <c r="F1002" s="69">
        <v>60.0</v>
      </c>
      <c r="G1002" s="70" t="s">
        <v>2263</v>
      </c>
      <c r="H1002" s="69">
        <v>45.0</v>
      </c>
      <c r="I1002" s="69">
        <v>8.0</v>
      </c>
      <c r="J1002" s="69">
        <v>4.0</v>
      </c>
      <c r="K1002" s="29">
        <f t="shared" ref="K1002:K1005" si="918">ROUND((I$3*I1002)+(J1002*J$3),1)</f>
        <v>10</v>
      </c>
      <c r="L1002" s="71">
        <f t="shared" ref="L1002:L1005" si="919">ROUND(K1002/H1002,4)</f>
        <v>0.2222</v>
      </c>
      <c r="M1002" s="71">
        <f t="shared" ref="M1002:M1005" si="920">ROUND(MIN(1,L1002/M$3),4)</f>
        <v>0.2778</v>
      </c>
      <c r="N1002" s="72">
        <f t="shared" ref="N1002:N1005" si="921">ROUND(K1002*M1002*N$3,2)</f>
        <v>1.67</v>
      </c>
      <c r="O1002" s="73">
        <f t="shared" ref="O1002:O1005" si="922">ROUND(N1002*O$3,2)</f>
        <v>9565.76</v>
      </c>
      <c r="P1002" s="8">
        <f t="shared" ref="P1002:P1005" si="923">O1002/H1002</f>
        <v>212.5724444</v>
      </c>
    </row>
    <row r="1003" ht="14.25" customHeight="1" outlineLevel="2">
      <c r="A1003" s="68">
        <v>363.0</v>
      </c>
      <c r="B1003" s="69">
        <v>1.0</v>
      </c>
      <c r="C1003" s="18" t="str">
        <f>IF(A1003=1.2, "Minneapolis",VLOOKUP(A1003,'Fall20 data fy22 comp rev '!$P$2:$Q$669,2,0))</f>
        <v>South Koochiching</v>
      </c>
      <c r="D1003" s="68">
        <v>363.0</v>
      </c>
      <c r="E1003" s="69">
        <v>1.0</v>
      </c>
      <c r="F1003" s="69">
        <v>70.0</v>
      </c>
      <c r="G1003" s="70" t="s">
        <v>2264</v>
      </c>
      <c r="H1003" s="69">
        <v>76.0</v>
      </c>
      <c r="I1003" s="69">
        <v>24.0</v>
      </c>
      <c r="J1003" s="69">
        <v>11.0</v>
      </c>
      <c r="K1003" s="29">
        <f t="shared" si="918"/>
        <v>29.5</v>
      </c>
      <c r="L1003" s="71">
        <f t="shared" si="919"/>
        <v>0.3882</v>
      </c>
      <c r="M1003" s="71">
        <f t="shared" si="920"/>
        <v>0.4853</v>
      </c>
      <c r="N1003" s="72">
        <f t="shared" si="921"/>
        <v>8.59</v>
      </c>
      <c r="O1003" s="73">
        <f t="shared" si="922"/>
        <v>49203.52</v>
      </c>
      <c r="P1003" s="8">
        <f t="shared" si="923"/>
        <v>647.4147368</v>
      </c>
    </row>
    <row r="1004" ht="14.25" customHeight="1" outlineLevel="2">
      <c r="A1004" s="68">
        <v>363.0</v>
      </c>
      <c r="B1004" s="69">
        <v>1.0</v>
      </c>
      <c r="C1004" s="18" t="str">
        <f>IF(A1004=1.2, "Minneapolis",VLOOKUP(A1004,'Fall20 data fy22 comp rev '!$P$2:$Q$669,2,0))</f>
        <v>South Koochiching</v>
      </c>
      <c r="D1004" s="68">
        <v>363.0</v>
      </c>
      <c r="E1004" s="69">
        <v>1.0</v>
      </c>
      <c r="F1004" s="69">
        <v>80.0</v>
      </c>
      <c r="G1004" s="70" t="s">
        <v>2265</v>
      </c>
      <c r="H1004" s="69">
        <v>111.0</v>
      </c>
      <c r="I1004" s="69">
        <v>45.0</v>
      </c>
      <c r="J1004" s="69">
        <v>19.0</v>
      </c>
      <c r="K1004" s="29">
        <f t="shared" si="918"/>
        <v>54.5</v>
      </c>
      <c r="L1004" s="71">
        <f t="shared" si="919"/>
        <v>0.491</v>
      </c>
      <c r="M1004" s="71">
        <f t="shared" si="920"/>
        <v>0.6138</v>
      </c>
      <c r="N1004" s="72">
        <f t="shared" si="921"/>
        <v>20.07</v>
      </c>
      <c r="O1004" s="73">
        <f t="shared" si="922"/>
        <v>114960.96</v>
      </c>
      <c r="P1004" s="8">
        <f t="shared" si="923"/>
        <v>1035.684324</v>
      </c>
    </row>
    <row r="1005" ht="14.25" customHeight="1" outlineLevel="2">
      <c r="A1005" s="68">
        <v>363.0</v>
      </c>
      <c r="B1005" s="69">
        <v>1.0</v>
      </c>
      <c r="C1005" s="18" t="str">
        <f>IF(A1005=1.2, "Minneapolis",VLOOKUP(A1005,'Fall20 data fy22 comp rev '!$P$2:$Q$669,2,0))</f>
        <v>South Koochiching</v>
      </c>
      <c r="D1005" s="68">
        <v>363.0</v>
      </c>
      <c r="E1005" s="69">
        <v>1.0</v>
      </c>
      <c r="F1005" s="69">
        <v>90.0</v>
      </c>
      <c r="G1005" s="70" t="s">
        <v>2266</v>
      </c>
      <c r="H1005" s="69">
        <v>61.0</v>
      </c>
      <c r="I1005" s="69">
        <v>33.0</v>
      </c>
      <c r="J1005" s="69">
        <v>4.0</v>
      </c>
      <c r="K1005" s="29">
        <f t="shared" si="918"/>
        <v>35</v>
      </c>
      <c r="L1005" s="71">
        <f t="shared" si="919"/>
        <v>0.5738</v>
      </c>
      <c r="M1005" s="71">
        <f t="shared" si="920"/>
        <v>0.7173</v>
      </c>
      <c r="N1005" s="72">
        <f t="shared" si="921"/>
        <v>15.06</v>
      </c>
      <c r="O1005" s="73">
        <f t="shared" si="922"/>
        <v>86263.68</v>
      </c>
      <c r="P1005" s="8">
        <f t="shared" si="923"/>
        <v>1414.158689</v>
      </c>
    </row>
    <row r="1006" ht="14.25" customHeight="1" outlineLevel="1">
      <c r="A1006" s="68"/>
      <c r="B1006" s="69"/>
      <c r="C1006" s="80" t="s">
        <v>3696</v>
      </c>
      <c r="D1006" s="68"/>
      <c r="E1006" s="69"/>
      <c r="F1006" s="69"/>
      <c r="G1006" s="70"/>
      <c r="H1006" s="69">
        <f t="shared" ref="H1006:K1006" si="924">SUBTOTAL(9,H1002:H1005)</f>
        <v>293</v>
      </c>
      <c r="I1006" s="69">
        <f t="shared" si="924"/>
        <v>110</v>
      </c>
      <c r="J1006" s="69">
        <f t="shared" si="924"/>
        <v>38</v>
      </c>
      <c r="K1006" s="29">
        <f t="shared" si="924"/>
        <v>129</v>
      </c>
      <c r="L1006" s="71"/>
      <c r="M1006" s="71"/>
      <c r="N1006" s="72">
        <f t="shared" ref="N1006:O1006" si="925">SUBTOTAL(9,N1002:N1005)</f>
        <v>45.39</v>
      </c>
      <c r="O1006" s="73">
        <f t="shared" si="925"/>
        <v>259993.92</v>
      </c>
      <c r="P1006" s="8"/>
    </row>
    <row r="1007" ht="14.25" customHeight="1" outlineLevel="2">
      <c r="A1007" s="68">
        <v>378.0</v>
      </c>
      <c r="B1007" s="69">
        <v>1.0</v>
      </c>
      <c r="C1007" s="18" t="str">
        <f>IF(A1007=1.2, "Minneapolis",VLOOKUP(A1007,'Fall20 data fy22 comp rev '!$P$2:$Q$669,2,0))</f>
        <v>Dawson-Boyd</v>
      </c>
      <c r="D1007" s="68">
        <v>378.0</v>
      </c>
      <c r="E1007" s="69">
        <v>1.0</v>
      </c>
      <c r="F1007" s="69">
        <v>10.0</v>
      </c>
      <c r="G1007" s="70" t="s">
        <v>2267</v>
      </c>
      <c r="H1007" s="69">
        <v>292.0</v>
      </c>
      <c r="I1007" s="69">
        <v>80.0</v>
      </c>
      <c r="J1007" s="69">
        <v>41.0</v>
      </c>
      <c r="K1007" s="29">
        <f t="shared" ref="K1007:K1008" si="926">ROUND((I$3*I1007)+(J1007*J$3),1)</f>
        <v>100.5</v>
      </c>
      <c r="L1007" s="71">
        <f t="shared" ref="L1007:L1008" si="927">ROUND(K1007/H1007,4)</f>
        <v>0.3442</v>
      </c>
      <c r="M1007" s="71">
        <f t="shared" ref="M1007:M1008" si="928">ROUND(MIN(1,L1007/M$3),4)</f>
        <v>0.4303</v>
      </c>
      <c r="N1007" s="72">
        <f t="shared" ref="N1007:N1008" si="929">ROUND(K1007*M1007*N$3,2)</f>
        <v>25.95</v>
      </c>
      <c r="O1007" s="73">
        <f t="shared" ref="O1007:O1008" si="930">ROUND(N1007*O$3,2)</f>
        <v>148641.6</v>
      </c>
      <c r="P1007" s="8">
        <f t="shared" ref="P1007:P1008" si="931">O1007/H1007</f>
        <v>509.0465753</v>
      </c>
    </row>
    <row r="1008" ht="14.25" customHeight="1" outlineLevel="2">
      <c r="A1008" s="68">
        <v>378.0</v>
      </c>
      <c r="B1008" s="69">
        <v>1.0</v>
      </c>
      <c r="C1008" s="18" t="str">
        <f>IF(A1008=1.2, "Minneapolis",VLOOKUP(A1008,'Fall20 data fy22 comp rev '!$P$2:$Q$669,2,0))</f>
        <v>Dawson-Boyd</v>
      </c>
      <c r="D1008" s="68">
        <v>378.0</v>
      </c>
      <c r="E1008" s="69">
        <v>1.0</v>
      </c>
      <c r="F1008" s="69">
        <v>20.0</v>
      </c>
      <c r="G1008" s="70" t="s">
        <v>2268</v>
      </c>
      <c r="H1008" s="69">
        <v>272.0</v>
      </c>
      <c r="I1008" s="69">
        <v>48.0</v>
      </c>
      <c r="J1008" s="69">
        <v>43.0</v>
      </c>
      <c r="K1008" s="29">
        <f t="shared" si="926"/>
        <v>69.5</v>
      </c>
      <c r="L1008" s="71">
        <f t="shared" si="927"/>
        <v>0.2555</v>
      </c>
      <c r="M1008" s="71">
        <f t="shared" si="928"/>
        <v>0.3194</v>
      </c>
      <c r="N1008" s="72">
        <f t="shared" si="929"/>
        <v>13.32</v>
      </c>
      <c r="O1008" s="73">
        <f t="shared" si="930"/>
        <v>76296.96</v>
      </c>
      <c r="P1008" s="8">
        <f t="shared" si="931"/>
        <v>280.5035294</v>
      </c>
    </row>
    <row r="1009" ht="14.25" customHeight="1" outlineLevel="1">
      <c r="A1009" s="68"/>
      <c r="B1009" s="69"/>
      <c r="C1009" s="80" t="s">
        <v>3697</v>
      </c>
      <c r="D1009" s="68"/>
      <c r="E1009" s="69"/>
      <c r="F1009" s="69"/>
      <c r="G1009" s="70"/>
      <c r="H1009" s="69">
        <f t="shared" ref="H1009:K1009" si="932">SUBTOTAL(9,H1007:H1008)</f>
        <v>564</v>
      </c>
      <c r="I1009" s="69">
        <f t="shared" si="932"/>
        <v>128</v>
      </c>
      <c r="J1009" s="69">
        <f t="shared" si="932"/>
        <v>84</v>
      </c>
      <c r="K1009" s="29">
        <f t="shared" si="932"/>
        <v>170</v>
      </c>
      <c r="L1009" s="71"/>
      <c r="M1009" s="71"/>
      <c r="N1009" s="72">
        <f t="shared" ref="N1009:O1009" si="933">SUBTOTAL(9,N1007:N1008)</f>
        <v>39.27</v>
      </c>
      <c r="O1009" s="73">
        <f t="shared" si="933"/>
        <v>224938.56</v>
      </c>
      <c r="P1009" s="8"/>
    </row>
    <row r="1010" ht="14.25" customHeight="1" outlineLevel="2">
      <c r="A1010" s="68">
        <v>381.0</v>
      </c>
      <c r="B1010" s="69">
        <v>1.0</v>
      </c>
      <c r="C1010" s="18" t="str">
        <f>IF(A1010=1.2, "Minneapolis",VLOOKUP(A1010,'Fall20 data fy22 comp rev '!$P$2:$Q$669,2,0))</f>
        <v>Lake Superior</v>
      </c>
      <c r="D1010" s="68">
        <v>381.0</v>
      </c>
      <c r="E1010" s="69">
        <v>1.0</v>
      </c>
      <c r="F1010" s="69">
        <v>30.0</v>
      </c>
      <c r="G1010" s="70" t="s">
        <v>2269</v>
      </c>
      <c r="H1010" s="69">
        <v>191.0</v>
      </c>
      <c r="I1010" s="69">
        <v>36.0</v>
      </c>
      <c r="J1010" s="69">
        <v>23.0</v>
      </c>
      <c r="K1010" s="29">
        <f t="shared" ref="K1010:K1013" si="934">ROUND((I$3*I1010)+(J1010*J$3),1)</f>
        <v>47.5</v>
      </c>
      <c r="L1010" s="71">
        <f t="shared" ref="L1010:L1013" si="935">ROUND(K1010/H1010,4)</f>
        <v>0.2487</v>
      </c>
      <c r="M1010" s="71">
        <f t="shared" ref="M1010:M1013" si="936">ROUND(MIN(1,L1010/M$3),4)</f>
        <v>0.3109</v>
      </c>
      <c r="N1010" s="72">
        <f t="shared" ref="N1010:N1013" si="937">ROUND(K1010*M1010*N$3,2)</f>
        <v>8.86</v>
      </c>
      <c r="O1010" s="73">
        <f t="shared" ref="O1010:O1013" si="938">ROUND(N1010*O$3,2)</f>
        <v>50750.08</v>
      </c>
      <c r="P1010" s="8">
        <f t="shared" ref="P1010:P1013" si="939">O1010/H1010</f>
        <v>265.7072251</v>
      </c>
    </row>
    <row r="1011" ht="14.25" customHeight="1" outlineLevel="2">
      <c r="A1011" s="68">
        <v>381.0</v>
      </c>
      <c r="B1011" s="69">
        <v>1.0</v>
      </c>
      <c r="C1011" s="18" t="str">
        <f>IF(A1011=1.2, "Minneapolis",VLOOKUP(A1011,'Fall20 data fy22 comp rev '!$P$2:$Q$669,2,0))</f>
        <v>Lake Superior</v>
      </c>
      <c r="D1011" s="68">
        <v>381.0</v>
      </c>
      <c r="E1011" s="69">
        <v>1.0</v>
      </c>
      <c r="F1011" s="69">
        <v>40.0</v>
      </c>
      <c r="G1011" s="70" t="s">
        <v>2270</v>
      </c>
      <c r="H1011" s="69">
        <v>411.0</v>
      </c>
      <c r="I1011" s="69">
        <v>81.0</v>
      </c>
      <c r="J1011" s="69">
        <v>39.0</v>
      </c>
      <c r="K1011" s="29">
        <f t="shared" si="934"/>
        <v>100.5</v>
      </c>
      <c r="L1011" s="71">
        <f t="shared" si="935"/>
        <v>0.2445</v>
      </c>
      <c r="M1011" s="71">
        <f t="shared" si="936"/>
        <v>0.3056</v>
      </c>
      <c r="N1011" s="72">
        <f t="shared" si="937"/>
        <v>18.43</v>
      </c>
      <c r="O1011" s="73">
        <f t="shared" si="938"/>
        <v>105567.04</v>
      </c>
      <c r="P1011" s="8">
        <f t="shared" si="939"/>
        <v>256.8541119</v>
      </c>
    </row>
    <row r="1012" ht="14.25" customHeight="1" outlineLevel="2">
      <c r="A1012" s="68">
        <v>381.0</v>
      </c>
      <c r="B1012" s="69">
        <v>1.0</v>
      </c>
      <c r="C1012" s="18" t="str">
        <f>IF(A1012=1.2, "Minneapolis",VLOOKUP(A1012,'Fall20 data fy22 comp rev '!$P$2:$Q$669,2,0))</f>
        <v>Lake Superior</v>
      </c>
      <c r="D1012" s="68">
        <v>381.0</v>
      </c>
      <c r="E1012" s="69">
        <v>1.0</v>
      </c>
      <c r="F1012" s="69">
        <v>90.0</v>
      </c>
      <c r="G1012" s="70" t="s">
        <v>2271</v>
      </c>
      <c r="H1012" s="69">
        <v>141.0</v>
      </c>
      <c r="I1012" s="69">
        <v>23.0</v>
      </c>
      <c r="J1012" s="69">
        <v>13.0</v>
      </c>
      <c r="K1012" s="29">
        <f t="shared" si="934"/>
        <v>29.5</v>
      </c>
      <c r="L1012" s="71">
        <f t="shared" si="935"/>
        <v>0.2092</v>
      </c>
      <c r="M1012" s="71">
        <f t="shared" si="936"/>
        <v>0.2615</v>
      </c>
      <c r="N1012" s="72">
        <f t="shared" si="937"/>
        <v>4.63</v>
      </c>
      <c r="O1012" s="73">
        <f t="shared" si="938"/>
        <v>26520.64</v>
      </c>
      <c r="P1012" s="8">
        <f t="shared" si="939"/>
        <v>188.0896454</v>
      </c>
    </row>
    <row r="1013" ht="14.25" customHeight="1" outlineLevel="2">
      <c r="A1013" s="68">
        <v>381.0</v>
      </c>
      <c r="B1013" s="69">
        <v>1.0</v>
      </c>
      <c r="C1013" s="18" t="str">
        <f>IF(A1013=1.2, "Minneapolis",VLOOKUP(A1013,'Fall20 data fy22 comp rev '!$P$2:$Q$669,2,0))</f>
        <v>Lake Superior</v>
      </c>
      <c r="D1013" s="68">
        <v>381.0</v>
      </c>
      <c r="E1013" s="69">
        <v>1.0</v>
      </c>
      <c r="F1013" s="69">
        <v>200.0</v>
      </c>
      <c r="G1013" s="70" t="s">
        <v>2272</v>
      </c>
      <c r="H1013" s="69">
        <v>646.0</v>
      </c>
      <c r="I1013" s="69">
        <v>83.0</v>
      </c>
      <c r="J1013" s="69">
        <v>44.0</v>
      </c>
      <c r="K1013" s="29">
        <f t="shared" si="934"/>
        <v>105</v>
      </c>
      <c r="L1013" s="71">
        <f t="shared" si="935"/>
        <v>0.1625</v>
      </c>
      <c r="M1013" s="71">
        <f t="shared" si="936"/>
        <v>0.2031</v>
      </c>
      <c r="N1013" s="72">
        <f t="shared" si="937"/>
        <v>12.8</v>
      </c>
      <c r="O1013" s="73">
        <f t="shared" si="938"/>
        <v>73318.4</v>
      </c>
      <c r="P1013" s="8">
        <f t="shared" si="939"/>
        <v>113.4959752</v>
      </c>
    </row>
    <row r="1014" ht="14.25" customHeight="1" outlineLevel="1">
      <c r="A1014" s="68"/>
      <c r="B1014" s="69"/>
      <c r="C1014" s="80" t="s">
        <v>3698</v>
      </c>
      <c r="D1014" s="68"/>
      <c r="E1014" s="69"/>
      <c r="F1014" s="69"/>
      <c r="G1014" s="70"/>
      <c r="H1014" s="69">
        <f t="shared" ref="H1014:K1014" si="940">SUBTOTAL(9,H1010:H1013)</f>
        <v>1389</v>
      </c>
      <c r="I1014" s="69">
        <f t="shared" si="940"/>
        <v>223</v>
      </c>
      <c r="J1014" s="69">
        <f t="shared" si="940"/>
        <v>119</v>
      </c>
      <c r="K1014" s="29">
        <f t="shared" si="940"/>
        <v>282.5</v>
      </c>
      <c r="L1014" s="71"/>
      <c r="M1014" s="71"/>
      <c r="N1014" s="72">
        <f t="shared" ref="N1014:O1014" si="941">SUBTOTAL(9,N1010:N1013)</f>
        <v>44.72</v>
      </c>
      <c r="O1014" s="73">
        <f t="shared" si="941"/>
        <v>256156.16</v>
      </c>
      <c r="P1014" s="8"/>
    </row>
    <row r="1015" ht="14.25" customHeight="1" outlineLevel="2">
      <c r="A1015" s="68">
        <v>390.0</v>
      </c>
      <c r="B1015" s="69">
        <v>1.0</v>
      </c>
      <c r="C1015" s="18" t="str">
        <f>IF(A1015=1.2, "Minneapolis",VLOOKUP(A1015,'Fall20 data fy22 comp rev '!$P$2:$Q$669,2,0))</f>
        <v>Lake Of The Woods</v>
      </c>
      <c r="D1015" s="68">
        <v>390.0</v>
      </c>
      <c r="E1015" s="69">
        <v>1.0</v>
      </c>
      <c r="F1015" s="69">
        <v>222.0</v>
      </c>
      <c r="G1015" s="70" t="s">
        <v>2273</v>
      </c>
      <c r="H1015" s="69">
        <v>237.0</v>
      </c>
      <c r="I1015" s="69">
        <v>50.0</v>
      </c>
      <c r="J1015" s="69">
        <v>41.0</v>
      </c>
      <c r="K1015" s="29">
        <f t="shared" ref="K1015:K1016" si="942">ROUND((I$3*I1015)+(J1015*J$3),1)</f>
        <v>70.5</v>
      </c>
      <c r="L1015" s="71">
        <f t="shared" ref="L1015:L1016" si="943">ROUND(K1015/H1015,4)</f>
        <v>0.2975</v>
      </c>
      <c r="M1015" s="71">
        <f t="shared" ref="M1015:M1016" si="944">ROUND(MIN(1,L1015/M$3),4)</f>
        <v>0.3719</v>
      </c>
      <c r="N1015" s="72">
        <f t="shared" ref="N1015:N1016" si="945">ROUND(K1015*M1015*N$3,2)</f>
        <v>15.73</v>
      </c>
      <c r="O1015" s="73">
        <f t="shared" ref="O1015:O1016" si="946">ROUND(N1015*O$3,2)</f>
        <v>90101.44</v>
      </c>
      <c r="P1015" s="8">
        <f t="shared" ref="P1015:P1016" si="947">O1015/H1015</f>
        <v>380.1748523</v>
      </c>
    </row>
    <row r="1016" ht="14.25" customHeight="1" outlineLevel="2">
      <c r="A1016" s="68">
        <v>390.0</v>
      </c>
      <c r="B1016" s="69">
        <v>1.0</v>
      </c>
      <c r="C1016" s="18" t="str">
        <f>IF(A1016=1.2, "Minneapolis",VLOOKUP(A1016,'Fall20 data fy22 comp rev '!$P$2:$Q$669,2,0))</f>
        <v>Lake Of The Woods</v>
      </c>
      <c r="D1016" s="68">
        <v>390.0</v>
      </c>
      <c r="E1016" s="69">
        <v>1.0</v>
      </c>
      <c r="F1016" s="69">
        <v>224.0</v>
      </c>
      <c r="G1016" s="70" t="s">
        <v>2274</v>
      </c>
      <c r="H1016" s="69">
        <v>241.0</v>
      </c>
      <c r="I1016" s="69">
        <v>72.0</v>
      </c>
      <c r="J1016" s="69">
        <v>35.0</v>
      </c>
      <c r="K1016" s="29">
        <f t="shared" si="942"/>
        <v>89.5</v>
      </c>
      <c r="L1016" s="71">
        <f t="shared" si="943"/>
        <v>0.3714</v>
      </c>
      <c r="M1016" s="71">
        <f t="shared" si="944"/>
        <v>0.4643</v>
      </c>
      <c r="N1016" s="72">
        <f t="shared" si="945"/>
        <v>24.93</v>
      </c>
      <c r="O1016" s="73">
        <f t="shared" si="946"/>
        <v>142799.04</v>
      </c>
      <c r="P1016" s="8">
        <f t="shared" si="947"/>
        <v>592.5271369</v>
      </c>
    </row>
    <row r="1017" ht="14.25" customHeight="1" outlineLevel="1">
      <c r="A1017" s="68"/>
      <c r="B1017" s="69"/>
      <c r="C1017" s="80" t="s">
        <v>3699</v>
      </c>
      <c r="D1017" s="68"/>
      <c r="E1017" s="69"/>
      <c r="F1017" s="69"/>
      <c r="G1017" s="70"/>
      <c r="H1017" s="69">
        <f t="shared" ref="H1017:K1017" si="948">SUBTOTAL(9,H1015:H1016)</f>
        <v>478</v>
      </c>
      <c r="I1017" s="69">
        <f t="shared" si="948"/>
        <v>122</v>
      </c>
      <c r="J1017" s="69">
        <f t="shared" si="948"/>
        <v>76</v>
      </c>
      <c r="K1017" s="29">
        <f t="shared" si="948"/>
        <v>160</v>
      </c>
      <c r="L1017" s="71"/>
      <c r="M1017" s="71"/>
      <c r="N1017" s="72">
        <f t="shared" ref="N1017:O1017" si="949">SUBTOTAL(9,N1015:N1016)</f>
        <v>40.66</v>
      </c>
      <c r="O1017" s="73">
        <f t="shared" si="949"/>
        <v>232900.48</v>
      </c>
      <c r="P1017" s="8"/>
    </row>
    <row r="1018" ht="14.25" customHeight="1" outlineLevel="2">
      <c r="A1018" s="68">
        <v>391.0</v>
      </c>
      <c r="B1018" s="69">
        <v>1.0</v>
      </c>
      <c r="C1018" s="18" t="str">
        <f>IF(A1018=1.2, "Minneapolis",VLOOKUP(A1018,'Fall20 data fy22 comp rev '!$P$2:$Q$669,2,0))</f>
        <v>Cleveland</v>
      </c>
      <c r="D1018" s="68">
        <v>391.0</v>
      </c>
      <c r="E1018" s="69">
        <v>1.0</v>
      </c>
      <c r="F1018" s="69">
        <v>10.0</v>
      </c>
      <c r="G1018" s="70" t="s">
        <v>2275</v>
      </c>
      <c r="H1018" s="69">
        <v>260.0</v>
      </c>
      <c r="I1018" s="69">
        <v>35.0</v>
      </c>
      <c r="J1018" s="69">
        <v>24.0</v>
      </c>
      <c r="K1018" s="29">
        <f t="shared" ref="K1018:K1019" si="950">ROUND((I$3*I1018)+(J1018*J$3),1)</f>
        <v>47</v>
      </c>
      <c r="L1018" s="71">
        <f t="shared" ref="L1018:L1019" si="951">ROUND(K1018/H1018,4)</f>
        <v>0.1808</v>
      </c>
      <c r="M1018" s="71">
        <f t="shared" ref="M1018:M1019" si="952">ROUND(MIN(1,L1018/M$3),4)</f>
        <v>0.226</v>
      </c>
      <c r="N1018" s="72">
        <f t="shared" ref="N1018:N1019" si="953">ROUND(K1018*M1018*N$3,2)</f>
        <v>6.37</v>
      </c>
      <c r="O1018" s="73">
        <f t="shared" ref="O1018:O1019" si="954">ROUND(N1018*O$3,2)</f>
        <v>36487.36</v>
      </c>
      <c r="P1018" s="8">
        <f t="shared" ref="P1018:P1019" si="955">O1018/H1018</f>
        <v>140.336</v>
      </c>
    </row>
    <row r="1019" ht="14.25" customHeight="1" outlineLevel="2">
      <c r="A1019" s="68">
        <v>391.0</v>
      </c>
      <c r="B1019" s="69">
        <v>1.0</v>
      </c>
      <c r="C1019" s="18" t="str">
        <f>IF(A1019=1.2, "Minneapolis",VLOOKUP(A1019,'Fall20 data fy22 comp rev '!$P$2:$Q$669,2,0))</f>
        <v>Cleveland</v>
      </c>
      <c r="D1019" s="68">
        <v>391.0</v>
      </c>
      <c r="E1019" s="69">
        <v>1.0</v>
      </c>
      <c r="F1019" s="69">
        <v>20.0</v>
      </c>
      <c r="G1019" s="70" t="s">
        <v>2276</v>
      </c>
      <c r="H1019" s="69">
        <v>254.0</v>
      </c>
      <c r="I1019" s="69">
        <v>37.0</v>
      </c>
      <c r="J1019" s="69">
        <v>23.0</v>
      </c>
      <c r="K1019" s="29">
        <f t="shared" si="950"/>
        <v>48.5</v>
      </c>
      <c r="L1019" s="71">
        <f t="shared" si="951"/>
        <v>0.1909</v>
      </c>
      <c r="M1019" s="71">
        <f t="shared" si="952"/>
        <v>0.2386</v>
      </c>
      <c r="N1019" s="72">
        <f t="shared" si="953"/>
        <v>6.94</v>
      </c>
      <c r="O1019" s="73">
        <f t="shared" si="954"/>
        <v>39752.32</v>
      </c>
      <c r="P1019" s="8">
        <f t="shared" si="955"/>
        <v>156.5051969</v>
      </c>
    </row>
    <row r="1020" ht="14.25" customHeight="1" outlineLevel="1">
      <c r="A1020" s="68"/>
      <c r="B1020" s="69"/>
      <c r="C1020" s="80" t="s">
        <v>3700</v>
      </c>
      <c r="D1020" s="68"/>
      <c r="E1020" s="69"/>
      <c r="F1020" s="69"/>
      <c r="G1020" s="70"/>
      <c r="H1020" s="69">
        <f t="shared" ref="H1020:K1020" si="956">SUBTOTAL(9,H1018:H1019)</f>
        <v>514</v>
      </c>
      <c r="I1020" s="69">
        <f t="shared" si="956"/>
        <v>72</v>
      </c>
      <c r="J1020" s="69">
        <f t="shared" si="956"/>
        <v>47</v>
      </c>
      <c r="K1020" s="29">
        <f t="shared" si="956"/>
        <v>95.5</v>
      </c>
      <c r="L1020" s="71"/>
      <c r="M1020" s="71"/>
      <c r="N1020" s="72">
        <f t="shared" ref="N1020:O1020" si="957">SUBTOTAL(9,N1018:N1019)</f>
        <v>13.31</v>
      </c>
      <c r="O1020" s="73">
        <f t="shared" si="957"/>
        <v>76239.68</v>
      </c>
      <c r="P1020" s="8"/>
    </row>
    <row r="1021" ht="14.25" customHeight="1" outlineLevel="2">
      <c r="A1021" s="68">
        <v>397.0</v>
      </c>
      <c r="B1021" s="69">
        <v>52.0</v>
      </c>
      <c r="C1021" s="18" t="str">
        <f>IF(A1021=1.2, "Minneapolis",VLOOKUP(A1021,'Fall20 data fy22 comp rev '!$P$2:$Q$669,2,0))</f>
        <v>Lake Agassiz Special Ed. Coop.</v>
      </c>
      <c r="D1021" s="68">
        <v>397.0</v>
      </c>
      <c r="E1021" s="69">
        <v>52.0</v>
      </c>
      <c r="F1021" s="69">
        <v>10.0</v>
      </c>
      <c r="G1021" s="70" t="s">
        <v>2277</v>
      </c>
      <c r="H1021" s="69">
        <v>51.0</v>
      </c>
      <c r="I1021" s="69">
        <v>13.0</v>
      </c>
      <c r="J1021" s="69">
        <v>8.0</v>
      </c>
      <c r="K1021" s="29">
        <f t="shared" ref="K1021:K1023" si="958">ROUND((I$3*I1021)+(J1021*J$3),1)</f>
        <v>17</v>
      </c>
      <c r="L1021" s="71">
        <f t="shared" ref="L1021:L1023" si="959">ROUND(K1021/H1021,4)</f>
        <v>0.3333</v>
      </c>
      <c r="M1021" s="71">
        <f t="shared" ref="M1021:M1023" si="960">ROUND(MIN(1,L1021/M$3),4)</f>
        <v>0.4166</v>
      </c>
      <c r="N1021" s="72">
        <f t="shared" ref="N1021:N1023" si="961">ROUND(K1021*M1021*N$3,2)</f>
        <v>4.25</v>
      </c>
      <c r="O1021" s="73">
        <f t="shared" ref="O1021:O1023" si="962">ROUND(N1021*O$3,2)</f>
        <v>24344</v>
      </c>
      <c r="P1021" s="8">
        <f t="shared" ref="P1021:P1023" si="963">O1021/H1021</f>
        <v>477.3333333</v>
      </c>
    </row>
    <row r="1022" ht="14.25" customHeight="1" outlineLevel="2">
      <c r="A1022" s="68">
        <v>397.0</v>
      </c>
      <c r="B1022" s="69">
        <v>52.0</v>
      </c>
      <c r="C1022" s="18" t="str">
        <f>IF(A1022=1.2, "Minneapolis",VLOOKUP(A1022,'Fall20 data fy22 comp rev '!$P$2:$Q$669,2,0))</f>
        <v>Lake Agassiz Special Ed. Coop.</v>
      </c>
      <c r="D1022" s="68">
        <v>397.0</v>
      </c>
      <c r="E1022" s="69">
        <v>52.0</v>
      </c>
      <c r="F1022" s="69">
        <v>11.0</v>
      </c>
      <c r="G1022" s="70" t="s">
        <v>2278</v>
      </c>
      <c r="H1022" s="69">
        <v>8.0</v>
      </c>
      <c r="I1022" s="69">
        <v>4.0</v>
      </c>
      <c r="J1022" s="69">
        <v>2.0</v>
      </c>
      <c r="K1022" s="29">
        <f t="shared" si="958"/>
        <v>5</v>
      </c>
      <c r="L1022" s="71">
        <f t="shared" si="959"/>
        <v>0.625</v>
      </c>
      <c r="M1022" s="71">
        <f t="shared" si="960"/>
        <v>0.7813</v>
      </c>
      <c r="N1022" s="72">
        <f t="shared" si="961"/>
        <v>2.34</v>
      </c>
      <c r="O1022" s="73">
        <f t="shared" si="962"/>
        <v>13403.52</v>
      </c>
      <c r="P1022" s="8">
        <f t="shared" si="963"/>
        <v>1675.44</v>
      </c>
    </row>
    <row r="1023" ht="14.25" customHeight="1" outlineLevel="2">
      <c r="A1023" s="68">
        <v>397.0</v>
      </c>
      <c r="B1023" s="69">
        <v>52.0</v>
      </c>
      <c r="C1023" s="18" t="str">
        <f>IF(A1023=1.2, "Minneapolis",VLOOKUP(A1023,'Fall20 data fy22 comp rev '!$P$2:$Q$669,2,0))</f>
        <v>Lake Agassiz Special Ed. Coop.</v>
      </c>
      <c r="D1023" s="68">
        <v>397.0</v>
      </c>
      <c r="E1023" s="69">
        <v>52.0</v>
      </c>
      <c r="F1023" s="69">
        <v>12.0</v>
      </c>
      <c r="G1023" s="70" t="s">
        <v>2279</v>
      </c>
      <c r="H1023" s="69">
        <v>14.0</v>
      </c>
      <c r="I1023" s="69">
        <v>4.0</v>
      </c>
      <c r="J1023" s="69">
        <v>1.0</v>
      </c>
      <c r="K1023" s="29">
        <f t="shared" si="958"/>
        <v>4.5</v>
      </c>
      <c r="L1023" s="71">
        <f t="shared" si="959"/>
        <v>0.3214</v>
      </c>
      <c r="M1023" s="71">
        <f t="shared" si="960"/>
        <v>0.4018</v>
      </c>
      <c r="N1023" s="72">
        <f t="shared" si="961"/>
        <v>1.08</v>
      </c>
      <c r="O1023" s="73">
        <f t="shared" si="962"/>
        <v>6186.24</v>
      </c>
      <c r="P1023" s="8">
        <f t="shared" si="963"/>
        <v>441.8742857</v>
      </c>
    </row>
    <row r="1024" ht="14.25" customHeight="1" outlineLevel="1">
      <c r="A1024" s="68"/>
      <c r="B1024" s="69"/>
      <c r="C1024" s="80" t="s">
        <v>3701</v>
      </c>
      <c r="D1024" s="68"/>
      <c r="E1024" s="69"/>
      <c r="F1024" s="69"/>
      <c r="G1024" s="70"/>
      <c r="H1024" s="69">
        <f t="shared" ref="H1024:K1024" si="964">SUBTOTAL(9,H1021:H1023)</f>
        <v>73</v>
      </c>
      <c r="I1024" s="69">
        <f t="shared" si="964"/>
        <v>21</v>
      </c>
      <c r="J1024" s="69">
        <f t="shared" si="964"/>
        <v>11</v>
      </c>
      <c r="K1024" s="29">
        <f t="shared" si="964"/>
        <v>26.5</v>
      </c>
      <c r="L1024" s="71"/>
      <c r="M1024" s="71"/>
      <c r="N1024" s="72">
        <f t="shared" ref="N1024:O1024" si="965">SUBTOTAL(9,N1021:N1023)</f>
        <v>7.67</v>
      </c>
      <c r="O1024" s="73">
        <f t="shared" si="965"/>
        <v>43933.76</v>
      </c>
      <c r="P1024" s="8"/>
    </row>
    <row r="1025" ht="14.25" customHeight="1" outlineLevel="2">
      <c r="A1025" s="68">
        <v>398.0</v>
      </c>
      <c r="B1025" s="69">
        <v>52.0</v>
      </c>
      <c r="C1025" s="18" t="str">
        <f>IF(A1025=1.2, "Minneapolis",VLOOKUP(A1025,'Fall20 data fy22 comp rev '!$P$2:$Q$669,2,0))</f>
        <v>Midwest Special Education Coop.</v>
      </c>
      <c r="D1025" s="68">
        <v>398.0</v>
      </c>
      <c r="E1025" s="69">
        <v>52.0</v>
      </c>
      <c r="F1025" s="69">
        <v>10.0</v>
      </c>
      <c r="G1025" s="70" t="s">
        <v>178</v>
      </c>
      <c r="H1025" s="69">
        <v>19.0</v>
      </c>
      <c r="I1025" s="69">
        <v>5.0</v>
      </c>
      <c r="J1025" s="69">
        <v>2.0</v>
      </c>
      <c r="K1025" s="29">
        <f>ROUND((I$3*I1025)+(J1025*J$3),1)</f>
        <v>6</v>
      </c>
      <c r="L1025" s="71">
        <f>ROUND(K1025/H1025,4)</f>
        <v>0.3158</v>
      </c>
      <c r="M1025" s="71">
        <f>ROUND(MIN(1,L1025/M$3),4)</f>
        <v>0.3948</v>
      </c>
      <c r="N1025" s="72">
        <f>ROUND(K1025*M1025*N$3,2)</f>
        <v>1.42</v>
      </c>
      <c r="O1025" s="73">
        <f>ROUND(N1025*O$3,2)</f>
        <v>8133.76</v>
      </c>
      <c r="P1025" s="8">
        <f>O1025/H1025</f>
        <v>428.0926316</v>
      </c>
    </row>
    <row r="1026" ht="14.25" customHeight="1" outlineLevel="1">
      <c r="A1026" s="68"/>
      <c r="B1026" s="69"/>
      <c r="C1026" s="80" t="s">
        <v>3702</v>
      </c>
      <c r="D1026" s="68"/>
      <c r="E1026" s="69"/>
      <c r="F1026" s="69"/>
      <c r="G1026" s="70"/>
      <c r="H1026" s="69">
        <f t="shared" ref="H1026:K1026" si="966">SUBTOTAL(9,H1025)</f>
        <v>19</v>
      </c>
      <c r="I1026" s="69">
        <f t="shared" si="966"/>
        <v>5</v>
      </c>
      <c r="J1026" s="69">
        <f t="shared" si="966"/>
        <v>2</v>
      </c>
      <c r="K1026" s="29">
        <f t="shared" si="966"/>
        <v>6</v>
      </c>
      <c r="L1026" s="71"/>
      <c r="M1026" s="71"/>
      <c r="N1026" s="72">
        <f t="shared" ref="N1026:O1026" si="967">SUBTOTAL(9,N1025)</f>
        <v>1.42</v>
      </c>
      <c r="O1026" s="73">
        <f t="shared" si="967"/>
        <v>8133.76</v>
      </c>
      <c r="P1026" s="8"/>
    </row>
    <row r="1027" ht="14.25" customHeight="1" outlineLevel="2">
      <c r="A1027" s="68">
        <v>402.0</v>
      </c>
      <c r="B1027" s="69">
        <v>1.0</v>
      </c>
      <c r="C1027" s="18" t="str">
        <f>IF(A1027=1.2, "Minneapolis",VLOOKUP(A1027,'Fall20 data fy22 comp rev '!$P$2:$Q$669,2,0))</f>
        <v>Hendricks</v>
      </c>
      <c r="D1027" s="68">
        <v>402.0</v>
      </c>
      <c r="E1027" s="69">
        <v>1.0</v>
      </c>
      <c r="F1027" s="69">
        <v>10.0</v>
      </c>
      <c r="G1027" s="70" t="s">
        <v>2280</v>
      </c>
      <c r="H1027" s="69">
        <v>67.0</v>
      </c>
      <c r="I1027" s="69">
        <v>19.0</v>
      </c>
      <c r="J1027" s="69">
        <v>9.0</v>
      </c>
      <c r="K1027" s="29">
        <f t="shared" ref="K1027:K1030" si="968">ROUND((I$3*I1027)+(J1027*J$3),1)</f>
        <v>23.5</v>
      </c>
      <c r="L1027" s="71">
        <f t="shared" ref="L1027:L1030" si="969">ROUND(K1027/H1027,4)</f>
        <v>0.3507</v>
      </c>
      <c r="M1027" s="71">
        <f t="shared" ref="M1027:M1030" si="970">ROUND(MIN(1,L1027/M$3),4)</f>
        <v>0.4384</v>
      </c>
      <c r="N1027" s="72">
        <f t="shared" ref="N1027:N1030" si="971">ROUND(K1027*M1027*N$3,2)</f>
        <v>6.18</v>
      </c>
      <c r="O1027" s="73">
        <f t="shared" ref="O1027:O1030" si="972">ROUND(N1027*O$3,2)</f>
        <v>35399.04</v>
      </c>
      <c r="P1027" s="8">
        <f t="shared" ref="P1027:P1030" si="973">O1027/H1027</f>
        <v>528.3438806</v>
      </c>
    </row>
    <row r="1028" ht="14.25" customHeight="1" outlineLevel="2">
      <c r="A1028" s="68">
        <v>402.0</v>
      </c>
      <c r="B1028" s="69">
        <v>1.0</v>
      </c>
      <c r="C1028" s="18" t="str">
        <f>IF(A1028=1.2, "Minneapolis",VLOOKUP(A1028,'Fall20 data fy22 comp rev '!$P$2:$Q$669,2,0))</f>
        <v>Hendricks</v>
      </c>
      <c r="D1028" s="68">
        <v>402.0</v>
      </c>
      <c r="E1028" s="69">
        <v>1.0</v>
      </c>
      <c r="F1028" s="69">
        <v>20.0</v>
      </c>
      <c r="G1028" s="70" t="s">
        <v>2281</v>
      </c>
      <c r="H1028" s="69">
        <v>39.0</v>
      </c>
      <c r="I1028" s="69">
        <v>8.0</v>
      </c>
      <c r="J1028" s="69">
        <v>4.0</v>
      </c>
      <c r="K1028" s="29">
        <f t="shared" si="968"/>
        <v>10</v>
      </c>
      <c r="L1028" s="71">
        <f t="shared" si="969"/>
        <v>0.2564</v>
      </c>
      <c r="M1028" s="71">
        <f t="shared" si="970"/>
        <v>0.3205</v>
      </c>
      <c r="N1028" s="72">
        <f t="shared" si="971"/>
        <v>1.92</v>
      </c>
      <c r="O1028" s="73">
        <f t="shared" si="972"/>
        <v>10997.76</v>
      </c>
      <c r="P1028" s="8">
        <f t="shared" si="973"/>
        <v>281.9938462</v>
      </c>
    </row>
    <row r="1029" ht="14.25" customHeight="1" outlineLevel="2">
      <c r="A1029" s="68">
        <v>402.0</v>
      </c>
      <c r="B1029" s="69">
        <v>1.0</v>
      </c>
      <c r="C1029" s="18" t="str">
        <f>IF(A1029=1.2, "Minneapolis",VLOOKUP(A1029,'Fall20 data fy22 comp rev '!$P$2:$Q$669,2,0))</f>
        <v>Hendricks</v>
      </c>
      <c r="D1029" s="68">
        <v>402.0</v>
      </c>
      <c r="E1029" s="69">
        <v>1.0</v>
      </c>
      <c r="F1029" s="69">
        <v>90.0</v>
      </c>
      <c r="G1029" s="70" t="s">
        <v>2282</v>
      </c>
      <c r="H1029" s="69">
        <v>19.0</v>
      </c>
      <c r="I1029" s="69">
        <v>2.0</v>
      </c>
      <c r="J1029" s="69">
        <v>1.0</v>
      </c>
      <c r="K1029" s="29">
        <f t="shared" si="968"/>
        <v>2.5</v>
      </c>
      <c r="L1029" s="71">
        <f t="shared" si="969"/>
        <v>0.1316</v>
      </c>
      <c r="M1029" s="71">
        <f t="shared" si="970"/>
        <v>0.1645</v>
      </c>
      <c r="N1029" s="72">
        <f t="shared" si="971"/>
        <v>0.25</v>
      </c>
      <c r="O1029" s="73">
        <f t="shared" si="972"/>
        <v>1432</v>
      </c>
      <c r="P1029" s="8">
        <f t="shared" si="973"/>
        <v>75.36842105</v>
      </c>
    </row>
    <row r="1030" ht="14.25" customHeight="1" outlineLevel="2">
      <c r="A1030" s="68">
        <v>402.0</v>
      </c>
      <c r="B1030" s="69">
        <v>1.0</v>
      </c>
      <c r="C1030" s="18" t="str">
        <f>IF(A1030=1.2, "Minneapolis",VLOOKUP(A1030,'Fall20 data fy22 comp rev '!$P$2:$Q$669,2,0))</f>
        <v>Hendricks</v>
      </c>
      <c r="D1030" s="68">
        <v>402.0</v>
      </c>
      <c r="E1030" s="69">
        <v>1.0</v>
      </c>
      <c r="F1030" s="69">
        <v>120.0</v>
      </c>
      <c r="G1030" s="70" t="s">
        <v>3703</v>
      </c>
      <c r="H1030" s="69">
        <v>5.0</v>
      </c>
      <c r="I1030" s="69">
        <v>0.0</v>
      </c>
      <c r="J1030" s="69">
        <v>0.0</v>
      </c>
      <c r="K1030" s="29">
        <f t="shared" si="968"/>
        <v>0</v>
      </c>
      <c r="L1030" s="71">
        <f t="shared" si="969"/>
        <v>0</v>
      </c>
      <c r="M1030" s="71">
        <f t="shared" si="970"/>
        <v>0</v>
      </c>
      <c r="N1030" s="72">
        <f t="shared" si="971"/>
        <v>0</v>
      </c>
      <c r="O1030" s="73">
        <f t="shared" si="972"/>
        <v>0</v>
      </c>
      <c r="P1030" s="8">
        <f t="shared" si="973"/>
        <v>0</v>
      </c>
    </row>
    <row r="1031" ht="14.25" customHeight="1" outlineLevel="1">
      <c r="A1031" s="68"/>
      <c r="B1031" s="69"/>
      <c r="C1031" s="80" t="s">
        <v>3704</v>
      </c>
      <c r="D1031" s="68"/>
      <c r="E1031" s="69"/>
      <c r="F1031" s="69"/>
      <c r="G1031" s="70"/>
      <c r="H1031" s="69">
        <f t="shared" ref="H1031:K1031" si="974">SUBTOTAL(9,H1027:H1030)</f>
        <v>130</v>
      </c>
      <c r="I1031" s="69">
        <f t="shared" si="974"/>
        <v>29</v>
      </c>
      <c r="J1031" s="69">
        <f t="shared" si="974"/>
        <v>14</v>
      </c>
      <c r="K1031" s="29">
        <f t="shared" si="974"/>
        <v>36</v>
      </c>
      <c r="L1031" s="71"/>
      <c r="M1031" s="71"/>
      <c r="N1031" s="72">
        <f t="shared" ref="N1031:O1031" si="975">SUBTOTAL(9,N1027:N1030)</f>
        <v>8.35</v>
      </c>
      <c r="O1031" s="73">
        <f t="shared" si="975"/>
        <v>47828.8</v>
      </c>
      <c r="P1031" s="8"/>
    </row>
    <row r="1032" ht="14.25" customHeight="1" outlineLevel="2">
      <c r="A1032" s="68">
        <v>403.0</v>
      </c>
      <c r="B1032" s="69">
        <v>1.0</v>
      </c>
      <c r="C1032" s="18" t="str">
        <f>IF(A1032=1.2, "Minneapolis",VLOOKUP(A1032,'Fall20 data fy22 comp rev '!$P$2:$Q$669,2,0))</f>
        <v>Ivanhoe</v>
      </c>
      <c r="D1032" s="68">
        <v>403.0</v>
      </c>
      <c r="E1032" s="69">
        <v>1.0</v>
      </c>
      <c r="F1032" s="69">
        <v>10.0</v>
      </c>
      <c r="G1032" s="70" t="s">
        <v>2283</v>
      </c>
      <c r="H1032" s="69">
        <v>88.0</v>
      </c>
      <c r="I1032" s="69">
        <v>16.0</v>
      </c>
      <c r="J1032" s="69">
        <v>6.0</v>
      </c>
      <c r="K1032" s="29">
        <f>ROUND((I$3*I1032)+(J1032*J$3),1)</f>
        <v>19</v>
      </c>
      <c r="L1032" s="71">
        <f>ROUND(K1032/H1032,4)</f>
        <v>0.2159</v>
      </c>
      <c r="M1032" s="71">
        <f>ROUND(MIN(1,L1032/M$3),4)</f>
        <v>0.2699</v>
      </c>
      <c r="N1032" s="72">
        <f>ROUND(K1032*M1032*N$3,2)</f>
        <v>3.08</v>
      </c>
      <c r="O1032" s="73">
        <f>ROUND(N1032*O$3,2)</f>
        <v>17642.24</v>
      </c>
      <c r="P1032" s="8">
        <f>O1032/H1032</f>
        <v>200.48</v>
      </c>
    </row>
    <row r="1033" ht="14.25" customHeight="1" outlineLevel="1">
      <c r="A1033" s="68"/>
      <c r="B1033" s="69"/>
      <c r="C1033" s="80" t="s">
        <v>3705</v>
      </c>
      <c r="D1033" s="68"/>
      <c r="E1033" s="69"/>
      <c r="F1033" s="69"/>
      <c r="G1033" s="70"/>
      <c r="H1033" s="69">
        <f t="shared" ref="H1033:K1033" si="976">SUBTOTAL(9,H1032)</f>
        <v>88</v>
      </c>
      <c r="I1033" s="69">
        <f t="shared" si="976"/>
        <v>16</v>
      </c>
      <c r="J1033" s="69">
        <f t="shared" si="976"/>
        <v>6</v>
      </c>
      <c r="K1033" s="29">
        <f t="shared" si="976"/>
        <v>19</v>
      </c>
      <c r="L1033" s="71"/>
      <c r="M1033" s="71"/>
      <c r="N1033" s="72">
        <f t="shared" ref="N1033:O1033" si="977">SUBTOTAL(9,N1032)</f>
        <v>3.08</v>
      </c>
      <c r="O1033" s="73">
        <f t="shared" si="977"/>
        <v>17642.24</v>
      </c>
      <c r="P1033" s="8"/>
    </row>
    <row r="1034" ht="14.25" customHeight="1" outlineLevel="2">
      <c r="A1034" s="68">
        <v>404.0</v>
      </c>
      <c r="B1034" s="69">
        <v>1.0</v>
      </c>
      <c r="C1034" s="18" t="str">
        <f>IF(A1034=1.2, "Minneapolis",VLOOKUP(A1034,'Fall20 data fy22 comp rev '!$P$2:$Q$669,2,0))</f>
        <v>Lake Benton</v>
      </c>
      <c r="D1034" s="68">
        <v>404.0</v>
      </c>
      <c r="E1034" s="69">
        <v>1.0</v>
      </c>
      <c r="F1034" s="69">
        <v>10.0</v>
      </c>
      <c r="G1034" s="70" t="s">
        <v>2284</v>
      </c>
      <c r="H1034" s="69">
        <v>140.0</v>
      </c>
      <c r="I1034" s="69">
        <v>25.0</v>
      </c>
      <c r="J1034" s="69">
        <v>21.0</v>
      </c>
      <c r="K1034" s="29">
        <f t="shared" ref="K1034:K1035" si="978">ROUND((I$3*I1034)+(J1034*J$3),1)</f>
        <v>35.5</v>
      </c>
      <c r="L1034" s="71">
        <f t="shared" ref="L1034:L1035" si="979">ROUND(K1034/H1034,4)</f>
        <v>0.2536</v>
      </c>
      <c r="M1034" s="71">
        <f t="shared" ref="M1034:M1035" si="980">ROUND(MIN(1,L1034/M$3),4)</f>
        <v>0.317</v>
      </c>
      <c r="N1034" s="72">
        <f t="shared" ref="N1034:N1035" si="981">ROUND(K1034*M1034*N$3,2)</f>
        <v>6.75</v>
      </c>
      <c r="O1034" s="73">
        <f t="shared" ref="O1034:O1035" si="982">ROUND(N1034*O$3,2)</f>
        <v>38664</v>
      </c>
      <c r="P1034" s="8">
        <f t="shared" ref="P1034:P1035" si="983">O1034/H1034</f>
        <v>276.1714286</v>
      </c>
    </row>
    <row r="1035" ht="14.25" customHeight="1" outlineLevel="2">
      <c r="A1035" s="68">
        <v>404.0</v>
      </c>
      <c r="B1035" s="69">
        <v>1.0</v>
      </c>
      <c r="C1035" s="18" t="str">
        <f>IF(A1035=1.2, "Minneapolis",VLOOKUP(A1035,'Fall20 data fy22 comp rev '!$P$2:$Q$669,2,0))</f>
        <v>Lake Benton</v>
      </c>
      <c r="D1035" s="68">
        <v>404.0</v>
      </c>
      <c r="E1035" s="69">
        <v>1.0</v>
      </c>
      <c r="F1035" s="69">
        <v>20.0</v>
      </c>
      <c r="G1035" s="70" t="s">
        <v>2285</v>
      </c>
      <c r="H1035" s="69">
        <v>1.0</v>
      </c>
      <c r="I1035" s="69">
        <v>0.0</v>
      </c>
      <c r="J1035" s="69">
        <v>0.0</v>
      </c>
      <c r="K1035" s="29">
        <f t="shared" si="978"/>
        <v>0</v>
      </c>
      <c r="L1035" s="71">
        <f t="shared" si="979"/>
        <v>0</v>
      </c>
      <c r="M1035" s="71">
        <f t="shared" si="980"/>
        <v>0</v>
      </c>
      <c r="N1035" s="72">
        <f t="shared" si="981"/>
        <v>0</v>
      </c>
      <c r="O1035" s="73">
        <f t="shared" si="982"/>
        <v>0</v>
      </c>
      <c r="P1035" s="8">
        <f t="shared" si="983"/>
        <v>0</v>
      </c>
    </row>
    <row r="1036" ht="14.25" customHeight="1" outlineLevel="1">
      <c r="A1036" s="68"/>
      <c r="B1036" s="69"/>
      <c r="C1036" s="80" t="s">
        <v>3706</v>
      </c>
      <c r="D1036" s="68"/>
      <c r="E1036" s="69"/>
      <c r="F1036" s="69"/>
      <c r="G1036" s="70"/>
      <c r="H1036" s="69">
        <f t="shared" ref="H1036:K1036" si="984">SUBTOTAL(9,H1034:H1035)</f>
        <v>141</v>
      </c>
      <c r="I1036" s="69">
        <f t="shared" si="984"/>
        <v>25</v>
      </c>
      <c r="J1036" s="69">
        <f t="shared" si="984"/>
        <v>21</v>
      </c>
      <c r="K1036" s="29">
        <f t="shared" si="984"/>
        <v>35.5</v>
      </c>
      <c r="L1036" s="71"/>
      <c r="M1036" s="71"/>
      <c r="N1036" s="72">
        <f t="shared" ref="N1036:O1036" si="985">SUBTOTAL(9,N1034:N1035)</f>
        <v>6.75</v>
      </c>
      <c r="O1036" s="73">
        <f t="shared" si="985"/>
        <v>38664</v>
      </c>
      <c r="P1036" s="8"/>
    </row>
    <row r="1037" ht="14.25" customHeight="1" outlineLevel="2">
      <c r="A1037" s="68">
        <v>413.0</v>
      </c>
      <c r="B1037" s="69">
        <v>1.0</v>
      </c>
      <c r="C1037" s="18" t="str">
        <f>IF(A1037=1.2, "Minneapolis",VLOOKUP(A1037,'Fall20 data fy22 comp rev '!$P$2:$Q$669,2,0))</f>
        <v>Marshall</v>
      </c>
      <c r="D1037" s="68">
        <v>413.0</v>
      </c>
      <c r="E1037" s="69">
        <v>1.0</v>
      </c>
      <c r="F1037" s="69">
        <v>1.0</v>
      </c>
      <c r="G1037" s="70" t="s">
        <v>2286</v>
      </c>
      <c r="H1037" s="69">
        <v>833.0</v>
      </c>
      <c r="I1037" s="69">
        <v>220.0</v>
      </c>
      <c r="J1037" s="69">
        <v>89.0</v>
      </c>
      <c r="K1037" s="29">
        <f t="shared" ref="K1037:K1043" si="986">ROUND((I$3*I1037)+(J1037*J$3),1)</f>
        <v>264.5</v>
      </c>
      <c r="L1037" s="71">
        <f t="shared" ref="L1037:L1043" si="987">ROUND(K1037/H1037,4)</f>
        <v>0.3175</v>
      </c>
      <c r="M1037" s="71">
        <f t="shared" ref="M1037:M1043" si="988">ROUND(MIN(1,L1037/M$3),4)</f>
        <v>0.3969</v>
      </c>
      <c r="N1037" s="72">
        <f t="shared" ref="N1037:N1043" si="989">ROUND(K1037*M1037*N$3,2)</f>
        <v>62.99</v>
      </c>
      <c r="O1037" s="73">
        <f t="shared" ref="O1037:O1043" si="990">ROUND(N1037*O$3,2)</f>
        <v>360806.72</v>
      </c>
      <c r="P1037" s="8">
        <f t="shared" ref="P1037:P1043" si="991">O1037/H1037</f>
        <v>433.1413205</v>
      </c>
    </row>
    <row r="1038" ht="14.25" customHeight="1" outlineLevel="2">
      <c r="A1038" s="68">
        <v>413.0</v>
      </c>
      <c r="B1038" s="69">
        <v>1.0</v>
      </c>
      <c r="C1038" s="18" t="str">
        <f>IF(A1038=1.2, "Minneapolis",VLOOKUP(A1038,'Fall20 data fy22 comp rev '!$P$2:$Q$669,2,0))</f>
        <v>Marshall</v>
      </c>
      <c r="D1038" s="68">
        <v>413.0</v>
      </c>
      <c r="E1038" s="69">
        <v>1.0</v>
      </c>
      <c r="F1038" s="69">
        <v>2.0</v>
      </c>
      <c r="G1038" s="70" t="s">
        <v>2287</v>
      </c>
      <c r="H1038" s="69">
        <v>556.0</v>
      </c>
      <c r="I1038" s="69">
        <v>243.0</v>
      </c>
      <c r="J1038" s="69">
        <v>57.0</v>
      </c>
      <c r="K1038" s="29">
        <f t="shared" si="986"/>
        <v>271.5</v>
      </c>
      <c r="L1038" s="71">
        <f t="shared" si="987"/>
        <v>0.4883</v>
      </c>
      <c r="M1038" s="71">
        <f t="shared" si="988"/>
        <v>0.6104</v>
      </c>
      <c r="N1038" s="72">
        <f t="shared" si="989"/>
        <v>99.43</v>
      </c>
      <c r="O1038" s="73">
        <f t="shared" si="990"/>
        <v>569535.04</v>
      </c>
      <c r="P1038" s="8">
        <f t="shared" si="991"/>
        <v>1024.343597</v>
      </c>
    </row>
    <row r="1039" ht="14.25" customHeight="1" outlineLevel="2">
      <c r="A1039" s="68">
        <v>413.0</v>
      </c>
      <c r="B1039" s="69">
        <v>1.0</v>
      </c>
      <c r="C1039" s="18" t="str">
        <f>IF(A1039=1.2, "Minneapolis",VLOOKUP(A1039,'Fall20 data fy22 comp rev '!$P$2:$Q$669,2,0))</f>
        <v>Marshall</v>
      </c>
      <c r="D1039" s="68">
        <v>413.0</v>
      </c>
      <c r="E1039" s="69">
        <v>1.0</v>
      </c>
      <c r="F1039" s="69">
        <v>3.0</v>
      </c>
      <c r="G1039" s="70" t="s">
        <v>2288</v>
      </c>
      <c r="H1039" s="69">
        <v>354.0</v>
      </c>
      <c r="I1039" s="69">
        <v>152.0</v>
      </c>
      <c r="J1039" s="69">
        <v>39.0</v>
      </c>
      <c r="K1039" s="29">
        <f t="shared" si="986"/>
        <v>171.5</v>
      </c>
      <c r="L1039" s="71">
        <f t="shared" si="987"/>
        <v>0.4845</v>
      </c>
      <c r="M1039" s="71">
        <f t="shared" si="988"/>
        <v>0.6056</v>
      </c>
      <c r="N1039" s="72">
        <f t="shared" si="989"/>
        <v>62.32</v>
      </c>
      <c r="O1039" s="73">
        <f t="shared" si="990"/>
        <v>356968.96</v>
      </c>
      <c r="P1039" s="8">
        <f t="shared" si="991"/>
        <v>1008.386893</v>
      </c>
    </row>
    <row r="1040" ht="14.25" customHeight="1" outlineLevel="2">
      <c r="A1040" s="68">
        <v>413.0</v>
      </c>
      <c r="B1040" s="69">
        <v>1.0</v>
      </c>
      <c r="C1040" s="18" t="str">
        <f>IF(A1040=1.2, "Minneapolis",VLOOKUP(A1040,'Fall20 data fy22 comp rev '!$P$2:$Q$669,2,0))</f>
        <v>Marshall</v>
      </c>
      <c r="D1040" s="68">
        <v>413.0</v>
      </c>
      <c r="E1040" s="69">
        <v>1.0</v>
      </c>
      <c r="F1040" s="69">
        <v>6.0</v>
      </c>
      <c r="G1040" s="70" t="s">
        <v>2289</v>
      </c>
      <c r="H1040" s="69">
        <v>748.0</v>
      </c>
      <c r="I1040" s="69">
        <v>291.0</v>
      </c>
      <c r="J1040" s="69">
        <v>72.0</v>
      </c>
      <c r="K1040" s="29">
        <f t="shared" si="986"/>
        <v>327</v>
      </c>
      <c r="L1040" s="71">
        <f t="shared" si="987"/>
        <v>0.4372</v>
      </c>
      <c r="M1040" s="71">
        <f t="shared" si="988"/>
        <v>0.5465</v>
      </c>
      <c r="N1040" s="72">
        <f t="shared" si="989"/>
        <v>107.22</v>
      </c>
      <c r="O1040" s="73">
        <f t="shared" si="990"/>
        <v>614156.16</v>
      </c>
      <c r="P1040" s="8">
        <f t="shared" si="991"/>
        <v>821.064385</v>
      </c>
    </row>
    <row r="1041" ht="14.25" customHeight="1" outlineLevel="2">
      <c r="A1041" s="68">
        <v>413.0</v>
      </c>
      <c r="B1041" s="69">
        <v>1.0</v>
      </c>
      <c r="C1041" s="18" t="str">
        <f>IF(A1041=1.2, "Minneapolis",VLOOKUP(A1041,'Fall20 data fy22 comp rev '!$P$2:$Q$669,2,0))</f>
        <v>Marshall</v>
      </c>
      <c r="D1041" s="68">
        <v>413.0</v>
      </c>
      <c r="E1041" s="69">
        <v>1.0</v>
      </c>
      <c r="F1041" s="69">
        <v>8.0</v>
      </c>
      <c r="G1041" s="70" t="s">
        <v>2290</v>
      </c>
      <c r="H1041" s="69">
        <v>53.0</v>
      </c>
      <c r="I1041" s="69">
        <v>25.0</v>
      </c>
      <c r="J1041" s="69">
        <v>6.0</v>
      </c>
      <c r="K1041" s="29">
        <f t="shared" si="986"/>
        <v>28</v>
      </c>
      <c r="L1041" s="71">
        <f t="shared" si="987"/>
        <v>0.5283</v>
      </c>
      <c r="M1041" s="71">
        <f t="shared" si="988"/>
        <v>0.6604</v>
      </c>
      <c r="N1041" s="72">
        <f t="shared" si="989"/>
        <v>11.09</v>
      </c>
      <c r="O1041" s="73">
        <f t="shared" si="990"/>
        <v>63523.52</v>
      </c>
      <c r="P1041" s="8">
        <f t="shared" si="991"/>
        <v>1198.556981</v>
      </c>
    </row>
    <row r="1042" ht="14.25" customHeight="1" outlineLevel="2">
      <c r="A1042" s="68">
        <v>413.0</v>
      </c>
      <c r="B1042" s="69">
        <v>1.0</v>
      </c>
      <c r="C1042" s="18" t="str">
        <f>IF(A1042=1.2, "Minneapolis",VLOOKUP(A1042,'Fall20 data fy22 comp rev '!$P$2:$Q$669,2,0))</f>
        <v>Marshall</v>
      </c>
      <c r="D1042" s="68">
        <v>413.0</v>
      </c>
      <c r="E1042" s="69">
        <v>1.0</v>
      </c>
      <c r="F1042" s="69">
        <v>9.0</v>
      </c>
      <c r="G1042" s="70" t="s">
        <v>2291</v>
      </c>
      <c r="H1042" s="69">
        <v>1.0</v>
      </c>
      <c r="I1042" s="69">
        <v>1.0</v>
      </c>
      <c r="J1042" s="69">
        <v>0.0</v>
      </c>
      <c r="K1042" s="29">
        <f t="shared" si="986"/>
        <v>1</v>
      </c>
      <c r="L1042" s="71">
        <f t="shared" si="987"/>
        <v>1</v>
      </c>
      <c r="M1042" s="71">
        <f t="shared" si="988"/>
        <v>1</v>
      </c>
      <c r="N1042" s="72">
        <f t="shared" si="989"/>
        <v>0.6</v>
      </c>
      <c r="O1042" s="73">
        <f t="shared" si="990"/>
        <v>3436.8</v>
      </c>
      <c r="P1042" s="8">
        <f t="shared" si="991"/>
        <v>3436.8</v>
      </c>
    </row>
    <row r="1043" ht="14.25" customHeight="1" outlineLevel="2">
      <c r="A1043" s="68">
        <v>413.0</v>
      </c>
      <c r="B1043" s="69">
        <v>1.0</v>
      </c>
      <c r="C1043" s="18" t="str">
        <f>IF(A1043=1.2, "Minneapolis",VLOOKUP(A1043,'Fall20 data fy22 comp rev '!$P$2:$Q$669,2,0))</f>
        <v>Marshall</v>
      </c>
      <c r="D1043" s="68">
        <v>413.0</v>
      </c>
      <c r="E1043" s="69">
        <v>1.0</v>
      </c>
      <c r="F1043" s="69">
        <v>16.0</v>
      </c>
      <c r="G1043" s="70" t="s">
        <v>2292</v>
      </c>
      <c r="H1043" s="69">
        <v>95.0</v>
      </c>
      <c r="I1043" s="69">
        <v>20.0</v>
      </c>
      <c r="J1043" s="69">
        <v>19.0</v>
      </c>
      <c r="K1043" s="29">
        <f t="shared" si="986"/>
        <v>29.5</v>
      </c>
      <c r="L1043" s="71">
        <f t="shared" si="987"/>
        <v>0.3105</v>
      </c>
      <c r="M1043" s="71">
        <f t="shared" si="988"/>
        <v>0.3881</v>
      </c>
      <c r="N1043" s="72">
        <f t="shared" si="989"/>
        <v>6.87</v>
      </c>
      <c r="O1043" s="73">
        <f t="shared" si="990"/>
        <v>39351.36</v>
      </c>
      <c r="P1043" s="8">
        <f t="shared" si="991"/>
        <v>414.2248421</v>
      </c>
    </row>
    <row r="1044" ht="14.25" customHeight="1" outlineLevel="1">
      <c r="A1044" s="68"/>
      <c r="B1044" s="69"/>
      <c r="C1044" s="80" t="s">
        <v>3707</v>
      </c>
      <c r="D1044" s="68"/>
      <c r="E1044" s="69"/>
      <c r="F1044" s="69"/>
      <c r="G1044" s="70"/>
      <c r="H1044" s="69">
        <f t="shared" ref="H1044:K1044" si="992">SUBTOTAL(9,H1037:H1043)</f>
        <v>2640</v>
      </c>
      <c r="I1044" s="69">
        <f t="shared" si="992"/>
        <v>952</v>
      </c>
      <c r="J1044" s="69">
        <f t="shared" si="992"/>
        <v>282</v>
      </c>
      <c r="K1044" s="29">
        <f t="shared" si="992"/>
        <v>1093</v>
      </c>
      <c r="L1044" s="71"/>
      <c r="M1044" s="71"/>
      <c r="N1044" s="72">
        <f t="shared" ref="N1044:O1044" si="993">SUBTOTAL(9,N1037:N1043)</f>
        <v>350.52</v>
      </c>
      <c r="O1044" s="73">
        <f t="shared" si="993"/>
        <v>2007778.56</v>
      </c>
      <c r="P1044" s="8"/>
    </row>
    <row r="1045" ht="14.25" customHeight="1" outlineLevel="2">
      <c r="A1045" s="68">
        <v>414.0</v>
      </c>
      <c r="B1045" s="69">
        <v>1.0</v>
      </c>
      <c r="C1045" s="18" t="str">
        <f>IF(A1045=1.2, "Minneapolis",VLOOKUP(A1045,'Fall20 data fy22 comp rev '!$P$2:$Q$669,2,0))</f>
        <v>Minneota</v>
      </c>
      <c r="D1045" s="68">
        <v>414.0</v>
      </c>
      <c r="E1045" s="69">
        <v>1.0</v>
      </c>
      <c r="F1045" s="69">
        <v>1.0</v>
      </c>
      <c r="G1045" s="70" t="s">
        <v>2293</v>
      </c>
      <c r="H1045" s="69">
        <v>254.0</v>
      </c>
      <c r="I1045" s="69">
        <v>48.0</v>
      </c>
      <c r="J1045" s="69">
        <v>18.0</v>
      </c>
      <c r="K1045" s="29">
        <f t="shared" ref="K1045:K1046" si="994">ROUND((I$3*I1045)+(J1045*J$3),1)</f>
        <v>57</v>
      </c>
      <c r="L1045" s="71">
        <f t="shared" ref="L1045:L1046" si="995">ROUND(K1045/H1045,4)</f>
        <v>0.2244</v>
      </c>
      <c r="M1045" s="71">
        <f t="shared" ref="M1045:M1046" si="996">ROUND(MIN(1,L1045/M$3),4)</f>
        <v>0.2805</v>
      </c>
      <c r="N1045" s="72">
        <f t="shared" ref="N1045:N1046" si="997">ROUND(K1045*M1045*N$3,2)</f>
        <v>9.59</v>
      </c>
      <c r="O1045" s="73">
        <f t="shared" ref="O1045:O1046" si="998">ROUND(N1045*O$3,2)</f>
        <v>54931.52</v>
      </c>
      <c r="P1045" s="8">
        <f t="shared" ref="P1045:P1046" si="999">O1045/H1045</f>
        <v>216.2658268</v>
      </c>
    </row>
    <row r="1046" ht="14.25" customHeight="1" outlineLevel="2">
      <c r="A1046" s="68">
        <v>414.0</v>
      </c>
      <c r="B1046" s="69">
        <v>1.0</v>
      </c>
      <c r="C1046" s="18" t="str">
        <f>IF(A1046=1.2, "Minneapolis",VLOOKUP(A1046,'Fall20 data fy22 comp rev '!$P$2:$Q$669,2,0))</f>
        <v>Minneota</v>
      </c>
      <c r="D1046" s="68">
        <v>414.0</v>
      </c>
      <c r="E1046" s="69">
        <v>1.0</v>
      </c>
      <c r="F1046" s="69">
        <v>2.0</v>
      </c>
      <c r="G1046" s="70" t="s">
        <v>2294</v>
      </c>
      <c r="H1046" s="69">
        <v>282.0</v>
      </c>
      <c r="I1046" s="69">
        <v>42.0</v>
      </c>
      <c r="J1046" s="69">
        <v>21.0</v>
      </c>
      <c r="K1046" s="29">
        <f t="shared" si="994"/>
        <v>52.5</v>
      </c>
      <c r="L1046" s="71">
        <f t="shared" si="995"/>
        <v>0.1862</v>
      </c>
      <c r="M1046" s="71">
        <f t="shared" si="996"/>
        <v>0.2328</v>
      </c>
      <c r="N1046" s="72">
        <f t="shared" si="997"/>
        <v>7.33</v>
      </c>
      <c r="O1046" s="73">
        <f t="shared" si="998"/>
        <v>41986.24</v>
      </c>
      <c r="P1046" s="8">
        <f t="shared" si="999"/>
        <v>148.8873759</v>
      </c>
    </row>
    <row r="1047" ht="14.25" customHeight="1" outlineLevel="1">
      <c r="A1047" s="68"/>
      <c r="B1047" s="69"/>
      <c r="C1047" s="80" t="s">
        <v>3708</v>
      </c>
      <c r="D1047" s="68"/>
      <c r="E1047" s="69"/>
      <c r="F1047" s="69"/>
      <c r="G1047" s="70"/>
      <c r="H1047" s="69">
        <f t="shared" ref="H1047:K1047" si="1000">SUBTOTAL(9,H1045:H1046)</f>
        <v>536</v>
      </c>
      <c r="I1047" s="69">
        <f t="shared" si="1000"/>
        <v>90</v>
      </c>
      <c r="J1047" s="69">
        <f t="shared" si="1000"/>
        <v>39</v>
      </c>
      <c r="K1047" s="29">
        <f t="shared" si="1000"/>
        <v>109.5</v>
      </c>
      <c r="L1047" s="71"/>
      <c r="M1047" s="71"/>
      <c r="N1047" s="72">
        <f t="shared" ref="N1047:O1047" si="1001">SUBTOTAL(9,N1045:N1046)</f>
        <v>16.92</v>
      </c>
      <c r="O1047" s="73">
        <f t="shared" si="1001"/>
        <v>96917.76</v>
      </c>
      <c r="P1047" s="8"/>
    </row>
    <row r="1048" ht="14.25" customHeight="1" outlineLevel="2">
      <c r="A1048" s="68">
        <v>415.0</v>
      </c>
      <c r="B1048" s="69">
        <v>1.0</v>
      </c>
      <c r="C1048" s="18" t="str">
        <f>IF(A1048=1.2, "Minneapolis",VLOOKUP(A1048,'Fall20 data fy22 comp rev '!$P$2:$Q$669,2,0))</f>
        <v>Lynd</v>
      </c>
      <c r="D1048" s="68">
        <v>415.0</v>
      </c>
      <c r="E1048" s="69">
        <v>1.0</v>
      </c>
      <c r="F1048" s="69">
        <v>10.0</v>
      </c>
      <c r="G1048" s="70" t="s">
        <v>2295</v>
      </c>
      <c r="H1048" s="69">
        <v>131.0</v>
      </c>
      <c r="I1048" s="69">
        <v>50.0</v>
      </c>
      <c r="J1048" s="69">
        <v>11.0</v>
      </c>
      <c r="K1048" s="29">
        <f t="shared" ref="K1048:K1049" si="1002">ROUND((I$3*I1048)+(J1048*J$3),1)</f>
        <v>55.5</v>
      </c>
      <c r="L1048" s="71">
        <f t="shared" ref="L1048:L1049" si="1003">ROUND(K1048/H1048,4)</f>
        <v>0.4237</v>
      </c>
      <c r="M1048" s="71">
        <f t="shared" ref="M1048:M1049" si="1004">ROUND(MIN(1,L1048/M$3),4)</f>
        <v>0.5296</v>
      </c>
      <c r="N1048" s="72">
        <f t="shared" ref="N1048:N1049" si="1005">ROUND(K1048*M1048*N$3,2)</f>
        <v>17.64</v>
      </c>
      <c r="O1048" s="73">
        <f t="shared" ref="O1048:O1049" si="1006">ROUND(N1048*O$3,2)</f>
        <v>101041.92</v>
      </c>
      <c r="P1048" s="8">
        <f t="shared" ref="P1048:P1049" si="1007">O1048/H1048</f>
        <v>771.3123664</v>
      </c>
    </row>
    <row r="1049" ht="14.25" customHeight="1" outlineLevel="2">
      <c r="A1049" s="68">
        <v>415.0</v>
      </c>
      <c r="B1049" s="69">
        <v>1.0</v>
      </c>
      <c r="C1049" s="18" t="str">
        <f>IF(A1049=1.2, "Minneapolis",VLOOKUP(A1049,'Fall20 data fy22 comp rev '!$P$2:$Q$669,2,0))</f>
        <v>Lynd</v>
      </c>
      <c r="D1049" s="68">
        <v>415.0</v>
      </c>
      <c r="E1049" s="69">
        <v>1.0</v>
      </c>
      <c r="F1049" s="69">
        <v>40.0</v>
      </c>
      <c r="G1049" s="70" t="s">
        <v>2296</v>
      </c>
      <c r="H1049" s="69">
        <v>52.0</v>
      </c>
      <c r="I1049" s="69">
        <v>23.0</v>
      </c>
      <c r="J1049" s="69">
        <v>7.0</v>
      </c>
      <c r="K1049" s="29">
        <f t="shared" si="1002"/>
        <v>26.5</v>
      </c>
      <c r="L1049" s="71">
        <f t="shared" si="1003"/>
        <v>0.5096</v>
      </c>
      <c r="M1049" s="71">
        <f t="shared" si="1004"/>
        <v>0.637</v>
      </c>
      <c r="N1049" s="72">
        <f t="shared" si="1005"/>
        <v>10.13</v>
      </c>
      <c r="O1049" s="73">
        <f t="shared" si="1006"/>
        <v>58024.64</v>
      </c>
      <c r="P1049" s="8">
        <f t="shared" si="1007"/>
        <v>1115.858462</v>
      </c>
    </row>
    <row r="1050" ht="14.25" customHeight="1" outlineLevel="1">
      <c r="A1050" s="68"/>
      <c r="B1050" s="69"/>
      <c r="C1050" s="80" t="s">
        <v>3709</v>
      </c>
      <c r="D1050" s="68"/>
      <c r="E1050" s="69"/>
      <c r="F1050" s="69"/>
      <c r="G1050" s="70"/>
      <c r="H1050" s="69">
        <f t="shared" ref="H1050:K1050" si="1008">SUBTOTAL(9,H1048:H1049)</f>
        <v>183</v>
      </c>
      <c r="I1050" s="69">
        <f t="shared" si="1008"/>
        <v>73</v>
      </c>
      <c r="J1050" s="69">
        <f t="shared" si="1008"/>
        <v>18</v>
      </c>
      <c r="K1050" s="29">
        <f t="shared" si="1008"/>
        <v>82</v>
      </c>
      <c r="L1050" s="71"/>
      <c r="M1050" s="71"/>
      <c r="N1050" s="72">
        <f t="shared" ref="N1050:O1050" si="1009">SUBTOTAL(9,N1048:N1049)</f>
        <v>27.77</v>
      </c>
      <c r="O1050" s="73">
        <f t="shared" si="1009"/>
        <v>159066.56</v>
      </c>
      <c r="P1050" s="8"/>
    </row>
    <row r="1051" ht="14.25" customHeight="1" outlineLevel="2">
      <c r="A1051" s="68">
        <v>423.0</v>
      </c>
      <c r="B1051" s="69">
        <v>1.0</v>
      </c>
      <c r="C1051" s="18" t="str">
        <f>IF(A1051=1.2, "Minneapolis",VLOOKUP(A1051,'Fall20 data fy22 comp rev '!$P$2:$Q$669,2,0))</f>
        <v>Hutchinson</v>
      </c>
      <c r="D1051" s="68">
        <v>423.0</v>
      </c>
      <c r="E1051" s="69">
        <v>1.0</v>
      </c>
      <c r="F1051" s="69">
        <v>10.0</v>
      </c>
      <c r="G1051" s="70" t="s">
        <v>2297</v>
      </c>
      <c r="H1051" s="69">
        <v>804.0</v>
      </c>
      <c r="I1051" s="69">
        <v>219.0</v>
      </c>
      <c r="J1051" s="69">
        <v>67.0</v>
      </c>
      <c r="K1051" s="29">
        <f t="shared" ref="K1051:K1059" si="1010">ROUND((I$3*I1051)+(J1051*J$3),1)</f>
        <v>252.5</v>
      </c>
      <c r="L1051" s="71">
        <f t="shared" ref="L1051:L1059" si="1011">ROUND(K1051/H1051,4)</f>
        <v>0.3141</v>
      </c>
      <c r="M1051" s="71">
        <f t="shared" ref="M1051:M1059" si="1012">ROUND(MIN(1,L1051/M$3),4)</f>
        <v>0.3926</v>
      </c>
      <c r="N1051" s="72">
        <f t="shared" ref="N1051:N1059" si="1013">ROUND(K1051*M1051*N$3,2)</f>
        <v>59.48</v>
      </c>
      <c r="O1051" s="73">
        <f t="shared" ref="O1051:O1059" si="1014">ROUND(N1051*O$3,2)</f>
        <v>340701.44</v>
      </c>
      <c r="P1051" s="8">
        <f t="shared" ref="P1051:P1059" si="1015">O1051/H1051</f>
        <v>423.75801</v>
      </c>
    </row>
    <row r="1052" ht="14.25" customHeight="1" outlineLevel="2">
      <c r="A1052" s="68">
        <v>423.0</v>
      </c>
      <c r="B1052" s="69">
        <v>1.0</v>
      </c>
      <c r="C1052" s="18" t="str">
        <f>IF(A1052=1.2, "Minneapolis",VLOOKUP(A1052,'Fall20 data fy22 comp rev '!$P$2:$Q$669,2,0))</f>
        <v>Hutchinson</v>
      </c>
      <c r="D1052" s="68">
        <v>423.0</v>
      </c>
      <c r="E1052" s="69">
        <v>1.0</v>
      </c>
      <c r="F1052" s="69">
        <v>20.0</v>
      </c>
      <c r="G1052" s="70" t="s">
        <v>2298</v>
      </c>
      <c r="H1052" s="69">
        <v>614.0</v>
      </c>
      <c r="I1052" s="69">
        <v>105.0</v>
      </c>
      <c r="J1052" s="69">
        <v>46.0</v>
      </c>
      <c r="K1052" s="29">
        <f t="shared" si="1010"/>
        <v>128</v>
      </c>
      <c r="L1052" s="71">
        <f t="shared" si="1011"/>
        <v>0.2085</v>
      </c>
      <c r="M1052" s="71">
        <f t="shared" si="1012"/>
        <v>0.2606</v>
      </c>
      <c r="N1052" s="72">
        <f t="shared" si="1013"/>
        <v>20.01</v>
      </c>
      <c r="O1052" s="73">
        <f t="shared" si="1014"/>
        <v>114617.28</v>
      </c>
      <c r="P1052" s="8">
        <f t="shared" si="1015"/>
        <v>186.6730945</v>
      </c>
    </row>
    <row r="1053" ht="14.25" customHeight="1" outlineLevel="2">
      <c r="A1053" s="68">
        <v>423.0</v>
      </c>
      <c r="B1053" s="69">
        <v>1.0</v>
      </c>
      <c r="C1053" s="18" t="str">
        <f>IF(A1053=1.2, "Minneapolis",VLOOKUP(A1053,'Fall20 data fy22 comp rev '!$P$2:$Q$669,2,0))</f>
        <v>Hutchinson</v>
      </c>
      <c r="D1053" s="68">
        <v>423.0</v>
      </c>
      <c r="E1053" s="69">
        <v>1.0</v>
      </c>
      <c r="F1053" s="69">
        <v>30.0</v>
      </c>
      <c r="G1053" s="70" t="s">
        <v>2299</v>
      </c>
      <c r="H1053" s="69">
        <v>920.0</v>
      </c>
      <c r="I1053" s="69">
        <v>132.0</v>
      </c>
      <c r="J1053" s="69">
        <v>42.0</v>
      </c>
      <c r="K1053" s="29">
        <f t="shared" si="1010"/>
        <v>153</v>
      </c>
      <c r="L1053" s="71">
        <f t="shared" si="1011"/>
        <v>0.1663</v>
      </c>
      <c r="M1053" s="71">
        <f t="shared" si="1012"/>
        <v>0.2079</v>
      </c>
      <c r="N1053" s="72">
        <f t="shared" si="1013"/>
        <v>19.09</v>
      </c>
      <c r="O1053" s="73">
        <f t="shared" si="1014"/>
        <v>109347.52</v>
      </c>
      <c r="P1053" s="8">
        <f t="shared" si="1015"/>
        <v>118.856</v>
      </c>
    </row>
    <row r="1054" ht="14.25" customHeight="1" outlineLevel="2">
      <c r="A1054" s="68">
        <v>423.0</v>
      </c>
      <c r="B1054" s="69">
        <v>1.0</v>
      </c>
      <c r="C1054" s="18" t="str">
        <f>IF(A1054=1.2, "Minneapolis",VLOOKUP(A1054,'Fall20 data fy22 comp rev '!$P$2:$Q$669,2,0))</f>
        <v>Hutchinson</v>
      </c>
      <c r="D1054" s="68">
        <v>423.0</v>
      </c>
      <c r="E1054" s="69">
        <v>1.0</v>
      </c>
      <c r="F1054" s="69">
        <v>35.0</v>
      </c>
      <c r="G1054" s="70" t="s">
        <v>2300</v>
      </c>
      <c r="H1054" s="69">
        <v>12.0</v>
      </c>
      <c r="I1054" s="69">
        <v>11.0</v>
      </c>
      <c r="J1054" s="69">
        <v>0.0</v>
      </c>
      <c r="K1054" s="29">
        <f t="shared" si="1010"/>
        <v>11</v>
      </c>
      <c r="L1054" s="71">
        <f t="shared" si="1011"/>
        <v>0.9167</v>
      </c>
      <c r="M1054" s="71">
        <f t="shared" si="1012"/>
        <v>1</v>
      </c>
      <c r="N1054" s="72">
        <f t="shared" si="1013"/>
        <v>6.6</v>
      </c>
      <c r="O1054" s="73">
        <f t="shared" si="1014"/>
        <v>37804.8</v>
      </c>
      <c r="P1054" s="8">
        <f t="shared" si="1015"/>
        <v>3150.4</v>
      </c>
    </row>
    <row r="1055" ht="14.25" customHeight="1" outlineLevel="2">
      <c r="A1055" s="68">
        <v>423.0</v>
      </c>
      <c r="B1055" s="69">
        <v>1.0</v>
      </c>
      <c r="C1055" s="18" t="str">
        <f>IF(A1055=1.2, "Minneapolis",VLOOKUP(A1055,'Fall20 data fy22 comp rev '!$P$2:$Q$669,2,0))</f>
        <v>Hutchinson</v>
      </c>
      <c r="D1055" s="68">
        <v>423.0</v>
      </c>
      <c r="E1055" s="69">
        <v>1.0</v>
      </c>
      <c r="F1055" s="69">
        <v>60.0</v>
      </c>
      <c r="G1055" s="70" t="s">
        <v>2301</v>
      </c>
      <c r="H1055" s="69">
        <v>481.0</v>
      </c>
      <c r="I1055" s="69">
        <v>112.0</v>
      </c>
      <c r="J1055" s="69">
        <v>43.0</v>
      </c>
      <c r="K1055" s="29">
        <f t="shared" si="1010"/>
        <v>133.5</v>
      </c>
      <c r="L1055" s="71">
        <f t="shared" si="1011"/>
        <v>0.2775</v>
      </c>
      <c r="M1055" s="71">
        <f t="shared" si="1012"/>
        <v>0.3469</v>
      </c>
      <c r="N1055" s="72">
        <f t="shared" si="1013"/>
        <v>27.79</v>
      </c>
      <c r="O1055" s="73">
        <f t="shared" si="1014"/>
        <v>159181.12</v>
      </c>
      <c r="P1055" s="8">
        <f t="shared" si="1015"/>
        <v>330.9378794</v>
      </c>
    </row>
    <row r="1056" ht="14.25" customHeight="1" outlineLevel="2">
      <c r="A1056" s="68">
        <v>423.0</v>
      </c>
      <c r="B1056" s="69">
        <v>1.0</v>
      </c>
      <c r="C1056" s="18" t="str">
        <f>IF(A1056=1.2, "Minneapolis",VLOOKUP(A1056,'Fall20 data fy22 comp rev '!$P$2:$Q$669,2,0))</f>
        <v>Hutchinson</v>
      </c>
      <c r="D1056" s="68">
        <v>423.0</v>
      </c>
      <c r="E1056" s="69">
        <v>1.0</v>
      </c>
      <c r="F1056" s="69">
        <v>70.0</v>
      </c>
      <c r="G1056" s="70" t="s">
        <v>2302</v>
      </c>
      <c r="H1056" s="69">
        <v>21.0</v>
      </c>
      <c r="I1056" s="69">
        <v>5.0</v>
      </c>
      <c r="J1056" s="69">
        <v>3.0</v>
      </c>
      <c r="K1056" s="29">
        <f t="shared" si="1010"/>
        <v>6.5</v>
      </c>
      <c r="L1056" s="71">
        <f t="shared" si="1011"/>
        <v>0.3095</v>
      </c>
      <c r="M1056" s="71">
        <f t="shared" si="1012"/>
        <v>0.3869</v>
      </c>
      <c r="N1056" s="72">
        <f t="shared" si="1013"/>
        <v>1.51</v>
      </c>
      <c r="O1056" s="73">
        <f t="shared" si="1014"/>
        <v>8649.28</v>
      </c>
      <c r="P1056" s="8">
        <f t="shared" si="1015"/>
        <v>411.8704762</v>
      </c>
    </row>
    <row r="1057" ht="14.25" customHeight="1" outlineLevel="2">
      <c r="A1057" s="68">
        <v>423.0</v>
      </c>
      <c r="B1057" s="69">
        <v>1.0</v>
      </c>
      <c r="C1057" s="18" t="str">
        <f>IF(A1057=1.2, "Minneapolis",VLOOKUP(A1057,'Fall20 data fy22 comp rev '!$P$2:$Q$669,2,0))</f>
        <v>Hutchinson</v>
      </c>
      <c r="D1057" s="68">
        <v>423.0</v>
      </c>
      <c r="E1057" s="69">
        <v>1.0</v>
      </c>
      <c r="F1057" s="69">
        <v>72.0</v>
      </c>
      <c r="G1057" s="70" t="s">
        <v>2303</v>
      </c>
      <c r="H1057" s="69">
        <v>2.0</v>
      </c>
      <c r="I1057" s="69">
        <v>0.0</v>
      </c>
      <c r="J1057" s="69">
        <v>0.0</v>
      </c>
      <c r="K1057" s="29">
        <f t="shared" si="1010"/>
        <v>0</v>
      </c>
      <c r="L1057" s="71">
        <f t="shared" si="1011"/>
        <v>0</v>
      </c>
      <c r="M1057" s="71">
        <f t="shared" si="1012"/>
        <v>0</v>
      </c>
      <c r="N1057" s="72">
        <f t="shared" si="1013"/>
        <v>0</v>
      </c>
      <c r="O1057" s="73">
        <f t="shared" si="1014"/>
        <v>0</v>
      </c>
      <c r="P1057" s="8">
        <f t="shared" si="1015"/>
        <v>0</v>
      </c>
    </row>
    <row r="1058" ht="14.25" customHeight="1" outlineLevel="2">
      <c r="A1058" s="68">
        <v>423.0</v>
      </c>
      <c r="B1058" s="69">
        <v>1.0</v>
      </c>
      <c r="C1058" s="18" t="str">
        <f>IF(A1058=1.2, "Minneapolis",VLOOKUP(A1058,'Fall20 data fy22 comp rev '!$P$2:$Q$669,2,0))</f>
        <v>Hutchinson</v>
      </c>
      <c r="D1058" s="68">
        <v>423.0</v>
      </c>
      <c r="E1058" s="69">
        <v>1.0</v>
      </c>
      <c r="F1058" s="69">
        <v>75.0</v>
      </c>
      <c r="G1058" s="70" t="s">
        <v>2304</v>
      </c>
      <c r="H1058" s="69">
        <v>48.0</v>
      </c>
      <c r="I1058" s="69">
        <v>27.0</v>
      </c>
      <c r="J1058" s="69">
        <v>7.0</v>
      </c>
      <c r="K1058" s="29">
        <f t="shared" si="1010"/>
        <v>30.5</v>
      </c>
      <c r="L1058" s="71">
        <f t="shared" si="1011"/>
        <v>0.6354</v>
      </c>
      <c r="M1058" s="71">
        <f t="shared" si="1012"/>
        <v>0.7943</v>
      </c>
      <c r="N1058" s="72">
        <f t="shared" si="1013"/>
        <v>14.54</v>
      </c>
      <c r="O1058" s="73">
        <f t="shared" si="1014"/>
        <v>83285.12</v>
      </c>
      <c r="P1058" s="8">
        <f t="shared" si="1015"/>
        <v>1735.106667</v>
      </c>
    </row>
    <row r="1059" ht="14.25" customHeight="1" outlineLevel="2">
      <c r="A1059" s="68">
        <v>423.0</v>
      </c>
      <c r="B1059" s="69">
        <v>1.0</v>
      </c>
      <c r="C1059" s="18" t="str">
        <f>IF(A1059=1.2, "Minneapolis",VLOOKUP(A1059,'Fall20 data fy22 comp rev '!$P$2:$Q$669,2,0))</f>
        <v>Hutchinson</v>
      </c>
      <c r="D1059" s="68">
        <v>423.0</v>
      </c>
      <c r="E1059" s="69">
        <v>1.0</v>
      </c>
      <c r="F1059" s="69">
        <v>90.0</v>
      </c>
      <c r="G1059" s="70" t="s">
        <v>2305</v>
      </c>
      <c r="H1059" s="69">
        <v>14.0</v>
      </c>
      <c r="I1059" s="69">
        <v>4.0</v>
      </c>
      <c r="J1059" s="69">
        <v>0.0</v>
      </c>
      <c r="K1059" s="29">
        <f t="shared" si="1010"/>
        <v>4</v>
      </c>
      <c r="L1059" s="71">
        <f t="shared" si="1011"/>
        <v>0.2857</v>
      </c>
      <c r="M1059" s="71">
        <f t="shared" si="1012"/>
        <v>0.3571</v>
      </c>
      <c r="N1059" s="72">
        <f t="shared" si="1013"/>
        <v>0.86</v>
      </c>
      <c r="O1059" s="73">
        <f t="shared" si="1014"/>
        <v>4926.08</v>
      </c>
      <c r="P1059" s="8">
        <f t="shared" si="1015"/>
        <v>351.8628571</v>
      </c>
    </row>
    <row r="1060" ht="14.25" customHeight="1" outlineLevel="1">
      <c r="A1060" s="68"/>
      <c r="B1060" s="69"/>
      <c r="C1060" s="80" t="s">
        <v>3710</v>
      </c>
      <c r="D1060" s="68"/>
      <c r="E1060" s="69"/>
      <c r="F1060" s="69"/>
      <c r="G1060" s="70"/>
      <c r="H1060" s="69">
        <f t="shared" ref="H1060:K1060" si="1016">SUBTOTAL(9,H1051:H1059)</f>
        <v>2916</v>
      </c>
      <c r="I1060" s="69">
        <f t="shared" si="1016"/>
        <v>615</v>
      </c>
      <c r="J1060" s="69">
        <f t="shared" si="1016"/>
        <v>208</v>
      </c>
      <c r="K1060" s="29">
        <f t="shared" si="1016"/>
        <v>719</v>
      </c>
      <c r="L1060" s="71"/>
      <c r="M1060" s="71"/>
      <c r="N1060" s="72">
        <f t="shared" ref="N1060:O1060" si="1017">SUBTOTAL(9,N1051:N1059)</f>
        <v>149.88</v>
      </c>
      <c r="O1060" s="73">
        <f t="shared" si="1017"/>
        <v>858512.64</v>
      </c>
      <c r="P1060" s="8"/>
    </row>
    <row r="1061" ht="14.25" customHeight="1" outlineLevel="2">
      <c r="A1061" s="68">
        <v>424.0</v>
      </c>
      <c r="B1061" s="69">
        <v>1.0</v>
      </c>
      <c r="C1061" s="18" t="str">
        <f>IF(A1061=1.2, "Minneapolis",VLOOKUP(A1061,'Fall20 data fy22 comp rev '!$P$2:$Q$669,2,0))</f>
        <v>Lester Prairie</v>
      </c>
      <c r="D1061" s="68">
        <v>424.0</v>
      </c>
      <c r="E1061" s="69">
        <v>1.0</v>
      </c>
      <c r="F1061" s="69">
        <v>10.0</v>
      </c>
      <c r="G1061" s="70" t="s">
        <v>2306</v>
      </c>
      <c r="H1061" s="69">
        <v>242.0</v>
      </c>
      <c r="I1061" s="69">
        <v>35.0</v>
      </c>
      <c r="J1061" s="69">
        <v>32.0</v>
      </c>
      <c r="K1061" s="29">
        <f t="shared" ref="K1061:K1062" si="1018">ROUND((I$3*I1061)+(J1061*J$3),1)</f>
        <v>51</v>
      </c>
      <c r="L1061" s="71">
        <f t="shared" ref="L1061:L1062" si="1019">ROUND(K1061/H1061,4)</f>
        <v>0.2107</v>
      </c>
      <c r="M1061" s="71">
        <f t="shared" ref="M1061:M1062" si="1020">ROUND(MIN(1,L1061/M$3),4)</f>
        <v>0.2634</v>
      </c>
      <c r="N1061" s="72">
        <f t="shared" ref="N1061:N1062" si="1021">ROUND(K1061*M1061*N$3,2)</f>
        <v>8.06</v>
      </c>
      <c r="O1061" s="73">
        <f t="shared" ref="O1061:O1062" si="1022">ROUND(N1061*O$3,2)</f>
        <v>46167.68</v>
      </c>
      <c r="P1061" s="8">
        <f t="shared" ref="P1061:P1062" si="1023">O1061/H1061</f>
        <v>190.7755372</v>
      </c>
    </row>
    <row r="1062" ht="14.25" customHeight="1" outlineLevel="2">
      <c r="A1062" s="68">
        <v>424.0</v>
      </c>
      <c r="B1062" s="69">
        <v>1.0</v>
      </c>
      <c r="C1062" s="18" t="str">
        <f>IF(A1062=1.2, "Minneapolis",VLOOKUP(A1062,'Fall20 data fy22 comp rev '!$P$2:$Q$669,2,0))</f>
        <v>Lester Prairie</v>
      </c>
      <c r="D1062" s="68">
        <v>424.0</v>
      </c>
      <c r="E1062" s="69">
        <v>1.0</v>
      </c>
      <c r="F1062" s="69">
        <v>20.0</v>
      </c>
      <c r="G1062" s="70" t="s">
        <v>2307</v>
      </c>
      <c r="H1062" s="69">
        <v>236.0</v>
      </c>
      <c r="I1062" s="69">
        <v>42.0</v>
      </c>
      <c r="J1062" s="69">
        <v>18.0</v>
      </c>
      <c r="K1062" s="29">
        <f t="shared" si="1018"/>
        <v>51</v>
      </c>
      <c r="L1062" s="71">
        <f t="shared" si="1019"/>
        <v>0.2161</v>
      </c>
      <c r="M1062" s="71">
        <f t="shared" si="1020"/>
        <v>0.2701</v>
      </c>
      <c r="N1062" s="72">
        <f t="shared" si="1021"/>
        <v>8.27</v>
      </c>
      <c r="O1062" s="73">
        <f t="shared" si="1022"/>
        <v>47370.56</v>
      </c>
      <c r="P1062" s="8">
        <f t="shared" si="1023"/>
        <v>200.7227119</v>
      </c>
    </row>
    <row r="1063" ht="14.25" customHeight="1" outlineLevel="1">
      <c r="A1063" s="68"/>
      <c r="B1063" s="69"/>
      <c r="C1063" s="80" t="s">
        <v>3711</v>
      </c>
      <c r="D1063" s="68"/>
      <c r="E1063" s="69"/>
      <c r="F1063" s="69"/>
      <c r="G1063" s="70"/>
      <c r="H1063" s="69">
        <f t="shared" ref="H1063:K1063" si="1024">SUBTOTAL(9,H1061:H1062)</f>
        <v>478</v>
      </c>
      <c r="I1063" s="69">
        <f t="shared" si="1024"/>
        <v>77</v>
      </c>
      <c r="J1063" s="69">
        <f t="shared" si="1024"/>
        <v>50</v>
      </c>
      <c r="K1063" s="29">
        <f t="shared" si="1024"/>
        <v>102</v>
      </c>
      <c r="L1063" s="71"/>
      <c r="M1063" s="71"/>
      <c r="N1063" s="72">
        <f t="shared" ref="N1063:O1063" si="1025">SUBTOTAL(9,N1061:N1062)</f>
        <v>16.33</v>
      </c>
      <c r="O1063" s="73">
        <f t="shared" si="1025"/>
        <v>93538.24</v>
      </c>
      <c r="P1063" s="8"/>
    </row>
    <row r="1064" ht="14.25" customHeight="1" outlineLevel="2">
      <c r="A1064" s="68">
        <v>432.0</v>
      </c>
      <c r="B1064" s="69">
        <v>1.0</v>
      </c>
      <c r="C1064" s="18" t="str">
        <f>IF(A1064=1.2, "Minneapolis",VLOOKUP(A1064,'Fall20 data fy22 comp rev '!$P$2:$Q$669,2,0))</f>
        <v>Mahnomen</v>
      </c>
      <c r="D1064" s="68">
        <v>432.0</v>
      </c>
      <c r="E1064" s="69">
        <v>1.0</v>
      </c>
      <c r="F1064" s="69">
        <v>10.0</v>
      </c>
      <c r="G1064" s="70" t="s">
        <v>2308</v>
      </c>
      <c r="H1064" s="69">
        <v>366.0</v>
      </c>
      <c r="I1064" s="69">
        <v>295.0</v>
      </c>
      <c r="J1064" s="69">
        <v>16.0</v>
      </c>
      <c r="K1064" s="29">
        <f t="shared" ref="K1064:K1066" si="1026">ROUND((I$3*I1064)+(J1064*J$3),1)</f>
        <v>303</v>
      </c>
      <c r="L1064" s="71">
        <f t="shared" ref="L1064:L1066" si="1027">ROUND(K1064/H1064,4)</f>
        <v>0.8279</v>
      </c>
      <c r="M1064" s="71">
        <f t="shared" ref="M1064:M1066" si="1028">ROUND(MIN(1,L1064/M$3),4)</f>
        <v>1</v>
      </c>
      <c r="N1064" s="72">
        <f t="shared" ref="N1064:N1066" si="1029">ROUND(K1064*M1064*N$3,2)</f>
        <v>181.8</v>
      </c>
      <c r="O1064" s="73">
        <f t="shared" ref="O1064:O1066" si="1030">ROUND(N1064*O$3,2)</f>
        <v>1041350.4</v>
      </c>
      <c r="P1064" s="8">
        <f t="shared" ref="P1064:P1066" si="1031">O1064/H1064</f>
        <v>2845.219672</v>
      </c>
    </row>
    <row r="1065" ht="14.25" customHeight="1" outlineLevel="2">
      <c r="A1065" s="68">
        <v>432.0</v>
      </c>
      <c r="B1065" s="69">
        <v>1.0</v>
      </c>
      <c r="C1065" s="18" t="str">
        <f>IF(A1065=1.2, "Minneapolis",VLOOKUP(A1065,'Fall20 data fy22 comp rev '!$P$2:$Q$669,2,0))</f>
        <v>Mahnomen</v>
      </c>
      <c r="D1065" s="68">
        <v>432.0</v>
      </c>
      <c r="E1065" s="69">
        <v>1.0</v>
      </c>
      <c r="F1065" s="69">
        <v>20.0</v>
      </c>
      <c r="G1065" s="70" t="s">
        <v>2309</v>
      </c>
      <c r="H1065" s="69">
        <v>267.0</v>
      </c>
      <c r="I1065" s="69">
        <v>176.0</v>
      </c>
      <c r="J1065" s="69">
        <v>21.0</v>
      </c>
      <c r="K1065" s="29">
        <f t="shared" si="1026"/>
        <v>186.5</v>
      </c>
      <c r="L1065" s="71">
        <f t="shared" si="1027"/>
        <v>0.6985</v>
      </c>
      <c r="M1065" s="71">
        <f t="shared" si="1028"/>
        <v>0.8731</v>
      </c>
      <c r="N1065" s="72">
        <f t="shared" si="1029"/>
        <v>97.7</v>
      </c>
      <c r="O1065" s="73">
        <f t="shared" si="1030"/>
        <v>559625.6</v>
      </c>
      <c r="P1065" s="8">
        <f t="shared" si="1031"/>
        <v>2095.97603</v>
      </c>
    </row>
    <row r="1066" ht="14.25" customHeight="1" outlineLevel="2">
      <c r="A1066" s="68">
        <v>432.0</v>
      </c>
      <c r="B1066" s="69">
        <v>1.0</v>
      </c>
      <c r="C1066" s="18" t="str">
        <f>IF(A1066=1.2, "Minneapolis",VLOOKUP(A1066,'Fall20 data fy22 comp rev '!$P$2:$Q$669,2,0))</f>
        <v>Mahnomen</v>
      </c>
      <c r="D1066" s="68">
        <v>432.0</v>
      </c>
      <c r="E1066" s="69">
        <v>1.0</v>
      </c>
      <c r="F1066" s="69">
        <v>40.0</v>
      </c>
      <c r="G1066" s="70" t="s">
        <v>2310</v>
      </c>
      <c r="H1066" s="69">
        <v>44.0</v>
      </c>
      <c r="I1066" s="69">
        <v>36.0</v>
      </c>
      <c r="J1066" s="69">
        <v>2.0</v>
      </c>
      <c r="K1066" s="29">
        <f t="shared" si="1026"/>
        <v>37</v>
      </c>
      <c r="L1066" s="71">
        <f t="shared" si="1027"/>
        <v>0.8409</v>
      </c>
      <c r="M1066" s="71">
        <f t="shared" si="1028"/>
        <v>1</v>
      </c>
      <c r="N1066" s="72">
        <f t="shared" si="1029"/>
        <v>22.2</v>
      </c>
      <c r="O1066" s="73">
        <f t="shared" si="1030"/>
        <v>127161.6</v>
      </c>
      <c r="P1066" s="8">
        <f t="shared" si="1031"/>
        <v>2890.036364</v>
      </c>
    </row>
    <row r="1067" ht="14.25" customHeight="1" outlineLevel="1">
      <c r="A1067" s="68"/>
      <c r="B1067" s="69"/>
      <c r="C1067" s="80" t="s">
        <v>3712</v>
      </c>
      <c r="D1067" s="68"/>
      <c r="E1067" s="69"/>
      <c r="F1067" s="69"/>
      <c r="G1067" s="70"/>
      <c r="H1067" s="69">
        <f t="shared" ref="H1067:K1067" si="1032">SUBTOTAL(9,H1064:H1066)</f>
        <v>677</v>
      </c>
      <c r="I1067" s="69">
        <f t="shared" si="1032"/>
        <v>507</v>
      </c>
      <c r="J1067" s="69">
        <f t="shared" si="1032"/>
        <v>39</v>
      </c>
      <c r="K1067" s="29">
        <f t="shared" si="1032"/>
        <v>526.5</v>
      </c>
      <c r="L1067" s="71"/>
      <c r="M1067" s="71"/>
      <c r="N1067" s="72">
        <f t="shared" ref="N1067:O1067" si="1033">SUBTOTAL(9,N1064:N1066)</f>
        <v>301.7</v>
      </c>
      <c r="O1067" s="73">
        <f t="shared" si="1033"/>
        <v>1728137.6</v>
      </c>
      <c r="P1067" s="8"/>
    </row>
    <row r="1068" ht="14.25" customHeight="1" outlineLevel="2">
      <c r="A1068" s="68">
        <v>435.0</v>
      </c>
      <c r="B1068" s="69">
        <v>1.0</v>
      </c>
      <c r="C1068" s="18" t="str">
        <f>IF(A1068=1.2, "Minneapolis",VLOOKUP(A1068,'Fall20 data fy22 comp rev '!$P$2:$Q$669,2,0))</f>
        <v>Waubun-Ogema-White Earth</v>
      </c>
      <c r="D1068" s="68">
        <v>435.0</v>
      </c>
      <c r="E1068" s="69">
        <v>1.0</v>
      </c>
      <c r="F1068" s="69">
        <v>10.0</v>
      </c>
      <c r="G1068" s="70" t="s">
        <v>2311</v>
      </c>
      <c r="H1068" s="69">
        <v>104.0</v>
      </c>
      <c r="I1068" s="69">
        <v>62.0</v>
      </c>
      <c r="J1068" s="69">
        <v>13.0</v>
      </c>
      <c r="K1068" s="29">
        <f t="shared" ref="K1068:K1072" si="1034">ROUND((I$3*I1068)+(J1068*J$3),1)</f>
        <v>68.5</v>
      </c>
      <c r="L1068" s="71">
        <f t="shared" ref="L1068:L1072" si="1035">ROUND(K1068/H1068,4)</f>
        <v>0.6587</v>
      </c>
      <c r="M1068" s="71">
        <f t="shared" ref="M1068:M1072" si="1036">ROUND(MIN(1,L1068/M$3),4)</f>
        <v>0.8234</v>
      </c>
      <c r="N1068" s="72">
        <f t="shared" ref="N1068:N1072" si="1037">ROUND(K1068*M1068*N$3,2)</f>
        <v>33.84</v>
      </c>
      <c r="O1068" s="73">
        <f t="shared" ref="O1068:O1072" si="1038">ROUND(N1068*O$3,2)</f>
        <v>193835.52</v>
      </c>
      <c r="P1068" s="8">
        <f t="shared" ref="P1068:P1072" si="1039">O1068/H1068</f>
        <v>1863.803077</v>
      </c>
    </row>
    <row r="1069" ht="14.25" customHeight="1" outlineLevel="2">
      <c r="A1069" s="68">
        <v>435.0</v>
      </c>
      <c r="B1069" s="69">
        <v>1.0</v>
      </c>
      <c r="C1069" s="18" t="str">
        <f>IF(A1069=1.2, "Minneapolis",VLOOKUP(A1069,'Fall20 data fy22 comp rev '!$P$2:$Q$669,2,0))</f>
        <v>Waubun-Ogema-White Earth</v>
      </c>
      <c r="D1069" s="68">
        <v>435.0</v>
      </c>
      <c r="E1069" s="69">
        <v>1.0</v>
      </c>
      <c r="F1069" s="69">
        <v>20.0</v>
      </c>
      <c r="G1069" s="70" t="s">
        <v>2312</v>
      </c>
      <c r="H1069" s="69">
        <v>362.0</v>
      </c>
      <c r="I1069" s="69">
        <v>213.0</v>
      </c>
      <c r="J1069" s="69">
        <v>38.0</v>
      </c>
      <c r="K1069" s="29">
        <f t="shared" si="1034"/>
        <v>232</v>
      </c>
      <c r="L1069" s="71">
        <f t="shared" si="1035"/>
        <v>0.6409</v>
      </c>
      <c r="M1069" s="71">
        <f t="shared" si="1036"/>
        <v>0.8011</v>
      </c>
      <c r="N1069" s="72">
        <f t="shared" si="1037"/>
        <v>111.51</v>
      </c>
      <c r="O1069" s="73">
        <f t="shared" si="1038"/>
        <v>638729.28</v>
      </c>
      <c r="P1069" s="8">
        <f t="shared" si="1039"/>
        <v>1764.445525</v>
      </c>
    </row>
    <row r="1070" ht="14.25" customHeight="1" outlineLevel="2">
      <c r="A1070" s="68">
        <v>435.0</v>
      </c>
      <c r="B1070" s="69">
        <v>1.0</v>
      </c>
      <c r="C1070" s="18" t="str">
        <f>IF(A1070=1.2, "Minneapolis",VLOOKUP(A1070,'Fall20 data fy22 comp rev '!$P$2:$Q$669,2,0))</f>
        <v>Waubun-Ogema-White Earth</v>
      </c>
      <c r="D1070" s="68">
        <v>435.0</v>
      </c>
      <c r="E1070" s="69">
        <v>1.0</v>
      </c>
      <c r="F1070" s="69">
        <v>30.0</v>
      </c>
      <c r="G1070" s="70" t="s">
        <v>2313</v>
      </c>
      <c r="H1070" s="69">
        <v>223.0</v>
      </c>
      <c r="I1070" s="69">
        <v>113.0</v>
      </c>
      <c r="J1070" s="69">
        <v>27.0</v>
      </c>
      <c r="K1070" s="29">
        <f t="shared" si="1034"/>
        <v>126.5</v>
      </c>
      <c r="L1070" s="71">
        <f t="shared" si="1035"/>
        <v>0.5673</v>
      </c>
      <c r="M1070" s="71">
        <f t="shared" si="1036"/>
        <v>0.7091</v>
      </c>
      <c r="N1070" s="72">
        <f t="shared" si="1037"/>
        <v>53.82</v>
      </c>
      <c r="O1070" s="73">
        <f t="shared" si="1038"/>
        <v>308280.96</v>
      </c>
      <c r="P1070" s="8">
        <f t="shared" si="1039"/>
        <v>1382.42583</v>
      </c>
    </row>
    <row r="1071" ht="14.25" customHeight="1" outlineLevel="2">
      <c r="A1071" s="68">
        <v>435.0</v>
      </c>
      <c r="B1071" s="69">
        <v>1.0</v>
      </c>
      <c r="C1071" s="18" t="str">
        <f>IF(A1071=1.2, "Minneapolis",VLOOKUP(A1071,'Fall20 data fy22 comp rev '!$P$2:$Q$669,2,0))</f>
        <v>Waubun-Ogema-White Earth</v>
      </c>
      <c r="D1071" s="68">
        <v>435.0</v>
      </c>
      <c r="E1071" s="69">
        <v>1.0</v>
      </c>
      <c r="F1071" s="69">
        <v>40.0</v>
      </c>
      <c r="G1071" s="70" t="s">
        <v>2314</v>
      </c>
      <c r="H1071" s="69">
        <v>7.0</v>
      </c>
      <c r="I1071" s="69">
        <v>5.0</v>
      </c>
      <c r="J1071" s="69">
        <v>1.0</v>
      </c>
      <c r="K1071" s="29">
        <f t="shared" si="1034"/>
        <v>5.5</v>
      </c>
      <c r="L1071" s="71">
        <f t="shared" si="1035"/>
        <v>0.7857</v>
      </c>
      <c r="M1071" s="71">
        <f t="shared" si="1036"/>
        <v>0.9821</v>
      </c>
      <c r="N1071" s="72">
        <f t="shared" si="1037"/>
        <v>3.24</v>
      </c>
      <c r="O1071" s="73">
        <f t="shared" si="1038"/>
        <v>18558.72</v>
      </c>
      <c r="P1071" s="8">
        <f t="shared" si="1039"/>
        <v>2651.245714</v>
      </c>
    </row>
    <row r="1072" ht="14.25" customHeight="1" outlineLevel="2">
      <c r="A1072" s="68">
        <v>435.0</v>
      </c>
      <c r="B1072" s="69">
        <v>1.0</v>
      </c>
      <c r="C1072" s="18" t="str">
        <f>IF(A1072=1.2, "Minneapolis",VLOOKUP(A1072,'Fall20 data fy22 comp rev '!$P$2:$Q$669,2,0))</f>
        <v>Waubun-Ogema-White Earth</v>
      </c>
      <c r="D1072" s="68">
        <v>435.0</v>
      </c>
      <c r="E1072" s="69">
        <v>1.0</v>
      </c>
      <c r="F1072" s="69">
        <v>70.0</v>
      </c>
      <c r="G1072" s="70" t="s">
        <v>3713</v>
      </c>
      <c r="H1072" s="69">
        <v>19.0</v>
      </c>
      <c r="I1072" s="69">
        <v>11.0</v>
      </c>
      <c r="J1072" s="69">
        <v>1.0</v>
      </c>
      <c r="K1072" s="29">
        <f t="shared" si="1034"/>
        <v>11.5</v>
      </c>
      <c r="L1072" s="71">
        <f t="shared" si="1035"/>
        <v>0.6053</v>
      </c>
      <c r="M1072" s="71">
        <f t="shared" si="1036"/>
        <v>0.7566</v>
      </c>
      <c r="N1072" s="72">
        <f t="shared" si="1037"/>
        <v>5.22</v>
      </c>
      <c r="O1072" s="73">
        <f t="shared" si="1038"/>
        <v>29900.16</v>
      </c>
      <c r="P1072" s="8">
        <f t="shared" si="1039"/>
        <v>1573.692632</v>
      </c>
    </row>
    <row r="1073" ht="14.25" customHeight="1" outlineLevel="1">
      <c r="A1073" s="68"/>
      <c r="B1073" s="69"/>
      <c r="C1073" s="80" t="s">
        <v>3714</v>
      </c>
      <c r="D1073" s="68"/>
      <c r="E1073" s="69"/>
      <c r="F1073" s="69"/>
      <c r="G1073" s="70"/>
      <c r="H1073" s="69">
        <f t="shared" ref="H1073:K1073" si="1040">SUBTOTAL(9,H1068:H1072)</f>
        <v>715</v>
      </c>
      <c r="I1073" s="69">
        <f t="shared" si="1040"/>
        <v>404</v>
      </c>
      <c r="J1073" s="69">
        <f t="shared" si="1040"/>
        <v>80</v>
      </c>
      <c r="K1073" s="29">
        <f t="shared" si="1040"/>
        <v>444</v>
      </c>
      <c r="L1073" s="71"/>
      <c r="M1073" s="71"/>
      <c r="N1073" s="72">
        <f t="shared" ref="N1073:O1073" si="1041">SUBTOTAL(9,N1068:N1072)</f>
        <v>207.63</v>
      </c>
      <c r="O1073" s="73">
        <f t="shared" si="1041"/>
        <v>1189304.64</v>
      </c>
      <c r="P1073" s="8"/>
    </row>
    <row r="1074" ht="14.25" customHeight="1" outlineLevel="2">
      <c r="A1074" s="68">
        <v>441.0</v>
      </c>
      <c r="B1074" s="69">
        <v>1.0</v>
      </c>
      <c r="C1074" s="18" t="str">
        <f>IF(A1074=1.2, "Minneapolis",VLOOKUP(A1074,'Fall20 data fy22 comp rev '!$P$2:$Q$669,2,0))</f>
        <v>Marshall County Central</v>
      </c>
      <c r="D1074" s="68">
        <v>441.0</v>
      </c>
      <c r="E1074" s="69">
        <v>1.0</v>
      </c>
      <c r="F1074" s="69">
        <v>10.0</v>
      </c>
      <c r="G1074" s="70" t="s">
        <v>2315</v>
      </c>
      <c r="H1074" s="69">
        <v>153.0</v>
      </c>
      <c r="I1074" s="69">
        <v>38.0</v>
      </c>
      <c r="J1074" s="69">
        <v>20.0</v>
      </c>
      <c r="K1074" s="29">
        <f t="shared" ref="K1074:K1076" si="1042">ROUND((I$3*I1074)+(J1074*J$3),1)</f>
        <v>48</v>
      </c>
      <c r="L1074" s="71">
        <f t="shared" ref="L1074:L1076" si="1043">ROUND(K1074/H1074,4)</f>
        <v>0.3137</v>
      </c>
      <c r="M1074" s="71">
        <f t="shared" ref="M1074:M1076" si="1044">ROUND(MIN(1,L1074/M$3),4)</f>
        <v>0.3921</v>
      </c>
      <c r="N1074" s="72">
        <f t="shared" ref="N1074:N1076" si="1045">ROUND(K1074*M1074*N$3,2)</f>
        <v>11.29</v>
      </c>
      <c r="O1074" s="73">
        <f t="shared" ref="O1074:O1076" si="1046">ROUND(N1074*O$3,2)</f>
        <v>64669.12</v>
      </c>
      <c r="P1074" s="8">
        <f t="shared" ref="P1074:P1076" si="1047">O1074/H1074</f>
        <v>422.6739869</v>
      </c>
    </row>
    <row r="1075" ht="14.25" customHeight="1" outlineLevel="2">
      <c r="A1075" s="68">
        <v>441.0</v>
      </c>
      <c r="B1075" s="69">
        <v>1.0</v>
      </c>
      <c r="C1075" s="18" t="str">
        <f>IF(A1075=1.2, "Minneapolis",VLOOKUP(A1075,'Fall20 data fy22 comp rev '!$P$2:$Q$669,2,0))</f>
        <v>Marshall County Central</v>
      </c>
      <c r="D1075" s="68">
        <v>441.0</v>
      </c>
      <c r="E1075" s="69">
        <v>1.0</v>
      </c>
      <c r="F1075" s="69">
        <v>20.0</v>
      </c>
      <c r="G1075" s="70" t="s">
        <v>2316</v>
      </c>
      <c r="H1075" s="69">
        <v>189.0</v>
      </c>
      <c r="I1075" s="69">
        <v>36.0</v>
      </c>
      <c r="J1075" s="69">
        <v>27.0</v>
      </c>
      <c r="K1075" s="29">
        <f t="shared" si="1042"/>
        <v>49.5</v>
      </c>
      <c r="L1075" s="71">
        <f t="shared" si="1043"/>
        <v>0.2619</v>
      </c>
      <c r="M1075" s="71">
        <f t="shared" si="1044"/>
        <v>0.3274</v>
      </c>
      <c r="N1075" s="72">
        <f t="shared" si="1045"/>
        <v>9.72</v>
      </c>
      <c r="O1075" s="73">
        <f t="shared" si="1046"/>
        <v>55676.16</v>
      </c>
      <c r="P1075" s="8">
        <f t="shared" si="1047"/>
        <v>294.5828571</v>
      </c>
    </row>
    <row r="1076" ht="14.25" customHeight="1" outlineLevel="2">
      <c r="A1076" s="68">
        <v>441.0</v>
      </c>
      <c r="B1076" s="69">
        <v>1.0</v>
      </c>
      <c r="C1076" s="18" t="str">
        <f>IF(A1076=1.2, "Minneapolis",VLOOKUP(A1076,'Fall20 data fy22 comp rev '!$P$2:$Q$669,2,0))</f>
        <v>Marshall County Central</v>
      </c>
      <c r="D1076" s="68">
        <v>441.0</v>
      </c>
      <c r="E1076" s="69">
        <v>1.0</v>
      </c>
      <c r="F1076" s="69">
        <v>30.0</v>
      </c>
      <c r="G1076" s="70" t="s">
        <v>2317</v>
      </c>
      <c r="H1076" s="69">
        <v>96.0</v>
      </c>
      <c r="I1076" s="69">
        <v>23.0</v>
      </c>
      <c r="J1076" s="69">
        <v>10.0</v>
      </c>
      <c r="K1076" s="29">
        <f t="shared" si="1042"/>
        <v>28</v>
      </c>
      <c r="L1076" s="71">
        <f t="shared" si="1043"/>
        <v>0.2917</v>
      </c>
      <c r="M1076" s="71">
        <f t="shared" si="1044"/>
        <v>0.3646</v>
      </c>
      <c r="N1076" s="72">
        <f t="shared" si="1045"/>
        <v>6.13</v>
      </c>
      <c r="O1076" s="73">
        <f t="shared" si="1046"/>
        <v>35112.64</v>
      </c>
      <c r="P1076" s="8">
        <f t="shared" si="1047"/>
        <v>365.7566667</v>
      </c>
    </row>
    <row r="1077" ht="14.25" customHeight="1" outlineLevel="1">
      <c r="A1077" s="68"/>
      <c r="B1077" s="69"/>
      <c r="C1077" s="80" t="s">
        <v>3715</v>
      </c>
      <c r="D1077" s="68"/>
      <c r="E1077" s="69"/>
      <c r="F1077" s="69"/>
      <c r="G1077" s="70"/>
      <c r="H1077" s="69">
        <f t="shared" ref="H1077:K1077" si="1048">SUBTOTAL(9,H1074:H1076)</f>
        <v>438</v>
      </c>
      <c r="I1077" s="69">
        <f t="shared" si="1048"/>
        <v>97</v>
      </c>
      <c r="J1077" s="69">
        <f t="shared" si="1048"/>
        <v>57</v>
      </c>
      <c r="K1077" s="29">
        <f t="shared" si="1048"/>
        <v>125.5</v>
      </c>
      <c r="L1077" s="71"/>
      <c r="M1077" s="71"/>
      <c r="N1077" s="72">
        <f t="shared" ref="N1077:O1077" si="1049">SUBTOTAL(9,N1074:N1076)</f>
        <v>27.14</v>
      </c>
      <c r="O1077" s="73">
        <f t="shared" si="1049"/>
        <v>155457.92</v>
      </c>
      <c r="P1077" s="8"/>
    </row>
    <row r="1078" ht="14.25" customHeight="1" outlineLevel="2">
      <c r="A1078" s="68">
        <v>447.0</v>
      </c>
      <c r="B1078" s="69">
        <v>1.0</v>
      </c>
      <c r="C1078" s="18" t="str">
        <f>IF(A1078=1.2, "Minneapolis",VLOOKUP(A1078,'Fall20 data fy22 comp rev '!$P$2:$Q$669,2,0))</f>
        <v>Grygla</v>
      </c>
      <c r="D1078" s="68">
        <v>447.0</v>
      </c>
      <c r="E1078" s="69">
        <v>1.0</v>
      </c>
      <c r="F1078" s="69">
        <v>1.0</v>
      </c>
      <c r="G1078" s="70" t="s">
        <v>2318</v>
      </c>
      <c r="H1078" s="69">
        <v>72.0</v>
      </c>
      <c r="I1078" s="69">
        <v>21.0</v>
      </c>
      <c r="J1078" s="69">
        <v>13.0</v>
      </c>
      <c r="K1078" s="29">
        <f t="shared" ref="K1078:K1079" si="1050">ROUND((I$3*I1078)+(J1078*J$3),1)</f>
        <v>27.5</v>
      </c>
      <c r="L1078" s="71">
        <f t="shared" ref="L1078:L1079" si="1051">ROUND(K1078/H1078,4)</f>
        <v>0.3819</v>
      </c>
      <c r="M1078" s="71">
        <f t="shared" ref="M1078:M1079" si="1052">ROUND(MIN(1,L1078/M$3),4)</f>
        <v>0.4774</v>
      </c>
      <c r="N1078" s="72">
        <f t="shared" ref="N1078:N1079" si="1053">ROUND(K1078*M1078*N$3,2)</f>
        <v>7.88</v>
      </c>
      <c r="O1078" s="73">
        <f t="shared" ref="O1078:O1079" si="1054">ROUND(N1078*O$3,2)</f>
        <v>45136.64</v>
      </c>
      <c r="P1078" s="8">
        <f t="shared" ref="P1078:P1079" si="1055">O1078/H1078</f>
        <v>626.8977778</v>
      </c>
    </row>
    <row r="1079" ht="14.25" customHeight="1" outlineLevel="2">
      <c r="A1079" s="68">
        <v>447.0</v>
      </c>
      <c r="B1079" s="69">
        <v>1.0</v>
      </c>
      <c r="C1079" s="18" t="str">
        <f>IF(A1079=1.2, "Minneapolis",VLOOKUP(A1079,'Fall20 data fy22 comp rev '!$P$2:$Q$669,2,0))</f>
        <v>Grygla</v>
      </c>
      <c r="D1079" s="68">
        <v>447.0</v>
      </c>
      <c r="E1079" s="69">
        <v>1.0</v>
      </c>
      <c r="F1079" s="69">
        <v>3.0</v>
      </c>
      <c r="G1079" s="70" t="s">
        <v>2319</v>
      </c>
      <c r="H1079" s="69">
        <v>72.0</v>
      </c>
      <c r="I1079" s="69">
        <v>10.0</v>
      </c>
      <c r="J1079" s="69">
        <v>19.0</v>
      </c>
      <c r="K1079" s="29">
        <f t="shared" si="1050"/>
        <v>19.5</v>
      </c>
      <c r="L1079" s="71">
        <f t="shared" si="1051"/>
        <v>0.2708</v>
      </c>
      <c r="M1079" s="71">
        <f t="shared" si="1052"/>
        <v>0.3385</v>
      </c>
      <c r="N1079" s="72">
        <f t="shared" si="1053"/>
        <v>3.96</v>
      </c>
      <c r="O1079" s="73">
        <f t="shared" si="1054"/>
        <v>22682.88</v>
      </c>
      <c r="P1079" s="8">
        <f t="shared" si="1055"/>
        <v>315.04</v>
      </c>
    </row>
    <row r="1080" ht="14.25" customHeight="1" outlineLevel="1">
      <c r="A1080" s="68"/>
      <c r="B1080" s="69"/>
      <c r="C1080" s="80" t="s">
        <v>3716</v>
      </c>
      <c r="D1080" s="68"/>
      <c r="E1080" s="69"/>
      <c r="F1080" s="69"/>
      <c r="G1080" s="70"/>
      <c r="H1080" s="69">
        <f t="shared" ref="H1080:K1080" si="1056">SUBTOTAL(9,H1078:H1079)</f>
        <v>144</v>
      </c>
      <c r="I1080" s="69">
        <f t="shared" si="1056"/>
        <v>31</v>
      </c>
      <c r="J1080" s="69">
        <f t="shared" si="1056"/>
        <v>32</v>
      </c>
      <c r="K1080" s="29">
        <f t="shared" si="1056"/>
        <v>47</v>
      </c>
      <c r="L1080" s="71"/>
      <c r="M1080" s="71"/>
      <c r="N1080" s="72">
        <f t="shared" ref="N1080:O1080" si="1057">SUBTOTAL(9,N1078:N1079)</f>
        <v>11.84</v>
      </c>
      <c r="O1080" s="73">
        <f t="shared" si="1057"/>
        <v>67819.52</v>
      </c>
      <c r="P1080" s="8"/>
    </row>
    <row r="1081" ht="14.25" customHeight="1" outlineLevel="2">
      <c r="A1081" s="68">
        <v>458.0</v>
      </c>
      <c r="B1081" s="69">
        <v>1.0</v>
      </c>
      <c r="C1081" s="18" t="str">
        <f>IF(A1081=1.2, "Minneapolis",VLOOKUP(A1081,'Fall20 data fy22 comp rev '!$P$2:$Q$669,2,0))</f>
        <v>Truman</v>
      </c>
      <c r="D1081" s="68">
        <v>458.0</v>
      </c>
      <c r="E1081" s="69">
        <v>1.0</v>
      </c>
      <c r="F1081" s="69">
        <v>10.0</v>
      </c>
      <c r="G1081" s="70" t="s">
        <v>2320</v>
      </c>
      <c r="H1081" s="69">
        <v>148.0</v>
      </c>
      <c r="I1081" s="69">
        <v>68.0</v>
      </c>
      <c r="J1081" s="69">
        <v>25.0</v>
      </c>
      <c r="K1081" s="29">
        <f t="shared" ref="K1081:K1082" si="1058">ROUND((I$3*I1081)+(J1081*J$3),1)</f>
        <v>80.5</v>
      </c>
      <c r="L1081" s="71">
        <f t="shared" ref="L1081:L1082" si="1059">ROUND(K1081/H1081,4)</f>
        <v>0.5439</v>
      </c>
      <c r="M1081" s="71">
        <f t="shared" ref="M1081:M1082" si="1060">ROUND(MIN(1,L1081/M$3),4)</f>
        <v>0.6799</v>
      </c>
      <c r="N1081" s="72">
        <f t="shared" ref="N1081:N1082" si="1061">ROUND(K1081*M1081*N$3,2)</f>
        <v>32.84</v>
      </c>
      <c r="O1081" s="73">
        <f t="shared" ref="O1081:O1082" si="1062">ROUND(N1081*O$3,2)</f>
        <v>188107.52</v>
      </c>
      <c r="P1081" s="8">
        <f t="shared" ref="P1081:P1082" si="1063">O1081/H1081</f>
        <v>1270.996757</v>
      </c>
    </row>
    <row r="1082" ht="14.25" customHeight="1" outlineLevel="2">
      <c r="A1082" s="68">
        <v>458.0</v>
      </c>
      <c r="B1082" s="69">
        <v>1.0</v>
      </c>
      <c r="C1082" s="18" t="str">
        <f>IF(A1082=1.2, "Minneapolis",VLOOKUP(A1082,'Fall20 data fy22 comp rev '!$P$2:$Q$669,2,0))</f>
        <v>Truman</v>
      </c>
      <c r="D1082" s="68">
        <v>458.0</v>
      </c>
      <c r="E1082" s="69">
        <v>1.0</v>
      </c>
      <c r="F1082" s="69">
        <v>20.0</v>
      </c>
      <c r="G1082" s="70" t="s">
        <v>2321</v>
      </c>
      <c r="H1082" s="69">
        <v>80.0</v>
      </c>
      <c r="I1082" s="69">
        <v>36.0</v>
      </c>
      <c r="J1082" s="69">
        <v>10.0</v>
      </c>
      <c r="K1082" s="29">
        <f t="shared" si="1058"/>
        <v>41</v>
      </c>
      <c r="L1082" s="71">
        <f t="shared" si="1059"/>
        <v>0.5125</v>
      </c>
      <c r="M1082" s="71">
        <f t="shared" si="1060"/>
        <v>0.6406</v>
      </c>
      <c r="N1082" s="72">
        <f t="shared" si="1061"/>
        <v>15.76</v>
      </c>
      <c r="O1082" s="73">
        <f t="shared" si="1062"/>
        <v>90273.28</v>
      </c>
      <c r="P1082" s="8">
        <f t="shared" si="1063"/>
        <v>1128.416</v>
      </c>
    </row>
    <row r="1083" ht="14.25" customHeight="1" outlineLevel="1">
      <c r="A1083" s="68"/>
      <c r="B1083" s="69"/>
      <c r="C1083" s="80" t="s">
        <v>3717</v>
      </c>
      <c r="D1083" s="68"/>
      <c r="E1083" s="69"/>
      <c r="F1083" s="69"/>
      <c r="G1083" s="70"/>
      <c r="H1083" s="69">
        <f t="shared" ref="H1083:K1083" si="1064">SUBTOTAL(9,H1081:H1082)</f>
        <v>228</v>
      </c>
      <c r="I1083" s="69">
        <f t="shared" si="1064"/>
        <v>104</v>
      </c>
      <c r="J1083" s="69">
        <f t="shared" si="1064"/>
        <v>35</v>
      </c>
      <c r="K1083" s="29">
        <f t="shared" si="1064"/>
        <v>121.5</v>
      </c>
      <c r="L1083" s="71"/>
      <c r="M1083" s="71"/>
      <c r="N1083" s="72">
        <f t="shared" ref="N1083:O1083" si="1065">SUBTOTAL(9,N1081:N1082)</f>
        <v>48.6</v>
      </c>
      <c r="O1083" s="73">
        <f t="shared" si="1065"/>
        <v>278380.8</v>
      </c>
      <c r="P1083" s="8"/>
    </row>
    <row r="1084" ht="14.25" customHeight="1" outlineLevel="2">
      <c r="A1084" s="68">
        <v>463.0</v>
      </c>
      <c r="B1084" s="69">
        <v>1.0</v>
      </c>
      <c r="C1084" s="18" t="str">
        <f>IF(A1084=1.2, "Minneapolis",VLOOKUP(A1084,'Fall20 data fy22 comp rev '!$P$2:$Q$669,2,0))</f>
        <v>Eden Valley-Watkins</v>
      </c>
      <c r="D1084" s="68">
        <v>463.0</v>
      </c>
      <c r="E1084" s="69">
        <v>1.0</v>
      </c>
      <c r="F1084" s="69">
        <v>10.0</v>
      </c>
      <c r="G1084" s="70" t="s">
        <v>2322</v>
      </c>
      <c r="H1084" s="69">
        <v>442.0</v>
      </c>
      <c r="I1084" s="69">
        <v>90.0</v>
      </c>
      <c r="J1084" s="69">
        <v>50.0</v>
      </c>
      <c r="K1084" s="29">
        <f t="shared" ref="K1084:K1086" si="1066">ROUND((I$3*I1084)+(J1084*J$3),1)</f>
        <v>115</v>
      </c>
      <c r="L1084" s="71">
        <f t="shared" ref="L1084:L1086" si="1067">ROUND(K1084/H1084,4)</f>
        <v>0.2602</v>
      </c>
      <c r="M1084" s="71">
        <f t="shared" ref="M1084:M1086" si="1068">ROUND(MIN(1,L1084/M$3),4)</f>
        <v>0.3253</v>
      </c>
      <c r="N1084" s="72">
        <f t="shared" ref="N1084:N1086" si="1069">ROUND(K1084*M1084*N$3,2)</f>
        <v>22.45</v>
      </c>
      <c r="O1084" s="73">
        <f t="shared" ref="O1084:O1086" si="1070">ROUND(N1084*O$3,2)</f>
        <v>128593.6</v>
      </c>
      <c r="P1084" s="8">
        <f t="shared" ref="P1084:P1086" si="1071">O1084/H1084</f>
        <v>290.9357466</v>
      </c>
    </row>
    <row r="1085" ht="14.25" customHeight="1" outlineLevel="2">
      <c r="A1085" s="68">
        <v>463.0</v>
      </c>
      <c r="B1085" s="69">
        <v>1.0</v>
      </c>
      <c r="C1085" s="18" t="str">
        <f>IF(A1085=1.2, "Minneapolis",VLOOKUP(A1085,'Fall20 data fy22 comp rev '!$P$2:$Q$669,2,0))</f>
        <v>Eden Valley-Watkins</v>
      </c>
      <c r="D1085" s="68">
        <v>463.0</v>
      </c>
      <c r="E1085" s="69">
        <v>1.0</v>
      </c>
      <c r="F1085" s="69">
        <v>20.0</v>
      </c>
      <c r="G1085" s="70" t="s">
        <v>2323</v>
      </c>
      <c r="H1085" s="69">
        <v>473.0</v>
      </c>
      <c r="I1085" s="69">
        <v>80.0</v>
      </c>
      <c r="J1085" s="69">
        <v>49.0</v>
      </c>
      <c r="K1085" s="29">
        <f t="shared" si="1066"/>
        <v>104.5</v>
      </c>
      <c r="L1085" s="71">
        <f t="shared" si="1067"/>
        <v>0.2209</v>
      </c>
      <c r="M1085" s="71">
        <f t="shared" si="1068"/>
        <v>0.2761</v>
      </c>
      <c r="N1085" s="72">
        <f t="shared" si="1069"/>
        <v>17.31</v>
      </c>
      <c r="O1085" s="73">
        <f t="shared" si="1070"/>
        <v>99151.68</v>
      </c>
      <c r="P1085" s="8">
        <f t="shared" si="1071"/>
        <v>209.6230021</v>
      </c>
    </row>
    <row r="1086" ht="14.25" customHeight="1" outlineLevel="2">
      <c r="A1086" s="68">
        <v>463.0</v>
      </c>
      <c r="B1086" s="69">
        <v>1.0</v>
      </c>
      <c r="C1086" s="18" t="str">
        <f>IF(A1086=1.2, "Minneapolis",VLOOKUP(A1086,'Fall20 data fy22 comp rev '!$P$2:$Q$669,2,0))</f>
        <v>Eden Valley-Watkins</v>
      </c>
      <c r="D1086" s="68">
        <v>463.0</v>
      </c>
      <c r="E1086" s="69">
        <v>1.0</v>
      </c>
      <c r="F1086" s="69">
        <v>30.0</v>
      </c>
      <c r="G1086" s="70" t="s">
        <v>2324</v>
      </c>
      <c r="H1086" s="69">
        <v>63.0</v>
      </c>
      <c r="I1086" s="69">
        <v>14.0</v>
      </c>
      <c r="J1086" s="69">
        <v>11.0</v>
      </c>
      <c r="K1086" s="29">
        <f t="shared" si="1066"/>
        <v>19.5</v>
      </c>
      <c r="L1086" s="71">
        <f t="shared" si="1067"/>
        <v>0.3095</v>
      </c>
      <c r="M1086" s="71">
        <f t="shared" si="1068"/>
        <v>0.3869</v>
      </c>
      <c r="N1086" s="72">
        <f t="shared" si="1069"/>
        <v>4.53</v>
      </c>
      <c r="O1086" s="73">
        <f t="shared" si="1070"/>
        <v>25947.84</v>
      </c>
      <c r="P1086" s="8">
        <f t="shared" si="1071"/>
        <v>411.8704762</v>
      </c>
    </row>
    <row r="1087" ht="14.25" customHeight="1" outlineLevel="1">
      <c r="A1087" s="68"/>
      <c r="B1087" s="69"/>
      <c r="C1087" s="80" t="s">
        <v>3718</v>
      </c>
      <c r="D1087" s="68"/>
      <c r="E1087" s="69"/>
      <c r="F1087" s="69"/>
      <c r="G1087" s="70"/>
      <c r="H1087" s="69">
        <f t="shared" ref="H1087:K1087" si="1072">SUBTOTAL(9,H1084:H1086)</f>
        <v>978</v>
      </c>
      <c r="I1087" s="69">
        <f t="shared" si="1072"/>
        <v>184</v>
      </c>
      <c r="J1087" s="69">
        <f t="shared" si="1072"/>
        <v>110</v>
      </c>
      <c r="K1087" s="29">
        <f t="shared" si="1072"/>
        <v>239</v>
      </c>
      <c r="L1087" s="71"/>
      <c r="M1087" s="71"/>
      <c r="N1087" s="72">
        <f t="shared" ref="N1087:O1087" si="1073">SUBTOTAL(9,N1084:N1086)</f>
        <v>44.29</v>
      </c>
      <c r="O1087" s="73">
        <f t="shared" si="1073"/>
        <v>253693.12</v>
      </c>
      <c r="P1087" s="8"/>
    </row>
    <row r="1088" ht="14.25" customHeight="1" outlineLevel="2">
      <c r="A1088" s="68">
        <v>465.0</v>
      </c>
      <c r="B1088" s="69">
        <v>1.0</v>
      </c>
      <c r="C1088" s="18" t="str">
        <f>IF(A1088=1.2, "Minneapolis",VLOOKUP(A1088,'Fall20 data fy22 comp rev '!$P$2:$Q$669,2,0))</f>
        <v>Litchfield</v>
      </c>
      <c r="D1088" s="68">
        <v>465.0</v>
      </c>
      <c r="E1088" s="69">
        <v>1.0</v>
      </c>
      <c r="F1088" s="69">
        <v>10.0</v>
      </c>
      <c r="G1088" s="70" t="s">
        <v>2325</v>
      </c>
      <c r="H1088" s="69">
        <v>583.0</v>
      </c>
      <c r="I1088" s="69">
        <v>136.0</v>
      </c>
      <c r="J1088" s="69">
        <v>88.0</v>
      </c>
      <c r="K1088" s="29">
        <f t="shared" ref="K1088:K1092" si="1074">ROUND((I$3*I1088)+(J1088*J$3),1)</f>
        <v>180</v>
      </c>
      <c r="L1088" s="71">
        <f t="shared" ref="L1088:L1092" si="1075">ROUND(K1088/H1088,4)</f>
        <v>0.3087</v>
      </c>
      <c r="M1088" s="71">
        <f t="shared" ref="M1088:M1092" si="1076">ROUND(MIN(1,L1088/M$3),4)</f>
        <v>0.3859</v>
      </c>
      <c r="N1088" s="72">
        <f t="shared" ref="N1088:N1092" si="1077">ROUND(K1088*M1088*N$3,2)</f>
        <v>41.68</v>
      </c>
      <c r="O1088" s="73">
        <f t="shared" ref="O1088:O1092" si="1078">ROUND(N1088*O$3,2)</f>
        <v>238743.04</v>
      </c>
      <c r="P1088" s="8">
        <f t="shared" ref="P1088:P1092" si="1079">O1088/H1088</f>
        <v>409.5077873</v>
      </c>
    </row>
    <row r="1089" ht="14.25" customHeight="1" outlineLevel="2">
      <c r="A1089" s="68">
        <v>465.0</v>
      </c>
      <c r="B1089" s="69">
        <v>1.0</v>
      </c>
      <c r="C1089" s="18" t="str">
        <f>IF(A1089=1.2, "Minneapolis",VLOOKUP(A1089,'Fall20 data fy22 comp rev '!$P$2:$Q$669,2,0))</f>
        <v>Litchfield</v>
      </c>
      <c r="D1089" s="68">
        <v>465.0</v>
      </c>
      <c r="E1089" s="69">
        <v>1.0</v>
      </c>
      <c r="F1089" s="69">
        <v>30.0</v>
      </c>
      <c r="G1089" s="70" t="s">
        <v>2326</v>
      </c>
      <c r="H1089" s="69">
        <v>465.0</v>
      </c>
      <c r="I1089" s="69">
        <v>98.0</v>
      </c>
      <c r="J1089" s="69">
        <v>77.0</v>
      </c>
      <c r="K1089" s="29">
        <f t="shared" si="1074"/>
        <v>136.5</v>
      </c>
      <c r="L1089" s="71">
        <f t="shared" si="1075"/>
        <v>0.2935</v>
      </c>
      <c r="M1089" s="71">
        <f t="shared" si="1076"/>
        <v>0.3669</v>
      </c>
      <c r="N1089" s="72">
        <f t="shared" si="1077"/>
        <v>30.05</v>
      </c>
      <c r="O1089" s="73">
        <f t="shared" si="1078"/>
        <v>172126.4</v>
      </c>
      <c r="P1089" s="8">
        <f t="shared" si="1079"/>
        <v>370.1643011</v>
      </c>
    </row>
    <row r="1090" ht="14.25" customHeight="1" outlineLevel="2">
      <c r="A1090" s="68">
        <v>465.0</v>
      </c>
      <c r="B1090" s="69">
        <v>1.0</v>
      </c>
      <c r="C1090" s="18" t="str">
        <f>IF(A1090=1.2, "Minneapolis",VLOOKUP(A1090,'Fall20 data fy22 comp rev '!$P$2:$Q$669,2,0))</f>
        <v>Litchfield</v>
      </c>
      <c r="D1090" s="68">
        <v>465.0</v>
      </c>
      <c r="E1090" s="69">
        <v>1.0</v>
      </c>
      <c r="F1090" s="69">
        <v>40.0</v>
      </c>
      <c r="G1090" s="70" t="s">
        <v>2327</v>
      </c>
      <c r="H1090" s="69">
        <v>478.0</v>
      </c>
      <c r="I1090" s="69">
        <v>79.0</v>
      </c>
      <c r="J1090" s="69">
        <v>58.0</v>
      </c>
      <c r="K1090" s="29">
        <f t="shared" si="1074"/>
        <v>108</v>
      </c>
      <c r="L1090" s="71">
        <f t="shared" si="1075"/>
        <v>0.2259</v>
      </c>
      <c r="M1090" s="71">
        <f t="shared" si="1076"/>
        <v>0.2824</v>
      </c>
      <c r="N1090" s="72">
        <f t="shared" si="1077"/>
        <v>18.3</v>
      </c>
      <c r="O1090" s="73">
        <f t="shared" si="1078"/>
        <v>104822.4</v>
      </c>
      <c r="P1090" s="8">
        <f t="shared" si="1079"/>
        <v>219.2937238</v>
      </c>
    </row>
    <row r="1091" ht="14.25" customHeight="1" outlineLevel="2">
      <c r="A1091" s="68">
        <v>465.0</v>
      </c>
      <c r="B1091" s="69">
        <v>1.0</v>
      </c>
      <c r="C1091" s="18" t="str">
        <f>IF(A1091=1.2, "Minneapolis",VLOOKUP(A1091,'Fall20 data fy22 comp rev '!$P$2:$Q$669,2,0))</f>
        <v>Litchfield</v>
      </c>
      <c r="D1091" s="68">
        <v>465.0</v>
      </c>
      <c r="E1091" s="69">
        <v>1.0</v>
      </c>
      <c r="F1091" s="69">
        <v>50.0</v>
      </c>
      <c r="G1091" s="70" t="s">
        <v>2328</v>
      </c>
      <c r="H1091" s="69">
        <v>13.0</v>
      </c>
      <c r="I1091" s="69">
        <v>4.0</v>
      </c>
      <c r="J1091" s="69">
        <v>2.0</v>
      </c>
      <c r="K1091" s="29">
        <f t="shared" si="1074"/>
        <v>5</v>
      </c>
      <c r="L1091" s="71">
        <f t="shared" si="1075"/>
        <v>0.3846</v>
      </c>
      <c r="M1091" s="71">
        <f t="shared" si="1076"/>
        <v>0.4808</v>
      </c>
      <c r="N1091" s="72">
        <f t="shared" si="1077"/>
        <v>1.44</v>
      </c>
      <c r="O1091" s="73">
        <f t="shared" si="1078"/>
        <v>8248.32</v>
      </c>
      <c r="P1091" s="8">
        <f t="shared" si="1079"/>
        <v>634.4861538</v>
      </c>
    </row>
    <row r="1092" ht="14.25" customHeight="1" outlineLevel="2">
      <c r="A1092" s="68">
        <v>465.0</v>
      </c>
      <c r="B1092" s="69">
        <v>1.0</v>
      </c>
      <c r="C1092" s="18" t="str">
        <f>IF(A1092=1.2, "Minneapolis",VLOOKUP(A1092,'Fall20 data fy22 comp rev '!$P$2:$Q$669,2,0))</f>
        <v>Litchfield</v>
      </c>
      <c r="D1092" s="68">
        <v>465.0</v>
      </c>
      <c r="E1092" s="69">
        <v>1.0</v>
      </c>
      <c r="F1092" s="69">
        <v>110.0</v>
      </c>
      <c r="G1092" s="70" t="s">
        <v>2329</v>
      </c>
      <c r="H1092" s="69">
        <v>35.0</v>
      </c>
      <c r="I1092" s="69">
        <v>8.0</v>
      </c>
      <c r="J1092" s="69">
        <v>1.0</v>
      </c>
      <c r="K1092" s="29">
        <f t="shared" si="1074"/>
        <v>8.5</v>
      </c>
      <c r="L1092" s="71">
        <f t="shared" si="1075"/>
        <v>0.2429</v>
      </c>
      <c r="M1092" s="71">
        <f t="shared" si="1076"/>
        <v>0.3036</v>
      </c>
      <c r="N1092" s="72">
        <f t="shared" si="1077"/>
        <v>1.55</v>
      </c>
      <c r="O1092" s="73">
        <f t="shared" si="1078"/>
        <v>8878.4</v>
      </c>
      <c r="P1092" s="8">
        <f t="shared" si="1079"/>
        <v>253.6685714</v>
      </c>
    </row>
    <row r="1093" ht="14.25" customHeight="1" outlineLevel="1">
      <c r="A1093" s="68"/>
      <c r="B1093" s="69"/>
      <c r="C1093" s="80" t="s">
        <v>3719</v>
      </c>
      <c r="D1093" s="68"/>
      <c r="E1093" s="69"/>
      <c r="F1093" s="69"/>
      <c r="G1093" s="70"/>
      <c r="H1093" s="69">
        <f t="shared" ref="H1093:K1093" si="1080">SUBTOTAL(9,H1088:H1092)</f>
        <v>1574</v>
      </c>
      <c r="I1093" s="69">
        <f t="shared" si="1080"/>
        <v>325</v>
      </c>
      <c r="J1093" s="69">
        <f t="shared" si="1080"/>
        <v>226</v>
      </c>
      <c r="K1093" s="29">
        <f t="shared" si="1080"/>
        <v>438</v>
      </c>
      <c r="L1093" s="71"/>
      <c r="M1093" s="71"/>
      <c r="N1093" s="72">
        <f t="shared" ref="N1093:O1093" si="1081">SUBTOTAL(9,N1088:N1092)</f>
        <v>93.02</v>
      </c>
      <c r="O1093" s="73">
        <f t="shared" si="1081"/>
        <v>532818.56</v>
      </c>
      <c r="P1093" s="8"/>
    </row>
    <row r="1094" ht="14.25" customHeight="1" outlineLevel="2">
      <c r="A1094" s="68">
        <v>466.0</v>
      </c>
      <c r="B1094" s="69">
        <v>1.0</v>
      </c>
      <c r="C1094" s="18" t="str">
        <f>IF(A1094=1.2, "Minneapolis",VLOOKUP(A1094,'Fall20 data fy22 comp rev '!$P$2:$Q$669,2,0))</f>
        <v>Dassel-Cokato</v>
      </c>
      <c r="D1094" s="68">
        <v>466.0</v>
      </c>
      <c r="E1094" s="69">
        <v>1.0</v>
      </c>
      <c r="F1094" s="69">
        <v>1.0</v>
      </c>
      <c r="G1094" s="70" t="s">
        <v>2330</v>
      </c>
      <c r="H1094" s="69">
        <v>463.0</v>
      </c>
      <c r="I1094" s="69">
        <v>91.0</v>
      </c>
      <c r="J1094" s="69">
        <v>40.0</v>
      </c>
      <c r="K1094" s="29">
        <f t="shared" ref="K1094:K1098" si="1082">ROUND((I$3*I1094)+(J1094*J$3),1)</f>
        <v>111</v>
      </c>
      <c r="L1094" s="71">
        <f t="shared" ref="L1094:L1098" si="1083">ROUND(K1094/H1094,4)</f>
        <v>0.2397</v>
      </c>
      <c r="M1094" s="71">
        <f t="shared" ref="M1094:M1098" si="1084">ROUND(MIN(1,L1094/M$3),4)</f>
        <v>0.2996</v>
      </c>
      <c r="N1094" s="72">
        <f t="shared" ref="N1094:N1098" si="1085">ROUND(K1094*M1094*N$3,2)</f>
        <v>19.95</v>
      </c>
      <c r="O1094" s="73">
        <f t="shared" ref="O1094:O1098" si="1086">ROUND(N1094*O$3,2)</f>
        <v>114273.6</v>
      </c>
      <c r="P1094" s="8">
        <f t="shared" ref="P1094:P1098" si="1087">O1094/H1094</f>
        <v>246.8112311</v>
      </c>
    </row>
    <row r="1095" ht="14.25" customHeight="1" outlineLevel="2">
      <c r="A1095" s="68">
        <v>466.0</v>
      </c>
      <c r="B1095" s="69">
        <v>1.0</v>
      </c>
      <c r="C1095" s="18" t="str">
        <f>IF(A1095=1.2, "Minneapolis",VLOOKUP(A1095,'Fall20 data fy22 comp rev '!$P$2:$Q$669,2,0))</f>
        <v>Dassel-Cokato</v>
      </c>
      <c r="D1095" s="68">
        <v>466.0</v>
      </c>
      <c r="E1095" s="69">
        <v>1.0</v>
      </c>
      <c r="F1095" s="69">
        <v>2.0</v>
      </c>
      <c r="G1095" s="70" t="s">
        <v>2331</v>
      </c>
      <c r="H1095" s="69">
        <v>584.0</v>
      </c>
      <c r="I1095" s="69">
        <v>71.0</v>
      </c>
      <c r="J1095" s="69">
        <v>47.0</v>
      </c>
      <c r="K1095" s="29">
        <f t="shared" si="1082"/>
        <v>94.5</v>
      </c>
      <c r="L1095" s="71">
        <f t="shared" si="1083"/>
        <v>0.1618</v>
      </c>
      <c r="M1095" s="71">
        <f t="shared" si="1084"/>
        <v>0.2023</v>
      </c>
      <c r="N1095" s="72">
        <f t="shared" si="1085"/>
        <v>11.47</v>
      </c>
      <c r="O1095" s="73">
        <f t="shared" si="1086"/>
        <v>65700.16</v>
      </c>
      <c r="P1095" s="8">
        <f t="shared" si="1087"/>
        <v>112.500274</v>
      </c>
    </row>
    <row r="1096" ht="14.25" customHeight="1" outlineLevel="2">
      <c r="A1096" s="68">
        <v>466.0</v>
      </c>
      <c r="B1096" s="69">
        <v>1.0</v>
      </c>
      <c r="C1096" s="18" t="str">
        <f>IF(A1096=1.2, "Minneapolis",VLOOKUP(A1096,'Fall20 data fy22 comp rev '!$P$2:$Q$669,2,0))</f>
        <v>Dassel-Cokato</v>
      </c>
      <c r="D1096" s="68">
        <v>466.0</v>
      </c>
      <c r="E1096" s="69">
        <v>1.0</v>
      </c>
      <c r="F1096" s="69">
        <v>3.0</v>
      </c>
      <c r="G1096" s="70" t="s">
        <v>2332</v>
      </c>
      <c r="H1096" s="69">
        <v>358.0</v>
      </c>
      <c r="I1096" s="69">
        <v>71.0</v>
      </c>
      <c r="J1096" s="69">
        <v>43.0</v>
      </c>
      <c r="K1096" s="29">
        <f t="shared" si="1082"/>
        <v>92.5</v>
      </c>
      <c r="L1096" s="71">
        <f t="shared" si="1083"/>
        <v>0.2584</v>
      </c>
      <c r="M1096" s="71">
        <f t="shared" si="1084"/>
        <v>0.323</v>
      </c>
      <c r="N1096" s="72">
        <f t="shared" si="1085"/>
        <v>17.93</v>
      </c>
      <c r="O1096" s="73">
        <f t="shared" si="1086"/>
        <v>102703.04</v>
      </c>
      <c r="P1096" s="8">
        <f t="shared" si="1087"/>
        <v>286.88</v>
      </c>
    </row>
    <row r="1097" ht="14.25" customHeight="1" outlineLevel="2">
      <c r="A1097" s="68">
        <v>466.0</v>
      </c>
      <c r="B1097" s="69">
        <v>1.0</v>
      </c>
      <c r="C1097" s="18" t="str">
        <f>IF(A1097=1.2, "Minneapolis",VLOOKUP(A1097,'Fall20 data fy22 comp rev '!$P$2:$Q$669,2,0))</f>
        <v>Dassel-Cokato</v>
      </c>
      <c r="D1097" s="68">
        <v>466.0</v>
      </c>
      <c r="E1097" s="69">
        <v>1.0</v>
      </c>
      <c r="F1097" s="69">
        <v>4.0</v>
      </c>
      <c r="G1097" s="70" t="s">
        <v>2333</v>
      </c>
      <c r="H1097" s="69">
        <v>727.0</v>
      </c>
      <c r="I1097" s="69">
        <v>98.0</v>
      </c>
      <c r="J1097" s="69">
        <v>62.0</v>
      </c>
      <c r="K1097" s="29">
        <f t="shared" si="1082"/>
        <v>129</v>
      </c>
      <c r="L1097" s="71">
        <f t="shared" si="1083"/>
        <v>0.1774</v>
      </c>
      <c r="M1097" s="71">
        <f t="shared" si="1084"/>
        <v>0.2218</v>
      </c>
      <c r="N1097" s="72">
        <f t="shared" si="1085"/>
        <v>17.17</v>
      </c>
      <c r="O1097" s="73">
        <f t="shared" si="1086"/>
        <v>98349.76</v>
      </c>
      <c r="P1097" s="8">
        <f t="shared" si="1087"/>
        <v>135.2816506</v>
      </c>
    </row>
    <row r="1098" ht="14.25" customHeight="1" outlineLevel="2">
      <c r="A1098" s="68">
        <v>466.0</v>
      </c>
      <c r="B1098" s="69">
        <v>1.0</v>
      </c>
      <c r="C1098" s="18" t="str">
        <f>IF(A1098=1.2, "Minneapolis",VLOOKUP(A1098,'Fall20 data fy22 comp rev '!$P$2:$Q$669,2,0))</f>
        <v>Dassel-Cokato</v>
      </c>
      <c r="D1098" s="68">
        <v>466.0</v>
      </c>
      <c r="E1098" s="69">
        <v>1.0</v>
      </c>
      <c r="F1098" s="69">
        <v>6.0</v>
      </c>
      <c r="G1098" s="70" t="s">
        <v>2334</v>
      </c>
      <c r="H1098" s="69">
        <v>85.0</v>
      </c>
      <c r="I1098" s="69">
        <v>21.0</v>
      </c>
      <c r="J1098" s="69">
        <v>9.0</v>
      </c>
      <c r="K1098" s="29">
        <f t="shared" si="1082"/>
        <v>25.5</v>
      </c>
      <c r="L1098" s="71">
        <f t="shared" si="1083"/>
        <v>0.3</v>
      </c>
      <c r="M1098" s="71">
        <f t="shared" si="1084"/>
        <v>0.375</v>
      </c>
      <c r="N1098" s="72">
        <f t="shared" si="1085"/>
        <v>5.74</v>
      </c>
      <c r="O1098" s="73">
        <f t="shared" si="1086"/>
        <v>32878.72</v>
      </c>
      <c r="P1098" s="8">
        <f t="shared" si="1087"/>
        <v>386.8084706</v>
      </c>
    </row>
    <row r="1099" ht="14.25" customHeight="1" outlineLevel="1">
      <c r="A1099" s="68"/>
      <c r="B1099" s="69"/>
      <c r="C1099" s="80" t="s">
        <v>3720</v>
      </c>
      <c r="D1099" s="68"/>
      <c r="E1099" s="69"/>
      <c r="F1099" s="69"/>
      <c r="G1099" s="70"/>
      <c r="H1099" s="69">
        <f t="shared" ref="H1099:K1099" si="1088">SUBTOTAL(9,H1094:H1098)</f>
        <v>2217</v>
      </c>
      <c r="I1099" s="69">
        <f t="shared" si="1088"/>
        <v>352</v>
      </c>
      <c r="J1099" s="69">
        <f t="shared" si="1088"/>
        <v>201</v>
      </c>
      <c r="K1099" s="29">
        <f t="shared" si="1088"/>
        <v>452.5</v>
      </c>
      <c r="L1099" s="71"/>
      <c r="M1099" s="71"/>
      <c r="N1099" s="72">
        <f t="shared" ref="N1099:O1099" si="1089">SUBTOTAL(9,N1094:N1098)</f>
        <v>72.26</v>
      </c>
      <c r="O1099" s="73">
        <f t="shared" si="1089"/>
        <v>413905.28</v>
      </c>
      <c r="P1099" s="8"/>
    </row>
    <row r="1100" ht="14.25" customHeight="1" outlineLevel="2">
      <c r="A1100" s="68">
        <v>473.0</v>
      </c>
      <c r="B1100" s="69">
        <v>1.0</v>
      </c>
      <c r="C1100" s="18" t="str">
        <f>IF(A1100=1.2, "Minneapolis",VLOOKUP(A1100,'Fall20 data fy22 comp rev '!$P$2:$Q$669,2,0))</f>
        <v>Isle</v>
      </c>
      <c r="D1100" s="68">
        <v>473.0</v>
      </c>
      <c r="E1100" s="69">
        <v>1.0</v>
      </c>
      <c r="F1100" s="69">
        <v>10.0</v>
      </c>
      <c r="G1100" s="70" t="s">
        <v>2335</v>
      </c>
      <c r="H1100" s="69">
        <v>207.0</v>
      </c>
      <c r="I1100" s="69">
        <v>108.0</v>
      </c>
      <c r="J1100" s="69">
        <v>31.0</v>
      </c>
      <c r="K1100" s="29">
        <f t="shared" ref="K1100:K1102" si="1090">ROUND((I$3*I1100)+(J1100*J$3),1)</f>
        <v>123.5</v>
      </c>
      <c r="L1100" s="71">
        <f t="shared" ref="L1100:L1102" si="1091">ROUND(K1100/H1100,4)</f>
        <v>0.5966</v>
      </c>
      <c r="M1100" s="71">
        <f t="shared" ref="M1100:M1102" si="1092">ROUND(MIN(1,L1100/M$3),4)</f>
        <v>0.7458</v>
      </c>
      <c r="N1100" s="72">
        <f t="shared" ref="N1100:N1102" si="1093">ROUND(K1100*M1100*N$3,2)</f>
        <v>55.26</v>
      </c>
      <c r="O1100" s="73">
        <f t="shared" ref="O1100:O1102" si="1094">ROUND(N1100*O$3,2)</f>
        <v>316529.28</v>
      </c>
      <c r="P1100" s="8">
        <f t="shared" ref="P1100:P1102" si="1095">O1100/H1100</f>
        <v>1529.126957</v>
      </c>
    </row>
    <row r="1101" ht="14.25" customHeight="1" outlineLevel="2">
      <c r="A1101" s="68">
        <v>473.0</v>
      </c>
      <c r="B1101" s="69">
        <v>1.0</v>
      </c>
      <c r="C1101" s="18" t="str">
        <f>IF(A1101=1.2, "Minneapolis",VLOOKUP(A1101,'Fall20 data fy22 comp rev '!$P$2:$Q$669,2,0))</f>
        <v>Isle</v>
      </c>
      <c r="D1101" s="68">
        <v>473.0</v>
      </c>
      <c r="E1101" s="69">
        <v>1.0</v>
      </c>
      <c r="F1101" s="69">
        <v>20.0</v>
      </c>
      <c r="G1101" s="70" t="s">
        <v>2336</v>
      </c>
      <c r="H1101" s="69">
        <v>175.0</v>
      </c>
      <c r="I1101" s="69">
        <v>69.0</v>
      </c>
      <c r="J1101" s="69">
        <v>22.0</v>
      </c>
      <c r="K1101" s="29">
        <f t="shared" si="1090"/>
        <v>80</v>
      </c>
      <c r="L1101" s="71">
        <f t="shared" si="1091"/>
        <v>0.4571</v>
      </c>
      <c r="M1101" s="71">
        <f t="shared" si="1092"/>
        <v>0.5714</v>
      </c>
      <c r="N1101" s="72">
        <f t="shared" si="1093"/>
        <v>27.43</v>
      </c>
      <c r="O1101" s="73">
        <f t="shared" si="1094"/>
        <v>157119.04</v>
      </c>
      <c r="P1101" s="8">
        <f t="shared" si="1095"/>
        <v>897.8230857</v>
      </c>
    </row>
    <row r="1102" ht="14.25" customHeight="1" outlineLevel="2">
      <c r="A1102" s="68">
        <v>473.0</v>
      </c>
      <c r="B1102" s="69">
        <v>1.0</v>
      </c>
      <c r="C1102" s="18" t="str">
        <f>IF(A1102=1.2, "Minneapolis",VLOOKUP(A1102,'Fall20 data fy22 comp rev '!$P$2:$Q$669,2,0))</f>
        <v>Isle</v>
      </c>
      <c r="D1102" s="68">
        <v>473.0</v>
      </c>
      <c r="E1102" s="69">
        <v>1.0</v>
      </c>
      <c r="F1102" s="69">
        <v>40.0</v>
      </c>
      <c r="G1102" s="70" t="s">
        <v>2337</v>
      </c>
      <c r="H1102" s="69">
        <v>28.0</v>
      </c>
      <c r="I1102" s="69">
        <v>10.0</v>
      </c>
      <c r="J1102" s="69">
        <v>4.0</v>
      </c>
      <c r="K1102" s="29">
        <f t="shared" si="1090"/>
        <v>12</v>
      </c>
      <c r="L1102" s="71">
        <f t="shared" si="1091"/>
        <v>0.4286</v>
      </c>
      <c r="M1102" s="71">
        <f t="shared" si="1092"/>
        <v>0.5358</v>
      </c>
      <c r="N1102" s="72">
        <f t="shared" si="1093"/>
        <v>3.86</v>
      </c>
      <c r="O1102" s="73">
        <f t="shared" si="1094"/>
        <v>22110.08</v>
      </c>
      <c r="P1102" s="8">
        <f t="shared" si="1095"/>
        <v>789.6457143</v>
      </c>
    </row>
    <row r="1103" ht="14.25" customHeight="1" outlineLevel="1">
      <c r="A1103" s="68"/>
      <c r="B1103" s="69"/>
      <c r="C1103" s="80" t="s">
        <v>3721</v>
      </c>
      <c r="D1103" s="68"/>
      <c r="E1103" s="69"/>
      <c r="F1103" s="69"/>
      <c r="G1103" s="70"/>
      <c r="H1103" s="69">
        <f t="shared" ref="H1103:K1103" si="1096">SUBTOTAL(9,H1100:H1102)</f>
        <v>410</v>
      </c>
      <c r="I1103" s="69">
        <f t="shared" si="1096"/>
        <v>187</v>
      </c>
      <c r="J1103" s="69">
        <f t="shared" si="1096"/>
        <v>57</v>
      </c>
      <c r="K1103" s="29">
        <f t="shared" si="1096"/>
        <v>215.5</v>
      </c>
      <c r="L1103" s="71"/>
      <c r="M1103" s="71"/>
      <c r="N1103" s="72">
        <f t="shared" ref="N1103:O1103" si="1097">SUBTOTAL(9,N1100:N1102)</f>
        <v>86.55</v>
      </c>
      <c r="O1103" s="73">
        <f t="shared" si="1097"/>
        <v>495758.4</v>
      </c>
      <c r="P1103" s="8"/>
    </row>
    <row r="1104" ht="14.25" customHeight="1" outlineLevel="2">
      <c r="A1104" s="68">
        <v>477.0</v>
      </c>
      <c r="B1104" s="69">
        <v>1.0</v>
      </c>
      <c r="C1104" s="18" t="str">
        <f>IF(A1104=1.2, "Minneapolis",VLOOKUP(A1104,'Fall20 data fy22 comp rev '!$P$2:$Q$669,2,0))</f>
        <v>Princeton</v>
      </c>
      <c r="D1104" s="68">
        <v>477.0</v>
      </c>
      <c r="E1104" s="69">
        <v>1.0</v>
      </c>
      <c r="F1104" s="69">
        <v>1.0</v>
      </c>
      <c r="G1104" s="70" t="s">
        <v>2338</v>
      </c>
      <c r="H1104" s="69">
        <v>677.0</v>
      </c>
      <c r="I1104" s="69">
        <v>138.0</v>
      </c>
      <c r="J1104" s="69">
        <v>85.0</v>
      </c>
      <c r="K1104" s="29">
        <f t="shared" ref="K1104:K1113" si="1098">ROUND((I$3*I1104)+(J1104*J$3),1)</f>
        <v>180.5</v>
      </c>
      <c r="L1104" s="71">
        <f t="shared" ref="L1104:L1113" si="1099">ROUND(K1104/H1104,4)</f>
        <v>0.2666</v>
      </c>
      <c r="M1104" s="71">
        <f t="shared" ref="M1104:M1113" si="1100">ROUND(MIN(1,L1104/M$3),4)</f>
        <v>0.3333</v>
      </c>
      <c r="N1104" s="72">
        <f t="shared" ref="N1104:N1113" si="1101">ROUND(K1104*M1104*N$3,2)</f>
        <v>36.1</v>
      </c>
      <c r="O1104" s="73">
        <f t="shared" ref="O1104:O1113" si="1102">ROUND(N1104*O$3,2)</f>
        <v>206780.8</v>
      </c>
      <c r="P1104" s="8">
        <f t="shared" ref="P1104:P1113" si="1103">O1104/H1104</f>
        <v>305.4369276</v>
      </c>
    </row>
    <row r="1105" ht="14.25" customHeight="1" outlineLevel="2">
      <c r="A1105" s="68">
        <v>477.0</v>
      </c>
      <c r="B1105" s="69">
        <v>1.0</v>
      </c>
      <c r="C1105" s="18" t="str">
        <f>IF(A1105=1.2, "Minneapolis",VLOOKUP(A1105,'Fall20 data fy22 comp rev '!$P$2:$Q$669,2,0))</f>
        <v>Princeton</v>
      </c>
      <c r="D1105" s="68">
        <v>477.0</v>
      </c>
      <c r="E1105" s="69">
        <v>1.0</v>
      </c>
      <c r="F1105" s="69">
        <v>10.0</v>
      </c>
      <c r="G1105" s="70" t="s">
        <v>2339</v>
      </c>
      <c r="H1105" s="69">
        <v>726.0</v>
      </c>
      <c r="I1105" s="69">
        <v>129.0</v>
      </c>
      <c r="J1105" s="69">
        <v>89.0</v>
      </c>
      <c r="K1105" s="29">
        <f t="shared" si="1098"/>
        <v>173.5</v>
      </c>
      <c r="L1105" s="71">
        <f t="shared" si="1099"/>
        <v>0.239</v>
      </c>
      <c r="M1105" s="71">
        <f t="shared" si="1100"/>
        <v>0.2988</v>
      </c>
      <c r="N1105" s="72">
        <f t="shared" si="1101"/>
        <v>31.11</v>
      </c>
      <c r="O1105" s="73">
        <f t="shared" si="1102"/>
        <v>178198.08</v>
      </c>
      <c r="P1105" s="8">
        <f t="shared" si="1103"/>
        <v>245.4519008</v>
      </c>
    </row>
    <row r="1106" ht="14.25" customHeight="1" outlineLevel="2">
      <c r="A1106" s="68">
        <v>477.0</v>
      </c>
      <c r="B1106" s="69">
        <v>1.0</v>
      </c>
      <c r="C1106" s="18" t="str">
        <f>IF(A1106=1.2, "Minneapolis",VLOOKUP(A1106,'Fall20 data fy22 comp rev '!$P$2:$Q$669,2,0))</f>
        <v>Princeton</v>
      </c>
      <c r="D1106" s="68">
        <v>477.0</v>
      </c>
      <c r="E1106" s="69">
        <v>1.0</v>
      </c>
      <c r="F1106" s="69">
        <v>20.0</v>
      </c>
      <c r="G1106" s="70" t="s">
        <v>2340</v>
      </c>
      <c r="H1106" s="69">
        <v>779.0</v>
      </c>
      <c r="I1106" s="69">
        <v>118.0</v>
      </c>
      <c r="J1106" s="69">
        <v>125.0</v>
      </c>
      <c r="K1106" s="29">
        <f t="shared" si="1098"/>
        <v>180.5</v>
      </c>
      <c r="L1106" s="71">
        <f t="shared" si="1099"/>
        <v>0.2317</v>
      </c>
      <c r="M1106" s="71">
        <f t="shared" si="1100"/>
        <v>0.2896</v>
      </c>
      <c r="N1106" s="72">
        <f t="shared" si="1101"/>
        <v>31.36</v>
      </c>
      <c r="O1106" s="73">
        <f t="shared" si="1102"/>
        <v>179630.08</v>
      </c>
      <c r="P1106" s="8">
        <f t="shared" si="1103"/>
        <v>230.5906033</v>
      </c>
    </row>
    <row r="1107" ht="14.25" customHeight="1" outlineLevel="2">
      <c r="A1107" s="68">
        <v>477.0</v>
      </c>
      <c r="B1107" s="69">
        <v>1.0</v>
      </c>
      <c r="C1107" s="18" t="str">
        <f>IF(A1107=1.2, "Minneapolis",VLOOKUP(A1107,'Fall20 data fy22 comp rev '!$P$2:$Q$669,2,0))</f>
        <v>Princeton</v>
      </c>
      <c r="D1107" s="68">
        <v>477.0</v>
      </c>
      <c r="E1107" s="69">
        <v>1.0</v>
      </c>
      <c r="F1107" s="69">
        <v>30.0</v>
      </c>
      <c r="G1107" s="70" t="s">
        <v>2341</v>
      </c>
      <c r="H1107" s="69">
        <v>959.0</v>
      </c>
      <c r="I1107" s="69">
        <v>116.0</v>
      </c>
      <c r="J1107" s="69">
        <v>102.0</v>
      </c>
      <c r="K1107" s="29">
        <f t="shared" si="1098"/>
        <v>167</v>
      </c>
      <c r="L1107" s="71">
        <f t="shared" si="1099"/>
        <v>0.1741</v>
      </c>
      <c r="M1107" s="71">
        <f t="shared" si="1100"/>
        <v>0.2176</v>
      </c>
      <c r="N1107" s="72">
        <f t="shared" si="1101"/>
        <v>21.8</v>
      </c>
      <c r="O1107" s="73">
        <f t="shared" si="1102"/>
        <v>124870.4</v>
      </c>
      <c r="P1107" s="8">
        <f t="shared" si="1103"/>
        <v>130.2089677</v>
      </c>
    </row>
    <row r="1108" ht="14.25" customHeight="1" outlineLevel="2">
      <c r="A1108" s="68">
        <v>477.0</v>
      </c>
      <c r="B1108" s="69">
        <v>1.0</v>
      </c>
      <c r="C1108" s="18" t="str">
        <f>IF(A1108=1.2, "Minneapolis",VLOOKUP(A1108,'Fall20 data fy22 comp rev '!$P$2:$Q$669,2,0))</f>
        <v>Princeton</v>
      </c>
      <c r="D1108" s="68">
        <v>477.0</v>
      </c>
      <c r="E1108" s="69">
        <v>1.0</v>
      </c>
      <c r="F1108" s="69">
        <v>80.0</v>
      </c>
      <c r="G1108" s="70" t="s">
        <v>2342</v>
      </c>
      <c r="H1108" s="69">
        <v>54.0</v>
      </c>
      <c r="I1108" s="69">
        <v>9.0</v>
      </c>
      <c r="J1108" s="69">
        <v>3.0</v>
      </c>
      <c r="K1108" s="29">
        <f t="shared" si="1098"/>
        <v>10.5</v>
      </c>
      <c r="L1108" s="71">
        <f t="shared" si="1099"/>
        <v>0.1944</v>
      </c>
      <c r="M1108" s="71">
        <f t="shared" si="1100"/>
        <v>0.243</v>
      </c>
      <c r="N1108" s="72">
        <f t="shared" si="1101"/>
        <v>1.53</v>
      </c>
      <c r="O1108" s="73">
        <f t="shared" si="1102"/>
        <v>8763.84</v>
      </c>
      <c r="P1108" s="8">
        <f t="shared" si="1103"/>
        <v>162.2933333</v>
      </c>
    </row>
    <row r="1109" ht="14.25" customHeight="1" outlineLevel="2">
      <c r="A1109" s="68">
        <v>477.0</v>
      </c>
      <c r="B1109" s="69">
        <v>1.0</v>
      </c>
      <c r="C1109" s="18" t="str">
        <f>IF(A1109=1.2, "Minneapolis",VLOOKUP(A1109,'Fall20 data fy22 comp rev '!$P$2:$Q$669,2,0))</f>
        <v>Princeton</v>
      </c>
      <c r="D1109" s="68">
        <v>477.0</v>
      </c>
      <c r="E1109" s="69">
        <v>1.0</v>
      </c>
      <c r="F1109" s="69">
        <v>100.0</v>
      </c>
      <c r="G1109" s="70" t="s">
        <v>2343</v>
      </c>
      <c r="H1109" s="69">
        <v>49.0</v>
      </c>
      <c r="I1109" s="69">
        <v>21.0</v>
      </c>
      <c r="J1109" s="69">
        <v>7.0</v>
      </c>
      <c r="K1109" s="29">
        <f t="shared" si="1098"/>
        <v>24.5</v>
      </c>
      <c r="L1109" s="71">
        <f t="shared" si="1099"/>
        <v>0.5</v>
      </c>
      <c r="M1109" s="71">
        <f t="shared" si="1100"/>
        <v>0.625</v>
      </c>
      <c r="N1109" s="72">
        <f t="shared" si="1101"/>
        <v>9.19</v>
      </c>
      <c r="O1109" s="73">
        <f t="shared" si="1102"/>
        <v>52640.32</v>
      </c>
      <c r="P1109" s="8">
        <f t="shared" si="1103"/>
        <v>1074.292245</v>
      </c>
    </row>
    <row r="1110" ht="14.25" customHeight="1" outlineLevel="2">
      <c r="A1110" s="68">
        <v>477.0</v>
      </c>
      <c r="B1110" s="69">
        <v>1.0</v>
      </c>
      <c r="C1110" s="18" t="str">
        <f>IF(A1110=1.2, "Minneapolis",VLOOKUP(A1110,'Fall20 data fy22 comp rev '!$P$2:$Q$669,2,0))</f>
        <v>Princeton</v>
      </c>
      <c r="D1110" s="68">
        <v>477.0</v>
      </c>
      <c r="E1110" s="69">
        <v>1.0</v>
      </c>
      <c r="F1110" s="69">
        <v>250.0</v>
      </c>
      <c r="G1110" s="70" t="s">
        <v>2344</v>
      </c>
      <c r="H1110" s="69">
        <v>14.0</v>
      </c>
      <c r="I1110" s="69">
        <v>4.0</v>
      </c>
      <c r="J1110" s="69">
        <v>0.0</v>
      </c>
      <c r="K1110" s="29">
        <f t="shared" si="1098"/>
        <v>4</v>
      </c>
      <c r="L1110" s="71">
        <f t="shared" si="1099"/>
        <v>0.2857</v>
      </c>
      <c r="M1110" s="71">
        <f t="shared" si="1100"/>
        <v>0.3571</v>
      </c>
      <c r="N1110" s="72">
        <f t="shared" si="1101"/>
        <v>0.86</v>
      </c>
      <c r="O1110" s="73">
        <f t="shared" si="1102"/>
        <v>4926.08</v>
      </c>
      <c r="P1110" s="8">
        <f t="shared" si="1103"/>
        <v>351.8628571</v>
      </c>
    </row>
    <row r="1111" ht="14.25" customHeight="1" outlineLevel="2">
      <c r="A1111" s="68">
        <v>477.0</v>
      </c>
      <c r="B1111" s="69">
        <v>1.0</v>
      </c>
      <c r="C1111" s="18" t="str">
        <f>IF(A1111=1.2, "Minneapolis",VLOOKUP(A1111,'Fall20 data fy22 comp rev '!$P$2:$Q$669,2,0))</f>
        <v>Princeton</v>
      </c>
      <c r="D1111" s="68">
        <v>477.0</v>
      </c>
      <c r="E1111" s="69">
        <v>1.0</v>
      </c>
      <c r="F1111" s="69">
        <v>600.0</v>
      </c>
      <c r="G1111" s="70" t="s">
        <v>1556</v>
      </c>
      <c r="H1111" s="69">
        <v>58.0</v>
      </c>
      <c r="I1111" s="69">
        <v>13.0</v>
      </c>
      <c r="J1111" s="69">
        <v>6.0</v>
      </c>
      <c r="K1111" s="29">
        <f t="shared" si="1098"/>
        <v>16</v>
      </c>
      <c r="L1111" s="71">
        <f t="shared" si="1099"/>
        <v>0.2759</v>
      </c>
      <c r="M1111" s="71">
        <f t="shared" si="1100"/>
        <v>0.3449</v>
      </c>
      <c r="N1111" s="72">
        <f t="shared" si="1101"/>
        <v>3.31</v>
      </c>
      <c r="O1111" s="73">
        <f t="shared" si="1102"/>
        <v>18959.68</v>
      </c>
      <c r="P1111" s="8">
        <f t="shared" si="1103"/>
        <v>326.8910345</v>
      </c>
    </row>
    <row r="1112" ht="14.25" customHeight="1" outlineLevel="2">
      <c r="A1112" s="68">
        <v>477.0</v>
      </c>
      <c r="B1112" s="69">
        <v>1.0</v>
      </c>
      <c r="C1112" s="18" t="str">
        <f>IF(A1112=1.2, "Minneapolis",VLOOKUP(A1112,'Fall20 data fy22 comp rev '!$P$2:$Q$669,2,0))</f>
        <v>Princeton</v>
      </c>
      <c r="D1112" s="68">
        <v>477.0</v>
      </c>
      <c r="E1112" s="69">
        <v>1.0</v>
      </c>
      <c r="F1112" s="69">
        <v>700.0</v>
      </c>
      <c r="G1112" s="70" t="s">
        <v>3722</v>
      </c>
      <c r="H1112" s="69">
        <v>8.0</v>
      </c>
      <c r="I1112" s="69">
        <v>5.0</v>
      </c>
      <c r="J1112" s="69">
        <v>1.0</v>
      </c>
      <c r="K1112" s="29">
        <f t="shared" si="1098"/>
        <v>5.5</v>
      </c>
      <c r="L1112" s="71">
        <f t="shared" si="1099"/>
        <v>0.6875</v>
      </c>
      <c r="M1112" s="71">
        <f t="shared" si="1100"/>
        <v>0.8594</v>
      </c>
      <c r="N1112" s="72">
        <f t="shared" si="1101"/>
        <v>2.84</v>
      </c>
      <c r="O1112" s="73">
        <f t="shared" si="1102"/>
        <v>16267.52</v>
      </c>
      <c r="P1112" s="8">
        <f t="shared" si="1103"/>
        <v>2033.44</v>
      </c>
    </row>
    <row r="1113" ht="14.25" customHeight="1" outlineLevel="2">
      <c r="A1113" s="68">
        <v>477.0</v>
      </c>
      <c r="B1113" s="69">
        <v>1.0</v>
      </c>
      <c r="C1113" s="18" t="str">
        <f>IF(A1113=1.2, "Minneapolis",VLOOKUP(A1113,'Fall20 data fy22 comp rev '!$P$2:$Q$669,2,0))</f>
        <v>Princeton</v>
      </c>
      <c r="D1113" s="68">
        <v>477.0</v>
      </c>
      <c r="E1113" s="69">
        <v>1.0</v>
      </c>
      <c r="F1113" s="69">
        <v>950.0</v>
      </c>
      <c r="G1113" s="70" t="s">
        <v>2345</v>
      </c>
      <c r="H1113" s="69">
        <v>3.0</v>
      </c>
      <c r="I1113" s="69">
        <v>1.0</v>
      </c>
      <c r="J1113" s="69">
        <v>0.0</v>
      </c>
      <c r="K1113" s="29">
        <f t="shared" si="1098"/>
        <v>1</v>
      </c>
      <c r="L1113" s="71">
        <f t="shared" si="1099"/>
        <v>0.3333</v>
      </c>
      <c r="M1113" s="71">
        <f t="shared" si="1100"/>
        <v>0.4166</v>
      </c>
      <c r="N1113" s="72">
        <f t="shared" si="1101"/>
        <v>0.25</v>
      </c>
      <c r="O1113" s="73">
        <f t="shared" si="1102"/>
        <v>1432</v>
      </c>
      <c r="P1113" s="8">
        <f t="shared" si="1103"/>
        <v>477.3333333</v>
      </c>
    </row>
    <row r="1114" ht="14.25" customHeight="1" outlineLevel="1">
      <c r="A1114" s="68"/>
      <c r="B1114" s="69"/>
      <c r="C1114" s="80" t="s">
        <v>3723</v>
      </c>
      <c r="D1114" s="68"/>
      <c r="E1114" s="69"/>
      <c r="F1114" s="69"/>
      <c r="G1114" s="70"/>
      <c r="H1114" s="69">
        <f t="shared" ref="H1114:K1114" si="1104">SUBTOTAL(9,H1104:H1113)</f>
        <v>3327</v>
      </c>
      <c r="I1114" s="69">
        <f t="shared" si="1104"/>
        <v>554</v>
      </c>
      <c r="J1114" s="69">
        <f t="shared" si="1104"/>
        <v>418</v>
      </c>
      <c r="K1114" s="29">
        <f t="shared" si="1104"/>
        <v>763</v>
      </c>
      <c r="L1114" s="71"/>
      <c r="M1114" s="71"/>
      <c r="N1114" s="72">
        <f t="shared" ref="N1114:O1114" si="1105">SUBTOTAL(9,N1104:N1113)</f>
        <v>138.35</v>
      </c>
      <c r="O1114" s="73">
        <f t="shared" si="1105"/>
        <v>792468.8</v>
      </c>
      <c r="P1114" s="8"/>
    </row>
    <row r="1115" ht="14.25" customHeight="1" outlineLevel="2">
      <c r="A1115" s="68">
        <v>480.0</v>
      </c>
      <c r="B1115" s="69">
        <v>1.0</v>
      </c>
      <c r="C1115" s="18" t="str">
        <f>IF(A1115=1.2, "Minneapolis",VLOOKUP(A1115,'Fall20 data fy22 comp rev '!$P$2:$Q$669,2,0))</f>
        <v>Onamia</v>
      </c>
      <c r="D1115" s="68">
        <v>480.0</v>
      </c>
      <c r="E1115" s="69">
        <v>1.0</v>
      </c>
      <c r="F1115" s="69">
        <v>10.0</v>
      </c>
      <c r="G1115" s="70" t="s">
        <v>2346</v>
      </c>
      <c r="H1115" s="69">
        <v>120.0</v>
      </c>
      <c r="I1115" s="69">
        <v>62.0</v>
      </c>
      <c r="J1115" s="69">
        <v>9.0</v>
      </c>
      <c r="K1115" s="29">
        <f t="shared" ref="K1115:K1119" si="1106">ROUND((I$3*I1115)+(J1115*J$3),1)</f>
        <v>66.5</v>
      </c>
      <c r="L1115" s="71">
        <f t="shared" ref="L1115:L1119" si="1107">ROUND(K1115/H1115,4)</f>
        <v>0.5542</v>
      </c>
      <c r="M1115" s="71">
        <f t="shared" ref="M1115:M1119" si="1108">ROUND(MIN(1,L1115/M$3),4)</f>
        <v>0.6928</v>
      </c>
      <c r="N1115" s="72">
        <f t="shared" ref="N1115:N1119" si="1109">ROUND(K1115*M1115*N$3,2)</f>
        <v>27.64</v>
      </c>
      <c r="O1115" s="73">
        <f t="shared" ref="O1115:O1119" si="1110">ROUND(N1115*O$3,2)</f>
        <v>158321.92</v>
      </c>
      <c r="P1115" s="8">
        <f t="shared" ref="P1115:P1119" si="1111">O1115/H1115</f>
        <v>1319.349333</v>
      </c>
    </row>
    <row r="1116" ht="14.25" customHeight="1" outlineLevel="2">
      <c r="A1116" s="68">
        <v>480.0</v>
      </c>
      <c r="B1116" s="69">
        <v>1.0</v>
      </c>
      <c r="C1116" s="18" t="str">
        <f>IF(A1116=1.2, "Minneapolis",VLOOKUP(A1116,'Fall20 data fy22 comp rev '!$P$2:$Q$669,2,0))</f>
        <v>Onamia</v>
      </c>
      <c r="D1116" s="68">
        <v>480.0</v>
      </c>
      <c r="E1116" s="69">
        <v>1.0</v>
      </c>
      <c r="F1116" s="69">
        <v>20.0</v>
      </c>
      <c r="G1116" s="70" t="s">
        <v>2347</v>
      </c>
      <c r="H1116" s="69">
        <v>119.0</v>
      </c>
      <c r="I1116" s="69">
        <v>47.0</v>
      </c>
      <c r="J1116" s="69">
        <v>6.0</v>
      </c>
      <c r="K1116" s="29">
        <f t="shared" si="1106"/>
        <v>50</v>
      </c>
      <c r="L1116" s="71">
        <f t="shared" si="1107"/>
        <v>0.4202</v>
      </c>
      <c r="M1116" s="71">
        <f t="shared" si="1108"/>
        <v>0.5253</v>
      </c>
      <c r="N1116" s="72">
        <f t="shared" si="1109"/>
        <v>15.76</v>
      </c>
      <c r="O1116" s="73">
        <f t="shared" si="1110"/>
        <v>90273.28</v>
      </c>
      <c r="P1116" s="8">
        <f t="shared" si="1111"/>
        <v>758.5989916</v>
      </c>
    </row>
    <row r="1117" ht="14.25" customHeight="1" outlineLevel="2">
      <c r="A1117" s="68">
        <v>480.0</v>
      </c>
      <c r="B1117" s="69">
        <v>1.0</v>
      </c>
      <c r="C1117" s="18" t="str">
        <f>IF(A1117=1.2, "Minneapolis",VLOOKUP(A1117,'Fall20 data fy22 comp rev '!$P$2:$Q$669,2,0))</f>
        <v>Onamia</v>
      </c>
      <c r="D1117" s="68">
        <v>480.0</v>
      </c>
      <c r="E1117" s="69">
        <v>1.0</v>
      </c>
      <c r="F1117" s="69">
        <v>30.0</v>
      </c>
      <c r="G1117" s="70" t="s">
        <v>2348</v>
      </c>
      <c r="H1117" s="69">
        <v>53.0</v>
      </c>
      <c r="I1117" s="69">
        <v>53.0</v>
      </c>
      <c r="J1117" s="69">
        <v>0.0</v>
      </c>
      <c r="K1117" s="29">
        <f t="shared" si="1106"/>
        <v>53</v>
      </c>
      <c r="L1117" s="71">
        <f t="shared" si="1107"/>
        <v>1</v>
      </c>
      <c r="M1117" s="71">
        <f t="shared" si="1108"/>
        <v>1</v>
      </c>
      <c r="N1117" s="72">
        <f t="shared" si="1109"/>
        <v>31.8</v>
      </c>
      <c r="O1117" s="73">
        <f t="shared" si="1110"/>
        <v>182150.4</v>
      </c>
      <c r="P1117" s="8">
        <f t="shared" si="1111"/>
        <v>3436.8</v>
      </c>
    </row>
    <row r="1118" ht="14.25" customHeight="1" outlineLevel="2">
      <c r="A1118" s="68">
        <v>480.0</v>
      </c>
      <c r="B1118" s="69">
        <v>1.0</v>
      </c>
      <c r="C1118" s="18" t="str">
        <f>IF(A1118=1.2, "Minneapolis",VLOOKUP(A1118,'Fall20 data fy22 comp rev '!$P$2:$Q$669,2,0))</f>
        <v>Onamia</v>
      </c>
      <c r="D1118" s="68">
        <v>480.0</v>
      </c>
      <c r="E1118" s="69">
        <v>1.0</v>
      </c>
      <c r="F1118" s="69">
        <v>35.0</v>
      </c>
      <c r="G1118" s="70" t="s">
        <v>2349</v>
      </c>
      <c r="H1118" s="69">
        <v>17.0</v>
      </c>
      <c r="I1118" s="69">
        <v>10.0</v>
      </c>
      <c r="J1118" s="69">
        <v>0.0</v>
      </c>
      <c r="K1118" s="29">
        <f t="shared" si="1106"/>
        <v>10</v>
      </c>
      <c r="L1118" s="71">
        <f t="shared" si="1107"/>
        <v>0.5882</v>
      </c>
      <c r="M1118" s="71">
        <f t="shared" si="1108"/>
        <v>0.7353</v>
      </c>
      <c r="N1118" s="72">
        <f t="shared" si="1109"/>
        <v>4.41</v>
      </c>
      <c r="O1118" s="73">
        <f t="shared" si="1110"/>
        <v>25260.48</v>
      </c>
      <c r="P1118" s="8">
        <f t="shared" si="1111"/>
        <v>1485.910588</v>
      </c>
    </row>
    <row r="1119" ht="14.25" customHeight="1" outlineLevel="2">
      <c r="A1119" s="68">
        <v>480.0</v>
      </c>
      <c r="B1119" s="69">
        <v>1.0</v>
      </c>
      <c r="C1119" s="18" t="str">
        <f>IF(A1119=1.2, "Minneapolis",VLOOKUP(A1119,'Fall20 data fy22 comp rev '!$P$2:$Q$669,2,0))</f>
        <v>Onamia</v>
      </c>
      <c r="D1119" s="68">
        <v>480.0</v>
      </c>
      <c r="E1119" s="69">
        <v>1.0</v>
      </c>
      <c r="F1119" s="69">
        <v>50.0</v>
      </c>
      <c r="G1119" s="70" t="s">
        <v>2350</v>
      </c>
      <c r="H1119" s="69">
        <v>299.0</v>
      </c>
      <c r="I1119" s="69">
        <v>156.0</v>
      </c>
      <c r="J1119" s="69">
        <v>24.0</v>
      </c>
      <c r="K1119" s="29">
        <f t="shared" si="1106"/>
        <v>168</v>
      </c>
      <c r="L1119" s="71">
        <f t="shared" si="1107"/>
        <v>0.5619</v>
      </c>
      <c r="M1119" s="71">
        <f t="shared" si="1108"/>
        <v>0.7024</v>
      </c>
      <c r="N1119" s="72">
        <f t="shared" si="1109"/>
        <v>70.8</v>
      </c>
      <c r="O1119" s="73">
        <f t="shared" si="1110"/>
        <v>405542.4</v>
      </c>
      <c r="P1119" s="8">
        <f t="shared" si="1111"/>
        <v>1356.329097</v>
      </c>
    </row>
    <row r="1120" ht="14.25" customHeight="1" outlineLevel="1">
      <c r="A1120" s="68"/>
      <c r="B1120" s="69"/>
      <c r="C1120" s="80" t="s">
        <v>3724</v>
      </c>
      <c r="D1120" s="68"/>
      <c r="E1120" s="69"/>
      <c r="F1120" s="69"/>
      <c r="G1120" s="70"/>
      <c r="H1120" s="69">
        <f t="shared" ref="H1120:K1120" si="1112">SUBTOTAL(9,H1115:H1119)</f>
        <v>608</v>
      </c>
      <c r="I1120" s="69">
        <f t="shared" si="1112"/>
        <v>328</v>
      </c>
      <c r="J1120" s="69">
        <f t="shared" si="1112"/>
        <v>39</v>
      </c>
      <c r="K1120" s="29">
        <f t="shared" si="1112"/>
        <v>347.5</v>
      </c>
      <c r="L1120" s="71"/>
      <c r="M1120" s="71"/>
      <c r="N1120" s="72">
        <f t="shared" ref="N1120:O1120" si="1113">SUBTOTAL(9,N1115:N1119)</f>
        <v>150.41</v>
      </c>
      <c r="O1120" s="73">
        <f t="shared" si="1113"/>
        <v>861548.48</v>
      </c>
      <c r="P1120" s="8"/>
    </row>
    <row r="1121" ht="14.25" customHeight="1" outlineLevel="2">
      <c r="A1121" s="68">
        <v>482.0</v>
      </c>
      <c r="B1121" s="69">
        <v>1.0</v>
      </c>
      <c r="C1121" s="18" t="str">
        <f>IF(A1121=1.2, "Minneapolis",VLOOKUP(A1121,'Fall20 data fy22 comp rev '!$P$2:$Q$669,2,0))</f>
        <v>Little Falls</v>
      </c>
      <c r="D1121" s="68">
        <v>482.0</v>
      </c>
      <c r="E1121" s="69">
        <v>1.0</v>
      </c>
      <c r="F1121" s="69">
        <v>110.0</v>
      </c>
      <c r="G1121" s="70" t="s">
        <v>1212</v>
      </c>
      <c r="H1121" s="69">
        <v>435.0</v>
      </c>
      <c r="I1121" s="69">
        <v>161.0</v>
      </c>
      <c r="J1121" s="69">
        <v>67.0</v>
      </c>
      <c r="K1121" s="29">
        <f t="shared" ref="K1121:K1126" si="1114">ROUND((I$3*I1121)+(J1121*J$3),1)</f>
        <v>194.5</v>
      </c>
      <c r="L1121" s="71">
        <f t="shared" ref="L1121:L1126" si="1115">ROUND(K1121/H1121,4)</f>
        <v>0.4471</v>
      </c>
      <c r="M1121" s="71">
        <f t="shared" ref="M1121:M1126" si="1116">ROUND(MIN(1,L1121/M$3),4)</f>
        <v>0.5589</v>
      </c>
      <c r="N1121" s="72">
        <f t="shared" ref="N1121:N1126" si="1117">ROUND(K1121*M1121*N$3,2)</f>
        <v>65.22</v>
      </c>
      <c r="O1121" s="73">
        <f t="shared" ref="O1121:O1126" si="1118">ROUND(N1121*O$3,2)</f>
        <v>373580.16</v>
      </c>
      <c r="P1121" s="8">
        <f t="shared" ref="P1121:P1126" si="1119">O1121/H1121</f>
        <v>858.8049655</v>
      </c>
    </row>
    <row r="1122" ht="14.25" customHeight="1" outlineLevel="2">
      <c r="A1122" s="68">
        <v>482.0</v>
      </c>
      <c r="B1122" s="69">
        <v>1.0</v>
      </c>
      <c r="C1122" s="18" t="str">
        <f>IF(A1122=1.2, "Minneapolis",VLOOKUP(A1122,'Fall20 data fy22 comp rev '!$P$2:$Q$669,2,0))</f>
        <v>Little Falls</v>
      </c>
      <c r="D1122" s="68">
        <v>482.0</v>
      </c>
      <c r="E1122" s="69">
        <v>1.0</v>
      </c>
      <c r="F1122" s="69">
        <v>120.0</v>
      </c>
      <c r="G1122" s="70" t="s">
        <v>2351</v>
      </c>
      <c r="H1122" s="69">
        <v>553.0</v>
      </c>
      <c r="I1122" s="69">
        <v>216.0</v>
      </c>
      <c r="J1122" s="69">
        <v>57.0</v>
      </c>
      <c r="K1122" s="29">
        <f t="shared" si="1114"/>
        <v>244.5</v>
      </c>
      <c r="L1122" s="71">
        <f t="shared" si="1115"/>
        <v>0.4421</v>
      </c>
      <c r="M1122" s="71">
        <f t="shared" si="1116"/>
        <v>0.5526</v>
      </c>
      <c r="N1122" s="72">
        <f t="shared" si="1117"/>
        <v>81.07</v>
      </c>
      <c r="O1122" s="73">
        <f t="shared" si="1118"/>
        <v>464368.96</v>
      </c>
      <c r="P1122" s="8">
        <f t="shared" si="1119"/>
        <v>839.7268716</v>
      </c>
    </row>
    <row r="1123" ht="14.25" customHeight="1" outlineLevel="2">
      <c r="A1123" s="68">
        <v>482.0</v>
      </c>
      <c r="B1123" s="69">
        <v>1.0</v>
      </c>
      <c r="C1123" s="18" t="str">
        <f>IF(A1123=1.2, "Minneapolis",VLOOKUP(A1123,'Fall20 data fy22 comp rev '!$P$2:$Q$669,2,0))</f>
        <v>Little Falls</v>
      </c>
      <c r="D1123" s="68">
        <v>482.0</v>
      </c>
      <c r="E1123" s="69">
        <v>1.0</v>
      </c>
      <c r="F1123" s="69">
        <v>130.0</v>
      </c>
      <c r="G1123" s="70" t="s">
        <v>2352</v>
      </c>
      <c r="H1123" s="69">
        <v>102.0</v>
      </c>
      <c r="I1123" s="69">
        <v>30.0</v>
      </c>
      <c r="J1123" s="69">
        <v>17.0</v>
      </c>
      <c r="K1123" s="29">
        <f t="shared" si="1114"/>
        <v>38.5</v>
      </c>
      <c r="L1123" s="71">
        <f t="shared" si="1115"/>
        <v>0.3775</v>
      </c>
      <c r="M1123" s="71">
        <f t="shared" si="1116"/>
        <v>0.4719</v>
      </c>
      <c r="N1123" s="72">
        <f t="shared" si="1117"/>
        <v>10.9</v>
      </c>
      <c r="O1123" s="73">
        <f t="shared" si="1118"/>
        <v>62435.2</v>
      </c>
      <c r="P1123" s="8">
        <f t="shared" si="1119"/>
        <v>612.1098039</v>
      </c>
    </row>
    <row r="1124" ht="14.25" customHeight="1" outlineLevel="2">
      <c r="A1124" s="68">
        <v>482.0</v>
      </c>
      <c r="B1124" s="69">
        <v>1.0</v>
      </c>
      <c r="C1124" s="18" t="str">
        <f>IF(A1124=1.2, "Minneapolis",VLOOKUP(A1124,'Fall20 data fy22 comp rev '!$P$2:$Q$669,2,0))</f>
        <v>Little Falls</v>
      </c>
      <c r="D1124" s="68">
        <v>482.0</v>
      </c>
      <c r="E1124" s="69">
        <v>1.0</v>
      </c>
      <c r="F1124" s="69">
        <v>200.0</v>
      </c>
      <c r="G1124" s="70" t="s">
        <v>2353</v>
      </c>
      <c r="H1124" s="69">
        <v>567.0</v>
      </c>
      <c r="I1124" s="69">
        <v>183.0</v>
      </c>
      <c r="J1124" s="69">
        <v>76.0</v>
      </c>
      <c r="K1124" s="29">
        <f t="shared" si="1114"/>
        <v>221</v>
      </c>
      <c r="L1124" s="71">
        <f t="shared" si="1115"/>
        <v>0.3898</v>
      </c>
      <c r="M1124" s="71">
        <f t="shared" si="1116"/>
        <v>0.4873</v>
      </c>
      <c r="N1124" s="72">
        <f t="shared" si="1117"/>
        <v>64.62</v>
      </c>
      <c r="O1124" s="73">
        <f t="shared" si="1118"/>
        <v>370143.36</v>
      </c>
      <c r="P1124" s="8">
        <f t="shared" si="1119"/>
        <v>652.8101587</v>
      </c>
    </row>
    <row r="1125" ht="14.25" customHeight="1" outlineLevel="2">
      <c r="A1125" s="68">
        <v>482.0</v>
      </c>
      <c r="B1125" s="69">
        <v>1.0</v>
      </c>
      <c r="C1125" s="18" t="str">
        <f>IF(A1125=1.2, "Minneapolis",VLOOKUP(A1125,'Fall20 data fy22 comp rev '!$P$2:$Q$669,2,0))</f>
        <v>Little Falls</v>
      </c>
      <c r="D1125" s="68">
        <v>482.0</v>
      </c>
      <c r="E1125" s="69">
        <v>1.0</v>
      </c>
      <c r="F1125" s="69">
        <v>300.0</v>
      </c>
      <c r="G1125" s="70" t="s">
        <v>2354</v>
      </c>
      <c r="H1125" s="69">
        <v>725.0</v>
      </c>
      <c r="I1125" s="69">
        <v>168.0</v>
      </c>
      <c r="J1125" s="69">
        <v>88.0</v>
      </c>
      <c r="K1125" s="29">
        <f t="shared" si="1114"/>
        <v>212</v>
      </c>
      <c r="L1125" s="71">
        <f t="shared" si="1115"/>
        <v>0.2924</v>
      </c>
      <c r="M1125" s="71">
        <f t="shared" si="1116"/>
        <v>0.3655</v>
      </c>
      <c r="N1125" s="72">
        <f t="shared" si="1117"/>
        <v>46.49</v>
      </c>
      <c r="O1125" s="73">
        <f t="shared" si="1118"/>
        <v>266294.72</v>
      </c>
      <c r="P1125" s="8">
        <f t="shared" si="1119"/>
        <v>367.3030621</v>
      </c>
    </row>
    <row r="1126" ht="14.25" customHeight="1" outlineLevel="2">
      <c r="A1126" s="68">
        <v>482.0</v>
      </c>
      <c r="B1126" s="69">
        <v>1.0</v>
      </c>
      <c r="C1126" s="18" t="str">
        <f>IF(A1126=1.2, "Minneapolis",VLOOKUP(A1126,'Fall20 data fy22 comp rev '!$P$2:$Q$669,2,0))</f>
        <v>Little Falls</v>
      </c>
      <c r="D1126" s="68">
        <v>482.0</v>
      </c>
      <c r="E1126" s="69">
        <v>1.0</v>
      </c>
      <c r="F1126" s="69">
        <v>400.0</v>
      </c>
      <c r="G1126" s="70" t="s">
        <v>2355</v>
      </c>
      <c r="H1126" s="69">
        <v>63.0</v>
      </c>
      <c r="I1126" s="69">
        <v>17.0</v>
      </c>
      <c r="J1126" s="69">
        <v>12.0</v>
      </c>
      <c r="K1126" s="29">
        <f t="shared" si="1114"/>
        <v>23</v>
      </c>
      <c r="L1126" s="71">
        <f t="shared" si="1115"/>
        <v>0.3651</v>
      </c>
      <c r="M1126" s="71">
        <f t="shared" si="1116"/>
        <v>0.4564</v>
      </c>
      <c r="N1126" s="72">
        <f t="shared" si="1117"/>
        <v>6.3</v>
      </c>
      <c r="O1126" s="73">
        <f t="shared" si="1118"/>
        <v>36086.4</v>
      </c>
      <c r="P1126" s="8">
        <f t="shared" si="1119"/>
        <v>572.8</v>
      </c>
    </row>
    <row r="1127" ht="14.25" customHeight="1" outlineLevel="1">
      <c r="A1127" s="68"/>
      <c r="B1127" s="69"/>
      <c r="C1127" s="80" t="s">
        <v>3725</v>
      </c>
      <c r="D1127" s="68"/>
      <c r="E1127" s="69"/>
      <c r="F1127" s="69"/>
      <c r="G1127" s="70"/>
      <c r="H1127" s="69">
        <f t="shared" ref="H1127:K1127" si="1120">SUBTOTAL(9,H1121:H1126)</f>
        <v>2445</v>
      </c>
      <c r="I1127" s="69">
        <f t="shared" si="1120"/>
        <v>775</v>
      </c>
      <c r="J1127" s="69">
        <f t="shared" si="1120"/>
        <v>317</v>
      </c>
      <c r="K1127" s="29">
        <f t="shared" si="1120"/>
        <v>933.5</v>
      </c>
      <c r="L1127" s="71"/>
      <c r="M1127" s="71"/>
      <c r="N1127" s="72">
        <f t="shared" ref="N1127:O1127" si="1121">SUBTOTAL(9,N1121:N1126)</f>
        <v>274.6</v>
      </c>
      <c r="O1127" s="73">
        <f t="shared" si="1121"/>
        <v>1572908.8</v>
      </c>
      <c r="P1127" s="8"/>
    </row>
    <row r="1128" ht="14.25" customHeight="1" outlineLevel="2">
      <c r="A1128" s="68">
        <v>484.0</v>
      </c>
      <c r="B1128" s="69">
        <v>1.0</v>
      </c>
      <c r="C1128" s="18" t="str">
        <f>IF(A1128=1.2, "Minneapolis",VLOOKUP(A1128,'Fall20 data fy22 comp rev '!$P$2:$Q$669,2,0))</f>
        <v>Pierz</v>
      </c>
      <c r="D1128" s="68">
        <v>484.0</v>
      </c>
      <c r="E1128" s="69">
        <v>1.0</v>
      </c>
      <c r="F1128" s="69">
        <v>20.0</v>
      </c>
      <c r="G1128" s="70" t="s">
        <v>2356</v>
      </c>
      <c r="H1128" s="69">
        <v>622.0</v>
      </c>
      <c r="I1128" s="69">
        <v>159.0</v>
      </c>
      <c r="J1128" s="69">
        <v>84.0</v>
      </c>
      <c r="K1128" s="29">
        <f t="shared" ref="K1128:K1129" si="1122">ROUND((I$3*I1128)+(J1128*J$3),1)</f>
        <v>201</v>
      </c>
      <c r="L1128" s="71">
        <f t="shared" ref="L1128:L1129" si="1123">ROUND(K1128/H1128,4)</f>
        <v>0.3232</v>
      </c>
      <c r="M1128" s="71">
        <f t="shared" ref="M1128:M1129" si="1124">ROUND(MIN(1,L1128/M$3),4)</f>
        <v>0.404</v>
      </c>
      <c r="N1128" s="72">
        <f t="shared" ref="N1128:N1129" si="1125">ROUND(K1128*M1128*N$3,2)</f>
        <v>48.72</v>
      </c>
      <c r="O1128" s="73">
        <f t="shared" ref="O1128:O1129" si="1126">ROUND(N1128*O$3,2)</f>
        <v>279068.16</v>
      </c>
      <c r="P1128" s="8">
        <f t="shared" ref="P1128:P1129" si="1127">O1128/H1128</f>
        <v>448.6626367</v>
      </c>
    </row>
    <row r="1129" ht="14.25" customHeight="1" outlineLevel="2">
      <c r="A1129" s="68">
        <v>484.0</v>
      </c>
      <c r="B1129" s="69">
        <v>1.0</v>
      </c>
      <c r="C1129" s="18" t="str">
        <f>IF(A1129=1.2, "Minneapolis",VLOOKUP(A1129,'Fall20 data fy22 comp rev '!$P$2:$Q$669,2,0))</f>
        <v>Pierz</v>
      </c>
      <c r="D1129" s="68">
        <v>484.0</v>
      </c>
      <c r="E1129" s="69">
        <v>1.0</v>
      </c>
      <c r="F1129" s="69">
        <v>30.0</v>
      </c>
      <c r="G1129" s="70" t="s">
        <v>2357</v>
      </c>
      <c r="H1129" s="69">
        <v>589.0</v>
      </c>
      <c r="I1129" s="69">
        <v>112.0</v>
      </c>
      <c r="J1129" s="69">
        <v>55.0</v>
      </c>
      <c r="K1129" s="29">
        <f t="shared" si="1122"/>
        <v>139.5</v>
      </c>
      <c r="L1129" s="71">
        <f t="shared" si="1123"/>
        <v>0.2368</v>
      </c>
      <c r="M1129" s="71">
        <f t="shared" si="1124"/>
        <v>0.296</v>
      </c>
      <c r="N1129" s="72">
        <f t="shared" si="1125"/>
        <v>24.78</v>
      </c>
      <c r="O1129" s="73">
        <f t="shared" si="1126"/>
        <v>141939.84</v>
      </c>
      <c r="P1129" s="8">
        <f t="shared" si="1127"/>
        <v>240.9844482</v>
      </c>
    </row>
    <row r="1130" ht="14.25" customHeight="1" outlineLevel="1">
      <c r="A1130" s="68"/>
      <c r="B1130" s="69"/>
      <c r="C1130" s="80" t="s">
        <v>3726</v>
      </c>
      <c r="D1130" s="68"/>
      <c r="E1130" s="69"/>
      <c r="F1130" s="69"/>
      <c r="G1130" s="70"/>
      <c r="H1130" s="69">
        <f t="shared" ref="H1130:K1130" si="1128">SUBTOTAL(9,H1128:H1129)</f>
        <v>1211</v>
      </c>
      <c r="I1130" s="69">
        <f t="shared" si="1128"/>
        <v>271</v>
      </c>
      <c r="J1130" s="69">
        <f t="shared" si="1128"/>
        <v>139</v>
      </c>
      <c r="K1130" s="29">
        <f t="shared" si="1128"/>
        <v>340.5</v>
      </c>
      <c r="L1130" s="71"/>
      <c r="M1130" s="71"/>
      <c r="N1130" s="72">
        <f t="shared" ref="N1130:O1130" si="1129">SUBTOTAL(9,N1128:N1129)</f>
        <v>73.5</v>
      </c>
      <c r="O1130" s="73">
        <f t="shared" si="1129"/>
        <v>421008</v>
      </c>
      <c r="P1130" s="8"/>
    </row>
    <row r="1131" ht="14.25" customHeight="1" outlineLevel="2">
      <c r="A1131" s="68">
        <v>485.0</v>
      </c>
      <c r="B1131" s="69">
        <v>1.0</v>
      </c>
      <c r="C1131" s="18" t="str">
        <f>IF(A1131=1.2, "Minneapolis",VLOOKUP(A1131,'Fall20 data fy22 comp rev '!$P$2:$Q$669,2,0))</f>
        <v>Royalton</v>
      </c>
      <c r="D1131" s="68">
        <v>485.0</v>
      </c>
      <c r="E1131" s="69">
        <v>1.0</v>
      </c>
      <c r="F1131" s="69">
        <v>10.0</v>
      </c>
      <c r="G1131" s="70" t="s">
        <v>2358</v>
      </c>
      <c r="H1131" s="69">
        <v>412.0</v>
      </c>
      <c r="I1131" s="69">
        <v>72.0</v>
      </c>
      <c r="J1131" s="69">
        <v>33.0</v>
      </c>
      <c r="K1131" s="29">
        <f t="shared" ref="K1131:K1134" si="1130">ROUND((I$3*I1131)+(J1131*J$3),1)</f>
        <v>88.5</v>
      </c>
      <c r="L1131" s="71">
        <f t="shared" ref="L1131:L1134" si="1131">ROUND(K1131/H1131,4)</f>
        <v>0.2148</v>
      </c>
      <c r="M1131" s="71">
        <f t="shared" ref="M1131:M1134" si="1132">ROUND(MIN(1,L1131/M$3),4)</f>
        <v>0.2685</v>
      </c>
      <c r="N1131" s="72">
        <f t="shared" ref="N1131:N1134" si="1133">ROUND(K1131*M1131*N$3,2)</f>
        <v>14.26</v>
      </c>
      <c r="O1131" s="73">
        <f t="shared" ref="O1131:O1134" si="1134">ROUND(N1131*O$3,2)</f>
        <v>81681.28</v>
      </c>
      <c r="P1131" s="8">
        <f t="shared" ref="P1131:P1134" si="1135">O1131/H1131</f>
        <v>198.255534</v>
      </c>
    </row>
    <row r="1132" ht="14.25" customHeight="1" outlineLevel="2">
      <c r="A1132" s="68">
        <v>485.0</v>
      </c>
      <c r="B1132" s="69">
        <v>1.0</v>
      </c>
      <c r="C1132" s="18" t="str">
        <f>IF(A1132=1.2, "Minneapolis",VLOOKUP(A1132,'Fall20 data fy22 comp rev '!$P$2:$Q$669,2,0))</f>
        <v>Royalton</v>
      </c>
      <c r="D1132" s="68">
        <v>485.0</v>
      </c>
      <c r="E1132" s="69">
        <v>1.0</v>
      </c>
      <c r="F1132" s="69">
        <v>20.0</v>
      </c>
      <c r="G1132" s="70" t="s">
        <v>2359</v>
      </c>
      <c r="H1132" s="69">
        <v>288.0</v>
      </c>
      <c r="I1132" s="69">
        <v>26.0</v>
      </c>
      <c r="J1132" s="69">
        <v>22.0</v>
      </c>
      <c r="K1132" s="29">
        <f t="shared" si="1130"/>
        <v>37</v>
      </c>
      <c r="L1132" s="71">
        <f t="shared" si="1131"/>
        <v>0.1285</v>
      </c>
      <c r="M1132" s="71">
        <f t="shared" si="1132"/>
        <v>0.1606</v>
      </c>
      <c r="N1132" s="72">
        <f t="shared" si="1133"/>
        <v>3.57</v>
      </c>
      <c r="O1132" s="73">
        <f t="shared" si="1134"/>
        <v>20448.96</v>
      </c>
      <c r="P1132" s="8">
        <f t="shared" si="1135"/>
        <v>71.00333333</v>
      </c>
    </row>
    <row r="1133" ht="14.25" customHeight="1" outlineLevel="2">
      <c r="A1133" s="68">
        <v>485.0</v>
      </c>
      <c r="B1133" s="69">
        <v>1.0</v>
      </c>
      <c r="C1133" s="18" t="str">
        <f>IF(A1133=1.2, "Minneapolis",VLOOKUP(A1133,'Fall20 data fy22 comp rev '!$P$2:$Q$669,2,0))</f>
        <v>Royalton</v>
      </c>
      <c r="D1133" s="68">
        <v>485.0</v>
      </c>
      <c r="E1133" s="69">
        <v>1.0</v>
      </c>
      <c r="F1133" s="69">
        <v>50.0</v>
      </c>
      <c r="G1133" s="70" t="s">
        <v>2360</v>
      </c>
      <c r="H1133" s="69">
        <v>248.0</v>
      </c>
      <c r="I1133" s="69">
        <v>38.0</v>
      </c>
      <c r="J1133" s="69">
        <v>21.0</v>
      </c>
      <c r="K1133" s="29">
        <f t="shared" si="1130"/>
        <v>48.5</v>
      </c>
      <c r="L1133" s="71">
        <f t="shared" si="1131"/>
        <v>0.1956</v>
      </c>
      <c r="M1133" s="71">
        <f t="shared" si="1132"/>
        <v>0.2445</v>
      </c>
      <c r="N1133" s="72">
        <f t="shared" si="1133"/>
        <v>7.11</v>
      </c>
      <c r="O1133" s="73">
        <f t="shared" si="1134"/>
        <v>40726.08</v>
      </c>
      <c r="P1133" s="8">
        <f t="shared" si="1135"/>
        <v>164.2180645</v>
      </c>
    </row>
    <row r="1134" ht="14.25" customHeight="1" outlineLevel="2">
      <c r="A1134" s="68">
        <v>485.0</v>
      </c>
      <c r="B1134" s="69">
        <v>1.0</v>
      </c>
      <c r="C1134" s="18" t="str">
        <f>IF(A1134=1.2, "Minneapolis",VLOOKUP(A1134,'Fall20 data fy22 comp rev '!$P$2:$Q$669,2,0))</f>
        <v>Royalton</v>
      </c>
      <c r="D1134" s="68">
        <v>485.0</v>
      </c>
      <c r="E1134" s="69">
        <v>1.0</v>
      </c>
      <c r="F1134" s="69">
        <v>80.0</v>
      </c>
      <c r="G1134" s="70" t="s">
        <v>2361</v>
      </c>
      <c r="H1134" s="69">
        <v>4.0</v>
      </c>
      <c r="I1134" s="69">
        <v>1.0</v>
      </c>
      <c r="J1134" s="69">
        <v>1.0</v>
      </c>
      <c r="K1134" s="29">
        <f t="shared" si="1130"/>
        <v>1.5</v>
      </c>
      <c r="L1134" s="71">
        <f t="shared" si="1131"/>
        <v>0.375</v>
      </c>
      <c r="M1134" s="71">
        <f t="shared" si="1132"/>
        <v>0.4688</v>
      </c>
      <c r="N1134" s="72">
        <f t="shared" si="1133"/>
        <v>0.42</v>
      </c>
      <c r="O1134" s="73">
        <f t="shared" si="1134"/>
        <v>2405.76</v>
      </c>
      <c r="P1134" s="8">
        <f t="shared" si="1135"/>
        <v>601.44</v>
      </c>
    </row>
    <row r="1135" ht="14.25" customHeight="1" outlineLevel="1">
      <c r="A1135" s="68"/>
      <c r="B1135" s="69"/>
      <c r="C1135" s="80" t="s">
        <v>3727</v>
      </c>
      <c r="D1135" s="68"/>
      <c r="E1135" s="69"/>
      <c r="F1135" s="69"/>
      <c r="G1135" s="70"/>
      <c r="H1135" s="69">
        <f t="shared" ref="H1135:K1135" si="1136">SUBTOTAL(9,H1131:H1134)</f>
        <v>952</v>
      </c>
      <c r="I1135" s="69">
        <f t="shared" si="1136"/>
        <v>137</v>
      </c>
      <c r="J1135" s="69">
        <f t="shared" si="1136"/>
        <v>77</v>
      </c>
      <c r="K1135" s="29">
        <f t="shared" si="1136"/>
        <v>175.5</v>
      </c>
      <c r="L1135" s="71"/>
      <c r="M1135" s="71"/>
      <c r="N1135" s="72">
        <f t="shared" ref="N1135:O1135" si="1137">SUBTOTAL(9,N1131:N1134)</f>
        <v>25.36</v>
      </c>
      <c r="O1135" s="73">
        <f t="shared" si="1137"/>
        <v>145262.08</v>
      </c>
      <c r="P1135" s="8"/>
    </row>
    <row r="1136" ht="14.25" customHeight="1" outlineLevel="2">
      <c r="A1136" s="68">
        <v>486.0</v>
      </c>
      <c r="B1136" s="69">
        <v>1.0</v>
      </c>
      <c r="C1136" s="18" t="str">
        <f>IF(A1136=1.2, "Minneapolis",VLOOKUP(A1136,'Fall20 data fy22 comp rev '!$P$2:$Q$669,2,0))</f>
        <v>Swanville</v>
      </c>
      <c r="D1136" s="68">
        <v>486.0</v>
      </c>
      <c r="E1136" s="69">
        <v>1.0</v>
      </c>
      <c r="F1136" s="69">
        <v>10.0</v>
      </c>
      <c r="G1136" s="70" t="s">
        <v>2362</v>
      </c>
      <c r="H1136" s="69">
        <v>200.0</v>
      </c>
      <c r="I1136" s="69">
        <v>51.0</v>
      </c>
      <c r="J1136" s="69">
        <v>39.0</v>
      </c>
      <c r="K1136" s="29">
        <f t="shared" ref="K1136:K1137" si="1138">ROUND((I$3*I1136)+(J1136*J$3),1)</f>
        <v>70.5</v>
      </c>
      <c r="L1136" s="71">
        <f t="shared" ref="L1136:L1137" si="1139">ROUND(K1136/H1136,4)</f>
        <v>0.3525</v>
      </c>
      <c r="M1136" s="71">
        <f t="shared" ref="M1136:M1137" si="1140">ROUND(MIN(1,L1136/M$3),4)</f>
        <v>0.4406</v>
      </c>
      <c r="N1136" s="72">
        <f t="shared" ref="N1136:N1137" si="1141">ROUND(K1136*M1136*N$3,2)</f>
        <v>18.64</v>
      </c>
      <c r="O1136" s="73">
        <f t="shared" ref="O1136:O1137" si="1142">ROUND(N1136*O$3,2)</f>
        <v>106769.92</v>
      </c>
      <c r="P1136" s="8">
        <f t="shared" ref="P1136:P1137" si="1143">O1136/H1136</f>
        <v>533.8496</v>
      </c>
    </row>
    <row r="1137" ht="14.25" customHeight="1" outlineLevel="2">
      <c r="A1137" s="68">
        <v>486.0</v>
      </c>
      <c r="B1137" s="69">
        <v>1.0</v>
      </c>
      <c r="C1137" s="18" t="str">
        <f>IF(A1137=1.2, "Minneapolis",VLOOKUP(A1137,'Fall20 data fy22 comp rev '!$P$2:$Q$669,2,0))</f>
        <v>Swanville</v>
      </c>
      <c r="D1137" s="68">
        <v>486.0</v>
      </c>
      <c r="E1137" s="69">
        <v>1.0</v>
      </c>
      <c r="F1137" s="69">
        <v>20.0</v>
      </c>
      <c r="G1137" s="70" t="s">
        <v>2363</v>
      </c>
      <c r="H1137" s="69">
        <v>139.0</v>
      </c>
      <c r="I1137" s="69">
        <v>22.0</v>
      </c>
      <c r="J1137" s="69">
        <v>22.0</v>
      </c>
      <c r="K1137" s="29">
        <f t="shared" si="1138"/>
        <v>33</v>
      </c>
      <c r="L1137" s="71">
        <f t="shared" si="1139"/>
        <v>0.2374</v>
      </c>
      <c r="M1137" s="71">
        <f t="shared" si="1140"/>
        <v>0.2968</v>
      </c>
      <c r="N1137" s="72">
        <f t="shared" si="1141"/>
        <v>5.88</v>
      </c>
      <c r="O1137" s="73">
        <f t="shared" si="1142"/>
        <v>33680.64</v>
      </c>
      <c r="P1137" s="8">
        <f t="shared" si="1143"/>
        <v>242.3067626</v>
      </c>
    </row>
    <row r="1138" ht="14.25" customHeight="1" outlineLevel="1">
      <c r="A1138" s="68"/>
      <c r="B1138" s="69"/>
      <c r="C1138" s="80" t="s">
        <v>3728</v>
      </c>
      <c r="D1138" s="68"/>
      <c r="E1138" s="69"/>
      <c r="F1138" s="69"/>
      <c r="G1138" s="70"/>
      <c r="H1138" s="69">
        <f t="shared" ref="H1138:K1138" si="1144">SUBTOTAL(9,H1136:H1137)</f>
        <v>339</v>
      </c>
      <c r="I1138" s="69">
        <f t="shared" si="1144"/>
        <v>73</v>
      </c>
      <c r="J1138" s="69">
        <f t="shared" si="1144"/>
        <v>61</v>
      </c>
      <c r="K1138" s="29">
        <f t="shared" si="1144"/>
        <v>103.5</v>
      </c>
      <c r="L1138" s="71"/>
      <c r="M1138" s="71"/>
      <c r="N1138" s="72">
        <f t="shared" ref="N1138:O1138" si="1145">SUBTOTAL(9,N1136:N1137)</f>
        <v>24.52</v>
      </c>
      <c r="O1138" s="73">
        <f t="shared" si="1145"/>
        <v>140450.56</v>
      </c>
      <c r="P1138" s="8"/>
    </row>
    <row r="1139" ht="14.25" customHeight="1" outlineLevel="2">
      <c r="A1139" s="68">
        <v>487.0</v>
      </c>
      <c r="B1139" s="69">
        <v>1.0</v>
      </c>
      <c r="C1139" s="18" t="str">
        <f>IF(A1139=1.2, "Minneapolis",VLOOKUP(A1139,'Fall20 data fy22 comp rev '!$P$2:$Q$669,2,0))</f>
        <v>Upsala</v>
      </c>
      <c r="D1139" s="68">
        <v>487.0</v>
      </c>
      <c r="E1139" s="69">
        <v>1.0</v>
      </c>
      <c r="F1139" s="69">
        <v>10.0</v>
      </c>
      <c r="G1139" s="70" t="s">
        <v>2364</v>
      </c>
      <c r="H1139" s="69">
        <v>197.0</v>
      </c>
      <c r="I1139" s="69">
        <v>46.0</v>
      </c>
      <c r="J1139" s="69">
        <v>15.0</v>
      </c>
      <c r="K1139" s="29">
        <f t="shared" ref="K1139:K1140" si="1146">ROUND((I$3*I1139)+(J1139*J$3),1)</f>
        <v>53.5</v>
      </c>
      <c r="L1139" s="71">
        <f t="shared" ref="L1139:L1140" si="1147">ROUND(K1139/H1139,4)</f>
        <v>0.2716</v>
      </c>
      <c r="M1139" s="71">
        <f t="shared" ref="M1139:M1140" si="1148">ROUND(MIN(1,L1139/M$3),4)</f>
        <v>0.3395</v>
      </c>
      <c r="N1139" s="72">
        <f t="shared" ref="N1139:N1140" si="1149">ROUND(K1139*M1139*N$3,2)</f>
        <v>10.9</v>
      </c>
      <c r="O1139" s="73">
        <f t="shared" ref="O1139:O1140" si="1150">ROUND(N1139*O$3,2)</f>
        <v>62435.2</v>
      </c>
      <c r="P1139" s="8">
        <f t="shared" ref="P1139:P1140" si="1151">O1139/H1139</f>
        <v>316.9299492</v>
      </c>
    </row>
    <row r="1140" ht="14.25" customHeight="1" outlineLevel="2">
      <c r="A1140" s="68">
        <v>487.0</v>
      </c>
      <c r="B1140" s="69">
        <v>1.0</v>
      </c>
      <c r="C1140" s="18" t="str">
        <f>IF(A1140=1.2, "Minneapolis",VLOOKUP(A1140,'Fall20 data fy22 comp rev '!$P$2:$Q$669,2,0))</f>
        <v>Upsala</v>
      </c>
      <c r="D1140" s="68">
        <v>487.0</v>
      </c>
      <c r="E1140" s="69">
        <v>1.0</v>
      </c>
      <c r="F1140" s="69">
        <v>20.0</v>
      </c>
      <c r="G1140" s="70" t="s">
        <v>2365</v>
      </c>
      <c r="H1140" s="69">
        <v>179.0</v>
      </c>
      <c r="I1140" s="69">
        <v>22.0</v>
      </c>
      <c r="J1140" s="69">
        <v>9.0</v>
      </c>
      <c r="K1140" s="29">
        <f t="shared" si="1146"/>
        <v>26.5</v>
      </c>
      <c r="L1140" s="71">
        <f t="shared" si="1147"/>
        <v>0.148</v>
      </c>
      <c r="M1140" s="71">
        <f t="shared" si="1148"/>
        <v>0.185</v>
      </c>
      <c r="N1140" s="72">
        <f t="shared" si="1149"/>
        <v>2.94</v>
      </c>
      <c r="O1140" s="73">
        <f t="shared" si="1150"/>
        <v>16840.32</v>
      </c>
      <c r="P1140" s="8">
        <f t="shared" si="1151"/>
        <v>94.08</v>
      </c>
    </row>
    <row r="1141" ht="14.25" customHeight="1" outlineLevel="1">
      <c r="A1141" s="68"/>
      <c r="B1141" s="69"/>
      <c r="C1141" s="80" t="s">
        <v>3729</v>
      </c>
      <c r="D1141" s="68"/>
      <c r="E1141" s="69"/>
      <c r="F1141" s="69"/>
      <c r="G1141" s="70"/>
      <c r="H1141" s="69">
        <f t="shared" ref="H1141:K1141" si="1152">SUBTOTAL(9,H1139:H1140)</f>
        <v>376</v>
      </c>
      <c r="I1141" s="69">
        <f t="shared" si="1152"/>
        <v>68</v>
      </c>
      <c r="J1141" s="69">
        <f t="shared" si="1152"/>
        <v>24</v>
      </c>
      <c r="K1141" s="29">
        <f t="shared" si="1152"/>
        <v>80</v>
      </c>
      <c r="L1141" s="71"/>
      <c r="M1141" s="71"/>
      <c r="N1141" s="72">
        <f t="shared" ref="N1141:O1141" si="1153">SUBTOTAL(9,N1139:N1140)</f>
        <v>13.84</v>
      </c>
      <c r="O1141" s="73">
        <f t="shared" si="1153"/>
        <v>79275.52</v>
      </c>
      <c r="P1141" s="8"/>
    </row>
    <row r="1142" ht="14.25" customHeight="1" outlineLevel="2">
      <c r="A1142" s="68">
        <v>492.0</v>
      </c>
      <c r="B1142" s="69">
        <v>1.0</v>
      </c>
      <c r="C1142" s="18" t="str">
        <f>IF(A1142=1.2, "Minneapolis",VLOOKUP(A1142,'Fall20 data fy22 comp rev '!$P$2:$Q$669,2,0))</f>
        <v>Austin</v>
      </c>
      <c r="D1142" s="68">
        <v>492.0</v>
      </c>
      <c r="E1142" s="69">
        <v>1.0</v>
      </c>
      <c r="F1142" s="69">
        <v>10.0</v>
      </c>
      <c r="G1142" s="70" t="s">
        <v>2366</v>
      </c>
      <c r="H1142" s="69">
        <v>422.0</v>
      </c>
      <c r="I1142" s="69">
        <v>158.0</v>
      </c>
      <c r="J1142" s="69">
        <v>50.0</v>
      </c>
      <c r="K1142" s="29">
        <f t="shared" ref="K1142:K1152" si="1154">ROUND((I$3*I1142)+(J1142*J$3),1)</f>
        <v>183</v>
      </c>
      <c r="L1142" s="71">
        <f t="shared" ref="L1142:L1152" si="1155">ROUND(K1142/H1142,4)</f>
        <v>0.4336</v>
      </c>
      <c r="M1142" s="71">
        <f t="shared" ref="M1142:M1152" si="1156">ROUND(MIN(1,L1142/M$3),4)</f>
        <v>0.542</v>
      </c>
      <c r="N1142" s="72">
        <f t="shared" ref="N1142:N1152" si="1157">ROUND(K1142*M1142*N$3,2)</f>
        <v>59.51</v>
      </c>
      <c r="O1142" s="73">
        <f t="shared" ref="O1142:O1152" si="1158">ROUND(N1142*O$3,2)</f>
        <v>340873.28</v>
      </c>
      <c r="P1142" s="8">
        <f t="shared" ref="P1142:P1152" si="1159">O1142/H1142</f>
        <v>807.7565877</v>
      </c>
    </row>
    <row r="1143" ht="14.25" customHeight="1" outlineLevel="2">
      <c r="A1143" s="68">
        <v>492.0</v>
      </c>
      <c r="B1143" s="69">
        <v>1.0</v>
      </c>
      <c r="C1143" s="18" t="str">
        <f>IF(A1143=1.2, "Minneapolis",VLOOKUP(A1143,'Fall20 data fy22 comp rev '!$P$2:$Q$669,2,0))</f>
        <v>Austin</v>
      </c>
      <c r="D1143" s="68">
        <v>492.0</v>
      </c>
      <c r="E1143" s="69">
        <v>1.0</v>
      </c>
      <c r="F1143" s="69">
        <v>40.0</v>
      </c>
      <c r="G1143" s="70" t="s">
        <v>2367</v>
      </c>
      <c r="H1143" s="69">
        <v>293.0</v>
      </c>
      <c r="I1143" s="69">
        <v>135.0</v>
      </c>
      <c r="J1143" s="69">
        <v>35.0</v>
      </c>
      <c r="K1143" s="29">
        <f t="shared" si="1154"/>
        <v>152.5</v>
      </c>
      <c r="L1143" s="71">
        <f t="shared" si="1155"/>
        <v>0.5205</v>
      </c>
      <c r="M1143" s="71">
        <f t="shared" si="1156"/>
        <v>0.6506</v>
      </c>
      <c r="N1143" s="72">
        <f t="shared" si="1157"/>
        <v>59.53</v>
      </c>
      <c r="O1143" s="73">
        <f t="shared" si="1158"/>
        <v>340987.84</v>
      </c>
      <c r="P1143" s="8">
        <f t="shared" si="1159"/>
        <v>1163.781024</v>
      </c>
    </row>
    <row r="1144" ht="14.25" customHeight="1" outlineLevel="2">
      <c r="A1144" s="68">
        <v>492.0</v>
      </c>
      <c r="B1144" s="69">
        <v>1.0</v>
      </c>
      <c r="C1144" s="18" t="str">
        <f>IF(A1144=1.2, "Minneapolis",VLOOKUP(A1144,'Fall20 data fy22 comp rev '!$P$2:$Q$669,2,0))</f>
        <v>Austin</v>
      </c>
      <c r="D1144" s="68">
        <v>492.0</v>
      </c>
      <c r="E1144" s="69">
        <v>1.0</v>
      </c>
      <c r="F1144" s="69">
        <v>70.0</v>
      </c>
      <c r="G1144" s="70" t="s">
        <v>2368</v>
      </c>
      <c r="H1144" s="69">
        <v>532.0</v>
      </c>
      <c r="I1144" s="69">
        <v>231.0</v>
      </c>
      <c r="J1144" s="69">
        <v>74.0</v>
      </c>
      <c r="K1144" s="29">
        <f t="shared" si="1154"/>
        <v>268</v>
      </c>
      <c r="L1144" s="71">
        <f t="shared" si="1155"/>
        <v>0.5038</v>
      </c>
      <c r="M1144" s="71">
        <f t="shared" si="1156"/>
        <v>0.6298</v>
      </c>
      <c r="N1144" s="72">
        <f t="shared" si="1157"/>
        <v>101.27</v>
      </c>
      <c r="O1144" s="73">
        <f t="shared" si="1158"/>
        <v>580074.56</v>
      </c>
      <c r="P1144" s="8">
        <f t="shared" si="1159"/>
        <v>1090.365714</v>
      </c>
    </row>
    <row r="1145" ht="14.25" customHeight="1" outlineLevel="2">
      <c r="A1145" s="68">
        <v>492.0</v>
      </c>
      <c r="B1145" s="69">
        <v>1.0</v>
      </c>
      <c r="C1145" s="18" t="str">
        <f>IF(A1145=1.2, "Minneapolis",VLOOKUP(A1145,'Fall20 data fy22 comp rev '!$P$2:$Q$669,2,0))</f>
        <v>Austin</v>
      </c>
      <c r="D1145" s="68">
        <v>492.0</v>
      </c>
      <c r="E1145" s="69">
        <v>1.0</v>
      </c>
      <c r="F1145" s="69">
        <v>80.0</v>
      </c>
      <c r="G1145" s="70" t="s">
        <v>2369</v>
      </c>
      <c r="H1145" s="69">
        <v>316.0</v>
      </c>
      <c r="I1145" s="69">
        <v>222.0</v>
      </c>
      <c r="J1145" s="69">
        <v>36.0</v>
      </c>
      <c r="K1145" s="29">
        <f t="shared" si="1154"/>
        <v>240</v>
      </c>
      <c r="L1145" s="71">
        <f t="shared" si="1155"/>
        <v>0.7595</v>
      </c>
      <c r="M1145" s="71">
        <f t="shared" si="1156"/>
        <v>0.9494</v>
      </c>
      <c r="N1145" s="72">
        <f t="shared" si="1157"/>
        <v>136.71</v>
      </c>
      <c r="O1145" s="73">
        <f t="shared" si="1158"/>
        <v>783074.88</v>
      </c>
      <c r="P1145" s="8">
        <f t="shared" si="1159"/>
        <v>2478.085063</v>
      </c>
    </row>
    <row r="1146" ht="14.25" customHeight="1" outlineLevel="2">
      <c r="A1146" s="68">
        <v>492.0</v>
      </c>
      <c r="B1146" s="69">
        <v>1.0</v>
      </c>
      <c r="C1146" s="18" t="str">
        <f>IF(A1146=1.2, "Minneapolis",VLOOKUP(A1146,'Fall20 data fy22 comp rev '!$P$2:$Q$669,2,0))</f>
        <v>Austin</v>
      </c>
      <c r="D1146" s="68">
        <v>492.0</v>
      </c>
      <c r="E1146" s="69">
        <v>1.0</v>
      </c>
      <c r="F1146" s="69">
        <v>105.0</v>
      </c>
      <c r="G1146" s="70" t="s">
        <v>2370</v>
      </c>
      <c r="H1146" s="69">
        <v>89.0</v>
      </c>
      <c r="I1146" s="69">
        <v>42.0</v>
      </c>
      <c r="J1146" s="69">
        <v>14.0</v>
      </c>
      <c r="K1146" s="29">
        <f t="shared" si="1154"/>
        <v>49</v>
      </c>
      <c r="L1146" s="71">
        <f t="shared" si="1155"/>
        <v>0.5506</v>
      </c>
      <c r="M1146" s="71">
        <f t="shared" si="1156"/>
        <v>0.6883</v>
      </c>
      <c r="N1146" s="72">
        <f t="shared" si="1157"/>
        <v>20.24</v>
      </c>
      <c r="O1146" s="73">
        <f t="shared" si="1158"/>
        <v>115934.72</v>
      </c>
      <c r="P1146" s="8">
        <f t="shared" si="1159"/>
        <v>1302.637303</v>
      </c>
    </row>
    <row r="1147" ht="14.25" customHeight="1" outlineLevel="2">
      <c r="A1147" s="68">
        <v>492.0</v>
      </c>
      <c r="B1147" s="69">
        <v>1.0</v>
      </c>
      <c r="C1147" s="18" t="str">
        <f>IF(A1147=1.2, "Minneapolis",VLOOKUP(A1147,'Fall20 data fy22 comp rev '!$P$2:$Q$669,2,0))</f>
        <v>Austin</v>
      </c>
      <c r="D1147" s="68">
        <v>492.0</v>
      </c>
      <c r="E1147" s="69">
        <v>1.0</v>
      </c>
      <c r="F1147" s="69">
        <v>110.0</v>
      </c>
      <c r="G1147" s="70" t="s">
        <v>2371</v>
      </c>
      <c r="H1147" s="69">
        <v>404.0</v>
      </c>
      <c r="I1147" s="69">
        <v>192.0</v>
      </c>
      <c r="J1147" s="69">
        <v>52.0</v>
      </c>
      <c r="K1147" s="29">
        <f t="shared" si="1154"/>
        <v>218</v>
      </c>
      <c r="L1147" s="71">
        <f t="shared" si="1155"/>
        <v>0.5396</v>
      </c>
      <c r="M1147" s="71">
        <f t="shared" si="1156"/>
        <v>0.6745</v>
      </c>
      <c r="N1147" s="72">
        <f t="shared" si="1157"/>
        <v>88.22</v>
      </c>
      <c r="O1147" s="73">
        <f t="shared" si="1158"/>
        <v>505324.16</v>
      </c>
      <c r="P1147" s="8">
        <f t="shared" si="1159"/>
        <v>1250.802376</v>
      </c>
    </row>
    <row r="1148" ht="14.25" customHeight="1" outlineLevel="2">
      <c r="A1148" s="68">
        <v>492.0</v>
      </c>
      <c r="B1148" s="69">
        <v>1.0</v>
      </c>
      <c r="C1148" s="18" t="str">
        <f>IF(A1148=1.2, "Minneapolis",VLOOKUP(A1148,'Fall20 data fy22 comp rev '!$P$2:$Q$669,2,0))</f>
        <v>Austin</v>
      </c>
      <c r="D1148" s="68">
        <v>492.0</v>
      </c>
      <c r="E1148" s="69">
        <v>1.0</v>
      </c>
      <c r="F1148" s="69">
        <v>120.0</v>
      </c>
      <c r="G1148" s="70" t="s">
        <v>2372</v>
      </c>
      <c r="H1148" s="69">
        <v>73.0</v>
      </c>
      <c r="I1148" s="69">
        <v>31.0</v>
      </c>
      <c r="J1148" s="69">
        <v>2.0</v>
      </c>
      <c r="K1148" s="29">
        <f t="shared" si="1154"/>
        <v>32</v>
      </c>
      <c r="L1148" s="71">
        <f t="shared" si="1155"/>
        <v>0.4384</v>
      </c>
      <c r="M1148" s="71">
        <f t="shared" si="1156"/>
        <v>0.548</v>
      </c>
      <c r="N1148" s="72">
        <f t="shared" si="1157"/>
        <v>10.52</v>
      </c>
      <c r="O1148" s="73">
        <f t="shared" si="1158"/>
        <v>60258.56</v>
      </c>
      <c r="P1148" s="8">
        <f t="shared" si="1159"/>
        <v>825.459726</v>
      </c>
    </row>
    <row r="1149" ht="14.25" customHeight="1" outlineLevel="2">
      <c r="A1149" s="68">
        <v>492.0</v>
      </c>
      <c r="B1149" s="69">
        <v>1.0</v>
      </c>
      <c r="C1149" s="18" t="str">
        <f>IF(A1149=1.2, "Minneapolis",VLOOKUP(A1149,'Fall20 data fy22 comp rev '!$P$2:$Q$669,2,0))</f>
        <v>Austin</v>
      </c>
      <c r="D1149" s="68">
        <v>492.0</v>
      </c>
      <c r="E1149" s="69">
        <v>1.0</v>
      </c>
      <c r="F1149" s="69">
        <v>150.0</v>
      </c>
      <c r="G1149" s="70" t="s">
        <v>2373</v>
      </c>
      <c r="H1149" s="69">
        <v>205.0</v>
      </c>
      <c r="I1149" s="69">
        <v>105.0</v>
      </c>
      <c r="J1149" s="69">
        <v>28.0</v>
      </c>
      <c r="K1149" s="29">
        <f t="shared" si="1154"/>
        <v>119</v>
      </c>
      <c r="L1149" s="71">
        <f t="shared" si="1155"/>
        <v>0.5805</v>
      </c>
      <c r="M1149" s="71">
        <f t="shared" si="1156"/>
        <v>0.7256</v>
      </c>
      <c r="N1149" s="72">
        <f t="shared" si="1157"/>
        <v>51.81</v>
      </c>
      <c r="O1149" s="73">
        <f t="shared" si="1158"/>
        <v>296767.68</v>
      </c>
      <c r="P1149" s="8">
        <f t="shared" si="1159"/>
        <v>1447.64722</v>
      </c>
    </row>
    <row r="1150" ht="14.25" customHeight="1" outlineLevel="2">
      <c r="A1150" s="68">
        <v>492.0</v>
      </c>
      <c r="B1150" s="69">
        <v>1.0</v>
      </c>
      <c r="C1150" s="18" t="str">
        <f>IF(A1150=1.2, "Minneapolis",VLOOKUP(A1150,'Fall20 data fy22 comp rev '!$P$2:$Q$669,2,0))</f>
        <v>Austin</v>
      </c>
      <c r="D1150" s="68">
        <v>492.0</v>
      </c>
      <c r="E1150" s="69">
        <v>1.0</v>
      </c>
      <c r="F1150" s="69">
        <v>200.0</v>
      </c>
      <c r="G1150" s="70" t="s">
        <v>2374</v>
      </c>
      <c r="H1150" s="69">
        <v>1299.0</v>
      </c>
      <c r="I1150" s="69">
        <v>466.0</v>
      </c>
      <c r="J1150" s="69">
        <v>160.0</v>
      </c>
      <c r="K1150" s="29">
        <f t="shared" si="1154"/>
        <v>546</v>
      </c>
      <c r="L1150" s="71">
        <f t="shared" si="1155"/>
        <v>0.4203</v>
      </c>
      <c r="M1150" s="71">
        <f t="shared" si="1156"/>
        <v>0.5254</v>
      </c>
      <c r="N1150" s="72">
        <f t="shared" si="1157"/>
        <v>172.12</v>
      </c>
      <c r="O1150" s="73">
        <f t="shared" si="1158"/>
        <v>985903.36</v>
      </c>
      <c r="P1150" s="8">
        <f t="shared" si="1159"/>
        <v>758.9710239</v>
      </c>
    </row>
    <row r="1151" ht="14.25" customHeight="1" outlineLevel="2">
      <c r="A1151" s="68">
        <v>492.0</v>
      </c>
      <c r="B1151" s="69">
        <v>1.0</v>
      </c>
      <c r="C1151" s="18" t="str">
        <f>IF(A1151=1.2, "Minneapolis",VLOOKUP(A1151,'Fall20 data fy22 comp rev '!$P$2:$Q$669,2,0))</f>
        <v>Austin</v>
      </c>
      <c r="D1151" s="68">
        <v>492.0</v>
      </c>
      <c r="E1151" s="69">
        <v>1.0</v>
      </c>
      <c r="F1151" s="69">
        <v>280.0</v>
      </c>
      <c r="G1151" s="70" t="s">
        <v>2375</v>
      </c>
      <c r="H1151" s="69">
        <v>851.0</v>
      </c>
      <c r="I1151" s="69">
        <v>382.0</v>
      </c>
      <c r="J1151" s="69">
        <v>122.0</v>
      </c>
      <c r="K1151" s="29">
        <f t="shared" si="1154"/>
        <v>443</v>
      </c>
      <c r="L1151" s="71">
        <f t="shared" si="1155"/>
        <v>0.5206</v>
      </c>
      <c r="M1151" s="71">
        <f t="shared" si="1156"/>
        <v>0.6508</v>
      </c>
      <c r="N1151" s="72">
        <f t="shared" si="1157"/>
        <v>172.98</v>
      </c>
      <c r="O1151" s="73">
        <f t="shared" si="1158"/>
        <v>990829.44</v>
      </c>
      <c r="P1151" s="8">
        <f t="shared" si="1159"/>
        <v>1164.311915</v>
      </c>
    </row>
    <row r="1152" ht="14.25" customHeight="1" outlineLevel="2">
      <c r="A1152" s="68">
        <v>492.0</v>
      </c>
      <c r="B1152" s="69">
        <v>1.0</v>
      </c>
      <c r="C1152" s="18" t="str">
        <f>IF(A1152=1.2, "Minneapolis",VLOOKUP(A1152,'Fall20 data fy22 comp rev '!$P$2:$Q$669,2,0))</f>
        <v>Austin</v>
      </c>
      <c r="D1152" s="68">
        <v>492.0</v>
      </c>
      <c r="E1152" s="69">
        <v>1.0</v>
      </c>
      <c r="F1152" s="69">
        <v>300.0</v>
      </c>
      <c r="G1152" s="70" t="s">
        <v>2376</v>
      </c>
      <c r="H1152" s="69">
        <v>732.0</v>
      </c>
      <c r="I1152" s="69">
        <v>320.0</v>
      </c>
      <c r="J1152" s="69">
        <v>99.0</v>
      </c>
      <c r="K1152" s="29">
        <f t="shared" si="1154"/>
        <v>369.5</v>
      </c>
      <c r="L1152" s="71">
        <f t="shared" si="1155"/>
        <v>0.5048</v>
      </c>
      <c r="M1152" s="71">
        <f t="shared" si="1156"/>
        <v>0.631</v>
      </c>
      <c r="N1152" s="72">
        <f t="shared" si="1157"/>
        <v>139.89</v>
      </c>
      <c r="O1152" s="73">
        <f t="shared" si="1158"/>
        <v>801289.92</v>
      </c>
      <c r="P1152" s="8">
        <f t="shared" si="1159"/>
        <v>1094.658361</v>
      </c>
    </row>
    <row r="1153" ht="14.25" customHeight="1" outlineLevel="1">
      <c r="A1153" s="68"/>
      <c r="B1153" s="69"/>
      <c r="C1153" s="80" t="s">
        <v>3730</v>
      </c>
      <c r="D1153" s="68"/>
      <c r="E1153" s="69"/>
      <c r="F1153" s="69"/>
      <c r="G1153" s="70"/>
      <c r="H1153" s="69">
        <f t="shared" ref="H1153:K1153" si="1160">SUBTOTAL(9,H1142:H1152)</f>
        <v>5216</v>
      </c>
      <c r="I1153" s="69">
        <f t="shared" si="1160"/>
        <v>2284</v>
      </c>
      <c r="J1153" s="69">
        <f t="shared" si="1160"/>
        <v>672</v>
      </c>
      <c r="K1153" s="29">
        <f t="shared" si="1160"/>
        <v>2620</v>
      </c>
      <c r="L1153" s="71"/>
      <c r="M1153" s="71"/>
      <c r="N1153" s="72">
        <f t="shared" ref="N1153:O1153" si="1161">SUBTOTAL(9,N1142:N1152)</f>
        <v>1012.8</v>
      </c>
      <c r="O1153" s="73">
        <f t="shared" si="1161"/>
        <v>5801318.4</v>
      </c>
      <c r="P1153" s="8"/>
    </row>
    <row r="1154" ht="14.25" customHeight="1" outlineLevel="2">
      <c r="A1154" s="68">
        <v>495.0</v>
      </c>
      <c r="B1154" s="69">
        <v>1.0</v>
      </c>
      <c r="C1154" s="18" t="str">
        <f>IF(A1154=1.2, "Minneapolis",VLOOKUP(A1154,'Fall20 data fy22 comp rev '!$P$2:$Q$669,2,0))</f>
        <v>Grand Meadow</v>
      </c>
      <c r="D1154" s="68">
        <v>495.0</v>
      </c>
      <c r="E1154" s="69">
        <v>1.0</v>
      </c>
      <c r="F1154" s="69">
        <v>10.0</v>
      </c>
      <c r="G1154" s="70" t="s">
        <v>2377</v>
      </c>
      <c r="H1154" s="69">
        <v>164.0</v>
      </c>
      <c r="I1154" s="69">
        <v>30.0</v>
      </c>
      <c r="J1154" s="69">
        <v>14.0</v>
      </c>
      <c r="K1154" s="29">
        <f t="shared" ref="K1154:K1156" si="1162">ROUND((I$3*I1154)+(J1154*J$3),1)</f>
        <v>37</v>
      </c>
      <c r="L1154" s="71">
        <f t="shared" ref="L1154:L1156" si="1163">ROUND(K1154/H1154,4)</f>
        <v>0.2256</v>
      </c>
      <c r="M1154" s="71">
        <f t="shared" ref="M1154:M1156" si="1164">ROUND(MIN(1,L1154/M$3),4)</f>
        <v>0.282</v>
      </c>
      <c r="N1154" s="72">
        <f t="shared" ref="N1154:N1156" si="1165">ROUND(K1154*M1154*N$3,2)</f>
        <v>6.26</v>
      </c>
      <c r="O1154" s="73">
        <f t="shared" ref="O1154:O1156" si="1166">ROUND(N1154*O$3,2)</f>
        <v>35857.28</v>
      </c>
      <c r="P1154" s="8">
        <f t="shared" ref="P1154:P1156" si="1167">O1154/H1154</f>
        <v>218.6419512</v>
      </c>
    </row>
    <row r="1155" ht="14.25" customHeight="1" outlineLevel="2">
      <c r="A1155" s="68">
        <v>495.0</v>
      </c>
      <c r="B1155" s="69">
        <v>1.0</v>
      </c>
      <c r="C1155" s="18" t="str">
        <f>IF(A1155=1.2, "Minneapolis",VLOOKUP(A1155,'Fall20 data fy22 comp rev '!$P$2:$Q$669,2,0))</f>
        <v>Grand Meadow</v>
      </c>
      <c r="D1155" s="68">
        <v>495.0</v>
      </c>
      <c r="E1155" s="69">
        <v>1.0</v>
      </c>
      <c r="F1155" s="69">
        <v>20.0</v>
      </c>
      <c r="G1155" s="70" t="s">
        <v>2378</v>
      </c>
      <c r="H1155" s="69">
        <v>152.0</v>
      </c>
      <c r="I1155" s="69">
        <v>26.0</v>
      </c>
      <c r="J1155" s="69">
        <v>17.0</v>
      </c>
      <c r="K1155" s="29">
        <f t="shared" si="1162"/>
        <v>34.5</v>
      </c>
      <c r="L1155" s="71">
        <f t="shared" si="1163"/>
        <v>0.227</v>
      </c>
      <c r="M1155" s="71">
        <f t="shared" si="1164"/>
        <v>0.2838</v>
      </c>
      <c r="N1155" s="72">
        <f t="shared" si="1165"/>
        <v>5.87</v>
      </c>
      <c r="O1155" s="73">
        <f t="shared" si="1166"/>
        <v>33623.36</v>
      </c>
      <c r="P1155" s="8">
        <f t="shared" si="1167"/>
        <v>221.2063158</v>
      </c>
    </row>
    <row r="1156" ht="14.25" customHeight="1" outlineLevel="2">
      <c r="A1156" s="68">
        <v>495.0</v>
      </c>
      <c r="B1156" s="69">
        <v>1.0</v>
      </c>
      <c r="C1156" s="18" t="str">
        <f>IF(A1156=1.2, "Minneapolis",VLOOKUP(A1156,'Fall20 data fy22 comp rev '!$P$2:$Q$669,2,0))</f>
        <v>Grand Meadow</v>
      </c>
      <c r="D1156" s="68">
        <v>495.0</v>
      </c>
      <c r="E1156" s="69">
        <v>1.0</v>
      </c>
      <c r="F1156" s="69">
        <v>30.0</v>
      </c>
      <c r="G1156" s="70" t="s">
        <v>2379</v>
      </c>
      <c r="H1156" s="69">
        <v>132.0</v>
      </c>
      <c r="I1156" s="69">
        <v>14.0</v>
      </c>
      <c r="J1156" s="69">
        <v>16.0</v>
      </c>
      <c r="K1156" s="29">
        <f t="shared" si="1162"/>
        <v>22</v>
      </c>
      <c r="L1156" s="71">
        <f t="shared" si="1163"/>
        <v>0.1667</v>
      </c>
      <c r="M1156" s="71">
        <f t="shared" si="1164"/>
        <v>0.2084</v>
      </c>
      <c r="N1156" s="72">
        <f t="shared" si="1165"/>
        <v>2.75</v>
      </c>
      <c r="O1156" s="73">
        <f t="shared" si="1166"/>
        <v>15752</v>
      </c>
      <c r="P1156" s="8">
        <f t="shared" si="1167"/>
        <v>119.3333333</v>
      </c>
    </row>
    <row r="1157" ht="14.25" customHeight="1" outlineLevel="1">
      <c r="A1157" s="68"/>
      <c r="B1157" s="69"/>
      <c r="C1157" s="80" t="s">
        <v>3731</v>
      </c>
      <c r="D1157" s="68"/>
      <c r="E1157" s="69"/>
      <c r="F1157" s="69"/>
      <c r="G1157" s="70"/>
      <c r="H1157" s="69">
        <f t="shared" ref="H1157:K1157" si="1168">SUBTOTAL(9,H1154:H1156)</f>
        <v>448</v>
      </c>
      <c r="I1157" s="69">
        <f t="shared" si="1168"/>
        <v>70</v>
      </c>
      <c r="J1157" s="69">
        <f t="shared" si="1168"/>
        <v>47</v>
      </c>
      <c r="K1157" s="29">
        <f t="shared" si="1168"/>
        <v>93.5</v>
      </c>
      <c r="L1157" s="71"/>
      <c r="M1157" s="71"/>
      <c r="N1157" s="72">
        <f t="shared" ref="N1157:O1157" si="1169">SUBTOTAL(9,N1154:N1156)</f>
        <v>14.88</v>
      </c>
      <c r="O1157" s="73">
        <f t="shared" si="1169"/>
        <v>85232.64</v>
      </c>
      <c r="P1157" s="8"/>
    </row>
    <row r="1158" ht="14.25" customHeight="1" outlineLevel="2">
      <c r="A1158" s="68">
        <v>497.0</v>
      </c>
      <c r="B1158" s="69">
        <v>1.0</v>
      </c>
      <c r="C1158" s="18" t="str">
        <f>IF(A1158=1.2, "Minneapolis",VLOOKUP(A1158,'Fall20 data fy22 comp rev '!$P$2:$Q$669,2,0))</f>
        <v>Lyle</v>
      </c>
      <c r="D1158" s="68">
        <v>497.0</v>
      </c>
      <c r="E1158" s="69">
        <v>1.0</v>
      </c>
      <c r="F1158" s="69">
        <v>10.0</v>
      </c>
      <c r="G1158" s="70" t="s">
        <v>2380</v>
      </c>
      <c r="H1158" s="69">
        <v>145.0</v>
      </c>
      <c r="I1158" s="69">
        <v>53.0</v>
      </c>
      <c r="J1158" s="69">
        <v>24.0</v>
      </c>
      <c r="K1158" s="29">
        <f t="shared" ref="K1158:K1159" si="1170">ROUND((I$3*I1158)+(J1158*J$3),1)</f>
        <v>65</v>
      </c>
      <c r="L1158" s="71">
        <f t="shared" ref="L1158:L1159" si="1171">ROUND(K1158/H1158,4)</f>
        <v>0.4483</v>
      </c>
      <c r="M1158" s="71">
        <f t="shared" ref="M1158:M1159" si="1172">ROUND(MIN(1,L1158/M$3),4)</f>
        <v>0.5604</v>
      </c>
      <c r="N1158" s="72">
        <f t="shared" ref="N1158:N1159" si="1173">ROUND(K1158*M1158*N$3,2)</f>
        <v>21.86</v>
      </c>
      <c r="O1158" s="73">
        <f t="shared" ref="O1158:O1159" si="1174">ROUND(N1158*O$3,2)</f>
        <v>125214.08</v>
      </c>
      <c r="P1158" s="8">
        <f t="shared" ref="P1158:P1159" si="1175">O1158/H1158</f>
        <v>863.5453793</v>
      </c>
    </row>
    <row r="1159" ht="14.25" customHeight="1" outlineLevel="2">
      <c r="A1159" s="68">
        <v>497.0</v>
      </c>
      <c r="B1159" s="69">
        <v>1.0</v>
      </c>
      <c r="C1159" s="18" t="str">
        <f>IF(A1159=1.2, "Minneapolis",VLOOKUP(A1159,'Fall20 data fy22 comp rev '!$P$2:$Q$669,2,0))</f>
        <v>Lyle</v>
      </c>
      <c r="D1159" s="68">
        <v>497.0</v>
      </c>
      <c r="E1159" s="69">
        <v>1.0</v>
      </c>
      <c r="F1159" s="69">
        <v>20.0</v>
      </c>
      <c r="G1159" s="70" t="s">
        <v>2381</v>
      </c>
      <c r="H1159" s="69">
        <v>141.0</v>
      </c>
      <c r="I1159" s="69">
        <v>51.0</v>
      </c>
      <c r="J1159" s="69">
        <v>26.0</v>
      </c>
      <c r="K1159" s="29">
        <f t="shared" si="1170"/>
        <v>64</v>
      </c>
      <c r="L1159" s="71">
        <f t="shared" si="1171"/>
        <v>0.4539</v>
      </c>
      <c r="M1159" s="71">
        <f t="shared" si="1172"/>
        <v>0.5674</v>
      </c>
      <c r="N1159" s="72">
        <f t="shared" si="1173"/>
        <v>21.79</v>
      </c>
      <c r="O1159" s="73">
        <f t="shared" si="1174"/>
        <v>124813.12</v>
      </c>
      <c r="P1159" s="8">
        <f t="shared" si="1175"/>
        <v>885.1994326</v>
      </c>
    </row>
    <row r="1160" ht="14.25" customHeight="1" outlineLevel="1">
      <c r="A1160" s="68"/>
      <c r="B1160" s="69"/>
      <c r="C1160" s="80" t="s">
        <v>3732</v>
      </c>
      <c r="D1160" s="68"/>
      <c r="E1160" s="69"/>
      <c r="F1160" s="69"/>
      <c r="G1160" s="70"/>
      <c r="H1160" s="69">
        <f t="shared" ref="H1160:K1160" si="1176">SUBTOTAL(9,H1158:H1159)</f>
        <v>286</v>
      </c>
      <c r="I1160" s="69">
        <f t="shared" si="1176"/>
        <v>104</v>
      </c>
      <c r="J1160" s="69">
        <f t="shared" si="1176"/>
        <v>50</v>
      </c>
      <c r="K1160" s="29">
        <f t="shared" si="1176"/>
        <v>129</v>
      </c>
      <c r="L1160" s="71"/>
      <c r="M1160" s="71"/>
      <c r="N1160" s="72">
        <f t="shared" ref="N1160:O1160" si="1177">SUBTOTAL(9,N1158:N1159)</f>
        <v>43.65</v>
      </c>
      <c r="O1160" s="73">
        <f t="shared" si="1177"/>
        <v>250027.2</v>
      </c>
      <c r="P1160" s="8"/>
    </row>
    <row r="1161" ht="14.25" customHeight="1" outlineLevel="2">
      <c r="A1161" s="68">
        <v>499.0</v>
      </c>
      <c r="B1161" s="69">
        <v>1.0</v>
      </c>
      <c r="C1161" s="18" t="str">
        <f>IF(A1161=1.2, "Minneapolis",VLOOKUP(A1161,'Fall20 data fy22 comp rev '!$P$2:$Q$669,2,0))</f>
        <v>Leroy-Ostrander</v>
      </c>
      <c r="D1161" s="68">
        <v>499.0</v>
      </c>
      <c r="E1161" s="69">
        <v>1.0</v>
      </c>
      <c r="F1161" s="69">
        <v>15.0</v>
      </c>
      <c r="G1161" s="70" t="s">
        <v>2382</v>
      </c>
      <c r="H1161" s="69">
        <v>117.0</v>
      </c>
      <c r="I1161" s="69">
        <v>25.0</v>
      </c>
      <c r="J1161" s="69">
        <v>11.0</v>
      </c>
      <c r="K1161" s="29">
        <f t="shared" ref="K1161:K1162" si="1178">ROUND((I$3*I1161)+(J1161*J$3),1)</f>
        <v>30.5</v>
      </c>
      <c r="L1161" s="71">
        <f t="shared" ref="L1161:L1162" si="1179">ROUND(K1161/H1161,4)</f>
        <v>0.2607</v>
      </c>
      <c r="M1161" s="71">
        <f t="shared" ref="M1161:M1162" si="1180">ROUND(MIN(1,L1161/M$3),4)</f>
        <v>0.3259</v>
      </c>
      <c r="N1161" s="72">
        <f t="shared" ref="N1161:N1162" si="1181">ROUND(K1161*M1161*N$3,2)</f>
        <v>5.96</v>
      </c>
      <c r="O1161" s="73">
        <f t="shared" ref="O1161:O1162" si="1182">ROUND(N1161*O$3,2)</f>
        <v>34138.88</v>
      </c>
      <c r="P1161" s="8">
        <f t="shared" ref="P1161:P1162" si="1183">O1161/H1161</f>
        <v>291.7852991</v>
      </c>
    </row>
    <row r="1162" ht="14.25" customHeight="1" outlineLevel="2">
      <c r="A1162" s="68">
        <v>499.0</v>
      </c>
      <c r="B1162" s="69">
        <v>1.0</v>
      </c>
      <c r="C1162" s="18" t="str">
        <f>IF(A1162=1.2, "Minneapolis",VLOOKUP(A1162,'Fall20 data fy22 comp rev '!$P$2:$Q$669,2,0))</f>
        <v>Leroy-Ostrander</v>
      </c>
      <c r="D1162" s="68">
        <v>499.0</v>
      </c>
      <c r="E1162" s="69">
        <v>1.0</v>
      </c>
      <c r="F1162" s="69">
        <v>30.0</v>
      </c>
      <c r="G1162" s="70" t="s">
        <v>2383</v>
      </c>
      <c r="H1162" s="69">
        <v>136.0</v>
      </c>
      <c r="I1162" s="69">
        <v>38.0</v>
      </c>
      <c r="J1162" s="69">
        <v>17.0</v>
      </c>
      <c r="K1162" s="29">
        <f t="shared" si="1178"/>
        <v>46.5</v>
      </c>
      <c r="L1162" s="71">
        <f t="shared" si="1179"/>
        <v>0.3419</v>
      </c>
      <c r="M1162" s="71">
        <f t="shared" si="1180"/>
        <v>0.4274</v>
      </c>
      <c r="N1162" s="72">
        <f t="shared" si="1181"/>
        <v>11.92</v>
      </c>
      <c r="O1162" s="73">
        <f t="shared" si="1182"/>
        <v>68277.76</v>
      </c>
      <c r="P1162" s="8">
        <f t="shared" si="1183"/>
        <v>502.0423529</v>
      </c>
    </row>
    <row r="1163" ht="14.25" customHeight="1" outlineLevel="1">
      <c r="A1163" s="68"/>
      <c r="B1163" s="69"/>
      <c r="C1163" s="80" t="s">
        <v>3733</v>
      </c>
      <c r="D1163" s="68"/>
      <c r="E1163" s="69"/>
      <c r="F1163" s="69"/>
      <c r="G1163" s="70"/>
      <c r="H1163" s="69">
        <f t="shared" ref="H1163:K1163" si="1184">SUBTOTAL(9,H1161:H1162)</f>
        <v>253</v>
      </c>
      <c r="I1163" s="69">
        <f t="shared" si="1184"/>
        <v>63</v>
      </c>
      <c r="J1163" s="69">
        <f t="shared" si="1184"/>
        <v>28</v>
      </c>
      <c r="K1163" s="29">
        <f t="shared" si="1184"/>
        <v>77</v>
      </c>
      <c r="L1163" s="71"/>
      <c r="M1163" s="71"/>
      <c r="N1163" s="72">
        <f t="shared" ref="N1163:O1163" si="1185">SUBTOTAL(9,N1161:N1162)</f>
        <v>17.88</v>
      </c>
      <c r="O1163" s="73">
        <f t="shared" si="1185"/>
        <v>102416.64</v>
      </c>
      <c r="P1163" s="8"/>
    </row>
    <row r="1164" ht="14.25" customHeight="1" outlineLevel="2">
      <c r="A1164" s="68">
        <v>500.0</v>
      </c>
      <c r="B1164" s="69">
        <v>1.0</v>
      </c>
      <c r="C1164" s="18" t="str">
        <f>IF(A1164=1.2, "Minneapolis",VLOOKUP(A1164,'Fall20 data fy22 comp rev '!$P$2:$Q$669,2,0))</f>
        <v>Southland</v>
      </c>
      <c r="D1164" s="68">
        <v>500.0</v>
      </c>
      <c r="E1164" s="69">
        <v>1.0</v>
      </c>
      <c r="F1164" s="69">
        <v>30.0</v>
      </c>
      <c r="G1164" s="70" t="s">
        <v>2384</v>
      </c>
      <c r="H1164" s="69">
        <v>152.0</v>
      </c>
      <c r="I1164" s="69">
        <v>28.0</v>
      </c>
      <c r="J1164" s="69">
        <v>14.0</v>
      </c>
      <c r="K1164" s="29">
        <f t="shared" ref="K1164:K1166" si="1186">ROUND((I$3*I1164)+(J1164*J$3),1)</f>
        <v>35</v>
      </c>
      <c r="L1164" s="71">
        <f t="shared" ref="L1164:L1166" si="1187">ROUND(K1164/H1164,4)</f>
        <v>0.2303</v>
      </c>
      <c r="M1164" s="71">
        <f t="shared" ref="M1164:M1166" si="1188">ROUND(MIN(1,L1164/M$3),4)</f>
        <v>0.2879</v>
      </c>
      <c r="N1164" s="72">
        <f t="shared" ref="N1164:N1166" si="1189">ROUND(K1164*M1164*N$3,2)</f>
        <v>6.05</v>
      </c>
      <c r="O1164" s="73">
        <f t="shared" ref="O1164:O1166" si="1190">ROUND(N1164*O$3,2)</f>
        <v>34654.4</v>
      </c>
      <c r="P1164" s="8">
        <f t="shared" ref="P1164:P1166" si="1191">O1164/H1164</f>
        <v>227.9894737</v>
      </c>
    </row>
    <row r="1165" ht="14.25" customHeight="1" outlineLevel="2">
      <c r="A1165" s="68">
        <v>500.0</v>
      </c>
      <c r="B1165" s="69">
        <v>1.0</v>
      </c>
      <c r="C1165" s="18" t="str">
        <f>IF(A1165=1.2, "Minneapolis",VLOOKUP(A1165,'Fall20 data fy22 comp rev '!$P$2:$Q$669,2,0))</f>
        <v>Southland</v>
      </c>
      <c r="D1165" s="68">
        <v>500.0</v>
      </c>
      <c r="E1165" s="69">
        <v>1.0</v>
      </c>
      <c r="F1165" s="69">
        <v>40.0</v>
      </c>
      <c r="G1165" s="70" t="s">
        <v>2385</v>
      </c>
      <c r="H1165" s="69">
        <v>130.0</v>
      </c>
      <c r="I1165" s="69">
        <v>11.0</v>
      </c>
      <c r="J1165" s="69">
        <v>8.0</v>
      </c>
      <c r="K1165" s="29">
        <f t="shared" si="1186"/>
        <v>15</v>
      </c>
      <c r="L1165" s="71">
        <f t="shared" si="1187"/>
        <v>0.1154</v>
      </c>
      <c r="M1165" s="71">
        <f t="shared" si="1188"/>
        <v>0.1443</v>
      </c>
      <c r="N1165" s="72">
        <f t="shared" si="1189"/>
        <v>1.3</v>
      </c>
      <c r="O1165" s="73">
        <f t="shared" si="1190"/>
        <v>7446.4</v>
      </c>
      <c r="P1165" s="8">
        <f t="shared" si="1191"/>
        <v>57.28</v>
      </c>
    </row>
    <row r="1166" ht="14.25" customHeight="1" outlineLevel="2">
      <c r="A1166" s="68">
        <v>500.0</v>
      </c>
      <c r="B1166" s="69">
        <v>1.0</v>
      </c>
      <c r="C1166" s="18" t="str">
        <f>IF(A1166=1.2, "Minneapolis",VLOOKUP(A1166,'Fall20 data fy22 comp rev '!$P$2:$Q$669,2,0))</f>
        <v>Southland</v>
      </c>
      <c r="D1166" s="68">
        <v>500.0</v>
      </c>
      <c r="E1166" s="69">
        <v>1.0</v>
      </c>
      <c r="F1166" s="69">
        <v>50.0</v>
      </c>
      <c r="G1166" s="70" t="s">
        <v>2386</v>
      </c>
      <c r="H1166" s="69">
        <v>90.0</v>
      </c>
      <c r="I1166" s="69">
        <v>14.0</v>
      </c>
      <c r="J1166" s="69">
        <v>6.0</v>
      </c>
      <c r="K1166" s="29">
        <f t="shared" si="1186"/>
        <v>17</v>
      </c>
      <c r="L1166" s="71">
        <f t="shared" si="1187"/>
        <v>0.1889</v>
      </c>
      <c r="M1166" s="71">
        <f t="shared" si="1188"/>
        <v>0.2361</v>
      </c>
      <c r="N1166" s="72">
        <f t="shared" si="1189"/>
        <v>2.41</v>
      </c>
      <c r="O1166" s="73">
        <f t="shared" si="1190"/>
        <v>13804.48</v>
      </c>
      <c r="P1166" s="8">
        <f t="shared" si="1191"/>
        <v>153.3831111</v>
      </c>
    </row>
    <row r="1167" ht="14.25" customHeight="1" outlineLevel="1">
      <c r="A1167" s="68"/>
      <c r="B1167" s="69"/>
      <c r="C1167" s="80" t="s">
        <v>3734</v>
      </c>
      <c r="D1167" s="68"/>
      <c r="E1167" s="69"/>
      <c r="F1167" s="69"/>
      <c r="G1167" s="70"/>
      <c r="H1167" s="69">
        <f t="shared" ref="H1167:K1167" si="1192">SUBTOTAL(9,H1164:H1166)</f>
        <v>372</v>
      </c>
      <c r="I1167" s="69">
        <f t="shared" si="1192"/>
        <v>53</v>
      </c>
      <c r="J1167" s="69">
        <f t="shared" si="1192"/>
        <v>28</v>
      </c>
      <c r="K1167" s="29">
        <f t="shared" si="1192"/>
        <v>67</v>
      </c>
      <c r="L1167" s="71"/>
      <c r="M1167" s="71"/>
      <c r="N1167" s="72">
        <f t="shared" ref="N1167:O1167" si="1193">SUBTOTAL(9,N1164:N1166)</f>
        <v>9.76</v>
      </c>
      <c r="O1167" s="73">
        <f t="shared" si="1193"/>
        <v>55905.28</v>
      </c>
      <c r="P1167" s="8"/>
    </row>
    <row r="1168" ht="14.25" customHeight="1" outlineLevel="2">
      <c r="A1168" s="68">
        <v>505.0</v>
      </c>
      <c r="B1168" s="69">
        <v>1.0</v>
      </c>
      <c r="C1168" s="18" t="str">
        <f>IF(A1168=1.2, "Minneapolis",VLOOKUP(A1168,'Fall20 data fy22 comp rev '!$P$2:$Q$669,2,0))</f>
        <v>Fulda</v>
      </c>
      <c r="D1168" s="68">
        <v>505.0</v>
      </c>
      <c r="E1168" s="69">
        <v>1.0</v>
      </c>
      <c r="F1168" s="69">
        <v>10.0</v>
      </c>
      <c r="G1168" s="70" t="s">
        <v>2387</v>
      </c>
      <c r="H1168" s="69">
        <v>222.0</v>
      </c>
      <c r="I1168" s="69">
        <v>81.0</v>
      </c>
      <c r="J1168" s="69">
        <v>19.0</v>
      </c>
      <c r="K1168" s="29">
        <f t="shared" ref="K1168:K1169" si="1194">ROUND((I$3*I1168)+(J1168*J$3),1)</f>
        <v>90.5</v>
      </c>
      <c r="L1168" s="71">
        <f t="shared" ref="L1168:L1169" si="1195">ROUND(K1168/H1168,4)</f>
        <v>0.4077</v>
      </c>
      <c r="M1168" s="71">
        <f t="shared" ref="M1168:M1169" si="1196">ROUND(MIN(1,L1168/M$3),4)</f>
        <v>0.5096</v>
      </c>
      <c r="N1168" s="72">
        <f t="shared" ref="N1168:N1169" si="1197">ROUND(K1168*M1168*N$3,2)</f>
        <v>27.67</v>
      </c>
      <c r="O1168" s="73">
        <f t="shared" ref="O1168:O1169" si="1198">ROUND(N1168*O$3,2)</f>
        <v>158493.76</v>
      </c>
      <c r="P1168" s="8">
        <f t="shared" ref="P1168:P1169" si="1199">O1168/H1168</f>
        <v>713.9358559</v>
      </c>
    </row>
    <row r="1169" ht="14.25" customHeight="1" outlineLevel="2">
      <c r="A1169" s="68">
        <v>505.0</v>
      </c>
      <c r="B1169" s="69">
        <v>1.0</v>
      </c>
      <c r="C1169" s="18" t="str">
        <f>IF(A1169=1.2, "Minneapolis",VLOOKUP(A1169,'Fall20 data fy22 comp rev '!$P$2:$Q$669,2,0))</f>
        <v>Fulda</v>
      </c>
      <c r="D1169" s="68">
        <v>505.0</v>
      </c>
      <c r="E1169" s="69">
        <v>1.0</v>
      </c>
      <c r="F1169" s="69">
        <v>20.0</v>
      </c>
      <c r="G1169" s="70" t="s">
        <v>2388</v>
      </c>
      <c r="H1169" s="69">
        <v>147.0</v>
      </c>
      <c r="I1169" s="69">
        <v>41.0</v>
      </c>
      <c r="J1169" s="69">
        <v>8.0</v>
      </c>
      <c r="K1169" s="29">
        <f t="shared" si="1194"/>
        <v>45</v>
      </c>
      <c r="L1169" s="71">
        <f t="shared" si="1195"/>
        <v>0.3061</v>
      </c>
      <c r="M1169" s="71">
        <f t="shared" si="1196"/>
        <v>0.3826</v>
      </c>
      <c r="N1169" s="72">
        <f t="shared" si="1197"/>
        <v>10.33</v>
      </c>
      <c r="O1169" s="73">
        <f t="shared" si="1198"/>
        <v>59170.24</v>
      </c>
      <c r="P1169" s="8">
        <f t="shared" si="1199"/>
        <v>402.5186395</v>
      </c>
    </row>
    <row r="1170" ht="14.25" customHeight="1" outlineLevel="1">
      <c r="A1170" s="68"/>
      <c r="B1170" s="69"/>
      <c r="C1170" s="80" t="s">
        <v>3735</v>
      </c>
      <c r="D1170" s="68"/>
      <c r="E1170" s="69"/>
      <c r="F1170" s="69"/>
      <c r="G1170" s="70"/>
      <c r="H1170" s="69">
        <f t="shared" ref="H1170:K1170" si="1200">SUBTOTAL(9,H1168:H1169)</f>
        <v>369</v>
      </c>
      <c r="I1170" s="69">
        <f t="shared" si="1200"/>
        <v>122</v>
      </c>
      <c r="J1170" s="69">
        <f t="shared" si="1200"/>
        <v>27</v>
      </c>
      <c r="K1170" s="29">
        <f t="shared" si="1200"/>
        <v>135.5</v>
      </c>
      <c r="L1170" s="71"/>
      <c r="M1170" s="71"/>
      <c r="N1170" s="72">
        <f t="shared" ref="N1170:O1170" si="1201">SUBTOTAL(9,N1168:N1169)</f>
        <v>38</v>
      </c>
      <c r="O1170" s="73">
        <f t="shared" si="1201"/>
        <v>217664</v>
      </c>
      <c r="P1170" s="8"/>
    </row>
    <row r="1171" ht="14.25" customHeight="1" outlineLevel="2">
      <c r="A1171" s="68">
        <v>507.0</v>
      </c>
      <c r="B1171" s="69">
        <v>1.0</v>
      </c>
      <c r="C1171" s="18" t="str">
        <f>IF(A1171=1.2, "Minneapolis",VLOOKUP(A1171,'Fall20 data fy22 comp rev '!$P$2:$Q$669,2,0))</f>
        <v>Nicollet</v>
      </c>
      <c r="D1171" s="68">
        <v>507.0</v>
      </c>
      <c r="E1171" s="69">
        <v>1.0</v>
      </c>
      <c r="F1171" s="69">
        <v>10.0</v>
      </c>
      <c r="G1171" s="70" t="s">
        <v>2389</v>
      </c>
      <c r="H1171" s="69">
        <v>129.0</v>
      </c>
      <c r="I1171" s="69">
        <v>20.0</v>
      </c>
      <c r="J1171" s="69">
        <v>8.0</v>
      </c>
      <c r="K1171" s="29">
        <f t="shared" ref="K1171:K1174" si="1202">ROUND((I$3*I1171)+(J1171*J$3),1)</f>
        <v>24</v>
      </c>
      <c r="L1171" s="71">
        <f t="shared" ref="L1171:L1174" si="1203">ROUND(K1171/H1171,4)</f>
        <v>0.186</v>
      </c>
      <c r="M1171" s="71">
        <f t="shared" ref="M1171:M1174" si="1204">ROUND(MIN(1,L1171/M$3),4)</f>
        <v>0.2325</v>
      </c>
      <c r="N1171" s="72">
        <f t="shared" ref="N1171:N1174" si="1205">ROUND(K1171*M1171*N$3,2)</f>
        <v>3.35</v>
      </c>
      <c r="O1171" s="73">
        <f t="shared" ref="O1171:O1174" si="1206">ROUND(N1171*O$3,2)</f>
        <v>19188.8</v>
      </c>
      <c r="P1171" s="8">
        <f t="shared" ref="P1171:P1174" si="1207">O1171/H1171</f>
        <v>148.7503876</v>
      </c>
    </row>
    <row r="1172" ht="14.25" customHeight="1" outlineLevel="2">
      <c r="A1172" s="68">
        <v>507.0</v>
      </c>
      <c r="B1172" s="69">
        <v>1.0</v>
      </c>
      <c r="C1172" s="18" t="str">
        <f>IF(A1172=1.2, "Minneapolis",VLOOKUP(A1172,'Fall20 data fy22 comp rev '!$P$2:$Q$669,2,0))</f>
        <v>Nicollet</v>
      </c>
      <c r="D1172" s="68">
        <v>507.0</v>
      </c>
      <c r="E1172" s="69">
        <v>1.0</v>
      </c>
      <c r="F1172" s="69">
        <v>15.0</v>
      </c>
      <c r="G1172" s="70" t="s">
        <v>2390</v>
      </c>
      <c r="H1172" s="69">
        <v>124.0</v>
      </c>
      <c r="I1172" s="69">
        <v>9.0</v>
      </c>
      <c r="J1172" s="69">
        <v>5.0</v>
      </c>
      <c r="K1172" s="29">
        <f t="shared" si="1202"/>
        <v>11.5</v>
      </c>
      <c r="L1172" s="71">
        <f t="shared" si="1203"/>
        <v>0.0927</v>
      </c>
      <c r="M1172" s="71">
        <f t="shared" si="1204"/>
        <v>0.1159</v>
      </c>
      <c r="N1172" s="72">
        <f t="shared" si="1205"/>
        <v>0.8</v>
      </c>
      <c r="O1172" s="73">
        <f t="shared" si="1206"/>
        <v>4582.4</v>
      </c>
      <c r="P1172" s="8">
        <f t="shared" si="1207"/>
        <v>36.95483871</v>
      </c>
    </row>
    <row r="1173" ht="14.25" customHeight="1" outlineLevel="2">
      <c r="A1173" s="68">
        <v>507.0</v>
      </c>
      <c r="B1173" s="69">
        <v>1.0</v>
      </c>
      <c r="C1173" s="18" t="str">
        <f>IF(A1173=1.2, "Minneapolis",VLOOKUP(A1173,'Fall20 data fy22 comp rev '!$P$2:$Q$669,2,0))</f>
        <v>Nicollet</v>
      </c>
      <c r="D1173" s="68">
        <v>507.0</v>
      </c>
      <c r="E1173" s="69">
        <v>1.0</v>
      </c>
      <c r="F1173" s="69">
        <v>20.0</v>
      </c>
      <c r="G1173" s="70" t="s">
        <v>2391</v>
      </c>
      <c r="H1173" s="69">
        <v>123.0</v>
      </c>
      <c r="I1173" s="69">
        <v>13.0</v>
      </c>
      <c r="J1173" s="69">
        <v>7.0</v>
      </c>
      <c r="K1173" s="29">
        <f t="shared" si="1202"/>
        <v>16.5</v>
      </c>
      <c r="L1173" s="71">
        <f t="shared" si="1203"/>
        <v>0.1341</v>
      </c>
      <c r="M1173" s="71">
        <f t="shared" si="1204"/>
        <v>0.1676</v>
      </c>
      <c r="N1173" s="72">
        <f t="shared" si="1205"/>
        <v>1.66</v>
      </c>
      <c r="O1173" s="73">
        <f t="shared" si="1206"/>
        <v>9508.48</v>
      </c>
      <c r="P1173" s="8">
        <f t="shared" si="1207"/>
        <v>77.30471545</v>
      </c>
    </row>
    <row r="1174" ht="14.25" customHeight="1" outlineLevel="2">
      <c r="A1174" s="68">
        <v>507.0</v>
      </c>
      <c r="B1174" s="69">
        <v>1.0</v>
      </c>
      <c r="C1174" s="18" t="str">
        <f>IF(A1174=1.2, "Minneapolis",VLOOKUP(A1174,'Fall20 data fy22 comp rev '!$P$2:$Q$669,2,0))</f>
        <v>Nicollet</v>
      </c>
      <c r="D1174" s="68">
        <v>507.0</v>
      </c>
      <c r="E1174" s="69">
        <v>1.0</v>
      </c>
      <c r="F1174" s="69">
        <v>50.0</v>
      </c>
      <c r="G1174" s="70" t="s">
        <v>2392</v>
      </c>
      <c r="H1174" s="69">
        <v>7.0</v>
      </c>
      <c r="I1174" s="69">
        <v>2.0</v>
      </c>
      <c r="J1174" s="69">
        <v>1.0</v>
      </c>
      <c r="K1174" s="29">
        <f t="shared" si="1202"/>
        <v>2.5</v>
      </c>
      <c r="L1174" s="71">
        <f t="shared" si="1203"/>
        <v>0.3571</v>
      </c>
      <c r="M1174" s="71">
        <f t="shared" si="1204"/>
        <v>0.4464</v>
      </c>
      <c r="N1174" s="72">
        <f t="shared" si="1205"/>
        <v>0.67</v>
      </c>
      <c r="O1174" s="73">
        <f t="shared" si="1206"/>
        <v>3837.76</v>
      </c>
      <c r="P1174" s="8">
        <f t="shared" si="1207"/>
        <v>548.2514286</v>
      </c>
    </row>
    <row r="1175" ht="14.25" customHeight="1" outlineLevel="1">
      <c r="A1175" s="68"/>
      <c r="B1175" s="69"/>
      <c r="C1175" s="80" t="s">
        <v>3736</v>
      </c>
      <c r="D1175" s="68"/>
      <c r="E1175" s="69"/>
      <c r="F1175" s="69"/>
      <c r="G1175" s="70"/>
      <c r="H1175" s="69">
        <f t="shared" ref="H1175:K1175" si="1208">SUBTOTAL(9,H1171:H1174)</f>
        <v>383</v>
      </c>
      <c r="I1175" s="69">
        <f t="shared" si="1208"/>
        <v>44</v>
      </c>
      <c r="J1175" s="69">
        <f t="shared" si="1208"/>
        <v>21</v>
      </c>
      <c r="K1175" s="29">
        <f t="shared" si="1208"/>
        <v>54.5</v>
      </c>
      <c r="L1175" s="71"/>
      <c r="M1175" s="71"/>
      <c r="N1175" s="72">
        <f t="shared" ref="N1175:O1175" si="1209">SUBTOTAL(9,N1171:N1174)</f>
        <v>6.48</v>
      </c>
      <c r="O1175" s="73">
        <f t="shared" si="1209"/>
        <v>37117.44</v>
      </c>
      <c r="P1175" s="8"/>
    </row>
    <row r="1176" ht="14.25" customHeight="1" outlineLevel="2">
      <c r="A1176" s="68">
        <v>508.0</v>
      </c>
      <c r="B1176" s="69">
        <v>1.0</v>
      </c>
      <c r="C1176" s="18" t="str">
        <f>IF(A1176=1.2, "Minneapolis",VLOOKUP(A1176,'Fall20 data fy22 comp rev '!$P$2:$Q$669,2,0))</f>
        <v>St. Peter</v>
      </c>
      <c r="D1176" s="68">
        <v>508.0</v>
      </c>
      <c r="E1176" s="69">
        <v>1.0</v>
      </c>
      <c r="F1176" s="69">
        <v>20.0</v>
      </c>
      <c r="G1176" s="70" t="s">
        <v>2393</v>
      </c>
      <c r="H1176" s="69">
        <v>14.0</v>
      </c>
      <c r="I1176" s="69">
        <v>9.0</v>
      </c>
      <c r="J1176" s="69">
        <v>1.0</v>
      </c>
      <c r="K1176" s="29">
        <f t="shared" ref="K1176:K1182" si="1210">ROUND((I$3*I1176)+(J1176*J$3),1)</f>
        <v>9.5</v>
      </c>
      <c r="L1176" s="71">
        <f t="shared" ref="L1176:L1182" si="1211">ROUND(K1176/H1176,4)</f>
        <v>0.6786</v>
      </c>
      <c r="M1176" s="71">
        <f t="shared" ref="M1176:M1182" si="1212">ROUND(MIN(1,L1176/M$3),4)</f>
        <v>0.8483</v>
      </c>
      <c r="N1176" s="72">
        <f t="shared" ref="N1176:N1182" si="1213">ROUND(K1176*M1176*N$3,2)</f>
        <v>4.84</v>
      </c>
      <c r="O1176" s="73">
        <f t="shared" ref="O1176:O1182" si="1214">ROUND(N1176*O$3,2)</f>
        <v>27723.52</v>
      </c>
      <c r="P1176" s="8">
        <f t="shared" ref="P1176:P1182" si="1215">O1176/H1176</f>
        <v>1980.251429</v>
      </c>
    </row>
    <row r="1177" ht="14.25" customHeight="1" outlineLevel="2">
      <c r="A1177" s="68">
        <v>508.0</v>
      </c>
      <c r="B1177" s="69">
        <v>1.0</v>
      </c>
      <c r="C1177" s="18" t="str">
        <f>IF(A1177=1.2, "Minneapolis",VLOOKUP(A1177,'Fall20 data fy22 comp rev '!$P$2:$Q$669,2,0))</f>
        <v>St. Peter</v>
      </c>
      <c r="D1177" s="68">
        <v>508.0</v>
      </c>
      <c r="E1177" s="69">
        <v>1.0</v>
      </c>
      <c r="F1177" s="69">
        <v>30.0</v>
      </c>
      <c r="G1177" s="70" t="s">
        <v>2394</v>
      </c>
      <c r="H1177" s="69">
        <v>460.0</v>
      </c>
      <c r="I1177" s="69">
        <v>143.0</v>
      </c>
      <c r="J1177" s="69">
        <v>28.0</v>
      </c>
      <c r="K1177" s="29">
        <f t="shared" si="1210"/>
        <v>157</v>
      </c>
      <c r="L1177" s="71">
        <f t="shared" si="1211"/>
        <v>0.3413</v>
      </c>
      <c r="M1177" s="71">
        <f t="shared" si="1212"/>
        <v>0.4266</v>
      </c>
      <c r="N1177" s="72">
        <f t="shared" si="1213"/>
        <v>40.19</v>
      </c>
      <c r="O1177" s="73">
        <f t="shared" si="1214"/>
        <v>230208.32</v>
      </c>
      <c r="P1177" s="8">
        <f t="shared" si="1215"/>
        <v>500.4528696</v>
      </c>
    </row>
    <row r="1178" ht="14.25" customHeight="1" outlineLevel="2">
      <c r="A1178" s="68">
        <v>508.0</v>
      </c>
      <c r="B1178" s="69">
        <v>1.0</v>
      </c>
      <c r="C1178" s="18" t="str">
        <f>IF(A1178=1.2, "Minneapolis",VLOOKUP(A1178,'Fall20 data fy22 comp rev '!$P$2:$Q$669,2,0))</f>
        <v>St. Peter</v>
      </c>
      <c r="D1178" s="68">
        <v>508.0</v>
      </c>
      <c r="E1178" s="69">
        <v>1.0</v>
      </c>
      <c r="F1178" s="69">
        <v>40.0</v>
      </c>
      <c r="G1178" s="70" t="s">
        <v>2395</v>
      </c>
      <c r="H1178" s="69">
        <v>703.0</v>
      </c>
      <c r="I1178" s="69">
        <v>165.0</v>
      </c>
      <c r="J1178" s="69">
        <v>56.0</v>
      </c>
      <c r="K1178" s="29">
        <f t="shared" si="1210"/>
        <v>193</v>
      </c>
      <c r="L1178" s="71">
        <f t="shared" si="1211"/>
        <v>0.2745</v>
      </c>
      <c r="M1178" s="71">
        <f t="shared" si="1212"/>
        <v>0.3431</v>
      </c>
      <c r="N1178" s="72">
        <f t="shared" si="1213"/>
        <v>39.73</v>
      </c>
      <c r="O1178" s="73">
        <f t="shared" si="1214"/>
        <v>227573.44</v>
      </c>
      <c r="P1178" s="8">
        <f t="shared" si="1215"/>
        <v>323.7175533</v>
      </c>
    </row>
    <row r="1179" ht="14.25" customHeight="1" outlineLevel="2">
      <c r="A1179" s="68">
        <v>508.0</v>
      </c>
      <c r="B1179" s="69">
        <v>1.0</v>
      </c>
      <c r="C1179" s="18" t="str">
        <f>IF(A1179=1.2, "Minneapolis",VLOOKUP(A1179,'Fall20 data fy22 comp rev '!$P$2:$Q$669,2,0))</f>
        <v>St. Peter</v>
      </c>
      <c r="D1179" s="68">
        <v>508.0</v>
      </c>
      <c r="E1179" s="69">
        <v>1.0</v>
      </c>
      <c r="F1179" s="69">
        <v>50.0</v>
      </c>
      <c r="G1179" s="70" t="s">
        <v>2396</v>
      </c>
      <c r="H1179" s="69">
        <v>292.0</v>
      </c>
      <c r="I1179" s="69">
        <v>99.0</v>
      </c>
      <c r="J1179" s="69">
        <v>21.0</v>
      </c>
      <c r="K1179" s="29">
        <f t="shared" si="1210"/>
        <v>109.5</v>
      </c>
      <c r="L1179" s="71">
        <f t="shared" si="1211"/>
        <v>0.375</v>
      </c>
      <c r="M1179" s="71">
        <f t="shared" si="1212"/>
        <v>0.4688</v>
      </c>
      <c r="N1179" s="72">
        <f t="shared" si="1213"/>
        <v>30.8</v>
      </c>
      <c r="O1179" s="73">
        <f t="shared" si="1214"/>
        <v>176422.4</v>
      </c>
      <c r="P1179" s="8">
        <f t="shared" si="1215"/>
        <v>604.1863014</v>
      </c>
    </row>
    <row r="1180" ht="14.25" customHeight="1" outlineLevel="2">
      <c r="A1180" s="68">
        <v>508.0</v>
      </c>
      <c r="B1180" s="69">
        <v>1.0</v>
      </c>
      <c r="C1180" s="18" t="str">
        <f>IF(A1180=1.2, "Minneapolis",VLOOKUP(A1180,'Fall20 data fy22 comp rev '!$P$2:$Q$669,2,0))</f>
        <v>St. Peter</v>
      </c>
      <c r="D1180" s="68">
        <v>508.0</v>
      </c>
      <c r="E1180" s="69">
        <v>1.0</v>
      </c>
      <c r="F1180" s="69">
        <v>55.0</v>
      </c>
      <c r="G1180" s="70" t="s">
        <v>2397</v>
      </c>
      <c r="H1180" s="69">
        <v>65.0</v>
      </c>
      <c r="I1180" s="69">
        <v>30.0</v>
      </c>
      <c r="J1180" s="69">
        <v>8.0</v>
      </c>
      <c r="K1180" s="29">
        <f t="shared" si="1210"/>
        <v>34</v>
      </c>
      <c r="L1180" s="71">
        <f t="shared" si="1211"/>
        <v>0.5231</v>
      </c>
      <c r="M1180" s="71">
        <f t="shared" si="1212"/>
        <v>0.6539</v>
      </c>
      <c r="N1180" s="72">
        <f t="shared" si="1213"/>
        <v>13.34</v>
      </c>
      <c r="O1180" s="73">
        <f t="shared" si="1214"/>
        <v>76411.52</v>
      </c>
      <c r="P1180" s="8">
        <f t="shared" si="1215"/>
        <v>1175.561846</v>
      </c>
    </row>
    <row r="1181" ht="14.25" customHeight="1" outlineLevel="2">
      <c r="A1181" s="68">
        <v>508.0</v>
      </c>
      <c r="B1181" s="69">
        <v>1.0</v>
      </c>
      <c r="C1181" s="18" t="str">
        <f>IF(A1181=1.2, "Minneapolis",VLOOKUP(A1181,'Fall20 data fy22 comp rev '!$P$2:$Q$669,2,0))</f>
        <v>St. Peter</v>
      </c>
      <c r="D1181" s="68">
        <v>508.0</v>
      </c>
      <c r="E1181" s="69">
        <v>1.0</v>
      </c>
      <c r="F1181" s="69">
        <v>60.0</v>
      </c>
      <c r="G1181" s="70" t="s">
        <v>2398</v>
      </c>
      <c r="H1181" s="69">
        <v>28.0</v>
      </c>
      <c r="I1181" s="69">
        <v>28.0</v>
      </c>
      <c r="J1181" s="69">
        <v>0.0</v>
      </c>
      <c r="K1181" s="29">
        <f t="shared" si="1210"/>
        <v>28</v>
      </c>
      <c r="L1181" s="71">
        <f t="shared" si="1211"/>
        <v>1</v>
      </c>
      <c r="M1181" s="71">
        <f t="shared" si="1212"/>
        <v>1</v>
      </c>
      <c r="N1181" s="72">
        <f t="shared" si="1213"/>
        <v>16.8</v>
      </c>
      <c r="O1181" s="73">
        <f t="shared" si="1214"/>
        <v>96230.4</v>
      </c>
      <c r="P1181" s="8">
        <f t="shared" si="1215"/>
        <v>3436.8</v>
      </c>
    </row>
    <row r="1182" ht="14.25" customHeight="1" outlineLevel="2">
      <c r="A1182" s="68">
        <v>508.0</v>
      </c>
      <c r="B1182" s="69">
        <v>1.0</v>
      </c>
      <c r="C1182" s="18" t="str">
        <f>IF(A1182=1.2, "Minneapolis",VLOOKUP(A1182,'Fall20 data fy22 comp rev '!$P$2:$Q$669,2,0))</f>
        <v>St. Peter</v>
      </c>
      <c r="D1182" s="68">
        <v>508.0</v>
      </c>
      <c r="E1182" s="69">
        <v>1.0</v>
      </c>
      <c r="F1182" s="69">
        <v>80.0</v>
      </c>
      <c r="G1182" s="70" t="s">
        <v>2399</v>
      </c>
      <c r="H1182" s="69">
        <v>698.0</v>
      </c>
      <c r="I1182" s="69">
        <v>197.0</v>
      </c>
      <c r="J1182" s="69">
        <v>44.0</v>
      </c>
      <c r="K1182" s="29">
        <f t="shared" si="1210"/>
        <v>219</v>
      </c>
      <c r="L1182" s="71">
        <f t="shared" si="1211"/>
        <v>0.3138</v>
      </c>
      <c r="M1182" s="71">
        <f t="shared" si="1212"/>
        <v>0.3923</v>
      </c>
      <c r="N1182" s="72">
        <f t="shared" si="1213"/>
        <v>51.55</v>
      </c>
      <c r="O1182" s="73">
        <f t="shared" si="1214"/>
        <v>295278.4</v>
      </c>
      <c r="P1182" s="8">
        <f t="shared" si="1215"/>
        <v>423.034957</v>
      </c>
    </row>
    <row r="1183" ht="14.25" customHeight="1" outlineLevel="1">
      <c r="A1183" s="68"/>
      <c r="B1183" s="69"/>
      <c r="C1183" s="80" t="s">
        <v>3737</v>
      </c>
      <c r="D1183" s="68"/>
      <c r="E1183" s="69"/>
      <c r="F1183" s="69"/>
      <c r="G1183" s="70"/>
      <c r="H1183" s="69">
        <f t="shared" ref="H1183:K1183" si="1216">SUBTOTAL(9,H1176:H1182)</f>
        <v>2260</v>
      </c>
      <c r="I1183" s="69">
        <f t="shared" si="1216"/>
        <v>671</v>
      </c>
      <c r="J1183" s="69">
        <f t="shared" si="1216"/>
        <v>158</v>
      </c>
      <c r="K1183" s="29">
        <f t="shared" si="1216"/>
        <v>750</v>
      </c>
      <c r="L1183" s="71"/>
      <c r="M1183" s="71"/>
      <c r="N1183" s="72">
        <f t="shared" ref="N1183:O1183" si="1217">SUBTOTAL(9,N1176:N1182)</f>
        <v>197.25</v>
      </c>
      <c r="O1183" s="73">
        <f t="shared" si="1217"/>
        <v>1129848</v>
      </c>
      <c r="P1183" s="8"/>
    </row>
    <row r="1184" ht="14.25" customHeight="1" outlineLevel="2">
      <c r="A1184" s="68">
        <v>511.0</v>
      </c>
      <c r="B1184" s="69">
        <v>1.0</v>
      </c>
      <c r="C1184" s="18" t="str">
        <f>IF(A1184=1.2, "Minneapolis",VLOOKUP(A1184,'Fall20 data fy22 comp rev '!$P$2:$Q$669,2,0))</f>
        <v>Adrian</v>
      </c>
      <c r="D1184" s="68">
        <v>511.0</v>
      </c>
      <c r="E1184" s="69">
        <v>1.0</v>
      </c>
      <c r="F1184" s="69">
        <v>10.0</v>
      </c>
      <c r="G1184" s="70" t="s">
        <v>2400</v>
      </c>
      <c r="H1184" s="69">
        <v>262.0</v>
      </c>
      <c r="I1184" s="69">
        <v>55.0</v>
      </c>
      <c r="J1184" s="69">
        <v>44.0</v>
      </c>
      <c r="K1184" s="29">
        <f t="shared" ref="K1184:K1186" si="1218">ROUND((I$3*I1184)+(J1184*J$3),1)</f>
        <v>77</v>
      </c>
      <c r="L1184" s="71">
        <f t="shared" ref="L1184:L1186" si="1219">ROUND(K1184/H1184,4)</f>
        <v>0.2939</v>
      </c>
      <c r="M1184" s="71">
        <f t="shared" ref="M1184:M1186" si="1220">ROUND(MIN(1,L1184/M$3),4)</f>
        <v>0.3674</v>
      </c>
      <c r="N1184" s="72">
        <f t="shared" ref="N1184:N1186" si="1221">ROUND(K1184*M1184*N$3,2)</f>
        <v>16.97</v>
      </c>
      <c r="O1184" s="73">
        <f t="shared" ref="O1184:O1186" si="1222">ROUND(N1184*O$3,2)</f>
        <v>97204.16</v>
      </c>
      <c r="P1184" s="8">
        <f t="shared" ref="P1184:P1186" si="1223">O1184/H1184</f>
        <v>371.0082443</v>
      </c>
    </row>
    <row r="1185" ht="14.25" customHeight="1" outlineLevel="2">
      <c r="A1185" s="68">
        <v>511.0</v>
      </c>
      <c r="B1185" s="69">
        <v>1.0</v>
      </c>
      <c r="C1185" s="18" t="str">
        <f>IF(A1185=1.2, "Minneapolis",VLOOKUP(A1185,'Fall20 data fy22 comp rev '!$P$2:$Q$669,2,0))</f>
        <v>Adrian</v>
      </c>
      <c r="D1185" s="68">
        <v>511.0</v>
      </c>
      <c r="E1185" s="69">
        <v>1.0</v>
      </c>
      <c r="F1185" s="69">
        <v>15.0</v>
      </c>
      <c r="G1185" s="70" t="s">
        <v>2401</v>
      </c>
      <c r="H1185" s="69">
        <v>117.0</v>
      </c>
      <c r="I1185" s="69">
        <v>21.0</v>
      </c>
      <c r="J1185" s="69">
        <v>28.0</v>
      </c>
      <c r="K1185" s="29">
        <f t="shared" si="1218"/>
        <v>35</v>
      </c>
      <c r="L1185" s="71">
        <f t="shared" si="1219"/>
        <v>0.2991</v>
      </c>
      <c r="M1185" s="71">
        <f t="shared" si="1220"/>
        <v>0.3739</v>
      </c>
      <c r="N1185" s="72">
        <f t="shared" si="1221"/>
        <v>7.85</v>
      </c>
      <c r="O1185" s="73">
        <f t="shared" si="1222"/>
        <v>44964.8</v>
      </c>
      <c r="P1185" s="8">
        <f t="shared" si="1223"/>
        <v>384.3145299</v>
      </c>
    </row>
    <row r="1186" ht="14.25" customHeight="1" outlineLevel="2">
      <c r="A1186" s="68">
        <v>511.0</v>
      </c>
      <c r="B1186" s="69">
        <v>1.0</v>
      </c>
      <c r="C1186" s="18" t="str">
        <f>IF(A1186=1.2, "Minneapolis",VLOOKUP(A1186,'Fall20 data fy22 comp rev '!$P$2:$Q$669,2,0))</f>
        <v>Adrian</v>
      </c>
      <c r="D1186" s="68">
        <v>511.0</v>
      </c>
      <c r="E1186" s="69">
        <v>1.0</v>
      </c>
      <c r="F1186" s="69">
        <v>20.0</v>
      </c>
      <c r="G1186" s="70" t="s">
        <v>2402</v>
      </c>
      <c r="H1186" s="69">
        <v>189.0</v>
      </c>
      <c r="I1186" s="69">
        <v>39.0</v>
      </c>
      <c r="J1186" s="69">
        <v>27.0</v>
      </c>
      <c r="K1186" s="29">
        <f t="shared" si="1218"/>
        <v>52.5</v>
      </c>
      <c r="L1186" s="71">
        <f t="shared" si="1219"/>
        <v>0.2778</v>
      </c>
      <c r="M1186" s="71">
        <f t="shared" si="1220"/>
        <v>0.3473</v>
      </c>
      <c r="N1186" s="72">
        <f t="shared" si="1221"/>
        <v>10.94</v>
      </c>
      <c r="O1186" s="73">
        <f t="shared" si="1222"/>
        <v>62664.32</v>
      </c>
      <c r="P1186" s="8">
        <f t="shared" si="1223"/>
        <v>331.5572487</v>
      </c>
    </row>
    <row r="1187" ht="14.25" customHeight="1" outlineLevel="1">
      <c r="A1187" s="68"/>
      <c r="B1187" s="69"/>
      <c r="C1187" s="80" t="s">
        <v>3738</v>
      </c>
      <c r="D1187" s="68"/>
      <c r="E1187" s="69"/>
      <c r="F1187" s="69"/>
      <c r="G1187" s="70"/>
      <c r="H1187" s="69">
        <f t="shared" ref="H1187:K1187" si="1224">SUBTOTAL(9,H1184:H1186)</f>
        <v>568</v>
      </c>
      <c r="I1187" s="69">
        <f t="shared" si="1224"/>
        <v>115</v>
      </c>
      <c r="J1187" s="69">
        <f t="shared" si="1224"/>
        <v>99</v>
      </c>
      <c r="K1187" s="29">
        <f t="shared" si="1224"/>
        <v>164.5</v>
      </c>
      <c r="L1187" s="71"/>
      <c r="M1187" s="71"/>
      <c r="N1187" s="72">
        <f t="shared" ref="N1187:O1187" si="1225">SUBTOTAL(9,N1184:N1186)</f>
        <v>35.76</v>
      </c>
      <c r="O1187" s="73">
        <f t="shared" si="1225"/>
        <v>204833.28</v>
      </c>
      <c r="P1187" s="8"/>
    </row>
    <row r="1188" ht="14.25" customHeight="1" outlineLevel="2">
      <c r="A1188" s="68">
        <v>514.0</v>
      </c>
      <c r="B1188" s="69">
        <v>1.0</v>
      </c>
      <c r="C1188" s="18" t="str">
        <f>IF(A1188=1.2, "Minneapolis",VLOOKUP(A1188,'Fall20 data fy22 comp rev '!$P$2:$Q$669,2,0))</f>
        <v>Ellsworth</v>
      </c>
      <c r="D1188" s="68">
        <v>514.0</v>
      </c>
      <c r="E1188" s="69">
        <v>1.0</v>
      </c>
      <c r="F1188" s="69">
        <v>10.0</v>
      </c>
      <c r="G1188" s="70" t="s">
        <v>2403</v>
      </c>
      <c r="H1188" s="69">
        <v>72.0</v>
      </c>
      <c r="I1188" s="69">
        <v>18.0</v>
      </c>
      <c r="J1188" s="69">
        <v>8.0</v>
      </c>
      <c r="K1188" s="29">
        <f t="shared" ref="K1188:K1189" si="1226">ROUND((I$3*I1188)+(J1188*J$3),1)</f>
        <v>22</v>
      </c>
      <c r="L1188" s="71">
        <f t="shared" ref="L1188:L1189" si="1227">ROUND(K1188/H1188,4)</f>
        <v>0.3056</v>
      </c>
      <c r="M1188" s="71">
        <f t="shared" ref="M1188:M1189" si="1228">ROUND(MIN(1,L1188/M$3),4)</f>
        <v>0.382</v>
      </c>
      <c r="N1188" s="72">
        <f t="shared" ref="N1188:N1189" si="1229">ROUND(K1188*M1188*N$3,2)</f>
        <v>5.04</v>
      </c>
      <c r="O1188" s="73">
        <f t="shared" ref="O1188:O1189" si="1230">ROUND(N1188*O$3,2)</f>
        <v>28869.12</v>
      </c>
      <c r="P1188" s="8">
        <f t="shared" ref="P1188:P1189" si="1231">O1188/H1188</f>
        <v>400.96</v>
      </c>
    </row>
    <row r="1189" ht="14.25" customHeight="1" outlineLevel="2">
      <c r="A1189" s="68">
        <v>514.0</v>
      </c>
      <c r="B1189" s="69">
        <v>1.0</v>
      </c>
      <c r="C1189" s="18" t="str">
        <f>IF(A1189=1.2, "Minneapolis",VLOOKUP(A1189,'Fall20 data fy22 comp rev '!$P$2:$Q$669,2,0))</f>
        <v>Ellsworth</v>
      </c>
      <c r="D1189" s="68">
        <v>514.0</v>
      </c>
      <c r="E1189" s="69">
        <v>1.0</v>
      </c>
      <c r="F1189" s="69">
        <v>20.0</v>
      </c>
      <c r="G1189" s="70" t="s">
        <v>2404</v>
      </c>
      <c r="H1189" s="69">
        <v>76.0</v>
      </c>
      <c r="I1189" s="69">
        <v>33.0</v>
      </c>
      <c r="J1189" s="69">
        <v>14.0</v>
      </c>
      <c r="K1189" s="29">
        <f t="shared" si="1226"/>
        <v>40</v>
      </c>
      <c r="L1189" s="71">
        <f t="shared" si="1227"/>
        <v>0.5263</v>
      </c>
      <c r="M1189" s="71">
        <f t="shared" si="1228"/>
        <v>0.6579</v>
      </c>
      <c r="N1189" s="72">
        <f t="shared" si="1229"/>
        <v>15.79</v>
      </c>
      <c r="O1189" s="73">
        <f t="shared" si="1230"/>
        <v>90445.12</v>
      </c>
      <c r="P1189" s="8">
        <f t="shared" si="1231"/>
        <v>1190.067368</v>
      </c>
    </row>
    <row r="1190" ht="14.25" customHeight="1" outlineLevel="1">
      <c r="A1190" s="68"/>
      <c r="B1190" s="69"/>
      <c r="C1190" s="80" t="s">
        <v>3739</v>
      </c>
      <c r="D1190" s="68"/>
      <c r="E1190" s="69"/>
      <c r="F1190" s="69"/>
      <c r="G1190" s="70"/>
      <c r="H1190" s="69">
        <f t="shared" ref="H1190:K1190" si="1232">SUBTOTAL(9,H1188:H1189)</f>
        <v>148</v>
      </c>
      <c r="I1190" s="69">
        <f t="shared" si="1232"/>
        <v>51</v>
      </c>
      <c r="J1190" s="69">
        <f t="shared" si="1232"/>
        <v>22</v>
      </c>
      <c r="K1190" s="29">
        <f t="shared" si="1232"/>
        <v>62</v>
      </c>
      <c r="L1190" s="71"/>
      <c r="M1190" s="71"/>
      <c r="N1190" s="72">
        <f t="shared" ref="N1190:O1190" si="1233">SUBTOTAL(9,N1188:N1189)</f>
        <v>20.83</v>
      </c>
      <c r="O1190" s="73">
        <f t="shared" si="1233"/>
        <v>119314.24</v>
      </c>
      <c r="P1190" s="8"/>
    </row>
    <row r="1191" ht="14.25" customHeight="1" outlineLevel="2">
      <c r="A1191" s="68">
        <v>518.0</v>
      </c>
      <c r="B1191" s="69">
        <v>1.0</v>
      </c>
      <c r="C1191" s="18" t="str">
        <f>IF(A1191=1.2, "Minneapolis",VLOOKUP(A1191,'Fall20 data fy22 comp rev '!$P$2:$Q$669,2,0))</f>
        <v>Worthington</v>
      </c>
      <c r="D1191" s="68">
        <v>518.0</v>
      </c>
      <c r="E1191" s="69">
        <v>1.0</v>
      </c>
      <c r="F1191" s="69">
        <v>1.0</v>
      </c>
      <c r="G1191" s="70" t="s">
        <v>2405</v>
      </c>
      <c r="H1191" s="69">
        <v>1228.0</v>
      </c>
      <c r="I1191" s="69">
        <v>703.0</v>
      </c>
      <c r="J1191" s="69">
        <v>220.0</v>
      </c>
      <c r="K1191" s="29">
        <f t="shared" ref="K1191:K1196" si="1234">ROUND((I$3*I1191)+(J1191*J$3),1)</f>
        <v>813</v>
      </c>
      <c r="L1191" s="71">
        <f t="shared" ref="L1191:L1196" si="1235">ROUND(K1191/H1191,4)</f>
        <v>0.6621</v>
      </c>
      <c r="M1191" s="71">
        <f t="shared" ref="M1191:M1196" si="1236">ROUND(MIN(1,L1191/M$3),4)</f>
        <v>0.8276</v>
      </c>
      <c r="N1191" s="72">
        <f t="shared" ref="N1191:N1196" si="1237">ROUND(K1191*M1191*N$3,2)</f>
        <v>403.7</v>
      </c>
      <c r="O1191" s="73">
        <f t="shared" ref="O1191:O1196" si="1238">ROUND(N1191*O$3,2)</f>
        <v>2312393.6</v>
      </c>
      <c r="P1191" s="8">
        <f t="shared" ref="P1191:P1196" si="1239">O1191/H1191</f>
        <v>1883.056678</v>
      </c>
    </row>
    <row r="1192" ht="14.25" customHeight="1" outlineLevel="2">
      <c r="A1192" s="68">
        <v>518.0</v>
      </c>
      <c r="B1192" s="69">
        <v>1.0</v>
      </c>
      <c r="C1192" s="18" t="str">
        <f>IF(A1192=1.2, "Minneapolis",VLOOKUP(A1192,'Fall20 data fy22 comp rev '!$P$2:$Q$669,2,0))</f>
        <v>Worthington</v>
      </c>
      <c r="D1192" s="68">
        <v>518.0</v>
      </c>
      <c r="E1192" s="69">
        <v>1.0</v>
      </c>
      <c r="F1192" s="69">
        <v>4.0</v>
      </c>
      <c r="G1192" s="70" t="s">
        <v>2406</v>
      </c>
      <c r="H1192" s="69">
        <v>1001.0</v>
      </c>
      <c r="I1192" s="69">
        <v>571.0</v>
      </c>
      <c r="J1192" s="69">
        <v>186.0</v>
      </c>
      <c r="K1192" s="29">
        <f t="shared" si="1234"/>
        <v>664</v>
      </c>
      <c r="L1192" s="71">
        <f t="shared" si="1235"/>
        <v>0.6633</v>
      </c>
      <c r="M1192" s="71">
        <f t="shared" si="1236"/>
        <v>0.8291</v>
      </c>
      <c r="N1192" s="72">
        <f t="shared" si="1237"/>
        <v>330.31</v>
      </c>
      <c r="O1192" s="73">
        <f t="shared" si="1238"/>
        <v>1892015.68</v>
      </c>
      <c r="P1192" s="8">
        <f t="shared" si="1239"/>
        <v>1890.125554</v>
      </c>
    </row>
    <row r="1193" ht="14.25" customHeight="1" outlineLevel="2">
      <c r="A1193" s="68">
        <v>518.0</v>
      </c>
      <c r="B1193" s="69">
        <v>1.0</v>
      </c>
      <c r="C1193" s="18" t="str">
        <f>IF(A1193=1.2, "Minneapolis",VLOOKUP(A1193,'Fall20 data fy22 comp rev '!$P$2:$Q$669,2,0))</f>
        <v>Worthington</v>
      </c>
      <c r="D1193" s="68">
        <v>518.0</v>
      </c>
      <c r="E1193" s="69">
        <v>1.0</v>
      </c>
      <c r="F1193" s="69">
        <v>6.0</v>
      </c>
      <c r="G1193" s="70" t="s">
        <v>2407</v>
      </c>
      <c r="H1193" s="69">
        <v>86.0</v>
      </c>
      <c r="I1193" s="69">
        <v>61.0</v>
      </c>
      <c r="J1193" s="69">
        <v>12.0</v>
      </c>
      <c r="K1193" s="29">
        <f t="shared" si="1234"/>
        <v>67</v>
      </c>
      <c r="L1193" s="71">
        <f t="shared" si="1235"/>
        <v>0.7791</v>
      </c>
      <c r="M1193" s="71">
        <f t="shared" si="1236"/>
        <v>0.9739</v>
      </c>
      <c r="N1193" s="72">
        <f t="shared" si="1237"/>
        <v>39.15</v>
      </c>
      <c r="O1193" s="73">
        <f t="shared" si="1238"/>
        <v>224251.2</v>
      </c>
      <c r="P1193" s="8">
        <f t="shared" si="1239"/>
        <v>2607.572093</v>
      </c>
    </row>
    <row r="1194" ht="14.25" customHeight="1" outlineLevel="2">
      <c r="A1194" s="68">
        <v>518.0</v>
      </c>
      <c r="B1194" s="69">
        <v>1.0</v>
      </c>
      <c r="C1194" s="18" t="str">
        <f>IF(A1194=1.2, "Minneapolis",VLOOKUP(A1194,'Fall20 data fy22 comp rev '!$P$2:$Q$669,2,0))</f>
        <v>Worthington</v>
      </c>
      <c r="D1194" s="68">
        <v>518.0</v>
      </c>
      <c r="E1194" s="69">
        <v>1.0</v>
      </c>
      <c r="F1194" s="69">
        <v>7.0</v>
      </c>
      <c r="G1194" s="70" t="s">
        <v>1307</v>
      </c>
      <c r="H1194" s="69">
        <v>36.0</v>
      </c>
      <c r="I1194" s="69">
        <v>10.0</v>
      </c>
      <c r="J1194" s="69">
        <v>6.0</v>
      </c>
      <c r="K1194" s="29">
        <f t="shared" si="1234"/>
        <v>13</v>
      </c>
      <c r="L1194" s="71">
        <f t="shared" si="1235"/>
        <v>0.3611</v>
      </c>
      <c r="M1194" s="71">
        <f t="shared" si="1236"/>
        <v>0.4514</v>
      </c>
      <c r="N1194" s="72">
        <f t="shared" si="1237"/>
        <v>3.52</v>
      </c>
      <c r="O1194" s="73">
        <f t="shared" si="1238"/>
        <v>20162.56</v>
      </c>
      <c r="P1194" s="8">
        <f t="shared" si="1239"/>
        <v>560.0711111</v>
      </c>
    </row>
    <row r="1195" ht="14.25" customHeight="1" outlineLevel="2">
      <c r="A1195" s="68">
        <v>518.0</v>
      </c>
      <c r="B1195" s="69">
        <v>1.0</v>
      </c>
      <c r="C1195" s="18" t="str">
        <f>IF(A1195=1.2, "Minneapolis",VLOOKUP(A1195,'Fall20 data fy22 comp rev '!$P$2:$Q$669,2,0))</f>
        <v>Worthington</v>
      </c>
      <c r="D1195" s="68">
        <v>518.0</v>
      </c>
      <c r="E1195" s="69">
        <v>1.0</v>
      </c>
      <c r="F1195" s="69">
        <v>8.0</v>
      </c>
      <c r="G1195" s="70" t="s">
        <v>2408</v>
      </c>
      <c r="H1195" s="69">
        <v>1063.0</v>
      </c>
      <c r="I1195" s="69">
        <v>524.0</v>
      </c>
      <c r="J1195" s="69">
        <v>172.0</v>
      </c>
      <c r="K1195" s="29">
        <f t="shared" si="1234"/>
        <v>610</v>
      </c>
      <c r="L1195" s="71">
        <f t="shared" si="1235"/>
        <v>0.5738</v>
      </c>
      <c r="M1195" s="71">
        <f t="shared" si="1236"/>
        <v>0.7173</v>
      </c>
      <c r="N1195" s="72">
        <f t="shared" si="1237"/>
        <v>262.53</v>
      </c>
      <c r="O1195" s="73">
        <f t="shared" si="1238"/>
        <v>1503771.84</v>
      </c>
      <c r="P1195" s="8">
        <f t="shared" si="1239"/>
        <v>1414.648956</v>
      </c>
    </row>
    <row r="1196" ht="14.25" customHeight="1" outlineLevel="2">
      <c r="A1196" s="68">
        <v>518.0</v>
      </c>
      <c r="B1196" s="69">
        <v>1.0</v>
      </c>
      <c r="C1196" s="18" t="str">
        <f>IF(A1196=1.2, "Minneapolis",VLOOKUP(A1196,'Fall20 data fy22 comp rev '!$P$2:$Q$669,2,0))</f>
        <v>Worthington</v>
      </c>
      <c r="D1196" s="68">
        <v>518.0</v>
      </c>
      <c r="E1196" s="69">
        <v>1.0</v>
      </c>
      <c r="F1196" s="69">
        <v>20.0</v>
      </c>
      <c r="G1196" s="70" t="s">
        <v>2410</v>
      </c>
      <c r="H1196" s="69">
        <v>610.0</v>
      </c>
      <c r="I1196" s="69">
        <v>74.0</v>
      </c>
      <c r="J1196" s="69">
        <v>3.0</v>
      </c>
      <c r="K1196" s="29">
        <f t="shared" si="1234"/>
        <v>75.5</v>
      </c>
      <c r="L1196" s="71">
        <f t="shared" si="1235"/>
        <v>0.1238</v>
      </c>
      <c r="M1196" s="71">
        <f t="shared" si="1236"/>
        <v>0.1548</v>
      </c>
      <c r="N1196" s="72">
        <f t="shared" si="1237"/>
        <v>7.01</v>
      </c>
      <c r="O1196" s="73">
        <f t="shared" si="1238"/>
        <v>40153.28</v>
      </c>
      <c r="P1196" s="8">
        <f t="shared" si="1239"/>
        <v>65.82504918</v>
      </c>
    </row>
    <row r="1197" ht="14.25" customHeight="1" outlineLevel="1">
      <c r="A1197" s="68"/>
      <c r="B1197" s="69"/>
      <c r="C1197" s="80" t="s">
        <v>3740</v>
      </c>
      <c r="D1197" s="68"/>
      <c r="E1197" s="69"/>
      <c r="F1197" s="69"/>
      <c r="G1197" s="70"/>
      <c r="H1197" s="69">
        <f t="shared" ref="H1197:K1197" si="1240">SUBTOTAL(9,H1191:H1196)</f>
        <v>4024</v>
      </c>
      <c r="I1197" s="69">
        <f t="shared" si="1240"/>
        <v>1943</v>
      </c>
      <c r="J1197" s="69">
        <f t="shared" si="1240"/>
        <v>599</v>
      </c>
      <c r="K1197" s="29">
        <f t="shared" si="1240"/>
        <v>2242.5</v>
      </c>
      <c r="L1197" s="71"/>
      <c r="M1197" s="71"/>
      <c r="N1197" s="72">
        <f t="shared" ref="N1197:O1197" si="1241">SUBTOTAL(9,N1191:N1196)</f>
        <v>1046.22</v>
      </c>
      <c r="O1197" s="73">
        <f t="shared" si="1241"/>
        <v>5992748.16</v>
      </c>
      <c r="P1197" s="8"/>
    </row>
    <row r="1198" ht="14.25" customHeight="1" outlineLevel="2">
      <c r="A1198" s="68">
        <v>531.0</v>
      </c>
      <c r="B1198" s="69">
        <v>1.0</v>
      </c>
      <c r="C1198" s="18" t="str">
        <f>IF(A1198=1.2, "Minneapolis",VLOOKUP(A1198,'Fall20 data fy22 comp rev '!$P$2:$Q$669,2,0))</f>
        <v>Byron</v>
      </c>
      <c r="D1198" s="68">
        <v>531.0</v>
      </c>
      <c r="E1198" s="69">
        <v>1.0</v>
      </c>
      <c r="F1198" s="69">
        <v>10.0</v>
      </c>
      <c r="G1198" s="70" t="s">
        <v>2411</v>
      </c>
      <c r="H1198" s="69">
        <v>482.0</v>
      </c>
      <c r="I1198" s="69">
        <v>41.0</v>
      </c>
      <c r="J1198" s="69">
        <v>13.0</v>
      </c>
      <c r="K1198" s="29">
        <f t="shared" ref="K1198:K1201" si="1242">ROUND((I$3*I1198)+(J1198*J$3),1)</f>
        <v>47.5</v>
      </c>
      <c r="L1198" s="71">
        <f t="shared" ref="L1198:L1201" si="1243">ROUND(K1198/H1198,4)</f>
        <v>0.0985</v>
      </c>
      <c r="M1198" s="71">
        <f t="shared" ref="M1198:M1201" si="1244">ROUND(MIN(1,L1198/M$3),4)</f>
        <v>0.1231</v>
      </c>
      <c r="N1198" s="72">
        <f t="shared" ref="N1198:N1201" si="1245">ROUND(K1198*M1198*N$3,2)</f>
        <v>3.51</v>
      </c>
      <c r="O1198" s="73">
        <f t="shared" ref="O1198:O1201" si="1246">ROUND(N1198*O$3,2)</f>
        <v>20105.28</v>
      </c>
      <c r="P1198" s="8">
        <f t="shared" ref="P1198:P1201" si="1247">O1198/H1198</f>
        <v>41.71219917</v>
      </c>
    </row>
    <row r="1199" ht="14.25" customHeight="1" outlineLevel="2">
      <c r="A1199" s="68">
        <v>531.0</v>
      </c>
      <c r="B1199" s="69">
        <v>1.0</v>
      </c>
      <c r="C1199" s="18" t="str">
        <f>IF(A1199=1.2, "Minneapolis",VLOOKUP(A1199,'Fall20 data fy22 comp rev '!$P$2:$Q$669,2,0))</f>
        <v>Byron</v>
      </c>
      <c r="D1199" s="68">
        <v>531.0</v>
      </c>
      <c r="E1199" s="69">
        <v>1.0</v>
      </c>
      <c r="F1199" s="69">
        <v>20.0</v>
      </c>
      <c r="G1199" s="70" t="s">
        <v>2412</v>
      </c>
      <c r="H1199" s="69">
        <v>636.0</v>
      </c>
      <c r="I1199" s="69">
        <v>39.0</v>
      </c>
      <c r="J1199" s="69">
        <v>30.0</v>
      </c>
      <c r="K1199" s="29">
        <f t="shared" si="1242"/>
        <v>54</v>
      </c>
      <c r="L1199" s="71">
        <f t="shared" si="1243"/>
        <v>0.0849</v>
      </c>
      <c r="M1199" s="71">
        <f t="shared" si="1244"/>
        <v>0.1061</v>
      </c>
      <c r="N1199" s="72">
        <f t="shared" si="1245"/>
        <v>3.44</v>
      </c>
      <c r="O1199" s="73">
        <f t="shared" si="1246"/>
        <v>19704.32</v>
      </c>
      <c r="P1199" s="8">
        <f t="shared" si="1247"/>
        <v>30.98163522</v>
      </c>
    </row>
    <row r="1200" ht="14.25" customHeight="1" outlineLevel="2">
      <c r="A1200" s="68">
        <v>531.0</v>
      </c>
      <c r="B1200" s="69">
        <v>1.0</v>
      </c>
      <c r="C1200" s="18" t="str">
        <f>IF(A1200=1.2, "Minneapolis",VLOOKUP(A1200,'Fall20 data fy22 comp rev '!$P$2:$Q$669,2,0))</f>
        <v>Byron</v>
      </c>
      <c r="D1200" s="68">
        <v>531.0</v>
      </c>
      <c r="E1200" s="69">
        <v>1.0</v>
      </c>
      <c r="F1200" s="69">
        <v>30.0</v>
      </c>
      <c r="G1200" s="70" t="s">
        <v>2413</v>
      </c>
      <c r="H1200" s="69">
        <v>529.0</v>
      </c>
      <c r="I1200" s="69">
        <v>39.0</v>
      </c>
      <c r="J1200" s="69">
        <v>17.0</v>
      </c>
      <c r="K1200" s="29">
        <f t="shared" si="1242"/>
        <v>47.5</v>
      </c>
      <c r="L1200" s="71">
        <f t="shared" si="1243"/>
        <v>0.0898</v>
      </c>
      <c r="M1200" s="71">
        <f t="shared" si="1244"/>
        <v>0.1123</v>
      </c>
      <c r="N1200" s="72">
        <f t="shared" si="1245"/>
        <v>3.2</v>
      </c>
      <c r="O1200" s="73">
        <f t="shared" si="1246"/>
        <v>18329.6</v>
      </c>
      <c r="P1200" s="8">
        <f t="shared" si="1247"/>
        <v>34.64952741</v>
      </c>
    </row>
    <row r="1201" ht="14.25" customHeight="1" outlineLevel="2">
      <c r="A1201" s="68">
        <v>531.0</v>
      </c>
      <c r="B1201" s="69">
        <v>1.0</v>
      </c>
      <c r="C1201" s="18" t="str">
        <f>IF(A1201=1.2, "Minneapolis",VLOOKUP(A1201,'Fall20 data fy22 comp rev '!$P$2:$Q$669,2,0))</f>
        <v>Byron</v>
      </c>
      <c r="D1201" s="68">
        <v>531.0</v>
      </c>
      <c r="E1201" s="69">
        <v>1.0</v>
      </c>
      <c r="F1201" s="69">
        <v>60.0</v>
      </c>
      <c r="G1201" s="70" t="s">
        <v>2414</v>
      </c>
      <c r="H1201" s="69">
        <v>568.0</v>
      </c>
      <c r="I1201" s="69">
        <v>46.0</v>
      </c>
      <c r="J1201" s="69">
        <v>15.0</v>
      </c>
      <c r="K1201" s="29">
        <f t="shared" si="1242"/>
        <v>53.5</v>
      </c>
      <c r="L1201" s="71">
        <f t="shared" si="1243"/>
        <v>0.0942</v>
      </c>
      <c r="M1201" s="71">
        <f t="shared" si="1244"/>
        <v>0.1178</v>
      </c>
      <c r="N1201" s="72">
        <f t="shared" si="1245"/>
        <v>3.78</v>
      </c>
      <c r="O1201" s="73">
        <f t="shared" si="1246"/>
        <v>21651.84</v>
      </c>
      <c r="P1201" s="8">
        <f t="shared" si="1247"/>
        <v>38.11943662</v>
      </c>
    </row>
    <row r="1202" ht="14.25" customHeight="1" outlineLevel="1">
      <c r="A1202" s="68"/>
      <c r="B1202" s="69"/>
      <c r="C1202" s="80" t="s">
        <v>3741</v>
      </c>
      <c r="D1202" s="68"/>
      <c r="E1202" s="69"/>
      <c r="F1202" s="69"/>
      <c r="G1202" s="70"/>
      <c r="H1202" s="69">
        <f t="shared" ref="H1202:K1202" si="1248">SUBTOTAL(9,H1198:H1201)</f>
        <v>2215</v>
      </c>
      <c r="I1202" s="69">
        <f t="shared" si="1248"/>
        <v>165</v>
      </c>
      <c r="J1202" s="69">
        <f t="shared" si="1248"/>
        <v>75</v>
      </c>
      <c r="K1202" s="29">
        <f t="shared" si="1248"/>
        <v>202.5</v>
      </c>
      <c r="L1202" s="71"/>
      <c r="M1202" s="71"/>
      <c r="N1202" s="72">
        <f t="shared" ref="N1202:O1202" si="1249">SUBTOTAL(9,N1198:N1201)</f>
        <v>13.93</v>
      </c>
      <c r="O1202" s="73">
        <f t="shared" si="1249"/>
        <v>79791.04</v>
      </c>
      <c r="P1202" s="8"/>
    </row>
    <row r="1203" ht="14.25" customHeight="1" outlineLevel="2">
      <c r="A1203" s="68">
        <v>533.0</v>
      </c>
      <c r="B1203" s="69">
        <v>1.0</v>
      </c>
      <c r="C1203" s="18" t="str">
        <f>IF(A1203=1.2, "Minneapolis",VLOOKUP(A1203,'Fall20 data fy22 comp rev '!$P$2:$Q$669,2,0))</f>
        <v>Dover-Eyota</v>
      </c>
      <c r="D1203" s="68">
        <v>533.0</v>
      </c>
      <c r="E1203" s="69">
        <v>1.0</v>
      </c>
      <c r="F1203" s="69">
        <v>20.0</v>
      </c>
      <c r="G1203" s="70" t="s">
        <v>2415</v>
      </c>
      <c r="H1203" s="69">
        <v>498.0</v>
      </c>
      <c r="I1203" s="69">
        <v>55.0</v>
      </c>
      <c r="J1203" s="69">
        <v>44.0</v>
      </c>
      <c r="K1203" s="29">
        <f t="shared" ref="K1203:K1205" si="1250">ROUND((I$3*I1203)+(J1203*J$3),1)</f>
        <v>77</v>
      </c>
      <c r="L1203" s="71">
        <f t="shared" ref="L1203:L1205" si="1251">ROUND(K1203/H1203,4)</f>
        <v>0.1546</v>
      </c>
      <c r="M1203" s="71">
        <f t="shared" ref="M1203:M1205" si="1252">ROUND(MIN(1,L1203/M$3),4)</f>
        <v>0.1933</v>
      </c>
      <c r="N1203" s="72">
        <f t="shared" ref="N1203:N1205" si="1253">ROUND(K1203*M1203*N$3,2)</f>
        <v>8.93</v>
      </c>
      <c r="O1203" s="73">
        <f t="shared" ref="O1203:O1205" si="1254">ROUND(N1203*O$3,2)</f>
        <v>51151.04</v>
      </c>
      <c r="P1203" s="8">
        <f t="shared" ref="P1203:P1205" si="1255">O1203/H1203</f>
        <v>102.7129317</v>
      </c>
    </row>
    <row r="1204" ht="14.25" customHeight="1" outlineLevel="2">
      <c r="A1204" s="68">
        <v>533.0</v>
      </c>
      <c r="B1204" s="69">
        <v>1.0</v>
      </c>
      <c r="C1204" s="18" t="str">
        <f>IF(A1204=1.2, "Minneapolis",VLOOKUP(A1204,'Fall20 data fy22 comp rev '!$P$2:$Q$669,2,0))</f>
        <v>Dover-Eyota</v>
      </c>
      <c r="D1204" s="68">
        <v>533.0</v>
      </c>
      <c r="E1204" s="69">
        <v>1.0</v>
      </c>
      <c r="F1204" s="69">
        <v>25.0</v>
      </c>
      <c r="G1204" s="70" t="s">
        <v>2416</v>
      </c>
      <c r="H1204" s="69">
        <v>256.0</v>
      </c>
      <c r="I1204" s="69">
        <v>27.0</v>
      </c>
      <c r="J1204" s="69">
        <v>23.0</v>
      </c>
      <c r="K1204" s="29">
        <f t="shared" si="1250"/>
        <v>38.5</v>
      </c>
      <c r="L1204" s="71">
        <f t="shared" si="1251"/>
        <v>0.1504</v>
      </c>
      <c r="M1204" s="71">
        <f t="shared" si="1252"/>
        <v>0.188</v>
      </c>
      <c r="N1204" s="72">
        <f t="shared" si="1253"/>
        <v>4.34</v>
      </c>
      <c r="O1204" s="73">
        <f t="shared" si="1254"/>
        <v>24859.52</v>
      </c>
      <c r="P1204" s="8">
        <f t="shared" si="1255"/>
        <v>97.1075</v>
      </c>
    </row>
    <row r="1205" ht="14.25" customHeight="1" outlineLevel="2">
      <c r="A1205" s="68">
        <v>533.0</v>
      </c>
      <c r="B1205" s="69">
        <v>1.0</v>
      </c>
      <c r="C1205" s="18" t="str">
        <f>IF(A1205=1.2, "Minneapolis",VLOOKUP(A1205,'Fall20 data fy22 comp rev '!$P$2:$Q$669,2,0))</f>
        <v>Dover-Eyota</v>
      </c>
      <c r="D1205" s="68">
        <v>533.0</v>
      </c>
      <c r="E1205" s="69">
        <v>1.0</v>
      </c>
      <c r="F1205" s="69">
        <v>30.0</v>
      </c>
      <c r="G1205" s="70" t="s">
        <v>2417</v>
      </c>
      <c r="H1205" s="69">
        <v>339.0</v>
      </c>
      <c r="I1205" s="69">
        <v>38.0</v>
      </c>
      <c r="J1205" s="69">
        <v>23.0</v>
      </c>
      <c r="K1205" s="29">
        <f t="shared" si="1250"/>
        <v>49.5</v>
      </c>
      <c r="L1205" s="71">
        <f t="shared" si="1251"/>
        <v>0.146</v>
      </c>
      <c r="M1205" s="71">
        <f t="shared" si="1252"/>
        <v>0.1825</v>
      </c>
      <c r="N1205" s="72">
        <f t="shared" si="1253"/>
        <v>5.42</v>
      </c>
      <c r="O1205" s="73">
        <f t="shared" si="1254"/>
        <v>31045.76</v>
      </c>
      <c r="P1205" s="8">
        <f t="shared" si="1255"/>
        <v>91.58041298</v>
      </c>
    </row>
    <row r="1206" ht="14.25" customHeight="1" outlineLevel="1">
      <c r="A1206" s="68"/>
      <c r="B1206" s="69"/>
      <c r="C1206" s="80" t="s">
        <v>3742</v>
      </c>
      <c r="D1206" s="68"/>
      <c r="E1206" s="69"/>
      <c r="F1206" s="69"/>
      <c r="G1206" s="70"/>
      <c r="H1206" s="69">
        <f t="shared" ref="H1206:K1206" si="1256">SUBTOTAL(9,H1203:H1205)</f>
        <v>1093</v>
      </c>
      <c r="I1206" s="69">
        <f t="shared" si="1256"/>
        <v>120</v>
      </c>
      <c r="J1206" s="69">
        <f t="shared" si="1256"/>
        <v>90</v>
      </c>
      <c r="K1206" s="29">
        <f t="shared" si="1256"/>
        <v>165</v>
      </c>
      <c r="L1206" s="71"/>
      <c r="M1206" s="71"/>
      <c r="N1206" s="72">
        <f t="shared" ref="N1206:O1206" si="1257">SUBTOTAL(9,N1203:N1205)</f>
        <v>18.69</v>
      </c>
      <c r="O1206" s="73">
        <f t="shared" si="1257"/>
        <v>107056.32</v>
      </c>
      <c r="P1206" s="8"/>
    </row>
    <row r="1207" ht="14.25" customHeight="1" outlineLevel="2">
      <c r="A1207" s="68">
        <v>534.0</v>
      </c>
      <c r="B1207" s="69">
        <v>1.0</v>
      </c>
      <c r="C1207" s="18" t="str">
        <f>IF(A1207=1.2, "Minneapolis",VLOOKUP(A1207,'Fall20 data fy22 comp rev '!$P$2:$Q$669,2,0))</f>
        <v>Stewartville</v>
      </c>
      <c r="D1207" s="68">
        <v>534.0</v>
      </c>
      <c r="E1207" s="69">
        <v>1.0</v>
      </c>
      <c r="F1207" s="69">
        <v>10.0</v>
      </c>
      <c r="G1207" s="70" t="s">
        <v>2418</v>
      </c>
      <c r="H1207" s="69">
        <v>506.0</v>
      </c>
      <c r="I1207" s="69">
        <v>76.0</v>
      </c>
      <c r="J1207" s="69">
        <v>32.0</v>
      </c>
      <c r="K1207" s="29">
        <f t="shared" ref="K1207:K1211" si="1258">ROUND((I$3*I1207)+(J1207*J$3),1)</f>
        <v>92</v>
      </c>
      <c r="L1207" s="71">
        <f t="shared" ref="L1207:L1211" si="1259">ROUND(K1207/H1207,4)</f>
        <v>0.1818</v>
      </c>
      <c r="M1207" s="71">
        <f t="shared" ref="M1207:M1211" si="1260">ROUND(MIN(1,L1207/M$3),4)</f>
        <v>0.2273</v>
      </c>
      <c r="N1207" s="72">
        <f t="shared" ref="N1207:N1211" si="1261">ROUND(K1207*M1207*N$3,2)</f>
        <v>12.55</v>
      </c>
      <c r="O1207" s="73">
        <f t="shared" ref="O1207:O1211" si="1262">ROUND(N1207*O$3,2)</f>
        <v>71886.4</v>
      </c>
      <c r="P1207" s="8">
        <f t="shared" ref="P1207:P1211" si="1263">O1207/H1207</f>
        <v>142.0679842</v>
      </c>
    </row>
    <row r="1208" ht="14.25" customHeight="1" outlineLevel="2">
      <c r="A1208" s="68">
        <v>534.0</v>
      </c>
      <c r="B1208" s="69">
        <v>1.0</v>
      </c>
      <c r="C1208" s="18" t="str">
        <f>IF(A1208=1.2, "Minneapolis",VLOOKUP(A1208,'Fall20 data fy22 comp rev '!$P$2:$Q$669,2,0))</f>
        <v>Stewartville</v>
      </c>
      <c r="D1208" s="68">
        <v>534.0</v>
      </c>
      <c r="E1208" s="69">
        <v>1.0</v>
      </c>
      <c r="F1208" s="69">
        <v>11.0</v>
      </c>
      <c r="G1208" s="70" t="s">
        <v>2419</v>
      </c>
      <c r="H1208" s="69">
        <v>496.0</v>
      </c>
      <c r="I1208" s="69">
        <v>85.0</v>
      </c>
      <c r="J1208" s="69">
        <v>30.0</v>
      </c>
      <c r="K1208" s="29">
        <f t="shared" si="1258"/>
        <v>100</v>
      </c>
      <c r="L1208" s="71">
        <f t="shared" si="1259"/>
        <v>0.2016</v>
      </c>
      <c r="M1208" s="71">
        <f t="shared" si="1260"/>
        <v>0.252</v>
      </c>
      <c r="N1208" s="72">
        <f t="shared" si="1261"/>
        <v>15.12</v>
      </c>
      <c r="O1208" s="73">
        <f t="shared" si="1262"/>
        <v>86607.36</v>
      </c>
      <c r="P1208" s="8">
        <f t="shared" si="1263"/>
        <v>174.6116129</v>
      </c>
    </row>
    <row r="1209" ht="14.25" customHeight="1" outlineLevel="2">
      <c r="A1209" s="68">
        <v>534.0</v>
      </c>
      <c r="B1209" s="69">
        <v>1.0</v>
      </c>
      <c r="C1209" s="18" t="str">
        <f>IF(A1209=1.2, "Minneapolis",VLOOKUP(A1209,'Fall20 data fy22 comp rev '!$P$2:$Q$669,2,0))</f>
        <v>Stewartville</v>
      </c>
      <c r="D1209" s="68">
        <v>534.0</v>
      </c>
      <c r="E1209" s="69">
        <v>1.0</v>
      </c>
      <c r="F1209" s="69">
        <v>20.0</v>
      </c>
      <c r="G1209" s="70" t="s">
        <v>2420</v>
      </c>
      <c r="H1209" s="69">
        <v>516.0</v>
      </c>
      <c r="I1209" s="69">
        <v>65.0</v>
      </c>
      <c r="J1209" s="69">
        <v>55.0</v>
      </c>
      <c r="K1209" s="29">
        <f t="shared" si="1258"/>
        <v>92.5</v>
      </c>
      <c r="L1209" s="71">
        <f t="shared" si="1259"/>
        <v>0.1793</v>
      </c>
      <c r="M1209" s="71">
        <f t="shared" si="1260"/>
        <v>0.2241</v>
      </c>
      <c r="N1209" s="72">
        <f t="shared" si="1261"/>
        <v>12.44</v>
      </c>
      <c r="O1209" s="73">
        <f t="shared" si="1262"/>
        <v>71256.32</v>
      </c>
      <c r="P1209" s="8">
        <f t="shared" si="1263"/>
        <v>138.0936434</v>
      </c>
    </row>
    <row r="1210" ht="14.25" customHeight="1" outlineLevel="2">
      <c r="A1210" s="68">
        <v>534.0</v>
      </c>
      <c r="B1210" s="69">
        <v>1.0</v>
      </c>
      <c r="C1210" s="18" t="str">
        <f>IF(A1210=1.2, "Minneapolis",VLOOKUP(A1210,'Fall20 data fy22 comp rev '!$P$2:$Q$669,2,0))</f>
        <v>Stewartville</v>
      </c>
      <c r="D1210" s="68">
        <v>534.0</v>
      </c>
      <c r="E1210" s="69">
        <v>1.0</v>
      </c>
      <c r="F1210" s="69">
        <v>30.0</v>
      </c>
      <c r="G1210" s="70" t="s">
        <v>2421</v>
      </c>
      <c r="H1210" s="69">
        <v>600.0</v>
      </c>
      <c r="I1210" s="69">
        <v>59.0</v>
      </c>
      <c r="J1210" s="69">
        <v>41.0</v>
      </c>
      <c r="K1210" s="29">
        <f t="shared" si="1258"/>
        <v>79.5</v>
      </c>
      <c r="L1210" s="71">
        <f t="shared" si="1259"/>
        <v>0.1325</v>
      </c>
      <c r="M1210" s="71">
        <f t="shared" si="1260"/>
        <v>0.1656</v>
      </c>
      <c r="N1210" s="72">
        <f t="shared" si="1261"/>
        <v>7.9</v>
      </c>
      <c r="O1210" s="73">
        <f t="shared" si="1262"/>
        <v>45251.2</v>
      </c>
      <c r="P1210" s="8">
        <f t="shared" si="1263"/>
        <v>75.41866667</v>
      </c>
    </row>
    <row r="1211" ht="14.25" customHeight="1" outlineLevel="2">
      <c r="A1211" s="68">
        <v>534.0</v>
      </c>
      <c r="B1211" s="69">
        <v>1.0</v>
      </c>
      <c r="C1211" s="18" t="str">
        <f>IF(A1211=1.2, "Minneapolis",VLOOKUP(A1211,'Fall20 data fy22 comp rev '!$P$2:$Q$669,2,0))</f>
        <v>Stewartville</v>
      </c>
      <c r="D1211" s="68">
        <v>534.0</v>
      </c>
      <c r="E1211" s="69">
        <v>1.0</v>
      </c>
      <c r="F1211" s="69">
        <v>40.0</v>
      </c>
      <c r="G1211" s="70" t="s">
        <v>2094</v>
      </c>
      <c r="H1211" s="69">
        <v>34.0</v>
      </c>
      <c r="I1211" s="69">
        <v>5.0</v>
      </c>
      <c r="J1211" s="69">
        <v>1.0</v>
      </c>
      <c r="K1211" s="29">
        <f t="shared" si="1258"/>
        <v>5.5</v>
      </c>
      <c r="L1211" s="71">
        <f t="shared" si="1259"/>
        <v>0.1618</v>
      </c>
      <c r="M1211" s="71">
        <f t="shared" si="1260"/>
        <v>0.2023</v>
      </c>
      <c r="N1211" s="72">
        <f t="shared" si="1261"/>
        <v>0.67</v>
      </c>
      <c r="O1211" s="73">
        <f t="shared" si="1262"/>
        <v>3837.76</v>
      </c>
      <c r="P1211" s="8">
        <f t="shared" si="1263"/>
        <v>112.8752941</v>
      </c>
    </row>
    <row r="1212" ht="14.25" customHeight="1" outlineLevel="1">
      <c r="A1212" s="68"/>
      <c r="B1212" s="69"/>
      <c r="C1212" s="80" t="s">
        <v>3743</v>
      </c>
      <c r="D1212" s="68"/>
      <c r="E1212" s="69"/>
      <c r="F1212" s="69"/>
      <c r="G1212" s="70"/>
      <c r="H1212" s="69">
        <f t="shared" ref="H1212:K1212" si="1264">SUBTOTAL(9,H1207:H1211)</f>
        <v>2152</v>
      </c>
      <c r="I1212" s="69">
        <f t="shared" si="1264"/>
        <v>290</v>
      </c>
      <c r="J1212" s="69">
        <f t="shared" si="1264"/>
        <v>159</v>
      </c>
      <c r="K1212" s="29">
        <f t="shared" si="1264"/>
        <v>369.5</v>
      </c>
      <c r="L1212" s="71"/>
      <c r="M1212" s="71"/>
      <c r="N1212" s="72">
        <f t="shared" ref="N1212:O1212" si="1265">SUBTOTAL(9,N1207:N1211)</f>
        <v>48.68</v>
      </c>
      <c r="O1212" s="73">
        <f t="shared" si="1265"/>
        <v>278839.04</v>
      </c>
      <c r="P1212" s="8"/>
    </row>
    <row r="1213" ht="14.25" customHeight="1" outlineLevel="2">
      <c r="A1213" s="68">
        <v>535.0</v>
      </c>
      <c r="B1213" s="69">
        <v>1.0</v>
      </c>
      <c r="C1213" s="18" t="str">
        <f>IF(A1213=1.2, "Minneapolis",VLOOKUP(A1213,'Fall20 data fy22 comp rev '!$P$2:$Q$669,2,0))</f>
        <v>Rochester</v>
      </c>
      <c r="D1213" s="68">
        <v>535.0</v>
      </c>
      <c r="E1213" s="69">
        <v>1.0</v>
      </c>
      <c r="F1213" s="69">
        <v>30.0</v>
      </c>
      <c r="G1213" s="70" t="s">
        <v>2422</v>
      </c>
      <c r="H1213" s="69">
        <v>7.0</v>
      </c>
      <c r="I1213" s="69">
        <v>0.0</v>
      </c>
      <c r="J1213" s="69">
        <v>0.0</v>
      </c>
      <c r="K1213" s="29">
        <f t="shared" ref="K1213:K1249" si="1266">ROUND((I$3*I1213)+(J1213*J$3),1)</f>
        <v>0</v>
      </c>
      <c r="L1213" s="71">
        <f t="shared" ref="L1213:L1249" si="1267">ROUND(K1213/H1213,4)</f>
        <v>0</v>
      </c>
      <c r="M1213" s="71">
        <f t="shared" ref="M1213:M1249" si="1268">ROUND(MIN(1,L1213/M$3),4)</f>
        <v>0</v>
      </c>
      <c r="N1213" s="72">
        <f t="shared" ref="N1213:N1249" si="1269">ROUND(K1213*M1213*N$3,2)</f>
        <v>0</v>
      </c>
      <c r="O1213" s="73">
        <f t="shared" ref="O1213:O1249" si="1270">ROUND(N1213*O$3,2)</f>
        <v>0</v>
      </c>
      <c r="P1213" s="8">
        <f t="shared" ref="P1213:P1249" si="1271">O1213/H1213</f>
        <v>0</v>
      </c>
    </row>
    <row r="1214" ht="14.25" customHeight="1" outlineLevel="2">
      <c r="A1214" s="68">
        <v>535.0</v>
      </c>
      <c r="B1214" s="69">
        <v>1.0</v>
      </c>
      <c r="C1214" s="18" t="str">
        <f>IF(A1214=1.2, "Minneapolis",VLOOKUP(A1214,'Fall20 data fy22 comp rev '!$P$2:$Q$669,2,0))</f>
        <v>Rochester</v>
      </c>
      <c r="D1214" s="68">
        <v>535.0</v>
      </c>
      <c r="E1214" s="69">
        <v>1.0</v>
      </c>
      <c r="F1214" s="69">
        <v>110.0</v>
      </c>
      <c r="G1214" s="70" t="s">
        <v>2423</v>
      </c>
      <c r="H1214" s="69">
        <v>857.0</v>
      </c>
      <c r="I1214" s="69">
        <v>197.0</v>
      </c>
      <c r="J1214" s="69">
        <v>60.0</v>
      </c>
      <c r="K1214" s="29">
        <f t="shared" si="1266"/>
        <v>227</v>
      </c>
      <c r="L1214" s="71">
        <f t="shared" si="1267"/>
        <v>0.2649</v>
      </c>
      <c r="M1214" s="71">
        <f t="shared" si="1268"/>
        <v>0.3311</v>
      </c>
      <c r="N1214" s="72">
        <f t="shared" si="1269"/>
        <v>45.1</v>
      </c>
      <c r="O1214" s="73">
        <f t="shared" si="1270"/>
        <v>258332.8</v>
      </c>
      <c r="P1214" s="8">
        <f t="shared" si="1271"/>
        <v>301.4385064</v>
      </c>
    </row>
    <row r="1215" ht="14.25" customHeight="1" outlineLevel="2">
      <c r="A1215" s="68">
        <v>535.0</v>
      </c>
      <c r="B1215" s="69">
        <v>1.0</v>
      </c>
      <c r="C1215" s="18" t="str">
        <f>IF(A1215=1.2, "Minneapolis",VLOOKUP(A1215,'Fall20 data fy22 comp rev '!$P$2:$Q$669,2,0))</f>
        <v>Rochester</v>
      </c>
      <c r="D1215" s="68">
        <v>535.0</v>
      </c>
      <c r="E1215" s="69">
        <v>1.0</v>
      </c>
      <c r="F1215" s="69">
        <v>112.0</v>
      </c>
      <c r="G1215" s="70" t="s">
        <v>2424</v>
      </c>
      <c r="H1215" s="69">
        <v>423.0</v>
      </c>
      <c r="I1215" s="69">
        <v>77.0</v>
      </c>
      <c r="J1215" s="69">
        <v>23.0</v>
      </c>
      <c r="K1215" s="29">
        <f t="shared" si="1266"/>
        <v>88.5</v>
      </c>
      <c r="L1215" s="71">
        <f t="shared" si="1267"/>
        <v>0.2092</v>
      </c>
      <c r="M1215" s="71">
        <f t="shared" si="1268"/>
        <v>0.2615</v>
      </c>
      <c r="N1215" s="72">
        <f t="shared" si="1269"/>
        <v>13.89</v>
      </c>
      <c r="O1215" s="73">
        <f t="shared" si="1270"/>
        <v>79561.92</v>
      </c>
      <c r="P1215" s="8">
        <f t="shared" si="1271"/>
        <v>188.0896454</v>
      </c>
    </row>
    <row r="1216" ht="14.25" customHeight="1" outlineLevel="2">
      <c r="A1216" s="68">
        <v>535.0</v>
      </c>
      <c r="B1216" s="69">
        <v>1.0</v>
      </c>
      <c r="C1216" s="18" t="str">
        <f>IF(A1216=1.2, "Minneapolis",VLOOKUP(A1216,'Fall20 data fy22 comp rev '!$P$2:$Q$669,2,0))</f>
        <v>Rochester</v>
      </c>
      <c r="D1216" s="68">
        <v>535.0</v>
      </c>
      <c r="E1216" s="69">
        <v>1.0</v>
      </c>
      <c r="F1216" s="69">
        <v>116.0</v>
      </c>
      <c r="G1216" s="70" t="s">
        <v>1521</v>
      </c>
      <c r="H1216" s="69">
        <v>284.0</v>
      </c>
      <c r="I1216" s="69">
        <v>72.0</v>
      </c>
      <c r="J1216" s="69">
        <v>19.0</v>
      </c>
      <c r="K1216" s="29">
        <f t="shared" si="1266"/>
        <v>81.5</v>
      </c>
      <c r="L1216" s="71">
        <f t="shared" si="1267"/>
        <v>0.287</v>
      </c>
      <c r="M1216" s="71">
        <f t="shared" si="1268"/>
        <v>0.3588</v>
      </c>
      <c r="N1216" s="72">
        <f t="shared" si="1269"/>
        <v>17.55</v>
      </c>
      <c r="O1216" s="73">
        <f t="shared" si="1270"/>
        <v>100526.4</v>
      </c>
      <c r="P1216" s="8">
        <f t="shared" si="1271"/>
        <v>353.9661972</v>
      </c>
    </row>
    <row r="1217" ht="14.25" customHeight="1" outlineLevel="2">
      <c r="A1217" s="68">
        <v>535.0</v>
      </c>
      <c r="B1217" s="69">
        <v>1.0</v>
      </c>
      <c r="C1217" s="18" t="str">
        <f>IF(A1217=1.2, "Minneapolis",VLOOKUP(A1217,'Fall20 data fy22 comp rev '!$P$2:$Q$669,2,0))</f>
        <v>Rochester</v>
      </c>
      <c r="D1217" s="68">
        <v>535.0</v>
      </c>
      <c r="E1217" s="69">
        <v>1.0</v>
      </c>
      <c r="F1217" s="69">
        <v>120.0</v>
      </c>
      <c r="G1217" s="70" t="s">
        <v>2425</v>
      </c>
      <c r="H1217" s="69">
        <v>432.0</v>
      </c>
      <c r="I1217" s="69">
        <v>186.0</v>
      </c>
      <c r="J1217" s="69">
        <v>49.0</v>
      </c>
      <c r="K1217" s="29">
        <f t="shared" si="1266"/>
        <v>210.5</v>
      </c>
      <c r="L1217" s="71">
        <f t="shared" si="1267"/>
        <v>0.4873</v>
      </c>
      <c r="M1217" s="71">
        <f t="shared" si="1268"/>
        <v>0.6091</v>
      </c>
      <c r="N1217" s="72">
        <f t="shared" si="1269"/>
        <v>76.93</v>
      </c>
      <c r="O1217" s="73">
        <f t="shared" si="1270"/>
        <v>440655.04</v>
      </c>
      <c r="P1217" s="8">
        <f t="shared" si="1271"/>
        <v>1020.034815</v>
      </c>
    </row>
    <row r="1218" ht="14.25" customHeight="1" outlineLevel="2">
      <c r="A1218" s="68">
        <v>535.0</v>
      </c>
      <c r="B1218" s="69">
        <v>1.0</v>
      </c>
      <c r="C1218" s="18" t="str">
        <f>IF(A1218=1.2, "Minneapolis",VLOOKUP(A1218,'Fall20 data fy22 comp rev '!$P$2:$Q$669,2,0))</f>
        <v>Rochester</v>
      </c>
      <c r="D1218" s="68">
        <v>535.0</v>
      </c>
      <c r="E1218" s="69">
        <v>1.0</v>
      </c>
      <c r="F1218" s="69">
        <v>122.0</v>
      </c>
      <c r="G1218" s="70" t="s">
        <v>2426</v>
      </c>
      <c r="H1218" s="69">
        <v>315.0</v>
      </c>
      <c r="I1218" s="69">
        <v>21.0</v>
      </c>
      <c r="J1218" s="69">
        <v>13.0</v>
      </c>
      <c r="K1218" s="29">
        <f t="shared" si="1266"/>
        <v>27.5</v>
      </c>
      <c r="L1218" s="71">
        <f t="shared" si="1267"/>
        <v>0.0873</v>
      </c>
      <c r="M1218" s="71">
        <f t="shared" si="1268"/>
        <v>0.1091</v>
      </c>
      <c r="N1218" s="72">
        <f t="shared" si="1269"/>
        <v>1.8</v>
      </c>
      <c r="O1218" s="73">
        <f t="shared" si="1270"/>
        <v>10310.4</v>
      </c>
      <c r="P1218" s="8">
        <f t="shared" si="1271"/>
        <v>32.73142857</v>
      </c>
    </row>
    <row r="1219" ht="14.25" customHeight="1" outlineLevel="2">
      <c r="A1219" s="68">
        <v>535.0</v>
      </c>
      <c r="B1219" s="69">
        <v>1.0</v>
      </c>
      <c r="C1219" s="18" t="str">
        <f>IF(A1219=1.2, "Minneapolis",VLOOKUP(A1219,'Fall20 data fy22 comp rev '!$P$2:$Q$669,2,0))</f>
        <v>Rochester</v>
      </c>
      <c r="D1219" s="68">
        <v>535.0</v>
      </c>
      <c r="E1219" s="69">
        <v>1.0</v>
      </c>
      <c r="F1219" s="69">
        <v>124.0</v>
      </c>
      <c r="G1219" s="70" t="s">
        <v>1203</v>
      </c>
      <c r="H1219" s="69">
        <v>615.0</v>
      </c>
      <c r="I1219" s="69">
        <v>275.0</v>
      </c>
      <c r="J1219" s="69">
        <v>90.0</v>
      </c>
      <c r="K1219" s="29">
        <f t="shared" si="1266"/>
        <v>320</v>
      </c>
      <c r="L1219" s="71">
        <f t="shared" si="1267"/>
        <v>0.5203</v>
      </c>
      <c r="M1219" s="71">
        <f t="shared" si="1268"/>
        <v>0.6504</v>
      </c>
      <c r="N1219" s="72">
        <f t="shared" si="1269"/>
        <v>124.88</v>
      </c>
      <c r="O1219" s="73">
        <f t="shared" si="1270"/>
        <v>715312.64</v>
      </c>
      <c r="P1219" s="8">
        <f t="shared" si="1271"/>
        <v>1163.109984</v>
      </c>
    </row>
    <row r="1220" ht="14.25" customHeight="1" outlineLevel="2">
      <c r="A1220" s="68">
        <v>535.0</v>
      </c>
      <c r="B1220" s="69">
        <v>1.0</v>
      </c>
      <c r="C1220" s="18" t="str">
        <f>IF(A1220=1.2, "Minneapolis",VLOOKUP(A1220,'Fall20 data fy22 comp rev '!$P$2:$Q$669,2,0))</f>
        <v>Rochester</v>
      </c>
      <c r="D1220" s="68">
        <v>535.0</v>
      </c>
      <c r="E1220" s="69">
        <v>1.0</v>
      </c>
      <c r="F1220" s="69">
        <v>125.0</v>
      </c>
      <c r="G1220" s="70" t="s">
        <v>2427</v>
      </c>
      <c r="H1220" s="69">
        <v>193.0</v>
      </c>
      <c r="I1220" s="69">
        <v>20.0</v>
      </c>
      <c r="J1220" s="69">
        <v>12.0</v>
      </c>
      <c r="K1220" s="29">
        <f t="shared" si="1266"/>
        <v>26</v>
      </c>
      <c r="L1220" s="71">
        <f t="shared" si="1267"/>
        <v>0.1347</v>
      </c>
      <c r="M1220" s="71">
        <f t="shared" si="1268"/>
        <v>0.1684</v>
      </c>
      <c r="N1220" s="72">
        <f t="shared" si="1269"/>
        <v>2.63</v>
      </c>
      <c r="O1220" s="73">
        <f t="shared" si="1270"/>
        <v>15064.64</v>
      </c>
      <c r="P1220" s="8">
        <f t="shared" si="1271"/>
        <v>78.05512953</v>
      </c>
    </row>
    <row r="1221" ht="14.25" customHeight="1" outlineLevel="2">
      <c r="A1221" s="68">
        <v>535.0</v>
      </c>
      <c r="B1221" s="69">
        <v>1.0</v>
      </c>
      <c r="C1221" s="18" t="str">
        <f>IF(A1221=1.2, "Minneapolis",VLOOKUP(A1221,'Fall20 data fy22 comp rev '!$P$2:$Q$669,2,0))</f>
        <v>Rochester</v>
      </c>
      <c r="D1221" s="68">
        <v>535.0</v>
      </c>
      <c r="E1221" s="69">
        <v>1.0</v>
      </c>
      <c r="F1221" s="69">
        <v>126.0</v>
      </c>
      <c r="G1221" s="70" t="s">
        <v>2428</v>
      </c>
      <c r="H1221" s="69">
        <v>739.0</v>
      </c>
      <c r="I1221" s="69">
        <v>365.0</v>
      </c>
      <c r="J1221" s="69">
        <v>98.0</v>
      </c>
      <c r="K1221" s="29">
        <f t="shared" si="1266"/>
        <v>414</v>
      </c>
      <c r="L1221" s="71">
        <f t="shared" si="1267"/>
        <v>0.5602</v>
      </c>
      <c r="M1221" s="71">
        <f t="shared" si="1268"/>
        <v>0.7003</v>
      </c>
      <c r="N1221" s="72">
        <f t="shared" si="1269"/>
        <v>173.95</v>
      </c>
      <c r="O1221" s="73">
        <f t="shared" si="1270"/>
        <v>996385.6</v>
      </c>
      <c r="P1221" s="8">
        <f t="shared" si="1271"/>
        <v>1348.289039</v>
      </c>
    </row>
    <row r="1222" ht="14.25" customHeight="1" outlineLevel="2">
      <c r="A1222" s="68">
        <v>535.0</v>
      </c>
      <c r="B1222" s="69">
        <v>1.0</v>
      </c>
      <c r="C1222" s="18" t="str">
        <f>IF(A1222=1.2, "Minneapolis",VLOOKUP(A1222,'Fall20 data fy22 comp rev '!$P$2:$Q$669,2,0))</f>
        <v>Rochester</v>
      </c>
      <c r="D1222" s="68">
        <v>535.0</v>
      </c>
      <c r="E1222" s="69">
        <v>1.0</v>
      </c>
      <c r="F1222" s="69">
        <v>129.0</v>
      </c>
      <c r="G1222" s="70" t="s">
        <v>2429</v>
      </c>
      <c r="H1222" s="69">
        <v>821.0</v>
      </c>
      <c r="I1222" s="69">
        <v>115.0</v>
      </c>
      <c r="J1222" s="69">
        <v>48.0</v>
      </c>
      <c r="K1222" s="29">
        <f t="shared" si="1266"/>
        <v>139</v>
      </c>
      <c r="L1222" s="71">
        <f t="shared" si="1267"/>
        <v>0.1693</v>
      </c>
      <c r="M1222" s="71">
        <f t="shared" si="1268"/>
        <v>0.2116</v>
      </c>
      <c r="N1222" s="72">
        <f t="shared" si="1269"/>
        <v>17.65</v>
      </c>
      <c r="O1222" s="73">
        <f t="shared" si="1270"/>
        <v>101099.2</v>
      </c>
      <c r="P1222" s="8">
        <f t="shared" si="1271"/>
        <v>123.1415347</v>
      </c>
    </row>
    <row r="1223" ht="14.25" customHeight="1" outlineLevel="2">
      <c r="A1223" s="68">
        <v>535.0</v>
      </c>
      <c r="B1223" s="69">
        <v>1.0</v>
      </c>
      <c r="C1223" s="18" t="str">
        <f>IF(A1223=1.2, "Minneapolis",VLOOKUP(A1223,'Fall20 data fy22 comp rev '!$P$2:$Q$669,2,0))</f>
        <v>Rochester</v>
      </c>
      <c r="D1223" s="68">
        <v>535.0</v>
      </c>
      <c r="E1223" s="69">
        <v>1.0</v>
      </c>
      <c r="F1223" s="69">
        <v>134.0</v>
      </c>
      <c r="G1223" s="70" t="s">
        <v>1467</v>
      </c>
      <c r="H1223" s="69">
        <v>259.0</v>
      </c>
      <c r="I1223" s="69">
        <v>71.0</v>
      </c>
      <c r="J1223" s="69">
        <v>19.0</v>
      </c>
      <c r="K1223" s="29">
        <f t="shared" si="1266"/>
        <v>80.5</v>
      </c>
      <c r="L1223" s="71">
        <f t="shared" si="1267"/>
        <v>0.3108</v>
      </c>
      <c r="M1223" s="71">
        <f t="shared" si="1268"/>
        <v>0.3885</v>
      </c>
      <c r="N1223" s="72">
        <f t="shared" si="1269"/>
        <v>18.76</v>
      </c>
      <c r="O1223" s="73">
        <f t="shared" si="1270"/>
        <v>107457.28</v>
      </c>
      <c r="P1223" s="8">
        <f t="shared" si="1271"/>
        <v>414.892973</v>
      </c>
    </row>
    <row r="1224" ht="14.25" customHeight="1" outlineLevel="2">
      <c r="A1224" s="68">
        <v>535.0</v>
      </c>
      <c r="B1224" s="69">
        <v>1.0</v>
      </c>
      <c r="C1224" s="18" t="str">
        <f>IF(A1224=1.2, "Minneapolis",VLOOKUP(A1224,'Fall20 data fy22 comp rev '!$P$2:$Q$669,2,0))</f>
        <v>Rochester</v>
      </c>
      <c r="D1224" s="68">
        <v>535.0</v>
      </c>
      <c r="E1224" s="69">
        <v>1.0</v>
      </c>
      <c r="F1224" s="69">
        <v>136.0</v>
      </c>
      <c r="G1224" s="70" t="s">
        <v>1039</v>
      </c>
      <c r="H1224" s="69">
        <v>625.0</v>
      </c>
      <c r="I1224" s="69">
        <v>142.0</v>
      </c>
      <c r="J1224" s="69">
        <v>35.0</v>
      </c>
      <c r="K1224" s="29">
        <f t="shared" si="1266"/>
        <v>159.5</v>
      </c>
      <c r="L1224" s="71">
        <f t="shared" si="1267"/>
        <v>0.2552</v>
      </c>
      <c r="M1224" s="71">
        <f t="shared" si="1268"/>
        <v>0.319</v>
      </c>
      <c r="N1224" s="72">
        <f t="shared" si="1269"/>
        <v>30.53</v>
      </c>
      <c r="O1224" s="73">
        <f t="shared" si="1270"/>
        <v>174875.84</v>
      </c>
      <c r="P1224" s="8">
        <f t="shared" si="1271"/>
        <v>279.801344</v>
      </c>
    </row>
    <row r="1225" ht="14.25" customHeight="1" outlineLevel="2">
      <c r="A1225" s="68">
        <v>535.0</v>
      </c>
      <c r="B1225" s="69">
        <v>1.0</v>
      </c>
      <c r="C1225" s="18" t="str">
        <f>IF(A1225=1.2, "Minneapolis",VLOOKUP(A1225,'Fall20 data fy22 comp rev '!$P$2:$Q$669,2,0))</f>
        <v>Rochester</v>
      </c>
      <c r="D1225" s="68">
        <v>535.0</v>
      </c>
      <c r="E1225" s="69">
        <v>1.0</v>
      </c>
      <c r="F1225" s="69">
        <v>138.0</v>
      </c>
      <c r="G1225" s="70" t="s">
        <v>2430</v>
      </c>
      <c r="H1225" s="69">
        <v>470.0</v>
      </c>
      <c r="I1225" s="69">
        <v>46.0</v>
      </c>
      <c r="J1225" s="69">
        <v>24.0</v>
      </c>
      <c r="K1225" s="29">
        <f t="shared" si="1266"/>
        <v>58</v>
      </c>
      <c r="L1225" s="71">
        <f t="shared" si="1267"/>
        <v>0.1234</v>
      </c>
      <c r="M1225" s="71">
        <f t="shared" si="1268"/>
        <v>0.1543</v>
      </c>
      <c r="N1225" s="72">
        <f t="shared" si="1269"/>
        <v>5.37</v>
      </c>
      <c r="O1225" s="73">
        <f t="shared" si="1270"/>
        <v>30759.36</v>
      </c>
      <c r="P1225" s="8">
        <f t="shared" si="1271"/>
        <v>65.44544681</v>
      </c>
    </row>
    <row r="1226" ht="14.25" customHeight="1" outlineLevel="2">
      <c r="A1226" s="68">
        <v>535.0</v>
      </c>
      <c r="B1226" s="69">
        <v>1.0</v>
      </c>
      <c r="C1226" s="18" t="str">
        <f>IF(A1226=1.2, "Minneapolis",VLOOKUP(A1226,'Fall20 data fy22 comp rev '!$P$2:$Q$669,2,0))</f>
        <v>Rochester</v>
      </c>
      <c r="D1226" s="68">
        <v>535.0</v>
      </c>
      <c r="E1226" s="69">
        <v>1.0</v>
      </c>
      <c r="F1226" s="69">
        <v>140.0</v>
      </c>
      <c r="G1226" s="70" t="s">
        <v>2431</v>
      </c>
      <c r="H1226" s="69">
        <v>326.0</v>
      </c>
      <c r="I1226" s="69">
        <v>92.0</v>
      </c>
      <c r="J1226" s="69">
        <v>15.0</v>
      </c>
      <c r="K1226" s="29">
        <f t="shared" si="1266"/>
        <v>99.5</v>
      </c>
      <c r="L1226" s="71">
        <f t="shared" si="1267"/>
        <v>0.3052</v>
      </c>
      <c r="M1226" s="71">
        <f t="shared" si="1268"/>
        <v>0.3815</v>
      </c>
      <c r="N1226" s="72">
        <f t="shared" si="1269"/>
        <v>22.78</v>
      </c>
      <c r="O1226" s="73">
        <f t="shared" si="1270"/>
        <v>130483.84</v>
      </c>
      <c r="P1226" s="8">
        <f t="shared" si="1271"/>
        <v>400.2571779</v>
      </c>
    </row>
    <row r="1227" ht="14.25" customHeight="1" outlineLevel="2">
      <c r="A1227" s="68">
        <v>535.0</v>
      </c>
      <c r="B1227" s="69">
        <v>1.0</v>
      </c>
      <c r="C1227" s="18" t="str">
        <f>IF(A1227=1.2, "Minneapolis",VLOOKUP(A1227,'Fall20 data fy22 comp rev '!$P$2:$Q$669,2,0))</f>
        <v>Rochester</v>
      </c>
      <c r="D1227" s="68">
        <v>535.0</v>
      </c>
      <c r="E1227" s="69">
        <v>1.0</v>
      </c>
      <c r="F1227" s="69">
        <v>146.0</v>
      </c>
      <c r="G1227" s="70" t="s">
        <v>2432</v>
      </c>
      <c r="H1227" s="69">
        <v>371.0</v>
      </c>
      <c r="I1227" s="69">
        <v>85.0</v>
      </c>
      <c r="J1227" s="69">
        <v>23.0</v>
      </c>
      <c r="K1227" s="29">
        <f t="shared" si="1266"/>
        <v>96.5</v>
      </c>
      <c r="L1227" s="71">
        <f t="shared" si="1267"/>
        <v>0.2601</v>
      </c>
      <c r="M1227" s="71">
        <f t="shared" si="1268"/>
        <v>0.3251</v>
      </c>
      <c r="N1227" s="72">
        <f t="shared" si="1269"/>
        <v>18.82</v>
      </c>
      <c r="O1227" s="73">
        <f t="shared" si="1270"/>
        <v>107800.96</v>
      </c>
      <c r="P1227" s="8">
        <f t="shared" si="1271"/>
        <v>290.5686253</v>
      </c>
    </row>
    <row r="1228" ht="14.25" customHeight="1" outlineLevel="2">
      <c r="A1228" s="68">
        <v>535.0</v>
      </c>
      <c r="B1228" s="69">
        <v>1.0</v>
      </c>
      <c r="C1228" s="18" t="str">
        <f>IF(A1228=1.2, "Minneapolis",VLOOKUP(A1228,'Fall20 data fy22 comp rev '!$P$2:$Q$669,2,0))</f>
        <v>Rochester</v>
      </c>
      <c r="D1228" s="68">
        <v>535.0</v>
      </c>
      <c r="E1228" s="69">
        <v>1.0</v>
      </c>
      <c r="F1228" s="69">
        <v>147.0</v>
      </c>
      <c r="G1228" s="70" t="s">
        <v>2433</v>
      </c>
      <c r="H1228" s="69">
        <v>476.0</v>
      </c>
      <c r="I1228" s="69">
        <v>267.0</v>
      </c>
      <c r="J1228" s="69">
        <v>42.0</v>
      </c>
      <c r="K1228" s="29">
        <f t="shared" si="1266"/>
        <v>288</v>
      </c>
      <c r="L1228" s="71">
        <f t="shared" si="1267"/>
        <v>0.605</v>
      </c>
      <c r="M1228" s="71">
        <f t="shared" si="1268"/>
        <v>0.7563</v>
      </c>
      <c r="N1228" s="72">
        <f t="shared" si="1269"/>
        <v>130.69</v>
      </c>
      <c r="O1228" s="73">
        <f t="shared" si="1270"/>
        <v>748592.32</v>
      </c>
      <c r="P1228" s="8">
        <f t="shared" si="1271"/>
        <v>1572.672941</v>
      </c>
    </row>
    <row r="1229" ht="14.25" customHeight="1" outlineLevel="2">
      <c r="A1229" s="68">
        <v>535.0</v>
      </c>
      <c r="B1229" s="69">
        <v>1.0</v>
      </c>
      <c r="C1229" s="18" t="str">
        <f>IF(A1229=1.2, "Minneapolis",VLOOKUP(A1229,'Fall20 data fy22 comp rev '!$P$2:$Q$669,2,0))</f>
        <v>Rochester</v>
      </c>
      <c r="D1229" s="68">
        <v>535.0</v>
      </c>
      <c r="E1229" s="69">
        <v>1.0</v>
      </c>
      <c r="F1229" s="69">
        <v>150.0</v>
      </c>
      <c r="G1229" s="70" t="s">
        <v>2434</v>
      </c>
      <c r="H1229" s="69">
        <v>667.0</v>
      </c>
      <c r="I1229" s="69">
        <v>252.0</v>
      </c>
      <c r="J1229" s="69">
        <v>54.0</v>
      </c>
      <c r="K1229" s="29">
        <f t="shared" si="1266"/>
        <v>279</v>
      </c>
      <c r="L1229" s="71">
        <f t="shared" si="1267"/>
        <v>0.4183</v>
      </c>
      <c r="M1229" s="71">
        <f t="shared" si="1268"/>
        <v>0.5229</v>
      </c>
      <c r="N1229" s="72">
        <f t="shared" si="1269"/>
        <v>87.53</v>
      </c>
      <c r="O1229" s="73">
        <f t="shared" si="1270"/>
        <v>501371.84</v>
      </c>
      <c r="P1229" s="8">
        <f t="shared" si="1271"/>
        <v>751.681919</v>
      </c>
    </row>
    <row r="1230" ht="14.25" customHeight="1" outlineLevel="2">
      <c r="A1230" s="68">
        <v>535.0</v>
      </c>
      <c r="B1230" s="69">
        <v>1.0</v>
      </c>
      <c r="C1230" s="18" t="str">
        <f>IF(A1230=1.2, "Minneapolis",VLOOKUP(A1230,'Fall20 data fy22 comp rev '!$P$2:$Q$669,2,0))</f>
        <v>Rochester</v>
      </c>
      <c r="D1230" s="68">
        <v>535.0</v>
      </c>
      <c r="E1230" s="69">
        <v>1.0</v>
      </c>
      <c r="F1230" s="69">
        <v>152.0</v>
      </c>
      <c r="G1230" s="70" t="s">
        <v>1475</v>
      </c>
      <c r="H1230" s="69">
        <v>349.0</v>
      </c>
      <c r="I1230" s="69">
        <v>48.0</v>
      </c>
      <c r="J1230" s="69">
        <v>14.0</v>
      </c>
      <c r="K1230" s="29">
        <f t="shared" si="1266"/>
        <v>55</v>
      </c>
      <c r="L1230" s="71">
        <f t="shared" si="1267"/>
        <v>0.1576</v>
      </c>
      <c r="M1230" s="71">
        <f t="shared" si="1268"/>
        <v>0.197</v>
      </c>
      <c r="N1230" s="72">
        <f t="shared" si="1269"/>
        <v>6.5</v>
      </c>
      <c r="O1230" s="73">
        <f t="shared" si="1270"/>
        <v>37232</v>
      </c>
      <c r="P1230" s="8">
        <f t="shared" si="1271"/>
        <v>106.6819484</v>
      </c>
    </row>
    <row r="1231" ht="14.25" customHeight="1" outlineLevel="2">
      <c r="A1231" s="68">
        <v>535.0</v>
      </c>
      <c r="B1231" s="69">
        <v>1.0</v>
      </c>
      <c r="C1231" s="18" t="str">
        <f>IF(A1231=1.2, "Minneapolis",VLOOKUP(A1231,'Fall20 data fy22 comp rev '!$P$2:$Q$669,2,0))</f>
        <v>Rochester</v>
      </c>
      <c r="D1231" s="68">
        <v>535.0</v>
      </c>
      <c r="E1231" s="69">
        <v>1.0</v>
      </c>
      <c r="F1231" s="69">
        <v>178.0</v>
      </c>
      <c r="G1231" s="70" t="s">
        <v>2435</v>
      </c>
      <c r="H1231" s="69">
        <v>133.0</v>
      </c>
      <c r="I1231" s="69">
        <v>28.0</v>
      </c>
      <c r="J1231" s="69">
        <v>0.0</v>
      </c>
      <c r="K1231" s="29">
        <f t="shared" si="1266"/>
        <v>28</v>
      </c>
      <c r="L1231" s="71">
        <f t="shared" si="1267"/>
        <v>0.2105</v>
      </c>
      <c r="M1231" s="71">
        <f t="shared" si="1268"/>
        <v>0.2631</v>
      </c>
      <c r="N1231" s="72">
        <f t="shared" si="1269"/>
        <v>4.42</v>
      </c>
      <c r="O1231" s="73">
        <f t="shared" si="1270"/>
        <v>25317.76</v>
      </c>
      <c r="P1231" s="8">
        <f t="shared" si="1271"/>
        <v>190.3590977</v>
      </c>
    </row>
    <row r="1232" ht="14.25" customHeight="1" outlineLevel="2">
      <c r="A1232" s="68">
        <v>535.0</v>
      </c>
      <c r="B1232" s="69">
        <v>1.0</v>
      </c>
      <c r="C1232" s="18" t="str">
        <f>IF(A1232=1.2, "Minneapolis",VLOOKUP(A1232,'Fall20 data fy22 comp rev '!$P$2:$Q$669,2,0))</f>
        <v>Rochester</v>
      </c>
      <c r="D1232" s="68">
        <v>535.0</v>
      </c>
      <c r="E1232" s="69">
        <v>1.0</v>
      </c>
      <c r="F1232" s="69">
        <v>180.0</v>
      </c>
      <c r="G1232" s="70" t="s">
        <v>2436</v>
      </c>
      <c r="H1232" s="69">
        <v>46.0</v>
      </c>
      <c r="I1232" s="69">
        <v>27.0</v>
      </c>
      <c r="J1232" s="69">
        <v>0.0</v>
      </c>
      <c r="K1232" s="29">
        <f t="shared" si="1266"/>
        <v>27</v>
      </c>
      <c r="L1232" s="71">
        <f t="shared" si="1267"/>
        <v>0.587</v>
      </c>
      <c r="M1232" s="71">
        <f t="shared" si="1268"/>
        <v>0.7338</v>
      </c>
      <c r="N1232" s="72">
        <f t="shared" si="1269"/>
        <v>11.89</v>
      </c>
      <c r="O1232" s="73">
        <f t="shared" si="1270"/>
        <v>68105.92</v>
      </c>
      <c r="P1232" s="8">
        <f t="shared" si="1271"/>
        <v>1480.563478</v>
      </c>
    </row>
    <row r="1233" ht="14.25" customHeight="1" outlineLevel="2">
      <c r="A1233" s="68">
        <v>535.0</v>
      </c>
      <c r="B1233" s="69">
        <v>1.0</v>
      </c>
      <c r="C1233" s="18" t="str">
        <f>IF(A1233=1.2, "Minneapolis",VLOOKUP(A1233,'Fall20 data fy22 comp rev '!$P$2:$Q$669,2,0))</f>
        <v>Rochester</v>
      </c>
      <c r="D1233" s="68">
        <v>535.0</v>
      </c>
      <c r="E1233" s="69">
        <v>1.0</v>
      </c>
      <c r="F1233" s="69">
        <v>182.0</v>
      </c>
      <c r="G1233" s="70" t="s">
        <v>2437</v>
      </c>
      <c r="H1233" s="69">
        <v>67.0</v>
      </c>
      <c r="I1233" s="69">
        <v>17.0</v>
      </c>
      <c r="J1233" s="69">
        <v>2.0</v>
      </c>
      <c r="K1233" s="29">
        <f t="shared" si="1266"/>
        <v>18</v>
      </c>
      <c r="L1233" s="71">
        <f t="shared" si="1267"/>
        <v>0.2687</v>
      </c>
      <c r="M1233" s="71">
        <f t="shared" si="1268"/>
        <v>0.3359</v>
      </c>
      <c r="N1233" s="72">
        <f t="shared" si="1269"/>
        <v>3.63</v>
      </c>
      <c r="O1233" s="73">
        <f t="shared" si="1270"/>
        <v>20792.64</v>
      </c>
      <c r="P1233" s="8">
        <f t="shared" si="1271"/>
        <v>310.3379104</v>
      </c>
    </row>
    <row r="1234" ht="14.25" customHeight="1" outlineLevel="2">
      <c r="A1234" s="68">
        <v>535.0</v>
      </c>
      <c r="B1234" s="69">
        <v>1.0</v>
      </c>
      <c r="C1234" s="18" t="str">
        <f>IF(A1234=1.2, "Minneapolis",VLOOKUP(A1234,'Fall20 data fy22 comp rev '!$P$2:$Q$669,2,0))</f>
        <v>Rochester</v>
      </c>
      <c r="D1234" s="68">
        <v>535.0</v>
      </c>
      <c r="E1234" s="69">
        <v>1.0</v>
      </c>
      <c r="F1234" s="69">
        <v>184.0</v>
      </c>
      <c r="G1234" s="70" t="s">
        <v>2438</v>
      </c>
      <c r="H1234" s="69">
        <v>167.0</v>
      </c>
      <c r="I1234" s="69">
        <v>50.0</v>
      </c>
      <c r="J1234" s="69">
        <v>3.0</v>
      </c>
      <c r="K1234" s="29">
        <f t="shared" si="1266"/>
        <v>51.5</v>
      </c>
      <c r="L1234" s="71">
        <f t="shared" si="1267"/>
        <v>0.3084</v>
      </c>
      <c r="M1234" s="71">
        <f t="shared" si="1268"/>
        <v>0.3855</v>
      </c>
      <c r="N1234" s="72">
        <f t="shared" si="1269"/>
        <v>11.91</v>
      </c>
      <c r="O1234" s="73">
        <f t="shared" si="1270"/>
        <v>68220.48</v>
      </c>
      <c r="P1234" s="8">
        <f t="shared" si="1271"/>
        <v>408.5058683</v>
      </c>
    </row>
    <row r="1235" ht="14.25" customHeight="1" outlineLevel="2">
      <c r="A1235" s="68">
        <v>535.0</v>
      </c>
      <c r="B1235" s="69">
        <v>1.0</v>
      </c>
      <c r="C1235" s="18" t="str">
        <f>IF(A1235=1.2, "Minneapolis",VLOOKUP(A1235,'Fall20 data fy22 comp rev '!$P$2:$Q$669,2,0))</f>
        <v>Rochester</v>
      </c>
      <c r="D1235" s="68">
        <v>535.0</v>
      </c>
      <c r="E1235" s="69">
        <v>1.0</v>
      </c>
      <c r="F1235" s="69">
        <v>217.0</v>
      </c>
      <c r="G1235" s="70" t="s">
        <v>2440</v>
      </c>
      <c r="H1235" s="69">
        <v>19.0</v>
      </c>
      <c r="I1235" s="69">
        <v>9.0</v>
      </c>
      <c r="J1235" s="69">
        <v>0.0</v>
      </c>
      <c r="K1235" s="29">
        <f t="shared" si="1266"/>
        <v>9</v>
      </c>
      <c r="L1235" s="71">
        <f t="shared" si="1267"/>
        <v>0.4737</v>
      </c>
      <c r="M1235" s="71">
        <f t="shared" si="1268"/>
        <v>0.5921</v>
      </c>
      <c r="N1235" s="72">
        <f t="shared" si="1269"/>
        <v>3.2</v>
      </c>
      <c r="O1235" s="73">
        <f t="shared" si="1270"/>
        <v>18329.6</v>
      </c>
      <c r="P1235" s="8">
        <f t="shared" si="1271"/>
        <v>964.7157895</v>
      </c>
    </row>
    <row r="1236" ht="14.25" customHeight="1" outlineLevel="2">
      <c r="A1236" s="68">
        <v>535.0</v>
      </c>
      <c r="B1236" s="69">
        <v>1.0</v>
      </c>
      <c r="C1236" s="18" t="str">
        <f>IF(A1236=1.2, "Minneapolis",VLOOKUP(A1236,'Fall20 data fy22 comp rev '!$P$2:$Q$669,2,0))</f>
        <v>Rochester</v>
      </c>
      <c r="D1236" s="68">
        <v>535.0</v>
      </c>
      <c r="E1236" s="69">
        <v>1.0</v>
      </c>
      <c r="F1236" s="69">
        <v>220.0</v>
      </c>
      <c r="G1236" s="70" t="s">
        <v>2441</v>
      </c>
      <c r="H1236" s="69">
        <v>21.0</v>
      </c>
      <c r="I1236" s="69">
        <v>8.0</v>
      </c>
      <c r="J1236" s="69">
        <v>1.0</v>
      </c>
      <c r="K1236" s="29">
        <f t="shared" si="1266"/>
        <v>8.5</v>
      </c>
      <c r="L1236" s="71">
        <f t="shared" si="1267"/>
        <v>0.4048</v>
      </c>
      <c r="M1236" s="71">
        <f t="shared" si="1268"/>
        <v>0.506</v>
      </c>
      <c r="N1236" s="72">
        <f t="shared" si="1269"/>
        <v>2.58</v>
      </c>
      <c r="O1236" s="73">
        <f t="shared" si="1270"/>
        <v>14778.24</v>
      </c>
      <c r="P1236" s="8">
        <f t="shared" si="1271"/>
        <v>703.7257143</v>
      </c>
    </row>
    <row r="1237" ht="14.25" customHeight="1" outlineLevel="2">
      <c r="A1237" s="68">
        <v>535.0</v>
      </c>
      <c r="B1237" s="69">
        <v>1.0</v>
      </c>
      <c r="C1237" s="18" t="str">
        <f>IF(A1237=1.2, "Minneapolis",VLOOKUP(A1237,'Fall20 data fy22 comp rev '!$P$2:$Q$669,2,0))</f>
        <v>Rochester</v>
      </c>
      <c r="D1237" s="68">
        <v>535.0</v>
      </c>
      <c r="E1237" s="69">
        <v>1.0</v>
      </c>
      <c r="F1237" s="69">
        <v>305.0</v>
      </c>
      <c r="G1237" s="70" t="s">
        <v>2442</v>
      </c>
      <c r="H1237" s="69">
        <v>1555.0</v>
      </c>
      <c r="I1237" s="69">
        <v>276.0</v>
      </c>
      <c r="J1237" s="69">
        <v>74.0</v>
      </c>
      <c r="K1237" s="29">
        <f t="shared" si="1266"/>
        <v>313</v>
      </c>
      <c r="L1237" s="71">
        <f t="shared" si="1267"/>
        <v>0.2013</v>
      </c>
      <c r="M1237" s="71">
        <f t="shared" si="1268"/>
        <v>0.2516</v>
      </c>
      <c r="N1237" s="72">
        <f t="shared" si="1269"/>
        <v>47.25</v>
      </c>
      <c r="O1237" s="73">
        <f t="shared" si="1270"/>
        <v>270648</v>
      </c>
      <c r="P1237" s="8">
        <f t="shared" si="1271"/>
        <v>174.0501608</v>
      </c>
    </row>
    <row r="1238" ht="14.25" customHeight="1" outlineLevel="2">
      <c r="A1238" s="68">
        <v>535.0</v>
      </c>
      <c r="B1238" s="69">
        <v>1.0</v>
      </c>
      <c r="C1238" s="18" t="str">
        <f>IF(A1238=1.2, "Minneapolis",VLOOKUP(A1238,'Fall20 data fy22 comp rev '!$P$2:$Q$669,2,0))</f>
        <v>Rochester</v>
      </c>
      <c r="D1238" s="68">
        <v>535.0</v>
      </c>
      <c r="E1238" s="69">
        <v>1.0</v>
      </c>
      <c r="F1238" s="69">
        <v>306.0</v>
      </c>
      <c r="G1238" s="70" t="s">
        <v>2443</v>
      </c>
      <c r="H1238" s="69">
        <v>371.0</v>
      </c>
      <c r="I1238" s="69">
        <v>186.0</v>
      </c>
      <c r="J1238" s="69">
        <v>39.0</v>
      </c>
      <c r="K1238" s="29">
        <f t="shared" si="1266"/>
        <v>205.5</v>
      </c>
      <c r="L1238" s="71">
        <f t="shared" si="1267"/>
        <v>0.5539</v>
      </c>
      <c r="M1238" s="71">
        <f t="shared" si="1268"/>
        <v>0.6924</v>
      </c>
      <c r="N1238" s="72">
        <f t="shared" si="1269"/>
        <v>85.37</v>
      </c>
      <c r="O1238" s="73">
        <f t="shared" si="1270"/>
        <v>488999.36</v>
      </c>
      <c r="P1238" s="8">
        <f t="shared" si="1271"/>
        <v>1318.057574</v>
      </c>
    </row>
    <row r="1239" ht="14.25" customHeight="1" outlineLevel="2">
      <c r="A1239" s="68">
        <v>535.0</v>
      </c>
      <c r="B1239" s="69">
        <v>1.0</v>
      </c>
      <c r="C1239" s="18" t="str">
        <f>IF(A1239=1.2, "Minneapolis",VLOOKUP(A1239,'Fall20 data fy22 comp rev '!$P$2:$Q$669,2,0))</f>
        <v>Rochester</v>
      </c>
      <c r="D1239" s="68">
        <v>535.0</v>
      </c>
      <c r="E1239" s="69">
        <v>1.0</v>
      </c>
      <c r="F1239" s="69">
        <v>307.0</v>
      </c>
      <c r="G1239" s="70" t="s">
        <v>2444</v>
      </c>
      <c r="H1239" s="69">
        <v>12.0</v>
      </c>
      <c r="I1239" s="69">
        <v>4.0</v>
      </c>
      <c r="J1239" s="69">
        <v>0.0</v>
      </c>
      <c r="K1239" s="29">
        <f t="shared" si="1266"/>
        <v>4</v>
      </c>
      <c r="L1239" s="71">
        <f t="shared" si="1267"/>
        <v>0.3333</v>
      </c>
      <c r="M1239" s="71">
        <f t="shared" si="1268"/>
        <v>0.4166</v>
      </c>
      <c r="N1239" s="72">
        <f t="shared" si="1269"/>
        <v>1</v>
      </c>
      <c r="O1239" s="73">
        <f t="shared" si="1270"/>
        <v>5728</v>
      </c>
      <c r="P1239" s="8">
        <f t="shared" si="1271"/>
        <v>477.3333333</v>
      </c>
    </row>
    <row r="1240" ht="14.25" customHeight="1" outlineLevel="2">
      <c r="A1240" s="68">
        <v>535.0</v>
      </c>
      <c r="B1240" s="69">
        <v>1.0</v>
      </c>
      <c r="C1240" s="18" t="str">
        <f>IF(A1240=1.2, "Minneapolis",VLOOKUP(A1240,'Fall20 data fy22 comp rev '!$P$2:$Q$669,2,0))</f>
        <v>Rochester</v>
      </c>
      <c r="D1240" s="68">
        <v>535.0</v>
      </c>
      <c r="E1240" s="69">
        <v>1.0</v>
      </c>
      <c r="F1240" s="69">
        <v>310.0</v>
      </c>
      <c r="G1240" s="70" t="s">
        <v>2445</v>
      </c>
      <c r="H1240" s="69">
        <v>1725.0</v>
      </c>
      <c r="I1240" s="69">
        <v>446.0</v>
      </c>
      <c r="J1240" s="69">
        <v>168.0</v>
      </c>
      <c r="K1240" s="29">
        <f t="shared" si="1266"/>
        <v>530</v>
      </c>
      <c r="L1240" s="71">
        <f t="shared" si="1267"/>
        <v>0.3072</v>
      </c>
      <c r="M1240" s="71">
        <f t="shared" si="1268"/>
        <v>0.384</v>
      </c>
      <c r="N1240" s="72">
        <f t="shared" si="1269"/>
        <v>122.11</v>
      </c>
      <c r="O1240" s="73">
        <f t="shared" si="1270"/>
        <v>699446.08</v>
      </c>
      <c r="P1240" s="8">
        <f t="shared" si="1271"/>
        <v>405.4759884</v>
      </c>
    </row>
    <row r="1241" ht="14.25" customHeight="1" outlineLevel="2">
      <c r="A1241" s="68">
        <v>535.0</v>
      </c>
      <c r="B1241" s="69">
        <v>1.0</v>
      </c>
      <c r="C1241" s="18" t="str">
        <f>IF(A1241=1.2, "Minneapolis",VLOOKUP(A1241,'Fall20 data fy22 comp rev '!$P$2:$Q$669,2,0))</f>
        <v>Rochester</v>
      </c>
      <c r="D1241" s="68">
        <v>535.0</v>
      </c>
      <c r="E1241" s="69">
        <v>1.0</v>
      </c>
      <c r="F1241" s="69">
        <v>315.0</v>
      </c>
      <c r="G1241" s="70" t="s">
        <v>2446</v>
      </c>
      <c r="H1241" s="69">
        <v>1843.0</v>
      </c>
      <c r="I1241" s="69">
        <v>419.0</v>
      </c>
      <c r="J1241" s="69">
        <v>133.0</v>
      </c>
      <c r="K1241" s="29">
        <f t="shared" si="1266"/>
        <v>485.5</v>
      </c>
      <c r="L1241" s="71">
        <f t="shared" si="1267"/>
        <v>0.2634</v>
      </c>
      <c r="M1241" s="71">
        <f t="shared" si="1268"/>
        <v>0.3293</v>
      </c>
      <c r="N1241" s="72">
        <f t="shared" si="1269"/>
        <v>95.93</v>
      </c>
      <c r="O1241" s="73">
        <f t="shared" si="1270"/>
        <v>549487.04</v>
      </c>
      <c r="P1241" s="8">
        <f t="shared" si="1271"/>
        <v>298.1481498</v>
      </c>
    </row>
    <row r="1242" ht="14.25" customHeight="1" outlineLevel="2">
      <c r="A1242" s="68">
        <v>535.0</v>
      </c>
      <c r="B1242" s="69">
        <v>1.0</v>
      </c>
      <c r="C1242" s="18" t="str">
        <f>IF(A1242=1.2, "Minneapolis",VLOOKUP(A1242,'Fall20 data fy22 comp rev '!$P$2:$Q$669,2,0))</f>
        <v>Rochester</v>
      </c>
      <c r="D1242" s="68">
        <v>535.0</v>
      </c>
      <c r="E1242" s="69">
        <v>1.0</v>
      </c>
      <c r="F1242" s="69">
        <v>322.0</v>
      </c>
      <c r="G1242" s="70" t="s">
        <v>2447</v>
      </c>
      <c r="H1242" s="69">
        <v>72.0</v>
      </c>
      <c r="I1242" s="69">
        <v>18.0</v>
      </c>
      <c r="J1242" s="69">
        <v>3.0</v>
      </c>
      <c r="K1242" s="29">
        <f t="shared" si="1266"/>
        <v>19.5</v>
      </c>
      <c r="L1242" s="71">
        <f t="shared" si="1267"/>
        <v>0.2708</v>
      </c>
      <c r="M1242" s="71">
        <f t="shared" si="1268"/>
        <v>0.3385</v>
      </c>
      <c r="N1242" s="72">
        <f t="shared" si="1269"/>
        <v>3.96</v>
      </c>
      <c r="O1242" s="73">
        <f t="shared" si="1270"/>
        <v>22682.88</v>
      </c>
      <c r="P1242" s="8">
        <f t="shared" si="1271"/>
        <v>315.04</v>
      </c>
    </row>
    <row r="1243" ht="14.25" customHeight="1" outlineLevel="2">
      <c r="A1243" s="68">
        <v>535.0</v>
      </c>
      <c r="B1243" s="69">
        <v>1.0</v>
      </c>
      <c r="C1243" s="18" t="str">
        <f>IF(A1243=1.2, "Minneapolis",VLOOKUP(A1243,'Fall20 data fy22 comp rev '!$P$2:$Q$669,2,0))</f>
        <v>Rochester</v>
      </c>
      <c r="D1243" s="68">
        <v>535.0</v>
      </c>
      <c r="E1243" s="69">
        <v>1.0</v>
      </c>
      <c r="F1243" s="69">
        <v>325.0</v>
      </c>
      <c r="G1243" s="70" t="s">
        <v>2448</v>
      </c>
      <c r="H1243" s="69">
        <v>1122.0</v>
      </c>
      <c r="I1243" s="69">
        <v>375.0</v>
      </c>
      <c r="J1243" s="69">
        <v>132.0</v>
      </c>
      <c r="K1243" s="29">
        <f t="shared" si="1266"/>
        <v>441</v>
      </c>
      <c r="L1243" s="71">
        <f t="shared" si="1267"/>
        <v>0.393</v>
      </c>
      <c r="M1243" s="71">
        <f t="shared" si="1268"/>
        <v>0.4913</v>
      </c>
      <c r="N1243" s="72">
        <f t="shared" si="1269"/>
        <v>130</v>
      </c>
      <c r="O1243" s="73">
        <f t="shared" si="1270"/>
        <v>744640</v>
      </c>
      <c r="P1243" s="8">
        <f t="shared" si="1271"/>
        <v>663.6720143</v>
      </c>
    </row>
    <row r="1244" ht="14.25" customHeight="1" outlineLevel="2">
      <c r="A1244" s="68">
        <v>535.0</v>
      </c>
      <c r="B1244" s="69">
        <v>1.0</v>
      </c>
      <c r="C1244" s="18" t="str">
        <f>IF(A1244=1.2, "Minneapolis",VLOOKUP(A1244,'Fall20 data fy22 comp rev '!$P$2:$Q$669,2,0))</f>
        <v>Rochester</v>
      </c>
      <c r="D1244" s="68">
        <v>535.0</v>
      </c>
      <c r="E1244" s="69">
        <v>1.0</v>
      </c>
      <c r="F1244" s="69">
        <v>328.0</v>
      </c>
      <c r="G1244" s="70" t="s">
        <v>2449</v>
      </c>
      <c r="H1244" s="69">
        <v>7.0</v>
      </c>
      <c r="I1244" s="69">
        <v>3.0</v>
      </c>
      <c r="J1244" s="69">
        <v>1.0</v>
      </c>
      <c r="K1244" s="29">
        <f t="shared" si="1266"/>
        <v>3.5</v>
      </c>
      <c r="L1244" s="71">
        <f t="shared" si="1267"/>
        <v>0.5</v>
      </c>
      <c r="M1244" s="71">
        <f t="shared" si="1268"/>
        <v>0.625</v>
      </c>
      <c r="N1244" s="72">
        <f t="shared" si="1269"/>
        <v>1.31</v>
      </c>
      <c r="O1244" s="73">
        <f t="shared" si="1270"/>
        <v>7503.68</v>
      </c>
      <c r="P1244" s="8">
        <f t="shared" si="1271"/>
        <v>1071.954286</v>
      </c>
    </row>
    <row r="1245" ht="14.25" customHeight="1" outlineLevel="2">
      <c r="A1245" s="68">
        <v>535.0</v>
      </c>
      <c r="B1245" s="69">
        <v>1.0</v>
      </c>
      <c r="C1245" s="18" t="str">
        <f>IF(A1245=1.2, "Minneapolis",VLOOKUP(A1245,'Fall20 data fy22 comp rev '!$P$2:$Q$669,2,0))</f>
        <v>Rochester</v>
      </c>
      <c r="D1245" s="68">
        <v>535.0</v>
      </c>
      <c r="E1245" s="69">
        <v>1.0</v>
      </c>
      <c r="F1245" s="69">
        <v>329.0</v>
      </c>
      <c r="G1245" s="70" t="s">
        <v>2450</v>
      </c>
      <c r="H1245" s="69">
        <v>19.0</v>
      </c>
      <c r="I1245" s="69">
        <v>12.0</v>
      </c>
      <c r="J1245" s="69">
        <v>4.0</v>
      </c>
      <c r="K1245" s="29">
        <f t="shared" si="1266"/>
        <v>14</v>
      </c>
      <c r="L1245" s="71">
        <f t="shared" si="1267"/>
        <v>0.7368</v>
      </c>
      <c r="M1245" s="71">
        <f t="shared" si="1268"/>
        <v>0.921</v>
      </c>
      <c r="N1245" s="72">
        <f t="shared" si="1269"/>
        <v>7.74</v>
      </c>
      <c r="O1245" s="73">
        <f t="shared" si="1270"/>
        <v>44334.72</v>
      </c>
      <c r="P1245" s="8">
        <f t="shared" si="1271"/>
        <v>2333.406316</v>
      </c>
    </row>
    <row r="1246" ht="14.25" customHeight="1" outlineLevel="2">
      <c r="A1246" s="68">
        <v>535.0</v>
      </c>
      <c r="B1246" s="69">
        <v>1.0</v>
      </c>
      <c r="C1246" s="18" t="str">
        <f>IF(A1246=1.2, "Minneapolis",VLOOKUP(A1246,'Fall20 data fy22 comp rev '!$P$2:$Q$669,2,0))</f>
        <v>Rochester</v>
      </c>
      <c r="D1246" s="68">
        <v>535.0</v>
      </c>
      <c r="E1246" s="69">
        <v>1.0</v>
      </c>
      <c r="F1246" s="69">
        <v>330.0</v>
      </c>
      <c r="G1246" s="70" t="s">
        <v>2451</v>
      </c>
      <c r="H1246" s="69">
        <v>1023.0</v>
      </c>
      <c r="I1246" s="69">
        <v>368.0</v>
      </c>
      <c r="J1246" s="69">
        <v>99.0</v>
      </c>
      <c r="K1246" s="29">
        <f t="shared" si="1266"/>
        <v>417.5</v>
      </c>
      <c r="L1246" s="71">
        <f t="shared" si="1267"/>
        <v>0.4081</v>
      </c>
      <c r="M1246" s="71">
        <f t="shared" si="1268"/>
        <v>0.5101</v>
      </c>
      <c r="N1246" s="72">
        <f t="shared" si="1269"/>
        <v>127.78</v>
      </c>
      <c r="O1246" s="73">
        <f t="shared" si="1270"/>
        <v>731923.84</v>
      </c>
      <c r="P1246" s="8">
        <f t="shared" si="1271"/>
        <v>715.4680743</v>
      </c>
    </row>
    <row r="1247" ht="14.25" customHeight="1" outlineLevel="2">
      <c r="A1247" s="68">
        <v>535.0</v>
      </c>
      <c r="B1247" s="69">
        <v>1.0</v>
      </c>
      <c r="C1247" s="18" t="str">
        <f>IF(A1247=1.2, "Minneapolis",VLOOKUP(A1247,'Fall20 data fy22 comp rev '!$P$2:$Q$669,2,0))</f>
        <v>Rochester</v>
      </c>
      <c r="D1247" s="68">
        <v>535.0</v>
      </c>
      <c r="E1247" s="69">
        <v>1.0</v>
      </c>
      <c r="F1247" s="69">
        <v>335.0</v>
      </c>
      <c r="G1247" s="70" t="s">
        <v>2452</v>
      </c>
      <c r="H1247" s="69">
        <v>1172.0</v>
      </c>
      <c r="I1247" s="69">
        <v>259.0</v>
      </c>
      <c r="J1247" s="69">
        <v>84.0</v>
      </c>
      <c r="K1247" s="29">
        <f t="shared" si="1266"/>
        <v>301</v>
      </c>
      <c r="L1247" s="71">
        <f t="shared" si="1267"/>
        <v>0.2568</v>
      </c>
      <c r="M1247" s="71">
        <f t="shared" si="1268"/>
        <v>0.321</v>
      </c>
      <c r="N1247" s="72">
        <f t="shared" si="1269"/>
        <v>57.97</v>
      </c>
      <c r="O1247" s="73">
        <f t="shared" si="1270"/>
        <v>332052.16</v>
      </c>
      <c r="P1247" s="8">
        <f t="shared" si="1271"/>
        <v>283.3209556</v>
      </c>
    </row>
    <row r="1248" ht="14.25" customHeight="1" outlineLevel="2">
      <c r="A1248" s="68">
        <v>535.0</v>
      </c>
      <c r="B1248" s="69">
        <v>1.0</v>
      </c>
      <c r="C1248" s="18" t="str">
        <f>IF(A1248=1.2, "Minneapolis",VLOOKUP(A1248,'Fall20 data fy22 comp rev '!$P$2:$Q$669,2,0))</f>
        <v>Rochester</v>
      </c>
      <c r="D1248" s="68">
        <v>535.0</v>
      </c>
      <c r="E1248" s="69">
        <v>1.0</v>
      </c>
      <c r="F1248" s="69">
        <v>340.0</v>
      </c>
      <c r="G1248" s="70" t="s">
        <v>2453</v>
      </c>
      <c r="H1248" s="69">
        <v>460.0</v>
      </c>
      <c r="I1248" s="69">
        <v>46.0</v>
      </c>
      <c r="J1248" s="69">
        <v>21.0</v>
      </c>
      <c r="K1248" s="29">
        <f t="shared" si="1266"/>
        <v>56.5</v>
      </c>
      <c r="L1248" s="71">
        <f t="shared" si="1267"/>
        <v>0.1228</v>
      </c>
      <c r="M1248" s="71">
        <f t="shared" si="1268"/>
        <v>0.1535</v>
      </c>
      <c r="N1248" s="72">
        <f t="shared" si="1269"/>
        <v>5.2</v>
      </c>
      <c r="O1248" s="73">
        <f t="shared" si="1270"/>
        <v>29785.6</v>
      </c>
      <c r="P1248" s="8">
        <f t="shared" si="1271"/>
        <v>64.75130435</v>
      </c>
    </row>
    <row r="1249" ht="14.25" customHeight="1" outlineLevel="2">
      <c r="A1249" s="68">
        <v>535.0</v>
      </c>
      <c r="B1249" s="69">
        <v>1.0</v>
      </c>
      <c r="C1249" s="18" t="str">
        <f>IF(A1249=1.2, "Minneapolis",VLOOKUP(A1249,'Fall20 data fy22 comp rev '!$P$2:$Q$669,2,0))</f>
        <v>Rochester</v>
      </c>
      <c r="D1249" s="68">
        <v>535.0</v>
      </c>
      <c r="E1249" s="69">
        <v>1.0</v>
      </c>
      <c r="F1249" s="69">
        <v>342.0</v>
      </c>
      <c r="G1249" s="70" t="s">
        <v>2454</v>
      </c>
      <c r="H1249" s="69">
        <v>79.0</v>
      </c>
      <c r="I1249" s="69">
        <v>46.0</v>
      </c>
      <c r="J1249" s="69">
        <v>5.0</v>
      </c>
      <c r="K1249" s="29">
        <f t="shared" si="1266"/>
        <v>48.5</v>
      </c>
      <c r="L1249" s="71">
        <f t="shared" si="1267"/>
        <v>0.6139</v>
      </c>
      <c r="M1249" s="71">
        <f t="shared" si="1268"/>
        <v>0.7674</v>
      </c>
      <c r="N1249" s="72">
        <f t="shared" si="1269"/>
        <v>22.33</v>
      </c>
      <c r="O1249" s="73">
        <f t="shared" si="1270"/>
        <v>127906.24</v>
      </c>
      <c r="P1249" s="8">
        <f t="shared" si="1271"/>
        <v>1619.066329</v>
      </c>
    </row>
    <row r="1250" ht="14.25" customHeight="1" outlineLevel="1">
      <c r="A1250" s="68"/>
      <c r="B1250" s="69"/>
      <c r="C1250" s="80" t="s">
        <v>3744</v>
      </c>
      <c r="D1250" s="68"/>
      <c r="E1250" s="69"/>
      <c r="F1250" s="69"/>
      <c r="G1250" s="70"/>
      <c r="H1250" s="69">
        <f t="shared" ref="H1250:K1250" si="1272">SUBTOTAL(9,H1213:H1249)</f>
        <v>18142</v>
      </c>
      <c r="I1250" s="69">
        <f t="shared" si="1272"/>
        <v>4928</v>
      </c>
      <c r="J1250" s="69">
        <f t="shared" si="1272"/>
        <v>1407</v>
      </c>
      <c r="K1250" s="29">
        <f t="shared" si="1272"/>
        <v>5631.5</v>
      </c>
      <c r="L1250" s="71"/>
      <c r="M1250" s="71"/>
      <c r="N1250" s="72">
        <f t="shared" ref="N1250:O1250" si="1273">SUBTOTAL(9,N1213:N1249)</f>
        <v>1540.94</v>
      </c>
      <c r="O1250" s="73">
        <f t="shared" si="1273"/>
        <v>8826504.32</v>
      </c>
      <c r="P1250" s="8"/>
    </row>
    <row r="1251" ht="14.25" customHeight="1" outlineLevel="2">
      <c r="A1251" s="68">
        <v>542.0</v>
      </c>
      <c r="B1251" s="69">
        <v>1.0</v>
      </c>
      <c r="C1251" s="18" t="str">
        <f>IF(A1251=1.2, "Minneapolis",VLOOKUP(A1251,'Fall20 data fy22 comp rev '!$P$2:$Q$669,2,0))</f>
        <v>Battle Lake</v>
      </c>
      <c r="D1251" s="68">
        <v>542.0</v>
      </c>
      <c r="E1251" s="69">
        <v>1.0</v>
      </c>
      <c r="F1251" s="69">
        <v>10.0</v>
      </c>
      <c r="G1251" s="70" t="s">
        <v>2455</v>
      </c>
      <c r="H1251" s="69">
        <v>227.0</v>
      </c>
      <c r="I1251" s="69">
        <v>65.0</v>
      </c>
      <c r="J1251" s="69">
        <v>28.0</v>
      </c>
      <c r="K1251" s="29">
        <f t="shared" ref="K1251:K1252" si="1274">ROUND((I$3*I1251)+(J1251*J$3),1)</f>
        <v>79</v>
      </c>
      <c r="L1251" s="71">
        <f t="shared" ref="L1251:L1252" si="1275">ROUND(K1251/H1251,4)</f>
        <v>0.348</v>
      </c>
      <c r="M1251" s="71">
        <f t="shared" ref="M1251:M1252" si="1276">ROUND(MIN(1,L1251/M$3),4)</f>
        <v>0.435</v>
      </c>
      <c r="N1251" s="72">
        <f t="shared" ref="N1251:N1252" si="1277">ROUND(K1251*M1251*N$3,2)</f>
        <v>20.62</v>
      </c>
      <c r="O1251" s="73">
        <f t="shared" ref="O1251:O1252" si="1278">ROUND(N1251*O$3,2)</f>
        <v>118111.36</v>
      </c>
      <c r="P1251" s="8">
        <f t="shared" ref="P1251:P1252" si="1279">O1251/H1251</f>
        <v>520.3143612</v>
      </c>
    </row>
    <row r="1252" ht="14.25" customHeight="1" outlineLevel="2">
      <c r="A1252" s="68">
        <v>542.0</v>
      </c>
      <c r="B1252" s="69">
        <v>1.0</v>
      </c>
      <c r="C1252" s="18" t="str">
        <f>IF(A1252=1.2, "Minneapolis",VLOOKUP(A1252,'Fall20 data fy22 comp rev '!$P$2:$Q$669,2,0))</f>
        <v>Battle Lake</v>
      </c>
      <c r="D1252" s="68">
        <v>542.0</v>
      </c>
      <c r="E1252" s="69">
        <v>1.0</v>
      </c>
      <c r="F1252" s="69">
        <v>20.0</v>
      </c>
      <c r="G1252" s="70" t="s">
        <v>2456</v>
      </c>
      <c r="H1252" s="69">
        <v>197.0</v>
      </c>
      <c r="I1252" s="69">
        <v>40.0</v>
      </c>
      <c r="J1252" s="69">
        <v>16.0</v>
      </c>
      <c r="K1252" s="29">
        <f t="shared" si="1274"/>
        <v>48</v>
      </c>
      <c r="L1252" s="71">
        <f t="shared" si="1275"/>
        <v>0.2437</v>
      </c>
      <c r="M1252" s="71">
        <f t="shared" si="1276"/>
        <v>0.3046</v>
      </c>
      <c r="N1252" s="72">
        <f t="shared" si="1277"/>
        <v>8.77</v>
      </c>
      <c r="O1252" s="73">
        <f t="shared" si="1278"/>
        <v>50234.56</v>
      </c>
      <c r="P1252" s="8">
        <f t="shared" si="1279"/>
        <v>254.9977665</v>
      </c>
    </row>
    <row r="1253" ht="14.25" customHeight="1" outlineLevel="1">
      <c r="A1253" s="68"/>
      <c r="B1253" s="69"/>
      <c r="C1253" s="80" t="s">
        <v>3745</v>
      </c>
      <c r="D1253" s="68"/>
      <c r="E1253" s="69"/>
      <c r="F1253" s="69"/>
      <c r="G1253" s="70"/>
      <c r="H1253" s="69">
        <f t="shared" ref="H1253:K1253" si="1280">SUBTOTAL(9,H1251:H1252)</f>
        <v>424</v>
      </c>
      <c r="I1253" s="69">
        <f t="shared" si="1280"/>
        <v>105</v>
      </c>
      <c r="J1253" s="69">
        <f t="shared" si="1280"/>
        <v>44</v>
      </c>
      <c r="K1253" s="29">
        <f t="shared" si="1280"/>
        <v>127</v>
      </c>
      <c r="L1253" s="71"/>
      <c r="M1253" s="71"/>
      <c r="N1253" s="72">
        <f t="shared" ref="N1253:O1253" si="1281">SUBTOTAL(9,N1251:N1252)</f>
        <v>29.39</v>
      </c>
      <c r="O1253" s="73">
        <f t="shared" si="1281"/>
        <v>168345.92</v>
      </c>
      <c r="P1253" s="8"/>
    </row>
    <row r="1254" ht="14.25" customHeight="1" outlineLevel="2">
      <c r="A1254" s="68">
        <v>544.0</v>
      </c>
      <c r="B1254" s="69">
        <v>1.0</v>
      </c>
      <c r="C1254" s="18" t="str">
        <f>IF(A1254=1.2, "Minneapolis",VLOOKUP(A1254,'Fall20 data fy22 comp rev '!$P$2:$Q$669,2,0))</f>
        <v>Fergus Falls</v>
      </c>
      <c r="D1254" s="68">
        <v>544.0</v>
      </c>
      <c r="E1254" s="69">
        <v>1.0</v>
      </c>
      <c r="F1254" s="69">
        <v>130.0</v>
      </c>
      <c r="G1254" s="70" t="s">
        <v>1199</v>
      </c>
      <c r="H1254" s="69">
        <v>296.0</v>
      </c>
      <c r="I1254" s="69">
        <v>82.0</v>
      </c>
      <c r="J1254" s="69">
        <v>21.0</v>
      </c>
      <c r="K1254" s="29">
        <f t="shared" ref="K1254:K1260" si="1282">ROUND((I$3*I1254)+(J1254*J$3),1)</f>
        <v>92.5</v>
      </c>
      <c r="L1254" s="71">
        <f t="shared" ref="L1254:L1260" si="1283">ROUND(K1254/H1254,4)</f>
        <v>0.3125</v>
      </c>
      <c r="M1254" s="71">
        <f t="shared" ref="M1254:M1260" si="1284">ROUND(MIN(1,L1254/M$3),4)</f>
        <v>0.3906</v>
      </c>
      <c r="N1254" s="72">
        <f t="shared" ref="N1254:N1260" si="1285">ROUND(K1254*M1254*N$3,2)</f>
        <v>21.68</v>
      </c>
      <c r="O1254" s="73">
        <f t="shared" ref="O1254:O1260" si="1286">ROUND(N1254*O$3,2)</f>
        <v>124183.04</v>
      </c>
      <c r="P1254" s="8">
        <f t="shared" ref="P1254:P1260" si="1287">O1254/H1254</f>
        <v>419.5372973</v>
      </c>
    </row>
    <row r="1255" ht="14.25" customHeight="1" outlineLevel="2">
      <c r="A1255" s="68">
        <v>544.0</v>
      </c>
      <c r="B1255" s="69">
        <v>1.0</v>
      </c>
      <c r="C1255" s="18" t="str">
        <f>IF(A1255=1.2, "Minneapolis",VLOOKUP(A1255,'Fall20 data fy22 comp rev '!$P$2:$Q$669,2,0))</f>
        <v>Fergus Falls</v>
      </c>
      <c r="D1255" s="68">
        <v>544.0</v>
      </c>
      <c r="E1255" s="69">
        <v>1.0</v>
      </c>
      <c r="F1255" s="69">
        <v>140.0</v>
      </c>
      <c r="G1255" s="70" t="s">
        <v>2275</v>
      </c>
      <c r="H1255" s="69">
        <v>408.0</v>
      </c>
      <c r="I1255" s="69">
        <v>116.0</v>
      </c>
      <c r="J1255" s="69">
        <v>49.0</v>
      </c>
      <c r="K1255" s="29">
        <f t="shared" si="1282"/>
        <v>140.5</v>
      </c>
      <c r="L1255" s="71">
        <f t="shared" si="1283"/>
        <v>0.3444</v>
      </c>
      <c r="M1255" s="71">
        <f t="shared" si="1284"/>
        <v>0.4305</v>
      </c>
      <c r="N1255" s="72">
        <f t="shared" si="1285"/>
        <v>36.29</v>
      </c>
      <c r="O1255" s="73">
        <f t="shared" si="1286"/>
        <v>207869.12</v>
      </c>
      <c r="P1255" s="8">
        <f t="shared" si="1287"/>
        <v>509.4831373</v>
      </c>
    </row>
    <row r="1256" ht="14.25" customHeight="1" outlineLevel="2">
      <c r="A1256" s="68">
        <v>544.0</v>
      </c>
      <c r="B1256" s="69">
        <v>1.0</v>
      </c>
      <c r="C1256" s="18" t="str">
        <f>IF(A1256=1.2, "Minneapolis",VLOOKUP(A1256,'Fall20 data fy22 comp rev '!$P$2:$Q$669,2,0))</f>
        <v>Fergus Falls</v>
      </c>
      <c r="D1256" s="68">
        <v>544.0</v>
      </c>
      <c r="E1256" s="69">
        <v>1.0</v>
      </c>
      <c r="F1256" s="69">
        <v>180.0</v>
      </c>
      <c r="G1256" s="70" t="s">
        <v>1216</v>
      </c>
      <c r="H1256" s="69">
        <v>250.0</v>
      </c>
      <c r="I1256" s="69">
        <v>73.0</v>
      </c>
      <c r="J1256" s="69">
        <v>21.0</v>
      </c>
      <c r="K1256" s="29">
        <f t="shared" si="1282"/>
        <v>83.5</v>
      </c>
      <c r="L1256" s="71">
        <f t="shared" si="1283"/>
        <v>0.334</v>
      </c>
      <c r="M1256" s="71">
        <f t="shared" si="1284"/>
        <v>0.4175</v>
      </c>
      <c r="N1256" s="72">
        <f t="shared" si="1285"/>
        <v>20.92</v>
      </c>
      <c r="O1256" s="73">
        <f t="shared" si="1286"/>
        <v>119829.76</v>
      </c>
      <c r="P1256" s="8">
        <f t="shared" si="1287"/>
        <v>479.31904</v>
      </c>
    </row>
    <row r="1257" ht="14.25" customHeight="1" outlineLevel="2">
      <c r="A1257" s="68">
        <v>544.0</v>
      </c>
      <c r="B1257" s="69">
        <v>1.0</v>
      </c>
      <c r="C1257" s="18" t="str">
        <f>IF(A1257=1.2, "Minneapolis",VLOOKUP(A1257,'Fall20 data fy22 comp rev '!$P$2:$Q$669,2,0))</f>
        <v>Fergus Falls</v>
      </c>
      <c r="D1257" s="68">
        <v>544.0</v>
      </c>
      <c r="E1257" s="69">
        <v>1.0</v>
      </c>
      <c r="F1257" s="69">
        <v>340.0</v>
      </c>
      <c r="G1257" s="70" t="s">
        <v>2457</v>
      </c>
      <c r="H1257" s="69">
        <v>488.0</v>
      </c>
      <c r="I1257" s="69">
        <v>155.0</v>
      </c>
      <c r="J1257" s="69">
        <v>31.0</v>
      </c>
      <c r="K1257" s="29">
        <f t="shared" si="1282"/>
        <v>170.5</v>
      </c>
      <c r="L1257" s="71">
        <f t="shared" si="1283"/>
        <v>0.3494</v>
      </c>
      <c r="M1257" s="71">
        <f t="shared" si="1284"/>
        <v>0.4368</v>
      </c>
      <c r="N1257" s="72">
        <f t="shared" si="1285"/>
        <v>44.68</v>
      </c>
      <c r="O1257" s="73">
        <f t="shared" si="1286"/>
        <v>255927.04</v>
      </c>
      <c r="P1257" s="8">
        <f t="shared" si="1287"/>
        <v>524.4406557</v>
      </c>
    </row>
    <row r="1258" ht="14.25" customHeight="1" outlineLevel="2">
      <c r="A1258" s="68">
        <v>544.0</v>
      </c>
      <c r="B1258" s="69">
        <v>1.0</v>
      </c>
      <c r="C1258" s="18" t="str">
        <f>IF(A1258=1.2, "Minneapolis",VLOOKUP(A1258,'Fall20 data fy22 comp rev '!$P$2:$Q$669,2,0))</f>
        <v>Fergus Falls</v>
      </c>
      <c r="D1258" s="68">
        <v>544.0</v>
      </c>
      <c r="E1258" s="69">
        <v>1.0</v>
      </c>
      <c r="F1258" s="69">
        <v>370.0</v>
      </c>
      <c r="G1258" s="70" t="s">
        <v>2458</v>
      </c>
      <c r="H1258" s="69">
        <v>88.0</v>
      </c>
      <c r="I1258" s="69">
        <v>40.0</v>
      </c>
      <c r="J1258" s="69">
        <v>15.0</v>
      </c>
      <c r="K1258" s="29">
        <f t="shared" si="1282"/>
        <v>47.5</v>
      </c>
      <c r="L1258" s="71">
        <f t="shared" si="1283"/>
        <v>0.5398</v>
      </c>
      <c r="M1258" s="71">
        <f t="shared" si="1284"/>
        <v>0.6748</v>
      </c>
      <c r="N1258" s="72">
        <f t="shared" si="1285"/>
        <v>19.23</v>
      </c>
      <c r="O1258" s="73">
        <f t="shared" si="1286"/>
        <v>110149.44</v>
      </c>
      <c r="P1258" s="8">
        <f t="shared" si="1287"/>
        <v>1251.698182</v>
      </c>
    </row>
    <row r="1259" ht="14.25" customHeight="1" outlineLevel="2">
      <c r="A1259" s="68">
        <v>544.0</v>
      </c>
      <c r="B1259" s="69">
        <v>1.0</v>
      </c>
      <c r="C1259" s="18" t="str">
        <f>IF(A1259=1.2, "Minneapolis",VLOOKUP(A1259,'Fall20 data fy22 comp rev '!$P$2:$Q$669,2,0))</f>
        <v>Fergus Falls</v>
      </c>
      <c r="D1259" s="68">
        <v>544.0</v>
      </c>
      <c r="E1259" s="69">
        <v>1.0</v>
      </c>
      <c r="F1259" s="69">
        <v>380.0</v>
      </c>
      <c r="G1259" s="70" t="s">
        <v>2459</v>
      </c>
      <c r="H1259" s="69">
        <v>800.0</v>
      </c>
      <c r="I1259" s="69">
        <v>173.0</v>
      </c>
      <c r="J1259" s="69">
        <v>80.0</v>
      </c>
      <c r="K1259" s="29">
        <f t="shared" si="1282"/>
        <v>213</v>
      </c>
      <c r="L1259" s="71">
        <f t="shared" si="1283"/>
        <v>0.2663</v>
      </c>
      <c r="M1259" s="71">
        <f t="shared" si="1284"/>
        <v>0.3329</v>
      </c>
      <c r="N1259" s="72">
        <f t="shared" si="1285"/>
        <v>42.54</v>
      </c>
      <c r="O1259" s="73">
        <f t="shared" si="1286"/>
        <v>243669.12</v>
      </c>
      <c r="P1259" s="8">
        <f t="shared" si="1287"/>
        <v>304.5864</v>
      </c>
    </row>
    <row r="1260" ht="14.25" customHeight="1" outlineLevel="2">
      <c r="A1260" s="68">
        <v>544.0</v>
      </c>
      <c r="B1260" s="69">
        <v>1.0</v>
      </c>
      <c r="C1260" s="18" t="str">
        <f>IF(A1260=1.2, "Minneapolis",VLOOKUP(A1260,'Fall20 data fy22 comp rev '!$P$2:$Q$669,2,0))</f>
        <v>Fergus Falls</v>
      </c>
      <c r="D1260" s="68">
        <v>544.0</v>
      </c>
      <c r="E1260" s="69">
        <v>1.0</v>
      </c>
      <c r="F1260" s="69">
        <v>390.0</v>
      </c>
      <c r="G1260" s="70" t="s">
        <v>2460</v>
      </c>
      <c r="H1260" s="69">
        <v>627.0</v>
      </c>
      <c r="I1260" s="69">
        <v>100.0</v>
      </c>
      <c r="J1260" s="69">
        <v>52.0</v>
      </c>
      <c r="K1260" s="29">
        <f t="shared" si="1282"/>
        <v>126</v>
      </c>
      <c r="L1260" s="71">
        <f t="shared" si="1283"/>
        <v>0.201</v>
      </c>
      <c r="M1260" s="71">
        <f t="shared" si="1284"/>
        <v>0.2513</v>
      </c>
      <c r="N1260" s="72">
        <f t="shared" si="1285"/>
        <v>19</v>
      </c>
      <c r="O1260" s="73">
        <f t="shared" si="1286"/>
        <v>108832</v>
      </c>
      <c r="P1260" s="8">
        <f t="shared" si="1287"/>
        <v>173.5757576</v>
      </c>
    </row>
    <row r="1261" ht="14.25" customHeight="1" outlineLevel="1">
      <c r="A1261" s="68"/>
      <c r="B1261" s="69"/>
      <c r="C1261" s="80" t="s">
        <v>3746</v>
      </c>
      <c r="D1261" s="68"/>
      <c r="E1261" s="69"/>
      <c r="F1261" s="69"/>
      <c r="G1261" s="70"/>
      <c r="H1261" s="69">
        <f t="shared" ref="H1261:K1261" si="1288">SUBTOTAL(9,H1254:H1260)</f>
        <v>2957</v>
      </c>
      <c r="I1261" s="69">
        <f t="shared" si="1288"/>
        <v>739</v>
      </c>
      <c r="J1261" s="69">
        <f t="shared" si="1288"/>
        <v>269</v>
      </c>
      <c r="K1261" s="29">
        <f t="shared" si="1288"/>
        <v>873.5</v>
      </c>
      <c r="L1261" s="71"/>
      <c r="M1261" s="71"/>
      <c r="N1261" s="72">
        <f t="shared" ref="N1261:O1261" si="1289">SUBTOTAL(9,N1254:N1260)</f>
        <v>204.34</v>
      </c>
      <c r="O1261" s="73">
        <f t="shared" si="1289"/>
        <v>1170459.52</v>
      </c>
      <c r="P1261" s="8"/>
    </row>
    <row r="1262" ht="14.25" customHeight="1" outlineLevel="2">
      <c r="A1262" s="68">
        <v>545.0</v>
      </c>
      <c r="B1262" s="69">
        <v>1.0</v>
      </c>
      <c r="C1262" s="18" t="str">
        <f>IF(A1262=1.2, "Minneapolis",VLOOKUP(A1262,'Fall20 data fy22 comp rev '!$P$2:$Q$669,2,0))</f>
        <v>Henning</v>
      </c>
      <c r="D1262" s="68">
        <v>545.0</v>
      </c>
      <c r="E1262" s="69">
        <v>1.0</v>
      </c>
      <c r="F1262" s="69">
        <v>10.0</v>
      </c>
      <c r="G1262" s="70" t="s">
        <v>2461</v>
      </c>
      <c r="H1262" s="69">
        <v>211.0</v>
      </c>
      <c r="I1262" s="69">
        <v>53.0</v>
      </c>
      <c r="J1262" s="69">
        <v>27.0</v>
      </c>
      <c r="K1262" s="29">
        <f t="shared" ref="K1262:K1263" si="1290">ROUND((I$3*I1262)+(J1262*J$3),1)</f>
        <v>66.5</v>
      </c>
      <c r="L1262" s="71">
        <f t="shared" ref="L1262:L1263" si="1291">ROUND(K1262/H1262,4)</f>
        <v>0.3152</v>
      </c>
      <c r="M1262" s="71">
        <f t="shared" ref="M1262:M1263" si="1292">ROUND(MIN(1,L1262/M$3),4)</f>
        <v>0.394</v>
      </c>
      <c r="N1262" s="72">
        <f t="shared" ref="N1262:N1263" si="1293">ROUND(K1262*M1262*N$3,2)</f>
        <v>15.72</v>
      </c>
      <c r="O1262" s="73">
        <f t="shared" ref="O1262:O1263" si="1294">ROUND(N1262*O$3,2)</f>
        <v>90044.16</v>
      </c>
      <c r="P1262" s="8">
        <f t="shared" ref="P1262:P1263" si="1295">O1262/H1262</f>
        <v>426.7495735</v>
      </c>
    </row>
    <row r="1263" ht="14.25" customHeight="1" outlineLevel="2">
      <c r="A1263" s="68">
        <v>545.0</v>
      </c>
      <c r="B1263" s="69">
        <v>1.0</v>
      </c>
      <c r="C1263" s="18" t="str">
        <f>IF(A1263=1.2, "Minneapolis",VLOOKUP(A1263,'Fall20 data fy22 comp rev '!$P$2:$Q$669,2,0))</f>
        <v>Henning</v>
      </c>
      <c r="D1263" s="68">
        <v>545.0</v>
      </c>
      <c r="E1263" s="69">
        <v>1.0</v>
      </c>
      <c r="F1263" s="69">
        <v>20.0</v>
      </c>
      <c r="G1263" s="70" t="s">
        <v>2462</v>
      </c>
      <c r="H1263" s="69">
        <v>168.0</v>
      </c>
      <c r="I1263" s="69">
        <v>28.0</v>
      </c>
      <c r="J1263" s="69">
        <v>19.0</v>
      </c>
      <c r="K1263" s="29">
        <f t="shared" si="1290"/>
        <v>37.5</v>
      </c>
      <c r="L1263" s="71">
        <f t="shared" si="1291"/>
        <v>0.2232</v>
      </c>
      <c r="M1263" s="71">
        <f t="shared" si="1292"/>
        <v>0.279</v>
      </c>
      <c r="N1263" s="72">
        <f t="shared" si="1293"/>
        <v>6.28</v>
      </c>
      <c r="O1263" s="73">
        <f t="shared" si="1294"/>
        <v>35971.84</v>
      </c>
      <c r="P1263" s="8">
        <f t="shared" si="1295"/>
        <v>214.1180952</v>
      </c>
    </row>
    <row r="1264" ht="14.25" customHeight="1" outlineLevel="1">
      <c r="A1264" s="68"/>
      <c r="B1264" s="69"/>
      <c r="C1264" s="80" t="s">
        <v>3747</v>
      </c>
      <c r="D1264" s="68"/>
      <c r="E1264" s="69"/>
      <c r="F1264" s="69"/>
      <c r="G1264" s="70"/>
      <c r="H1264" s="69">
        <f t="shared" ref="H1264:K1264" si="1296">SUBTOTAL(9,H1262:H1263)</f>
        <v>379</v>
      </c>
      <c r="I1264" s="69">
        <f t="shared" si="1296"/>
        <v>81</v>
      </c>
      <c r="J1264" s="69">
        <f t="shared" si="1296"/>
        <v>46</v>
      </c>
      <c r="K1264" s="29">
        <f t="shared" si="1296"/>
        <v>104</v>
      </c>
      <c r="L1264" s="71"/>
      <c r="M1264" s="71"/>
      <c r="N1264" s="72">
        <f t="shared" ref="N1264:O1264" si="1297">SUBTOTAL(9,N1262:N1263)</f>
        <v>22</v>
      </c>
      <c r="O1264" s="73">
        <f t="shared" si="1297"/>
        <v>126016</v>
      </c>
      <c r="P1264" s="8"/>
    </row>
    <row r="1265" ht="14.25" customHeight="1" outlineLevel="2">
      <c r="A1265" s="68">
        <v>547.0</v>
      </c>
      <c r="B1265" s="69">
        <v>1.0</v>
      </c>
      <c r="C1265" s="18" t="str">
        <f>IF(A1265=1.2, "Minneapolis",VLOOKUP(A1265,'Fall20 data fy22 comp rev '!$P$2:$Q$669,2,0))</f>
        <v>Parkers Prairie</v>
      </c>
      <c r="D1265" s="68">
        <v>547.0</v>
      </c>
      <c r="E1265" s="69">
        <v>1.0</v>
      </c>
      <c r="F1265" s="69">
        <v>10.0</v>
      </c>
      <c r="G1265" s="70" t="s">
        <v>2463</v>
      </c>
      <c r="H1265" s="69">
        <v>275.0</v>
      </c>
      <c r="I1265" s="69">
        <v>58.0</v>
      </c>
      <c r="J1265" s="69">
        <v>24.0</v>
      </c>
      <c r="K1265" s="29">
        <f t="shared" ref="K1265:K1266" si="1298">ROUND((I$3*I1265)+(J1265*J$3),1)</f>
        <v>70</v>
      </c>
      <c r="L1265" s="71">
        <f t="shared" ref="L1265:L1266" si="1299">ROUND(K1265/H1265,4)</f>
        <v>0.2545</v>
      </c>
      <c r="M1265" s="71">
        <f t="shared" ref="M1265:M1266" si="1300">ROUND(MIN(1,L1265/M$3),4)</f>
        <v>0.3181</v>
      </c>
      <c r="N1265" s="72">
        <f t="shared" ref="N1265:N1266" si="1301">ROUND(K1265*M1265*N$3,2)</f>
        <v>13.36</v>
      </c>
      <c r="O1265" s="73">
        <f t="shared" ref="O1265:O1266" si="1302">ROUND(N1265*O$3,2)</f>
        <v>76526.08</v>
      </c>
      <c r="P1265" s="8">
        <f t="shared" ref="P1265:P1266" si="1303">O1265/H1265</f>
        <v>278.2766545</v>
      </c>
    </row>
    <row r="1266" ht="14.25" customHeight="1" outlineLevel="2">
      <c r="A1266" s="68">
        <v>547.0</v>
      </c>
      <c r="B1266" s="69">
        <v>1.0</v>
      </c>
      <c r="C1266" s="18" t="str">
        <f>IF(A1266=1.2, "Minneapolis",VLOOKUP(A1266,'Fall20 data fy22 comp rev '!$P$2:$Q$669,2,0))</f>
        <v>Parkers Prairie</v>
      </c>
      <c r="D1266" s="68">
        <v>547.0</v>
      </c>
      <c r="E1266" s="69">
        <v>1.0</v>
      </c>
      <c r="F1266" s="69">
        <v>20.0</v>
      </c>
      <c r="G1266" s="70" t="s">
        <v>2464</v>
      </c>
      <c r="H1266" s="69">
        <v>288.0</v>
      </c>
      <c r="I1266" s="69">
        <v>36.0</v>
      </c>
      <c r="J1266" s="69">
        <v>28.0</v>
      </c>
      <c r="K1266" s="29">
        <f t="shared" si="1298"/>
        <v>50</v>
      </c>
      <c r="L1266" s="71">
        <f t="shared" si="1299"/>
        <v>0.1736</v>
      </c>
      <c r="M1266" s="71">
        <f t="shared" si="1300"/>
        <v>0.217</v>
      </c>
      <c r="N1266" s="72">
        <f t="shared" si="1301"/>
        <v>6.51</v>
      </c>
      <c r="O1266" s="73">
        <f t="shared" si="1302"/>
        <v>37289.28</v>
      </c>
      <c r="P1266" s="8">
        <f t="shared" si="1303"/>
        <v>129.4766667</v>
      </c>
    </row>
    <row r="1267" ht="14.25" customHeight="1" outlineLevel="1">
      <c r="A1267" s="68"/>
      <c r="B1267" s="69"/>
      <c r="C1267" s="80" t="s">
        <v>3748</v>
      </c>
      <c r="D1267" s="68"/>
      <c r="E1267" s="69"/>
      <c r="F1267" s="69"/>
      <c r="G1267" s="70"/>
      <c r="H1267" s="69">
        <f t="shared" ref="H1267:K1267" si="1304">SUBTOTAL(9,H1265:H1266)</f>
        <v>563</v>
      </c>
      <c r="I1267" s="69">
        <f t="shared" si="1304"/>
        <v>94</v>
      </c>
      <c r="J1267" s="69">
        <f t="shared" si="1304"/>
        <v>52</v>
      </c>
      <c r="K1267" s="29">
        <f t="shared" si="1304"/>
        <v>120</v>
      </c>
      <c r="L1267" s="71"/>
      <c r="M1267" s="71"/>
      <c r="N1267" s="72">
        <f t="shared" ref="N1267:O1267" si="1305">SUBTOTAL(9,N1265:N1266)</f>
        <v>19.87</v>
      </c>
      <c r="O1267" s="73">
        <f t="shared" si="1305"/>
        <v>113815.36</v>
      </c>
      <c r="P1267" s="8"/>
    </row>
    <row r="1268" ht="14.25" customHeight="1" outlineLevel="2">
      <c r="A1268" s="68">
        <v>548.0</v>
      </c>
      <c r="B1268" s="69">
        <v>1.0</v>
      </c>
      <c r="C1268" s="18" t="str">
        <f>IF(A1268=1.2, "Minneapolis",VLOOKUP(A1268,'Fall20 data fy22 comp rev '!$P$2:$Q$669,2,0))</f>
        <v>Pelican Rapids</v>
      </c>
      <c r="D1268" s="68">
        <v>548.0</v>
      </c>
      <c r="E1268" s="69">
        <v>1.0</v>
      </c>
      <c r="F1268" s="69">
        <v>10.0</v>
      </c>
      <c r="G1268" s="70" t="s">
        <v>2465</v>
      </c>
      <c r="H1268" s="69">
        <v>462.0</v>
      </c>
      <c r="I1268" s="69">
        <v>185.0</v>
      </c>
      <c r="J1268" s="69">
        <v>80.0</v>
      </c>
      <c r="K1268" s="29">
        <f t="shared" ref="K1268:K1271" si="1306">ROUND((I$3*I1268)+(J1268*J$3),1)</f>
        <v>225</v>
      </c>
      <c r="L1268" s="71">
        <f t="shared" ref="L1268:L1271" si="1307">ROUND(K1268/H1268,4)</f>
        <v>0.487</v>
      </c>
      <c r="M1268" s="71">
        <f t="shared" ref="M1268:M1271" si="1308">ROUND(MIN(1,L1268/M$3),4)</f>
        <v>0.6088</v>
      </c>
      <c r="N1268" s="72">
        <f t="shared" ref="N1268:N1271" si="1309">ROUND(K1268*M1268*N$3,2)</f>
        <v>82.19</v>
      </c>
      <c r="O1268" s="73">
        <f t="shared" ref="O1268:O1271" si="1310">ROUND(N1268*O$3,2)</f>
        <v>470784.32</v>
      </c>
      <c r="P1268" s="8">
        <f t="shared" ref="P1268:P1271" si="1311">O1268/H1268</f>
        <v>1019.01368</v>
      </c>
    </row>
    <row r="1269" ht="14.25" customHeight="1" outlineLevel="2">
      <c r="A1269" s="68">
        <v>548.0</v>
      </c>
      <c r="B1269" s="69">
        <v>1.0</v>
      </c>
      <c r="C1269" s="18" t="str">
        <f>IF(A1269=1.2, "Minneapolis",VLOOKUP(A1269,'Fall20 data fy22 comp rev '!$P$2:$Q$669,2,0))</f>
        <v>Pelican Rapids</v>
      </c>
      <c r="D1269" s="68">
        <v>548.0</v>
      </c>
      <c r="E1269" s="69">
        <v>1.0</v>
      </c>
      <c r="F1269" s="69">
        <v>20.0</v>
      </c>
      <c r="G1269" s="70" t="s">
        <v>2466</v>
      </c>
      <c r="H1269" s="69">
        <v>389.0</v>
      </c>
      <c r="I1269" s="69">
        <v>144.0</v>
      </c>
      <c r="J1269" s="69">
        <v>55.0</v>
      </c>
      <c r="K1269" s="29">
        <f t="shared" si="1306"/>
        <v>171.5</v>
      </c>
      <c r="L1269" s="71">
        <f t="shared" si="1307"/>
        <v>0.4409</v>
      </c>
      <c r="M1269" s="71">
        <f t="shared" si="1308"/>
        <v>0.5511</v>
      </c>
      <c r="N1269" s="72">
        <f t="shared" si="1309"/>
        <v>56.71</v>
      </c>
      <c r="O1269" s="73">
        <f t="shared" si="1310"/>
        <v>324834.88</v>
      </c>
      <c r="P1269" s="8">
        <f t="shared" si="1311"/>
        <v>835.0511054</v>
      </c>
    </row>
    <row r="1270" ht="14.25" customHeight="1" outlineLevel="2">
      <c r="A1270" s="68">
        <v>548.0</v>
      </c>
      <c r="B1270" s="69">
        <v>1.0</v>
      </c>
      <c r="C1270" s="18" t="str">
        <f>IF(A1270=1.2, "Minneapolis",VLOOKUP(A1270,'Fall20 data fy22 comp rev '!$P$2:$Q$669,2,0))</f>
        <v>Pelican Rapids</v>
      </c>
      <c r="D1270" s="68">
        <v>548.0</v>
      </c>
      <c r="E1270" s="69">
        <v>1.0</v>
      </c>
      <c r="F1270" s="69">
        <v>50.0</v>
      </c>
      <c r="G1270" s="70" t="s">
        <v>3749</v>
      </c>
      <c r="H1270" s="69">
        <v>10.0</v>
      </c>
      <c r="I1270" s="69">
        <v>6.0</v>
      </c>
      <c r="J1270" s="69">
        <v>1.0</v>
      </c>
      <c r="K1270" s="29">
        <f t="shared" si="1306"/>
        <v>6.5</v>
      </c>
      <c r="L1270" s="71">
        <f t="shared" si="1307"/>
        <v>0.65</v>
      </c>
      <c r="M1270" s="71">
        <f t="shared" si="1308"/>
        <v>0.8125</v>
      </c>
      <c r="N1270" s="72">
        <f t="shared" si="1309"/>
        <v>3.17</v>
      </c>
      <c r="O1270" s="73">
        <f t="shared" si="1310"/>
        <v>18157.76</v>
      </c>
      <c r="P1270" s="8">
        <f t="shared" si="1311"/>
        <v>1815.776</v>
      </c>
    </row>
    <row r="1271" ht="14.25" customHeight="1" outlineLevel="2">
      <c r="A1271" s="68">
        <v>548.0</v>
      </c>
      <c r="B1271" s="69">
        <v>1.0</v>
      </c>
      <c r="C1271" s="18" t="str">
        <f>IF(A1271=1.2, "Minneapolis",VLOOKUP(A1271,'Fall20 data fy22 comp rev '!$P$2:$Q$669,2,0))</f>
        <v>Pelican Rapids</v>
      </c>
      <c r="D1271" s="68">
        <v>548.0</v>
      </c>
      <c r="E1271" s="69">
        <v>1.0</v>
      </c>
      <c r="F1271" s="69">
        <v>60.0</v>
      </c>
      <c r="G1271" s="70" t="s">
        <v>3750</v>
      </c>
      <c r="H1271" s="69">
        <v>29.0</v>
      </c>
      <c r="I1271" s="69">
        <v>13.0</v>
      </c>
      <c r="J1271" s="69">
        <v>6.0</v>
      </c>
      <c r="K1271" s="29">
        <f t="shared" si="1306"/>
        <v>16</v>
      </c>
      <c r="L1271" s="71">
        <f t="shared" si="1307"/>
        <v>0.5517</v>
      </c>
      <c r="M1271" s="71">
        <f t="shared" si="1308"/>
        <v>0.6896</v>
      </c>
      <c r="N1271" s="72">
        <f t="shared" si="1309"/>
        <v>6.62</v>
      </c>
      <c r="O1271" s="73">
        <f t="shared" si="1310"/>
        <v>37919.36</v>
      </c>
      <c r="P1271" s="8">
        <f t="shared" si="1311"/>
        <v>1307.564138</v>
      </c>
    </row>
    <row r="1272" ht="14.25" customHeight="1" outlineLevel="1">
      <c r="A1272" s="68"/>
      <c r="B1272" s="69"/>
      <c r="C1272" s="80" t="s">
        <v>3751</v>
      </c>
      <c r="D1272" s="68"/>
      <c r="E1272" s="69"/>
      <c r="F1272" s="69"/>
      <c r="G1272" s="70"/>
      <c r="H1272" s="69">
        <f t="shared" ref="H1272:K1272" si="1312">SUBTOTAL(9,H1268:H1271)</f>
        <v>890</v>
      </c>
      <c r="I1272" s="69">
        <f t="shared" si="1312"/>
        <v>348</v>
      </c>
      <c r="J1272" s="69">
        <f t="shared" si="1312"/>
        <v>142</v>
      </c>
      <c r="K1272" s="29">
        <f t="shared" si="1312"/>
        <v>419</v>
      </c>
      <c r="L1272" s="71"/>
      <c r="M1272" s="71"/>
      <c r="N1272" s="72">
        <f t="shared" ref="N1272:O1272" si="1313">SUBTOTAL(9,N1268:N1271)</f>
        <v>148.69</v>
      </c>
      <c r="O1272" s="73">
        <f t="shared" si="1313"/>
        <v>851696.32</v>
      </c>
      <c r="P1272" s="8"/>
    </row>
    <row r="1273" ht="14.25" customHeight="1" outlineLevel="2">
      <c r="A1273" s="68">
        <v>549.0</v>
      </c>
      <c r="B1273" s="69">
        <v>1.0</v>
      </c>
      <c r="C1273" s="18" t="str">
        <f>IF(A1273=1.2, "Minneapolis",VLOOKUP(A1273,'Fall20 data fy22 comp rev '!$P$2:$Q$669,2,0))</f>
        <v>Perham-Dent</v>
      </c>
      <c r="D1273" s="68">
        <v>549.0</v>
      </c>
      <c r="E1273" s="69">
        <v>1.0</v>
      </c>
      <c r="F1273" s="69">
        <v>10.0</v>
      </c>
      <c r="G1273" s="70" t="s">
        <v>2467</v>
      </c>
      <c r="H1273" s="69">
        <v>577.0</v>
      </c>
      <c r="I1273" s="69">
        <v>160.0</v>
      </c>
      <c r="J1273" s="69">
        <v>65.0</v>
      </c>
      <c r="K1273" s="29">
        <f t="shared" ref="K1273:K1276" si="1314">ROUND((I$3*I1273)+(J1273*J$3),1)</f>
        <v>192.5</v>
      </c>
      <c r="L1273" s="71">
        <f t="shared" ref="L1273:L1276" si="1315">ROUND(K1273/H1273,4)</f>
        <v>0.3336</v>
      </c>
      <c r="M1273" s="71">
        <f t="shared" ref="M1273:M1276" si="1316">ROUND(MIN(1,L1273/M$3),4)</f>
        <v>0.417</v>
      </c>
      <c r="N1273" s="72">
        <f t="shared" ref="N1273:N1276" si="1317">ROUND(K1273*M1273*N$3,2)</f>
        <v>48.16</v>
      </c>
      <c r="O1273" s="73">
        <f t="shared" ref="O1273:O1276" si="1318">ROUND(N1273*O$3,2)</f>
        <v>275860.48</v>
      </c>
      <c r="P1273" s="8">
        <f t="shared" ref="P1273:P1276" si="1319">O1273/H1273</f>
        <v>478.0944194</v>
      </c>
    </row>
    <row r="1274" ht="14.25" customHeight="1" outlineLevel="2">
      <c r="A1274" s="68">
        <v>549.0</v>
      </c>
      <c r="B1274" s="69">
        <v>1.0</v>
      </c>
      <c r="C1274" s="18" t="str">
        <f>IF(A1274=1.2, "Minneapolis",VLOOKUP(A1274,'Fall20 data fy22 comp rev '!$P$2:$Q$669,2,0))</f>
        <v>Perham-Dent</v>
      </c>
      <c r="D1274" s="68">
        <v>549.0</v>
      </c>
      <c r="E1274" s="69">
        <v>1.0</v>
      </c>
      <c r="F1274" s="69">
        <v>20.0</v>
      </c>
      <c r="G1274" s="70" t="s">
        <v>2468</v>
      </c>
      <c r="H1274" s="69">
        <v>489.0</v>
      </c>
      <c r="I1274" s="69">
        <v>120.0</v>
      </c>
      <c r="J1274" s="69">
        <v>52.0</v>
      </c>
      <c r="K1274" s="29">
        <f t="shared" si="1314"/>
        <v>146</v>
      </c>
      <c r="L1274" s="71">
        <f t="shared" si="1315"/>
        <v>0.2986</v>
      </c>
      <c r="M1274" s="71">
        <f t="shared" si="1316"/>
        <v>0.3733</v>
      </c>
      <c r="N1274" s="72">
        <f t="shared" si="1317"/>
        <v>32.7</v>
      </c>
      <c r="O1274" s="73">
        <f t="shared" si="1318"/>
        <v>187305.6</v>
      </c>
      <c r="P1274" s="8">
        <f t="shared" si="1319"/>
        <v>383.0380368</v>
      </c>
    </row>
    <row r="1275" ht="14.25" customHeight="1" outlineLevel="2">
      <c r="A1275" s="68">
        <v>549.0</v>
      </c>
      <c r="B1275" s="69">
        <v>1.0</v>
      </c>
      <c r="C1275" s="18" t="str">
        <f>IF(A1275=1.2, "Minneapolis",VLOOKUP(A1275,'Fall20 data fy22 comp rev '!$P$2:$Q$669,2,0))</f>
        <v>Perham-Dent</v>
      </c>
      <c r="D1275" s="68">
        <v>549.0</v>
      </c>
      <c r="E1275" s="69">
        <v>1.0</v>
      </c>
      <c r="F1275" s="69">
        <v>30.0</v>
      </c>
      <c r="G1275" s="70" t="s">
        <v>2469</v>
      </c>
      <c r="H1275" s="69">
        <v>462.0</v>
      </c>
      <c r="I1275" s="69">
        <v>100.0</v>
      </c>
      <c r="J1275" s="69">
        <v>40.0</v>
      </c>
      <c r="K1275" s="29">
        <f t="shared" si="1314"/>
        <v>120</v>
      </c>
      <c r="L1275" s="71">
        <f t="shared" si="1315"/>
        <v>0.2597</v>
      </c>
      <c r="M1275" s="71">
        <f t="shared" si="1316"/>
        <v>0.3246</v>
      </c>
      <c r="N1275" s="72">
        <f t="shared" si="1317"/>
        <v>23.37</v>
      </c>
      <c r="O1275" s="73">
        <f t="shared" si="1318"/>
        <v>133863.36</v>
      </c>
      <c r="P1275" s="8">
        <f t="shared" si="1319"/>
        <v>289.7475325</v>
      </c>
    </row>
    <row r="1276" ht="14.25" customHeight="1" outlineLevel="2">
      <c r="A1276" s="68">
        <v>549.0</v>
      </c>
      <c r="B1276" s="69">
        <v>1.0</v>
      </c>
      <c r="C1276" s="18" t="str">
        <f>IF(A1276=1.2, "Minneapolis",VLOOKUP(A1276,'Fall20 data fy22 comp rev '!$P$2:$Q$669,2,0))</f>
        <v>Perham-Dent</v>
      </c>
      <c r="D1276" s="68">
        <v>549.0</v>
      </c>
      <c r="E1276" s="69">
        <v>1.0</v>
      </c>
      <c r="F1276" s="69">
        <v>80.0</v>
      </c>
      <c r="G1276" s="70" t="s">
        <v>2470</v>
      </c>
      <c r="H1276" s="69">
        <v>36.0</v>
      </c>
      <c r="I1276" s="69">
        <v>14.0</v>
      </c>
      <c r="J1276" s="69">
        <v>3.0</v>
      </c>
      <c r="K1276" s="29">
        <f t="shared" si="1314"/>
        <v>15.5</v>
      </c>
      <c r="L1276" s="71">
        <f t="shared" si="1315"/>
        <v>0.4306</v>
      </c>
      <c r="M1276" s="71">
        <f t="shared" si="1316"/>
        <v>0.5383</v>
      </c>
      <c r="N1276" s="72">
        <f t="shared" si="1317"/>
        <v>5.01</v>
      </c>
      <c r="O1276" s="73">
        <f t="shared" si="1318"/>
        <v>28697.28</v>
      </c>
      <c r="P1276" s="8">
        <f t="shared" si="1319"/>
        <v>797.1466667</v>
      </c>
    </row>
    <row r="1277" ht="14.25" customHeight="1" outlineLevel="1">
      <c r="A1277" s="68"/>
      <c r="B1277" s="69"/>
      <c r="C1277" s="80" t="s">
        <v>3752</v>
      </c>
      <c r="D1277" s="68"/>
      <c r="E1277" s="69"/>
      <c r="F1277" s="69"/>
      <c r="G1277" s="70"/>
      <c r="H1277" s="69">
        <f t="shared" ref="H1277:K1277" si="1320">SUBTOTAL(9,H1273:H1276)</f>
        <v>1564</v>
      </c>
      <c r="I1277" s="69">
        <f t="shared" si="1320"/>
        <v>394</v>
      </c>
      <c r="J1277" s="69">
        <f t="shared" si="1320"/>
        <v>160</v>
      </c>
      <c r="K1277" s="29">
        <f t="shared" si="1320"/>
        <v>474</v>
      </c>
      <c r="L1277" s="71"/>
      <c r="M1277" s="71"/>
      <c r="N1277" s="72">
        <f t="shared" ref="N1277:O1277" si="1321">SUBTOTAL(9,N1273:N1276)</f>
        <v>109.24</v>
      </c>
      <c r="O1277" s="73">
        <f t="shared" si="1321"/>
        <v>625726.72</v>
      </c>
      <c r="P1277" s="8"/>
    </row>
    <row r="1278" ht="14.25" customHeight="1" outlineLevel="2">
      <c r="A1278" s="68">
        <v>550.0</v>
      </c>
      <c r="B1278" s="69">
        <v>1.0</v>
      </c>
      <c r="C1278" s="18" t="str">
        <f>IF(A1278=1.2, "Minneapolis",VLOOKUP(A1278,'Fall20 data fy22 comp rev '!$P$2:$Q$669,2,0))</f>
        <v>Underwood</v>
      </c>
      <c r="D1278" s="68">
        <v>550.0</v>
      </c>
      <c r="E1278" s="69">
        <v>1.0</v>
      </c>
      <c r="F1278" s="69">
        <v>10.0</v>
      </c>
      <c r="G1278" s="70" t="s">
        <v>2471</v>
      </c>
      <c r="H1278" s="69">
        <v>310.0</v>
      </c>
      <c r="I1278" s="69">
        <v>68.0</v>
      </c>
      <c r="J1278" s="69">
        <v>55.0</v>
      </c>
      <c r="K1278" s="29">
        <f t="shared" ref="K1278:K1279" si="1322">ROUND((I$3*I1278)+(J1278*J$3),1)</f>
        <v>95.5</v>
      </c>
      <c r="L1278" s="71">
        <f t="shared" ref="L1278:L1279" si="1323">ROUND(K1278/H1278,4)</f>
        <v>0.3081</v>
      </c>
      <c r="M1278" s="71">
        <f t="shared" ref="M1278:M1279" si="1324">ROUND(MIN(1,L1278/M$3),4)</f>
        <v>0.3851</v>
      </c>
      <c r="N1278" s="72">
        <f t="shared" ref="N1278:N1279" si="1325">ROUND(K1278*M1278*N$3,2)</f>
        <v>22.07</v>
      </c>
      <c r="O1278" s="73">
        <f t="shared" ref="O1278:O1279" si="1326">ROUND(N1278*O$3,2)</f>
        <v>126416.96</v>
      </c>
      <c r="P1278" s="8">
        <f t="shared" ref="P1278:P1279" si="1327">O1278/H1278</f>
        <v>407.7966452</v>
      </c>
    </row>
    <row r="1279" ht="14.25" customHeight="1" outlineLevel="2">
      <c r="A1279" s="68">
        <v>550.0</v>
      </c>
      <c r="B1279" s="69">
        <v>1.0</v>
      </c>
      <c r="C1279" s="18" t="str">
        <f>IF(A1279=1.2, "Minneapolis",VLOOKUP(A1279,'Fall20 data fy22 comp rev '!$P$2:$Q$669,2,0))</f>
        <v>Underwood</v>
      </c>
      <c r="D1279" s="68">
        <v>550.0</v>
      </c>
      <c r="E1279" s="69">
        <v>1.0</v>
      </c>
      <c r="F1279" s="69">
        <v>20.0</v>
      </c>
      <c r="G1279" s="70" t="s">
        <v>2472</v>
      </c>
      <c r="H1279" s="69">
        <v>267.0</v>
      </c>
      <c r="I1279" s="69">
        <v>46.0</v>
      </c>
      <c r="J1279" s="69">
        <v>45.0</v>
      </c>
      <c r="K1279" s="29">
        <f t="shared" si="1322"/>
        <v>68.5</v>
      </c>
      <c r="L1279" s="71">
        <f t="shared" si="1323"/>
        <v>0.2566</v>
      </c>
      <c r="M1279" s="71">
        <f t="shared" si="1324"/>
        <v>0.3208</v>
      </c>
      <c r="N1279" s="72">
        <f t="shared" si="1325"/>
        <v>13.18</v>
      </c>
      <c r="O1279" s="73">
        <f t="shared" si="1326"/>
        <v>75495.04</v>
      </c>
      <c r="P1279" s="8">
        <f t="shared" si="1327"/>
        <v>282.7529588</v>
      </c>
    </row>
    <row r="1280" ht="14.25" customHeight="1" outlineLevel="1">
      <c r="A1280" s="68"/>
      <c r="B1280" s="69"/>
      <c r="C1280" s="80" t="s">
        <v>3753</v>
      </c>
      <c r="D1280" s="68"/>
      <c r="E1280" s="69"/>
      <c r="F1280" s="69"/>
      <c r="G1280" s="70"/>
      <c r="H1280" s="69">
        <f t="shared" ref="H1280:K1280" si="1328">SUBTOTAL(9,H1278:H1279)</f>
        <v>577</v>
      </c>
      <c r="I1280" s="69">
        <f t="shared" si="1328"/>
        <v>114</v>
      </c>
      <c r="J1280" s="69">
        <f t="shared" si="1328"/>
        <v>100</v>
      </c>
      <c r="K1280" s="29">
        <f t="shared" si="1328"/>
        <v>164</v>
      </c>
      <c r="L1280" s="71"/>
      <c r="M1280" s="71"/>
      <c r="N1280" s="72">
        <f t="shared" ref="N1280:O1280" si="1329">SUBTOTAL(9,N1278:N1279)</f>
        <v>35.25</v>
      </c>
      <c r="O1280" s="73">
        <f t="shared" si="1329"/>
        <v>201912</v>
      </c>
      <c r="P1280" s="8"/>
    </row>
    <row r="1281" ht="14.25" customHeight="1" outlineLevel="2">
      <c r="A1281" s="68">
        <v>553.0</v>
      </c>
      <c r="B1281" s="69">
        <v>1.0</v>
      </c>
      <c r="C1281" s="18" t="str">
        <f>IF(A1281=1.2, "Minneapolis",VLOOKUP(A1281,'Fall20 data fy22 comp rev '!$P$2:$Q$669,2,0))</f>
        <v>New York Mills</v>
      </c>
      <c r="D1281" s="68">
        <v>553.0</v>
      </c>
      <c r="E1281" s="69">
        <v>1.0</v>
      </c>
      <c r="F1281" s="69">
        <v>10.0</v>
      </c>
      <c r="G1281" s="70" t="s">
        <v>2473</v>
      </c>
      <c r="H1281" s="69">
        <v>445.0</v>
      </c>
      <c r="I1281" s="69">
        <v>139.0</v>
      </c>
      <c r="J1281" s="69">
        <v>58.0</v>
      </c>
      <c r="K1281" s="29">
        <f t="shared" ref="K1281:K1282" si="1330">ROUND((I$3*I1281)+(J1281*J$3),1)</f>
        <v>168</v>
      </c>
      <c r="L1281" s="71">
        <f t="shared" ref="L1281:L1282" si="1331">ROUND(K1281/H1281,4)</f>
        <v>0.3775</v>
      </c>
      <c r="M1281" s="71">
        <f t="shared" ref="M1281:M1282" si="1332">ROUND(MIN(1,L1281/M$3),4)</f>
        <v>0.4719</v>
      </c>
      <c r="N1281" s="72">
        <f t="shared" ref="N1281:N1282" si="1333">ROUND(K1281*M1281*N$3,2)</f>
        <v>47.57</v>
      </c>
      <c r="O1281" s="73">
        <f t="shared" ref="O1281:O1282" si="1334">ROUND(N1281*O$3,2)</f>
        <v>272480.96</v>
      </c>
      <c r="P1281" s="8">
        <f t="shared" ref="P1281:P1282" si="1335">O1281/H1281</f>
        <v>612.316764</v>
      </c>
    </row>
    <row r="1282" ht="14.25" customHeight="1" outlineLevel="2">
      <c r="A1282" s="68">
        <v>553.0</v>
      </c>
      <c r="B1282" s="69">
        <v>1.0</v>
      </c>
      <c r="C1282" s="18" t="str">
        <f>IF(A1282=1.2, "Minneapolis",VLOOKUP(A1282,'Fall20 data fy22 comp rev '!$P$2:$Q$669,2,0))</f>
        <v>New York Mills</v>
      </c>
      <c r="D1282" s="68">
        <v>553.0</v>
      </c>
      <c r="E1282" s="69">
        <v>1.0</v>
      </c>
      <c r="F1282" s="69">
        <v>20.0</v>
      </c>
      <c r="G1282" s="70" t="s">
        <v>2474</v>
      </c>
      <c r="H1282" s="69">
        <v>338.0</v>
      </c>
      <c r="I1282" s="69">
        <v>67.0</v>
      </c>
      <c r="J1282" s="69">
        <v>42.0</v>
      </c>
      <c r="K1282" s="29">
        <f t="shared" si="1330"/>
        <v>88</v>
      </c>
      <c r="L1282" s="71">
        <f t="shared" si="1331"/>
        <v>0.2604</v>
      </c>
      <c r="M1282" s="71">
        <f t="shared" si="1332"/>
        <v>0.3255</v>
      </c>
      <c r="N1282" s="72">
        <f t="shared" si="1333"/>
        <v>17.19</v>
      </c>
      <c r="O1282" s="73">
        <f t="shared" si="1334"/>
        <v>98464.32</v>
      </c>
      <c r="P1282" s="8">
        <f t="shared" si="1335"/>
        <v>291.3145562</v>
      </c>
    </row>
    <row r="1283" ht="14.25" customHeight="1" outlineLevel="1">
      <c r="A1283" s="68"/>
      <c r="B1283" s="69"/>
      <c r="C1283" s="80" t="s">
        <v>3754</v>
      </c>
      <c r="D1283" s="68"/>
      <c r="E1283" s="69"/>
      <c r="F1283" s="69"/>
      <c r="G1283" s="70"/>
      <c r="H1283" s="69">
        <f t="shared" ref="H1283:K1283" si="1336">SUBTOTAL(9,H1281:H1282)</f>
        <v>783</v>
      </c>
      <c r="I1283" s="69">
        <f t="shared" si="1336"/>
        <v>206</v>
      </c>
      <c r="J1283" s="69">
        <f t="shared" si="1336"/>
        <v>100</v>
      </c>
      <c r="K1283" s="29">
        <f t="shared" si="1336"/>
        <v>256</v>
      </c>
      <c r="L1283" s="71"/>
      <c r="M1283" s="71"/>
      <c r="N1283" s="72">
        <f t="shared" ref="N1283:O1283" si="1337">SUBTOTAL(9,N1281:N1282)</f>
        <v>64.76</v>
      </c>
      <c r="O1283" s="73">
        <f t="shared" si="1337"/>
        <v>370945.28</v>
      </c>
      <c r="P1283" s="8"/>
    </row>
    <row r="1284" ht="14.25" customHeight="1" outlineLevel="2">
      <c r="A1284" s="68">
        <v>561.0</v>
      </c>
      <c r="B1284" s="69">
        <v>1.0</v>
      </c>
      <c r="C1284" s="18" t="str">
        <f>IF(A1284=1.2, "Minneapolis",VLOOKUP(A1284,'Fall20 data fy22 comp rev '!$P$2:$Q$669,2,0))</f>
        <v>Goodridge</v>
      </c>
      <c r="D1284" s="68">
        <v>561.0</v>
      </c>
      <c r="E1284" s="69">
        <v>1.0</v>
      </c>
      <c r="F1284" s="69">
        <v>10.0</v>
      </c>
      <c r="G1284" s="70" t="s">
        <v>2475</v>
      </c>
      <c r="H1284" s="69">
        <v>156.0</v>
      </c>
      <c r="I1284" s="69">
        <v>42.0</v>
      </c>
      <c r="J1284" s="69">
        <v>43.0</v>
      </c>
      <c r="K1284" s="29">
        <f t="shared" ref="K1284:K1285" si="1338">ROUND((I$3*I1284)+(J1284*J$3),1)</f>
        <v>63.5</v>
      </c>
      <c r="L1284" s="71">
        <f t="shared" ref="L1284:L1285" si="1339">ROUND(K1284/H1284,4)</f>
        <v>0.4071</v>
      </c>
      <c r="M1284" s="71">
        <f t="shared" ref="M1284:M1285" si="1340">ROUND(MIN(1,L1284/M$3),4)</f>
        <v>0.5089</v>
      </c>
      <c r="N1284" s="72">
        <f t="shared" ref="N1284:N1285" si="1341">ROUND(K1284*M1284*N$3,2)</f>
        <v>19.39</v>
      </c>
      <c r="O1284" s="73">
        <f t="shared" ref="O1284:O1285" si="1342">ROUND(N1284*O$3,2)</f>
        <v>111065.92</v>
      </c>
      <c r="P1284" s="8">
        <f t="shared" ref="P1284:P1285" si="1343">O1284/H1284</f>
        <v>711.9610256</v>
      </c>
    </row>
    <row r="1285" ht="14.25" customHeight="1" outlineLevel="2">
      <c r="A1285" s="68">
        <v>561.0</v>
      </c>
      <c r="B1285" s="69">
        <v>1.0</v>
      </c>
      <c r="C1285" s="18" t="str">
        <f>IF(A1285=1.2, "Minneapolis",VLOOKUP(A1285,'Fall20 data fy22 comp rev '!$P$2:$Q$669,2,0))</f>
        <v>Goodridge</v>
      </c>
      <c r="D1285" s="68">
        <v>561.0</v>
      </c>
      <c r="E1285" s="69">
        <v>1.0</v>
      </c>
      <c r="F1285" s="69">
        <v>20.0</v>
      </c>
      <c r="G1285" s="70" t="s">
        <v>2476</v>
      </c>
      <c r="H1285" s="69">
        <v>87.0</v>
      </c>
      <c r="I1285" s="69">
        <v>21.0</v>
      </c>
      <c r="J1285" s="69">
        <v>12.0</v>
      </c>
      <c r="K1285" s="29">
        <f t="shared" si="1338"/>
        <v>27</v>
      </c>
      <c r="L1285" s="71">
        <f t="shared" si="1339"/>
        <v>0.3103</v>
      </c>
      <c r="M1285" s="71">
        <f t="shared" si="1340"/>
        <v>0.3879</v>
      </c>
      <c r="N1285" s="72">
        <f t="shared" si="1341"/>
        <v>6.28</v>
      </c>
      <c r="O1285" s="73">
        <f t="shared" si="1342"/>
        <v>35971.84</v>
      </c>
      <c r="P1285" s="8">
        <f t="shared" si="1343"/>
        <v>413.4694253</v>
      </c>
    </row>
    <row r="1286" ht="14.25" customHeight="1" outlineLevel="1">
      <c r="A1286" s="68"/>
      <c r="B1286" s="69"/>
      <c r="C1286" s="80" t="s">
        <v>3755</v>
      </c>
      <c r="D1286" s="68"/>
      <c r="E1286" s="69"/>
      <c r="F1286" s="69"/>
      <c r="G1286" s="70"/>
      <c r="H1286" s="69">
        <f t="shared" ref="H1286:K1286" si="1344">SUBTOTAL(9,H1284:H1285)</f>
        <v>243</v>
      </c>
      <c r="I1286" s="69">
        <f t="shared" si="1344"/>
        <v>63</v>
      </c>
      <c r="J1286" s="69">
        <f t="shared" si="1344"/>
        <v>55</v>
      </c>
      <c r="K1286" s="29">
        <f t="shared" si="1344"/>
        <v>90.5</v>
      </c>
      <c r="L1286" s="71"/>
      <c r="M1286" s="71"/>
      <c r="N1286" s="72">
        <f t="shared" ref="N1286:O1286" si="1345">SUBTOTAL(9,N1284:N1285)</f>
        <v>25.67</v>
      </c>
      <c r="O1286" s="73">
        <f t="shared" si="1345"/>
        <v>147037.76</v>
      </c>
      <c r="P1286" s="8"/>
    </row>
    <row r="1287" ht="14.25" customHeight="1" outlineLevel="2">
      <c r="A1287" s="68">
        <v>564.0</v>
      </c>
      <c r="B1287" s="69">
        <v>1.0</v>
      </c>
      <c r="C1287" s="18" t="str">
        <f>IF(A1287=1.2, "Minneapolis",VLOOKUP(A1287,'Fall20 data fy22 comp rev '!$P$2:$Q$669,2,0))</f>
        <v>Thief River Falls</v>
      </c>
      <c r="D1287" s="68">
        <v>564.0</v>
      </c>
      <c r="E1287" s="69">
        <v>1.0</v>
      </c>
      <c r="F1287" s="69">
        <v>31.0</v>
      </c>
      <c r="G1287" s="70" t="s">
        <v>2477</v>
      </c>
      <c r="H1287" s="69">
        <v>945.0</v>
      </c>
      <c r="I1287" s="69">
        <v>245.0</v>
      </c>
      <c r="J1287" s="69">
        <v>123.0</v>
      </c>
      <c r="K1287" s="29">
        <f t="shared" ref="K1287:K1290" si="1346">ROUND((I$3*I1287)+(J1287*J$3),1)</f>
        <v>306.5</v>
      </c>
      <c r="L1287" s="71">
        <f t="shared" ref="L1287:L1290" si="1347">ROUND(K1287/H1287,4)</f>
        <v>0.3243</v>
      </c>
      <c r="M1287" s="71">
        <f t="shared" ref="M1287:M1290" si="1348">ROUND(MIN(1,L1287/M$3),4)</f>
        <v>0.4054</v>
      </c>
      <c r="N1287" s="72">
        <f t="shared" ref="N1287:N1290" si="1349">ROUND(K1287*M1287*N$3,2)</f>
        <v>74.55</v>
      </c>
      <c r="O1287" s="73">
        <f t="shared" ref="O1287:O1290" si="1350">ROUND(N1287*O$3,2)</f>
        <v>427022.4</v>
      </c>
      <c r="P1287" s="8">
        <f t="shared" ref="P1287:P1290" si="1351">O1287/H1287</f>
        <v>451.8755556</v>
      </c>
    </row>
    <row r="1288" ht="14.25" customHeight="1" outlineLevel="2">
      <c r="A1288" s="68">
        <v>564.0</v>
      </c>
      <c r="B1288" s="69">
        <v>1.0</v>
      </c>
      <c r="C1288" s="18" t="str">
        <f>IF(A1288=1.2, "Minneapolis",VLOOKUP(A1288,'Fall20 data fy22 comp rev '!$P$2:$Q$669,2,0))</f>
        <v>Thief River Falls</v>
      </c>
      <c r="D1288" s="68">
        <v>564.0</v>
      </c>
      <c r="E1288" s="69">
        <v>1.0</v>
      </c>
      <c r="F1288" s="69">
        <v>60.0</v>
      </c>
      <c r="G1288" s="70" t="s">
        <v>2478</v>
      </c>
      <c r="H1288" s="69">
        <v>478.0</v>
      </c>
      <c r="I1288" s="69">
        <v>123.0</v>
      </c>
      <c r="J1288" s="69">
        <v>57.0</v>
      </c>
      <c r="K1288" s="29">
        <f t="shared" si="1346"/>
        <v>151.5</v>
      </c>
      <c r="L1288" s="71">
        <f t="shared" si="1347"/>
        <v>0.3169</v>
      </c>
      <c r="M1288" s="71">
        <f t="shared" si="1348"/>
        <v>0.3961</v>
      </c>
      <c r="N1288" s="72">
        <f t="shared" si="1349"/>
        <v>36.01</v>
      </c>
      <c r="O1288" s="73">
        <f t="shared" si="1350"/>
        <v>206265.28</v>
      </c>
      <c r="P1288" s="8">
        <f t="shared" si="1351"/>
        <v>431.5173222</v>
      </c>
    </row>
    <row r="1289" ht="14.25" customHeight="1" outlineLevel="2">
      <c r="A1289" s="68">
        <v>564.0</v>
      </c>
      <c r="B1289" s="69">
        <v>1.0</v>
      </c>
      <c r="C1289" s="18" t="str">
        <f>IF(A1289=1.2, "Minneapolis",VLOOKUP(A1289,'Fall20 data fy22 comp rev '!$P$2:$Q$669,2,0))</f>
        <v>Thief River Falls</v>
      </c>
      <c r="D1289" s="68">
        <v>564.0</v>
      </c>
      <c r="E1289" s="69">
        <v>1.0</v>
      </c>
      <c r="F1289" s="69">
        <v>70.0</v>
      </c>
      <c r="G1289" s="70" t="s">
        <v>2479</v>
      </c>
      <c r="H1289" s="69">
        <v>586.0</v>
      </c>
      <c r="I1289" s="69">
        <v>96.0</v>
      </c>
      <c r="J1289" s="69">
        <v>55.0</v>
      </c>
      <c r="K1289" s="29">
        <f t="shared" si="1346"/>
        <v>123.5</v>
      </c>
      <c r="L1289" s="71">
        <f t="shared" si="1347"/>
        <v>0.2108</v>
      </c>
      <c r="M1289" s="71">
        <f t="shared" si="1348"/>
        <v>0.2635</v>
      </c>
      <c r="N1289" s="72">
        <f t="shared" si="1349"/>
        <v>19.53</v>
      </c>
      <c r="O1289" s="73">
        <f t="shared" si="1350"/>
        <v>111867.84</v>
      </c>
      <c r="P1289" s="8">
        <f t="shared" si="1351"/>
        <v>190.9007509</v>
      </c>
    </row>
    <row r="1290" ht="14.25" customHeight="1" outlineLevel="2">
      <c r="A1290" s="68">
        <v>564.0</v>
      </c>
      <c r="B1290" s="69">
        <v>1.0</v>
      </c>
      <c r="C1290" s="18" t="str">
        <f>IF(A1290=1.2, "Minneapolis",VLOOKUP(A1290,'Fall20 data fy22 comp rev '!$P$2:$Q$669,2,0))</f>
        <v>Thief River Falls</v>
      </c>
      <c r="D1290" s="68">
        <v>564.0</v>
      </c>
      <c r="E1290" s="69">
        <v>1.0</v>
      </c>
      <c r="F1290" s="69">
        <v>75.0</v>
      </c>
      <c r="G1290" s="70" t="s">
        <v>2480</v>
      </c>
      <c r="H1290" s="69">
        <v>21.0</v>
      </c>
      <c r="I1290" s="69">
        <v>10.0</v>
      </c>
      <c r="J1290" s="69">
        <v>3.0</v>
      </c>
      <c r="K1290" s="29">
        <f t="shared" si="1346"/>
        <v>11.5</v>
      </c>
      <c r="L1290" s="71">
        <f t="shared" si="1347"/>
        <v>0.5476</v>
      </c>
      <c r="M1290" s="71">
        <f t="shared" si="1348"/>
        <v>0.6845</v>
      </c>
      <c r="N1290" s="72">
        <f t="shared" si="1349"/>
        <v>4.72</v>
      </c>
      <c r="O1290" s="73">
        <f t="shared" si="1350"/>
        <v>27036.16</v>
      </c>
      <c r="P1290" s="8">
        <f t="shared" si="1351"/>
        <v>1287.43619</v>
      </c>
    </row>
    <row r="1291" ht="14.25" customHeight="1" outlineLevel="1">
      <c r="A1291" s="68"/>
      <c r="B1291" s="69"/>
      <c r="C1291" s="80" t="s">
        <v>3756</v>
      </c>
      <c r="D1291" s="68"/>
      <c r="E1291" s="69"/>
      <c r="F1291" s="69"/>
      <c r="G1291" s="70"/>
      <c r="H1291" s="69">
        <f t="shared" ref="H1291:K1291" si="1352">SUBTOTAL(9,H1287:H1290)</f>
        <v>2030</v>
      </c>
      <c r="I1291" s="69">
        <f t="shared" si="1352"/>
        <v>474</v>
      </c>
      <c r="J1291" s="69">
        <f t="shared" si="1352"/>
        <v>238</v>
      </c>
      <c r="K1291" s="29">
        <f t="shared" si="1352"/>
        <v>593</v>
      </c>
      <c r="L1291" s="71"/>
      <c r="M1291" s="71"/>
      <c r="N1291" s="72">
        <f t="shared" ref="N1291:O1291" si="1353">SUBTOTAL(9,N1287:N1290)</f>
        <v>134.81</v>
      </c>
      <c r="O1291" s="73">
        <f t="shared" si="1353"/>
        <v>772191.68</v>
      </c>
      <c r="P1291" s="8"/>
    </row>
    <row r="1292" ht="14.25" customHeight="1" outlineLevel="2">
      <c r="A1292" s="68">
        <v>577.0</v>
      </c>
      <c r="B1292" s="69">
        <v>1.0</v>
      </c>
      <c r="C1292" s="18" t="str">
        <f>IF(A1292=1.2, "Minneapolis",VLOOKUP(A1292,'Fall20 data fy22 comp rev '!$P$2:$Q$669,2,0))</f>
        <v>Willow River</v>
      </c>
      <c r="D1292" s="68">
        <v>577.0</v>
      </c>
      <c r="E1292" s="69">
        <v>1.0</v>
      </c>
      <c r="F1292" s="69">
        <v>30.0</v>
      </c>
      <c r="G1292" s="70" t="s">
        <v>2481</v>
      </c>
      <c r="H1292" s="69">
        <v>246.0</v>
      </c>
      <c r="I1292" s="69">
        <v>71.0</v>
      </c>
      <c r="J1292" s="69">
        <v>33.0</v>
      </c>
      <c r="K1292" s="29">
        <f t="shared" ref="K1292:K1293" si="1354">ROUND((I$3*I1292)+(J1292*J$3),1)</f>
        <v>87.5</v>
      </c>
      <c r="L1292" s="71">
        <f t="shared" ref="L1292:L1293" si="1355">ROUND(K1292/H1292,4)</f>
        <v>0.3557</v>
      </c>
      <c r="M1292" s="71">
        <f t="shared" ref="M1292:M1293" si="1356">ROUND(MIN(1,L1292/M$3),4)</f>
        <v>0.4446</v>
      </c>
      <c r="N1292" s="72">
        <f t="shared" ref="N1292:N1293" si="1357">ROUND(K1292*M1292*N$3,2)</f>
        <v>23.34</v>
      </c>
      <c r="O1292" s="73">
        <f t="shared" ref="O1292:O1293" si="1358">ROUND(N1292*O$3,2)</f>
        <v>133691.52</v>
      </c>
      <c r="P1292" s="8">
        <f t="shared" ref="P1292:P1293" si="1359">O1292/H1292</f>
        <v>543.4614634</v>
      </c>
    </row>
    <row r="1293" ht="14.25" customHeight="1" outlineLevel="2">
      <c r="A1293" s="68">
        <v>577.0</v>
      </c>
      <c r="B1293" s="69">
        <v>1.0</v>
      </c>
      <c r="C1293" s="18" t="str">
        <f>IF(A1293=1.2, "Minneapolis",VLOOKUP(A1293,'Fall20 data fy22 comp rev '!$P$2:$Q$669,2,0))</f>
        <v>Willow River</v>
      </c>
      <c r="D1293" s="68">
        <v>577.0</v>
      </c>
      <c r="E1293" s="69">
        <v>1.0</v>
      </c>
      <c r="F1293" s="69">
        <v>40.0</v>
      </c>
      <c r="G1293" s="70" t="s">
        <v>2482</v>
      </c>
      <c r="H1293" s="69">
        <v>198.0</v>
      </c>
      <c r="I1293" s="69">
        <v>51.0</v>
      </c>
      <c r="J1293" s="69">
        <v>24.0</v>
      </c>
      <c r="K1293" s="29">
        <f t="shared" si="1354"/>
        <v>63</v>
      </c>
      <c r="L1293" s="71">
        <f t="shared" si="1355"/>
        <v>0.3182</v>
      </c>
      <c r="M1293" s="71">
        <f t="shared" si="1356"/>
        <v>0.3978</v>
      </c>
      <c r="N1293" s="72">
        <f t="shared" si="1357"/>
        <v>15.04</v>
      </c>
      <c r="O1293" s="73">
        <f t="shared" si="1358"/>
        <v>86149.12</v>
      </c>
      <c r="P1293" s="8">
        <f t="shared" si="1359"/>
        <v>435.0965657</v>
      </c>
    </row>
    <row r="1294" ht="14.25" customHeight="1" outlineLevel="1">
      <c r="A1294" s="68"/>
      <c r="B1294" s="69"/>
      <c r="C1294" s="80" t="s">
        <v>3757</v>
      </c>
      <c r="D1294" s="68"/>
      <c r="E1294" s="69"/>
      <c r="F1294" s="69"/>
      <c r="G1294" s="70"/>
      <c r="H1294" s="69">
        <f t="shared" ref="H1294:K1294" si="1360">SUBTOTAL(9,H1292:H1293)</f>
        <v>444</v>
      </c>
      <c r="I1294" s="69">
        <f t="shared" si="1360"/>
        <v>122</v>
      </c>
      <c r="J1294" s="69">
        <f t="shared" si="1360"/>
        <v>57</v>
      </c>
      <c r="K1294" s="29">
        <f t="shared" si="1360"/>
        <v>150.5</v>
      </c>
      <c r="L1294" s="71"/>
      <c r="M1294" s="71"/>
      <c r="N1294" s="72">
        <f t="shared" ref="N1294:O1294" si="1361">SUBTOTAL(9,N1292:N1293)</f>
        <v>38.38</v>
      </c>
      <c r="O1294" s="73">
        <f t="shared" si="1361"/>
        <v>219840.64</v>
      </c>
      <c r="P1294" s="8"/>
    </row>
    <row r="1295" ht="14.25" customHeight="1" outlineLevel="2">
      <c r="A1295" s="68">
        <v>578.0</v>
      </c>
      <c r="B1295" s="69">
        <v>1.0</v>
      </c>
      <c r="C1295" s="18" t="str">
        <f>IF(A1295=1.2, "Minneapolis",VLOOKUP(A1295,'Fall20 data fy22 comp rev '!$P$2:$Q$669,2,0))</f>
        <v>Pine City</v>
      </c>
      <c r="D1295" s="68">
        <v>578.0</v>
      </c>
      <c r="E1295" s="69">
        <v>1.0</v>
      </c>
      <c r="F1295" s="69">
        <v>8.0</v>
      </c>
      <c r="G1295" s="70" t="s">
        <v>1307</v>
      </c>
      <c r="H1295" s="69">
        <v>21.0</v>
      </c>
      <c r="I1295" s="69">
        <v>6.0</v>
      </c>
      <c r="J1295" s="69">
        <v>0.0</v>
      </c>
      <c r="K1295" s="29">
        <f t="shared" ref="K1295:K1298" si="1362">ROUND((I$3*I1295)+(J1295*J$3),1)</f>
        <v>6</v>
      </c>
      <c r="L1295" s="71">
        <f t="shared" ref="L1295:L1298" si="1363">ROUND(K1295/H1295,4)</f>
        <v>0.2857</v>
      </c>
      <c r="M1295" s="71">
        <f t="shared" ref="M1295:M1298" si="1364">ROUND(MIN(1,L1295/M$3),4)</f>
        <v>0.3571</v>
      </c>
      <c r="N1295" s="72">
        <f t="shared" ref="N1295:N1298" si="1365">ROUND(K1295*M1295*N$3,2)</f>
        <v>1.29</v>
      </c>
      <c r="O1295" s="73">
        <f t="shared" ref="O1295:O1298" si="1366">ROUND(N1295*O$3,2)</f>
        <v>7389.12</v>
      </c>
      <c r="P1295" s="8">
        <f t="shared" ref="P1295:P1298" si="1367">O1295/H1295</f>
        <v>351.8628571</v>
      </c>
    </row>
    <row r="1296" ht="14.25" customHeight="1" outlineLevel="2">
      <c r="A1296" s="68">
        <v>578.0</v>
      </c>
      <c r="B1296" s="69">
        <v>1.0</v>
      </c>
      <c r="C1296" s="18" t="str">
        <f>IF(A1296=1.2, "Minneapolis",VLOOKUP(A1296,'Fall20 data fy22 comp rev '!$P$2:$Q$669,2,0))</f>
        <v>Pine City</v>
      </c>
      <c r="D1296" s="68">
        <v>578.0</v>
      </c>
      <c r="E1296" s="69">
        <v>1.0</v>
      </c>
      <c r="F1296" s="69">
        <v>10.0</v>
      </c>
      <c r="G1296" s="70" t="s">
        <v>2483</v>
      </c>
      <c r="H1296" s="69">
        <v>780.0</v>
      </c>
      <c r="I1296" s="69">
        <v>183.0</v>
      </c>
      <c r="J1296" s="69">
        <v>74.0</v>
      </c>
      <c r="K1296" s="29">
        <f t="shared" si="1362"/>
        <v>220</v>
      </c>
      <c r="L1296" s="71">
        <f t="shared" si="1363"/>
        <v>0.2821</v>
      </c>
      <c r="M1296" s="71">
        <f t="shared" si="1364"/>
        <v>0.3526</v>
      </c>
      <c r="N1296" s="72">
        <f t="shared" si="1365"/>
        <v>46.54</v>
      </c>
      <c r="O1296" s="73">
        <f t="shared" si="1366"/>
        <v>266581.12</v>
      </c>
      <c r="P1296" s="8">
        <f t="shared" si="1367"/>
        <v>341.7706667</v>
      </c>
    </row>
    <row r="1297" ht="14.25" customHeight="1" outlineLevel="2">
      <c r="A1297" s="68">
        <v>578.0</v>
      </c>
      <c r="B1297" s="69">
        <v>1.0</v>
      </c>
      <c r="C1297" s="18" t="str">
        <f>IF(A1297=1.2, "Minneapolis",VLOOKUP(A1297,'Fall20 data fy22 comp rev '!$P$2:$Q$669,2,0))</f>
        <v>Pine City</v>
      </c>
      <c r="D1297" s="68">
        <v>578.0</v>
      </c>
      <c r="E1297" s="69">
        <v>1.0</v>
      </c>
      <c r="F1297" s="69">
        <v>20.0</v>
      </c>
      <c r="G1297" s="70" t="s">
        <v>2484</v>
      </c>
      <c r="H1297" s="69">
        <v>736.0</v>
      </c>
      <c r="I1297" s="69">
        <v>155.0</v>
      </c>
      <c r="J1297" s="69">
        <v>73.0</v>
      </c>
      <c r="K1297" s="29">
        <f t="shared" si="1362"/>
        <v>191.5</v>
      </c>
      <c r="L1297" s="71">
        <f t="shared" si="1363"/>
        <v>0.2602</v>
      </c>
      <c r="M1297" s="71">
        <f t="shared" si="1364"/>
        <v>0.3253</v>
      </c>
      <c r="N1297" s="72">
        <f t="shared" si="1365"/>
        <v>37.38</v>
      </c>
      <c r="O1297" s="73">
        <f t="shared" si="1366"/>
        <v>214112.64</v>
      </c>
      <c r="P1297" s="8">
        <f t="shared" si="1367"/>
        <v>290.913913</v>
      </c>
    </row>
    <row r="1298" ht="14.25" customHeight="1" outlineLevel="2">
      <c r="A1298" s="68">
        <v>578.0</v>
      </c>
      <c r="B1298" s="69">
        <v>1.0</v>
      </c>
      <c r="C1298" s="18" t="str">
        <f>IF(A1298=1.2, "Minneapolis",VLOOKUP(A1298,'Fall20 data fy22 comp rev '!$P$2:$Q$669,2,0))</f>
        <v>Pine City</v>
      </c>
      <c r="D1298" s="68">
        <v>578.0</v>
      </c>
      <c r="E1298" s="69">
        <v>1.0</v>
      </c>
      <c r="F1298" s="69">
        <v>692.0</v>
      </c>
      <c r="G1298" s="70" t="s">
        <v>2485</v>
      </c>
      <c r="H1298" s="69">
        <v>31.0</v>
      </c>
      <c r="I1298" s="69">
        <v>6.0</v>
      </c>
      <c r="J1298" s="69">
        <v>0.0</v>
      </c>
      <c r="K1298" s="29">
        <f t="shared" si="1362"/>
        <v>6</v>
      </c>
      <c r="L1298" s="71">
        <f t="shared" si="1363"/>
        <v>0.1935</v>
      </c>
      <c r="M1298" s="71">
        <f t="shared" si="1364"/>
        <v>0.2419</v>
      </c>
      <c r="N1298" s="72">
        <f t="shared" si="1365"/>
        <v>0.87</v>
      </c>
      <c r="O1298" s="73">
        <f t="shared" si="1366"/>
        <v>4983.36</v>
      </c>
      <c r="P1298" s="8">
        <f t="shared" si="1367"/>
        <v>160.7535484</v>
      </c>
    </row>
    <row r="1299" ht="14.25" customHeight="1" outlineLevel="1">
      <c r="A1299" s="68"/>
      <c r="B1299" s="69"/>
      <c r="C1299" s="80" t="s">
        <v>3758</v>
      </c>
      <c r="D1299" s="68"/>
      <c r="E1299" s="69"/>
      <c r="F1299" s="69"/>
      <c r="G1299" s="70"/>
      <c r="H1299" s="69">
        <f t="shared" ref="H1299:K1299" si="1368">SUBTOTAL(9,H1295:H1298)</f>
        <v>1568</v>
      </c>
      <c r="I1299" s="69">
        <f t="shared" si="1368"/>
        <v>350</v>
      </c>
      <c r="J1299" s="69">
        <f t="shared" si="1368"/>
        <v>147</v>
      </c>
      <c r="K1299" s="29">
        <f t="shared" si="1368"/>
        <v>423.5</v>
      </c>
      <c r="L1299" s="71"/>
      <c r="M1299" s="71"/>
      <c r="N1299" s="72">
        <f t="shared" ref="N1299:O1299" si="1369">SUBTOTAL(9,N1295:N1298)</f>
        <v>86.08</v>
      </c>
      <c r="O1299" s="73">
        <f t="shared" si="1369"/>
        <v>493066.24</v>
      </c>
      <c r="P1299" s="8"/>
    </row>
    <row r="1300" ht="14.25" customHeight="1" outlineLevel="2">
      <c r="A1300" s="68">
        <v>581.0</v>
      </c>
      <c r="B1300" s="69">
        <v>1.0</v>
      </c>
      <c r="C1300" s="18" t="str">
        <f>IF(A1300=1.2, "Minneapolis",VLOOKUP(A1300,'Fall20 data fy22 comp rev '!$P$2:$Q$669,2,0))</f>
        <v>Edgerton</v>
      </c>
      <c r="D1300" s="68">
        <v>581.0</v>
      </c>
      <c r="E1300" s="69">
        <v>1.0</v>
      </c>
      <c r="F1300" s="69">
        <v>10.0</v>
      </c>
      <c r="G1300" s="70" t="s">
        <v>2486</v>
      </c>
      <c r="H1300" s="69">
        <v>219.0</v>
      </c>
      <c r="I1300" s="69">
        <v>68.0</v>
      </c>
      <c r="J1300" s="69">
        <v>33.0</v>
      </c>
      <c r="K1300" s="29">
        <f t="shared" ref="K1300:K1301" si="1370">ROUND((I$3*I1300)+(J1300*J$3),1)</f>
        <v>84.5</v>
      </c>
      <c r="L1300" s="71">
        <f t="shared" ref="L1300:L1301" si="1371">ROUND(K1300/H1300,4)</f>
        <v>0.3858</v>
      </c>
      <c r="M1300" s="71">
        <f t="shared" ref="M1300:M1301" si="1372">ROUND(MIN(1,L1300/M$3),4)</f>
        <v>0.4823</v>
      </c>
      <c r="N1300" s="72">
        <f t="shared" ref="N1300:N1301" si="1373">ROUND(K1300*M1300*N$3,2)</f>
        <v>24.45</v>
      </c>
      <c r="O1300" s="73">
        <f t="shared" ref="O1300:O1301" si="1374">ROUND(N1300*O$3,2)</f>
        <v>140049.6</v>
      </c>
      <c r="P1300" s="8">
        <f t="shared" ref="P1300:P1301" si="1375">O1300/H1300</f>
        <v>639.4958904</v>
      </c>
    </row>
    <row r="1301" ht="14.25" customHeight="1" outlineLevel="2">
      <c r="A1301" s="68">
        <v>581.0</v>
      </c>
      <c r="B1301" s="69">
        <v>1.0</v>
      </c>
      <c r="C1301" s="18" t="str">
        <f>IF(A1301=1.2, "Minneapolis",VLOOKUP(A1301,'Fall20 data fy22 comp rev '!$P$2:$Q$669,2,0))</f>
        <v>Edgerton</v>
      </c>
      <c r="D1301" s="68">
        <v>581.0</v>
      </c>
      <c r="E1301" s="69">
        <v>1.0</v>
      </c>
      <c r="F1301" s="69">
        <v>20.0</v>
      </c>
      <c r="G1301" s="70" t="s">
        <v>2487</v>
      </c>
      <c r="H1301" s="69">
        <v>214.0</v>
      </c>
      <c r="I1301" s="69">
        <v>70.0</v>
      </c>
      <c r="J1301" s="69">
        <v>29.0</v>
      </c>
      <c r="K1301" s="29">
        <f t="shared" si="1370"/>
        <v>84.5</v>
      </c>
      <c r="L1301" s="71">
        <f t="shared" si="1371"/>
        <v>0.3949</v>
      </c>
      <c r="M1301" s="71">
        <f t="shared" si="1372"/>
        <v>0.4936</v>
      </c>
      <c r="N1301" s="72">
        <f t="shared" si="1373"/>
        <v>25.03</v>
      </c>
      <c r="O1301" s="73">
        <f t="shared" si="1374"/>
        <v>143371.84</v>
      </c>
      <c r="P1301" s="8">
        <f t="shared" si="1375"/>
        <v>669.9618692</v>
      </c>
    </row>
    <row r="1302" ht="14.25" customHeight="1" outlineLevel="1">
      <c r="A1302" s="68"/>
      <c r="B1302" s="69"/>
      <c r="C1302" s="80" t="s">
        <v>3759</v>
      </c>
      <c r="D1302" s="68"/>
      <c r="E1302" s="69"/>
      <c r="F1302" s="69"/>
      <c r="G1302" s="70"/>
      <c r="H1302" s="69">
        <f t="shared" ref="H1302:K1302" si="1376">SUBTOTAL(9,H1300:H1301)</f>
        <v>433</v>
      </c>
      <c r="I1302" s="69">
        <f t="shared" si="1376"/>
        <v>138</v>
      </c>
      <c r="J1302" s="69">
        <f t="shared" si="1376"/>
        <v>62</v>
      </c>
      <c r="K1302" s="29">
        <f t="shared" si="1376"/>
        <v>169</v>
      </c>
      <c r="L1302" s="71"/>
      <c r="M1302" s="71"/>
      <c r="N1302" s="72">
        <f t="shared" ref="N1302:O1302" si="1377">SUBTOTAL(9,N1300:N1301)</f>
        <v>49.48</v>
      </c>
      <c r="O1302" s="73">
        <f t="shared" si="1377"/>
        <v>283421.44</v>
      </c>
      <c r="P1302" s="8"/>
    </row>
    <row r="1303" ht="14.25" customHeight="1" outlineLevel="2">
      <c r="A1303" s="68">
        <v>592.0</v>
      </c>
      <c r="B1303" s="69">
        <v>1.0</v>
      </c>
      <c r="C1303" s="18" t="str">
        <f>IF(A1303=1.2, "Minneapolis",VLOOKUP(A1303,'Fall20 data fy22 comp rev '!$P$2:$Q$669,2,0))</f>
        <v>Climax-Shelly</v>
      </c>
      <c r="D1303" s="68">
        <v>592.0</v>
      </c>
      <c r="E1303" s="69">
        <v>1.0</v>
      </c>
      <c r="F1303" s="69">
        <v>10.0</v>
      </c>
      <c r="G1303" s="70" t="s">
        <v>2488</v>
      </c>
      <c r="H1303" s="69">
        <v>107.0</v>
      </c>
      <c r="I1303" s="69">
        <v>49.0</v>
      </c>
      <c r="J1303" s="69">
        <v>17.0</v>
      </c>
      <c r="K1303" s="29">
        <f t="shared" ref="K1303:K1304" si="1378">ROUND((I$3*I1303)+(J1303*J$3),1)</f>
        <v>57.5</v>
      </c>
      <c r="L1303" s="71">
        <f t="shared" ref="L1303:L1304" si="1379">ROUND(K1303/H1303,4)</f>
        <v>0.5374</v>
      </c>
      <c r="M1303" s="71">
        <f t="shared" ref="M1303:M1304" si="1380">ROUND(MIN(1,L1303/M$3),4)</f>
        <v>0.6718</v>
      </c>
      <c r="N1303" s="72">
        <f t="shared" ref="N1303:N1304" si="1381">ROUND(K1303*M1303*N$3,2)</f>
        <v>23.18</v>
      </c>
      <c r="O1303" s="73">
        <f t="shared" ref="O1303:O1304" si="1382">ROUND(N1303*O$3,2)</f>
        <v>132775.04</v>
      </c>
      <c r="P1303" s="8">
        <f t="shared" ref="P1303:P1304" si="1383">O1303/H1303</f>
        <v>1240.888224</v>
      </c>
    </row>
    <row r="1304" ht="14.25" customHeight="1" outlineLevel="2">
      <c r="A1304" s="68">
        <v>592.0</v>
      </c>
      <c r="B1304" s="69">
        <v>1.0</v>
      </c>
      <c r="C1304" s="18" t="str">
        <f>IF(A1304=1.2, "Minneapolis",VLOOKUP(A1304,'Fall20 data fy22 comp rev '!$P$2:$Q$669,2,0))</f>
        <v>Climax-Shelly</v>
      </c>
      <c r="D1304" s="68">
        <v>592.0</v>
      </c>
      <c r="E1304" s="69">
        <v>1.0</v>
      </c>
      <c r="F1304" s="69">
        <v>20.0</v>
      </c>
      <c r="G1304" s="70" t="s">
        <v>2489</v>
      </c>
      <c r="H1304" s="69">
        <v>92.0</v>
      </c>
      <c r="I1304" s="69">
        <v>47.0</v>
      </c>
      <c r="J1304" s="69">
        <v>9.0</v>
      </c>
      <c r="K1304" s="29">
        <f t="shared" si="1378"/>
        <v>51.5</v>
      </c>
      <c r="L1304" s="71">
        <f t="shared" si="1379"/>
        <v>0.5598</v>
      </c>
      <c r="M1304" s="71">
        <f t="shared" si="1380"/>
        <v>0.6998</v>
      </c>
      <c r="N1304" s="72">
        <f t="shared" si="1381"/>
        <v>21.62</v>
      </c>
      <c r="O1304" s="73">
        <f t="shared" si="1382"/>
        <v>123839.36</v>
      </c>
      <c r="P1304" s="8">
        <f t="shared" si="1383"/>
        <v>1346.08</v>
      </c>
    </row>
    <row r="1305" ht="14.25" customHeight="1" outlineLevel="1">
      <c r="A1305" s="68"/>
      <c r="B1305" s="69"/>
      <c r="C1305" s="80" t="s">
        <v>3760</v>
      </c>
      <c r="D1305" s="68"/>
      <c r="E1305" s="69"/>
      <c r="F1305" s="69"/>
      <c r="G1305" s="70"/>
      <c r="H1305" s="69">
        <f t="shared" ref="H1305:K1305" si="1384">SUBTOTAL(9,H1303:H1304)</f>
        <v>199</v>
      </c>
      <c r="I1305" s="69">
        <f t="shared" si="1384"/>
        <v>96</v>
      </c>
      <c r="J1305" s="69">
        <f t="shared" si="1384"/>
        <v>26</v>
      </c>
      <c r="K1305" s="29">
        <f t="shared" si="1384"/>
        <v>109</v>
      </c>
      <c r="L1305" s="71"/>
      <c r="M1305" s="71"/>
      <c r="N1305" s="72">
        <f t="shared" ref="N1305:O1305" si="1385">SUBTOTAL(9,N1303:N1304)</f>
        <v>44.8</v>
      </c>
      <c r="O1305" s="73">
        <f t="shared" si="1385"/>
        <v>256614.4</v>
      </c>
      <c r="P1305" s="8"/>
    </row>
    <row r="1306" ht="14.25" customHeight="1" outlineLevel="2">
      <c r="A1306" s="68">
        <v>593.0</v>
      </c>
      <c r="B1306" s="69">
        <v>1.0</v>
      </c>
      <c r="C1306" s="18" t="str">
        <f>IF(A1306=1.2, "Minneapolis",VLOOKUP(A1306,'Fall20 data fy22 comp rev '!$P$2:$Q$669,2,0))</f>
        <v>Crookston</v>
      </c>
      <c r="D1306" s="68">
        <v>593.0</v>
      </c>
      <c r="E1306" s="69">
        <v>1.0</v>
      </c>
      <c r="F1306" s="69">
        <v>10.0</v>
      </c>
      <c r="G1306" s="70" t="s">
        <v>1475</v>
      </c>
      <c r="H1306" s="69">
        <v>127.0</v>
      </c>
      <c r="I1306" s="69">
        <v>67.0</v>
      </c>
      <c r="J1306" s="69">
        <v>9.0</v>
      </c>
      <c r="K1306" s="29">
        <f t="shared" ref="K1306:K1311" si="1386">ROUND((I$3*I1306)+(J1306*J$3),1)</f>
        <v>71.5</v>
      </c>
      <c r="L1306" s="71">
        <f t="shared" ref="L1306:L1311" si="1387">ROUND(K1306/H1306,4)</f>
        <v>0.563</v>
      </c>
      <c r="M1306" s="71">
        <f t="shared" ref="M1306:M1311" si="1388">ROUND(MIN(1,L1306/M$3),4)</f>
        <v>0.7038</v>
      </c>
      <c r="N1306" s="72">
        <f t="shared" ref="N1306:N1311" si="1389">ROUND(K1306*M1306*N$3,2)</f>
        <v>30.19</v>
      </c>
      <c r="O1306" s="73">
        <f t="shared" ref="O1306:O1311" si="1390">ROUND(N1306*O$3,2)</f>
        <v>172928.32</v>
      </c>
      <c r="P1306" s="8">
        <f t="shared" ref="P1306:P1311" si="1391">O1306/H1306</f>
        <v>1361.640315</v>
      </c>
    </row>
    <row r="1307" ht="14.25" customHeight="1" outlineLevel="2">
      <c r="A1307" s="68">
        <v>593.0</v>
      </c>
      <c r="B1307" s="69">
        <v>1.0</v>
      </c>
      <c r="C1307" s="18" t="str">
        <f>IF(A1307=1.2, "Minneapolis",VLOOKUP(A1307,'Fall20 data fy22 comp rev '!$P$2:$Q$669,2,0))</f>
        <v>Crookston</v>
      </c>
      <c r="D1307" s="68">
        <v>593.0</v>
      </c>
      <c r="E1307" s="69">
        <v>1.0</v>
      </c>
      <c r="F1307" s="69">
        <v>20.0</v>
      </c>
      <c r="G1307" s="70" t="s">
        <v>2490</v>
      </c>
      <c r="H1307" s="69">
        <v>56.0</v>
      </c>
      <c r="I1307" s="69">
        <v>36.0</v>
      </c>
      <c r="J1307" s="69">
        <v>3.0</v>
      </c>
      <c r="K1307" s="29">
        <f t="shared" si="1386"/>
        <v>37.5</v>
      </c>
      <c r="L1307" s="71">
        <f t="shared" si="1387"/>
        <v>0.6696</v>
      </c>
      <c r="M1307" s="71">
        <f t="shared" si="1388"/>
        <v>0.837</v>
      </c>
      <c r="N1307" s="72">
        <f t="shared" si="1389"/>
        <v>18.83</v>
      </c>
      <c r="O1307" s="73">
        <f t="shared" si="1390"/>
        <v>107858.24</v>
      </c>
      <c r="P1307" s="8">
        <f t="shared" si="1391"/>
        <v>1926.04</v>
      </c>
    </row>
    <row r="1308" ht="14.25" customHeight="1" outlineLevel="2">
      <c r="A1308" s="68">
        <v>593.0</v>
      </c>
      <c r="B1308" s="69">
        <v>1.0</v>
      </c>
      <c r="C1308" s="18" t="str">
        <f>IF(A1308=1.2, "Minneapolis",VLOOKUP(A1308,'Fall20 data fy22 comp rev '!$P$2:$Q$669,2,0))</f>
        <v>Crookston</v>
      </c>
      <c r="D1308" s="68">
        <v>593.0</v>
      </c>
      <c r="E1308" s="69">
        <v>1.0</v>
      </c>
      <c r="F1308" s="69">
        <v>30.0</v>
      </c>
      <c r="G1308" s="70" t="s">
        <v>2491</v>
      </c>
      <c r="H1308" s="69">
        <v>16.0</v>
      </c>
      <c r="I1308" s="69">
        <v>10.0</v>
      </c>
      <c r="J1308" s="69">
        <v>0.0</v>
      </c>
      <c r="K1308" s="29">
        <f t="shared" si="1386"/>
        <v>10</v>
      </c>
      <c r="L1308" s="71">
        <f t="shared" si="1387"/>
        <v>0.625</v>
      </c>
      <c r="M1308" s="71">
        <f t="shared" si="1388"/>
        <v>0.7813</v>
      </c>
      <c r="N1308" s="72">
        <f t="shared" si="1389"/>
        <v>4.69</v>
      </c>
      <c r="O1308" s="73">
        <f t="shared" si="1390"/>
        <v>26864.32</v>
      </c>
      <c r="P1308" s="8">
        <f t="shared" si="1391"/>
        <v>1679.02</v>
      </c>
    </row>
    <row r="1309" ht="14.25" customHeight="1" outlineLevel="2">
      <c r="A1309" s="68">
        <v>593.0</v>
      </c>
      <c r="B1309" s="69">
        <v>1.0</v>
      </c>
      <c r="C1309" s="18" t="str">
        <f>IF(A1309=1.2, "Minneapolis",VLOOKUP(A1309,'Fall20 data fy22 comp rev '!$P$2:$Q$669,2,0))</f>
        <v>Crookston</v>
      </c>
      <c r="D1309" s="68">
        <v>593.0</v>
      </c>
      <c r="E1309" s="69">
        <v>1.0</v>
      </c>
      <c r="F1309" s="69">
        <v>80.0</v>
      </c>
      <c r="G1309" s="70" t="s">
        <v>1299</v>
      </c>
      <c r="H1309" s="69">
        <v>491.0</v>
      </c>
      <c r="I1309" s="69">
        <v>236.0</v>
      </c>
      <c r="J1309" s="69">
        <v>38.0</v>
      </c>
      <c r="K1309" s="29">
        <f t="shared" si="1386"/>
        <v>255</v>
      </c>
      <c r="L1309" s="71">
        <f t="shared" si="1387"/>
        <v>0.5193</v>
      </c>
      <c r="M1309" s="71">
        <f t="shared" si="1388"/>
        <v>0.6491</v>
      </c>
      <c r="N1309" s="72">
        <f t="shared" si="1389"/>
        <v>99.31</v>
      </c>
      <c r="O1309" s="73">
        <f t="shared" si="1390"/>
        <v>568847.68</v>
      </c>
      <c r="P1309" s="8">
        <f t="shared" si="1391"/>
        <v>1158.549246</v>
      </c>
    </row>
    <row r="1310" ht="14.25" customHeight="1" outlineLevel="2">
      <c r="A1310" s="68">
        <v>593.0</v>
      </c>
      <c r="B1310" s="69">
        <v>1.0</v>
      </c>
      <c r="C1310" s="18" t="str">
        <f>IF(A1310=1.2, "Minneapolis",VLOOKUP(A1310,'Fall20 data fy22 comp rev '!$P$2:$Q$669,2,0))</f>
        <v>Crookston</v>
      </c>
      <c r="D1310" s="68">
        <v>593.0</v>
      </c>
      <c r="E1310" s="69">
        <v>1.0</v>
      </c>
      <c r="F1310" s="69">
        <v>90.0</v>
      </c>
      <c r="G1310" s="70" t="s">
        <v>2492</v>
      </c>
      <c r="H1310" s="69">
        <v>523.0</v>
      </c>
      <c r="I1310" s="69">
        <v>191.0</v>
      </c>
      <c r="J1310" s="69">
        <v>41.0</v>
      </c>
      <c r="K1310" s="29">
        <f t="shared" si="1386"/>
        <v>211.5</v>
      </c>
      <c r="L1310" s="71">
        <f t="shared" si="1387"/>
        <v>0.4044</v>
      </c>
      <c r="M1310" s="71">
        <f t="shared" si="1388"/>
        <v>0.5055</v>
      </c>
      <c r="N1310" s="72">
        <f t="shared" si="1389"/>
        <v>64.15</v>
      </c>
      <c r="O1310" s="73">
        <f t="shared" si="1390"/>
        <v>367451.2</v>
      </c>
      <c r="P1310" s="8">
        <f t="shared" si="1391"/>
        <v>702.5835564</v>
      </c>
    </row>
    <row r="1311" ht="14.25" customHeight="1" outlineLevel="2">
      <c r="A1311" s="68">
        <v>593.0</v>
      </c>
      <c r="B1311" s="69">
        <v>1.0</v>
      </c>
      <c r="C1311" s="18" t="str">
        <f>IF(A1311=1.2, "Minneapolis",VLOOKUP(A1311,'Fall20 data fy22 comp rev '!$P$2:$Q$669,2,0))</f>
        <v>Crookston</v>
      </c>
      <c r="D1311" s="68">
        <v>593.0</v>
      </c>
      <c r="E1311" s="69">
        <v>1.0</v>
      </c>
      <c r="F1311" s="69">
        <v>100.0</v>
      </c>
      <c r="G1311" s="70" t="s">
        <v>2044</v>
      </c>
      <c r="H1311" s="69">
        <v>12.0</v>
      </c>
      <c r="I1311" s="69">
        <v>11.0</v>
      </c>
      <c r="J1311" s="69">
        <v>0.0</v>
      </c>
      <c r="K1311" s="29">
        <f t="shared" si="1386"/>
        <v>11</v>
      </c>
      <c r="L1311" s="71">
        <f t="shared" si="1387"/>
        <v>0.9167</v>
      </c>
      <c r="M1311" s="71">
        <f t="shared" si="1388"/>
        <v>1</v>
      </c>
      <c r="N1311" s="72">
        <f t="shared" si="1389"/>
        <v>6.6</v>
      </c>
      <c r="O1311" s="73">
        <f t="shared" si="1390"/>
        <v>37804.8</v>
      </c>
      <c r="P1311" s="8">
        <f t="shared" si="1391"/>
        <v>3150.4</v>
      </c>
    </row>
    <row r="1312" ht="14.25" customHeight="1" outlineLevel="1">
      <c r="A1312" s="68"/>
      <c r="B1312" s="69"/>
      <c r="C1312" s="80" t="s">
        <v>3761</v>
      </c>
      <c r="D1312" s="68"/>
      <c r="E1312" s="69"/>
      <c r="F1312" s="69"/>
      <c r="G1312" s="70"/>
      <c r="H1312" s="69">
        <f t="shared" ref="H1312:K1312" si="1392">SUBTOTAL(9,H1306:H1311)</f>
        <v>1225</v>
      </c>
      <c r="I1312" s="69">
        <f t="shared" si="1392"/>
        <v>551</v>
      </c>
      <c r="J1312" s="69">
        <f t="shared" si="1392"/>
        <v>91</v>
      </c>
      <c r="K1312" s="29">
        <f t="shared" si="1392"/>
        <v>596.5</v>
      </c>
      <c r="L1312" s="71"/>
      <c r="M1312" s="71"/>
      <c r="N1312" s="72">
        <f t="shared" ref="N1312:O1312" si="1393">SUBTOTAL(9,N1306:N1311)</f>
        <v>223.77</v>
      </c>
      <c r="O1312" s="73">
        <f t="shared" si="1393"/>
        <v>1281754.56</v>
      </c>
      <c r="P1312" s="8"/>
    </row>
    <row r="1313" ht="14.25" customHeight="1" outlineLevel="2">
      <c r="A1313" s="68">
        <v>595.0</v>
      </c>
      <c r="B1313" s="69">
        <v>1.0</v>
      </c>
      <c r="C1313" s="18" t="str">
        <f>IF(A1313=1.2, "Minneapolis",VLOOKUP(A1313,'Fall20 data fy22 comp rev '!$P$2:$Q$669,2,0))</f>
        <v>East Grand Forks</v>
      </c>
      <c r="D1313" s="68">
        <v>595.0</v>
      </c>
      <c r="E1313" s="69">
        <v>1.0</v>
      </c>
      <c r="F1313" s="69">
        <v>110.0</v>
      </c>
      <c r="G1313" s="70" t="s">
        <v>2493</v>
      </c>
      <c r="H1313" s="69">
        <v>456.0</v>
      </c>
      <c r="I1313" s="69">
        <v>132.0</v>
      </c>
      <c r="J1313" s="69">
        <v>27.0</v>
      </c>
      <c r="K1313" s="29">
        <f t="shared" ref="K1313:K1316" si="1394">ROUND((I$3*I1313)+(J1313*J$3),1)</f>
        <v>145.5</v>
      </c>
      <c r="L1313" s="71">
        <f t="shared" ref="L1313:L1316" si="1395">ROUND(K1313/H1313,4)</f>
        <v>0.3191</v>
      </c>
      <c r="M1313" s="71">
        <f t="shared" ref="M1313:M1316" si="1396">ROUND(MIN(1,L1313/M$3),4)</f>
        <v>0.3989</v>
      </c>
      <c r="N1313" s="72">
        <f t="shared" ref="N1313:N1316" si="1397">ROUND(K1313*M1313*N$3,2)</f>
        <v>34.82</v>
      </c>
      <c r="O1313" s="73">
        <f t="shared" ref="O1313:O1316" si="1398">ROUND(N1313*O$3,2)</f>
        <v>199448.96</v>
      </c>
      <c r="P1313" s="8">
        <f t="shared" ref="P1313:P1316" si="1399">O1313/H1313</f>
        <v>437.3880702</v>
      </c>
    </row>
    <row r="1314" ht="14.25" customHeight="1" outlineLevel="2">
      <c r="A1314" s="68">
        <v>595.0</v>
      </c>
      <c r="B1314" s="69">
        <v>1.0</v>
      </c>
      <c r="C1314" s="18" t="str">
        <f>IF(A1314=1.2, "Minneapolis",VLOOKUP(A1314,'Fall20 data fy22 comp rev '!$P$2:$Q$669,2,0))</f>
        <v>East Grand Forks</v>
      </c>
      <c r="D1314" s="68">
        <v>595.0</v>
      </c>
      <c r="E1314" s="69">
        <v>1.0</v>
      </c>
      <c r="F1314" s="69">
        <v>120.0</v>
      </c>
      <c r="G1314" s="70" t="s">
        <v>2494</v>
      </c>
      <c r="H1314" s="69">
        <v>482.0</v>
      </c>
      <c r="I1314" s="69">
        <v>149.0</v>
      </c>
      <c r="J1314" s="69">
        <v>35.0</v>
      </c>
      <c r="K1314" s="29">
        <f t="shared" si="1394"/>
        <v>166.5</v>
      </c>
      <c r="L1314" s="71">
        <f t="shared" si="1395"/>
        <v>0.3454</v>
      </c>
      <c r="M1314" s="71">
        <f t="shared" si="1396"/>
        <v>0.4318</v>
      </c>
      <c r="N1314" s="72">
        <f t="shared" si="1397"/>
        <v>43.14</v>
      </c>
      <c r="O1314" s="73">
        <f t="shared" si="1398"/>
        <v>247105.92</v>
      </c>
      <c r="P1314" s="8">
        <f t="shared" si="1399"/>
        <v>512.6678838</v>
      </c>
    </row>
    <row r="1315" ht="14.25" customHeight="1" outlineLevel="2">
      <c r="A1315" s="68">
        <v>595.0</v>
      </c>
      <c r="B1315" s="69">
        <v>1.0</v>
      </c>
      <c r="C1315" s="18" t="str">
        <f>IF(A1315=1.2, "Minneapolis",VLOOKUP(A1315,'Fall20 data fy22 comp rev '!$P$2:$Q$669,2,0))</f>
        <v>East Grand Forks</v>
      </c>
      <c r="D1315" s="68">
        <v>595.0</v>
      </c>
      <c r="E1315" s="69">
        <v>1.0</v>
      </c>
      <c r="F1315" s="69">
        <v>310.0</v>
      </c>
      <c r="G1315" s="70" t="s">
        <v>1551</v>
      </c>
      <c r="H1315" s="69">
        <v>438.0</v>
      </c>
      <c r="I1315" s="69">
        <v>131.0</v>
      </c>
      <c r="J1315" s="69">
        <v>22.0</v>
      </c>
      <c r="K1315" s="29">
        <f t="shared" si="1394"/>
        <v>142</v>
      </c>
      <c r="L1315" s="71">
        <f t="shared" si="1395"/>
        <v>0.3242</v>
      </c>
      <c r="M1315" s="71">
        <f t="shared" si="1396"/>
        <v>0.4053</v>
      </c>
      <c r="N1315" s="72">
        <f t="shared" si="1397"/>
        <v>34.53</v>
      </c>
      <c r="O1315" s="73">
        <f t="shared" si="1398"/>
        <v>197787.84</v>
      </c>
      <c r="P1315" s="8">
        <f t="shared" si="1399"/>
        <v>451.570411</v>
      </c>
    </row>
    <row r="1316" ht="14.25" customHeight="1" outlineLevel="2">
      <c r="A1316" s="68">
        <v>595.0</v>
      </c>
      <c r="B1316" s="69">
        <v>1.0</v>
      </c>
      <c r="C1316" s="18" t="str">
        <f>IF(A1316=1.2, "Minneapolis",VLOOKUP(A1316,'Fall20 data fy22 comp rev '!$P$2:$Q$669,2,0))</f>
        <v>East Grand Forks</v>
      </c>
      <c r="D1316" s="68">
        <v>595.0</v>
      </c>
      <c r="E1316" s="69">
        <v>1.0</v>
      </c>
      <c r="F1316" s="69">
        <v>320.0</v>
      </c>
      <c r="G1316" s="70" t="s">
        <v>2495</v>
      </c>
      <c r="H1316" s="69">
        <v>563.0</v>
      </c>
      <c r="I1316" s="69">
        <v>147.0</v>
      </c>
      <c r="J1316" s="69">
        <v>16.0</v>
      </c>
      <c r="K1316" s="29">
        <f t="shared" si="1394"/>
        <v>155</v>
      </c>
      <c r="L1316" s="71">
        <f t="shared" si="1395"/>
        <v>0.2753</v>
      </c>
      <c r="M1316" s="71">
        <f t="shared" si="1396"/>
        <v>0.3441</v>
      </c>
      <c r="N1316" s="72">
        <f t="shared" si="1397"/>
        <v>32</v>
      </c>
      <c r="O1316" s="73">
        <f t="shared" si="1398"/>
        <v>183296</v>
      </c>
      <c r="P1316" s="8">
        <f t="shared" si="1399"/>
        <v>325.5701599</v>
      </c>
    </row>
    <row r="1317" ht="14.25" customHeight="1" outlineLevel="1">
      <c r="A1317" s="68"/>
      <c r="B1317" s="69"/>
      <c r="C1317" s="80" t="s">
        <v>3762</v>
      </c>
      <c r="D1317" s="68"/>
      <c r="E1317" s="69"/>
      <c r="F1317" s="69"/>
      <c r="G1317" s="70"/>
      <c r="H1317" s="69">
        <f t="shared" ref="H1317:K1317" si="1400">SUBTOTAL(9,H1313:H1316)</f>
        <v>1939</v>
      </c>
      <c r="I1317" s="69">
        <f t="shared" si="1400"/>
        <v>559</v>
      </c>
      <c r="J1317" s="69">
        <f t="shared" si="1400"/>
        <v>100</v>
      </c>
      <c r="K1317" s="29">
        <f t="shared" si="1400"/>
        <v>609</v>
      </c>
      <c r="L1317" s="71"/>
      <c r="M1317" s="71"/>
      <c r="N1317" s="72">
        <f t="shared" ref="N1317:O1317" si="1401">SUBTOTAL(9,N1313:N1316)</f>
        <v>144.49</v>
      </c>
      <c r="O1317" s="73">
        <f t="shared" si="1401"/>
        <v>827638.72</v>
      </c>
      <c r="P1317" s="8"/>
    </row>
    <row r="1318" ht="14.25" customHeight="1" outlineLevel="2">
      <c r="A1318" s="68">
        <v>599.0</v>
      </c>
      <c r="B1318" s="69">
        <v>1.0</v>
      </c>
      <c r="C1318" s="18" t="str">
        <f>IF(A1318=1.2, "Minneapolis",VLOOKUP(A1318,'Fall20 data fy22 comp rev '!$P$2:$Q$669,2,0))</f>
        <v>Fertile-Beltrami</v>
      </c>
      <c r="D1318" s="68">
        <v>599.0</v>
      </c>
      <c r="E1318" s="69">
        <v>1.0</v>
      </c>
      <c r="F1318" s="69">
        <v>10.0</v>
      </c>
      <c r="G1318" s="70" t="s">
        <v>2496</v>
      </c>
      <c r="H1318" s="69">
        <v>241.0</v>
      </c>
      <c r="I1318" s="69">
        <v>47.0</v>
      </c>
      <c r="J1318" s="69">
        <v>14.0</v>
      </c>
      <c r="K1318" s="29">
        <f t="shared" ref="K1318:K1319" si="1402">ROUND((I$3*I1318)+(J1318*J$3),1)</f>
        <v>54</v>
      </c>
      <c r="L1318" s="71">
        <f t="shared" ref="L1318:L1319" si="1403">ROUND(K1318/H1318,4)</f>
        <v>0.2241</v>
      </c>
      <c r="M1318" s="71">
        <f t="shared" ref="M1318:M1319" si="1404">ROUND(MIN(1,L1318/M$3),4)</f>
        <v>0.2801</v>
      </c>
      <c r="N1318" s="72">
        <f t="shared" ref="N1318:N1319" si="1405">ROUND(K1318*M1318*N$3,2)</f>
        <v>9.08</v>
      </c>
      <c r="O1318" s="73">
        <f t="shared" ref="O1318:O1319" si="1406">ROUND(N1318*O$3,2)</f>
        <v>52010.24</v>
      </c>
      <c r="P1318" s="8">
        <f t="shared" ref="P1318:P1319" si="1407">O1318/H1318</f>
        <v>215.8101245</v>
      </c>
    </row>
    <row r="1319" ht="14.25" customHeight="1" outlineLevel="2">
      <c r="A1319" s="68">
        <v>599.0</v>
      </c>
      <c r="B1319" s="69">
        <v>1.0</v>
      </c>
      <c r="C1319" s="18" t="str">
        <f>IF(A1319=1.2, "Minneapolis",VLOOKUP(A1319,'Fall20 data fy22 comp rev '!$P$2:$Q$669,2,0))</f>
        <v>Fertile-Beltrami</v>
      </c>
      <c r="D1319" s="68">
        <v>599.0</v>
      </c>
      <c r="E1319" s="69">
        <v>1.0</v>
      </c>
      <c r="F1319" s="69">
        <v>20.0</v>
      </c>
      <c r="G1319" s="70" t="s">
        <v>2497</v>
      </c>
      <c r="H1319" s="69">
        <v>231.0</v>
      </c>
      <c r="I1319" s="69">
        <v>31.0</v>
      </c>
      <c r="J1319" s="69">
        <v>30.0</v>
      </c>
      <c r="K1319" s="29">
        <f t="shared" si="1402"/>
        <v>46</v>
      </c>
      <c r="L1319" s="71">
        <f t="shared" si="1403"/>
        <v>0.1991</v>
      </c>
      <c r="M1319" s="71">
        <f t="shared" si="1404"/>
        <v>0.2489</v>
      </c>
      <c r="N1319" s="72">
        <f t="shared" si="1405"/>
        <v>6.87</v>
      </c>
      <c r="O1319" s="73">
        <f t="shared" si="1406"/>
        <v>39351.36</v>
      </c>
      <c r="P1319" s="8">
        <f t="shared" si="1407"/>
        <v>170.3522078</v>
      </c>
    </row>
    <row r="1320" ht="14.25" customHeight="1" outlineLevel="1">
      <c r="A1320" s="68"/>
      <c r="B1320" s="69"/>
      <c r="C1320" s="80" t="s">
        <v>3763</v>
      </c>
      <c r="D1320" s="68"/>
      <c r="E1320" s="69"/>
      <c r="F1320" s="69"/>
      <c r="G1320" s="70"/>
      <c r="H1320" s="69">
        <f t="shared" ref="H1320:K1320" si="1408">SUBTOTAL(9,H1318:H1319)</f>
        <v>472</v>
      </c>
      <c r="I1320" s="69">
        <f t="shared" si="1408"/>
        <v>78</v>
      </c>
      <c r="J1320" s="69">
        <f t="shared" si="1408"/>
        <v>44</v>
      </c>
      <c r="K1320" s="29">
        <f t="shared" si="1408"/>
        <v>100</v>
      </c>
      <c r="L1320" s="71"/>
      <c r="M1320" s="71"/>
      <c r="N1320" s="72">
        <f t="shared" ref="N1320:O1320" si="1409">SUBTOTAL(9,N1318:N1319)</f>
        <v>15.95</v>
      </c>
      <c r="O1320" s="73">
        <f t="shared" si="1409"/>
        <v>91361.6</v>
      </c>
      <c r="P1320" s="8"/>
    </row>
    <row r="1321" ht="14.25" customHeight="1" outlineLevel="2">
      <c r="A1321" s="68">
        <v>600.0</v>
      </c>
      <c r="B1321" s="69">
        <v>1.0</v>
      </c>
      <c r="C1321" s="18" t="str">
        <f>IF(A1321=1.2, "Minneapolis",VLOOKUP(A1321,'Fall20 data fy22 comp rev '!$P$2:$Q$669,2,0))</f>
        <v>Fisher</v>
      </c>
      <c r="D1321" s="68">
        <v>600.0</v>
      </c>
      <c r="E1321" s="69">
        <v>1.0</v>
      </c>
      <c r="F1321" s="69">
        <v>1.0</v>
      </c>
      <c r="G1321" s="70" t="s">
        <v>2498</v>
      </c>
      <c r="H1321" s="69">
        <v>132.0</v>
      </c>
      <c r="I1321" s="69">
        <v>36.0</v>
      </c>
      <c r="J1321" s="69">
        <v>9.0</v>
      </c>
      <c r="K1321" s="29">
        <f t="shared" ref="K1321:K1322" si="1410">ROUND((I$3*I1321)+(J1321*J$3),1)</f>
        <v>40.5</v>
      </c>
      <c r="L1321" s="71">
        <f t="shared" ref="L1321:L1322" si="1411">ROUND(K1321/H1321,4)</f>
        <v>0.3068</v>
      </c>
      <c r="M1321" s="71">
        <f t="shared" ref="M1321:M1322" si="1412">ROUND(MIN(1,L1321/M$3),4)</f>
        <v>0.3835</v>
      </c>
      <c r="N1321" s="72">
        <f t="shared" ref="N1321:N1322" si="1413">ROUND(K1321*M1321*N$3,2)</f>
        <v>9.32</v>
      </c>
      <c r="O1321" s="73">
        <f t="shared" ref="O1321:O1322" si="1414">ROUND(N1321*O$3,2)</f>
        <v>53384.96</v>
      </c>
      <c r="P1321" s="8">
        <f t="shared" ref="P1321:P1322" si="1415">O1321/H1321</f>
        <v>404.4315152</v>
      </c>
    </row>
    <row r="1322" ht="14.25" customHeight="1" outlineLevel="2">
      <c r="A1322" s="68">
        <v>600.0</v>
      </c>
      <c r="B1322" s="69">
        <v>1.0</v>
      </c>
      <c r="C1322" s="18" t="str">
        <f>IF(A1322=1.2, "Minneapolis",VLOOKUP(A1322,'Fall20 data fy22 comp rev '!$P$2:$Q$669,2,0))</f>
        <v>Fisher</v>
      </c>
      <c r="D1322" s="68">
        <v>600.0</v>
      </c>
      <c r="E1322" s="69">
        <v>1.0</v>
      </c>
      <c r="F1322" s="69">
        <v>2.0</v>
      </c>
      <c r="G1322" s="70" t="s">
        <v>2499</v>
      </c>
      <c r="H1322" s="69">
        <v>119.0</v>
      </c>
      <c r="I1322" s="69">
        <v>38.0</v>
      </c>
      <c r="J1322" s="69">
        <v>12.0</v>
      </c>
      <c r="K1322" s="29">
        <f t="shared" si="1410"/>
        <v>44</v>
      </c>
      <c r="L1322" s="71">
        <f t="shared" si="1411"/>
        <v>0.3697</v>
      </c>
      <c r="M1322" s="71">
        <f t="shared" si="1412"/>
        <v>0.4621</v>
      </c>
      <c r="N1322" s="72">
        <f t="shared" si="1413"/>
        <v>12.2</v>
      </c>
      <c r="O1322" s="73">
        <f t="shared" si="1414"/>
        <v>69881.6</v>
      </c>
      <c r="P1322" s="8">
        <f t="shared" si="1415"/>
        <v>587.2403361</v>
      </c>
    </row>
    <row r="1323" ht="14.25" customHeight="1" outlineLevel="1">
      <c r="A1323" s="68"/>
      <c r="B1323" s="69"/>
      <c r="C1323" s="80" t="s">
        <v>3764</v>
      </c>
      <c r="D1323" s="68"/>
      <c r="E1323" s="69"/>
      <c r="F1323" s="69"/>
      <c r="G1323" s="70"/>
      <c r="H1323" s="69">
        <f t="shared" ref="H1323:K1323" si="1416">SUBTOTAL(9,H1321:H1322)</f>
        <v>251</v>
      </c>
      <c r="I1323" s="69">
        <f t="shared" si="1416"/>
        <v>74</v>
      </c>
      <c r="J1323" s="69">
        <f t="shared" si="1416"/>
        <v>21</v>
      </c>
      <c r="K1323" s="29">
        <f t="shared" si="1416"/>
        <v>84.5</v>
      </c>
      <c r="L1323" s="71"/>
      <c r="M1323" s="71"/>
      <c r="N1323" s="72">
        <f t="shared" ref="N1323:O1323" si="1417">SUBTOTAL(9,N1321:N1322)</f>
        <v>21.52</v>
      </c>
      <c r="O1323" s="73">
        <f t="shared" si="1417"/>
        <v>123266.56</v>
      </c>
      <c r="P1323" s="8"/>
    </row>
    <row r="1324" ht="14.25" customHeight="1" outlineLevel="2">
      <c r="A1324" s="68">
        <v>601.0</v>
      </c>
      <c r="B1324" s="69">
        <v>1.0</v>
      </c>
      <c r="C1324" s="18" t="str">
        <f>IF(A1324=1.2, "Minneapolis",VLOOKUP(A1324,'Fall20 data fy22 comp rev '!$P$2:$Q$669,2,0))</f>
        <v>Fosston</v>
      </c>
      <c r="D1324" s="68">
        <v>601.0</v>
      </c>
      <c r="E1324" s="69">
        <v>1.0</v>
      </c>
      <c r="F1324" s="69">
        <v>10.0</v>
      </c>
      <c r="G1324" s="70" t="s">
        <v>2500</v>
      </c>
      <c r="H1324" s="69">
        <v>311.0</v>
      </c>
      <c r="I1324" s="69">
        <v>100.0</v>
      </c>
      <c r="J1324" s="69">
        <v>33.0</v>
      </c>
      <c r="K1324" s="29">
        <f t="shared" ref="K1324:K1325" si="1418">ROUND((I$3*I1324)+(J1324*J$3),1)</f>
        <v>116.5</v>
      </c>
      <c r="L1324" s="71">
        <f t="shared" ref="L1324:L1325" si="1419">ROUND(K1324/H1324,4)</f>
        <v>0.3746</v>
      </c>
      <c r="M1324" s="71">
        <f t="shared" ref="M1324:M1325" si="1420">ROUND(MIN(1,L1324/M$3),4)</f>
        <v>0.4683</v>
      </c>
      <c r="N1324" s="72">
        <f t="shared" ref="N1324:N1325" si="1421">ROUND(K1324*M1324*N$3,2)</f>
        <v>32.73</v>
      </c>
      <c r="O1324" s="73">
        <f t="shared" ref="O1324:O1325" si="1422">ROUND(N1324*O$3,2)</f>
        <v>187477.44</v>
      </c>
      <c r="P1324" s="8">
        <f t="shared" ref="P1324:P1325" si="1423">O1324/H1324</f>
        <v>602.8213505</v>
      </c>
    </row>
    <row r="1325" ht="14.25" customHeight="1" outlineLevel="2">
      <c r="A1325" s="68">
        <v>601.0</v>
      </c>
      <c r="B1325" s="69">
        <v>1.0</v>
      </c>
      <c r="C1325" s="18" t="str">
        <f>IF(A1325=1.2, "Minneapolis",VLOOKUP(A1325,'Fall20 data fy22 comp rev '!$P$2:$Q$669,2,0))</f>
        <v>Fosston</v>
      </c>
      <c r="D1325" s="68">
        <v>601.0</v>
      </c>
      <c r="E1325" s="69">
        <v>1.0</v>
      </c>
      <c r="F1325" s="69">
        <v>20.0</v>
      </c>
      <c r="G1325" s="70" t="s">
        <v>2501</v>
      </c>
      <c r="H1325" s="69">
        <v>304.0</v>
      </c>
      <c r="I1325" s="69">
        <v>85.0</v>
      </c>
      <c r="J1325" s="69">
        <v>22.0</v>
      </c>
      <c r="K1325" s="29">
        <f t="shared" si="1418"/>
        <v>96</v>
      </c>
      <c r="L1325" s="71">
        <f t="shared" si="1419"/>
        <v>0.3158</v>
      </c>
      <c r="M1325" s="71">
        <f t="shared" si="1420"/>
        <v>0.3948</v>
      </c>
      <c r="N1325" s="72">
        <f t="shared" si="1421"/>
        <v>22.74</v>
      </c>
      <c r="O1325" s="73">
        <f t="shared" si="1422"/>
        <v>130254.72</v>
      </c>
      <c r="P1325" s="8">
        <f t="shared" si="1423"/>
        <v>428.4694737</v>
      </c>
    </row>
    <row r="1326" ht="14.25" customHeight="1" outlineLevel="1">
      <c r="A1326" s="68"/>
      <c r="B1326" s="69"/>
      <c r="C1326" s="80" t="s">
        <v>3765</v>
      </c>
      <c r="D1326" s="68"/>
      <c r="E1326" s="69"/>
      <c r="F1326" s="69"/>
      <c r="G1326" s="70"/>
      <c r="H1326" s="69">
        <f t="shared" ref="H1326:K1326" si="1424">SUBTOTAL(9,H1324:H1325)</f>
        <v>615</v>
      </c>
      <c r="I1326" s="69">
        <f t="shared" si="1424"/>
        <v>185</v>
      </c>
      <c r="J1326" s="69">
        <f t="shared" si="1424"/>
        <v>55</v>
      </c>
      <c r="K1326" s="29">
        <f t="shared" si="1424"/>
        <v>212.5</v>
      </c>
      <c r="L1326" s="71"/>
      <c r="M1326" s="71"/>
      <c r="N1326" s="72">
        <f t="shared" ref="N1326:O1326" si="1425">SUBTOTAL(9,N1324:N1325)</f>
        <v>55.47</v>
      </c>
      <c r="O1326" s="73">
        <f t="shared" si="1425"/>
        <v>317732.16</v>
      </c>
      <c r="P1326" s="8"/>
    </row>
    <row r="1327" ht="14.25" customHeight="1" outlineLevel="2">
      <c r="A1327" s="68">
        <v>621.0</v>
      </c>
      <c r="B1327" s="69">
        <v>1.0</v>
      </c>
      <c r="C1327" s="18" t="str">
        <f>IF(A1327=1.2, "Minneapolis",VLOOKUP(A1327,'Fall20 data fy22 comp rev '!$P$2:$Q$669,2,0))</f>
        <v>Mounds View</v>
      </c>
      <c r="D1327" s="68">
        <v>621.0</v>
      </c>
      <c r="E1327" s="69">
        <v>1.0</v>
      </c>
      <c r="F1327" s="69">
        <v>20.0</v>
      </c>
      <c r="G1327" s="70" t="s">
        <v>2502</v>
      </c>
      <c r="H1327" s="69">
        <v>660.0</v>
      </c>
      <c r="I1327" s="69">
        <v>210.0</v>
      </c>
      <c r="J1327" s="69">
        <v>77.0</v>
      </c>
      <c r="K1327" s="29">
        <f t="shared" ref="K1327:K1351" si="1426">ROUND((I$3*I1327)+(J1327*J$3),1)</f>
        <v>248.5</v>
      </c>
      <c r="L1327" s="71">
        <f t="shared" ref="L1327:L1351" si="1427">ROUND(K1327/H1327,4)</f>
        <v>0.3765</v>
      </c>
      <c r="M1327" s="71">
        <f t="shared" ref="M1327:M1351" si="1428">ROUND(MIN(1,L1327/M$3),4)</f>
        <v>0.4706</v>
      </c>
      <c r="N1327" s="72">
        <f t="shared" ref="N1327:N1351" si="1429">ROUND(K1327*M1327*N$3,2)</f>
        <v>70.17</v>
      </c>
      <c r="O1327" s="73">
        <f t="shared" ref="O1327:O1351" si="1430">ROUND(N1327*O$3,2)</f>
        <v>401933.76</v>
      </c>
      <c r="P1327" s="8">
        <f t="shared" ref="P1327:P1351" si="1431">O1327/H1327</f>
        <v>608.9905455</v>
      </c>
    </row>
    <row r="1328" ht="14.25" customHeight="1" outlineLevel="2">
      <c r="A1328" s="68">
        <v>621.0</v>
      </c>
      <c r="B1328" s="69">
        <v>1.0</v>
      </c>
      <c r="C1328" s="18" t="str">
        <f>IF(A1328=1.2, "Minneapolis",VLOOKUP(A1328,'Fall20 data fy22 comp rev '!$P$2:$Q$669,2,0))</f>
        <v>Mounds View</v>
      </c>
      <c r="D1328" s="68">
        <v>621.0</v>
      </c>
      <c r="E1328" s="69">
        <v>1.0</v>
      </c>
      <c r="F1328" s="69">
        <v>21.0</v>
      </c>
      <c r="G1328" s="70" t="s">
        <v>2503</v>
      </c>
      <c r="H1328" s="69">
        <v>348.0</v>
      </c>
      <c r="I1328" s="69">
        <v>24.0</v>
      </c>
      <c r="J1328" s="69">
        <v>7.0</v>
      </c>
      <c r="K1328" s="29">
        <f t="shared" si="1426"/>
        <v>27.5</v>
      </c>
      <c r="L1328" s="71">
        <f t="shared" si="1427"/>
        <v>0.079</v>
      </c>
      <c r="M1328" s="71">
        <f t="shared" si="1428"/>
        <v>0.0988</v>
      </c>
      <c r="N1328" s="72">
        <f t="shared" si="1429"/>
        <v>1.63</v>
      </c>
      <c r="O1328" s="73">
        <f t="shared" si="1430"/>
        <v>9336.64</v>
      </c>
      <c r="P1328" s="8">
        <f t="shared" si="1431"/>
        <v>26.82942529</v>
      </c>
    </row>
    <row r="1329" ht="14.25" customHeight="1" outlineLevel="2">
      <c r="A1329" s="68">
        <v>621.0</v>
      </c>
      <c r="B1329" s="69">
        <v>1.0</v>
      </c>
      <c r="C1329" s="18" t="str">
        <f>IF(A1329=1.2, "Minneapolis",VLOOKUP(A1329,'Fall20 data fy22 comp rev '!$P$2:$Q$669,2,0))</f>
        <v>Mounds View</v>
      </c>
      <c r="D1329" s="68">
        <v>621.0</v>
      </c>
      <c r="E1329" s="69">
        <v>1.0</v>
      </c>
      <c r="F1329" s="69">
        <v>25.0</v>
      </c>
      <c r="G1329" s="70" t="s">
        <v>2504</v>
      </c>
      <c r="H1329" s="69">
        <v>739.0</v>
      </c>
      <c r="I1329" s="69">
        <v>169.0</v>
      </c>
      <c r="J1329" s="69">
        <v>70.0</v>
      </c>
      <c r="K1329" s="29">
        <f t="shared" si="1426"/>
        <v>204</v>
      </c>
      <c r="L1329" s="71">
        <f t="shared" si="1427"/>
        <v>0.276</v>
      </c>
      <c r="M1329" s="71">
        <f t="shared" si="1428"/>
        <v>0.345</v>
      </c>
      <c r="N1329" s="72">
        <f t="shared" si="1429"/>
        <v>42.23</v>
      </c>
      <c r="O1329" s="73">
        <f t="shared" si="1430"/>
        <v>241893.44</v>
      </c>
      <c r="P1329" s="8">
        <f t="shared" si="1431"/>
        <v>327.3253586</v>
      </c>
    </row>
    <row r="1330" ht="14.25" customHeight="1" outlineLevel="2">
      <c r="A1330" s="68">
        <v>621.0</v>
      </c>
      <c r="B1330" s="69">
        <v>1.0</v>
      </c>
      <c r="C1330" s="18" t="str">
        <f>IF(A1330=1.2, "Minneapolis",VLOOKUP(A1330,'Fall20 data fy22 comp rev '!$P$2:$Q$669,2,0))</f>
        <v>Mounds View</v>
      </c>
      <c r="D1330" s="68">
        <v>621.0</v>
      </c>
      <c r="E1330" s="69">
        <v>1.0</v>
      </c>
      <c r="F1330" s="69">
        <v>26.0</v>
      </c>
      <c r="G1330" s="70" t="s">
        <v>2505</v>
      </c>
      <c r="H1330" s="69">
        <v>790.0</v>
      </c>
      <c r="I1330" s="69">
        <v>81.0</v>
      </c>
      <c r="J1330" s="69">
        <v>30.0</v>
      </c>
      <c r="K1330" s="29">
        <f t="shared" si="1426"/>
        <v>96</v>
      </c>
      <c r="L1330" s="71">
        <f t="shared" si="1427"/>
        <v>0.1215</v>
      </c>
      <c r="M1330" s="71">
        <f t="shared" si="1428"/>
        <v>0.1519</v>
      </c>
      <c r="N1330" s="72">
        <f t="shared" si="1429"/>
        <v>8.75</v>
      </c>
      <c r="O1330" s="73">
        <f t="shared" si="1430"/>
        <v>50120</v>
      </c>
      <c r="P1330" s="8">
        <f t="shared" si="1431"/>
        <v>63.44303797</v>
      </c>
    </row>
    <row r="1331" ht="14.25" customHeight="1" outlineLevel="2">
      <c r="A1331" s="68">
        <v>621.0</v>
      </c>
      <c r="B1331" s="69">
        <v>1.0</v>
      </c>
      <c r="C1331" s="18" t="str">
        <f>IF(A1331=1.2, "Minneapolis",VLOOKUP(A1331,'Fall20 data fy22 comp rev '!$P$2:$Q$669,2,0))</f>
        <v>Mounds View</v>
      </c>
      <c r="D1331" s="68">
        <v>621.0</v>
      </c>
      <c r="E1331" s="69">
        <v>1.0</v>
      </c>
      <c r="F1331" s="69">
        <v>30.0</v>
      </c>
      <c r="G1331" s="70" t="s">
        <v>2432</v>
      </c>
      <c r="H1331" s="69">
        <v>553.0</v>
      </c>
      <c r="I1331" s="69">
        <v>193.0</v>
      </c>
      <c r="J1331" s="69">
        <v>91.0</v>
      </c>
      <c r="K1331" s="29">
        <f t="shared" si="1426"/>
        <v>238.5</v>
      </c>
      <c r="L1331" s="71">
        <f t="shared" si="1427"/>
        <v>0.4313</v>
      </c>
      <c r="M1331" s="71">
        <f t="shared" si="1428"/>
        <v>0.5391</v>
      </c>
      <c r="N1331" s="72">
        <f t="shared" si="1429"/>
        <v>77.15</v>
      </c>
      <c r="O1331" s="73">
        <f t="shared" si="1430"/>
        <v>441915.2</v>
      </c>
      <c r="P1331" s="8">
        <f t="shared" si="1431"/>
        <v>799.1233273</v>
      </c>
    </row>
    <row r="1332" ht="14.25" customHeight="1" outlineLevel="2">
      <c r="A1332" s="68">
        <v>621.0</v>
      </c>
      <c r="B1332" s="69">
        <v>1.0</v>
      </c>
      <c r="C1332" s="18" t="str">
        <f>IF(A1332=1.2, "Minneapolis",VLOOKUP(A1332,'Fall20 data fy22 comp rev '!$P$2:$Q$669,2,0))</f>
        <v>Mounds View</v>
      </c>
      <c r="D1332" s="68">
        <v>621.0</v>
      </c>
      <c r="E1332" s="69">
        <v>1.0</v>
      </c>
      <c r="F1332" s="69">
        <v>34.0</v>
      </c>
      <c r="G1332" s="70" t="s">
        <v>1948</v>
      </c>
      <c r="H1332" s="69">
        <v>530.0</v>
      </c>
      <c r="I1332" s="69">
        <v>147.0</v>
      </c>
      <c r="J1332" s="69">
        <v>78.0</v>
      </c>
      <c r="K1332" s="29">
        <f t="shared" si="1426"/>
        <v>186</v>
      </c>
      <c r="L1332" s="71">
        <f t="shared" si="1427"/>
        <v>0.3509</v>
      </c>
      <c r="M1332" s="71">
        <f t="shared" si="1428"/>
        <v>0.4386</v>
      </c>
      <c r="N1332" s="72">
        <f t="shared" si="1429"/>
        <v>48.95</v>
      </c>
      <c r="O1332" s="73">
        <f t="shared" si="1430"/>
        <v>280385.6</v>
      </c>
      <c r="P1332" s="8">
        <f t="shared" si="1431"/>
        <v>529.029434</v>
      </c>
    </row>
    <row r="1333" ht="14.25" customHeight="1" outlineLevel="2">
      <c r="A1333" s="68">
        <v>621.0</v>
      </c>
      <c r="B1333" s="69">
        <v>1.0</v>
      </c>
      <c r="C1333" s="18" t="str">
        <f>IF(A1333=1.2, "Minneapolis",VLOOKUP(A1333,'Fall20 data fy22 comp rev '!$P$2:$Q$669,2,0))</f>
        <v>Mounds View</v>
      </c>
      <c r="D1333" s="68">
        <v>621.0</v>
      </c>
      <c r="E1333" s="69">
        <v>1.0</v>
      </c>
      <c r="F1333" s="69">
        <v>35.0</v>
      </c>
      <c r="G1333" s="70" t="s">
        <v>2506</v>
      </c>
      <c r="H1333" s="69">
        <v>1059.0</v>
      </c>
      <c r="I1333" s="69">
        <v>77.0</v>
      </c>
      <c r="J1333" s="69">
        <v>37.0</v>
      </c>
      <c r="K1333" s="29">
        <f t="shared" si="1426"/>
        <v>95.5</v>
      </c>
      <c r="L1333" s="71">
        <f t="shared" si="1427"/>
        <v>0.0902</v>
      </c>
      <c r="M1333" s="71">
        <f t="shared" si="1428"/>
        <v>0.1128</v>
      </c>
      <c r="N1333" s="72">
        <f t="shared" si="1429"/>
        <v>6.46</v>
      </c>
      <c r="O1333" s="73">
        <f t="shared" si="1430"/>
        <v>37002.88</v>
      </c>
      <c r="P1333" s="8">
        <f t="shared" si="1431"/>
        <v>34.94134089</v>
      </c>
    </row>
    <row r="1334" ht="14.25" customHeight="1" outlineLevel="2">
      <c r="A1334" s="68">
        <v>621.0</v>
      </c>
      <c r="B1334" s="69">
        <v>1.0</v>
      </c>
      <c r="C1334" s="18" t="str">
        <f>IF(A1334=1.2, "Minneapolis",VLOOKUP(A1334,'Fall20 data fy22 comp rev '!$P$2:$Q$669,2,0))</f>
        <v>Mounds View</v>
      </c>
      <c r="D1334" s="68">
        <v>621.0</v>
      </c>
      <c r="E1334" s="69">
        <v>1.0</v>
      </c>
      <c r="F1334" s="69">
        <v>36.0</v>
      </c>
      <c r="G1334" s="70" t="s">
        <v>2507</v>
      </c>
      <c r="H1334" s="69">
        <v>694.0</v>
      </c>
      <c r="I1334" s="69">
        <v>227.0</v>
      </c>
      <c r="J1334" s="69">
        <v>70.0</v>
      </c>
      <c r="K1334" s="29">
        <f t="shared" si="1426"/>
        <v>262</v>
      </c>
      <c r="L1334" s="71">
        <f t="shared" si="1427"/>
        <v>0.3775</v>
      </c>
      <c r="M1334" s="71">
        <f t="shared" si="1428"/>
        <v>0.4719</v>
      </c>
      <c r="N1334" s="72">
        <f t="shared" si="1429"/>
        <v>74.18</v>
      </c>
      <c r="O1334" s="73">
        <f t="shared" si="1430"/>
        <v>424903.04</v>
      </c>
      <c r="P1334" s="8">
        <f t="shared" si="1431"/>
        <v>612.252219</v>
      </c>
    </row>
    <row r="1335" ht="14.25" customHeight="1" outlineLevel="2">
      <c r="A1335" s="68">
        <v>621.0</v>
      </c>
      <c r="B1335" s="69">
        <v>1.0</v>
      </c>
      <c r="C1335" s="18" t="str">
        <f>IF(A1335=1.2, "Minneapolis",VLOOKUP(A1335,'Fall20 data fy22 comp rev '!$P$2:$Q$669,2,0))</f>
        <v>Mounds View</v>
      </c>
      <c r="D1335" s="68">
        <v>621.0</v>
      </c>
      <c r="E1335" s="69">
        <v>1.0</v>
      </c>
      <c r="F1335" s="69">
        <v>38.0</v>
      </c>
      <c r="G1335" s="70" t="s">
        <v>2508</v>
      </c>
      <c r="H1335" s="69">
        <v>34.0</v>
      </c>
      <c r="I1335" s="69">
        <v>1.0</v>
      </c>
      <c r="J1335" s="69">
        <v>1.0</v>
      </c>
      <c r="K1335" s="29">
        <f t="shared" si="1426"/>
        <v>1.5</v>
      </c>
      <c r="L1335" s="71">
        <f t="shared" si="1427"/>
        <v>0.0441</v>
      </c>
      <c r="M1335" s="71">
        <f t="shared" si="1428"/>
        <v>0.0551</v>
      </c>
      <c r="N1335" s="72">
        <f t="shared" si="1429"/>
        <v>0.05</v>
      </c>
      <c r="O1335" s="73">
        <f t="shared" si="1430"/>
        <v>286.4</v>
      </c>
      <c r="P1335" s="8">
        <f t="shared" si="1431"/>
        <v>8.423529412</v>
      </c>
    </row>
    <row r="1336" ht="14.25" customHeight="1" outlineLevel="2">
      <c r="A1336" s="68">
        <v>621.0</v>
      </c>
      <c r="B1336" s="69">
        <v>1.0</v>
      </c>
      <c r="C1336" s="18" t="str">
        <f>IF(A1336=1.2, "Minneapolis",VLOOKUP(A1336,'Fall20 data fy22 comp rev '!$P$2:$Q$669,2,0))</f>
        <v>Mounds View</v>
      </c>
      <c r="D1336" s="68">
        <v>621.0</v>
      </c>
      <c r="E1336" s="69">
        <v>1.0</v>
      </c>
      <c r="F1336" s="69">
        <v>39.0</v>
      </c>
      <c r="G1336" s="70" t="s">
        <v>2509</v>
      </c>
      <c r="H1336" s="69">
        <v>24.0</v>
      </c>
      <c r="I1336" s="69">
        <v>14.0</v>
      </c>
      <c r="J1336" s="69">
        <v>0.0</v>
      </c>
      <c r="K1336" s="29">
        <f t="shared" si="1426"/>
        <v>14</v>
      </c>
      <c r="L1336" s="71">
        <f t="shared" si="1427"/>
        <v>0.5833</v>
      </c>
      <c r="M1336" s="71">
        <f t="shared" si="1428"/>
        <v>0.7291</v>
      </c>
      <c r="N1336" s="72">
        <f t="shared" si="1429"/>
        <v>6.12</v>
      </c>
      <c r="O1336" s="73">
        <f t="shared" si="1430"/>
        <v>35055.36</v>
      </c>
      <c r="P1336" s="8">
        <f t="shared" si="1431"/>
        <v>1460.64</v>
      </c>
    </row>
    <row r="1337" ht="14.25" customHeight="1" outlineLevel="2">
      <c r="A1337" s="68">
        <v>621.0</v>
      </c>
      <c r="B1337" s="69">
        <v>1.0</v>
      </c>
      <c r="C1337" s="18" t="str">
        <f>IF(A1337=1.2, "Minneapolis",VLOOKUP(A1337,'Fall20 data fy22 comp rev '!$P$2:$Q$669,2,0))</f>
        <v>Mounds View</v>
      </c>
      <c r="D1337" s="68">
        <v>621.0</v>
      </c>
      <c r="E1337" s="69">
        <v>1.0</v>
      </c>
      <c r="F1337" s="69">
        <v>41.0</v>
      </c>
      <c r="G1337" s="70" t="s">
        <v>3766</v>
      </c>
      <c r="H1337" s="69">
        <v>18.0</v>
      </c>
      <c r="I1337" s="69">
        <v>11.0</v>
      </c>
      <c r="J1337" s="69">
        <v>2.0</v>
      </c>
      <c r="K1337" s="29">
        <f t="shared" si="1426"/>
        <v>12</v>
      </c>
      <c r="L1337" s="71">
        <f t="shared" si="1427"/>
        <v>0.6667</v>
      </c>
      <c r="M1337" s="71">
        <f t="shared" si="1428"/>
        <v>0.8334</v>
      </c>
      <c r="N1337" s="72">
        <f t="shared" si="1429"/>
        <v>6</v>
      </c>
      <c r="O1337" s="73">
        <f t="shared" si="1430"/>
        <v>34368</v>
      </c>
      <c r="P1337" s="8">
        <f t="shared" si="1431"/>
        <v>1909.333333</v>
      </c>
    </row>
    <row r="1338" ht="14.25" customHeight="1" outlineLevel="2">
      <c r="A1338" s="68">
        <v>621.0</v>
      </c>
      <c r="B1338" s="69">
        <v>1.0</v>
      </c>
      <c r="C1338" s="18" t="str">
        <f>IF(A1338=1.2, "Minneapolis",VLOOKUP(A1338,'Fall20 data fy22 comp rev '!$P$2:$Q$669,2,0))</f>
        <v>Mounds View</v>
      </c>
      <c r="D1338" s="68">
        <v>621.0</v>
      </c>
      <c r="E1338" s="69">
        <v>1.0</v>
      </c>
      <c r="F1338" s="69">
        <v>42.0</v>
      </c>
      <c r="G1338" s="70" t="s">
        <v>2510</v>
      </c>
      <c r="H1338" s="69">
        <v>107.0</v>
      </c>
      <c r="I1338" s="69">
        <v>16.0</v>
      </c>
      <c r="J1338" s="69">
        <v>7.0</v>
      </c>
      <c r="K1338" s="29">
        <f t="shared" si="1426"/>
        <v>19.5</v>
      </c>
      <c r="L1338" s="71">
        <f t="shared" si="1427"/>
        <v>0.1822</v>
      </c>
      <c r="M1338" s="71">
        <f t="shared" si="1428"/>
        <v>0.2278</v>
      </c>
      <c r="N1338" s="72">
        <f t="shared" si="1429"/>
        <v>2.67</v>
      </c>
      <c r="O1338" s="73">
        <f t="shared" si="1430"/>
        <v>15293.76</v>
      </c>
      <c r="P1338" s="8">
        <f t="shared" si="1431"/>
        <v>142.9323364</v>
      </c>
    </row>
    <row r="1339" ht="14.25" customHeight="1" outlineLevel="2">
      <c r="A1339" s="68">
        <v>621.0</v>
      </c>
      <c r="B1339" s="69">
        <v>1.0</v>
      </c>
      <c r="C1339" s="18" t="str">
        <f>IF(A1339=1.2, "Minneapolis",VLOOKUP(A1339,'Fall20 data fy22 comp rev '!$P$2:$Q$669,2,0))</f>
        <v>Mounds View</v>
      </c>
      <c r="D1339" s="68">
        <v>621.0</v>
      </c>
      <c r="E1339" s="69">
        <v>1.0</v>
      </c>
      <c r="F1339" s="69">
        <v>45.0</v>
      </c>
      <c r="G1339" s="70" t="s">
        <v>2511</v>
      </c>
      <c r="H1339" s="69">
        <v>19.0</v>
      </c>
      <c r="I1339" s="69">
        <v>13.0</v>
      </c>
      <c r="J1339" s="69">
        <v>1.0</v>
      </c>
      <c r="K1339" s="29">
        <f t="shared" si="1426"/>
        <v>13.5</v>
      </c>
      <c r="L1339" s="71">
        <f t="shared" si="1427"/>
        <v>0.7105</v>
      </c>
      <c r="M1339" s="71">
        <f t="shared" si="1428"/>
        <v>0.8881</v>
      </c>
      <c r="N1339" s="72">
        <f t="shared" si="1429"/>
        <v>7.19</v>
      </c>
      <c r="O1339" s="73">
        <f t="shared" si="1430"/>
        <v>41184.32</v>
      </c>
      <c r="P1339" s="8">
        <f t="shared" si="1431"/>
        <v>2167.595789</v>
      </c>
    </row>
    <row r="1340" ht="14.25" customHeight="1" outlineLevel="2">
      <c r="A1340" s="68">
        <v>621.0</v>
      </c>
      <c r="B1340" s="69">
        <v>1.0</v>
      </c>
      <c r="C1340" s="18" t="str">
        <f>IF(A1340=1.2, "Minneapolis",VLOOKUP(A1340,'Fall20 data fy22 comp rev '!$P$2:$Q$669,2,0))</f>
        <v>Mounds View</v>
      </c>
      <c r="D1340" s="68">
        <v>621.0</v>
      </c>
      <c r="E1340" s="69">
        <v>1.0</v>
      </c>
      <c r="F1340" s="69">
        <v>59.0</v>
      </c>
      <c r="G1340" s="70" t="s">
        <v>2512</v>
      </c>
      <c r="H1340" s="69">
        <v>6.0</v>
      </c>
      <c r="I1340" s="69">
        <v>1.0</v>
      </c>
      <c r="J1340" s="69">
        <v>0.0</v>
      </c>
      <c r="K1340" s="29">
        <f t="shared" si="1426"/>
        <v>1</v>
      </c>
      <c r="L1340" s="71">
        <f t="shared" si="1427"/>
        <v>0.1667</v>
      </c>
      <c r="M1340" s="71">
        <f t="shared" si="1428"/>
        <v>0.2084</v>
      </c>
      <c r="N1340" s="72">
        <f t="shared" si="1429"/>
        <v>0.13</v>
      </c>
      <c r="O1340" s="73">
        <f t="shared" si="1430"/>
        <v>744.64</v>
      </c>
      <c r="P1340" s="8">
        <f t="shared" si="1431"/>
        <v>124.1066667</v>
      </c>
    </row>
    <row r="1341" ht="14.25" customHeight="1" outlineLevel="2">
      <c r="A1341" s="68">
        <v>621.0</v>
      </c>
      <c r="B1341" s="69">
        <v>1.0</v>
      </c>
      <c r="C1341" s="18" t="str">
        <f>IF(A1341=1.2, "Minneapolis",VLOOKUP(A1341,'Fall20 data fy22 comp rev '!$P$2:$Q$669,2,0))</f>
        <v>Mounds View</v>
      </c>
      <c r="D1341" s="68">
        <v>621.0</v>
      </c>
      <c r="E1341" s="69">
        <v>1.0</v>
      </c>
      <c r="F1341" s="69">
        <v>60.0</v>
      </c>
      <c r="G1341" s="70" t="s">
        <v>2513</v>
      </c>
      <c r="H1341" s="69">
        <v>87.0</v>
      </c>
      <c r="I1341" s="69">
        <v>42.0</v>
      </c>
      <c r="J1341" s="69">
        <v>10.0</v>
      </c>
      <c r="K1341" s="29">
        <f t="shared" si="1426"/>
        <v>47</v>
      </c>
      <c r="L1341" s="71">
        <f t="shared" si="1427"/>
        <v>0.5402</v>
      </c>
      <c r="M1341" s="71">
        <f t="shared" si="1428"/>
        <v>0.6753</v>
      </c>
      <c r="N1341" s="72">
        <f t="shared" si="1429"/>
        <v>19.04</v>
      </c>
      <c r="O1341" s="73">
        <f t="shared" si="1430"/>
        <v>109061.12</v>
      </c>
      <c r="P1341" s="8">
        <f t="shared" si="1431"/>
        <v>1253.576092</v>
      </c>
    </row>
    <row r="1342" ht="14.25" customHeight="1" outlineLevel="2">
      <c r="A1342" s="68">
        <v>621.0</v>
      </c>
      <c r="B1342" s="69">
        <v>1.0</v>
      </c>
      <c r="C1342" s="18" t="str">
        <f>IF(A1342=1.2, "Minneapolis",VLOOKUP(A1342,'Fall20 data fy22 comp rev '!$P$2:$Q$669,2,0))</f>
        <v>Mounds View</v>
      </c>
      <c r="D1342" s="68">
        <v>621.0</v>
      </c>
      <c r="E1342" s="69">
        <v>1.0</v>
      </c>
      <c r="F1342" s="69">
        <v>61.0</v>
      </c>
      <c r="G1342" s="70" t="s">
        <v>2514</v>
      </c>
      <c r="H1342" s="69">
        <v>47.0</v>
      </c>
      <c r="I1342" s="69">
        <v>27.0</v>
      </c>
      <c r="J1342" s="69">
        <v>4.0</v>
      </c>
      <c r="K1342" s="29">
        <f t="shared" si="1426"/>
        <v>29</v>
      </c>
      <c r="L1342" s="71">
        <f t="shared" si="1427"/>
        <v>0.617</v>
      </c>
      <c r="M1342" s="71">
        <f t="shared" si="1428"/>
        <v>0.7713</v>
      </c>
      <c r="N1342" s="72">
        <f t="shared" si="1429"/>
        <v>13.42</v>
      </c>
      <c r="O1342" s="73">
        <f t="shared" si="1430"/>
        <v>76869.76</v>
      </c>
      <c r="P1342" s="8">
        <f t="shared" si="1431"/>
        <v>1635.526809</v>
      </c>
    </row>
    <row r="1343" ht="14.25" customHeight="1" outlineLevel="2">
      <c r="A1343" s="68">
        <v>621.0</v>
      </c>
      <c r="B1343" s="69">
        <v>1.0</v>
      </c>
      <c r="C1343" s="18" t="str">
        <f>IF(A1343=1.2, "Minneapolis",VLOOKUP(A1343,'Fall20 data fy22 comp rev '!$P$2:$Q$669,2,0))</f>
        <v>Mounds View</v>
      </c>
      <c r="D1343" s="68">
        <v>621.0</v>
      </c>
      <c r="E1343" s="69">
        <v>1.0</v>
      </c>
      <c r="F1343" s="69">
        <v>64.0</v>
      </c>
      <c r="G1343" s="70" t="s">
        <v>2515</v>
      </c>
      <c r="H1343" s="69">
        <v>1799.0</v>
      </c>
      <c r="I1343" s="69">
        <v>158.0</v>
      </c>
      <c r="J1343" s="69">
        <v>69.0</v>
      </c>
      <c r="K1343" s="29">
        <f t="shared" si="1426"/>
        <v>192.5</v>
      </c>
      <c r="L1343" s="71">
        <f t="shared" si="1427"/>
        <v>0.107</v>
      </c>
      <c r="M1343" s="71">
        <f t="shared" si="1428"/>
        <v>0.1338</v>
      </c>
      <c r="N1343" s="72">
        <f t="shared" si="1429"/>
        <v>15.45</v>
      </c>
      <c r="O1343" s="73">
        <f t="shared" si="1430"/>
        <v>88497.6</v>
      </c>
      <c r="P1343" s="8">
        <f t="shared" si="1431"/>
        <v>49.19266259</v>
      </c>
    </row>
    <row r="1344" ht="14.25" customHeight="1" outlineLevel="2">
      <c r="A1344" s="68">
        <v>621.0</v>
      </c>
      <c r="B1344" s="69">
        <v>1.0</v>
      </c>
      <c r="C1344" s="18" t="str">
        <f>IF(A1344=1.2, "Minneapolis",VLOOKUP(A1344,'Fall20 data fy22 comp rev '!$P$2:$Q$669,2,0))</f>
        <v>Mounds View</v>
      </c>
      <c r="D1344" s="68">
        <v>621.0</v>
      </c>
      <c r="E1344" s="69">
        <v>1.0</v>
      </c>
      <c r="F1344" s="69">
        <v>65.0</v>
      </c>
      <c r="G1344" s="70" t="s">
        <v>2516</v>
      </c>
      <c r="H1344" s="69">
        <v>1782.0</v>
      </c>
      <c r="I1344" s="69">
        <v>506.0</v>
      </c>
      <c r="J1344" s="69">
        <v>208.0</v>
      </c>
      <c r="K1344" s="29">
        <f t="shared" si="1426"/>
        <v>610</v>
      </c>
      <c r="L1344" s="71">
        <f t="shared" si="1427"/>
        <v>0.3423</v>
      </c>
      <c r="M1344" s="71">
        <f t="shared" si="1428"/>
        <v>0.4279</v>
      </c>
      <c r="N1344" s="72">
        <f t="shared" si="1429"/>
        <v>156.61</v>
      </c>
      <c r="O1344" s="73">
        <f t="shared" si="1430"/>
        <v>897062.08</v>
      </c>
      <c r="P1344" s="8">
        <f t="shared" si="1431"/>
        <v>503.4018406</v>
      </c>
    </row>
    <row r="1345" ht="14.25" customHeight="1" outlineLevel="2">
      <c r="A1345" s="68">
        <v>621.0</v>
      </c>
      <c r="B1345" s="69">
        <v>1.0</v>
      </c>
      <c r="C1345" s="18" t="str">
        <f>IF(A1345=1.2, "Minneapolis",VLOOKUP(A1345,'Fall20 data fy22 comp rev '!$P$2:$Q$669,2,0))</f>
        <v>Mounds View</v>
      </c>
      <c r="D1345" s="68">
        <v>621.0</v>
      </c>
      <c r="E1345" s="69">
        <v>1.0</v>
      </c>
      <c r="F1345" s="69">
        <v>66.0</v>
      </c>
      <c r="G1345" s="70" t="s">
        <v>2517</v>
      </c>
      <c r="H1345" s="69">
        <v>664.0</v>
      </c>
      <c r="I1345" s="69">
        <v>215.0</v>
      </c>
      <c r="J1345" s="69">
        <v>92.0</v>
      </c>
      <c r="K1345" s="29">
        <f t="shared" si="1426"/>
        <v>261</v>
      </c>
      <c r="L1345" s="71">
        <f t="shared" si="1427"/>
        <v>0.3931</v>
      </c>
      <c r="M1345" s="71">
        <f t="shared" si="1428"/>
        <v>0.4914</v>
      </c>
      <c r="N1345" s="72">
        <f t="shared" si="1429"/>
        <v>76.95</v>
      </c>
      <c r="O1345" s="73">
        <f t="shared" si="1430"/>
        <v>440769.6</v>
      </c>
      <c r="P1345" s="8">
        <f t="shared" si="1431"/>
        <v>663.8096386</v>
      </c>
    </row>
    <row r="1346" ht="14.25" customHeight="1" outlineLevel="2">
      <c r="A1346" s="68">
        <v>621.0</v>
      </c>
      <c r="B1346" s="69">
        <v>1.0</v>
      </c>
      <c r="C1346" s="18" t="str">
        <f>IF(A1346=1.2, "Minneapolis",VLOOKUP(A1346,'Fall20 data fy22 comp rev '!$P$2:$Q$669,2,0))</f>
        <v>Mounds View</v>
      </c>
      <c r="D1346" s="68">
        <v>621.0</v>
      </c>
      <c r="E1346" s="69">
        <v>1.0</v>
      </c>
      <c r="F1346" s="69">
        <v>67.0</v>
      </c>
      <c r="G1346" s="70" t="s">
        <v>2518</v>
      </c>
      <c r="H1346" s="69">
        <v>843.0</v>
      </c>
      <c r="I1346" s="69">
        <v>218.0</v>
      </c>
      <c r="J1346" s="69">
        <v>104.0</v>
      </c>
      <c r="K1346" s="29">
        <f t="shared" si="1426"/>
        <v>270</v>
      </c>
      <c r="L1346" s="71">
        <f t="shared" si="1427"/>
        <v>0.3203</v>
      </c>
      <c r="M1346" s="71">
        <f t="shared" si="1428"/>
        <v>0.4004</v>
      </c>
      <c r="N1346" s="72">
        <f t="shared" si="1429"/>
        <v>64.86</v>
      </c>
      <c r="O1346" s="73">
        <f t="shared" si="1430"/>
        <v>371518.08</v>
      </c>
      <c r="P1346" s="8">
        <f t="shared" si="1431"/>
        <v>440.7094662</v>
      </c>
    </row>
    <row r="1347" ht="14.25" customHeight="1" outlineLevel="2">
      <c r="A1347" s="68">
        <v>621.0</v>
      </c>
      <c r="B1347" s="69">
        <v>1.0</v>
      </c>
      <c r="C1347" s="18" t="str">
        <f>IF(A1347=1.2, "Minneapolis",VLOOKUP(A1347,'Fall20 data fy22 comp rev '!$P$2:$Q$669,2,0))</f>
        <v>Mounds View</v>
      </c>
      <c r="D1347" s="68">
        <v>621.0</v>
      </c>
      <c r="E1347" s="69">
        <v>1.0</v>
      </c>
      <c r="F1347" s="69">
        <v>68.0</v>
      </c>
      <c r="G1347" s="70" t="s">
        <v>2519</v>
      </c>
      <c r="H1347" s="69">
        <v>5.0</v>
      </c>
      <c r="I1347" s="69">
        <v>2.0</v>
      </c>
      <c r="J1347" s="69">
        <v>0.0</v>
      </c>
      <c r="K1347" s="29">
        <f t="shared" si="1426"/>
        <v>2</v>
      </c>
      <c r="L1347" s="71">
        <f t="shared" si="1427"/>
        <v>0.4</v>
      </c>
      <c r="M1347" s="71">
        <f t="shared" si="1428"/>
        <v>0.5</v>
      </c>
      <c r="N1347" s="72">
        <f t="shared" si="1429"/>
        <v>0.6</v>
      </c>
      <c r="O1347" s="73">
        <f t="shared" si="1430"/>
        <v>3436.8</v>
      </c>
      <c r="P1347" s="8">
        <f t="shared" si="1431"/>
        <v>687.36</v>
      </c>
    </row>
    <row r="1348" ht="14.25" customHeight="1" outlineLevel="2">
      <c r="A1348" s="68">
        <v>621.0</v>
      </c>
      <c r="B1348" s="69">
        <v>1.0</v>
      </c>
      <c r="C1348" s="18" t="str">
        <f>IF(A1348=1.2, "Minneapolis",VLOOKUP(A1348,'Fall20 data fy22 comp rev '!$P$2:$Q$669,2,0))</f>
        <v>Mounds View</v>
      </c>
      <c r="D1348" s="68">
        <v>621.0</v>
      </c>
      <c r="E1348" s="69">
        <v>1.0</v>
      </c>
      <c r="F1348" s="69">
        <v>69.0</v>
      </c>
      <c r="G1348" s="70" t="s">
        <v>2520</v>
      </c>
      <c r="H1348" s="69">
        <v>15.0</v>
      </c>
      <c r="I1348" s="69">
        <v>10.0</v>
      </c>
      <c r="J1348" s="69">
        <v>1.0</v>
      </c>
      <c r="K1348" s="29">
        <f t="shared" si="1426"/>
        <v>10.5</v>
      </c>
      <c r="L1348" s="71">
        <f t="shared" si="1427"/>
        <v>0.7</v>
      </c>
      <c r="M1348" s="71">
        <f t="shared" si="1428"/>
        <v>0.875</v>
      </c>
      <c r="N1348" s="72">
        <f t="shared" si="1429"/>
        <v>5.51</v>
      </c>
      <c r="O1348" s="73">
        <f t="shared" si="1430"/>
        <v>31561.28</v>
      </c>
      <c r="P1348" s="8">
        <f t="shared" si="1431"/>
        <v>2104.085333</v>
      </c>
    </row>
    <row r="1349" ht="14.25" customHeight="1" outlineLevel="2">
      <c r="A1349" s="68">
        <v>621.0</v>
      </c>
      <c r="B1349" s="69">
        <v>1.0</v>
      </c>
      <c r="C1349" s="18" t="str">
        <f>IF(A1349=1.2, "Minneapolis",VLOOKUP(A1349,'Fall20 data fy22 comp rev '!$P$2:$Q$669,2,0))</f>
        <v>Mounds View</v>
      </c>
      <c r="D1349" s="68">
        <v>621.0</v>
      </c>
      <c r="E1349" s="69">
        <v>1.0</v>
      </c>
      <c r="F1349" s="69">
        <v>70.0</v>
      </c>
      <c r="G1349" s="70" t="s">
        <v>2521</v>
      </c>
      <c r="H1349" s="69">
        <v>1142.0</v>
      </c>
      <c r="I1349" s="69">
        <v>90.0</v>
      </c>
      <c r="J1349" s="69">
        <v>53.0</v>
      </c>
      <c r="K1349" s="29">
        <f t="shared" si="1426"/>
        <v>116.5</v>
      </c>
      <c r="L1349" s="71">
        <f t="shared" si="1427"/>
        <v>0.102</v>
      </c>
      <c r="M1349" s="71">
        <f t="shared" si="1428"/>
        <v>0.1275</v>
      </c>
      <c r="N1349" s="72">
        <f t="shared" si="1429"/>
        <v>8.91</v>
      </c>
      <c r="O1349" s="73">
        <f t="shared" si="1430"/>
        <v>51036.48</v>
      </c>
      <c r="P1349" s="8">
        <f t="shared" si="1431"/>
        <v>44.69043783</v>
      </c>
    </row>
    <row r="1350" ht="14.25" customHeight="1" outlineLevel="2">
      <c r="A1350" s="68">
        <v>621.0</v>
      </c>
      <c r="B1350" s="69">
        <v>1.0</v>
      </c>
      <c r="C1350" s="18" t="str">
        <f>IF(A1350=1.2, "Minneapolis",VLOOKUP(A1350,'Fall20 data fy22 comp rev '!$P$2:$Q$669,2,0))</f>
        <v>Mounds View</v>
      </c>
      <c r="D1350" s="68">
        <v>621.0</v>
      </c>
      <c r="E1350" s="69">
        <v>1.0</v>
      </c>
      <c r="F1350" s="69">
        <v>71.0</v>
      </c>
      <c r="G1350" s="70" t="s">
        <v>2522</v>
      </c>
      <c r="H1350" s="69">
        <v>21.0</v>
      </c>
      <c r="I1350" s="69">
        <v>16.0</v>
      </c>
      <c r="J1350" s="69">
        <v>1.0</v>
      </c>
      <c r="K1350" s="29">
        <f t="shared" si="1426"/>
        <v>16.5</v>
      </c>
      <c r="L1350" s="71">
        <f t="shared" si="1427"/>
        <v>0.7857</v>
      </c>
      <c r="M1350" s="71">
        <f t="shared" si="1428"/>
        <v>0.9821</v>
      </c>
      <c r="N1350" s="72">
        <f t="shared" si="1429"/>
        <v>9.72</v>
      </c>
      <c r="O1350" s="73">
        <f t="shared" si="1430"/>
        <v>55676.16</v>
      </c>
      <c r="P1350" s="8">
        <f t="shared" si="1431"/>
        <v>2651.245714</v>
      </c>
    </row>
    <row r="1351" ht="14.25" customHeight="1" outlineLevel="2">
      <c r="A1351" s="68">
        <v>621.0</v>
      </c>
      <c r="B1351" s="69">
        <v>1.0</v>
      </c>
      <c r="C1351" s="18" t="str">
        <f>IF(A1351=1.2, "Minneapolis",VLOOKUP(A1351,'Fall20 data fy22 comp rev '!$P$2:$Q$669,2,0))</f>
        <v>Mounds View</v>
      </c>
      <c r="D1351" s="68">
        <v>621.0</v>
      </c>
      <c r="E1351" s="69">
        <v>1.0</v>
      </c>
      <c r="F1351" s="69">
        <v>699.0</v>
      </c>
      <c r="G1351" s="70" t="s">
        <v>2523</v>
      </c>
      <c r="H1351" s="69">
        <v>69.0</v>
      </c>
      <c r="I1351" s="69">
        <v>7.0</v>
      </c>
      <c r="J1351" s="69">
        <v>1.0</v>
      </c>
      <c r="K1351" s="29">
        <f t="shared" si="1426"/>
        <v>7.5</v>
      </c>
      <c r="L1351" s="71">
        <f t="shared" si="1427"/>
        <v>0.1087</v>
      </c>
      <c r="M1351" s="71">
        <f t="shared" si="1428"/>
        <v>0.1359</v>
      </c>
      <c r="N1351" s="72">
        <f t="shared" si="1429"/>
        <v>0.61</v>
      </c>
      <c r="O1351" s="73">
        <f t="shared" si="1430"/>
        <v>3494.08</v>
      </c>
      <c r="P1351" s="8">
        <f t="shared" si="1431"/>
        <v>50.63884058</v>
      </c>
    </row>
    <row r="1352" ht="14.25" customHeight="1" outlineLevel="1">
      <c r="A1352" s="68"/>
      <c r="B1352" s="69"/>
      <c r="C1352" s="80" t="s">
        <v>3767</v>
      </c>
      <c r="D1352" s="68"/>
      <c r="E1352" s="69"/>
      <c r="F1352" s="69"/>
      <c r="G1352" s="70"/>
      <c r="H1352" s="69">
        <f t="shared" ref="H1352:K1352" si="1432">SUBTOTAL(9,H1327:H1351)</f>
        <v>12055</v>
      </c>
      <c r="I1352" s="69">
        <f t="shared" si="1432"/>
        <v>2475</v>
      </c>
      <c r="J1352" s="69">
        <f t="shared" si="1432"/>
        <v>1014</v>
      </c>
      <c r="K1352" s="29">
        <f t="shared" si="1432"/>
        <v>2982</v>
      </c>
      <c r="L1352" s="71"/>
      <c r="M1352" s="71"/>
      <c r="N1352" s="72">
        <f t="shared" ref="N1352:O1352" si="1433">SUBTOTAL(9,N1327:N1351)</f>
        <v>723.36</v>
      </c>
      <c r="O1352" s="73">
        <f t="shared" si="1433"/>
        <v>4143406.08</v>
      </c>
      <c r="P1352" s="8"/>
    </row>
    <row r="1353" ht="14.25" customHeight="1" outlineLevel="2">
      <c r="A1353" s="68">
        <v>622.0</v>
      </c>
      <c r="B1353" s="69">
        <v>1.0</v>
      </c>
      <c r="C1353" s="18" t="str">
        <f>IF(A1353=1.2, "Minneapolis",VLOOKUP(A1353,'Fall20 data fy22 comp rev '!$P$2:$Q$669,2,0))</f>
        <v>North St Paul-Maplewood</v>
      </c>
      <c r="D1353" s="68">
        <v>622.0</v>
      </c>
      <c r="E1353" s="69">
        <v>1.0</v>
      </c>
      <c r="F1353" s="69">
        <v>27.0</v>
      </c>
      <c r="G1353" s="70" t="s">
        <v>2524</v>
      </c>
      <c r="H1353" s="69">
        <v>556.0</v>
      </c>
      <c r="I1353" s="69">
        <v>209.0</v>
      </c>
      <c r="J1353" s="69">
        <v>64.0</v>
      </c>
      <c r="K1353" s="29">
        <f t="shared" ref="K1353:K1375" si="1434">ROUND((I$3*I1353)+(J1353*J$3),1)</f>
        <v>241</v>
      </c>
      <c r="L1353" s="71">
        <f t="shared" ref="L1353:L1375" si="1435">ROUND(K1353/H1353,4)</f>
        <v>0.4335</v>
      </c>
      <c r="M1353" s="71">
        <f t="shared" ref="M1353:M1375" si="1436">ROUND(MIN(1,L1353/M$3),4)</f>
        <v>0.5419</v>
      </c>
      <c r="N1353" s="72">
        <f t="shared" ref="N1353:N1375" si="1437">ROUND(K1353*M1353*N$3,2)</f>
        <v>78.36</v>
      </c>
      <c r="O1353" s="73">
        <f t="shared" ref="O1353:O1375" si="1438">ROUND(N1353*O$3,2)</f>
        <v>448846.08</v>
      </c>
      <c r="P1353" s="8">
        <f t="shared" ref="P1353:P1375" si="1439">O1353/H1353</f>
        <v>807.2771223</v>
      </c>
    </row>
    <row r="1354" ht="14.25" customHeight="1" outlineLevel="2">
      <c r="A1354" s="68">
        <v>622.0</v>
      </c>
      <c r="B1354" s="69">
        <v>1.0</v>
      </c>
      <c r="C1354" s="18" t="str">
        <f>IF(A1354=1.2, "Minneapolis",VLOOKUP(A1354,'Fall20 data fy22 comp rev '!$P$2:$Q$669,2,0))</f>
        <v>North St Paul-Maplewood</v>
      </c>
      <c r="D1354" s="68">
        <v>622.0</v>
      </c>
      <c r="E1354" s="69">
        <v>1.0</v>
      </c>
      <c r="F1354" s="69">
        <v>28.0</v>
      </c>
      <c r="G1354" s="70" t="s">
        <v>2525</v>
      </c>
      <c r="H1354" s="69">
        <v>431.0</v>
      </c>
      <c r="I1354" s="69">
        <v>195.0</v>
      </c>
      <c r="J1354" s="69">
        <v>58.0</v>
      </c>
      <c r="K1354" s="29">
        <f t="shared" si="1434"/>
        <v>224</v>
      </c>
      <c r="L1354" s="71">
        <f t="shared" si="1435"/>
        <v>0.5197</v>
      </c>
      <c r="M1354" s="71">
        <f t="shared" si="1436"/>
        <v>0.6496</v>
      </c>
      <c r="N1354" s="72">
        <f t="shared" si="1437"/>
        <v>87.31</v>
      </c>
      <c r="O1354" s="73">
        <f t="shared" si="1438"/>
        <v>500111.68</v>
      </c>
      <c r="P1354" s="8">
        <f t="shared" si="1439"/>
        <v>1160.351926</v>
      </c>
    </row>
    <row r="1355" ht="14.25" customHeight="1" outlineLevel="2">
      <c r="A1355" s="68">
        <v>622.0</v>
      </c>
      <c r="B1355" s="69">
        <v>1.0</v>
      </c>
      <c r="C1355" s="18" t="str">
        <f>IF(A1355=1.2, "Minneapolis",VLOOKUP(A1355,'Fall20 data fy22 comp rev '!$P$2:$Q$669,2,0))</f>
        <v>North St Paul-Maplewood</v>
      </c>
      <c r="D1355" s="68">
        <v>622.0</v>
      </c>
      <c r="E1355" s="69">
        <v>1.0</v>
      </c>
      <c r="F1355" s="69">
        <v>29.0</v>
      </c>
      <c r="G1355" s="70" t="s">
        <v>2526</v>
      </c>
      <c r="H1355" s="69">
        <v>456.0</v>
      </c>
      <c r="I1355" s="69">
        <v>154.0</v>
      </c>
      <c r="J1355" s="69">
        <v>74.0</v>
      </c>
      <c r="K1355" s="29">
        <f t="shared" si="1434"/>
        <v>191</v>
      </c>
      <c r="L1355" s="71">
        <f t="shared" si="1435"/>
        <v>0.4189</v>
      </c>
      <c r="M1355" s="71">
        <f t="shared" si="1436"/>
        <v>0.5236</v>
      </c>
      <c r="N1355" s="72">
        <f t="shared" si="1437"/>
        <v>60</v>
      </c>
      <c r="O1355" s="73">
        <f t="shared" si="1438"/>
        <v>343680</v>
      </c>
      <c r="P1355" s="8">
        <f t="shared" si="1439"/>
        <v>753.6842105</v>
      </c>
    </row>
    <row r="1356" ht="14.25" customHeight="1" outlineLevel="2">
      <c r="A1356" s="68">
        <v>622.0</v>
      </c>
      <c r="B1356" s="69">
        <v>1.0</v>
      </c>
      <c r="C1356" s="18" t="str">
        <f>IF(A1356=1.2, "Minneapolis",VLOOKUP(A1356,'Fall20 data fy22 comp rev '!$P$2:$Q$669,2,0))</f>
        <v>North St Paul-Maplewood</v>
      </c>
      <c r="D1356" s="68">
        <v>622.0</v>
      </c>
      <c r="E1356" s="69">
        <v>1.0</v>
      </c>
      <c r="F1356" s="69">
        <v>30.0</v>
      </c>
      <c r="G1356" s="70" t="s">
        <v>2527</v>
      </c>
      <c r="H1356" s="69">
        <v>451.0</v>
      </c>
      <c r="I1356" s="69">
        <v>90.0</v>
      </c>
      <c r="J1356" s="69">
        <v>56.0</v>
      </c>
      <c r="K1356" s="29">
        <f t="shared" si="1434"/>
        <v>118</v>
      </c>
      <c r="L1356" s="71">
        <f t="shared" si="1435"/>
        <v>0.2616</v>
      </c>
      <c r="M1356" s="71">
        <f t="shared" si="1436"/>
        <v>0.327</v>
      </c>
      <c r="N1356" s="72">
        <f t="shared" si="1437"/>
        <v>23.15</v>
      </c>
      <c r="O1356" s="73">
        <f t="shared" si="1438"/>
        <v>132603.2</v>
      </c>
      <c r="P1356" s="8">
        <f t="shared" si="1439"/>
        <v>294.0203991</v>
      </c>
    </row>
    <row r="1357" ht="14.25" customHeight="1" outlineLevel="2">
      <c r="A1357" s="68">
        <v>622.0</v>
      </c>
      <c r="B1357" s="69">
        <v>1.0</v>
      </c>
      <c r="C1357" s="18" t="str">
        <f>IF(A1357=1.2, "Minneapolis",VLOOKUP(A1357,'Fall20 data fy22 comp rev '!$P$2:$Q$669,2,0))</f>
        <v>North St Paul-Maplewood</v>
      </c>
      <c r="D1357" s="68">
        <v>622.0</v>
      </c>
      <c r="E1357" s="69">
        <v>1.0</v>
      </c>
      <c r="F1357" s="69">
        <v>31.0</v>
      </c>
      <c r="G1357" s="70" t="s">
        <v>1556</v>
      </c>
      <c r="H1357" s="69">
        <v>247.0</v>
      </c>
      <c r="I1357" s="69">
        <v>22.0</v>
      </c>
      <c r="J1357" s="69">
        <v>4.0</v>
      </c>
      <c r="K1357" s="29">
        <f t="shared" si="1434"/>
        <v>24</v>
      </c>
      <c r="L1357" s="71">
        <f t="shared" si="1435"/>
        <v>0.0972</v>
      </c>
      <c r="M1357" s="71">
        <f t="shared" si="1436"/>
        <v>0.1215</v>
      </c>
      <c r="N1357" s="72">
        <f t="shared" si="1437"/>
        <v>1.75</v>
      </c>
      <c r="O1357" s="73">
        <f t="shared" si="1438"/>
        <v>10024</v>
      </c>
      <c r="P1357" s="8">
        <f t="shared" si="1439"/>
        <v>40.58299595</v>
      </c>
    </row>
    <row r="1358" ht="14.25" customHeight="1" outlineLevel="2">
      <c r="A1358" s="68">
        <v>622.0</v>
      </c>
      <c r="B1358" s="69">
        <v>1.0</v>
      </c>
      <c r="C1358" s="18" t="str">
        <f>IF(A1358=1.2, "Minneapolis",VLOOKUP(A1358,'Fall20 data fy22 comp rev '!$P$2:$Q$669,2,0))</f>
        <v>North St Paul-Maplewood</v>
      </c>
      <c r="D1358" s="68">
        <v>622.0</v>
      </c>
      <c r="E1358" s="69">
        <v>1.0</v>
      </c>
      <c r="F1358" s="69">
        <v>33.0</v>
      </c>
      <c r="G1358" s="70" t="s">
        <v>2528</v>
      </c>
      <c r="H1358" s="69">
        <v>511.0</v>
      </c>
      <c r="I1358" s="69">
        <v>249.0</v>
      </c>
      <c r="J1358" s="69">
        <v>80.0</v>
      </c>
      <c r="K1358" s="29">
        <f t="shared" si="1434"/>
        <v>289</v>
      </c>
      <c r="L1358" s="71">
        <f t="shared" si="1435"/>
        <v>0.5656</v>
      </c>
      <c r="M1358" s="71">
        <f t="shared" si="1436"/>
        <v>0.707</v>
      </c>
      <c r="N1358" s="72">
        <f t="shared" si="1437"/>
        <v>122.59</v>
      </c>
      <c r="O1358" s="73">
        <f t="shared" si="1438"/>
        <v>702195.52</v>
      </c>
      <c r="P1358" s="8">
        <f t="shared" si="1439"/>
        <v>1374.15953</v>
      </c>
    </row>
    <row r="1359" ht="14.25" customHeight="1" outlineLevel="2">
      <c r="A1359" s="68">
        <v>622.0</v>
      </c>
      <c r="B1359" s="69">
        <v>1.0</v>
      </c>
      <c r="C1359" s="18" t="str">
        <f>IF(A1359=1.2, "Minneapolis",VLOOKUP(A1359,'Fall20 data fy22 comp rev '!$P$2:$Q$669,2,0))</f>
        <v>North St Paul-Maplewood</v>
      </c>
      <c r="D1359" s="68">
        <v>622.0</v>
      </c>
      <c r="E1359" s="69">
        <v>1.0</v>
      </c>
      <c r="F1359" s="69">
        <v>34.0</v>
      </c>
      <c r="G1359" s="70" t="s">
        <v>2529</v>
      </c>
      <c r="H1359" s="69">
        <v>506.0</v>
      </c>
      <c r="I1359" s="69">
        <v>254.0</v>
      </c>
      <c r="J1359" s="69">
        <v>83.0</v>
      </c>
      <c r="K1359" s="29">
        <f t="shared" si="1434"/>
        <v>295.5</v>
      </c>
      <c r="L1359" s="71">
        <f t="shared" si="1435"/>
        <v>0.584</v>
      </c>
      <c r="M1359" s="71">
        <f t="shared" si="1436"/>
        <v>0.73</v>
      </c>
      <c r="N1359" s="72">
        <f t="shared" si="1437"/>
        <v>129.43</v>
      </c>
      <c r="O1359" s="73">
        <f t="shared" si="1438"/>
        <v>741375.04</v>
      </c>
      <c r="P1359" s="8">
        <f t="shared" si="1439"/>
        <v>1465.168063</v>
      </c>
    </row>
    <row r="1360" ht="14.25" customHeight="1" outlineLevel="2">
      <c r="A1360" s="68">
        <v>622.0</v>
      </c>
      <c r="B1360" s="69">
        <v>1.0</v>
      </c>
      <c r="C1360" s="18" t="str">
        <f>IF(A1360=1.2, "Minneapolis",VLOOKUP(A1360,'Fall20 data fy22 comp rev '!$P$2:$Q$669,2,0))</f>
        <v>North St Paul-Maplewood</v>
      </c>
      <c r="D1360" s="68">
        <v>622.0</v>
      </c>
      <c r="E1360" s="69">
        <v>1.0</v>
      </c>
      <c r="F1360" s="69">
        <v>35.0</v>
      </c>
      <c r="G1360" s="70" t="s">
        <v>2530</v>
      </c>
      <c r="H1360" s="69">
        <v>546.0</v>
      </c>
      <c r="I1360" s="69">
        <v>224.0</v>
      </c>
      <c r="J1360" s="69">
        <v>114.0</v>
      </c>
      <c r="K1360" s="29">
        <f t="shared" si="1434"/>
        <v>281</v>
      </c>
      <c r="L1360" s="71">
        <f t="shared" si="1435"/>
        <v>0.5147</v>
      </c>
      <c r="M1360" s="71">
        <f t="shared" si="1436"/>
        <v>0.6434</v>
      </c>
      <c r="N1360" s="72">
        <f t="shared" si="1437"/>
        <v>108.48</v>
      </c>
      <c r="O1360" s="73">
        <f t="shared" si="1438"/>
        <v>621373.44</v>
      </c>
      <c r="P1360" s="8">
        <f t="shared" si="1439"/>
        <v>1138.046593</v>
      </c>
    </row>
    <row r="1361" ht="14.25" customHeight="1" outlineLevel="2">
      <c r="A1361" s="68">
        <v>622.0</v>
      </c>
      <c r="B1361" s="69">
        <v>1.0</v>
      </c>
      <c r="C1361" s="18" t="str">
        <f>IF(A1361=1.2, "Minneapolis",VLOOKUP(A1361,'Fall20 data fy22 comp rev '!$P$2:$Q$669,2,0))</f>
        <v>North St Paul-Maplewood</v>
      </c>
      <c r="D1361" s="68">
        <v>622.0</v>
      </c>
      <c r="E1361" s="69">
        <v>1.0</v>
      </c>
      <c r="F1361" s="69">
        <v>36.0</v>
      </c>
      <c r="G1361" s="70" t="s">
        <v>1049</v>
      </c>
      <c r="H1361" s="69">
        <v>437.0</v>
      </c>
      <c r="I1361" s="69">
        <v>266.0</v>
      </c>
      <c r="J1361" s="69">
        <v>65.0</v>
      </c>
      <c r="K1361" s="29">
        <f t="shared" si="1434"/>
        <v>298.5</v>
      </c>
      <c r="L1361" s="71">
        <f t="shared" si="1435"/>
        <v>0.6831</v>
      </c>
      <c r="M1361" s="71">
        <f t="shared" si="1436"/>
        <v>0.8539</v>
      </c>
      <c r="N1361" s="72">
        <f t="shared" si="1437"/>
        <v>152.93</v>
      </c>
      <c r="O1361" s="73">
        <f t="shared" si="1438"/>
        <v>875983.04</v>
      </c>
      <c r="P1361" s="8">
        <f t="shared" si="1439"/>
        <v>2004.537849</v>
      </c>
    </row>
    <row r="1362" ht="14.25" customHeight="1" outlineLevel="2">
      <c r="A1362" s="68">
        <v>622.0</v>
      </c>
      <c r="B1362" s="69">
        <v>1.0</v>
      </c>
      <c r="C1362" s="18" t="str">
        <f>IF(A1362=1.2, "Minneapolis",VLOOKUP(A1362,'Fall20 data fy22 comp rev '!$P$2:$Q$669,2,0))</f>
        <v>North St Paul-Maplewood</v>
      </c>
      <c r="D1362" s="68">
        <v>622.0</v>
      </c>
      <c r="E1362" s="69">
        <v>1.0</v>
      </c>
      <c r="F1362" s="69">
        <v>37.0</v>
      </c>
      <c r="G1362" s="70" t="s">
        <v>2531</v>
      </c>
      <c r="H1362" s="69">
        <v>600.0</v>
      </c>
      <c r="I1362" s="69">
        <v>233.0</v>
      </c>
      <c r="J1362" s="69">
        <v>96.0</v>
      </c>
      <c r="K1362" s="29">
        <f t="shared" si="1434"/>
        <v>281</v>
      </c>
      <c r="L1362" s="71">
        <f t="shared" si="1435"/>
        <v>0.4683</v>
      </c>
      <c r="M1362" s="71">
        <f t="shared" si="1436"/>
        <v>0.5854</v>
      </c>
      <c r="N1362" s="72">
        <f t="shared" si="1437"/>
        <v>98.7</v>
      </c>
      <c r="O1362" s="73">
        <f t="shared" si="1438"/>
        <v>565353.6</v>
      </c>
      <c r="P1362" s="8">
        <f t="shared" si="1439"/>
        <v>942.256</v>
      </c>
    </row>
    <row r="1363" ht="14.25" customHeight="1" outlineLevel="2">
      <c r="A1363" s="68">
        <v>622.0</v>
      </c>
      <c r="B1363" s="69">
        <v>1.0</v>
      </c>
      <c r="C1363" s="18" t="str">
        <f>IF(A1363=1.2, "Minneapolis",VLOOKUP(A1363,'Fall20 data fy22 comp rev '!$P$2:$Q$669,2,0))</f>
        <v>North St Paul-Maplewood</v>
      </c>
      <c r="D1363" s="68">
        <v>622.0</v>
      </c>
      <c r="E1363" s="69">
        <v>1.0</v>
      </c>
      <c r="F1363" s="69">
        <v>38.0</v>
      </c>
      <c r="G1363" s="70" t="s">
        <v>2532</v>
      </c>
      <c r="H1363" s="69">
        <v>41.0</v>
      </c>
      <c r="I1363" s="69">
        <v>5.0</v>
      </c>
      <c r="J1363" s="69">
        <v>2.0</v>
      </c>
      <c r="K1363" s="29">
        <f t="shared" si="1434"/>
        <v>6</v>
      </c>
      <c r="L1363" s="71">
        <f t="shared" si="1435"/>
        <v>0.1463</v>
      </c>
      <c r="M1363" s="71">
        <f t="shared" si="1436"/>
        <v>0.1829</v>
      </c>
      <c r="N1363" s="72">
        <f t="shared" si="1437"/>
        <v>0.66</v>
      </c>
      <c r="O1363" s="73">
        <f t="shared" si="1438"/>
        <v>3780.48</v>
      </c>
      <c r="P1363" s="8">
        <f t="shared" si="1439"/>
        <v>92.20682927</v>
      </c>
    </row>
    <row r="1364" ht="14.25" customHeight="1" outlineLevel="2">
      <c r="A1364" s="68">
        <v>622.0</v>
      </c>
      <c r="B1364" s="69">
        <v>1.0</v>
      </c>
      <c r="C1364" s="18" t="str">
        <f>IF(A1364=1.2, "Minneapolis",VLOOKUP(A1364,'Fall20 data fy22 comp rev '!$P$2:$Q$669,2,0))</f>
        <v>North St Paul-Maplewood</v>
      </c>
      <c r="D1364" s="68">
        <v>622.0</v>
      </c>
      <c r="E1364" s="69">
        <v>1.0</v>
      </c>
      <c r="F1364" s="69">
        <v>41.0</v>
      </c>
      <c r="G1364" s="70" t="s">
        <v>2533</v>
      </c>
      <c r="H1364" s="69">
        <v>45.0</v>
      </c>
      <c r="I1364" s="69">
        <v>42.0</v>
      </c>
      <c r="J1364" s="69">
        <v>3.0</v>
      </c>
      <c r="K1364" s="29">
        <f t="shared" si="1434"/>
        <v>43.5</v>
      </c>
      <c r="L1364" s="71">
        <f t="shared" si="1435"/>
        <v>0.9667</v>
      </c>
      <c r="M1364" s="71">
        <f t="shared" si="1436"/>
        <v>1</v>
      </c>
      <c r="N1364" s="72">
        <f t="shared" si="1437"/>
        <v>26.1</v>
      </c>
      <c r="O1364" s="73">
        <f t="shared" si="1438"/>
        <v>149500.8</v>
      </c>
      <c r="P1364" s="8">
        <f t="shared" si="1439"/>
        <v>3322.24</v>
      </c>
    </row>
    <row r="1365" ht="14.25" customHeight="1" outlineLevel="2">
      <c r="A1365" s="68">
        <v>622.0</v>
      </c>
      <c r="B1365" s="69">
        <v>1.0</v>
      </c>
      <c r="C1365" s="18" t="str">
        <f>IF(A1365=1.2, "Minneapolis",VLOOKUP(A1365,'Fall20 data fy22 comp rev '!$P$2:$Q$669,2,0))</f>
        <v>North St Paul-Maplewood</v>
      </c>
      <c r="D1365" s="68">
        <v>622.0</v>
      </c>
      <c r="E1365" s="69">
        <v>1.0</v>
      </c>
      <c r="F1365" s="69">
        <v>42.0</v>
      </c>
      <c r="G1365" s="70" t="s">
        <v>2534</v>
      </c>
      <c r="H1365" s="69">
        <v>54.0</v>
      </c>
      <c r="I1365" s="69">
        <v>6.0</v>
      </c>
      <c r="J1365" s="69">
        <v>2.0</v>
      </c>
      <c r="K1365" s="29">
        <f t="shared" si="1434"/>
        <v>7</v>
      </c>
      <c r="L1365" s="71">
        <f t="shared" si="1435"/>
        <v>0.1296</v>
      </c>
      <c r="M1365" s="71">
        <f t="shared" si="1436"/>
        <v>0.162</v>
      </c>
      <c r="N1365" s="72">
        <f t="shared" si="1437"/>
        <v>0.68</v>
      </c>
      <c r="O1365" s="73">
        <f t="shared" si="1438"/>
        <v>3895.04</v>
      </c>
      <c r="P1365" s="8">
        <f t="shared" si="1439"/>
        <v>72.13037037</v>
      </c>
    </row>
    <row r="1366" ht="14.25" customHeight="1" outlineLevel="2">
      <c r="A1366" s="68">
        <v>622.0</v>
      </c>
      <c r="B1366" s="69">
        <v>1.0</v>
      </c>
      <c r="C1366" s="18" t="str">
        <f>IF(A1366=1.2, "Minneapolis",VLOOKUP(A1366,'Fall20 data fy22 comp rev '!$P$2:$Q$669,2,0))</f>
        <v>North St Paul-Maplewood</v>
      </c>
      <c r="D1366" s="68">
        <v>622.0</v>
      </c>
      <c r="E1366" s="69">
        <v>1.0</v>
      </c>
      <c r="F1366" s="69">
        <v>43.0</v>
      </c>
      <c r="G1366" s="70" t="s">
        <v>2535</v>
      </c>
      <c r="H1366" s="69">
        <v>96.0</v>
      </c>
      <c r="I1366" s="69">
        <v>49.0</v>
      </c>
      <c r="J1366" s="69">
        <v>5.0</v>
      </c>
      <c r="K1366" s="29">
        <f t="shared" si="1434"/>
        <v>51.5</v>
      </c>
      <c r="L1366" s="71">
        <f t="shared" si="1435"/>
        <v>0.5365</v>
      </c>
      <c r="M1366" s="71">
        <f t="shared" si="1436"/>
        <v>0.6706</v>
      </c>
      <c r="N1366" s="72">
        <f t="shared" si="1437"/>
        <v>20.72</v>
      </c>
      <c r="O1366" s="73">
        <f t="shared" si="1438"/>
        <v>118684.16</v>
      </c>
      <c r="P1366" s="8">
        <f t="shared" si="1439"/>
        <v>1236.293333</v>
      </c>
    </row>
    <row r="1367" ht="14.25" customHeight="1" outlineLevel="2">
      <c r="A1367" s="68">
        <v>622.0</v>
      </c>
      <c r="B1367" s="69">
        <v>1.0</v>
      </c>
      <c r="C1367" s="18" t="str">
        <f>IF(A1367=1.2, "Minneapolis",VLOOKUP(A1367,'Fall20 data fy22 comp rev '!$P$2:$Q$669,2,0))</f>
        <v>North St Paul-Maplewood</v>
      </c>
      <c r="D1367" s="68">
        <v>622.0</v>
      </c>
      <c r="E1367" s="69">
        <v>1.0</v>
      </c>
      <c r="F1367" s="69">
        <v>54.0</v>
      </c>
      <c r="G1367" s="70" t="s">
        <v>2536</v>
      </c>
      <c r="H1367" s="69">
        <v>782.0</v>
      </c>
      <c r="I1367" s="69">
        <v>258.0</v>
      </c>
      <c r="J1367" s="69">
        <v>112.0</v>
      </c>
      <c r="K1367" s="29">
        <f t="shared" si="1434"/>
        <v>314</v>
      </c>
      <c r="L1367" s="71">
        <f t="shared" si="1435"/>
        <v>0.4015</v>
      </c>
      <c r="M1367" s="71">
        <f t="shared" si="1436"/>
        <v>0.5019</v>
      </c>
      <c r="N1367" s="72">
        <f t="shared" si="1437"/>
        <v>94.56</v>
      </c>
      <c r="O1367" s="73">
        <f t="shared" si="1438"/>
        <v>541639.68</v>
      </c>
      <c r="P1367" s="8">
        <f t="shared" si="1439"/>
        <v>692.6338619</v>
      </c>
    </row>
    <row r="1368" ht="14.25" customHeight="1" outlineLevel="2">
      <c r="A1368" s="68">
        <v>622.0</v>
      </c>
      <c r="B1368" s="69">
        <v>1.0</v>
      </c>
      <c r="C1368" s="18" t="str">
        <f>IF(A1368=1.2, "Minneapolis",VLOOKUP(A1368,'Fall20 data fy22 comp rev '!$P$2:$Q$669,2,0))</f>
        <v>North St Paul-Maplewood</v>
      </c>
      <c r="D1368" s="68">
        <v>622.0</v>
      </c>
      <c r="E1368" s="69">
        <v>1.0</v>
      </c>
      <c r="F1368" s="69">
        <v>55.0</v>
      </c>
      <c r="G1368" s="70" t="s">
        <v>2537</v>
      </c>
      <c r="H1368" s="69">
        <v>784.0</v>
      </c>
      <c r="I1368" s="69">
        <v>374.0</v>
      </c>
      <c r="J1368" s="69">
        <v>133.0</v>
      </c>
      <c r="K1368" s="29">
        <f t="shared" si="1434"/>
        <v>440.5</v>
      </c>
      <c r="L1368" s="71">
        <f t="shared" si="1435"/>
        <v>0.5619</v>
      </c>
      <c r="M1368" s="71">
        <f t="shared" si="1436"/>
        <v>0.7024</v>
      </c>
      <c r="N1368" s="72">
        <f t="shared" si="1437"/>
        <v>185.64</v>
      </c>
      <c r="O1368" s="73">
        <f t="shared" si="1438"/>
        <v>1063345.92</v>
      </c>
      <c r="P1368" s="8">
        <f t="shared" si="1439"/>
        <v>1356.308571</v>
      </c>
    </row>
    <row r="1369" ht="14.25" customHeight="1" outlineLevel="2">
      <c r="A1369" s="68">
        <v>622.0</v>
      </c>
      <c r="B1369" s="69">
        <v>1.0</v>
      </c>
      <c r="C1369" s="18" t="str">
        <f>IF(A1369=1.2, "Minneapolis",VLOOKUP(A1369,'Fall20 data fy22 comp rev '!$P$2:$Q$669,2,0))</f>
        <v>North St Paul-Maplewood</v>
      </c>
      <c r="D1369" s="68">
        <v>622.0</v>
      </c>
      <c r="E1369" s="69">
        <v>1.0</v>
      </c>
      <c r="F1369" s="69">
        <v>56.0</v>
      </c>
      <c r="G1369" s="70" t="s">
        <v>2538</v>
      </c>
      <c r="H1369" s="69">
        <v>716.0</v>
      </c>
      <c r="I1369" s="69">
        <v>331.0</v>
      </c>
      <c r="J1369" s="69">
        <v>105.0</v>
      </c>
      <c r="K1369" s="29">
        <f t="shared" si="1434"/>
        <v>383.5</v>
      </c>
      <c r="L1369" s="71">
        <f t="shared" si="1435"/>
        <v>0.5356</v>
      </c>
      <c r="M1369" s="71">
        <f t="shared" si="1436"/>
        <v>0.6695</v>
      </c>
      <c r="N1369" s="72">
        <f t="shared" si="1437"/>
        <v>154.05</v>
      </c>
      <c r="O1369" s="73">
        <f t="shared" si="1438"/>
        <v>882398.4</v>
      </c>
      <c r="P1369" s="8">
        <f t="shared" si="1439"/>
        <v>1232.4</v>
      </c>
    </row>
    <row r="1370" ht="14.25" customHeight="1" outlineLevel="2">
      <c r="A1370" s="68">
        <v>622.0</v>
      </c>
      <c r="B1370" s="69">
        <v>1.0</v>
      </c>
      <c r="C1370" s="18" t="str">
        <f>IF(A1370=1.2, "Minneapolis",VLOOKUP(A1370,'Fall20 data fy22 comp rev '!$P$2:$Q$669,2,0))</f>
        <v>North St Paul-Maplewood</v>
      </c>
      <c r="D1370" s="68">
        <v>622.0</v>
      </c>
      <c r="E1370" s="69">
        <v>1.0</v>
      </c>
      <c r="F1370" s="69">
        <v>57.0</v>
      </c>
      <c r="G1370" s="70" t="s">
        <v>2539</v>
      </c>
      <c r="H1370" s="69">
        <v>1672.0</v>
      </c>
      <c r="I1370" s="69">
        <v>700.0</v>
      </c>
      <c r="J1370" s="69">
        <v>232.0</v>
      </c>
      <c r="K1370" s="29">
        <f t="shared" si="1434"/>
        <v>816</v>
      </c>
      <c r="L1370" s="71">
        <f t="shared" si="1435"/>
        <v>0.488</v>
      </c>
      <c r="M1370" s="71">
        <f t="shared" si="1436"/>
        <v>0.61</v>
      </c>
      <c r="N1370" s="72">
        <f t="shared" si="1437"/>
        <v>298.66</v>
      </c>
      <c r="O1370" s="73">
        <f t="shared" si="1438"/>
        <v>1710724.48</v>
      </c>
      <c r="P1370" s="8">
        <f t="shared" si="1439"/>
        <v>1023.160574</v>
      </c>
    </row>
    <row r="1371" ht="14.25" customHeight="1" outlineLevel="2">
      <c r="A1371" s="68">
        <v>622.0</v>
      </c>
      <c r="B1371" s="69">
        <v>1.0</v>
      </c>
      <c r="C1371" s="18" t="str">
        <f>IF(A1371=1.2, "Minneapolis",VLOOKUP(A1371,'Fall20 data fy22 comp rev '!$P$2:$Q$669,2,0))</f>
        <v>North St Paul-Maplewood</v>
      </c>
      <c r="D1371" s="68">
        <v>622.0</v>
      </c>
      <c r="E1371" s="69">
        <v>1.0</v>
      </c>
      <c r="F1371" s="69">
        <v>58.0</v>
      </c>
      <c r="G1371" s="70" t="s">
        <v>2540</v>
      </c>
      <c r="H1371" s="69">
        <v>1683.0</v>
      </c>
      <c r="I1371" s="69">
        <v>580.0</v>
      </c>
      <c r="J1371" s="69">
        <v>270.0</v>
      </c>
      <c r="K1371" s="29">
        <f t="shared" si="1434"/>
        <v>715</v>
      </c>
      <c r="L1371" s="71">
        <f t="shared" si="1435"/>
        <v>0.4248</v>
      </c>
      <c r="M1371" s="71">
        <f t="shared" si="1436"/>
        <v>0.531</v>
      </c>
      <c r="N1371" s="72">
        <f t="shared" si="1437"/>
        <v>227.8</v>
      </c>
      <c r="O1371" s="73">
        <f t="shared" si="1438"/>
        <v>1304838.4</v>
      </c>
      <c r="P1371" s="8">
        <f t="shared" si="1439"/>
        <v>775.3050505</v>
      </c>
    </row>
    <row r="1372" ht="14.25" customHeight="1" outlineLevel="2">
      <c r="A1372" s="68">
        <v>622.0</v>
      </c>
      <c r="B1372" s="69">
        <v>1.0</v>
      </c>
      <c r="C1372" s="18" t="str">
        <f>IF(A1372=1.2, "Minneapolis",VLOOKUP(A1372,'Fall20 data fy22 comp rev '!$P$2:$Q$669,2,0))</f>
        <v>North St Paul-Maplewood</v>
      </c>
      <c r="D1372" s="68">
        <v>622.0</v>
      </c>
      <c r="E1372" s="69">
        <v>1.0</v>
      </c>
      <c r="F1372" s="69">
        <v>61.0</v>
      </c>
      <c r="G1372" s="70" t="s">
        <v>3768</v>
      </c>
      <c r="H1372" s="69">
        <v>6.0</v>
      </c>
      <c r="I1372" s="69">
        <v>0.0</v>
      </c>
      <c r="J1372" s="69">
        <v>0.0</v>
      </c>
      <c r="K1372" s="29">
        <f t="shared" si="1434"/>
        <v>0</v>
      </c>
      <c r="L1372" s="71">
        <f t="shared" si="1435"/>
        <v>0</v>
      </c>
      <c r="M1372" s="71">
        <f t="shared" si="1436"/>
        <v>0</v>
      </c>
      <c r="N1372" s="72">
        <f t="shared" si="1437"/>
        <v>0</v>
      </c>
      <c r="O1372" s="73">
        <f t="shared" si="1438"/>
        <v>0</v>
      </c>
      <c r="P1372" s="8">
        <f t="shared" si="1439"/>
        <v>0</v>
      </c>
    </row>
    <row r="1373" ht="14.25" customHeight="1" outlineLevel="2">
      <c r="A1373" s="68">
        <v>622.0</v>
      </c>
      <c r="B1373" s="69">
        <v>1.0</v>
      </c>
      <c r="C1373" s="18" t="str">
        <f>IF(A1373=1.2, "Minneapolis",VLOOKUP(A1373,'Fall20 data fy22 comp rev '!$P$2:$Q$669,2,0))</f>
        <v>North St Paul-Maplewood</v>
      </c>
      <c r="D1373" s="68">
        <v>622.0</v>
      </c>
      <c r="E1373" s="69">
        <v>1.0</v>
      </c>
      <c r="F1373" s="69">
        <v>73.0</v>
      </c>
      <c r="G1373" s="70" t="s">
        <v>2541</v>
      </c>
      <c r="H1373" s="69">
        <v>8.0</v>
      </c>
      <c r="I1373" s="69">
        <v>8.0</v>
      </c>
      <c r="J1373" s="69">
        <v>0.0</v>
      </c>
      <c r="K1373" s="29">
        <f t="shared" si="1434"/>
        <v>8</v>
      </c>
      <c r="L1373" s="71">
        <f t="shared" si="1435"/>
        <v>1</v>
      </c>
      <c r="M1373" s="71">
        <f t="shared" si="1436"/>
        <v>1</v>
      </c>
      <c r="N1373" s="72">
        <f t="shared" si="1437"/>
        <v>4.8</v>
      </c>
      <c r="O1373" s="73">
        <f t="shared" si="1438"/>
        <v>27494.4</v>
      </c>
      <c r="P1373" s="8">
        <f t="shared" si="1439"/>
        <v>3436.8</v>
      </c>
    </row>
    <row r="1374" ht="14.25" customHeight="1" outlineLevel="2">
      <c r="A1374" s="68">
        <v>622.0</v>
      </c>
      <c r="B1374" s="69">
        <v>1.0</v>
      </c>
      <c r="C1374" s="18" t="str">
        <f>IF(A1374=1.2, "Minneapolis",VLOOKUP(A1374,'Fall20 data fy22 comp rev '!$P$2:$Q$669,2,0))</f>
        <v>North St Paul-Maplewood</v>
      </c>
      <c r="D1374" s="68">
        <v>622.0</v>
      </c>
      <c r="E1374" s="69">
        <v>1.0</v>
      </c>
      <c r="F1374" s="69">
        <v>74.0</v>
      </c>
      <c r="G1374" s="70" t="s">
        <v>3769</v>
      </c>
      <c r="H1374" s="69">
        <v>3.0</v>
      </c>
      <c r="I1374" s="69">
        <v>0.0</v>
      </c>
      <c r="J1374" s="69">
        <v>0.0</v>
      </c>
      <c r="K1374" s="29">
        <f t="shared" si="1434"/>
        <v>0</v>
      </c>
      <c r="L1374" s="71">
        <f t="shared" si="1435"/>
        <v>0</v>
      </c>
      <c r="M1374" s="71">
        <f t="shared" si="1436"/>
        <v>0</v>
      </c>
      <c r="N1374" s="72">
        <f t="shared" si="1437"/>
        <v>0</v>
      </c>
      <c r="O1374" s="73">
        <f t="shared" si="1438"/>
        <v>0</v>
      </c>
      <c r="P1374" s="8">
        <f t="shared" si="1439"/>
        <v>0</v>
      </c>
    </row>
    <row r="1375" ht="14.25" customHeight="1" outlineLevel="2">
      <c r="A1375" s="68">
        <v>622.0</v>
      </c>
      <c r="B1375" s="69">
        <v>1.0</v>
      </c>
      <c r="C1375" s="18" t="str">
        <f>IF(A1375=1.2, "Minneapolis",VLOOKUP(A1375,'Fall20 data fy22 comp rev '!$P$2:$Q$669,2,0))</f>
        <v>North St Paul-Maplewood</v>
      </c>
      <c r="D1375" s="68">
        <v>622.0</v>
      </c>
      <c r="E1375" s="69">
        <v>1.0</v>
      </c>
      <c r="F1375" s="69">
        <v>76.0</v>
      </c>
      <c r="G1375" s="70" t="s">
        <v>2542</v>
      </c>
      <c r="H1375" s="69">
        <v>19.0</v>
      </c>
      <c r="I1375" s="69">
        <v>1.0</v>
      </c>
      <c r="J1375" s="69">
        <v>0.0</v>
      </c>
      <c r="K1375" s="29">
        <f t="shared" si="1434"/>
        <v>1</v>
      </c>
      <c r="L1375" s="71">
        <f t="shared" si="1435"/>
        <v>0.0526</v>
      </c>
      <c r="M1375" s="71">
        <f t="shared" si="1436"/>
        <v>0.0658</v>
      </c>
      <c r="N1375" s="72">
        <f t="shared" si="1437"/>
        <v>0.04</v>
      </c>
      <c r="O1375" s="73">
        <f t="shared" si="1438"/>
        <v>229.12</v>
      </c>
      <c r="P1375" s="8">
        <f t="shared" si="1439"/>
        <v>12.05894737</v>
      </c>
    </row>
    <row r="1376" ht="14.25" customHeight="1" outlineLevel="1">
      <c r="A1376" s="68"/>
      <c r="B1376" s="69"/>
      <c r="C1376" s="80" t="s">
        <v>3770</v>
      </c>
      <c r="D1376" s="68"/>
      <c r="E1376" s="69"/>
      <c r="F1376" s="69"/>
      <c r="G1376" s="70"/>
      <c r="H1376" s="69">
        <f t="shared" ref="H1376:K1376" si="1440">SUBTOTAL(9,H1353:H1375)</f>
        <v>10650</v>
      </c>
      <c r="I1376" s="69">
        <f t="shared" si="1440"/>
        <v>4250</v>
      </c>
      <c r="J1376" s="69">
        <f t="shared" si="1440"/>
        <v>1558</v>
      </c>
      <c r="K1376" s="29">
        <f t="shared" si="1440"/>
        <v>5029</v>
      </c>
      <c r="L1376" s="71"/>
      <c r="M1376" s="71"/>
      <c r="N1376" s="72">
        <f t="shared" ref="N1376:O1376" si="1441">SUBTOTAL(9,N1353:N1375)</f>
        <v>1876.41</v>
      </c>
      <c r="O1376" s="73">
        <f t="shared" si="1441"/>
        <v>10748076.48</v>
      </c>
      <c r="P1376" s="8"/>
    </row>
    <row r="1377" ht="14.25" customHeight="1" outlineLevel="2">
      <c r="A1377" s="68">
        <v>623.0</v>
      </c>
      <c r="B1377" s="69">
        <v>1.0</v>
      </c>
      <c r="C1377" s="18" t="str">
        <f>IF(A1377=1.2, "Minneapolis",VLOOKUP(A1377,'Fall20 data fy22 comp rev '!$P$2:$Q$669,2,0))</f>
        <v>Roseville</v>
      </c>
      <c r="D1377" s="68">
        <v>623.0</v>
      </c>
      <c r="E1377" s="69">
        <v>1.0</v>
      </c>
      <c r="F1377" s="69">
        <v>69.0</v>
      </c>
      <c r="G1377" s="70" t="s">
        <v>2544</v>
      </c>
      <c r="H1377" s="69">
        <v>2337.0</v>
      </c>
      <c r="I1377" s="69">
        <v>757.0</v>
      </c>
      <c r="J1377" s="69">
        <v>199.0</v>
      </c>
      <c r="K1377" s="29">
        <f t="shared" ref="K1377:K1389" si="1442">ROUND((I$3*I1377)+(J1377*J$3),1)</f>
        <v>856.5</v>
      </c>
      <c r="L1377" s="71">
        <f t="shared" ref="L1377:L1389" si="1443">ROUND(K1377/H1377,4)</f>
        <v>0.3665</v>
      </c>
      <c r="M1377" s="71">
        <f t="shared" ref="M1377:M1389" si="1444">ROUND(MIN(1,L1377/M$3),4)</f>
        <v>0.4581</v>
      </c>
      <c r="N1377" s="72">
        <f t="shared" ref="N1377:N1389" si="1445">ROUND(K1377*M1377*N$3,2)</f>
        <v>235.42</v>
      </c>
      <c r="O1377" s="73">
        <f t="shared" ref="O1377:O1389" si="1446">ROUND(N1377*O$3,2)</f>
        <v>1348485.76</v>
      </c>
      <c r="P1377" s="8">
        <f t="shared" ref="P1377:P1389" si="1447">O1377/H1377</f>
        <v>577.0157296</v>
      </c>
    </row>
    <row r="1378" ht="14.25" customHeight="1" outlineLevel="2">
      <c r="A1378" s="68">
        <v>623.0</v>
      </c>
      <c r="B1378" s="69">
        <v>1.0</v>
      </c>
      <c r="C1378" s="18" t="str">
        <f>IF(A1378=1.2, "Minneapolis",VLOOKUP(A1378,'Fall20 data fy22 comp rev '!$P$2:$Q$669,2,0))</f>
        <v>Roseville</v>
      </c>
      <c r="D1378" s="68">
        <v>623.0</v>
      </c>
      <c r="E1378" s="69">
        <v>1.0</v>
      </c>
      <c r="F1378" s="69">
        <v>70.0</v>
      </c>
      <c r="G1378" s="70" t="s">
        <v>2545</v>
      </c>
      <c r="H1378" s="69">
        <v>968.0</v>
      </c>
      <c r="I1378" s="69">
        <v>340.0</v>
      </c>
      <c r="J1378" s="69">
        <v>110.0</v>
      </c>
      <c r="K1378" s="29">
        <f t="shared" si="1442"/>
        <v>395</v>
      </c>
      <c r="L1378" s="71">
        <f t="shared" si="1443"/>
        <v>0.4081</v>
      </c>
      <c r="M1378" s="71">
        <f t="shared" si="1444"/>
        <v>0.5101</v>
      </c>
      <c r="N1378" s="72">
        <f t="shared" si="1445"/>
        <v>120.89</v>
      </c>
      <c r="O1378" s="73">
        <f t="shared" si="1446"/>
        <v>692457.92</v>
      </c>
      <c r="P1378" s="8">
        <f t="shared" si="1447"/>
        <v>715.3490909</v>
      </c>
    </row>
    <row r="1379" ht="14.25" customHeight="1" outlineLevel="2">
      <c r="A1379" s="68">
        <v>623.0</v>
      </c>
      <c r="B1379" s="69">
        <v>1.0</v>
      </c>
      <c r="C1379" s="18" t="str">
        <f>IF(A1379=1.2, "Minneapolis",VLOOKUP(A1379,'Fall20 data fy22 comp rev '!$P$2:$Q$669,2,0))</f>
        <v>Roseville</v>
      </c>
      <c r="D1379" s="68">
        <v>623.0</v>
      </c>
      <c r="E1379" s="69">
        <v>1.0</v>
      </c>
      <c r="F1379" s="69">
        <v>73.0</v>
      </c>
      <c r="G1379" s="70" t="s">
        <v>2546</v>
      </c>
      <c r="H1379" s="69">
        <v>750.0</v>
      </c>
      <c r="I1379" s="69">
        <v>148.0</v>
      </c>
      <c r="J1379" s="69">
        <v>37.0</v>
      </c>
      <c r="K1379" s="29">
        <f t="shared" si="1442"/>
        <v>166.5</v>
      </c>
      <c r="L1379" s="71">
        <f t="shared" si="1443"/>
        <v>0.222</v>
      </c>
      <c r="M1379" s="71">
        <f t="shared" si="1444"/>
        <v>0.2775</v>
      </c>
      <c r="N1379" s="72">
        <f t="shared" si="1445"/>
        <v>27.72</v>
      </c>
      <c r="O1379" s="73">
        <f t="shared" si="1446"/>
        <v>158780.16</v>
      </c>
      <c r="P1379" s="8">
        <f t="shared" si="1447"/>
        <v>211.70688</v>
      </c>
    </row>
    <row r="1380" ht="14.25" customHeight="1" outlineLevel="2">
      <c r="A1380" s="68">
        <v>623.0</v>
      </c>
      <c r="B1380" s="69">
        <v>1.0</v>
      </c>
      <c r="C1380" s="18" t="str">
        <f>IF(A1380=1.2, "Minneapolis",VLOOKUP(A1380,'Fall20 data fy22 comp rev '!$P$2:$Q$669,2,0))</f>
        <v>Roseville</v>
      </c>
      <c r="D1380" s="68">
        <v>623.0</v>
      </c>
      <c r="E1380" s="69">
        <v>1.0</v>
      </c>
      <c r="F1380" s="69">
        <v>505.0</v>
      </c>
      <c r="G1380" s="70" t="s">
        <v>2547</v>
      </c>
      <c r="H1380" s="69">
        <v>39.0</v>
      </c>
      <c r="I1380" s="69">
        <v>19.0</v>
      </c>
      <c r="J1380" s="69">
        <v>5.0</v>
      </c>
      <c r="K1380" s="29">
        <f t="shared" si="1442"/>
        <v>21.5</v>
      </c>
      <c r="L1380" s="71">
        <f t="shared" si="1443"/>
        <v>0.5513</v>
      </c>
      <c r="M1380" s="71">
        <f t="shared" si="1444"/>
        <v>0.6891</v>
      </c>
      <c r="N1380" s="72">
        <f t="shared" si="1445"/>
        <v>8.89</v>
      </c>
      <c r="O1380" s="73">
        <f t="shared" si="1446"/>
        <v>50921.92</v>
      </c>
      <c r="P1380" s="8">
        <f t="shared" si="1447"/>
        <v>1305.690256</v>
      </c>
    </row>
    <row r="1381" ht="14.25" customHeight="1" outlineLevel="2">
      <c r="A1381" s="68">
        <v>623.0</v>
      </c>
      <c r="B1381" s="69">
        <v>1.0</v>
      </c>
      <c r="C1381" s="18" t="str">
        <f>IF(A1381=1.2, "Minneapolis",VLOOKUP(A1381,'Fall20 data fy22 comp rev '!$P$2:$Q$669,2,0))</f>
        <v>Roseville</v>
      </c>
      <c r="D1381" s="68">
        <v>623.0</v>
      </c>
      <c r="E1381" s="69">
        <v>1.0</v>
      </c>
      <c r="F1381" s="69">
        <v>525.0</v>
      </c>
      <c r="G1381" s="70" t="s">
        <v>2548</v>
      </c>
      <c r="H1381" s="69">
        <v>318.0</v>
      </c>
      <c r="I1381" s="69">
        <v>177.0</v>
      </c>
      <c r="J1381" s="69">
        <v>41.0</v>
      </c>
      <c r="K1381" s="29">
        <f t="shared" si="1442"/>
        <v>197.5</v>
      </c>
      <c r="L1381" s="71">
        <f t="shared" si="1443"/>
        <v>0.6211</v>
      </c>
      <c r="M1381" s="71">
        <f t="shared" si="1444"/>
        <v>0.7764</v>
      </c>
      <c r="N1381" s="72">
        <f t="shared" si="1445"/>
        <v>92</v>
      </c>
      <c r="O1381" s="73">
        <f t="shared" si="1446"/>
        <v>526976</v>
      </c>
      <c r="P1381" s="8">
        <f t="shared" si="1447"/>
        <v>1657.157233</v>
      </c>
    </row>
    <row r="1382" ht="14.25" customHeight="1" outlineLevel="2">
      <c r="A1382" s="68">
        <v>623.0</v>
      </c>
      <c r="B1382" s="69">
        <v>1.0</v>
      </c>
      <c r="C1382" s="18" t="str">
        <f>IF(A1382=1.2, "Minneapolis",VLOOKUP(A1382,'Fall20 data fy22 comp rev '!$P$2:$Q$669,2,0))</f>
        <v>Roseville</v>
      </c>
      <c r="D1382" s="68">
        <v>623.0</v>
      </c>
      <c r="E1382" s="69">
        <v>1.0</v>
      </c>
      <c r="F1382" s="69">
        <v>615.0</v>
      </c>
      <c r="G1382" s="70" t="s">
        <v>2549</v>
      </c>
      <c r="H1382" s="69">
        <v>81.0</v>
      </c>
      <c r="I1382" s="69">
        <v>43.0</v>
      </c>
      <c r="J1382" s="69">
        <v>16.0</v>
      </c>
      <c r="K1382" s="29">
        <f t="shared" si="1442"/>
        <v>51</v>
      </c>
      <c r="L1382" s="71">
        <f t="shared" si="1443"/>
        <v>0.6296</v>
      </c>
      <c r="M1382" s="71">
        <f t="shared" si="1444"/>
        <v>0.787</v>
      </c>
      <c r="N1382" s="72">
        <f t="shared" si="1445"/>
        <v>24.08</v>
      </c>
      <c r="O1382" s="73">
        <f t="shared" si="1446"/>
        <v>137930.24</v>
      </c>
      <c r="P1382" s="8">
        <f t="shared" si="1447"/>
        <v>1702.842469</v>
      </c>
    </row>
    <row r="1383" ht="14.25" customHeight="1" outlineLevel="2">
      <c r="A1383" s="68">
        <v>623.0</v>
      </c>
      <c r="B1383" s="69">
        <v>1.0</v>
      </c>
      <c r="C1383" s="18" t="str">
        <f>IF(A1383=1.2, "Minneapolis",VLOOKUP(A1383,'Fall20 data fy22 comp rev '!$P$2:$Q$669,2,0))</f>
        <v>Roseville</v>
      </c>
      <c r="D1383" s="68">
        <v>623.0</v>
      </c>
      <c r="E1383" s="69">
        <v>1.0</v>
      </c>
      <c r="F1383" s="69">
        <v>721.0</v>
      </c>
      <c r="G1383" s="70" t="s">
        <v>2550</v>
      </c>
      <c r="H1383" s="69">
        <v>611.0</v>
      </c>
      <c r="I1383" s="69">
        <v>163.0</v>
      </c>
      <c r="J1383" s="69">
        <v>54.0</v>
      </c>
      <c r="K1383" s="29">
        <f t="shared" si="1442"/>
        <v>190</v>
      </c>
      <c r="L1383" s="71">
        <f t="shared" si="1443"/>
        <v>0.311</v>
      </c>
      <c r="M1383" s="71">
        <f t="shared" si="1444"/>
        <v>0.3888</v>
      </c>
      <c r="N1383" s="72">
        <f t="shared" si="1445"/>
        <v>44.32</v>
      </c>
      <c r="O1383" s="73">
        <f t="shared" si="1446"/>
        <v>253864.96</v>
      </c>
      <c r="P1383" s="8">
        <f t="shared" si="1447"/>
        <v>415.4909329</v>
      </c>
    </row>
    <row r="1384" ht="14.25" customHeight="1" outlineLevel="2">
      <c r="A1384" s="68">
        <v>623.0</v>
      </c>
      <c r="B1384" s="69">
        <v>1.0</v>
      </c>
      <c r="C1384" s="18" t="str">
        <f>IF(A1384=1.2, "Minneapolis",VLOOKUP(A1384,'Fall20 data fy22 comp rev '!$P$2:$Q$669,2,0))</f>
        <v>Roseville</v>
      </c>
      <c r="D1384" s="68">
        <v>623.0</v>
      </c>
      <c r="E1384" s="69">
        <v>1.0</v>
      </c>
      <c r="F1384" s="69">
        <v>722.0</v>
      </c>
      <c r="G1384" s="70" t="s">
        <v>2551</v>
      </c>
      <c r="H1384" s="69">
        <v>420.0</v>
      </c>
      <c r="I1384" s="69">
        <v>251.0</v>
      </c>
      <c r="J1384" s="69">
        <v>45.0</v>
      </c>
      <c r="K1384" s="29">
        <f t="shared" si="1442"/>
        <v>273.5</v>
      </c>
      <c r="L1384" s="71">
        <f t="shared" si="1443"/>
        <v>0.6512</v>
      </c>
      <c r="M1384" s="71">
        <f t="shared" si="1444"/>
        <v>0.814</v>
      </c>
      <c r="N1384" s="72">
        <f t="shared" si="1445"/>
        <v>133.58</v>
      </c>
      <c r="O1384" s="73">
        <f t="shared" si="1446"/>
        <v>765146.24</v>
      </c>
      <c r="P1384" s="8">
        <f t="shared" si="1447"/>
        <v>1821.776762</v>
      </c>
    </row>
    <row r="1385" ht="14.25" customHeight="1" outlineLevel="2">
      <c r="A1385" s="68">
        <v>623.0</v>
      </c>
      <c r="B1385" s="69">
        <v>1.0</v>
      </c>
      <c r="C1385" s="18" t="str">
        <f>IF(A1385=1.2, "Minneapolis",VLOOKUP(A1385,'Fall20 data fy22 comp rev '!$P$2:$Q$669,2,0))</f>
        <v>Roseville</v>
      </c>
      <c r="D1385" s="68">
        <v>623.0</v>
      </c>
      <c r="E1385" s="69">
        <v>1.0</v>
      </c>
      <c r="F1385" s="69">
        <v>723.0</v>
      </c>
      <c r="G1385" s="70" t="s">
        <v>2487</v>
      </c>
      <c r="H1385" s="69">
        <v>484.0</v>
      </c>
      <c r="I1385" s="69">
        <v>266.0</v>
      </c>
      <c r="J1385" s="69">
        <v>82.0</v>
      </c>
      <c r="K1385" s="29">
        <f t="shared" si="1442"/>
        <v>307</v>
      </c>
      <c r="L1385" s="71">
        <f t="shared" si="1443"/>
        <v>0.6343</v>
      </c>
      <c r="M1385" s="71">
        <f t="shared" si="1444"/>
        <v>0.7929</v>
      </c>
      <c r="N1385" s="72">
        <f t="shared" si="1445"/>
        <v>146.05</v>
      </c>
      <c r="O1385" s="73">
        <f t="shared" si="1446"/>
        <v>836574.4</v>
      </c>
      <c r="P1385" s="8">
        <f t="shared" si="1447"/>
        <v>1728.459504</v>
      </c>
    </row>
    <row r="1386" ht="14.25" customHeight="1" outlineLevel="2">
      <c r="A1386" s="68">
        <v>623.0</v>
      </c>
      <c r="B1386" s="69">
        <v>1.0</v>
      </c>
      <c r="C1386" s="18" t="str">
        <f>IF(A1386=1.2, "Minneapolis",VLOOKUP(A1386,'Fall20 data fy22 comp rev '!$P$2:$Q$669,2,0))</f>
        <v>Roseville</v>
      </c>
      <c r="D1386" s="68">
        <v>623.0</v>
      </c>
      <c r="E1386" s="69">
        <v>1.0</v>
      </c>
      <c r="F1386" s="69">
        <v>724.0</v>
      </c>
      <c r="G1386" s="70" t="s">
        <v>2552</v>
      </c>
      <c r="H1386" s="69">
        <v>526.0</v>
      </c>
      <c r="I1386" s="69">
        <v>100.0</v>
      </c>
      <c r="J1386" s="69">
        <v>44.0</v>
      </c>
      <c r="K1386" s="29">
        <f t="shared" si="1442"/>
        <v>122</v>
      </c>
      <c r="L1386" s="71">
        <f t="shared" si="1443"/>
        <v>0.2319</v>
      </c>
      <c r="M1386" s="71">
        <f t="shared" si="1444"/>
        <v>0.2899</v>
      </c>
      <c r="N1386" s="72">
        <f t="shared" si="1445"/>
        <v>21.22</v>
      </c>
      <c r="O1386" s="73">
        <f t="shared" si="1446"/>
        <v>121548.16</v>
      </c>
      <c r="P1386" s="8">
        <f t="shared" si="1447"/>
        <v>231.0801521</v>
      </c>
    </row>
    <row r="1387" ht="14.25" customHeight="1" outlineLevel="2">
      <c r="A1387" s="68">
        <v>623.0</v>
      </c>
      <c r="B1387" s="69">
        <v>1.0</v>
      </c>
      <c r="C1387" s="18" t="str">
        <f>IF(A1387=1.2, "Minneapolis",VLOOKUP(A1387,'Fall20 data fy22 comp rev '!$P$2:$Q$669,2,0))</f>
        <v>Roseville</v>
      </c>
      <c r="D1387" s="68">
        <v>623.0</v>
      </c>
      <c r="E1387" s="69">
        <v>1.0</v>
      </c>
      <c r="F1387" s="69">
        <v>728.0</v>
      </c>
      <c r="G1387" s="70" t="s">
        <v>2553</v>
      </c>
      <c r="H1387" s="69">
        <v>588.0</v>
      </c>
      <c r="I1387" s="69">
        <v>238.0</v>
      </c>
      <c r="J1387" s="69">
        <v>74.0</v>
      </c>
      <c r="K1387" s="29">
        <f t="shared" si="1442"/>
        <v>275</v>
      </c>
      <c r="L1387" s="71">
        <f t="shared" si="1443"/>
        <v>0.4677</v>
      </c>
      <c r="M1387" s="71">
        <f t="shared" si="1444"/>
        <v>0.5846</v>
      </c>
      <c r="N1387" s="72">
        <f t="shared" si="1445"/>
        <v>96.46</v>
      </c>
      <c r="O1387" s="73">
        <f t="shared" si="1446"/>
        <v>552522.88</v>
      </c>
      <c r="P1387" s="8">
        <f t="shared" si="1447"/>
        <v>939.6647619</v>
      </c>
    </row>
    <row r="1388" ht="14.25" customHeight="1" outlineLevel="2">
      <c r="A1388" s="68">
        <v>623.0</v>
      </c>
      <c r="B1388" s="69">
        <v>1.0</v>
      </c>
      <c r="C1388" s="18" t="str">
        <f>IF(A1388=1.2, "Minneapolis",VLOOKUP(A1388,'Fall20 data fy22 comp rev '!$P$2:$Q$669,2,0))</f>
        <v>Roseville</v>
      </c>
      <c r="D1388" s="68">
        <v>623.0</v>
      </c>
      <c r="E1388" s="69">
        <v>1.0</v>
      </c>
      <c r="F1388" s="69">
        <v>731.0</v>
      </c>
      <c r="G1388" s="70" t="s">
        <v>2554</v>
      </c>
      <c r="H1388" s="69">
        <v>437.0</v>
      </c>
      <c r="I1388" s="69">
        <v>121.0</v>
      </c>
      <c r="J1388" s="69">
        <v>34.0</v>
      </c>
      <c r="K1388" s="29">
        <f t="shared" si="1442"/>
        <v>138</v>
      </c>
      <c r="L1388" s="71">
        <f t="shared" si="1443"/>
        <v>0.3158</v>
      </c>
      <c r="M1388" s="71">
        <f t="shared" si="1444"/>
        <v>0.3948</v>
      </c>
      <c r="N1388" s="72">
        <f t="shared" si="1445"/>
        <v>32.69</v>
      </c>
      <c r="O1388" s="73">
        <f t="shared" si="1446"/>
        <v>187248.32</v>
      </c>
      <c r="P1388" s="8">
        <f t="shared" si="1447"/>
        <v>428.4858581</v>
      </c>
    </row>
    <row r="1389" ht="14.25" customHeight="1" outlineLevel="2">
      <c r="A1389" s="68">
        <v>623.0</v>
      </c>
      <c r="B1389" s="69">
        <v>1.0</v>
      </c>
      <c r="C1389" s="18" t="str">
        <f>IF(A1389=1.2, "Minneapolis",VLOOKUP(A1389,'Fall20 data fy22 comp rev '!$P$2:$Q$669,2,0))</f>
        <v>Roseville</v>
      </c>
      <c r="D1389" s="68">
        <v>623.0</v>
      </c>
      <c r="E1389" s="69">
        <v>1.0</v>
      </c>
      <c r="F1389" s="69">
        <v>732.0</v>
      </c>
      <c r="G1389" s="70" t="s">
        <v>2555</v>
      </c>
      <c r="H1389" s="69">
        <v>123.0</v>
      </c>
      <c r="I1389" s="69">
        <v>42.0</v>
      </c>
      <c r="J1389" s="69">
        <v>10.0</v>
      </c>
      <c r="K1389" s="29">
        <f t="shared" si="1442"/>
        <v>47</v>
      </c>
      <c r="L1389" s="71">
        <f t="shared" si="1443"/>
        <v>0.3821</v>
      </c>
      <c r="M1389" s="71">
        <f t="shared" si="1444"/>
        <v>0.4776</v>
      </c>
      <c r="N1389" s="72">
        <f t="shared" si="1445"/>
        <v>13.47</v>
      </c>
      <c r="O1389" s="73">
        <f t="shared" si="1446"/>
        <v>77156.16</v>
      </c>
      <c r="P1389" s="8">
        <f t="shared" si="1447"/>
        <v>627.2858537</v>
      </c>
    </row>
    <row r="1390" ht="14.25" customHeight="1" outlineLevel="1">
      <c r="A1390" s="68"/>
      <c r="B1390" s="69"/>
      <c r="C1390" s="80" t="s">
        <v>3771</v>
      </c>
      <c r="D1390" s="68"/>
      <c r="E1390" s="69"/>
      <c r="F1390" s="69"/>
      <c r="G1390" s="70"/>
      <c r="H1390" s="69">
        <f t="shared" ref="H1390:K1390" si="1448">SUBTOTAL(9,H1377:H1389)</f>
        <v>7682</v>
      </c>
      <c r="I1390" s="69">
        <f t="shared" si="1448"/>
        <v>2665</v>
      </c>
      <c r="J1390" s="69">
        <f t="shared" si="1448"/>
        <v>751</v>
      </c>
      <c r="K1390" s="29">
        <f t="shared" si="1448"/>
        <v>3040.5</v>
      </c>
      <c r="L1390" s="71"/>
      <c r="M1390" s="71"/>
      <c r="N1390" s="72">
        <f t="shared" ref="N1390:O1390" si="1449">SUBTOTAL(9,N1377:N1389)</f>
        <v>996.79</v>
      </c>
      <c r="O1390" s="73">
        <f t="shared" si="1449"/>
        <v>5709613.12</v>
      </c>
      <c r="P1390" s="8"/>
    </row>
    <row r="1391" ht="14.25" customHeight="1" outlineLevel="2">
      <c r="A1391" s="68">
        <v>624.0</v>
      </c>
      <c r="B1391" s="69">
        <v>1.0</v>
      </c>
      <c r="C1391" s="18" t="str">
        <f>IF(A1391=1.2, "Minneapolis",VLOOKUP(A1391,'Fall20 data fy22 comp rev '!$P$2:$Q$669,2,0))</f>
        <v>White Bear Lake</v>
      </c>
      <c r="D1391" s="68">
        <v>624.0</v>
      </c>
      <c r="E1391" s="69">
        <v>1.0</v>
      </c>
      <c r="F1391" s="69">
        <v>20.0</v>
      </c>
      <c r="G1391" s="70" t="s">
        <v>3772</v>
      </c>
      <c r="H1391" s="69">
        <v>2.0</v>
      </c>
      <c r="I1391" s="69">
        <v>0.0</v>
      </c>
      <c r="J1391" s="69">
        <v>0.0</v>
      </c>
      <c r="K1391" s="29">
        <f t="shared" ref="K1391:K1408" si="1450">ROUND((I$3*I1391)+(J1391*J$3),1)</f>
        <v>0</v>
      </c>
      <c r="L1391" s="71">
        <f t="shared" ref="L1391:L1408" si="1451">ROUND(K1391/H1391,4)</f>
        <v>0</v>
      </c>
      <c r="M1391" s="71">
        <f t="shared" ref="M1391:M1408" si="1452">ROUND(MIN(1,L1391/M$3),4)</f>
        <v>0</v>
      </c>
      <c r="N1391" s="72">
        <f t="shared" ref="N1391:N1408" si="1453">ROUND(K1391*M1391*N$3,2)</f>
        <v>0</v>
      </c>
      <c r="O1391" s="73">
        <f t="shared" ref="O1391:O1408" si="1454">ROUND(N1391*O$3,2)</f>
        <v>0</v>
      </c>
      <c r="P1391" s="8">
        <f t="shared" ref="P1391:P1408" si="1455">O1391/H1391</f>
        <v>0</v>
      </c>
    </row>
    <row r="1392" ht="14.25" customHeight="1" outlineLevel="2">
      <c r="A1392" s="68">
        <v>624.0</v>
      </c>
      <c r="B1392" s="69">
        <v>1.0</v>
      </c>
      <c r="C1392" s="18" t="str">
        <f>IF(A1392=1.2, "Minneapolis",VLOOKUP(A1392,'Fall20 data fy22 comp rev '!$P$2:$Q$669,2,0))</f>
        <v>White Bear Lake</v>
      </c>
      <c r="D1392" s="68">
        <v>624.0</v>
      </c>
      <c r="E1392" s="69">
        <v>1.0</v>
      </c>
      <c r="F1392" s="69">
        <v>29.0</v>
      </c>
      <c r="G1392" s="70" t="s">
        <v>2556</v>
      </c>
      <c r="H1392" s="69">
        <v>80.0</v>
      </c>
      <c r="I1392" s="69">
        <v>14.0</v>
      </c>
      <c r="J1392" s="69">
        <v>6.0</v>
      </c>
      <c r="K1392" s="29">
        <f t="shared" si="1450"/>
        <v>17</v>
      </c>
      <c r="L1392" s="71">
        <f t="shared" si="1451"/>
        <v>0.2125</v>
      </c>
      <c r="M1392" s="71">
        <f t="shared" si="1452"/>
        <v>0.2656</v>
      </c>
      <c r="N1392" s="72">
        <f t="shared" si="1453"/>
        <v>2.71</v>
      </c>
      <c r="O1392" s="73">
        <f t="shared" si="1454"/>
        <v>15522.88</v>
      </c>
      <c r="P1392" s="8">
        <f t="shared" si="1455"/>
        <v>194.036</v>
      </c>
    </row>
    <row r="1393" ht="14.25" customHeight="1" outlineLevel="2">
      <c r="A1393" s="68">
        <v>624.0</v>
      </c>
      <c r="B1393" s="69">
        <v>1.0</v>
      </c>
      <c r="C1393" s="18" t="str">
        <f>IF(A1393=1.2, "Minneapolis",VLOOKUP(A1393,'Fall20 data fy22 comp rev '!$P$2:$Q$669,2,0))</f>
        <v>White Bear Lake</v>
      </c>
      <c r="D1393" s="68">
        <v>624.0</v>
      </c>
      <c r="E1393" s="69">
        <v>1.0</v>
      </c>
      <c r="F1393" s="69">
        <v>55.0</v>
      </c>
      <c r="G1393" s="70" t="s">
        <v>2557</v>
      </c>
      <c r="H1393" s="69">
        <v>1158.0</v>
      </c>
      <c r="I1393" s="69">
        <v>198.0</v>
      </c>
      <c r="J1393" s="69">
        <v>98.0</v>
      </c>
      <c r="K1393" s="29">
        <f t="shared" si="1450"/>
        <v>247</v>
      </c>
      <c r="L1393" s="71">
        <f t="shared" si="1451"/>
        <v>0.2133</v>
      </c>
      <c r="M1393" s="71">
        <f t="shared" si="1452"/>
        <v>0.2666</v>
      </c>
      <c r="N1393" s="72">
        <f t="shared" si="1453"/>
        <v>39.51</v>
      </c>
      <c r="O1393" s="73">
        <f t="shared" si="1454"/>
        <v>226313.28</v>
      </c>
      <c r="P1393" s="8">
        <f t="shared" si="1455"/>
        <v>195.4346114</v>
      </c>
    </row>
    <row r="1394" ht="14.25" customHeight="1" outlineLevel="2">
      <c r="A1394" s="68">
        <v>624.0</v>
      </c>
      <c r="B1394" s="69">
        <v>1.0</v>
      </c>
      <c r="C1394" s="18" t="str">
        <f>IF(A1394=1.2, "Minneapolis",VLOOKUP(A1394,'Fall20 data fy22 comp rev '!$P$2:$Q$669,2,0))</f>
        <v>White Bear Lake</v>
      </c>
      <c r="D1394" s="68">
        <v>624.0</v>
      </c>
      <c r="E1394" s="69">
        <v>1.0</v>
      </c>
      <c r="F1394" s="69">
        <v>56.0</v>
      </c>
      <c r="G1394" s="70" t="s">
        <v>2558</v>
      </c>
      <c r="H1394" s="69">
        <v>161.0</v>
      </c>
      <c r="I1394" s="69">
        <v>36.0</v>
      </c>
      <c r="J1394" s="69">
        <v>4.0</v>
      </c>
      <c r="K1394" s="29">
        <f t="shared" si="1450"/>
        <v>38</v>
      </c>
      <c r="L1394" s="71">
        <f t="shared" si="1451"/>
        <v>0.236</v>
      </c>
      <c r="M1394" s="71">
        <f t="shared" si="1452"/>
        <v>0.295</v>
      </c>
      <c r="N1394" s="72">
        <f t="shared" si="1453"/>
        <v>6.73</v>
      </c>
      <c r="O1394" s="73">
        <f t="shared" si="1454"/>
        <v>38549.44</v>
      </c>
      <c r="P1394" s="8">
        <f t="shared" si="1455"/>
        <v>239.4375155</v>
      </c>
    </row>
    <row r="1395" ht="14.25" customHeight="1" outlineLevel="2">
      <c r="A1395" s="68">
        <v>624.0</v>
      </c>
      <c r="B1395" s="69">
        <v>1.0</v>
      </c>
      <c r="C1395" s="18" t="str">
        <f>IF(A1395=1.2, "Minneapolis",VLOOKUP(A1395,'Fall20 data fy22 comp rev '!$P$2:$Q$669,2,0))</f>
        <v>White Bear Lake</v>
      </c>
      <c r="D1395" s="68">
        <v>624.0</v>
      </c>
      <c r="E1395" s="69">
        <v>1.0</v>
      </c>
      <c r="F1395" s="69">
        <v>57.0</v>
      </c>
      <c r="G1395" s="70" t="s">
        <v>1551</v>
      </c>
      <c r="H1395" s="69">
        <v>1179.0</v>
      </c>
      <c r="I1395" s="69">
        <v>157.0</v>
      </c>
      <c r="J1395" s="69">
        <v>84.0</v>
      </c>
      <c r="K1395" s="29">
        <f t="shared" si="1450"/>
        <v>199</v>
      </c>
      <c r="L1395" s="71">
        <f t="shared" si="1451"/>
        <v>0.1688</v>
      </c>
      <c r="M1395" s="71">
        <f t="shared" si="1452"/>
        <v>0.211</v>
      </c>
      <c r="N1395" s="72">
        <f t="shared" si="1453"/>
        <v>25.19</v>
      </c>
      <c r="O1395" s="73">
        <f t="shared" si="1454"/>
        <v>144288.32</v>
      </c>
      <c r="P1395" s="8">
        <f t="shared" si="1455"/>
        <v>122.3819508</v>
      </c>
    </row>
    <row r="1396" ht="14.25" customHeight="1" outlineLevel="2">
      <c r="A1396" s="68">
        <v>624.0</v>
      </c>
      <c r="B1396" s="69">
        <v>1.0</v>
      </c>
      <c r="C1396" s="18" t="str">
        <f>IF(A1396=1.2, "Minneapolis",VLOOKUP(A1396,'Fall20 data fy22 comp rev '!$P$2:$Q$669,2,0))</f>
        <v>White Bear Lake</v>
      </c>
      <c r="D1396" s="68">
        <v>624.0</v>
      </c>
      <c r="E1396" s="69">
        <v>1.0</v>
      </c>
      <c r="F1396" s="69">
        <v>59.0</v>
      </c>
      <c r="G1396" s="70" t="s">
        <v>2559</v>
      </c>
      <c r="H1396" s="69">
        <v>843.0</v>
      </c>
      <c r="I1396" s="69">
        <v>239.0</v>
      </c>
      <c r="J1396" s="69">
        <v>86.0</v>
      </c>
      <c r="K1396" s="29">
        <f t="shared" si="1450"/>
        <v>282</v>
      </c>
      <c r="L1396" s="71">
        <f t="shared" si="1451"/>
        <v>0.3345</v>
      </c>
      <c r="M1396" s="71">
        <f t="shared" si="1452"/>
        <v>0.4181</v>
      </c>
      <c r="N1396" s="72">
        <f t="shared" si="1453"/>
        <v>70.74</v>
      </c>
      <c r="O1396" s="73">
        <f t="shared" si="1454"/>
        <v>405198.72</v>
      </c>
      <c r="P1396" s="8">
        <f t="shared" si="1455"/>
        <v>480.6627758</v>
      </c>
    </row>
    <row r="1397" ht="14.25" customHeight="1" outlineLevel="2">
      <c r="A1397" s="68">
        <v>624.0</v>
      </c>
      <c r="B1397" s="69">
        <v>1.0</v>
      </c>
      <c r="C1397" s="18" t="str">
        <f>IF(A1397=1.2, "Minneapolis",VLOOKUP(A1397,'Fall20 data fy22 comp rev '!$P$2:$Q$669,2,0))</f>
        <v>White Bear Lake</v>
      </c>
      <c r="D1397" s="68">
        <v>624.0</v>
      </c>
      <c r="E1397" s="69">
        <v>1.0</v>
      </c>
      <c r="F1397" s="69">
        <v>95.0</v>
      </c>
      <c r="G1397" s="70" t="s">
        <v>2560</v>
      </c>
      <c r="H1397" s="69">
        <v>1178.0</v>
      </c>
      <c r="I1397" s="69">
        <v>165.0</v>
      </c>
      <c r="J1397" s="69">
        <v>76.0</v>
      </c>
      <c r="K1397" s="29">
        <f t="shared" si="1450"/>
        <v>203</v>
      </c>
      <c r="L1397" s="71">
        <f t="shared" si="1451"/>
        <v>0.1723</v>
      </c>
      <c r="M1397" s="71">
        <f t="shared" si="1452"/>
        <v>0.2154</v>
      </c>
      <c r="N1397" s="72">
        <f t="shared" si="1453"/>
        <v>26.24</v>
      </c>
      <c r="O1397" s="73">
        <f t="shared" si="1454"/>
        <v>150302.72</v>
      </c>
      <c r="P1397" s="8">
        <f t="shared" si="1455"/>
        <v>127.5914431</v>
      </c>
    </row>
    <row r="1398" ht="14.25" customHeight="1" outlineLevel="2">
      <c r="A1398" s="68">
        <v>624.0</v>
      </c>
      <c r="B1398" s="69">
        <v>1.0</v>
      </c>
      <c r="C1398" s="18" t="str">
        <f>IF(A1398=1.2, "Minneapolis",VLOOKUP(A1398,'Fall20 data fy22 comp rev '!$P$2:$Q$669,2,0))</f>
        <v>White Bear Lake</v>
      </c>
      <c r="D1398" s="68">
        <v>624.0</v>
      </c>
      <c r="E1398" s="69">
        <v>1.0</v>
      </c>
      <c r="F1398" s="69">
        <v>824.0</v>
      </c>
      <c r="G1398" s="70" t="s">
        <v>2561</v>
      </c>
      <c r="H1398" s="69">
        <v>652.0</v>
      </c>
      <c r="I1398" s="69">
        <v>83.0</v>
      </c>
      <c r="J1398" s="69">
        <v>32.0</v>
      </c>
      <c r="K1398" s="29">
        <f t="shared" si="1450"/>
        <v>99</v>
      </c>
      <c r="L1398" s="71">
        <f t="shared" si="1451"/>
        <v>0.1518</v>
      </c>
      <c r="M1398" s="71">
        <f t="shared" si="1452"/>
        <v>0.1898</v>
      </c>
      <c r="N1398" s="72">
        <f t="shared" si="1453"/>
        <v>11.27</v>
      </c>
      <c r="O1398" s="73">
        <f t="shared" si="1454"/>
        <v>64554.56</v>
      </c>
      <c r="P1398" s="8">
        <f t="shared" si="1455"/>
        <v>99.01006135</v>
      </c>
    </row>
    <row r="1399" ht="14.25" customHeight="1" outlineLevel="2">
      <c r="A1399" s="68">
        <v>624.0</v>
      </c>
      <c r="B1399" s="69">
        <v>1.0</v>
      </c>
      <c r="C1399" s="18" t="str">
        <f>IF(A1399=1.2, "Minneapolis",VLOOKUP(A1399,'Fall20 data fy22 comp rev '!$P$2:$Q$669,2,0))</f>
        <v>White Bear Lake</v>
      </c>
      <c r="D1399" s="68">
        <v>624.0</v>
      </c>
      <c r="E1399" s="69">
        <v>1.0</v>
      </c>
      <c r="F1399" s="69">
        <v>827.0</v>
      </c>
      <c r="G1399" s="70" t="s">
        <v>2562</v>
      </c>
      <c r="H1399" s="69">
        <v>279.0</v>
      </c>
      <c r="I1399" s="69">
        <v>78.0</v>
      </c>
      <c r="J1399" s="69">
        <v>31.0</v>
      </c>
      <c r="K1399" s="29">
        <f t="shared" si="1450"/>
        <v>93.5</v>
      </c>
      <c r="L1399" s="71">
        <f t="shared" si="1451"/>
        <v>0.3351</v>
      </c>
      <c r="M1399" s="71">
        <f t="shared" si="1452"/>
        <v>0.4189</v>
      </c>
      <c r="N1399" s="72">
        <f t="shared" si="1453"/>
        <v>23.5</v>
      </c>
      <c r="O1399" s="73">
        <f t="shared" si="1454"/>
        <v>134608</v>
      </c>
      <c r="P1399" s="8">
        <f t="shared" si="1455"/>
        <v>482.4659498</v>
      </c>
    </row>
    <row r="1400" ht="14.25" customHeight="1" outlineLevel="2">
      <c r="A1400" s="68">
        <v>624.0</v>
      </c>
      <c r="B1400" s="69">
        <v>1.0</v>
      </c>
      <c r="C1400" s="18" t="str">
        <f>IF(A1400=1.2, "Minneapolis",VLOOKUP(A1400,'Fall20 data fy22 comp rev '!$P$2:$Q$669,2,0))</f>
        <v>White Bear Lake</v>
      </c>
      <c r="D1400" s="68">
        <v>624.0</v>
      </c>
      <c r="E1400" s="69">
        <v>1.0</v>
      </c>
      <c r="F1400" s="69">
        <v>828.0</v>
      </c>
      <c r="G1400" s="70" t="s">
        <v>2563</v>
      </c>
      <c r="H1400" s="69">
        <v>577.0</v>
      </c>
      <c r="I1400" s="69">
        <v>64.0</v>
      </c>
      <c r="J1400" s="69">
        <v>31.0</v>
      </c>
      <c r="K1400" s="29">
        <f t="shared" si="1450"/>
        <v>79.5</v>
      </c>
      <c r="L1400" s="71">
        <f t="shared" si="1451"/>
        <v>0.1378</v>
      </c>
      <c r="M1400" s="71">
        <f t="shared" si="1452"/>
        <v>0.1723</v>
      </c>
      <c r="N1400" s="72">
        <f t="shared" si="1453"/>
        <v>8.22</v>
      </c>
      <c r="O1400" s="73">
        <f t="shared" si="1454"/>
        <v>47084.16</v>
      </c>
      <c r="P1400" s="8">
        <f t="shared" si="1455"/>
        <v>81.60166378</v>
      </c>
    </row>
    <row r="1401" ht="14.25" customHeight="1" outlineLevel="2">
      <c r="A1401" s="68">
        <v>624.0</v>
      </c>
      <c r="B1401" s="69">
        <v>1.0</v>
      </c>
      <c r="C1401" s="18" t="str">
        <f>IF(A1401=1.2, "Minneapolis",VLOOKUP(A1401,'Fall20 data fy22 comp rev '!$P$2:$Q$669,2,0))</f>
        <v>White Bear Lake</v>
      </c>
      <c r="D1401" s="68">
        <v>624.0</v>
      </c>
      <c r="E1401" s="69">
        <v>1.0</v>
      </c>
      <c r="F1401" s="69">
        <v>830.0</v>
      </c>
      <c r="G1401" s="70" t="s">
        <v>2564</v>
      </c>
      <c r="H1401" s="69">
        <v>319.0</v>
      </c>
      <c r="I1401" s="69">
        <v>31.0</v>
      </c>
      <c r="J1401" s="69">
        <v>8.0</v>
      </c>
      <c r="K1401" s="29">
        <f t="shared" si="1450"/>
        <v>35</v>
      </c>
      <c r="L1401" s="71">
        <f t="shared" si="1451"/>
        <v>0.1097</v>
      </c>
      <c r="M1401" s="71">
        <f t="shared" si="1452"/>
        <v>0.1371</v>
      </c>
      <c r="N1401" s="72">
        <f t="shared" si="1453"/>
        <v>2.88</v>
      </c>
      <c r="O1401" s="73">
        <f t="shared" si="1454"/>
        <v>16496.64</v>
      </c>
      <c r="P1401" s="8">
        <f t="shared" si="1455"/>
        <v>51.71360502</v>
      </c>
    </row>
    <row r="1402" ht="14.25" customHeight="1" outlineLevel="2">
      <c r="A1402" s="68">
        <v>624.0</v>
      </c>
      <c r="B1402" s="69">
        <v>1.0</v>
      </c>
      <c r="C1402" s="18" t="str">
        <f>IF(A1402=1.2, "Minneapolis",VLOOKUP(A1402,'Fall20 data fy22 comp rev '!$P$2:$Q$669,2,0))</f>
        <v>White Bear Lake</v>
      </c>
      <c r="D1402" s="68">
        <v>624.0</v>
      </c>
      <c r="E1402" s="69">
        <v>1.0</v>
      </c>
      <c r="F1402" s="69">
        <v>831.0</v>
      </c>
      <c r="G1402" s="70" t="s">
        <v>2565</v>
      </c>
      <c r="H1402" s="69">
        <v>395.0</v>
      </c>
      <c r="I1402" s="69">
        <v>88.0</v>
      </c>
      <c r="J1402" s="69">
        <v>34.0</v>
      </c>
      <c r="K1402" s="29">
        <f t="shared" si="1450"/>
        <v>105</v>
      </c>
      <c r="L1402" s="71">
        <f t="shared" si="1451"/>
        <v>0.2658</v>
      </c>
      <c r="M1402" s="71">
        <f t="shared" si="1452"/>
        <v>0.3323</v>
      </c>
      <c r="N1402" s="72">
        <f t="shared" si="1453"/>
        <v>20.93</v>
      </c>
      <c r="O1402" s="73">
        <f t="shared" si="1454"/>
        <v>119887.04</v>
      </c>
      <c r="P1402" s="8">
        <f t="shared" si="1455"/>
        <v>303.5114937</v>
      </c>
    </row>
    <row r="1403" ht="14.25" customHeight="1" outlineLevel="2">
      <c r="A1403" s="68">
        <v>624.0</v>
      </c>
      <c r="B1403" s="69">
        <v>1.0</v>
      </c>
      <c r="C1403" s="18" t="str">
        <f>IF(A1403=1.2, "Minneapolis",VLOOKUP(A1403,'Fall20 data fy22 comp rev '!$P$2:$Q$669,2,0))</f>
        <v>White Bear Lake</v>
      </c>
      <c r="D1403" s="68">
        <v>624.0</v>
      </c>
      <c r="E1403" s="69">
        <v>1.0</v>
      </c>
      <c r="F1403" s="69">
        <v>832.0</v>
      </c>
      <c r="G1403" s="70" t="s">
        <v>1212</v>
      </c>
      <c r="H1403" s="69">
        <v>470.0</v>
      </c>
      <c r="I1403" s="69">
        <v>44.0</v>
      </c>
      <c r="J1403" s="69">
        <v>23.0</v>
      </c>
      <c r="K1403" s="29">
        <f t="shared" si="1450"/>
        <v>55.5</v>
      </c>
      <c r="L1403" s="71">
        <f t="shared" si="1451"/>
        <v>0.1181</v>
      </c>
      <c r="M1403" s="71">
        <f t="shared" si="1452"/>
        <v>0.1476</v>
      </c>
      <c r="N1403" s="72">
        <f t="shared" si="1453"/>
        <v>4.92</v>
      </c>
      <c r="O1403" s="73">
        <f t="shared" si="1454"/>
        <v>28181.76</v>
      </c>
      <c r="P1403" s="8">
        <f t="shared" si="1455"/>
        <v>59.96119149</v>
      </c>
    </row>
    <row r="1404" ht="14.25" customHeight="1" outlineLevel="2">
      <c r="A1404" s="68">
        <v>624.0</v>
      </c>
      <c r="B1404" s="69">
        <v>1.0</v>
      </c>
      <c r="C1404" s="18" t="str">
        <f>IF(A1404=1.2, "Minneapolis",VLOOKUP(A1404,'Fall20 data fy22 comp rev '!$P$2:$Q$669,2,0))</f>
        <v>White Bear Lake</v>
      </c>
      <c r="D1404" s="68">
        <v>624.0</v>
      </c>
      <c r="E1404" s="69">
        <v>1.0</v>
      </c>
      <c r="F1404" s="69">
        <v>833.0</v>
      </c>
      <c r="G1404" s="70" t="s">
        <v>2566</v>
      </c>
      <c r="H1404" s="69">
        <v>586.0</v>
      </c>
      <c r="I1404" s="69">
        <v>82.0</v>
      </c>
      <c r="J1404" s="69">
        <v>33.0</v>
      </c>
      <c r="K1404" s="29">
        <f t="shared" si="1450"/>
        <v>98.5</v>
      </c>
      <c r="L1404" s="71">
        <f t="shared" si="1451"/>
        <v>0.1681</v>
      </c>
      <c r="M1404" s="71">
        <f t="shared" si="1452"/>
        <v>0.2101</v>
      </c>
      <c r="N1404" s="72">
        <f t="shared" si="1453"/>
        <v>12.42</v>
      </c>
      <c r="O1404" s="73">
        <f t="shared" si="1454"/>
        <v>71141.76</v>
      </c>
      <c r="P1404" s="8">
        <f t="shared" si="1455"/>
        <v>121.4023208</v>
      </c>
    </row>
    <row r="1405" ht="14.25" customHeight="1" outlineLevel="2">
      <c r="A1405" s="68">
        <v>624.0</v>
      </c>
      <c r="B1405" s="69">
        <v>1.0</v>
      </c>
      <c r="C1405" s="18" t="str">
        <f>IF(A1405=1.2, "Minneapolis",VLOOKUP(A1405,'Fall20 data fy22 comp rev '!$P$2:$Q$669,2,0))</f>
        <v>White Bear Lake</v>
      </c>
      <c r="D1405" s="68">
        <v>624.0</v>
      </c>
      <c r="E1405" s="69">
        <v>1.0</v>
      </c>
      <c r="F1405" s="69">
        <v>834.0</v>
      </c>
      <c r="G1405" s="70" t="s">
        <v>2567</v>
      </c>
      <c r="H1405" s="69">
        <v>445.0</v>
      </c>
      <c r="I1405" s="69">
        <v>117.0</v>
      </c>
      <c r="J1405" s="69">
        <v>60.0</v>
      </c>
      <c r="K1405" s="29">
        <f t="shared" si="1450"/>
        <v>147</v>
      </c>
      <c r="L1405" s="71">
        <f t="shared" si="1451"/>
        <v>0.3303</v>
      </c>
      <c r="M1405" s="71">
        <f t="shared" si="1452"/>
        <v>0.4129</v>
      </c>
      <c r="N1405" s="72">
        <f t="shared" si="1453"/>
        <v>36.42</v>
      </c>
      <c r="O1405" s="73">
        <f t="shared" si="1454"/>
        <v>208613.76</v>
      </c>
      <c r="P1405" s="8">
        <f t="shared" si="1455"/>
        <v>468.7949663</v>
      </c>
    </row>
    <row r="1406" ht="14.25" customHeight="1" outlineLevel="2">
      <c r="A1406" s="68">
        <v>624.0</v>
      </c>
      <c r="B1406" s="69">
        <v>1.0</v>
      </c>
      <c r="C1406" s="18" t="str">
        <f>IF(A1406=1.2, "Minneapolis",VLOOKUP(A1406,'Fall20 data fy22 comp rev '!$P$2:$Q$669,2,0))</f>
        <v>White Bear Lake</v>
      </c>
      <c r="D1406" s="68">
        <v>624.0</v>
      </c>
      <c r="E1406" s="69">
        <v>1.0</v>
      </c>
      <c r="F1406" s="69">
        <v>836.0</v>
      </c>
      <c r="G1406" s="70" t="s">
        <v>2568</v>
      </c>
      <c r="H1406" s="69">
        <v>396.0</v>
      </c>
      <c r="I1406" s="69">
        <v>169.0</v>
      </c>
      <c r="J1406" s="69">
        <v>74.0</v>
      </c>
      <c r="K1406" s="29">
        <f t="shared" si="1450"/>
        <v>206</v>
      </c>
      <c r="L1406" s="71">
        <f t="shared" si="1451"/>
        <v>0.5202</v>
      </c>
      <c r="M1406" s="71">
        <f t="shared" si="1452"/>
        <v>0.6503</v>
      </c>
      <c r="N1406" s="72">
        <f t="shared" si="1453"/>
        <v>80.38</v>
      </c>
      <c r="O1406" s="73">
        <f t="shared" si="1454"/>
        <v>460416.64</v>
      </c>
      <c r="P1406" s="8">
        <f t="shared" si="1455"/>
        <v>1162.668283</v>
      </c>
    </row>
    <row r="1407" ht="14.25" customHeight="1" outlineLevel="2">
      <c r="A1407" s="68">
        <v>624.0</v>
      </c>
      <c r="B1407" s="69">
        <v>1.0</v>
      </c>
      <c r="C1407" s="18" t="str">
        <f>IF(A1407=1.2, "Minneapolis",VLOOKUP(A1407,'Fall20 data fy22 comp rev '!$P$2:$Q$669,2,0))</f>
        <v>White Bear Lake</v>
      </c>
      <c r="D1407" s="68">
        <v>624.0</v>
      </c>
      <c r="E1407" s="69">
        <v>1.0</v>
      </c>
      <c r="F1407" s="69">
        <v>837.0</v>
      </c>
      <c r="G1407" s="70" t="s">
        <v>2569</v>
      </c>
      <c r="H1407" s="69">
        <v>126.0</v>
      </c>
      <c r="I1407" s="69">
        <v>47.0</v>
      </c>
      <c r="J1407" s="69">
        <v>7.0</v>
      </c>
      <c r="K1407" s="29">
        <f t="shared" si="1450"/>
        <v>50.5</v>
      </c>
      <c r="L1407" s="71">
        <f t="shared" si="1451"/>
        <v>0.4008</v>
      </c>
      <c r="M1407" s="71">
        <f t="shared" si="1452"/>
        <v>0.501</v>
      </c>
      <c r="N1407" s="72">
        <f t="shared" si="1453"/>
        <v>15.18</v>
      </c>
      <c r="O1407" s="73">
        <f t="shared" si="1454"/>
        <v>86951.04</v>
      </c>
      <c r="P1407" s="8">
        <f t="shared" si="1455"/>
        <v>690.087619</v>
      </c>
    </row>
    <row r="1408" ht="14.25" customHeight="1" outlineLevel="2">
      <c r="A1408" s="68">
        <v>624.0</v>
      </c>
      <c r="B1408" s="69">
        <v>1.0</v>
      </c>
      <c r="C1408" s="18" t="str">
        <f>IF(A1408=1.2, "Minneapolis",VLOOKUP(A1408,'Fall20 data fy22 comp rev '!$P$2:$Q$669,2,0))</f>
        <v>White Bear Lake</v>
      </c>
      <c r="D1408" s="68">
        <v>624.0</v>
      </c>
      <c r="E1408" s="69">
        <v>1.0</v>
      </c>
      <c r="F1408" s="69">
        <v>839.0</v>
      </c>
      <c r="G1408" s="70" t="s">
        <v>2570</v>
      </c>
      <c r="H1408" s="69">
        <v>36.0</v>
      </c>
      <c r="I1408" s="69">
        <v>14.0</v>
      </c>
      <c r="J1408" s="69">
        <v>3.0</v>
      </c>
      <c r="K1408" s="29">
        <f t="shared" si="1450"/>
        <v>15.5</v>
      </c>
      <c r="L1408" s="71">
        <f t="shared" si="1451"/>
        <v>0.4306</v>
      </c>
      <c r="M1408" s="71">
        <f t="shared" si="1452"/>
        <v>0.5383</v>
      </c>
      <c r="N1408" s="72">
        <f t="shared" si="1453"/>
        <v>5.01</v>
      </c>
      <c r="O1408" s="73">
        <f t="shared" si="1454"/>
        <v>28697.28</v>
      </c>
      <c r="P1408" s="8">
        <f t="shared" si="1455"/>
        <v>797.1466667</v>
      </c>
    </row>
    <row r="1409" ht="14.25" customHeight="1" outlineLevel="1">
      <c r="A1409" s="68"/>
      <c r="B1409" s="69"/>
      <c r="C1409" s="80" t="s">
        <v>3773</v>
      </c>
      <c r="D1409" s="68"/>
      <c r="E1409" s="69"/>
      <c r="F1409" s="69"/>
      <c r="G1409" s="70"/>
      <c r="H1409" s="69">
        <f t="shared" ref="H1409:K1409" si="1456">SUBTOTAL(9,H1391:H1408)</f>
        <v>8882</v>
      </c>
      <c r="I1409" s="69">
        <f t="shared" si="1456"/>
        <v>1626</v>
      </c>
      <c r="J1409" s="69">
        <f t="shared" si="1456"/>
        <v>690</v>
      </c>
      <c r="K1409" s="29">
        <f t="shared" si="1456"/>
        <v>1971</v>
      </c>
      <c r="L1409" s="71"/>
      <c r="M1409" s="71"/>
      <c r="N1409" s="72">
        <f t="shared" ref="N1409:O1409" si="1457">SUBTOTAL(9,N1391:N1408)</f>
        <v>392.25</v>
      </c>
      <c r="O1409" s="73">
        <f t="shared" si="1457"/>
        <v>2246808</v>
      </c>
      <c r="P1409" s="8"/>
    </row>
    <row r="1410" ht="14.25" customHeight="1" outlineLevel="2">
      <c r="A1410" s="68">
        <v>625.0</v>
      </c>
      <c r="B1410" s="69">
        <v>1.0</v>
      </c>
      <c r="C1410" s="18" t="str">
        <f>IF(A1410=1.2, "Minneapolis",VLOOKUP(A1410,'Fall20 data fy22 comp rev '!$P$2:$Q$669,2,0))</f>
        <v>St. Paul</v>
      </c>
      <c r="D1410" s="68">
        <v>625.0</v>
      </c>
      <c r="E1410" s="69">
        <v>1.0</v>
      </c>
      <c r="F1410" s="69">
        <v>6.0</v>
      </c>
      <c r="G1410" s="70" t="s">
        <v>2571</v>
      </c>
      <c r="H1410" s="69">
        <v>67.0</v>
      </c>
      <c r="I1410" s="69">
        <v>64.0</v>
      </c>
      <c r="J1410" s="69">
        <v>0.0</v>
      </c>
      <c r="K1410" s="29">
        <f t="shared" ref="K1410:K1497" si="1458">ROUND((I$3*I1410)+(J1410*J$3),1)</f>
        <v>64</v>
      </c>
      <c r="L1410" s="71">
        <f t="shared" ref="L1410:L1497" si="1459">ROUND(K1410/H1410,4)</f>
        <v>0.9552</v>
      </c>
      <c r="M1410" s="71">
        <f t="shared" ref="M1410:M1497" si="1460">ROUND(MIN(1,L1410/M$3),4)</f>
        <v>1</v>
      </c>
      <c r="N1410" s="72">
        <f t="shared" ref="N1410:N1497" si="1461">ROUND(K1410*M1410*N$3,2)</f>
        <v>38.4</v>
      </c>
      <c r="O1410" s="73">
        <f t="shared" ref="O1410:O1497" si="1462">ROUND(N1410*O$3,2)</f>
        <v>219955.2</v>
      </c>
      <c r="P1410" s="8">
        <f t="shared" ref="P1410:P1497" si="1463">O1410/H1410</f>
        <v>3282.913433</v>
      </c>
    </row>
    <row r="1411" ht="14.25" customHeight="1" outlineLevel="2">
      <c r="A1411" s="68">
        <v>625.0</v>
      </c>
      <c r="B1411" s="69">
        <v>1.0</v>
      </c>
      <c r="C1411" s="18" t="str">
        <f>IF(A1411=1.2, "Minneapolis",VLOOKUP(A1411,'Fall20 data fy22 comp rev '!$P$2:$Q$669,2,0))</f>
        <v>St. Paul</v>
      </c>
      <c r="D1411" s="68">
        <v>625.0</v>
      </c>
      <c r="E1411" s="69">
        <v>1.0</v>
      </c>
      <c r="F1411" s="69">
        <v>7.0</v>
      </c>
      <c r="G1411" s="70" t="s">
        <v>3774</v>
      </c>
      <c r="H1411" s="69">
        <v>5.0</v>
      </c>
      <c r="I1411" s="69">
        <v>5.0</v>
      </c>
      <c r="J1411" s="69">
        <v>0.0</v>
      </c>
      <c r="K1411" s="29">
        <f t="shared" si="1458"/>
        <v>5</v>
      </c>
      <c r="L1411" s="71">
        <f t="shared" si="1459"/>
        <v>1</v>
      </c>
      <c r="M1411" s="71">
        <f t="shared" si="1460"/>
        <v>1</v>
      </c>
      <c r="N1411" s="72">
        <f t="shared" si="1461"/>
        <v>3</v>
      </c>
      <c r="O1411" s="73">
        <f t="shared" si="1462"/>
        <v>17184</v>
      </c>
      <c r="P1411" s="8">
        <f t="shared" si="1463"/>
        <v>3436.8</v>
      </c>
    </row>
    <row r="1412" ht="14.25" customHeight="1" outlineLevel="2">
      <c r="A1412" s="68">
        <v>625.0</v>
      </c>
      <c r="B1412" s="69">
        <v>1.0</v>
      </c>
      <c r="C1412" s="18" t="str">
        <f>IF(A1412=1.2, "Minneapolis",VLOOKUP(A1412,'Fall20 data fy22 comp rev '!$P$2:$Q$669,2,0))</f>
        <v>St. Paul</v>
      </c>
      <c r="D1412" s="68">
        <v>625.0</v>
      </c>
      <c r="E1412" s="69">
        <v>1.0</v>
      </c>
      <c r="F1412" s="69">
        <v>42.0</v>
      </c>
      <c r="G1412" s="70" t="s">
        <v>2572</v>
      </c>
      <c r="H1412" s="69">
        <v>11.0</v>
      </c>
      <c r="I1412" s="69">
        <v>11.0</v>
      </c>
      <c r="J1412" s="69">
        <v>0.0</v>
      </c>
      <c r="K1412" s="29">
        <f t="shared" si="1458"/>
        <v>11</v>
      </c>
      <c r="L1412" s="71">
        <f t="shared" si="1459"/>
        <v>1</v>
      </c>
      <c r="M1412" s="71">
        <f t="shared" si="1460"/>
        <v>1</v>
      </c>
      <c r="N1412" s="72">
        <f t="shared" si="1461"/>
        <v>6.6</v>
      </c>
      <c r="O1412" s="73">
        <f t="shared" si="1462"/>
        <v>37804.8</v>
      </c>
      <c r="P1412" s="8">
        <f t="shared" si="1463"/>
        <v>3436.8</v>
      </c>
    </row>
    <row r="1413" ht="14.25" customHeight="1" outlineLevel="2">
      <c r="A1413" s="68">
        <v>625.0</v>
      </c>
      <c r="B1413" s="69">
        <v>1.0</v>
      </c>
      <c r="C1413" s="18" t="str">
        <f>IF(A1413=1.2, "Minneapolis",VLOOKUP(A1413,'Fall20 data fy22 comp rev '!$P$2:$Q$669,2,0))</f>
        <v>St. Paul</v>
      </c>
      <c r="D1413" s="68">
        <v>625.0</v>
      </c>
      <c r="E1413" s="69">
        <v>1.0</v>
      </c>
      <c r="F1413" s="69">
        <v>54.0</v>
      </c>
      <c r="G1413" s="70" t="s">
        <v>2573</v>
      </c>
      <c r="H1413" s="69">
        <v>2.0</v>
      </c>
      <c r="I1413" s="69">
        <v>2.0</v>
      </c>
      <c r="J1413" s="69">
        <v>0.0</v>
      </c>
      <c r="K1413" s="29">
        <f t="shared" si="1458"/>
        <v>2</v>
      </c>
      <c r="L1413" s="71">
        <f t="shared" si="1459"/>
        <v>1</v>
      </c>
      <c r="M1413" s="71">
        <f t="shared" si="1460"/>
        <v>1</v>
      </c>
      <c r="N1413" s="72">
        <f t="shared" si="1461"/>
        <v>1.2</v>
      </c>
      <c r="O1413" s="73">
        <f t="shared" si="1462"/>
        <v>6873.6</v>
      </c>
      <c r="P1413" s="8">
        <f t="shared" si="1463"/>
        <v>3436.8</v>
      </c>
    </row>
    <row r="1414" ht="14.25" customHeight="1" outlineLevel="2">
      <c r="A1414" s="68">
        <v>625.0</v>
      </c>
      <c r="B1414" s="69">
        <v>1.0</v>
      </c>
      <c r="C1414" s="18" t="str">
        <f>IF(A1414=1.2, "Minneapolis",VLOOKUP(A1414,'Fall20 data fy22 comp rev '!$P$2:$Q$669,2,0))</f>
        <v>St. Paul</v>
      </c>
      <c r="D1414" s="68">
        <v>625.0</v>
      </c>
      <c r="E1414" s="69">
        <v>1.0</v>
      </c>
      <c r="F1414" s="69">
        <v>210.0</v>
      </c>
      <c r="G1414" s="70" t="s">
        <v>1549</v>
      </c>
      <c r="H1414" s="69">
        <v>1867.0</v>
      </c>
      <c r="I1414" s="69">
        <v>713.0</v>
      </c>
      <c r="J1414" s="69">
        <v>114.0</v>
      </c>
      <c r="K1414" s="29">
        <f t="shared" si="1458"/>
        <v>770</v>
      </c>
      <c r="L1414" s="71">
        <f t="shared" si="1459"/>
        <v>0.4124</v>
      </c>
      <c r="M1414" s="71">
        <f t="shared" si="1460"/>
        <v>0.5155</v>
      </c>
      <c r="N1414" s="72">
        <f t="shared" si="1461"/>
        <v>238.16</v>
      </c>
      <c r="O1414" s="73">
        <f t="shared" si="1462"/>
        <v>1364180.48</v>
      </c>
      <c r="P1414" s="8">
        <f t="shared" si="1463"/>
        <v>730.6804928</v>
      </c>
    </row>
    <row r="1415" ht="14.25" customHeight="1" outlineLevel="2">
      <c r="A1415" s="68">
        <v>625.0</v>
      </c>
      <c r="B1415" s="69">
        <v>1.0</v>
      </c>
      <c r="C1415" s="18" t="str">
        <f>IF(A1415=1.2, "Minneapolis",VLOOKUP(A1415,'Fall20 data fy22 comp rev '!$P$2:$Q$669,2,0))</f>
        <v>St. Paul</v>
      </c>
      <c r="D1415" s="68">
        <v>625.0</v>
      </c>
      <c r="E1415" s="69">
        <v>1.0</v>
      </c>
      <c r="F1415" s="69">
        <v>211.0</v>
      </c>
      <c r="G1415" s="70" t="s">
        <v>2574</v>
      </c>
      <c r="H1415" s="69">
        <v>425.0</v>
      </c>
      <c r="I1415" s="69">
        <v>240.0</v>
      </c>
      <c r="J1415" s="69">
        <v>37.0</v>
      </c>
      <c r="K1415" s="29">
        <f t="shared" si="1458"/>
        <v>258.5</v>
      </c>
      <c r="L1415" s="71">
        <f t="shared" si="1459"/>
        <v>0.6082</v>
      </c>
      <c r="M1415" s="71">
        <f t="shared" si="1460"/>
        <v>0.7603</v>
      </c>
      <c r="N1415" s="72">
        <f t="shared" si="1461"/>
        <v>117.92</v>
      </c>
      <c r="O1415" s="73">
        <f t="shared" si="1462"/>
        <v>675445.76</v>
      </c>
      <c r="P1415" s="8">
        <f t="shared" si="1463"/>
        <v>1589.284141</v>
      </c>
    </row>
    <row r="1416" ht="14.25" customHeight="1" outlineLevel="2">
      <c r="A1416" s="68">
        <v>625.0</v>
      </c>
      <c r="B1416" s="69">
        <v>1.0</v>
      </c>
      <c r="C1416" s="18" t="str">
        <f>IF(A1416=1.2, "Minneapolis",VLOOKUP(A1416,'Fall20 data fy22 comp rev '!$P$2:$Q$669,2,0))</f>
        <v>St. Paul</v>
      </c>
      <c r="D1416" s="68">
        <v>625.0</v>
      </c>
      <c r="E1416" s="69">
        <v>1.0</v>
      </c>
      <c r="F1416" s="69">
        <v>212.0</v>
      </c>
      <c r="G1416" s="70" t="s">
        <v>2575</v>
      </c>
      <c r="H1416" s="69">
        <v>1158.0</v>
      </c>
      <c r="I1416" s="69">
        <v>642.0</v>
      </c>
      <c r="J1416" s="69">
        <v>77.0</v>
      </c>
      <c r="K1416" s="29">
        <f t="shared" si="1458"/>
        <v>680.5</v>
      </c>
      <c r="L1416" s="71">
        <f t="shared" si="1459"/>
        <v>0.5877</v>
      </c>
      <c r="M1416" s="71">
        <f t="shared" si="1460"/>
        <v>0.7346</v>
      </c>
      <c r="N1416" s="72">
        <f t="shared" si="1461"/>
        <v>299.94</v>
      </c>
      <c r="O1416" s="73">
        <f t="shared" si="1462"/>
        <v>1718056.32</v>
      </c>
      <c r="P1416" s="8">
        <f t="shared" si="1463"/>
        <v>1483.641036</v>
      </c>
    </row>
    <row r="1417" ht="14.25" customHeight="1" outlineLevel="2">
      <c r="A1417" s="68">
        <v>625.0</v>
      </c>
      <c r="B1417" s="69">
        <v>1.0</v>
      </c>
      <c r="C1417" s="18" t="str">
        <f>IF(A1417=1.2, "Minneapolis",VLOOKUP(A1417,'Fall20 data fy22 comp rev '!$P$2:$Q$669,2,0))</f>
        <v>St. Paul</v>
      </c>
      <c r="D1417" s="68">
        <v>625.0</v>
      </c>
      <c r="E1417" s="69">
        <v>1.0</v>
      </c>
      <c r="F1417" s="69">
        <v>215.0</v>
      </c>
      <c r="G1417" s="70" t="s">
        <v>2576</v>
      </c>
      <c r="H1417" s="69">
        <v>1877.0</v>
      </c>
      <c r="I1417" s="69">
        <v>1157.0</v>
      </c>
      <c r="J1417" s="69">
        <v>253.0</v>
      </c>
      <c r="K1417" s="29">
        <f t="shared" si="1458"/>
        <v>1283.5</v>
      </c>
      <c r="L1417" s="71">
        <f t="shared" si="1459"/>
        <v>0.6838</v>
      </c>
      <c r="M1417" s="71">
        <f t="shared" si="1460"/>
        <v>0.8548</v>
      </c>
      <c r="N1417" s="72">
        <f t="shared" si="1461"/>
        <v>658.28</v>
      </c>
      <c r="O1417" s="73">
        <f t="shared" si="1462"/>
        <v>3770627.84</v>
      </c>
      <c r="P1417" s="8">
        <f t="shared" si="1463"/>
        <v>2008.858732</v>
      </c>
    </row>
    <row r="1418" ht="14.25" customHeight="1" outlineLevel="2">
      <c r="A1418" s="68">
        <v>625.0</v>
      </c>
      <c r="B1418" s="69">
        <v>1.0</v>
      </c>
      <c r="C1418" s="18" t="str">
        <f>IF(A1418=1.2, "Minneapolis",VLOOKUP(A1418,'Fall20 data fy22 comp rev '!$P$2:$Q$669,2,0))</f>
        <v>St. Paul</v>
      </c>
      <c r="D1418" s="68">
        <v>625.0</v>
      </c>
      <c r="E1418" s="69">
        <v>1.0</v>
      </c>
      <c r="F1418" s="69">
        <v>220.0</v>
      </c>
      <c r="G1418" s="70" t="s">
        <v>2577</v>
      </c>
      <c r="H1418" s="69">
        <v>1307.0</v>
      </c>
      <c r="I1418" s="69">
        <v>423.0</v>
      </c>
      <c r="J1418" s="69">
        <v>151.0</v>
      </c>
      <c r="K1418" s="29">
        <f t="shared" si="1458"/>
        <v>498.5</v>
      </c>
      <c r="L1418" s="71">
        <f t="shared" si="1459"/>
        <v>0.3814</v>
      </c>
      <c r="M1418" s="71">
        <f t="shared" si="1460"/>
        <v>0.4768</v>
      </c>
      <c r="N1418" s="72">
        <f t="shared" si="1461"/>
        <v>142.61</v>
      </c>
      <c r="O1418" s="73">
        <f t="shared" si="1462"/>
        <v>816870.08</v>
      </c>
      <c r="P1418" s="8">
        <f t="shared" si="1463"/>
        <v>624.9962357</v>
      </c>
    </row>
    <row r="1419" ht="14.25" customHeight="1" outlineLevel="2">
      <c r="A1419" s="68">
        <v>625.0</v>
      </c>
      <c r="B1419" s="69">
        <v>1.0</v>
      </c>
      <c r="C1419" s="18" t="str">
        <f>IF(A1419=1.2, "Minneapolis",VLOOKUP(A1419,'Fall20 data fy22 comp rev '!$P$2:$Q$669,2,0))</f>
        <v>St. Paul</v>
      </c>
      <c r="D1419" s="68">
        <v>625.0</v>
      </c>
      <c r="E1419" s="69">
        <v>1.0</v>
      </c>
      <c r="F1419" s="69">
        <v>225.0</v>
      </c>
      <c r="G1419" s="70" t="s">
        <v>2578</v>
      </c>
      <c r="H1419" s="69">
        <v>1161.0</v>
      </c>
      <c r="I1419" s="69">
        <v>950.0</v>
      </c>
      <c r="J1419" s="69">
        <v>75.0</v>
      </c>
      <c r="K1419" s="29">
        <f t="shared" si="1458"/>
        <v>987.5</v>
      </c>
      <c r="L1419" s="71">
        <f t="shared" si="1459"/>
        <v>0.8506</v>
      </c>
      <c r="M1419" s="71">
        <f t="shared" si="1460"/>
        <v>1</v>
      </c>
      <c r="N1419" s="72">
        <f t="shared" si="1461"/>
        <v>592.5</v>
      </c>
      <c r="O1419" s="73">
        <f t="shared" si="1462"/>
        <v>3393840</v>
      </c>
      <c r="P1419" s="8">
        <f t="shared" si="1463"/>
        <v>2923.204134</v>
      </c>
    </row>
    <row r="1420" ht="14.25" customHeight="1" outlineLevel="2">
      <c r="A1420" s="68">
        <v>625.0</v>
      </c>
      <c r="B1420" s="69">
        <v>1.0</v>
      </c>
      <c r="C1420" s="18" t="str">
        <f>IF(A1420=1.2, "Minneapolis",VLOOKUP(A1420,'Fall20 data fy22 comp rev '!$P$2:$Q$669,2,0))</f>
        <v>St. Paul</v>
      </c>
      <c r="D1420" s="68">
        <v>625.0</v>
      </c>
      <c r="E1420" s="69">
        <v>1.0</v>
      </c>
      <c r="F1420" s="69">
        <v>230.0</v>
      </c>
      <c r="G1420" s="70" t="s">
        <v>2579</v>
      </c>
      <c r="H1420" s="69">
        <v>1243.0</v>
      </c>
      <c r="I1420" s="69">
        <v>810.0</v>
      </c>
      <c r="J1420" s="69">
        <v>171.0</v>
      </c>
      <c r="K1420" s="29">
        <f t="shared" si="1458"/>
        <v>895.5</v>
      </c>
      <c r="L1420" s="71">
        <f t="shared" si="1459"/>
        <v>0.7204</v>
      </c>
      <c r="M1420" s="71">
        <f t="shared" si="1460"/>
        <v>0.9005</v>
      </c>
      <c r="N1420" s="72">
        <f t="shared" si="1461"/>
        <v>483.84</v>
      </c>
      <c r="O1420" s="73">
        <f t="shared" si="1462"/>
        <v>2771435.52</v>
      </c>
      <c r="P1420" s="8">
        <f t="shared" si="1463"/>
        <v>2229.634368</v>
      </c>
    </row>
    <row r="1421" ht="14.25" customHeight="1" outlineLevel="2">
      <c r="A1421" s="68">
        <v>625.0</v>
      </c>
      <c r="B1421" s="69">
        <v>1.0</v>
      </c>
      <c r="C1421" s="18" t="str">
        <f>IF(A1421=1.2, "Minneapolis",VLOOKUP(A1421,'Fall20 data fy22 comp rev '!$P$2:$Q$669,2,0))</f>
        <v>St. Paul</v>
      </c>
      <c r="D1421" s="68">
        <v>625.0</v>
      </c>
      <c r="E1421" s="69">
        <v>1.0</v>
      </c>
      <c r="F1421" s="69">
        <v>250.0</v>
      </c>
      <c r="G1421" s="70" t="s">
        <v>2580</v>
      </c>
      <c r="H1421" s="69">
        <v>461.0</v>
      </c>
      <c r="I1421" s="69">
        <v>109.0</v>
      </c>
      <c r="J1421" s="69">
        <v>42.0</v>
      </c>
      <c r="K1421" s="29">
        <f t="shared" si="1458"/>
        <v>130</v>
      </c>
      <c r="L1421" s="71">
        <f t="shared" si="1459"/>
        <v>0.282</v>
      </c>
      <c r="M1421" s="71">
        <f t="shared" si="1460"/>
        <v>0.3525</v>
      </c>
      <c r="N1421" s="72">
        <f t="shared" si="1461"/>
        <v>27.5</v>
      </c>
      <c r="O1421" s="73">
        <f t="shared" si="1462"/>
        <v>157520</v>
      </c>
      <c r="P1421" s="8">
        <f t="shared" si="1463"/>
        <v>341.691974</v>
      </c>
    </row>
    <row r="1422" ht="14.25" customHeight="1" outlineLevel="2">
      <c r="A1422" s="68">
        <v>625.0</v>
      </c>
      <c r="B1422" s="69">
        <v>1.0</v>
      </c>
      <c r="C1422" s="18" t="str">
        <f>IF(A1422=1.2, "Minneapolis",VLOOKUP(A1422,'Fall20 data fy22 comp rev '!$P$2:$Q$669,2,0))</f>
        <v>St. Paul</v>
      </c>
      <c r="D1422" s="68">
        <v>625.0</v>
      </c>
      <c r="E1422" s="69">
        <v>1.0</v>
      </c>
      <c r="F1422" s="69">
        <v>252.0</v>
      </c>
      <c r="G1422" s="70" t="s">
        <v>2581</v>
      </c>
      <c r="H1422" s="69">
        <v>2136.0</v>
      </c>
      <c r="I1422" s="69">
        <v>1619.0</v>
      </c>
      <c r="J1422" s="69">
        <v>204.0</v>
      </c>
      <c r="K1422" s="29">
        <f t="shared" si="1458"/>
        <v>1721</v>
      </c>
      <c r="L1422" s="71">
        <f t="shared" si="1459"/>
        <v>0.8057</v>
      </c>
      <c r="M1422" s="71">
        <f t="shared" si="1460"/>
        <v>1</v>
      </c>
      <c r="N1422" s="72">
        <f t="shared" si="1461"/>
        <v>1032.6</v>
      </c>
      <c r="O1422" s="73">
        <f t="shared" si="1462"/>
        <v>5914732.8</v>
      </c>
      <c r="P1422" s="8">
        <f t="shared" si="1463"/>
        <v>2769.069663</v>
      </c>
    </row>
    <row r="1423" ht="14.25" customHeight="1" outlineLevel="2">
      <c r="A1423" s="68">
        <v>625.0</v>
      </c>
      <c r="B1423" s="69">
        <v>1.0</v>
      </c>
      <c r="C1423" s="18" t="str">
        <f>IF(A1423=1.2, "Minneapolis",VLOOKUP(A1423,'Fall20 data fy22 comp rev '!$P$2:$Q$669,2,0))</f>
        <v>St. Paul</v>
      </c>
      <c r="D1423" s="68">
        <v>625.0</v>
      </c>
      <c r="E1423" s="69">
        <v>1.0</v>
      </c>
      <c r="F1423" s="69">
        <v>310.0</v>
      </c>
      <c r="G1423" s="70" t="s">
        <v>2582</v>
      </c>
      <c r="H1423" s="69">
        <v>750.0</v>
      </c>
      <c r="I1423" s="69">
        <v>512.0</v>
      </c>
      <c r="J1423" s="69">
        <v>79.0</v>
      </c>
      <c r="K1423" s="29">
        <f t="shared" si="1458"/>
        <v>551.5</v>
      </c>
      <c r="L1423" s="71">
        <f t="shared" si="1459"/>
        <v>0.7353</v>
      </c>
      <c r="M1423" s="71">
        <f t="shared" si="1460"/>
        <v>0.9191</v>
      </c>
      <c r="N1423" s="72">
        <f t="shared" si="1461"/>
        <v>304.13</v>
      </c>
      <c r="O1423" s="73">
        <f t="shared" si="1462"/>
        <v>1742056.64</v>
      </c>
      <c r="P1423" s="8">
        <f t="shared" si="1463"/>
        <v>2322.742187</v>
      </c>
    </row>
    <row r="1424" ht="14.25" customHeight="1" outlineLevel="2">
      <c r="A1424" s="68">
        <v>625.0</v>
      </c>
      <c r="B1424" s="69">
        <v>1.0</v>
      </c>
      <c r="C1424" s="18" t="str">
        <f>IF(A1424=1.2, "Minneapolis",VLOOKUP(A1424,'Fall20 data fy22 comp rev '!$P$2:$Q$669,2,0))</f>
        <v>St. Paul</v>
      </c>
      <c r="D1424" s="68">
        <v>625.0</v>
      </c>
      <c r="E1424" s="69">
        <v>1.0</v>
      </c>
      <c r="F1424" s="69">
        <v>315.0</v>
      </c>
      <c r="G1424" s="70" t="s">
        <v>2583</v>
      </c>
      <c r="H1424" s="69">
        <v>603.0</v>
      </c>
      <c r="I1424" s="69">
        <v>379.0</v>
      </c>
      <c r="J1424" s="69">
        <v>98.0</v>
      </c>
      <c r="K1424" s="29">
        <f t="shared" si="1458"/>
        <v>428</v>
      </c>
      <c r="L1424" s="71">
        <f t="shared" si="1459"/>
        <v>0.7098</v>
      </c>
      <c r="M1424" s="71">
        <f t="shared" si="1460"/>
        <v>0.8873</v>
      </c>
      <c r="N1424" s="72">
        <f t="shared" si="1461"/>
        <v>227.86</v>
      </c>
      <c r="O1424" s="73">
        <f t="shared" si="1462"/>
        <v>1305182.08</v>
      </c>
      <c r="P1424" s="8">
        <f t="shared" si="1463"/>
        <v>2164.481061</v>
      </c>
    </row>
    <row r="1425" ht="14.25" customHeight="1" outlineLevel="2">
      <c r="A1425" s="68">
        <v>625.0</v>
      </c>
      <c r="B1425" s="69">
        <v>1.0</v>
      </c>
      <c r="C1425" s="18" t="str">
        <f>IF(A1425=1.2, "Minneapolis",VLOOKUP(A1425,'Fall20 data fy22 comp rev '!$P$2:$Q$669,2,0))</f>
        <v>St. Paul</v>
      </c>
      <c r="D1425" s="68">
        <v>625.0</v>
      </c>
      <c r="E1425" s="69">
        <v>1.0</v>
      </c>
      <c r="F1425" s="69">
        <v>330.0</v>
      </c>
      <c r="G1425" s="70" t="s">
        <v>2584</v>
      </c>
      <c r="H1425" s="69">
        <v>841.0</v>
      </c>
      <c r="I1425" s="69">
        <v>311.0</v>
      </c>
      <c r="J1425" s="69">
        <v>81.0</v>
      </c>
      <c r="K1425" s="29">
        <f t="shared" si="1458"/>
        <v>351.5</v>
      </c>
      <c r="L1425" s="71">
        <f t="shared" si="1459"/>
        <v>0.418</v>
      </c>
      <c r="M1425" s="71">
        <f t="shared" si="1460"/>
        <v>0.5225</v>
      </c>
      <c r="N1425" s="72">
        <f t="shared" si="1461"/>
        <v>110.2</v>
      </c>
      <c r="O1425" s="73">
        <f t="shared" si="1462"/>
        <v>631225.6</v>
      </c>
      <c r="P1425" s="8">
        <f t="shared" si="1463"/>
        <v>750.5655172</v>
      </c>
    </row>
    <row r="1426" ht="14.25" customHeight="1" outlineLevel="2">
      <c r="A1426" s="68">
        <v>625.0</v>
      </c>
      <c r="B1426" s="69">
        <v>1.0</v>
      </c>
      <c r="C1426" s="18" t="str">
        <f>IF(A1426=1.2, "Minneapolis",VLOOKUP(A1426,'Fall20 data fy22 comp rev '!$P$2:$Q$669,2,0))</f>
        <v>St. Paul</v>
      </c>
      <c r="D1426" s="68">
        <v>625.0</v>
      </c>
      <c r="E1426" s="69">
        <v>1.0</v>
      </c>
      <c r="F1426" s="69">
        <v>342.0</v>
      </c>
      <c r="G1426" s="70" t="s">
        <v>2585</v>
      </c>
      <c r="H1426" s="69">
        <v>757.0</v>
      </c>
      <c r="I1426" s="69">
        <v>373.0</v>
      </c>
      <c r="J1426" s="69">
        <v>65.0</v>
      </c>
      <c r="K1426" s="29">
        <f t="shared" si="1458"/>
        <v>405.5</v>
      </c>
      <c r="L1426" s="71">
        <f t="shared" si="1459"/>
        <v>0.5357</v>
      </c>
      <c r="M1426" s="71">
        <f t="shared" si="1460"/>
        <v>0.6696</v>
      </c>
      <c r="N1426" s="72">
        <f t="shared" si="1461"/>
        <v>162.91</v>
      </c>
      <c r="O1426" s="73">
        <f t="shared" si="1462"/>
        <v>933148.48</v>
      </c>
      <c r="P1426" s="8">
        <f t="shared" si="1463"/>
        <v>1232.69284</v>
      </c>
    </row>
    <row r="1427" ht="14.25" customHeight="1" outlineLevel="2">
      <c r="A1427" s="68">
        <v>625.0</v>
      </c>
      <c r="B1427" s="69">
        <v>1.0</v>
      </c>
      <c r="C1427" s="18" t="str">
        <f>IF(A1427=1.2, "Minneapolis",VLOOKUP(A1427,'Fall20 data fy22 comp rev '!$P$2:$Q$669,2,0))</f>
        <v>St. Paul</v>
      </c>
      <c r="D1427" s="68">
        <v>625.0</v>
      </c>
      <c r="E1427" s="69">
        <v>1.0</v>
      </c>
      <c r="F1427" s="69">
        <v>344.0</v>
      </c>
      <c r="G1427" s="70" t="s">
        <v>2586</v>
      </c>
      <c r="H1427" s="69">
        <v>353.0</v>
      </c>
      <c r="I1427" s="69">
        <v>218.0</v>
      </c>
      <c r="J1427" s="69">
        <v>58.0</v>
      </c>
      <c r="K1427" s="29">
        <f t="shared" si="1458"/>
        <v>247</v>
      </c>
      <c r="L1427" s="71">
        <f t="shared" si="1459"/>
        <v>0.6997</v>
      </c>
      <c r="M1427" s="71">
        <f t="shared" si="1460"/>
        <v>0.8746</v>
      </c>
      <c r="N1427" s="72">
        <f t="shared" si="1461"/>
        <v>129.62</v>
      </c>
      <c r="O1427" s="73">
        <f t="shared" si="1462"/>
        <v>742463.36</v>
      </c>
      <c r="P1427" s="8">
        <f t="shared" si="1463"/>
        <v>2103.295637</v>
      </c>
    </row>
    <row r="1428" ht="14.25" customHeight="1" outlineLevel="2">
      <c r="A1428" s="68">
        <v>625.0</v>
      </c>
      <c r="B1428" s="69">
        <v>1.0</v>
      </c>
      <c r="C1428" s="18" t="str">
        <f>IF(A1428=1.2, "Minneapolis",VLOOKUP(A1428,'Fall20 data fy22 comp rev '!$P$2:$Q$669,2,0))</f>
        <v>St. Paul</v>
      </c>
      <c r="D1428" s="68">
        <v>625.0</v>
      </c>
      <c r="E1428" s="69">
        <v>1.0</v>
      </c>
      <c r="F1428" s="69">
        <v>345.0</v>
      </c>
      <c r="G1428" s="70" t="s">
        <v>2587</v>
      </c>
      <c r="H1428" s="69">
        <v>593.0</v>
      </c>
      <c r="I1428" s="69">
        <v>315.0</v>
      </c>
      <c r="J1428" s="69">
        <v>38.0</v>
      </c>
      <c r="K1428" s="29">
        <f t="shared" si="1458"/>
        <v>334</v>
      </c>
      <c r="L1428" s="71">
        <f t="shared" si="1459"/>
        <v>0.5632</v>
      </c>
      <c r="M1428" s="71">
        <f t="shared" si="1460"/>
        <v>0.704</v>
      </c>
      <c r="N1428" s="72">
        <f t="shared" si="1461"/>
        <v>141.08</v>
      </c>
      <c r="O1428" s="73">
        <f t="shared" si="1462"/>
        <v>808106.24</v>
      </c>
      <c r="P1428" s="8">
        <f t="shared" si="1463"/>
        <v>1362.742395</v>
      </c>
    </row>
    <row r="1429" ht="14.25" customHeight="1" outlineLevel="2">
      <c r="A1429" s="68">
        <v>625.0</v>
      </c>
      <c r="B1429" s="69">
        <v>1.0</v>
      </c>
      <c r="C1429" s="18" t="str">
        <f>IF(A1429=1.2, "Minneapolis",VLOOKUP(A1429,'Fall20 data fy22 comp rev '!$P$2:$Q$669,2,0))</f>
        <v>St. Paul</v>
      </c>
      <c r="D1429" s="68">
        <v>625.0</v>
      </c>
      <c r="E1429" s="69">
        <v>1.0</v>
      </c>
      <c r="F1429" s="69">
        <v>357.0</v>
      </c>
      <c r="G1429" s="70" t="s">
        <v>2588</v>
      </c>
      <c r="H1429" s="69">
        <v>181.0</v>
      </c>
      <c r="I1429" s="69">
        <v>127.0</v>
      </c>
      <c r="J1429" s="69">
        <v>22.0</v>
      </c>
      <c r="K1429" s="29">
        <f t="shared" si="1458"/>
        <v>138</v>
      </c>
      <c r="L1429" s="71">
        <f t="shared" si="1459"/>
        <v>0.7624</v>
      </c>
      <c r="M1429" s="71">
        <f t="shared" si="1460"/>
        <v>0.953</v>
      </c>
      <c r="N1429" s="72">
        <f t="shared" si="1461"/>
        <v>78.91</v>
      </c>
      <c r="O1429" s="73">
        <f t="shared" si="1462"/>
        <v>451996.48</v>
      </c>
      <c r="P1429" s="8">
        <f t="shared" si="1463"/>
        <v>2497.218122</v>
      </c>
    </row>
    <row r="1430" ht="14.25" customHeight="1" outlineLevel="2">
      <c r="A1430" s="68">
        <v>625.0</v>
      </c>
      <c r="B1430" s="69">
        <v>1.0</v>
      </c>
      <c r="C1430" s="18" t="str">
        <f>IF(A1430=1.2, "Minneapolis",VLOOKUP(A1430,'Fall20 data fy22 comp rev '!$P$2:$Q$669,2,0))</f>
        <v>St. Paul</v>
      </c>
      <c r="D1430" s="68">
        <v>625.0</v>
      </c>
      <c r="E1430" s="69">
        <v>1.0</v>
      </c>
      <c r="F1430" s="69">
        <v>410.0</v>
      </c>
      <c r="G1430" s="70" t="s">
        <v>2589</v>
      </c>
      <c r="H1430" s="69">
        <v>544.0</v>
      </c>
      <c r="I1430" s="69">
        <v>201.0</v>
      </c>
      <c r="J1430" s="69">
        <v>60.0</v>
      </c>
      <c r="K1430" s="29">
        <f t="shared" si="1458"/>
        <v>231</v>
      </c>
      <c r="L1430" s="71">
        <f t="shared" si="1459"/>
        <v>0.4246</v>
      </c>
      <c r="M1430" s="71">
        <f t="shared" si="1460"/>
        <v>0.5308</v>
      </c>
      <c r="N1430" s="72">
        <f t="shared" si="1461"/>
        <v>73.57</v>
      </c>
      <c r="O1430" s="73">
        <f t="shared" si="1462"/>
        <v>421408.96</v>
      </c>
      <c r="P1430" s="8">
        <f t="shared" si="1463"/>
        <v>774.6488235</v>
      </c>
    </row>
    <row r="1431" ht="14.25" customHeight="1" outlineLevel="2">
      <c r="A1431" s="68">
        <v>625.0</v>
      </c>
      <c r="B1431" s="69">
        <v>1.0</v>
      </c>
      <c r="C1431" s="18" t="str">
        <f>IF(A1431=1.2, "Minneapolis",VLOOKUP(A1431,'Fall20 data fy22 comp rev '!$P$2:$Q$669,2,0))</f>
        <v>St. Paul</v>
      </c>
      <c r="D1431" s="68">
        <v>625.0</v>
      </c>
      <c r="E1431" s="69">
        <v>1.0</v>
      </c>
      <c r="F1431" s="69">
        <v>415.0</v>
      </c>
      <c r="G1431" s="70" t="s">
        <v>2590</v>
      </c>
      <c r="H1431" s="69">
        <v>317.0</v>
      </c>
      <c r="I1431" s="69">
        <v>254.0</v>
      </c>
      <c r="J1431" s="69">
        <v>16.0</v>
      </c>
      <c r="K1431" s="29">
        <f t="shared" si="1458"/>
        <v>262</v>
      </c>
      <c r="L1431" s="71">
        <f t="shared" si="1459"/>
        <v>0.8265</v>
      </c>
      <c r="M1431" s="71">
        <f t="shared" si="1460"/>
        <v>1</v>
      </c>
      <c r="N1431" s="72">
        <f t="shared" si="1461"/>
        <v>157.2</v>
      </c>
      <c r="O1431" s="73">
        <f t="shared" si="1462"/>
        <v>900441.6</v>
      </c>
      <c r="P1431" s="8">
        <f t="shared" si="1463"/>
        <v>2840.509779</v>
      </c>
    </row>
    <row r="1432" ht="14.25" customHeight="1" outlineLevel="2">
      <c r="A1432" s="68">
        <v>625.0</v>
      </c>
      <c r="B1432" s="69">
        <v>1.0</v>
      </c>
      <c r="C1432" s="18" t="str">
        <f>IF(A1432=1.2, "Minneapolis",VLOOKUP(A1432,'Fall20 data fy22 comp rev '!$P$2:$Q$669,2,0))</f>
        <v>St. Paul</v>
      </c>
      <c r="D1432" s="68">
        <v>625.0</v>
      </c>
      <c r="E1432" s="69">
        <v>1.0</v>
      </c>
      <c r="F1432" s="69">
        <v>422.0</v>
      </c>
      <c r="G1432" s="70" t="s">
        <v>2591</v>
      </c>
      <c r="H1432" s="69">
        <v>473.0</v>
      </c>
      <c r="I1432" s="69">
        <v>264.0</v>
      </c>
      <c r="J1432" s="69">
        <v>83.0</v>
      </c>
      <c r="K1432" s="29">
        <f t="shared" si="1458"/>
        <v>305.5</v>
      </c>
      <c r="L1432" s="71">
        <f t="shared" si="1459"/>
        <v>0.6459</v>
      </c>
      <c r="M1432" s="71">
        <f t="shared" si="1460"/>
        <v>0.8074</v>
      </c>
      <c r="N1432" s="72">
        <f t="shared" si="1461"/>
        <v>148</v>
      </c>
      <c r="O1432" s="73">
        <f t="shared" si="1462"/>
        <v>847744</v>
      </c>
      <c r="P1432" s="8">
        <f t="shared" si="1463"/>
        <v>1792.270613</v>
      </c>
    </row>
    <row r="1433" ht="14.25" customHeight="1" outlineLevel="2">
      <c r="A1433" s="68">
        <v>625.0</v>
      </c>
      <c r="B1433" s="69">
        <v>1.0</v>
      </c>
      <c r="C1433" s="18" t="str">
        <f>IF(A1433=1.2, "Minneapolis",VLOOKUP(A1433,'Fall20 data fy22 comp rev '!$P$2:$Q$669,2,0))</f>
        <v>St. Paul</v>
      </c>
      <c r="D1433" s="68">
        <v>625.0</v>
      </c>
      <c r="E1433" s="69">
        <v>1.0</v>
      </c>
      <c r="F1433" s="69">
        <v>424.0</v>
      </c>
      <c r="G1433" s="70" t="s">
        <v>2592</v>
      </c>
      <c r="H1433" s="69">
        <v>385.0</v>
      </c>
      <c r="I1433" s="69">
        <v>295.0</v>
      </c>
      <c r="J1433" s="69">
        <v>29.0</v>
      </c>
      <c r="K1433" s="29">
        <f t="shared" si="1458"/>
        <v>309.5</v>
      </c>
      <c r="L1433" s="71">
        <f t="shared" si="1459"/>
        <v>0.8039</v>
      </c>
      <c r="M1433" s="71">
        <f t="shared" si="1460"/>
        <v>1</v>
      </c>
      <c r="N1433" s="72">
        <f t="shared" si="1461"/>
        <v>185.7</v>
      </c>
      <c r="O1433" s="73">
        <f t="shared" si="1462"/>
        <v>1063689.6</v>
      </c>
      <c r="P1433" s="8">
        <f t="shared" si="1463"/>
        <v>2762.83013</v>
      </c>
    </row>
    <row r="1434" ht="14.25" customHeight="1" outlineLevel="2">
      <c r="A1434" s="68">
        <v>625.0</v>
      </c>
      <c r="B1434" s="69">
        <v>1.0</v>
      </c>
      <c r="C1434" s="18" t="str">
        <f>IF(A1434=1.2, "Minneapolis",VLOOKUP(A1434,'Fall20 data fy22 comp rev '!$P$2:$Q$669,2,0))</f>
        <v>St. Paul</v>
      </c>
      <c r="D1434" s="68">
        <v>625.0</v>
      </c>
      <c r="E1434" s="69">
        <v>1.0</v>
      </c>
      <c r="F1434" s="69">
        <v>425.0</v>
      </c>
      <c r="G1434" s="70" t="s">
        <v>2593</v>
      </c>
      <c r="H1434" s="69">
        <v>413.0</v>
      </c>
      <c r="I1434" s="69">
        <v>169.0</v>
      </c>
      <c r="J1434" s="69">
        <v>36.0</v>
      </c>
      <c r="K1434" s="29">
        <f t="shared" si="1458"/>
        <v>187</v>
      </c>
      <c r="L1434" s="71">
        <f t="shared" si="1459"/>
        <v>0.4528</v>
      </c>
      <c r="M1434" s="71">
        <f t="shared" si="1460"/>
        <v>0.566</v>
      </c>
      <c r="N1434" s="72">
        <f t="shared" si="1461"/>
        <v>63.51</v>
      </c>
      <c r="O1434" s="73">
        <f t="shared" si="1462"/>
        <v>363785.28</v>
      </c>
      <c r="P1434" s="8">
        <f t="shared" si="1463"/>
        <v>880.8360291</v>
      </c>
    </row>
    <row r="1435" ht="14.25" customHeight="1" outlineLevel="2">
      <c r="A1435" s="68">
        <v>625.0</v>
      </c>
      <c r="B1435" s="69">
        <v>1.0</v>
      </c>
      <c r="C1435" s="18" t="str">
        <f>IF(A1435=1.2, "Minneapolis",VLOOKUP(A1435,'Fall20 data fy22 comp rev '!$P$2:$Q$669,2,0))</f>
        <v>St. Paul</v>
      </c>
      <c r="D1435" s="68">
        <v>625.0</v>
      </c>
      <c r="E1435" s="69">
        <v>1.0</v>
      </c>
      <c r="F1435" s="69">
        <v>428.0</v>
      </c>
      <c r="G1435" s="70" t="s">
        <v>2594</v>
      </c>
      <c r="H1435" s="69">
        <v>191.0</v>
      </c>
      <c r="I1435" s="69">
        <v>128.0</v>
      </c>
      <c r="J1435" s="69">
        <v>17.0</v>
      </c>
      <c r="K1435" s="29">
        <f t="shared" si="1458"/>
        <v>136.5</v>
      </c>
      <c r="L1435" s="71">
        <f t="shared" si="1459"/>
        <v>0.7147</v>
      </c>
      <c r="M1435" s="71">
        <f t="shared" si="1460"/>
        <v>0.8934</v>
      </c>
      <c r="N1435" s="72">
        <f t="shared" si="1461"/>
        <v>73.17</v>
      </c>
      <c r="O1435" s="73">
        <f t="shared" si="1462"/>
        <v>419117.76</v>
      </c>
      <c r="P1435" s="8">
        <f t="shared" si="1463"/>
        <v>2194.333822</v>
      </c>
    </row>
    <row r="1436" ht="14.25" customHeight="1" outlineLevel="2">
      <c r="A1436" s="68">
        <v>625.0</v>
      </c>
      <c r="B1436" s="69">
        <v>1.0</v>
      </c>
      <c r="C1436" s="18" t="str">
        <f>IF(A1436=1.2, "Minneapolis",VLOOKUP(A1436,'Fall20 data fy22 comp rev '!$P$2:$Q$669,2,0))</f>
        <v>St. Paul</v>
      </c>
      <c r="D1436" s="68">
        <v>625.0</v>
      </c>
      <c r="E1436" s="69">
        <v>1.0</v>
      </c>
      <c r="F1436" s="69">
        <v>430.0</v>
      </c>
      <c r="G1436" s="70" t="s">
        <v>2595</v>
      </c>
      <c r="H1436" s="69">
        <v>136.0</v>
      </c>
      <c r="I1436" s="69">
        <v>79.0</v>
      </c>
      <c r="J1436" s="69">
        <v>14.0</v>
      </c>
      <c r="K1436" s="29">
        <f t="shared" si="1458"/>
        <v>86</v>
      </c>
      <c r="L1436" s="71">
        <f t="shared" si="1459"/>
        <v>0.6324</v>
      </c>
      <c r="M1436" s="71">
        <f t="shared" si="1460"/>
        <v>0.7905</v>
      </c>
      <c r="N1436" s="72">
        <f t="shared" si="1461"/>
        <v>40.79</v>
      </c>
      <c r="O1436" s="73">
        <f t="shared" si="1462"/>
        <v>233645.12</v>
      </c>
      <c r="P1436" s="8">
        <f t="shared" si="1463"/>
        <v>1717.978824</v>
      </c>
    </row>
    <row r="1437" ht="14.25" customHeight="1" outlineLevel="2">
      <c r="A1437" s="68">
        <v>625.0</v>
      </c>
      <c r="B1437" s="69">
        <v>1.0</v>
      </c>
      <c r="C1437" s="18" t="str">
        <f>IF(A1437=1.2, "Minneapolis",VLOOKUP(A1437,'Fall20 data fy22 comp rev '!$P$2:$Q$669,2,0))</f>
        <v>St. Paul</v>
      </c>
      <c r="D1437" s="68">
        <v>625.0</v>
      </c>
      <c r="E1437" s="69">
        <v>1.0</v>
      </c>
      <c r="F1437" s="69">
        <v>431.0</v>
      </c>
      <c r="G1437" s="70" t="s">
        <v>2596</v>
      </c>
      <c r="H1437" s="69">
        <v>408.0</v>
      </c>
      <c r="I1437" s="69">
        <v>290.0</v>
      </c>
      <c r="J1437" s="69">
        <v>48.0</v>
      </c>
      <c r="K1437" s="29">
        <f t="shared" si="1458"/>
        <v>314</v>
      </c>
      <c r="L1437" s="71">
        <f t="shared" si="1459"/>
        <v>0.7696</v>
      </c>
      <c r="M1437" s="71">
        <f t="shared" si="1460"/>
        <v>0.962</v>
      </c>
      <c r="N1437" s="72">
        <f t="shared" si="1461"/>
        <v>181.24</v>
      </c>
      <c r="O1437" s="73">
        <f t="shared" si="1462"/>
        <v>1038142.72</v>
      </c>
      <c r="P1437" s="8">
        <f t="shared" si="1463"/>
        <v>2544.467451</v>
      </c>
    </row>
    <row r="1438" ht="14.25" customHeight="1" outlineLevel="2">
      <c r="A1438" s="68">
        <v>625.0</v>
      </c>
      <c r="B1438" s="69">
        <v>1.0</v>
      </c>
      <c r="C1438" s="18" t="str">
        <f>IF(A1438=1.2, "Minneapolis",VLOOKUP(A1438,'Fall20 data fy22 comp rev '!$P$2:$Q$669,2,0))</f>
        <v>St. Paul</v>
      </c>
      <c r="D1438" s="68">
        <v>625.0</v>
      </c>
      <c r="E1438" s="69">
        <v>1.0</v>
      </c>
      <c r="F1438" s="69">
        <v>433.0</v>
      </c>
      <c r="G1438" s="70" t="s">
        <v>2597</v>
      </c>
      <c r="H1438" s="69">
        <v>300.0</v>
      </c>
      <c r="I1438" s="69">
        <v>225.0</v>
      </c>
      <c r="J1438" s="69">
        <v>37.0</v>
      </c>
      <c r="K1438" s="29">
        <f t="shared" si="1458"/>
        <v>243.5</v>
      </c>
      <c r="L1438" s="71">
        <f t="shared" si="1459"/>
        <v>0.8117</v>
      </c>
      <c r="M1438" s="71">
        <f t="shared" si="1460"/>
        <v>1</v>
      </c>
      <c r="N1438" s="72">
        <f t="shared" si="1461"/>
        <v>146.1</v>
      </c>
      <c r="O1438" s="73">
        <f t="shared" si="1462"/>
        <v>836860.8</v>
      </c>
      <c r="P1438" s="8">
        <f t="shared" si="1463"/>
        <v>2789.536</v>
      </c>
    </row>
    <row r="1439" ht="14.25" customHeight="1" outlineLevel="2">
      <c r="A1439" s="68">
        <v>625.0</v>
      </c>
      <c r="B1439" s="69">
        <v>1.0</v>
      </c>
      <c r="C1439" s="18" t="str">
        <f>IF(A1439=1.2, "Minneapolis",VLOOKUP(A1439,'Fall20 data fy22 comp rev '!$P$2:$Q$669,2,0))</f>
        <v>St. Paul</v>
      </c>
      <c r="D1439" s="68">
        <v>625.0</v>
      </c>
      <c r="E1439" s="69">
        <v>1.0</v>
      </c>
      <c r="F1439" s="69">
        <v>435.0</v>
      </c>
      <c r="G1439" s="70" t="s">
        <v>2598</v>
      </c>
      <c r="H1439" s="69">
        <v>633.0</v>
      </c>
      <c r="I1439" s="69">
        <v>194.0</v>
      </c>
      <c r="J1439" s="69">
        <v>32.0</v>
      </c>
      <c r="K1439" s="29">
        <f t="shared" si="1458"/>
        <v>210</v>
      </c>
      <c r="L1439" s="71">
        <f t="shared" si="1459"/>
        <v>0.3318</v>
      </c>
      <c r="M1439" s="71">
        <f t="shared" si="1460"/>
        <v>0.4148</v>
      </c>
      <c r="N1439" s="72">
        <f t="shared" si="1461"/>
        <v>52.26</v>
      </c>
      <c r="O1439" s="73">
        <f t="shared" si="1462"/>
        <v>299345.28</v>
      </c>
      <c r="P1439" s="8">
        <f t="shared" si="1463"/>
        <v>472.8993365</v>
      </c>
    </row>
    <row r="1440" ht="14.25" customHeight="1" outlineLevel="2">
      <c r="A1440" s="68">
        <v>625.0</v>
      </c>
      <c r="B1440" s="69">
        <v>1.0</v>
      </c>
      <c r="C1440" s="18" t="str">
        <f>IF(A1440=1.2, "Minneapolis",VLOOKUP(A1440,'Fall20 data fy22 comp rev '!$P$2:$Q$669,2,0))</f>
        <v>St. Paul</v>
      </c>
      <c r="D1440" s="68">
        <v>625.0</v>
      </c>
      <c r="E1440" s="69">
        <v>1.0</v>
      </c>
      <c r="F1440" s="69">
        <v>449.0</v>
      </c>
      <c r="G1440" s="70" t="s">
        <v>2599</v>
      </c>
      <c r="H1440" s="69">
        <v>480.0</v>
      </c>
      <c r="I1440" s="69">
        <v>374.0</v>
      </c>
      <c r="J1440" s="69">
        <v>40.0</v>
      </c>
      <c r="K1440" s="29">
        <f t="shared" si="1458"/>
        <v>394</v>
      </c>
      <c r="L1440" s="71">
        <f t="shared" si="1459"/>
        <v>0.8208</v>
      </c>
      <c r="M1440" s="71">
        <f t="shared" si="1460"/>
        <v>1</v>
      </c>
      <c r="N1440" s="72">
        <f t="shared" si="1461"/>
        <v>236.4</v>
      </c>
      <c r="O1440" s="73">
        <f t="shared" si="1462"/>
        <v>1354099.2</v>
      </c>
      <c r="P1440" s="8">
        <f t="shared" si="1463"/>
        <v>2821.04</v>
      </c>
    </row>
    <row r="1441" ht="14.25" customHeight="1" outlineLevel="2">
      <c r="A1441" s="68">
        <v>625.0</v>
      </c>
      <c r="B1441" s="69">
        <v>1.0</v>
      </c>
      <c r="C1441" s="18" t="str">
        <f>IF(A1441=1.2, "Minneapolis",VLOOKUP(A1441,'Fall20 data fy22 comp rev '!$P$2:$Q$669,2,0))</f>
        <v>St. Paul</v>
      </c>
      <c r="D1441" s="68">
        <v>625.0</v>
      </c>
      <c r="E1441" s="69">
        <v>1.0</v>
      </c>
      <c r="F1441" s="69">
        <v>452.0</v>
      </c>
      <c r="G1441" s="70" t="s">
        <v>2600</v>
      </c>
      <c r="H1441" s="69">
        <v>314.0</v>
      </c>
      <c r="I1441" s="69">
        <v>204.0</v>
      </c>
      <c r="J1441" s="69">
        <v>52.0</v>
      </c>
      <c r="K1441" s="29">
        <f t="shared" si="1458"/>
        <v>230</v>
      </c>
      <c r="L1441" s="71">
        <f t="shared" si="1459"/>
        <v>0.7325</v>
      </c>
      <c r="M1441" s="71">
        <f t="shared" si="1460"/>
        <v>0.9156</v>
      </c>
      <c r="N1441" s="72">
        <f t="shared" si="1461"/>
        <v>126.35</v>
      </c>
      <c r="O1441" s="73">
        <f t="shared" si="1462"/>
        <v>723732.8</v>
      </c>
      <c r="P1441" s="8">
        <f t="shared" si="1463"/>
        <v>2304.881529</v>
      </c>
    </row>
    <row r="1442" ht="14.25" customHeight="1" outlineLevel="2">
      <c r="A1442" s="68">
        <v>625.0</v>
      </c>
      <c r="B1442" s="69">
        <v>1.0</v>
      </c>
      <c r="C1442" s="18" t="str">
        <f>IF(A1442=1.2, "Minneapolis",VLOOKUP(A1442,'Fall20 data fy22 comp rev '!$P$2:$Q$669,2,0))</f>
        <v>St. Paul</v>
      </c>
      <c r="D1442" s="68">
        <v>625.0</v>
      </c>
      <c r="E1442" s="69">
        <v>1.0</v>
      </c>
      <c r="F1442" s="69">
        <v>458.0</v>
      </c>
      <c r="G1442" s="70" t="s">
        <v>2601</v>
      </c>
      <c r="H1442" s="69">
        <v>468.0</v>
      </c>
      <c r="I1442" s="69">
        <v>301.0</v>
      </c>
      <c r="J1442" s="69">
        <v>74.0</v>
      </c>
      <c r="K1442" s="29">
        <f t="shared" si="1458"/>
        <v>338</v>
      </c>
      <c r="L1442" s="71">
        <f t="shared" si="1459"/>
        <v>0.7222</v>
      </c>
      <c r="M1442" s="71">
        <f t="shared" si="1460"/>
        <v>0.9028</v>
      </c>
      <c r="N1442" s="72">
        <f t="shared" si="1461"/>
        <v>183.09</v>
      </c>
      <c r="O1442" s="73">
        <f t="shared" si="1462"/>
        <v>1048739.52</v>
      </c>
      <c r="P1442" s="8">
        <f t="shared" si="1463"/>
        <v>2240.89641</v>
      </c>
    </row>
    <row r="1443" ht="14.25" customHeight="1" outlineLevel="2">
      <c r="A1443" s="68">
        <v>625.0</v>
      </c>
      <c r="B1443" s="69">
        <v>1.0</v>
      </c>
      <c r="C1443" s="18" t="str">
        <f>IF(A1443=1.2, "Minneapolis",VLOOKUP(A1443,'Fall20 data fy22 comp rev '!$P$2:$Q$669,2,0))</f>
        <v>St. Paul</v>
      </c>
      <c r="D1443" s="68">
        <v>625.0</v>
      </c>
      <c r="E1443" s="69">
        <v>1.0</v>
      </c>
      <c r="F1443" s="69">
        <v>460.0</v>
      </c>
      <c r="G1443" s="70" t="s">
        <v>2602</v>
      </c>
      <c r="H1443" s="69">
        <v>422.0</v>
      </c>
      <c r="I1443" s="69">
        <v>296.0</v>
      </c>
      <c r="J1443" s="69">
        <v>39.0</v>
      </c>
      <c r="K1443" s="29">
        <f t="shared" si="1458"/>
        <v>315.5</v>
      </c>
      <c r="L1443" s="71">
        <f t="shared" si="1459"/>
        <v>0.7476</v>
      </c>
      <c r="M1443" s="71">
        <f t="shared" si="1460"/>
        <v>0.9345</v>
      </c>
      <c r="N1443" s="72">
        <f t="shared" si="1461"/>
        <v>176.9</v>
      </c>
      <c r="O1443" s="73">
        <f t="shared" si="1462"/>
        <v>1013283.2</v>
      </c>
      <c r="P1443" s="8">
        <f t="shared" si="1463"/>
        <v>2401.145024</v>
      </c>
    </row>
    <row r="1444" ht="14.25" customHeight="1" outlineLevel="2">
      <c r="A1444" s="68">
        <v>625.0</v>
      </c>
      <c r="B1444" s="69">
        <v>1.0</v>
      </c>
      <c r="C1444" s="18" t="str">
        <f>IF(A1444=1.2, "Minneapolis",VLOOKUP(A1444,'Fall20 data fy22 comp rev '!$P$2:$Q$669,2,0))</f>
        <v>St. Paul</v>
      </c>
      <c r="D1444" s="68">
        <v>625.0</v>
      </c>
      <c r="E1444" s="69">
        <v>1.0</v>
      </c>
      <c r="F1444" s="69">
        <v>462.0</v>
      </c>
      <c r="G1444" s="70" t="s">
        <v>2603</v>
      </c>
      <c r="H1444" s="69">
        <v>280.0</v>
      </c>
      <c r="I1444" s="69">
        <v>61.0</v>
      </c>
      <c r="J1444" s="69">
        <v>30.0</v>
      </c>
      <c r="K1444" s="29">
        <f t="shared" si="1458"/>
        <v>76</v>
      </c>
      <c r="L1444" s="71">
        <f t="shared" si="1459"/>
        <v>0.2714</v>
      </c>
      <c r="M1444" s="71">
        <f t="shared" si="1460"/>
        <v>0.3393</v>
      </c>
      <c r="N1444" s="72">
        <f t="shared" si="1461"/>
        <v>15.47</v>
      </c>
      <c r="O1444" s="73">
        <f t="shared" si="1462"/>
        <v>88612.16</v>
      </c>
      <c r="P1444" s="8">
        <f t="shared" si="1463"/>
        <v>316.472</v>
      </c>
    </row>
    <row r="1445" ht="14.25" customHeight="1" outlineLevel="2">
      <c r="A1445" s="68">
        <v>625.0</v>
      </c>
      <c r="B1445" s="69">
        <v>1.0</v>
      </c>
      <c r="C1445" s="18" t="str">
        <f>IF(A1445=1.2, "Minneapolis",VLOOKUP(A1445,'Fall20 data fy22 comp rev '!$P$2:$Q$669,2,0))</f>
        <v>St. Paul</v>
      </c>
      <c r="D1445" s="68">
        <v>625.0</v>
      </c>
      <c r="E1445" s="69">
        <v>1.0</v>
      </c>
      <c r="F1445" s="69">
        <v>463.0</v>
      </c>
      <c r="G1445" s="70" t="s">
        <v>2604</v>
      </c>
      <c r="H1445" s="69">
        <v>165.0</v>
      </c>
      <c r="I1445" s="69">
        <v>45.0</v>
      </c>
      <c r="J1445" s="69">
        <v>22.0</v>
      </c>
      <c r="K1445" s="29">
        <f t="shared" si="1458"/>
        <v>56</v>
      </c>
      <c r="L1445" s="71">
        <f t="shared" si="1459"/>
        <v>0.3394</v>
      </c>
      <c r="M1445" s="71">
        <f t="shared" si="1460"/>
        <v>0.4243</v>
      </c>
      <c r="N1445" s="72">
        <f t="shared" si="1461"/>
        <v>14.26</v>
      </c>
      <c r="O1445" s="73">
        <f t="shared" si="1462"/>
        <v>81681.28</v>
      </c>
      <c r="P1445" s="8">
        <f t="shared" si="1463"/>
        <v>495.0380606</v>
      </c>
    </row>
    <row r="1446" ht="14.25" customHeight="1" outlineLevel="2">
      <c r="A1446" s="68">
        <v>625.0</v>
      </c>
      <c r="B1446" s="69">
        <v>1.0</v>
      </c>
      <c r="C1446" s="18" t="str">
        <f>IF(A1446=1.2, "Minneapolis",VLOOKUP(A1446,'Fall20 data fy22 comp rev '!$P$2:$Q$669,2,0))</f>
        <v>St. Paul</v>
      </c>
      <c r="D1446" s="68">
        <v>625.0</v>
      </c>
      <c r="E1446" s="69">
        <v>1.0</v>
      </c>
      <c r="F1446" s="69">
        <v>464.0</v>
      </c>
      <c r="G1446" s="70" t="s">
        <v>2605</v>
      </c>
      <c r="H1446" s="69">
        <v>526.0</v>
      </c>
      <c r="I1446" s="69">
        <v>357.0</v>
      </c>
      <c r="J1446" s="69">
        <v>72.0</v>
      </c>
      <c r="K1446" s="29">
        <f t="shared" si="1458"/>
        <v>393</v>
      </c>
      <c r="L1446" s="71">
        <f t="shared" si="1459"/>
        <v>0.7471</v>
      </c>
      <c r="M1446" s="71">
        <f t="shared" si="1460"/>
        <v>0.9339</v>
      </c>
      <c r="N1446" s="72">
        <f t="shared" si="1461"/>
        <v>220.21</v>
      </c>
      <c r="O1446" s="73">
        <f t="shared" si="1462"/>
        <v>1261362.88</v>
      </c>
      <c r="P1446" s="8">
        <f t="shared" si="1463"/>
        <v>2398.028289</v>
      </c>
    </row>
    <row r="1447" ht="14.25" customHeight="1" outlineLevel="2">
      <c r="A1447" s="68">
        <v>625.0</v>
      </c>
      <c r="B1447" s="69">
        <v>1.0</v>
      </c>
      <c r="C1447" s="18" t="str">
        <f>IF(A1447=1.2, "Minneapolis",VLOOKUP(A1447,'Fall20 data fy22 comp rev '!$P$2:$Q$669,2,0))</f>
        <v>St. Paul</v>
      </c>
      <c r="D1447" s="68">
        <v>625.0</v>
      </c>
      <c r="E1447" s="69">
        <v>1.0</v>
      </c>
      <c r="F1447" s="69">
        <v>465.0</v>
      </c>
      <c r="G1447" s="70" t="s">
        <v>2606</v>
      </c>
      <c r="H1447" s="69">
        <v>231.0</v>
      </c>
      <c r="I1447" s="69">
        <v>143.0</v>
      </c>
      <c r="J1447" s="69">
        <v>24.0</v>
      </c>
      <c r="K1447" s="29">
        <f t="shared" si="1458"/>
        <v>155</v>
      </c>
      <c r="L1447" s="71">
        <f t="shared" si="1459"/>
        <v>0.671</v>
      </c>
      <c r="M1447" s="71">
        <f t="shared" si="1460"/>
        <v>0.8388</v>
      </c>
      <c r="N1447" s="72">
        <f t="shared" si="1461"/>
        <v>78.01</v>
      </c>
      <c r="O1447" s="73">
        <f t="shared" si="1462"/>
        <v>446841.28</v>
      </c>
      <c r="P1447" s="8">
        <f t="shared" si="1463"/>
        <v>1934.377835</v>
      </c>
    </row>
    <row r="1448" ht="14.25" customHeight="1" outlineLevel="2">
      <c r="A1448" s="68">
        <v>625.0</v>
      </c>
      <c r="B1448" s="69">
        <v>1.0</v>
      </c>
      <c r="C1448" s="18" t="str">
        <f>IF(A1448=1.2, "Minneapolis",VLOOKUP(A1448,'Fall20 data fy22 comp rev '!$P$2:$Q$669,2,0))</f>
        <v>St. Paul</v>
      </c>
      <c r="D1448" s="68">
        <v>625.0</v>
      </c>
      <c r="E1448" s="69">
        <v>1.0</v>
      </c>
      <c r="F1448" s="69">
        <v>466.0</v>
      </c>
      <c r="G1448" s="70" t="s">
        <v>2607</v>
      </c>
      <c r="H1448" s="69">
        <v>258.0</v>
      </c>
      <c r="I1448" s="69">
        <v>164.0</v>
      </c>
      <c r="J1448" s="69">
        <v>35.0</v>
      </c>
      <c r="K1448" s="29">
        <f t="shared" si="1458"/>
        <v>181.5</v>
      </c>
      <c r="L1448" s="71">
        <f t="shared" si="1459"/>
        <v>0.7035</v>
      </c>
      <c r="M1448" s="71">
        <f t="shared" si="1460"/>
        <v>0.8794</v>
      </c>
      <c r="N1448" s="72">
        <f t="shared" si="1461"/>
        <v>95.77</v>
      </c>
      <c r="O1448" s="73">
        <f t="shared" si="1462"/>
        <v>548570.56</v>
      </c>
      <c r="P1448" s="8">
        <f t="shared" si="1463"/>
        <v>2126.242481</v>
      </c>
    </row>
    <row r="1449" ht="14.25" customHeight="1" outlineLevel="2">
      <c r="A1449" s="68">
        <v>625.0</v>
      </c>
      <c r="B1449" s="69">
        <v>1.0</v>
      </c>
      <c r="C1449" s="18" t="str">
        <f>IF(A1449=1.2, "Minneapolis",VLOOKUP(A1449,'Fall20 data fy22 comp rev '!$P$2:$Q$669,2,0))</f>
        <v>St. Paul</v>
      </c>
      <c r="D1449" s="68">
        <v>625.0</v>
      </c>
      <c r="E1449" s="69">
        <v>1.0</v>
      </c>
      <c r="F1449" s="69">
        <v>467.0</v>
      </c>
      <c r="G1449" s="70" t="s">
        <v>2608</v>
      </c>
      <c r="H1449" s="69">
        <v>204.0</v>
      </c>
      <c r="I1449" s="69">
        <v>126.0</v>
      </c>
      <c r="J1449" s="69">
        <v>17.0</v>
      </c>
      <c r="K1449" s="29">
        <f t="shared" si="1458"/>
        <v>134.5</v>
      </c>
      <c r="L1449" s="71">
        <f t="shared" si="1459"/>
        <v>0.6593</v>
      </c>
      <c r="M1449" s="71">
        <f t="shared" si="1460"/>
        <v>0.8241</v>
      </c>
      <c r="N1449" s="72">
        <f t="shared" si="1461"/>
        <v>66.5</v>
      </c>
      <c r="O1449" s="73">
        <f t="shared" si="1462"/>
        <v>380912</v>
      </c>
      <c r="P1449" s="8">
        <f t="shared" si="1463"/>
        <v>1867.215686</v>
      </c>
    </row>
    <row r="1450" ht="14.25" customHeight="1" outlineLevel="2">
      <c r="A1450" s="68">
        <v>625.0</v>
      </c>
      <c r="B1450" s="69">
        <v>1.0</v>
      </c>
      <c r="C1450" s="18" t="str">
        <f>IF(A1450=1.2, "Minneapolis",VLOOKUP(A1450,'Fall20 data fy22 comp rev '!$P$2:$Q$669,2,0))</f>
        <v>St. Paul</v>
      </c>
      <c r="D1450" s="68">
        <v>625.0</v>
      </c>
      <c r="E1450" s="69">
        <v>1.0</v>
      </c>
      <c r="F1450" s="69">
        <v>476.0</v>
      </c>
      <c r="G1450" s="70" t="s">
        <v>2609</v>
      </c>
      <c r="H1450" s="69">
        <v>383.0</v>
      </c>
      <c r="I1450" s="69">
        <v>161.0</v>
      </c>
      <c r="J1450" s="69">
        <v>36.0</v>
      </c>
      <c r="K1450" s="29">
        <f t="shared" si="1458"/>
        <v>179</v>
      </c>
      <c r="L1450" s="71">
        <f t="shared" si="1459"/>
        <v>0.4674</v>
      </c>
      <c r="M1450" s="71">
        <f t="shared" si="1460"/>
        <v>0.5843</v>
      </c>
      <c r="N1450" s="72">
        <f t="shared" si="1461"/>
        <v>62.75</v>
      </c>
      <c r="O1450" s="73">
        <f t="shared" si="1462"/>
        <v>359432</v>
      </c>
      <c r="P1450" s="8">
        <f t="shared" si="1463"/>
        <v>938.464752</v>
      </c>
    </row>
    <row r="1451" ht="14.25" customHeight="1" outlineLevel="2">
      <c r="A1451" s="68">
        <v>625.0</v>
      </c>
      <c r="B1451" s="69">
        <v>1.0</v>
      </c>
      <c r="C1451" s="18" t="str">
        <f>IF(A1451=1.2, "Minneapolis",VLOOKUP(A1451,'Fall20 data fy22 comp rev '!$P$2:$Q$669,2,0))</f>
        <v>St. Paul</v>
      </c>
      <c r="D1451" s="68">
        <v>625.0</v>
      </c>
      <c r="E1451" s="69">
        <v>1.0</v>
      </c>
      <c r="F1451" s="69">
        <v>482.0</v>
      </c>
      <c r="G1451" s="70" t="s">
        <v>2610</v>
      </c>
      <c r="H1451" s="69">
        <v>258.0</v>
      </c>
      <c r="I1451" s="69">
        <v>182.0</v>
      </c>
      <c r="J1451" s="69">
        <v>23.0</v>
      </c>
      <c r="K1451" s="29">
        <f t="shared" si="1458"/>
        <v>193.5</v>
      </c>
      <c r="L1451" s="71">
        <f t="shared" si="1459"/>
        <v>0.75</v>
      </c>
      <c r="M1451" s="71">
        <f t="shared" si="1460"/>
        <v>0.9375</v>
      </c>
      <c r="N1451" s="72">
        <f t="shared" si="1461"/>
        <v>108.84</v>
      </c>
      <c r="O1451" s="73">
        <f t="shared" si="1462"/>
        <v>623435.52</v>
      </c>
      <c r="P1451" s="8">
        <f t="shared" si="1463"/>
        <v>2416.416744</v>
      </c>
    </row>
    <row r="1452" ht="14.25" customHeight="1" outlineLevel="2">
      <c r="A1452" s="68">
        <v>625.0</v>
      </c>
      <c r="B1452" s="69">
        <v>1.0</v>
      </c>
      <c r="C1452" s="18" t="str">
        <f>IF(A1452=1.2, "Minneapolis",VLOOKUP(A1452,'Fall20 data fy22 comp rev '!$P$2:$Q$669,2,0))</f>
        <v>St. Paul</v>
      </c>
      <c r="D1452" s="68">
        <v>625.0</v>
      </c>
      <c r="E1452" s="69">
        <v>1.0</v>
      </c>
      <c r="F1452" s="69">
        <v>483.0</v>
      </c>
      <c r="G1452" s="70" t="s">
        <v>2611</v>
      </c>
      <c r="H1452" s="69">
        <v>373.0</v>
      </c>
      <c r="I1452" s="69">
        <v>61.0</v>
      </c>
      <c r="J1452" s="69">
        <v>47.0</v>
      </c>
      <c r="K1452" s="29">
        <f t="shared" si="1458"/>
        <v>84.5</v>
      </c>
      <c r="L1452" s="71">
        <f t="shared" si="1459"/>
        <v>0.2265</v>
      </c>
      <c r="M1452" s="71">
        <f t="shared" si="1460"/>
        <v>0.2831</v>
      </c>
      <c r="N1452" s="72">
        <f t="shared" si="1461"/>
        <v>14.35</v>
      </c>
      <c r="O1452" s="73">
        <f t="shared" si="1462"/>
        <v>82196.8</v>
      </c>
      <c r="P1452" s="8">
        <f t="shared" si="1463"/>
        <v>220.366756</v>
      </c>
    </row>
    <row r="1453" ht="14.25" customHeight="1" outlineLevel="2">
      <c r="A1453" s="68">
        <v>625.0</v>
      </c>
      <c r="B1453" s="69">
        <v>1.0</v>
      </c>
      <c r="C1453" s="18" t="str">
        <f>IF(A1453=1.2, "Minneapolis",VLOOKUP(A1453,'Fall20 data fy22 comp rev '!$P$2:$Q$669,2,0))</f>
        <v>St. Paul</v>
      </c>
      <c r="D1453" s="68">
        <v>625.0</v>
      </c>
      <c r="E1453" s="69">
        <v>1.0</v>
      </c>
      <c r="F1453" s="69">
        <v>488.0</v>
      </c>
      <c r="G1453" s="70" t="s">
        <v>2612</v>
      </c>
      <c r="H1453" s="69">
        <v>418.0</v>
      </c>
      <c r="I1453" s="69">
        <v>244.0</v>
      </c>
      <c r="J1453" s="69">
        <v>49.0</v>
      </c>
      <c r="K1453" s="29">
        <f t="shared" si="1458"/>
        <v>268.5</v>
      </c>
      <c r="L1453" s="71">
        <f t="shared" si="1459"/>
        <v>0.6423</v>
      </c>
      <c r="M1453" s="71">
        <f t="shared" si="1460"/>
        <v>0.8029</v>
      </c>
      <c r="N1453" s="72">
        <f t="shared" si="1461"/>
        <v>129.35</v>
      </c>
      <c r="O1453" s="73">
        <f t="shared" si="1462"/>
        <v>740916.8</v>
      </c>
      <c r="P1453" s="8">
        <f t="shared" si="1463"/>
        <v>1772.52823</v>
      </c>
    </row>
    <row r="1454" ht="14.25" customHeight="1" outlineLevel="2">
      <c r="A1454" s="68">
        <v>625.0</v>
      </c>
      <c r="B1454" s="69">
        <v>1.0</v>
      </c>
      <c r="C1454" s="18" t="str">
        <f>IF(A1454=1.2, "Minneapolis",VLOOKUP(A1454,'Fall20 data fy22 comp rev '!$P$2:$Q$669,2,0))</f>
        <v>St. Paul</v>
      </c>
      <c r="D1454" s="68">
        <v>625.0</v>
      </c>
      <c r="E1454" s="69">
        <v>1.0</v>
      </c>
      <c r="F1454" s="69">
        <v>489.0</v>
      </c>
      <c r="G1454" s="70" t="s">
        <v>2613</v>
      </c>
      <c r="H1454" s="69">
        <v>513.0</v>
      </c>
      <c r="I1454" s="69">
        <v>388.0</v>
      </c>
      <c r="J1454" s="69">
        <v>68.0</v>
      </c>
      <c r="K1454" s="29">
        <f t="shared" si="1458"/>
        <v>422</v>
      </c>
      <c r="L1454" s="71">
        <f t="shared" si="1459"/>
        <v>0.8226</v>
      </c>
      <c r="M1454" s="71">
        <f t="shared" si="1460"/>
        <v>1</v>
      </c>
      <c r="N1454" s="72">
        <f t="shared" si="1461"/>
        <v>253.2</v>
      </c>
      <c r="O1454" s="73">
        <f t="shared" si="1462"/>
        <v>1450329.6</v>
      </c>
      <c r="P1454" s="8">
        <f t="shared" si="1463"/>
        <v>2827.153216</v>
      </c>
    </row>
    <row r="1455" ht="14.25" customHeight="1" outlineLevel="2">
      <c r="A1455" s="68">
        <v>625.0</v>
      </c>
      <c r="B1455" s="69">
        <v>1.0</v>
      </c>
      <c r="C1455" s="18" t="str">
        <f>IF(A1455=1.2, "Minneapolis",VLOOKUP(A1455,'Fall20 data fy22 comp rev '!$P$2:$Q$669,2,0))</f>
        <v>St. Paul</v>
      </c>
      <c r="D1455" s="68">
        <v>625.0</v>
      </c>
      <c r="E1455" s="69">
        <v>1.0</v>
      </c>
      <c r="F1455" s="69">
        <v>491.0</v>
      </c>
      <c r="G1455" s="70" t="s">
        <v>2614</v>
      </c>
      <c r="H1455" s="69">
        <v>364.0</v>
      </c>
      <c r="I1455" s="69">
        <v>207.0</v>
      </c>
      <c r="J1455" s="69">
        <v>38.0</v>
      </c>
      <c r="K1455" s="29">
        <f t="shared" si="1458"/>
        <v>226</v>
      </c>
      <c r="L1455" s="71">
        <f t="shared" si="1459"/>
        <v>0.6209</v>
      </c>
      <c r="M1455" s="71">
        <f t="shared" si="1460"/>
        <v>0.7761</v>
      </c>
      <c r="N1455" s="72">
        <f t="shared" si="1461"/>
        <v>105.24</v>
      </c>
      <c r="O1455" s="73">
        <f t="shared" si="1462"/>
        <v>602814.72</v>
      </c>
      <c r="P1455" s="8">
        <f t="shared" si="1463"/>
        <v>1656.084396</v>
      </c>
    </row>
    <row r="1456" ht="14.25" customHeight="1" outlineLevel="2">
      <c r="A1456" s="68">
        <v>625.0</v>
      </c>
      <c r="B1456" s="69">
        <v>1.0</v>
      </c>
      <c r="C1456" s="18" t="str">
        <f>IF(A1456=1.2, "Minneapolis",VLOOKUP(A1456,'Fall20 data fy22 comp rev '!$P$2:$Q$669,2,0))</f>
        <v>St. Paul</v>
      </c>
      <c r="D1456" s="68">
        <v>625.0</v>
      </c>
      <c r="E1456" s="69">
        <v>1.0</v>
      </c>
      <c r="F1456" s="69">
        <v>493.0</v>
      </c>
      <c r="G1456" s="70" t="s">
        <v>2615</v>
      </c>
      <c r="H1456" s="69">
        <v>391.0</v>
      </c>
      <c r="I1456" s="69">
        <v>111.0</v>
      </c>
      <c r="J1456" s="69">
        <v>27.0</v>
      </c>
      <c r="K1456" s="29">
        <f t="shared" si="1458"/>
        <v>124.5</v>
      </c>
      <c r="L1456" s="71">
        <f t="shared" si="1459"/>
        <v>0.3184</v>
      </c>
      <c r="M1456" s="71">
        <f t="shared" si="1460"/>
        <v>0.398</v>
      </c>
      <c r="N1456" s="72">
        <f t="shared" si="1461"/>
        <v>29.73</v>
      </c>
      <c r="O1456" s="73">
        <f t="shared" si="1462"/>
        <v>170293.44</v>
      </c>
      <c r="P1456" s="8">
        <f t="shared" si="1463"/>
        <v>435.5330946</v>
      </c>
    </row>
    <row r="1457" ht="14.25" customHeight="1" outlineLevel="2">
      <c r="A1457" s="68">
        <v>625.0</v>
      </c>
      <c r="B1457" s="69">
        <v>1.0</v>
      </c>
      <c r="C1457" s="18" t="str">
        <f>IF(A1457=1.2, "Minneapolis",VLOOKUP(A1457,'Fall20 data fy22 comp rev '!$P$2:$Q$669,2,0))</f>
        <v>St. Paul</v>
      </c>
      <c r="D1457" s="68">
        <v>625.0</v>
      </c>
      <c r="E1457" s="69">
        <v>1.0</v>
      </c>
      <c r="F1457" s="69">
        <v>494.0</v>
      </c>
      <c r="G1457" s="70" t="s">
        <v>2616</v>
      </c>
      <c r="H1457" s="69">
        <v>1229.0</v>
      </c>
      <c r="I1457" s="69">
        <v>380.0</v>
      </c>
      <c r="J1457" s="69">
        <v>151.0</v>
      </c>
      <c r="K1457" s="29">
        <f t="shared" si="1458"/>
        <v>455.5</v>
      </c>
      <c r="L1457" s="71">
        <f t="shared" si="1459"/>
        <v>0.3706</v>
      </c>
      <c r="M1457" s="71">
        <f t="shared" si="1460"/>
        <v>0.4633</v>
      </c>
      <c r="N1457" s="72">
        <f t="shared" si="1461"/>
        <v>126.62</v>
      </c>
      <c r="O1457" s="73">
        <f t="shared" si="1462"/>
        <v>725279.36</v>
      </c>
      <c r="P1457" s="8">
        <f t="shared" si="1463"/>
        <v>590.1378031</v>
      </c>
    </row>
    <row r="1458" ht="14.25" customHeight="1" outlineLevel="2">
      <c r="A1458" s="68">
        <v>625.0</v>
      </c>
      <c r="B1458" s="69">
        <v>1.0</v>
      </c>
      <c r="C1458" s="18" t="str">
        <f>IF(A1458=1.2, "Minneapolis",VLOOKUP(A1458,'Fall20 data fy22 comp rev '!$P$2:$Q$669,2,0))</f>
        <v>St. Paul</v>
      </c>
      <c r="D1458" s="68">
        <v>625.0</v>
      </c>
      <c r="E1458" s="69">
        <v>1.0</v>
      </c>
      <c r="F1458" s="69">
        <v>496.0</v>
      </c>
      <c r="G1458" s="70" t="s">
        <v>2617</v>
      </c>
      <c r="H1458" s="69">
        <v>261.0</v>
      </c>
      <c r="I1458" s="69">
        <v>226.0</v>
      </c>
      <c r="J1458" s="69">
        <v>15.0</v>
      </c>
      <c r="K1458" s="29">
        <f t="shared" si="1458"/>
        <v>233.5</v>
      </c>
      <c r="L1458" s="71">
        <f t="shared" si="1459"/>
        <v>0.8946</v>
      </c>
      <c r="M1458" s="71">
        <f t="shared" si="1460"/>
        <v>1</v>
      </c>
      <c r="N1458" s="72">
        <f t="shared" si="1461"/>
        <v>140.1</v>
      </c>
      <c r="O1458" s="73">
        <f t="shared" si="1462"/>
        <v>802492.8</v>
      </c>
      <c r="P1458" s="8">
        <f t="shared" si="1463"/>
        <v>3074.685057</v>
      </c>
    </row>
    <row r="1459" ht="14.25" customHeight="1" outlineLevel="2">
      <c r="A1459" s="68">
        <v>625.0</v>
      </c>
      <c r="B1459" s="69">
        <v>1.0</v>
      </c>
      <c r="C1459" s="18" t="str">
        <f>IF(A1459=1.2, "Minneapolis",VLOOKUP(A1459,'Fall20 data fy22 comp rev '!$P$2:$Q$669,2,0))</f>
        <v>St. Paul</v>
      </c>
      <c r="D1459" s="68">
        <v>625.0</v>
      </c>
      <c r="E1459" s="69">
        <v>1.0</v>
      </c>
      <c r="F1459" s="69">
        <v>500.0</v>
      </c>
      <c r="G1459" s="70" t="s">
        <v>2618</v>
      </c>
      <c r="H1459" s="69">
        <v>296.0</v>
      </c>
      <c r="I1459" s="69">
        <v>188.0</v>
      </c>
      <c r="J1459" s="69">
        <v>36.0</v>
      </c>
      <c r="K1459" s="29">
        <f t="shared" si="1458"/>
        <v>206</v>
      </c>
      <c r="L1459" s="71">
        <f t="shared" si="1459"/>
        <v>0.6959</v>
      </c>
      <c r="M1459" s="71">
        <f t="shared" si="1460"/>
        <v>0.8699</v>
      </c>
      <c r="N1459" s="72">
        <f t="shared" si="1461"/>
        <v>107.52</v>
      </c>
      <c r="O1459" s="73">
        <f t="shared" si="1462"/>
        <v>615874.56</v>
      </c>
      <c r="P1459" s="8">
        <f t="shared" si="1463"/>
        <v>2080.657297</v>
      </c>
    </row>
    <row r="1460" ht="14.25" customHeight="1" outlineLevel="2">
      <c r="A1460" s="68">
        <v>625.0</v>
      </c>
      <c r="B1460" s="69">
        <v>1.0</v>
      </c>
      <c r="C1460" s="18" t="str">
        <f>IF(A1460=1.2, "Minneapolis",VLOOKUP(A1460,'Fall20 data fy22 comp rev '!$P$2:$Q$669,2,0))</f>
        <v>St. Paul</v>
      </c>
      <c r="D1460" s="68">
        <v>625.0</v>
      </c>
      <c r="E1460" s="69">
        <v>1.0</v>
      </c>
      <c r="F1460" s="69">
        <v>510.0</v>
      </c>
      <c r="G1460" s="70" t="s">
        <v>2619</v>
      </c>
      <c r="H1460" s="69">
        <v>391.0</v>
      </c>
      <c r="I1460" s="69">
        <v>211.0</v>
      </c>
      <c r="J1460" s="69">
        <v>35.0</v>
      </c>
      <c r="K1460" s="29">
        <f t="shared" si="1458"/>
        <v>228.5</v>
      </c>
      <c r="L1460" s="71">
        <f t="shared" si="1459"/>
        <v>0.5844</v>
      </c>
      <c r="M1460" s="71">
        <f t="shared" si="1460"/>
        <v>0.7305</v>
      </c>
      <c r="N1460" s="72">
        <f t="shared" si="1461"/>
        <v>100.15</v>
      </c>
      <c r="O1460" s="73">
        <f t="shared" si="1462"/>
        <v>573659.2</v>
      </c>
      <c r="P1460" s="8">
        <f t="shared" si="1463"/>
        <v>1467.159079</v>
      </c>
    </row>
    <row r="1461" ht="14.25" customHeight="1" outlineLevel="2">
      <c r="A1461" s="68">
        <v>625.0</v>
      </c>
      <c r="B1461" s="69">
        <v>1.0</v>
      </c>
      <c r="C1461" s="18" t="str">
        <f>IF(A1461=1.2, "Minneapolis",VLOOKUP(A1461,'Fall20 data fy22 comp rev '!$P$2:$Q$669,2,0))</f>
        <v>St. Paul</v>
      </c>
      <c r="D1461" s="68">
        <v>625.0</v>
      </c>
      <c r="E1461" s="69">
        <v>1.0</v>
      </c>
      <c r="F1461" s="69">
        <v>518.0</v>
      </c>
      <c r="G1461" s="70" t="s">
        <v>2620</v>
      </c>
      <c r="H1461" s="69">
        <v>405.0</v>
      </c>
      <c r="I1461" s="69">
        <v>59.0</v>
      </c>
      <c r="J1461" s="69">
        <v>32.0</v>
      </c>
      <c r="K1461" s="29">
        <f t="shared" si="1458"/>
        <v>75</v>
      </c>
      <c r="L1461" s="71">
        <f t="shared" si="1459"/>
        <v>0.1852</v>
      </c>
      <c r="M1461" s="71">
        <f t="shared" si="1460"/>
        <v>0.2315</v>
      </c>
      <c r="N1461" s="72">
        <f t="shared" si="1461"/>
        <v>10.42</v>
      </c>
      <c r="O1461" s="73">
        <f t="shared" si="1462"/>
        <v>59685.76</v>
      </c>
      <c r="P1461" s="8">
        <f t="shared" si="1463"/>
        <v>147.3722469</v>
      </c>
    </row>
    <row r="1462" ht="14.25" customHeight="1" outlineLevel="2">
      <c r="A1462" s="68">
        <v>625.0</v>
      </c>
      <c r="B1462" s="69">
        <v>1.0</v>
      </c>
      <c r="C1462" s="18" t="str">
        <f>IF(A1462=1.2, "Minneapolis",VLOOKUP(A1462,'Fall20 data fy22 comp rev '!$P$2:$Q$669,2,0))</f>
        <v>St. Paul</v>
      </c>
      <c r="D1462" s="68">
        <v>625.0</v>
      </c>
      <c r="E1462" s="69">
        <v>1.0</v>
      </c>
      <c r="F1462" s="69">
        <v>524.0</v>
      </c>
      <c r="G1462" s="70" t="s">
        <v>2621</v>
      </c>
      <c r="H1462" s="69">
        <v>295.0</v>
      </c>
      <c r="I1462" s="69">
        <v>246.0</v>
      </c>
      <c r="J1462" s="69">
        <v>12.0</v>
      </c>
      <c r="K1462" s="29">
        <f t="shared" si="1458"/>
        <v>252</v>
      </c>
      <c r="L1462" s="71">
        <f t="shared" si="1459"/>
        <v>0.8542</v>
      </c>
      <c r="M1462" s="71">
        <f t="shared" si="1460"/>
        <v>1</v>
      </c>
      <c r="N1462" s="72">
        <f t="shared" si="1461"/>
        <v>151.2</v>
      </c>
      <c r="O1462" s="73">
        <f t="shared" si="1462"/>
        <v>866073.6</v>
      </c>
      <c r="P1462" s="8">
        <f t="shared" si="1463"/>
        <v>2935.842712</v>
      </c>
    </row>
    <row r="1463" ht="14.25" customHeight="1" outlineLevel="2">
      <c r="A1463" s="68">
        <v>625.0</v>
      </c>
      <c r="B1463" s="69">
        <v>1.0</v>
      </c>
      <c r="C1463" s="18" t="str">
        <f>IF(A1463=1.2, "Minneapolis",VLOOKUP(A1463,'Fall20 data fy22 comp rev '!$P$2:$Q$669,2,0))</f>
        <v>St. Paul</v>
      </c>
      <c r="D1463" s="68">
        <v>625.0</v>
      </c>
      <c r="E1463" s="69">
        <v>1.0</v>
      </c>
      <c r="F1463" s="69">
        <v>527.0</v>
      </c>
      <c r="G1463" s="70" t="s">
        <v>2622</v>
      </c>
      <c r="H1463" s="69">
        <v>537.0</v>
      </c>
      <c r="I1463" s="69">
        <v>439.0</v>
      </c>
      <c r="J1463" s="69">
        <v>38.0</v>
      </c>
      <c r="K1463" s="29">
        <f t="shared" si="1458"/>
        <v>458</v>
      </c>
      <c r="L1463" s="71">
        <f t="shared" si="1459"/>
        <v>0.8529</v>
      </c>
      <c r="M1463" s="71">
        <f t="shared" si="1460"/>
        <v>1</v>
      </c>
      <c r="N1463" s="72">
        <f t="shared" si="1461"/>
        <v>274.8</v>
      </c>
      <c r="O1463" s="73">
        <f t="shared" si="1462"/>
        <v>1574054.4</v>
      </c>
      <c r="P1463" s="8">
        <f t="shared" si="1463"/>
        <v>2931.2</v>
      </c>
    </row>
    <row r="1464" ht="14.25" customHeight="1" outlineLevel="2">
      <c r="A1464" s="68">
        <v>625.0</v>
      </c>
      <c r="B1464" s="69">
        <v>1.0</v>
      </c>
      <c r="C1464" s="18" t="str">
        <f>IF(A1464=1.2, "Minneapolis",VLOOKUP(A1464,'Fall20 data fy22 comp rev '!$P$2:$Q$669,2,0))</f>
        <v>St. Paul</v>
      </c>
      <c r="D1464" s="68">
        <v>625.0</v>
      </c>
      <c r="E1464" s="69">
        <v>1.0</v>
      </c>
      <c r="F1464" s="69">
        <v>528.0</v>
      </c>
      <c r="G1464" s="70" t="s">
        <v>2623</v>
      </c>
      <c r="H1464" s="69">
        <v>497.0</v>
      </c>
      <c r="I1464" s="69">
        <v>251.0</v>
      </c>
      <c r="J1464" s="69">
        <v>42.0</v>
      </c>
      <c r="K1464" s="29">
        <f t="shared" si="1458"/>
        <v>272</v>
      </c>
      <c r="L1464" s="71">
        <f t="shared" si="1459"/>
        <v>0.5473</v>
      </c>
      <c r="M1464" s="71">
        <f t="shared" si="1460"/>
        <v>0.6841</v>
      </c>
      <c r="N1464" s="72">
        <f t="shared" si="1461"/>
        <v>111.65</v>
      </c>
      <c r="O1464" s="73">
        <f t="shared" si="1462"/>
        <v>639531.2</v>
      </c>
      <c r="P1464" s="8">
        <f t="shared" si="1463"/>
        <v>1286.783099</v>
      </c>
    </row>
    <row r="1465" ht="14.25" customHeight="1" outlineLevel="2">
      <c r="A1465" s="68">
        <v>625.0</v>
      </c>
      <c r="B1465" s="69">
        <v>1.0</v>
      </c>
      <c r="C1465" s="18" t="str">
        <f>IF(A1465=1.2, "Minneapolis",VLOOKUP(A1465,'Fall20 data fy22 comp rev '!$P$2:$Q$669,2,0))</f>
        <v>St. Paul</v>
      </c>
      <c r="D1465" s="68">
        <v>625.0</v>
      </c>
      <c r="E1465" s="69">
        <v>1.0</v>
      </c>
      <c r="F1465" s="69">
        <v>533.0</v>
      </c>
      <c r="G1465" s="70" t="s">
        <v>2624</v>
      </c>
      <c r="H1465" s="69">
        <v>356.0</v>
      </c>
      <c r="I1465" s="69">
        <v>162.0</v>
      </c>
      <c r="J1465" s="69">
        <v>67.0</v>
      </c>
      <c r="K1465" s="29">
        <f t="shared" si="1458"/>
        <v>195.5</v>
      </c>
      <c r="L1465" s="71">
        <f t="shared" si="1459"/>
        <v>0.5492</v>
      </c>
      <c r="M1465" s="71">
        <f t="shared" si="1460"/>
        <v>0.6865</v>
      </c>
      <c r="N1465" s="72">
        <f t="shared" si="1461"/>
        <v>80.53</v>
      </c>
      <c r="O1465" s="73">
        <f t="shared" si="1462"/>
        <v>461275.84</v>
      </c>
      <c r="P1465" s="8">
        <f t="shared" si="1463"/>
        <v>1295.718652</v>
      </c>
    </row>
    <row r="1466" ht="14.25" customHeight="1" outlineLevel="2">
      <c r="A1466" s="68">
        <v>625.0</v>
      </c>
      <c r="B1466" s="69">
        <v>1.0</v>
      </c>
      <c r="C1466" s="18" t="str">
        <f>IF(A1466=1.2, "Minneapolis",VLOOKUP(A1466,'Fall20 data fy22 comp rev '!$P$2:$Q$669,2,0))</f>
        <v>St. Paul</v>
      </c>
      <c r="D1466" s="68">
        <v>625.0</v>
      </c>
      <c r="E1466" s="69">
        <v>1.0</v>
      </c>
      <c r="F1466" s="69">
        <v>534.0</v>
      </c>
      <c r="G1466" s="70" t="s">
        <v>2625</v>
      </c>
      <c r="H1466" s="69">
        <v>252.0</v>
      </c>
      <c r="I1466" s="69">
        <v>95.0</v>
      </c>
      <c r="J1466" s="69">
        <v>41.0</v>
      </c>
      <c r="K1466" s="29">
        <f t="shared" si="1458"/>
        <v>115.5</v>
      </c>
      <c r="L1466" s="71">
        <f t="shared" si="1459"/>
        <v>0.4583</v>
      </c>
      <c r="M1466" s="71">
        <f t="shared" si="1460"/>
        <v>0.5729</v>
      </c>
      <c r="N1466" s="72">
        <f t="shared" si="1461"/>
        <v>39.7</v>
      </c>
      <c r="O1466" s="73">
        <f t="shared" si="1462"/>
        <v>227401.6</v>
      </c>
      <c r="P1466" s="8">
        <f t="shared" si="1463"/>
        <v>902.3873016</v>
      </c>
    </row>
    <row r="1467" ht="14.25" customHeight="1" outlineLevel="2">
      <c r="A1467" s="68">
        <v>625.0</v>
      </c>
      <c r="B1467" s="69">
        <v>1.0</v>
      </c>
      <c r="C1467" s="18" t="str">
        <f>IF(A1467=1.2, "Minneapolis",VLOOKUP(A1467,'Fall20 data fy22 comp rev '!$P$2:$Q$669,2,0))</f>
        <v>St. Paul</v>
      </c>
      <c r="D1467" s="68">
        <v>625.0</v>
      </c>
      <c r="E1467" s="69">
        <v>1.0</v>
      </c>
      <c r="F1467" s="69">
        <v>541.0</v>
      </c>
      <c r="G1467" s="70" t="s">
        <v>2626</v>
      </c>
      <c r="H1467" s="69">
        <v>608.0</v>
      </c>
      <c r="I1467" s="69">
        <v>377.0</v>
      </c>
      <c r="J1467" s="69">
        <v>125.0</v>
      </c>
      <c r="K1467" s="29">
        <f t="shared" si="1458"/>
        <v>439.5</v>
      </c>
      <c r="L1467" s="71">
        <f t="shared" si="1459"/>
        <v>0.7229</v>
      </c>
      <c r="M1467" s="71">
        <f t="shared" si="1460"/>
        <v>0.9036</v>
      </c>
      <c r="N1467" s="72">
        <f t="shared" si="1461"/>
        <v>238.28</v>
      </c>
      <c r="O1467" s="73">
        <f t="shared" si="1462"/>
        <v>1364867.84</v>
      </c>
      <c r="P1467" s="8">
        <f t="shared" si="1463"/>
        <v>2244.848421</v>
      </c>
    </row>
    <row r="1468" ht="14.25" customHeight="1" outlineLevel="2">
      <c r="A1468" s="68">
        <v>625.0</v>
      </c>
      <c r="B1468" s="69">
        <v>1.0</v>
      </c>
      <c r="C1468" s="18" t="str">
        <f>IF(A1468=1.2, "Minneapolis",VLOOKUP(A1468,'Fall20 data fy22 comp rev '!$P$2:$Q$669,2,0))</f>
        <v>St. Paul</v>
      </c>
      <c r="D1468" s="68">
        <v>625.0</v>
      </c>
      <c r="E1468" s="69">
        <v>1.0</v>
      </c>
      <c r="F1468" s="69">
        <v>545.0</v>
      </c>
      <c r="G1468" s="70" t="s">
        <v>2627</v>
      </c>
      <c r="H1468" s="69">
        <v>447.0</v>
      </c>
      <c r="I1468" s="69">
        <v>104.0</v>
      </c>
      <c r="J1468" s="69">
        <v>28.0</v>
      </c>
      <c r="K1468" s="29">
        <f t="shared" si="1458"/>
        <v>118</v>
      </c>
      <c r="L1468" s="71">
        <f t="shared" si="1459"/>
        <v>0.264</v>
      </c>
      <c r="M1468" s="71">
        <f t="shared" si="1460"/>
        <v>0.33</v>
      </c>
      <c r="N1468" s="72">
        <f t="shared" si="1461"/>
        <v>23.36</v>
      </c>
      <c r="O1468" s="73">
        <f t="shared" si="1462"/>
        <v>133806.08</v>
      </c>
      <c r="P1468" s="8">
        <f t="shared" si="1463"/>
        <v>299.3424609</v>
      </c>
    </row>
    <row r="1469" ht="14.25" customHeight="1" outlineLevel="2">
      <c r="A1469" s="68">
        <v>625.0</v>
      </c>
      <c r="B1469" s="69">
        <v>1.0</v>
      </c>
      <c r="C1469" s="18" t="str">
        <f>IF(A1469=1.2, "Minneapolis",VLOOKUP(A1469,'Fall20 data fy22 comp rev '!$P$2:$Q$669,2,0))</f>
        <v>St. Paul</v>
      </c>
      <c r="D1469" s="68">
        <v>625.0</v>
      </c>
      <c r="E1469" s="69">
        <v>1.0</v>
      </c>
      <c r="F1469" s="69">
        <v>551.0</v>
      </c>
      <c r="G1469" s="70" t="s">
        <v>2628</v>
      </c>
      <c r="H1469" s="69">
        <v>396.0</v>
      </c>
      <c r="I1469" s="69">
        <v>250.0</v>
      </c>
      <c r="J1469" s="69">
        <v>54.0</v>
      </c>
      <c r="K1469" s="29">
        <f t="shared" si="1458"/>
        <v>277</v>
      </c>
      <c r="L1469" s="71">
        <f t="shared" si="1459"/>
        <v>0.6995</v>
      </c>
      <c r="M1469" s="71">
        <f t="shared" si="1460"/>
        <v>0.8744</v>
      </c>
      <c r="N1469" s="72">
        <f t="shared" si="1461"/>
        <v>145.33</v>
      </c>
      <c r="O1469" s="73">
        <f t="shared" si="1462"/>
        <v>832450.24</v>
      </c>
      <c r="P1469" s="8">
        <f t="shared" si="1463"/>
        <v>2102.147071</v>
      </c>
    </row>
    <row r="1470" ht="14.25" customHeight="1" outlineLevel="2">
      <c r="A1470" s="68">
        <v>625.0</v>
      </c>
      <c r="B1470" s="69">
        <v>1.0</v>
      </c>
      <c r="C1470" s="18" t="str">
        <f>IF(A1470=1.2, "Minneapolis",VLOOKUP(A1470,'Fall20 data fy22 comp rev '!$P$2:$Q$669,2,0))</f>
        <v>St. Paul</v>
      </c>
      <c r="D1470" s="68">
        <v>625.0</v>
      </c>
      <c r="E1470" s="69">
        <v>1.0</v>
      </c>
      <c r="F1470" s="69">
        <v>552.0</v>
      </c>
      <c r="G1470" s="70" t="s">
        <v>2629</v>
      </c>
      <c r="H1470" s="69">
        <v>526.0</v>
      </c>
      <c r="I1470" s="69">
        <v>378.0</v>
      </c>
      <c r="J1470" s="69">
        <v>50.0</v>
      </c>
      <c r="K1470" s="29">
        <f t="shared" si="1458"/>
        <v>403</v>
      </c>
      <c r="L1470" s="71">
        <f t="shared" si="1459"/>
        <v>0.7662</v>
      </c>
      <c r="M1470" s="71">
        <f t="shared" si="1460"/>
        <v>0.9578</v>
      </c>
      <c r="N1470" s="72">
        <f t="shared" si="1461"/>
        <v>231.6</v>
      </c>
      <c r="O1470" s="73">
        <f t="shared" si="1462"/>
        <v>1326604.8</v>
      </c>
      <c r="P1470" s="8">
        <f t="shared" si="1463"/>
        <v>2522.062357</v>
      </c>
    </row>
    <row r="1471" ht="14.25" customHeight="1" outlineLevel="2">
      <c r="A1471" s="68">
        <v>625.0</v>
      </c>
      <c r="B1471" s="69">
        <v>1.0</v>
      </c>
      <c r="C1471" s="18" t="str">
        <f>IF(A1471=1.2, "Minneapolis",VLOOKUP(A1471,'Fall20 data fy22 comp rev '!$P$2:$Q$669,2,0))</f>
        <v>St. Paul</v>
      </c>
      <c r="D1471" s="68">
        <v>625.0</v>
      </c>
      <c r="E1471" s="69">
        <v>1.0</v>
      </c>
      <c r="F1471" s="69">
        <v>557.0</v>
      </c>
      <c r="G1471" s="70" t="s">
        <v>2630</v>
      </c>
      <c r="H1471" s="69">
        <v>555.0</v>
      </c>
      <c r="I1471" s="69">
        <v>127.0</v>
      </c>
      <c r="J1471" s="69">
        <v>55.0</v>
      </c>
      <c r="K1471" s="29">
        <f t="shared" si="1458"/>
        <v>154.5</v>
      </c>
      <c r="L1471" s="71">
        <f t="shared" si="1459"/>
        <v>0.2784</v>
      </c>
      <c r="M1471" s="71">
        <f t="shared" si="1460"/>
        <v>0.348</v>
      </c>
      <c r="N1471" s="72">
        <f t="shared" si="1461"/>
        <v>32.26</v>
      </c>
      <c r="O1471" s="73">
        <f t="shared" si="1462"/>
        <v>184785.28</v>
      </c>
      <c r="P1471" s="8">
        <f t="shared" si="1463"/>
        <v>332.9464505</v>
      </c>
    </row>
    <row r="1472" ht="14.25" customHeight="1" outlineLevel="2">
      <c r="A1472" s="68">
        <v>625.0</v>
      </c>
      <c r="B1472" s="69">
        <v>1.0</v>
      </c>
      <c r="C1472" s="18" t="str">
        <f>IF(A1472=1.2, "Minneapolis",VLOOKUP(A1472,'Fall20 data fy22 comp rev '!$P$2:$Q$669,2,0))</f>
        <v>St. Paul</v>
      </c>
      <c r="D1472" s="68">
        <v>625.0</v>
      </c>
      <c r="E1472" s="69">
        <v>1.0</v>
      </c>
      <c r="F1472" s="69">
        <v>558.0</v>
      </c>
      <c r="G1472" s="70" t="s">
        <v>2631</v>
      </c>
      <c r="H1472" s="69">
        <v>598.0</v>
      </c>
      <c r="I1472" s="69">
        <v>458.0</v>
      </c>
      <c r="J1472" s="69">
        <v>65.0</v>
      </c>
      <c r="K1472" s="29">
        <f t="shared" si="1458"/>
        <v>490.5</v>
      </c>
      <c r="L1472" s="71">
        <f t="shared" si="1459"/>
        <v>0.8202</v>
      </c>
      <c r="M1472" s="71">
        <f t="shared" si="1460"/>
        <v>1</v>
      </c>
      <c r="N1472" s="72">
        <f t="shared" si="1461"/>
        <v>294.3</v>
      </c>
      <c r="O1472" s="73">
        <f t="shared" si="1462"/>
        <v>1685750.4</v>
      </c>
      <c r="P1472" s="8">
        <f t="shared" si="1463"/>
        <v>2818.980602</v>
      </c>
    </row>
    <row r="1473" ht="14.25" customHeight="1" outlineLevel="2">
      <c r="A1473" s="68">
        <v>625.0</v>
      </c>
      <c r="B1473" s="69">
        <v>1.0</v>
      </c>
      <c r="C1473" s="18" t="str">
        <f>IF(A1473=1.2, "Minneapolis",VLOOKUP(A1473,'Fall20 data fy22 comp rev '!$P$2:$Q$669,2,0))</f>
        <v>St. Paul</v>
      </c>
      <c r="D1473" s="68">
        <v>625.0</v>
      </c>
      <c r="E1473" s="69">
        <v>1.0</v>
      </c>
      <c r="F1473" s="69">
        <v>578.0</v>
      </c>
      <c r="G1473" s="70" t="s">
        <v>2632</v>
      </c>
      <c r="H1473" s="69">
        <v>350.0</v>
      </c>
      <c r="I1473" s="69">
        <v>275.0</v>
      </c>
      <c r="J1473" s="69">
        <v>24.0</v>
      </c>
      <c r="K1473" s="29">
        <f t="shared" si="1458"/>
        <v>287</v>
      </c>
      <c r="L1473" s="71">
        <f t="shared" si="1459"/>
        <v>0.82</v>
      </c>
      <c r="M1473" s="71">
        <f t="shared" si="1460"/>
        <v>1</v>
      </c>
      <c r="N1473" s="72">
        <f t="shared" si="1461"/>
        <v>172.2</v>
      </c>
      <c r="O1473" s="73">
        <f t="shared" si="1462"/>
        <v>986361.6</v>
      </c>
      <c r="P1473" s="8">
        <f t="shared" si="1463"/>
        <v>2818.176</v>
      </c>
    </row>
    <row r="1474" ht="14.25" customHeight="1" outlineLevel="2">
      <c r="A1474" s="68">
        <v>625.0</v>
      </c>
      <c r="B1474" s="69">
        <v>1.0</v>
      </c>
      <c r="C1474" s="18" t="str">
        <f>IF(A1474=1.2, "Minneapolis",VLOOKUP(A1474,'Fall20 data fy22 comp rev '!$P$2:$Q$669,2,0))</f>
        <v>St. Paul</v>
      </c>
      <c r="D1474" s="68">
        <v>625.0</v>
      </c>
      <c r="E1474" s="69">
        <v>1.0</v>
      </c>
      <c r="F1474" s="69">
        <v>579.0</v>
      </c>
      <c r="G1474" s="70" t="s">
        <v>2633</v>
      </c>
      <c r="H1474" s="69">
        <v>638.0</v>
      </c>
      <c r="I1474" s="69">
        <v>493.0</v>
      </c>
      <c r="J1474" s="69">
        <v>72.0</v>
      </c>
      <c r="K1474" s="29">
        <f t="shared" si="1458"/>
        <v>529</v>
      </c>
      <c r="L1474" s="71">
        <f t="shared" si="1459"/>
        <v>0.8292</v>
      </c>
      <c r="M1474" s="71">
        <f t="shared" si="1460"/>
        <v>1</v>
      </c>
      <c r="N1474" s="72">
        <f t="shared" si="1461"/>
        <v>317.4</v>
      </c>
      <c r="O1474" s="73">
        <f t="shared" si="1462"/>
        <v>1818067.2</v>
      </c>
      <c r="P1474" s="8">
        <f t="shared" si="1463"/>
        <v>2849.63511</v>
      </c>
    </row>
    <row r="1475" ht="14.25" customHeight="1" outlineLevel="2">
      <c r="A1475" s="68">
        <v>625.0</v>
      </c>
      <c r="B1475" s="69">
        <v>1.0</v>
      </c>
      <c r="C1475" s="18" t="str">
        <f>IF(A1475=1.2, "Minneapolis",VLOOKUP(A1475,'Fall20 data fy22 comp rev '!$P$2:$Q$669,2,0))</f>
        <v>St. Paul</v>
      </c>
      <c r="D1475" s="68">
        <v>625.0</v>
      </c>
      <c r="E1475" s="69">
        <v>1.0</v>
      </c>
      <c r="F1475" s="69">
        <v>607.0</v>
      </c>
      <c r="G1475" s="70" t="s">
        <v>2634</v>
      </c>
      <c r="H1475" s="69">
        <v>36.0</v>
      </c>
      <c r="I1475" s="69">
        <v>30.0</v>
      </c>
      <c r="J1475" s="69">
        <v>2.0</v>
      </c>
      <c r="K1475" s="29">
        <f t="shared" si="1458"/>
        <v>31</v>
      </c>
      <c r="L1475" s="71">
        <f t="shared" si="1459"/>
        <v>0.8611</v>
      </c>
      <c r="M1475" s="71">
        <f t="shared" si="1460"/>
        <v>1</v>
      </c>
      <c r="N1475" s="72">
        <f t="shared" si="1461"/>
        <v>18.6</v>
      </c>
      <c r="O1475" s="73">
        <f t="shared" si="1462"/>
        <v>106540.8</v>
      </c>
      <c r="P1475" s="8">
        <f t="shared" si="1463"/>
        <v>2959.466667</v>
      </c>
    </row>
    <row r="1476" ht="14.25" customHeight="1" outlineLevel="2">
      <c r="A1476" s="68">
        <v>625.0</v>
      </c>
      <c r="B1476" s="69">
        <v>1.0</v>
      </c>
      <c r="C1476" s="18" t="str">
        <f>IF(A1476=1.2, "Minneapolis",VLOOKUP(A1476,'Fall20 data fy22 comp rev '!$P$2:$Q$669,2,0))</f>
        <v>St. Paul</v>
      </c>
      <c r="D1476" s="68">
        <v>625.0</v>
      </c>
      <c r="E1476" s="69">
        <v>1.0</v>
      </c>
      <c r="F1476" s="69">
        <v>608.0</v>
      </c>
      <c r="G1476" s="70" t="s">
        <v>2635</v>
      </c>
      <c r="H1476" s="69">
        <v>253.0</v>
      </c>
      <c r="I1476" s="69">
        <v>121.0</v>
      </c>
      <c r="J1476" s="69">
        <v>14.0</v>
      </c>
      <c r="K1476" s="29">
        <f t="shared" si="1458"/>
        <v>128</v>
      </c>
      <c r="L1476" s="71">
        <f t="shared" si="1459"/>
        <v>0.5059</v>
      </c>
      <c r="M1476" s="71">
        <f t="shared" si="1460"/>
        <v>0.6324</v>
      </c>
      <c r="N1476" s="72">
        <f t="shared" si="1461"/>
        <v>48.57</v>
      </c>
      <c r="O1476" s="73">
        <f t="shared" si="1462"/>
        <v>278208.96</v>
      </c>
      <c r="P1476" s="8">
        <f t="shared" si="1463"/>
        <v>1099.640158</v>
      </c>
    </row>
    <row r="1477" ht="14.25" customHeight="1" outlineLevel="2">
      <c r="A1477" s="68">
        <v>625.0</v>
      </c>
      <c r="B1477" s="69">
        <v>1.0</v>
      </c>
      <c r="C1477" s="18" t="str">
        <f>IF(A1477=1.2, "Minneapolis",VLOOKUP(A1477,'Fall20 data fy22 comp rev '!$P$2:$Q$669,2,0))</f>
        <v>St. Paul</v>
      </c>
      <c r="D1477" s="68">
        <v>625.0</v>
      </c>
      <c r="E1477" s="69">
        <v>1.0</v>
      </c>
      <c r="F1477" s="69">
        <v>620.0</v>
      </c>
      <c r="G1477" s="70" t="s">
        <v>2636</v>
      </c>
      <c r="H1477" s="69">
        <v>388.0</v>
      </c>
      <c r="I1477" s="69">
        <v>167.0</v>
      </c>
      <c r="J1477" s="69">
        <v>5.0</v>
      </c>
      <c r="K1477" s="29">
        <f t="shared" si="1458"/>
        <v>169.5</v>
      </c>
      <c r="L1477" s="71">
        <f t="shared" si="1459"/>
        <v>0.4369</v>
      </c>
      <c r="M1477" s="71">
        <f t="shared" si="1460"/>
        <v>0.5461</v>
      </c>
      <c r="N1477" s="72">
        <f t="shared" si="1461"/>
        <v>55.54</v>
      </c>
      <c r="O1477" s="73">
        <f t="shared" si="1462"/>
        <v>318133.12</v>
      </c>
      <c r="P1477" s="8">
        <f t="shared" si="1463"/>
        <v>819.9307216</v>
      </c>
    </row>
    <row r="1478" ht="14.25" customHeight="1" outlineLevel="2">
      <c r="A1478" s="68">
        <v>625.0</v>
      </c>
      <c r="B1478" s="69">
        <v>1.0</v>
      </c>
      <c r="C1478" s="18" t="str">
        <f>IF(A1478=1.2, "Minneapolis",VLOOKUP(A1478,'Fall20 data fy22 comp rev '!$P$2:$Q$669,2,0))</f>
        <v>St. Paul</v>
      </c>
      <c r="D1478" s="68">
        <v>625.0</v>
      </c>
      <c r="E1478" s="69">
        <v>1.0</v>
      </c>
      <c r="F1478" s="69">
        <v>647.0</v>
      </c>
      <c r="G1478" s="70" t="s">
        <v>3775</v>
      </c>
      <c r="H1478" s="69">
        <v>6.0</v>
      </c>
      <c r="I1478" s="69">
        <v>6.0</v>
      </c>
      <c r="J1478" s="69">
        <v>0.0</v>
      </c>
      <c r="K1478" s="29">
        <f t="shared" si="1458"/>
        <v>6</v>
      </c>
      <c r="L1478" s="71">
        <f t="shared" si="1459"/>
        <v>1</v>
      </c>
      <c r="M1478" s="71">
        <f t="shared" si="1460"/>
        <v>1</v>
      </c>
      <c r="N1478" s="72">
        <f t="shared" si="1461"/>
        <v>3.6</v>
      </c>
      <c r="O1478" s="73">
        <f t="shared" si="1462"/>
        <v>20620.8</v>
      </c>
      <c r="P1478" s="8">
        <f t="shared" si="1463"/>
        <v>3436.8</v>
      </c>
    </row>
    <row r="1479" ht="14.25" customHeight="1" outlineLevel="2">
      <c r="A1479" s="68">
        <v>625.0</v>
      </c>
      <c r="B1479" s="69">
        <v>1.0</v>
      </c>
      <c r="C1479" s="18" t="str">
        <f>IF(A1479=1.2, "Minneapolis",VLOOKUP(A1479,'Fall20 data fy22 comp rev '!$P$2:$Q$669,2,0))</f>
        <v>St. Paul</v>
      </c>
      <c r="D1479" s="68">
        <v>625.0</v>
      </c>
      <c r="E1479" s="69">
        <v>1.0</v>
      </c>
      <c r="F1479" s="69">
        <v>648.0</v>
      </c>
      <c r="G1479" s="70" t="s">
        <v>2638</v>
      </c>
      <c r="H1479" s="69">
        <v>12.0</v>
      </c>
      <c r="I1479" s="69">
        <v>8.0</v>
      </c>
      <c r="J1479" s="69">
        <v>0.0</v>
      </c>
      <c r="K1479" s="29">
        <f t="shared" si="1458"/>
        <v>8</v>
      </c>
      <c r="L1479" s="71">
        <f t="shared" si="1459"/>
        <v>0.6667</v>
      </c>
      <c r="M1479" s="71">
        <f t="shared" si="1460"/>
        <v>0.8334</v>
      </c>
      <c r="N1479" s="72">
        <f t="shared" si="1461"/>
        <v>4</v>
      </c>
      <c r="O1479" s="73">
        <f t="shared" si="1462"/>
        <v>22912</v>
      </c>
      <c r="P1479" s="8">
        <f t="shared" si="1463"/>
        <v>1909.333333</v>
      </c>
    </row>
    <row r="1480" ht="14.25" customHeight="1" outlineLevel="2">
      <c r="A1480" s="68">
        <v>625.0</v>
      </c>
      <c r="B1480" s="69">
        <v>1.0</v>
      </c>
      <c r="C1480" s="18" t="str">
        <f>IF(A1480=1.2, "Minneapolis",VLOOKUP(A1480,'Fall20 data fy22 comp rev '!$P$2:$Q$669,2,0))</f>
        <v>St. Paul</v>
      </c>
      <c r="D1480" s="68">
        <v>625.0</v>
      </c>
      <c r="E1480" s="69">
        <v>1.0</v>
      </c>
      <c r="F1480" s="69">
        <v>657.0</v>
      </c>
      <c r="G1480" s="70" t="s">
        <v>2639</v>
      </c>
      <c r="H1480" s="69">
        <v>7.0</v>
      </c>
      <c r="I1480" s="69">
        <v>3.0</v>
      </c>
      <c r="J1480" s="69">
        <v>1.0</v>
      </c>
      <c r="K1480" s="29">
        <f t="shared" si="1458"/>
        <v>3.5</v>
      </c>
      <c r="L1480" s="71">
        <f t="shared" si="1459"/>
        <v>0.5</v>
      </c>
      <c r="M1480" s="71">
        <f t="shared" si="1460"/>
        <v>0.625</v>
      </c>
      <c r="N1480" s="72">
        <f t="shared" si="1461"/>
        <v>1.31</v>
      </c>
      <c r="O1480" s="73">
        <f t="shared" si="1462"/>
        <v>7503.68</v>
      </c>
      <c r="P1480" s="8">
        <f t="shared" si="1463"/>
        <v>1071.954286</v>
      </c>
    </row>
    <row r="1481" ht="14.25" customHeight="1" outlineLevel="2">
      <c r="A1481" s="68">
        <v>625.0</v>
      </c>
      <c r="B1481" s="69">
        <v>1.0</v>
      </c>
      <c r="C1481" s="18" t="str">
        <f>IF(A1481=1.2, "Minneapolis",VLOOKUP(A1481,'Fall20 data fy22 comp rev '!$P$2:$Q$669,2,0))</f>
        <v>St. Paul</v>
      </c>
      <c r="D1481" s="68">
        <v>625.0</v>
      </c>
      <c r="E1481" s="69">
        <v>1.0</v>
      </c>
      <c r="F1481" s="69">
        <v>658.0</v>
      </c>
      <c r="G1481" s="70" t="s">
        <v>2640</v>
      </c>
      <c r="H1481" s="69">
        <v>9.0</v>
      </c>
      <c r="I1481" s="69">
        <v>5.0</v>
      </c>
      <c r="J1481" s="69">
        <v>0.0</v>
      </c>
      <c r="K1481" s="29">
        <f t="shared" si="1458"/>
        <v>5</v>
      </c>
      <c r="L1481" s="71">
        <f t="shared" si="1459"/>
        <v>0.5556</v>
      </c>
      <c r="M1481" s="71">
        <f t="shared" si="1460"/>
        <v>0.6945</v>
      </c>
      <c r="N1481" s="72">
        <f t="shared" si="1461"/>
        <v>2.08</v>
      </c>
      <c r="O1481" s="73">
        <f t="shared" si="1462"/>
        <v>11914.24</v>
      </c>
      <c r="P1481" s="8">
        <f t="shared" si="1463"/>
        <v>1323.804444</v>
      </c>
    </row>
    <row r="1482" ht="14.25" customHeight="1" outlineLevel="2">
      <c r="A1482" s="68">
        <v>625.0</v>
      </c>
      <c r="B1482" s="69">
        <v>1.0</v>
      </c>
      <c r="C1482" s="18" t="str">
        <f>IF(A1482=1.2, "Minneapolis",VLOOKUP(A1482,'Fall20 data fy22 comp rev '!$P$2:$Q$669,2,0))</f>
        <v>St. Paul</v>
      </c>
      <c r="D1482" s="68">
        <v>625.0</v>
      </c>
      <c r="E1482" s="69">
        <v>1.0</v>
      </c>
      <c r="F1482" s="69">
        <v>675.0</v>
      </c>
      <c r="G1482" s="70" t="s">
        <v>3776</v>
      </c>
      <c r="H1482" s="69">
        <v>10.0</v>
      </c>
      <c r="I1482" s="69">
        <v>10.0</v>
      </c>
      <c r="J1482" s="69">
        <v>0.0</v>
      </c>
      <c r="K1482" s="29">
        <f t="shared" si="1458"/>
        <v>10</v>
      </c>
      <c r="L1482" s="71">
        <f t="shared" si="1459"/>
        <v>1</v>
      </c>
      <c r="M1482" s="71">
        <f t="shared" si="1460"/>
        <v>1</v>
      </c>
      <c r="N1482" s="72">
        <f t="shared" si="1461"/>
        <v>6</v>
      </c>
      <c r="O1482" s="73">
        <f t="shared" si="1462"/>
        <v>34368</v>
      </c>
      <c r="P1482" s="8">
        <f t="shared" si="1463"/>
        <v>3436.8</v>
      </c>
    </row>
    <row r="1483" ht="14.25" customHeight="1" outlineLevel="2">
      <c r="A1483" s="68">
        <v>625.0</v>
      </c>
      <c r="B1483" s="69">
        <v>1.0</v>
      </c>
      <c r="C1483" s="18" t="str">
        <f>IF(A1483=1.2, "Minneapolis",VLOOKUP(A1483,'Fall20 data fy22 comp rev '!$P$2:$Q$669,2,0))</f>
        <v>St. Paul</v>
      </c>
      <c r="D1483" s="68">
        <v>625.0</v>
      </c>
      <c r="E1483" s="69">
        <v>1.0</v>
      </c>
      <c r="F1483" s="69">
        <v>678.0</v>
      </c>
      <c r="G1483" s="70" t="s">
        <v>2641</v>
      </c>
      <c r="H1483" s="69">
        <v>15.0</v>
      </c>
      <c r="I1483" s="69">
        <v>15.0</v>
      </c>
      <c r="J1483" s="69">
        <v>0.0</v>
      </c>
      <c r="K1483" s="29">
        <f t="shared" si="1458"/>
        <v>15</v>
      </c>
      <c r="L1483" s="71">
        <f t="shared" si="1459"/>
        <v>1</v>
      </c>
      <c r="M1483" s="71">
        <f t="shared" si="1460"/>
        <v>1</v>
      </c>
      <c r="N1483" s="72">
        <f t="shared" si="1461"/>
        <v>9</v>
      </c>
      <c r="O1483" s="73">
        <f t="shared" si="1462"/>
        <v>51552</v>
      </c>
      <c r="P1483" s="8">
        <f t="shared" si="1463"/>
        <v>3436.8</v>
      </c>
    </row>
    <row r="1484" ht="14.25" customHeight="1" outlineLevel="2">
      <c r="A1484" s="68">
        <v>625.0</v>
      </c>
      <c r="B1484" s="69">
        <v>1.0</v>
      </c>
      <c r="C1484" s="18" t="str">
        <f>IF(A1484=1.2, "Minneapolis",VLOOKUP(A1484,'Fall20 data fy22 comp rev '!$P$2:$Q$669,2,0))</f>
        <v>St. Paul</v>
      </c>
      <c r="D1484" s="68">
        <v>625.0</v>
      </c>
      <c r="E1484" s="69">
        <v>1.0</v>
      </c>
      <c r="F1484" s="69">
        <v>680.0</v>
      </c>
      <c r="G1484" s="70" t="s">
        <v>2642</v>
      </c>
      <c r="H1484" s="69">
        <v>12.0</v>
      </c>
      <c r="I1484" s="69">
        <v>8.0</v>
      </c>
      <c r="J1484" s="69">
        <v>0.0</v>
      </c>
      <c r="K1484" s="29">
        <f t="shared" si="1458"/>
        <v>8</v>
      </c>
      <c r="L1484" s="71">
        <f t="shared" si="1459"/>
        <v>0.6667</v>
      </c>
      <c r="M1484" s="71">
        <f t="shared" si="1460"/>
        <v>0.8334</v>
      </c>
      <c r="N1484" s="72">
        <f t="shared" si="1461"/>
        <v>4</v>
      </c>
      <c r="O1484" s="73">
        <f t="shared" si="1462"/>
        <v>22912</v>
      </c>
      <c r="P1484" s="8">
        <f t="shared" si="1463"/>
        <v>1909.333333</v>
      </c>
    </row>
    <row r="1485" ht="14.25" customHeight="1" outlineLevel="2">
      <c r="A1485" s="68">
        <v>625.0</v>
      </c>
      <c r="B1485" s="69">
        <v>1.0</v>
      </c>
      <c r="C1485" s="18" t="str">
        <f>IF(A1485=1.2, "Minneapolis",VLOOKUP(A1485,'Fall20 data fy22 comp rev '!$P$2:$Q$669,2,0))</f>
        <v>St. Paul</v>
      </c>
      <c r="D1485" s="68">
        <v>625.0</v>
      </c>
      <c r="E1485" s="69">
        <v>1.0</v>
      </c>
      <c r="F1485" s="69">
        <v>685.0</v>
      </c>
      <c r="G1485" s="70" t="s">
        <v>2643</v>
      </c>
      <c r="H1485" s="69">
        <v>3.0</v>
      </c>
      <c r="I1485" s="69">
        <v>2.0</v>
      </c>
      <c r="J1485" s="69">
        <v>1.0</v>
      </c>
      <c r="K1485" s="29">
        <f t="shared" si="1458"/>
        <v>2.5</v>
      </c>
      <c r="L1485" s="71">
        <f t="shared" si="1459"/>
        <v>0.8333</v>
      </c>
      <c r="M1485" s="71">
        <f t="shared" si="1460"/>
        <v>1</v>
      </c>
      <c r="N1485" s="72">
        <f t="shared" si="1461"/>
        <v>1.5</v>
      </c>
      <c r="O1485" s="73">
        <f t="shared" si="1462"/>
        <v>8592</v>
      </c>
      <c r="P1485" s="8">
        <f t="shared" si="1463"/>
        <v>2864</v>
      </c>
    </row>
    <row r="1486" ht="14.25" customHeight="1" outlineLevel="2">
      <c r="A1486" s="68">
        <v>625.0</v>
      </c>
      <c r="B1486" s="69">
        <v>1.0</v>
      </c>
      <c r="C1486" s="18" t="str">
        <f>IF(A1486=1.2, "Minneapolis",VLOOKUP(A1486,'Fall20 data fy22 comp rev '!$P$2:$Q$669,2,0))</f>
        <v>St. Paul</v>
      </c>
      <c r="D1486" s="68">
        <v>625.0</v>
      </c>
      <c r="E1486" s="69">
        <v>1.0</v>
      </c>
      <c r="F1486" s="69">
        <v>686.0</v>
      </c>
      <c r="G1486" s="70" t="s">
        <v>2644</v>
      </c>
      <c r="H1486" s="69">
        <v>12.0</v>
      </c>
      <c r="I1486" s="69">
        <v>10.0</v>
      </c>
      <c r="J1486" s="69">
        <v>0.0</v>
      </c>
      <c r="K1486" s="29">
        <f t="shared" si="1458"/>
        <v>10</v>
      </c>
      <c r="L1486" s="71">
        <f t="shared" si="1459"/>
        <v>0.8333</v>
      </c>
      <c r="M1486" s="71">
        <f t="shared" si="1460"/>
        <v>1</v>
      </c>
      <c r="N1486" s="72">
        <f t="shared" si="1461"/>
        <v>6</v>
      </c>
      <c r="O1486" s="73">
        <f t="shared" si="1462"/>
        <v>34368</v>
      </c>
      <c r="P1486" s="8">
        <f t="shared" si="1463"/>
        <v>2864</v>
      </c>
    </row>
    <row r="1487" ht="14.25" customHeight="1" outlineLevel="2">
      <c r="A1487" s="68">
        <v>625.0</v>
      </c>
      <c r="B1487" s="69">
        <v>1.0</v>
      </c>
      <c r="C1487" s="18" t="str">
        <f>IF(A1487=1.2, "Minneapolis",VLOOKUP(A1487,'Fall20 data fy22 comp rev '!$P$2:$Q$669,2,0))</f>
        <v>St. Paul</v>
      </c>
      <c r="D1487" s="68">
        <v>625.0</v>
      </c>
      <c r="E1487" s="69">
        <v>1.0</v>
      </c>
      <c r="F1487" s="69">
        <v>688.0</v>
      </c>
      <c r="G1487" s="70" t="s">
        <v>2645</v>
      </c>
      <c r="H1487" s="69">
        <v>5.0</v>
      </c>
      <c r="I1487" s="69">
        <v>2.0</v>
      </c>
      <c r="J1487" s="69">
        <v>1.0</v>
      </c>
      <c r="K1487" s="29">
        <f t="shared" si="1458"/>
        <v>2.5</v>
      </c>
      <c r="L1487" s="71">
        <f t="shared" si="1459"/>
        <v>0.5</v>
      </c>
      <c r="M1487" s="71">
        <f t="shared" si="1460"/>
        <v>0.625</v>
      </c>
      <c r="N1487" s="72">
        <f t="shared" si="1461"/>
        <v>0.94</v>
      </c>
      <c r="O1487" s="73">
        <f t="shared" si="1462"/>
        <v>5384.32</v>
      </c>
      <c r="P1487" s="8">
        <f t="shared" si="1463"/>
        <v>1076.864</v>
      </c>
    </row>
    <row r="1488" ht="14.25" customHeight="1" outlineLevel="2">
      <c r="A1488" s="68">
        <v>625.0</v>
      </c>
      <c r="B1488" s="69">
        <v>1.0</v>
      </c>
      <c r="C1488" s="18" t="str">
        <f>IF(A1488=1.2, "Minneapolis",VLOOKUP(A1488,'Fall20 data fy22 comp rev '!$P$2:$Q$669,2,0))</f>
        <v>St. Paul</v>
      </c>
      <c r="D1488" s="68">
        <v>625.0</v>
      </c>
      <c r="E1488" s="69">
        <v>1.0</v>
      </c>
      <c r="F1488" s="69">
        <v>689.0</v>
      </c>
      <c r="G1488" s="70" t="s">
        <v>2646</v>
      </c>
      <c r="H1488" s="69">
        <v>5.0</v>
      </c>
      <c r="I1488" s="69">
        <v>4.0</v>
      </c>
      <c r="J1488" s="69">
        <v>1.0</v>
      </c>
      <c r="K1488" s="29">
        <f t="shared" si="1458"/>
        <v>4.5</v>
      </c>
      <c r="L1488" s="71">
        <f t="shared" si="1459"/>
        <v>0.9</v>
      </c>
      <c r="M1488" s="71">
        <f t="shared" si="1460"/>
        <v>1</v>
      </c>
      <c r="N1488" s="72">
        <f t="shared" si="1461"/>
        <v>2.7</v>
      </c>
      <c r="O1488" s="73">
        <f t="shared" si="1462"/>
        <v>15465.6</v>
      </c>
      <c r="P1488" s="8">
        <f t="shared" si="1463"/>
        <v>3093.12</v>
      </c>
    </row>
    <row r="1489" ht="14.25" customHeight="1" outlineLevel="2">
      <c r="A1489" s="68">
        <v>625.0</v>
      </c>
      <c r="B1489" s="69">
        <v>1.0</v>
      </c>
      <c r="C1489" s="18" t="str">
        <f>IF(A1489=1.2, "Minneapolis",VLOOKUP(A1489,'Fall20 data fy22 comp rev '!$P$2:$Q$669,2,0))</f>
        <v>St. Paul</v>
      </c>
      <c r="D1489" s="68">
        <v>625.0</v>
      </c>
      <c r="E1489" s="69">
        <v>1.0</v>
      </c>
      <c r="F1489" s="69">
        <v>693.0</v>
      </c>
      <c r="G1489" s="70" t="s">
        <v>2647</v>
      </c>
      <c r="H1489" s="69">
        <v>9.0</v>
      </c>
      <c r="I1489" s="69">
        <v>7.0</v>
      </c>
      <c r="J1489" s="69">
        <v>0.0</v>
      </c>
      <c r="K1489" s="29">
        <f t="shared" si="1458"/>
        <v>7</v>
      </c>
      <c r="L1489" s="71">
        <f t="shared" si="1459"/>
        <v>0.7778</v>
      </c>
      <c r="M1489" s="71">
        <f t="shared" si="1460"/>
        <v>0.9723</v>
      </c>
      <c r="N1489" s="72">
        <f t="shared" si="1461"/>
        <v>4.08</v>
      </c>
      <c r="O1489" s="73">
        <f t="shared" si="1462"/>
        <v>23370.24</v>
      </c>
      <c r="P1489" s="8">
        <f t="shared" si="1463"/>
        <v>2596.693333</v>
      </c>
    </row>
    <row r="1490" ht="14.25" customHeight="1" outlineLevel="2">
      <c r="A1490" s="68">
        <v>625.0</v>
      </c>
      <c r="B1490" s="69">
        <v>1.0</v>
      </c>
      <c r="C1490" s="18" t="str">
        <f>IF(A1490=1.2, "Minneapolis",VLOOKUP(A1490,'Fall20 data fy22 comp rev '!$P$2:$Q$669,2,0))</f>
        <v>St. Paul</v>
      </c>
      <c r="D1490" s="68">
        <v>625.0</v>
      </c>
      <c r="E1490" s="69">
        <v>1.0</v>
      </c>
      <c r="F1490" s="69">
        <v>695.0</v>
      </c>
      <c r="G1490" s="70" t="s">
        <v>2648</v>
      </c>
      <c r="H1490" s="69">
        <v>66.0</v>
      </c>
      <c r="I1490" s="69">
        <v>61.0</v>
      </c>
      <c r="J1490" s="69">
        <v>2.0</v>
      </c>
      <c r="K1490" s="29">
        <f t="shared" si="1458"/>
        <v>62</v>
      </c>
      <c r="L1490" s="71">
        <f t="shared" si="1459"/>
        <v>0.9394</v>
      </c>
      <c r="M1490" s="71">
        <f t="shared" si="1460"/>
        <v>1</v>
      </c>
      <c r="N1490" s="72">
        <f t="shared" si="1461"/>
        <v>37.2</v>
      </c>
      <c r="O1490" s="73">
        <f t="shared" si="1462"/>
        <v>213081.6</v>
      </c>
      <c r="P1490" s="8">
        <f t="shared" si="1463"/>
        <v>3228.509091</v>
      </c>
    </row>
    <row r="1491" ht="14.25" customHeight="1" outlineLevel="2">
      <c r="A1491" s="68">
        <v>625.0</v>
      </c>
      <c r="B1491" s="69">
        <v>1.0</v>
      </c>
      <c r="C1491" s="18" t="str">
        <f>IF(A1491=1.2, "Minneapolis",VLOOKUP(A1491,'Fall20 data fy22 comp rev '!$P$2:$Q$669,2,0))</f>
        <v>St. Paul</v>
      </c>
      <c r="D1491" s="68">
        <v>625.0</v>
      </c>
      <c r="E1491" s="69">
        <v>1.0</v>
      </c>
      <c r="F1491" s="69">
        <v>698.0</v>
      </c>
      <c r="G1491" s="70" t="s">
        <v>2650</v>
      </c>
      <c r="H1491" s="69">
        <v>5.0</v>
      </c>
      <c r="I1491" s="69">
        <v>2.0</v>
      </c>
      <c r="J1491" s="69">
        <v>0.0</v>
      </c>
      <c r="K1491" s="29">
        <f t="shared" si="1458"/>
        <v>2</v>
      </c>
      <c r="L1491" s="71">
        <f t="shared" si="1459"/>
        <v>0.4</v>
      </c>
      <c r="M1491" s="71">
        <f t="shared" si="1460"/>
        <v>0.5</v>
      </c>
      <c r="N1491" s="72">
        <f t="shared" si="1461"/>
        <v>0.6</v>
      </c>
      <c r="O1491" s="73">
        <f t="shared" si="1462"/>
        <v>3436.8</v>
      </c>
      <c r="P1491" s="8">
        <f t="shared" si="1463"/>
        <v>687.36</v>
      </c>
    </row>
    <row r="1492" ht="14.25" customHeight="1" outlineLevel="2">
      <c r="A1492" s="68">
        <v>625.0</v>
      </c>
      <c r="B1492" s="69">
        <v>1.0</v>
      </c>
      <c r="C1492" s="18" t="str">
        <f>IF(A1492=1.2, "Minneapolis",VLOOKUP(A1492,'Fall20 data fy22 comp rev '!$P$2:$Q$669,2,0))</f>
        <v>St. Paul</v>
      </c>
      <c r="D1492" s="68">
        <v>625.0</v>
      </c>
      <c r="E1492" s="69">
        <v>1.0</v>
      </c>
      <c r="F1492" s="69">
        <v>699.0</v>
      </c>
      <c r="G1492" s="70" t="s">
        <v>2651</v>
      </c>
      <c r="H1492" s="69">
        <v>275.0</v>
      </c>
      <c r="I1492" s="69">
        <v>116.0</v>
      </c>
      <c r="J1492" s="69">
        <v>2.0</v>
      </c>
      <c r="K1492" s="29">
        <f t="shared" si="1458"/>
        <v>117</v>
      </c>
      <c r="L1492" s="71">
        <f t="shared" si="1459"/>
        <v>0.4255</v>
      </c>
      <c r="M1492" s="71">
        <f t="shared" si="1460"/>
        <v>0.5319</v>
      </c>
      <c r="N1492" s="72">
        <f t="shared" si="1461"/>
        <v>37.34</v>
      </c>
      <c r="O1492" s="73">
        <f t="shared" si="1462"/>
        <v>213883.52</v>
      </c>
      <c r="P1492" s="8">
        <f t="shared" si="1463"/>
        <v>777.7582545</v>
      </c>
    </row>
    <row r="1493" ht="14.25" customHeight="1" outlineLevel="2">
      <c r="A1493" s="68">
        <v>625.0</v>
      </c>
      <c r="B1493" s="69">
        <v>1.0</v>
      </c>
      <c r="C1493" s="18" t="str">
        <f>IF(A1493=1.2, "Minneapolis",VLOOKUP(A1493,'Fall20 data fy22 comp rev '!$P$2:$Q$669,2,0))</f>
        <v>St. Paul</v>
      </c>
      <c r="D1493" s="68">
        <v>625.0</v>
      </c>
      <c r="E1493" s="69">
        <v>1.0</v>
      </c>
      <c r="F1493" s="69">
        <v>710.0</v>
      </c>
      <c r="G1493" s="70" t="s">
        <v>2652</v>
      </c>
      <c r="H1493" s="69">
        <v>144.0</v>
      </c>
      <c r="I1493" s="69">
        <v>88.0</v>
      </c>
      <c r="J1493" s="69">
        <v>14.0</v>
      </c>
      <c r="K1493" s="29">
        <f t="shared" si="1458"/>
        <v>95</v>
      </c>
      <c r="L1493" s="71">
        <f t="shared" si="1459"/>
        <v>0.6597</v>
      </c>
      <c r="M1493" s="71">
        <f t="shared" si="1460"/>
        <v>0.8246</v>
      </c>
      <c r="N1493" s="72">
        <f t="shared" si="1461"/>
        <v>47</v>
      </c>
      <c r="O1493" s="73">
        <f t="shared" si="1462"/>
        <v>269216</v>
      </c>
      <c r="P1493" s="8">
        <f t="shared" si="1463"/>
        <v>1869.555556</v>
      </c>
    </row>
    <row r="1494" ht="14.25" customHeight="1" outlineLevel="2">
      <c r="A1494" s="68">
        <v>625.0</v>
      </c>
      <c r="B1494" s="69">
        <v>1.0</v>
      </c>
      <c r="C1494" s="18" t="str">
        <f>IF(A1494=1.2, "Minneapolis",VLOOKUP(A1494,'Fall20 data fy22 comp rev '!$P$2:$Q$669,2,0))</f>
        <v>St. Paul</v>
      </c>
      <c r="D1494" s="68">
        <v>625.0</v>
      </c>
      <c r="E1494" s="69">
        <v>1.0</v>
      </c>
      <c r="F1494" s="69">
        <v>718.0</v>
      </c>
      <c r="G1494" s="70" t="s">
        <v>2653</v>
      </c>
      <c r="H1494" s="69">
        <v>169.0</v>
      </c>
      <c r="I1494" s="69">
        <v>95.0</v>
      </c>
      <c r="J1494" s="69">
        <v>19.0</v>
      </c>
      <c r="K1494" s="29">
        <f t="shared" si="1458"/>
        <v>104.5</v>
      </c>
      <c r="L1494" s="71">
        <f t="shared" si="1459"/>
        <v>0.6183</v>
      </c>
      <c r="M1494" s="71">
        <f t="shared" si="1460"/>
        <v>0.7729</v>
      </c>
      <c r="N1494" s="72">
        <f t="shared" si="1461"/>
        <v>48.46</v>
      </c>
      <c r="O1494" s="73">
        <f t="shared" si="1462"/>
        <v>277578.88</v>
      </c>
      <c r="P1494" s="8">
        <f t="shared" si="1463"/>
        <v>1642.47858</v>
      </c>
    </row>
    <row r="1495" ht="14.25" customHeight="1" outlineLevel="2">
      <c r="A1495" s="68">
        <v>625.0</v>
      </c>
      <c r="B1495" s="69">
        <v>1.0</v>
      </c>
      <c r="C1495" s="18" t="str">
        <f>IF(A1495=1.2, "Minneapolis",VLOOKUP(A1495,'Fall20 data fy22 comp rev '!$P$2:$Q$669,2,0))</f>
        <v>St. Paul</v>
      </c>
      <c r="D1495" s="68">
        <v>625.0</v>
      </c>
      <c r="E1495" s="69">
        <v>1.0</v>
      </c>
      <c r="F1495" s="69">
        <v>721.0</v>
      </c>
      <c r="G1495" s="70" t="s">
        <v>2654</v>
      </c>
      <c r="H1495" s="69">
        <v>4.0</v>
      </c>
      <c r="I1495" s="69">
        <v>1.0</v>
      </c>
      <c r="J1495" s="69">
        <v>0.0</v>
      </c>
      <c r="K1495" s="29">
        <f t="shared" si="1458"/>
        <v>1</v>
      </c>
      <c r="L1495" s="71">
        <f t="shared" si="1459"/>
        <v>0.25</v>
      </c>
      <c r="M1495" s="71">
        <f t="shared" si="1460"/>
        <v>0.3125</v>
      </c>
      <c r="N1495" s="72">
        <f t="shared" si="1461"/>
        <v>0.19</v>
      </c>
      <c r="O1495" s="73">
        <f t="shared" si="1462"/>
        <v>1088.32</v>
      </c>
      <c r="P1495" s="8">
        <f t="shared" si="1463"/>
        <v>272.08</v>
      </c>
    </row>
    <row r="1496" ht="14.25" customHeight="1" outlineLevel="2">
      <c r="A1496" s="68">
        <v>625.0</v>
      </c>
      <c r="B1496" s="69">
        <v>1.0</v>
      </c>
      <c r="C1496" s="18" t="str">
        <f>IF(A1496=1.2, "Minneapolis",VLOOKUP(A1496,'Fall20 data fy22 comp rev '!$P$2:$Q$669,2,0))</f>
        <v>St. Paul</v>
      </c>
      <c r="D1496" s="68">
        <v>625.0</v>
      </c>
      <c r="E1496" s="69">
        <v>1.0</v>
      </c>
      <c r="F1496" s="69">
        <v>723.0</v>
      </c>
      <c r="G1496" s="70" t="s">
        <v>2655</v>
      </c>
      <c r="H1496" s="69">
        <v>174.0</v>
      </c>
      <c r="I1496" s="69">
        <v>134.0</v>
      </c>
      <c r="J1496" s="69">
        <v>24.0</v>
      </c>
      <c r="K1496" s="29">
        <f t="shared" si="1458"/>
        <v>146</v>
      </c>
      <c r="L1496" s="71">
        <f t="shared" si="1459"/>
        <v>0.8391</v>
      </c>
      <c r="M1496" s="71">
        <f t="shared" si="1460"/>
        <v>1</v>
      </c>
      <c r="N1496" s="72">
        <f t="shared" si="1461"/>
        <v>87.6</v>
      </c>
      <c r="O1496" s="73">
        <f t="shared" si="1462"/>
        <v>501772.8</v>
      </c>
      <c r="P1496" s="8">
        <f t="shared" si="1463"/>
        <v>2883.751724</v>
      </c>
    </row>
    <row r="1497" ht="14.25" customHeight="1" outlineLevel="2">
      <c r="A1497" s="68">
        <v>625.0</v>
      </c>
      <c r="B1497" s="69">
        <v>1.0</v>
      </c>
      <c r="C1497" s="18" t="str">
        <f>IF(A1497=1.2, "Minneapolis",VLOOKUP(A1497,'Fall20 data fy22 comp rev '!$P$2:$Q$669,2,0))</f>
        <v>St. Paul</v>
      </c>
      <c r="D1497" s="68">
        <v>625.0</v>
      </c>
      <c r="E1497" s="69">
        <v>1.0</v>
      </c>
      <c r="F1497" s="69">
        <v>841.0</v>
      </c>
      <c r="G1497" s="70" t="s">
        <v>2656</v>
      </c>
      <c r="H1497" s="69">
        <v>58.0</v>
      </c>
      <c r="I1497" s="69">
        <v>51.0</v>
      </c>
      <c r="J1497" s="69">
        <v>5.0</v>
      </c>
      <c r="K1497" s="29">
        <f t="shared" si="1458"/>
        <v>53.5</v>
      </c>
      <c r="L1497" s="71">
        <f t="shared" si="1459"/>
        <v>0.9224</v>
      </c>
      <c r="M1497" s="71">
        <f t="shared" si="1460"/>
        <v>1</v>
      </c>
      <c r="N1497" s="72">
        <f t="shared" si="1461"/>
        <v>32.1</v>
      </c>
      <c r="O1497" s="73">
        <f t="shared" si="1462"/>
        <v>183868.8</v>
      </c>
      <c r="P1497" s="8">
        <f t="shared" si="1463"/>
        <v>3170.151724</v>
      </c>
    </row>
    <row r="1498" ht="14.25" customHeight="1" outlineLevel="1">
      <c r="A1498" s="68"/>
      <c r="B1498" s="69"/>
      <c r="C1498" s="80" t="s">
        <v>3777</v>
      </c>
      <c r="D1498" s="68"/>
      <c r="E1498" s="69"/>
      <c r="F1498" s="69"/>
      <c r="G1498" s="70"/>
      <c r="H1498" s="69">
        <f t="shared" ref="H1498:K1498" si="1464">SUBTOTAL(9,H1410:H1497)</f>
        <v>35960</v>
      </c>
      <c r="I1498" s="69">
        <f t="shared" si="1464"/>
        <v>20169</v>
      </c>
      <c r="J1498" s="69">
        <f t="shared" si="1464"/>
        <v>3663</v>
      </c>
      <c r="K1498" s="29">
        <f t="shared" si="1464"/>
        <v>22000.5</v>
      </c>
      <c r="L1498" s="71"/>
      <c r="M1498" s="71"/>
      <c r="N1498" s="72">
        <f t="shared" ref="N1498:O1498" si="1465">SUBTOTAL(9,N1410:N1497)</f>
        <v>10891.05</v>
      </c>
      <c r="O1498" s="73">
        <f t="shared" si="1465"/>
        <v>62383934.4</v>
      </c>
      <c r="P1498" s="8"/>
    </row>
    <row r="1499" ht="14.25" customHeight="1" outlineLevel="2">
      <c r="A1499" s="68">
        <v>630.0</v>
      </c>
      <c r="B1499" s="69">
        <v>1.0</v>
      </c>
      <c r="C1499" s="18" t="str">
        <f>IF(A1499=1.2, "Minneapolis",VLOOKUP(A1499,'Fall20 data fy22 comp rev '!$P$2:$Q$669,2,0))</f>
        <v>Red Lake Falls</v>
      </c>
      <c r="D1499" s="68">
        <v>630.0</v>
      </c>
      <c r="E1499" s="69">
        <v>1.0</v>
      </c>
      <c r="F1499" s="69">
        <v>10.0</v>
      </c>
      <c r="G1499" s="70" t="s">
        <v>2657</v>
      </c>
      <c r="H1499" s="69">
        <v>231.0</v>
      </c>
      <c r="I1499" s="69">
        <v>57.0</v>
      </c>
      <c r="J1499" s="69">
        <v>24.0</v>
      </c>
      <c r="K1499" s="29">
        <f t="shared" ref="K1499:K1500" si="1466">ROUND((I$3*I1499)+(J1499*J$3),1)</f>
        <v>69</v>
      </c>
      <c r="L1499" s="71">
        <f t="shared" ref="L1499:L1500" si="1467">ROUND(K1499/H1499,4)</f>
        <v>0.2987</v>
      </c>
      <c r="M1499" s="71">
        <f t="shared" ref="M1499:M1500" si="1468">ROUND(MIN(1,L1499/M$3),4)</f>
        <v>0.3734</v>
      </c>
      <c r="N1499" s="72">
        <f t="shared" ref="N1499:N1500" si="1469">ROUND(K1499*M1499*N$3,2)</f>
        <v>15.46</v>
      </c>
      <c r="O1499" s="73">
        <f t="shared" ref="O1499:O1500" si="1470">ROUND(N1499*O$3,2)</f>
        <v>88554.88</v>
      </c>
      <c r="P1499" s="8">
        <f t="shared" ref="P1499:P1500" si="1471">O1499/H1499</f>
        <v>383.3544589</v>
      </c>
    </row>
    <row r="1500" ht="14.25" customHeight="1" outlineLevel="2">
      <c r="A1500" s="68">
        <v>630.0</v>
      </c>
      <c r="B1500" s="69">
        <v>1.0</v>
      </c>
      <c r="C1500" s="18" t="str">
        <f>IF(A1500=1.2, "Minneapolis",VLOOKUP(A1500,'Fall20 data fy22 comp rev '!$P$2:$Q$669,2,0))</f>
        <v>Red Lake Falls</v>
      </c>
      <c r="D1500" s="68">
        <v>630.0</v>
      </c>
      <c r="E1500" s="69">
        <v>1.0</v>
      </c>
      <c r="F1500" s="69">
        <v>20.0</v>
      </c>
      <c r="G1500" s="70" t="s">
        <v>2658</v>
      </c>
      <c r="H1500" s="69">
        <v>157.0</v>
      </c>
      <c r="I1500" s="69">
        <v>23.0</v>
      </c>
      <c r="J1500" s="69">
        <v>14.0</v>
      </c>
      <c r="K1500" s="29">
        <f t="shared" si="1466"/>
        <v>30</v>
      </c>
      <c r="L1500" s="71">
        <f t="shared" si="1467"/>
        <v>0.1911</v>
      </c>
      <c r="M1500" s="71">
        <f t="shared" si="1468"/>
        <v>0.2389</v>
      </c>
      <c r="N1500" s="72">
        <f t="shared" si="1469"/>
        <v>4.3</v>
      </c>
      <c r="O1500" s="73">
        <f t="shared" si="1470"/>
        <v>24630.4</v>
      </c>
      <c r="P1500" s="8">
        <f t="shared" si="1471"/>
        <v>156.8815287</v>
      </c>
    </row>
    <row r="1501" ht="14.25" customHeight="1" outlineLevel="1">
      <c r="A1501" s="68"/>
      <c r="B1501" s="69"/>
      <c r="C1501" s="80" t="s">
        <v>3778</v>
      </c>
      <c r="D1501" s="68"/>
      <c r="E1501" s="69"/>
      <c r="F1501" s="69"/>
      <c r="G1501" s="70"/>
      <c r="H1501" s="69">
        <f t="shared" ref="H1501:K1501" si="1472">SUBTOTAL(9,H1499:H1500)</f>
        <v>388</v>
      </c>
      <c r="I1501" s="69">
        <f t="shared" si="1472"/>
        <v>80</v>
      </c>
      <c r="J1501" s="69">
        <f t="shared" si="1472"/>
        <v>38</v>
      </c>
      <c r="K1501" s="29">
        <f t="shared" si="1472"/>
        <v>99</v>
      </c>
      <c r="L1501" s="71"/>
      <c r="M1501" s="71"/>
      <c r="N1501" s="72">
        <f t="shared" ref="N1501:O1501" si="1473">SUBTOTAL(9,N1499:N1500)</f>
        <v>19.76</v>
      </c>
      <c r="O1501" s="73">
        <f t="shared" si="1473"/>
        <v>113185.28</v>
      </c>
      <c r="P1501" s="8"/>
    </row>
    <row r="1502" ht="14.25" customHeight="1" outlineLevel="2">
      <c r="A1502" s="68">
        <v>635.0</v>
      </c>
      <c r="B1502" s="69">
        <v>1.0</v>
      </c>
      <c r="C1502" s="18" t="str">
        <f>IF(A1502=1.2, "Minneapolis",VLOOKUP(A1502,'Fall20 data fy22 comp rev '!$P$2:$Q$669,2,0))</f>
        <v>Milroy</v>
      </c>
      <c r="D1502" s="68">
        <v>635.0</v>
      </c>
      <c r="E1502" s="69">
        <v>1.0</v>
      </c>
      <c r="F1502" s="69">
        <v>1.0</v>
      </c>
      <c r="G1502" s="70" t="s">
        <v>2659</v>
      </c>
      <c r="H1502" s="69">
        <v>43.0</v>
      </c>
      <c r="I1502" s="69">
        <v>9.0</v>
      </c>
      <c r="J1502" s="69">
        <v>14.0</v>
      </c>
      <c r="K1502" s="29">
        <f>ROUND((I$3*I1502)+(J1502*J$3),1)</f>
        <v>16</v>
      </c>
      <c r="L1502" s="71">
        <f>ROUND(K1502/H1502,4)</f>
        <v>0.3721</v>
      </c>
      <c r="M1502" s="71">
        <f>ROUND(MIN(1,L1502/M$3),4)</f>
        <v>0.4651</v>
      </c>
      <c r="N1502" s="72">
        <f>ROUND(K1502*M1502*N$3,2)</f>
        <v>4.46</v>
      </c>
      <c r="O1502" s="73">
        <f>ROUND(N1502*O$3,2)</f>
        <v>25546.88</v>
      </c>
      <c r="P1502" s="8">
        <f>O1502/H1502</f>
        <v>594.1134884</v>
      </c>
    </row>
    <row r="1503" ht="14.25" customHeight="1" outlineLevel="1">
      <c r="A1503" s="68"/>
      <c r="B1503" s="69"/>
      <c r="C1503" s="80" t="s">
        <v>3779</v>
      </c>
      <c r="D1503" s="68"/>
      <c r="E1503" s="69"/>
      <c r="F1503" s="69"/>
      <c r="G1503" s="70"/>
      <c r="H1503" s="69">
        <f t="shared" ref="H1503:K1503" si="1474">SUBTOTAL(9,H1502)</f>
        <v>43</v>
      </c>
      <c r="I1503" s="69">
        <f t="shared" si="1474"/>
        <v>9</v>
      </c>
      <c r="J1503" s="69">
        <f t="shared" si="1474"/>
        <v>14</v>
      </c>
      <c r="K1503" s="29">
        <f t="shared" si="1474"/>
        <v>16</v>
      </c>
      <c r="L1503" s="71"/>
      <c r="M1503" s="71"/>
      <c r="N1503" s="72">
        <f t="shared" ref="N1503:O1503" si="1475">SUBTOTAL(9,N1502)</f>
        <v>4.46</v>
      </c>
      <c r="O1503" s="73">
        <f t="shared" si="1475"/>
        <v>25546.88</v>
      </c>
      <c r="P1503" s="8"/>
    </row>
    <row r="1504" ht="14.25" customHeight="1" outlineLevel="2">
      <c r="A1504" s="68">
        <v>640.0</v>
      </c>
      <c r="B1504" s="69">
        <v>1.0</v>
      </c>
      <c r="C1504" s="18" t="str">
        <f>IF(A1504=1.2, "Minneapolis",VLOOKUP(A1504,'Fall20 data fy22 comp rev '!$P$2:$Q$669,2,0))</f>
        <v>Wabasso</v>
      </c>
      <c r="D1504" s="68">
        <v>640.0</v>
      </c>
      <c r="E1504" s="69">
        <v>1.0</v>
      </c>
      <c r="F1504" s="69">
        <v>10.0</v>
      </c>
      <c r="G1504" s="70" t="s">
        <v>2660</v>
      </c>
      <c r="H1504" s="69">
        <v>186.0</v>
      </c>
      <c r="I1504" s="69">
        <v>36.0</v>
      </c>
      <c r="J1504" s="69">
        <v>27.0</v>
      </c>
      <c r="K1504" s="29">
        <f t="shared" ref="K1504:K1505" si="1476">ROUND((I$3*I1504)+(J1504*J$3),1)</f>
        <v>49.5</v>
      </c>
      <c r="L1504" s="71">
        <f t="shared" ref="L1504:L1505" si="1477">ROUND(K1504/H1504,4)</f>
        <v>0.2661</v>
      </c>
      <c r="M1504" s="71">
        <f t="shared" ref="M1504:M1505" si="1478">ROUND(MIN(1,L1504/M$3),4)</f>
        <v>0.3326</v>
      </c>
      <c r="N1504" s="72">
        <f t="shared" ref="N1504:N1505" si="1479">ROUND(K1504*M1504*N$3,2)</f>
        <v>9.88</v>
      </c>
      <c r="O1504" s="73">
        <f t="shared" ref="O1504:O1505" si="1480">ROUND(N1504*O$3,2)</f>
        <v>56592.64</v>
      </c>
      <c r="P1504" s="8">
        <f t="shared" ref="P1504:P1505" si="1481">O1504/H1504</f>
        <v>304.2615054</v>
      </c>
    </row>
    <row r="1505" ht="14.25" customHeight="1" outlineLevel="2">
      <c r="A1505" s="68">
        <v>640.0</v>
      </c>
      <c r="B1505" s="69">
        <v>1.0</v>
      </c>
      <c r="C1505" s="18" t="str">
        <f>IF(A1505=1.2, "Minneapolis",VLOOKUP(A1505,'Fall20 data fy22 comp rev '!$P$2:$Q$669,2,0))</f>
        <v>Wabasso</v>
      </c>
      <c r="D1505" s="68">
        <v>640.0</v>
      </c>
      <c r="E1505" s="69">
        <v>1.0</v>
      </c>
      <c r="F1505" s="69">
        <v>20.0</v>
      </c>
      <c r="G1505" s="70" t="s">
        <v>2661</v>
      </c>
      <c r="H1505" s="69">
        <v>236.0</v>
      </c>
      <c r="I1505" s="69">
        <v>33.0</v>
      </c>
      <c r="J1505" s="69">
        <v>26.0</v>
      </c>
      <c r="K1505" s="29">
        <f t="shared" si="1476"/>
        <v>46</v>
      </c>
      <c r="L1505" s="71">
        <f t="shared" si="1477"/>
        <v>0.1949</v>
      </c>
      <c r="M1505" s="71">
        <f t="shared" si="1478"/>
        <v>0.2436</v>
      </c>
      <c r="N1505" s="72">
        <f t="shared" si="1479"/>
        <v>6.72</v>
      </c>
      <c r="O1505" s="73">
        <f t="shared" si="1480"/>
        <v>38492.16</v>
      </c>
      <c r="P1505" s="8">
        <f t="shared" si="1481"/>
        <v>163.1023729</v>
      </c>
    </row>
    <row r="1506" ht="14.25" customHeight="1" outlineLevel="1">
      <c r="A1506" s="68"/>
      <c r="B1506" s="69"/>
      <c r="C1506" s="80" t="s">
        <v>3780</v>
      </c>
      <c r="D1506" s="68"/>
      <c r="E1506" s="69"/>
      <c r="F1506" s="69"/>
      <c r="G1506" s="70"/>
      <c r="H1506" s="69">
        <f t="shared" ref="H1506:K1506" si="1482">SUBTOTAL(9,H1504:H1505)</f>
        <v>422</v>
      </c>
      <c r="I1506" s="69">
        <f t="shared" si="1482"/>
        <v>69</v>
      </c>
      <c r="J1506" s="69">
        <f t="shared" si="1482"/>
        <v>53</v>
      </c>
      <c r="K1506" s="29">
        <f t="shared" si="1482"/>
        <v>95.5</v>
      </c>
      <c r="L1506" s="71"/>
      <c r="M1506" s="71"/>
      <c r="N1506" s="72">
        <f t="shared" ref="N1506:O1506" si="1483">SUBTOTAL(9,N1504:N1505)</f>
        <v>16.6</v>
      </c>
      <c r="O1506" s="73">
        <f t="shared" si="1483"/>
        <v>95084.8</v>
      </c>
      <c r="P1506" s="8"/>
    </row>
    <row r="1507" ht="14.25" customHeight="1" outlineLevel="2">
      <c r="A1507" s="68">
        <v>656.0</v>
      </c>
      <c r="B1507" s="69">
        <v>1.0</v>
      </c>
      <c r="C1507" s="18" t="str">
        <f>IF(A1507=1.2, "Minneapolis",VLOOKUP(A1507,'Fall20 data fy22 comp rev '!$P$2:$Q$669,2,0))</f>
        <v>Faribault</v>
      </c>
      <c r="D1507" s="68">
        <v>656.0</v>
      </c>
      <c r="E1507" s="69">
        <v>1.0</v>
      </c>
      <c r="F1507" s="69">
        <v>30.0</v>
      </c>
      <c r="G1507" s="70" t="s">
        <v>1039</v>
      </c>
      <c r="H1507" s="69">
        <v>465.0</v>
      </c>
      <c r="I1507" s="69">
        <v>320.0</v>
      </c>
      <c r="J1507" s="69">
        <v>49.0</v>
      </c>
      <c r="K1507" s="29">
        <f t="shared" ref="K1507:K1515" si="1484">ROUND((I$3*I1507)+(J1507*J$3),1)</f>
        <v>344.5</v>
      </c>
      <c r="L1507" s="71">
        <f t="shared" ref="L1507:L1515" si="1485">ROUND(K1507/H1507,4)</f>
        <v>0.7409</v>
      </c>
      <c r="M1507" s="71">
        <f t="shared" ref="M1507:M1515" si="1486">ROUND(MIN(1,L1507/M$3),4)</f>
        <v>0.9261</v>
      </c>
      <c r="N1507" s="72">
        <f t="shared" ref="N1507:N1515" si="1487">ROUND(K1507*M1507*N$3,2)</f>
        <v>191.42</v>
      </c>
      <c r="O1507" s="73">
        <f t="shared" ref="O1507:O1515" si="1488">ROUND(N1507*O$3,2)</f>
        <v>1096453.76</v>
      </c>
      <c r="P1507" s="8">
        <f t="shared" ref="P1507:P1515" si="1489">O1507/H1507</f>
        <v>2357.965075</v>
      </c>
    </row>
    <row r="1508" ht="14.25" customHeight="1" outlineLevel="2">
      <c r="A1508" s="68">
        <v>656.0</v>
      </c>
      <c r="B1508" s="69">
        <v>1.0</v>
      </c>
      <c r="C1508" s="18" t="str">
        <f>IF(A1508=1.2, "Minneapolis",VLOOKUP(A1508,'Fall20 data fy22 comp rev '!$P$2:$Q$669,2,0))</f>
        <v>Faribault</v>
      </c>
      <c r="D1508" s="68">
        <v>656.0</v>
      </c>
      <c r="E1508" s="69">
        <v>1.0</v>
      </c>
      <c r="F1508" s="69">
        <v>40.0</v>
      </c>
      <c r="G1508" s="70" t="s">
        <v>1212</v>
      </c>
      <c r="H1508" s="69">
        <v>465.0</v>
      </c>
      <c r="I1508" s="69">
        <v>281.0</v>
      </c>
      <c r="J1508" s="69">
        <v>51.0</v>
      </c>
      <c r="K1508" s="29">
        <f t="shared" si="1484"/>
        <v>306.5</v>
      </c>
      <c r="L1508" s="71">
        <f t="shared" si="1485"/>
        <v>0.6591</v>
      </c>
      <c r="M1508" s="71">
        <f t="shared" si="1486"/>
        <v>0.8239</v>
      </c>
      <c r="N1508" s="72">
        <f t="shared" si="1487"/>
        <v>151.52</v>
      </c>
      <c r="O1508" s="73">
        <f t="shared" si="1488"/>
        <v>867906.56</v>
      </c>
      <c r="P1508" s="8">
        <f t="shared" si="1489"/>
        <v>1866.46572</v>
      </c>
    </row>
    <row r="1509" ht="14.25" customHeight="1" outlineLevel="2">
      <c r="A1509" s="68">
        <v>656.0</v>
      </c>
      <c r="B1509" s="69">
        <v>1.0</v>
      </c>
      <c r="C1509" s="18" t="str">
        <f>IF(A1509=1.2, "Minneapolis",VLOOKUP(A1509,'Fall20 data fy22 comp rev '!$P$2:$Q$669,2,0))</f>
        <v>Faribault</v>
      </c>
      <c r="D1509" s="68">
        <v>656.0</v>
      </c>
      <c r="E1509" s="69">
        <v>1.0</v>
      </c>
      <c r="F1509" s="69">
        <v>45.0</v>
      </c>
      <c r="G1509" s="70" t="s">
        <v>1384</v>
      </c>
      <c r="H1509" s="69">
        <v>457.0</v>
      </c>
      <c r="I1509" s="69">
        <v>274.0</v>
      </c>
      <c r="J1509" s="69">
        <v>56.0</v>
      </c>
      <c r="K1509" s="29">
        <f t="shared" si="1484"/>
        <v>302</v>
      </c>
      <c r="L1509" s="71">
        <f t="shared" si="1485"/>
        <v>0.6608</v>
      </c>
      <c r="M1509" s="71">
        <f t="shared" si="1486"/>
        <v>0.826</v>
      </c>
      <c r="N1509" s="72">
        <f t="shared" si="1487"/>
        <v>149.67</v>
      </c>
      <c r="O1509" s="73">
        <f t="shared" si="1488"/>
        <v>857309.76</v>
      </c>
      <c r="P1509" s="8">
        <f t="shared" si="1489"/>
        <v>1875.951335</v>
      </c>
    </row>
    <row r="1510" ht="14.25" customHeight="1" outlineLevel="2">
      <c r="A1510" s="68">
        <v>656.0</v>
      </c>
      <c r="B1510" s="69">
        <v>1.0</v>
      </c>
      <c r="C1510" s="18" t="str">
        <f>IF(A1510=1.2, "Minneapolis",VLOOKUP(A1510,'Fall20 data fy22 comp rev '!$P$2:$Q$669,2,0))</f>
        <v>Faribault</v>
      </c>
      <c r="D1510" s="68">
        <v>656.0</v>
      </c>
      <c r="E1510" s="69">
        <v>1.0</v>
      </c>
      <c r="F1510" s="69">
        <v>70.0</v>
      </c>
      <c r="G1510" s="70" t="s">
        <v>2662</v>
      </c>
      <c r="H1510" s="69">
        <v>756.0</v>
      </c>
      <c r="I1510" s="69">
        <v>383.0</v>
      </c>
      <c r="J1510" s="69">
        <v>98.0</v>
      </c>
      <c r="K1510" s="29">
        <f t="shared" si="1484"/>
        <v>432</v>
      </c>
      <c r="L1510" s="71">
        <f t="shared" si="1485"/>
        <v>0.5714</v>
      </c>
      <c r="M1510" s="71">
        <f t="shared" si="1486"/>
        <v>0.7143</v>
      </c>
      <c r="N1510" s="72">
        <f t="shared" si="1487"/>
        <v>185.15</v>
      </c>
      <c r="O1510" s="73">
        <f t="shared" si="1488"/>
        <v>1060539.2</v>
      </c>
      <c r="P1510" s="8">
        <f t="shared" si="1489"/>
        <v>1402.82963</v>
      </c>
    </row>
    <row r="1511" ht="14.25" customHeight="1" outlineLevel="2">
      <c r="A1511" s="68">
        <v>656.0</v>
      </c>
      <c r="B1511" s="69">
        <v>1.0</v>
      </c>
      <c r="C1511" s="18" t="str">
        <f>IF(A1511=1.2, "Minneapolis",VLOOKUP(A1511,'Fall20 data fy22 comp rev '!$P$2:$Q$669,2,0))</f>
        <v>Faribault</v>
      </c>
      <c r="D1511" s="68">
        <v>656.0</v>
      </c>
      <c r="E1511" s="69">
        <v>1.0</v>
      </c>
      <c r="F1511" s="69">
        <v>80.0</v>
      </c>
      <c r="G1511" s="70" t="s">
        <v>2663</v>
      </c>
      <c r="H1511" s="69">
        <v>1109.0</v>
      </c>
      <c r="I1511" s="69">
        <v>404.0</v>
      </c>
      <c r="J1511" s="69">
        <v>118.0</v>
      </c>
      <c r="K1511" s="29">
        <f t="shared" si="1484"/>
        <v>463</v>
      </c>
      <c r="L1511" s="71">
        <f t="shared" si="1485"/>
        <v>0.4175</v>
      </c>
      <c r="M1511" s="71">
        <f t="shared" si="1486"/>
        <v>0.5219</v>
      </c>
      <c r="N1511" s="72">
        <f t="shared" si="1487"/>
        <v>144.98</v>
      </c>
      <c r="O1511" s="73">
        <f t="shared" si="1488"/>
        <v>830445.44</v>
      </c>
      <c r="P1511" s="8">
        <f t="shared" si="1489"/>
        <v>748.823661</v>
      </c>
    </row>
    <row r="1512" ht="14.25" customHeight="1" outlineLevel="2">
      <c r="A1512" s="68">
        <v>656.0</v>
      </c>
      <c r="B1512" s="69">
        <v>1.0</v>
      </c>
      <c r="C1512" s="18" t="str">
        <f>IF(A1512=1.2, "Minneapolis",VLOOKUP(A1512,'Fall20 data fy22 comp rev '!$P$2:$Q$669,2,0))</f>
        <v>Faribault</v>
      </c>
      <c r="D1512" s="68">
        <v>656.0</v>
      </c>
      <c r="E1512" s="69">
        <v>1.0</v>
      </c>
      <c r="F1512" s="69">
        <v>81.0</v>
      </c>
      <c r="G1512" s="70" t="s">
        <v>2664</v>
      </c>
      <c r="H1512" s="69">
        <v>100.0</v>
      </c>
      <c r="I1512" s="69">
        <v>46.0</v>
      </c>
      <c r="J1512" s="69">
        <v>10.0</v>
      </c>
      <c r="K1512" s="29">
        <f t="shared" si="1484"/>
        <v>51</v>
      </c>
      <c r="L1512" s="71">
        <f t="shared" si="1485"/>
        <v>0.51</v>
      </c>
      <c r="M1512" s="71">
        <f t="shared" si="1486"/>
        <v>0.6375</v>
      </c>
      <c r="N1512" s="72">
        <f t="shared" si="1487"/>
        <v>19.51</v>
      </c>
      <c r="O1512" s="73">
        <f t="shared" si="1488"/>
        <v>111753.28</v>
      </c>
      <c r="P1512" s="8">
        <f t="shared" si="1489"/>
        <v>1117.5328</v>
      </c>
    </row>
    <row r="1513" ht="14.25" customHeight="1" outlineLevel="2">
      <c r="A1513" s="68">
        <v>656.0</v>
      </c>
      <c r="B1513" s="69">
        <v>1.0</v>
      </c>
      <c r="C1513" s="18" t="str">
        <f>IF(A1513=1.2, "Minneapolis",VLOOKUP(A1513,'Fall20 data fy22 comp rev '!$P$2:$Q$669,2,0))</f>
        <v>Faribault</v>
      </c>
      <c r="D1513" s="68">
        <v>656.0</v>
      </c>
      <c r="E1513" s="69">
        <v>1.0</v>
      </c>
      <c r="F1513" s="69">
        <v>130.0</v>
      </c>
      <c r="G1513" s="70" t="s">
        <v>1556</v>
      </c>
      <c r="H1513" s="69">
        <v>85.0</v>
      </c>
      <c r="I1513" s="69">
        <v>35.0</v>
      </c>
      <c r="J1513" s="69">
        <v>12.0</v>
      </c>
      <c r="K1513" s="29">
        <f t="shared" si="1484"/>
        <v>41</v>
      </c>
      <c r="L1513" s="71">
        <f t="shared" si="1485"/>
        <v>0.4824</v>
      </c>
      <c r="M1513" s="71">
        <f t="shared" si="1486"/>
        <v>0.603</v>
      </c>
      <c r="N1513" s="72">
        <f t="shared" si="1487"/>
        <v>14.83</v>
      </c>
      <c r="O1513" s="73">
        <f t="shared" si="1488"/>
        <v>84946.24</v>
      </c>
      <c r="P1513" s="8">
        <f t="shared" si="1489"/>
        <v>999.3675294</v>
      </c>
    </row>
    <row r="1514" ht="14.25" customHeight="1" outlineLevel="2">
      <c r="A1514" s="68">
        <v>656.0</v>
      </c>
      <c r="B1514" s="69">
        <v>1.0</v>
      </c>
      <c r="C1514" s="18" t="str">
        <f>IF(A1514=1.2, "Minneapolis",VLOOKUP(A1514,'Fall20 data fy22 comp rev '!$P$2:$Q$669,2,0))</f>
        <v>Faribault</v>
      </c>
      <c r="D1514" s="68">
        <v>656.0</v>
      </c>
      <c r="E1514" s="69">
        <v>1.0</v>
      </c>
      <c r="F1514" s="69">
        <v>220.0</v>
      </c>
      <c r="G1514" s="70" t="s">
        <v>2665</v>
      </c>
      <c r="H1514" s="69">
        <v>40.0</v>
      </c>
      <c r="I1514" s="69">
        <v>24.0</v>
      </c>
      <c r="J1514" s="69">
        <v>9.0</v>
      </c>
      <c r="K1514" s="29">
        <f t="shared" si="1484"/>
        <v>28.5</v>
      </c>
      <c r="L1514" s="71">
        <f t="shared" si="1485"/>
        <v>0.7125</v>
      </c>
      <c r="M1514" s="71">
        <f t="shared" si="1486"/>
        <v>0.8906</v>
      </c>
      <c r="N1514" s="72">
        <f t="shared" si="1487"/>
        <v>15.23</v>
      </c>
      <c r="O1514" s="73">
        <f t="shared" si="1488"/>
        <v>87237.44</v>
      </c>
      <c r="P1514" s="8">
        <f t="shared" si="1489"/>
        <v>2180.936</v>
      </c>
    </row>
    <row r="1515" ht="14.25" customHeight="1" outlineLevel="2">
      <c r="A1515" s="68">
        <v>656.0</v>
      </c>
      <c r="B1515" s="69">
        <v>1.0</v>
      </c>
      <c r="C1515" s="18" t="str">
        <f>IF(A1515=1.2, "Minneapolis",VLOOKUP(A1515,'Fall20 data fy22 comp rev '!$P$2:$Q$669,2,0))</f>
        <v>Faribault</v>
      </c>
      <c r="D1515" s="68">
        <v>656.0</v>
      </c>
      <c r="E1515" s="69">
        <v>1.0</v>
      </c>
      <c r="F1515" s="69">
        <v>230.0</v>
      </c>
      <c r="G1515" s="70" t="s">
        <v>3781</v>
      </c>
      <c r="H1515" s="69">
        <v>17.0</v>
      </c>
      <c r="I1515" s="69">
        <v>11.0</v>
      </c>
      <c r="J1515" s="69">
        <v>2.0</v>
      </c>
      <c r="K1515" s="29">
        <f t="shared" si="1484"/>
        <v>12</v>
      </c>
      <c r="L1515" s="71">
        <f t="shared" si="1485"/>
        <v>0.7059</v>
      </c>
      <c r="M1515" s="71">
        <f t="shared" si="1486"/>
        <v>0.8824</v>
      </c>
      <c r="N1515" s="72">
        <f t="shared" si="1487"/>
        <v>6.35</v>
      </c>
      <c r="O1515" s="73">
        <f t="shared" si="1488"/>
        <v>36372.8</v>
      </c>
      <c r="P1515" s="8">
        <f t="shared" si="1489"/>
        <v>2139.576471</v>
      </c>
    </row>
    <row r="1516" ht="14.25" customHeight="1" outlineLevel="1">
      <c r="A1516" s="68"/>
      <c r="B1516" s="69"/>
      <c r="C1516" s="80" t="s">
        <v>3782</v>
      </c>
      <c r="D1516" s="68"/>
      <c r="E1516" s="69"/>
      <c r="F1516" s="69"/>
      <c r="G1516" s="70"/>
      <c r="H1516" s="69">
        <f t="shared" ref="H1516:K1516" si="1490">SUBTOTAL(9,H1507:H1515)</f>
        <v>3494</v>
      </c>
      <c r="I1516" s="69">
        <f t="shared" si="1490"/>
        <v>1778</v>
      </c>
      <c r="J1516" s="69">
        <f t="shared" si="1490"/>
        <v>405</v>
      </c>
      <c r="K1516" s="29">
        <f t="shared" si="1490"/>
        <v>1980.5</v>
      </c>
      <c r="L1516" s="71"/>
      <c r="M1516" s="71"/>
      <c r="N1516" s="72">
        <f t="shared" ref="N1516:O1516" si="1491">SUBTOTAL(9,N1507:N1515)</f>
        <v>878.66</v>
      </c>
      <c r="O1516" s="73">
        <f t="shared" si="1491"/>
        <v>5032964.48</v>
      </c>
      <c r="P1516" s="8"/>
    </row>
    <row r="1517" ht="14.25" customHeight="1" outlineLevel="2">
      <c r="A1517" s="68">
        <v>659.0</v>
      </c>
      <c r="B1517" s="69">
        <v>1.0</v>
      </c>
      <c r="C1517" s="18" t="str">
        <f>IF(A1517=1.2, "Minneapolis",VLOOKUP(A1517,'Fall20 data fy22 comp rev '!$P$2:$Q$669,2,0))</f>
        <v>Northfield</v>
      </c>
      <c r="D1517" s="68">
        <v>659.0</v>
      </c>
      <c r="E1517" s="69">
        <v>1.0</v>
      </c>
      <c r="F1517" s="69">
        <v>1.0</v>
      </c>
      <c r="G1517" s="70" t="s">
        <v>2666</v>
      </c>
      <c r="H1517" s="69">
        <v>1336.0</v>
      </c>
      <c r="I1517" s="69">
        <v>181.0</v>
      </c>
      <c r="J1517" s="69">
        <v>97.0</v>
      </c>
      <c r="K1517" s="29">
        <f t="shared" ref="K1517:K1523" si="1492">ROUND((I$3*I1517)+(J1517*J$3),1)</f>
        <v>229.5</v>
      </c>
      <c r="L1517" s="71">
        <f t="shared" ref="L1517:L1523" si="1493">ROUND(K1517/H1517,4)</f>
        <v>0.1718</v>
      </c>
      <c r="M1517" s="71">
        <f t="shared" ref="M1517:M1523" si="1494">ROUND(MIN(1,L1517/M$3),4)</f>
        <v>0.2148</v>
      </c>
      <c r="N1517" s="72">
        <f t="shared" ref="N1517:N1523" si="1495">ROUND(K1517*M1517*N$3,2)</f>
        <v>29.58</v>
      </c>
      <c r="O1517" s="73">
        <f t="shared" ref="O1517:O1523" si="1496">ROUND(N1517*O$3,2)</f>
        <v>169434.24</v>
      </c>
      <c r="P1517" s="8">
        <f t="shared" ref="P1517:P1523" si="1497">O1517/H1517</f>
        <v>126.8220359</v>
      </c>
    </row>
    <row r="1518" ht="14.25" customHeight="1" outlineLevel="2">
      <c r="A1518" s="68">
        <v>659.0</v>
      </c>
      <c r="B1518" s="69">
        <v>1.0</v>
      </c>
      <c r="C1518" s="18" t="str">
        <f>IF(A1518=1.2, "Minneapolis",VLOOKUP(A1518,'Fall20 data fy22 comp rev '!$P$2:$Q$669,2,0))</f>
        <v>Northfield</v>
      </c>
      <c r="D1518" s="68">
        <v>659.0</v>
      </c>
      <c r="E1518" s="69">
        <v>1.0</v>
      </c>
      <c r="F1518" s="69">
        <v>2.0</v>
      </c>
      <c r="G1518" s="70" t="s">
        <v>2667</v>
      </c>
      <c r="H1518" s="69">
        <v>982.0</v>
      </c>
      <c r="I1518" s="69">
        <v>178.0</v>
      </c>
      <c r="J1518" s="69">
        <v>73.0</v>
      </c>
      <c r="K1518" s="29">
        <f t="shared" si="1492"/>
        <v>214.5</v>
      </c>
      <c r="L1518" s="71">
        <f t="shared" si="1493"/>
        <v>0.2184</v>
      </c>
      <c r="M1518" s="71">
        <f t="shared" si="1494"/>
        <v>0.273</v>
      </c>
      <c r="N1518" s="72">
        <f t="shared" si="1495"/>
        <v>35.14</v>
      </c>
      <c r="O1518" s="73">
        <f t="shared" si="1496"/>
        <v>201281.92</v>
      </c>
      <c r="P1518" s="8">
        <f t="shared" si="1497"/>
        <v>204.9714053</v>
      </c>
    </row>
    <row r="1519" ht="14.25" customHeight="1" outlineLevel="2">
      <c r="A1519" s="68">
        <v>659.0</v>
      </c>
      <c r="B1519" s="69">
        <v>1.0</v>
      </c>
      <c r="C1519" s="18" t="str">
        <f>IF(A1519=1.2, "Minneapolis",VLOOKUP(A1519,'Fall20 data fy22 comp rev '!$P$2:$Q$669,2,0))</f>
        <v>Northfield</v>
      </c>
      <c r="D1519" s="68">
        <v>659.0</v>
      </c>
      <c r="E1519" s="69">
        <v>1.0</v>
      </c>
      <c r="F1519" s="69">
        <v>3.0</v>
      </c>
      <c r="G1519" s="70" t="s">
        <v>2668</v>
      </c>
      <c r="H1519" s="69">
        <v>437.0</v>
      </c>
      <c r="I1519" s="69">
        <v>113.0</v>
      </c>
      <c r="J1519" s="69">
        <v>44.0</v>
      </c>
      <c r="K1519" s="29">
        <f t="shared" si="1492"/>
        <v>135</v>
      </c>
      <c r="L1519" s="71">
        <f t="shared" si="1493"/>
        <v>0.3089</v>
      </c>
      <c r="M1519" s="71">
        <f t="shared" si="1494"/>
        <v>0.3861</v>
      </c>
      <c r="N1519" s="72">
        <f t="shared" si="1495"/>
        <v>31.27</v>
      </c>
      <c r="O1519" s="73">
        <f t="shared" si="1496"/>
        <v>179114.56</v>
      </c>
      <c r="P1519" s="8">
        <f t="shared" si="1497"/>
        <v>409.873135</v>
      </c>
    </row>
    <row r="1520" ht="14.25" customHeight="1" outlineLevel="2">
      <c r="A1520" s="68">
        <v>659.0</v>
      </c>
      <c r="B1520" s="69">
        <v>1.0</v>
      </c>
      <c r="C1520" s="18" t="str">
        <f>IF(A1520=1.2, "Minneapolis",VLOOKUP(A1520,'Fall20 data fy22 comp rev '!$P$2:$Q$669,2,0))</f>
        <v>Northfield</v>
      </c>
      <c r="D1520" s="68">
        <v>659.0</v>
      </c>
      <c r="E1520" s="69">
        <v>1.0</v>
      </c>
      <c r="F1520" s="69">
        <v>4.0</v>
      </c>
      <c r="G1520" s="70" t="s">
        <v>2669</v>
      </c>
      <c r="H1520" s="69">
        <v>76.0</v>
      </c>
      <c r="I1520" s="69">
        <v>18.0</v>
      </c>
      <c r="J1520" s="69">
        <v>6.0</v>
      </c>
      <c r="K1520" s="29">
        <f t="shared" si="1492"/>
        <v>21</v>
      </c>
      <c r="L1520" s="71">
        <f t="shared" si="1493"/>
        <v>0.2763</v>
      </c>
      <c r="M1520" s="71">
        <f t="shared" si="1494"/>
        <v>0.3454</v>
      </c>
      <c r="N1520" s="72">
        <f t="shared" si="1495"/>
        <v>4.35</v>
      </c>
      <c r="O1520" s="73">
        <f t="shared" si="1496"/>
        <v>24916.8</v>
      </c>
      <c r="P1520" s="8">
        <f t="shared" si="1497"/>
        <v>327.8526316</v>
      </c>
    </row>
    <row r="1521" ht="14.25" customHeight="1" outlineLevel="2">
      <c r="A1521" s="68">
        <v>659.0</v>
      </c>
      <c r="B1521" s="69">
        <v>1.0</v>
      </c>
      <c r="C1521" s="18" t="str">
        <f>IF(A1521=1.2, "Minneapolis",VLOOKUP(A1521,'Fall20 data fy22 comp rev '!$P$2:$Q$669,2,0))</f>
        <v>Northfield</v>
      </c>
      <c r="D1521" s="68">
        <v>659.0</v>
      </c>
      <c r="E1521" s="69">
        <v>1.0</v>
      </c>
      <c r="F1521" s="69">
        <v>7.0</v>
      </c>
      <c r="G1521" s="70" t="s">
        <v>2670</v>
      </c>
      <c r="H1521" s="69">
        <v>594.0</v>
      </c>
      <c r="I1521" s="69">
        <v>118.0</v>
      </c>
      <c r="J1521" s="69">
        <v>38.0</v>
      </c>
      <c r="K1521" s="29">
        <f t="shared" si="1492"/>
        <v>137</v>
      </c>
      <c r="L1521" s="71">
        <f t="shared" si="1493"/>
        <v>0.2306</v>
      </c>
      <c r="M1521" s="71">
        <f t="shared" si="1494"/>
        <v>0.2883</v>
      </c>
      <c r="N1521" s="72">
        <f t="shared" si="1495"/>
        <v>23.7</v>
      </c>
      <c r="O1521" s="73">
        <f t="shared" si="1496"/>
        <v>135753.6</v>
      </c>
      <c r="P1521" s="8">
        <f t="shared" si="1497"/>
        <v>228.5414141</v>
      </c>
    </row>
    <row r="1522" ht="14.25" customHeight="1" outlineLevel="2">
      <c r="A1522" s="68">
        <v>659.0</v>
      </c>
      <c r="B1522" s="69">
        <v>1.0</v>
      </c>
      <c r="C1522" s="18" t="str">
        <f>IF(A1522=1.2, "Minneapolis",VLOOKUP(A1522,'Fall20 data fy22 comp rev '!$P$2:$Q$669,2,0))</f>
        <v>Northfield</v>
      </c>
      <c r="D1522" s="68">
        <v>659.0</v>
      </c>
      <c r="E1522" s="69">
        <v>1.0</v>
      </c>
      <c r="F1522" s="69">
        <v>8.0</v>
      </c>
      <c r="G1522" s="70" t="s">
        <v>1921</v>
      </c>
      <c r="H1522" s="69">
        <v>548.0</v>
      </c>
      <c r="I1522" s="69">
        <v>80.0</v>
      </c>
      <c r="J1522" s="69">
        <v>36.0</v>
      </c>
      <c r="K1522" s="29">
        <f t="shared" si="1492"/>
        <v>98</v>
      </c>
      <c r="L1522" s="71">
        <f t="shared" si="1493"/>
        <v>0.1788</v>
      </c>
      <c r="M1522" s="71">
        <f t="shared" si="1494"/>
        <v>0.2235</v>
      </c>
      <c r="N1522" s="72">
        <f t="shared" si="1495"/>
        <v>13.14</v>
      </c>
      <c r="O1522" s="73">
        <f t="shared" si="1496"/>
        <v>75265.92</v>
      </c>
      <c r="P1522" s="8">
        <f t="shared" si="1497"/>
        <v>137.3465693</v>
      </c>
    </row>
    <row r="1523" ht="14.25" customHeight="1" outlineLevel="2">
      <c r="A1523" s="68">
        <v>659.0</v>
      </c>
      <c r="B1523" s="69">
        <v>1.0</v>
      </c>
      <c r="C1523" s="18" t="str">
        <f>IF(A1523=1.2, "Minneapolis",VLOOKUP(A1523,'Fall20 data fy22 comp rev '!$P$2:$Q$669,2,0))</f>
        <v>Northfield</v>
      </c>
      <c r="D1523" s="68">
        <v>659.0</v>
      </c>
      <c r="E1523" s="69">
        <v>1.0</v>
      </c>
      <c r="F1523" s="69">
        <v>85.0</v>
      </c>
      <c r="G1523" s="70" t="s">
        <v>2671</v>
      </c>
      <c r="H1523" s="69">
        <v>81.0</v>
      </c>
      <c r="I1523" s="69">
        <v>35.0</v>
      </c>
      <c r="J1523" s="69">
        <v>9.0</v>
      </c>
      <c r="K1523" s="29">
        <f t="shared" si="1492"/>
        <v>39.5</v>
      </c>
      <c r="L1523" s="71">
        <f t="shared" si="1493"/>
        <v>0.4877</v>
      </c>
      <c r="M1523" s="71">
        <f t="shared" si="1494"/>
        <v>0.6096</v>
      </c>
      <c r="N1523" s="72">
        <f t="shared" si="1495"/>
        <v>14.45</v>
      </c>
      <c r="O1523" s="73">
        <f t="shared" si="1496"/>
        <v>82769.6</v>
      </c>
      <c r="P1523" s="8">
        <f t="shared" si="1497"/>
        <v>1021.846914</v>
      </c>
    </row>
    <row r="1524" ht="14.25" customHeight="1" outlineLevel="1">
      <c r="A1524" s="68"/>
      <c r="B1524" s="69"/>
      <c r="C1524" s="80" t="s">
        <v>3783</v>
      </c>
      <c r="D1524" s="68"/>
      <c r="E1524" s="69"/>
      <c r="F1524" s="69"/>
      <c r="G1524" s="70"/>
      <c r="H1524" s="69">
        <f t="shared" ref="H1524:K1524" si="1498">SUBTOTAL(9,H1517:H1523)</f>
        <v>4054</v>
      </c>
      <c r="I1524" s="69">
        <f t="shared" si="1498"/>
        <v>723</v>
      </c>
      <c r="J1524" s="69">
        <f t="shared" si="1498"/>
        <v>303</v>
      </c>
      <c r="K1524" s="29">
        <f t="shared" si="1498"/>
        <v>874.5</v>
      </c>
      <c r="L1524" s="71"/>
      <c r="M1524" s="71"/>
      <c r="N1524" s="72">
        <f t="shared" ref="N1524:O1524" si="1499">SUBTOTAL(9,N1517:N1523)</f>
        <v>151.63</v>
      </c>
      <c r="O1524" s="73">
        <f t="shared" si="1499"/>
        <v>868536.64</v>
      </c>
      <c r="P1524" s="8"/>
    </row>
    <row r="1525" ht="14.25" customHeight="1" outlineLevel="2">
      <c r="A1525" s="68">
        <v>671.0</v>
      </c>
      <c r="B1525" s="69">
        <v>1.0</v>
      </c>
      <c r="C1525" s="18" t="str">
        <f>IF(A1525=1.2, "Minneapolis",VLOOKUP(A1525,'Fall20 data fy22 comp rev '!$P$2:$Q$669,2,0))</f>
        <v>Hills-Beaver Creek</v>
      </c>
      <c r="D1525" s="68">
        <v>671.0</v>
      </c>
      <c r="E1525" s="69">
        <v>1.0</v>
      </c>
      <c r="F1525" s="69">
        <v>10.0</v>
      </c>
      <c r="G1525" s="70" t="s">
        <v>2672</v>
      </c>
      <c r="H1525" s="69">
        <v>160.0</v>
      </c>
      <c r="I1525" s="69">
        <v>23.0</v>
      </c>
      <c r="J1525" s="69">
        <v>11.0</v>
      </c>
      <c r="K1525" s="29">
        <f t="shared" ref="K1525:K1526" si="1500">ROUND((I$3*I1525)+(J1525*J$3),1)</f>
        <v>28.5</v>
      </c>
      <c r="L1525" s="71">
        <f t="shared" ref="L1525:L1526" si="1501">ROUND(K1525/H1525,4)</f>
        <v>0.1781</v>
      </c>
      <c r="M1525" s="71">
        <f t="shared" ref="M1525:M1526" si="1502">ROUND(MIN(1,L1525/M$3),4)</f>
        <v>0.2226</v>
      </c>
      <c r="N1525" s="72">
        <f t="shared" ref="N1525:N1526" si="1503">ROUND(K1525*M1525*N$3,2)</f>
        <v>3.81</v>
      </c>
      <c r="O1525" s="73">
        <f t="shared" ref="O1525:O1526" si="1504">ROUND(N1525*O$3,2)</f>
        <v>21823.68</v>
      </c>
      <c r="P1525" s="8">
        <f t="shared" ref="P1525:P1526" si="1505">O1525/H1525</f>
        <v>136.398</v>
      </c>
    </row>
    <row r="1526" ht="14.25" customHeight="1" outlineLevel="2">
      <c r="A1526" s="68">
        <v>671.0</v>
      </c>
      <c r="B1526" s="69">
        <v>1.0</v>
      </c>
      <c r="C1526" s="18" t="str">
        <f>IF(A1526=1.2, "Minneapolis",VLOOKUP(A1526,'Fall20 data fy22 comp rev '!$P$2:$Q$669,2,0))</f>
        <v>Hills-Beaver Creek</v>
      </c>
      <c r="D1526" s="68">
        <v>671.0</v>
      </c>
      <c r="E1526" s="69">
        <v>1.0</v>
      </c>
      <c r="F1526" s="69">
        <v>20.0</v>
      </c>
      <c r="G1526" s="70" t="s">
        <v>2673</v>
      </c>
      <c r="H1526" s="69">
        <v>220.0</v>
      </c>
      <c r="I1526" s="69">
        <v>35.0</v>
      </c>
      <c r="J1526" s="69">
        <v>9.0</v>
      </c>
      <c r="K1526" s="29">
        <f t="shared" si="1500"/>
        <v>39.5</v>
      </c>
      <c r="L1526" s="71">
        <f t="shared" si="1501"/>
        <v>0.1795</v>
      </c>
      <c r="M1526" s="71">
        <f t="shared" si="1502"/>
        <v>0.2244</v>
      </c>
      <c r="N1526" s="72">
        <f t="shared" si="1503"/>
        <v>5.32</v>
      </c>
      <c r="O1526" s="73">
        <f t="shared" si="1504"/>
        <v>30472.96</v>
      </c>
      <c r="P1526" s="8">
        <f t="shared" si="1505"/>
        <v>138.5134545</v>
      </c>
    </row>
    <row r="1527" ht="14.25" customHeight="1" outlineLevel="1">
      <c r="A1527" s="68"/>
      <c r="B1527" s="69"/>
      <c r="C1527" s="80" t="s">
        <v>3784</v>
      </c>
      <c r="D1527" s="68"/>
      <c r="E1527" s="69"/>
      <c r="F1527" s="69"/>
      <c r="G1527" s="70"/>
      <c r="H1527" s="69">
        <f t="shared" ref="H1527:K1527" si="1506">SUBTOTAL(9,H1525:H1526)</f>
        <v>380</v>
      </c>
      <c r="I1527" s="69">
        <f t="shared" si="1506"/>
        <v>58</v>
      </c>
      <c r="J1527" s="69">
        <f t="shared" si="1506"/>
        <v>20</v>
      </c>
      <c r="K1527" s="29">
        <f t="shared" si="1506"/>
        <v>68</v>
      </c>
      <c r="L1527" s="71"/>
      <c r="M1527" s="71"/>
      <c r="N1527" s="72">
        <f t="shared" ref="N1527:O1527" si="1507">SUBTOTAL(9,N1525:N1526)</f>
        <v>9.13</v>
      </c>
      <c r="O1527" s="73">
        <f t="shared" si="1507"/>
        <v>52296.64</v>
      </c>
      <c r="P1527" s="8"/>
    </row>
    <row r="1528" ht="14.25" customHeight="1" outlineLevel="2">
      <c r="A1528" s="68">
        <v>676.0</v>
      </c>
      <c r="B1528" s="69">
        <v>1.0</v>
      </c>
      <c r="C1528" s="18" t="str">
        <f>IF(A1528=1.2, "Minneapolis",VLOOKUP(A1528,'Fall20 data fy22 comp rev '!$P$2:$Q$669,2,0))</f>
        <v>Badger</v>
      </c>
      <c r="D1528" s="68">
        <v>676.0</v>
      </c>
      <c r="E1528" s="69">
        <v>1.0</v>
      </c>
      <c r="F1528" s="69">
        <v>10.0</v>
      </c>
      <c r="G1528" s="70" t="s">
        <v>2674</v>
      </c>
      <c r="H1528" s="69">
        <v>115.0</v>
      </c>
      <c r="I1528" s="69">
        <v>19.0</v>
      </c>
      <c r="J1528" s="69">
        <v>3.0</v>
      </c>
      <c r="K1528" s="29">
        <f t="shared" ref="K1528:K1529" si="1508">ROUND((I$3*I1528)+(J1528*J$3),1)</f>
        <v>20.5</v>
      </c>
      <c r="L1528" s="71">
        <f t="shared" ref="L1528:L1529" si="1509">ROUND(K1528/H1528,4)</f>
        <v>0.1783</v>
      </c>
      <c r="M1528" s="71">
        <f t="shared" ref="M1528:M1529" si="1510">ROUND(MIN(1,L1528/M$3),4)</f>
        <v>0.2229</v>
      </c>
      <c r="N1528" s="72">
        <f t="shared" ref="N1528:N1529" si="1511">ROUND(K1528*M1528*N$3,2)</f>
        <v>2.74</v>
      </c>
      <c r="O1528" s="73">
        <f t="shared" ref="O1528:O1529" si="1512">ROUND(N1528*O$3,2)</f>
        <v>15694.72</v>
      </c>
      <c r="P1528" s="8">
        <f t="shared" ref="P1528:P1529" si="1513">O1528/H1528</f>
        <v>136.4758261</v>
      </c>
    </row>
    <row r="1529" ht="14.25" customHeight="1" outlineLevel="2">
      <c r="A1529" s="68">
        <v>676.0</v>
      </c>
      <c r="B1529" s="69">
        <v>1.0</v>
      </c>
      <c r="C1529" s="18" t="str">
        <f>IF(A1529=1.2, "Minneapolis",VLOOKUP(A1529,'Fall20 data fy22 comp rev '!$P$2:$Q$669,2,0))</f>
        <v>Badger</v>
      </c>
      <c r="D1529" s="68">
        <v>676.0</v>
      </c>
      <c r="E1529" s="69">
        <v>1.0</v>
      </c>
      <c r="F1529" s="69">
        <v>20.0</v>
      </c>
      <c r="G1529" s="70" t="s">
        <v>2675</v>
      </c>
      <c r="H1529" s="69">
        <v>118.0</v>
      </c>
      <c r="I1529" s="69">
        <v>10.0</v>
      </c>
      <c r="J1529" s="69">
        <v>1.0</v>
      </c>
      <c r="K1529" s="29">
        <f t="shared" si="1508"/>
        <v>10.5</v>
      </c>
      <c r="L1529" s="71">
        <f t="shared" si="1509"/>
        <v>0.089</v>
      </c>
      <c r="M1529" s="71">
        <f t="shared" si="1510"/>
        <v>0.1113</v>
      </c>
      <c r="N1529" s="72">
        <f t="shared" si="1511"/>
        <v>0.7</v>
      </c>
      <c r="O1529" s="73">
        <f t="shared" si="1512"/>
        <v>4009.6</v>
      </c>
      <c r="P1529" s="8">
        <f t="shared" si="1513"/>
        <v>33.97966102</v>
      </c>
    </row>
    <row r="1530" ht="14.25" customHeight="1" outlineLevel="1">
      <c r="A1530" s="68"/>
      <c r="B1530" s="69"/>
      <c r="C1530" s="80" t="s">
        <v>3785</v>
      </c>
      <c r="D1530" s="68"/>
      <c r="E1530" s="69"/>
      <c r="F1530" s="69"/>
      <c r="G1530" s="70"/>
      <c r="H1530" s="69">
        <f t="shared" ref="H1530:K1530" si="1514">SUBTOTAL(9,H1528:H1529)</f>
        <v>233</v>
      </c>
      <c r="I1530" s="69">
        <f t="shared" si="1514"/>
        <v>29</v>
      </c>
      <c r="J1530" s="69">
        <f t="shared" si="1514"/>
        <v>4</v>
      </c>
      <c r="K1530" s="29">
        <f t="shared" si="1514"/>
        <v>31</v>
      </c>
      <c r="L1530" s="71"/>
      <c r="M1530" s="71"/>
      <c r="N1530" s="72">
        <f t="shared" ref="N1530:O1530" si="1515">SUBTOTAL(9,N1528:N1529)</f>
        <v>3.44</v>
      </c>
      <c r="O1530" s="73">
        <f t="shared" si="1515"/>
        <v>19704.32</v>
      </c>
      <c r="P1530" s="8"/>
    </row>
    <row r="1531" ht="14.25" customHeight="1" outlineLevel="2">
      <c r="A1531" s="68">
        <v>682.0</v>
      </c>
      <c r="B1531" s="69">
        <v>1.0</v>
      </c>
      <c r="C1531" s="18" t="str">
        <f>IF(A1531=1.2, "Minneapolis",VLOOKUP(A1531,'Fall20 data fy22 comp rev '!$P$2:$Q$669,2,0))</f>
        <v>Roseau</v>
      </c>
      <c r="D1531" s="68">
        <v>682.0</v>
      </c>
      <c r="E1531" s="69">
        <v>1.0</v>
      </c>
      <c r="F1531" s="69">
        <v>10.0</v>
      </c>
      <c r="G1531" s="70" t="s">
        <v>2676</v>
      </c>
      <c r="H1531" s="69">
        <v>650.0</v>
      </c>
      <c r="I1531" s="69">
        <v>111.0</v>
      </c>
      <c r="J1531" s="69">
        <v>62.0</v>
      </c>
      <c r="K1531" s="29">
        <f t="shared" ref="K1531:K1532" si="1516">ROUND((I$3*I1531)+(J1531*J$3),1)</f>
        <v>142</v>
      </c>
      <c r="L1531" s="71">
        <f t="shared" ref="L1531:L1532" si="1517">ROUND(K1531/H1531,4)</f>
        <v>0.2185</v>
      </c>
      <c r="M1531" s="71">
        <f t="shared" ref="M1531:M1532" si="1518">ROUND(MIN(1,L1531/M$3),4)</f>
        <v>0.2731</v>
      </c>
      <c r="N1531" s="72">
        <f t="shared" ref="N1531:N1532" si="1519">ROUND(K1531*M1531*N$3,2)</f>
        <v>23.27</v>
      </c>
      <c r="O1531" s="73">
        <f t="shared" ref="O1531:O1532" si="1520">ROUND(N1531*O$3,2)</f>
        <v>133290.56</v>
      </c>
      <c r="P1531" s="8">
        <f t="shared" ref="P1531:P1532" si="1521">O1531/H1531</f>
        <v>205.0624</v>
      </c>
    </row>
    <row r="1532" ht="14.25" customHeight="1" outlineLevel="2">
      <c r="A1532" s="68">
        <v>682.0</v>
      </c>
      <c r="B1532" s="69">
        <v>1.0</v>
      </c>
      <c r="C1532" s="18" t="str">
        <f>IF(A1532=1.2, "Minneapolis",VLOOKUP(A1532,'Fall20 data fy22 comp rev '!$P$2:$Q$669,2,0))</f>
        <v>Roseau</v>
      </c>
      <c r="D1532" s="68">
        <v>682.0</v>
      </c>
      <c r="E1532" s="69">
        <v>1.0</v>
      </c>
      <c r="F1532" s="69">
        <v>20.0</v>
      </c>
      <c r="G1532" s="70" t="s">
        <v>2677</v>
      </c>
      <c r="H1532" s="69">
        <v>549.0</v>
      </c>
      <c r="I1532" s="69">
        <v>49.0</v>
      </c>
      <c r="J1532" s="69">
        <v>47.0</v>
      </c>
      <c r="K1532" s="29">
        <f t="shared" si="1516"/>
        <v>72.5</v>
      </c>
      <c r="L1532" s="71">
        <f t="shared" si="1517"/>
        <v>0.1321</v>
      </c>
      <c r="M1532" s="71">
        <f t="shared" si="1518"/>
        <v>0.1651</v>
      </c>
      <c r="N1532" s="72">
        <f t="shared" si="1519"/>
        <v>7.18</v>
      </c>
      <c r="O1532" s="73">
        <f t="shared" si="1520"/>
        <v>41127.04</v>
      </c>
      <c r="P1532" s="8">
        <f t="shared" si="1521"/>
        <v>74.91264117</v>
      </c>
    </row>
    <row r="1533" ht="14.25" customHeight="1" outlineLevel="1">
      <c r="A1533" s="68"/>
      <c r="B1533" s="69"/>
      <c r="C1533" s="80" t="s">
        <v>3786</v>
      </c>
      <c r="D1533" s="68"/>
      <c r="E1533" s="69"/>
      <c r="F1533" s="69"/>
      <c r="G1533" s="70"/>
      <c r="H1533" s="69">
        <f t="shared" ref="H1533:K1533" si="1522">SUBTOTAL(9,H1531:H1532)</f>
        <v>1199</v>
      </c>
      <c r="I1533" s="69">
        <f t="shared" si="1522"/>
        <v>160</v>
      </c>
      <c r="J1533" s="69">
        <f t="shared" si="1522"/>
        <v>109</v>
      </c>
      <c r="K1533" s="29">
        <f t="shared" si="1522"/>
        <v>214.5</v>
      </c>
      <c r="L1533" s="71"/>
      <c r="M1533" s="71"/>
      <c r="N1533" s="72">
        <f t="shared" ref="N1533:O1533" si="1523">SUBTOTAL(9,N1531:N1532)</f>
        <v>30.45</v>
      </c>
      <c r="O1533" s="73">
        <f t="shared" si="1523"/>
        <v>174417.6</v>
      </c>
      <c r="P1533" s="8"/>
    </row>
    <row r="1534" ht="14.25" customHeight="1" outlineLevel="2">
      <c r="A1534" s="68">
        <v>690.0</v>
      </c>
      <c r="B1534" s="69">
        <v>1.0</v>
      </c>
      <c r="C1534" s="18" t="str">
        <f>IF(A1534=1.2, "Minneapolis",VLOOKUP(A1534,'Fall20 data fy22 comp rev '!$P$2:$Q$669,2,0))</f>
        <v>Warroad</v>
      </c>
      <c r="D1534" s="68">
        <v>690.0</v>
      </c>
      <c r="E1534" s="69">
        <v>1.0</v>
      </c>
      <c r="F1534" s="69">
        <v>10.0</v>
      </c>
      <c r="G1534" s="70" t="s">
        <v>2678</v>
      </c>
      <c r="H1534" s="69">
        <v>559.0</v>
      </c>
      <c r="I1534" s="69">
        <v>136.0</v>
      </c>
      <c r="J1534" s="69">
        <v>53.0</v>
      </c>
      <c r="K1534" s="29">
        <f t="shared" ref="K1534:K1536" si="1524">ROUND((I$3*I1534)+(J1534*J$3),1)</f>
        <v>162.5</v>
      </c>
      <c r="L1534" s="71">
        <f t="shared" ref="L1534:L1536" si="1525">ROUND(K1534/H1534,4)</f>
        <v>0.2907</v>
      </c>
      <c r="M1534" s="71">
        <f t="shared" ref="M1534:M1536" si="1526">ROUND(MIN(1,L1534/M$3),4)</f>
        <v>0.3634</v>
      </c>
      <c r="N1534" s="72">
        <f t="shared" ref="N1534:N1536" si="1527">ROUND(K1534*M1534*N$3,2)</f>
        <v>35.43</v>
      </c>
      <c r="O1534" s="73">
        <f t="shared" ref="O1534:O1536" si="1528">ROUND(N1534*O$3,2)</f>
        <v>202943.04</v>
      </c>
      <c r="P1534" s="8">
        <f t="shared" ref="P1534:P1536" si="1529">O1534/H1534</f>
        <v>363.0465832</v>
      </c>
    </row>
    <row r="1535" ht="14.25" customHeight="1" outlineLevel="2">
      <c r="A1535" s="68">
        <v>690.0</v>
      </c>
      <c r="B1535" s="69">
        <v>1.0</v>
      </c>
      <c r="C1535" s="18" t="str">
        <f>IF(A1535=1.2, "Minneapolis",VLOOKUP(A1535,'Fall20 data fy22 comp rev '!$P$2:$Q$669,2,0))</f>
        <v>Warroad</v>
      </c>
      <c r="D1535" s="68">
        <v>690.0</v>
      </c>
      <c r="E1535" s="69">
        <v>1.0</v>
      </c>
      <c r="F1535" s="69">
        <v>20.0</v>
      </c>
      <c r="G1535" s="70" t="s">
        <v>2679</v>
      </c>
      <c r="H1535" s="69">
        <v>9.0</v>
      </c>
      <c r="I1535" s="69">
        <v>0.0</v>
      </c>
      <c r="J1535" s="69">
        <v>0.0</v>
      </c>
      <c r="K1535" s="29">
        <f t="shared" si="1524"/>
        <v>0</v>
      </c>
      <c r="L1535" s="71">
        <f t="shared" si="1525"/>
        <v>0</v>
      </c>
      <c r="M1535" s="71">
        <f t="shared" si="1526"/>
        <v>0</v>
      </c>
      <c r="N1535" s="72">
        <f t="shared" si="1527"/>
        <v>0</v>
      </c>
      <c r="O1535" s="73">
        <f t="shared" si="1528"/>
        <v>0</v>
      </c>
      <c r="P1535" s="8">
        <f t="shared" si="1529"/>
        <v>0</v>
      </c>
    </row>
    <row r="1536" ht="14.25" customHeight="1" outlineLevel="2">
      <c r="A1536" s="68">
        <v>690.0</v>
      </c>
      <c r="B1536" s="69">
        <v>1.0</v>
      </c>
      <c r="C1536" s="18" t="str">
        <f>IF(A1536=1.2, "Minneapolis",VLOOKUP(A1536,'Fall20 data fy22 comp rev '!$P$2:$Q$669,2,0))</f>
        <v>Warroad</v>
      </c>
      <c r="D1536" s="68">
        <v>690.0</v>
      </c>
      <c r="E1536" s="69">
        <v>1.0</v>
      </c>
      <c r="F1536" s="69">
        <v>30.0</v>
      </c>
      <c r="G1536" s="70" t="s">
        <v>2680</v>
      </c>
      <c r="H1536" s="69">
        <v>447.0</v>
      </c>
      <c r="I1536" s="69">
        <v>103.0</v>
      </c>
      <c r="J1536" s="69">
        <v>33.0</v>
      </c>
      <c r="K1536" s="29">
        <f t="shared" si="1524"/>
        <v>119.5</v>
      </c>
      <c r="L1536" s="71">
        <f t="shared" si="1525"/>
        <v>0.2673</v>
      </c>
      <c r="M1536" s="71">
        <f t="shared" si="1526"/>
        <v>0.3341</v>
      </c>
      <c r="N1536" s="72">
        <f t="shared" si="1527"/>
        <v>23.95</v>
      </c>
      <c r="O1536" s="73">
        <f t="shared" si="1528"/>
        <v>137185.6</v>
      </c>
      <c r="P1536" s="8">
        <f t="shared" si="1529"/>
        <v>306.9029083</v>
      </c>
    </row>
    <row r="1537" ht="14.25" customHeight="1" outlineLevel="1">
      <c r="A1537" s="68"/>
      <c r="B1537" s="69"/>
      <c r="C1537" s="80" t="s">
        <v>3787</v>
      </c>
      <c r="D1537" s="68"/>
      <c r="E1537" s="69"/>
      <c r="F1537" s="69"/>
      <c r="G1537" s="70"/>
      <c r="H1537" s="69">
        <f t="shared" ref="H1537:K1537" si="1530">SUBTOTAL(9,H1534:H1536)</f>
        <v>1015</v>
      </c>
      <c r="I1537" s="69">
        <f t="shared" si="1530"/>
        <v>239</v>
      </c>
      <c r="J1537" s="69">
        <f t="shared" si="1530"/>
        <v>86</v>
      </c>
      <c r="K1537" s="29">
        <f t="shared" si="1530"/>
        <v>282</v>
      </c>
      <c r="L1537" s="71"/>
      <c r="M1537" s="71"/>
      <c r="N1537" s="72">
        <f t="shared" ref="N1537:O1537" si="1531">SUBTOTAL(9,N1534:N1536)</f>
        <v>59.38</v>
      </c>
      <c r="O1537" s="73">
        <f t="shared" si="1531"/>
        <v>340128.64</v>
      </c>
      <c r="P1537" s="8"/>
    </row>
    <row r="1538" ht="14.25" customHeight="1" outlineLevel="2">
      <c r="A1538" s="68">
        <v>695.0</v>
      </c>
      <c r="B1538" s="69">
        <v>1.0</v>
      </c>
      <c r="C1538" s="18" t="str">
        <f>IF(A1538=1.2, "Minneapolis",VLOOKUP(A1538,'Fall20 data fy22 comp rev '!$P$2:$Q$669,2,0))</f>
        <v>Chisholm</v>
      </c>
      <c r="D1538" s="68">
        <v>695.0</v>
      </c>
      <c r="E1538" s="69">
        <v>1.0</v>
      </c>
      <c r="F1538" s="69">
        <v>101.0</v>
      </c>
      <c r="G1538" s="70" t="s">
        <v>2681</v>
      </c>
      <c r="H1538" s="69">
        <v>214.0</v>
      </c>
      <c r="I1538" s="69">
        <v>80.0</v>
      </c>
      <c r="J1538" s="69">
        <v>31.0</v>
      </c>
      <c r="K1538" s="29">
        <f t="shared" ref="K1538:K1540" si="1532">ROUND((I$3*I1538)+(J1538*J$3),1)</f>
        <v>95.5</v>
      </c>
      <c r="L1538" s="71">
        <f t="shared" ref="L1538:L1540" si="1533">ROUND(K1538/H1538,4)</f>
        <v>0.4463</v>
      </c>
      <c r="M1538" s="71">
        <f t="shared" ref="M1538:M1540" si="1534">ROUND(MIN(1,L1538/M$3),4)</f>
        <v>0.5579</v>
      </c>
      <c r="N1538" s="72">
        <f t="shared" ref="N1538:N1540" si="1535">ROUND(K1538*M1538*N$3,2)</f>
        <v>31.97</v>
      </c>
      <c r="O1538" s="73">
        <f t="shared" ref="O1538:O1540" si="1536">ROUND(N1538*O$3,2)</f>
        <v>183124.16</v>
      </c>
      <c r="P1538" s="8">
        <f t="shared" ref="P1538:P1540" si="1537">O1538/H1538</f>
        <v>855.7203738</v>
      </c>
    </row>
    <row r="1539" ht="14.25" customHeight="1" outlineLevel="2">
      <c r="A1539" s="68">
        <v>695.0</v>
      </c>
      <c r="B1539" s="69">
        <v>1.0</v>
      </c>
      <c r="C1539" s="18" t="str">
        <f>IF(A1539=1.2, "Minneapolis",VLOOKUP(A1539,'Fall20 data fy22 comp rev '!$P$2:$Q$669,2,0))</f>
        <v>Chisholm</v>
      </c>
      <c r="D1539" s="68">
        <v>695.0</v>
      </c>
      <c r="E1539" s="69">
        <v>1.0</v>
      </c>
      <c r="F1539" s="69">
        <v>301.0</v>
      </c>
      <c r="G1539" s="70" t="s">
        <v>2682</v>
      </c>
      <c r="H1539" s="69">
        <v>175.0</v>
      </c>
      <c r="I1539" s="69">
        <v>52.0</v>
      </c>
      <c r="J1539" s="69">
        <v>19.0</v>
      </c>
      <c r="K1539" s="29">
        <f t="shared" si="1532"/>
        <v>61.5</v>
      </c>
      <c r="L1539" s="71">
        <f t="shared" si="1533"/>
        <v>0.3514</v>
      </c>
      <c r="M1539" s="71">
        <f t="shared" si="1534"/>
        <v>0.4393</v>
      </c>
      <c r="N1539" s="72">
        <f t="shared" si="1535"/>
        <v>16.21</v>
      </c>
      <c r="O1539" s="73">
        <f t="shared" si="1536"/>
        <v>92850.88</v>
      </c>
      <c r="P1539" s="8">
        <f t="shared" si="1537"/>
        <v>530.5764571</v>
      </c>
    </row>
    <row r="1540" ht="14.25" customHeight="1" outlineLevel="2">
      <c r="A1540" s="68">
        <v>695.0</v>
      </c>
      <c r="B1540" s="69">
        <v>1.0</v>
      </c>
      <c r="C1540" s="18" t="str">
        <f>IF(A1540=1.2, "Minneapolis",VLOOKUP(A1540,'Fall20 data fy22 comp rev '!$P$2:$Q$669,2,0))</f>
        <v>Chisholm</v>
      </c>
      <c r="D1540" s="68">
        <v>695.0</v>
      </c>
      <c r="E1540" s="69">
        <v>1.0</v>
      </c>
      <c r="F1540" s="69">
        <v>302.0</v>
      </c>
      <c r="G1540" s="70" t="s">
        <v>2683</v>
      </c>
      <c r="H1540" s="69">
        <v>334.0</v>
      </c>
      <c r="I1540" s="69">
        <v>87.0</v>
      </c>
      <c r="J1540" s="69">
        <v>30.0</v>
      </c>
      <c r="K1540" s="29">
        <f t="shared" si="1532"/>
        <v>102</v>
      </c>
      <c r="L1540" s="71">
        <f t="shared" si="1533"/>
        <v>0.3054</v>
      </c>
      <c r="M1540" s="71">
        <f t="shared" si="1534"/>
        <v>0.3818</v>
      </c>
      <c r="N1540" s="72">
        <f t="shared" si="1535"/>
        <v>23.37</v>
      </c>
      <c r="O1540" s="73">
        <f t="shared" si="1536"/>
        <v>133863.36</v>
      </c>
      <c r="P1540" s="8">
        <f t="shared" si="1537"/>
        <v>400.788503</v>
      </c>
    </row>
    <row r="1541" ht="14.25" customHeight="1" outlineLevel="1">
      <c r="A1541" s="68"/>
      <c r="B1541" s="69"/>
      <c r="C1541" s="80" t="s">
        <v>3788</v>
      </c>
      <c r="D1541" s="68"/>
      <c r="E1541" s="69"/>
      <c r="F1541" s="69"/>
      <c r="G1541" s="70"/>
      <c r="H1541" s="69">
        <f t="shared" ref="H1541:K1541" si="1538">SUBTOTAL(9,H1538:H1540)</f>
        <v>723</v>
      </c>
      <c r="I1541" s="69">
        <f t="shared" si="1538"/>
        <v>219</v>
      </c>
      <c r="J1541" s="69">
        <f t="shared" si="1538"/>
        <v>80</v>
      </c>
      <c r="K1541" s="29">
        <f t="shared" si="1538"/>
        <v>259</v>
      </c>
      <c r="L1541" s="71"/>
      <c r="M1541" s="71"/>
      <c r="N1541" s="72">
        <f t="shared" ref="N1541:O1541" si="1539">SUBTOTAL(9,N1538:N1540)</f>
        <v>71.55</v>
      </c>
      <c r="O1541" s="73">
        <f t="shared" si="1539"/>
        <v>409838.4</v>
      </c>
      <c r="P1541" s="8"/>
    </row>
    <row r="1542" ht="14.25" customHeight="1" outlineLevel="2">
      <c r="A1542" s="68">
        <v>696.0</v>
      </c>
      <c r="B1542" s="69">
        <v>1.0</v>
      </c>
      <c r="C1542" s="18" t="str">
        <f>IF(A1542=1.2, "Minneapolis",VLOOKUP(A1542,'Fall20 data fy22 comp rev '!$P$2:$Q$669,2,0))</f>
        <v>Ely</v>
      </c>
      <c r="D1542" s="68">
        <v>696.0</v>
      </c>
      <c r="E1542" s="69">
        <v>1.0</v>
      </c>
      <c r="F1542" s="69">
        <v>1.0</v>
      </c>
      <c r="G1542" s="70" t="s">
        <v>2684</v>
      </c>
      <c r="H1542" s="69">
        <v>138.0</v>
      </c>
      <c r="I1542" s="69">
        <v>38.0</v>
      </c>
      <c r="J1542" s="69">
        <v>9.0</v>
      </c>
      <c r="K1542" s="29">
        <f t="shared" ref="K1542:K1544" si="1540">ROUND((I$3*I1542)+(J1542*J$3),1)</f>
        <v>42.5</v>
      </c>
      <c r="L1542" s="71">
        <f t="shared" ref="L1542:L1544" si="1541">ROUND(K1542/H1542,4)</f>
        <v>0.308</v>
      </c>
      <c r="M1542" s="71">
        <f t="shared" ref="M1542:M1544" si="1542">ROUND(MIN(1,L1542/M$3),4)</f>
        <v>0.385</v>
      </c>
      <c r="N1542" s="72">
        <f t="shared" ref="N1542:N1544" si="1543">ROUND(K1542*M1542*N$3,2)</f>
        <v>9.82</v>
      </c>
      <c r="O1542" s="73">
        <f t="shared" ref="O1542:O1544" si="1544">ROUND(N1542*O$3,2)</f>
        <v>56248.96</v>
      </c>
      <c r="P1542" s="8">
        <f t="shared" ref="P1542:P1544" si="1545">O1542/H1542</f>
        <v>407.6011594</v>
      </c>
    </row>
    <row r="1543" ht="14.25" customHeight="1" outlineLevel="2">
      <c r="A1543" s="68">
        <v>696.0</v>
      </c>
      <c r="B1543" s="69">
        <v>1.0</v>
      </c>
      <c r="C1543" s="18" t="str">
        <f>IF(A1543=1.2, "Minneapolis",VLOOKUP(A1543,'Fall20 data fy22 comp rev '!$P$2:$Q$669,2,0))</f>
        <v>Ely</v>
      </c>
      <c r="D1543" s="68">
        <v>696.0</v>
      </c>
      <c r="E1543" s="69">
        <v>1.0</v>
      </c>
      <c r="F1543" s="69">
        <v>2.0</v>
      </c>
      <c r="G1543" s="70" t="s">
        <v>1475</v>
      </c>
      <c r="H1543" s="69">
        <v>278.0</v>
      </c>
      <c r="I1543" s="69">
        <v>58.0</v>
      </c>
      <c r="J1543" s="69">
        <v>29.0</v>
      </c>
      <c r="K1543" s="29">
        <f t="shared" si="1540"/>
        <v>72.5</v>
      </c>
      <c r="L1543" s="71">
        <f t="shared" si="1541"/>
        <v>0.2608</v>
      </c>
      <c r="M1543" s="71">
        <f t="shared" si="1542"/>
        <v>0.326</v>
      </c>
      <c r="N1543" s="72">
        <f t="shared" si="1543"/>
        <v>14.18</v>
      </c>
      <c r="O1543" s="73">
        <f t="shared" si="1544"/>
        <v>81223.04</v>
      </c>
      <c r="P1543" s="8">
        <f t="shared" si="1545"/>
        <v>292.1692086</v>
      </c>
    </row>
    <row r="1544" ht="14.25" customHeight="1" outlineLevel="2">
      <c r="A1544" s="68">
        <v>696.0</v>
      </c>
      <c r="B1544" s="69">
        <v>1.0</v>
      </c>
      <c r="C1544" s="18" t="str">
        <f>IF(A1544=1.2, "Minneapolis",VLOOKUP(A1544,'Fall20 data fy22 comp rev '!$P$2:$Q$669,2,0))</f>
        <v>Ely</v>
      </c>
      <c r="D1544" s="68">
        <v>696.0</v>
      </c>
      <c r="E1544" s="69">
        <v>1.0</v>
      </c>
      <c r="F1544" s="69">
        <v>3.0</v>
      </c>
      <c r="G1544" s="70" t="s">
        <v>2685</v>
      </c>
      <c r="H1544" s="69">
        <v>166.0</v>
      </c>
      <c r="I1544" s="69">
        <v>25.0</v>
      </c>
      <c r="J1544" s="69">
        <v>13.0</v>
      </c>
      <c r="K1544" s="29">
        <f t="shared" si="1540"/>
        <v>31.5</v>
      </c>
      <c r="L1544" s="71">
        <f t="shared" si="1541"/>
        <v>0.1898</v>
      </c>
      <c r="M1544" s="71">
        <f t="shared" si="1542"/>
        <v>0.2373</v>
      </c>
      <c r="N1544" s="72">
        <f t="shared" si="1543"/>
        <v>4.48</v>
      </c>
      <c r="O1544" s="73">
        <f t="shared" si="1544"/>
        <v>25661.44</v>
      </c>
      <c r="P1544" s="8">
        <f t="shared" si="1545"/>
        <v>154.586988</v>
      </c>
    </row>
    <row r="1545" ht="14.25" customHeight="1" outlineLevel="1">
      <c r="A1545" s="68"/>
      <c r="B1545" s="69"/>
      <c r="C1545" s="80" t="s">
        <v>3789</v>
      </c>
      <c r="D1545" s="68"/>
      <c r="E1545" s="69"/>
      <c r="F1545" s="69"/>
      <c r="G1545" s="70"/>
      <c r="H1545" s="69">
        <f t="shared" ref="H1545:K1545" si="1546">SUBTOTAL(9,H1542:H1544)</f>
        <v>582</v>
      </c>
      <c r="I1545" s="69">
        <f t="shared" si="1546"/>
        <v>121</v>
      </c>
      <c r="J1545" s="69">
        <f t="shared" si="1546"/>
        <v>51</v>
      </c>
      <c r="K1545" s="29">
        <f t="shared" si="1546"/>
        <v>146.5</v>
      </c>
      <c r="L1545" s="71"/>
      <c r="M1545" s="71"/>
      <c r="N1545" s="72">
        <f t="shared" ref="N1545:O1545" si="1547">SUBTOTAL(9,N1542:N1544)</f>
        <v>28.48</v>
      </c>
      <c r="O1545" s="73">
        <f t="shared" si="1547"/>
        <v>163133.44</v>
      </c>
      <c r="P1545" s="8"/>
    </row>
    <row r="1546" ht="14.25" customHeight="1" outlineLevel="2">
      <c r="A1546" s="68">
        <v>698.0</v>
      </c>
      <c r="B1546" s="69">
        <v>1.0</v>
      </c>
      <c r="C1546" s="18" t="str">
        <f>IF(A1546=1.2, "Minneapolis",VLOOKUP(A1546,'Fall20 data fy22 comp rev '!$P$2:$Q$669,2,0))</f>
        <v>Floodwood</v>
      </c>
      <c r="D1546" s="68">
        <v>698.0</v>
      </c>
      <c r="E1546" s="69">
        <v>1.0</v>
      </c>
      <c r="F1546" s="69">
        <v>10.0</v>
      </c>
      <c r="G1546" s="70" t="s">
        <v>2686</v>
      </c>
      <c r="H1546" s="69">
        <v>113.0</v>
      </c>
      <c r="I1546" s="69">
        <v>40.0</v>
      </c>
      <c r="J1546" s="69">
        <v>11.0</v>
      </c>
      <c r="K1546" s="29">
        <f t="shared" ref="K1546:K1547" si="1548">ROUND((I$3*I1546)+(J1546*J$3),1)</f>
        <v>45.5</v>
      </c>
      <c r="L1546" s="71">
        <f t="shared" ref="L1546:L1547" si="1549">ROUND(K1546/H1546,4)</f>
        <v>0.4027</v>
      </c>
      <c r="M1546" s="71">
        <f t="shared" ref="M1546:M1547" si="1550">ROUND(MIN(1,L1546/M$3),4)</f>
        <v>0.5034</v>
      </c>
      <c r="N1546" s="72">
        <f t="shared" ref="N1546:N1547" si="1551">ROUND(K1546*M1546*N$3,2)</f>
        <v>13.74</v>
      </c>
      <c r="O1546" s="73">
        <f t="shared" ref="O1546:O1547" si="1552">ROUND(N1546*O$3,2)</f>
        <v>78702.72</v>
      </c>
      <c r="P1546" s="8">
        <f t="shared" ref="P1546:P1547" si="1553">O1546/H1546</f>
        <v>696.4842478</v>
      </c>
    </row>
    <row r="1547" ht="14.25" customHeight="1" outlineLevel="2">
      <c r="A1547" s="68">
        <v>698.0</v>
      </c>
      <c r="B1547" s="69">
        <v>1.0</v>
      </c>
      <c r="C1547" s="18" t="str">
        <f>IF(A1547=1.2, "Minneapolis",VLOOKUP(A1547,'Fall20 data fy22 comp rev '!$P$2:$Q$669,2,0))</f>
        <v>Floodwood</v>
      </c>
      <c r="D1547" s="68">
        <v>698.0</v>
      </c>
      <c r="E1547" s="69">
        <v>1.0</v>
      </c>
      <c r="F1547" s="69">
        <v>20.0</v>
      </c>
      <c r="G1547" s="70" t="s">
        <v>2687</v>
      </c>
      <c r="H1547" s="69">
        <v>96.0</v>
      </c>
      <c r="I1547" s="69">
        <v>28.0</v>
      </c>
      <c r="J1547" s="69">
        <v>6.0</v>
      </c>
      <c r="K1547" s="29">
        <f t="shared" si="1548"/>
        <v>31</v>
      </c>
      <c r="L1547" s="71">
        <f t="shared" si="1549"/>
        <v>0.3229</v>
      </c>
      <c r="M1547" s="71">
        <f t="shared" si="1550"/>
        <v>0.4036</v>
      </c>
      <c r="N1547" s="72">
        <f t="shared" si="1551"/>
        <v>7.51</v>
      </c>
      <c r="O1547" s="73">
        <f t="shared" si="1552"/>
        <v>43017.28</v>
      </c>
      <c r="P1547" s="8">
        <f t="shared" si="1553"/>
        <v>448.0966667</v>
      </c>
    </row>
    <row r="1548" ht="14.25" customHeight="1" outlineLevel="1">
      <c r="A1548" s="68"/>
      <c r="B1548" s="69"/>
      <c r="C1548" s="80" t="s">
        <v>3790</v>
      </c>
      <c r="D1548" s="68"/>
      <c r="E1548" s="69"/>
      <c r="F1548" s="69"/>
      <c r="G1548" s="70"/>
      <c r="H1548" s="69">
        <f t="shared" ref="H1548:K1548" si="1554">SUBTOTAL(9,H1546:H1547)</f>
        <v>209</v>
      </c>
      <c r="I1548" s="69">
        <f t="shared" si="1554"/>
        <v>68</v>
      </c>
      <c r="J1548" s="69">
        <f t="shared" si="1554"/>
        <v>17</v>
      </c>
      <c r="K1548" s="29">
        <f t="shared" si="1554"/>
        <v>76.5</v>
      </c>
      <c r="L1548" s="71"/>
      <c r="M1548" s="71"/>
      <c r="N1548" s="72">
        <f t="shared" ref="N1548:O1548" si="1555">SUBTOTAL(9,N1546:N1547)</f>
        <v>21.25</v>
      </c>
      <c r="O1548" s="73">
        <f t="shared" si="1555"/>
        <v>121720</v>
      </c>
      <c r="P1548" s="8"/>
    </row>
    <row r="1549" ht="14.25" customHeight="1" outlineLevel="2">
      <c r="A1549" s="68">
        <v>700.0</v>
      </c>
      <c r="B1549" s="69">
        <v>1.0</v>
      </c>
      <c r="C1549" s="18" t="str">
        <f>IF(A1549=1.2, "Minneapolis",VLOOKUP(A1549,'Fall20 data fy22 comp rev '!$P$2:$Q$669,2,0))</f>
        <v>Hermantown</v>
      </c>
      <c r="D1549" s="68">
        <v>700.0</v>
      </c>
      <c r="E1549" s="69">
        <v>1.0</v>
      </c>
      <c r="F1549" s="69">
        <v>10.0</v>
      </c>
      <c r="G1549" s="70" t="s">
        <v>2688</v>
      </c>
      <c r="H1549" s="69">
        <v>757.0</v>
      </c>
      <c r="I1549" s="69">
        <v>64.0</v>
      </c>
      <c r="J1549" s="69">
        <v>33.0</v>
      </c>
      <c r="K1549" s="29">
        <f t="shared" ref="K1549:K1553" si="1556">ROUND((I$3*I1549)+(J1549*J$3),1)</f>
        <v>80.5</v>
      </c>
      <c r="L1549" s="71">
        <f t="shared" ref="L1549:L1553" si="1557">ROUND(K1549/H1549,4)</f>
        <v>0.1063</v>
      </c>
      <c r="M1549" s="71">
        <f t="shared" ref="M1549:M1553" si="1558">ROUND(MIN(1,L1549/M$3),4)</f>
        <v>0.1329</v>
      </c>
      <c r="N1549" s="72">
        <f t="shared" ref="N1549:N1553" si="1559">ROUND(K1549*M1549*N$3,2)</f>
        <v>6.42</v>
      </c>
      <c r="O1549" s="73">
        <f t="shared" ref="O1549:O1553" si="1560">ROUND(N1549*O$3,2)</f>
        <v>36773.76</v>
      </c>
      <c r="P1549" s="8">
        <f t="shared" ref="P1549:P1553" si="1561">O1549/H1549</f>
        <v>48.57828269</v>
      </c>
    </row>
    <row r="1550" ht="14.25" customHeight="1" outlineLevel="2">
      <c r="A1550" s="68">
        <v>700.0</v>
      </c>
      <c r="B1550" s="69">
        <v>1.0</v>
      </c>
      <c r="C1550" s="18" t="str">
        <f>IF(A1550=1.2, "Minneapolis",VLOOKUP(A1550,'Fall20 data fy22 comp rev '!$P$2:$Q$669,2,0))</f>
        <v>Hermantown</v>
      </c>
      <c r="D1550" s="68">
        <v>700.0</v>
      </c>
      <c r="E1550" s="69">
        <v>1.0</v>
      </c>
      <c r="F1550" s="69">
        <v>15.0</v>
      </c>
      <c r="G1550" s="70" t="s">
        <v>2689</v>
      </c>
      <c r="H1550" s="69">
        <v>674.0</v>
      </c>
      <c r="I1550" s="69">
        <v>72.0</v>
      </c>
      <c r="J1550" s="69">
        <v>30.0</v>
      </c>
      <c r="K1550" s="29">
        <f t="shared" si="1556"/>
        <v>87</v>
      </c>
      <c r="L1550" s="71">
        <f t="shared" si="1557"/>
        <v>0.1291</v>
      </c>
      <c r="M1550" s="71">
        <f t="shared" si="1558"/>
        <v>0.1614</v>
      </c>
      <c r="N1550" s="72">
        <f t="shared" si="1559"/>
        <v>8.43</v>
      </c>
      <c r="O1550" s="73">
        <f t="shared" si="1560"/>
        <v>48287.04</v>
      </c>
      <c r="P1550" s="8">
        <f t="shared" si="1561"/>
        <v>71.64249258</v>
      </c>
    </row>
    <row r="1551" ht="14.25" customHeight="1" outlineLevel="2">
      <c r="A1551" s="68">
        <v>700.0</v>
      </c>
      <c r="B1551" s="69">
        <v>1.0</v>
      </c>
      <c r="C1551" s="18" t="str">
        <f>IF(A1551=1.2, "Minneapolis",VLOOKUP(A1551,'Fall20 data fy22 comp rev '!$P$2:$Q$669,2,0))</f>
        <v>Hermantown</v>
      </c>
      <c r="D1551" s="68">
        <v>700.0</v>
      </c>
      <c r="E1551" s="69">
        <v>1.0</v>
      </c>
      <c r="F1551" s="69">
        <v>20.0</v>
      </c>
      <c r="G1551" s="70" t="s">
        <v>2690</v>
      </c>
      <c r="H1551" s="69">
        <v>669.0</v>
      </c>
      <c r="I1551" s="69">
        <v>40.0</v>
      </c>
      <c r="J1551" s="69">
        <v>20.0</v>
      </c>
      <c r="K1551" s="29">
        <f t="shared" si="1556"/>
        <v>50</v>
      </c>
      <c r="L1551" s="71">
        <f t="shared" si="1557"/>
        <v>0.0747</v>
      </c>
      <c r="M1551" s="71">
        <f t="shared" si="1558"/>
        <v>0.0934</v>
      </c>
      <c r="N1551" s="72">
        <f t="shared" si="1559"/>
        <v>2.8</v>
      </c>
      <c r="O1551" s="73">
        <f t="shared" si="1560"/>
        <v>16038.4</v>
      </c>
      <c r="P1551" s="8">
        <f t="shared" si="1561"/>
        <v>23.97369208</v>
      </c>
    </row>
    <row r="1552" ht="14.25" customHeight="1" outlineLevel="2">
      <c r="A1552" s="68">
        <v>700.0</v>
      </c>
      <c r="B1552" s="69">
        <v>1.0</v>
      </c>
      <c r="C1552" s="18" t="str">
        <f>IF(A1552=1.2, "Minneapolis",VLOOKUP(A1552,'Fall20 data fy22 comp rev '!$P$2:$Q$669,2,0))</f>
        <v>Hermantown</v>
      </c>
      <c r="D1552" s="68">
        <v>700.0</v>
      </c>
      <c r="E1552" s="69">
        <v>1.0</v>
      </c>
      <c r="F1552" s="69">
        <v>25.0</v>
      </c>
      <c r="G1552" s="70" t="s">
        <v>2691</v>
      </c>
      <c r="H1552" s="69">
        <v>35.0</v>
      </c>
      <c r="I1552" s="69">
        <v>4.0</v>
      </c>
      <c r="J1552" s="69">
        <v>1.0</v>
      </c>
      <c r="K1552" s="29">
        <f t="shared" si="1556"/>
        <v>4.5</v>
      </c>
      <c r="L1552" s="71">
        <f t="shared" si="1557"/>
        <v>0.1286</v>
      </c>
      <c r="M1552" s="71">
        <f t="shared" si="1558"/>
        <v>0.1608</v>
      </c>
      <c r="N1552" s="72">
        <f t="shared" si="1559"/>
        <v>0.43</v>
      </c>
      <c r="O1552" s="73">
        <f t="shared" si="1560"/>
        <v>2463.04</v>
      </c>
      <c r="P1552" s="8">
        <f t="shared" si="1561"/>
        <v>70.37257143</v>
      </c>
    </row>
    <row r="1553" ht="14.25" customHeight="1" outlineLevel="2">
      <c r="A1553" s="68">
        <v>700.0</v>
      </c>
      <c r="B1553" s="69">
        <v>1.0</v>
      </c>
      <c r="C1553" s="18" t="str">
        <f>IF(A1553=1.2, "Minneapolis",VLOOKUP(A1553,'Fall20 data fy22 comp rev '!$P$2:$Q$669,2,0))</f>
        <v>Hermantown</v>
      </c>
      <c r="D1553" s="68">
        <v>700.0</v>
      </c>
      <c r="E1553" s="69">
        <v>1.0</v>
      </c>
      <c r="F1553" s="69">
        <v>35.0</v>
      </c>
      <c r="G1553" s="70" t="s">
        <v>2692</v>
      </c>
      <c r="H1553" s="69">
        <v>12.0</v>
      </c>
      <c r="I1553" s="69">
        <v>2.0</v>
      </c>
      <c r="J1553" s="69">
        <v>0.0</v>
      </c>
      <c r="K1553" s="29">
        <f t="shared" si="1556"/>
        <v>2</v>
      </c>
      <c r="L1553" s="71">
        <f t="shared" si="1557"/>
        <v>0.1667</v>
      </c>
      <c r="M1553" s="71">
        <f t="shared" si="1558"/>
        <v>0.2084</v>
      </c>
      <c r="N1553" s="72">
        <f t="shared" si="1559"/>
        <v>0.25</v>
      </c>
      <c r="O1553" s="73">
        <f t="shared" si="1560"/>
        <v>1432</v>
      </c>
      <c r="P1553" s="8">
        <f t="shared" si="1561"/>
        <v>119.3333333</v>
      </c>
    </row>
    <row r="1554" ht="14.25" customHeight="1" outlineLevel="1">
      <c r="A1554" s="68"/>
      <c r="B1554" s="69"/>
      <c r="C1554" s="80" t="s">
        <v>3791</v>
      </c>
      <c r="D1554" s="68"/>
      <c r="E1554" s="69"/>
      <c r="F1554" s="69"/>
      <c r="G1554" s="70"/>
      <c r="H1554" s="69">
        <f t="shared" ref="H1554:K1554" si="1562">SUBTOTAL(9,H1549:H1553)</f>
        <v>2147</v>
      </c>
      <c r="I1554" s="69">
        <f t="shared" si="1562"/>
        <v>182</v>
      </c>
      <c r="J1554" s="69">
        <f t="shared" si="1562"/>
        <v>84</v>
      </c>
      <c r="K1554" s="29">
        <f t="shared" si="1562"/>
        <v>224</v>
      </c>
      <c r="L1554" s="71"/>
      <c r="M1554" s="71"/>
      <c r="N1554" s="72">
        <f t="shared" ref="N1554:O1554" si="1563">SUBTOTAL(9,N1549:N1553)</f>
        <v>18.33</v>
      </c>
      <c r="O1554" s="73">
        <f t="shared" si="1563"/>
        <v>104994.24</v>
      </c>
      <c r="P1554" s="8"/>
    </row>
    <row r="1555" ht="14.25" customHeight="1" outlineLevel="2">
      <c r="A1555" s="68">
        <v>701.0</v>
      </c>
      <c r="B1555" s="69">
        <v>1.0</v>
      </c>
      <c r="C1555" s="18" t="str">
        <f>IF(A1555=1.2, "Minneapolis",VLOOKUP(A1555,'Fall20 data fy22 comp rev '!$P$2:$Q$669,2,0))</f>
        <v>Hibbing</v>
      </c>
      <c r="D1555" s="68">
        <v>701.0</v>
      </c>
      <c r="E1555" s="69">
        <v>1.0</v>
      </c>
      <c r="F1555" s="69">
        <v>140.0</v>
      </c>
      <c r="G1555" s="70" t="s">
        <v>2693</v>
      </c>
      <c r="H1555" s="69">
        <v>295.0</v>
      </c>
      <c r="I1555" s="69">
        <v>105.0</v>
      </c>
      <c r="J1555" s="69">
        <v>31.0</v>
      </c>
      <c r="K1555" s="29">
        <f t="shared" ref="K1555:K1559" si="1564">ROUND((I$3*I1555)+(J1555*J$3),1)</f>
        <v>120.5</v>
      </c>
      <c r="L1555" s="71">
        <f t="shared" ref="L1555:L1559" si="1565">ROUND(K1555/H1555,4)</f>
        <v>0.4085</v>
      </c>
      <c r="M1555" s="71">
        <f t="shared" ref="M1555:M1559" si="1566">ROUND(MIN(1,L1555/M$3),4)</f>
        <v>0.5106</v>
      </c>
      <c r="N1555" s="72">
        <f t="shared" ref="N1555:N1559" si="1567">ROUND(K1555*M1555*N$3,2)</f>
        <v>36.92</v>
      </c>
      <c r="O1555" s="73">
        <f t="shared" ref="O1555:O1559" si="1568">ROUND(N1555*O$3,2)</f>
        <v>211477.76</v>
      </c>
      <c r="P1555" s="8">
        <f t="shared" ref="P1555:P1559" si="1569">O1555/H1555</f>
        <v>716.8737627</v>
      </c>
    </row>
    <row r="1556" ht="14.25" customHeight="1" outlineLevel="2">
      <c r="A1556" s="68">
        <v>701.0</v>
      </c>
      <c r="B1556" s="69">
        <v>1.0</v>
      </c>
      <c r="C1556" s="18" t="str">
        <f>IF(A1556=1.2, "Minneapolis",VLOOKUP(A1556,'Fall20 data fy22 comp rev '!$P$2:$Q$669,2,0))</f>
        <v>Hibbing</v>
      </c>
      <c r="D1556" s="68">
        <v>701.0</v>
      </c>
      <c r="E1556" s="69">
        <v>1.0</v>
      </c>
      <c r="F1556" s="69">
        <v>160.0</v>
      </c>
      <c r="G1556" s="70" t="s">
        <v>1475</v>
      </c>
      <c r="H1556" s="69">
        <v>255.0</v>
      </c>
      <c r="I1556" s="69">
        <v>112.0</v>
      </c>
      <c r="J1556" s="69">
        <v>29.0</v>
      </c>
      <c r="K1556" s="29">
        <f t="shared" si="1564"/>
        <v>126.5</v>
      </c>
      <c r="L1556" s="71">
        <f t="shared" si="1565"/>
        <v>0.4961</v>
      </c>
      <c r="M1556" s="71">
        <f t="shared" si="1566"/>
        <v>0.6201</v>
      </c>
      <c r="N1556" s="72">
        <f t="shared" si="1567"/>
        <v>47.07</v>
      </c>
      <c r="O1556" s="73">
        <f t="shared" si="1568"/>
        <v>269616.96</v>
      </c>
      <c r="P1556" s="8">
        <f t="shared" si="1569"/>
        <v>1057.321412</v>
      </c>
    </row>
    <row r="1557" ht="14.25" customHeight="1" outlineLevel="2">
      <c r="A1557" s="68">
        <v>701.0</v>
      </c>
      <c r="B1557" s="69">
        <v>1.0</v>
      </c>
      <c r="C1557" s="18" t="str">
        <f>IF(A1557=1.2, "Minneapolis",VLOOKUP(A1557,'Fall20 data fy22 comp rev '!$P$2:$Q$669,2,0))</f>
        <v>Hibbing</v>
      </c>
      <c r="D1557" s="68">
        <v>701.0</v>
      </c>
      <c r="E1557" s="69">
        <v>1.0</v>
      </c>
      <c r="F1557" s="69">
        <v>310.0</v>
      </c>
      <c r="G1557" s="70" t="s">
        <v>1212</v>
      </c>
      <c r="H1557" s="69">
        <v>724.0</v>
      </c>
      <c r="I1557" s="69">
        <v>240.0</v>
      </c>
      <c r="J1557" s="69">
        <v>64.0</v>
      </c>
      <c r="K1557" s="29">
        <f t="shared" si="1564"/>
        <v>272</v>
      </c>
      <c r="L1557" s="71">
        <f t="shared" si="1565"/>
        <v>0.3757</v>
      </c>
      <c r="M1557" s="71">
        <f t="shared" si="1566"/>
        <v>0.4696</v>
      </c>
      <c r="N1557" s="72">
        <f t="shared" si="1567"/>
        <v>76.64</v>
      </c>
      <c r="O1557" s="73">
        <f t="shared" si="1568"/>
        <v>438993.92</v>
      </c>
      <c r="P1557" s="8">
        <f t="shared" si="1569"/>
        <v>606.3451934</v>
      </c>
    </row>
    <row r="1558" ht="14.25" customHeight="1" outlineLevel="2">
      <c r="A1558" s="68">
        <v>701.0</v>
      </c>
      <c r="B1558" s="69">
        <v>1.0</v>
      </c>
      <c r="C1558" s="18" t="str">
        <f>IF(A1558=1.2, "Minneapolis",VLOOKUP(A1558,'Fall20 data fy22 comp rev '!$P$2:$Q$669,2,0))</f>
        <v>Hibbing</v>
      </c>
      <c r="D1558" s="68">
        <v>701.0</v>
      </c>
      <c r="E1558" s="69">
        <v>1.0</v>
      </c>
      <c r="F1558" s="69">
        <v>350.0</v>
      </c>
      <c r="G1558" s="70" t="s">
        <v>2694</v>
      </c>
      <c r="H1558" s="69">
        <v>1042.0</v>
      </c>
      <c r="I1558" s="69">
        <v>229.0</v>
      </c>
      <c r="J1558" s="69">
        <v>85.0</v>
      </c>
      <c r="K1558" s="29">
        <f t="shared" si="1564"/>
        <v>271.5</v>
      </c>
      <c r="L1558" s="71">
        <f t="shared" si="1565"/>
        <v>0.2606</v>
      </c>
      <c r="M1558" s="71">
        <f t="shared" si="1566"/>
        <v>0.3258</v>
      </c>
      <c r="N1558" s="72">
        <f t="shared" si="1567"/>
        <v>53.07</v>
      </c>
      <c r="O1558" s="73">
        <f t="shared" si="1568"/>
        <v>303984.96</v>
      </c>
      <c r="P1558" s="8">
        <f t="shared" si="1569"/>
        <v>291.7322073</v>
      </c>
    </row>
    <row r="1559" ht="14.25" customHeight="1" outlineLevel="2">
      <c r="A1559" s="68">
        <v>701.0</v>
      </c>
      <c r="B1559" s="69">
        <v>1.0</v>
      </c>
      <c r="C1559" s="18" t="str">
        <f>IF(A1559=1.2, "Minneapolis",VLOOKUP(A1559,'Fall20 data fy22 comp rev '!$P$2:$Q$669,2,0))</f>
        <v>Hibbing</v>
      </c>
      <c r="D1559" s="68">
        <v>701.0</v>
      </c>
      <c r="E1559" s="69">
        <v>1.0</v>
      </c>
      <c r="F1559" s="69">
        <v>360.0</v>
      </c>
      <c r="G1559" s="70" t="s">
        <v>2695</v>
      </c>
      <c r="H1559" s="69">
        <v>16.0</v>
      </c>
      <c r="I1559" s="69">
        <v>7.0</v>
      </c>
      <c r="J1559" s="69">
        <v>0.0</v>
      </c>
      <c r="K1559" s="29">
        <f t="shared" si="1564"/>
        <v>7</v>
      </c>
      <c r="L1559" s="71">
        <f t="shared" si="1565"/>
        <v>0.4375</v>
      </c>
      <c r="M1559" s="71">
        <f t="shared" si="1566"/>
        <v>0.5469</v>
      </c>
      <c r="N1559" s="72">
        <f t="shared" si="1567"/>
        <v>2.3</v>
      </c>
      <c r="O1559" s="73">
        <f t="shared" si="1568"/>
        <v>13174.4</v>
      </c>
      <c r="P1559" s="8">
        <f t="shared" si="1569"/>
        <v>823.4</v>
      </c>
    </row>
    <row r="1560" ht="14.25" customHeight="1" outlineLevel="1">
      <c r="A1560" s="68"/>
      <c r="B1560" s="69"/>
      <c r="C1560" s="80" t="s">
        <v>3792</v>
      </c>
      <c r="D1560" s="68"/>
      <c r="E1560" s="69"/>
      <c r="F1560" s="69"/>
      <c r="G1560" s="70"/>
      <c r="H1560" s="69">
        <f t="shared" ref="H1560:K1560" si="1570">SUBTOTAL(9,H1555:H1559)</f>
        <v>2332</v>
      </c>
      <c r="I1560" s="69">
        <f t="shared" si="1570"/>
        <v>693</v>
      </c>
      <c r="J1560" s="69">
        <f t="shared" si="1570"/>
        <v>209</v>
      </c>
      <c r="K1560" s="29">
        <f t="shared" si="1570"/>
        <v>797.5</v>
      </c>
      <c r="L1560" s="71"/>
      <c r="M1560" s="71"/>
      <c r="N1560" s="72">
        <f t="shared" ref="N1560:O1560" si="1571">SUBTOTAL(9,N1555:N1559)</f>
        <v>216</v>
      </c>
      <c r="O1560" s="73">
        <f t="shared" si="1571"/>
        <v>1237248</v>
      </c>
      <c r="P1560" s="8"/>
    </row>
    <row r="1561" ht="14.25" customHeight="1" outlineLevel="2">
      <c r="A1561" s="68">
        <v>704.0</v>
      </c>
      <c r="B1561" s="69">
        <v>1.0</v>
      </c>
      <c r="C1561" s="18" t="str">
        <f>IF(A1561=1.2, "Minneapolis",VLOOKUP(A1561,'Fall20 data fy22 comp rev '!$P$2:$Q$669,2,0))</f>
        <v>Proctor</v>
      </c>
      <c r="D1561" s="68">
        <v>704.0</v>
      </c>
      <c r="E1561" s="69">
        <v>1.0</v>
      </c>
      <c r="F1561" s="69">
        <v>1.0</v>
      </c>
      <c r="G1561" s="70" t="s">
        <v>2696</v>
      </c>
      <c r="H1561" s="69">
        <v>551.0</v>
      </c>
      <c r="I1561" s="69">
        <v>81.0</v>
      </c>
      <c r="J1561" s="69">
        <v>42.0</v>
      </c>
      <c r="K1561" s="29">
        <f t="shared" ref="K1561:K1565" si="1572">ROUND((I$3*I1561)+(J1561*J$3),1)</f>
        <v>102</v>
      </c>
      <c r="L1561" s="71">
        <f t="shared" ref="L1561:L1565" si="1573">ROUND(K1561/H1561,4)</f>
        <v>0.1851</v>
      </c>
      <c r="M1561" s="71">
        <f t="shared" ref="M1561:M1565" si="1574">ROUND(MIN(1,L1561/M$3),4)</f>
        <v>0.2314</v>
      </c>
      <c r="N1561" s="72">
        <f t="shared" ref="N1561:N1565" si="1575">ROUND(K1561*M1561*N$3,2)</f>
        <v>14.16</v>
      </c>
      <c r="O1561" s="73">
        <f t="shared" ref="O1561:O1565" si="1576">ROUND(N1561*O$3,2)</f>
        <v>81108.48</v>
      </c>
      <c r="P1561" s="8">
        <f t="shared" ref="P1561:P1565" si="1577">O1561/H1561</f>
        <v>147.202323</v>
      </c>
    </row>
    <row r="1562" ht="14.25" customHeight="1" outlineLevel="2">
      <c r="A1562" s="68">
        <v>704.0</v>
      </c>
      <c r="B1562" s="69">
        <v>1.0</v>
      </c>
      <c r="C1562" s="18" t="str">
        <f>IF(A1562=1.2, "Minneapolis",VLOOKUP(A1562,'Fall20 data fy22 comp rev '!$P$2:$Q$669,2,0))</f>
        <v>Proctor</v>
      </c>
      <c r="D1562" s="68">
        <v>704.0</v>
      </c>
      <c r="E1562" s="69">
        <v>1.0</v>
      </c>
      <c r="F1562" s="69">
        <v>2.0</v>
      </c>
      <c r="G1562" s="70" t="s">
        <v>2697</v>
      </c>
      <c r="H1562" s="69">
        <v>456.0</v>
      </c>
      <c r="I1562" s="69">
        <v>86.0</v>
      </c>
      <c r="J1562" s="69">
        <v>54.0</v>
      </c>
      <c r="K1562" s="29">
        <f t="shared" si="1572"/>
        <v>113</v>
      </c>
      <c r="L1562" s="71">
        <f t="shared" si="1573"/>
        <v>0.2478</v>
      </c>
      <c r="M1562" s="71">
        <f t="shared" si="1574"/>
        <v>0.3098</v>
      </c>
      <c r="N1562" s="72">
        <f t="shared" si="1575"/>
        <v>21</v>
      </c>
      <c r="O1562" s="73">
        <f t="shared" si="1576"/>
        <v>120288</v>
      </c>
      <c r="P1562" s="8">
        <f t="shared" si="1577"/>
        <v>263.7894737</v>
      </c>
    </row>
    <row r="1563" ht="14.25" customHeight="1" outlineLevel="2">
      <c r="A1563" s="68">
        <v>704.0</v>
      </c>
      <c r="B1563" s="69">
        <v>1.0</v>
      </c>
      <c r="C1563" s="18" t="str">
        <f>IF(A1563=1.2, "Minneapolis",VLOOKUP(A1563,'Fall20 data fy22 comp rev '!$P$2:$Q$669,2,0))</f>
        <v>Proctor</v>
      </c>
      <c r="D1563" s="68">
        <v>704.0</v>
      </c>
      <c r="E1563" s="69">
        <v>1.0</v>
      </c>
      <c r="F1563" s="69">
        <v>4.0</v>
      </c>
      <c r="G1563" s="70" t="s">
        <v>2698</v>
      </c>
      <c r="H1563" s="69">
        <v>603.0</v>
      </c>
      <c r="I1563" s="69">
        <v>142.0</v>
      </c>
      <c r="J1563" s="69">
        <v>76.0</v>
      </c>
      <c r="K1563" s="29">
        <f t="shared" si="1572"/>
        <v>180</v>
      </c>
      <c r="L1563" s="71">
        <f t="shared" si="1573"/>
        <v>0.2985</v>
      </c>
      <c r="M1563" s="71">
        <f t="shared" si="1574"/>
        <v>0.3731</v>
      </c>
      <c r="N1563" s="72">
        <f t="shared" si="1575"/>
        <v>40.29</v>
      </c>
      <c r="O1563" s="73">
        <f t="shared" si="1576"/>
        <v>230781.12</v>
      </c>
      <c r="P1563" s="8">
        <f t="shared" si="1577"/>
        <v>382.721592</v>
      </c>
    </row>
    <row r="1564" ht="14.25" customHeight="1" outlineLevel="2">
      <c r="A1564" s="68">
        <v>704.0</v>
      </c>
      <c r="B1564" s="69">
        <v>1.0</v>
      </c>
      <c r="C1564" s="18" t="str">
        <f>IF(A1564=1.2, "Minneapolis",VLOOKUP(A1564,'Fall20 data fy22 comp rev '!$P$2:$Q$669,2,0))</f>
        <v>Proctor</v>
      </c>
      <c r="D1564" s="68">
        <v>704.0</v>
      </c>
      <c r="E1564" s="69">
        <v>1.0</v>
      </c>
      <c r="F1564" s="69">
        <v>6.0</v>
      </c>
      <c r="G1564" s="70" t="s">
        <v>2699</v>
      </c>
      <c r="H1564" s="69">
        <v>226.0</v>
      </c>
      <c r="I1564" s="69">
        <v>31.0</v>
      </c>
      <c r="J1564" s="69">
        <v>12.0</v>
      </c>
      <c r="K1564" s="29">
        <f t="shared" si="1572"/>
        <v>37</v>
      </c>
      <c r="L1564" s="71">
        <f t="shared" si="1573"/>
        <v>0.1637</v>
      </c>
      <c r="M1564" s="71">
        <f t="shared" si="1574"/>
        <v>0.2046</v>
      </c>
      <c r="N1564" s="72">
        <f t="shared" si="1575"/>
        <v>4.54</v>
      </c>
      <c r="O1564" s="73">
        <f t="shared" si="1576"/>
        <v>26005.12</v>
      </c>
      <c r="P1564" s="8">
        <f t="shared" si="1577"/>
        <v>115.0669027</v>
      </c>
    </row>
    <row r="1565" ht="14.25" customHeight="1" outlineLevel="2">
      <c r="A1565" s="68">
        <v>704.0</v>
      </c>
      <c r="B1565" s="69">
        <v>1.0</v>
      </c>
      <c r="C1565" s="18" t="str">
        <f>IF(A1565=1.2, "Minneapolis",VLOOKUP(A1565,'Fall20 data fy22 comp rev '!$P$2:$Q$669,2,0))</f>
        <v>Proctor</v>
      </c>
      <c r="D1565" s="68">
        <v>704.0</v>
      </c>
      <c r="E1565" s="69">
        <v>1.0</v>
      </c>
      <c r="F1565" s="69">
        <v>8.0</v>
      </c>
      <c r="G1565" s="70" t="s">
        <v>1291</v>
      </c>
      <c r="H1565" s="69">
        <v>24.0</v>
      </c>
      <c r="I1565" s="69">
        <v>6.0</v>
      </c>
      <c r="J1565" s="69">
        <v>1.0</v>
      </c>
      <c r="K1565" s="29">
        <f t="shared" si="1572"/>
        <v>6.5</v>
      </c>
      <c r="L1565" s="71">
        <f t="shared" si="1573"/>
        <v>0.2708</v>
      </c>
      <c r="M1565" s="71">
        <f t="shared" si="1574"/>
        <v>0.3385</v>
      </c>
      <c r="N1565" s="72">
        <f t="shared" si="1575"/>
        <v>1.32</v>
      </c>
      <c r="O1565" s="73">
        <f t="shared" si="1576"/>
        <v>7560.96</v>
      </c>
      <c r="P1565" s="8">
        <f t="shared" si="1577"/>
        <v>315.04</v>
      </c>
    </row>
    <row r="1566" ht="14.25" customHeight="1" outlineLevel="1">
      <c r="A1566" s="68"/>
      <c r="B1566" s="69"/>
      <c r="C1566" s="80" t="s">
        <v>3793</v>
      </c>
      <c r="D1566" s="68"/>
      <c r="E1566" s="69"/>
      <c r="F1566" s="69"/>
      <c r="G1566" s="70"/>
      <c r="H1566" s="69">
        <f t="shared" ref="H1566:K1566" si="1578">SUBTOTAL(9,H1561:H1565)</f>
        <v>1860</v>
      </c>
      <c r="I1566" s="69">
        <f t="shared" si="1578"/>
        <v>346</v>
      </c>
      <c r="J1566" s="69">
        <f t="shared" si="1578"/>
        <v>185</v>
      </c>
      <c r="K1566" s="29">
        <f t="shared" si="1578"/>
        <v>438.5</v>
      </c>
      <c r="L1566" s="71"/>
      <c r="M1566" s="71"/>
      <c r="N1566" s="72">
        <f t="shared" ref="N1566:O1566" si="1579">SUBTOTAL(9,N1561:N1565)</f>
        <v>81.31</v>
      </c>
      <c r="O1566" s="73">
        <f t="shared" si="1579"/>
        <v>465743.68</v>
      </c>
      <c r="P1566" s="8"/>
    </row>
    <row r="1567" ht="14.25" customHeight="1" outlineLevel="2">
      <c r="A1567" s="68">
        <v>706.0</v>
      </c>
      <c r="B1567" s="69">
        <v>1.0</v>
      </c>
      <c r="C1567" s="18" t="str">
        <f>IF(A1567=1.2, "Minneapolis",VLOOKUP(A1567,'Fall20 data fy22 comp rev '!$P$2:$Q$669,2,0))</f>
        <v>#N/A</v>
      </c>
      <c r="D1567" s="68">
        <v>706.0</v>
      </c>
      <c r="E1567" s="69">
        <v>1.0</v>
      </c>
      <c r="F1567" s="69">
        <v>30.0</v>
      </c>
      <c r="G1567" s="70" t="s">
        <v>1384</v>
      </c>
      <c r="H1567" s="69">
        <v>557.0</v>
      </c>
      <c r="I1567" s="69">
        <v>155.0</v>
      </c>
      <c r="J1567" s="69">
        <v>59.0</v>
      </c>
      <c r="K1567" s="29">
        <f t="shared" ref="K1567:K1569" si="1580">ROUND((I$3*I1567)+(J1567*J$3),1)</f>
        <v>184.5</v>
      </c>
      <c r="L1567" s="71">
        <f t="shared" ref="L1567:L1569" si="1581">ROUND(K1567/H1567,4)</f>
        <v>0.3312</v>
      </c>
      <c r="M1567" s="71">
        <f t="shared" ref="M1567:M1569" si="1582">ROUND(MIN(1,L1567/M$3),4)</f>
        <v>0.414</v>
      </c>
      <c r="N1567" s="72">
        <f t="shared" ref="N1567:N1569" si="1583">ROUND(K1567*M1567*N$3,2)</f>
        <v>45.83</v>
      </c>
      <c r="O1567" s="73">
        <f t="shared" ref="O1567:O1569" si="1584">ROUND(N1567*O$3,2)</f>
        <v>262514.24</v>
      </c>
      <c r="P1567" s="8">
        <f t="shared" ref="P1567:P1569" si="1585">O1567/H1567</f>
        <v>471.3002513</v>
      </c>
    </row>
    <row r="1568" ht="14.25" customHeight="1" outlineLevel="2">
      <c r="A1568" s="68">
        <v>706.0</v>
      </c>
      <c r="B1568" s="69">
        <v>1.0</v>
      </c>
      <c r="C1568" s="18" t="str">
        <f>IF(A1568=1.2, "Minneapolis",VLOOKUP(A1568,'Fall20 data fy22 comp rev '!$P$2:$Q$669,2,0))</f>
        <v>#N/A</v>
      </c>
      <c r="D1568" s="68">
        <v>706.0</v>
      </c>
      <c r="E1568" s="69">
        <v>1.0</v>
      </c>
      <c r="F1568" s="69">
        <v>90.0</v>
      </c>
      <c r="G1568" s="70" t="s">
        <v>3311</v>
      </c>
      <c r="H1568" s="69">
        <v>746.0</v>
      </c>
      <c r="I1568" s="69">
        <v>161.0</v>
      </c>
      <c r="J1568" s="69">
        <v>74.0</v>
      </c>
      <c r="K1568" s="29">
        <f t="shared" si="1580"/>
        <v>198</v>
      </c>
      <c r="L1568" s="71">
        <f t="shared" si="1581"/>
        <v>0.2654</v>
      </c>
      <c r="M1568" s="71">
        <f t="shared" si="1582"/>
        <v>0.3318</v>
      </c>
      <c r="N1568" s="72">
        <f t="shared" si="1583"/>
        <v>39.42</v>
      </c>
      <c r="O1568" s="73">
        <f t="shared" si="1584"/>
        <v>225797.76</v>
      </c>
      <c r="P1568" s="8">
        <f t="shared" si="1585"/>
        <v>302.6779625</v>
      </c>
    </row>
    <row r="1569" ht="14.25" customHeight="1" outlineLevel="2">
      <c r="A1569" s="68">
        <v>706.0</v>
      </c>
      <c r="B1569" s="69">
        <v>1.0</v>
      </c>
      <c r="C1569" s="18" t="str">
        <f>IF(A1569=1.2, "Minneapolis",VLOOKUP(A1569,'Fall20 data fy22 comp rev '!$P$2:$Q$669,2,0))</f>
        <v>#N/A</v>
      </c>
      <c r="D1569" s="68">
        <v>706.0</v>
      </c>
      <c r="E1569" s="69">
        <v>1.0</v>
      </c>
      <c r="F1569" s="69">
        <v>112.0</v>
      </c>
      <c r="G1569" s="70" t="s">
        <v>1813</v>
      </c>
      <c r="H1569" s="69">
        <v>499.0</v>
      </c>
      <c r="I1569" s="69">
        <v>159.0</v>
      </c>
      <c r="J1569" s="69">
        <v>48.0</v>
      </c>
      <c r="K1569" s="29">
        <f t="shared" si="1580"/>
        <v>183</v>
      </c>
      <c r="L1569" s="71">
        <f t="shared" si="1581"/>
        <v>0.3667</v>
      </c>
      <c r="M1569" s="71">
        <f t="shared" si="1582"/>
        <v>0.4584</v>
      </c>
      <c r="N1569" s="72">
        <f t="shared" si="1583"/>
        <v>50.33</v>
      </c>
      <c r="O1569" s="73">
        <f t="shared" si="1584"/>
        <v>288290.24</v>
      </c>
      <c r="P1569" s="8">
        <f t="shared" si="1585"/>
        <v>577.7359519</v>
      </c>
    </row>
    <row r="1570" ht="14.25" customHeight="1" outlineLevel="1">
      <c r="A1570" s="68"/>
      <c r="B1570" s="69"/>
      <c r="C1570" s="80" t="s">
        <v>3794</v>
      </c>
      <c r="D1570" s="68"/>
      <c r="E1570" s="69"/>
      <c r="F1570" s="69"/>
      <c r="G1570" s="70"/>
      <c r="H1570" s="69">
        <f t="shared" ref="H1570:K1570" si="1586">SUBTOTAL(9,H1567:H1569)</f>
        <v>1802</v>
      </c>
      <c r="I1570" s="69">
        <f t="shared" si="1586"/>
        <v>475</v>
      </c>
      <c r="J1570" s="69">
        <f t="shared" si="1586"/>
        <v>181</v>
      </c>
      <c r="K1570" s="29">
        <f t="shared" si="1586"/>
        <v>565.5</v>
      </c>
      <c r="L1570" s="71"/>
      <c r="M1570" s="71"/>
      <c r="N1570" s="72">
        <f t="shared" ref="N1570:O1570" si="1587">SUBTOTAL(9,N1567:N1569)</f>
        <v>135.58</v>
      </c>
      <c r="O1570" s="73">
        <f t="shared" si="1587"/>
        <v>776602.24</v>
      </c>
      <c r="P1570" s="8"/>
    </row>
    <row r="1571" ht="14.25" customHeight="1" outlineLevel="2">
      <c r="A1571" s="68">
        <v>707.0</v>
      </c>
      <c r="B1571" s="69">
        <v>1.0</v>
      </c>
      <c r="C1571" s="18" t="str">
        <f>IF(A1571=1.2, "Minneapolis",VLOOKUP(A1571,'Fall20 data fy22 comp rev '!$P$2:$Q$669,2,0))</f>
        <v>Nett Lake</v>
      </c>
      <c r="D1571" s="68">
        <v>707.0</v>
      </c>
      <c r="E1571" s="69">
        <v>1.0</v>
      </c>
      <c r="F1571" s="69">
        <v>1.0</v>
      </c>
      <c r="G1571" s="70" t="s">
        <v>2700</v>
      </c>
      <c r="H1571" s="69">
        <v>48.0</v>
      </c>
      <c r="I1571" s="69">
        <v>25.0</v>
      </c>
      <c r="J1571" s="69">
        <v>8.0</v>
      </c>
      <c r="K1571" s="29">
        <f>ROUND((I$3*I1571)+(J1571*J$3),1)</f>
        <v>29</v>
      </c>
      <c r="L1571" s="71">
        <f>ROUND(K1571/H1571,4)</f>
        <v>0.6042</v>
      </c>
      <c r="M1571" s="71">
        <f>ROUND(MIN(1,L1571/M$3),4)</f>
        <v>0.7553</v>
      </c>
      <c r="N1571" s="72">
        <f>ROUND(K1571*M1571*N$3,2)</f>
        <v>13.14</v>
      </c>
      <c r="O1571" s="73">
        <f>ROUND(N1571*O$3,2)</f>
        <v>75265.92</v>
      </c>
      <c r="P1571" s="8">
        <f>O1571/H1571</f>
        <v>1568.04</v>
      </c>
    </row>
    <row r="1572" ht="14.25" customHeight="1" outlineLevel="1">
      <c r="A1572" s="68"/>
      <c r="B1572" s="69"/>
      <c r="C1572" s="80" t="s">
        <v>3795</v>
      </c>
      <c r="D1572" s="68"/>
      <c r="E1572" s="69"/>
      <c r="F1572" s="69"/>
      <c r="G1572" s="70"/>
      <c r="H1572" s="69">
        <f t="shared" ref="H1572:K1572" si="1588">SUBTOTAL(9,H1571)</f>
        <v>48</v>
      </c>
      <c r="I1572" s="69">
        <f t="shared" si="1588"/>
        <v>25</v>
      </c>
      <c r="J1572" s="69">
        <f t="shared" si="1588"/>
        <v>8</v>
      </c>
      <c r="K1572" s="29">
        <f t="shared" si="1588"/>
        <v>29</v>
      </c>
      <c r="L1572" s="71"/>
      <c r="M1572" s="71"/>
      <c r="N1572" s="72">
        <f t="shared" ref="N1572:O1572" si="1589">SUBTOTAL(9,N1571)</f>
        <v>13.14</v>
      </c>
      <c r="O1572" s="73">
        <f t="shared" si="1589"/>
        <v>75265.92</v>
      </c>
      <c r="P1572" s="8"/>
    </row>
    <row r="1573" ht="14.25" customHeight="1" outlineLevel="2">
      <c r="A1573" s="68">
        <v>709.0</v>
      </c>
      <c r="B1573" s="69">
        <v>1.0</v>
      </c>
      <c r="C1573" s="18" t="str">
        <f>IF(A1573=1.2, "Minneapolis",VLOOKUP(A1573,'Fall20 data fy22 comp rev '!$P$2:$Q$669,2,0))</f>
        <v>Duluth</v>
      </c>
      <c r="D1573" s="68">
        <v>709.0</v>
      </c>
      <c r="E1573" s="69">
        <v>1.0</v>
      </c>
      <c r="F1573" s="69">
        <v>81.0</v>
      </c>
      <c r="G1573" s="70" t="s">
        <v>2701</v>
      </c>
      <c r="H1573" s="69">
        <v>83.0</v>
      </c>
      <c r="I1573" s="69">
        <v>74.0</v>
      </c>
      <c r="J1573" s="69">
        <v>0.0</v>
      </c>
      <c r="K1573" s="29">
        <f t="shared" ref="K1573:K1596" si="1590">ROUND((I$3*I1573)+(J1573*J$3),1)</f>
        <v>74</v>
      </c>
      <c r="L1573" s="71">
        <f t="shared" ref="L1573:L1596" si="1591">ROUND(K1573/H1573,4)</f>
        <v>0.8916</v>
      </c>
      <c r="M1573" s="71">
        <f t="shared" ref="M1573:M1596" si="1592">ROUND(MIN(1,L1573/M$3),4)</f>
        <v>1</v>
      </c>
      <c r="N1573" s="72">
        <f t="shared" ref="N1573:N1596" si="1593">ROUND(K1573*M1573*N$3,2)</f>
        <v>44.4</v>
      </c>
      <c r="O1573" s="73">
        <f t="shared" ref="O1573:O1596" si="1594">ROUND(N1573*O$3,2)</f>
        <v>254323.2</v>
      </c>
      <c r="P1573" s="8">
        <f t="shared" ref="P1573:P1596" si="1595">O1573/H1573</f>
        <v>3064.13494</v>
      </c>
    </row>
    <row r="1574" ht="14.25" customHeight="1" outlineLevel="2">
      <c r="A1574" s="68">
        <v>709.0</v>
      </c>
      <c r="B1574" s="69">
        <v>1.0</v>
      </c>
      <c r="C1574" s="18" t="str">
        <f>IF(A1574=1.2, "Minneapolis",VLOOKUP(A1574,'Fall20 data fy22 comp rev '!$P$2:$Q$669,2,0))</f>
        <v>Duluth</v>
      </c>
      <c r="D1574" s="68">
        <v>709.0</v>
      </c>
      <c r="E1574" s="69">
        <v>1.0</v>
      </c>
      <c r="F1574" s="69">
        <v>215.0</v>
      </c>
      <c r="G1574" s="70" t="s">
        <v>2702</v>
      </c>
      <c r="H1574" s="69">
        <v>920.0</v>
      </c>
      <c r="I1574" s="69">
        <v>351.0</v>
      </c>
      <c r="J1574" s="69">
        <v>114.0</v>
      </c>
      <c r="K1574" s="29">
        <f t="shared" si="1590"/>
        <v>408</v>
      </c>
      <c r="L1574" s="71">
        <f t="shared" si="1591"/>
        <v>0.4435</v>
      </c>
      <c r="M1574" s="71">
        <f t="shared" si="1592"/>
        <v>0.5544</v>
      </c>
      <c r="N1574" s="72">
        <f t="shared" si="1593"/>
        <v>135.72</v>
      </c>
      <c r="O1574" s="73">
        <f t="shared" si="1594"/>
        <v>777404.16</v>
      </c>
      <c r="P1574" s="8">
        <f t="shared" si="1595"/>
        <v>845.0045217</v>
      </c>
    </row>
    <row r="1575" ht="14.25" customHeight="1" outlineLevel="2">
      <c r="A1575" s="68">
        <v>709.0</v>
      </c>
      <c r="B1575" s="69">
        <v>1.0</v>
      </c>
      <c r="C1575" s="18" t="str">
        <f>IF(A1575=1.2, "Minneapolis",VLOOKUP(A1575,'Fall20 data fy22 comp rev '!$P$2:$Q$669,2,0))</f>
        <v>Duluth</v>
      </c>
      <c r="D1575" s="68">
        <v>709.0</v>
      </c>
      <c r="E1575" s="69">
        <v>1.0</v>
      </c>
      <c r="F1575" s="69">
        <v>220.0</v>
      </c>
      <c r="G1575" s="70" t="s">
        <v>2703</v>
      </c>
      <c r="H1575" s="69">
        <v>1518.0</v>
      </c>
      <c r="I1575" s="69">
        <v>156.0</v>
      </c>
      <c r="J1575" s="69">
        <v>59.0</v>
      </c>
      <c r="K1575" s="29">
        <f t="shared" si="1590"/>
        <v>185.5</v>
      </c>
      <c r="L1575" s="71">
        <f t="shared" si="1591"/>
        <v>0.1222</v>
      </c>
      <c r="M1575" s="71">
        <f t="shared" si="1592"/>
        <v>0.1528</v>
      </c>
      <c r="N1575" s="72">
        <f t="shared" si="1593"/>
        <v>17.01</v>
      </c>
      <c r="O1575" s="73">
        <f t="shared" si="1594"/>
        <v>97433.28</v>
      </c>
      <c r="P1575" s="8">
        <f t="shared" si="1595"/>
        <v>64.18529644</v>
      </c>
    </row>
    <row r="1576" ht="14.25" customHeight="1" outlineLevel="2">
      <c r="A1576" s="68">
        <v>709.0</v>
      </c>
      <c r="B1576" s="69">
        <v>1.0</v>
      </c>
      <c r="C1576" s="18" t="str">
        <f>IF(A1576=1.2, "Minneapolis",VLOOKUP(A1576,'Fall20 data fy22 comp rev '!$P$2:$Q$669,2,0))</f>
        <v>Duluth</v>
      </c>
      <c r="D1576" s="68">
        <v>709.0</v>
      </c>
      <c r="E1576" s="69">
        <v>1.0</v>
      </c>
      <c r="F1576" s="69">
        <v>225.0</v>
      </c>
      <c r="G1576" s="70" t="s">
        <v>2704</v>
      </c>
      <c r="H1576" s="69">
        <v>641.0</v>
      </c>
      <c r="I1576" s="69">
        <v>319.0</v>
      </c>
      <c r="J1576" s="69">
        <v>85.0</v>
      </c>
      <c r="K1576" s="29">
        <f t="shared" si="1590"/>
        <v>361.5</v>
      </c>
      <c r="L1576" s="71">
        <f t="shared" si="1591"/>
        <v>0.564</v>
      </c>
      <c r="M1576" s="71">
        <f t="shared" si="1592"/>
        <v>0.705</v>
      </c>
      <c r="N1576" s="72">
        <f t="shared" si="1593"/>
        <v>152.91</v>
      </c>
      <c r="O1576" s="73">
        <f t="shared" si="1594"/>
        <v>875868.48</v>
      </c>
      <c r="P1576" s="8">
        <f t="shared" si="1595"/>
        <v>1366.409485</v>
      </c>
    </row>
    <row r="1577" ht="14.25" customHeight="1" outlineLevel="2">
      <c r="A1577" s="68">
        <v>709.0</v>
      </c>
      <c r="B1577" s="69">
        <v>1.0</v>
      </c>
      <c r="C1577" s="18" t="str">
        <f>IF(A1577=1.2, "Minneapolis",VLOOKUP(A1577,'Fall20 data fy22 comp rev '!$P$2:$Q$669,2,0))</f>
        <v>Duluth</v>
      </c>
      <c r="D1577" s="68">
        <v>709.0</v>
      </c>
      <c r="E1577" s="69">
        <v>1.0</v>
      </c>
      <c r="F1577" s="69">
        <v>335.0</v>
      </c>
      <c r="G1577" s="70" t="s">
        <v>2705</v>
      </c>
      <c r="H1577" s="69">
        <v>1021.0</v>
      </c>
      <c r="I1577" s="69">
        <v>131.0</v>
      </c>
      <c r="J1577" s="69">
        <v>52.0</v>
      </c>
      <c r="K1577" s="29">
        <f t="shared" si="1590"/>
        <v>157</v>
      </c>
      <c r="L1577" s="71">
        <f t="shared" si="1591"/>
        <v>0.1538</v>
      </c>
      <c r="M1577" s="71">
        <f t="shared" si="1592"/>
        <v>0.1923</v>
      </c>
      <c r="N1577" s="72">
        <f t="shared" si="1593"/>
        <v>18.11</v>
      </c>
      <c r="O1577" s="73">
        <f t="shared" si="1594"/>
        <v>103734.08</v>
      </c>
      <c r="P1577" s="8">
        <f t="shared" si="1595"/>
        <v>101.6004701</v>
      </c>
    </row>
    <row r="1578" ht="14.25" customHeight="1" outlineLevel="2">
      <c r="A1578" s="68">
        <v>709.0</v>
      </c>
      <c r="B1578" s="69">
        <v>1.0</v>
      </c>
      <c r="C1578" s="18" t="str">
        <f>IF(A1578=1.2, "Minneapolis",VLOOKUP(A1578,'Fall20 data fy22 comp rev '!$P$2:$Q$669,2,0))</f>
        <v>Duluth</v>
      </c>
      <c r="D1578" s="68">
        <v>709.0</v>
      </c>
      <c r="E1578" s="69">
        <v>1.0</v>
      </c>
      <c r="F1578" s="69">
        <v>435.0</v>
      </c>
      <c r="G1578" s="70" t="s">
        <v>2706</v>
      </c>
      <c r="H1578" s="69">
        <v>591.0</v>
      </c>
      <c r="I1578" s="69">
        <v>96.0</v>
      </c>
      <c r="J1578" s="69">
        <v>16.0</v>
      </c>
      <c r="K1578" s="29">
        <f t="shared" si="1590"/>
        <v>104</v>
      </c>
      <c r="L1578" s="71">
        <f t="shared" si="1591"/>
        <v>0.176</v>
      </c>
      <c r="M1578" s="71">
        <f t="shared" si="1592"/>
        <v>0.22</v>
      </c>
      <c r="N1578" s="72">
        <f t="shared" si="1593"/>
        <v>13.73</v>
      </c>
      <c r="O1578" s="73">
        <f t="shared" si="1594"/>
        <v>78645.44</v>
      </c>
      <c r="P1578" s="8">
        <f t="shared" si="1595"/>
        <v>133.0718105</v>
      </c>
    </row>
    <row r="1579" ht="14.25" customHeight="1" outlineLevel="2">
      <c r="A1579" s="68">
        <v>709.0</v>
      </c>
      <c r="B1579" s="69">
        <v>1.0</v>
      </c>
      <c r="C1579" s="18" t="str">
        <f>IF(A1579=1.2, "Minneapolis",VLOOKUP(A1579,'Fall20 data fy22 comp rev '!$P$2:$Q$669,2,0))</f>
        <v>Duluth</v>
      </c>
      <c r="D1579" s="68">
        <v>709.0</v>
      </c>
      <c r="E1579" s="69">
        <v>1.0</v>
      </c>
      <c r="F1579" s="69">
        <v>475.0</v>
      </c>
      <c r="G1579" s="70" t="s">
        <v>2707</v>
      </c>
      <c r="H1579" s="69">
        <v>398.0</v>
      </c>
      <c r="I1579" s="69">
        <v>48.0</v>
      </c>
      <c r="J1579" s="69">
        <v>21.0</v>
      </c>
      <c r="K1579" s="29">
        <f t="shared" si="1590"/>
        <v>58.5</v>
      </c>
      <c r="L1579" s="71">
        <f t="shared" si="1591"/>
        <v>0.147</v>
      </c>
      <c r="M1579" s="71">
        <f t="shared" si="1592"/>
        <v>0.1838</v>
      </c>
      <c r="N1579" s="72">
        <f t="shared" si="1593"/>
        <v>6.45</v>
      </c>
      <c r="O1579" s="73">
        <f t="shared" si="1594"/>
        <v>36945.6</v>
      </c>
      <c r="P1579" s="8">
        <f t="shared" si="1595"/>
        <v>92.8281407</v>
      </c>
    </row>
    <row r="1580" ht="14.25" customHeight="1" outlineLevel="2">
      <c r="A1580" s="68">
        <v>709.0</v>
      </c>
      <c r="B1580" s="69">
        <v>1.0</v>
      </c>
      <c r="C1580" s="18" t="str">
        <f>IF(A1580=1.2, "Minneapolis",VLOOKUP(A1580,'Fall20 data fy22 comp rev '!$P$2:$Q$669,2,0))</f>
        <v>Duluth</v>
      </c>
      <c r="D1580" s="68">
        <v>709.0</v>
      </c>
      <c r="E1580" s="69">
        <v>1.0</v>
      </c>
      <c r="F1580" s="69">
        <v>500.0</v>
      </c>
      <c r="G1580" s="70" t="s">
        <v>2708</v>
      </c>
      <c r="H1580" s="69">
        <v>229.0</v>
      </c>
      <c r="I1580" s="69">
        <v>29.0</v>
      </c>
      <c r="J1580" s="69">
        <v>26.0</v>
      </c>
      <c r="K1580" s="29">
        <f t="shared" si="1590"/>
        <v>42</v>
      </c>
      <c r="L1580" s="71">
        <f t="shared" si="1591"/>
        <v>0.1834</v>
      </c>
      <c r="M1580" s="71">
        <f t="shared" si="1592"/>
        <v>0.2293</v>
      </c>
      <c r="N1580" s="72">
        <f t="shared" si="1593"/>
        <v>5.78</v>
      </c>
      <c r="O1580" s="73">
        <f t="shared" si="1594"/>
        <v>33107.84</v>
      </c>
      <c r="P1580" s="8">
        <f t="shared" si="1595"/>
        <v>144.5757205</v>
      </c>
    </row>
    <row r="1581" ht="14.25" customHeight="1" outlineLevel="2">
      <c r="A1581" s="68">
        <v>709.0</v>
      </c>
      <c r="B1581" s="69">
        <v>1.0</v>
      </c>
      <c r="C1581" s="18" t="str">
        <f>IF(A1581=1.2, "Minneapolis",VLOOKUP(A1581,'Fall20 data fy22 comp rev '!$P$2:$Q$669,2,0))</f>
        <v>Duluth</v>
      </c>
      <c r="D1581" s="68">
        <v>709.0</v>
      </c>
      <c r="E1581" s="69">
        <v>1.0</v>
      </c>
      <c r="F1581" s="69">
        <v>510.0</v>
      </c>
      <c r="G1581" s="70" t="s">
        <v>2709</v>
      </c>
      <c r="H1581" s="69">
        <v>582.0</v>
      </c>
      <c r="I1581" s="69">
        <v>57.0</v>
      </c>
      <c r="J1581" s="69">
        <v>31.0</v>
      </c>
      <c r="K1581" s="29">
        <f t="shared" si="1590"/>
        <v>72.5</v>
      </c>
      <c r="L1581" s="71">
        <f t="shared" si="1591"/>
        <v>0.1246</v>
      </c>
      <c r="M1581" s="71">
        <f t="shared" si="1592"/>
        <v>0.1558</v>
      </c>
      <c r="N1581" s="72">
        <f t="shared" si="1593"/>
        <v>6.78</v>
      </c>
      <c r="O1581" s="73">
        <f t="shared" si="1594"/>
        <v>38835.84</v>
      </c>
      <c r="P1581" s="8">
        <f t="shared" si="1595"/>
        <v>66.72824742</v>
      </c>
    </row>
    <row r="1582" ht="14.25" customHeight="1" outlineLevel="2">
      <c r="A1582" s="68">
        <v>709.0</v>
      </c>
      <c r="B1582" s="69">
        <v>1.0</v>
      </c>
      <c r="C1582" s="18" t="str">
        <f>IF(A1582=1.2, "Minneapolis",VLOOKUP(A1582,'Fall20 data fy22 comp rev '!$P$2:$Q$669,2,0))</f>
        <v>Duluth</v>
      </c>
      <c r="D1582" s="68">
        <v>709.0</v>
      </c>
      <c r="E1582" s="69">
        <v>1.0</v>
      </c>
      <c r="F1582" s="69">
        <v>520.0</v>
      </c>
      <c r="G1582" s="70" t="s">
        <v>1702</v>
      </c>
      <c r="H1582" s="69">
        <v>298.0</v>
      </c>
      <c r="I1582" s="69">
        <v>118.0</v>
      </c>
      <c r="J1582" s="69">
        <v>22.0</v>
      </c>
      <c r="K1582" s="29">
        <f t="shared" si="1590"/>
        <v>129</v>
      </c>
      <c r="L1582" s="71">
        <f t="shared" si="1591"/>
        <v>0.4329</v>
      </c>
      <c r="M1582" s="71">
        <f t="shared" si="1592"/>
        <v>0.5411</v>
      </c>
      <c r="N1582" s="72">
        <f t="shared" si="1593"/>
        <v>41.88</v>
      </c>
      <c r="O1582" s="73">
        <f t="shared" si="1594"/>
        <v>239888.64</v>
      </c>
      <c r="P1582" s="8">
        <f t="shared" si="1595"/>
        <v>804.9954362</v>
      </c>
    </row>
    <row r="1583" ht="14.25" customHeight="1" outlineLevel="2">
      <c r="A1583" s="68">
        <v>709.0</v>
      </c>
      <c r="B1583" s="69">
        <v>1.0</v>
      </c>
      <c r="C1583" s="18" t="str">
        <f>IF(A1583=1.2, "Minneapolis",VLOOKUP(A1583,'Fall20 data fy22 comp rev '!$P$2:$Q$669,2,0))</f>
        <v>Duluth</v>
      </c>
      <c r="D1583" s="68">
        <v>709.0</v>
      </c>
      <c r="E1583" s="69">
        <v>1.0</v>
      </c>
      <c r="F1583" s="69">
        <v>521.0</v>
      </c>
      <c r="G1583" s="70" t="s">
        <v>2710</v>
      </c>
      <c r="H1583" s="69">
        <v>225.0</v>
      </c>
      <c r="I1583" s="69">
        <v>21.0</v>
      </c>
      <c r="J1583" s="69">
        <v>20.0</v>
      </c>
      <c r="K1583" s="29">
        <f t="shared" si="1590"/>
        <v>31</v>
      </c>
      <c r="L1583" s="71">
        <f t="shared" si="1591"/>
        <v>0.1378</v>
      </c>
      <c r="M1583" s="71">
        <f t="shared" si="1592"/>
        <v>0.1723</v>
      </c>
      <c r="N1583" s="72">
        <f t="shared" si="1593"/>
        <v>3.2</v>
      </c>
      <c r="O1583" s="73">
        <f t="shared" si="1594"/>
        <v>18329.6</v>
      </c>
      <c r="P1583" s="8">
        <f t="shared" si="1595"/>
        <v>81.46488889</v>
      </c>
    </row>
    <row r="1584" ht="14.25" customHeight="1" outlineLevel="2">
      <c r="A1584" s="68">
        <v>709.0</v>
      </c>
      <c r="B1584" s="69">
        <v>1.0</v>
      </c>
      <c r="C1584" s="18" t="str">
        <f>IF(A1584=1.2, "Minneapolis",VLOOKUP(A1584,'Fall20 data fy22 comp rev '!$P$2:$Q$669,2,0))</f>
        <v>Duluth</v>
      </c>
      <c r="D1584" s="68">
        <v>709.0</v>
      </c>
      <c r="E1584" s="69">
        <v>1.0</v>
      </c>
      <c r="F1584" s="69">
        <v>525.0</v>
      </c>
      <c r="G1584" s="70" t="s">
        <v>2711</v>
      </c>
      <c r="H1584" s="69">
        <v>363.0</v>
      </c>
      <c r="I1584" s="69">
        <v>216.0</v>
      </c>
      <c r="J1584" s="69">
        <v>46.0</v>
      </c>
      <c r="K1584" s="29">
        <f t="shared" si="1590"/>
        <v>239</v>
      </c>
      <c r="L1584" s="71">
        <f t="shared" si="1591"/>
        <v>0.6584</v>
      </c>
      <c r="M1584" s="71">
        <f t="shared" si="1592"/>
        <v>0.823</v>
      </c>
      <c r="N1584" s="72">
        <f t="shared" si="1593"/>
        <v>118.02</v>
      </c>
      <c r="O1584" s="73">
        <f t="shared" si="1594"/>
        <v>676018.56</v>
      </c>
      <c r="P1584" s="8">
        <f t="shared" si="1595"/>
        <v>1862.310083</v>
      </c>
    </row>
    <row r="1585" ht="14.25" customHeight="1" outlineLevel="2">
      <c r="A1585" s="68">
        <v>709.0</v>
      </c>
      <c r="B1585" s="69">
        <v>1.0</v>
      </c>
      <c r="C1585" s="18" t="str">
        <f>IF(A1585=1.2, "Minneapolis",VLOOKUP(A1585,'Fall20 data fy22 comp rev '!$P$2:$Q$669,2,0))</f>
        <v>Duluth</v>
      </c>
      <c r="D1585" s="68">
        <v>709.0</v>
      </c>
      <c r="E1585" s="69">
        <v>1.0</v>
      </c>
      <c r="F1585" s="69">
        <v>540.0</v>
      </c>
      <c r="G1585" s="70" t="s">
        <v>2712</v>
      </c>
      <c r="H1585" s="69">
        <v>370.0</v>
      </c>
      <c r="I1585" s="69">
        <v>280.0</v>
      </c>
      <c r="J1585" s="69">
        <v>23.0</v>
      </c>
      <c r="K1585" s="29">
        <f t="shared" si="1590"/>
        <v>291.5</v>
      </c>
      <c r="L1585" s="71">
        <f t="shared" si="1591"/>
        <v>0.7878</v>
      </c>
      <c r="M1585" s="71">
        <f t="shared" si="1592"/>
        <v>0.9848</v>
      </c>
      <c r="N1585" s="72">
        <f t="shared" si="1593"/>
        <v>172.24</v>
      </c>
      <c r="O1585" s="73">
        <f t="shared" si="1594"/>
        <v>986590.72</v>
      </c>
      <c r="P1585" s="8">
        <f t="shared" si="1595"/>
        <v>2666.461405</v>
      </c>
    </row>
    <row r="1586" ht="14.25" customHeight="1" outlineLevel="2">
      <c r="A1586" s="68">
        <v>709.0</v>
      </c>
      <c r="B1586" s="69">
        <v>1.0</v>
      </c>
      <c r="C1586" s="18" t="str">
        <f>IF(A1586=1.2, "Minneapolis",VLOOKUP(A1586,'Fall20 data fy22 comp rev '!$P$2:$Q$669,2,0))</f>
        <v>Duluth</v>
      </c>
      <c r="D1586" s="68">
        <v>709.0</v>
      </c>
      <c r="E1586" s="69">
        <v>1.0</v>
      </c>
      <c r="F1586" s="69">
        <v>550.0</v>
      </c>
      <c r="G1586" s="70" t="s">
        <v>2713</v>
      </c>
      <c r="H1586" s="69">
        <v>462.0</v>
      </c>
      <c r="I1586" s="69">
        <v>224.0</v>
      </c>
      <c r="J1586" s="69">
        <v>40.0</v>
      </c>
      <c r="K1586" s="29">
        <f t="shared" si="1590"/>
        <v>244</v>
      </c>
      <c r="L1586" s="71">
        <f t="shared" si="1591"/>
        <v>0.5281</v>
      </c>
      <c r="M1586" s="71">
        <f t="shared" si="1592"/>
        <v>0.6601</v>
      </c>
      <c r="N1586" s="72">
        <f t="shared" si="1593"/>
        <v>96.64</v>
      </c>
      <c r="O1586" s="73">
        <f t="shared" si="1594"/>
        <v>553553.92</v>
      </c>
      <c r="P1586" s="8">
        <f t="shared" si="1595"/>
        <v>1198.168658</v>
      </c>
    </row>
    <row r="1587" ht="14.25" customHeight="1" outlineLevel="2">
      <c r="A1587" s="68">
        <v>709.0</v>
      </c>
      <c r="B1587" s="69">
        <v>1.0</v>
      </c>
      <c r="C1587" s="18" t="str">
        <f>IF(A1587=1.2, "Minneapolis",VLOOKUP(A1587,'Fall20 data fy22 comp rev '!$P$2:$Q$669,2,0))</f>
        <v>Duluth</v>
      </c>
      <c r="D1587" s="68">
        <v>709.0</v>
      </c>
      <c r="E1587" s="69">
        <v>1.0</v>
      </c>
      <c r="F1587" s="69">
        <v>565.0</v>
      </c>
      <c r="G1587" s="70" t="s">
        <v>2714</v>
      </c>
      <c r="H1587" s="69">
        <v>292.0</v>
      </c>
      <c r="I1587" s="69">
        <v>137.0</v>
      </c>
      <c r="J1587" s="69">
        <v>31.0</v>
      </c>
      <c r="K1587" s="29">
        <f t="shared" si="1590"/>
        <v>152.5</v>
      </c>
      <c r="L1587" s="71">
        <f t="shared" si="1591"/>
        <v>0.5223</v>
      </c>
      <c r="M1587" s="71">
        <f t="shared" si="1592"/>
        <v>0.6529</v>
      </c>
      <c r="N1587" s="72">
        <f t="shared" si="1593"/>
        <v>59.74</v>
      </c>
      <c r="O1587" s="73">
        <f t="shared" si="1594"/>
        <v>342190.72</v>
      </c>
      <c r="P1587" s="8">
        <f t="shared" si="1595"/>
        <v>1171.886027</v>
      </c>
    </row>
    <row r="1588" ht="14.25" customHeight="1" outlineLevel="2">
      <c r="A1588" s="68">
        <v>709.0</v>
      </c>
      <c r="B1588" s="69">
        <v>1.0</v>
      </c>
      <c r="C1588" s="18" t="str">
        <f>IF(A1588=1.2, "Minneapolis",VLOOKUP(A1588,'Fall20 data fy22 comp rev '!$P$2:$Q$669,2,0))</f>
        <v>Duluth</v>
      </c>
      <c r="D1588" s="68">
        <v>709.0</v>
      </c>
      <c r="E1588" s="69">
        <v>1.0</v>
      </c>
      <c r="F1588" s="69">
        <v>575.0</v>
      </c>
      <c r="G1588" s="70" t="s">
        <v>2715</v>
      </c>
      <c r="H1588" s="69">
        <v>51.0</v>
      </c>
      <c r="I1588" s="69">
        <v>45.0</v>
      </c>
      <c r="J1588" s="69">
        <v>1.0</v>
      </c>
      <c r="K1588" s="29">
        <f t="shared" si="1590"/>
        <v>45.5</v>
      </c>
      <c r="L1588" s="71">
        <f t="shared" si="1591"/>
        <v>0.8922</v>
      </c>
      <c r="M1588" s="71">
        <f t="shared" si="1592"/>
        <v>1</v>
      </c>
      <c r="N1588" s="72">
        <f t="shared" si="1593"/>
        <v>27.3</v>
      </c>
      <c r="O1588" s="73">
        <f t="shared" si="1594"/>
        <v>156374.4</v>
      </c>
      <c r="P1588" s="8">
        <f t="shared" si="1595"/>
        <v>3066.164706</v>
      </c>
    </row>
    <row r="1589" ht="14.25" customHeight="1" outlineLevel="2">
      <c r="A1589" s="68">
        <v>709.0</v>
      </c>
      <c r="B1589" s="69">
        <v>1.0</v>
      </c>
      <c r="C1589" s="18" t="str">
        <f>IF(A1589=1.2, "Minneapolis",VLOOKUP(A1589,'Fall20 data fy22 comp rev '!$P$2:$Q$669,2,0))</f>
        <v>Duluth</v>
      </c>
      <c r="D1589" s="68">
        <v>709.0</v>
      </c>
      <c r="E1589" s="69">
        <v>1.0</v>
      </c>
      <c r="F1589" s="69">
        <v>580.0</v>
      </c>
      <c r="G1589" s="70" t="s">
        <v>2716</v>
      </c>
      <c r="H1589" s="69">
        <v>52.0</v>
      </c>
      <c r="I1589" s="69">
        <v>50.0</v>
      </c>
      <c r="J1589" s="69">
        <v>1.0</v>
      </c>
      <c r="K1589" s="29">
        <f t="shared" si="1590"/>
        <v>50.5</v>
      </c>
      <c r="L1589" s="71">
        <f t="shared" si="1591"/>
        <v>0.9712</v>
      </c>
      <c r="M1589" s="71">
        <f t="shared" si="1592"/>
        <v>1</v>
      </c>
      <c r="N1589" s="72">
        <f t="shared" si="1593"/>
        <v>30.3</v>
      </c>
      <c r="O1589" s="73">
        <f t="shared" si="1594"/>
        <v>173558.4</v>
      </c>
      <c r="P1589" s="8">
        <f t="shared" si="1595"/>
        <v>3337.661538</v>
      </c>
    </row>
    <row r="1590" ht="14.25" customHeight="1" outlineLevel="2">
      <c r="A1590" s="68">
        <v>709.0</v>
      </c>
      <c r="B1590" s="69">
        <v>1.0</v>
      </c>
      <c r="C1590" s="18" t="str">
        <f>IF(A1590=1.2, "Minneapolis",VLOOKUP(A1590,'Fall20 data fy22 comp rev '!$P$2:$Q$669,2,0))</f>
        <v>Duluth</v>
      </c>
      <c r="D1590" s="68">
        <v>709.0</v>
      </c>
      <c r="E1590" s="69">
        <v>1.0</v>
      </c>
      <c r="F1590" s="69">
        <v>605.0</v>
      </c>
      <c r="G1590" s="70" t="s">
        <v>2717</v>
      </c>
      <c r="H1590" s="69">
        <v>29.0</v>
      </c>
      <c r="I1590" s="69">
        <v>26.0</v>
      </c>
      <c r="J1590" s="69">
        <v>3.0</v>
      </c>
      <c r="K1590" s="29">
        <f t="shared" si="1590"/>
        <v>27.5</v>
      </c>
      <c r="L1590" s="71">
        <f t="shared" si="1591"/>
        <v>0.9483</v>
      </c>
      <c r="M1590" s="71">
        <f t="shared" si="1592"/>
        <v>1</v>
      </c>
      <c r="N1590" s="72">
        <f t="shared" si="1593"/>
        <v>16.5</v>
      </c>
      <c r="O1590" s="73">
        <f t="shared" si="1594"/>
        <v>94512</v>
      </c>
      <c r="P1590" s="8">
        <f t="shared" si="1595"/>
        <v>3259.034483</v>
      </c>
    </row>
    <row r="1591" ht="14.25" customHeight="1" outlineLevel="2">
      <c r="A1591" s="68">
        <v>709.0</v>
      </c>
      <c r="B1591" s="69">
        <v>1.0</v>
      </c>
      <c r="C1591" s="18" t="str">
        <f>IF(A1591=1.2, "Minneapolis",VLOOKUP(A1591,'Fall20 data fy22 comp rev '!$P$2:$Q$669,2,0))</f>
        <v>Duluth</v>
      </c>
      <c r="D1591" s="68">
        <v>709.0</v>
      </c>
      <c r="E1591" s="69">
        <v>1.0</v>
      </c>
      <c r="F1591" s="69">
        <v>610.0</v>
      </c>
      <c r="G1591" s="70" t="s">
        <v>2718</v>
      </c>
      <c r="H1591" s="69">
        <v>1.0</v>
      </c>
      <c r="I1591" s="69">
        <v>0.0</v>
      </c>
      <c r="J1591" s="69">
        <v>0.0</v>
      </c>
      <c r="K1591" s="29">
        <f t="shared" si="1590"/>
        <v>0</v>
      </c>
      <c r="L1591" s="71">
        <f t="shared" si="1591"/>
        <v>0</v>
      </c>
      <c r="M1591" s="71">
        <f t="shared" si="1592"/>
        <v>0</v>
      </c>
      <c r="N1591" s="72">
        <f t="shared" si="1593"/>
        <v>0</v>
      </c>
      <c r="O1591" s="73">
        <f t="shared" si="1594"/>
        <v>0</v>
      </c>
      <c r="P1591" s="8">
        <f t="shared" si="1595"/>
        <v>0</v>
      </c>
    </row>
    <row r="1592" ht="14.25" customHeight="1" outlineLevel="2">
      <c r="A1592" s="68">
        <v>709.0</v>
      </c>
      <c r="B1592" s="69">
        <v>1.0</v>
      </c>
      <c r="C1592" s="18" t="str">
        <f>IF(A1592=1.2, "Minneapolis",VLOOKUP(A1592,'Fall20 data fy22 comp rev '!$P$2:$Q$669,2,0))</f>
        <v>Duluth</v>
      </c>
      <c r="D1592" s="68">
        <v>709.0</v>
      </c>
      <c r="E1592" s="69">
        <v>1.0</v>
      </c>
      <c r="F1592" s="69">
        <v>611.0</v>
      </c>
      <c r="G1592" s="70" t="s">
        <v>2719</v>
      </c>
      <c r="H1592" s="69">
        <v>506.0</v>
      </c>
      <c r="I1592" s="69">
        <v>304.0</v>
      </c>
      <c r="J1592" s="69">
        <v>32.0</v>
      </c>
      <c r="K1592" s="29">
        <f t="shared" si="1590"/>
        <v>320</v>
      </c>
      <c r="L1592" s="71">
        <f t="shared" si="1591"/>
        <v>0.6324</v>
      </c>
      <c r="M1592" s="71">
        <f t="shared" si="1592"/>
        <v>0.7905</v>
      </c>
      <c r="N1592" s="72">
        <f t="shared" si="1593"/>
        <v>151.78</v>
      </c>
      <c r="O1592" s="73">
        <f t="shared" si="1594"/>
        <v>869395.84</v>
      </c>
      <c r="P1592" s="8">
        <f t="shared" si="1595"/>
        <v>1718.173597</v>
      </c>
    </row>
    <row r="1593" ht="14.25" customHeight="1" outlineLevel="2">
      <c r="A1593" s="68">
        <v>709.0</v>
      </c>
      <c r="B1593" s="69">
        <v>1.0</v>
      </c>
      <c r="C1593" s="18" t="str">
        <f>IF(A1593=1.2, "Minneapolis",VLOOKUP(A1593,'Fall20 data fy22 comp rev '!$P$2:$Q$669,2,0))</f>
        <v>Duluth</v>
      </c>
      <c r="D1593" s="68">
        <v>709.0</v>
      </c>
      <c r="E1593" s="69">
        <v>1.0</v>
      </c>
      <c r="F1593" s="69">
        <v>630.0</v>
      </c>
      <c r="G1593" s="70" t="s">
        <v>2720</v>
      </c>
      <c r="H1593" s="69">
        <v>12.0</v>
      </c>
      <c r="I1593" s="69">
        <v>8.0</v>
      </c>
      <c r="J1593" s="69">
        <v>0.0</v>
      </c>
      <c r="K1593" s="29">
        <f t="shared" si="1590"/>
        <v>8</v>
      </c>
      <c r="L1593" s="71">
        <f t="shared" si="1591"/>
        <v>0.6667</v>
      </c>
      <c r="M1593" s="71">
        <f t="shared" si="1592"/>
        <v>0.8334</v>
      </c>
      <c r="N1593" s="72">
        <f t="shared" si="1593"/>
        <v>4</v>
      </c>
      <c r="O1593" s="73">
        <f t="shared" si="1594"/>
        <v>22912</v>
      </c>
      <c r="P1593" s="8">
        <f t="shared" si="1595"/>
        <v>1909.333333</v>
      </c>
    </row>
    <row r="1594" ht="14.25" customHeight="1" outlineLevel="2">
      <c r="A1594" s="68">
        <v>709.0</v>
      </c>
      <c r="B1594" s="69">
        <v>1.0</v>
      </c>
      <c r="C1594" s="18" t="str">
        <f>IF(A1594=1.2, "Minneapolis",VLOOKUP(A1594,'Fall20 data fy22 comp rev '!$P$2:$Q$669,2,0))</f>
        <v>Duluth</v>
      </c>
      <c r="D1594" s="68">
        <v>709.0</v>
      </c>
      <c r="E1594" s="69">
        <v>1.0</v>
      </c>
      <c r="F1594" s="69">
        <v>650.0</v>
      </c>
      <c r="G1594" s="70" t="s">
        <v>2721</v>
      </c>
      <c r="H1594" s="69">
        <v>40.0</v>
      </c>
      <c r="I1594" s="69">
        <v>10.0</v>
      </c>
      <c r="J1594" s="69">
        <v>2.0</v>
      </c>
      <c r="K1594" s="29">
        <f t="shared" si="1590"/>
        <v>11</v>
      </c>
      <c r="L1594" s="71">
        <f t="shared" si="1591"/>
        <v>0.275</v>
      </c>
      <c r="M1594" s="71">
        <f t="shared" si="1592"/>
        <v>0.3438</v>
      </c>
      <c r="N1594" s="72">
        <f t="shared" si="1593"/>
        <v>2.27</v>
      </c>
      <c r="O1594" s="73">
        <f t="shared" si="1594"/>
        <v>13002.56</v>
      </c>
      <c r="P1594" s="8">
        <f t="shared" si="1595"/>
        <v>325.064</v>
      </c>
    </row>
    <row r="1595" ht="14.25" customHeight="1" outlineLevel="2">
      <c r="A1595" s="68">
        <v>709.0</v>
      </c>
      <c r="B1595" s="69">
        <v>1.0</v>
      </c>
      <c r="C1595" s="18" t="str">
        <f>IF(A1595=1.2, "Minneapolis",VLOOKUP(A1595,'Fall20 data fy22 comp rev '!$P$2:$Q$669,2,0))</f>
        <v>Duluth</v>
      </c>
      <c r="D1595" s="68">
        <v>709.0</v>
      </c>
      <c r="E1595" s="69">
        <v>1.0</v>
      </c>
      <c r="F1595" s="69">
        <v>700.0</v>
      </c>
      <c r="G1595" s="70" t="s">
        <v>1556</v>
      </c>
      <c r="H1595" s="69">
        <v>187.0</v>
      </c>
      <c r="I1595" s="69">
        <v>80.0</v>
      </c>
      <c r="J1595" s="69">
        <v>2.0</v>
      </c>
      <c r="K1595" s="29">
        <f t="shared" si="1590"/>
        <v>81</v>
      </c>
      <c r="L1595" s="71">
        <f t="shared" si="1591"/>
        <v>0.4332</v>
      </c>
      <c r="M1595" s="71">
        <f t="shared" si="1592"/>
        <v>0.5415</v>
      </c>
      <c r="N1595" s="72">
        <f t="shared" si="1593"/>
        <v>26.32</v>
      </c>
      <c r="O1595" s="73">
        <f t="shared" si="1594"/>
        <v>150760.96</v>
      </c>
      <c r="P1595" s="8">
        <f t="shared" si="1595"/>
        <v>806.2083422</v>
      </c>
    </row>
    <row r="1596" ht="14.25" customHeight="1" outlineLevel="2">
      <c r="A1596" s="68">
        <v>709.0</v>
      </c>
      <c r="B1596" s="69">
        <v>1.0</v>
      </c>
      <c r="C1596" s="18" t="str">
        <f>IF(A1596=1.2, "Minneapolis",VLOOKUP(A1596,'Fall20 data fy22 comp rev '!$P$2:$Q$669,2,0))</f>
        <v>Duluth</v>
      </c>
      <c r="D1596" s="68">
        <v>709.0</v>
      </c>
      <c r="E1596" s="69">
        <v>1.0</v>
      </c>
      <c r="F1596" s="69">
        <v>950.0</v>
      </c>
      <c r="G1596" s="70" t="s">
        <v>2722</v>
      </c>
      <c r="H1596" s="69">
        <v>18.0</v>
      </c>
      <c r="I1596" s="69">
        <v>6.0</v>
      </c>
      <c r="J1596" s="69">
        <v>0.0</v>
      </c>
      <c r="K1596" s="29">
        <f t="shared" si="1590"/>
        <v>6</v>
      </c>
      <c r="L1596" s="71">
        <f t="shared" si="1591"/>
        <v>0.3333</v>
      </c>
      <c r="M1596" s="71">
        <f t="shared" si="1592"/>
        <v>0.4166</v>
      </c>
      <c r="N1596" s="72">
        <f t="shared" si="1593"/>
        <v>1.5</v>
      </c>
      <c r="O1596" s="73">
        <f t="shared" si="1594"/>
        <v>8592</v>
      </c>
      <c r="P1596" s="8">
        <f t="shared" si="1595"/>
        <v>477.3333333</v>
      </c>
    </row>
    <row r="1597" ht="14.25" customHeight="1" outlineLevel="1">
      <c r="A1597" s="68"/>
      <c r="B1597" s="69"/>
      <c r="C1597" s="80" t="s">
        <v>3796</v>
      </c>
      <c r="D1597" s="68"/>
      <c r="E1597" s="69"/>
      <c r="F1597" s="69"/>
      <c r="G1597" s="70"/>
      <c r="H1597" s="69">
        <f t="shared" ref="H1597:K1597" si="1596">SUBTOTAL(9,H1573:H1596)</f>
        <v>8889</v>
      </c>
      <c r="I1597" s="69">
        <f t="shared" si="1596"/>
        <v>2786</v>
      </c>
      <c r="J1597" s="69">
        <f t="shared" si="1596"/>
        <v>627</v>
      </c>
      <c r="K1597" s="29">
        <f t="shared" si="1596"/>
        <v>3099.5</v>
      </c>
      <c r="L1597" s="71"/>
      <c r="M1597" s="71"/>
      <c r="N1597" s="72">
        <f t="shared" ref="N1597:O1597" si="1597">SUBTOTAL(9,N1573:N1596)</f>
        <v>1152.58</v>
      </c>
      <c r="O1597" s="73">
        <f t="shared" si="1597"/>
        <v>6601978.24</v>
      </c>
      <c r="P1597" s="8"/>
    </row>
    <row r="1598" ht="14.25" customHeight="1" outlineLevel="2">
      <c r="A1598" s="68">
        <v>712.0</v>
      </c>
      <c r="B1598" s="69">
        <v>1.0</v>
      </c>
      <c r="C1598" s="18" t="str">
        <f>IF(A1598=1.2, "Minneapolis",VLOOKUP(A1598,'Fall20 data fy22 comp rev '!$P$2:$Q$669,2,0))</f>
        <v>Mountain Iron-Buhl</v>
      </c>
      <c r="D1598" s="68">
        <v>712.0</v>
      </c>
      <c r="E1598" s="69">
        <v>1.0</v>
      </c>
      <c r="F1598" s="69">
        <v>1.0</v>
      </c>
      <c r="G1598" s="70" t="s">
        <v>2723</v>
      </c>
      <c r="H1598" s="69">
        <v>329.0</v>
      </c>
      <c r="I1598" s="69">
        <v>119.0</v>
      </c>
      <c r="J1598" s="69">
        <v>42.0</v>
      </c>
      <c r="K1598" s="29">
        <f t="shared" ref="K1598:K1599" si="1598">ROUND((I$3*I1598)+(J1598*J$3),1)</f>
        <v>140</v>
      </c>
      <c r="L1598" s="71">
        <f t="shared" ref="L1598:L1599" si="1599">ROUND(K1598/H1598,4)</f>
        <v>0.4255</v>
      </c>
      <c r="M1598" s="71">
        <f t="shared" ref="M1598:M1599" si="1600">ROUND(MIN(1,L1598/M$3),4)</f>
        <v>0.5319</v>
      </c>
      <c r="N1598" s="72">
        <f t="shared" ref="N1598:N1599" si="1601">ROUND(K1598*M1598*N$3,2)</f>
        <v>44.68</v>
      </c>
      <c r="O1598" s="73">
        <f t="shared" ref="O1598:O1599" si="1602">ROUND(N1598*O$3,2)</f>
        <v>255927.04</v>
      </c>
      <c r="P1598" s="8">
        <f t="shared" ref="P1598:P1599" si="1603">O1598/H1598</f>
        <v>777.8937386</v>
      </c>
    </row>
    <row r="1599" ht="14.25" customHeight="1" outlineLevel="2">
      <c r="A1599" s="68">
        <v>712.0</v>
      </c>
      <c r="B1599" s="69">
        <v>1.0</v>
      </c>
      <c r="C1599" s="18" t="str">
        <f>IF(A1599=1.2, "Minneapolis",VLOOKUP(A1599,'Fall20 data fy22 comp rev '!$P$2:$Q$669,2,0))</f>
        <v>Mountain Iron-Buhl</v>
      </c>
      <c r="D1599" s="68">
        <v>712.0</v>
      </c>
      <c r="E1599" s="69">
        <v>1.0</v>
      </c>
      <c r="F1599" s="69">
        <v>3.0</v>
      </c>
      <c r="G1599" s="70" t="s">
        <v>2724</v>
      </c>
      <c r="H1599" s="69">
        <v>262.0</v>
      </c>
      <c r="I1599" s="69">
        <v>61.0</v>
      </c>
      <c r="J1599" s="69">
        <v>42.0</v>
      </c>
      <c r="K1599" s="29">
        <f t="shared" si="1598"/>
        <v>82</v>
      </c>
      <c r="L1599" s="71">
        <f t="shared" si="1599"/>
        <v>0.313</v>
      </c>
      <c r="M1599" s="71">
        <f t="shared" si="1600"/>
        <v>0.3913</v>
      </c>
      <c r="N1599" s="72">
        <f t="shared" si="1601"/>
        <v>19.25</v>
      </c>
      <c r="O1599" s="73">
        <f t="shared" si="1602"/>
        <v>110264</v>
      </c>
      <c r="P1599" s="8">
        <f t="shared" si="1603"/>
        <v>420.8549618</v>
      </c>
    </row>
    <row r="1600" ht="14.25" customHeight="1" outlineLevel="1">
      <c r="A1600" s="68"/>
      <c r="B1600" s="69"/>
      <c r="C1600" s="80" t="s">
        <v>3797</v>
      </c>
      <c r="D1600" s="68"/>
      <c r="E1600" s="69"/>
      <c r="F1600" s="69"/>
      <c r="G1600" s="70"/>
      <c r="H1600" s="69">
        <f t="shared" ref="H1600:K1600" si="1604">SUBTOTAL(9,H1598:H1599)</f>
        <v>591</v>
      </c>
      <c r="I1600" s="69">
        <f t="shared" si="1604"/>
        <v>180</v>
      </c>
      <c r="J1600" s="69">
        <f t="shared" si="1604"/>
        <v>84</v>
      </c>
      <c r="K1600" s="29">
        <f t="shared" si="1604"/>
        <v>222</v>
      </c>
      <c r="L1600" s="71"/>
      <c r="M1600" s="71"/>
      <c r="N1600" s="72">
        <f t="shared" ref="N1600:O1600" si="1605">SUBTOTAL(9,N1598:N1599)</f>
        <v>63.93</v>
      </c>
      <c r="O1600" s="73">
        <f t="shared" si="1605"/>
        <v>366191.04</v>
      </c>
      <c r="P1600" s="8"/>
    </row>
    <row r="1601" ht="14.25" customHeight="1" outlineLevel="2">
      <c r="A1601" s="68">
        <v>716.0</v>
      </c>
      <c r="B1601" s="69">
        <v>1.0</v>
      </c>
      <c r="C1601" s="18" t="str">
        <f>IF(A1601=1.2, "Minneapolis",VLOOKUP(A1601,'Fall20 data fy22 comp rev '!$P$2:$Q$669,2,0))</f>
        <v>Belle Plaine</v>
      </c>
      <c r="D1601" s="68">
        <v>716.0</v>
      </c>
      <c r="E1601" s="69">
        <v>1.0</v>
      </c>
      <c r="F1601" s="69">
        <v>10.0</v>
      </c>
      <c r="G1601" s="70" t="s">
        <v>2725</v>
      </c>
      <c r="H1601" s="69">
        <v>343.0</v>
      </c>
      <c r="I1601" s="69">
        <v>48.0</v>
      </c>
      <c r="J1601" s="69">
        <v>37.0</v>
      </c>
      <c r="K1601" s="29">
        <f t="shared" ref="K1601:K1606" si="1606">ROUND((I$3*I1601)+(J1601*J$3),1)</f>
        <v>66.5</v>
      </c>
      <c r="L1601" s="71">
        <f t="shared" ref="L1601:L1606" si="1607">ROUND(K1601/H1601,4)</f>
        <v>0.1939</v>
      </c>
      <c r="M1601" s="71">
        <f t="shared" ref="M1601:M1606" si="1608">ROUND(MIN(1,L1601/M$3),4)</f>
        <v>0.2424</v>
      </c>
      <c r="N1601" s="72">
        <f t="shared" ref="N1601:N1606" si="1609">ROUND(K1601*M1601*N$3,2)</f>
        <v>9.67</v>
      </c>
      <c r="O1601" s="73">
        <f t="shared" ref="O1601:O1606" si="1610">ROUND(N1601*O$3,2)</f>
        <v>55389.76</v>
      </c>
      <c r="P1601" s="8">
        <f t="shared" ref="P1601:P1606" si="1611">O1601/H1601</f>
        <v>161.4861808</v>
      </c>
    </row>
    <row r="1602" ht="14.25" customHeight="1" outlineLevel="2">
      <c r="A1602" s="68">
        <v>716.0</v>
      </c>
      <c r="B1602" s="69">
        <v>1.0</v>
      </c>
      <c r="C1602" s="18" t="str">
        <f>IF(A1602=1.2, "Minneapolis",VLOOKUP(A1602,'Fall20 data fy22 comp rev '!$P$2:$Q$669,2,0))</f>
        <v>Belle Plaine</v>
      </c>
      <c r="D1602" s="68">
        <v>716.0</v>
      </c>
      <c r="E1602" s="69">
        <v>1.0</v>
      </c>
      <c r="F1602" s="69">
        <v>11.0</v>
      </c>
      <c r="G1602" s="70" t="s">
        <v>2726</v>
      </c>
      <c r="H1602" s="69">
        <v>493.0</v>
      </c>
      <c r="I1602" s="69">
        <v>54.0</v>
      </c>
      <c r="J1602" s="69">
        <v>46.0</v>
      </c>
      <c r="K1602" s="29">
        <f t="shared" si="1606"/>
        <v>77</v>
      </c>
      <c r="L1602" s="71">
        <f t="shared" si="1607"/>
        <v>0.1562</v>
      </c>
      <c r="M1602" s="71">
        <f t="shared" si="1608"/>
        <v>0.1953</v>
      </c>
      <c r="N1602" s="72">
        <f t="shared" si="1609"/>
        <v>9.02</v>
      </c>
      <c r="O1602" s="73">
        <f t="shared" si="1610"/>
        <v>51666.56</v>
      </c>
      <c r="P1602" s="8">
        <f t="shared" si="1611"/>
        <v>104.8003245</v>
      </c>
    </row>
    <row r="1603" ht="14.25" customHeight="1" outlineLevel="2">
      <c r="A1603" s="68">
        <v>716.0</v>
      </c>
      <c r="B1603" s="69">
        <v>1.0</v>
      </c>
      <c r="C1603" s="18" t="str">
        <f>IF(A1603=1.2, "Minneapolis",VLOOKUP(A1603,'Fall20 data fy22 comp rev '!$P$2:$Q$669,2,0))</f>
        <v>Belle Plaine</v>
      </c>
      <c r="D1603" s="68">
        <v>716.0</v>
      </c>
      <c r="E1603" s="69">
        <v>1.0</v>
      </c>
      <c r="F1603" s="69">
        <v>20.0</v>
      </c>
      <c r="G1603" s="70" t="s">
        <v>2727</v>
      </c>
      <c r="H1603" s="69">
        <v>462.0</v>
      </c>
      <c r="I1603" s="69">
        <v>56.0</v>
      </c>
      <c r="J1603" s="69">
        <v>26.0</v>
      </c>
      <c r="K1603" s="29">
        <f t="shared" si="1606"/>
        <v>69</v>
      </c>
      <c r="L1603" s="71">
        <f t="shared" si="1607"/>
        <v>0.1494</v>
      </c>
      <c r="M1603" s="71">
        <f t="shared" si="1608"/>
        <v>0.1868</v>
      </c>
      <c r="N1603" s="72">
        <f t="shared" si="1609"/>
        <v>7.73</v>
      </c>
      <c r="O1603" s="73">
        <f t="shared" si="1610"/>
        <v>44277.44</v>
      </c>
      <c r="P1603" s="8">
        <f t="shared" si="1611"/>
        <v>95.83861472</v>
      </c>
    </row>
    <row r="1604" ht="14.25" customHeight="1" outlineLevel="2">
      <c r="A1604" s="68">
        <v>716.0</v>
      </c>
      <c r="B1604" s="69">
        <v>1.0</v>
      </c>
      <c r="C1604" s="18" t="str">
        <f>IF(A1604=1.2, "Minneapolis",VLOOKUP(A1604,'Fall20 data fy22 comp rev '!$P$2:$Q$669,2,0))</f>
        <v>Belle Plaine</v>
      </c>
      <c r="D1604" s="68">
        <v>716.0</v>
      </c>
      <c r="E1604" s="69">
        <v>1.0</v>
      </c>
      <c r="F1604" s="69">
        <v>30.0</v>
      </c>
      <c r="G1604" s="70" t="s">
        <v>2728</v>
      </c>
      <c r="H1604" s="69">
        <v>259.0</v>
      </c>
      <c r="I1604" s="69">
        <v>25.0</v>
      </c>
      <c r="J1604" s="69">
        <v>26.0</v>
      </c>
      <c r="K1604" s="29">
        <f t="shared" si="1606"/>
        <v>38</v>
      </c>
      <c r="L1604" s="71">
        <f t="shared" si="1607"/>
        <v>0.1467</v>
      </c>
      <c r="M1604" s="71">
        <f t="shared" si="1608"/>
        <v>0.1834</v>
      </c>
      <c r="N1604" s="72">
        <f t="shared" si="1609"/>
        <v>4.18</v>
      </c>
      <c r="O1604" s="73">
        <f t="shared" si="1610"/>
        <v>23943.04</v>
      </c>
      <c r="P1604" s="8">
        <f t="shared" si="1611"/>
        <v>92.44416988</v>
      </c>
    </row>
    <row r="1605" ht="14.25" customHeight="1" outlineLevel="2">
      <c r="A1605" s="68">
        <v>716.0</v>
      </c>
      <c r="B1605" s="69">
        <v>1.0</v>
      </c>
      <c r="C1605" s="18" t="str">
        <f>IF(A1605=1.2, "Minneapolis",VLOOKUP(A1605,'Fall20 data fy22 comp rev '!$P$2:$Q$669,2,0))</f>
        <v>Belle Plaine</v>
      </c>
      <c r="D1605" s="68">
        <v>716.0</v>
      </c>
      <c r="E1605" s="69">
        <v>1.0</v>
      </c>
      <c r="F1605" s="69">
        <v>70.0</v>
      </c>
      <c r="G1605" s="70" t="s">
        <v>2729</v>
      </c>
      <c r="H1605" s="69">
        <v>15.0</v>
      </c>
      <c r="I1605" s="69">
        <v>2.0</v>
      </c>
      <c r="J1605" s="69">
        <v>3.0</v>
      </c>
      <c r="K1605" s="29">
        <f t="shared" si="1606"/>
        <v>3.5</v>
      </c>
      <c r="L1605" s="71">
        <f t="shared" si="1607"/>
        <v>0.2333</v>
      </c>
      <c r="M1605" s="71">
        <f t="shared" si="1608"/>
        <v>0.2916</v>
      </c>
      <c r="N1605" s="72">
        <f t="shared" si="1609"/>
        <v>0.61</v>
      </c>
      <c r="O1605" s="73">
        <f t="shared" si="1610"/>
        <v>3494.08</v>
      </c>
      <c r="P1605" s="8">
        <f t="shared" si="1611"/>
        <v>232.9386667</v>
      </c>
    </row>
    <row r="1606" ht="14.25" customHeight="1" outlineLevel="2">
      <c r="A1606" s="68">
        <v>716.0</v>
      </c>
      <c r="B1606" s="69">
        <v>1.0</v>
      </c>
      <c r="C1606" s="18" t="str">
        <f>IF(A1606=1.2, "Minneapolis",VLOOKUP(A1606,'Fall20 data fy22 comp rev '!$P$2:$Q$669,2,0))</f>
        <v>Belle Plaine</v>
      </c>
      <c r="D1606" s="68">
        <v>716.0</v>
      </c>
      <c r="E1606" s="69">
        <v>1.0</v>
      </c>
      <c r="F1606" s="69">
        <v>375.0</v>
      </c>
      <c r="G1606" s="70" t="s">
        <v>3798</v>
      </c>
      <c r="H1606" s="69">
        <v>50.0</v>
      </c>
      <c r="I1606" s="69">
        <v>13.0</v>
      </c>
      <c r="J1606" s="69">
        <v>2.0</v>
      </c>
      <c r="K1606" s="29">
        <f t="shared" si="1606"/>
        <v>14</v>
      </c>
      <c r="L1606" s="71">
        <f t="shared" si="1607"/>
        <v>0.28</v>
      </c>
      <c r="M1606" s="71">
        <f t="shared" si="1608"/>
        <v>0.35</v>
      </c>
      <c r="N1606" s="72">
        <f t="shared" si="1609"/>
        <v>2.94</v>
      </c>
      <c r="O1606" s="73">
        <f t="shared" si="1610"/>
        <v>16840.32</v>
      </c>
      <c r="P1606" s="8">
        <f t="shared" si="1611"/>
        <v>336.8064</v>
      </c>
    </row>
    <row r="1607" ht="14.25" customHeight="1" outlineLevel="1">
      <c r="A1607" s="68"/>
      <c r="B1607" s="69"/>
      <c r="C1607" s="80" t="s">
        <v>3799</v>
      </c>
      <c r="D1607" s="68"/>
      <c r="E1607" s="69"/>
      <c r="F1607" s="69"/>
      <c r="G1607" s="70"/>
      <c r="H1607" s="69">
        <f t="shared" ref="H1607:K1607" si="1612">SUBTOTAL(9,H1601:H1606)</f>
        <v>1622</v>
      </c>
      <c r="I1607" s="69">
        <f t="shared" si="1612"/>
        <v>198</v>
      </c>
      <c r="J1607" s="69">
        <f t="shared" si="1612"/>
        <v>140</v>
      </c>
      <c r="K1607" s="29">
        <f t="shared" si="1612"/>
        <v>268</v>
      </c>
      <c r="L1607" s="71"/>
      <c r="M1607" s="71"/>
      <c r="N1607" s="72">
        <f t="shared" ref="N1607:O1607" si="1613">SUBTOTAL(9,N1601:N1606)</f>
        <v>34.15</v>
      </c>
      <c r="O1607" s="73">
        <f t="shared" si="1613"/>
        <v>195611.2</v>
      </c>
      <c r="P1607" s="8"/>
    </row>
    <row r="1608" ht="14.25" customHeight="1" outlineLevel="2">
      <c r="A1608" s="68">
        <v>717.0</v>
      </c>
      <c r="B1608" s="69">
        <v>1.0</v>
      </c>
      <c r="C1608" s="18" t="str">
        <f>IF(A1608=1.2, "Minneapolis",VLOOKUP(A1608,'Fall20 data fy22 comp rev '!$P$2:$Q$669,2,0))</f>
        <v>Jordan</v>
      </c>
      <c r="D1608" s="68">
        <v>717.0</v>
      </c>
      <c r="E1608" s="69">
        <v>1.0</v>
      </c>
      <c r="F1608" s="69">
        <v>127.0</v>
      </c>
      <c r="G1608" s="70" t="s">
        <v>2730</v>
      </c>
      <c r="H1608" s="69">
        <v>599.0</v>
      </c>
      <c r="I1608" s="69">
        <v>67.0</v>
      </c>
      <c r="J1608" s="69">
        <v>36.0</v>
      </c>
      <c r="K1608" s="29">
        <f t="shared" ref="K1608:K1611" si="1614">ROUND((I$3*I1608)+(J1608*J$3),1)</f>
        <v>85</v>
      </c>
      <c r="L1608" s="71">
        <f t="shared" ref="L1608:L1611" si="1615">ROUND(K1608/H1608,4)</f>
        <v>0.1419</v>
      </c>
      <c r="M1608" s="71">
        <f t="shared" ref="M1608:M1611" si="1616">ROUND(MIN(1,L1608/M$3),4)</f>
        <v>0.1774</v>
      </c>
      <c r="N1608" s="72">
        <f t="shared" ref="N1608:N1611" si="1617">ROUND(K1608*M1608*N$3,2)</f>
        <v>9.05</v>
      </c>
      <c r="O1608" s="73">
        <f t="shared" ref="O1608:O1611" si="1618">ROUND(N1608*O$3,2)</f>
        <v>51838.4</v>
      </c>
      <c r="P1608" s="8">
        <f t="shared" ref="P1608:P1611" si="1619">O1608/H1608</f>
        <v>86.54156928</v>
      </c>
    </row>
    <row r="1609" ht="14.25" customHeight="1" outlineLevel="2">
      <c r="A1609" s="68">
        <v>717.0</v>
      </c>
      <c r="B1609" s="69">
        <v>1.0</v>
      </c>
      <c r="C1609" s="18" t="str">
        <f>IF(A1609=1.2, "Minneapolis",VLOOKUP(A1609,'Fall20 data fy22 comp rev '!$P$2:$Q$669,2,0))</f>
        <v>Jordan</v>
      </c>
      <c r="D1609" s="68">
        <v>717.0</v>
      </c>
      <c r="E1609" s="69">
        <v>1.0</v>
      </c>
      <c r="F1609" s="69">
        <v>128.0</v>
      </c>
      <c r="G1609" s="70" t="s">
        <v>2731</v>
      </c>
      <c r="H1609" s="69">
        <v>642.0</v>
      </c>
      <c r="I1609" s="69">
        <v>87.0</v>
      </c>
      <c r="J1609" s="69">
        <v>49.0</v>
      </c>
      <c r="K1609" s="29">
        <f t="shared" si="1614"/>
        <v>111.5</v>
      </c>
      <c r="L1609" s="71">
        <f t="shared" si="1615"/>
        <v>0.1737</v>
      </c>
      <c r="M1609" s="71">
        <f t="shared" si="1616"/>
        <v>0.2171</v>
      </c>
      <c r="N1609" s="72">
        <f t="shared" si="1617"/>
        <v>14.52</v>
      </c>
      <c r="O1609" s="73">
        <f t="shared" si="1618"/>
        <v>83170.56</v>
      </c>
      <c r="P1609" s="8">
        <f t="shared" si="1619"/>
        <v>129.5491589</v>
      </c>
    </row>
    <row r="1610" ht="14.25" customHeight="1" outlineLevel="2">
      <c r="A1610" s="68">
        <v>717.0</v>
      </c>
      <c r="B1610" s="69">
        <v>1.0</v>
      </c>
      <c r="C1610" s="18" t="str">
        <f>IF(A1610=1.2, "Minneapolis",VLOOKUP(A1610,'Fall20 data fy22 comp rev '!$P$2:$Q$669,2,0))</f>
        <v>Jordan</v>
      </c>
      <c r="D1610" s="68">
        <v>717.0</v>
      </c>
      <c r="E1610" s="69">
        <v>1.0</v>
      </c>
      <c r="F1610" s="69">
        <v>600.0</v>
      </c>
      <c r="G1610" s="70" t="s">
        <v>2732</v>
      </c>
      <c r="H1610" s="69">
        <v>49.0</v>
      </c>
      <c r="I1610" s="69">
        <v>13.0</v>
      </c>
      <c r="J1610" s="69">
        <v>1.0</v>
      </c>
      <c r="K1610" s="29">
        <f t="shared" si="1614"/>
        <v>13.5</v>
      </c>
      <c r="L1610" s="71">
        <f t="shared" si="1615"/>
        <v>0.2755</v>
      </c>
      <c r="M1610" s="71">
        <f t="shared" si="1616"/>
        <v>0.3444</v>
      </c>
      <c r="N1610" s="72">
        <f t="shared" si="1617"/>
        <v>2.79</v>
      </c>
      <c r="O1610" s="73">
        <f t="shared" si="1618"/>
        <v>15981.12</v>
      </c>
      <c r="P1610" s="8">
        <f t="shared" si="1619"/>
        <v>326.1453061</v>
      </c>
    </row>
    <row r="1611" ht="14.25" customHeight="1" outlineLevel="2">
      <c r="A1611" s="68">
        <v>717.0</v>
      </c>
      <c r="B1611" s="69">
        <v>1.0</v>
      </c>
      <c r="C1611" s="18" t="str">
        <f>IF(A1611=1.2, "Minneapolis",VLOOKUP(A1611,'Fall20 data fy22 comp rev '!$P$2:$Q$669,2,0))</f>
        <v>Jordan</v>
      </c>
      <c r="D1611" s="68">
        <v>717.0</v>
      </c>
      <c r="E1611" s="69">
        <v>1.0</v>
      </c>
      <c r="F1611" s="69">
        <v>637.0</v>
      </c>
      <c r="G1611" s="70" t="s">
        <v>2733</v>
      </c>
      <c r="H1611" s="69">
        <v>617.0</v>
      </c>
      <c r="I1611" s="69">
        <v>115.0</v>
      </c>
      <c r="J1611" s="69">
        <v>37.0</v>
      </c>
      <c r="K1611" s="29">
        <f t="shared" si="1614"/>
        <v>133.5</v>
      </c>
      <c r="L1611" s="71">
        <f t="shared" si="1615"/>
        <v>0.2164</v>
      </c>
      <c r="M1611" s="71">
        <f t="shared" si="1616"/>
        <v>0.2705</v>
      </c>
      <c r="N1611" s="72">
        <f t="shared" si="1617"/>
        <v>21.67</v>
      </c>
      <c r="O1611" s="73">
        <f t="shared" si="1618"/>
        <v>124125.76</v>
      </c>
      <c r="P1611" s="8">
        <f t="shared" si="1619"/>
        <v>201.1762723</v>
      </c>
    </row>
    <row r="1612" ht="14.25" customHeight="1" outlineLevel="1">
      <c r="A1612" s="68"/>
      <c r="B1612" s="69"/>
      <c r="C1612" s="80" t="s">
        <v>3800</v>
      </c>
      <c r="D1612" s="68"/>
      <c r="E1612" s="69"/>
      <c r="F1612" s="69"/>
      <c r="G1612" s="70"/>
      <c r="H1612" s="69">
        <f t="shared" ref="H1612:K1612" si="1620">SUBTOTAL(9,H1608:H1611)</f>
        <v>1907</v>
      </c>
      <c r="I1612" s="69">
        <f t="shared" si="1620"/>
        <v>282</v>
      </c>
      <c r="J1612" s="69">
        <f t="shared" si="1620"/>
        <v>123</v>
      </c>
      <c r="K1612" s="29">
        <f t="shared" si="1620"/>
        <v>343.5</v>
      </c>
      <c r="L1612" s="71"/>
      <c r="M1612" s="71"/>
      <c r="N1612" s="72">
        <f t="shared" ref="N1612:O1612" si="1621">SUBTOTAL(9,N1608:N1611)</f>
        <v>48.03</v>
      </c>
      <c r="O1612" s="73">
        <f t="shared" si="1621"/>
        <v>275115.84</v>
      </c>
      <c r="P1612" s="8"/>
    </row>
    <row r="1613" ht="14.25" customHeight="1" outlineLevel="2">
      <c r="A1613" s="68">
        <v>719.0</v>
      </c>
      <c r="B1613" s="69">
        <v>1.0</v>
      </c>
      <c r="C1613" s="18" t="str">
        <f>IF(A1613=1.2, "Minneapolis",VLOOKUP(A1613,'Fall20 data fy22 comp rev '!$P$2:$Q$669,2,0))</f>
        <v>Prior Lake-Savage Area Schools</v>
      </c>
      <c r="D1613" s="68">
        <v>719.0</v>
      </c>
      <c r="E1613" s="69">
        <v>1.0</v>
      </c>
      <c r="F1613" s="69">
        <v>9.0</v>
      </c>
      <c r="G1613" s="70" t="s">
        <v>2734</v>
      </c>
      <c r="H1613" s="69">
        <v>546.0</v>
      </c>
      <c r="I1613" s="69">
        <v>30.0</v>
      </c>
      <c r="J1613" s="69">
        <v>8.0</v>
      </c>
      <c r="K1613" s="29">
        <f t="shared" ref="K1613:K1623" si="1622">ROUND((I$3*I1613)+(J1613*J$3),1)</f>
        <v>34</v>
      </c>
      <c r="L1613" s="71">
        <f t="shared" ref="L1613:L1623" si="1623">ROUND(K1613/H1613,4)</f>
        <v>0.0623</v>
      </c>
      <c r="M1613" s="71">
        <f t="shared" ref="M1613:M1623" si="1624">ROUND(MIN(1,L1613/M$3),4)</f>
        <v>0.0779</v>
      </c>
      <c r="N1613" s="72">
        <f t="shared" ref="N1613:N1623" si="1625">ROUND(K1613*M1613*N$3,2)</f>
        <v>1.59</v>
      </c>
      <c r="O1613" s="73">
        <f t="shared" ref="O1613:O1623" si="1626">ROUND(N1613*O$3,2)</f>
        <v>9107.52</v>
      </c>
      <c r="P1613" s="8">
        <f t="shared" ref="P1613:P1623" si="1627">O1613/H1613</f>
        <v>16.68043956</v>
      </c>
    </row>
    <row r="1614" ht="14.25" customHeight="1" outlineLevel="2">
      <c r="A1614" s="68">
        <v>719.0</v>
      </c>
      <c r="B1614" s="69">
        <v>1.0</v>
      </c>
      <c r="C1614" s="18" t="str">
        <f>IF(A1614=1.2, "Minneapolis",VLOOKUP(A1614,'Fall20 data fy22 comp rev '!$P$2:$Q$669,2,0))</f>
        <v>Prior Lake-Savage Area Schools</v>
      </c>
      <c r="D1614" s="68">
        <v>719.0</v>
      </c>
      <c r="E1614" s="69">
        <v>1.0</v>
      </c>
      <c r="F1614" s="69">
        <v>10.0</v>
      </c>
      <c r="G1614" s="70" t="s">
        <v>2735</v>
      </c>
      <c r="H1614" s="69">
        <v>499.0</v>
      </c>
      <c r="I1614" s="69">
        <v>36.0</v>
      </c>
      <c r="J1614" s="69">
        <v>16.0</v>
      </c>
      <c r="K1614" s="29">
        <f t="shared" si="1622"/>
        <v>44</v>
      </c>
      <c r="L1614" s="71">
        <f t="shared" si="1623"/>
        <v>0.0882</v>
      </c>
      <c r="M1614" s="71">
        <f t="shared" si="1624"/>
        <v>0.1103</v>
      </c>
      <c r="N1614" s="72">
        <f t="shared" si="1625"/>
        <v>2.91</v>
      </c>
      <c r="O1614" s="73">
        <f t="shared" si="1626"/>
        <v>16668.48</v>
      </c>
      <c r="P1614" s="8">
        <f t="shared" si="1627"/>
        <v>33.40376754</v>
      </c>
    </row>
    <row r="1615" ht="14.25" customHeight="1" outlineLevel="2">
      <c r="A1615" s="68">
        <v>719.0</v>
      </c>
      <c r="B1615" s="69">
        <v>1.0</v>
      </c>
      <c r="C1615" s="18" t="str">
        <f>IF(A1615=1.2, "Minneapolis",VLOOKUP(A1615,'Fall20 data fy22 comp rev '!$P$2:$Q$669,2,0))</f>
        <v>Prior Lake-Savage Area Schools</v>
      </c>
      <c r="D1615" s="68">
        <v>719.0</v>
      </c>
      <c r="E1615" s="69">
        <v>1.0</v>
      </c>
      <c r="F1615" s="69">
        <v>11.0</v>
      </c>
      <c r="G1615" s="70" t="s">
        <v>2736</v>
      </c>
      <c r="H1615" s="69">
        <v>560.0</v>
      </c>
      <c r="I1615" s="69">
        <v>56.0</v>
      </c>
      <c r="J1615" s="69">
        <v>21.0</v>
      </c>
      <c r="K1615" s="29">
        <f t="shared" si="1622"/>
        <v>66.5</v>
      </c>
      <c r="L1615" s="71">
        <f t="shared" si="1623"/>
        <v>0.1188</v>
      </c>
      <c r="M1615" s="71">
        <f t="shared" si="1624"/>
        <v>0.1485</v>
      </c>
      <c r="N1615" s="72">
        <f t="shared" si="1625"/>
        <v>5.93</v>
      </c>
      <c r="O1615" s="73">
        <f t="shared" si="1626"/>
        <v>33967.04</v>
      </c>
      <c r="P1615" s="8">
        <f t="shared" si="1627"/>
        <v>60.65542857</v>
      </c>
    </row>
    <row r="1616" ht="14.25" customHeight="1" outlineLevel="2">
      <c r="A1616" s="68">
        <v>719.0</v>
      </c>
      <c r="B1616" s="69">
        <v>1.0</v>
      </c>
      <c r="C1616" s="18" t="str">
        <f>IF(A1616=1.2, "Minneapolis",VLOOKUP(A1616,'Fall20 data fy22 comp rev '!$P$2:$Q$669,2,0))</f>
        <v>Prior Lake-Savage Area Schools</v>
      </c>
      <c r="D1616" s="68">
        <v>719.0</v>
      </c>
      <c r="E1616" s="69">
        <v>1.0</v>
      </c>
      <c r="F1616" s="69">
        <v>12.0</v>
      </c>
      <c r="G1616" s="70" t="s">
        <v>3801</v>
      </c>
      <c r="H1616" s="69">
        <v>450.0</v>
      </c>
      <c r="I1616" s="69">
        <v>51.0</v>
      </c>
      <c r="J1616" s="69">
        <v>34.0</v>
      </c>
      <c r="K1616" s="29">
        <f t="shared" si="1622"/>
        <v>68</v>
      </c>
      <c r="L1616" s="71">
        <f t="shared" si="1623"/>
        <v>0.1511</v>
      </c>
      <c r="M1616" s="71">
        <f t="shared" si="1624"/>
        <v>0.1889</v>
      </c>
      <c r="N1616" s="72">
        <f t="shared" si="1625"/>
        <v>7.71</v>
      </c>
      <c r="O1616" s="73">
        <f t="shared" si="1626"/>
        <v>44162.88</v>
      </c>
      <c r="P1616" s="8">
        <f t="shared" si="1627"/>
        <v>98.13973333</v>
      </c>
    </row>
    <row r="1617" ht="14.25" customHeight="1" outlineLevel="2">
      <c r="A1617" s="68">
        <v>719.0</v>
      </c>
      <c r="B1617" s="69">
        <v>1.0</v>
      </c>
      <c r="C1617" s="18" t="str">
        <f>IF(A1617=1.2, "Minneapolis",VLOOKUP(A1617,'Fall20 data fy22 comp rev '!$P$2:$Q$669,2,0))</f>
        <v>Prior Lake-Savage Area Schools</v>
      </c>
      <c r="D1617" s="68">
        <v>719.0</v>
      </c>
      <c r="E1617" s="69">
        <v>1.0</v>
      </c>
      <c r="F1617" s="69">
        <v>14.0</v>
      </c>
      <c r="G1617" s="70" t="s">
        <v>2737</v>
      </c>
      <c r="H1617" s="69">
        <v>649.0</v>
      </c>
      <c r="I1617" s="69">
        <v>76.0</v>
      </c>
      <c r="J1617" s="69">
        <v>35.0</v>
      </c>
      <c r="K1617" s="29">
        <f t="shared" si="1622"/>
        <v>93.5</v>
      </c>
      <c r="L1617" s="71">
        <f t="shared" si="1623"/>
        <v>0.1441</v>
      </c>
      <c r="M1617" s="71">
        <f t="shared" si="1624"/>
        <v>0.1801</v>
      </c>
      <c r="N1617" s="72">
        <f t="shared" si="1625"/>
        <v>10.1</v>
      </c>
      <c r="O1617" s="73">
        <f t="shared" si="1626"/>
        <v>57852.8</v>
      </c>
      <c r="P1617" s="8">
        <f t="shared" si="1627"/>
        <v>89.14144838</v>
      </c>
    </row>
    <row r="1618" ht="14.25" customHeight="1" outlineLevel="2">
      <c r="A1618" s="68">
        <v>719.0</v>
      </c>
      <c r="B1618" s="69">
        <v>1.0</v>
      </c>
      <c r="C1618" s="18" t="str">
        <f>IF(A1618=1.2, "Minneapolis",VLOOKUP(A1618,'Fall20 data fy22 comp rev '!$P$2:$Q$669,2,0))</f>
        <v>Prior Lake-Savage Area Schools</v>
      </c>
      <c r="D1618" s="68">
        <v>719.0</v>
      </c>
      <c r="E1618" s="69">
        <v>1.0</v>
      </c>
      <c r="F1618" s="69">
        <v>17.0</v>
      </c>
      <c r="G1618" s="70" t="s">
        <v>2738</v>
      </c>
      <c r="H1618" s="69">
        <v>581.0</v>
      </c>
      <c r="I1618" s="69">
        <v>37.0</v>
      </c>
      <c r="J1618" s="69">
        <v>10.0</v>
      </c>
      <c r="K1618" s="29">
        <f t="shared" si="1622"/>
        <v>42</v>
      </c>
      <c r="L1618" s="71">
        <f t="shared" si="1623"/>
        <v>0.0723</v>
      </c>
      <c r="M1618" s="71">
        <f t="shared" si="1624"/>
        <v>0.0904</v>
      </c>
      <c r="N1618" s="72">
        <f t="shared" si="1625"/>
        <v>2.28</v>
      </c>
      <c r="O1618" s="73">
        <f t="shared" si="1626"/>
        <v>13059.84</v>
      </c>
      <c r="P1618" s="8">
        <f t="shared" si="1627"/>
        <v>22.47820998</v>
      </c>
    </row>
    <row r="1619" ht="14.25" customHeight="1" outlineLevel="2">
      <c r="A1619" s="68">
        <v>719.0</v>
      </c>
      <c r="B1619" s="69">
        <v>1.0</v>
      </c>
      <c r="C1619" s="18" t="str">
        <f>IF(A1619=1.2, "Minneapolis",VLOOKUP(A1619,'Fall20 data fy22 comp rev '!$P$2:$Q$669,2,0))</f>
        <v>Prior Lake-Savage Area Schools</v>
      </c>
      <c r="D1619" s="68">
        <v>719.0</v>
      </c>
      <c r="E1619" s="69">
        <v>1.0</v>
      </c>
      <c r="F1619" s="69">
        <v>18.0</v>
      </c>
      <c r="G1619" s="70" t="s">
        <v>2739</v>
      </c>
      <c r="H1619" s="69">
        <v>703.0</v>
      </c>
      <c r="I1619" s="69">
        <v>54.0</v>
      </c>
      <c r="J1619" s="69">
        <v>17.0</v>
      </c>
      <c r="K1619" s="29">
        <f t="shared" si="1622"/>
        <v>62.5</v>
      </c>
      <c r="L1619" s="71">
        <f t="shared" si="1623"/>
        <v>0.0889</v>
      </c>
      <c r="M1619" s="71">
        <f t="shared" si="1624"/>
        <v>0.1111</v>
      </c>
      <c r="N1619" s="72">
        <f t="shared" si="1625"/>
        <v>4.17</v>
      </c>
      <c r="O1619" s="73">
        <f t="shared" si="1626"/>
        <v>23885.76</v>
      </c>
      <c r="P1619" s="8">
        <f t="shared" si="1627"/>
        <v>33.976899</v>
      </c>
    </row>
    <row r="1620" ht="14.25" customHeight="1" outlineLevel="2">
      <c r="A1620" s="68">
        <v>719.0</v>
      </c>
      <c r="B1620" s="69">
        <v>1.0</v>
      </c>
      <c r="C1620" s="18" t="str">
        <f>IF(A1620=1.2, "Minneapolis",VLOOKUP(A1620,'Fall20 data fy22 comp rev '!$P$2:$Q$669,2,0))</f>
        <v>Prior Lake-Savage Area Schools</v>
      </c>
      <c r="D1620" s="68">
        <v>719.0</v>
      </c>
      <c r="E1620" s="69">
        <v>1.0</v>
      </c>
      <c r="F1620" s="69">
        <v>20.0</v>
      </c>
      <c r="G1620" s="70" t="s">
        <v>2741</v>
      </c>
      <c r="H1620" s="69">
        <v>1102.0</v>
      </c>
      <c r="I1620" s="69">
        <v>120.0</v>
      </c>
      <c r="J1620" s="69">
        <v>37.0</v>
      </c>
      <c r="K1620" s="29">
        <f t="shared" si="1622"/>
        <v>138.5</v>
      </c>
      <c r="L1620" s="71">
        <f t="shared" si="1623"/>
        <v>0.1257</v>
      </c>
      <c r="M1620" s="71">
        <f t="shared" si="1624"/>
        <v>0.1571</v>
      </c>
      <c r="N1620" s="72">
        <f t="shared" si="1625"/>
        <v>13.06</v>
      </c>
      <c r="O1620" s="73">
        <f t="shared" si="1626"/>
        <v>74807.68</v>
      </c>
      <c r="P1620" s="8">
        <f t="shared" si="1627"/>
        <v>67.88355717</v>
      </c>
    </row>
    <row r="1621" ht="14.25" customHeight="1" outlineLevel="2">
      <c r="A1621" s="68">
        <v>719.0</v>
      </c>
      <c r="B1621" s="69">
        <v>1.0</v>
      </c>
      <c r="C1621" s="18" t="str">
        <f>IF(A1621=1.2, "Minneapolis",VLOOKUP(A1621,'Fall20 data fy22 comp rev '!$P$2:$Q$669,2,0))</f>
        <v>Prior Lake-Savage Area Schools</v>
      </c>
      <c r="D1621" s="68">
        <v>719.0</v>
      </c>
      <c r="E1621" s="69">
        <v>1.0</v>
      </c>
      <c r="F1621" s="69">
        <v>21.0</v>
      </c>
      <c r="G1621" s="70" t="s">
        <v>2742</v>
      </c>
      <c r="H1621" s="69">
        <v>1046.0</v>
      </c>
      <c r="I1621" s="69">
        <v>57.0</v>
      </c>
      <c r="J1621" s="69">
        <v>40.0</v>
      </c>
      <c r="K1621" s="29">
        <f t="shared" si="1622"/>
        <v>77</v>
      </c>
      <c r="L1621" s="71">
        <f t="shared" si="1623"/>
        <v>0.0736</v>
      </c>
      <c r="M1621" s="71">
        <f t="shared" si="1624"/>
        <v>0.092</v>
      </c>
      <c r="N1621" s="72">
        <f t="shared" si="1625"/>
        <v>4.25</v>
      </c>
      <c r="O1621" s="73">
        <f t="shared" si="1626"/>
        <v>24344</v>
      </c>
      <c r="P1621" s="8">
        <f t="shared" si="1627"/>
        <v>23.27342256</v>
      </c>
    </row>
    <row r="1622" ht="14.25" customHeight="1" outlineLevel="2">
      <c r="A1622" s="68">
        <v>719.0</v>
      </c>
      <c r="B1622" s="69">
        <v>1.0</v>
      </c>
      <c r="C1622" s="18" t="str">
        <f>IF(A1622=1.2, "Minneapolis",VLOOKUP(A1622,'Fall20 data fy22 comp rev '!$P$2:$Q$669,2,0))</f>
        <v>Prior Lake-Savage Area Schools</v>
      </c>
      <c r="D1622" s="68">
        <v>719.0</v>
      </c>
      <c r="E1622" s="69">
        <v>1.0</v>
      </c>
      <c r="F1622" s="69">
        <v>30.0</v>
      </c>
      <c r="G1622" s="70" t="s">
        <v>2743</v>
      </c>
      <c r="H1622" s="69">
        <v>2762.0</v>
      </c>
      <c r="I1622" s="69">
        <v>180.0</v>
      </c>
      <c r="J1622" s="69">
        <v>96.0</v>
      </c>
      <c r="K1622" s="29">
        <f t="shared" si="1622"/>
        <v>228</v>
      </c>
      <c r="L1622" s="71">
        <f t="shared" si="1623"/>
        <v>0.0825</v>
      </c>
      <c r="M1622" s="71">
        <f t="shared" si="1624"/>
        <v>0.1031</v>
      </c>
      <c r="N1622" s="72">
        <f t="shared" si="1625"/>
        <v>14.1</v>
      </c>
      <c r="O1622" s="73">
        <f t="shared" si="1626"/>
        <v>80764.8</v>
      </c>
      <c r="P1622" s="8">
        <f t="shared" si="1627"/>
        <v>29.24141926</v>
      </c>
    </row>
    <row r="1623" ht="14.25" customHeight="1" outlineLevel="2">
      <c r="A1623" s="68">
        <v>719.0</v>
      </c>
      <c r="B1623" s="69">
        <v>1.0</v>
      </c>
      <c r="C1623" s="18" t="str">
        <f>IF(A1623=1.2, "Minneapolis",VLOOKUP(A1623,'Fall20 data fy22 comp rev '!$P$2:$Q$669,2,0))</f>
        <v>Prior Lake-Savage Area Schools</v>
      </c>
      <c r="D1623" s="68">
        <v>719.0</v>
      </c>
      <c r="E1623" s="69">
        <v>1.0</v>
      </c>
      <c r="F1623" s="69">
        <v>34.0</v>
      </c>
      <c r="G1623" s="70" t="s">
        <v>2744</v>
      </c>
      <c r="H1623" s="69">
        <v>89.0</v>
      </c>
      <c r="I1623" s="69">
        <v>20.0</v>
      </c>
      <c r="J1623" s="69">
        <v>5.0</v>
      </c>
      <c r="K1623" s="29">
        <f t="shared" si="1622"/>
        <v>22.5</v>
      </c>
      <c r="L1623" s="71">
        <f t="shared" si="1623"/>
        <v>0.2528</v>
      </c>
      <c r="M1623" s="71">
        <f t="shared" si="1624"/>
        <v>0.316</v>
      </c>
      <c r="N1623" s="72">
        <f t="shared" si="1625"/>
        <v>4.27</v>
      </c>
      <c r="O1623" s="73">
        <f t="shared" si="1626"/>
        <v>24458.56</v>
      </c>
      <c r="P1623" s="8">
        <f t="shared" si="1627"/>
        <v>274.8152809</v>
      </c>
    </row>
    <row r="1624" ht="14.25" customHeight="1" outlineLevel="1">
      <c r="A1624" s="68"/>
      <c r="B1624" s="69"/>
      <c r="C1624" s="80" t="s">
        <v>3802</v>
      </c>
      <c r="D1624" s="68"/>
      <c r="E1624" s="69"/>
      <c r="F1624" s="69"/>
      <c r="G1624" s="70"/>
      <c r="H1624" s="69">
        <f t="shared" ref="H1624:K1624" si="1628">SUBTOTAL(9,H1613:H1623)</f>
        <v>8987</v>
      </c>
      <c r="I1624" s="69">
        <f t="shared" si="1628"/>
        <v>717</v>
      </c>
      <c r="J1624" s="69">
        <f t="shared" si="1628"/>
        <v>319</v>
      </c>
      <c r="K1624" s="29">
        <f t="shared" si="1628"/>
        <v>876.5</v>
      </c>
      <c r="L1624" s="71"/>
      <c r="M1624" s="71"/>
      <c r="N1624" s="72">
        <f t="shared" ref="N1624:O1624" si="1629">SUBTOTAL(9,N1613:N1623)</f>
        <v>70.37</v>
      </c>
      <c r="O1624" s="73">
        <f t="shared" si="1629"/>
        <v>403079.36</v>
      </c>
      <c r="P1624" s="8"/>
    </row>
    <row r="1625" ht="14.25" customHeight="1" outlineLevel="2">
      <c r="A1625" s="68">
        <v>720.0</v>
      </c>
      <c r="B1625" s="69">
        <v>1.0</v>
      </c>
      <c r="C1625" s="18" t="str">
        <f>IF(A1625=1.2, "Minneapolis",VLOOKUP(A1625,'Fall20 data fy22 comp rev '!$P$2:$Q$669,2,0))</f>
        <v>Shakopee</v>
      </c>
      <c r="D1625" s="68">
        <v>720.0</v>
      </c>
      <c r="E1625" s="69">
        <v>1.0</v>
      </c>
      <c r="F1625" s="69">
        <v>83.0</v>
      </c>
      <c r="G1625" s="70" t="s">
        <v>2746</v>
      </c>
      <c r="H1625" s="69">
        <v>2711.0</v>
      </c>
      <c r="I1625" s="69">
        <v>519.0</v>
      </c>
      <c r="J1625" s="69">
        <v>296.0</v>
      </c>
      <c r="K1625" s="29">
        <f t="shared" ref="K1625:K1634" si="1630">ROUND((I$3*I1625)+(J1625*J$3),1)</f>
        <v>667</v>
      </c>
      <c r="L1625" s="71">
        <f t="shared" ref="L1625:L1634" si="1631">ROUND(K1625/H1625,4)</f>
        <v>0.246</v>
      </c>
      <c r="M1625" s="71">
        <f t="shared" ref="M1625:M1634" si="1632">ROUND(MIN(1,L1625/M$3),4)</f>
        <v>0.3075</v>
      </c>
      <c r="N1625" s="72">
        <f t="shared" ref="N1625:N1634" si="1633">ROUND(K1625*M1625*N$3,2)</f>
        <v>123.06</v>
      </c>
      <c r="O1625" s="73">
        <f t="shared" ref="O1625:O1634" si="1634">ROUND(N1625*O$3,2)</f>
        <v>704887.68</v>
      </c>
      <c r="P1625" s="8">
        <f t="shared" ref="P1625:P1634" si="1635">O1625/H1625</f>
        <v>260.0102103</v>
      </c>
    </row>
    <row r="1626" ht="14.25" customHeight="1" outlineLevel="2">
      <c r="A1626" s="68">
        <v>720.0</v>
      </c>
      <c r="B1626" s="69">
        <v>1.0</v>
      </c>
      <c r="C1626" s="18" t="str">
        <f>IF(A1626=1.2, "Minneapolis",VLOOKUP(A1626,'Fall20 data fy22 comp rev '!$P$2:$Q$669,2,0))</f>
        <v>Shakopee</v>
      </c>
      <c r="D1626" s="68">
        <v>720.0</v>
      </c>
      <c r="E1626" s="69">
        <v>1.0</v>
      </c>
      <c r="F1626" s="69">
        <v>84.0</v>
      </c>
      <c r="G1626" s="70" t="s">
        <v>2747</v>
      </c>
      <c r="H1626" s="69">
        <v>1175.0</v>
      </c>
      <c r="I1626" s="69">
        <v>253.0</v>
      </c>
      <c r="J1626" s="69">
        <v>125.0</v>
      </c>
      <c r="K1626" s="29">
        <f t="shared" si="1630"/>
        <v>315.5</v>
      </c>
      <c r="L1626" s="71">
        <f t="shared" si="1631"/>
        <v>0.2685</v>
      </c>
      <c r="M1626" s="71">
        <f t="shared" si="1632"/>
        <v>0.3356</v>
      </c>
      <c r="N1626" s="72">
        <f t="shared" si="1633"/>
        <v>63.53</v>
      </c>
      <c r="O1626" s="73">
        <f t="shared" si="1634"/>
        <v>363899.84</v>
      </c>
      <c r="P1626" s="8">
        <f t="shared" si="1635"/>
        <v>309.7019915</v>
      </c>
    </row>
    <row r="1627" ht="14.25" customHeight="1" outlineLevel="2">
      <c r="A1627" s="68">
        <v>720.0</v>
      </c>
      <c r="B1627" s="69">
        <v>1.0</v>
      </c>
      <c r="C1627" s="18" t="str">
        <f>IF(A1627=1.2, "Minneapolis",VLOOKUP(A1627,'Fall20 data fy22 comp rev '!$P$2:$Q$669,2,0))</f>
        <v>Shakopee</v>
      </c>
      <c r="D1627" s="68">
        <v>720.0</v>
      </c>
      <c r="E1627" s="69">
        <v>1.0</v>
      </c>
      <c r="F1627" s="69">
        <v>85.0</v>
      </c>
      <c r="G1627" s="70" t="s">
        <v>2748</v>
      </c>
      <c r="H1627" s="69">
        <v>743.0</v>
      </c>
      <c r="I1627" s="69">
        <v>187.0</v>
      </c>
      <c r="J1627" s="69">
        <v>121.0</v>
      </c>
      <c r="K1627" s="29">
        <f t="shared" si="1630"/>
        <v>247.5</v>
      </c>
      <c r="L1627" s="71">
        <f t="shared" si="1631"/>
        <v>0.3331</v>
      </c>
      <c r="M1627" s="71">
        <f t="shared" si="1632"/>
        <v>0.4164</v>
      </c>
      <c r="N1627" s="72">
        <f t="shared" si="1633"/>
        <v>61.84</v>
      </c>
      <c r="O1627" s="73">
        <f t="shared" si="1634"/>
        <v>354219.52</v>
      </c>
      <c r="P1627" s="8">
        <f t="shared" si="1635"/>
        <v>476.742288</v>
      </c>
    </row>
    <row r="1628" ht="14.25" customHeight="1" outlineLevel="2">
      <c r="A1628" s="68">
        <v>720.0</v>
      </c>
      <c r="B1628" s="69">
        <v>1.0</v>
      </c>
      <c r="C1628" s="18" t="str">
        <f>IF(A1628=1.2, "Minneapolis",VLOOKUP(A1628,'Fall20 data fy22 comp rev '!$P$2:$Q$669,2,0))</f>
        <v>Shakopee</v>
      </c>
      <c r="D1628" s="68">
        <v>720.0</v>
      </c>
      <c r="E1628" s="69">
        <v>1.0</v>
      </c>
      <c r="F1628" s="69">
        <v>86.0</v>
      </c>
      <c r="G1628" s="70" t="s">
        <v>2749</v>
      </c>
      <c r="H1628" s="69">
        <v>99.0</v>
      </c>
      <c r="I1628" s="69">
        <v>50.0</v>
      </c>
      <c r="J1628" s="69">
        <v>12.0</v>
      </c>
      <c r="K1628" s="29">
        <f t="shared" si="1630"/>
        <v>56</v>
      </c>
      <c r="L1628" s="71">
        <f t="shared" si="1631"/>
        <v>0.5657</v>
      </c>
      <c r="M1628" s="71">
        <f t="shared" si="1632"/>
        <v>0.7071</v>
      </c>
      <c r="N1628" s="72">
        <f t="shared" si="1633"/>
        <v>23.76</v>
      </c>
      <c r="O1628" s="73">
        <f t="shared" si="1634"/>
        <v>136097.28</v>
      </c>
      <c r="P1628" s="8">
        <f t="shared" si="1635"/>
        <v>1374.72</v>
      </c>
    </row>
    <row r="1629" ht="14.25" customHeight="1" outlineLevel="2">
      <c r="A1629" s="68">
        <v>720.0</v>
      </c>
      <c r="B1629" s="69">
        <v>1.0</v>
      </c>
      <c r="C1629" s="18" t="str">
        <f>IF(A1629=1.2, "Minneapolis",VLOOKUP(A1629,'Fall20 data fy22 comp rev '!$P$2:$Q$669,2,0))</f>
        <v>Shakopee</v>
      </c>
      <c r="D1629" s="68">
        <v>720.0</v>
      </c>
      <c r="E1629" s="69">
        <v>1.0</v>
      </c>
      <c r="F1629" s="69">
        <v>860.0</v>
      </c>
      <c r="G1629" s="70" t="s">
        <v>2750</v>
      </c>
      <c r="H1629" s="69">
        <v>651.0</v>
      </c>
      <c r="I1629" s="69">
        <v>136.0</v>
      </c>
      <c r="J1629" s="69">
        <v>69.0</v>
      </c>
      <c r="K1629" s="29">
        <f t="shared" si="1630"/>
        <v>170.5</v>
      </c>
      <c r="L1629" s="71">
        <f t="shared" si="1631"/>
        <v>0.2619</v>
      </c>
      <c r="M1629" s="71">
        <f t="shared" si="1632"/>
        <v>0.3274</v>
      </c>
      <c r="N1629" s="72">
        <f t="shared" si="1633"/>
        <v>33.49</v>
      </c>
      <c r="O1629" s="73">
        <f t="shared" si="1634"/>
        <v>191830.72</v>
      </c>
      <c r="P1629" s="8">
        <f t="shared" si="1635"/>
        <v>294.6708449</v>
      </c>
    </row>
    <row r="1630" ht="14.25" customHeight="1" outlineLevel="2">
      <c r="A1630" s="68">
        <v>720.0</v>
      </c>
      <c r="B1630" s="69">
        <v>1.0</v>
      </c>
      <c r="C1630" s="18" t="str">
        <f>IF(A1630=1.2, "Minneapolis",VLOOKUP(A1630,'Fall20 data fy22 comp rev '!$P$2:$Q$669,2,0))</f>
        <v>Shakopee</v>
      </c>
      <c r="D1630" s="68">
        <v>720.0</v>
      </c>
      <c r="E1630" s="69">
        <v>1.0</v>
      </c>
      <c r="F1630" s="69">
        <v>861.0</v>
      </c>
      <c r="G1630" s="70" t="s">
        <v>2751</v>
      </c>
      <c r="H1630" s="69">
        <v>593.0</v>
      </c>
      <c r="I1630" s="69">
        <v>147.0</v>
      </c>
      <c r="J1630" s="69">
        <v>64.0</v>
      </c>
      <c r="K1630" s="29">
        <f t="shared" si="1630"/>
        <v>179</v>
      </c>
      <c r="L1630" s="71">
        <f t="shared" si="1631"/>
        <v>0.3019</v>
      </c>
      <c r="M1630" s="71">
        <f t="shared" si="1632"/>
        <v>0.3774</v>
      </c>
      <c r="N1630" s="72">
        <f t="shared" si="1633"/>
        <v>40.53</v>
      </c>
      <c r="O1630" s="73">
        <f t="shared" si="1634"/>
        <v>232155.84</v>
      </c>
      <c r="P1630" s="8">
        <f t="shared" si="1635"/>
        <v>391.493828</v>
      </c>
    </row>
    <row r="1631" ht="14.25" customHeight="1" outlineLevel="2">
      <c r="A1631" s="68">
        <v>720.0</v>
      </c>
      <c r="B1631" s="69">
        <v>1.0</v>
      </c>
      <c r="C1631" s="18" t="str">
        <f>IF(A1631=1.2, "Minneapolis",VLOOKUP(A1631,'Fall20 data fy22 comp rev '!$P$2:$Q$669,2,0))</f>
        <v>Shakopee</v>
      </c>
      <c r="D1631" s="68">
        <v>720.0</v>
      </c>
      <c r="E1631" s="69">
        <v>1.0</v>
      </c>
      <c r="F1631" s="69">
        <v>864.0</v>
      </c>
      <c r="G1631" s="70" t="s">
        <v>2752</v>
      </c>
      <c r="H1631" s="69">
        <v>547.0</v>
      </c>
      <c r="I1631" s="69">
        <v>179.0</v>
      </c>
      <c r="J1631" s="69">
        <v>78.0</v>
      </c>
      <c r="K1631" s="29">
        <f t="shared" si="1630"/>
        <v>218</v>
      </c>
      <c r="L1631" s="71">
        <f t="shared" si="1631"/>
        <v>0.3985</v>
      </c>
      <c r="M1631" s="71">
        <f t="shared" si="1632"/>
        <v>0.4981</v>
      </c>
      <c r="N1631" s="72">
        <f t="shared" si="1633"/>
        <v>65.15</v>
      </c>
      <c r="O1631" s="73">
        <f t="shared" si="1634"/>
        <v>373179.2</v>
      </c>
      <c r="P1631" s="8">
        <f t="shared" si="1635"/>
        <v>682.2288848</v>
      </c>
    </row>
    <row r="1632" ht="14.25" customHeight="1" outlineLevel="2">
      <c r="A1632" s="68">
        <v>720.0</v>
      </c>
      <c r="B1632" s="69">
        <v>1.0</v>
      </c>
      <c r="C1632" s="18" t="str">
        <f>IF(A1632=1.2, "Minneapolis",VLOOKUP(A1632,'Fall20 data fy22 comp rev '!$P$2:$Q$669,2,0))</f>
        <v>Shakopee</v>
      </c>
      <c r="D1632" s="68">
        <v>720.0</v>
      </c>
      <c r="E1632" s="69">
        <v>1.0</v>
      </c>
      <c r="F1632" s="69">
        <v>865.0</v>
      </c>
      <c r="G1632" s="70" t="s">
        <v>2753</v>
      </c>
      <c r="H1632" s="69">
        <v>758.0</v>
      </c>
      <c r="I1632" s="69">
        <v>194.0</v>
      </c>
      <c r="J1632" s="69">
        <v>109.0</v>
      </c>
      <c r="K1632" s="29">
        <f t="shared" si="1630"/>
        <v>248.5</v>
      </c>
      <c r="L1632" s="71">
        <f t="shared" si="1631"/>
        <v>0.3278</v>
      </c>
      <c r="M1632" s="71">
        <f t="shared" si="1632"/>
        <v>0.4098</v>
      </c>
      <c r="N1632" s="72">
        <f t="shared" si="1633"/>
        <v>61.1</v>
      </c>
      <c r="O1632" s="73">
        <f t="shared" si="1634"/>
        <v>349980.8</v>
      </c>
      <c r="P1632" s="8">
        <f t="shared" si="1635"/>
        <v>461.716095</v>
      </c>
    </row>
    <row r="1633" ht="14.25" customHeight="1" outlineLevel="2">
      <c r="A1633" s="68">
        <v>720.0</v>
      </c>
      <c r="B1633" s="69">
        <v>1.0</v>
      </c>
      <c r="C1633" s="18" t="str">
        <f>IF(A1633=1.2, "Minneapolis",VLOOKUP(A1633,'Fall20 data fy22 comp rev '!$P$2:$Q$669,2,0))</f>
        <v>Shakopee</v>
      </c>
      <c r="D1633" s="68">
        <v>720.0</v>
      </c>
      <c r="E1633" s="69">
        <v>1.0</v>
      </c>
      <c r="F1633" s="69">
        <v>866.0</v>
      </c>
      <c r="G1633" s="70" t="s">
        <v>2754</v>
      </c>
      <c r="H1633" s="69">
        <v>800.0</v>
      </c>
      <c r="I1633" s="69">
        <v>130.0</v>
      </c>
      <c r="J1633" s="69">
        <v>106.0</v>
      </c>
      <c r="K1633" s="29">
        <f t="shared" si="1630"/>
        <v>183</v>
      </c>
      <c r="L1633" s="71">
        <f t="shared" si="1631"/>
        <v>0.2288</v>
      </c>
      <c r="M1633" s="71">
        <f t="shared" si="1632"/>
        <v>0.286</v>
      </c>
      <c r="N1633" s="72">
        <f t="shared" si="1633"/>
        <v>31.4</v>
      </c>
      <c r="O1633" s="73">
        <f t="shared" si="1634"/>
        <v>179859.2</v>
      </c>
      <c r="P1633" s="8">
        <f t="shared" si="1635"/>
        <v>224.824</v>
      </c>
    </row>
    <row r="1634" ht="14.25" customHeight="1" outlineLevel="2">
      <c r="A1634" s="68">
        <v>720.0</v>
      </c>
      <c r="B1634" s="69">
        <v>1.0</v>
      </c>
      <c r="C1634" s="18" t="str">
        <f>IF(A1634=1.2, "Minneapolis",VLOOKUP(A1634,'Fall20 data fy22 comp rev '!$P$2:$Q$669,2,0))</f>
        <v>Shakopee</v>
      </c>
      <c r="D1634" s="68">
        <v>720.0</v>
      </c>
      <c r="E1634" s="69">
        <v>1.0</v>
      </c>
      <c r="F1634" s="69">
        <v>905.0</v>
      </c>
      <c r="G1634" s="70" t="s">
        <v>2755</v>
      </c>
      <c r="H1634" s="69">
        <v>126.0</v>
      </c>
      <c r="I1634" s="69">
        <v>28.0</v>
      </c>
      <c r="J1634" s="69">
        <v>4.0</v>
      </c>
      <c r="K1634" s="29">
        <f t="shared" si="1630"/>
        <v>30</v>
      </c>
      <c r="L1634" s="71">
        <f t="shared" si="1631"/>
        <v>0.2381</v>
      </c>
      <c r="M1634" s="71">
        <f t="shared" si="1632"/>
        <v>0.2976</v>
      </c>
      <c r="N1634" s="72">
        <f t="shared" si="1633"/>
        <v>5.36</v>
      </c>
      <c r="O1634" s="73">
        <f t="shared" si="1634"/>
        <v>30702.08</v>
      </c>
      <c r="P1634" s="8">
        <f t="shared" si="1635"/>
        <v>243.6673016</v>
      </c>
    </row>
    <row r="1635" ht="14.25" customHeight="1" outlineLevel="1">
      <c r="A1635" s="68"/>
      <c r="B1635" s="69"/>
      <c r="C1635" s="80" t="s">
        <v>3803</v>
      </c>
      <c r="D1635" s="68"/>
      <c r="E1635" s="69"/>
      <c r="F1635" s="69"/>
      <c r="G1635" s="70"/>
      <c r="H1635" s="69">
        <f t="shared" ref="H1635:K1635" si="1636">SUBTOTAL(9,H1625:H1634)</f>
        <v>8203</v>
      </c>
      <c r="I1635" s="69">
        <f t="shared" si="1636"/>
        <v>1823</v>
      </c>
      <c r="J1635" s="69">
        <f t="shared" si="1636"/>
        <v>984</v>
      </c>
      <c r="K1635" s="29">
        <f t="shared" si="1636"/>
        <v>2315</v>
      </c>
      <c r="L1635" s="71"/>
      <c r="M1635" s="71"/>
      <c r="N1635" s="72">
        <f t="shared" ref="N1635:O1635" si="1637">SUBTOTAL(9,N1625:N1634)</f>
        <v>509.22</v>
      </c>
      <c r="O1635" s="73">
        <f t="shared" si="1637"/>
        <v>2916812.16</v>
      </c>
      <c r="P1635" s="8"/>
    </row>
    <row r="1636" ht="14.25" customHeight="1" outlineLevel="2">
      <c r="A1636" s="68">
        <v>721.0</v>
      </c>
      <c r="B1636" s="69">
        <v>1.0</v>
      </c>
      <c r="C1636" s="18" t="str">
        <f>IF(A1636=1.2, "Minneapolis",VLOOKUP(A1636,'Fall20 data fy22 comp rev '!$P$2:$Q$669,2,0))</f>
        <v>New Prague Area Schools</v>
      </c>
      <c r="D1636" s="68">
        <v>721.0</v>
      </c>
      <c r="E1636" s="69">
        <v>1.0</v>
      </c>
      <c r="F1636" s="69">
        <v>29.0</v>
      </c>
      <c r="G1636" s="70" t="s">
        <v>2756</v>
      </c>
      <c r="H1636" s="69">
        <v>1309.0</v>
      </c>
      <c r="I1636" s="69">
        <v>90.0</v>
      </c>
      <c r="J1636" s="69">
        <v>45.0</v>
      </c>
      <c r="K1636" s="29">
        <f t="shared" ref="K1636:K1643" si="1638">ROUND((I$3*I1636)+(J1636*J$3),1)</f>
        <v>112.5</v>
      </c>
      <c r="L1636" s="71">
        <f t="shared" ref="L1636:L1643" si="1639">ROUND(K1636/H1636,4)</f>
        <v>0.0859</v>
      </c>
      <c r="M1636" s="71">
        <f t="shared" ref="M1636:M1643" si="1640">ROUND(MIN(1,L1636/M$3),4)</f>
        <v>0.1074</v>
      </c>
      <c r="N1636" s="72">
        <f t="shared" ref="N1636:N1643" si="1641">ROUND(K1636*M1636*N$3,2)</f>
        <v>7.25</v>
      </c>
      <c r="O1636" s="73">
        <f t="shared" ref="O1636:O1643" si="1642">ROUND(N1636*O$3,2)</f>
        <v>41528</v>
      </c>
      <c r="P1636" s="8">
        <f t="shared" ref="P1636:P1643" si="1643">O1636/H1636</f>
        <v>31.7249809</v>
      </c>
    </row>
    <row r="1637" ht="14.25" customHeight="1" outlineLevel="2">
      <c r="A1637" s="68">
        <v>721.0</v>
      </c>
      <c r="B1637" s="69">
        <v>1.0</v>
      </c>
      <c r="C1637" s="18" t="str">
        <f>IF(A1637=1.2, "Minneapolis",VLOOKUP(A1637,'Fall20 data fy22 comp rev '!$P$2:$Q$669,2,0))</f>
        <v>New Prague Area Schools</v>
      </c>
      <c r="D1637" s="68">
        <v>721.0</v>
      </c>
      <c r="E1637" s="69">
        <v>1.0</v>
      </c>
      <c r="F1637" s="69">
        <v>111.0</v>
      </c>
      <c r="G1637" s="70" t="s">
        <v>2757</v>
      </c>
      <c r="H1637" s="69">
        <v>993.0</v>
      </c>
      <c r="I1637" s="69">
        <v>87.0</v>
      </c>
      <c r="J1637" s="69">
        <v>46.0</v>
      </c>
      <c r="K1637" s="29">
        <f t="shared" si="1638"/>
        <v>110</v>
      </c>
      <c r="L1637" s="71">
        <f t="shared" si="1639"/>
        <v>0.1108</v>
      </c>
      <c r="M1637" s="71">
        <f t="shared" si="1640"/>
        <v>0.1385</v>
      </c>
      <c r="N1637" s="72">
        <f t="shared" si="1641"/>
        <v>9.14</v>
      </c>
      <c r="O1637" s="73">
        <f t="shared" si="1642"/>
        <v>52353.92</v>
      </c>
      <c r="P1637" s="8">
        <f t="shared" si="1643"/>
        <v>52.72298087</v>
      </c>
    </row>
    <row r="1638" ht="14.25" customHeight="1" outlineLevel="2">
      <c r="A1638" s="68">
        <v>721.0</v>
      </c>
      <c r="B1638" s="69">
        <v>1.0</v>
      </c>
      <c r="C1638" s="18" t="str">
        <f>IF(A1638=1.2, "Minneapolis",VLOOKUP(A1638,'Fall20 data fy22 comp rev '!$P$2:$Q$669,2,0))</f>
        <v>New Prague Area Schools</v>
      </c>
      <c r="D1638" s="68">
        <v>721.0</v>
      </c>
      <c r="E1638" s="69">
        <v>1.0</v>
      </c>
      <c r="F1638" s="69">
        <v>300.0</v>
      </c>
      <c r="G1638" s="70" t="s">
        <v>2758</v>
      </c>
      <c r="H1638" s="69">
        <v>35.0</v>
      </c>
      <c r="I1638" s="69">
        <v>12.0</v>
      </c>
      <c r="J1638" s="69">
        <v>2.0</v>
      </c>
      <c r="K1638" s="29">
        <f t="shared" si="1638"/>
        <v>13</v>
      </c>
      <c r="L1638" s="71">
        <f t="shared" si="1639"/>
        <v>0.3714</v>
      </c>
      <c r="M1638" s="71">
        <f t="shared" si="1640"/>
        <v>0.4643</v>
      </c>
      <c r="N1638" s="72">
        <f t="shared" si="1641"/>
        <v>3.62</v>
      </c>
      <c r="O1638" s="73">
        <f t="shared" si="1642"/>
        <v>20735.36</v>
      </c>
      <c r="P1638" s="8">
        <f t="shared" si="1643"/>
        <v>592.4388571</v>
      </c>
    </row>
    <row r="1639" ht="14.25" customHeight="1" outlineLevel="2">
      <c r="A1639" s="68">
        <v>721.0</v>
      </c>
      <c r="B1639" s="69">
        <v>1.0</v>
      </c>
      <c r="C1639" s="18" t="str">
        <f>IF(A1639=1.2, "Minneapolis",VLOOKUP(A1639,'Fall20 data fy22 comp rev '!$P$2:$Q$669,2,0))</f>
        <v>New Prague Area Schools</v>
      </c>
      <c r="D1639" s="68">
        <v>721.0</v>
      </c>
      <c r="E1639" s="69">
        <v>1.0</v>
      </c>
      <c r="F1639" s="69">
        <v>301.0</v>
      </c>
      <c r="G1639" s="70" t="s">
        <v>2759</v>
      </c>
      <c r="H1639" s="69">
        <v>1.0</v>
      </c>
      <c r="I1639" s="69">
        <v>0.0</v>
      </c>
      <c r="J1639" s="69">
        <v>0.0</v>
      </c>
      <c r="K1639" s="29">
        <f t="shared" si="1638"/>
        <v>0</v>
      </c>
      <c r="L1639" s="71">
        <f t="shared" si="1639"/>
        <v>0</v>
      </c>
      <c r="M1639" s="71">
        <f t="shared" si="1640"/>
        <v>0</v>
      </c>
      <c r="N1639" s="72">
        <f t="shared" si="1641"/>
        <v>0</v>
      </c>
      <c r="O1639" s="73">
        <f t="shared" si="1642"/>
        <v>0</v>
      </c>
      <c r="P1639" s="8">
        <f t="shared" si="1643"/>
        <v>0</v>
      </c>
    </row>
    <row r="1640" ht="14.25" customHeight="1" outlineLevel="2">
      <c r="A1640" s="68">
        <v>721.0</v>
      </c>
      <c r="B1640" s="69">
        <v>1.0</v>
      </c>
      <c r="C1640" s="18" t="str">
        <f>IF(A1640=1.2, "Minneapolis",VLOOKUP(A1640,'Fall20 data fy22 comp rev '!$P$2:$Q$669,2,0))</f>
        <v>New Prague Area Schools</v>
      </c>
      <c r="D1640" s="68">
        <v>721.0</v>
      </c>
      <c r="E1640" s="69">
        <v>1.0</v>
      </c>
      <c r="F1640" s="69">
        <v>345.0</v>
      </c>
      <c r="G1640" s="70" t="s">
        <v>2760</v>
      </c>
      <c r="H1640" s="69">
        <v>680.0</v>
      </c>
      <c r="I1640" s="69">
        <v>73.0</v>
      </c>
      <c r="J1640" s="69">
        <v>24.0</v>
      </c>
      <c r="K1640" s="29">
        <f t="shared" si="1638"/>
        <v>85</v>
      </c>
      <c r="L1640" s="71">
        <f t="shared" si="1639"/>
        <v>0.125</v>
      </c>
      <c r="M1640" s="71">
        <f t="shared" si="1640"/>
        <v>0.1563</v>
      </c>
      <c r="N1640" s="72">
        <f t="shared" si="1641"/>
        <v>7.97</v>
      </c>
      <c r="O1640" s="73">
        <f t="shared" si="1642"/>
        <v>45652.16</v>
      </c>
      <c r="P1640" s="8">
        <f t="shared" si="1643"/>
        <v>67.13552941</v>
      </c>
    </row>
    <row r="1641" ht="14.25" customHeight="1" outlineLevel="2">
      <c r="A1641" s="68">
        <v>721.0</v>
      </c>
      <c r="B1641" s="69">
        <v>1.0</v>
      </c>
      <c r="C1641" s="18" t="str">
        <f>IF(A1641=1.2, "Minneapolis",VLOOKUP(A1641,'Fall20 data fy22 comp rev '!$P$2:$Q$669,2,0))</f>
        <v>New Prague Area Schools</v>
      </c>
      <c r="D1641" s="68">
        <v>721.0</v>
      </c>
      <c r="E1641" s="69">
        <v>1.0</v>
      </c>
      <c r="F1641" s="69">
        <v>510.0</v>
      </c>
      <c r="G1641" s="70" t="s">
        <v>2761</v>
      </c>
      <c r="H1641" s="69">
        <v>67.0</v>
      </c>
      <c r="I1641" s="69">
        <v>9.0</v>
      </c>
      <c r="J1641" s="69">
        <v>6.0</v>
      </c>
      <c r="K1641" s="29">
        <f t="shared" si="1638"/>
        <v>12</v>
      </c>
      <c r="L1641" s="71">
        <f t="shared" si="1639"/>
        <v>0.1791</v>
      </c>
      <c r="M1641" s="71">
        <f t="shared" si="1640"/>
        <v>0.2239</v>
      </c>
      <c r="N1641" s="72">
        <f t="shared" si="1641"/>
        <v>1.61</v>
      </c>
      <c r="O1641" s="73">
        <f t="shared" si="1642"/>
        <v>9222.08</v>
      </c>
      <c r="P1641" s="8">
        <f t="shared" si="1643"/>
        <v>137.6429851</v>
      </c>
    </row>
    <row r="1642" ht="14.25" customHeight="1" outlineLevel="2">
      <c r="A1642" s="68">
        <v>721.0</v>
      </c>
      <c r="B1642" s="69">
        <v>1.0</v>
      </c>
      <c r="C1642" s="18" t="str">
        <f>IF(A1642=1.2, "Minneapolis",VLOOKUP(A1642,'Fall20 data fy22 comp rev '!$P$2:$Q$669,2,0))</f>
        <v>New Prague Area Schools</v>
      </c>
      <c r="D1642" s="68">
        <v>721.0</v>
      </c>
      <c r="E1642" s="69">
        <v>1.0</v>
      </c>
      <c r="F1642" s="69">
        <v>521.0</v>
      </c>
      <c r="G1642" s="70" t="s">
        <v>2762</v>
      </c>
      <c r="H1642" s="69">
        <v>612.0</v>
      </c>
      <c r="I1642" s="69">
        <v>38.0</v>
      </c>
      <c r="J1642" s="69">
        <v>17.0</v>
      </c>
      <c r="K1642" s="29">
        <f t="shared" si="1638"/>
        <v>46.5</v>
      </c>
      <c r="L1642" s="71">
        <f t="shared" si="1639"/>
        <v>0.076</v>
      </c>
      <c r="M1642" s="71">
        <f t="shared" si="1640"/>
        <v>0.095</v>
      </c>
      <c r="N1642" s="72">
        <f t="shared" si="1641"/>
        <v>2.65</v>
      </c>
      <c r="O1642" s="73">
        <f t="shared" si="1642"/>
        <v>15179.2</v>
      </c>
      <c r="P1642" s="8">
        <f t="shared" si="1643"/>
        <v>24.80261438</v>
      </c>
    </row>
    <row r="1643" ht="14.25" customHeight="1" outlineLevel="2">
      <c r="A1643" s="68">
        <v>721.0</v>
      </c>
      <c r="B1643" s="69">
        <v>1.0</v>
      </c>
      <c r="C1643" s="18" t="str">
        <f>IF(A1643=1.2, "Minneapolis",VLOOKUP(A1643,'Fall20 data fy22 comp rev '!$P$2:$Q$669,2,0))</f>
        <v>New Prague Area Schools</v>
      </c>
      <c r="D1643" s="68">
        <v>721.0</v>
      </c>
      <c r="E1643" s="69">
        <v>1.0</v>
      </c>
      <c r="F1643" s="69">
        <v>651.0</v>
      </c>
      <c r="G1643" s="70" t="s">
        <v>2763</v>
      </c>
      <c r="H1643" s="69">
        <v>619.0</v>
      </c>
      <c r="I1643" s="69">
        <v>63.0</v>
      </c>
      <c r="J1643" s="69">
        <v>18.0</v>
      </c>
      <c r="K1643" s="29">
        <f t="shared" si="1638"/>
        <v>72</v>
      </c>
      <c r="L1643" s="71">
        <f t="shared" si="1639"/>
        <v>0.1163</v>
      </c>
      <c r="M1643" s="71">
        <f t="shared" si="1640"/>
        <v>0.1454</v>
      </c>
      <c r="N1643" s="72">
        <f t="shared" si="1641"/>
        <v>6.28</v>
      </c>
      <c r="O1643" s="73">
        <f t="shared" si="1642"/>
        <v>35971.84</v>
      </c>
      <c r="P1643" s="8">
        <f t="shared" si="1643"/>
        <v>58.11282714</v>
      </c>
    </row>
    <row r="1644" ht="14.25" customHeight="1" outlineLevel="1">
      <c r="A1644" s="68"/>
      <c r="B1644" s="69"/>
      <c r="C1644" s="80" t="s">
        <v>3804</v>
      </c>
      <c r="D1644" s="68"/>
      <c r="E1644" s="69"/>
      <c r="F1644" s="69"/>
      <c r="G1644" s="70"/>
      <c r="H1644" s="69">
        <f t="shared" ref="H1644:K1644" si="1644">SUBTOTAL(9,H1636:H1643)</f>
        <v>4316</v>
      </c>
      <c r="I1644" s="69">
        <f t="shared" si="1644"/>
        <v>372</v>
      </c>
      <c r="J1644" s="69">
        <f t="shared" si="1644"/>
        <v>158</v>
      </c>
      <c r="K1644" s="29">
        <f t="shared" si="1644"/>
        <v>451</v>
      </c>
      <c r="L1644" s="71"/>
      <c r="M1644" s="71"/>
      <c r="N1644" s="72">
        <f t="shared" ref="N1644:O1644" si="1645">SUBTOTAL(9,N1636:N1643)</f>
        <v>38.52</v>
      </c>
      <c r="O1644" s="73">
        <f t="shared" si="1645"/>
        <v>220642.56</v>
      </c>
      <c r="P1644" s="8"/>
    </row>
    <row r="1645" ht="14.25" customHeight="1" outlineLevel="2">
      <c r="A1645" s="68">
        <v>726.0</v>
      </c>
      <c r="B1645" s="69">
        <v>1.0</v>
      </c>
      <c r="C1645" s="18" t="str">
        <f>IF(A1645=1.2, "Minneapolis",VLOOKUP(A1645,'Fall20 data fy22 comp rev '!$P$2:$Q$669,2,0))</f>
        <v>Becker</v>
      </c>
      <c r="D1645" s="68">
        <v>726.0</v>
      </c>
      <c r="E1645" s="69">
        <v>1.0</v>
      </c>
      <c r="F1645" s="69">
        <v>10.0</v>
      </c>
      <c r="G1645" s="70" t="s">
        <v>2764</v>
      </c>
      <c r="H1645" s="69">
        <v>643.0</v>
      </c>
      <c r="I1645" s="69">
        <v>79.0</v>
      </c>
      <c r="J1645" s="69">
        <v>32.0</v>
      </c>
      <c r="K1645" s="29">
        <f t="shared" ref="K1645:K1649" si="1646">ROUND((I$3*I1645)+(J1645*J$3),1)</f>
        <v>95</v>
      </c>
      <c r="L1645" s="71">
        <f t="shared" ref="L1645:L1649" si="1647">ROUND(K1645/H1645,4)</f>
        <v>0.1477</v>
      </c>
      <c r="M1645" s="71">
        <f t="shared" ref="M1645:M1649" si="1648">ROUND(MIN(1,L1645/M$3),4)</f>
        <v>0.1846</v>
      </c>
      <c r="N1645" s="72">
        <f t="shared" ref="N1645:N1649" si="1649">ROUND(K1645*M1645*N$3,2)</f>
        <v>10.52</v>
      </c>
      <c r="O1645" s="73">
        <f t="shared" ref="O1645:O1649" si="1650">ROUND(N1645*O$3,2)</f>
        <v>60258.56</v>
      </c>
      <c r="P1645" s="8">
        <f t="shared" ref="P1645:P1649" si="1651">O1645/H1645</f>
        <v>93.71471229</v>
      </c>
    </row>
    <row r="1646" ht="14.25" customHeight="1" outlineLevel="2">
      <c r="A1646" s="68">
        <v>726.0</v>
      </c>
      <c r="B1646" s="69">
        <v>1.0</v>
      </c>
      <c r="C1646" s="18" t="str">
        <f>IF(A1646=1.2, "Minneapolis",VLOOKUP(A1646,'Fall20 data fy22 comp rev '!$P$2:$Q$669,2,0))</f>
        <v>Becker</v>
      </c>
      <c r="D1646" s="68">
        <v>726.0</v>
      </c>
      <c r="E1646" s="69">
        <v>1.0</v>
      </c>
      <c r="F1646" s="69">
        <v>20.0</v>
      </c>
      <c r="G1646" s="70" t="s">
        <v>2765</v>
      </c>
      <c r="H1646" s="69">
        <v>893.0</v>
      </c>
      <c r="I1646" s="69">
        <v>93.0</v>
      </c>
      <c r="J1646" s="69">
        <v>49.0</v>
      </c>
      <c r="K1646" s="29">
        <f t="shared" si="1646"/>
        <v>117.5</v>
      </c>
      <c r="L1646" s="71">
        <f t="shared" si="1647"/>
        <v>0.1316</v>
      </c>
      <c r="M1646" s="71">
        <f t="shared" si="1648"/>
        <v>0.1645</v>
      </c>
      <c r="N1646" s="72">
        <f t="shared" si="1649"/>
        <v>11.6</v>
      </c>
      <c r="O1646" s="73">
        <f t="shared" si="1650"/>
        <v>66444.8</v>
      </c>
      <c r="P1646" s="8">
        <f t="shared" si="1651"/>
        <v>74.406271</v>
      </c>
    </row>
    <row r="1647" ht="14.25" customHeight="1" outlineLevel="2">
      <c r="A1647" s="68">
        <v>726.0</v>
      </c>
      <c r="B1647" s="69">
        <v>1.0</v>
      </c>
      <c r="C1647" s="18" t="str">
        <f>IF(A1647=1.2, "Minneapolis",VLOOKUP(A1647,'Fall20 data fy22 comp rev '!$P$2:$Q$669,2,0))</f>
        <v>Becker</v>
      </c>
      <c r="D1647" s="68">
        <v>726.0</v>
      </c>
      <c r="E1647" s="69">
        <v>1.0</v>
      </c>
      <c r="F1647" s="69">
        <v>30.0</v>
      </c>
      <c r="G1647" s="70" t="s">
        <v>2766</v>
      </c>
      <c r="H1647" s="69">
        <v>702.0</v>
      </c>
      <c r="I1647" s="69">
        <v>75.0</v>
      </c>
      <c r="J1647" s="69">
        <v>50.0</v>
      </c>
      <c r="K1647" s="29">
        <f t="shared" si="1646"/>
        <v>100</v>
      </c>
      <c r="L1647" s="71">
        <f t="shared" si="1647"/>
        <v>0.1425</v>
      </c>
      <c r="M1647" s="71">
        <f t="shared" si="1648"/>
        <v>0.1781</v>
      </c>
      <c r="N1647" s="72">
        <f t="shared" si="1649"/>
        <v>10.69</v>
      </c>
      <c r="O1647" s="73">
        <f t="shared" si="1650"/>
        <v>61232.32</v>
      </c>
      <c r="P1647" s="8">
        <f t="shared" si="1651"/>
        <v>87.22552707</v>
      </c>
    </row>
    <row r="1648" ht="14.25" customHeight="1" outlineLevel="2">
      <c r="A1648" s="68">
        <v>726.0</v>
      </c>
      <c r="B1648" s="69">
        <v>1.0</v>
      </c>
      <c r="C1648" s="18" t="str">
        <f>IF(A1648=1.2, "Minneapolis",VLOOKUP(A1648,'Fall20 data fy22 comp rev '!$P$2:$Q$669,2,0))</f>
        <v>Becker</v>
      </c>
      <c r="D1648" s="68">
        <v>726.0</v>
      </c>
      <c r="E1648" s="69">
        <v>1.0</v>
      </c>
      <c r="F1648" s="69">
        <v>40.0</v>
      </c>
      <c r="G1648" s="70" t="s">
        <v>2767</v>
      </c>
      <c r="H1648" s="69">
        <v>698.0</v>
      </c>
      <c r="I1648" s="69">
        <v>92.0</v>
      </c>
      <c r="J1648" s="69">
        <v>38.0</v>
      </c>
      <c r="K1648" s="29">
        <f t="shared" si="1646"/>
        <v>111</v>
      </c>
      <c r="L1648" s="71">
        <f t="shared" si="1647"/>
        <v>0.159</v>
      </c>
      <c r="M1648" s="71">
        <f t="shared" si="1648"/>
        <v>0.1988</v>
      </c>
      <c r="N1648" s="72">
        <f t="shared" si="1649"/>
        <v>13.24</v>
      </c>
      <c r="O1648" s="73">
        <f t="shared" si="1650"/>
        <v>75838.72</v>
      </c>
      <c r="P1648" s="8">
        <f t="shared" si="1651"/>
        <v>108.6514613</v>
      </c>
    </row>
    <row r="1649" ht="14.25" customHeight="1" outlineLevel="2">
      <c r="A1649" s="68">
        <v>726.0</v>
      </c>
      <c r="B1649" s="69">
        <v>1.0</v>
      </c>
      <c r="C1649" s="18" t="str">
        <f>IF(A1649=1.2, "Minneapolis",VLOOKUP(A1649,'Fall20 data fy22 comp rev '!$P$2:$Q$669,2,0))</f>
        <v>Becker</v>
      </c>
      <c r="D1649" s="68">
        <v>726.0</v>
      </c>
      <c r="E1649" s="69">
        <v>1.0</v>
      </c>
      <c r="F1649" s="69">
        <v>50.0</v>
      </c>
      <c r="G1649" s="70" t="s">
        <v>2768</v>
      </c>
      <c r="H1649" s="69">
        <v>22.0</v>
      </c>
      <c r="I1649" s="69">
        <v>4.0</v>
      </c>
      <c r="J1649" s="69">
        <v>2.0</v>
      </c>
      <c r="K1649" s="29">
        <f t="shared" si="1646"/>
        <v>5</v>
      </c>
      <c r="L1649" s="71">
        <f t="shared" si="1647"/>
        <v>0.2273</v>
      </c>
      <c r="M1649" s="71">
        <f t="shared" si="1648"/>
        <v>0.2841</v>
      </c>
      <c r="N1649" s="72">
        <f t="shared" si="1649"/>
        <v>0.85</v>
      </c>
      <c r="O1649" s="73">
        <f t="shared" si="1650"/>
        <v>4868.8</v>
      </c>
      <c r="P1649" s="8">
        <f t="shared" si="1651"/>
        <v>221.3090909</v>
      </c>
    </row>
    <row r="1650" ht="14.25" customHeight="1" outlineLevel="1">
      <c r="A1650" s="68"/>
      <c r="B1650" s="69"/>
      <c r="C1650" s="80" t="s">
        <v>3805</v>
      </c>
      <c r="D1650" s="68"/>
      <c r="E1650" s="69"/>
      <c r="F1650" s="69"/>
      <c r="G1650" s="70"/>
      <c r="H1650" s="69">
        <f t="shared" ref="H1650:K1650" si="1652">SUBTOTAL(9,H1645:H1649)</f>
        <v>2958</v>
      </c>
      <c r="I1650" s="69">
        <f t="shared" si="1652"/>
        <v>343</v>
      </c>
      <c r="J1650" s="69">
        <f t="shared" si="1652"/>
        <v>171</v>
      </c>
      <c r="K1650" s="29">
        <f t="shared" si="1652"/>
        <v>428.5</v>
      </c>
      <c r="L1650" s="71"/>
      <c r="M1650" s="71"/>
      <c r="N1650" s="72">
        <f t="shared" ref="N1650:O1650" si="1653">SUBTOTAL(9,N1645:N1649)</f>
        <v>46.9</v>
      </c>
      <c r="O1650" s="73">
        <f t="shared" si="1653"/>
        <v>268643.2</v>
      </c>
      <c r="P1650" s="8"/>
    </row>
    <row r="1651" ht="14.25" customHeight="1" outlineLevel="2">
      <c r="A1651" s="68">
        <v>727.0</v>
      </c>
      <c r="B1651" s="69">
        <v>1.0</v>
      </c>
      <c r="C1651" s="18" t="str">
        <f>IF(A1651=1.2, "Minneapolis",VLOOKUP(A1651,'Fall20 data fy22 comp rev '!$P$2:$Q$669,2,0))</f>
        <v>Big Lake</v>
      </c>
      <c r="D1651" s="68">
        <v>727.0</v>
      </c>
      <c r="E1651" s="69">
        <v>1.0</v>
      </c>
      <c r="F1651" s="69">
        <v>10.0</v>
      </c>
      <c r="G1651" s="70" t="s">
        <v>2769</v>
      </c>
      <c r="H1651" s="69">
        <v>692.0</v>
      </c>
      <c r="I1651" s="69">
        <v>133.0</v>
      </c>
      <c r="J1651" s="69">
        <v>67.0</v>
      </c>
      <c r="K1651" s="29">
        <f t="shared" ref="K1651:K1654" si="1654">ROUND((I$3*I1651)+(J1651*J$3),1)</f>
        <v>166.5</v>
      </c>
      <c r="L1651" s="71">
        <f t="shared" ref="L1651:L1654" si="1655">ROUND(K1651/H1651,4)</f>
        <v>0.2406</v>
      </c>
      <c r="M1651" s="71">
        <f t="shared" ref="M1651:M1654" si="1656">ROUND(MIN(1,L1651/M$3),4)</f>
        <v>0.3008</v>
      </c>
      <c r="N1651" s="72">
        <f t="shared" ref="N1651:N1654" si="1657">ROUND(K1651*M1651*N$3,2)</f>
        <v>30.05</v>
      </c>
      <c r="O1651" s="73">
        <f t="shared" ref="O1651:O1654" si="1658">ROUND(N1651*O$3,2)</f>
        <v>172126.4</v>
      </c>
      <c r="P1651" s="8">
        <f t="shared" ref="P1651:P1654" si="1659">O1651/H1651</f>
        <v>248.7375723</v>
      </c>
    </row>
    <row r="1652" ht="14.25" customHeight="1" outlineLevel="2">
      <c r="A1652" s="68">
        <v>727.0</v>
      </c>
      <c r="B1652" s="69">
        <v>1.0</v>
      </c>
      <c r="C1652" s="18" t="str">
        <f>IF(A1652=1.2, "Minneapolis",VLOOKUP(A1652,'Fall20 data fy22 comp rev '!$P$2:$Q$669,2,0))</f>
        <v>Big Lake</v>
      </c>
      <c r="D1652" s="68">
        <v>727.0</v>
      </c>
      <c r="E1652" s="69">
        <v>1.0</v>
      </c>
      <c r="F1652" s="69">
        <v>20.0</v>
      </c>
      <c r="G1652" s="70" t="s">
        <v>2770</v>
      </c>
      <c r="H1652" s="69">
        <v>905.0</v>
      </c>
      <c r="I1652" s="69">
        <v>113.0</v>
      </c>
      <c r="J1652" s="69">
        <v>61.0</v>
      </c>
      <c r="K1652" s="29">
        <f t="shared" si="1654"/>
        <v>143.5</v>
      </c>
      <c r="L1652" s="71">
        <f t="shared" si="1655"/>
        <v>0.1586</v>
      </c>
      <c r="M1652" s="71">
        <f t="shared" si="1656"/>
        <v>0.1983</v>
      </c>
      <c r="N1652" s="72">
        <f t="shared" si="1657"/>
        <v>17.07</v>
      </c>
      <c r="O1652" s="73">
        <f t="shared" si="1658"/>
        <v>97776.96</v>
      </c>
      <c r="P1652" s="8">
        <f t="shared" si="1659"/>
        <v>108.0408398</v>
      </c>
    </row>
    <row r="1653" ht="14.25" customHeight="1" outlineLevel="2">
      <c r="A1653" s="68">
        <v>727.0</v>
      </c>
      <c r="B1653" s="69">
        <v>1.0</v>
      </c>
      <c r="C1653" s="18" t="str">
        <f>IF(A1653=1.2, "Minneapolis",VLOOKUP(A1653,'Fall20 data fy22 comp rev '!$P$2:$Q$669,2,0))</f>
        <v>Big Lake</v>
      </c>
      <c r="D1653" s="68">
        <v>727.0</v>
      </c>
      <c r="E1653" s="69">
        <v>1.0</v>
      </c>
      <c r="F1653" s="69">
        <v>30.0</v>
      </c>
      <c r="G1653" s="70" t="s">
        <v>2771</v>
      </c>
      <c r="H1653" s="69">
        <v>747.0</v>
      </c>
      <c r="I1653" s="69">
        <v>114.0</v>
      </c>
      <c r="J1653" s="69">
        <v>78.0</v>
      </c>
      <c r="K1653" s="29">
        <f t="shared" si="1654"/>
        <v>153</v>
      </c>
      <c r="L1653" s="71">
        <f t="shared" si="1655"/>
        <v>0.2048</v>
      </c>
      <c r="M1653" s="71">
        <f t="shared" si="1656"/>
        <v>0.256</v>
      </c>
      <c r="N1653" s="72">
        <f t="shared" si="1657"/>
        <v>23.5</v>
      </c>
      <c r="O1653" s="73">
        <f t="shared" si="1658"/>
        <v>134608</v>
      </c>
      <c r="P1653" s="8">
        <f t="shared" si="1659"/>
        <v>180.1981258</v>
      </c>
    </row>
    <row r="1654" ht="14.25" customHeight="1" outlineLevel="2">
      <c r="A1654" s="68">
        <v>727.0</v>
      </c>
      <c r="B1654" s="69">
        <v>1.0</v>
      </c>
      <c r="C1654" s="18" t="str">
        <f>IF(A1654=1.2, "Minneapolis",VLOOKUP(A1654,'Fall20 data fy22 comp rev '!$P$2:$Q$669,2,0))</f>
        <v>Big Lake</v>
      </c>
      <c r="D1654" s="68">
        <v>727.0</v>
      </c>
      <c r="E1654" s="69">
        <v>1.0</v>
      </c>
      <c r="F1654" s="69">
        <v>40.0</v>
      </c>
      <c r="G1654" s="70" t="s">
        <v>2772</v>
      </c>
      <c r="H1654" s="69">
        <v>723.0</v>
      </c>
      <c r="I1654" s="69">
        <v>134.0</v>
      </c>
      <c r="J1654" s="69">
        <v>71.0</v>
      </c>
      <c r="K1654" s="29">
        <f t="shared" si="1654"/>
        <v>169.5</v>
      </c>
      <c r="L1654" s="71">
        <f t="shared" si="1655"/>
        <v>0.2344</v>
      </c>
      <c r="M1654" s="71">
        <f t="shared" si="1656"/>
        <v>0.293</v>
      </c>
      <c r="N1654" s="72">
        <f t="shared" si="1657"/>
        <v>29.8</v>
      </c>
      <c r="O1654" s="73">
        <f t="shared" si="1658"/>
        <v>170694.4</v>
      </c>
      <c r="P1654" s="8">
        <f t="shared" si="1659"/>
        <v>236.0918396</v>
      </c>
    </row>
    <row r="1655" ht="14.25" customHeight="1" outlineLevel="1">
      <c r="A1655" s="68"/>
      <c r="B1655" s="69"/>
      <c r="C1655" s="80" t="s">
        <v>3806</v>
      </c>
      <c r="D1655" s="68"/>
      <c r="E1655" s="69"/>
      <c r="F1655" s="69"/>
      <c r="G1655" s="70"/>
      <c r="H1655" s="69">
        <f t="shared" ref="H1655:K1655" si="1660">SUBTOTAL(9,H1651:H1654)</f>
        <v>3067</v>
      </c>
      <c r="I1655" s="69">
        <f t="shared" si="1660"/>
        <v>494</v>
      </c>
      <c r="J1655" s="69">
        <f t="shared" si="1660"/>
        <v>277</v>
      </c>
      <c r="K1655" s="29">
        <f t="shared" si="1660"/>
        <v>632.5</v>
      </c>
      <c r="L1655" s="71"/>
      <c r="M1655" s="71"/>
      <c r="N1655" s="72">
        <f t="shared" ref="N1655:O1655" si="1661">SUBTOTAL(9,N1651:N1654)</f>
        <v>100.42</v>
      </c>
      <c r="O1655" s="73">
        <f t="shared" si="1661"/>
        <v>575205.76</v>
      </c>
      <c r="P1655" s="8"/>
    </row>
    <row r="1656" ht="14.25" customHeight="1" outlineLevel="2">
      <c r="A1656" s="68">
        <v>728.0</v>
      </c>
      <c r="B1656" s="69">
        <v>1.0</v>
      </c>
      <c r="C1656" s="18" t="str">
        <f>IF(A1656=1.2, "Minneapolis",VLOOKUP(A1656,'Fall20 data fy22 comp rev '!$P$2:$Q$669,2,0))</f>
        <v>Elk River</v>
      </c>
      <c r="D1656" s="68">
        <v>728.0</v>
      </c>
      <c r="E1656" s="69">
        <v>1.0</v>
      </c>
      <c r="F1656" s="69">
        <v>70.0</v>
      </c>
      <c r="G1656" s="70" t="s">
        <v>2773</v>
      </c>
      <c r="H1656" s="69">
        <v>685.0</v>
      </c>
      <c r="I1656" s="69">
        <v>28.0</v>
      </c>
      <c r="J1656" s="69">
        <v>18.0</v>
      </c>
      <c r="K1656" s="29">
        <f t="shared" ref="K1656:K1682" si="1662">ROUND((I$3*I1656)+(J1656*J$3),1)</f>
        <v>37</v>
      </c>
      <c r="L1656" s="71">
        <f t="shared" ref="L1656:L1682" si="1663">ROUND(K1656/H1656,4)</f>
        <v>0.054</v>
      </c>
      <c r="M1656" s="71">
        <f t="shared" ref="M1656:M1682" si="1664">ROUND(MIN(1,L1656/M$3),4)</f>
        <v>0.0675</v>
      </c>
      <c r="N1656" s="72">
        <f t="shared" ref="N1656:N1682" si="1665">ROUND(K1656*M1656*N$3,2)</f>
        <v>1.5</v>
      </c>
      <c r="O1656" s="73">
        <f t="shared" ref="O1656:O1682" si="1666">ROUND(N1656*O$3,2)</f>
        <v>8592</v>
      </c>
      <c r="P1656" s="8">
        <f t="shared" ref="P1656:P1682" si="1667">O1656/H1656</f>
        <v>12.54306569</v>
      </c>
    </row>
    <row r="1657" ht="14.25" customHeight="1" outlineLevel="2">
      <c r="A1657" s="68">
        <v>728.0</v>
      </c>
      <c r="B1657" s="69">
        <v>1.0</v>
      </c>
      <c r="C1657" s="18" t="str">
        <f>IF(A1657=1.2, "Minneapolis",VLOOKUP(A1657,'Fall20 data fy22 comp rev '!$P$2:$Q$669,2,0))</f>
        <v>Elk River</v>
      </c>
      <c r="D1657" s="68">
        <v>728.0</v>
      </c>
      <c r="E1657" s="69">
        <v>1.0</v>
      </c>
      <c r="F1657" s="69">
        <v>110.0</v>
      </c>
      <c r="G1657" s="70" t="s">
        <v>2774</v>
      </c>
      <c r="H1657" s="69">
        <v>556.0</v>
      </c>
      <c r="I1657" s="69">
        <v>70.0</v>
      </c>
      <c r="J1657" s="69">
        <v>41.0</v>
      </c>
      <c r="K1657" s="29">
        <f t="shared" si="1662"/>
        <v>90.5</v>
      </c>
      <c r="L1657" s="71">
        <f t="shared" si="1663"/>
        <v>0.1628</v>
      </c>
      <c r="M1657" s="71">
        <f t="shared" si="1664"/>
        <v>0.2035</v>
      </c>
      <c r="N1657" s="72">
        <f t="shared" si="1665"/>
        <v>11.05</v>
      </c>
      <c r="O1657" s="73">
        <f t="shared" si="1666"/>
        <v>63294.4</v>
      </c>
      <c r="P1657" s="8">
        <f t="shared" si="1667"/>
        <v>113.8388489</v>
      </c>
    </row>
    <row r="1658" ht="14.25" customHeight="1" outlineLevel="2">
      <c r="A1658" s="68">
        <v>728.0</v>
      </c>
      <c r="B1658" s="69">
        <v>1.0</v>
      </c>
      <c r="C1658" s="18" t="str">
        <f>IF(A1658=1.2, "Minneapolis",VLOOKUP(A1658,'Fall20 data fy22 comp rev '!$P$2:$Q$669,2,0))</f>
        <v>Elk River</v>
      </c>
      <c r="D1658" s="68">
        <v>728.0</v>
      </c>
      <c r="E1658" s="69">
        <v>1.0</v>
      </c>
      <c r="F1658" s="69">
        <v>160.0</v>
      </c>
      <c r="G1658" s="70" t="s">
        <v>2775</v>
      </c>
      <c r="H1658" s="69">
        <v>721.0</v>
      </c>
      <c r="I1658" s="69">
        <v>55.0</v>
      </c>
      <c r="J1658" s="69">
        <v>7.0</v>
      </c>
      <c r="K1658" s="29">
        <f t="shared" si="1662"/>
        <v>58.5</v>
      </c>
      <c r="L1658" s="71">
        <f t="shared" si="1663"/>
        <v>0.0811</v>
      </c>
      <c r="M1658" s="71">
        <f t="shared" si="1664"/>
        <v>0.1014</v>
      </c>
      <c r="N1658" s="72">
        <f t="shared" si="1665"/>
        <v>3.56</v>
      </c>
      <c r="O1658" s="73">
        <f t="shared" si="1666"/>
        <v>20391.68</v>
      </c>
      <c r="P1658" s="8">
        <f t="shared" si="1667"/>
        <v>28.28249653</v>
      </c>
    </row>
    <row r="1659" ht="14.25" customHeight="1" outlineLevel="2">
      <c r="A1659" s="68">
        <v>728.0</v>
      </c>
      <c r="B1659" s="69">
        <v>1.0</v>
      </c>
      <c r="C1659" s="18" t="str">
        <f>IF(A1659=1.2, "Minneapolis",VLOOKUP(A1659,'Fall20 data fy22 comp rev '!$P$2:$Q$669,2,0))</f>
        <v>Elk River</v>
      </c>
      <c r="D1659" s="68">
        <v>728.0</v>
      </c>
      <c r="E1659" s="69">
        <v>1.0</v>
      </c>
      <c r="F1659" s="69">
        <v>170.0</v>
      </c>
      <c r="G1659" s="70" t="s">
        <v>2776</v>
      </c>
      <c r="H1659" s="69">
        <v>652.0</v>
      </c>
      <c r="I1659" s="69">
        <v>64.0</v>
      </c>
      <c r="J1659" s="69">
        <v>23.0</v>
      </c>
      <c r="K1659" s="29">
        <f t="shared" si="1662"/>
        <v>75.5</v>
      </c>
      <c r="L1659" s="71">
        <f t="shared" si="1663"/>
        <v>0.1158</v>
      </c>
      <c r="M1659" s="71">
        <f t="shared" si="1664"/>
        <v>0.1448</v>
      </c>
      <c r="N1659" s="72">
        <f t="shared" si="1665"/>
        <v>6.56</v>
      </c>
      <c r="O1659" s="73">
        <f t="shared" si="1666"/>
        <v>37575.68</v>
      </c>
      <c r="P1659" s="8">
        <f t="shared" si="1667"/>
        <v>57.63141104</v>
      </c>
    </row>
    <row r="1660" ht="14.25" customHeight="1" outlineLevel="2">
      <c r="A1660" s="68">
        <v>728.0</v>
      </c>
      <c r="B1660" s="69">
        <v>1.0</v>
      </c>
      <c r="C1660" s="18" t="str">
        <f>IF(A1660=1.2, "Minneapolis",VLOOKUP(A1660,'Fall20 data fy22 comp rev '!$P$2:$Q$669,2,0))</f>
        <v>Elk River</v>
      </c>
      <c r="D1660" s="68">
        <v>728.0</v>
      </c>
      <c r="E1660" s="69">
        <v>1.0</v>
      </c>
      <c r="F1660" s="69">
        <v>180.0</v>
      </c>
      <c r="G1660" s="70" t="s">
        <v>2777</v>
      </c>
      <c r="H1660" s="69">
        <v>609.0</v>
      </c>
      <c r="I1660" s="69">
        <v>34.0</v>
      </c>
      <c r="J1660" s="69">
        <v>21.0</v>
      </c>
      <c r="K1660" s="29">
        <f t="shared" si="1662"/>
        <v>44.5</v>
      </c>
      <c r="L1660" s="71">
        <f t="shared" si="1663"/>
        <v>0.0731</v>
      </c>
      <c r="M1660" s="71">
        <f t="shared" si="1664"/>
        <v>0.0914</v>
      </c>
      <c r="N1660" s="72">
        <f t="shared" si="1665"/>
        <v>2.44</v>
      </c>
      <c r="O1660" s="73">
        <f t="shared" si="1666"/>
        <v>13976.32</v>
      </c>
      <c r="P1660" s="8">
        <f t="shared" si="1667"/>
        <v>22.94962233</v>
      </c>
    </row>
    <row r="1661" ht="14.25" customHeight="1" outlineLevel="2">
      <c r="A1661" s="68">
        <v>728.0</v>
      </c>
      <c r="B1661" s="69">
        <v>1.0</v>
      </c>
      <c r="C1661" s="18" t="str">
        <f>IF(A1661=1.2, "Minneapolis",VLOOKUP(A1661,'Fall20 data fy22 comp rev '!$P$2:$Q$669,2,0))</f>
        <v>Elk River</v>
      </c>
      <c r="D1661" s="68">
        <v>728.0</v>
      </c>
      <c r="E1661" s="69">
        <v>1.0</v>
      </c>
      <c r="F1661" s="69">
        <v>200.0</v>
      </c>
      <c r="G1661" s="70" t="s">
        <v>2778</v>
      </c>
      <c r="H1661" s="69">
        <v>573.0</v>
      </c>
      <c r="I1661" s="69">
        <v>97.0</v>
      </c>
      <c r="J1661" s="69">
        <v>62.0</v>
      </c>
      <c r="K1661" s="29">
        <f t="shared" si="1662"/>
        <v>128</v>
      </c>
      <c r="L1661" s="71">
        <f t="shared" si="1663"/>
        <v>0.2234</v>
      </c>
      <c r="M1661" s="71">
        <f t="shared" si="1664"/>
        <v>0.2793</v>
      </c>
      <c r="N1661" s="72">
        <f t="shared" si="1665"/>
        <v>21.45</v>
      </c>
      <c r="O1661" s="73">
        <f t="shared" si="1666"/>
        <v>122865.6</v>
      </c>
      <c r="P1661" s="8">
        <f t="shared" si="1667"/>
        <v>214.4251309</v>
      </c>
    </row>
    <row r="1662" ht="14.25" customHeight="1" outlineLevel="2">
      <c r="A1662" s="68">
        <v>728.0</v>
      </c>
      <c r="B1662" s="69">
        <v>1.0</v>
      </c>
      <c r="C1662" s="18" t="str">
        <f>IF(A1662=1.2, "Minneapolis",VLOOKUP(A1662,'Fall20 data fy22 comp rev '!$P$2:$Q$669,2,0))</f>
        <v>Elk River</v>
      </c>
      <c r="D1662" s="68">
        <v>728.0</v>
      </c>
      <c r="E1662" s="69">
        <v>1.0</v>
      </c>
      <c r="F1662" s="69">
        <v>210.0</v>
      </c>
      <c r="G1662" s="70" t="s">
        <v>1989</v>
      </c>
      <c r="H1662" s="69">
        <v>555.0</v>
      </c>
      <c r="I1662" s="69">
        <v>84.0</v>
      </c>
      <c r="J1662" s="69">
        <v>46.0</v>
      </c>
      <c r="K1662" s="29">
        <f t="shared" si="1662"/>
        <v>107</v>
      </c>
      <c r="L1662" s="71">
        <f t="shared" si="1663"/>
        <v>0.1928</v>
      </c>
      <c r="M1662" s="71">
        <f t="shared" si="1664"/>
        <v>0.241</v>
      </c>
      <c r="N1662" s="72">
        <f t="shared" si="1665"/>
        <v>15.47</v>
      </c>
      <c r="O1662" s="73">
        <f t="shared" si="1666"/>
        <v>88612.16</v>
      </c>
      <c r="P1662" s="8">
        <f t="shared" si="1667"/>
        <v>159.6615495</v>
      </c>
    </row>
    <row r="1663" ht="14.25" customHeight="1" outlineLevel="2">
      <c r="A1663" s="68">
        <v>728.0</v>
      </c>
      <c r="B1663" s="69">
        <v>1.0</v>
      </c>
      <c r="C1663" s="18" t="str">
        <f>IF(A1663=1.2, "Minneapolis",VLOOKUP(A1663,'Fall20 data fy22 comp rev '!$P$2:$Q$669,2,0))</f>
        <v>Elk River</v>
      </c>
      <c r="D1663" s="68">
        <v>728.0</v>
      </c>
      <c r="E1663" s="69">
        <v>1.0</v>
      </c>
      <c r="F1663" s="69">
        <v>300.0</v>
      </c>
      <c r="G1663" s="70" t="s">
        <v>1212</v>
      </c>
      <c r="H1663" s="69">
        <v>572.0</v>
      </c>
      <c r="I1663" s="69">
        <v>119.0</v>
      </c>
      <c r="J1663" s="69">
        <v>51.0</v>
      </c>
      <c r="K1663" s="29">
        <f t="shared" si="1662"/>
        <v>144.5</v>
      </c>
      <c r="L1663" s="71">
        <f t="shared" si="1663"/>
        <v>0.2526</v>
      </c>
      <c r="M1663" s="71">
        <f t="shared" si="1664"/>
        <v>0.3158</v>
      </c>
      <c r="N1663" s="72">
        <f t="shared" si="1665"/>
        <v>27.38</v>
      </c>
      <c r="O1663" s="73">
        <f t="shared" si="1666"/>
        <v>156832.64</v>
      </c>
      <c r="P1663" s="8">
        <f t="shared" si="1667"/>
        <v>274.1829371</v>
      </c>
    </row>
    <row r="1664" ht="14.25" customHeight="1" outlineLevel="2">
      <c r="A1664" s="68">
        <v>728.0</v>
      </c>
      <c r="B1664" s="69">
        <v>1.0</v>
      </c>
      <c r="C1664" s="18" t="str">
        <f>IF(A1664=1.2, "Minneapolis",VLOOKUP(A1664,'Fall20 data fy22 comp rev '!$P$2:$Q$669,2,0))</f>
        <v>Elk River</v>
      </c>
      <c r="D1664" s="68">
        <v>728.0</v>
      </c>
      <c r="E1664" s="69">
        <v>1.0</v>
      </c>
      <c r="F1664" s="69">
        <v>310.0</v>
      </c>
      <c r="G1664" s="70" t="s">
        <v>2779</v>
      </c>
      <c r="H1664" s="69">
        <v>320.0</v>
      </c>
      <c r="I1664" s="69">
        <v>35.0</v>
      </c>
      <c r="J1664" s="69">
        <v>3.0</v>
      </c>
      <c r="K1664" s="29">
        <f t="shared" si="1662"/>
        <v>36.5</v>
      </c>
      <c r="L1664" s="71">
        <f t="shared" si="1663"/>
        <v>0.1141</v>
      </c>
      <c r="M1664" s="71">
        <f t="shared" si="1664"/>
        <v>0.1426</v>
      </c>
      <c r="N1664" s="72">
        <f t="shared" si="1665"/>
        <v>3.12</v>
      </c>
      <c r="O1664" s="73">
        <f t="shared" si="1666"/>
        <v>17871.36</v>
      </c>
      <c r="P1664" s="8">
        <f t="shared" si="1667"/>
        <v>55.848</v>
      </c>
    </row>
    <row r="1665" ht="14.25" customHeight="1" outlineLevel="2">
      <c r="A1665" s="68">
        <v>728.0</v>
      </c>
      <c r="B1665" s="69">
        <v>1.0</v>
      </c>
      <c r="C1665" s="18" t="str">
        <f>IF(A1665=1.2, "Minneapolis",VLOOKUP(A1665,'Fall20 data fy22 comp rev '!$P$2:$Q$669,2,0))</f>
        <v>Elk River</v>
      </c>
      <c r="D1665" s="68">
        <v>728.0</v>
      </c>
      <c r="E1665" s="69">
        <v>1.0</v>
      </c>
      <c r="F1665" s="69">
        <v>340.0</v>
      </c>
      <c r="G1665" s="70" t="s">
        <v>2780</v>
      </c>
      <c r="H1665" s="69">
        <v>757.0</v>
      </c>
      <c r="I1665" s="69">
        <v>44.0</v>
      </c>
      <c r="J1665" s="69">
        <v>22.0</v>
      </c>
      <c r="K1665" s="29">
        <f t="shared" si="1662"/>
        <v>55</v>
      </c>
      <c r="L1665" s="71">
        <f t="shared" si="1663"/>
        <v>0.0727</v>
      </c>
      <c r="M1665" s="71">
        <f t="shared" si="1664"/>
        <v>0.0909</v>
      </c>
      <c r="N1665" s="72">
        <f t="shared" si="1665"/>
        <v>3</v>
      </c>
      <c r="O1665" s="73">
        <f t="shared" si="1666"/>
        <v>17184</v>
      </c>
      <c r="P1665" s="8">
        <f t="shared" si="1667"/>
        <v>22.7001321</v>
      </c>
    </row>
    <row r="1666" ht="14.25" customHeight="1" outlineLevel="2">
      <c r="A1666" s="68">
        <v>728.0</v>
      </c>
      <c r="B1666" s="69">
        <v>1.0</v>
      </c>
      <c r="C1666" s="18" t="str">
        <f>IF(A1666=1.2, "Minneapolis",VLOOKUP(A1666,'Fall20 data fy22 comp rev '!$P$2:$Q$669,2,0))</f>
        <v>Elk River</v>
      </c>
      <c r="D1666" s="68">
        <v>728.0</v>
      </c>
      <c r="E1666" s="69">
        <v>1.0</v>
      </c>
      <c r="F1666" s="69">
        <v>350.0</v>
      </c>
      <c r="G1666" s="70" t="s">
        <v>2781</v>
      </c>
      <c r="H1666" s="69">
        <v>575.0</v>
      </c>
      <c r="I1666" s="69">
        <v>69.0</v>
      </c>
      <c r="J1666" s="69">
        <v>46.0</v>
      </c>
      <c r="K1666" s="29">
        <f t="shared" si="1662"/>
        <v>92</v>
      </c>
      <c r="L1666" s="71">
        <f t="shared" si="1663"/>
        <v>0.16</v>
      </c>
      <c r="M1666" s="71">
        <f t="shared" si="1664"/>
        <v>0.2</v>
      </c>
      <c r="N1666" s="72">
        <f t="shared" si="1665"/>
        <v>11.04</v>
      </c>
      <c r="O1666" s="73">
        <f t="shared" si="1666"/>
        <v>63237.12</v>
      </c>
      <c r="P1666" s="8">
        <f t="shared" si="1667"/>
        <v>109.9776</v>
      </c>
    </row>
    <row r="1667" ht="14.25" customHeight="1" outlineLevel="2">
      <c r="A1667" s="68">
        <v>728.0</v>
      </c>
      <c r="B1667" s="69">
        <v>1.0</v>
      </c>
      <c r="C1667" s="18" t="str">
        <f>IF(A1667=1.2, "Minneapolis",VLOOKUP(A1667,'Fall20 data fy22 comp rev '!$P$2:$Q$669,2,0))</f>
        <v>Elk River</v>
      </c>
      <c r="D1667" s="68">
        <v>728.0</v>
      </c>
      <c r="E1667" s="69">
        <v>1.0</v>
      </c>
      <c r="F1667" s="69">
        <v>380.0</v>
      </c>
      <c r="G1667" s="70" t="s">
        <v>2782</v>
      </c>
      <c r="H1667" s="69">
        <v>513.0</v>
      </c>
      <c r="I1667" s="69">
        <v>54.0</v>
      </c>
      <c r="J1667" s="69">
        <v>23.0</v>
      </c>
      <c r="K1667" s="29">
        <f t="shared" si="1662"/>
        <v>65.5</v>
      </c>
      <c r="L1667" s="71">
        <f t="shared" si="1663"/>
        <v>0.1277</v>
      </c>
      <c r="M1667" s="71">
        <f t="shared" si="1664"/>
        <v>0.1596</v>
      </c>
      <c r="N1667" s="72">
        <f t="shared" si="1665"/>
        <v>6.27</v>
      </c>
      <c r="O1667" s="73">
        <f t="shared" si="1666"/>
        <v>35914.56</v>
      </c>
      <c r="P1667" s="8">
        <f t="shared" si="1667"/>
        <v>70.00888889</v>
      </c>
    </row>
    <row r="1668" ht="14.25" customHeight="1" outlineLevel="2">
      <c r="A1668" s="68">
        <v>728.0</v>
      </c>
      <c r="B1668" s="69">
        <v>1.0</v>
      </c>
      <c r="C1668" s="18" t="str">
        <f>IF(A1668=1.2, "Minneapolis",VLOOKUP(A1668,'Fall20 data fy22 comp rev '!$P$2:$Q$669,2,0))</f>
        <v>Elk River</v>
      </c>
      <c r="D1668" s="68">
        <v>728.0</v>
      </c>
      <c r="E1668" s="69">
        <v>1.0</v>
      </c>
      <c r="F1668" s="69">
        <v>400.0</v>
      </c>
      <c r="G1668" s="70" t="s">
        <v>2783</v>
      </c>
      <c r="H1668" s="69">
        <v>576.0</v>
      </c>
      <c r="I1668" s="69">
        <v>75.0</v>
      </c>
      <c r="J1668" s="69">
        <v>29.0</v>
      </c>
      <c r="K1668" s="29">
        <f t="shared" si="1662"/>
        <v>89.5</v>
      </c>
      <c r="L1668" s="71">
        <f t="shared" si="1663"/>
        <v>0.1554</v>
      </c>
      <c r="M1668" s="71">
        <f t="shared" si="1664"/>
        <v>0.1943</v>
      </c>
      <c r="N1668" s="72">
        <f t="shared" si="1665"/>
        <v>10.43</v>
      </c>
      <c r="O1668" s="73">
        <f t="shared" si="1666"/>
        <v>59743.04</v>
      </c>
      <c r="P1668" s="8">
        <f t="shared" si="1667"/>
        <v>103.7205556</v>
      </c>
    </row>
    <row r="1669" ht="14.25" customHeight="1" outlineLevel="2">
      <c r="A1669" s="68">
        <v>728.0</v>
      </c>
      <c r="B1669" s="69">
        <v>1.0</v>
      </c>
      <c r="C1669" s="18" t="str">
        <f>IF(A1669=1.2, "Minneapolis",VLOOKUP(A1669,'Fall20 data fy22 comp rev '!$P$2:$Q$669,2,0))</f>
        <v>Elk River</v>
      </c>
      <c r="D1669" s="68">
        <v>728.0</v>
      </c>
      <c r="E1669" s="69">
        <v>1.0</v>
      </c>
      <c r="F1669" s="69">
        <v>401.0</v>
      </c>
      <c r="G1669" s="70" t="s">
        <v>2784</v>
      </c>
      <c r="H1669" s="69">
        <v>28.0</v>
      </c>
      <c r="I1669" s="69">
        <v>11.0</v>
      </c>
      <c r="J1669" s="69">
        <v>4.0</v>
      </c>
      <c r="K1669" s="29">
        <f t="shared" si="1662"/>
        <v>13</v>
      </c>
      <c r="L1669" s="71">
        <f t="shared" si="1663"/>
        <v>0.4643</v>
      </c>
      <c r="M1669" s="71">
        <f t="shared" si="1664"/>
        <v>0.5804</v>
      </c>
      <c r="N1669" s="72">
        <f t="shared" si="1665"/>
        <v>4.53</v>
      </c>
      <c r="O1669" s="73">
        <f t="shared" si="1666"/>
        <v>25947.84</v>
      </c>
      <c r="P1669" s="8">
        <f t="shared" si="1667"/>
        <v>926.7085714</v>
      </c>
    </row>
    <row r="1670" ht="14.25" customHeight="1" outlineLevel="2">
      <c r="A1670" s="68">
        <v>728.0</v>
      </c>
      <c r="B1670" s="69">
        <v>1.0</v>
      </c>
      <c r="C1670" s="18" t="str">
        <f>IF(A1670=1.2, "Minneapolis",VLOOKUP(A1670,'Fall20 data fy22 comp rev '!$P$2:$Q$669,2,0))</f>
        <v>Elk River</v>
      </c>
      <c r="D1670" s="68">
        <v>728.0</v>
      </c>
      <c r="E1670" s="69">
        <v>1.0</v>
      </c>
      <c r="F1670" s="69">
        <v>410.0</v>
      </c>
      <c r="G1670" s="70" t="s">
        <v>2785</v>
      </c>
      <c r="H1670" s="69">
        <v>766.0</v>
      </c>
      <c r="I1670" s="69">
        <v>89.0</v>
      </c>
      <c r="J1670" s="69">
        <v>32.0</v>
      </c>
      <c r="K1670" s="29">
        <f t="shared" si="1662"/>
        <v>105</v>
      </c>
      <c r="L1670" s="71">
        <f t="shared" si="1663"/>
        <v>0.1371</v>
      </c>
      <c r="M1670" s="71">
        <f t="shared" si="1664"/>
        <v>0.1714</v>
      </c>
      <c r="N1670" s="72">
        <f t="shared" si="1665"/>
        <v>10.8</v>
      </c>
      <c r="O1670" s="73">
        <f t="shared" si="1666"/>
        <v>61862.4</v>
      </c>
      <c r="P1670" s="8">
        <f t="shared" si="1667"/>
        <v>80.76031332</v>
      </c>
    </row>
    <row r="1671" ht="14.25" customHeight="1" outlineLevel="2">
      <c r="A1671" s="68">
        <v>728.0</v>
      </c>
      <c r="B1671" s="69">
        <v>1.0</v>
      </c>
      <c r="C1671" s="18" t="str">
        <f>IF(A1671=1.2, "Minneapolis",VLOOKUP(A1671,'Fall20 data fy22 comp rev '!$P$2:$Q$669,2,0))</f>
        <v>Elk River</v>
      </c>
      <c r="D1671" s="68">
        <v>728.0</v>
      </c>
      <c r="E1671" s="69">
        <v>1.0</v>
      </c>
      <c r="F1671" s="69">
        <v>500.0</v>
      </c>
      <c r="G1671" s="70" t="s">
        <v>2786</v>
      </c>
      <c r="H1671" s="69">
        <v>1738.0</v>
      </c>
      <c r="I1671" s="69">
        <v>144.0</v>
      </c>
      <c r="J1671" s="69">
        <v>76.0</v>
      </c>
      <c r="K1671" s="29">
        <f t="shared" si="1662"/>
        <v>182</v>
      </c>
      <c r="L1671" s="71">
        <f t="shared" si="1663"/>
        <v>0.1047</v>
      </c>
      <c r="M1671" s="71">
        <f t="shared" si="1664"/>
        <v>0.1309</v>
      </c>
      <c r="N1671" s="72">
        <f t="shared" si="1665"/>
        <v>14.29</v>
      </c>
      <c r="O1671" s="73">
        <f t="shared" si="1666"/>
        <v>81853.12</v>
      </c>
      <c r="P1671" s="8">
        <f t="shared" si="1667"/>
        <v>47.0961565</v>
      </c>
    </row>
    <row r="1672" ht="14.25" customHeight="1" outlineLevel="2">
      <c r="A1672" s="68">
        <v>728.0</v>
      </c>
      <c r="B1672" s="69">
        <v>1.0</v>
      </c>
      <c r="C1672" s="18" t="str">
        <f>IF(A1672=1.2, "Minneapolis",VLOOKUP(A1672,'Fall20 data fy22 comp rev '!$P$2:$Q$669,2,0))</f>
        <v>Elk River</v>
      </c>
      <c r="D1672" s="68">
        <v>728.0</v>
      </c>
      <c r="E1672" s="69">
        <v>1.0</v>
      </c>
      <c r="F1672" s="69">
        <v>510.0</v>
      </c>
      <c r="G1672" s="70" t="s">
        <v>2787</v>
      </c>
      <c r="H1672" s="69">
        <v>1617.0</v>
      </c>
      <c r="I1672" s="69">
        <v>109.0</v>
      </c>
      <c r="J1672" s="69">
        <v>60.0</v>
      </c>
      <c r="K1672" s="29">
        <f t="shared" si="1662"/>
        <v>139</v>
      </c>
      <c r="L1672" s="71">
        <f t="shared" si="1663"/>
        <v>0.086</v>
      </c>
      <c r="M1672" s="71">
        <f t="shared" si="1664"/>
        <v>0.1075</v>
      </c>
      <c r="N1672" s="72">
        <f t="shared" si="1665"/>
        <v>8.97</v>
      </c>
      <c r="O1672" s="73">
        <f t="shared" si="1666"/>
        <v>51380.16</v>
      </c>
      <c r="P1672" s="8">
        <f t="shared" si="1667"/>
        <v>31.77499072</v>
      </c>
    </row>
    <row r="1673" ht="14.25" customHeight="1" outlineLevel="2">
      <c r="A1673" s="68">
        <v>728.0</v>
      </c>
      <c r="B1673" s="69">
        <v>1.0</v>
      </c>
      <c r="C1673" s="18" t="str">
        <f>IF(A1673=1.2, "Minneapolis",VLOOKUP(A1673,'Fall20 data fy22 comp rev '!$P$2:$Q$669,2,0))</f>
        <v>Elk River</v>
      </c>
      <c r="D1673" s="68">
        <v>728.0</v>
      </c>
      <c r="E1673" s="69">
        <v>1.0</v>
      </c>
      <c r="F1673" s="69">
        <v>530.0</v>
      </c>
      <c r="G1673" s="70" t="s">
        <v>2788</v>
      </c>
      <c r="H1673" s="69">
        <v>720.0</v>
      </c>
      <c r="I1673" s="69">
        <v>96.0</v>
      </c>
      <c r="J1673" s="69">
        <v>44.0</v>
      </c>
      <c r="K1673" s="29">
        <f t="shared" si="1662"/>
        <v>118</v>
      </c>
      <c r="L1673" s="71">
        <f t="shared" si="1663"/>
        <v>0.1639</v>
      </c>
      <c r="M1673" s="71">
        <f t="shared" si="1664"/>
        <v>0.2049</v>
      </c>
      <c r="N1673" s="72">
        <f t="shared" si="1665"/>
        <v>14.51</v>
      </c>
      <c r="O1673" s="73">
        <f t="shared" si="1666"/>
        <v>83113.28</v>
      </c>
      <c r="P1673" s="8">
        <f t="shared" si="1667"/>
        <v>115.4351111</v>
      </c>
    </row>
    <row r="1674" ht="14.25" customHeight="1" outlineLevel="2">
      <c r="A1674" s="68">
        <v>728.0</v>
      </c>
      <c r="B1674" s="69">
        <v>1.0</v>
      </c>
      <c r="C1674" s="18" t="str">
        <f>IF(A1674=1.2, "Minneapolis",VLOOKUP(A1674,'Fall20 data fy22 comp rev '!$P$2:$Q$669,2,0))</f>
        <v>Elk River</v>
      </c>
      <c r="D1674" s="68">
        <v>728.0</v>
      </c>
      <c r="E1674" s="69">
        <v>1.0</v>
      </c>
      <c r="F1674" s="69">
        <v>550.0</v>
      </c>
      <c r="G1674" s="70" t="s">
        <v>2789</v>
      </c>
      <c r="H1674" s="69">
        <v>10.0</v>
      </c>
      <c r="I1674" s="69">
        <v>0.0</v>
      </c>
      <c r="J1674" s="69">
        <v>0.0</v>
      </c>
      <c r="K1674" s="29">
        <f t="shared" si="1662"/>
        <v>0</v>
      </c>
      <c r="L1674" s="71">
        <f t="shared" si="1663"/>
        <v>0</v>
      </c>
      <c r="M1674" s="71">
        <f t="shared" si="1664"/>
        <v>0</v>
      </c>
      <c r="N1674" s="72">
        <f t="shared" si="1665"/>
        <v>0</v>
      </c>
      <c r="O1674" s="73">
        <f t="shared" si="1666"/>
        <v>0</v>
      </c>
      <c r="P1674" s="8">
        <f t="shared" si="1667"/>
        <v>0</v>
      </c>
    </row>
    <row r="1675" ht="14.25" customHeight="1" outlineLevel="2">
      <c r="A1675" s="68">
        <v>728.0</v>
      </c>
      <c r="B1675" s="69">
        <v>1.0</v>
      </c>
      <c r="C1675" s="18" t="str">
        <f>IF(A1675=1.2, "Minneapolis",VLOOKUP(A1675,'Fall20 data fy22 comp rev '!$P$2:$Q$669,2,0))</f>
        <v>Elk River</v>
      </c>
      <c r="D1675" s="68">
        <v>728.0</v>
      </c>
      <c r="E1675" s="69">
        <v>1.0</v>
      </c>
      <c r="F1675" s="69">
        <v>599.0</v>
      </c>
      <c r="G1675" s="70" t="s">
        <v>2790</v>
      </c>
      <c r="H1675" s="69">
        <v>27.0</v>
      </c>
      <c r="I1675" s="69">
        <v>5.0</v>
      </c>
      <c r="J1675" s="69">
        <v>1.0</v>
      </c>
      <c r="K1675" s="29">
        <f t="shared" si="1662"/>
        <v>5.5</v>
      </c>
      <c r="L1675" s="71">
        <f t="shared" si="1663"/>
        <v>0.2037</v>
      </c>
      <c r="M1675" s="71">
        <f t="shared" si="1664"/>
        <v>0.2546</v>
      </c>
      <c r="N1675" s="72">
        <f t="shared" si="1665"/>
        <v>0.84</v>
      </c>
      <c r="O1675" s="73">
        <f t="shared" si="1666"/>
        <v>4811.52</v>
      </c>
      <c r="P1675" s="8">
        <f t="shared" si="1667"/>
        <v>178.2044444</v>
      </c>
    </row>
    <row r="1676" ht="14.25" customHeight="1" outlineLevel="2">
      <c r="A1676" s="68">
        <v>728.0</v>
      </c>
      <c r="B1676" s="69">
        <v>1.0</v>
      </c>
      <c r="C1676" s="18" t="str">
        <f>IF(A1676=1.2, "Minneapolis",VLOOKUP(A1676,'Fall20 data fy22 comp rev '!$P$2:$Q$669,2,0))</f>
        <v>Elk River</v>
      </c>
      <c r="D1676" s="68">
        <v>728.0</v>
      </c>
      <c r="E1676" s="69">
        <v>1.0</v>
      </c>
      <c r="F1676" s="69">
        <v>600.0</v>
      </c>
      <c r="G1676" s="70" t="s">
        <v>2791</v>
      </c>
      <c r="H1676" s="69">
        <v>94.0</v>
      </c>
      <c r="I1676" s="69">
        <v>26.0</v>
      </c>
      <c r="J1676" s="69">
        <v>10.0</v>
      </c>
      <c r="K1676" s="29">
        <f t="shared" si="1662"/>
        <v>31</v>
      </c>
      <c r="L1676" s="71">
        <f t="shared" si="1663"/>
        <v>0.3298</v>
      </c>
      <c r="M1676" s="71">
        <f t="shared" si="1664"/>
        <v>0.4123</v>
      </c>
      <c r="N1676" s="72">
        <f t="shared" si="1665"/>
        <v>7.67</v>
      </c>
      <c r="O1676" s="73">
        <f t="shared" si="1666"/>
        <v>43933.76</v>
      </c>
      <c r="P1676" s="8">
        <f t="shared" si="1667"/>
        <v>467.3804255</v>
      </c>
    </row>
    <row r="1677" ht="14.25" customHeight="1" outlineLevel="2">
      <c r="A1677" s="68">
        <v>728.0</v>
      </c>
      <c r="B1677" s="69">
        <v>1.0</v>
      </c>
      <c r="C1677" s="18" t="str">
        <f>IF(A1677=1.2, "Minneapolis",VLOOKUP(A1677,'Fall20 data fy22 comp rev '!$P$2:$Q$669,2,0))</f>
        <v>Elk River</v>
      </c>
      <c r="D1677" s="68">
        <v>728.0</v>
      </c>
      <c r="E1677" s="69">
        <v>1.0</v>
      </c>
      <c r="F1677" s="69">
        <v>604.0</v>
      </c>
      <c r="G1677" s="70" t="s">
        <v>2792</v>
      </c>
      <c r="H1677" s="69">
        <v>4.0</v>
      </c>
      <c r="I1677" s="69">
        <v>1.0</v>
      </c>
      <c r="J1677" s="69">
        <v>0.0</v>
      </c>
      <c r="K1677" s="29">
        <f t="shared" si="1662"/>
        <v>1</v>
      </c>
      <c r="L1677" s="71">
        <f t="shared" si="1663"/>
        <v>0.25</v>
      </c>
      <c r="M1677" s="71">
        <f t="shared" si="1664"/>
        <v>0.3125</v>
      </c>
      <c r="N1677" s="72">
        <f t="shared" si="1665"/>
        <v>0.19</v>
      </c>
      <c r="O1677" s="73">
        <f t="shared" si="1666"/>
        <v>1088.32</v>
      </c>
      <c r="P1677" s="8">
        <f t="shared" si="1667"/>
        <v>272.08</v>
      </c>
    </row>
    <row r="1678" ht="14.25" customHeight="1" outlineLevel="2">
      <c r="A1678" s="68">
        <v>728.0</v>
      </c>
      <c r="B1678" s="69">
        <v>1.0</v>
      </c>
      <c r="C1678" s="18" t="str">
        <f>IF(A1678=1.2, "Minneapolis",VLOOKUP(A1678,'Fall20 data fy22 comp rev '!$P$2:$Q$669,2,0))</f>
        <v>Elk River</v>
      </c>
      <c r="D1678" s="68">
        <v>728.0</v>
      </c>
      <c r="E1678" s="69">
        <v>1.0</v>
      </c>
      <c r="F1678" s="69">
        <v>605.0</v>
      </c>
      <c r="G1678" s="70" t="s">
        <v>3807</v>
      </c>
      <c r="H1678" s="69">
        <v>2.0</v>
      </c>
      <c r="I1678" s="69">
        <v>0.0</v>
      </c>
      <c r="J1678" s="69">
        <v>0.0</v>
      </c>
      <c r="K1678" s="29">
        <f t="shared" si="1662"/>
        <v>0</v>
      </c>
      <c r="L1678" s="71">
        <f t="shared" si="1663"/>
        <v>0</v>
      </c>
      <c r="M1678" s="71">
        <f t="shared" si="1664"/>
        <v>0</v>
      </c>
      <c r="N1678" s="72">
        <f t="shared" si="1665"/>
        <v>0</v>
      </c>
      <c r="O1678" s="73">
        <f t="shared" si="1666"/>
        <v>0</v>
      </c>
      <c r="P1678" s="8">
        <f t="shared" si="1667"/>
        <v>0</v>
      </c>
    </row>
    <row r="1679" ht="14.25" customHeight="1" outlineLevel="2">
      <c r="A1679" s="68">
        <v>728.0</v>
      </c>
      <c r="B1679" s="69">
        <v>1.0</v>
      </c>
      <c r="C1679" s="18" t="str">
        <f>IF(A1679=1.2, "Minneapolis",VLOOKUP(A1679,'Fall20 data fy22 comp rev '!$P$2:$Q$669,2,0))</f>
        <v>Elk River</v>
      </c>
      <c r="D1679" s="68">
        <v>728.0</v>
      </c>
      <c r="E1679" s="69">
        <v>1.0</v>
      </c>
      <c r="F1679" s="69">
        <v>608.0</v>
      </c>
      <c r="G1679" s="70" t="s">
        <v>2555</v>
      </c>
      <c r="H1679" s="69">
        <v>4.0</v>
      </c>
      <c r="I1679" s="69">
        <v>1.0</v>
      </c>
      <c r="J1679" s="69">
        <v>0.0</v>
      </c>
      <c r="K1679" s="29">
        <f t="shared" si="1662"/>
        <v>1</v>
      </c>
      <c r="L1679" s="71">
        <f t="shared" si="1663"/>
        <v>0.25</v>
      </c>
      <c r="M1679" s="71">
        <f t="shared" si="1664"/>
        <v>0.3125</v>
      </c>
      <c r="N1679" s="72">
        <f t="shared" si="1665"/>
        <v>0.19</v>
      </c>
      <c r="O1679" s="73">
        <f t="shared" si="1666"/>
        <v>1088.32</v>
      </c>
      <c r="P1679" s="8">
        <f t="shared" si="1667"/>
        <v>272.08</v>
      </c>
    </row>
    <row r="1680" ht="14.25" customHeight="1" outlineLevel="2">
      <c r="A1680" s="68">
        <v>728.0</v>
      </c>
      <c r="B1680" s="69">
        <v>1.0</v>
      </c>
      <c r="C1680" s="18" t="str">
        <f>IF(A1680=1.2, "Minneapolis",VLOOKUP(A1680,'Fall20 data fy22 comp rev '!$P$2:$Q$669,2,0))</f>
        <v>Elk River</v>
      </c>
      <c r="D1680" s="68">
        <v>728.0</v>
      </c>
      <c r="E1680" s="69">
        <v>1.0</v>
      </c>
      <c r="F1680" s="69">
        <v>610.0</v>
      </c>
      <c r="G1680" s="70" t="s">
        <v>2793</v>
      </c>
      <c r="H1680" s="69">
        <v>4.0</v>
      </c>
      <c r="I1680" s="69">
        <v>1.0</v>
      </c>
      <c r="J1680" s="69">
        <v>0.0</v>
      </c>
      <c r="K1680" s="29">
        <f t="shared" si="1662"/>
        <v>1</v>
      </c>
      <c r="L1680" s="71">
        <f t="shared" si="1663"/>
        <v>0.25</v>
      </c>
      <c r="M1680" s="71">
        <f t="shared" si="1664"/>
        <v>0.3125</v>
      </c>
      <c r="N1680" s="72">
        <f t="shared" si="1665"/>
        <v>0.19</v>
      </c>
      <c r="O1680" s="73">
        <f t="shared" si="1666"/>
        <v>1088.32</v>
      </c>
      <c r="P1680" s="8">
        <f t="shared" si="1667"/>
        <v>272.08</v>
      </c>
    </row>
    <row r="1681" ht="14.25" customHeight="1" outlineLevel="2">
      <c r="A1681" s="68">
        <v>728.0</v>
      </c>
      <c r="B1681" s="69">
        <v>1.0</v>
      </c>
      <c r="C1681" s="18" t="str">
        <f>IF(A1681=1.2, "Minneapolis",VLOOKUP(A1681,'Fall20 data fy22 comp rev '!$P$2:$Q$669,2,0))</f>
        <v>Elk River</v>
      </c>
      <c r="D1681" s="68">
        <v>728.0</v>
      </c>
      <c r="E1681" s="69">
        <v>1.0</v>
      </c>
      <c r="F1681" s="69">
        <v>700.0</v>
      </c>
      <c r="G1681" s="70" t="s">
        <v>2794</v>
      </c>
      <c r="H1681" s="69">
        <v>591.0</v>
      </c>
      <c r="I1681" s="69">
        <v>37.0</v>
      </c>
      <c r="J1681" s="69">
        <v>17.0</v>
      </c>
      <c r="K1681" s="29">
        <f t="shared" si="1662"/>
        <v>45.5</v>
      </c>
      <c r="L1681" s="71">
        <f t="shared" si="1663"/>
        <v>0.077</v>
      </c>
      <c r="M1681" s="71">
        <f t="shared" si="1664"/>
        <v>0.0963</v>
      </c>
      <c r="N1681" s="72">
        <f t="shared" si="1665"/>
        <v>2.63</v>
      </c>
      <c r="O1681" s="73">
        <f t="shared" si="1666"/>
        <v>15064.64</v>
      </c>
      <c r="P1681" s="8">
        <f t="shared" si="1667"/>
        <v>25.4900846</v>
      </c>
    </row>
    <row r="1682" ht="14.25" customHeight="1" outlineLevel="2">
      <c r="A1682" s="68">
        <v>728.0</v>
      </c>
      <c r="B1682" s="69">
        <v>1.0</v>
      </c>
      <c r="C1682" s="18" t="str">
        <f>IF(A1682=1.2, "Minneapolis",VLOOKUP(A1682,'Fall20 data fy22 comp rev '!$P$2:$Q$669,2,0))</f>
        <v>Elk River</v>
      </c>
      <c r="D1682" s="68">
        <v>728.0</v>
      </c>
      <c r="E1682" s="69">
        <v>1.0</v>
      </c>
      <c r="F1682" s="69">
        <v>800.0</v>
      </c>
      <c r="G1682" s="70" t="s">
        <v>2795</v>
      </c>
      <c r="H1682" s="69">
        <v>652.0</v>
      </c>
      <c r="I1682" s="69">
        <v>81.0</v>
      </c>
      <c r="J1682" s="69">
        <v>31.0</v>
      </c>
      <c r="K1682" s="29">
        <f t="shared" si="1662"/>
        <v>96.5</v>
      </c>
      <c r="L1682" s="71">
        <f t="shared" si="1663"/>
        <v>0.148</v>
      </c>
      <c r="M1682" s="71">
        <f t="shared" si="1664"/>
        <v>0.185</v>
      </c>
      <c r="N1682" s="72">
        <f t="shared" si="1665"/>
        <v>10.71</v>
      </c>
      <c r="O1682" s="73">
        <f t="shared" si="1666"/>
        <v>61346.88</v>
      </c>
      <c r="P1682" s="8">
        <f t="shared" si="1667"/>
        <v>94.09030675</v>
      </c>
    </row>
    <row r="1683" ht="14.25" customHeight="1" outlineLevel="1">
      <c r="A1683" s="68"/>
      <c r="B1683" s="69"/>
      <c r="C1683" s="80" t="s">
        <v>3808</v>
      </c>
      <c r="D1683" s="68"/>
      <c r="E1683" s="69"/>
      <c r="F1683" s="69"/>
      <c r="G1683" s="70"/>
      <c r="H1683" s="69">
        <f t="shared" ref="H1683:K1683" si="1668">SUBTOTAL(9,H1656:H1682)</f>
        <v>13921</v>
      </c>
      <c r="I1683" s="69">
        <f t="shared" si="1668"/>
        <v>1429</v>
      </c>
      <c r="J1683" s="69">
        <f t="shared" si="1668"/>
        <v>667</v>
      </c>
      <c r="K1683" s="29">
        <f t="shared" si="1668"/>
        <v>1762.5</v>
      </c>
      <c r="L1683" s="71"/>
      <c r="M1683" s="71"/>
      <c r="N1683" s="72">
        <f t="shared" ref="N1683:O1683" si="1669">SUBTOTAL(9,N1656:N1682)</f>
        <v>198.79</v>
      </c>
      <c r="O1683" s="73">
        <f t="shared" si="1669"/>
        <v>1138669.12</v>
      </c>
      <c r="P1683" s="8"/>
    </row>
    <row r="1684" ht="14.25" customHeight="1" outlineLevel="2">
      <c r="A1684" s="68">
        <v>738.0</v>
      </c>
      <c r="B1684" s="69">
        <v>1.0</v>
      </c>
      <c r="C1684" s="18" t="str">
        <f>IF(A1684=1.2, "Minneapolis",VLOOKUP(A1684,'Fall20 data fy22 comp rev '!$P$2:$Q$669,2,0))</f>
        <v>Holdingford</v>
      </c>
      <c r="D1684" s="68">
        <v>738.0</v>
      </c>
      <c r="E1684" s="69">
        <v>1.0</v>
      </c>
      <c r="F1684" s="69">
        <v>1.0</v>
      </c>
      <c r="G1684" s="70" t="s">
        <v>2796</v>
      </c>
      <c r="H1684" s="69">
        <v>587.0</v>
      </c>
      <c r="I1684" s="69">
        <v>92.0</v>
      </c>
      <c r="J1684" s="69">
        <v>50.0</v>
      </c>
      <c r="K1684" s="29">
        <f t="shared" ref="K1684:K1685" si="1670">ROUND((I$3*I1684)+(J1684*J$3),1)</f>
        <v>117</v>
      </c>
      <c r="L1684" s="71">
        <f t="shared" ref="L1684:L1685" si="1671">ROUND(K1684/H1684,4)</f>
        <v>0.1993</v>
      </c>
      <c r="M1684" s="71">
        <f t="shared" ref="M1684:M1685" si="1672">ROUND(MIN(1,L1684/M$3),4)</f>
        <v>0.2491</v>
      </c>
      <c r="N1684" s="72">
        <f t="shared" ref="N1684:N1685" si="1673">ROUND(K1684*M1684*N$3,2)</f>
        <v>17.49</v>
      </c>
      <c r="O1684" s="73">
        <f t="shared" ref="O1684:O1685" si="1674">ROUND(N1684*O$3,2)</f>
        <v>100182.72</v>
      </c>
      <c r="P1684" s="8">
        <f t="shared" ref="P1684:P1685" si="1675">O1684/H1684</f>
        <v>170.669029</v>
      </c>
    </row>
    <row r="1685" ht="14.25" customHeight="1" outlineLevel="2">
      <c r="A1685" s="68">
        <v>738.0</v>
      </c>
      <c r="B1685" s="69">
        <v>1.0</v>
      </c>
      <c r="C1685" s="18" t="str">
        <f>IF(A1685=1.2, "Minneapolis",VLOOKUP(A1685,'Fall20 data fy22 comp rev '!$P$2:$Q$669,2,0))</f>
        <v>Holdingford</v>
      </c>
      <c r="D1685" s="68">
        <v>738.0</v>
      </c>
      <c r="E1685" s="69">
        <v>1.0</v>
      </c>
      <c r="F1685" s="69">
        <v>2.0</v>
      </c>
      <c r="G1685" s="70" t="s">
        <v>2797</v>
      </c>
      <c r="H1685" s="69">
        <v>503.0</v>
      </c>
      <c r="I1685" s="69">
        <v>62.0</v>
      </c>
      <c r="J1685" s="69">
        <v>46.0</v>
      </c>
      <c r="K1685" s="29">
        <f t="shared" si="1670"/>
        <v>85</v>
      </c>
      <c r="L1685" s="71">
        <f t="shared" si="1671"/>
        <v>0.169</v>
      </c>
      <c r="M1685" s="71">
        <f t="shared" si="1672"/>
        <v>0.2113</v>
      </c>
      <c r="N1685" s="72">
        <f t="shared" si="1673"/>
        <v>10.78</v>
      </c>
      <c r="O1685" s="73">
        <f t="shared" si="1674"/>
        <v>61747.84</v>
      </c>
      <c r="P1685" s="8">
        <f t="shared" si="1675"/>
        <v>122.7591252</v>
      </c>
    </row>
    <row r="1686" ht="14.25" customHeight="1" outlineLevel="1">
      <c r="A1686" s="68"/>
      <c r="B1686" s="69"/>
      <c r="C1686" s="80" t="s">
        <v>3809</v>
      </c>
      <c r="D1686" s="68"/>
      <c r="E1686" s="69"/>
      <c r="F1686" s="69"/>
      <c r="G1686" s="70"/>
      <c r="H1686" s="69">
        <f t="shared" ref="H1686:K1686" si="1676">SUBTOTAL(9,H1684:H1685)</f>
        <v>1090</v>
      </c>
      <c r="I1686" s="69">
        <f t="shared" si="1676"/>
        <v>154</v>
      </c>
      <c r="J1686" s="69">
        <f t="shared" si="1676"/>
        <v>96</v>
      </c>
      <c r="K1686" s="29">
        <f t="shared" si="1676"/>
        <v>202</v>
      </c>
      <c r="L1686" s="71"/>
      <c r="M1686" s="71"/>
      <c r="N1686" s="72">
        <f t="shared" ref="N1686:O1686" si="1677">SUBTOTAL(9,N1684:N1685)</f>
        <v>28.27</v>
      </c>
      <c r="O1686" s="73">
        <f t="shared" si="1677"/>
        <v>161930.56</v>
      </c>
      <c r="P1686" s="8"/>
    </row>
    <row r="1687" ht="14.25" customHeight="1" outlineLevel="2">
      <c r="A1687" s="68">
        <v>739.0</v>
      </c>
      <c r="B1687" s="69">
        <v>1.0</v>
      </c>
      <c r="C1687" s="18" t="str">
        <f>IF(A1687=1.2, "Minneapolis",VLOOKUP(A1687,'Fall20 data fy22 comp rev '!$P$2:$Q$669,2,0))</f>
        <v>Kimball</v>
      </c>
      <c r="D1687" s="68">
        <v>739.0</v>
      </c>
      <c r="E1687" s="69">
        <v>1.0</v>
      </c>
      <c r="F1687" s="69">
        <v>10.0</v>
      </c>
      <c r="G1687" s="70" t="s">
        <v>2798</v>
      </c>
      <c r="H1687" s="69">
        <v>322.0</v>
      </c>
      <c r="I1687" s="69">
        <v>44.0</v>
      </c>
      <c r="J1687" s="69">
        <v>32.0</v>
      </c>
      <c r="K1687" s="29">
        <f t="shared" ref="K1687:K1688" si="1678">ROUND((I$3*I1687)+(J1687*J$3),1)</f>
        <v>60</v>
      </c>
      <c r="L1687" s="71">
        <f t="shared" ref="L1687:L1688" si="1679">ROUND(K1687/H1687,4)</f>
        <v>0.1863</v>
      </c>
      <c r="M1687" s="71">
        <f t="shared" ref="M1687:M1688" si="1680">ROUND(MIN(1,L1687/M$3),4)</f>
        <v>0.2329</v>
      </c>
      <c r="N1687" s="72">
        <f t="shared" ref="N1687:N1688" si="1681">ROUND(K1687*M1687*N$3,2)</f>
        <v>8.38</v>
      </c>
      <c r="O1687" s="73">
        <f t="shared" ref="O1687:O1688" si="1682">ROUND(N1687*O$3,2)</f>
        <v>48000.64</v>
      </c>
      <c r="P1687" s="8">
        <f t="shared" ref="P1687:P1688" si="1683">O1687/H1687</f>
        <v>149.0703106</v>
      </c>
    </row>
    <row r="1688" ht="14.25" customHeight="1" outlineLevel="2">
      <c r="A1688" s="68">
        <v>739.0</v>
      </c>
      <c r="B1688" s="69">
        <v>1.0</v>
      </c>
      <c r="C1688" s="18" t="str">
        <f>IF(A1688=1.2, "Minneapolis",VLOOKUP(A1688,'Fall20 data fy22 comp rev '!$P$2:$Q$669,2,0))</f>
        <v>Kimball</v>
      </c>
      <c r="D1688" s="68">
        <v>739.0</v>
      </c>
      <c r="E1688" s="69">
        <v>1.0</v>
      </c>
      <c r="F1688" s="69">
        <v>20.0</v>
      </c>
      <c r="G1688" s="70" t="s">
        <v>2799</v>
      </c>
      <c r="H1688" s="69">
        <v>433.0</v>
      </c>
      <c r="I1688" s="69">
        <v>35.0</v>
      </c>
      <c r="J1688" s="69">
        <v>37.0</v>
      </c>
      <c r="K1688" s="29">
        <f t="shared" si="1678"/>
        <v>53.5</v>
      </c>
      <c r="L1688" s="71">
        <f t="shared" si="1679"/>
        <v>0.1236</v>
      </c>
      <c r="M1688" s="71">
        <f t="shared" si="1680"/>
        <v>0.1545</v>
      </c>
      <c r="N1688" s="72">
        <f t="shared" si="1681"/>
        <v>4.96</v>
      </c>
      <c r="O1688" s="73">
        <f t="shared" si="1682"/>
        <v>28410.88</v>
      </c>
      <c r="P1688" s="8">
        <f t="shared" si="1683"/>
        <v>65.61404157</v>
      </c>
    </row>
    <row r="1689" ht="14.25" customHeight="1" outlineLevel="1">
      <c r="A1689" s="68"/>
      <c r="B1689" s="69"/>
      <c r="C1689" s="80" t="s">
        <v>3810</v>
      </c>
      <c r="D1689" s="68"/>
      <c r="E1689" s="69"/>
      <c r="F1689" s="69"/>
      <c r="G1689" s="70"/>
      <c r="H1689" s="69">
        <f t="shared" ref="H1689:K1689" si="1684">SUBTOTAL(9,H1687:H1688)</f>
        <v>755</v>
      </c>
      <c r="I1689" s="69">
        <f t="shared" si="1684"/>
        <v>79</v>
      </c>
      <c r="J1689" s="69">
        <f t="shared" si="1684"/>
        <v>69</v>
      </c>
      <c r="K1689" s="29">
        <f t="shared" si="1684"/>
        <v>113.5</v>
      </c>
      <c r="L1689" s="71"/>
      <c r="M1689" s="71"/>
      <c r="N1689" s="72">
        <f t="shared" ref="N1689:O1689" si="1685">SUBTOTAL(9,N1687:N1688)</f>
        <v>13.34</v>
      </c>
      <c r="O1689" s="73">
        <f t="shared" si="1685"/>
        <v>76411.52</v>
      </c>
      <c r="P1689" s="8"/>
    </row>
    <row r="1690" ht="14.25" customHeight="1" outlineLevel="2">
      <c r="A1690" s="68">
        <v>740.0</v>
      </c>
      <c r="B1690" s="69">
        <v>1.0</v>
      </c>
      <c r="C1690" s="18" t="str">
        <f>IF(A1690=1.2, "Minneapolis",VLOOKUP(A1690,'Fall20 data fy22 comp rev '!$P$2:$Q$669,2,0))</f>
        <v>Melrose</v>
      </c>
      <c r="D1690" s="68">
        <v>740.0</v>
      </c>
      <c r="E1690" s="69">
        <v>1.0</v>
      </c>
      <c r="F1690" s="69">
        <v>10.0</v>
      </c>
      <c r="G1690" s="70" t="s">
        <v>2800</v>
      </c>
      <c r="H1690" s="69">
        <v>489.0</v>
      </c>
      <c r="I1690" s="69">
        <v>134.0</v>
      </c>
      <c r="J1690" s="69">
        <v>78.0</v>
      </c>
      <c r="K1690" s="29">
        <f t="shared" ref="K1690:K1692" si="1686">ROUND((I$3*I1690)+(J1690*J$3),1)</f>
        <v>173</v>
      </c>
      <c r="L1690" s="71">
        <f t="shared" ref="L1690:L1692" si="1687">ROUND(K1690/H1690,4)</f>
        <v>0.3538</v>
      </c>
      <c r="M1690" s="71">
        <f t="shared" ref="M1690:M1692" si="1688">ROUND(MIN(1,L1690/M$3),4)</f>
        <v>0.4423</v>
      </c>
      <c r="N1690" s="72">
        <f t="shared" ref="N1690:N1692" si="1689">ROUND(K1690*M1690*N$3,2)</f>
        <v>45.91</v>
      </c>
      <c r="O1690" s="73">
        <f t="shared" ref="O1690:O1692" si="1690">ROUND(N1690*O$3,2)</f>
        <v>262972.48</v>
      </c>
      <c r="P1690" s="8">
        <f t="shared" ref="P1690:P1692" si="1691">O1690/H1690</f>
        <v>537.7760327</v>
      </c>
    </row>
    <row r="1691" ht="14.25" customHeight="1" outlineLevel="2">
      <c r="A1691" s="68">
        <v>740.0</v>
      </c>
      <c r="B1691" s="69">
        <v>1.0</v>
      </c>
      <c r="C1691" s="18" t="str">
        <f>IF(A1691=1.2, "Minneapolis",VLOOKUP(A1691,'Fall20 data fy22 comp rev '!$P$2:$Q$669,2,0))</f>
        <v>Melrose</v>
      </c>
      <c r="D1691" s="68">
        <v>740.0</v>
      </c>
      <c r="E1691" s="69">
        <v>1.0</v>
      </c>
      <c r="F1691" s="69">
        <v>20.0</v>
      </c>
      <c r="G1691" s="70" t="s">
        <v>2801</v>
      </c>
      <c r="H1691" s="69">
        <v>337.0</v>
      </c>
      <c r="I1691" s="69">
        <v>90.0</v>
      </c>
      <c r="J1691" s="69">
        <v>48.0</v>
      </c>
      <c r="K1691" s="29">
        <f t="shared" si="1686"/>
        <v>114</v>
      </c>
      <c r="L1691" s="71">
        <f t="shared" si="1687"/>
        <v>0.3383</v>
      </c>
      <c r="M1691" s="71">
        <f t="shared" si="1688"/>
        <v>0.4229</v>
      </c>
      <c r="N1691" s="72">
        <f t="shared" si="1689"/>
        <v>28.93</v>
      </c>
      <c r="O1691" s="73">
        <f t="shared" si="1690"/>
        <v>165711.04</v>
      </c>
      <c r="P1691" s="8">
        <f t="shared" si="1691"/>
        <v>491.7241543</v>
      </c>
    </row>
    <row r="1692" ht="14.25" customHeight="1" outlineLevel="2">
      <c r="A1692" s="68">
        <v>740.0</v>
      </c>
      <c r="B1692" s="69">
        <v>1.0</v>
      </c>
      <c r="C1692" s="18" t="str">
        <f>IF(A1692=1.2, "Minneapolis",VLOOKUP(A1692,'Fall20 data fy22 comp rev '!$P$2:$Q$669,2,0))</f>
        <v>Melrose</v>
      </c>
      <c r="D1692" s="68">
        <v>740.0</v>
      </c>
      <c r="E1692" s="69">
        <v>1.0</v>
      </c>
      <c r="F1692" s="69">
        <v>30.0</v>
      </c>
      <c r="G1692" s="70" t="s">
        <v>2802</v>
      </c>
      <c r="H1692" s="69">
        <v>490.0</v>
      </c>
      <c r="I1692" s="69">
        <v>93.0</v>
      </c>
      <c r="J1692" s="69">
        <v>66.0</v>
      </c>
      <c r="K1692" s="29">
        <f t="shared" si="1686"/>
        <v>126</v>
      </c>
      <c r="L1692" s="71">
        <f t="shared" si="1687"/>
        <v>0.2571</v>
      </c>
      <c r="M1692" s="71">
        <f t="shared" si="1688"/>
        <v>0.3214</v>
      </c>
      <c r="N1692" s="72">
        <f t="shared" si="1689"/>
        <v>24.3</v>
      </c>
      <c r="O1692" s="73">
        <f t="shared" si="1690"/>
        <v>139190.4</v>
      </c>
      <c r="P1692" s="8">
        <f t="shared" si="1691"/>
        <v>284.0620408</v>
      </c>
    </row>
    <row r="1693" ht="14.25" customHeight="1" outlineLevel="1">
      <c r="A1693" s="68"/>
      <c r="B1693" s="69"/>
      <c r="C1693" s="80" t="s">
        <v>3811</v>
      </c>
      <c r="D1693" s="68"/>
      <c r="E1693" s="69"/>
      <c r="F1693" s="69"/>
      <c r="G1693" s="70"/>
      <c r="H1693" s="69">
        <f t="shared" ref="H1693:K1693" si="1692">SUBTOTAL(9,H1690:H1692)</f>
        <v>1316</v>
      </c>
      <c r="I1693" s="69">
        <f t="shared" si="1692"/>
        <v>317</v>
      </c>
      <c r="J1693" s="69">
        <f t="shared" si="1692"/>
        <v>192</v>
      </c>
      <c r="K1693" s="29">
        <f t="shared" si="1692"/>
        <v>413</v>
      </c>
      <c r="L1693" s="71"/>
      <c r="M1693" s="71"/>
      <c r="N1693" s="72">
        <f t="shared" ref="N1693:O1693" si="1693">SUBTOTAL(9,N1690:N1692)</f>
        <v>99.14</v>
      </c>
      <c r="O1693" s="73">
        <f t="shared" si="1693"/>
        <v>567873.92</v>
      </c>
      <c r="P1693" s="8"/>
    </row>
    <row r="1694" ht="14.25" customHeight="1" outlineLevel="2">
      <c r="A1694" s="68">
        <v>741.0</v>
      </c>
      <c r="B1694" s="69">
        <v>1.0</v>
      </c>
      <c r="C1694" s="18" t="str">
        <f>IF(A1694=1.2, "Minneapolis",VLOOKUP(A1694,'Fall20 data fy22 comp rev '!$P$2:$Q$669,2,0))</f>
        <v>Paynesville</v>
      </c>
      <c r="D1694" s="68">
        <v>741.0</v>
      </c>
      <c r="E1694" s="69">
        <v>1.0</v>
      </c>
      <c r="F1694" s="69">
        <v>1.0</v>
      </c>
      <c r="G1694" s="70" t="s">
        <v>2803</v>
      </c>
      <c r="H1694" s="69">
        <v>421.0</v>
      </c>
      <c r="I1694" s="69">
        <v>86.0</v>
      </c>
      <c r="J1694" s="69">
        <v>33.0</v>
      </c>
      <c r="K1694" s="29">
        <f t="shared" ref="K1694:K1696" si="1694">ROUND((I$3*I1694)+(J1694*J$3),1)</f>
        <v>102.5</v>
      </c>
      <c r="L1694" s="71">
        <f t="shared" ref="L1694:L1696" si="1695">ROUND(K1694/H1694,4)</f>
        <v>0.2435</v>
      </c>
      <c r="M1694" s="71">
        <f t="shared" ref="M1694:M1696" si="1696">ROUND(MIN(1,L1694/M$3),4)</f>
        <v>0.3044</v>
      </c>
      <c r="N1694" s="72">
        <f t="shared" ref="N1694:N1696" si="1697">ROUND(K1694*M1694*N$3,2)</f>
        <v>18.72</v>
      </c>
      <c r="O1694" s="73">
        <f t="shared" ref="O1694:O1696" si="1698">ROUND(N1694*O$3,2)</f>
        <v>107228.16</v>
      </c>
      <c r="P1694" s="8">
        <f t="shared" ref="P1694:P1696" si="1699">O1694/H1694</f>
        <v>254.6987173</v>
      </c>
    </row>
    <row r="1695" ht="14.25" customHeight="1" outlineLevel="2">
      <c r="A1695" s="68">
        <v>741.0</v>
      </c>
      <c r="B1695" s="69">
        <v>1.0</v>
      </c>
      <c r="C1695" s="18" t="str">
        <f>IF(A1695=1.2, "Minneapolis",VLOOKUP(A1695,'Fall20 data fy22 comp rev '!$P$2:$Q$669,2,0))</f>
        <v>Paynesville</v>
      </c>
      <c r="D1695" s="68">
        <v>741.0</v>
      </c>
      <c r="E1695" s="69">
        <v>1.0</v>
      </c>
      <c r="F1695" s="69">
        <v>2.0</v>
      </c>
      <c r="G1695" s="70" t="s">
        <v>2804</v>
      </c>
      <c r="H1695" s="69">
        <v>220.0</v>
      </c>
      <c r="I1695" s="69">
        <v>39.0</v>
      </c>
      <c r="J1695" s="69">
        <v>14.0</v>
      </c>
      <c r="K1695" s="29">
        <f t="shared" si="1694"/>
        <v>46</v>
      </c>
      <c r="L1695" s="71">
        <f t="shared" si="1695"/>
        <v>0.2091</v>
      </c>
      <c r="M1695" s="71">
        <f t="shared" si="1696"/>
        <v>0.2614</v>
      </c>
      <c r="N1695" s="72">
        <f t="shared" si="1697"/>
        <v>7.21</v>
      </c>
      <c r="O1695" s="73">
        <f t="shared" si="1698"/>
        <v>41298.88</v>
      </c>
      <c r="P1695" s="8">
        <f t="shared" si="1699"/>
        <v>187.7221818</v>
      </c>
    </row>
    <row r="1696" ht="14.25" customHeight="1" outlineLevel="2">
      <c r="A1696" s="68">
        <v>741.0</v>
      </c>
      <c r="B1696" s="69">
        <v>1.0</v>
      </c>
      <c r="C1696" s="18" t="str">
        <f>IF(A1696=1.2, "Minneapolis",VLOOKUP(A1696,'Fall20 data fy22 comp rev '!$P$2:$Q$669,2,0))</f>
        <v>Paynesville</v>
      </c>
      <c r="D1696" s="68">
        <v>741.0</v>
      </c>
      <c r="E1696" s="69">
        <v>1.0</v>
      </c>
      <c r="F1696" s="69">
        <v>20.0</v>
      </c>
      <c r="G1696" s="70" t="s">
        <v>2805</v>
      </c>
      <c r="H1696" s="69">
        <v>316.0</v>
      </c>
      <c r="I1696" s="69">
        <v>56.0</v>
      </c>
      <c r="J1696" s="69">
        <v>23.0</v>
      </c>
      <c r="K1696" s="29">
        <f t="shared" si="1694"/>
        <v>67.5</v>
      </c>
      <c r="L1696" s="71">
        <f t="shared" si="1695"/>
        <v>0.2136</v>
      </c>
      <c r="M1696" s="71">
        <f t="shared" si="1696"/>
        <v>0.267</v>
      </c>
      <c r="N1696" s="72">
        <f t="shared" si="1697"/>
        <v>10.81</v>
      </c>
      <c r="O1696" s="73">
        <f t="shared" si="1698"/>
        <v>61919.68</v>
      </c>
      <c r="P1696" s="8">
        <f t="shared" si="1699"/>
        <v>195.9483544</v>
      </c>
    </row>
    <row r="1697" ht="14.25" customHeight="1" outlineLevel="1">
      <c r="A1697" s="68"/>
      <c r="B1697" s="69"/>
      <c r="C1697" s="80" t="s">
        <v>3812</v>
      </c>
      <c r="D1697" s="68"/>
      <c r="E1697" s="69"/>
      <c r="F1697" s="69"/>
      <c r="G1697" s="70"/>
      <c r="H1697" s="69">
        <f t="shared" ref="H1697:K1697" si="1700">SUBTOTAL(9,H1694:H1696)</f>
        <v>957</v>
      </c>
      <c r="I1697" s="69">
        <f t="shared" si="1700"/>
        <v>181</v>
      </c>
      <c r="J1697" s="69">
        <f t="shared" si="1700"/>
        <v>70</v>
      </c>
      <c r="K1697" s="29">
        <f t="shared" si="1700"/>
        <v>216</v>
      </c>
      <c r="L1697" s="71"/>
      <c r="M1697" s="71"/>
      <c r="N1697" s="72">
        <f t="shared" ref="N1697:O1697" si="1701">SUBTOTAL(9,N1694:N1696)</f>
        <v>36.74</v>
      </c>
      <c r="O1697" s="73">
        <f t="shared" si="1701"/>
        <v>210446.72</v>
      </c>
      <c r="P1697" s="8"/>
    </row>
    <row r="1698" ht="14.25" customHeight="1" outlineLevel="2">
      <c r="A1698" s="68">
        <v>742.0</v>
      </c>
      <c r="B1698" s="69">
        <v>1.0</v>
      </c>
      <c r="C1698" s="18" t="str">
        <f>IF(A1698=1.2, "Minneapolis",VLOOKUP(A1698,'Fall20 data fy22 comp rev '!$P$2:$Q$669,2,0))</f>
        <v>St. Cloud</v>
      </c>
      <c r="D1698" s="68">
        <v>742.0</v>
      </c>
      <c r="E1698" s="69">
        <v>1.0</v>
      </c>
      <c r="F1698" s="69">
        <v>12.0</v>
      </c>
      <c r="G1698" s="70" t="s">
        <v>2806</v>
      </c>
      <c r="H1698" s="69">
        <v>68.0</v>
      </c>
      <c r="I1698" s="69">
        <v>35.0</v>
      </c>
      <c r="J1698" s="69">
        <v>2.0</v>
      </c>
      <c r="K1698" s="29">
        <f t="shared" ref="K1698:K1717" si="1702">ROUND((I$3*I1698)+(J1698*J$3),1)</f>
        <v>36</v>
      </c>
      <c r="L1698" s="71">
        <f t="shared" ref="L1698:L1717" si="1703">ROUND(K1698/H1698,4)</f>
        <v>0.5294</v>
      </c>
      <c r="M1698" s="71">
        <f t="shared" ref="M1698:M1717" si="1704">ROUND(MIN(1,L1698/M$3),4)</f>
        <v>0.6618</v>
      </c>
      <c r="N1698" s="72">
        <f t="shared" ref="N1698:N1717" si="1705">ROUND(K1698*M1698*N$3,2)</f>
        <v>14.29</v>
      </c>
      <c r="O1698" s="73">
        <f t="shared" ref="O1698:O1717" si="1706">ROUND(N1698*O$3,2)</f>
        <v>81853.12</v>
      </c>
      <c r="P1698" s="8">
        <f t="shared" ref="P1698:P1717" si="1707">O1698/H1698</f>
        <v>1203.722353</v>
      </c>
    </row>
    <row r="1699" ht="14.25" customHeight="1" outlineLevel="2">
      <c r="A1699" s="68">
        <v>742.0</v>
      </c>
      <c r="B1699" s="69">
        <v>1.0</v>
      </c>
      <c r="C1699" s="18" t="str">
        <f>IF(A1699=1.2, "Minneapolis",VLOOKUP(A1699,'Fall20 data fy22 comp rev '!$P$2:$Q$669,2,0))</f>
        <v>St. Cloud</v>
      </c>
      <c r="D1699" s="68">
        <v>742.0</v>
      </c>
      <c r="E1699" s="69">
        <v>1.0</v>
      </c>
      <c r="F1699" s="69">
        <v>16.0</v>
      </c>
      <c r="G1699" s="70" t="s">
        <v>2807</v>
      </c>
      <c r="H1699" s="69">
        <v>405.0</v>
      </c>
      <c r="I1699" s="69">
        <v>57.0</v>
      </c>
      <c r="J1699" s="69">
        <v>49.0</v>
      </c>
      <c r="K1699" s="29">
        <f t="shared" si="1702"/>
        <v>81.5</v>
      </c>
      <c r="L1699" s="71">
        <f t="shared" si="1703"/>
        <v>0.2012</v>
      </c>
      <c r="M1699" s="71">
        <f t="shared" si="1704"/>
        <v>0.2515</v>
      </c>
      <c r="N1699" s="72">
        <f t="shared" si="1705"/>
        <v>12.3</v>
      </c>
      <c r="O1699" s="73">
        <f t="shared" si="1706"/>
        <v>70454.4</v>
      </c>
      <c r="P1699" s="8">
        <f t="shared" si="1707"/>
        <v>173.9614815</v>
      </c>
    </row>
    <row r="1700" ht="14.25" customHeight="1" outlineLevel="2">
      <c r="A1700" s="68">
        <v>742.0</v>
      </c>
      <c r="B1700" s="69">
        <v>1.0</v>
      </c>
      <c r="C1700" s="18" t="str">
        <f>IF(A1700=1.2, "Minneapolis",VLOOKUP(A1700,'Fall20 data fy22 comp rev '!$P$2:$Q$669,2,0))</f>
        <v>St. Cloud</v>
      </c>
      <c r="D1700" s="68">
        <v>742.0</v>
      </c>
      <c r="E1700" s="69">
        <v>1.0</v>
      </c>
      <c r="F1700" s="69">
        <v>25.0</v>
      </c>
      <c r="G1700" s="70" t="s">
        <v>2808</v>
      </c>
      <c r="H1700" s="69">
        <v>816.0</v>
      </c>
      <c r="I1700" s="69">
        <v>270.0</v>
      </c>
      <c r="J1700" s="69">
        <v>71.0</v>
      </c>
      <c r="K1700" s="29">
        <f t="shared" si="1702"/>
        <v>305.5</v>
      </c>
      <c r="L1700" s="71">
        <f t="shared" si="1703"/>
        <v>0.3744</v>
      </c>
      <c r="M1700" s="71">
        <f t="shared" si="1704"/>
        <v>0.468</v>
      </c>
      <c r="N1700" s="72">
        <f t="shared" si="1705"/>
        <v>85.78</v>
      </c>
      <c r="O1700" s="73">
        <f t="shared" si="1706"/>
        <v>491347.84</v>
      </c>
      <c r="P1700" s="8">
        <f t="shared" si="1707"/>
        <v>602.1419608</v>
      </c>
    </row>
    <row r="1701" ht="14.25" customHeight="1" outlineLevel="2">
      <c r="A1701" s="68">
        <v>742.0</v>
      </c>
      <c r="B1701" s="69">
        <v>1.0</v>
      </c>
      <c r="C1701" s="18" t="str">
        <f>IF(A1701=1.2, "Minneapolis",VLOOKUP(A1701,'Fall20 data fy22 comp rev '!$P$2:$Q$669,2,0))</f>
        <v>St. Cloud</v>
      </c>
      <c r="D1701" s="68">
        <v>742.0</v>
      </c>
      <c r="E1701" s="69">
        <v>1.0</v>
      </c>
      <c r="F1701" s="69">
        <v>28.0</v>
      </c>
      <c r="G1701" s="70" t="s">
        <v>1212</v>
      </c>
      <c r="H1701" s="69">
        <v>396.0</v>
      </c>
      <c r="I1701" s="69">
        <v>346.0</v>
      </c>
      <c r="J1701" s="69">
        <v>18.0</v>
      </c>
      <c r="K1701" s="29">
        <f t="shared" si="1702"/>
        <v>355</v>
      </c>
      <c r="L1701" s="71">
        <f t="shared" si="1703"/>
        <v>0.8965</v>
      </c>
      <c r="M1701" s="71">
        <f t="shared" si="1704"/>
        <v>1</v>
      </c>
      <c r="N1701" s="72">
        <f t="shared" si="1705"/>
        <v>213</v>
      </c>
      <c r="O1701" s="73">
        <f t="shared" si="1706"/>
        <v>1220064</v>
      </c>
      <c r="P1701" s="8">
        <f t="shared" si="1707"/>
        <v>3080.969697</v>
      </c>
    </row>
    <row r="1702" ht="14.25" customHeight="1" outlineLevel="2">
      <c r="A1702" s="68">
        <v>742.0</v>
      </c>
      <c r="B1702" s="69">
        <v>1.0</v>
      </c>
      <c r="C1702" s="18" t="str">
        <f>IF(A1702=1.2, "Minneapolis",VLOOKUP(A1702,'Fall20 data fy22 comp rev '!$P$2:$Q$669,2,0))</f>
        <v>St. Cloud</v>
      </c>
      <c r="D1702" s="68">
        <v>742.0</v>
      </c>
      <c r="E1702" s="69">
        <v>1.0</v>
      </c>
      <c r="F1702" s="69">
        <v>29.0</v>
      </c>
      <c r="G1702" s="70" t="s">
        <v>2809</v>
      </c>
      <c r="H1702" s="69">
        <v>259.0</v>
      </c>
      <c r="I1702" s="69">
        <v>115.0</v>
      </c>
      <c r="J1702" s="69">
        <v>20.0</v>
      </c>
      <c r="K1702" s="29">
        <f t="shared" si="1702"/>
        <v>125</v>
      </c>
      <c r="L1702" s="71">
        <f t="shared" si="1703"/>
        <v>0.4826</v>
      </c>
      <c r="M1702" s="71">
        <f t="shared" si="1704"/>
        <v>0.6033</v>
      </c>
      <c r="N1702" s="72">
        <f t="shared" si="1705"/>
        <v>45.25</v>
      </c>
      <c r="O1702" s="73">
        <f t="shared" si="1706"/>
        <v>259192</v>
      </c>
      <c r="P1702" s="8">
        <f t="shared" si="1707"/>
        <v>1000.741313</v>
      </c>
    </row>
    <row r="1703" ht="14.25" customHeight="1" outlineLevel="2">
      <c r="A1703" s="68">
        <v>742.0</v>
      </c>
      <c r="B1703" s="69">
        <v>1.0</v>
      </c>
      <c r="C1703" s="18" t="str">
        <f>IF(A1703=1.2, "Minneapolis",VLOOKUP(A1703,'Fall20 data fy22 comp rev '!$P$2:$Q$669,2,0))</f>
        <v>St. Cloud</v>
      </c>
      <c r="D1703" s="68">
        <v>742.0</v>
      </c>
      <c r="E1703" s="69">
        <v>1.0</v>
      </c>
      <c r="F1703" s="69">
        <v>31.0</v>
      </c>
      <c r="G1703" s="70" t="s">
        <v>1214</v>
      </c>
      <c r="H1703" s="69">
        <v>717.0</v>
      </c>
      <c r="I1703" s="69">
        <v>447.0</v>
      </c>
      <c r="J1703" s="69">
        <v>58.0</v>
      </c>
      <c r="K1703" s="29">
        <f t="shared" si="1702"/>
        <v>476</v>
      </c>
      <c r="L1703" s="71">
        <f t="shared" si="1703"/>
        <v>0.6639</v>
      </c>
      <c r="M1703" s="71">
        <f t="shared" si="1704"/>
        <v>0.8299</v>
      </c>
      <c r="N1703" s="72">
        <f t="shared" si="1705"/>
        <v>237.02</v>
      </c>
      <c r="O1703" s="73">
        <f t="shared" si="1706"/>
        <v>1357650.56</v>
      </c>
      <c r="P1703" s="8">
        <f t="shared" si="1707"/>
        <v>1893.515425</v>
      </c>
    </row>
    <row r="1704" ht="14.25" customHeight="1" outlineLevel="2">
      <c r="A1704" s="68">
        <v>742.0</v>
      </c>
      <c r="B1704" s="69">
        <v>1.0</v>
      </c>
      <c r="C1704" s="18" t="str">
        <f>IF(A1704=1.2, "Minneapolis",VLOOKUP(A1704,'Fall20 data fy22 comp rev '!$P$2:$Q$669,2,0))</f>
        <v>St. Cloud</v>
      </c>
      <c r="D1704" s="68">
        <v>742.0</v>
      </c>
      <c r="E1704" s="69">
        <v>1.0</v>
      </c>
      <c r="F1704" s="69">
        <v>35.0</v>
      </c>
      <c r="G1704" s="70" t="s">
        <v>2810</v>
      </c>
      <c r="H1704" s="69">
        <v>541.0</v>
      </c>
      <c r="I1704" s="69">
        <v>419.0</v>
      </c>
      <c r="J1704" s="69">
        <v>47.0</v>
      </c>
      <c r="K1704" s="29">
        <f t="shared" si="1702"/>
        <v>442.5</v>
      </c>
      <c r="L1704" s="71">
        <f t="shared" si="1703"/>
        <v>0.8179</v>
      </c>
      <c r="M1704" s="71">
        <f t="shared" si="1704"/>
        <v>1</v>
      </c>
      <c r="N1704" s="72">
        <f t="shared" si="1705"/>
        <v>265.5</v>
      </c>
      <c r="O1704" s="73">
        <f t="shared" si="1706"/>
        <v>1520784</v>
      </c>
      <c r="P1704" s="8">
        <f t="shared" si="1707"/>
        <v>2811.060998</v>
      </c>
    </row>
    <row r="1705" ht="14.25" customHeight="1" outlineLevel="2">
      <c r="A1705" s="68">
        <v>742.0</v>
      </c>
      <c r="B1705" s="69">
        <v>1.0</v>
      </c>
      <c r="C1705" s="18" t="str">
        <f>IF(A1705=1.2, "Minneapolis",VLOOKUP(A1705,'Fall20 data fy22 comp rev '!$P$2:$Q$669,2,0))</f>
        <v>St. Cloud</v>
      </c>
      <c r="D1705" s="68">
        <v>742.0</v>
      </c>
      <c r="E1705" s="69">
        <v>1.0</v>
      </c>
      <c r="F1705" s="69">
        <v>36.0</v>
      </c>
      <c r="G1705" s="70" t="s">
        <v>2811</v>
      </c>
      <c r="H1705" s="69">
        <v>526.0</v>
      </c>
      <c r="I1705" s="69">
        <v>425.0</v>
      </c>
      <c r="J1705" s="69">
        <v>31.0</v>
      </c>
      <c r="K1705" s="29">
        <f t="shared" si="1702"/>
        <v>440.5</v>
      </c>
      <c r="L1705" s="71">
        <f t="shared" si="1703"/>
        <v>0.8375</v>
      </c>
      <c r="M1705" s="71">
        <f t="shared" si="1704"/>
        <v>1</v>
      </c>
      <c r="N1705" s="72">
        <f t="shared" si="1705"/>
        <v>264.3</v>
      </c>
      <c r="O1705" s="73">
        <f t="shared" si="1706"/>
        <v>1513910.4</v>
      </c>
      <c r="P1705" s="8">
        <f t="shared" si="1707"/>
        <v>2878.156654</v>
      </c>
    </row>
    <row r="1706" ht="14.25" customHeight="1" outlineLevel="2">
      <c r="A1706" s="68">
        <v>742.0</v>
      </c>
      <c r="B1706" s="69">
        <v>1.0</v>
      </c>
      <c r="C1706" s="18" t="str">
        <f>IF(A1706=1.2, "Minneapolis",VLOOKUP(A1706,'Fall20 data fy22 comp rev '!$P$2:$Q$669,2,0))</f>
        <v>St. Cloud</v>
      </c>
      <c r="D1706" s="68">
        <v>742.0</v>
      </c>
      <c r="E1706" s="69">
        <v>1.0</v>
      </c>
      <c r="F1706" s="69">
        <v>40.0</v>
      </c>
      <c r="G1706" s="70" t="s">
        <v>1989</v>
      </c>
      <c r="H1706" s="69">
        <v>425.0</v>
      </c>
      <c r="I1706" s="69">
        <v>162.0</v>
      </c>
      <c r="J1706" s="69">
        <v>45.0</v>
      </c>
      <c r="K1706" s="29">
        <f t="shared" si="1702"/>
        <v>184.5</v>
      </c>
      <c r="L1706" s="71">
        <f t="shared" si="1703"/>
        <v>0.4341</v>
      </c>
      <c r="M1706" s="71">
        <f t="shared" si="1704"/>
        <v>0.5426</v>
      </c>
      <c r="N1706" s="72">
        <f t="shared" si="1705"/>
        <v>60.07</v>
      </c>
      <c r="O1706" s="73">
        <f t="shared" si="1706"/>
        <v>344080.96</v>
      </c>
      <c r="P1706" s="8">
        <f t="shared" si="1707"/>
        <v>809.6022588</v>
      </c>
    </row>
    <row r="1707" ht="14.25" customHeight="1" outlineLevel="2">
      <c r="A1707" s="68">
        <v>742.0</v>
      </c>
      <c r="B1707" s="69">
        <v>1.0</v>
      </c>
      <c r="C1707" s="18" t="str">
        <f>IF(A1707=1.2, "Minneapolis",VLOOKUP(A1707,'Fall20 data fy22 comp rev '!$P$2:$Q$669,2,0))</f>
        <v>St. Cloud</v>
      </c>
      <c r="D1707" s="68">
        <v>742.0</v>
      </c>
      <c r="E1707" s="69">
        <v>1.0</v>
      </c>
      <c r="F1707" s="69">
        <v>43.0</v>
      </c>
      <c r="G1707" s="70" t="s">
        <v>2812</v>
      </c>
      <c r="H1707" s="69">
        <v>3.0</v>
      </c>
      <c r="I1707" s="69">
        <v>2.0</v>
      </c>
      <c r="J1707" s="69">
        <v>0.0</v>
      </c>
      <c r="K1707" s="29">
        <f t="shared" si="1702"/>
        <v>2</v>
      </c>
      <c r="L1707" s="71">
        <f t="shared" si="1703"/>
        <v>0.6667</v>
      </c>
      <c r="M1707" s="71">
        <f t="shared" si="1704"/>
        <v>0.8334</v>
      </c>
      <c r="N1707" s="72">
        <f t="shared" si="1705"/>
        <v>1</v>
      </c>
      <c r="O1707" s="73">
        <f t="shared" si="1706"/>
        <v>5728</v>
      </c>
      <c r="P1707" s="8">
        <f t="shared" si="1707"/>
        <v>1909.333333</v>
      </c>
    </row>
    <row r="1708" ht="14.25" customHeight="1" outlineLevel="2">
      <c r="A1708" s="68">
        <v>742.0</v>
      </c>
      <c r="B1708" s="69">
        <v>1.0</v>
      </c>
      <c r="C1708" s="18" t="str">
        <f>IF(A1708=1.2, "Minneapolis",VLOOKUP(A1708,'Fall20 data fy22 comp rev '!$P$2:$Q$669,2,0))</f>
        <v>St. Cloud</v>
      </c>
      <c r="D1708" s="68">
        <v>742.0</v>
      </c>
      <c r="E1708" s="69">
        <v>1.0</v>
      </c>
      <c r="F1708" s="69">
        <v>51.0</v>
      </c>
      <c r="G1708" s="70" t="s">
        <v>2813</v>
      </c>
      <c r="H1708" s="69">
        <v>854.0</v>
      </c>
      <c r="I1708" s="69">
        <v>456.0</v>
      </c>
      <c r="J1708" s="69">
        <v>68.0</v>
      </c>
      <c r="K1708" s="29">
        <f t="shared" si="1702"/>
        <v>490</v>
      </c>
      <c r="L1708" s="71">
        <f t="shared" si="1703"/>
        <v>0.5738</v>
      </c>
      <c r="M1708" s="71">
        <f t="shared" si="1704"/>
        <v>0.7173</v>
      </c>
      <c r="N1708" s="72">
        <f t="shared" si="1705"/>
        <v>210.89</v>
      </c>
      <c r="O1708" s="73">
        <f t="shared" si="1706"/>
        <v>1207977.92</v>
      </c>
      <c r="P1708" s="8">
        <f t="shared" si="1707"/>
        <v>1414.494052</v>
      </c>
    </row>
    <row r="1709" ht="14.25" customHeight="1" outlineLevel="2">
      <c r="A1709" s="68">
        <v>742.0</v>
      </c>
      <c r="B1709" s="69">
        <v>1.0</v>
      </c>
      <c r="C1709" s="18" t="str">
        <f>IF(A1709=1.2, "Minneapolis",VLOOKUP(A1709,'Fall20 data fy22 comp rev '!$P$2:$Q$669,2,0))</f>
        <v>St. Cloud</v>
      </c>
      <c r="D1709" s="68">
        <v>742.0</v>
      </c>
      <c r="E1709" s="69">
        <v>1.0</v>
      </c>
      <c r="F1709" s="69">
        <v>52.0</v>
      </c>
      <c r="G1709" s="70" t="s">
        <v>2814</v>
      </c>
      <c r="H1709" s="69">
        <v>853.0</v>
      </c>
      <c r="I1709" s="69">
        <v>503.0</v>
      </c>
      <c r="J1709" s="69">
        <v>94.0</v>
      </c>
      <c r="K1709" s="29">
        <f t="shared" si="1702"/>
        <v>550</v>
      </c>
      <c r="L1709" s="71">
        <f t="shared" si="1703"/>
        <v>0.6448</v>
      </c>
      <c r="M1709" s="71">
        <f t="shared" si="1704"/>
        <v>0.806</v>
      </c>
      <c r="N1709" s="72">
        <f t="shared" si="1705"/>
        <v>265.98</v>
      </c>
      <c r="O1709" s="73">
        <f t="shared" si="1706"/>
        <v>1523533.44</v>
      </c>
      <c r="P1709" s="8">
        <f t="shared" si="1707"/>
        <v>1786.088441</v>
      </c>
    </row>
    <row r="1710" ht="14.25" customHeight="1" outlineLevel="2">
      <c r="A1710" s="68">
        <v>742.0</v>
      </c>
      <c r="B1710" s="69">
        <v>1.0</v>
      </c>
      <c r="C1710" s="18" t="str">
        <f>IF(A1710=1.2, "Minneapolis",VLOOKUP(A1710,'Fall20 data fy22 comp rev '!$P$2:$Q$669,2,0))</f>
        <v>St. Cloud</v>
      </c>
      <c r="D1710" s="68">
        <v>742.0</v>
      </c>
      <c r="E1710" s="69">
        <v>1.0</v>
      </c>
      <c r="F1710" s="69">
        <v>54.0</v>
      </c>
      <c r="G1710" s="70" t="s">
        <v>2815</v>
      </c>
      <c r="H1710" s="69">
        <v>926.0</v>
      </c>
      <c r="I1710" s="69">
        <v>517.0</v>
      </c>
      <c r="J1710" s="69">
        <v>66.0</v>
      </c>
      <c r="K1710" s="29">
        <f t="shared" si="1702"/>
        <v>550</v>
      </c>
      <c r="L1710" s="71">
        <f t="shared" si="1703"/>
        <v>0.594</v>
      </c>
      <c r="M1710" s="71">
        <f t="shared" si="1704"/>
        <v>0.7425</v>
      </c>
      <c r="N1710" s="72">
        <f t="shared" si="1705"/>
        <v>245.03</v>
      </c>
      <c r="O1710" s="73">
        <f t="shared" si="1706"/>
        <v>1403531.84</v>
      </c>
      <c r="P1710" s="8">
        <f t="shared" si="1707"/>
        <v>1515.693132</v>
      </c>
    </row>
    <row r="1711" ht="14.25" customHeight="1" outlineLevel="2">
      <c r="A1711" s="68">
        <v>742.0</v>
      </c>
      <c r="B1711" s="69">
        <v>1.0</v>
      </c>
      <c r="C1711" s="18" t="str">
        <f>IF(A1711=1.2, "Minneapolis",VLOOKUP(A1711,'Fall20 data fy22 comp rev '!$P$2:$Q$669,2,0))</f>
        <v>St. Cloud</v>
      </c>
      <c r="D1711" s="68">
        <v>742.0</v>
      </c>
      <c r="E1711" s="69">
        <v>1.0</v>
      </c>
      <c r="F1711" s="69">
        <v>57.0</v>
      </c>
      <c r="G1711" s="70" t="s">
        <v>2816</v>
      </c>
      <c r="H1711" s="69">
        <v>1380.0</v>
      </c>
      <c r="I1711" s="69">
        <v>714.0</v>
      </c>
      <c r="J1711" s="69">
        <v>119.0</v>
      </c>
      <c r="K1711" s="29">
        <f t="shared" si="1702"/>
        <v>773.5</v>
      </c>
      <c r="L1711" s="71">
        <f t="shared" si="1703"/>
        <v>0.5605</v>
      </c>
      <c r="M1711" s="71">
        <f t="shared" si="1704"/>
        <v>0.7006</v>
      </c>
      <c r="N1711" s="72">
        <f t="shared" si="1705"/>
        <v>325.15</v>
      </c>
      <c r="O1711" s="73">
        <f t="shared" si="1706"/>
        <v>1862459.2</v>
      </c>
      <c r="P1711" s="8">
        <f t="shared" si="1707"/>
        <v>1349.608116</v>
      </c>
    </row>
    <row r="1712" ht="14.25" customHeight="1" outlineLevel="2">
      <c r="A1712" s="68">
        <v>742.0</v>
      </c>
      <c r="B1712" s="69">
        <v>1.0</v>
      </c>
      <c r="C1712" s="18" t="str">
        <f>IF(A1712=1.2, "Minneapolis",VLOOKUP(A1712,'Fall20 data fy22 comp rev '!$P$2:$Q$669,2,0))</f>
        <v>St. Cloud</v>
      </c>
      <c r="D1712" s="68">
        <v>742.0</v>
      </c>
      <c r="E1712" s="69">
        <v>1.0</v>
      </c>
      <c r="F1712" s="69">
        <v>59.0</v>
      </c>
      <c r="G1712" s="70" t="s">
        <v>2817</v>
      </c>
      <c r="H1712" s="69">
        <v>1589.0</v>
      </c>
      <c r="I1712" s="69">
        <v>798.0</v>
      </c>
      <c r="J1712" s="69">
        <v>88.0</v>
      </c>
      <c r="K1712" s="29">
        <f t="shared" si="1702"/>
        <v>842</v>
      </c>
      <c r="L1712" s="71">
        <f t="shared" si="1703"/>
        <v>0.5299</v>
      </c>
      <c r="M1712" s="71">
        <f t="shared" si="1704"/>
        <v>0.6624</v>
      </c>
      <c r="N1712" s="72">
        <f t="shared" si="1705"/>
        <v>334.64</v>
      </c>
      <c r="O1712" s="73">
        <f t="shared" si="1706"/>
        <v>1916817.92</v>
      </c>
      <c r="P1712" s="8">
        <f t="shared" si="1707"/>
        <v>1206.304544</v>
      </c>
    </row>
    <row r="1713" ht="14.25" customHeight="1" outlineLevel="2">
      <c r="A1713" s="68">
        <v>742.0</v>
      </c>
      <c r="B1713" s="69">
        <v>1.0</v>
      </c>
      <c r="C1713" s="18" t="str">
        <f>IF(A1713=1.2, "Minneapolis",VLOOKUP(A1713,'Fall20 data fy22 comp rev '!$P$2:$Q$669,2,0))</f>
        <v>St. Cloud</v>
      </c>
      <c r="D1713" s="68">
        <v>742.0</v>
      </c>
      <c r="E1713" s="69">
        <v>1.0</v>
      </c>
      <c r="F1713" s="69">
        <v>62.0</v>
      </c>
      <c r="G1713" s="70" t="s">
        <v>2818</v>
      </c>
      <c r="H1713" s="69">
        <v>46.0</v>
      </c>
      <c r="I1713" s="69">
        <v>36.0</v>
      </c>
      <c r="J1713" s="69">
        <v>4.0</v>
      </c>
      <c r="K1713" s="29">
        <f t="shared" si="1702"/>
        <v>38</v>
      </c>
      <c r="L1713" s="71">
        <f t="shared" si="1703"/>
        <v>0.8261</v>
      </c>
      <c r="M1713" s="71">
        <f t="shared" si="1704"/>
        <v>1</v>
      </c>
      <c r="N1713" s="72">
        <f t="shared" si="1705"/>
        <v>22.8</v>
      </c>
      <c r="O1713" s="73">
        <f t="shared" si="1706"/>
        <v>130598.4</v>
      </c>
      <c r="P1713" s="8">
        <f t="shared" si="1707"/>
        <v>2839.095652</v>
      </c>
    </row>
    <row r="1714" ht="14.25" customHeight="1" outlineLevel="2">
      <c r="A1714" s="68">
        <v>742.0</v>
      </c>
      <c r="B1714" s="69">
        <v>1.0</v>
      </c>
      <c r="C1714" s="18" t="str">
        <f>IF(A1714=1.2, "Minneapolis",VLOOKUP(A1714,'Fall20 data fy22 comp rev '!$P$2:$Q$669,2,0))</f>
        <v>St. Cloud</v>
      </c>
      <c r="D1714" s="68">
        <v>742.0</v>
      </c>
      <c r="E1714" s="69">
        <v>1.0</v>
      </c>
      <c r="F1714" s="69">
        <v>65.0</v>
      </c>
      <c r="G1714" s="70" t="s">
        <v>2819</v>
      </c>
      <c r="H1714" s="69">
        <v>285.0</v>
      </c>
      <c r="I1714" s="69">
        <v>168.0</v>
      </c>
      <c r="J1714" s="69">
        <v>17.0</v>
      </c>
      <c r="K1714" s="29">
        <f t="shared" si="1702"/>
        <v>176.5</v>
      </c>
      <c r="L1714" s="71">
        <f t="shared" si="1703"/>
        <v>0.6193</v>
      </c>
      <c r="M1714" s="71">
        <f t="shared" si="1704"/>
        <v>0.7741</v>
      </c>
      <c r="N1714" s="72">
        <f t="shared" si="1705"/>
        <v>81.98</v>
      </c>
      <c r="O1714" s="73">
        <f t="shared" si="1706"/>
        <v>469581.44</v>
      </c>
      <c r="P1714" s="8">
        <f t="shared" si="1707"/>
        <v>1647.654175</v>
      </c>
    </row>
    <row r="1715" ht="14.25" customHeight="1" outlineLevel="2">
      <c r="A1715" s="68">
        <v>742.0</v>
      </c>
      <c r="B1715" s="69">
        <v>1.0</v>
      </c>
      <c r="C1715" s="18" t="str">
        <f>IF(A1715=1.2, "Minneapolis",VLOOKUP(A1715,'Fall20 data fy22 comp rev '!$P$2:$Q$669,2,0))</f>
        <v>St. Cloud</v>
      </c>
      <c r="D1715" s="68">
        <v>742.0</v>
      </c>
      <c r="E1715" s="69">
        <v>1.0</v>
      </c>
      <c r="F1715" s="69">
        <v>66.0</v>
      </c>
      <c r="G1715" s="70" t="s">
        <v>2820</v>
      </c>
      <c r="H1715" s="69">
        <v>21.0</v>
      </c>
      <c r="I1715" s="69">
        <v>6.0</v>
      </c>
      <c r="J1715" s="69">
        <v>0.0</v>
      </c>
      <c r="K1715" s="29">
        <f t="shared" si="1702"/>
        <v>6</v>
      </c>
      <c r="L1715" s="71">
        <f t="shared" si="1703"/>
        <v>0.2857</v>
      </c>
      <c r="M1715" s="71">
        <f t="shared" si="1704"/>
        <v>0.3571</v>
      </c>
      <c r="N1715" s="72">
        <f t="shared" si="1705"/>
        <v>1.29</v>
      </c>
      <c r="O1715" s="73">
        <f t="shared" si="1706"/>
        <v>7389.12</v>
      </c>
      <c r="P1715" s="8">
        <f t="shared" si="1707"/>
        <v>351.8628571</v>
      </c>
    </row>
    <row r="1716" ht="14.25" customHeight="1" outlineLevel="2">
      <c r="A1716" s="68">
        <v>742.0</v>
      </c>
      <c r="B1716" s="69">
        <v>1.0</v>
      </c>
      <c r="C1716" s="18" t="str">
        <f>IF(A1716=1.2, "Minneapolis",VLOOKUP(A1716,'Fall20 data fy22 comp rev '!$P$2:$Q$669,2,0))</f>
        <v>St. Cloud</v>
      </c>
      <c r="D1716" s="68">
        <v>742.0</v>
      </c>
      <c r="E1716" s="69">
        <v>1.0</v>
      </c>
      <c r="F1716" s="69">
        <v>67.0</v>
      </c>
      <c r="G1716" s="70" t="s">
        <v>2821</v>
      </c>
      <c r="H1716" s="69">
        <v>21.0</v>
      </c>
      <c r="I1716" s="69">
        <v>21.0</v>
      </c>
      <c r="J1716" s="69">
        <v>0.0</v>
      </c>
      <c r="K1716" s="29">
        <f t="shared" si="1702"/>
        <v>21</v>
      </c>
      <c r="L1716" s="71">
        <f t="shared" si="1703"/>
        <v>1</v>
      </c>
      <c r="M1716" s="71">
        <f t="shared" si="1704"/>
        <v>1</v>
      </c>
      <c r="N1716" s="72">
        <f t="shared" si="1705"/>
        <v>12.6</v>
      </c>
      <c r="O1716" s="73">
        <f t="shared" si="1706"/>
        <v>72172.8</v>
      </c>
      <c r="P1716" s="8">
        <f t="shared" si="1707"/>
        <v>3436.8</v>
      </c>
    </row>
    <row r="1717" ht="14.25" customHeight="1" outlineLevel="2">
      <c r="A1717" s="68">
        <v>742.0</v>
      </c>
      <c r="B1717" s="69">
        <v>1.0</v>
      </c>
      <c r="C1717" s="18" t="str">
        <f>IF(A1717=1.2, "Minneapolis",VLOOKUP(A1717,'Fall20 data fy22 comp rev '!$P$2:$Q$669,2,0))</f>
        <v>St. Cloud</v>
      </c>
      <c r="D1717" s="68">
        <v>742.0</v>
      </c>
      <c r="E1717" s="69">
        <v>1.0</v>
      </c>
      <c r="F1717" s="69">
        <v>72.0</v>
      </c>
      <c r="G1717" s="70" t="s">
        <v>2822</v>
      </c>
      <c r="H1717" s="69">
        <v>40.0</v>
      </c>
      <c r="I1717" s="69">
        <v>29.0</v>
      </c>
      <c r="J1717" s="69">
        <v>4.0</v>
      </c>
      <c r="K1717" s="29">
        <f t="shared" si="1702"/>
        <v>31</v>
      </c>
      <c r="L1717" s="71">
        <f t="shared" si="1703"/>
        <v>0.775</v>
      </c>
      <c r="M1717" s="71">
        <f t="shared" si="1704"/>
        <v>0.9688</v>
      </c>
      <c r="N1717" s="72">
        <f t="shared" si="1705"/>
        <v>18.02</v>
      </c>
      <c r="O1717" s="73">
        <f t="shared" si="1706"/>
        <v>103218.56</v>
      </c>
      <c r="P1717" s="8">
        <f t="shared" si="1707"/>
        <v>2580.464</v>
      </c>
    </row>
    <row r="1718" ht="14.25" customHeight="1" outlineLevel="1">
      <c r="A1718" s="68"/>
      <c r="B1718" s="69"/>
      <c r="C1718" s="80" t="s">
        <v>3813</v>
      </c>
      <c r="D1718" s="68"/>
      <c r="E1718" s="69"/>
      <c r="F1718" s="69"/>
      <c r="G1718" s="70"/>
      <c r="H1718" s="69">
        <f t="shared" ref="H1718:K1718" si="1708">SUBTOTAL(9,H1698:H1717)</f>
        <v>10171</v>
      </c>
      <c r="I1718" s="69">
        <f t="shared" si="1708"/>
        <v>5526</v>
      </c>
      <c r="J1718" s="69">
        <f t="shared" si="1708"/>
        <v>801</v>
      </c>
      <c r="K1718" s="29">
        <f t="shared" si="1708"/>
        <v>5926.5</v>
      </c>
      <c r="L1718" s="71"/>
      <c r="M1718" s="71"/>
      <c r="N1718" s="72">
        <f t="shared" ref="N1718:O1718" si="1709">SUBTOTAL(9,N1698:N1717)</f>
        <v>2716.89</v>
      </c>
      <c r="O1718" s="73">
        <f t="shared" si="1709"/>
        <v>15562345.92</v>
      </c>
      <c r="P1718" s="8"/>
    </row>
    <row r="1719" ht="14.25" customHeight="1" outlineLevel="2">
      <c r="A1719" s="68">
        <v>743.0</v>
      </c>
      <c r="B1719" s="69">
        <v>1.0</v>
      </c>
      <c r="C1719" s="18" t="str">
        <f>IF(A1719=1.2, "Minneapolis",VLOOKUP(A1719,'Fall20 data fy22 comp rev '!$P$2:$Q$669,2,0))</f>
        <v>Sauk Centre</v>
      </c>
      <c r="D1719" s="68">
        <v>743.0</v>
      </c>
      <c r="E1719" s="69">
        <v>1.0</v>
      </c>
      <c r="F1719" s="69">
        <v>10.0</v>
      </c>
      <c r="G1719" s="70" t="s">
        <v>2823</v>
      </c>
      <c r="H1719" s="69">
        <v>388.0</v>
      </c>
      <c r="I1719" s="69">
        <v>103.0</v>
      </c>
      <c r="J1719" s="69">
        <v>67.0</v>
      </c>
      <c r="K1719" s="29">
        <f t="shared" ref="K1719:K1721" si="1710">ROUND((I$3*I1719)+(J1719*J$3),1)</f>
        <v>136.5</v>
      </c>
      <c r="L1719" s="71">
        <f t="shared" ref="L1719:L1721" si="1711">ROUND(K1719/H1719,4)</f>
        <v>0.3518</v>
      </c>
      <c r="M1719" s="71">
        <f t="shared" ref="M1719:M1721" si="1712">ROUND(MIN(1,L1719/M$3),4)</f>
        <v>0.4398</v>
      </c>
      <c r="N1719" s="72">
        <f t="shared" ref="N1719:N1721" si="1713">ROUND(K1719*M1719*N$3,2)</f>
        <v>36.02</v>
      </c>
      <c r="O1719" s="73">
        <f t="shared" ref="O1719:O1721" si="1714">ROUND(N1719*O$3,2)</f>
        <v>206322.56</v>
      </c>
      <c r="P1719" s="8">
        <f t="shared" ref="P1719:P1721" si="1715">O1719/H1719</f>
        <v>531.7591753</v>
      </c>
    </row>
    <row r="1720" ht="14.25" customHeight="1" outlineLevel="2">
      <c r="A1720" s="68">
        <v>743.0</v>
      </c>
      <c r="B1720" s="69">
        <v>1.0</v>
      </c>
      <c r="C1720" s="18" t="str">
        <f>IF(A1720=1.2, "Minneapolis",VLOOKUP(A1720,'Fall20 data fy22 comp rev '!$P$2:$Q$669,2,0))</f>
        <v>Sauk Centre</v>
      </c>
      <c r="D1720" s="68">
        <v>743.0</v>
      </c>
      <c r="E1720" s="69">
        <v>1.0</v>
      </c>
      <c r="F1720" s="69">
        <v>30.0</v>
      </c>
      <c r="G1720" s="70" t="s">
        <v>2824</v>
      </c>
      <c r="H1720" s="69">
        <v>533.0</v>
      </c>
      <c r="I1720" s="69">
        <v>107.0</v>
      </c>
      <c r="J1720" s="69">
        <v>50.0</v>
      </c>
      <c r="K1720" s="29">
        <f t="shared" si="1710"/>
        <v>132</v>
      </c>
      <c r="L1720" s="71">
        <f t="shared" si="1711"/>
        <v>0.2477</v>
      </c>
      <c r="M1720" s="71">
        <f t="shared" si="1712"/>
        <v>0.3096</v>
      </c>
      <c r="N1720" s="72">
        <f t="shared" si="1713"/>
        <v>24.52</v>
      </c>
      <c r="O1720" s="73">
        <f t="shared" si="1714"/>
        <v>140450.56</v>
      </c>
      <c r="P1720" s="8">
        <f t="shared" si="1715"/>
        <v>263.5094934</v>
      </c>
    </row>
    <row r="1721" ht="14.25" customHeight="1" outlineLevel="2">
      <c r="A1721" s="68">
        <v>743.0</v>
      </c>
      <c r="B1721" s="69">
        <v>1.0</v>
      </c>
      <c r="C1721" s="18" t="str">
        <f>IF(A1721=1.2, "Minneapolis",VLOOKUP(A1721,'Fall20 data fy22 comp rev '!$P$2:$Q$669,2,0))</f>
        <v>Sauk Centre</v>
      </c>
      <c r="D1721" s="68">
        <v>743.0</v>
      </c>
      <c r="E1721" s="69">
        <v>1.0</v>
      </c>
      <c r="F1721" s="69">
        <v>70.0</v>
      </c>
      <c r="G1721" s="70" t="s">
        <v>2825</v>
      </c>
      <c r="H1721" s="69">
        <v>156.0</v>
      </c>
      <c r="I1721" s="69">
        <v>37.0</v>
      </c>
      <c r="J1721" s="69">
        <v>20.0</v>
      </c>
      <c r="K1721" s="29">
        <f t="shared" si="1710"/>
        <v>47</v>
      </c>
      <c r="L1721" s="71">
        <f t="shared" si="1711"/>
        <v>0.3013</v>
      </c>
      <c r="M1721" s="71">
        <f t="shared" si="1712"/>
        <v>0.3766</v>
      </c>
      <c r="N1721" s="72">
        <f t="shared" si="1713"/>
        <v>10.62</v>
      </c>
      <c r="O1721" s="73">
        <f t="shared" si="1714"/>
        <v>60831.36</v>
      </c>
      <c r="P1721" s="8">
        <f t="shared" si="1715"/>
        <v>389.9446154</v>
      </c>
    </row>
    <row r="1722" ht="14.25" customHeight="1" outlineLevel="1">
      <c r="A1722" s="68"/>
      <c r="B1722" s="69"/>
      <c r="C1722" s="80" t="s">
        <v>3814</v>
      </c>
      <c r="D1722" s="68"/>
      <c r="E1722" s="69"/>
      <c r="F1722" s="69"/>
      <c r="G1722" s="70"/>
      <c r="H1722" s="69">
        <f t="shared" ref="H1722:K1722" si="1716">SUBTOTAL(9,H1719:H1721)</f>
        <v>1077</v>
      </c>
      <c r="I1722" s="69">
        <f t="shared" si="1716"/>
        <v>247</v>
      </c>
      <c r="J1722" s="69">
        <f t="shared" si="1716"/>
        <v>137</v>
      </c>
      <c r="K1722" s="29">
        <f t="shared" si="1716"/>
        <v>315.5</v>
      </c>
      <c r="L1722" s="71"/>
      <c r="M1722" s="71"/>
      <c r="N1722" s="72">
        <f t="shared" ref="N1722:O1722" si="1717">SUBTOTAL(9,N1719:N1721)</f>
        <v>71.16</v>
      </c>
      <c r="O1722" s="73">
        <f t="shared" si="1717"/>
        <v>407604.48</v>
      </c>
      <c r="P1722" s="8"/>
    </row>
    <row r="1723" ht="14.25" customHeight="1" outlineLevel="2">
      <c r="A1723" s="68">
        <v>745.0</v>
      </c>
      <c r="B1723" s="69">
        <v>1.0</v>
      </c>
      <c r="C1723" s="18" t="str">
        <f>IF(A1723=1.2, "Minneapolis",VLOOKUP(A1723,'Fall20 data fy22 comp rev '!$P$2:$Q$669,2,0))</f>
        <v>Albany</v>
      </c>
      <c r="D1723" s="68">
        <v>745.0</v>
      </c>
      <c r="E1723" s="69">
        <v>1.0</v>
      </c>
      <c r="F1723" s="69">
        <v>10.0</v>
      </c>
      <c r="G1723" s="70" t="s">
        <v>2826</v>
      </c>
      <c r="H1723" s="69">
        <v>530.0</v>
      </c>
      <c r="I1723" s="69">
        <v>82.0</v>
      </c>
      <c r="J1723" s="69">
        <v>48.0</v>
      </c>
      <c r="K1723" s="29">
        <f t="shared" ref="K1723:K1726" si="1718">ROUND((I$3*I1723)+(J1723*J$3),1)</f>
        <v>106</v>
      </c>
      <c r="L1723" s="71">
        <f t="shared" ref="L1723:L1726" si="1719">ROUND(K1723/H1723,4)</f>
        <v>0.2</v>
      </c>
      <c r="M1723" s="71">
        <f t="shared" ref="M1723:M1726" si="1720">ROUND(MIN(1,L1723/M$3),4)</f>
        <v>0.25</v>
      </c>
      <c r="N1723" s="72">
        <f t="shared" ref="N1723:N1726" si="1721">ROUND(K1723*M1723*N$3,2)</f>
        <v>15.9</v>
      </c>
      <c r="O1723" s="73">
        <f t="shared" ref="O1723:O1726" si="1722">ROUND(N1723*O$3,2)</f>
        <v>91075.2</v>
      </c>
      <c r="P1723" s="8">
        <f t="shared" ref="P1723:P1726" si="1723">O1723/H1723</f>
        <v>171.84</v>
      </c>
    </row>
    <row r="1724" ht="14.25" customHeight="1" outlineLevel="2">
      <c r="A1724" s="68">
        <v>745.0</v>
      </c>
      <c r="B1724" s="69">
        <v>1.0</v>
      </c>
      <c r="C1724" s="18" t="str">
        <f>IF(A1724=1.2, "Minneapolis",VLOOKUP(A1724,'Fall20 data fy22 comp rev '!$P$2:$Q$669,2,0))</f>
        <v>Albany</v>
      </c>
      <c r="D1724" s="68">
        <v>745.0</v>
      </c>
      <c r="E1724" s="69">
        <v>1.0</v>
      </c>
      <c r="F1724" s="69">
        <v>30.0</v>
      </c>
      <c r="G1724" s="70" t="s">
        <v>2827</v>
      </c>
      <c r="H1724" s="69">
        <v>315.0</v>
      </c>
      <c r="I1724" s="69">
        <v>29.0</v>
      </c>
      <c r="J1724" s="69">
        <v>28.0</v>
      </c>
      <c r="K1724" s="29">
        <f t="shared" si="1718"/>
        <v>43</v>
      </c>
      <c r="L1724" s="71">
        <f t="shared" si="1719"/>
        <v>0.1365</v>
      </c>
      <c r="M1724" s="71">
        <f t="shared" si="1720"/>
        <v>0.1706</v>
      </c>
      <c r="N1724" s="72">
        <f t="shared" si="1721"/>
        <v>4.4</v>
      </c>
      <c r="O1724" s="73">
        <f t="shared" si="1722"/>
        <v>25203.2</v>
      </c>
      <c r="P1724" s="8">
        <f t="shared" si="1723"/>
        <v>80.01015873</v>
      </c>
    </row>
    <row r="1725" ht="14.25" customHeight="1" outlineLevel="2">
      <c r="A1725" s="68">
        <v>745.0</v>
      </c>
      <c r="B1725" s="69">
        <v>1.0</v>
      </c>
      <c r="C1725" s="18" t="str">
        <f>IF(A1725=1.2, "Minneapolis",VLOOKUP(A1725,'Fall20 data fy22 comp rev '!$P$2:$Q$669,2,0))</f>
        <v>Albany</v>
      </c>
      <c r="D1725" s="68">
        <v>745.0</v>
      </c>
      <c r="E1725" s="69">
        <v>1.0</v>
      </c>
      <c r="F1725" s="69">
        <v>50.0</v>
      </c>
      <c r="G1725" s="70" t="s">
        <v>2828</v>
      </c>
      <c r="H1725" s="69">
        <v>432.0</v>
      </c>
      <c r="I1725" s="69">
        <v>35.0</v>
      </c>
      <c r="J1725" s="69">
        <v>34.0</v>
      </c>
      <c r="K1725" s="29">
        <f t="shared" si="1718"/>
        <v>52</v>
      </c>
      <c r="L1725" s="71">
        <f t="shared" si="1719"/>
        <v>0.1204</v>
      </c>
      <c r="M1725" s="71">
        <f t="shared" si="1720"/>
        <v>0.1505</v>
      </c>
      <c r="N1725" s="72">
        <f t="shared" si="1721"/>
        <v>4.7</v>
      </c>
      <c r="O1725" s="73">
        <f t="shared" si="1722"/>
        <v>26921.6</v>
      </c>
      <c r="P1725" s="8">
        <f t="shared" si="1723"/>
        <v>62.31851852</v>
      </c>
    </row>
    <row r="1726" ht="14.25" customHeight="1" outlineLevel="2">
      <c r="A1726" s="68">
        <v>745.0</v>
      </c>
      <c r="B1726" s="69">
        <v>1.0</v>
      </c>
      <c r="C1726" s="18" t="str">
        <f>IF(A1726=1.2, "Minneapolis",VLOOKUP(A1726,'Fall20 data fy22 comp rev '!$P$2:$Q$669,2,0))</f>
        <v>Albany</v>
      </c>
      <c r="D1726" s="68">
        <v>745.0</v>
      </c>
      <c r="E1726" s="69">
        <v>1.0</v>
      </c>
      <c r="F1726" s="69">
        <v>60.0</v>
      </c>
      <c r="G1726" s="70" t="s">
        <v>2829</v>
      </c>
      <c r="H1726" s="69">
        <v>518.0</v>
      </c>
      <c r="I1726" s="69">
        <v>46.0</v>
      </c>
      <c r="J1726" s="69">
        <v>33.0</v>
      </c>
      <c r="K1726" s="29">
        <f t="shared" si="1718"/>
        <v>62.5</v>
      </c>
      <c r="L1726" s="71">
        <f t="shared" si="1719"/>
        <v>0.1207</v>
      </c>
      <c r="M1726" s="71">
        <f t="shared" si="1720"/>
        <v>0.1509</v>
      </c>
      <c r="N1726" s="72">
        <f t="shared" si="1721"/>
        <v>5.66</v>
      </c>
      <c r="O1726" s="73">
        <f t="shared" si="1722"/>
        <v>32420.48</v>
      </c>
      <c r="P1726" s="8">
        <f t="shared" si="1723"/>
        <v>62.58779923</v>
      </c>
    </row>
    <row r="1727" ht="14.25" customHeight="1" outlineLevel="1">
      <c r="A1727" s="68"/>
      <c r="B1727" s="69"/>
      <c r="C1727" s="80" t="s">
        <v>3815</v>
      </c>
      <c r="D1727" s="68"/>
      <c r="E1727" s="69"/>
      <c r="F1727" s="69"/>
      <c r="G1727" s="70"/>
      <c r="H1727" s="69">
        <f t="shared" ref="H1727:K1727" si="1724">SUBTOTAL(9,H1723:H1726)</f>
        <v>1795</v>
      </c>
      <c r="I1727" s="69">
        <f t="shared" si="1724"/>
        <v>192</v>
      </c>
      <c r="J1727" s="69">
        <f t="shared" si="1724"/>
        <v>143</v>
      </c>
      <c r="K1727" s="29">
        <f t="shared" si="1724"/>
        <v>263.5</v>
      </c>
      <c r="L1727" s="71"/>
      <c r="M1727" s="71"/>
      <c r="N1727" s="72">
        <f t="shared" ref="N1727:O1727" si="1725">SUBTOTAL(9,N1723:N1726)</f>
        <v>30.66</v>
      </c>
      <c r="O1727" s="73">
        <f t="shared" si="1725"/>
        <v>175620.48</v>
      </c>
      <c r="P1727" s="8"/>
    </row>
    <row r="1728" ht="14.25" customHeight="1" outlineLevel="2">
      <c r="A1728" s="68">
        <v>748.0</v>
      </c>
      <c r="B1728" s="69">
        <v>1.0</v>
      </c>
      <c r="C1728" s="18" t="str">
        <f>IF(A1728=1.2, "Minneapolis",VLOOKUP(A1728,'Fall20 data fy22 comp rev '!$P$2:$Q$669,2,0))</f>
        <v>Sartell-St. Stephen</v>
      </c>
      <c r="D1728" s="68">
        <v>748.0</v>
      </c>
      <c r="E1728" s="69">
        <v>1.0</v>
      </c>
      <c r="F1728" s="69">
        <v>10.0</v>
      </c>
      <c r="G1728" s="70" t="s">
        <v>3816</v>
      </c>
      <c r="H1728" s="69">
        <v>48.0</v>
      </c>
      <c r="I1728" s="69">
        <v>4.0</v>
      </c>
      <c r="J1728" s="69">
        <v>2.0</v>
      </c>
      <c r="K1728" s="29">
        <f t="shared" ref="K1728:K1732" si="1726">ROUND((I$3*I1728)+(J1728*J$3),1)</f>
        <v>5</v>
      </c>
      <c r="L1728" s="71">
        <f t="shared" ref="L1728:L1732" si="1727">ROUND(K1728/H1728,4)</f>
        <v>0.1042</v>
      </c>
      <c r="M1728" s="71">
        <f t="shared" ref="M1728:M1732" si="1728">ROUND(MIN(1,L1728/M$3),4)</f>
        <v>0.1303</v>
      </c>
      <c r="N1728" s="72">
        <f t="shared" ref="N1728:N1732" si="1729">ROUND(K1728*M1728*N$3,2)</f>
        <v>0.39</v>
      </c>
      <c r="O1728" s="73">
        <f t="shared" ref="O1728:O1732" si="1730">ROUND(N1728*O$3,2)</f>
        <v>2233.92</v>
      </c>
      <c r="P1728" s="8">
        <f t="shared" ref="P1728:P1732" si="1731">O1728/H1728</f>
        <v>46.54</v>
      </c>
    </row>
    <row r="1729" ht="14.25" customHeight="1" outlineLevel="2">
      <c r="A1729" s="68">
        <v>748.0</v>
      </c>
      <c r="B1729" s="69">
        <v>1.0</v>
      </c>
      <c r="C1729" s="18" t="str">
        <f>IF(A1729=1.2, "Minneapolis",VLOOKUP(A1729,'Fall20 data fy22 comp rev '!$P$2:$Q$669,2,0))</f>
        <v>Sartell-St. Stephen</v>
      </c>
      <c r="D1729" s="68">
        <v>748.0</v>
      </c>
      <c r="E1729" s="69">
        <v>1.0</v>
      </c>
      <c r="F1729" s="69">
        <v>20.0</v>
      </c>
      <c r="G1729" s="70" t="s">
        <v>2830</v>
      </c>
      <c r="H1729" s="69">
        <v>1284.0</v>
      </c>
      <c r="I1729" s="69">
        <v>90.0</v>
      </c>
      <c r="J1729" s="69">
        <v>65.0</v>
      </c>
      <c r="K1729" s="29">
        <f t="shared" si="1726"/>
        <v>122.5</v>
      </c>
      <c r="L1729" s="71">
        <f t="shared" si="1727"/>
        <v>0.0954</v>
      </c>
      <c r="M1729" s="71">
        <f t="shared" si="1728"/>
        <v>0.1193</v>
      </c>
      <c r="N1729" s="72">
        <f t="shared" si="1729"/>
        <v>8.77</v>
      </c>
      <c r="O1729" s="73">
        <f t="shared" si="1730"/>
        <v>50234.56</v>
      </c>
      <c r="P1729" s="8">
        <f t="shared" si="1731"/>
        <v>39.1234891</v>
      </c>
    </row>
    <row r="1730" ht="14.25" customHeight="1" outlineLevel="2">
      <c r="A1730" s="68">
        <v>748.0</v>
      </c>
      <c r="B1730" s="69">
        <v>1.0</v>
      </c>
      <c r="C1730" s="18" t="str">
        <f>IF(A1730=1.2, "Minneapolis",VLOOKUP(A1730,'Fall20 data fy22 comp rev '!$P$2:$Q$669,2,0))</f>
        <v>Sartell-St. Stephen</v>
      </c>
      <c r="D1730" s="68">
        <v>748.0</v>
      </c>
      <c r="E1730" s="69">
        <v>1.0</v>
      </c>
      <c r="F1730" s="69">
        <v>40.0</v>
      </c>
      <c r="G1730" s="70" t="s">
        <v>2831</v>
      </c>
      <c r="H1730" s="69">
        <v>694.0</v>
      </c>
      <c r="I1730" s="69">
        <v>80.0</v>
      </c>
      <c r="J1730" s="69">
        <v>46.0</v>
      </c>
      <c r="K1730" s="29">
        <f t="shared" si="1726"/>
        <v>103</v>
      </c>
      <c r="L1730" s="71">
        <f t="shared" si="1727"/>
        <v>0.1484</v>
      </c>
      <c r="M1730" s="71">
        <f t="shared" si="1728"/>
        <v>0.1855</v>
      </c>
      <c r="N1730" s="72">
        <f t="shared" si="1729"/>
        <v>11.46</v>
      </c>
      <c r="O1730" s="73">
        <f t="shared" si="1730"/>
        <v>65642.88</v>
      </c>
      <c r="P1730" s="8">
        <f t="shared" si="1731"/>
        <v>94.58628242</v>
      </c>
    </row>
    <row r="1731" ht="14.25" customHeight="1" outlineLevel="2">
      <c r="A1731" s="68">
        <v>748.0</v>
      </c>
      <c r="B1731" s="69">
        <v>1.0</v>
      </c>
      <c r="C1731" s="18" t="str">
        <f>IF(A1731=1.2, "Minneapolis",VLOOKUP(A1731,'Fall20 data fy22 comp rev '!$P$2:$Q$669,2,0))</f>
        <v>Sartell-St. Stephen</v>
      </c>
      <c r="D1731" s="68">
        <v>748.0</v>
      </c>
      <c r="E1731" s="69">
        <v>1.0</v>
      </c>
      <c r="F1731" s="69">
        <v>50.0</v>
      </c>
      <c r="G1731" s="70" t="s">
        <v>2832</v>
      </c>
      <c r="H1731" s="69">
        <v>1310.0</v>
      </c>
      <c r="I1731" s="69">
        <v>120.0</v>
      </c>
      <c r="J1731" s="69">
        <v>87.0</v>
      </c>
      <c r="K1731" s="29">
        <f t="shared" si="1726"/>
        <v>163.5</v>
      </c>
      <c r="L1731" s="71">
        <f t="shared" si="1727"/>
        <v>0.1248</v>
      </c>
      <c r="M1731" s="71">
        <f t="shared" si="1728"/>
        <v>0.156</v>
      </c>
      <c r="N1731" s="72">
        <f t="shared" si="1729"/>
        <v>15.3</v>
      </c>
      <c r="O1731" s="73">
        <f t="shared" si="1730"/>
        <v>87638.4</v>
      </c>
      <c r="P1731" s="8">
        <f t="shared" si="1731"/>
        <v>66.89954198</v>
      </c>
    </row>
    <row r="1732" ht="14.25" customHeight="1" outlineLevel="2">
      <c r="A1732" s="68">
        <v>748.0</v>
      </c>
      <c r="B1732" s="69">
        <v>1.0</v>
      </c>
      <c r="C1732" s="18" t="str">
        <f>IF(A1732=1.2, "Minneapolis",VLOOKUP(A1732,'Fall20 data fy22 comp rev '!$P$2:$Q$669,2,0))</f>
        <v>Sartell-St. Stephen</v>
      </c>
      <c r="D1732" s="68">
        <v>748.0</v>
      </c>
      <c r="E1732" s="69">
        <v>1.0</v>
      </c>
      <c r="F1732" s="69">
        <v>60.0</v>
      </c>
      <c r="G1732" s="70" t="s">
        <v>2833</v>
      </c>
      <c r="H1732" s="69">
        <v>789.0</v>
      </c>
      <c r="I1732" s="69">
        <v>49.0</v>
      </c>
      <c r="J1732" s="69">
        <v>28.0</v>
      </c>
      <c r="K1732" s="29">
        <f t="shared" si="1726"/>
        <v>63</v>
      </c>
      <c r="L1732" s="71">
        <f t="shared" si="1727"/>
        <v>0.0798</v>
      </c>
      <c r="M1732" s="71">
        <f t="shared" si="1728"/>
        <v>0.0998</v>
      </c>
      <c r="N1732" s="72">
        <f t="shared" si="1729"/>
        <v>3.77</v>
      </c>
      <c r="O1732" s="73">
        <f t="shared" si="1730"/>
        <v>21594.56</v>
      </c>
      <c r="P1732" s="8">
        <f t="shared" si="1731"/>
        <v>27.36953105</v>
      </c>
    </row>
    <row r="1733" ht="14.25" customHeight="1" outlineLevel="1">
      <c r="A1733" s="68"/>
      <c r="B1733" s="69"/>
      <c r="C1733" s="80" t="s">
        <v>3817</v>
      </c>
      <c r="D1733" s="68"/>
      <c r="E1733" s="69"/>
      <c r="F1733" s="69"/>
      <c r="G1733" s="70"/>
      <c r="H1733" s="69">
        <f t="shared" ref="H1733:K1733" si="1732">SUBTOTAL(9,H1728:H1732)</f>
        <v>4125</v>
      </c>
      <c r="I1733" s="69">
        <f t="shared" si="1732"/>
        <v>343</v>
      </c>
      <c r="J1733" s="69">
        <f t="shared" si="1732"/>
        <v>228</v>
      </c>
      <c r="K1733" s="29">
        <f t="shared" si="1732"/>
        <v>457</v>
      </c>
      <c r="L1733" s="71"/>
      <c r="M1733" s="71"/>
      <c r="N1733" s="72">
        <f t="shared" ref="N1733:O1733" si="1733">SUBTOTAL(9,N1728:N1732)</f>
        <v>39.69</v>
      </c>
      <c r="O1733" s="73">
        <f t="shared" si="1733"/>
        <v>227344.32</v>
      </c>
      <c r="P1733" s="8"/>
    </row>
    <row r="1734" ht="14.25" customHeight="1" outlineLevel="2">
      <c r="A1734" s="68">
        <v>750.0</v>
      </c>
      <c r="B1734" s="69">
        <v>1.0</v>
      </c>
      <c r="C1734" s="18" t="str">
        <f>IF(A1734=1.2, "Minneapolis",VLOOKUP(A1734,'Fall20 data fy22 comp rev '!$P$2:$Q$669,2,0))</f>
        <v>Rocori</v>
      </c>
      <c r="D1734" s="68">
        <v>750.0</v>
      </c>
      <c r="E1734" s="69">
        <v>1.0</v>
      </c>
      <c r="F1734" s="69">
        <v>10.0</v>
      </c>
      <c r="G1734" s="70" t="s">
        <v>2835</v>
      </c>
      <c r="H1734" s="69">
        <v>133.0</v>
      </c>
      <c r="I1734" s="69">
        <v>17.0</v>
      </c>
      <c r="J1734" s="69">
        <v>16.0</v>
      </c>
      <c r="K1734" s="29">
        <f t="shared" ref="K1734:K1739" si="1734">ROUND((I$3*I1734)+(J1734*J$3),1)</f>
        <v>25</v>
      </c>
      <c r="L1734" s="71">
        <f t="shared" ref="L1734:L1739" si="1735">ROUND(K1734/H1734,4)</f>
        <v>0.188</v>
      </c>
      <c r="M1734" s="71">
        <f t="shared" ref="M1734:M1739" si="1736">ROUND(MIN(1,L1734/M$3),4)</f>
        <v>0.235</v>
      </c>
      <c r="N1734" s="72">
        <f t="shared" ref="N1734:N1739" si="1737">ROUND(K1734*M1734*N$3,2)</f>
        <v>3.53</v>
      </c>
      <c r="O1734" s="73">
        <f t="shared" ref="O1734:O1739" si="1738">ROUND(N1734*O$3,2)</f>
        <v>20219.84</v>
      </c>
      <c r="P1734" s="8">
        <f t="shared" ref="P1734:P1739" si="1739">O1734/H1734</f>
        <v>152.0288722</v>
      </c>
    </row>
    <row r="1735" ht="14.25" customHeight="1" outlineLevel="2">
      <c r="A1735" s="68">
        <v>750.0</v>
      </c>
      <c r="B1735" s="69">
        <v>1.0</v>
      </c>
      <c r="C1735" s="18" t="str">
        <f>IF(A1735=1.2, "Minneapolis",VLOOKUP(A1735,'Fall20 data fy22 comp rev '!$P$2:$Q$669,2,0))</f>
        <v>Rocori</v>
      </c>
      <c r="D1735" s="68">
        <v>750.0</v>
      </c>
      <c r="E1735" s="69">
        <v>1.0</v>
      </c>
      <c r="F1735" s="69">
        <v>20.0</v>
      </c>
      <c r="G1735" s="70" t="s">
        <v>2836</v>
      </c>
      <c r="H1735" s="69">
        <v>129.0</v>
      </c>
      <c r="I1735" s="69">
        <v>34.0</v>
      </c>
      <c r="J1735" s="69">
        <v>14.0</v>
      </c>
      <c r="K1735" s="29">
        <f t="shared" si="1734"/>
        <v>41</v>
      </c>
      <c r="L1735" s="71">
        <f t="shared" si="1735"/>
        <v>0.3178</v>
      </c>
      <c r="M1735" s="71">
        <f t="shared" si="1736"/>
        <v>0.3973</v>
      </c>
      <c r="N1735" s="72">
        <f t="shared" si="1737"/>
        <v>9.77</v>
      </c>
      <c r="O1735" s="73">
        <f t="shared" si="1738"/>
        <v>55962.56</v>
      </c>
      <c r="P1735" s="8">
        <f t="shared" si="1739"/>
        <v>433.8182946</v>
      </c>
    </row>
    <row r="1736" ht="14.25" customHeight="1" outlineLevel="2">
      <c r="A1736" s="68">
        <v>750.0</v>
      </c>
      <c r="B1736" s="69">
        <v>1.0</v>
      </c>
      <c r="C1736" s="18" t="str">
        <f>IF(A1736=1.2, "Minneapolis",VLOOKUP(A1736,'Fall20 data fy22 comp rev '!$P$2:$Q$669,2,0))</f>
        <v>Rocori</v>
      </c>
      <c r="D1736" s="68">
        <v>750.0</v>
      </c>
      <c r="E1736" s="69">
        <v>1.0</v>
      </c>
      <c r="F1736" s="69">
        <v>30.0</v>
      </c>
      <c r="G1736" s="70" t="s">
        <v>2837</v>
      </c>
      <c r="H1736" s="69">
        <v>557.0</v>
      </c>
      <c r="I1736" s="69">
        <v>122.0</v>
      </c>
      <c r="J1736" s="69">
        <v>51.0</v>
      </c>
      <c r="K1736" s="29">
        <f t="shared" si="1734"/>
        <v>147.5</v>
      </c>
      <c r="L1736" s="71">
        <f t="shared" si="1735"/>
        <v>0.2648</v>
      </c>
      <c r="M1736" s="71">
        <f t="shared" si="1736"/>
        <v>0.331</v>
      </c>
      <c r="N1736" s="72">
        <f t="shared" si="1737"/>
        <v>29.29</v>
      </c>
      <c r="O1736" s="73">
        <f t="shared" si="1738"/>
        <v>167773.12</v>
      </c>
      <c r="P1736" s="8">
        <f t="shared" si="1739"/>
        <v>301.208474</v>
      </c>
    </row>
    <row r="1737" ht="14.25" customHeight="1" outlineLevel="2">
      <c r="A1737" s="68">
        <v>750.0</v>
      </c>
      <c r="B1737" s="69">
        <v>1.0</v>
      </c>
      <c r="C1737" s="18" t="str">
        <f>IF(A1737=1.2, "Minneapolis",VLOOKUP(A1737,'Fall20 data fy22 comp rev '!$P$2:$Q$669,2,0))</f>
        <v>Rocori</v>
      </c>
      <c r="D1737" s="68">
        <v>750.0</v>
      </c>
      <c r="E1737" s="69">
        <v>1.0</v>
      </c>
      <c r="F1737" s="69">
        <v>50.0</v>
      </c>
      <c r="G1737" s="70" t="s">
        <v>2838</v>
      </c>
      <c r="H1737" s="69">
        <v>809.0</v>
      </c>
      <c r="I1737" s="69">
        <v>96.0</v>
      </c>
      <c r="J1737" s="69">
        <v>54.0</v>
      </c>
      <c r="K1737" s="29">
        <f t="shared" si="1734"/>
        <v>123</v>
      </c>
      <c r="L1737" s="71">
        <f t="shared" si="1735"/>
        <v>0.152</v>
      </c>
      <c r="M1737" s="71">
        <f t="shared" si="1736"/>
        <v>0.19</v>
      </c>
      <c r="N1737" s="72">
        <f t="shared" si="1737"/>
        <v>14.02</v>
      </c>
      <c r="O1737" s="73">
        <f t="shared" si="1738"/>
        <v>80306.56</v>
      </c>
      <c r="P1737" s="8">
        <f t="shared" si="1739"/>
        <v>99.26645241</v>
      </c>
    </row>
    <row r="1738" ht="14.25" customHeight="1" outlineLevel="2">
      <c r="A1738" s="68">
        <v>750.0</v>
      </c>
      <c r="B1738" s="69">
        <v>1.0</v>
      </c>
      <c r="C1738" s="18" t="str">
        <f>IF(A1738=1.2, "Minneapolis",VLOOKUP(A1738,'Fall20 data fy22 comp rev '!$P$2:$Q$669,2,0))</f>
        <v>Rocori</v>
      </c>
      <c r="D1738" s="68">
        <v>750.0</v>
      </c>
      <c r="E1738" s="69">
        <v>1.0</v>
      </c>
      <c r="F1738" s="69">
        <v>60.0</v>
      </c>
      <c r="G1738" s="70" t="s">
        <v>2839</v>
      </c>
      <c r="H1738" s="69">
        <v>588.0</v>
      </c>
      <c r="I1738" s="69">
        <v>101.0</v>
      </c>
      <c r="J1738" s="69">
        <v>46.0</v>
      </c>
      <c r="K1738" s="29">
        <f t="shared" si="1734"/>
        <v>124</v>
      </c>
      <c r="L1738" s="71">
        <f t="shared" si="1735"/>
        <v>0.2109</v>
      </c>
      <c r="M1738" s="71">
        <f t="shared" si="1736"/>
        <v>0.2636</v>
      </c>
      <c r="N1738" s="72">
        <f t="shared" si="1737"/>
        <v>19.61</v>
      </c>
      <c r="O1738" s="73">
        <f t="shared" si="1738"/>
        <v>112326.08</v>
      </c>
      <c r="P1738" s="8">
        <f t="shared" si="1739"/>
        <v>191.0307483</v>
      </c>
    </row>
    <row r="1739" ht="14.25" customHeight="1" outlineLevel="2">
      <c r="A1739" s="68">
        <v>750.0</v>
      </c>
      <c r="B1739" s="69">
        <v>1.0</v>
      </c>
      <c r="C1739" s="18" t="str">
        <f>IF(A1739=1.2, "Minneapolis",VLOOKUP(A1739,'Fall20 data fy22 comp rev '!$P$2:$Q$669,2,0))</f>
        <v>Rocori</v>
      </c>
      <c r="D1739" s="68">
        <v>750.0</v>
      </c>
      <c r="E1739" s="69">
        <v>1.0</v>
      </c>
      <c r="F1739" s="69">
        <v>70.0</v>
      </c>
      <c r="G1739" s="70" t="s">
        <v>2840</v>
      </c>
      <c r="H1739" s="69">
        <v>23.0</v>
      </c>
      <c r="I1739" s="69">
        <v>8.0</v>
      </c>
      <c r="J1739" s="69">
        <v>2.0</v>
      </c>
      <c r="K1739" s="29">
        <f t="shared" si="1734"/>
        <v>9</v>
      </c>
      <c r="L1739" s="71">
        <f t="shared" si="1735"/>
        <v>0.3913</v>
      </c>
      <c r="M1739" s="71">
        <f t="shared" si="1736"/>
        <v>0.4891</v>
      </c>
      <c r="N1739" s="72">
        <f t="shared" si="1737"/>
        <v>2.64</v>
      </c>
      <c r="O1739" s="73">
        <f t="shared" si="1738"/>
        <v>15121.92</v>
      </c>
      <c r="P1739" s="8">
        <f t="shared" si="1739"/>
        <v>657.4747826</v>
      </c>
    </row>
    <row r="1740" ht="14.25" customHeight="1" outlineLevel="1">
      <c r="A1740" s="68"/>
      <c r="B1740" s="69"/>
      <c r="C1740" s="80" t="s">
        <v>3818</v>
      </c>
      <c r="D1740" s="68"/>
      <c r="E1740" s="69"/>
      <c r="F1740" s="69"/>
      <c r="G1740" s="70"/>
      <c r="H1740" s="69">
        <f t="shared" ref="H1740:K1740" si="1740">SUBTOTAL(9,H1734:H1739)</f>
        <v>2239</v>
      </c>
      <c r="I1740" s="69">
        <f t="shared" si="1740"/>
        <v>378</v>
      </c>
      <c r="J1740" s="69">
        <f t="shared" si="1740"/>
        <v>183</v>
      </c>
      <c r="K1740" s="29">
        <f t="shared" si="1740"/>
        <v>469.5</v>
      </c>
      <c r="L1740" s="71"/>
      <c r="M1740" s="71"/>
      <c r="N1740" s="72">
        <f t="shared" ref="N1740:O1740" si="1741">SUBTOTAL(9,N1734:N1739)</f>
        <v>78.86</v>
      </c>
      <c r="O1740" s="73">
        <f t="shared" si="1741"/>
        <v>451710.08</v>
      </c>
      <c r="P1740" s="8"/>
    </row>
    <row r="1741" ht="14.25" customHeight="1" outlineLevel="2">
      <c r="A1741" s="68">
        <v>756.0</v>
      </c>
      <c r="B1741" s="69">
        <v>1.0</v>
      </c>
      <c r="C1741" s="18" t="str">
        <f>IF(A1741=1.2, "Minneapolis",VLOOKUP(A1741,'Fall20 data fy22 comp rev '!$P$2:$Q$669,2,0))</f>
        <v>Blooming Prairie Public</v>
      </c>
      <c r="D1741" s="68">
        <v>756.0</v>
      </c>
      <c r="E1741" s="69">
        <v>1.0</v>
      </c>
      <c r="F1741" s="69">
        <v>10.0</v>
      </c>
      <c r="G1741" s="70" t="s">
        <v>2841</v>
      </c>
      <c r="H1741" s="69">
        <v>423.0</v>
      </c>
      <c r="I1741" s="69">
        <v>67.0</v>
      </c>
      <c r="J1741" s="69">
        <v>57.0</v>
      </c>
      <c r="K1741" s="29">
        <f t="shared" ref="K1741:K1742" si="1742">ROUND((I$3*I1741)+(J1741*J$3),1)</f>
        <v>95.5</v>
      </c>
      <c r="L1741" s="71">
        <f t="shared" ref="L1741:L1742" si="1743">ROUND(K1741/H1741,4)</f>
        <v>0.2258</v>
      </c>
      <c r="M1741" s="71">
        <f t="shared" ref="M1741:M1742" si="1744">ROUND(MIN(1,L1741/M$3),4)</f>
        <v>0.2823</v>
      </c>
      <c r="N1741" s="72">
        <f t="shared" ref="N1741:N1742" si="1745">ROUND(K1741*M1741*N$3,2)</f>
        <v>16.18</v>
      </c>
      <c r="O1741" s="73">
        <f t="shared" ref="O1741:O1742" si="1746">ROUND(N1741*O$3,2)</f>
        <v>92679.04</v>
      </c>
      <c r="P1741" s="8">
        <f t="shared" ref="P1741:P1742" si="1747">O1741/H1741</f>
        <v>219.0993853</v>
      </c>
    </row>
    <row r="1742" ht="14.25" customHeight="1" outlineLevel="2">
      <c r="A1742" s="68">
        <v>756.0</v>
      </c>
      <c r="B1742" s="69">
        <v>1.0</v>
      </c>
      <c r="C1742" s="18" t="str">
        <f>IF(A1742=1.2, "Minneapolis",VLOOKUP(A1742,'Fall20 data fy22 comp rev '!$P$2:$Q$669,2,0))</f>
        <v>Blooming Prairie Public</v>
      </c>
      <c r="D1742" s="68">
        <v>756.0</v>
      </c>
      <c r="E1742" s="69">
        <v>1.0</v>
      </c>
      <c r="F1742" s="69">
        <v>20.0</v>
      </c>
      <c r="G1742" s="70" t="s">
        <v>2842</v>
      </c>
      <c r="H1742" s="69">
        <v>361.0</v>
      </c>
      <c r="I1742" s="69">
        <v>48.0</v>
      </c>
      <c r="J1742" s="69">
        <v>35.0</v>
      </c>
      <c r="K1742" s="29">
        <f t="shared" si="1742"/>
        <v>65.5</v>
      </c>
      <c r="L1742" s="71">
        <f t="shared" si="1743"/>
        <v>0.1814</v>
      </c>
      <c r="M1742" s="71">
        <f t="shared" si="1744"/>
        <v>0.2268</v>
      </c>
      <c r="N1742" s="72">
        <f t="shared" si="1745"/>
        <v>8.91</v>
      </c>
      <c r="O1742" s="73">
        <f t="shared" si="1746"/>
        <v>51036.48</v>
      </c>
      <c r="P1742" s="8">
        <f t="shared" si="1747"/>
        <v>141.3752909</v>
      </c>
    </row>
    <row r="1743" ht="14.25" customHeight="1" outlineLevel="1">
      <c r="A1743" s="68"/>
      <c r="B1743" s="69"/>
      <c r="C1743" s="80" t="s">
        <v>3819</v>
      </c>
      <c r="D1743" s="68"/>
      <c r="E1743" s="69"/>
      <c r="F1743" s="69"/>
      <c r="G1743" s="70"/>
      <c r="H1743" s="69">
        <f t="shared" ref="H1743:K1743" si="1748">SUBTOTAL(9,H1741:H1742)</f>
        <v>784</v>
      </c>
      <c r="I1743" s="69">
        <f t="shared" si="1748"/>
        <v>115</v>
      </c>
      <c r="J1743" s="69">
        <f t="shared" si="1748"/>
        <v>92</v>
      </c>
      <c r="K1743" s="29">
        <f t="shared" si="1748"/>
        <v>161</v>
      </c>
      <c r="L1743" s="71"/>
      <c r="M1743" s="71"/>
      <c r="N1743" s="72">
        <f t="shared" ref="N1743:O1743" si="1749">SUBTOTAL(9,N1741:N1742)</f>
        <v>25.09</v>
      </c>
      <c r="O1743" s="73">
        <f t="shared" si="1749"/>
        <v>143715.52</v>
      </c>
      <c r="P1743" s="8"/>
    </row>
    <row r="1744" ht="14.25" customHeight="1" outlineLevel="2">
      <c r="A1744" s="68">
        <v>761.0</v>
      </c>
      <c r="B1744" s="69">
        <v>1.0</v>
      </c>
      <c r="C1744" s="18" t="str">
        <f>IF(A1744=1.2, "Minneapolis",VLOOKUP(A1744,'Fall20 data fy22 comp rev '!$P$2:$Q$669,2,0))</f>
        <v>Owatonna</v>
      </c>
      <c r="D1744" s="68">
        <v>761.0</v>
      </c>
      <c r="E1744" s="69">
        <v>1.0</v>
      </c>
      <c r="F1744" s="69">
        <v>150.0</v>
      </c>
      <c r="G1744" s="70" t="s">
        <v>2843</v>
      </c>
      <c r="H1744" s="69">
        <v>1486.0</v>
      </c>
      <c r="I1744" s="69">
        <v>331.0</v>
      </c>
      <c r="J1744" s="69">
        <v>117.0</v>
      </c>
      <c r="K1744" s="29">
        <f t="shared" ref="K1744:K1752" si="1750">ROUND((I$3*I1744)+(J1744*J$3),1)</f>
        <v>389.5</v>
      </c>
      <c r="L1744" s="71">
        <f t="shared" ref="L1744:L1752" si="1751">ROUND(K1744/H1744,4)</f>
        <v>0.2621</v>
      </c>
      <c r="M1744" s="71">
        <f t="shared" ref="M1744:M1752" si="1752">ROUND(MIN(1,L1744/M$3),4)</f>
        <v>0.3276</v>
      </c>
      <c r="N1744" s="72">
        <f t="shared" ref="N1744:N1752" si="1753">ROUND(K1744*M1744*N$3,2)</f>
        <v>76.56</v>
      </c>
      <c r="O1744" s="73">
        <f t="shared" ref="O1744:O1752" si="1754">ROUND(N1744*O$3,2)</f>
        <v>438535.68</v>
      </c>
      <c r="P1744" s="8">
        <f t="shared" ref="P1744:P1752" si="1755">O1744/H1744</f>
        <v>295.1114939</v>
      </c>
    </row>
    <row r="1745" ht="14.25" customHeight="1" outlineLevel="2">
      <c r="A1745" s="68">
        <v>761.0</v>
      </c>
      <c r="B1745" s="69">
        <v>1.0</v>
      </c>
      <c r="C1745" s="18" t="str">
        <f>IF(A1745=1.2, "Minneapolis",VLOOKUP(A1745,'Fall20 data fy22 comp rev '!$P$2:$Q$669,2,0))</f>
        <v>Owatonna</v>
      </c>
      <c r="D1745" s="68">
        <v>761.0</v>
      </c>
      <c r="E1745" s="69">
        <v>1.0</v>
      </c>
      <c r="F1745" s="69">
        <v>151.0</v>
      </c>
      <c r="G1745" s="70" t="s">
        <v>2844</v>
      </c>
      <c r="H1745" s="69">
        <v>1127.0</v>
      </c>
      <c r="I1745" s="69">
        <v>357.0</v>
      </c>
      <c r="J1745" s="69">
        <v>112.0</v>
      </c>
      <c r="K1745" s="29">
        <f t="shared" si="1750"/>
        <v>413</v>
      </c>
      <c r="L1745" s="71">
        <f t="shared" si="1751"/>
        <v>0.3665</v>
      </c>
      <c r="M1745" s="71">
        <f t="shared" si="1752"/>
        <v>0.4581</v>
      </c>
      <c r="N1745" s="72">
        <f t="shared" si="1753"/>
        <v>113.52</v>
      </c>
      <c r="O1745" s="73">
        <f t="shared" si="1754"/>
        <v>650242.56</v>
      </c>
      <c r="P1745" s="8">
        <f t="shared" si="1755"/>
        <v>576.9676664</v>
      </c>
    </row>
    <row r="1746" ht="14.25" customHeight="1" outlineLevel="2">
      <c r="A1746" s="68">
        <v>761.0</v>
      </c>
      <c r="B1746" s="69">
        <v>1.0</v>
      </c>
      <c r="C1746" s="18" t="str">
        <f>IF(A1746=1.2, "Minneapolis",VLOOKUP(A1746,'Fall20 data fy22 comp rev '!$P$2:$Q$669,2,0))</f>
        <v>Owatonna</v>
      </c>
      <c r="D1746" s="68">
        <v>761.0</v>
      </c>
      <c r="E1746" s="69">
        <v>1.0</v>
      </c>
      <c r="F1746" s="69">
        <v>610.0</v>
      </c>
      <c r="G1746" s="70" t="s">
        <v>2845</v>
      </c>
      <c r="H1746" s="69">
        <v>80.0</v>
      </c>
      <c r="I1746" s="69">
        <v>53.0</v>
      </c>
      <c r="J1746" s="69">
        <v>10.0</v>
      </c>
      <c r="K1746" s="29">
        <f t="shared" si="1750"/>
        <v>58</v>
      </c>
      <c r="L1746" s="71">
        <f t="shared" si="1751"/>
        <v>0.725</v>
      </c>
      <c r="M1746" s="71">
        <f t="shared" si="1752"/>
        <v>0.9063</v>
      </c>
      <c r="N1746" s="72">
        <f t="shared" si="1753"/>
        <v>31.54</v>
      </c>
      <c r="O1746" s="73">
        <f t="shared" si="1754"/>
        <v>180661.12</v>
      </c>
      <c r="P1746" s="8">
        <f t="shared" si="1755"/>
        <v>2258.264</v>
      </c>
    </row>
    <row r="1747" ht="14.25" customHeight="1" outlineLevel="2">
      <c r="A1747" s="68">
        <v>761.0</v>
      </c>
      <c r="B1747" s="69">
        <v>1.0</v>
      </c>
      <c r="C1747" s="18" t="str">
        <f>IF(A1747=1.2, "Minneapolis",VLOOKUP(A1747,'Fall20 data fy22 comp rev '!$P$2:$Q$669,2,0))</f>
        <v>Owatonna</v>
      </c>
      <c r="D1747" s="68">
        <v>761.0</v>
      </c>
      <c r="E1747" s="69">
        <v>1.0</v>
      </c>
      <c r="F1747" s="69">
        <v>901.0</v>
      </c>
      <c r="G1747" s="70" t="s">
        <v>1212</v>
      </c>
      <c r="H1747" s="69">
        <v>549.0</v>
      </c>
      <c r="I1747" s="69">
        <v>136.0</v>
      </c>
      <c r="J1747" s="69">
        <v>51.0</v>
      </c>
      <c r="K1747" s="29">
        <f t="shared" si="1750"/>
        <v>161.5</v>
      </c>
      <c r="L1747" s="71">
        <f t="shared" si="1751"/>
        <v>0.2942</v>
      </c>
      <c r="M1747" s="71">
        <f t="shared" si="1752"/>
        <v>0.3678</v>
      </c>
      <c r="N1747" s="72">
        <f t="shared" si="1753"/>
        <v>35.64</v>
      </c>
      <c r="O1747" s="73">
        <f t="shared" si="1754"/>
        <v>204145.92</v>
      </c>
      <c r="P1747" s="8">
        <f t="shared" si="1755"/>
        <v>371.8504918</v>
      </c>
    </row>
    <row r="1748" ht="14.25" customHeight="1" outlineLevel="2">
      <c r="A1748" s="68">
        <v>761.0</v>
      </c>
      <c r="B1748" s="69">
        <v>1.0</v>
      </c>
      <c r="C1748" s="18" t="str">
        <f>IF(A1748=1.2, "Minneapolis",VLOOKUP(A1748,'Fall20 data fy22 comp rev '!$P$2:$Q$669,2,0))</f>
        <v>Owatonna</v>
      </c>
      <c r="D1748" s="68">
        <v>761.0</v>
      </c>
      <c r="E1748" s="69">
        <v>1.0</v>
      </c>
      <c r="F1748" s="69">
        <v>902.0</v>
      </c>
      <c r="G1748" s="70" t="s">
        <v>1216</v>
      </c>
      <c r="H1748" s="69">
        <v>574.0</v>
      </c>
      <c r="I1748" s="69">
        <v>239.0</v>
      </c>
      <c r="J1748" s="69">
        <v>43.0</v>
      </c>
      <c r="K1748" s="29">
        <f t="shared" si="1750"/>
        <v>260.5</v>
      </c>
      <c r="L1748" s="71">
        <f t="shared" si="1751"/>
        <v>0.4538</v>
      </c>
      <c r="M1748" s="71">
        <f t="shared" si="1752"/>
        <v>0.5673</v>
      </c>
      <c r="N1748" s="72">
        <f t="shared" si="1753"/>
        <v>88.67</v>
      </c>
      <c r="O1748" s="73">
        <f t="shared" si="1754"/>
        <v>507901.76</v>
      </c>
      <c r="P1748" s="8">
        <f t="shared" si="1755"/>
        <v>884.8462718</v>
      </c>
    </row>
    <row r="1749" ht="14.25" customHeight="1" outlineLevel="2">
      <c r="A1749" s="68">
        <v>761.0</v>
      </c>
      <c r="B1749" s="69">
        <v>1.0</v>
      </c>
      <c r="C1749" s="18" t="str">
        <f>IF(A1749=1.2, "Minneapolis",VLOOKUP(A1749,'Fall20 data fy22 comp rev '!$P$2:$Q$669,2,0))</f>
        <v>Owatonna</v>
      </c>
      <c r="D1749" s="68">
        <v>761.0</v>
      </c>
      <c r="E1749" s="69">
        <v>1.0</v>
      </c>
      <c r="F1749" s="69">
        <v>903.0</v>
      </c>
      <c r="G1749" s="70" t="s">
        <v>2846</v>
      </c>
      <c r="H1749" s="69">
        <v>110.0</v>
      </c>
      <c r="I1749" s="69">
        <v>54.0</v>
      </c>
      <c r="J1749" s="69">
        <v>1.0</v>
      </c>
      <c r="K1749" s="29">
        <f t="shared" si="1750"/>
        <v>54.5</v>
      </c>
      <c r="L1749" s="71">
        <f t="shared" si="1751"/>
        <v>0.4955</v>
      </c>
      <c r="M1749" s="71">
        <f t="shared" si="1752"/>
        <v>0.6194</v>
      </c>
      <c r="N1749" s="72">
        <f t="shared" si="1753"/>
        <v>20.25</v>
      </c>
      <c r="O1749" s="73">
        <f t="shared" si="1754"/>
        <v>115992</v>
      </c>
      <c r="P1749" s="8">
        <f t="shared" si="1755"/>
        <v>1054.472727</v>
      </c>
    </row>
    <row r="1750" ht="14.25" customHeight="1" outlineLevel="2">
      <c r="A1750" s="68">
        <v>761.0</v>
      </c>
      <c r="B1750" s="69">
        <v>1.0</v>
      </c>
      <c r="C1750" s="18" t="str">
        <f>IF(A1750=1.2, "Minneapolis",VLOOKUP(A1750,'Fall20 data fy22 comp rev '!$P$2:$Q$669,2,0))</f>
        <v>Owatonna</v>
      </c>
      <c r="D1750" s="68">
        <v>761.0</v>
      </c>
      <c r="E1750" s="69">
        <v>1.0</v>
      </c>
      <c r="F1750" s="69">
        <v>904.0</v>
      </c>
      <c r="G1750" s="70" t="s">
        <v>1475</v>
      </c>
      <c r="H1750" s="69">
        <v>507.0</v>
      </c>
      <c r="I1750" s="69">
        <v>147.0</v>
      </c>
      <c r="J1750" s="69">
        <v>37.0</v>
      </c>
      <c r="K1750" s="29">
        <f t="shared" si="1750"/>
        <v>165.5</v>
      </c>
      <c r="L1750" s="71">
        <f t="shared" si="1751"/>
        <v>0.3264</v>
      </c>
      <c r="M1750" s="71">
        <f t="shared" si="1752"/>
        <v>0.408</v>
      </c>
      <c r="N1750" s="72">
        <f t="shared" si="1753"/>
        <v>40.51</v>
      </c>
      <c r="O1750" s="73">
        <f t="shared" si="1754"/>
        <v>232041.28</v>
      </c>
      <c r="P1750" s="8">
        <f t="shared" si="1755"/>
        <v>457.6751085</v>
      </c>
    </row>
    <row r="1751" ht="14.25" customHeight="1" outlineLevel="2">
      <c r="A1751" s="68">
        <v>761.0</v>
      </c>
      <c r="B1751" s="69">
        <v>1.0</v>
      </c>
      <c r="C1751" s="18" t="str">
        <f>IF(A1751=1.2, "Minneapolis",VLOOKUP(A1751,'Fall20 data fy22 comp rev '!$P$2:$Q$669,2,0))</f>
        <v>Owatonna</v>
      </c>
      <c r="D1751" s="68">
        <v>761.0</v>
      </c>
      <c r="E1751" s="69">
        <v>1.0</v>
      </c>
      <c r="F1751" s="69">
        <v>905.0</v>
      </c>
      <c r="G1751" s="70" t="s">
        <v>1226</v>
      </c>
      <c r="H1751" s="69">
        <v>465.0</v>
      </c>
      <c r="I1751" s="69">
        <v>242.0</v>
      </c>
      <c r="J1751" s="69">
        <v>62.0</v>
      </c>
      <c r="K1751" s="29">
        <f t="shared" si="1750"/>
        <v>273</v>
      </c>
      <c r="L1751" s="71">
        <f t="shared" si="1751"/>
        <v>0.5871</v>
      </c>
      <c r="M1751" s="71">
        <f t="shared" si="1752"/>
        <v>0.7339</v>
      </c>
      <c r="N1751" s="72">
        <f t="shared" si="1753"/>
        <v>120.21</v>
      </c>
      <c r="O1751" s="73">
        <f t="shared" si="1754"/>
        <v>688562.88</v>
      </c>
      <c r="P1751" s="8">
        <f t="shared" si="1755"/>
        <v>1480.780387</v>
      </c>
    </row>
    <row r="1752" ht="14.25" customHeight="1" outlineLevel="2">
      <c r="A1752" s="68">
        <v>761.0</v>
      </c>
      <c r="B1752" s="69">
        <v>1.0</v>
      </c>
      <c r="C1752" s="18" t="str">
        <f>IF(A1752=1.2, "Minneapolis",VLOOKUP(A1752,'Fall20 data fy22 comp rev '!$P$2:$Q$669,2,0))</f>
        <v>Owatonna</v>
      </c>
      <c r="D1752" s="68">
        <v>761.0</v>
      </c>
      <c r="E1752" s="69">
        <v>1.0</v>
      </c>
      <c r="F1752" s="69">
        <v>908.0</v>
      </c>
      <c r="G1752" s="70" t="s">
        <v>2847</v>
      </c>
      <c r="H1752" s="69">
        <v>80.0</v>
      </c>
      <c r="I1752" s="69">
        <v>26.0</v>
      </c>
      <c r="J1752" s="69">
        <v>8.0</v>
      </c>
      <c r="K1752" s="29">
        <f t="shared" si="1750"/>
        <v>30</v>
      </c>
      <c r="L1752" s="71">
        <f t="shared" si="1751"/>
        <v>0.375</v>
      </c>
      <c r="M1752" s="71">
        <f t="shared" si="1752"/>
        <v>0.4688</v>
      </c>
      <c r="N1752" s="72">
        <f t="shared" si="1753"/>
        <v>8.44</v>
      </c>
      <c r="O1752" s="73">
        <f t="shared" si="1754"/>
        <v>48344.32</v>
      </c>
      <c r="P1752" s="8">
        <f t="shared" si="1755"/>
        <v>604.304</v>
      </c>
    </row>
    <row r="1753" ht="14.25" customHeight="1" outlineLevel="1">
      <c r="A1753" s="68"/>
      <c r="B1753" s="69"/>
      <c r="C1753" s="80" t="s">
        <v>3820</v>
      </c>
      <c r="D1753" s="68"/>
      <c r="E1753" s="69"/>
      <c r="F1753" s="69"/>
      <c r="G1753" s="70"/>
      <c r="H1753" s="69">
        <f t="shared" ref="H1753:K1753" si="1756">SUBTOTAL(9,H1744:H1752)</f>
        <v>4978</v>
      </c>
      <c r="I1753" s="69">
        <f t="shared" si="1756"/>
        <v>1585</v>
      </c>
      <c r="J1753" s="69">
        <f t="shared" si="1756"/>
        <v>441</v>
      </c>
      <c r="K1753" s="29">
        <f t="shared" si="1756"/>
        <v>1805.5</v>
      </c>
      <c r="L1753" s="71"/>
      <c r="M1753" s="71"/>
      <c r="N1753" s="72">
        <f t="shared" ref="N1753:O1753" si="1757">SUBTOTAL(9,N1744:N1752)</f>
        <v>535.34</v>
      </c>
      <c r="O1753" s="73">
        <f t="shared" si="1757"/>
        <v>3066427.52</v>
      </c>
      <c r="P1753" s="8"/>
    </row>
    <row r="1754" ht="14.25" customHeight="1" outlineLevel="2">
      <c r="A1754" s="68">
        <v>763.0</v>
      </c>
      <c r="B1754" s="69">
        <v>1.0</v>
      </c>
      <c r="C1754" s="18" t="str">
        <f>IF(A1754=1.2, "Minneapolis",VLOOKUP(A1754,'Fall20 data fy22 comp rev '!$P$2:$Q$669,2,0))</f>
        <v>Medford</v>
      </c>
      <c r="D1754" s="68">
        <v>763.0</v>
      </c>
      <c r="E1754" s="69">
        <v>1.0</v>
      </c>
      <c r="F1754" s="69">
        <v>10.0</v>
      </c>
      <c r="G1754" s="70" t="s">
        <v>2848</v>
      </c>
      <c r="H1754" s="69">
        <v>489.0</v>
      </c>
      <c r="I1754" s="69">
        <v>116.0</v>
      </c>
      <c r="J1754" s="69">
        <v>34.0</v>
      </c>
      <c r="K1754" s="29">
        <f t="shared" ref="K1754:K1755" si="1758">ROUND((I$3*I1754)+(J1754*J$3),1)</f>
        <v>133</v>
      </c>
      <c r="L1754" s="71">
        <f t="shared" ref="L1754:L1755" si="1759">ROUND(K1754/H1754,4)</f>
        <v>0.272</v>
      </c>
      <c r="M1754" s="71">
        <f t="shared" ref="M1754:M1755" si="1760">ROUND(MIN(1,L1754/M$3),4)</f>
        <v>0.34</v>
      </c>
      <c r="N1754" s="72">
        <f t="shared" ref="N1754:N1755" si="1761">ROUND(K1754*M1754*N$3,2)</f>
        <v>27.13</v>
      </c>
      <c r="O1754" s="73">
        <f t="shared" ref="O1754:O1755" si="1762">ROUND(N1754*O$3,2)</f>
        <v>155400.64</v>
      </c>
      <c r="P1754" s="8">
        <f t="shared" ref="P1754:P1755" si="1763">O1754/H1754</f>
        <v>317.7927198</v>
      </c>
    </row>
    <row r="1755" ht="14.25" customHeight="1" outlineLevel="2">
      <c r="A1755" s="68">
        <v>763.0</v>
      </c>
      <c r="B1755" s="69">
        <v>1.0</v>
      </c>
      <c r="C1755" s="18" t="str">
        <f>IF(A1755=1.2, "Minneapolis",VLOOKUP(A1755,'Fall20 data fy22 comp rev '!$P$2:$Q$669,2,0))</f>
        <v>Medford</v>
      </c>
      <c r="D1755" s="68">
        <v>763.0</v>
      </c>
      <c r="E1755" s="69">
        <v>1.0</v>
      </c>
      <c r="F1755" s="69">
        <v>20.0</v>
      </c>
      <c r="G1755" s="70" t="s">
        <v>2849</v>
      </c>
      <c r="H1755" s="69">
        <v>440.0</v>
      </c>
      <c r="I1755" s="69">
        <v>100.0</v>
      </c>
      <c r="J1755" s="69">
        <v>30.0</v>
      </c>
      <c r="K1755" s="29">
        <f t="shared" si="1758"/>
        <v>115</v>
      </c>
      <c r="L1755" s="71">
        <f t="shared" si="1759"/>
        <v>0.2614</v>
      </c>
      <c r="M1755" s="71">
        <f t="shared" si="1760"/>
        <v>0.3268</v>
      </c>
      <c r="N1755" s="72">
        <f t="shared" si="1761"/>
        <v>22.55</v>
      </c>
      <c r="O1755" s="73">
        <f t="shared" si="1762"/>
        <v>129166.4</v>
      </c>
      <c r="P1755" s="8">
        <f t="shared" si="1763"/>
        <v>293.56</v>
      </c>
    </row>
    <row r="1756" ht="14.25" customHeight="1" outlineLevel="1">
      <c r="A1756" s="68"/>
      <c r="B1756" s="69"/>
      <c r="C1756" s="80" t="s">
        <v>3821</v>
      </c>
      <c r="D1756" s="68"/>
      <c r="E1756" s="69"/>
      <c r="F1756" s="69"/>
      <c r="G1756" s="70"/>
      <c r="H1756" s="69">
        <f t="shared" ref="H1756:K1756" si="1764">SUBTOTAL(9,H1754:H1755)</f>
        <v>929</v>
      </c>
      <c r="I1756" s="69">
        <f t="shared" si="1764"/>
        <v>216</v>
      </c>
      <c r="J1756" s="69">
        <f t="shared" si="1764"/>
        <v>64</v>
      </c>
      <c r="K1756" s="29">
        <f t="shared" si="1764"/>
        <v>248</v>
      </c>
      <c r="L1756" s="71"/>
      <c r="M1756" s="71"/>
      <c r="N1756" s="72">
        <f t="shared" ref="N1756:O1756" si="1765">SUBTOTAL(9,N1754:N1755)</f>
        <v>49.68</v>
      </c>
      <c r="O1756" s="73">
        <f t="shared" si="1765"/>
        <v>284567.04</v>
      </c>
      <c r="P1756" s="8"/>
    </row>
    <row r="1757" ht="14.25" customHeight="1" outlineLevel="2">
      <c r="A1757" s="68">
        <v>768.0</v>
      </c>
      <c r="B1757" s="69">
        <v>1.0</v>
      </c>
      <c r="C1757" s="18" t="str">
        <f>IF(A1757=1.2, "Minneapolis",VLOOKUP(A1757,'Fall20 data fy22 comp rev '!$P$2:$Q$669,2,0))</f>
        <v>Hancock</v>
      </c>
      <c r="D1757" s="68">
        <v>768.0</v>
      </c>
      <c r="E1757" s="69">
        <v>1.0</v>
      </c>
      <c r="F1757" s="69">
        <v>10.0</v>
      </c>
      <c r="G1757" s="70" t="s">
        <v>2850</v>
      </c>
      <c r="H1757" s="69">
        <v>213.0</v>
      </c>
      <c r="I1757" s="69">
        <v>51.0</v>
      </c>
      <c r="J1757" s="69">
        <v>17.0</v>
      </c>
      <c r="K1757" s="29">
        <f t="shared" ref="K1757:K1758" si="1766">ROUND((I$3*I1757)+(J1757*J$3),1)</f>
        <v>59.5</v>
      </c>
      <c r="L1757" s="71">
        <f t="shared" ref="L1757:L1758" si="1767">ROUND(K1757/H1757,4)</f>
        <v>0.2793</v>
      </c>
      <c r="M1757" s="71">
        <f t="shared" ref="M1757:M1758" si="1768">ROUND(MIN(1,L1757/M$3),4)</f>
        <v>0.3491</v>
      </c>
      <c r="N1757" s="72">
        <f t="shared" ref="N1757:N1758" si="1769">ROUND(K1757*M1757*N$3,2)</f>
        <v>12.46</v>
      </c>
      <c r="O1757" s="73">
        <f t="shared" ref="O1757:O1758" si="1770">ROUND(N1757*O$3,2)</f>
        <v>71370.88</v>
      </c>
      <c r="P1757" s="8">
        <f t="shared" ref="P1757:P1758" si="1771">O1757/H1757</f>
        <v>335.074554</v>
      </c>
    </row>
    <row r="1758" ht="14.25" customHeight="1" outlineLevel="2">
      <c r="A1758" s="68">
        <v>768.0</v>
      </c>
      <c r="B1758" s="69">
        <v>1.0</v>
      </c>
      <c r="C1758" s="18" t="str">
        <f>IF(A1758=1.2, "Minneapolis",VLOOKUP(A1758,'Fall20 data fy22 comp rev '!$P$2:$Q$669,2,0))</f>
        <v>Hancock</v>
      </c>
      <c r="D1758" s="68">
        <v>768.0</v>
      </c>
      <c r="E1758" s="69">
        <v>1.0</v>
      </c>
      <c r="F1758" s="69">
        <v>20.0</v>
      </c>
      <c r="G1758" s="70" t="s">
        <v>2851</v>
      </c>
      <c r="H1758" s="69">
        <v>173.0</v>
      </c>
      <c r="I1758" s="69">
        <v>30.0</v>
      </c>
      <c r="J1758" s="69">
        <v>17.0</v>
      </c>
      <c r="K1758" s="29">
        <f t="shared" si="1766"/>
        <v>38.5</v>
      </c>
      <c r="L1758" s="71">
        <f t="shared" si="1767"/>
        <v>0.2225</v>
      </c>
      <c r="M1758" s="71">
        <f t="shared" si="1768"/>
        <v>0.2781</v>
      </c>
      <c r="N1758" s="72">
        <f t="shared" si="1769"/>
        <v>6.42</v>
      </c>
      <c r="O1758" s="73">
        <f t="shared" si="1770"/>
        <v>36773.76</v>
      </c>
      <c r="P1758" s="8">
        <f t="shared" si="1771"/>
        <v>212.5650867</v>
      </c>
    </row>
    <row r="1759" ht="14.25" customHeight="1" outlineLevel="1">
      <c r="A1759" s="68"/>
      <c r="B1759" s="69"/>
      <c r="C1759" s="80" t="s">
        <v>3822</v>
      </c>
      <c r="D1759" s="68"/>
      <c r="E1759" s="69"/>
      <c r="F1759" s="69"/>
      <c r="G1759" s="70"/>
      <c r="H1759" s="69">
        <f t="shared" ref="H1759:K1759" si="1772">SUBTOTAL(9,H1757:H1758)</f>
        <v>386</v>
      </c>
      <c r="I1759" s="69">
        <f t="shared" si="1772"/>
        <v>81</v>
      </c>
      <c r="J1759" s="69">
        <f t="shared" si="1772"/>
        <v>34</v>
      </c>
      <c r="K1759" s="29">
        <f t="shared" si="1772"/>
        <v>98</v>
      </c>
      <c r="L1759" s="71"/>
      <c r="M1759" s="71"/>
      <c r="N1759" s="72">
        <f t="shared" ref="N1759:O1759" si="1773">SUBTOTAL(9,N1757:N1758)</f>
        <v>18.88</v>
      </c>
      <c r="O1759" s="73">
        <f t="shared" si="1773"/>
        <v>108144.64</v>
      </c>
      <c r="P1759" s="8"/>
    </row>
    <row r="1760" ht="14.25" customHeight="1" outlineLevel="2">
      <c r="A1760" s="68">
        <v>771.0</v>
      </c>
      <c r="B1760" s="69">
        <v>1.0</v>
      </c>
      <c r="C1760" s="18" t="str">
        <f>IF(A1760=1.2, "Minneapolis",VLOOKUP(A1760,'Fall20 data fy22 comp rev '!$P$2:$Q$669,2,0))</f>
        <v>Chokio-Alberta</v>
      </c>
      <c r="D1760" s="68">
        <v>771.0</v>
      </c>
      <c r="E1760" s="69">
        <v>1.0</v>
      </c>
      <c r="F1760" s="69">
        <v>2.0</v>
      </c>
      <c r="G1760" s="70" t="s">
        <v>2852</v>
      </c>
      <c r="H1760" s="69">
        <v>85.0</v>
      </c>
      <c r="I1760" s="69">
        <v>17.0</v>
      </c>
      <c r="J1760" s="69">
        <v>3.0</v>
      </c>
      <c r="K1760" s="29">
        <f t="shared" ref="K1760:K1761" si="1774">ROUND((I$3*I1760)+(J1760*J$3),1)</f>
        <v>18.5</v>
      </c>
      <c r="L1760" s="71">
        <f t="shared" ref="L1760:L1761" si="1775">ROUND(K1760/H1760,4)</f>
        <v>0.2176</v>
      </c>
      <c r="M1760" s="71">
        <f t="shared" ref="M1760:M1761" si="1776">ROUND(MIN(1,L1760/M$3),4)</f>
        <v>0.272</v>
      </c>
      <c r="N1760" s="72">
        <f t="shared" ref="N1760:N1761" si="1777">ROUND(K1760*M1760*N$3,2)</f>
        <v>3.02</v>
      </c>
      <c r="O1760" s="73">
        <f t="shared" ref="O1760:O1761" si="1778">ROUND(N1760*O$3,2)</f>
        <v>17298.56</v>
      </c>
      <c r="P1760" s="8">
        <f t="shared" ref="P1760:P1761" si="1779">O1760/H1760</f>
        <v>203.5124706</v>
      </c>
    </row>
    <row r="1761" ht="14.25" customHeight="1" outlineLevel="2">
      <c r="A1761" s="68">
        <v>771.0</v>
      </c>
      <c r="B1761" s="69">
        <v>1.0</v>
      </c>
      <c r="C1761" s="18" t="str">
        <f>IF(A1761=1.2, "Minneapolis",VLOOKUP(A1761,'Fall20 data fy22 comp rev '!$P$2:$Q$669,2,0))</f>
        <v>Chokio-Alberta</v>
      </c>
      <c r="D1761" s="68">
        <v>771.0</v>
      </c>
      <c r="E1761" s="69">
        <v>1.0</v>
      </c>
      <c r="F1761" s="69">
        <v>3.0</v>
      </c>
      <c r="G1761" s="70" t="s">
        <v>2853</v>
      </c>
      <c r="H1761" s="69">
        <v>71.0</v>
      </c>
      <c r="I1761" s="69">
        <v>21.0</v>
      </c>
      <c r="J1761" s="69">
        <v>8.0</v>
      </c>
      <c r="K1761" s="29">
        <f t="shared" si="1774"/>
        <v>25</v>
      </c>
      <c r="L1761" s="71">
        <f t="shared" si="1775"/>
        <v>0.3521</v>
      </c>
      <c r="M1761" s="71">
        <f t="shared" si="1776"/>
        <v>0.4401</v>
      </c>
      <c r="N1761" s="72">
        <f t="shared" si="1777"/>
        <v>6.6</v>
      </c>
      <c r="O1761" s="73">
        <f t="shared" si="1778"/>
        <v>37804.8</v>
      </c>
      <c r="P1761" s="8">
        <f t="shared" si="1779"/>
        <v>532.4619718</v>
      </c>
    </row>
    <row r="1762" ht="14.25" customHeight="1" outlineLevel="1">
      <c r="A1762" s="68"/>
      <c r="B1762" s="69"/>
      <c r="C1762" s="80" t="s">
        <v>3823</v>
      </c>
      <c r="D1762" s="68"/>
      <c r="E1762" s="69"/>
      <c r="F1762" s="69"/>
      <c r="G1762" s="70"/>
      <c r="H1762" s="69">
        <f t="shared" ref="H1762:K1762" si="1780">SUBTOTAL(9,H1760:H1761)</f>
        <v>156</v>
      </c>
      <c r="I1762" s="69">
        <f t="shared" si="1780"/>
        <v>38</v>
      </c>
      <c r="J1762" s="69">
        <f t="shared" si="1780"/>
        <v>11</v>
      </c>
      <c r="K1762" s="29">
        <f t="shared" si="1780"/>
        <v>43.5</v>
      </c>
      <c r="L1762" s="71"/>
      <c r="M1762" s="71"/>
      <c r="N1762" s="72">
        <f t="shared" ref="N1762:O1762" si="1781">SUBTOTAL(9,N1760:N1761)</f>
        <v>9.62</v>
      </c>
      <c r="O1762" s="73">
        <f t="shared" si="1781"/>
        <v>55103.36</v>
      </c>
      <c r="P1762" s="8"/>
    </row>
    <row r="1763" ht="14.25" customHeight="1" outlineLevel="2">
      <c r="A1763" s="68">
        <v>775.0</v>
      </c>
      <c r="B1763" s="69">
        <v>1.0</v>
      </c>
      <c r="C1763" s="18" t="str">
        <f>IF(A1763=1.2, "Minneapolis",VLOOKUP(A1763,'Fall20 data fy22 comp rev '!$P$2:$Q$669,2,0))</f>
        <v>Kerkhoven-Murdock-Sunburg</v>
      </c>
      <c r="D1763" s="68">
        <v>775.0</v>
      </c>
      <c r="E1763" s="69">
        <v>1.0</v>
      </c>
      <c r="F1763" s="69">
        <v>30.0</v>
      </c>
      <c r="G1763" s="70" t="s">
        <v>2854</v>
      </c>
      <c r="H1763" s="69">
        <v>426.0</v>
      </c>
      <c r="I1763" s="69">
        <v>105.0</v>
      </c>
      <c r="J1763" s="69">
        <v>65.0</v>
      </c>
      <c r="K1763" s="29">
        <f t="shared" ref="K1763:K1764" si="1782">ROUND((I$3*I1763)+(J1763*J$3),1)</f>
        <v>137.5</v>
      </c>
      <c r="L1763" s="71">
        <f t="shared" ref="L1763:L1764" si="1783">ROUND(K1763/H1763,4)</f>
        <v>0.3228</v>
      </c>
      <c r="M1763" s="71">
        <f t="shared" ref="M1763:M1764" si="1784">ROUND(MIN(1,L1763/M$3),4)</f>
        <v>0.4035</v>
      </c>
      <c r="N1763" s="72">
        <f t="shared" ref="N1763:N1764" si="1785">ROUND(K1763*M1763*N$3,2)</f>
        <v>33.29</v>
      </c>
      <c r="O1763" s="73">
        <f t="shared" ref="O1763:O1764" si="1786">ROUND(N1763*O$3,2)</f>
        <v>190685.12</v>
      </c>
      <c r="P1763" s="8">
        <f t="shared" ref="P1763:P1764" si="1787">O1763/H1763</f>
        <v>447.6176526</v>
      </c>
    </row>
    <row r="1764" ht="14.25" customHeight="1" outlineLevel="2">
      <c r="A1764" s="68">
        <v>775.0</v>
      </c>
      <c r="B1764" s="69">
        <v>1.0</v>
      </c>
      <c r="C1764" s="18" t="str">
        <f>IF(A1764=1.2, "Minneapolis",VLOOKUP(A1764,'Fall20 data fy22 comp rev '!$P$2:$Q$669,2,0))</f>
        <v>Kerkhoven-Murdock-Sunburg</v>
      </c>
      <c r="D1764" s="68">
        <v>775.0</v>
      </c>
      <c r="E1764" s="69">
        <v>1.0</v>
      </c>
      <c r="F1764" s="69">
        <v>50.0</v>
      </c>
      <c r="G1764" s="70" t="s">
        <v>2855</v>
      </c>
      <c r="H1764" s="69">
        <v>325.0</v>
      </c>
      <c r="I1764" s="69">
        <v>58.0</v>
      </c>
      <c r="J1764" s="69">
        <v>44.0</v>
      </c>
      <c r="K1764" s="29">
        <f t="shared" si="1782"/>
        <v>80</v>
      </c>
      <c r="L1764" s="71">
        <f t="shared" si="1783"/>
        <v>0.2462</v>
      </c>
      <c r="M1764" s="71">
        <f t="shared" si="1784"/>
        <v>0.3078</v>
      </c>
      <c r="N1764" s="72">
        <f t="shared" si="1785"/>
        <v>14.77</v>
      </c>
      <c r="O1764" s="73">
        <f t="shared" si="1786"/>
        <v>84602.56</v>
      </c>
      <c r="P1764" s="8">
        <f t="shared" si="1787"/>
        <v>260.3155692</v>
      </c>
    </row>
    <row r="1765" ht="14.25" customHeight="1" outlineLevel="1">
      <c r="A1765" s="68"/>
      <c r="B1765" s="69"/>
      <c r="C1765" s="80" t="s">
        <v>3824</v>
      </c>
      <c r="D1765" s="68"/>
      <c r="E1765" s="69"/>
      <c r="F1765" s="69"/>
      <c r="G1765" s="70"/>
      <c r="H1765" s="69">
        <f t="shared" ref="H1765:K1765" si="1788">SUBTOTAL(9,H1763:H1764)</f>
        <v>751</v>
      </c>
      <c r="I1765" s="69">
        <f t="shared" si="1788"/>
        <v>163</v>
      </c>
      <c r="J1765" s="69">
        <f t="shared" si="1788"/>
        <v>109</v>
      </c>
      <c r="K1765" s="29">
        <f t="shared" si="1788"/>
        <v>217.5</v>
      </c>
      <c r="L1765" s="71"/>
      <c r="M1765" s="71"/>
      <c r="N1765" s="72">
        <f t="shared" ref="N1765:O1765" si="1789">SUBTOTAL(9,N1763:N1764)</f>
        <v>48.06</v>
      </c>
      <c r="O1765" s="73">
        <f t="shared" si="1789"/>
        <v>275287.68</v>
      </c>
      <c r="P1765" s="8"/>
    </row>
    <row r="1766" ht="14.25" customHeight="1" outlineLevel="2">
      <c r="A1766" s="68">
        <v>777.0</v>
      </c>
      <c r="B1766" s="69">
        <v>1.0</v>
      </c>
      <c r="C1766" s="18" t="str">
        <f>IF(A1766=1.2, "Minneapolis",VLOOKUP(A1766,'Fall20 data fy22 comp rev '!$P$2:$Q$669,2,0))</f>
        <v>Benson</v>
      </c>
      <c r="D1766" s="68">
        <v>777.0</v>
      </c>
      <c r="E1766" s="69">
        <v>1.0</v>
      </c>
      <c r="F1766" s="69">
        <v>101.0</v>
      </c>
      <c r="G1766" s="70" t="s">
        <v>2856</v>
      </c>
      <c r="H1766" s="69">
        <v>341.0</v>
      </c>
      <c r="I1766" s="69">
        <v>82.0</v>
      </c>
      <c r="J1766" s="69">
        <v>33.0</v>
      </c>
      <c r="K1766" s="29">
        <f t="shared" ref="K1766:K1769" si="1790">ROUND((I$3*I1766)+(J1766*J$3),1)</f>
        <v>98.5</v>
      </c>
      <c r="L1766" s="71">
        <f t="shared" ref="L1766:L1769" si="1791">ROUND(K1766/H1766,4)</f>
        <v>0.2889</v>
      </c>
      <c r="M1766" s="71">
        <f t="shared" ref="M1766:M1769" si="1792">ROUND(MIN(1,L1766/M$3),4)</f>
        <v>0.3611</v>
      </c>
      <c r="N1766" s="72">
        <f t="shared" ref="N1766:N1769" si="1793">ROUND(K1766*M1766*N$3,2)</f>
        <v>21.34</v>
      </c>
      <c r="O1766" s="73">
        <f t="shared" ref="O1766:O1769" si="1794">ROUND(N1766*O$3,2)</f>
        <v>122235.52</v>
      </c>
      <c r="P1766" s="8">
        <f t="shared" ref="P1766:P1769" si="1795">O1766/H1766</f>
        <v>358.4619355</v>
      </c>
    </row>
    <row r="1767" ht="14.25" customHeight="1" outlineLevel="2">
      <c r="A1767" s="68">
        <v>777.0</v>
      </c>
      <c r="B1767" s="69">
        <v>1.0</v>
      </c>
      <c r="C1767" s="18" t="str">
        <f>IF(A1767=1.2, "Minneapolis",VLOOKUP(A1767,'Fall20 data fy22 comp rev '!$P$2:$Q$669,2,0))</f>
        <v>Benson</v>
      </c>
      <c r="D1767" s="68">
        <v>777.0</v>
      </c>
      <c r="E1767" s="69">
        <v>1.0</v>
      </c>
      <c r="F1767" s="69">
        <v>103.0</v>
      </c>
      <c r="G1767" s="70" t="s">
        <v>2857</v>
      </c>
      <c r="H1767" s="69">
        <v>457.0</v>
      </c>
      <c r="I1767" s="69">
        <v>159.0</v>
      </c>
      <c r="J1767" s="69">
        <v>47.0</v>
      </c>
      <c r="K1767" s="29">
        <f t="shared" si="1790"/>
        <v>182.5</v>
      </c>
      <c r="L1767" s="71">
        <f t="shared" si="1791"/>
        <v>0.3993</v>
      </c>
      <c r="M1767" s="71">
        <f t="shared" si="1792"/>
        <v>0.4991</v>
      </c>
      <c r="N1767" s="72">
        <f t="shared" si="1793"/>
        <v>54.65</v>
      </c>
      <c r="O1767" s="73">
        <f t="shared" si="1794"/>
        <v>313035.2</v>
      </c>
      <c r="P1767" s="8">
        <f t="shared" si="1795"/>
        <v>684.9785558</v>
      </c>
    </row>
    <row r="1768" ht="14.25" customHeight="1" outlineLevel="2">
      <c r="A1768" s="68">
        <v>777.0</v>
      </c>
      <c r="B1768" s="69">
        <v>1.0</v>
      </c>
      <c r="C1768" s="18" t="str">
        <f>IF(A1768=1.2, "Minneapolis",VLOOKUP(A1768,'Fall20 data fy22 comp rev '!$P$2:$Q$669,2,0))</f>
        <v>Benson</v>
      </c>
      <c r="D1768" s="68">
        <v>777.0</v>
      </c>
      <c r="E1768" s="69">
        <v>1.0</v>
      </c>
      <c r="F1768" s="69">
        <v>107.0</v>
      </c>
      <c r="G1768" s="70" t="s">
        <v>2858</v>
      </c>
      <c r="H1768" s="69">
        <v>26.0</v>
      </c>
      <c r="I1768" s="69">
        <v>10.0</v>
      </c>
      <c r="J1768" s="69">
        <v>2.0</v>
      </c>
      <c r="K1768" s="29">
        <f t="shared" si="1790"/>
        <v>11</v>
      </c>
      <c r="L1768" s="71">
        <f t="shared" si="1791"/>
        <v>0.4231</v>
      </c>
      <c r="M1768" s="71">
        <f t="shared" si="1792"/>
        <v>0.5289</v>
      </c>
      <c r="N1768" s="72">
        <f t="shared" si="1793"/>
        <v>3.49</v>
      </c>
      <c r="O1768" s="73">
        <f t="shared" si="1794"/>
        <v>19990.72</v>
      </c>
      <c r="P1768" s="8">
        <f t="shared" si="1795"/>
        <v>768.8738462</v>
      </c>
    </row>
    <row r="1769" ht="14.25" customHeight="1" outlineLevel="2">
      <c r="A1769" s="68">
        <v>777.0</v>
      </c>
      <c r="B1769" s="69">
        <v>1.0</v>
      </c>
      <c r="C1769" s="18" t="str">
        <f>IF(A1769=1.2, "Minneapolis",VLOOKUP(A1769,'Fall20 data fy22 comp rev '!$P$2:$Q$669,2,0))</f>
        <v>Benson</v>
      </c>
      <c r="D1769" s="68">
        <v>777.0</v>
      </c>
      <c r="E1769" s="69">
        <v>1.0</v>
      </c>
      <c r="F1769" s="69">
        <v>110.0</v>
      </c>
      <c r="G1769" s="70" t="s">
        <v>2859</v>
      </c>
      <c r="H1769" s="69">
        <v>22.0</v>
      </c>
      <c r="I1769" s="69">
        <v>22.0</v>
      </c>
      <c r="J1769" s="69">
        <v>0.0</v>
      </c>
      <c r="K1769" s="29">
        <f t="shared" si="1790"/>
        <v>22</v>
      </c>
      <c r="L1769" s="71">
        <f t="shared" si="1791"/>
        <v>1</v>
      </c>
      <c r="M1769" s="71">
        <f t="shared" si="1792"/>
        <v>1</v>
      </c>
      <c r="N1769" s="72">
        <f t="shared" si="1793"/>
        <v>13.2</v>
      </c>
      <c r="O1769" s="73">
        <f t="shared" si="1794"/>
        <v>75609.6</v>
      </c>
      <c r="P1769" s="8">
        <f t="shared" si="1795"/>
        <v>3436.8</v>
      </c>
    </row>
    <row r="1770" ht="14.25" customHeight="1" outlineLevel="1">
      <c r="A1770" s="68"/>
      <c r="B1770" s="69"/>
      <c r="C1770" s="80" t="s">
        <v>3825</v>
      </c>
      <c r="D1770" s="68"/>
      <c r="E1770" s="69"/>
      <c r="F1770" s="69"/>
      <c r="G1770" s="70"/>
      <c r="H1770" s="69">
        <f t="shared" ref="H1770:K1770" si="1796">SUBTOTAL(9,H1766:H1769)</f>
        <v>846</v>
      </c>
      <c r="I1770" s="69">
        <f t="shared" si="1796"/>
        <v>273</v>
      </c>
      <c r="J1770" s="69">
        <f t="shared" si="1796"/>
        <v>82</v>
      </c>
      <c r="K1770" s="29">
        <f t="shared" si="1796"/>
        <v>314</v>
      </c>
      <c r="L1770" s="71"/>
      <c r="M1770" s="71"/>
      <c r="N1770" s="72">
        <f t="shared" ref="N1770:O1770" si="1797">SUBTOTAL(9,N1766:N1769)</f>
        <v>92.68</v>
      </c>
      <c r="O1770" s="73">
        <f t="shared" si="1797"/>
        <v>530871.04</v>
      </c>
      <c r="P1770" s="8"/>
    </row>
    <row r="1771" ht="14.25" customHeight="1" outlineLevel="2">
      <c r="A1771" s="68">
        <v>786.0</v>
      </c>
      <c r="B1771" s="69">
        <v>1.0</v>
      </c>
      <c r="C1771" s="18" t="str">
        <f>IF(A1771=1.2, "Minneapolis",VLOOKUP(A1771,'Fall20 data fy22 comp rev '!$P$2:$Q$669,2,0))</f>
        <v>Bertha-Hewitt</v>
      </c>
      <c r="D1771" s="68">
        <v>786.0</v>
      </c>
      <c r="E1771" s="69">
        <v>1.0</v>
      </c>
      <c r="F1771" s="69">
        <v>10.0</v>
      </c>
      <c r="G1771" s="70" t="s">
        <v>2860</v>
      </c>
      <c r="H1771" s="69">
        <v>278.0</v>
      </c>
      <c r="I1771" s="69">
        <v>107.0</v>
      </c>
      <c r="J1771" s="69">
        <v>50.0</v>
      </c>
      <c r="K1771" s="29">
        <f t="shared" ref="K1771:K1772" si="1798">ROUND((I$3*I1771)+(J1771*J$3),1)</f>
        <v>132</v>
      </c>
      <c r="L1771" s="71">
        <f t="shared" ref="L1771:L1772" si="1799">ROUND(K1771/H1771,4)</f>
        <v>0.4748</v>
      </c>
      <c r="M1771" s="71">
        <f t="shared" ref="M1771:M1772" si="1800">ROUND(MIN(1,L1771/M$3),4)</f>
        <v>0.5935</v>
      </c>
      <c r="N1771" s="72">
        <f t="shared" ref="N1771:N1772" si="1801">ROUND(K1771*M1771*N$3,2)</f>
        <v>47.01</v>
      </c>
      <c r="O1771" s="73">
        <f t="shared" ref="O1771:O1772" si="1802">ROUND(N1771*O$3,2)</f>
        <v>269273.28</v>
      </c>
      <c r="P1771" s="8">
        <f t="shared" ref="P1771:P1772" si="1803">O1771/H1771</f>
        <v>968.6089209</v>
      </c>
    </row>
    <row r="1772" ht="14.25" customHeight="1" outlineLevel="2">
      <c r="A1772" s="68">
        <v>786.0</v>
      </c>
      <c r="B1772" s="69">
        <v>1.0</v>
      </c>
      <c r="C1772" s="18" t="str">
        <f>IF(A1772=1.2, "Minneapolis",VLOOKUP(A1772,'Fall20 data fy22 comp rev '!$P$2:$Q$669,2,0))</f>
        <v>Bertha-Hewitt</v>
      </c>
      <c r="D1772" s="68">
        <v>786.0</v>
      </c>
      <c r="E1772" s="69">
        <v>1.0</v>
      </c>
      <c r="F1772" s="69">
        <v>20.0</v>
      </c>
      <c r="G1772" s="70" t="s">
        <v>2861</v>
      </c>
      <c r="H1772" s="69">
        <v>229.0</v>
      </c>
      <c r="I1772" s="69">
        <v>73.0</v>
      </c>
      <c r="J1772" s="69">
        <v>32.0</v>
      </c>
      <c r="K1772" s="29">
        <f t="shared" si="1798"/>
        <v>89</v>
      </c>
      <c r="L1772" s="71">
        <f t="shared" si="1799"/>
        <v>0.3886</v>
      </c>
      <c r="M1772" s="71">
        <f t="shared" si="1800"/>
        <v>0.4858</v>
      </c>
      <c r="N1772" s="72">
        <f t="shared" si="1801"/>
        <v>25.94</v>
      </c>
      <c r="O1772" s="73">
        <f t="shared" si="1802"/>
        <v>148584.32</v>
      </c>
      <c r="P1772" s="8">
        <f t="shared" si="1803"/>
        <v>648.8398253</v>
      </c>
    </row>
    <row r="1773" ht="14.25" customHeight="1" outlineLevel="1">
      <c r="A1773" s="68"/>
      <c r="B1773" s="69"/>
      <c r="C1773" s="80" t="s">
        <v>3826</v>
      </c>
      <c r="D1773" s="68"/>
      <c r="E1773" s="69"/>
      <c r="F1773" s="69"/>
      <c r="G1773" s="70"/>
      <c r="H1773" s="69">
        <f t="shared" ref="H1773:K1773" si="1804">SUBTOTAL(9,H1771:H1772)</f>
        <v>507</v>
      </c>
      <c r="I1773" s="69">
        <f t="shared" si="1804"/>
        <v>180</v>
      </c>
      <c r="J1773" s="69">
        <f t="shared" si="1804"/>
        <v>82</v>
      </c>
      <c r="K1773" s="29">
        <f t="shared" si="1804"/>
        <v>221</v>
      </c>
      <c r="L1773" s="71"/>
      <c r="M1773" s="71"/>
      <c r="N1773" s="72">
        <f t="shared" ref="N1773:O1773" si="1805">SUBTOTAL(9,N1771:N1772)</f>
        <v>72.95</v>
      </c>
      <c r="O1773" s="73">
        <f t="shared" si="1805"/>
        <v>417857.6</v>
      </c>
      <c r="P1773" s="8"/>
    </row>
    <row r="1774" ht="14.25" customHeight="1" outlineLevel="2">
      <c r="A1774" s="68">
        <v>787.0</v>
      </c>
      <c r="B1774" s="69">
        <v>1.0</v>
      </c>
      <c r="C1774" s="18" t="str">
        <f>IF(A1774=1.2, "Minneapolis",VLOOKUP(A1774,'Fall20 data fy22 comp rev '!$P$2:$Q$669,2,0))</f>
        <v>Browerville</v>
      </c>
      <c r="D1774" s="68">
        <v>787.0</v>
      </c>
      <c r="E1774" s="69">
        <v>1.0</v>
      </c>
      <c r="F1774" s="69">
        <v>10.0</v>
      </c>
      <c r="G1774" s="70" t="s">
        <v>2862</v>
      </c>
      <c r="H1774" s="69">
        <v>278.0</v>
      </c>
      <c r="I1774" s="69">
        <v>90.0</v>
      </c>
      <c r="J1774" s="69">
        <v>55.0</v>
      </c>
      <c r="K1774" s="29">
        <f t="shared" ref="K1774:K1775" si="1806">ROUND((I$3*I1774)+(J1774*J$3),1)</f>
        <v>117.5</v>
      </c>
      <c r="L1774" s="71">
        <f t="shared" ref="L1774:L1775" si="1807">ROUND(K1774/H1774,4)</f>
        <v>0.4227</v>
      </c>
      <c r="M1774" s="71">
        <f t="shared" ref="M1774:M1775" si="1808">ROUND(MIN(1,L1774/M$3),4)</f>
        <v>0.5284</v>
      </c>
      <c r="N1774" s="72">
        <f t="shared" ref="N1774:N1775" si="1809">ROUND(K1774*M1774*N$3,2)</f>
        <v>37.25</v>
      </c>
      <c r="O1774" s="73">
        <f t="shared" ref="O1774:O1775" si="1810">ROUND(N1774*O$3,2)</f>
        <v>213368</v>
      </c>
      <c r="P1774" s="8">
        <f t="shared" ref="P1774:P1775" si="1811">O1774/H1774</f>
        <v>767.5107914</v>
      </c>
    </row>
    <row r="1775" ht="14.25" customHeight="1" outlineLevel="2">
      <c r="A1775" s="68">
        <v>787.0</v>
      </c>
      <c r="B1775" s="69">
        <v>1.0</v>
      </c>
      <c r="C1775" s="18" t="str">
        <f>IF(A1775=1.2, "Minneapolis",VLOOKUP(A1775,'Fall20 data fy22 comp rev '!$P$2:$Q$669,2,0))</f>
        <v>Browerville</v>
      </c>
      <c r="D1775" s="68">
        <v>787.0</v>
      </c>
      <c r="E1775" s="69">
        <v>1.0</v>
      </c>
      <c r="F1775" s="69">
        <v>20.0</v>
      </c>
      <c r="G1775" s="70" t="s">
        <v>2863</v>
      </c>
      <c r="H1775" s="69">
        <v>267.0</v>
      </c>
      <c r="I1775" s="69">
        <v>84.0</v>
      </c>
      <c r="J1775" s="69">
        <v>39.0</v>
      </c>
      <c r="K1775" s="29">
        <f t="shared" si="1806"/>
        <v>103.5</v>
      </c>
      <c r="L1775" s="71">
        <f t="shared" si="1807"/>
        <v>0.3876</v>
      </c>
      <c r="M1775" s="71">
        <f t="shared" si="1808"/>
        <v>0.4845</v>
      </c>
      <c r="N1775" s="72">
        <f t="shared" si="1809"/>
        <v>30.09</v>
      </c>
      <c r="O1775" s="73">
        <f t="shared" si="1810"/>
        <v>172355.52</v>
      </c>
      <c r="P1775" s="8">
        <f t="shared" si="1811"/>
        <v>645.5262921</v>
      </c>
    </row>
    <row r="1776" ht="14.25" customHeight="1" outlineLevel="1">
      <c r="A1776" s="68"/>
      <c r="B1776" s="69"/>
      <c r="C1776" s="80" t="s">
        <v>3827</v>
      </c>
      <c r="D1776" s="68"/>
      <c r="E1776" s="69"/>
      <c r="F1776" s="69"/>
      <c r="G1776" s="70"/>
      <c r="H1776" s="69">
        <f t="shared" ref="H1776:K1776" si="1812">SUBTOTAL(9,H1774:H1775)</f>
        <v>545</v>
      </c>
      <c r="I1776" s="69">
        <f t="shared" si="1812"/>
        <v>174</v>
      </c>
      <c r="J1776" s="69">
        <f t="shared" si="1812"/>
        <v>94</v>
      </c>
      <c r="K1776" s="29">
        <f t="shared" si="1812"/>
        <v>221</v>
      </c>
      <c r="L1776" s="71"/>
      <c r="M1776" s="71"/>
      <c r="N1776" s="72">
        <f t="shared" ref="N1776:O1776" si="1813">SUBTOTAL(9,N1774:N1775)</f>
        <v>67.34</v>
      </c>
      <c r="O1776" s="73">
        <f t="shared" si="1813"/>
        <v>385723.52</v>
      </c>
      <c r="P1776" s="8"/>
    </row>
    <row r="1777" ht="14.25" customHeight="1" outlineLevel="2">
      <c r="A1777" s="68">
        <v>801.0</v>
      </c>
      <c r="B1777" s="69">
        <v>1.0</v>
      </c>
      <c r="C1777" s="18" t="str">
        <f>IF(A1777=1.2, "Minneapolis",VLOOKUP(A1777,'Fall20 data fy22 comp rev '!$P$2:$Q$669,2,0))</f>
        <v>Browns Valley</v>
      </c>
      <c r="D1777" s="68">
        <v>801.0</v>
      </c>
      <c r="E1777" s="69">
        <v>1.0</v>
      </c>
      <c r="F1777" s="69">
        <v>10.0</v>
      </c>
      <c r="G1777" s="70" t="s">
        <v>2864</v>
      </c>
      <c r="H1777" s="69">
        <v>117.0</v>
      </c>
      <c r="I1777" s="69">
        <v>64.0</v>
      </c>
      <c r="J1777" s="69">
        <v>19.0</v>
      </c>
      <c r="K1777" s="29">
        <f t="shared" ref="K1777:K1778" si="1814">ROUND((I$3*I1777)+(J1777*J$3),1)</f>
        <v>73.5</v>
      </c>
      <c r="L1777" s="71">
        <f t="shared" ref="L1777:L1778" si="1815">ROUND(K1777/H1777,4)</f>
        <v>0.6282</v>
      </c>
      <c r="M1777" s="71">
        <f t="shared" ref="M1777:M1778" si="1816">ROUND(MIN(1,L1777/M$3),4)</f>
        <v>0.7853</v>
      </c>
      <c r="N1777" s="72">
        <f t="shared" ref="N1777:N1778" si="1817">ROUND(K1777*M1777*N$3,2)</f>
        <v>34.63</v>
      </c>
      <c r="O1777" s="73">
        <f t="shared" ref="O1777:O1778" si="1818">ROUND(N1777*O$3,2)</f>
        <v>198360.64</v>
      </c>
      <c r="P1777" s="8">
        <f t="shared" ref="P1777:P1778" si="1819">O1777/H1777</f>
        <v>1695.390085</v>
      </c>
    </row>
    <row r="1778" ht="14.25" customHeight="1" outlineLevel="2">
      <c r="A1778" s="68">
        <v>801.0</v>
      </c>
      <c r="B1778" s="69">
        <v>1.0</v>
      </c>
      <c r="C1778" s="18" t="str">
        <f>IF(A1778=1.2, "Minneapolis",VLOOKUP(A1778,'Fall20 data fy22 comp rev '!$P$2:$Q$669,2,0))</f>
        <v>Browns Valley</v>
      </c>
      <c r="D1778" s="68">
        <v>801.0</v>
      </c>
      <c r="E1778" s="69">
        <v>1.0</v>
      </c>
      <c r="F1778" s="69">
        <v>20.0</v>
      </c>
      <c r="G1778" s="70" t="s">
        <v>2865</v>
      </c>
      <c r="H1778" s="69">
        <v>65.0</v>
      </c>
      <c r="I1778" s="69">
        <v>37.0</v>
      </c>
      <c r="J1778" s="69">
        <v>10.0</v>
      </c>
      <c r="K1778" s="29">
        <f t="shared" si="1814"/>
        <v>42</v>
      </c>
      <c r="L1778" s="71">
        <f t="shared" si="1815"/>
        <v>0.6462</v>
      </c>
      <c r="M1778" s="71">
        <f t="shared" si="1816"/>
        <v>0.8078</v>
      </c>
      <c r="N1778" s="72">
        <f t="shared" si="1817"/>
        <v>20.36</v>
      </c>
      <c r="O1778" s="73">
        <f t="shared" si="1818"/>
        <v>116622.08</v>
      </c>
      <c r="P1778" s="8">
        <f t="shared" si="1819"/>
        <v>1794.185846</v>
      </c>
    </row>
    <row r="1779" ht="14.25" customHeight="1" outlineLevel="1">
      <c r="A1779" s="68"/>
      <c r="B1779" s="69"/>
      <c r="C1779" s="80" t="s">
        <v>3828</v>
      </c>
      <c r="D1779" s="68"/>
      <c r="E1779" s="69"/>
      <c r="F1779" s="69"/>
      <c r="G1779" s="70"/>
      <c r="H1779" s="69">
        <f t="shared" ref="H1779:K1779" si="1820">SUBTOTAL(9,H1777:H1778)</f>
        <v>182</v>
      </c>
      <c r="I1779" s="69">
        <f t="shared" si="1820"/>
        <v>101</v>
      </c>
      <c r="J1779" s="69">
        <f t="shared" si="1820"/>
        <v>29</v>
      </c>
      <c r="K1779" s="29">
        <f t="shared" si="1820"/>
        <v>115.5</v>
      </c>
      <c r="L1779" s="71"/>
      <c r="M1779" s="71"/>
      <c r="N1779" s="72">
        <f t="shared" ref="N1779:O1779" si="1821">SUBTOTAL(9,N1777:N1778)</f>
        <v>54.99</v>
      </c>
      <c r="O1779" s="73">
        <f t="shared" si="1821"/>
        <v>314982.72</v>
      </c>
      <c r="P1779" s="8"/>
    </row>
    <row r="1780" ht="14.25" customHeight="1" outlineLevel="2">
      <c r="A1780" s="68">
        <v>803.0</v>
      </c>
      <c r="B1780" s="69">
        <v>1.0</v>
      </c>
      <c r="C1780" s="18" t="str">
        <f>IF(A1780=1.2, "Minneapolis",VLOOKUP(A1780,'Fall20 data fy22 comp rev '!$P$2:$Q$669,2,0))</f>
        <v>Wheaton Area</v>
      </c>
      <c r="D1780" s="68">
        <v>803.0</v>
      </c>
      <c r="E1780" s="69">
        <v>1.0</v>
      </c>
      <c r="F1780" s="69">
        <v>1.0</v>
      </c>
      <c r="G1780" s="70" t="s">
        <v>2866</v>
      </c>
      <c r="H1780" s="69">
        <v>173.0</v>
      </c>
      <c r="I1780" s="69">
        <v>60.0</v>
      </c>
      <c r="J1780" s="69">
        <v>10.0</v>
      </c>
      <c r="K1780" s="29">
        <f t="shared" ref="K1780:K1781" si="1822">ROUND((I$3*I1780)+(J1780*J$3),1)</f>
        <v>65</v>
      </c>
      <c r="L1780" s="71">
        <f t="shared" ref="L1780:L1781" si="1823">ROUND(K1780/H1780,4)</f>
        <v>0.3757</v>
      </c>
      <c r="M1780" s="71">
        <f t="shared" ref="M1780:M1781" si="1824">ROUND(MIN(1,L1780/M$3),4)</f>
        <v>0.4696</v>
      </c>
      <c r="N1780" s="72">
        <f t="shared" ref="N1780:N1781" si="1825">ROUND(K1780*M1780*N$3,2)</f>
        <v>18.31</v>
      </c>
      <c r="O1780" s="73">
        <f t="shared" ref="O1780:O1781" si="1826">ROUND(N1780*O$3,2)</f>
        <v>104879.68</v>
      </c>
      <c r="P1780" s="8">
        <f t="shared" ref="P1780:P1781" si="1827">O1780/H1780</f>
        <v>606.2409249</v>
      </c>
    </row>
    <row r="1781" ht="14.25" customHeight="1" outlineLevel="2">
      <c r="A1781" s="68">
        <v>803.0</v>
      </c>
      <c r="B1781" s="69">
        <v>1.0</v>
      </c>
      <c r="C1781" s="18" t="str">
        <f>IF(A1781=1.2, "Minneapolis",VLOOKUP(A1781,'Fall20 data fy22 comp rev '!$P$2:$Q$669,2,0))</f>
        <v>Wheaton Area</v>
      </c>
      <c r="D1781" s="68">
        <v>803.0</v>
      </c>
      <c r="E1781" s="69">
        <v>1.0</v>
      </c>
      <c r="F1781" s="69">
        <v>2.0</v>
      </c>
      <c r="G1781" s="70" t="s">
        <v>2867</v>
      </c>
      <c r="H1781" s="69">
        <v>193.0</v>
      </c>
      <c r="I1781" s="69">
        <v>41.0</v>
      </c>
      <c r="J1781" s="69">
        <v>14.0</v>
      </c>
      <c r="K1781" s="29">
        <f t="shared" si="1822"/>
        <v>48</v>
      </c>
      <c r="L1781" s="71">
        <f t="shared" si="1823"/>
        <v>0.2487</v>
      </c>
      <c r="M1781" s="71">
        <f t="shared" si="1824"/>
        <v>0.3109</v>
      </c>
      <c r="N1781" s="72">
        <f t="shared" si="1825"/>
        <v>8.95</v>
      </c>
      <c r="O1781" s="73">
        <f t="shared" si="1826"/>
        <v>51265.6</v>
      </c>
      <c r="P1781" s="8">
        <f t="shared" si="1827"/>
        <v>265.6248705</v>
      </c>
    </row>
    <row r="1782" ht="14.25" customHeight="1" outlineLevel="1">
      <c r="A1782" s="68"/>
      <c r="B1782" s="69"/>
      <c r="C1782" s="80" t="s">
        <v>3829</v>
      </c>
      <c r="D1782" s="68"/>
      <c r="E1782" s="69"/>
      <c r="F1782" s="69"/>
      <c r="G1782" s="70"/>
      <c r="H1782" s="69">
        <f t="shared" ref="H1782:K1782" si="1828">SUBTOTAL(9,H1780:H1781)</f>
        <v>366</v>
      </c>
      <c r="I1782" s="69">
        <f t="shared" si="1828"/>
        <v>101</v>
      </c>
      <c r="J1782" s="69">
        <f t="shared" si="1828"/>
        <v>24</v>
      </c>
      <c r="K1782" s="29">
        <f t="shared" si="1828"/>
        <v>113</v>
      </c>
      <c r="L1782" s="71"/>
      <c r="M1782" s="71"/>
      <c r="N1782" s="72">
        <f t="shared" ref="N1782:O1782" si="1829">SUBTOTAL(9,N1780:N1781)</f>
        <v>27.26</v>
      </c>
      <c r="O1782" s="73">
        <f t="shared" si="1829"/>
        <v>156145.28</v>
      </c>
      <c r="P1782" s="8"/>
    </row>
    <row r="1783" ht="14.25" customHeight="1" outlineLevel="2">
      <c r="A1783" s="68">
        <v>811.0</v>
      </c>
      <c r="B1783" s="69">
        <v>1.0</v>
      </c>
      <c r="C1783" s="18" t="str">
        <f>IF(A1783=1.2, "Minneapolis",VLOOKUP(A1783,'Fall20 data fy22 comp rev '!$P$2:$Q$669,2,0))</f>
        <v>Wabasha-Kellogg</v>
      </c>
      <c r="D1783" s="68">
        <v>811.0</v>
      </c>
      <c r="E1783" s="69">
        <v>1.0</v>
      </c>
      <c r="F1783" s="69">
        <v>30.0</v>
      </c>
      <c r="G1783" s="70" t="s">
        <v>2868</v>
      </c>
      <c r="H1783" s="69">
        <v>254.0</v>
      </c>
      <c r="I1783" s="69">
        <v>71.0</v>
      </c>
      <c r="J1783" s="69">
        <v>28.0</v>
      </c>
      <c r="K1783" s="29">
        <f t="shared" ref="K1783:K1785" si="1830">ROUND((I$3*I1783)+(J1783*J$3),1)</f>
        <v>85</v>
      </c>
      <c r="L1783" s="71">
        <f t="shared" ref="L1783:L1785" si="1831">ROUND(K1783/H1783,4)</f>
        <v>0.3346</v>
      </c>
      <c r="M1783" s="71">
        <f t="shared" ref="M1783:M1785" si="1832">ROUND(MIN(1,L1783/M$3),4)</f>
        <v>0.4183</v>
      </c>
      <c r="N1783" s="72">
        <f t="shared" ref="N1783:N1785" si="1833">ROUND(K1783*M1783*N$3,2)</f>
        <v>21.33</v>
      </c>
      <c r="O1783" s="73">
        <f t="shared" ref="O1783:O1785" si="1834">ROUND(N1783*O$3,2)</f>
        <v>122178.24</v>
      </c>
      <c r="P1783" s="8">
        <f t="shared" ref="P1783:P1785" si="1835">O1783/H1783</f>
        <v>481.0166929</v>
      </c>
    </row>
    <row r="1784" ht="14.25" customHeight="1" outlineLevel="2">
      <c r="A1784" s="68">
        <v>811.0</v>
      </c>
      <c r="B1784" s="69">
        <v>1.0</v>
      </c>
      <c r="C1784" s="18" t="str">
        <f>IF(A1784=1.2, "Minneapolis",VLOOKUP(A1784,'Fall20 data fy22 comp rev '!$P$2:$Q$669,2,0))</f>
        <v>Wabasha-Kellogg</v>
      </c>
      <c r="D1784" s="68">
        <v>811.0</v>
      </c>
      <c r="E1784" s="69">
        <v>1.0</v>
      </c>
      <c r="F1784" s="69">
        <v>40.0</v>
      </c>
      <c r="G1784" s="70" t="s">
        <v>2869</v>
      </c>
      <c r="H1784" s="69">
        <v>258.0</v>
      </c>
      <c r="I1784" s="69">
        <v>40.0</v>
      </c>
      <c r="J1784" s="69">
        <v>23.0</v>
      </c>
      <c r="K1784" s="29">
        <f t="shared" si="1830"/>
        <v>51.5</v>
      </c>
      <c r="L1784" s="71">
        <f t="shared" si="1831"/>
        <v>0.1996</v>
      </c>
      <c r="M1784" s="71">
        <f t="shared" si="1832"/>
        <v>0.2495</v>
      </c>
      <c r="N1784" s="72">
        <f t="shared" si="1833"/>
        <v>7.71</v>
      </c>
      <c r="O1784" s="73">
        <f t="shared" si="1834"/>
        <v>44162.88</v>
      </c>
      <c r="P1784" s="8">
        <f t="shared" si="1835"/>
        <v>171.1739535</v>
      </c>
    </row>
    <row r="1785" ht="14.25" customHeight="1" outlineLevel="2">
      <c r="A1785" s="68">
        <v>811.0</v>
      </c>
      <c r="B1785" s="69">
        <v>1.0</v>
      </c>
      <c r="C1785" s="18" t="str">
        <f>IF(A1785=1.2, "Minneapolis",VLOOKUP(A1785,'Fall20 data fy22 comp rev '!$P$2:$Q$669,2,0))</f>
        <v>Wabasha-Kellogg</v>
      </c>
      <c r="D1785" s="68">
        <v>811.0</v>
      </c>
      <c r="E1785" s="69">
        <v>1.0</v>
      </c>
      <c r="F1785" s="69">
        <v>80.0</v>
      </c>
      <c r="G1785" s="70" t="s">
        <v>2870</v>
      </c>
      <c r="H1785" s="69">
        <v>23.0</v>
      </c>
      <c r="I1785" s="69">
        <v>8.0</v>
      </c>
      <c r="J1785" s="69">
        <v>4.0</v>
      </c>
      <c r="K1785" s="29">
        <f t="shared" si="1830"/>
        <v>10</v>
      </c>
      <c r="L1785" s="71">
        <f t="shared" si="1831"/>
        <v>0.4348</v>
      </c>
      <c r="M1785" s="71">
        <f t="shared" si="1832"/>
        <v>0.5435</v>
      </c>
      <c r="N1785" s="72">
        <f t="shared" si="1833"/>
        <v>3.26</v>
      </c>
      <c r="O1785" s="73">
        <f t="shared" si="1834"/>
        <v>18673.28</v>
      </c>
      <c r="P1785" s="8">
        <f t="shared" si="1835"/>
        <v>811.8817391</v>
      </c>
    </row>
    <row r="1786" ht="14.25" customHeight="1" outlineLevel="1">
      <c r="A1786" s="68"/>
      <c r="B1786" s="69"/>
      <c r="C1786" s="80" t="s">
        <v>3830</v>
      </c>
      <c r="D1786" s="68"/>
      <c r="E1786" s="69"/>
      <c r="F1786" s="69"/>
      <c r="G1786" s="70"/>
      <c r="H1786" s="69">
        <f t="shared" ref="H1786:K1786" si="1836">SUBTOTAL(9,H1783:H1785)</f>
        <v>535</v>
      </c>
      <c r="I1786" s="69">
        <f t="shared" si="1836"/>
        <v>119</v>
      </c>
      <c r="J1786" s="69">
        <f t="shared" si="1836"/>
        <v>55</v>
      </c>
      <c r="K1786" s="29">
        <f t="shared" si="1836"/>
        <v>146.5</v>
      </c>
      <c r="L1786" s="71"/>
      <c r="M1786" s="71"/>
      <c r="N1786" s="72">
        <f t="shared" ref="N1786:O1786" si="1837">SUBTOTAL(9,N1783:N1785)</f>
        <v>32.3</v>
      </c>
      <c r="O1786" s="73">
        <f t="shared" si="1837"/>
        <v>185014.4</v>
      </c>
      <c r="P1786" s="8"/>
    </row>
    <row r="1787" ht="14.25" customHeight="1" outlineLevel="2">
      <c r="A1787" s="68">
        <v>813.0</v>
      </c>
      <c r="B1787" s="69">
        <v>1.0</v>
      </c>
      <c r="C1787" s="18" t="str">
        <f>IF(A1787=1.2, "Minneapolis",VLOOKUP(A1787,'Fall20 data fy22 comp rev '!$P$2:$Q$669,2,0))</f>
        <v>Lake City</v>
      </c>
      <c r="D1787" s="68">
        <v>813.0</v>
      </c>
      <c r="E1787" s="69">
        <v>1.0</v>
      </c>
      <c r="F1787" s="69">
        <v>10.0</v>
      </c>
      <c r="G1787" s="70" t="s">
        <v>2871</v>
      </c>
      <c r="H1787" s="69">
        <v>615.0</v>
      </c>
      <c r="I1787" s="69">
        <v>106.0</v>
      </c>
      <c r="J1787" s="69">
        <v>50.0</v>
      </c>
      <c r="K1787" s="29">
        <f t="shared" ref="K1787:K1788" si="1838">ROUND((I$3*I1787)+(J1787*J$3),1)</f>
        <v>131</v>
      </c>
      <c r="L1787" s="71">
        <f t="shared" ref="L1787:L1788" si="1839">ROUND(K1787/H1787,4)</f>
        <v>0.213</v>
      </c>
      <c r="M1787" s="71">
        <f t="shared" ref="M1787:M1788" si="1840">ROUND(MIN(1,L1787/M$3),4)</f>
        <v>0.2663</v>
      </c>
      <c r="N1787" s="72">
        <f t="shared" ref="N1787:N1788" si="1841">ROUND(K1787*M1787*N$3,2)</f>
        <v>20.93</v>
      </c>
      <c r="O1787" s="73">
        <f t="shared" ref="O1787:O1788" si="1842">ROUND(N1787*O$3,2)</f>
        <v>119887.04</v>
      </c>
      <c r="P1787" s="8">
        <f t="shared" ref="P1787:P1788" si="1843">O1787/H1787</f>
        <v>194.9382764</v>
      </c>
    </row>
    <row r="1788" ht="14.25" customHeight="1" outlineLevel="2">
      <c r="A1788" s="68">
        <v>813.0</v>
      </c>
      <c r="B1788" s="69">
        <v>1.0</v>
      </c>
      <c r="C1788" s="18" t="str">
        <f>IF(A1788=1.2, "Minneapolis",VLOOKUP(A1788,'Fall20 data fy22 comp rev '!$P$2:$Q$669,2,0))</f>
        <v>Lake City</v>
      </c>
      <c r="D1788" s="68">
        <v>813.0</v>
      </c>
      <c r="E1788" s="69">
        <v>1.0</v>
      </c>
      <c r="F1788" s="69">
        <v>40.0</v>
      </c>
      <c r="G1788" s="70" t="s">
        <v>1541</v>
      </c>
      <c r="H1788" s="69">
        <v>592.0</v>
      </c>
      <c r="I1788" s="69">
        <v>87.0</v>
      </c>
      <c r="J1788" s="69">
        <v>47.0</v>
      </c>
      <c r="K1788" s="29">
        <f t="shared" si="1838"/>
        <v>110.5</v>
      </c>
      <c r="L1788" s="71">
        <f t="shared" si="1839"/>
        <v>0.1867</v>
      </c>
      <c r="M1788" s="71">
        <f t="shared" si="1840"/>
        <v>0.2334</v>
      </c>
      <c r="N1788" s="72">
        <f t="shared" si="1841"/>
        <v>15.47</v>
      </c>
      <c r="O1788" s="73">
        <f t="shared" si="1842"/>
        <v>88612.16</v>
      </c>
      <c r="P1788" s="8">
        <f t="shared" si="1843"/>
        <v>149.6827027</v>
      </c>
    </row>
    <row r="1789" ht="14.25" customHeight="1" outlineLevel="1">
      <c r="A1789" s="68"/>
      <c r="B1789" s="69"/>
      <c r="C1789" s="80" t="s">
        <v>3831</v>
      </c>
      <c r="D1789" s="68"/>
      <c r="E1789" s="69"/>
      <c r="F1789" s="69"/>
      <c r="G1789" s="70"/>
      <c r="H1789" s="69">
        <f t="shared" ref="H1789:K1789" si="1844">SUBTOTAL(9,H1787:H1788)</f>
        <v>1207</v>
      </c>
      <c r="I1789" s="69">
        <f t="shared" si="1844"/>
        <v>193</v>
      </c>
      <c r="J1789" s="69">
        <f t="shared" si="1844"/>
        <v>97</v>
      </c>
      <c r="K1789" s="29">
        <f t="shared" si="1844"/>
        <v>241.5</v>
      </c>
      <c r="L1789" s="71"/>
      <c r="M1789" s="71"/>
      <c r="N1789" s="72">
        <f t="shared" ref="N1789:O1789" si="1845">SUBTOTAL(9,N1787:N1788)</f>
        <v>36.4</v>
      </c>
      <c r="O1789" s="73">
        <f t="shared" si="1845"/>
        <v>208499.2</v>
      </c>
      <c r="P1789" s="8"/>
    </row>
    <row r="1790" ht="14.25" customHeight="1" outlineLevel="2">
      <c r="A1790" s="68">
        <v>818.0</v>
      </c>
      <c r="B1790" s="69">
        <v>1.0</v>
      </c>
      <c r="C1790" s="18" t="str">
        <f>IF(A1790=1.2, "Minneapolis",VLOOKUP(A1790,'Fall20 data fy22 comp rev '!$P$2:$Q$669,2,0))</f>
        <v>Verndale</v>
      </c>
      <c r="D1790" s="68">
        <v>818.0</v>
      </c>
      <c r="E1790" s="69">
        <v>1.0</v>
      </c>
      <c r="F1790" s="69">
        <v>10.0</v>
      </c>
      <c r="G1790" s="70" t="s">
        <v>2872</v>
      </c>
      <c r="H1790" s="69">
        <v>288.0</v>
      </c>
      <c r="I1790" s="69">
        <v>105.0</v>
      </c>
      <c r="J1790" s="69">
        <v>36.0</v>
      </c>
      <c r="K1790" s="29">
        <f t="shared" ref="K1790:K1791" si="1846">ROUND((I$3*I1790)+(J1790*J$3),1)</f>
        <v>123</v>
      </c>
      <c r="L1790" s="71">
        <f t="shared" ref="L1790:L1791" si="1847">ROUND(K1790/H1790,4)</f>
        <v>0.4271</v>
      </c>
      <c r="M1790" s="71">
        <f t="shared" ref="M1790:M1791" si="1848">ROUND(MIN(1,L1790/M$3),4)</f>
        <v>0.5339</v>
      </c>
      <c r="N1790" s="72">
        <f t="shared" ref="N1790:N1791" si="1849">ROUND(K1790*M1790*N$3,2)</f>
        <v>39.4</v>
      </c>
      <c r="O1790" s="73">
        <f t="shared" ref="O1790:O1791" si="1850">ROUND(N1790*O$3,2)</f>
        <v>225683.2</v>
      </c>
      <c r="P1790" s="8">
        <f t="shared" ref="P1790:P1791" si="1851">O1790/H1790</f>
        <v>783.6222222</v>
      </c>
    </row>
    <row r="1791" ht="14.25" customHeight="1" outlineLevel="2">
      <c r="A1791" s="68">
        <v>818.0</v>
      </c>
      <c r="B1791" s="69">
        <v>1.0</v>
      </c>
      <c r="C1791" s="18" t="str">
        <f>IF(A1791=1.2, "Minneapolis",VLOOKUP(A1791,'Fall20 data fy22 comp rev '!$P$2:$Q$669,2,0))</f>
        <v>Verndale</v>
      </c>
      <c r="D1791" s="68">
        <v>818.0</v>
      </c>
      <c r="E1791" s="69">
        <v>1.0</v>
      </c>
      <c r="F1791" s="69">
        <v>20.0</v>
      </c>
      <c r="G1791" s="70" t="s">
        <v>2873</v>
      </c>
      <c r="H1791" s="69">
        <v>281.0</v>
      </c>
      <c r="I1791" s="69">
        <v>97.0</v>
      </c>
      <c r="J1791" s="69">
        <v>34.0</v>
      </c>
      <c r="K1791" s="29">
        <f t="shared" si="1846"/>
        <v>114</v>
      </c>
      <c r="L1791" s="71">
        <f t="shared" si="1847"/>
        <v>0.4057</v>
      </c>
      <c r="M1791" s="71">
        <f t="shared" si="1848"/>
        <v>0.5071</v>
      </c>
      <c r="N1791" s="72">
        <f t="shared" si="1849"/>
        <v>34.69</v>
      </c>
      <c r="O1791" s="73">
        <f t="shared" si="1850"/>
        <v>198704.32</v>
      </c>
      <c r="P1791" s="8">
        <f t="shared" si="1851"/>
        <v>707.1328114</v>
      </c>
    </row>
    <row r="1792" ht="14.25" customHeight="1" outlineLevel="1">
      <c r="A1792" s="68"/>
      <c r="B1792" s="69"/>
      <c r="C1792" s="80" t="s">
        <v>3832</v>
      </c>
      <c r="D1792" s="68"/>
      <c r="E1792" s="69"/>
      <c r="F1792" s="69"/>
      <c r="G1792" s="70"/>
      <c r="H1792" s="69">
        <f t="shared" ref="H1792:K1792" si="1852">SUBTOTAL(9,H1790:H1791)</f>
        <v>569</v>
      </c>
      <c r="I1792" s="69">
        <f t="shared" si="1852"/>
        <v>202</v>
      </c>
      <c r="J1792" s="69">
        <f t="shared" si="1852"/>
        <v>70</v>
      </c>
      <c r="K1792" s="29">
        <f t="shared" si="1852"/>
        <v>237</v>
      </c>
      <c r="L1792" s="71"/>
      <c r="M1792" s="71"/>
      <c r="N1792" s="72">
        <f t="shared" ref="N1792:O1792" si="1853">SUBTOTAL(9,N1790:N1791)</f>
        <v>74.09</v>
      </c>
      <c r="O1792" s="73">
        <f t="shared" si="1853"/>
        <v>424387.52</v>
      </c>
      <c r="P1792" s="8"/>
    </row>
    <row r="1793" ht="14.25" customHeight="1" outlineLevel="2">
      <c r="A1793" s="68">
        <v>820.0</v>
      </c>
      <c r="B1793" s="69">
        <v>1.0</v>
      </c>
      <c r="C1793" s="18" t="str">
        <f>IF(A1793=1.2, "Minneapolis",VLOOKUP(A1793,'Fall20 data fy22 comp rev '!$P$2:$Q$669,2,0))</f>
        <v>Sebeka</v>
      </c>
      <c r="D1793" s="68">
        <v>820.0</v>
      </c>
      <c r="E1793" s="69">
        <v>1.0</v>
      </c>
      <c r="F1793" s="69">
        <v>1.0</v>
      </c>
      <c r="G1793" s="70" t="s">
        <v>2874</v>
      </c>
      <c r="H1793" s="69">
        <v>241.0</v>
      </c>
      <c r="I1793" s="69">
        <v>87.0</v>
      </c>
      <c r="J1793" s="69">
        <v>33.0</v>
      </c>
      <c r="K1793" s="29">
        <f t="shared" ref="K1793:K1794" si="1854">ROUND((I$3*I1793)+(J1793*J$3),1)</f>
        <v>103.5</v>
      </c>
      <c r="L1793" s="71">
        <f t="shared" ref="L1793:L1794" si="1855">ROUND(K1793/H1793,4)</f>
        <v>0.4295</v>
      </c>
      <c r="M1793" s="71">
        <f t="shared" ref="M1793:M1794" si="1856">ROUND(MIN(1,L1793/M$3),4)</f>
        <v>0.5369</v>
      </c>
      <c r="N1793" s="72">
        <f t="shared" ref="N1793:N1794" si="1857">ROUND(K1793*M1793*N$3,2)</f>
        <v>33.34</v>
      </c>
      <c r="O1793" s="73">
        <f t="shared" ref="O1793:O1794" si="1858">ROUND(N1793*O$3,2)</f>
        <v>190971.52</v>
      </c>
      <c r="P1793" s="8">
        <f t="shared" ref="P1793:P1794" si="1859">O1793/H1793</f>
        <v>792.4129461</v>
      </c>
    </row>
    <row r="1794" ht="14.25" customHeight="1" outlineLevel="2">
      <c r="A1794" s="68">
        <v>820.0</v>
      </c>
      <c r="B1794" s="69">
        <v>1.0</v>
      </c>
      <c r="C1794" s="18" t="str">
        <f>IF(A1794=1.2, "Minneapolis",VLOOKUP(A1794,'Fall20 data fy22 comp rev '!$P$2:$Q$669,2,0))</f>
        <v>Sebeka</v>
      </c>
      <c r="D1794" s="68">
        <v>820.0</v>
      </c>
      <c r="E1794" s="69">
        <v>1.0</v>
      </c>
      <c r="F1794" s="69">
        <v>2.0</v>
      </c>
      <c r="G1794" s="70" t="s">
        <v>2875</v>
      </c>
      <c r="H1794" s="69">
        <v>243.0</v>
      </c>
      <c r="I1794" s="69">
        <v>77.0</v>
      </c>
      <c r="J1794" s="69">
        <v>36.0</v>
      </c>
      <c r="K1794" s="29">
        <f t="shared" si="1854"/>
        <v>95</v>
      </c>
      <c r="L1794" s="71">
        <f t="shared" si="1855"/>
        <v>0.3909</v>
      </c>
      <c r="M1794" s="71">
        <f t="shared" si="1856"/>
        <v>0.4886</v>
      </c>
      <c r="N1794" s="72">
        <f t="shared" si="1857"/>
        <v>27.85</v>
      </c>
      <c r="O1794" s="73">
        <f t="shared" si="1858"/>
        <v>159524.8</v>
      </c>
      <c r="P1794" s="8">
        <f t="shared" si="1859"/>
        <v>656.4806584</v>
      </c>
    </row>
    <row r="1795" ht="14.25" customHeight="1" outlineLevel="1">
      <c r="A1795" s="68"/>
      <c r="B1795" s="69"/>
      <c r="C1795" s="80" t="s">
        <v>3833</v>
      </c>
      <c r="D1795" s="68"/>
      <c r="E1795" s="69"/>
      <c r="F1795" s="69"/>
      <c r="G1795" s="70"/>
      <c r="H1795" s="69">
        <f t="shared" ref="H1795:K1795" si="1860">SUBTOTAL(9,H1793:H1794)</f>
        <v>484</v>
      </c>
      <c r="I1795" s="69">
        <f t="shared" si="1860"/>
        <v>164</v>
      </c>
      <c r="J1795" s="69">
        <f t="shared" si="1860"/>
        <v>69</v>
      </c>
      <c r="K1795" s="29">
        <f t="shared" si="1860"/>
        <v>198.5</v>
      </c>
      <c r="L1795" s="71"/>
      <c r="M1795" s="71"/>
      <c r="N1795" s="72">
        <f t="shared" ref="N1795:O1795" si="1861">SUBTOTAL(9,N1793:N1794)</f>
        <v>61.19</v>
      </c>
      <c r="O1795" s="73">
        <f t="shared" si="1861"/>
        <v>350496.32</v>
      </c>
      <c r="P1795" s="8"/>
    </row>
    <row r="1796" ht="14.25" customHeight="1" outlineLevel="2">
      <c r="A1796" s="68">
        <v>821.0</v>
      </c>
      <c r="B1796" s="69">
        <v>1.0</v>
      </c>
      <c r="C1796" s="18" t="str">
        <f>IF(A1796=1.2, "Minneapolis",VLOOKUP(A1796,'Fall20 data fy22 comp rev '!$P$2:$Q$669,2,0))</f>
        <v>Menahga</v>
      </c>
      <c r="D1796" s="68">
        <v>821.0</v>
      </c>
      <c r="E1796" s="69">
        <v>1.0</v>
      </c>
      <c r="F1796" s="69">
        <v>10.0</v>
      </c>
      <c r="G1796" s="70" t="s">
        <v>2876</v>
      </c>
      <c r="H1796" s="69">
        <v>397.0</v>
      </c>
      <c r="I1796" s="69">
        <v>137.0</v>
      </c>
      <c r="J1796" s="69">
        <v>87.0</v>
      </c>
      <c r="K1796" s="29">
        <f t="shared" ref="K1796:K1798" si="1862">ROUND((I$3*I1796)+(J1796*J$3),1)</f>
        <v>180.5</v>
      </c>
      <c r="L1796" s="71">
        <f t="shared" ref="L1796:L1798" si="1863">ROUND(K1796/H1796,4)</f>
        <v>0.4547</v>
      </c>
      <c r="M1796" s="71">
        <f t="shared" ref="M1796:M1798" si="1864">ROUND(MIN(1,L1796/M$3),4)</f>
        <v>0.5684</v>
      </c>
      <c r="N1796" s="72">
        <f t="shared" ref="N1796:N1798" si="1865">ROUND(K1796*M1796*N$3,2)</f>
        <v>61.56</v>
      </c>
      <c r="O1796" s="73">
        <f t="shared" ref="O1796:O1798" si="1866">ROUND(N1796*O$3,2)</f>
        <v>352615.68</v>
      </c>
      <c r="P1796" s="8">
        <f t="shared" ref="P1796:P1798" si="1867">O1796/H1796</f>
        <v>888.2007053</v>
      </c>
    </row>
    <row r="1797" ht="14.25" customHeight="1" outlineLevel="2">
      <c r="A1797" s="68">
        <v>821.0</v>
      </c>
      <c r="B1797" s="69">
        <v>1.0</v>
      </c>
      <c r="C1797" s="18" t="str">
        <f>IF(A1797=1.2, "Minneapolis",VLOOKUP(A1797,'Fall20 data fy22 comp rev '!$P$2:$Q$669,2,0))</f>
        <v>Menahga</v>
      </c>
      <c r="D1797" s="68">
        <v>821.0</v>
      </c>
      <c r="E1797" s="69">
        <v>1.0</v>
      </c>
      <c r="F1797" s="69">
        <v>20.0</v>
      </c>
      <c r="G1797" s="70" t="s">
        <v>2877</v>
      </c>
      <c r="H1797" s="69">
        <v>348.0</v>
      </c>
      <c r="I1797" s="69">
        <v>131.0</v>
      </c>
      <c r="J1797" s="69">
        <v>62.0</v>
      </c>
      <c r="K1797" s="29">
        <f t="shared" si="1862"/>
        <v>162</v>
      </c>
      <c r="L1797" s="71">
        <f t="shared" si="1863"/>
        <v>0.4655</v>
      </c>
      <c r="M1797" s="71">
        <f t="shared" si="1864"/>
        <v>0.5819</v>
      </c>
      <c r="N1797" s="72">
        <f t="shared" si="1865"/>
        <v>56.56</v>
      </c>
      <c r="O1797" s="73">
        <f t="shared" si="1866"/>
        <v>323975.68</v>
      </c>
      <c r="P1797" s="8">
        <f t="shared" si="1867"/>
        <v>930.9645977</v>
      </c>
    </row>
    <row r="1798" ht="14.25" customHeight="1" outlineLevel="2">
      <c r="A1798" s="68">
        <v>821.0</v>
      </c>
      <c r="B1798" s="69">
        <v>1.0</v>
      </c>
      <c r="C1798" s="18" t="str">
        <f>IF(A1798=1.2, "Minneapolis",VLOOKUP(A1798,'Fall20 data fy22 comp rev '!$P$2:$Q$669,2,0))</f>
        <v>Menahga</v>
      </c>
      <c r="D1798" s="68">
        <v>821.0</v>
      </c>
      <c r="E1798" s="69">
        <v>1.0</v>
      </c>
      <c r="F1798" s="69">
        <v>30.0</v>
      </c>
      <c r="G1798" s="70" t="s">
        <v>2878</v>
      </c>
      <c r="H1798" s="69">
        <v>300.0</v>
      </c>
      <c r="I1798" s="69">
        <v>90.0</v>
      </c>
      <c r="J1798" s="69">
        <v>53.0</v>
      </c>
      <c r="K1798" s="29">
        <f t="shared" si="1862"/>
        <v>116.5</v>
      </c>
      <c r="L1798" s="71">
        <f t="shared" si="1863"/>
        <v>0.3883</v>
      </c>
      <c r="M1798" s="71">
        <f t="shared" si="1864"/>
        <v>0.4854</v>
      </c>
      <c r="N1798" s="72">
        <f t="shared" si="1865"/>
        <v>33.93</v>
      </c>
      <c r="O1798" s="73">
        <f t="shared" si="1866"/>
        <v>194351.04</v>
      </c>
      <c r="P1798" s="8">
        <f t="shared" si="1867"/>
        <v>647.8368</v>
      </c>
    </row>
    <row r="1799" ht="14.25" customHeight="1" outlineLevel="1">
      <c r="A1799" s="68"/>
      <c r="B1799" s="69"/>
      <c r="C1799" s="80" t="s">
        <v>3834</v>
      </c>
      <c r="D1799" s="68"/>
      <c r="E1799" s="69"/>
      <c r="F1799" s="69"/>
      <c r="G1799" s="70"/>
      <c r="H1799" s="69">
        <f t="shared" ref="H1799:K1799" si="1868">SUBTOTAL(9,H1796:H1798)</f>
        <v>1045</v>
      </c>
      <c r="I1799" s="69">
        <f t="shared" si="1868"/>
        <v>358</v>
      </c>
      <c r="J1799" s="69">
        <f t="shared" si="1868"/>
        <v>202</v>
      </c>
      <c r="K1799" s="29">
        <f t="shared" si="1868"/>
        <v>459</v>
      </c>
      <c r="L1799" s="71"/>
      <c r="M1799" s="71"/>
      <c r="N1799" s="72">
        <f t="shared" ref="N1799:O1799" si="1869">SUBTOTAL(9,N1796:N1798)</f>
        <v>152.05</v>
      </c>
      <c r="O1799" s="73">
        <f t="shared" si="1869"/>
        <v>870942.4</v>
      </c>
      <c r="P1799" s="8"/>
    </row>
    <row r="1800" ht="14.25" customHeight="1" outlineLevel="2">
      <c r="A1800" s="68">
        <v>829.0</v>
      </c>
      <c r="B1800" s="69">
        <v>1.0</v>
      </c>
      <c r="C1800" s="18" t="str">
        <f>IF(A1800=1.2, "Minneapolis",VLOOKUP(A1800,'Fall20 data fy22 comp rev '!$P$2:$Q$669,2,0))</f>
        <v>Waseca</v>
      </c>
      <c r="D1800" s="68">
        <v>829.0</v>
      </c>
      <c r="E1800" s="69">
        <v>1.0</v>
      </c>
      <c r="F1800" s="69">
        <v>20.0</v>
      </c>
      <c r="G1800" s="70" t="s">
        <v>2879</v>
      </c>
      <c r="H1800" s="69">
        <v>454.0</v>
      </c>
      <c r="I1800" s="69">
        <v>138.0</v>
      </c>
      <c r="J1800" s="69">
        <v>50.0</v>
      </c>
      <c r="K1800" s="29">
        <f t="shared" ref="K1800:K1805" si="1870">ROUND((I$3*I1800)+(J1800*J$3),1)</f>
        <v>163</v>
      </c>
      <c r="L1800" s="71">
        <f t="shared" ref="L1800:L1805" si="1871">ROUND(K1800/H1800,4)</f>
        <v>0.359</v>
      </c>
      <c r="M1800" s="71">
        <f t="shared" ref="M1800:M1805" si="1872">ROUND(MIN(1,L1800/M$3),4)</f>
        <v>0.4488</v>
      </c>
      <c r="N1800" s="72">
        <f t="shared" ref="N1800:N1805" si="1873">ROUND(K1800*M1800*N$3,2)</f>
        <v>43.89</v>
      </c>
      <c r="O1800" s="73">
        <f t="shared" ref="O1800:O1805" si="1874">ROUND(N1800*O$3,2)</f>
        <v>251401.92</v>
      </c>
      <c r="P1800" s="8">
        <f t="shared" ref="P1800:P1805" si="1875">O1800/H1800</f>
        <v>553.7487225</v>
      </c>
    </row>
    <row r="1801" ht="14.25" customHeight="1" outlineLevel="2">
      <c r="A1801" s="68">
        <v>829.0</v>
      </c>
      <c r="B1801" s="69">
        <v>1.0</v>
      </c>
      <c r="C1801" s="18" t="str">
        <f>IF(A1801=1.2, "Minneapolis",VLOOKUP(A1801,'Fall20 data fy22 comp rev '!$P$2:$Q$669,2,0))</f>
        <v>Waseca</v>
      </c>
      <c r="D1801" s="68">
        <v>829.0</v>
      </c>
      <c r="E1801" s="69">
        <v>1.0</v>
      </c>
      <c r="F1801" s="69">
        <v>25.0</v>
      </c>
      <c r="G1801" s="70" t="s">
        <v>2880</v>
      </c>
      <c r="H1801" s="69">
        <v>51.0</v>
      </c>
      <c r="I1801" s="69">
        <v>24.0</v>
      </c>
      <c r="J1801" s="69">
        <v>5.0</v>
      </c>
      <c r="K1801" s="29">
        <f t="shared" si="1870"/>
        <v>26.5</v>
      </c>
      <c r="L1801" s="71">
        <f t="shared" si="1871"/>
        <v>0.5196</v>
      </c>
      <c r="M1801" s="71">
        <f t="shared" si="1872"/>
        <v>0.6495</v>
      </c>
      <c r="N1801" s="72">
        <f t="shared" si="1873"/>
        <v>10.33</v>
      </c>
      <c r="O1801" s="73">
        <f t="shared" si="1874"/>
        <v>59170.24</v>
      </c>
      <c r="P1801" s="8">
        <f t="shared" si="1875"/>
        <v>1160.200784</v>
      </c>
    </row>
    <row r="1802" ht="14.25" customHeight="1" outlineLevel="2">
      <c r="A1802" s="68">
        <v>829.0</v>
      </c>
      <c r="B1802" s="69">
        <v>1.0</v>
      </c>
      <c r="C1802" s="18" t="str">
        <f>IF(A1802=1.2, "Minneapolis",VLOOKUP(A1802,'Fall20 data fy22 comp rev '!$P$2:$Q$669,2,0))</f>
        <v>Waseca</v>
      </c>
      <c r="D1802" s="68">
        <v>829.0</v>
      </c>
      <c r="E1802" s="69">
        <v>1.0</v>
      </c>
      <c r="F1802" s="69">
        <v>40.0</v>
      </c>
      <c r="G1802" s="70" t="s">
        <v>2881</v>
      </c>
      <c r="H1802" s="69">
        <v>387.0</v>
      </c>
      <c r="I1802" s="69">
        <v>112.0</v>
      </c>
      <c r="J1802" s="69">
        <v>42.0</v>
      </c>
      <c r="K1802" s="29">
        <f t="shared" si="1870"/>
        <v>133</v>
      </c>
      <c r="L1802" s="71">
        <f t="shared" si="1871"/>
        <v>0.3437</v>
      </c>
      <c r="M1802" s="71">
        <f t="shared" si="1872"/>
        <v>0.4296</v>
      </c>
      <c r="N1802" s="72">
        <f t="shared" si="1873"/>
        <v>34.28</v>
      </c>
      <c r="O1802" s="73">
        <f t="shared" si="1874"/>
        <v>196355.84</v>
      </c>
      <c r="P1802" s="8">
        <f t="shared" si="1875"/>
        <v>507.3794315</v>
      </c>
    </row>
    <row r="1803" ht="14.25" customHeight="1" outlineLevel="2">
      <c r="A1803" s="68">
        <v>829.0</v>
      </c>
      <c r="B1803" s="69">
        <v>1.0</v>
      </c>
      <c r="C1803" s="18" t="str">
        <f>IF(A1803=1.2, "Minneapolis",VLOOKUP(A1803,'Fall20 data fy22 comp rev '!$P$2:$Q$669,2,0))</f>
        <v>Waseca</v>
      </c>
      <c r="D1803" s="68">
        <v>829.0</v>
      </c>
      <c r="E1803" s="69">
        <v>1.0</v>
      </c>
      <c r="F1803" s="69">
        <v>45.0</v>
      </c>
      <c r="G1803" s="70" t="s">
        <v>2882</v>
      </c>
      <c r="H1803" s="69">
        <v>329.0</v>
      </c>
      <c r="I1803" s="69">
        <v>95.0</v>
      </c>
      <c r="J1803" s="69">
        <v>23.0</v>
      </c>
      <c r="K1803" s="29">
        <f t="shared" si="1870"/>
        <v>106.5</v>
      </c>
      <c r="L1803" s="71">
        <f t="shared" si="1871"/>
        <v>0.3237</v>
      </c>
      <c r="M1803" s="71">
        <f t="shared" si="1872"/>
        <v>0.4046</v>
      </c>
      <c r="N1803" s="72">
        <f t="shared" si="1873"/>
        <v>25.85</v>
      </c>
      <c r="O1803" s="73">
        <f t="shared" si="1874"/>
        <v>148068.8</v>
      </c>
      <c r="P1803" s="8">
        <f t="shared" si="1875"/>
        <v>450.0571429</v>
      </c>
    </row>
    <row r="1804" ht="14.25" customHeight="1" outlineLevel="2">
      <c r="A1804" s="68">
        <v>829.0</v>
      </c>
      <c r="B1804" s="69">
        <v>1.0</v>
      </c>
      <c r="C1804" s="18" t="str">
        <f>IF(A1804=1.2, "Minneapolis",VLOOKUP(A1804,'Fall20 data fy22 comp rev '!$P$2:$Q$669,2,0))</f>
        <v>Waseca</v>
      </c>
      <c r="D1804" s="68">
        <v>829.0</v>
      </c>
      <c r="E1804" s="69">
        <v>1.0</v>
      </c>
      <c r="F1804" s="69">
        <v>50.0</v>
      </c>
      <c r="G1804" s="70" t="s">
        <v>2883</v>
      </c>
      <c r="H1804" s="69">
        <v>616.0</v>
      </c>
      <c r="I1804" s="69">
        <v>113.0</v>
      </c>
      <c r="J1804" s="69">
        <v>49.0</v>
      </c>
      <c r="K1804" s="29">
        <f t="shared" si="1870"/>
        <v>137.5</v>
      </c>
      <c r="L1804" s="71">
        <f t="shared" si="1871"/>
        <v>0.2232</v>
      </c>
      <c r="M1804" s="71">
        <f t="shared" si="1872"/>
        <v>0.279</v>
      </c>
      <c r="N1804" s="72">
        <f t="shared" si="1873"/>
        <v>23.02</v>
      </c>
      <c r="O1804" s="73">
        <f t="shared" si="1874"/>
        <v>131858.56</v>
      </c>
      <c r="P1804" s="8">
        <f t="shared" si="1875"/>
        <v>214.0561039</v>
      </c>
    </row>
    <row r="1805" ht="14.25" customHeight="1" outlineLevel="2">
      <c r="A1805" s="68">
        <v>829.0</v>
      </c>
      <c r="B1805" s="69">
        <v>1.0</v>
      </c>
      <c r="C1805" s="18" t="str">
        <f>IF(A1805=1.2, "Minneapolis",VLOOKUP(A1805,'Fall20 data fy22 comp rev '!$P$2:$Q$669,2,0))</f>
        <v>Waseca</v>
      </c>
      <c r="D1805" s="68">
        <v>829.0</v>
      </c>
      <c r="E1805" s="69">
        <v>1.0</v>
      </c>
      <c r="F1805" s="69">
        <v>60.0</v>
      </c>
      <c r="G1805" s="70" t="s">
        <v>2884</v>
      </c>
      <c r="H1805" s="69">
        <v>53.0</v>
      </c>
      <c r="I1805" s="69">
        <v>21.0</v>
      </c>
      <c r="J1805" s="69">
        <v>9.0</v>
      </c>
      <c r="K1805" s="29">
        <f t="shared" si="1870"/>
        <v>25.5</v>
      </c>
      <c r="L1805" s="71">
        <f t="shared" si="1871"/>
        <v>0.4811</v>
      </c>
      <c r="M1805" s="71">
        <f t="shared" si="1872"/>
        <v>0.6014</v>
      </c>
      <c r="N1805" s="72">
        <f t="shared" si="1873"/>
        <v>9.2</v>
      </c>
      <c r="O1805" s="73">
        <f t="shared" si="1874"/>
        <v>52697.6</v>
      </c>
      <c r="P1805" s="8">
        <f t="shared" si="1875"/>
        <v>994.2943396</v>
      </c>
    </row>
    <row r="1806" ht="14.25" customHeight="1" outlineLevel="1">
      <c r="A1806" s="68"/>
      <c r="B1806" s="69"/>
      <c r="C1806" s="80" t="s">
        <v>3835</v>
      </c>
      <c r="D1806" s="68"/>
      <c r="E1806" s="69"/>
      <c r="F1806" s="69"/>
      <c r="G1806" s="70"/>
      <c r="H1806" s="69">
        <f t="shared" ref="H1806:K1806" si="1876">SUBTOTAL(9,H1800:H1805)</f>
        <v>1890</v>
      </c>
      <c r="I1806" s="69">
        <f t="shared" si="1876"/>
        <v>503</v>
      </c>
      <c r="J1806" s="69">
        <f t="shared" si="1876"/>
        <v>178</v>
      </c>
      <c r="K1806" s="29">
        <f t="shared" si="1876"/>
        <v>592</v>
      </c>
      <c r="L1806" s="71"/>
      <c r="M1806" s="71"/>
      <c r="N1806" s="72">
        <f t="shared" ref="N1806:O1806" si="1877">SUBTOTAL(9,N1800:N1805)</f>
        <v>146.57</v>
      </c>
      <c r="O1806" s="73">
        <f t="shared" si="1877"/>
        <v>839552.96</v>
      </c>
      <c r="P1806" s="8"/>
    </row>
    <row r="1807" ht="14.25" customHeight="1" outlineLevel="2">
      <c r="A1807" s="68">
        <v>831.0</v>
      </c>
      <c r="B1807" s="69">
        <v>1.0</v>
      </c>
      <c r="C1807" s="18" t="str">
        <f>IF(A1807=1.2, "Minneapolis",VLOOKUP(A1807,'Fall20 data fy22 comp rev '!$P$2:$Q$669,2,0))</f>
        <v>Forest Lake</v>
      </c>
      <c r="D1807" s="68">
        <v>831.0</v>
      </c>
      <c r="E1807" s="69">
        <v>1.0</v>
      </c>
      <c r="F1807" s="69">
        <v>113.0</v>
      </c>
      <c r="G1807" s="70" t="s">
        <v>2885</v>
      </c>
      <c r="H1807" s="69">
        <v>191.0</v>
      </c>
      <c r="I1807" s="69">
        <v>56.0</v>
      </c>
      <c r="J1807" s="69">
        <v>17.0</v>
      </c>
      <c r="K1807" s="29">
        <f t="shared" ref="K1807:K1818" si="1878">ROUND((I$3*I1807)+(J1807*J$3),1)</f>
        <v>64.5</v>
      </c>
      <c r="L1807" s="71">
        <f t="shared" ref="L1807:L1818" si="1879">ROUND(K1807/H1807,4)</f>
        <v>0.3377</v>
      </c>
      <c r="M1807" s="71">
        <f t="shared" ref="M1807:M1818" si="1880">ROUND(MIN(1,L1807/M$3),4)</f>
        <v>0.4221</v>
      </c>
      <c r="N1807" s="72">
        <f t="shared" ref="N1807:N1818" si="1881">ROUND(K1807*M1807*N$3,2)</f>
        <v>16.34</v>
      </c>
      <c r="O1807" s="73">
        <f t="shared" ref="O1807:O1818" si="1882">ROUND(N1807*O$3,2)</f>
        <v>93595.52</v>
      </c>
      <c r="P1807" s="8">
        <f t="shared" ref="P1807:P1818" si="1883">O1807/H1807</f>
        <v>490.0289005</v>
      </c>
    </row>
    <row r="1808" ht="14.25" customHeight="1" outlineLevel="2">
      <c r="A1808" s="68">
        <v>831.0</v>
      </c>
      <c r="B1808" s="69">
        <v>1.0</v>
      </c>
      <c r="C1808" s="18" t="str">
        <f>IF(A1808=1.2, "Minneapolis",VLOOKUP(A1808,'Fall20 data fy22 comp rev '!$P$2:$Q$669,2,0))</f>
        <v>Forest Lake</v>
      </c>
      <c r="D1808" s="68">
        <v>831.0</v>
      </c>
      <c r="E1808" s="69">
        <v>1.0</v>
      </c>
      <c r="F1808" s="69">
        <v>114.0</v>
      </c>
      <c r="G1808" s="70" t="s">
        <v>2886</v>
      </c>
      <c r="H1808" s="69">
        <v>1972.0</v>
      </c>
      <c r="I1808" s="69">
        <v>213.0</v>
      </c>
      <c r="J1808" s="69">
        <v>113.0</v>
      </c>
      <c r="K1808" s="29">
        <f t="shared" si="1878"/>
        <v>269.5</v>
      </c>
      <c r="L1808" s="71">
        <f t="shared" si="1879"/>
        <v>0.1367</v>
      </c>
      <c r="M1808" s="71">
        <f t="shared" si="1880"/>
        <v>0.1709</v>
      </c>
      <c r="N1808" s="72">
        <f t="shared" si="1881"/>
        <v>27.63</v>
      </c>
      <c r="O1808" s="73">
        <f t="shared" si="1882"/>
        <v>158264.64</v>
      </c>
      <c r="P1808" s="8">
        <f t="shared" si="1883"/>
        <v>80.25590264</v>
      </c>
    </row>
    <row r="1809" ht="14.25" customHeight="1" outlineLevel="2">
      <c r="A1809" s="68">
        <v>831.0</v>
      </c>
      <c r="B1809" s="69">
        <v>1.0</v>
      </c>
      <c r="C1809" s="18" t="str">
        <f>IF(A1809=1.2, "Minneapolis",VLOOKUP(A1809,'Fall20 data fy22 comp rev '!$P$2:$Q$669,2,0))</f>
        <v>Forest Lake</v>
      </c>
      <c r="D1809" s="68">
        <v>831.0</v>
      </c>
      <c r="E1809" s="69">
        <v>1.0</v>
      </c>
      <c r="F1809" s="69">
        <v>115.0</v>
      </c>
      <c r="G1809" s="70" t="s">
        <v>2887</v>
      </c>
      <c r="H1809" s="69">
        <v>844.0</v>
      </c>
      <c r="I1809" s="69">
        <v>105.0</v>
      </c>
      <c r="J1809" s="69">
        <v>68.0</v>
      </c>
      <c r="K1809" s="29">
        <f t="shared" si="1878"/>
        <v>139</v>
      </c>
      <c r="L1809" s="71">
        <f t="shared" si="1879"/>
        <v>0.1647</v>
      </c>
      <c r="M1809" s="71">
        <f t="shared" si="1880"/>
        <v>0.2059</v>
      </c>
      <c r="N1809" s="72">
        <f t="shared" si="1881"/>
        <v>17.17</v>
      </c>
      <c r="O1809" s="73">
        <f t="shared" si="1882"/>
        <v>98349.76</v>
      </c>
      <c r="P1809" s="8">
        <f t="shared" si="1883"/>
        <v>116.5281517</v>
      </c>
    </row>
    <row r="1810" ht="14.25" customHeight="1" outlineLevel="2">
      <c r="A1810" s="68">
        <v>831.0</v>
      </c>
      <c r="B1810" s="69">
        <v>1.0</v>
      </c>
      <c r="C1810" s="18" t="str">
        <f>IF(A1810=1.2, "Minneapolis",VLOOKUP(A1810,'Fall20 data fy22 comp rev '!$P$2:$Q$669,2,0))</f>
        <v>Forest Lake</v>
      </c>
      <c r="D1810" s="68">
        <v>831.0</v>
      </c>
      <c r="E1810" s="69">
        <v>1.0</v>
      </c>
      <c r="F1810" s="69">
        <v>118.0</v>
      </c>
      <c r="G1810" s="70" t="s">
        <v>2888</v>
      </c>
      <c r="H1810" s="69">
        <v>41.0</v>
      </c>
      <c r="I1810" s="69">
        <v>3.0</v>
      </c>
      <c r="J1810" s="69">
        <v>1.0</v>
      </c>
      <c r="K1810" s="29">
        <f t="shared" si="1878"/>
        <v>3.5</v>
      </c>
      <c r="L1810" s="71">
        <f t="shared" si="1879"/>
        <v>0.0854</v>
      </c>
      <c r="M1810" s="71">
        <f t="shared" si="1880"/>
        <v>0.1068</v>
      </c>
      <c r="N1810" s="72">
        <f t="shared" si="1881"/>
        <v>0.22</v>
      </c>
      <c r="O1810" s="73">
        <f t="shared" si="1882"/>
        <v>1260.16</v>
      </c>
      <c r="P1810" s="8">
        <f t="shared" si="1883"/>
        <v>30.73560976</v>
      </c>
    </row>
    <row r="1811" ht="14.25" customHeight="1" outlineLevel="2">
      <c r="A1811" s="68">
        <v>831.0</v>
      </c>
      <c r="B1811" s="69">
        <v>1.0</v>
      </c>
      <c r="C1811" s="18" t="str">
        <f>IF(A1811=1.2, "Minneapolis",VLOOKUP(A1811,'Fall20 data fy22 comp rev '!$P$2:$Q$669,2,0))</f>
        <v>Forest Lake</v>
      </c>
      <c r="D1811" s="68">
        <v>831.0</v>
      </c>
      <c r="E1811" s="69">
        <v>1.0</v>
      </c>
      <c r="F1811" s="69">
        <v>625.0</v>
      </c>
      <c r="G1811" s="70" t="s">
        <v>2889</v>
      </c>
      <c r="H1811" s="69">
        <v>362.0</v>
      </c>
      <c r="I1811" s="69">
        <v>42.0</v>
      </c>
      <c r="J1811" s="69">
        <v>14.0</v>
      </c>
      <c r="K1811" s="29">
        <f t="shared" si="1878"/>
        <v>49</v>
      </c>
      <c r="L1811" s="71">
        <f t="shared" si="1879"/>
        <v>0.1354</v>
      </c>
      <c r="M1811" s="71">
        <f t="shared" si="1880"/>
        <v>0.1693</v>
      </c>
      <c r="N1811" s="72">
        <f t="shared" si="1881"/>
        <v>4.98</v>
      </c>
      <c r="O1811" s="73">
        <f t="shared" si="1882"/>
        <v>28525.44</v>
      </c>
      <c r="P1811" s="8">
        <f t="shared" si="1883"/>
        <v>78.79955801</v>
      </c>
    </row>
    <row r="1812" ht="14.25" customHeight="1" outlineLevel="2">
      <c r="A1812" s="68">
        <v>831.0</v>
      </c>
      <c r="B1812" s="69">
        <v>1.0</v>
      </c>
      <c r="C1812" s="18" t="str">
        <f>IF(A1812=1.2, "Minneapolis",VLOOKUP(A1812,'Fall20 data fy22 comp rev '!$P$2:$Q$669,2,0))</f>
        <v>Forest Lake</v>
      </c>
      <c r="D1812" s="68">
        <v>831.0</v>
      </c>
      <c r="E1812" s="69">
        <v>1.0</v>
      </c>
      <c r="F1812" s="69">
        <v>626.0</v>
      </c>
      <c r="G1812" s="70" t="s">
        <v>2890</v>
      </c>
      <c r="H1812" s="69">
        <v>332.0</v>
      </c>
      <c r="I1812" s="69">
        <v>71.0</v>
      </c>
      <c r="J1812" s="69">
        <v>49.0</v>
      </c>
      <c r="K1812" s="29">
        <f t="shared" si="1878"/>
        <v>95.5</v>
      </c>
      <c r="L1812" s="71">
        <f t="shared" si="1879"/>
        <v>0.2877</v>
      </c>
      <c r="M1812" s="71">
        <f t="shared" si="1880"/>
        <v>0.3596</v>
      </c>
      <c r="N1812" s="72">
        <f t="shared" si="1881"/>
        <v>20.61</v>
      </c>
      <c r="O1812" s="73">
        <f t="shared" si="1882"/>
        <v>118054.08</v>
      </c>
      <c r="P1812" s="8">
        <f t="shared" si="1883"/>
        <v>355.5845783</v>
      </c>
    </row>
    <row r="1813" ht="14.25" customHeight="1" outlineLevel="2">
      <c r="A1813" s="68">
        <v>831.0</v>
      </c>
      <c r="B1813" s="69">
        <v>1.0</v>
      </c>
      <c r="C1813" s="18" t="str">
        <f>IF(A1813=1.2, "Minneapolis",VLOOKUP(A1813,'Fall20 data fy22 comp rev '!$P$2:$Q$669,2,0))</f>
        <v>Forest Lake</v>
      </c>
      <c r="D1813" s="68">
        <v>831.0</v>
      </c>
      <c r="E1813" s="69">
        <v>1.0</v>
      </c>
      <c r="F1813" s="69">
        <v>627.0</v>
      </c>
      <c r="G1813" s="70" t="s">
        <v>2891</v>
      </c>
      <c r="H1813" s="69">
        <v>422.0</v>
      </c>
      <c r="I1813" s="69">
        <v>127.0</v>
      </c>
      <c r="J1813" s="69">
        <v>38.0</v>
      </c>
      <c r="K1813" s="29">
        <f t="shared" si="1878"/>
        <v>146</v>
      </c>
      <c r="L1813" s="71">
        <f t="shared" si="1879"/>
        <v>0.346</v>
      </c>
      <c r="M1813" s="71">
        <f t="shared" si="1880"/>
        <v>0.4325</v>
      </c>
      <c r="N1813" s="72">
        <f t="shared" si="1881"/>
        <v>37.89</v>
      </c>
      <c r="O1813" s="73">
        <f t="shared" si="1882"/>
        <v>217033.92</v>
      </c>
      <c r="P1813" s="8">
        <f t="shared" si="1883"/>
        <v>514.2983886</v>
      </c>
    </row>
    <row r="1814" ht="14.25" customHeight="1" outlineLevel="2">
      <c r="A1814" s="68">
        <v>831.0</v>
      </c>
      <c r="B1814" s="69">
        <v>1.0</v>
      </c>
      <c r="C1814" s="18" t="str">
        <f>IF(A1814=1.2, "Minneapolis",VLOOKUP(A1814,'Fall20 data fy22 comp rev '!$P$2:$Q$669,2,0))</f>
        <v>Forest Lake</v>
      </c>
      <c r="D1814" s="68">
        <v>831.0</v>
      </c>
      <c r="E1814" s="69">
        <v>1.0</v>
      </c>
      <c r="F1814" s="69">
        <v>628.0</v>
      </c>
      <c r="G1814" s="70" t="s">
        <v>2892</v>
      </c>
      <c r="H1814" s="69">
        <v>464.0</v>
      </c>
      <c r="I1814" s="69">
        <v>78.0</v>
      </c>
      <c r="J1814" s="69">
        <v>47.0</v>
      </c>
      <c r="K1814" s="29">
        <f t="shared" si="1878"/>
        <v>101.5</v>
      </c>
      <c r="L1814" s="71">
        <f t="shared" si="1879"/>
        <v>0.2188</v>
      </c>
      <c r="M1814" s="71">
        <f t="shared" si="1880"/>
        <v>0.2735</v>
      </c>
      <c r="N1814" s="72">
        <f t="shared" si="1881"/>
        <v>16.66</v>
      </c>
      <c r="O1814" s="73">
        <f t="shared" si="1882"/>
        <v>95428.48</v>
      </c>
      <c r="P1814" s="8">
        <f t="shared" si="1883"/>
        <v>205.6648276</v>
      </c>
    </row>
    <row r="1815" ht="14.25" customHeight="1" outlineLevel="2">
      <c r="A1815" s="68">
        <v>831.0</v>
      </c>
      <c r="B1815" s="69">
        <v>1.0</v>
      </c>
      <c r="C1815" s="18" t="str">
        <f>IF(A1815=1.2, "Minneapolis",VLOOKUP(A1815,'Fall20 data fy22 comp rev '!$P$2:$Q$669,2,0))</f>
        <v>Forest Lake</v>
      </c>
      <c r="D1815" s="68">
        <v>831.0</v>
      </c>
      <c r="E1815" s="69">
        <v>1.0</v>
      </c>
      <c r="F1815" s="69">
        <v>629.0</v>
      </c>
      <c r="G1815" s="70" t="s">
        <v>2893</v>
      </c>
      <c r="H1815" s="69">
        <v>367.0</v>
      </c>
      <c r="I1815" s="69">
        <v>62.0</v>
      </c>
      <c r="J1815" s="69">
        <v>27.0</v>
      </c>
      <c r="K1815" s="29">
        <f t="shared" si="1878"/>
        <v>75.5</v>
      </c>
      <c r="L1815" s="71">
        <f t="shared" si="1879"/>
        <v>0.2057</v>
      </c>
      <c r="M1815" s="71">
        <f t="shared" si="1880"/>
        <v>0.2571</v>
      </c>
      <c r="N1815" s="72">
        <f t="shared" si="1881"/>
        <v>11.65</v>
      </c>
      <c r="O1815" s="73">
        <f t="shared" si="1882"/>
        <v>66731.2</v>
      </c>
      <c r="P1815" s="8">
        <f t="shared" si="1883"/>
        <v>181.8288828</v>
      </c>
    </row>
    <row r="1816" ht="14.25" customHeight="1" outlineLevel="2">
      <c r="A1816" s="68">
        <v>831.0</v>
      </c>
      <c r="B1816" s="69">
        <v>1.0</v>
      </c>
      <c r="C1816" s="18" t="str">
        <f>IF(A1816=1.2, "Minneapolis",VLOOKUP(A1816,'Fall20 data fy22 comp rev '!$P$2:$Q$669,2,0))</f>
        <v>Forest Lake</v>
      </c>
      <c r="D1816" s="68">
        <v>831.0</v>
      </c>
      <c r="E1816" s="69">
        <v>1.0</v>
      </c>
      <c r="F1816" s="69">
        <v>630.0</v>
      </c>
      <c r="G1816" s="70" t="s">
        <v>2894</v>
      </c>
      <c r="H1816" s="69">
        <v>346.0</v>
      </c>
      <c r="I1816" s="69">
        <v>32.0</v>
      </c>
      <c r="J1816" s="69">
        <v>11.0</v>
      </c>
      <c r="K1816" s="29">
        <f t="shared" si="1878"/>
        <v>37.5</v>
      </c>
      <c r="L1816" s="71">
        <f t="shared" si="1879"/>
        <v>0.1084</v>
      </c>
      <c r="M1816" s="71">
        <f t="shared" si="1880"/>
        <v>0.1355</v>
      </c>
      <c r="N1816" s="72">
        <f t="shared" si="1881"/>
        <v>3.05</v>
      </c>
      <c r="O1816" s="73">
        <f t="shared" si="1882"/>
        <v>17470.4</v>
      </c>
      <c r="P1816" s="8">
        <f t="shared" si="1883"/>
        <v>50.49248555</v>
      </c>
    </row>
    <row r="1817" ht="14.25" customHeight="1" outlineLevel="2">
      <c r="A1817" s="68">
        <v>831.0</v>
      </c>
      <c r="B1817" s="69">
        <v>1.0</v>
      </c>
      <c r="C1817" s="18" t="str">
        <f>IF(A1817=1.2, "Minneapolis",VLOOKUP(A1817,'Fall20 data fy22 comp rev '!$P$2:$Q$669,2,0))</f>
        <v>Forest Lake</v>
      </c>
      <c r="D1817" s="68">
        <v>831.0</v>
      </c>
      <c r="E1817" s="69">
        <v>1.0</v>
      </c>
      <c r="F1817" s="69">
        <v>631.0</v>
      </c>
      <c r="G1817" s="70" t="s">
        <v>2895</v>
      </c>
      <c r="H1817" s="69">
        <v>572.0</v>
      </c>
      <c r="I1817" s="69">
        <v>94.0</v>
      </c>
      <c r="J1817" s="69">
        <v>44.0</v>
      </c>
      <c r="K1817" s="29">
        <f t="shared" si="1878"/>
        <v>116</v>
      </c>
      <c r="L1817" s="71">
        <f t="shared" si="1879"/>
        <v>0.2028</v>
      </c>
      <c r="M1817" s="71">
        <f t="shared" si="1880"/>
        <v>0.2535</v>
      </c>
      <c r="N1817" s="72">
        <f t="shared" si="1881"/>
        <v>17.64</v>
      </c>
      <c r="O1817" s="73">
        <f t="shared" si="1882"/>
        <v>101041.92</v>
      </c>
      <c r="P1817" s="8">
        <f t="shared" si="1883"/>
        <v>176.6467133</v>
      </c>
    </row>
    <row r="1818" ht="14.25" customHeight="1" outlineLevel="2">
      <c r="A1818" s="68">
        <v>831.0</v>
      </c>
      <c r="B1818" s="69">
        <v>1.0</v>
      </c>
      <c r="C1818" s="18" t="str">
        <f>IF(A1818=1.2, "Minneapolis",VLOOKUP(A1818,'Fall20 data fy22 comp rev '!$P$2:$Q$669,2,0))</f>
        <v>Forest Lake</v>
      </c>
      <c r="D1818" s="68">
        <v>831.0</v>
      </c>
      <c r="E1818" s="69">
        <v>1.0</v>
      </c>
      <c r="F1818" s="69">
        <v>632.0</v>
      </c>
      <c r="G1818" s="70" t="s">
        <v>1556</v>
      </c>
      <c r="H1818" s="69">
        <v>111.0</v>
      </c>
      <c r="I1818" s="69">
        <v>17.0</v>
      </c>
      <c r="J1818" s="69">
        <v>8.0</v>
      </c>
      <c r="K1818" s="29">
        <f t="shared" si="1878"/>
        <v>21</v>
      </c>
      <c r="L1818" s="71">
        <f t="shared" si="1879"/>
        <v>0.1892</v>
      </c>
      <c r="M1818" s="71">
        <f t="shared" si="1880"/>
        <v>0.2365</v>
      </c>
      <c r="N1818" s="72">
        <f t="shared" si="1881"/>
        <v>2.98</v>
      </c>
      <c r="O1818" s="73">
        <f t="shared" si="1882"/>
        <v>17069.44</v>
      </c>
      <c r="P1818" s="8">
        <f t="shared" si="1883"/>
        <v>153.7787387</v>
      </c>
    </row>
    <row r="1819" ht="14.25" customHeight="1" outlineLevel="1">
      <c r="A1819" s="68"/>
      <c r="B1819" s="69"/>
      <c r="C1819" s="80" t="s">
        <v>3836</v>
      </c>
      <c r="D1819" s="68"/>
      <c r="E1819" s="69"/>
      <c r="F1819" s="69"/>
      <c r="G1819" s="70"/>
      <c r="H1819" s="69">
        <f t="shared" ref="H1819:K1819" si="1884">SUBTOTAL(9,H1807:H1818)</f>
        <v>6024</v>
      </c>
      <c r="I1819" s="69">
        <f t="shared" si="1884"/>
        <v>900</v>
      </c>
      <c r="J1819" s="69">
        <f t="shared" si="1884"/>
        <v>437</v>
      </c>
      <c r="K1819" s="29">
        <f t="shared" si="1884"/>
        <v>1118.5</v>
      </c>
      <c r="L1819" s="71"/>
      <c r="M1819" s="71"/>
      <c r="N1819" s="72">
        <f t="shared" ref="N1819:O1819" si="1885">SUBTOTAL(9,N1807:N1818)</f>
        <v>176.82</v>
      </c>
      <c r="O1819" s="73">
        <f t="shared" si="1885"/>
        <v>1012824.96</v>
      </c>
      <c r="P1819" s="8"/>
    </row>
    <row r="1820" ht="14.25" customHeight="1" outlineLevel="2">
      <c r="A1820" s="68">
        <v>832.0</v>
      </c>
      <c r="B1820" s="69">
        <v>1.0</v>
      </c>
      <c r="C1820" s="18" t="str">
        <f>IF(A1820=1.2, "Minneapolis",VLOOKUP(A1820,'Fall20 data fy22 comp rev '!$P$2:$Q$669,2,0))</f>
        <v>Mahtomedi</v>
      </c>
      <c r="D1820" s="68">
        <v>832.0</v>
      </c>
      <c r="E1820" s="69">
        <v>1.0</v>
      </c>
      <c r="F1820" s="69">
        <v>10.0</v>
      </c>
      <c r="G1820" s="70" t="s">
        <v>2896</v>
      </c>
      <c r="H1820" s="69">
        <v>667.0</v>
      </c>
      <c r="I1820" s="69">
        <v>53.0</v>
      </c>
      <c r="J1820" s="69">
        <v>19.0</v>
      </c>
      <c r="K1820" s="29">
        <f t="shared" ref="K1820:K1825" si="1886">ROUND((I$3*I1820)+(J1820*J$3),1)</f>
        <v>62.5</v>
      </c>
      <c r="L1820" s="71">
        <f t="shared" ref="L1820:L1825" si="1887">ROUND(K1820/H1820,4)</f>
        <v>0.0937</v>
      </c>
      <c r="M1820" s="71">
        <f t="shared" ref="M1820:M1825" si="1888">ROUND(MIN(1,L1820/M$3),4)</f>
        <v>0.1171</v>
      </c>
      <c r="N1820" s="72">
        <f t="shared" ref="N1820:N1825" si="1889">ROUND(K1820*M1820*N$3,2)</f>
        <v>4.39</v>
      </c>
      <c r="O1820" s="73">
        <f t="shared" ref="O1820:O1825" si="1890">ROUND(N1820*O$3,2)</f>
        <v>25145.92</v>
      </c>
      <c r="P1820" s="8">
        <f t="shared" ref="P1820:P1825" si="1891">O1820/H1820</f>
        <v>37.70002999</v>
      </c>
    </row>
    <row r="1821" ht="14.25" customHeight="1" outlineLevel="2">
      <c r="A1821" s="68">
        <v>832.0</v>
      </c>
      <c r="B1821" s="69">
        <v>1.0</v>
      </c>
      <c r="C1821" s="18" t="str">
        <f>IF(A1821=1.2, "Minneapolis",VLOOKUP(A1821,'Fall20 data fy22 comp rev '!$P$2:$Q$669,2,0))</f>
        <v>Mahtomedi</v>
      </c>
      <c r="D1821" s="68">
        <v>832.0</v>
      </c>
      <c r="E1821" s="69">
        <v>1.0</v>
      </c>
      <c r="F1821" s="69">
        <v>20.0</v>
      </c>
      <c r="G1821" s="70" t="s">
        <v>2897</v>
      </c>
      <c r="H1821" s="69">
        <v>603.0</v>
      </c>
      <c r="I1821" s="69">
        <v>38.0</v>
      </c>
      <c r="J1821" s="69">
        <v>11.0</v>
      </c>
      <c r="K1821" s="29">
        <f t="shared" si="1886"/>
        <v>43.5</v>
      </c>
      <c r="L1821" s="71">
        <f t="shared" si="1887"/>
        <v>0.0721</v>
      </c>
      <c r="M1821" s="71">
        <f t="shared" si="1888"/>
        <v>0.0901</v>
      </c>
      <c r="N1821" s="72">
        <f t="shared" si="1889"/>
        <v>2.35</v>
      </c>
      <c r="O1821" s="73">
        <f t="shared" si="1890"/>
        <v>13460.8</v>
      </c>
      <c r="P1821" s="8">
        <f t="shared" si="1891"/>
        <v>22.32305141</v>
      </c>
    </row>
    <row r="1822" ht="14.25" customHeight="1" outlineLevel="2">
      <c r="A1822" s="68">
        <v>832.0</v>
      </c>
      <c r="B1822" s="69">
        <v>1.0</v>
      </c>
      <c r="C1822" s="18" t="str">
        <f>IF(A1822=1.2, "Minneapolis",VLOOKUP(A1822,'Fall20 data fy22 comp rev '!$P$2:$Q$669,2,0))</f>
        <v>Mahtomedi</v>
      </c>
      <c r="D1822" s="68">
        <v>832.0</v>
      </c>
      <c r="E1822" s="69">
        <v>1.0</v>
      </c>
      <c r="F1822" s="69">
        <v>30.0</v>
      </c>
      <c r="G1822" s="70" t="s">
        <v>2898</v>
      </c>
      <c r="H1822" s="69">
        <v>831.0</v>
      </c>
      <c r="I1822" s="69">
        <v>60.0</v>
      </c>
      <c r="J1822" s="69">
        <v>20.0</v>
      </c>
      <c r="K1822" s="29">
        <f t="shared" si="1886"/>
        <v>70</v>
      </c>
      <c r="L1822" s="71">
        <f t="shared" si="1887"/>
        <v>0.0842</v>
      </c>
      <c r="M1822" s="71">
        <f t="shared" si="1888"/>
        <v>0.1053</v>
      </c>
      <c r="N1822" s="72">
        <f t="shared" si="1889"/>
        <v>4.42</v>
      </c>
      <c r="O1822" s="73">
        <f t="shared" si="1890"/>
        <v>25317.76</v>
      </c>
      <c r="P1822" s="8">
        <f t="shared" si="1891"/>
        <v>30.46661853</v>
      </c>
    </row>
    <row r="1823" ht="14.25" customHeight="1" outlineLevel="2">
      <c r="A1823" s="68">
        <v>832.0</v>
      </c>
      <c r="B1823" s="69">
        <v>1.0</v>
      </c>
      <c r="C1823" s="18" t="str">
        <f>IF(A1823=1.2, "Minneapolis",VLOOKUP(A1823,'Fall20 data fy22 comp rev '!$P$2:$Q$669,2,0))</f>
        <v>Mahtomedi</v>
      </c>
      <c r="D1823" s="68">
        <v>832.0</v>
      </c>
      <c r="E1823" s="69">
        <v>1.0</v>
      </c>
      <c r="F1823" s="69">
        <v>40.0</v>
      </c>
      <c r="G1823" s="70" t="s">
        <v>2899</v>
      </c>
      <c r="H1823" s="69">
        <v>1181.0</v>
      </c>
      <c r="I1823" s="69">
        <v>71.0</v>
      </c>
      <c r="J1823" s="69">
        <v>16.0</v>
      </c>
      <c r="K1823" s="29">
        <f t="shared" si="1886"/>
        <v>79</v>
      </c>
      <c r="L1823" s="71">
        <f t="shared" si="1887"/>
        <v>0.0669</v>
      </c>
      <c r="M1823" s="71">
        <f t="shared" si="1888"/>
        <v>0.0836</v>
      </c>
      <c r="N1823" s="72">
        <f t="shared" si="1889"/>
        <v>3.96</v>
      </c>
      <c r="O1823" s="73">
        <f t="shared" si="1890"/>
        <v>22682.88</v>
      </c>
      <c r="P1823" s="8">
        <f t="shared" si="1891"/>
        <v>19.20650296</v>
      </c>
    </row>
    <row r="1824" ht="14.25" customHeight="1" outlineLevel="2">
      <c r="A1824" s="68">
        <v>832.0</v>
      </c>
      <c r="B1824" s="69">
        <v>1.0</v>
      </c>
      <c r="C1824" s="18" t="str">
        <f>IF(A1824=1.2, "Minneapolis",VLOOKUP(A1824,'Fall20 data fy22 comp rev '!$P$2:$Q$669,2,0))</f>
        <v>Mahtomedi</v>
      </c>
      <c r="D1824" s="68">
        <v>832.0</v>
      </c>
      <c r="E1824" s="69">
        <v>1.0</v>
      </c>
      <c r="F1824" s="69">
        <v>50.0</v>
      </c>
      <c r="G1824" s="70" t="s">
        <v>2900</v>
      </c>
      <c r="H1824" s="69">
        <v>37.0</v>
      </c>
      <c r="I1824" s="69">
        <v>4.0</v>
      </c>
      <c r="J1824" s="69">
        <v>0.0</v>
      </c>
      <c r="K1824" s="29">
        <f t="shared" si="1886"/>
        <v>4</v>
      </c>
      <c r="L1824" s="71">
        <f t="shared" si="1887"/>
        <v>0.1081</v>
      </c>
      <c r="M1824" s="71">
        <f t="shared" si="1888"/>
        <v>0.1351</v>
      </c>
      <c r="N1824" s="72">
        <f t="shared" si="1889"/>
        <v>0.32</v>
      </c>
      <c r="O1824" s="73">
        <f t="shared" si="1890"/>
        <v>1832.96</v>
      </c>
      <c r="P1824" s="8">
        <f t="shared" si="1891"/>
        <v>49.53945946</v>
      </c>
    </row>
    <row r="1825" ht="14.25" customHeight="1" outlineLevel="2">
      <c r="A1825" s="68">
        <v>832.0</v>
      </c>
      <c r="B1825" s="69">
        <v>1.0</v>
      </c>
      <c r="C1825" s="18" t="str">
        <f>IF(A1825=1.2, "Minneapolis",VLOOKUP(A1825,'Fall20 data fy22 comp rev '!$P$2:$Q$669,2,0))</f>
        <v>Mahtomedi</v>
      </c>
      <c r="D1825" s="68">
        <v>832.0</v>
      </c>
      <c r="E1825" s="69">
        <v>1.0</v>
      </c>
      <c r="F1825" s="69">
        <v>80.0</v>
      </c>
      <c r="G1825" s="70" t="s">
        <v>2901</v>
      </c>
      <c r="H1825" s="69">
        <v>19.0</v>
      </c>
      <c r="I1825" s="69">
        <v>1.0</v>
      </c>
      <c r="J1825" s="69">
        <v>0.0</v>
      </c>
      <c r="K1825" s="29">
        <f t="shared" si="1886"/>
        <v>1</v>
      </c>
      <c r="L1825" s="71">
        <f t="shared" si="1887"/>
        <v>0.0526</v>
      </c>
      <c r="M1825" s="71">
        <f t="shared" si="1888"/>
        <v>0.0658</v>
      </c>
      <c r="N1825" s="72">
        <f t="shared" si="1889"/>
        <v>0.04</v>
      </c>
      <c r="O1825" s="73">
        <f t="shared" si="1890"/>
        <v>229.12</v>
      </c>
      <c r="P1825" s="8">
        <f t="shared" si="1891"/>
        <v>12.05894737</v>
      </c>
    </row>
    <row r="1826" ht="14.25" customHeight="1" outlineLevel="1">
      <c r="A1826" s="68"/>
      <c r="B1826" s="69"/>
      <c r="C1826" s="80" t="s">
        <v>3837</v>
      </c>
      <c r="D1826" s="68"/>
      <c r="E1826" s="69"/>
      <c r="F1826" s="69"/>
      <c r="G1826" s="70"/>
      <c r="H1826" s="69">
        <f t="shared" ref="H1826:K1826" si="1892">SUBTOTAL(9,H1820:H1825)</f>
        <v>3338</v>
      </c>
      <c r="I1826" s="69">
        <f t="shared" si="1892"/>
        <v>227</v>
      </c>
      <c r="J1826" s="69">
        <f t="shared" si="1892"/>
        <v>66</v>
      </c>
      <c r="K1826" s="29">
        <f t="shared" si="1892"/>
        <v>260</v>
      </c>
      <c r="L1826" s="71"/>
      <c r="M1826" s="71"/>
      <c r="N1826" s="72">
        <f t="shared" ref="N1826:O1826" si="1893">SUBTOTAL(9,N1820:N1825)</f>
        <v>15.48</v>
      </c>
      <c r="O1826" s="73">
        <f t="shared" si="1893"/>
        <v>88669.44</v>
      </c>
      <c r="P1826" s="8"/>
    </row>
    <row r="1827" ht="14.25" customHeight="1" outlineLevel="2">
      <c r="A1827" s="68">
        <v>833.0</v>
      </c>
      <c r="B1827" s="69">
        <v>1.0</v>
      </c>
      <c r="C1827" s="18" t="str">
        <f>IF(A1827=1.2, "Minneapolis",VLOOKUP(A1827,'Fall20 data fy22 comp rev '!$P$2:$Q$669,2,0))</f>
        <v>South Washington County</v>
      </c>
      <c r="D1827" s="68">
        <v>833.0</v>
      </c>
      <c r="E1827" s="69">
        <v>1.0</v>
      </c>
      <c r="F1827" s="69">
        <v>20.0</v>
      </c>
      <c r="G1827" s="70" t="s">
        <v>2902</v>
      </c>
      <c r="H1827" s="69">
        <v>968.0</v>
      </c>
      <c r="I1827" s="69">
        <v>192.0</v>
      </c>
      <c r="J1827" s="69">
        <v>61.0</v>
      </c>
      <c r="K1827" s="29">
        <f t="shared" ref="K1827:K1853" si="1894">ROUND((I$3*I1827)+(J1827*J$3),1)</f>
        <v>222.5</v>
      </c>
      <c r="L1827" s="71">
        <f t="shared" ref="L1827:L1853" si="1895">ROUND(K1827/H1827,4)</f>
        <v>0.2299</v>
      </c>
      <c r="M1827" s="71">
        <f t="shared" ref="M1827:M1853" si="1896">ROUND(MIN(1,L1827/M$3),4)</f>
        <v>0.2874</v>
      </c>
      <c r="N1827" s="72">
        <f t="shared" ref="N1827:N1853" si="1897">ROUND(K1827*M1827*N$3,2)</f>
        <v>38.37</v>
      </c>
      <c r="O1827" s="73">
        <f t="shared" ref="O1827:O1853" si="1898">ROUND(N1827*O$3,2)</f>
        <v>219783.36</v>
      </c>
      <c r="P1827" s="8">
        <f t="shared" ref="P1827:P1853" si="1899">O1827/H1827</f>
        <v>227.0489256</v>
      </c>
    </row>
    <row r="1828" ht="14.25" customHeight="1" outlineLevel="2">
      <c r="A1828" s="68">
        <v>833.0</v>
      </c>
      <c r="B1828" s="69">
        <v>1.0</v>
      </c>
      <c r="C1828" s="18" t="str">
        <f>IF(A1828=1.2, "Minneapolis",VLOOKUP(A1828,'Fall20 data fy22 comp rev '!$P$2:$Q$669,2,0))</f>
        <v>South Washington County</v>
      </c>
      <c r="D1828" s="68">
        <v>833.0</v>
      </c>
      <c r="E1828" s="69">
        <v>1.0</v>
      </c>
      <c r="F1828" s="69">
        <v>21.0</v>
      </c>
      <c r="G1828" s="70" t="s">
        <v>2903</v>
      </c>
      <c r="H1828" s="69">
        <v>1151.0</v>
      </c>
      <c r="I1828" s="69">
        <v>67.0</v>
      </c>
      <c r="J1828" s="69">
        <v>21.0</v>
      </c>
      <c r="K1828" s="29">
        <f t="shared" si="1894"/>
        <v>77.5</v>
      </c>
      <c r="L1828" s="71">
        <f t="shared" si="1895"/>
        <v>0.0673</v>
      </c>
      <c r="M1828" s="71">
        <f t="shared" si="1896"/>
        <v>0.0841</v>
      </c>
      <c r="N1828" s="72">
        <f t="shared" si="1897"/>
        <v>3.91</v>
      </c>
      <c r="O1828" s="73">
        <f t="shared" si="1898"/>
        <v>22396.48</v>
      </c>
      <c r="P1828" s="8">
        <f t="shared" si="1899"/>
        <v>19.45827976</v>
      </c>
    </row>
    <row r="1829" ht="14.25" customHeight="1" outlineLevel="2">
      <c r="A1829" s="68">
        <v>833.0</v>
      </c>
      <c r="B1829" s="69">
        <v>1.0</v>
      </c>
      <c r="C1829" s="18" t="str">
        <f>IF(A1829=1.2, "Minneapolis",VLOOKUP(A1829,'Fall20 data fy22 comp rev '!$P$2:$Q$669,2,0))</f>
        <v>South Washington County</v>
      </c>
      <c r="D1829" s="68">
        <v>833.0</v>
      </c>
      <c r="E1829" s="69">
        <v>1.0</v>
      </c>
      <c r="F1829" s="69">
        <v>22.0</v>
      </c>
      <c r="G1829" s="70" t="s">
        <v>2904</v>
      </c>
      <c r="H1829" s="69">
        <v>952.0</v>
      </c>
      <c r="I1829" s="69">
        <v>184.0</v>
      </c>
      <c r="J1829" s="69">
        <v>90.0</v>
      </c>
      <c r="K1829" s="29">
        <f t="shared" si="1894"/>
        <v>229</v>
      </c>
      <c r="L1829" s="71">
        <f t="shared" si="1895"/>
        <v>0.2405</v>
      </c>
      <c r="M1829" s="71">
        <f t="shared" si="1896"/>
        <v>0.3006</v>
      </c>
      <c r="N1829" s="72">
        <f t="shared" si="1897"/>
        <v>41.3</v>
      </c>
      <c r="O1829" s="73">
        <f t="shared" si="1898"/>
        <v>236566.4</v>
      </c>
      <c r="P1829" s="8">
        <f t="shared" si="1899"/>
        <v>248.4941176</v>
      </c>
    </row>
    <row r="1830" ht="14.25" customHeight="1" outlineLevel="2">
      <c r="A1830" s="68">
        <v>833.0</v>
      </c>
      <c r="B1830" s="69">
        <v>1.0</v>
      </c>
      <c r="C1830" s="18" t="str">
        <f>IF(A1830=1.2, "Minneapolis",VLOOKUP(A1830,'Fall20 data fy22 comp rev '!$P$2:$Q$669,2,0))</f>
        <v>South Washington County</v>
      </c>
      <c r="D1830" s="68">
        <v>833.0</v>
      </c>
      <c r="E1830" s="69">
        <v>1.0</v>
      </c>
      <c r="F1830" s="69">
        <v>23.0</v>
      </c>
      <c r="G1830" s="70" t="s">
        <v>2905</v>
      </c>
      <c r="H1830" s="69">
        <v>97.0</v>
      </c>
      <c r="I1830" s="69">
        <v>30.0</v>
      </c>
      <c r="J1830" s="69">
        <v>4.0</v>
      </c>
      <c r="K1830" s="29">
        <f t="shared" si="1894"/>
        <v>32</v>
      </c>
      <c r="L1830" s="71">
        <f t="shared" si="1895"/>
        <v>0.3299</v>
      </c>
      <c r="M1830" s="71">
        <f t="shared" si="1896"/>
        <v>0.4124</v>
      </c>
      <c r="N1830" s="72">
        <f t="shared" si="1897"/>
        <v>7.92</v>
      </c>
      <c r="O1830" s="73">
        <f t="shared" si="1898"/>
        <v>45365.76</v>
      </c>
      <c r="P1830" s="8">
        <f t="shared" si="1899"/>
        <v>467.6882474</v>
      </c>
    </row>
    <row r="1831" ht="14.25" customHeight="1" outlineLevel="2">
      <c r="A1831" s="68">
        <v>833.0</v>
      </c>
      <c r="B1831" s="69">
        <v>1.0</v>
      </c>
      <c r="C1831" s="18" t="str">
        <f>IF(A1831=1.2, "Minneapolis",VLOOKUP(A1831,'Fall20 data fy22 comp rev '!$P$2:$Q$669,2,0))</f>
        <v>South Washington County</v>
      </c>
      <c r="D1831" s="68">
        <v>833.0</v>
      </c>
      <c r="E1831" s="69">
        <v>1.0</v>
      </c>
      <c r="F1831" s="69">
        <v>24.0</v>
      </c>
      <c r="G1831" s="70" t="s">
        <v>2906</v>
      </c>
      <c r="H1831" s="69">
        <v>1917.0</v>
      </c>
      <c r="I1831" s="69">
        <v>336.0</v>
      </c>
      <c r="J1831" s="69">
        <v>129.0</v>
      </c>
      <c r="K1831" s="29">
        <f t="shared" si="1894"/>
        <v>400.5</v>
      </c>
      <c r="L1831" s="71">
        <f t="shared" si="1895"/>
        <v>0.2089</v>
      </c>
      <c r="M1831" s="71">
        <f t="shared" si="1896"/>
        <v>0.2611</v>
      </c>
      <c r="N1831" s="72">
        <f t="shared" si="1897"/>
        <v>62.74</v>
      </c>
      <c r="O1831" s="73">
        <f t="shared" si="1898"/>
        <v>359374.72</v>
      </c>
      <c r="P1831" s="8">
        <f t="shared" si="1899"/>
        <v>187.4672509</v>
      </c>
    </row>
    <row r="1832" ht="14.25" customHeight="1" outlineLevel="2">
      <c r="A1832" s="68">
        <v>833.0</v>
      </c>
      <c r="B1832" s="69">
        <v>1.0</v>
      </c>
      <c r="C1832" s="18" t="str">
        <f>IF(A1832=1.2, "Minneapolis",VLOOKUP(A1832,'Fall20 data fy22 comp rev '!$P$2:$Q$669,2,0))</f>
        <v>South Washington County</v>
      </c>
      <c r="D1832" s="68">
        <v>833.0</v>
      </c>
      <c r="E1832" s="69">
        <v>1.0</v>
      </c>
      <c r="F1832" s="69">
        <v>25.0</v>
      </c>
      <c r="G1832" s="70" t="s">
        <v>2907</v>
      </c>
      <c r="H1832" s="69">
        <v>1869.0</v>
      </c>
      <c r="I1832" s="69">
        <v>129.0</v>
      </c>
      <c r="J1832" s="69">
        <v>52.0</v>
      </c>
      <c r="K1832" s="29">
        <f t="shared" si="1894"/>
        <v>155</v>
      </c>
      <c r="L1832" s="71">
        <f t="shared" si="1895"/>
        <v>0.0829</v>
      </c>
      <c r="M1832" s="71">
        <f t="shared" si="1896"/>
        <v>0.1036</v>
      </c>
      <c r="N1832" s="72">
        <f t="shared" si="1897"/>
        <v>9.63</v>
      </c>
      <c r="O1832" s="73">
        <f t="shared" si="1898"/>
        <v>55160.64</v>
      </c>
      <c r="P1832" s="8">
        <f t="shared" si="1899"/>
        <v>29.51345104</v>
      </c>
    </row>
    <row r="1833" ht="14.25" customHeight="1" outlineLevel="2">
      <c r="A1833" s="68">
        <v>833.0</v>
      </c>
      <c r="B1833" s="69">
        <v>1.0</v>
      </c>
      <c r="C1833" s="18" t="str">
        <f>IF(A1833=1.2, "Minneapolis",VLOOKUP(A1833,'Fall20 data fy22 comp rev '!$P$2:$Q$669,2,0))</f>
        <v>South Washington County</v>
      </c>
      <c r="D1833" s="68">
        <v>833.0</v>
      </c>
      <c r="E1833" s="69">
        <v>1.0</v>
      </c>
      <c r="F1833" s="69">
        <v>28.0</v>
      </c>
      <c r="G1833" s="70" t="s">
        <v>2908</v>
      </c>
      <c r="H1833" s="69">
        <v>1233.0</v>
      </c>
      <c r="I1833" s="69">
        <v>143.0</v>
      </c>
      <c r="J1833" s="69">
        <v>62.0</v>
      </c>
      <c r="K1833" s="29">
        <f t="shared" si="1894"/>
        <v>174</v>
      </c>
      <c r="L1833" s="71">
        <f t="shared" si="1895"/>
        <v>0.1411</v>
      </c>
      <c r="M1833" s="71">
        <f t="shared" si="1896"/>
        <v>0.1764</v>
      </c>
      <c r="N1833" s="72">
        <f t="shared" si="1897"/>
        <v>18.42</v>
      </c>
      <c r="O1833" s="73">
        <f t="shared" si="1898"/>
        <v>105509.76</v>
      </c>
      <c r="P1833" s="8">
        <f t="shared" si="1899"/>
        <v>85.57158151</v>
      </c>
    </row>
    <row r="1834" ht="14.25" customHeight="1" outlineLevel="2">
      <c r="A1834" s="68">
        <v>833.0</v>
      </c>
      <c r="B1834" s="69">
        <v>1.0</v>
      </c>
      <c r="C1834" s="18" t="str">
        <f>IF(A1834=1.2, "Minneapolis",VLOOKUP(A1834,'Fall20 data fy22 comp rev '!$P$2:$Q$669,2,0))</f>
        <v>South Washington County</v>
      </c>
      <c r="D1834" s="68">
        <v>833.0</v>
      </c>
      <c r="E1834" s="69">
        <v>1.0</v>
      </c>
      <c r="F1834" s="69">
        <v>29.0</v>
      </c>
      <c r="G1834" s="70" t="s">
        <v>2909</v>
      </c>
      <c r="H1834" s="69">
        <v>1984.0</v>
      </c>
      <c r="I1834" s="69">
        <v>214.0</v>
      </c>
      <c r="J1834" s="69">
        <v>70.0</v>
      </c>
      <c r="K1834" s="29">
        <f t="shared" si="1894"/>
        <v>249</v>
      </c>
      <c r="L1834" s="71">
        <f t="shared" si="1895"/>
        <v>0.1255</v>
      </c>
      <c r="M1834" s="71">
        <f t="shared" si="1896"/>
        <v>0.1569</v>
      </c>
      <c r="N1834" s="72">
        <f t="shared" si="1897"/>
        <v>23.44</v>
      </c>
      <c r="O1834" s="73">
        <f t="shared" si="1898"/>
        <v>134264.32</v>
      </c>
      <c r="P1834" s="8">
        <f t="shared" si="1899"/>
        <v>67.67354839</v>
      </c>
    </row>
    <row r="1835" ht="14.25" customHeight="1" outlineLevel="2">
      <c r="A1835" s="68">
        <v>833.0</v>
      </c>
      <c r="B1835" s="69">
        <v>1.0</v>
      </c>
      <c r="C1835" s="18" t="str">
        <f>IF(A1835=1.2, "Minneapolis",VLOOKUP(A1835,'Fall20 data fy22 comp rev '!$P$2:$Q$669,2,0))</f>
        <v>South Washington County</v>
      </c>
      <c r="D1835" s="68">
        <v>833.0</v>
      </c>
      <c r="E1835" s="69">
        <v>1.0</v>
      </c>
      <c r="F1835" s="69">
        <v>30.0</v>
      </c>
      <c r="G1835" s="70" t="s">
        <v>2910</v>
      </c>
      <c r="H1835" s="69">
        <v>329.0</v>
      </c>
      <c r="I1835" s="69">
        <v>79.0</v>
      </c>
      <c r="J1835" s="69">
        <v>34.0</v>
      </c>
      <c r="K1835" s="29">
        <f t="shared" si="1894"/>
        <v>96</v>
      </c>
      <c r="L1835" s="71">
        <f t="shared" si="1895"/>
        <v>0.2918</v>
      </c>
      <c r="M1835" s="71">
        <f t="shared" si="1896"/>
        <v>0.3648</v>
      </c>
      <c r="N1835" s="72">
        <f t="shared" si="1897"/>
        <v>21.01</v>
      </c>
      <c r="O1835" s="73">
        <f t="shared" si="1898"/>
        <v>120345.28</v>
      </c>
      <c r="P1835" s="8">
        <f t="shared" si="1899"/>
        <v>365.7911246</v>
      </c>
    </row>
    <row r="1836" ht="14.25" customHeight="1" outlineLevel="2">
      <c r="A1836" s="68">
        <v>833.0</v>
      </c>
      <c r="B1836" s="69">
        <v>1.0</v>
      </c>
      <c r="C1836" s="18" t="str">
        <f>IF(A1836=1.2, "Minneapolis",VLOOKUP(A1836,'Fall20 data fy22 comp rev '!$P$2:$Q$669,2,0))</f>
        <v>South Washington County</v>
      </c>
      <c r="D1836" s="68">
        <v>833.0</v>
      </c>
      <c r="E1836" s="69">
        <v>1.0</v>
      </c>
      <c r="F1836" s="69">
        <v>31.0</v>
      </c>
      <c r="G1836" s="70" t="s">
        <v>2911</v>
      </c>
      <c r="H1836" s="69">
        <v>447.0</v>
      </c>
      <c r="I1836" s="69">
        <v>31.0</v>
      </c>
      <c r="J1836" s="69">
        <v>29.0</v>
      </c>
      <c r="K1836" s="29">
        <f t="shared" si="1894"/>
        <v>45.5</v>
      </c>
      <c r="L1836" s="71">
        <f t="shared" si="1895"/>
        <v>0.1018</v>
      </c>
      <c r="M1836" s="71">
        <f t="shared" si="1896"/>
        <v>0.1273</v>
      </c>
      <c r="N1836" s="72">
        <f t="shared" si="1897"/>
        <v>3.48</v>
      </c>
      <c r="O1836" s="73">
        <f t="shared" si="1898"/>
        <v>19933.44</v>
      </c>
      <c r="P1836" s="8">
        <f t="shared" si="1899"/>
        <v>44.5938255</v>
      </c>
    </row>
    <row r="1837" ht="14.25" customHeight="1" outlineLevel="2">
      <c r="A1837" s="68">
        <v>833.0</v>
      </c>
      <c r="B1837" s="69">
        <v>1.0</v>
      </c>
      <c r="C1837" s="18" t="str">
        <f>IF(A1837=1.2, "Minneapolis",VLOOKUP(A1837,'Fall20 data fy22 comp rev '!$P$2:$Q$669,2,0))</f>
        <v>South Washington County</v>
      </c>
      <c r="D1837" s="68">
        <v>833.0</v>
      </c>
      <c r="E1837" s="69">
        <v>1.0</v>
      </c>
      <c r="F1837" s="69">
        <v>32.0</v>
      </c>
      <c r="G1837" s="70" t="s">
        <v>2912</v>
      </c>
      <c r="H1837" s="69">
        <v>383.0</v>
      </c>
      <c r="I1837" s="69">
        <v>120.0</v>
      </c>
      <c r="J1837" s="69">
        <v>41.0</v>
      </c>
      <c r="K1837" s="29">
        <f t="shared" si="1894"/>
        <v>140.5</v>
      </c>
      <c r="L1837" s="71">
        <f t="shared" si="1895"/>
        <v>0.3668</v>
      </c>
      <c r="M1837" s="71">
        <f t="shared" si="1896"/>
        <v>0.4585</v>
      </c>
      <c r="N1837" s="72">
        <f t="shared" si="1897"/>
        <v>38.65</v>
      </c>
      <c r="O1837" s="73">
        <f t="shared" si="1898"/>
        <v>221387.2</v>
      </c>
      <c r="P1837" s="8">
        <f t="shared" si="1899"/>
        <v>578.0344648</v>
      </c>
    </row>
    <row r="1838" ht="14.25" customHeight="1" outlineLevel="2">
      <c r="A1838" s="68">
        <v>833.0</v>
      </c>
      <c r="B1838" s="69">
        <v>1.0</v>
      </c>
      <c r="C1838" s="18" t="str">
        <f>IF(A1838=1.2, "Minneapolis",VLOOKUP(A1838,'Fall20 data fy22 comp rev '!$P$2:$Q$669,2,0))</f>
        <v>South Washington County</v>
      </c>
      <c r="D1838" s="68">
        <v>833.0</v>
      </c>
      <c r="E1838" s="69">
        <v>1.0</v>
      </c>
      <c r="F1838" s="69">
        <v>33.0</v>
      </c>
      <c r="G1838" s="70" t="s">
        <v>2913</v>
      </c>
      <c r="H1838" s="69">
        <v>548.0</v>
      </c>
      <c r="I1838" s="69">
        <v>56.0</v>
      </c>
      <c r="J1838" s="69">
        <v>6.0</v>
      </c>
      <c r="K1838" s="29">
        <f t="shared" si="1894"/>
        <v>59</v>
      </c>
      <c r="L1838" s="71">
        <f t="shared" si="1895"/>
        <v>0.1077</v>
      </c>
      <c r="M1838" s="71">
        <f t="shared" si="1896"/>
        <v>0.1346</v>
      </c>
      <c r="N1838" s="72">
        <f t="shared" si="1897"/>
        <v>4.76</v>
      </c>
      <c r="O1838" s="73">
        <f t="shared" si="1898"/>
        <v>27265.28</v>
      </c>
      <c r="P1838" s="8">
        <f t="shared" si="1899"/>
        <v>49.75416058</v>
      </c>
    </row>
    <row r="1839" ht="14.25" customHeight="1" outlineLevel="2">
      <c r="A1839" s="68">
        <v>833.0</v>
      </c>
      <c r="B1839" s="69">
        <v>1.0</v>
      </c>
      <c r="C1839" s="18" t="str">
        <f>IF(A1839=1.2, "Minneapolis",VLOOKUP(A1839,'Fall20 data fy22 comp rev '!$P$2:$Q$669,2,0))</f>
        <v>South Washington County</v>
      </c>
      <c r="D1839" s="68">
        <v>833.0</v>
      </c>
      <c r="E1839" s="69">
        <v>1.0</v>
      </c>
      <c r="F1839" s="69">
        <v>34.0</v>
      </c>
      <c r="G1839" s="70" t="s">
        <v>2914</v>
      </c>
      <c r="H1839" s="69">
        <v>690.0</v>
      </c>
      <c r="I1839" s="69">
        <v>52.0</v>
      </c>
      <c r="J1839" s="69">
        <v>28.0</v>
      </c>
      <c r="K1839" s="29">
        <f t="shared" si="1894"/>
        <v>66</v>
      </c>
      <c r="L1839" s="71">
        <f t="shared" si="1895"/>
        <v>0.0957</v>
      </c>
      <c r="M1839" s="71">
        <f t="shared" si="1896"/>
        <v>0.1196</v>
      </c>
      <c r="N1839" s="72">
        <f t="shared" si="1897"/>
        <v>4.74</v>
      </c>
      <c r="O1839" s="73">
        <f t="shared" si="1898"/>
        <v>27150.72</v>
      </c>
      <c r="P1839" s="8">
        <f t="shared" si="1899"/>
        <v>39.34886957</v>
      </c>
    </row>
    <row r="1840" ht="14.25" customHeight="1" outlineLevel="2">
      <c r="A1840" s="68">
        <v>833.0</v>
      </c>
      <c r="B1840" s="69">
        <v>1.0</v>
      </c>
      <c r="C1840" s="18" t="str">
        <f>IF(A1840=1.2, "Minneapolis",VLOOKUP(A1840,'Fall20 data fy22 comp rev '!$P$2:$Q$669,2,0))</f>
        <v>South Washington County</v>
      </c>
      <c r="D1840" s="68">
        <v>833.0</v>
      </c>
      <c r="E1840" s="69">
        <v>1.0</v>
      </c>
      <c r="F1840" s="69">
        <v>36.0</v>
      </c>
      <c r="G1840" s="70" t="s">
        <v>2915</v>
      </c>
      <c r="H1840" s="69">
        <v>441.0</v>
      </c>
      <c r="I1840" s="69">
        <v>84.0</v>
      </c>
      <c r="J1840" s="69">
        <v>48.0</v>
      </c>
      <c r="K1840" s="29">
        <f t="shared" si="1894"/>
        <v>108</v>
      </c>
      <c r="L1840" s="71">
        <f t="shared" si="1895"/>
        <v>0.2449</v>
      </c>
      <c r="M1840" s="71">
        <f t="shared" si="1896"/>
        <v>0.3061</v>
      </c>
      <c r="N1840" s="72">
        <f t="shared" si="1897"/>
        <v>19.84</v>
      </c>
      <c r="O1840" s="73">
        <f t="shared" si="1898"/>
        <v>113643.52</v>
      </c>
      <c r="P1840" s="8">
        <f t="shared" si="1899"/>
        <v>257.6950567</v>
      </c>
    </row>
    <row r="1841" ht="14.25" customHeight="1" outlineLevel="2">
      <c r="A1841" s="68">
        <v>833.0</v>
      </c>
      <c r="B1841" s="69">
        <v>1.0</v>
      </c>
      <c r="C1841" s="18" t="str">
        <f>IF(A1841=1.2, "Minneapolis",VLOOKUP(A1841,'Fall20 data fy22 comp rev '!$P$2:$Q$669,2,0))</f>
        <v>South Washington County</v>
      </c>
      <c r="D1841" s="68">
        <v>833.0</v>
      </c>
      <c r="E1841" s="69">
        <v>1.0</v>
      </c>
      <c r="F1841" s="69">
        <v>37.0</v>
      </c>
      <c r="G1841" s="70" t="s">
        <v>2916</v>
      </c>
      <c r="H1841" s="69">
        <v>461.0</v>
      </c>
      <c r="I1841" s="69">
        <v>50.0</v>
      </c>
      <c r="J1841" s="69">
        <v>11.0</v>
      </c>
      <c r="K1841" s="29">
        <f t="shared" si="1894"/>
        <v>55.5</v>
      </c>
      <c r="L1841" s="71">
        <f t="shared" si="1895"/>
        <v>0.1204</v>
      </c>
      <c r="M1841" s="71">
        <f t="shared" si="1896"/>
        <v>0.1505</v>
      </c>
      <c r="N1841" s="72">
        <f t="shared" si="1897"/>
        <v>5.01</v>
      </c>
      <c r="O1841" s="73">
        <f t="shared" si="1898"/>
        <v>28697.28</v>
      </c>
      <c r="P1841" s="8">
        <f t="shared" si="1899"/>
        <v>62.25006508</v>
      </c>
    </row>
    <row r="1842" ht="14.25" customHeight="1" outlineLevel="2">
      <c r="A1842" s="68">
        <v>833.0</v>
      </c>
      <c r="B1842" s="69">
        <v>1.0</v>
      </c>
      <c r="C1842" s="18" t="str">
        <f>IF(A1842=1.2, "Minneapolis",VLOOKUP(A1842,'Fall20 data fy22 comp rev '!$P$2:$Q$669,2,0))</f>
        <v>South Washington County</v>
      </c>
      <c r="D1842" s="68">
        <v>833.0</v>
      </c>
      <c r="E1842" s="69">
        <v>1.0</v>
      </c>
      <c r="F1842" s="69">
        <v>38.0</v>
      </c>
      <c r="G1842" s="70" t="s">
        <v>2917</v>
      </c>
      <c r="H1842" s="69">
        <v>285.0</v>
      </c>
      <c r="I1842" s="69">
        <v>113.0</v>
      </c>
      <c r="J1842" s="69">
        <v>22.0</v>
      </c>
      <c r="K1842" s="29">
        <f t="shared" si="1894"/>
        <v>124</v>
      </c>
      <c r="L1842" s="71">
        <f t="shared" si="1895"/>
        <v>0.4351</v>
      </c>
      <c r="M1842" s="71">
        <f t="shared" si="1896"/>
        <v>0.5439</v>
      </c>
      <c r="N1842" s="72">
        <f t="shared" si="1897"/>
        <v>40.47</v>
      </c>
      <c r="O1842" s="73">
        <f t="shared" si="1898"/>
        <v>231812.16</v>
      </c>
      <c r="P1842" s="8">
        <f t="shared" si="1899"/>
        <v>813.376</v>
      </c>
    </row>
    <row r="1843" ht="14.25" customHeight="1" outlineLevel="2">
      <c r="A1843" s="68">
        <v>833.0</v>
      </c>
      <c r="B1843" s="69">
        <v>1.0</v>
      </c>
      <c r="C1843" s="18" t="str">
        <f>IF(A1843=1.2, "Minneapolis",VLOOKUP(A1843,'Fall20 data fy22 comp rev '!$P$2:$Q$669,2,0))</f>
        <v>South Washington County</v>
      </c>
      <c r="D1843" s="68">
        <v>833.0</v>
      </c>
      <c r="E1843" s="69">
        <v>1.0</v>
      </c>
      <c r="F1843" s="69">
        <v>40.0</v>
      </c>
      <c r="G1843" s="70" t="s">
        <v>2918</v>
      </c>
      <c r="H1843" s="69">
        <v>451.0</v>
      </c>
      <c r="I1843" s="69">
        <v>77.0</v>
      </c>
      <c r="J1843" s="69">
        <v>46.0</v>
      </c>
      <c r="K1843" s="29">
        <f t="shared" si="1894"/>
        <v>100</v>
      </c>
      <c r="L1843" s="71">
        <f t="shared" si="1895"/>
        <v>0.2217</v>
      </c>
      <c r="M1843" s="71">
        <f t="shared" si="1896"/>
        <v>0.2771</v>
      </c>
      <c r="N1843" s="72">
        <f t="shared" si="1897"/>
        <v>16.63</v>
      </c>
      <c r="O1843" s="73">
        <f t="shared" si="1898"/>
        <v>95256.64</v>
      </c>
      <c r="P1843" s="8">
        <f t="shared" si="1899"/>
        <v>211.2120621</v>
      </c>
    </row>
    <row r="1844" ht="14.25" customHeight="1" outlineLevel="2">
      <c r="A1844" s="68">
        <v>833.0</v>
      </c>
      <c r="B1844" s="69">
        <v>1.0</v>
      </c>
      <c r="C1844" s="18" t="str">
        <f>IF(A1844=1.2, "Minneapolis",VLOOKUP(A1844,'Fall20 data fy22 comp rev '!$P$2:$Q$669,2,0))</f>
        <v>South Washington County</v>
      </c>
      <c r="D1844" s="68">
        <v>833.0</v>
      </c>
      <c r="E1844" s="69">
        <v>1.0</v>
      </c>
      <c r="F1844" s="69">
        <v>41.0</v>
      </c>
      <c r="G1844" s="70" t="s">
        <v>2919</v>
      </c>
      <c r="H1844" s="69">
        <v>840.0</v>
      </c>
      <c r="I1844" s="69">
        <v>36.0</v>
      </c>
      <c r="J1844" s="69">
        <v>15.0</v>
      </c>
      <c r="K1844" s="29">
        <f t="shared" si="1894"/>
        <v>43.5</v>
      </c>
      <c r="L1844" s="71">
        <f t="shared" si="1895"/>
        <v>0.0518</v>
      </c>
      <c r="M1844" s="71">
        <f t="shared" si="1896"/>
        <v>0.0648</v>
      </c>
      <c r="N1844" s="72">
        <f t="shared" si="1897"/>
        <v>1.69</v>
      </c>
      <c r="O1844" s="73">
        <f t="shared" si="1898"/>
        <v>9680.32</v>
      </c>
      <c r="P1844" s="8">
        <f t="shared" si="1899"/>
        <v>11.52419048</v>
      </c>
    </row>
    <row r="1845" ht="14.25" customHeight="1" outlineLevel="2">
      <c r="A1845" s="68">
        <v>833.0</v>
      </c>
      <c r="B1845" s="69">
        <v>1.0</v>
      </c>
      <c r="C1845" s="18" t="str">
        <f>IF(A1845=1.2, "Minneapolis",VLOOKUP(A1845,'Fall20 data fy22 comp rev '!$P$2:$Q$669,2,0))</f>
        <v>South Washington County</v>
      </c>
      <c r="D1845" s="68">
        <v>833.0</v>
      </c>
      <c r="E1845" s="69">
        <v>1.0</v>
      </c>
      <c r="F1845" s="69">
        <v>42.0</v>
      </c>
      <c r="G1845" s="70" t="s">
        <v>2920</v>
      </c>
      <c r="H1845" s="69">
        <v>429.0</v>
      </c>
      <c r="I1845" s="69">
        <v>139.0</v>
      </c>
      <c r="J1845" s="69">
        <v>33.0</v>
      </c>
      <c r="K1845" s="29">
        <f t="shared" si="1894"/>
        <v>155.5</v>
      </c>
      <c r="L1845" s="71">
        <f t="shared" si="1895"/>
        <v>0.3625</v>
      </c>
      <c r="M1845" s="71">
        <f t="shared" si="1896"/>
        <v>0.4531</v>
      </c>
      <c r="N1845" s="72">
        <f t="shared" si="1897"/>
        <v>42.27</v>
      </c>
      <c r="O1845" s="73">
        <f t="shared" si="1898"/>
        <v>242122.56</v>
      </c>
      <c r="P1845" s="8">
        <f t="shared" si="1899"/>
        <v>564.3882517</v>
      </c>
    </row>
    <row r="1846" ht="14.25" customHeight="1" outlineLevel="2">
      <c r="A1846" s="68">
        <v>833.0</v>
      </c>
      <c r="B1846" s="69">
        <v>1.0</v>
      </c>
      <c r="C1846" s="18" t="str">
        <f>IF(A1846=1.2, "Minneapolis",VLOOKUP(A1846,'Fall20 data fy22 comp rev '!$P$2:$Q$669,2,0))</f>
        <v>South Washington County</v>
      </c>
      <c r="D1846" s="68">
        <v>833.0</v>
      </c>
      <c r="E1846" s="69">
        <v>1.0</v>
      </c>
      <c r="F1846" s="69">
        <v>43.0</v>
      </c>
      <c r="G1846" s="70" t="s">
        <v>2921</v>
      </c>
      <c r="H1846" s="69">
        <v>648.0</v>
      </c>
      <c r="I1846" s="69">
        <v>45.0</v>
      </c>
      <c r="J1846" s="69">
        <v>11.0</v>
      </c>
      <c r="K1846" s="29">
        <f t="shared" si="1894"/>
        <v>50.5</v>
      </c>
      <c r="L1846" s="71">
        <f t="shared" si="1895"/>
        <v>0.0779</v>
      </c>
      <c r="M1846" s="71">
        <f t="shared" si="1896"/>
        <v>0.0974</v>
      </c>
      <c r="N1846" s="72">
        <f t="shared" si="1897"/>
        <v>2.95</v>
      </c>
      <c r="O1846" s="73">
        <f t="shared" si="1898"/>
        <v>16897.6</v>
      </c>
      <c r="P1846" s="8">
        <f t="shared" si="1899"/>
        <v>26.07654321</v>
      </c>
    </row>
    <row r="1847" ht="14.25" customHeight="1" outlineLevel="2">
      <c r="A1847" s="68">
        <v>833.0</v>
      </c>
      <c r="B1847" s="69">
        <v>1.0</v>
      </c>
      <c r="C1847" s="18" t="str">
        <f>IF(A1847=1.2, "Minneapolis",VLOOKUP(A1847,'Fall20 data fy22 comp rev '!$P$2:$Q$669,2,0))</f>
        <v>South Washington County</v>
      </c>
      <c r="D1847" s="68">
        <v>833.0</v>
      </c>
      <c r="E1847" s="69">
        <v>1.0</v>
      </c>
      <c r="F1847" s="69">
        <v>44.0</v>
      </c>
      <c r="G1847" s="70" t="s">
        <v>2922</v>
      </c>
      <c r="H1847" s="69">
        <v>579.0</v>
      </c>
      <c r="I1847" s="69">
        <v>88.0</v>
      </c>
      <c r="J1847" s="69">
        <v>20.0</v>
      </c>
      <c r="K1847" s="29">
        <f t="shared" si="1894"/>
        <v>98</v>
      </c>
      <c r="L1847" s="71">
        <f t="shared" si="1895"/>
        <v>0.1693</v>
      </c>
      <c r="M1847" s="71">
        <f t="shared" si="1896"/>
        <v>0.2116</v>
      </c>
      <c r="N1847" s="72">
        <f t="shared" si="1897"/>
        <v>12.44</v>
      </c>
      <c r="O1847" s="73">
        <f t="shared" si="1898"/>
        <v>71256.32</v>
      </c>
      <c r="P1847" s="8">
        <f t="shared" si="1899"/>
        <v>123.0679102</v>
      </c>
    </row>
    <row r="1848" ht="14.25" customHeight="1" outlineLevel="2">
      <c r="A1848" s="68">
        <v>833.0</v>
      </c>
      <c r="B1848" s="69">
        <v>1.0</v>
      </c>
      <c r="C1848" s="18" t="str">
        <f>IF(A1848=1.2, "Minneapolis",VLOOKUP(A1848,'Fall20 data fy22 comp rev '!$P$2:$Q$669,2,0))</f>
        <v>South Washington County</v>
      </c>
      <c r="D1848" s="68">
        <v>833.0</v>
      </c>
      <c r="E1848" s="69">
        <v>1.0</v>
      </c>
      <c r="F1848" s="69">
        <v>45.0</v>
      </c>
      <c r="G1848" s="70" t="s">
        <v>2923</v>
      </c>
      <c r="H1848" s="69">
        <v>643.0</v>
      </c>
      <c r="I1848" s="69">
        <v>59.0</v>
      </c>
      <c r="J1848" s="69">
        <v>23.0</v>
      </c>
      <c r="K1848" s="29">
        <f t="shared" si="1894"/>
        <v>70.5</v>
      </c>
      <c r="L1848" s="71">
        <f t="shared" si="1895"/>
        <v>0.1096</v>
      </c>
      <c r="M1848" s="71">
        <f t="shared" si="1896"/>
        <v>0.137</v>
      </c>
      <c r="N1848" s="72">
        <f t="shared" si="1897"/>
        <v>5.8</v>
      </c>
      <c r="O1848" s="73">
        <f t="shared" si="1898"/>
        <v>33222.4</v>
      </c>
      <c r="P1848" s="8">
        <f t="shared" si="1899"/>
        <v>51.66780715</v>
      </c>
    </row>
    <row r="1849" ht="14.25" customHeight="1" outlineLevel="2">
      <c r="A1849" s="68">
        <v>833.0</v>
      </c>
      <c r="B1849" s="69">
        <v>1.0</v>
      </c>
      <c r="C1849" s="18" t="str">
        <f>IF(A1849=1.2, "Minneapolis",VLOOKUP(A1849,'Fall20 data fy22 comp rev '!$P$2:$Q$669,2,0))</f>
        <v>South Washington County</v>
      </c>
      <c r="D1849" s="68">
        <v>833.0</v>
      </c>
      <c r="E1849" s="69">
        <v>1.0</v>
      </c>
      <c r="F1849" s="69">
        <v>46.0</v>
      </c>
      <c r="G1849" s="70" t="s">
        <v>2924</v>
      </c>
      <c r="H1849" s="69">
        <v>480.0</v>
      </c>
      <c r="I1849" s="69">
        <v>113.0</v>
      </c>
      <c r="J1849" s="69">
        <v>19.0</v>
      </c>
      <c r="K1849" s="29">
        <f t="shared" si="1894"/>
        <v>122.5</v>
      </c>
      <c r="L1849" s="71">
        <f t="shared" si="1895"/>
        <v>0.2552</v>
      </c>
      <c r="M1849" s="71">
        <f t="shared" si="1896"/>
        <v>0.319</v>
      </c>
      <c r="N1849" s="72">
        <f t="shared" si="1897"/>
        <v>23.45</v>
      </c>
      <c r="O1849" s="73">
        <f t="shared" si="1898"/>
        <v>134321.6</v>
      </c>
      <c r="P1849" s="8">
        <f t="shared" si="1899"/>
        <v>279.8366667</v>
      </c>
    </row>
    <row r="1850" ht="14.25" customHeight="1" outlineLevel="2">
      <c r="A1850" s="68">
        <v>833.0</v>
      </c>
      <c r="B1850" s="69">
        <v>1.0</v>
      </c>
      <c r="C1850" s="18" t="str">
        <f>IF(A1850=1.2, "Minneapolis",VLOOKUP(A1850,'Fall20 data fy22 comp rev '!$P$2:$Q$669,2,0))</f>
        <v>South Washington County</v>
      </c>
      <c r="D1850" s="68">
        <v>833.0</v>
      </c>
      <c r="E1850" s="69">
        <v>1.0</v>
      </c>
      <c r="F1850" s="69">
        <v>47.0</v>
      </c>
      <c r="G1850" s="70" t="s">
        <v>2925</v>
      </c>
      <c r="H1850" s="69">
        <v>696.0</v>
      </c>
      <c r="I1850" s="69">
        <v>61.0</v>
      </c>
      <c r="J1850" s="69">
        <v>11.0</v>
      </c>
      <c r="K1850" s="29">
        <f t="shared" si="1894"/>
        <v>66.5</v>
      </c>
      <c r="L1850" s="71">
        <f t="shared" si="1895"/>
        <v>0.0955</v>
      </c>
      <c r="M1850" s="71">
        <f t="shared" si="1896"/>
        <v>0.1194</v>
      </c>
      <c r="N1850" s="72">
        <f t="shared" si="1897"/>
        <v>4.76</v>
      </c>
      <c r="O1850" s="73">
        <f t="shared" si="1898"/>
        <v>27265.28</v>
      </c>
      <c r="P1850" s="8">
        <f t="shared" si="1899"/>
        <v>39.17425287</v>
      </c>
    </row>
    <row r="1851" ht="14.25" customHeight="1" outlineLevel="2">
      <c r="A1851" s="68">
        <v>833.0</v>
      </c>
      <c r="B1851" s="69">
        <v>1.0</v>
      </c>
      <c r="C1851" s="18" t="str">
        <f>IF(A1851=1.2, "Minneapolis",VLOOKUP(A1851,'Fall20 data fy22 comp rev '!$P$2:$Q$669,2,0))</f>
        <v>South Washington County</v>
      </c>
      <c r="D1851" s="68">
        <v>833.0</v>
      </c>
      <c r="E1851" s="69">
        <v>1.0</v>
      </c>
      <c r="F1851" s="69">
        <v>52.0</v>
      </c>
      <c r="G1851" s="70" t="s">
        <v>2926</v>
      </c>
      <c r="H1851" s="69">
        <v>10.0</v>
      </c>
      <c r="I1851" s="69">
        <v>0.0</v>
      </c>
      <c r="J1851" s="69">
        <v>0.0</v>
      </c>
      <c r="K1851" s="29">
        <f t="shared" si="1894"/>
        <v>0</v>
      </c>
      <c r="L1851" s="71">
        <f t="shared" si="1895"/>
        <v>0</v>
      </c>
      <c r="M1851" s="71">
        <f t="shared" si="1896"/>
        <v>0</v>
      </c>
      <c r="N1851" s="72">
        <f t="shared" si="1897"/>
        <v>0</v>
      </c>
      <c r="O1851" s="73">
        <f t="shared" si="1898"/>
        <v>0</v>
      </c>
      <c r="P1851" s="8">
        <f t="shared" si="1899"/>
        <v>0</v>
      </c>
    </row>
    <row r="1852" ht="14.25" customHeight="1" outlineLevel="2">
      <c r="A1852" s="68">
        <v>833.0</v>
      </c>
      <c r="B1852" s="69">
        <v>1.0</v>
      </c>
      <c r="C1852" s="18" t="str">
        <f>IF(A1852=1.2, "Minneapolis",VLOOKUP(A1852,'Fall20 data fy22 comp rev '!$P$2:$Q$669,2,0))</f>
        <v>South Washington County</v>
      </c>
      <c r="D1852" s="68">
        <v>833.0</v>
      </c>
      <c r="E1852" s="69">
        <v>1.0</v>
      </c>
      <c r="F1852" s="69">
        <v>56.0</v>
      </c>
      <c r="G1852" s="70" t="s">
        <v>2927</v>
      </c>
      <c r="H1852" s="69">
        <v>81.0</v>
      </c>
      <c r="I1852" s="69">
        <v>21.0</v>
      </c>
      <c r="J1852" s="69">
        <v>1.0</v>
      </c>
      <c r="K1852" s="29">
        <f t="shared" si="1894"/>
        <v>21.5</v>
      </c>
      <c r="L1852" s="71">
        <f t="shared" si="1895"/>
        <v>0.2654</v>
      </c>
      <c r="M1852" s="71">
        <f t="shared" si="1896"/>
        <v>0.3318</v>
      </c>
      <c r="N1852" s="72">
        <f t="shared" si="1897"/>
        <v>4.28</v>
      </c>
      <c r="O1852" s="73">
        <f t="shared" si="1898"/>
        <v>24515.84</v>
      </c>
      <c r="P1852" s="8">
        <f t="shared" si="1899"/>
        <v>302.6646914</v>
      </c>
    </row>
    <row r="1853" ht="14.25" customHeight="1" outlineLevel="2">
      <c r="A1853" s="68">
        <v>833.0</v>
      </c>
      <c r="B1853" s="69">
        <v>1.0</v>
      </c>
      <c r="C1853" s="18" t="str">
        <f>IF(A1853=1.2, "Minneapolis",VLOOKUP(A1853,'Fall20 data fy22 comp rev '!$P$2:$Q$669,2,0))</f>
        <v>South Washington County</v>
      </c>
      <c r="D1853" s="68">
        <v>833.0</v>
      </c>
      <c r="E1853" s="69">
        <v>1.0</v>
      </c>
      <c r="F1853" s="69">
        <v>75.0</v>
      </c>
      <c r="G1853" s="70" t="s">
        <v>2928</v>
      </c>
      <c r="H1853" s="69">
        <v>653.0</v>
      </c>
      <c r="I1853" s="69">
        <v>40.0</v>
      </c>
      <c r="J1853" s="69">
        <v>22.0</v>
      </c>
      <c r="K1853" s="29">
        <f t="shared" si="1894"/>
        <v>51</v>
      </c>
      <c r="L1853" s="71">
        <f t="shared" si="1895"/>
        <v>0.0781</v>
      </c>
      <c r="M1853" s="71">
        <f t="shared" si="1896"/>
        <v>0.0976</v>
      </c>
      <c r="N1853" s="72">
        <f t="shared" si="1897"/>
        <v>2.99</v>
      </c>
      <c r="O1853" s="73">
        <f t="shared" si="1898"/>
        <v>17126.72</v>
      </c>
      <c r="P1853" s="8">
        <f t="shared" si="1899"/>
        <v>26.22774885</v>
      </c>
    </row>
    <row r="1854" ht="14.25" customHeight="1" outlineLevel="1">
      <c r="A1854" s="68"/>
      <c r="B1854" s="69"/>
      <c r="C1854" s="80" t="s">
        <v>3838</v>
      </c>
      <c r="D1854" s="68"/>
      <c r="E1854" s="69"/>
      <c r="F1854" s="69"/>
      <c r="G1854" s="70"/>
      <c r="H1854" s="69">
        <f t="shared" ref="H1854:K1854" si="1900">SUBTOTAL(9,H1827:H1853)</f>
        <v>19265</v>
      </c>
      <c r="I1854" s="69">
        <f t="shared" si="1900"/>
        <v>2559</v>
      </c>
      <c r="J1854" s="69">
        <f t="shared" si="1900"/>
        <v>909</v>
      </c>
      <c r="K1854" s="29">
        <f t="shared" si="1900"/>
        <v>3013.5</v>
      </c>
      <c r="L1854" s="71"/>
      <c r="M1854" s="71"/>
      <c r="N1854" s="72">
        <f t="shared" ref="N1854:O1854" si="1901">SUBTOTAL(9,N1827:N1853)</f>
        <v>460.95</v>
      </c>
      <c r="O1854" s="73">
        <f t="shared" si="1901"/>
        <v>2640321.6</v>
      </c>
      <c r="P1854" s="8"/>
    </row>
    <row r="1855" ht="14.25" customHeight="1" outlineLevel="2">
      <c r="A1855" s="68">
        <v>834.0</v>
      </c>
      <c r="B1855" s="69">
        <v>1.0</v>
      </c>
      <c r="C1855" s="18" t="str">
        <f>IF(A1855=1.2, "Minneapolis",VLOOKUP(A1855,'Fall20 data fy22 comp rev '!$P$2:$Q$669,2,0))</f>
        <v>Stillwater Area</v>
      </c>
      <c r="D1855" s="68">
        <v>834.0</v>
      </c>
      <c r="E1855" s="69">
        <v>1.0</v>
      </c>
      <c r="F1855" s="69">
        <v>47.0</v>
      </c>
      <c r="G1855" s="70" t="s">
        <v>2929</v>
      </c>
      <c r="H1855" s="69">
        <v>2717.0</v>
      </c>
      <c r="I1855" s="69">
        <v>236.0</v>
      </c>
      <c r="J1855" s="69">
        <v>111.0</v>
      </c>
      <c r="K1855" s="29">
        <f t="shared" ref="K1855:K1869" si="1902">ROUND((I$3*I1855)+(J1855*J$3),1)</f>
        <v>291.5</v>
      </c>
      <c r="L1855" s="71">
        <f t="shared" ref="L1855:L1869" si="1903">ROUND(K1855/H1855,4)</f>
        <v>0.1073</v>
      </c>
      <c r="M1855" s="71">
        <f t="shared" ref="M1855:M1869" si="1904">ROUND(MIN(1,L1855/M$3),4)</f>
        <v>0.1341</v>
      </c>
      <c r="N1855" s="72">
        <f t="shared" ref="N1855:N1869" si="1905">ROUND(K1855*M1855*N$3,2)</f>
        <v>23.45</v>
      </c>
      <c r="O1855" s="73">
        <f t="shared" ref="O1855:O1869" si="1906">ROUND(N1855*O$3,2)</f>
        <v>134321.6</v>
      </c>
      <c r="P1855" s="8">
        <f t="shared" ref="P1855:P1869" si="1907">O1855/H1855</f>
        <v>49.4374678</v>
      </c>
    </row>
    <row r="1856" ht="14.25" customHeight="1" outlineLevel="2">
      <c r="A1856" s="68">
        <v>834.0</v>
      </c>
      <c r="B1856" s="69">
        <v>1.0</v>
      </c>
      <c r="C1856" s="18" t="str">
        <f>IF(A1856=1.2, "Minneapolis",VLOOKUP(A1856,'Fall20 data fy22 comp rev '!$P$2:$Q$669,2,0))</f>
        <v>Stillwater Area</v>
      </c>
      <c r="D1856" s="68">
        <v>834.0</v>
      </c>
      <c r="E1856" s="69">
        <v>1.0</v>
      </c>
      <c r="F1856" s="69">
        <v>48.0</v>
      </c>
      <c r="G1856" s="70" t="s">
        <v>2930</v>
      </c>
      <c r="H1856" s="69">
        <v>972.0</v>
      </c>
      <c r="I1856" s="69">
        <v>136.0</v>
      </c>
      <c r="J1856" s="69">
        <v>77.0</v>
      </c>
      <c r="K1856" s="29">
        <f t="shared" si="1902"/>
        <v>174.5</v>
      </c>
      <c r="L1856" s="71">
        <f t="shared" si="1903"/>
        <v>0.1795</v>
      </c>
      <c r="M1856" s="71">
        <f t="shared" si="1904"/>
        <v>0.2244</v>
      </c>
      <c r="N1856" s="72">
        <f t="shared" si="1905"/>
        <v>23.49</v>
      </c>
      <c r="O1856" s="73">
        <f t="shared" si="1906"/>
        <v>134550.72</v>
      </c>
      <c r="P1856" s="8">
        <f t="shared" si="1907"/>
        <v>138.4266667</v>
      </c>
    </row>
    <row r="1857" ht="14.25" customHeight="1" outlineLevel="2">
      <c r="A1857" s="68">
        <v>834.0</v>
      </c>
      <c r="B1857" s="69">
        <v>1.0</v>
      </c>
      <c r="C1857" s="18" t="str">
        <f>IF(A1857=1.2, "Minneapolis",VLOOKUP(A1857,'Fall20 data fy22 comp rev '!$P$2:$Q$669,2,0))</f>
        <v>Stillwater Area</v>
      </c>
      <c r="D1857" s="68">
        <v>834.0</v>
      </c>
      <c r="E1857" s="69">
        <v>1.0</v>
      </c>
      <c r="F1857" s="69">
        <v>49.0</v>
      </c>
      <c r="G1857" s="70" t="s">
        <v>2931</v>
      </c>
      <c r="H1857" s="69">
        <v>1022.0</v>
      </c>
      <c r="I1857" s="69">
        <v>88.0</v>
      </c>
      <c r="J1857" s="69">
        <v>36.0</v>
      </c>
      <c r="K1857" s="29">
        <f t="shared" si="1902"/>
        <v>106</v>
      </c>
      <c r="L1857" s="71">
        <f t="shared" si="1903"/>
        <v>0.1037</v>
      </c>
      <c r="M1857" s="71">
        <f t="shared" si="1904"/>
        <v>0.1296</v>
      </c>
      <c r="N1857" s="72">
        <f t="shared" si="1905"/>
        <v>8.24</v>
      </c>
      <c r="O1857" s="73">
        <f t="shared" si="1906"/>
        <v>47198.72</v>
      </c>
      <c r="P1857" s="8">
        <f t="shared" si="1907"/>
        <v>46.18270059</v>
      </c>
    </row>
    <row r="1858" ht="14.25" customHeight="1" outlineLevel="2">
      <c r="A1858" s="68">
        <v>834.0</v>
      </c>
      <c r="B1858" s="69">
        <v>1.0</v>
      </c>
      <c r="C1858" s="18" t="str">
        <f>IF(A1858=1.2, "Minneapolis",VLOOKUP(A1858,'Fall20 data fy22 comp rev '!$P$2:$Q$669,2,0))</f>
        <v>Stillwater Area</v>
      </c>
      <c r="D1858" s="68">
        <v>834.0</v>
      </c>
      <c r="E1858" s="69">
        <v>1.0</v>
      </c>
      <c r="F1858" s="69">
        <v>50.0</v>
      </c>
      <c r="G1858" s="70" t="s">
        <v>2932</v>
      </c>
      <c r="H1858" s="69">
        <v>31.0</v>
      </c>
      <c r="I1858" s="69">
        <v>6.0</v>
      </c>
      <c r="J1858" s="69">
        <v>0.0</v>
      </c>
      <c r="K1858" s="29">
        <f t="shared" si="1902"/>
        <v>6</v>
      </c>
      <c r="L1858" s="71">
        <f t="shared" si="1903"/>
        <v>0.1935</v>
      </c>
      <c r="M1858" s="71">
        <f t="shared" si="1904"/>
        <v>0.2419</v>
      </c>
      <c r="N1858" s="72">
        <f t="shared" si="1905"/>
        <v>0.87</v>
      </c>
      <c r="O1858" s="73">
        <f t="shared" si="1906"/>
        <v>4983.36</v>
      </c>
      <c r="P1858" s="8">
        <f t="shared" si="1907"/>
        <v>160.7535484</v>
      </c>
    </row>
    <row r="1859" ht="14.25" customHeight="1" outlineLevel="2">
      <c r="A1859" s="68">
        <v>834.0</v>
      </c>
      <c r="B1859" s="69">
        <v>1.0</v>
      </c>
      <c r="C1859" s="18" t="str">
        <f>IF(A1859=1.2, "Minneapolis",VLOOKUP(A1859,'Fall20 data fy22 comp rev '!$P$2:$Q$669,2,0))</f>
        <v>Stillwater Area</v>
      </c>
      <c r="D1859" s="68">
        <v>834.0</v>
      </c>
      <c r="E1859" s="69">
        <v>1.0</v>
      </c>
      <c r="F1859" s="69">
        <v>61.0</v>
      </c>
      <c r="G1859" s="70" t="s">
        <v>2933</v>
      </c>
      <c r="H1859" s="69">
        <v>74.0</v>
      </c>
      <c r="I1859" s="69">
        <v>16.0</v>
      </c>
      <c r="J1859" s="69">
        <v>6.0</v>
      </c>
      <c r="K1859" s="29">
        <f t="shared" si="1902"/>
        <v>19</v>
      </c>
      <c r="L1859" s="71">
        <f t="shared" si="1903"/>
        <v>0.2568</v>
      </c>
      <c r="M1859" s="71">
        <f t="shared" si="1904"/>
        <v>0.321</v>
      </c>
      <c r="N1859" s="72">
        <f t="shared" si="1905"/>
        <v>3.66</v>
      </c>
      <c r="O1859" s="73">
        <f t="shared" si="1906"/>
        <v>20964.48</v>
      </c>
      <c r="P1859" s="8">
        <f t="shared" si="1907"/>
        <v>283.3037838</v>
      </c>
    </row>
    <row r="1860" ht="14.25" customHeight="1" outlineLevel="2">
      <c r="A1860" s="68">
        <v>834.0</v>
      </c>
      <c r="B1860" s="69">
        <v>1.0</v>
      </c>
      <c r="C1860" s="18" t="str">
        <f>IF(A1860=1.2, "Minneapolis",VLOOKUP(A1860,'Fall20 data fy22 comp rev '!$P$2:$Q$669,2,0))</f>
        <v>Stillwater Area</v>
      </c>
      <c r="D1860" s="68">
        <v>834.0</v>
      </c>
      <c r="E1860" s="69">
        <v>1.0</v>
      </c>
      <c r="F1860" s="69">
        <v>785.0</v>
      </c>
      <c r="G1860" s="70" t="s">
        <v>2934</v>
      </c>
      <c r="H1860" s="69">
        <v>478.0</v>
      </c>
      <c r="I1860" s="69">
        <v>31.0</v>
      </c>
      <c r="J1860" s="69">
        <v>26.0</v>
      </c>
      <c r="K1860" s="29">
        <f t="shared" si="1902"/>
        <v>44</v>
      </c>
      <c r="L1860" s="71">
        <f t="shared" si="1903"/>
        <v>0.0921</v>
      </c>
      <c r="M1860" s="71">
        <f t="shared" si="1904"/>
        <v>0.1151</v>
      </c>
      <c r="N1860" s="72">
        <f t="shared" si="1905"/>
        <v>3.04</v>
      </c>
      <c r="O1860" s="73">
        <f t="shared" si="1906"/>
        <v>17413.12</v>
      </c>
      <c r="P1860" s="8">
        <f t="shared" si="1907"/>
        <v>36.42912134</v>
      </c>
    </row>
    <row r="1861" ht="14.25" customHeight="1" outlineLevel="2">
      <c r="A1861" s="68">
        <v>834.0</v>
      </c>
      <c r="B1861" s="69">
        <v>1.0</v>
      </c>
      <c r="C1861" s="18" t="str">
        <f>IF(A1861=1.2, "Minneapolis",VLOOKUP(A1861,'Fall20 data fy22 comp rev '!$P$2:$Q$669,2,0))</f>
        <v>Stillwater Area</v>
      </c>
      <c r="D1861" s="68">
        <v>834.0</v>
      </c>
      <c r="E1861" s="69">
        <v>1.0</v>
      </c>
      <c r="F1861" s="69">
        <v>786.0</v>
      </c>
      <c r="G1861" s="70" t="s">
        <v>2935</v>
      </c>
      <c r="H1861" s="69">
        <v>362.0</v>
      </c>
      <c r="I1861" s="69">
        <v>35.0</v>
      </c>
      <c r="J1861" s="69">
        <v>28.0</v>
      </c>
      <c r="K1861" s="29">
        <f t="shared" si="1902"/>
        <v>49</v>
      </c>
      <c r="L1861" s="71">
        <f t="shared" si="1903"/>
        <v>0.1354</v>
      </c>
      <c r="M1861" s="71">
        <f t="shared" si="1904"/>
        <v>0.1693</v>
      </c>
      <c r="N1861" s="72">
        <f t="shared" si="1905"/>
        <v>4.98</v>
      </c>
      <c r="O1861" s="73">
        <f t="shared" si="1906"/>
        <v>28525.44</v>
      </c>
      <c r="P1861" s="8">
        <f t="shared" si="1907"/>
        <v>78.79955801</v>
      </c>
    </row>
    <row r="1862" ht="14.25" customHeight="1" outlineLevel="2">
      <c r="A1862" s="68">
        <v>834.0</v>
      </c>
      <c r="B1862" s="69">
        <v>1.0</v>
      </c>
      <c r="C1862" s="18" t="str">
        <f>IF(A1862=1.2, "Minneapolis",VLOOKUP(A1862,'Fall20 data fy22 comp rev '!$P$2:$Q$669,2,0))</f>
        <v>Stillwater Area</v>
      </c>
      <c r="D1862" s="68">
        <v>834.0</v>
      </c>
      <c r="E1862" s="69">
        <v>1.0</v>
      </c>
      <c r="F1862" s="69">
        <v>787.0</v>
      </c>
      <c r="G1862" s="70" t="s">
        <v>2936</v>
      </c>
      <c r="H1862" s="69">
        <v>697.0</v>
      </c>
      <c r="I1862" s="69">
        <v>137.0</v>
      </c>
      <c r="J1862" s="69">
        <v>45.0</v>
      </c>
      <c r="K1862" s="29">
        <f t="shared" si="1902"/>
        <v>159.5</v>
      </c>
      <c r="L1862" s="71">
        <f t="shared" si="1903"/>
        <v>0.2288</v>
      </c>
      <c r="M1862" s="71">
        <f t="shared" si="1904"/>
        <v>0.286</v>
      </c>
      <c r="N1862" s="72">
        <f t="shared" si="1905"/>
        <v>27.37</v>
      </c>
      <c r="O1862" s="73">
        <f t="shared" si="1906"/>
        <v>156775.36</v>
      </c>
      <c r="P1862" s="8">
        <f t="shared" si="1907"/>
        <v>224.9287805</v>
      </c>
    </row>
    <row r="1863" ht="14.25" customHeight="1" outlineLevel="2">
      <c r="A1863" s="68">
        <v>834.0</v>
      </c>
      <c r="B1863" s="69">
        <v>1.0</v>
      </c>
      <c r="C1863" s="18" t="str">
        <f>IF(A1863=1.2, "Minneapolis",VLOOKUP(A1863,'Fall20 data fy22 comp rev '!$P$2:$Q$669,2,0))</f>
        <v>Stillwater Area</v>
      </c>
      <c r="D1863" s="68">
        <v>834.0</v>
      </c>
      <c r="E1863" s="69">
        <v>1.0</v>
      </c>
      <c r="F1863" s="69">
        <v>788.0</v>
      </c>
      <c r="G1863" s="70" t="s">
        <v>2937</v>
      </c>
      <c r="H1863" s="69">
        <v>475.0</v>
      </c>
      <c r="I1863" s="69">
        <v>98.0</v>
      </c>
      <c r="J1863" s="69">
        <v>28.0</v>
      </c>
      <c r="K1863" s="29">
        <f t="shared" si="1902"/>
        <v>112</v>
      </c>
      <c r="L1863" s="71">
        <f t="shared" si="1903"/>
        <v>0.2358</v>
      </c>
      <c r="M1863" s="71">
        <f t="shared" si="1904"/>
        <v>0.2948</v>
      </c>
      <c r="N1863" s="72">
        <f t="shared" si="1905"/>
        <v>19.81</v>
      </c>
      <c r="O1863" s="73">
        <f t="shared" si="1906"/>
        <v>113471.68</v>
      </c>
      <c r="P1863" s="8">
        <f t="shared" si="1907"/>
        <v>238.8877474</v>
      </c>
    </row>
    <row r="1864" ht="14.25" customHeight="1" outlineLevel="2">
      <c r="A1864" s="68">
        <v>834.0</v>
      </c>
      <c r="B1864" s="69">
        <v>1.0</v>
      </c>
      <c r="C1864" s="18" t="str">
        <f>IF(A1864=1.2, "Minneapolis",VLOOKUP(A1864,'Fall20 data fy22 comp rev '!$P$2:$Q$669,2,0))</f>
        <v>Stillwater Area</v>
      </c>
      <c r="D1864" s="68">
        <v>834.0</v>
      </c>
      <c r="E1864" s="69">
        <v>1.0</v>
      </c>
      <c r="F1864" s="69">
        <v>793.0</v>
      </c>
      <c r="G1864" s="70" t="s">
        <v>2938</v>
      </c>
      <c r="H1864" s="69">
        <v>433.0</v>
      </c>
      <c r="I1864" s="69">
        <v>26.0</v>
      </c>
      <c r="J1864" s="69">
        <v>15.0</v>
      </c>
      <c r="K1864" s="29">
        <f t="shared" si="1902"/>
        <v>33.5</v>
      </c>
      <c r="L1864" s="71">
        <f t="shared" si="1903"/>
        <v>0.0774</v>
      </c>
      <c r="M1864" s="71">
        <f t="shared" si="1904"/>
        <v>0.0968</v>
      </c>
      <c r="N1864" s="72">
        <f t="shared" si="1905"/>
        <v>1.95</v>
      </c>
      <c r="O1864" s="73">
        <f t="shared" si="1906"/>
        <v>11169.6</v>
      </c>
      <c r="P1864" s="8">
        <f t="shared" si="1907"/>
        <v>25.79584296</v>
      </c>
    </row>
    <row r="1865" ht="14.25" customHeight="1" outlineLevel="2">
      <c r="A1865" s="68">
        <v>834.0</v>
      </c>
      <c r="B1865" s="69">
        <v>1.0</v>
      </c>
      <c r="C1865" s="18" t="str">
        <f>IF(A1865=1.2, "Minneapolis",VLOOKUP(A1865,'Fall20 data fy22 comp rev '!$P$2:$Q$669,2,0))</f>
        <v>Stillwater Area</v>
      </c>
      <c r="D1865" s="68">
        <v>834.0</v>
      </c>
      <c r="E1865" s="69">
        <v>1.0</v>
      </c>
      <c r="F1865" s="69">
        <v>797.0</v>
      </c>
      <c r="G1865" s="70" t="s">
        <v>2939</v>
      </c>
      <c r="H1865" s="69">
        <v>479.0</v>
      </c>
      <c r="I1865" s="69">
        <v>53.0</v>
      </c>
      <c r="J1865" s="69">
        <v>25.0</v>
      </c>
      <c r="K1865" s="29">
        <f t="shared" si="1902"/>
        <v>65.5</v>
      </c>
      <c r="L1865" s="71">
        <f t="shared" si="1903"/>
        <v>0.1367</v>
      </c>
      <c r="M1865" s="71">
        <f t="shared" si="1904"/>
        <v>0.1709</v>
      </c>
      <c r="N1865" s="72">
        <f t="shared" si="1905"/>
        <v>6.72</v>
      </c>
      <c r="O1865" s="73">
        <f t="shared" si="1906"/>
        <v>38492.16</v>
      </c>
      <c r="P1865" s="8">
        <f t="shared" si="1907"/>
        <v>80.35941545</v>
      </c>
    </row>
    <row r="1866" ht="14.25" customHeight="1" outlineLevel="2">
      <c r="A1866" s="68">
        <v>834.0</v>
      </c>
      <c r="B1866" s="69">
        <v>1.0</v>
      </c>
      <c r="C1866" s="18" t="str">
        <f>IF(A1866=1.2, "Minneapolis",VLOOKUP(A1866,'Fall20 data fy22 comp rev '!$P$2:$Q$669,2,0))</f>
        <v>Stillwater Area</v>
      </c>
      <c r="D1866" s="68">
        <v>834.0</v>
      </c>
      <c r="E1866" s="69">
        <v>1.0</v>
      </c>
      <c r="F1866" s="69">
        <v>798.0</v>
      </c>
      <c r="G1866" s="70" t="s">
        <v>2940</v>
      </c>
      <c r="H1866" s="69">
        <v>55.0</v>
      </c>
      <c r="I1866" s="69">
        <v>1.0</v>
      </c>
      <c r="J1866" s="69">
        <v>0.0</v>
      </c>
      <c r="K1866" s="29">
        <f t="shared" si="1902"/>
        <v>1</v>
      </c>
      <c r="L1866" s="71">
        <f t="shared" si="1903"/>
        <v>0.0182</v>
      </c>
      <c r="M1866" s="71">
        <f t="shared" si="1904"/>
        <v>0.0228</v>
      </c>
      <c r="N1866" s="72">
        <f t="shared" si="1905"/>
        <v>0.01</v>
      </c>
      <c r="O1866" s="73">
        <f t="shared" si="1906"/>
        <v>57.28</v>
      </c>
      <c r="P1866" s="8">
        <f t="shared" si="1907"/>
        <v>1.041454545</v>
      </c>
    </row>
    <row r="1867" ht="14.25" customHeight="1" outlineLevel="2">
      <c r="A1867" s="68">
        <v>834.0</v>
      </c>
      <c r="B1867" s="69">
        <v>1.0</v>
      </c>
      <c r="C1867" s="18" t="str">
        <f>IF(A1867=1.2, "Minneapolis",VLOOKUP(A1867,'Fall20 data fy22 comp rev '!$P$2:$Q$669,2,0))</f>
        <v>Stillwater Area</v>
      </c>
      <c r="D1867" s="68">
        <v>834.0</v>
      </c>
      <c r="E1867" s="69">
        <v>1.0</v>
      </c>
      <c r="F1867" s="69">
        <v>803.0</v>
      </c>
      <c r="G1867" s="70" t="s">
        <v>2941</v>
      </c>
      <c r="H1867" s="69">
        <v>207.0</v>
      </c>
      <c r="I1867" s="69">
        <v>19.0</v>
      </c>
      <c r="J1867" s="69">
        <v>5.0</v>
      </c>
      <c r="K1867" s="29">
        <f t="shared" si="1902"/>
        <v>21.5</v>
      </c>
      <c r="L1867" s="71">
        <f t="shared" si="1903"/>
        <v>0.1039</v>
      </c>
      <c r="M1867" s="71">
        <f t="shared" si="1904"/>
        <v>0.1299</v>
      </c>
      <c r="N1867" s="72">
        <f t="shared" si="1905"/>
        <v>1.68</v>
      </c>
      <c r="O1867" s="73">
        <f t="shared" si="1906"/>
        <v>9623.04</v>
      </c>
      <c r="P1867" s="8">
        <f t="shared" si="1907"/>
        <v>46.48811594</v>
      </c>
    </row>
    <row r="1868" ht="14.25" customHeight="1" outlineLevel="2">
      <c r="A1868" s="68">
        <v>834.0</v>
      </c>
      <c r="B1868" s="69">
        <v>1.0</v>
      </c>
      <c r="C1868" s="18" t="str">
        <f>IF(A1868=1.2, "Minneapolis",VLOOKUP(A1868,'Fall20 data fy22 comp rev '!$P$2:$Q$669,2,0))</f>
        <v>Stillwater Area</v>
      </c>
      <c r="D1868" s="68">
        <v>834.0</v>
      </c>
      <c r="E1868" s="69">
        <v>1.0</v>
      </c>
      <c r="F1868" s="69">
        <v>804.0</v>
      </c>
      <c r="G1868" s="70" t="s">
        <v>2942</v>
      </c>
      <c r="H1868" s="69">
        <v>567.0</v>
      </c>
      <c r="I1868" s="69">
        <v>66.0</v>
      </c>
      <c r="J1868" s="69">
        <v>21.0</v>
      </c>
      <c r="K1868" s="29">
        <f t="shared" si="1902"/>
        <v>76.5</v>
      </c>
      <c r="L1868" s="71">
        <f t="shared" si="1903"/>
        <v>0.1349</v>
      </c>
      <c r="M1868" s="71">
        <f t="shared" si="1904"/>
        <v>0.1686</v>
      </c>
      <c r="N1868" s="72">
        <f t="shared" si="1905"/>
        <v>7.74</v>
      </c>
      <c r="O1868" s="73">
        <f t="shared" si="1906"/>
        <v>44334.72</v>
      </c>
      <c r="P1868" s="8">
        <f t="shared" si="1907"/>
        <v>78.19174603</v>
      </c>
    </row>
    <row r="1869" ht="14.25" customHeight="1" outlineLevel="2">
      <c r="A1869" s="68">
        <v>834.0</v>
      </c>
      <c r="B1869" s="69">
        <v>1.0</v>
      </c>
      <c r="C1869" s="18" t="str">
        <f>IF(A1869=1.2, "Minneapolis",VLOOKUP(A1869,'Fall20 data fy22 comp rev '!$P$2:$Q$669,2,0))</f>
        <v>Stillwater Area</v>
      </c>
      <c r="D1869" s="68">
        <v>834.0</v>
      </c>
      <c r="E1869" s="69">
        <v>1.0</v>
      </c>
      <c r="F1869" s="69">
        <v>902.0</v>
      </c>
      <c r="G1869" s="70" t="s">
        <v>3839</v>
      </c>
      <c r="H1869" s="69">
        <v>2.0</v>
      </c>
      <c r="I1869" s="69">
        <v>0.0</v>
      </c>
      <c r="J1869" s="69">
        <v>0.0</v>
      </c>
      <c r="K1869" s="29">
        <f t="shared" si="1902"/>
        <v>0</v>
      </c>
      <c r="L1869" s="71">
        <f t="shared" si="1903"/>
        <v>0</v>
      </c>
      <c r="M1869" s="71">
        <f t="shared" si="1904"/>
        <v>0</v>
      </c>
      <c r="N1869" s="72">
        <f t="shared" si="1905"/>
        <v>0</v>
      </c>
      <c r="O1869" s="73">
        <f t="shared" si="1906"/>
        <v>0</v>
      </c>
      <c r="P1869" s="8">
        <f t="shared" si="1907"/>
        <v>0</v>
      </c>
    </row>
    <row r="1870" ht="14.25" customHeight="1" outlineLevel="1">
      <c r="A1870" s="68"/>
      <c r="B1870" s="69"/>
      <c r="C1870" s="80" t="s">
        <v>3840</v>
      </c>
      <c r="D1870" s="68"/>
      <c r="E1870" s="69"/>
      <c r="F1870" s="69"/>
      <c r="G1870" s="70"/>
      <c r="H1870" s="69">
        <f t="shared" ref="H1870:K1870" si="1908">SUBTOTAL(9,H1855:H1869)</f>
        <v>8571</v>
      </c>
      <c r="I1870" s="69">
        <f t="shared" si="1908"/>
        <v>948</v>
      </c>
      <c r="J1870" s="69">
        <f t="shared" si="1908"/>
        <v>423</v>
      </c>
      <c r="K1870" s="29">
        <f t="shared" si="1908"/>
        <v>1159.5</v>
      </c>
      <c r="L1870" s="71"/>
      <c r="M1870" s="71"/>
      <c r="N1870" s="72">
        <f t="shared" ref="N1870:O1870" si="1909">SUBTOTAL(9,N1855:N1869)</f>
        <v>133.01</v>
      </c>
      <c r="O1870" s="73">
        <f t="shared" si="1909"/>
        <v>761881.28</v>
      </c>
      <c r="P1870" s="8"/>
    </row>
    <row r="1871" ht="14.25" customHeight="1" outlineLevel="2">
      <c r="A1871" s="68">
        <v>836.0</v>
      </c>
      <c r="B1871" s="69">
        <v>1.0</v>
      </c>
      <c r="C1871" s="18" t="str">
        <f>IF(A1871=1.2, "Minneapolis",VLOOKUP(A1871,'Fall20 data fy22 comp rev '!$P$2:$Q$669,2,0))</f>
        <v>Butterfield</v>
      </c>
      <c r="D1871" s="68">
        <v>836.0</v>
      </c>
      <c r="E1871" s="69">
        <v>1.0</v>
      </c>
      <c r="F1871" s="69">
        <v>10.0</v>
      </c>
      <c r="G1871" s="70" t="s">
        <v>2943</v>
      </c>
      <c r="H1871" s="69">
        <v>116.0</v>
      </c>
      <c r="I1871" s="69">
        <v>60.0</v>
      </c>
      <c r="J1871" s="69">
        <v>25.0</v>
      </c>
      <c r="K1871" s="29">
        <f t="shared" ref="K1871:K1872" si="1910">ROUND((I$3*I1871)+(J1871*J$3),1)</f>
        <v>72.5</v>
      </c>
      <c r="L1871" s="71">
        <f t="shared" ref="L1871:L1872" si="1911">ROUND(K1871/H1871,4)</f>
        <v>0.625</v>
      </c>
      <c r="M1871" s="71">
        <f t="shared" ref="M1871:M1872" si="1912">ROUND(MIN(1,L1871/M$3),4)</f>
        <v>0.7813</v>
      </c>
      <c r="N1871" s="72">
        <f t="shared" ref="N1871:N1872" si="1913">ROUND(K1871*M1871*N$3,2)</f>
        <v>33.99</v>
      </c>
      <c r="O1871" s="73">
        <f t="shared" ref="O1871:O1872" si="1914">ROUND(N1871*O$3,2)</f>
        <v>194694.72</v>
      </c>
      <c r="P1871" s="8">
        <f t="shared" ref="P1871:P1872" si="1915">O1871/H1871</f>
        <v>1678.402759</v>
      </c>
    </row>
    <row r="1872" ht="14.25" customHeight="1" outlineLevel="2">
      <c r="A1872" s="68">
        <v>836.0</v>
      </c>
      <c r="B1872" s="69">
        <v>1.0</v>
      </c>
      <c r="C1872" s="18" t="str">
        <f>IF(A1872=1.2, "Minneapolis",VLOOKUP(A1872,'Fall20 data fy22 comp rev '!$P$2:$Q$669,2,0))</f>
        <v>Butterfield</v>
      </c>
      <c r="D1872" s="68">
        <v>836.0</v>
      </c>
      <c r="E1872" s="69">
        <v>1.0</v>
      </c>
      <c r="F1872" s="69">
        <v>30.0</v>
      </c>
      <c r="G1872" s="70" t="s">
        <v>2944</v>
      </c>
      <c r="H1872" s="69">
        <v>102.0</v>
      </c>
      <c r="I1872" s="69">
        <v>42.0</v>
      </c>
      <c r="J1872" s="69">
        <v>21.0</v>
      </c>
      <c r="K1872" s="29">
        <f t="shared" si="1910"/>
        <v>52.5</v>
      </c>
      <c r="L1872" s="71">
        <f t="shared" si="1911"/>
        <v>0.5147</v>
      </c>
      <c r="M1872" s="71">
        <f t="shared" si="1912"/>
        <v>0.6434</v>
      </c>
      <c r="N1872" s="72">
        <f t="shared" si="1913"/>
        <v>20.27</v>
      </c>
      <c r="O1872" s="73">
        <f t="shared" si="1914"/>
        <v>116106.56</v>
      </c>
      <c r="P1872" s="8">
        <f t="shared" si="1915"/>
        <v>1138.299608</v>
      </c>
    </row>
    <row r="1873" ht="14.25" customHeight="1" outlineLevel="1">
      <c r="A1873" s="68"/>
      <c r="B1873" s="69"/>
      <c r="C1873" s="80" t="s">
        <v>3841</v>
      </c>
      <c r="D1873" s="68"/>
      <c r="E1873" s="69"/>
      <c r="F1873" s="69"/>
      <c r="G1873" s="70"/>
      <c r="H1873" s="69">
        <f t="shared" ref="H1873:K1873" si="1916">SUBTOTAL(9,H1871:H1872)</f>
        <v>218</v>
      </c>
      <c r="I1873" s="69">
        <f t="shared" si="1916"/>
        <v>102</v>
      </c>
      <c r="J1873" s="69">
        <f t="shared" si="1916"/>
        <v>46</v>
      </c>
      <c r="K1873" s="29">
        <f t="shared" si="1916"/>
        <v>125</v>
      </c>
      <c r="L1873" s="71"/>
      <c r="M1873" s="71"/>
      <c r="N1873" s="72">
        <f t="shared" ref="N1873:O1873" si="1917">SUBTOTAL(9,N1871:N1872)</f>
        <v>54.26</v>
      </c>
      <c r="O1873" s="73">
        <f t="shared" si="1917"/>
        <v>310801.28</v>
      </c>
      <c r="P1873" s="8"/>
    </row>
    <row r="1874" ht="14.25" customHeight="1" outlineLevel="2">
      <c r="A1874" s="68">
        <v>837.0</v>
      </c>
      <c r="B1874" s="69">
        <v>1.0</v>
      </c>
      <c r="C1874" s="18" t="str">
        <f>IF(A1874=1.2, "Minneapolis",VLOOKUP(A1874,'Fall20 data fy22 comp rev '!$P$2:$Q$669,2,0))</f>
        <v>Madelia</v>
      </c>
      <c r="D1874" s="68">
        <v>837.0</v>
      </c>
      <c r="E1874" s="69">
        <v>1.0</v>
      </c>
      <c r="F1874" s="69">
        <v>10.0</v>
      </c>
      <c r="G1874" s="70" t="s">
        <v>2945</v>
      </c>
      <c r="H1874" s="69">
        <v>343.0</v>
      </c>
      <c r="I1874" s="69">
        <v>143.0</v>
      </c>
      <c r="J1874" s="69">
        <v>48.0</v>
      </c>
      <c r="K1874" s="29">
        <f t="shared" ref="K1874:K1876" si="1918">ROUND((I$3*I1874)+(J1874*J$3),1)</f>
        <v>167</v>
      </c>
      <c r="L1874" s="71">
        <f t="shared" ref="L1874:L1876" si="1919">ROUND(K1874/H1874,4)</f>
        <v>0.4869</v>
      </c>
      <c r="M1874" s="71">
        <f t="shared" ref="M1874:M1876" si="1920">ROUND(MIN(1,L1874/M$3),4)</f>
        <v>0.6086</v>
      </c>
      <c r="N1874" s="72">
        <f t="shared" ref="N1874:N1876" si="1921">ROUND(K1874*M1874*N$3,2)</f>
        <v>60.98</v>
      </c>
      <c r="O1874" s="73">
        <f t="shared" ref="O1874:O1876" si="1922">ROUND(N1874*O$3,2)</f>
        <v>349293.44</v>
      </c>
      <c r="P1874" s="8">
        <f t="shared" ref="P1874:P1876" si="1923">O1874/H1874</f>
        <v>1018.348222</v>
      </c>
    </row>
    <row r="1875" ht="14.25" customHeight="1" outlineLevel="2">
      <c r="A1875" s="68">
        <v>837.0</v>
      </c>
      <c r="B1875" s="69">
        <v>1.0</v>
      </c>
      <c r="C1875" s="18" t="str">
        <f>IF(A1875=1.2, "Minneapolis",VLOOKUP(A1875,'Fall20 data fy22 comp rev '!$P$2:$Q$669,2,0))</f>
        <v>Madelia</v>
      </c>
      <c r="D1875" s="68">
        <v>837.0</v>
      </c>
      <c r="E1875" s="69">
        <v>1.0</v>
      </c>
      <c r="F1875" s="69">
        <v>20.0</v>
      </c>
      <c r="G1875" s="70" t="s">
        <v>2946</v>
      </c>
      <c r="H1875" s="69">
        <v>263.0</v>
      </c>
      <c r="I1875" s="69">
        <v>66.0</v>
      </c>
      <c r="J1875" s="69">
        <v>40.0</v>
      </c>
      <c r="K1875" s="29">
        <f t="shared" si="1918"/>
        <v>86</v>
      </c>
      <c r="L1875" s="71">
        <f t="shared" si="1919"/>
        <v>0.327</v>
      </c>
      <c r="M1875" s="71">
        <f t="shared" si="1920"/>
        <v>0.4088</v>
      </c>
      <c r="N1875" s="72">
        <f t="shared" si="1921"/>
        <v>21.09</v>
      </c>
      <c r="O1875" s="73">
        <f t="shared" si="1922"/>
        <v>120803.52</v>
      </c>
      <c r="P1875" s="8">
        <f t="shared" si="1923"/>
        <v>459.3289734</v>
      </c>
    </row>
    <row r="1876" ht="14.25" customHeight="1" outlineLevel="2">
      <c r="A1876" s="68">
        <v>837.0</v>
      </c>
      <c r="B1876" s="69">
        <v>1.0</v>
      </c>
      <c r="C1876" s="18" t="str">
        <f>IF(A1876=1.2, "Minneapolis",VLOOKUP(A1876,'Fall20 data fy22 comp rev '!$P$2:$Q$669,2,0))</f>
        <v>Madelia</v>
      </c>
      <c r="D1876" s="68">
        <v>837.0</v>
      </c>
      <c r="E1876" s="69">
        <v>1.0</v>
      </c>
      <c r="F1876" s="69">
        <v>30.0</v>
      </c>
      <c r="G1876" s="70" t="s">
        <v>2947</v>
      </c>
      <c r="H1876" s="69">
        <v>3.0</v>
      </c>
      <c r="I1876" s="69">
        <v>0.0</v>
      </c>
      <c r="J1876" s="69">
        <v>0.0</v>
      </c>
      <c r="K1876" s="29">
        <f t="shared" si="1918"/>
        <v>0</v>
      </c>
      <c r="L1876" s="71">
        <f t="shared" si="1919"/>
        <v>0</v>
      </c>
      <c r="M1876" s="71">
        <f t="shared" si="1920"/>
        <v>0</v>
      </c>
      <c r="N1876" s="72">
        <f t="shared" si="1921"/>
        <v>0</v>
      </c>
      <c r="O1876" s="73">
        <f t="shared" si="1922"/>
        <v>0</v>
      </c>
      <c r="P1876" s="8">
        <f t="shared" si="1923"/>
        <v>0</v>
      </c>
    </row>
    <row r="1877" ht="14.25" customHeight="1" outlineLevel="1">
      <c r="A1877" s="68"/>
      <c r="B1877" s="69"/>
      <c r="C1877" s="80" t="s">
        <v>3842</v>
      </c>
      <c r="D1877" s="68"/>
      <c r="E1877" s="69"/>
      <c r="F1877" s="69"/>
      <c r="G1877" s="70"/>
      <c r="H1877" s="69">
        <f t="shared" ref="H1877:K1877" si="1924">SUBTOTAL(9,H1874:H1876)</f>
        <v>609</v>
      </c>
      <c r="I1877" s="69">
        <f t="shared" si="1924"/>
        <v>209</v>
      </c>
      <c r="J1877" s="69">
        <f t="shared" si="1924"/>
        <v>88</v>
      </c>
      <c r="K1877" s="29">
        <f t="shared" si="1924"/>
        <v>253</v>
      </c>
      <c r="L1877" s="71"/>
      <c r="M1877" s="71"/>
      <c r="N1877" s="72">
        <f t="shared" ref="N1877:O1877" si="1925">SUBTOTAL(9,N1874:N1876)</f>
        <v>82.07</v>
      </c>
      <c r="O1877" s="73">
        <f t="shared" si="1925"/>
        <v>470096.96</v>
      </c>
      <c r="P1877" s="8"/>
    </row>
    <row r="1878" ht="14.25" customHeight="1" outlineLevel="2">
      <c r="A1878" s="68">
        <v>840.0</v>
      </c>
      <c r="B1878" s="69">
        <v>1.0</v>
      </c>
      <c r="C1878" s="18" t="str">
        <f>IF(A1878=1.2, "Minneapolis",VLOOKUP(A1878,'Fall20 data fy22 comp rev '!$P$2:$Q$669,2,0))</f>
        <v>St. James</v>
      </c>
      <c r="D1878" s="68">
        <v>840.0</v>
      </c>
      <c r="E1878" s="69">
        <v>1.0</v>
      </c>
      <c r="F1878" s="69">
        <v>10.0</v>
      </c>
      <c r="G1878" s="70" t="s">
        <v>2948</v>
      </c>
      <c r="H1878" s="69">
        <v>14.0</v>
      </c>
      <c r="I1878" s="69">
        <v>5.0</v>
      </c>
      <c r="J1878" s="69">
        <v>6.0</v>
      </c>
      <c r="K1878" s="29">
        <f t="shared" ref="K1878:K1881" si="1926">ROUND((I$3*I1878)+(J1878*J$3),1)</f>
        <v>8</v>
      </c>
      <c r="L1878" s="71">
        <f t="shared" ref="L1878:L1881" si="1927">ROUND(K1878/H1878,4)</f>
        <v>0.5714</v>
      </c>
      <c r="M1878" s="71">
        <f t="shared" ref="M1878:M1881" si="1928">ROUND(MIN(1,L1878/M$3),4)</f>
        <v>0.7143</v>
      </c>
      <c r="N1878" s="72">
        <f t="shared" ref="N1878:N1881" si="1929">ROUND(K1878*M1878*N$3,2)</f>
        <v>3.43</v>
      </c>
      <c r="O1878" s="73">
        <f t="shared" ref="O1878:O1881" si="1930">ROUND(N1878*O$3,2)</f>
        <v>19647.04</v>
      </c>
      <c r="P1878" s="8">
        <f t="shared" ref="P1878:P1881" si="1931">O1878/H1878</f>
        <v>1403.36</v>
      </c>
    </row>
    <row r="1879" ht="14.25" customHeight="1" outlineLevel="2">
      <c r="A1879" s="68">
        <v>840.0</v>
      </c>
      <c r="B1879" s="69">
        <v>1.0</v>
      </c>
      <c r="C1879" s="18" t="str">
        <f>IF(A1879=1.2, "Minneapolis",VLOOKUP(A1879,'Fall20 data fy22 comp rev '!$P$2:$Q$669,2,0))</f>
        <v>St. James</v>
      </c>
      <c r="D1879" s="68">
        <v>840.0</v>
      </c>
      <c r="E1879" s="69">
        <v>1.0</v>
      </c>
      <c r="F1879" s="69">
        <v>20.0</v>
      </c>
      <c r="G1879" s="70" t="s">
        <v>2949</v>
      </c>
      <c r="H1879" s="69">
        <v>445.0</v>
      </c>
      <c r="I1879" s="69">
        <v>176.0</v>
      </c>
      <c r="J1879" s="69">
        <v>87.0</v>
      </c>
      <c r="K1879" s="29">
        <f t="shared" si="1926"/>
        <v>219.5</v>
      </c>
      <c r="L1879" s="71">
        <f t="shared" si="1927"/>
        <v>0.4933</v>
      </c>
      <c r="M1879" s="71">
        <f t="shared" si="1928"/>
        <v>0.6166</v>
      </c>
      <c r="N1879" s="72">
        <f t="shared" si="1929"/>
        <v>81.21</v>
      </c>
      <c r="O1879" s="73">
        <f t="shared" si="1930"/>
        <v>465170.88</v>
      </c>
      <c r="P1879" s="8">
        <f t="shared" si="1931"/>
        <v>1045.32782</v>
      </c>
    </row>
    <row r="1880" ht="14.25" customHeight="1" outlineLevel="2">
      <c r="A1880" s="68">
        <v>840.0</v>
      </c>
      <c r="B1880" s="69">
        <v>1.0</v>
      </c>
      <c r="C1880" s="18" t="str">
        <f>IF(A1880=1.2, "Minneapolis",VLOOKUP(A1880,'Fall20 data fy22 comp rev '!$P$2:$Q$669,2,0))</f>
        <v>St. James</v>
      </c>
      <c r="D1880" s="68">
        <v>840.0</v>
      </c>
      <c r="E1880" s="69">
        <v>1.0</v>
      </c>
      <c r="F1880" s="69">
        <v>25.0</v>
      </c>
      <c r="G1880" s="70" t="s">
        <v>2950</v>
      </c>
      <c r="H1880" s="69">
        <v>59.0</v>
      </c>
      <c r="I1880" s="69">
        <v>21.0</v>
      </c>
      <c r="J1880" s="69">
        <v>7.0</v>
      </c>
      <c r="K1880" s="29">
        <f t="shared" si="1926"/>
        <v>24.5</v>
      </c>
      <c r="L1880" s="71">
        <f t="shared" si="1927"/>
        <v>0.4153</v>
      </c>
      <c r="M1880" s="71">
        <f t="shared" si="1928"/>
        <v>0.5191</v>
      </c>
      <c r="N1880" s="72">
        <f t="shared" si="1929"/>
        <v>7.63</v>
      </c>
      <c r="O1880" s="73">
        <f t="shared" si="1930"/>
        <v>43704.64</v>
      </c>
      <c r="P1880" s="8">
        <f t="shared" si="1931"/>
        <v>740.7566102</v>
      </c>
    </row>
    <row r="1881" ht="14.25" customHeight="1" outlineLevel="2">
      <c r="A1881" s="68">
        <v>840.0</v>
      </c>
      <c r="B1881" s="69">
        <v>1.0</v>
      </c>
      <c r="C1881" s="18" t="str">
        <f>IF(A1881=1.2, "Minneapolis",VLOOKUP(A1881,'Fall20 data fy22 comp rev '!$P$2:$Q$669,2,0))</f>
        <v>St. James</v>
      </c>
      <c r="D1881" s="68">
        <v>840.0</v>
      </c>
      <c r="E1881" s="69">
        <v>1.0</v>
      </c>
      <c r="F1881" s="69">
        <v>111.0</v>
      </c>
      <c r="G1881" s="70" t="s">
        <v>2951</v>
      </c>
      <c r="H1881" s="69">
        <v>502.0</v>
      </c>
      <c r="I1881" s="69">
        <v>189.0</v>
      </c>
      <c r="J1881" s="69">
        <v>71.0</v>
      </c>
      <c r="K1881" s="29">
        <f t="shared" si="1926"/>
        <v>224.5</v>
      </c>
      <c r="L1881" s="71">
        <f t="shared" si="1927"/>
        <v>0.4472</v>
      </c>
      <c r="M1881" s="71">
        <f t="shared" si="1928"/>
        <v>0.559</v>
      </c>
      <c r="N1881" s="72">
        <f t="shared" si="1929"/>
        <v>75.3</v>
      </c>
      <c r="O1881" s="73">
        <f t="shared" si="1930"/>
        <v>431318.4</v>
      </c>
      <c r="P1881" s="8">
        <f t="shared" si="1931"/>
        <v>859.2</v>
      </c>
    </row>
    <row r="1882" ht="14.25" customHeight="1" outlineLevel="1">
      <c r="A1882" s="68"/>
      <c r="B1882" s="69"/>
      <c r="C1882" s="80" t="s">
        <v>3843</v>
      </c>
      <c r="D1882" s="68"/>
      <c r="E1882" s="69"/>
      <c r="F1882" s="69"/>
      <c r="G1882" s="70"/>
      <c r="H1882" s="69">
        <f t="shared" ref="H1882:K1882" si="1932">SUBTOTAL(9,H1878:H1881)</f>
        <v>1020</v>
      </c>
      <c r="I1882" s="69">
        <f t="shared" si="1932"/>
        <v>391</v>
      </c>
      <c r="J1882" s="69">
        <f t="shared" si="1932"/>
        <v>171</v>
      </c>
      <c r="K1882" s="29">
        <f t="shared" si="1932"/>
        <v>476.5</v>
      </c>
      <c r="L1882" s="71"/>
      <c r="M1882" s="71"/>
      <c r="N1882" s="72">
        <f t="shared" ref="N1882:O1882" si="1933">SUBTOTAL(9,N1878:N1881)</f>
        <v>167.57</v>
      </c>
      <c r="O1882" s="73">
        <f t="shared" si="1933"/>
        <v>959840.96</v>
      </c>
      <c r="P1882" s="8"/>
    </row>
    <row r="1883" ht="14.25" customHeight="1" outlineLevel="2">
      <c r="A1883" s="68">
        <v>846.0</v>
      </c>
      <c r="B1883" s="69">
        <v>1.0</v>
      </c>
      <c r="C1883" s="18" t="str">
        <f>IF(A1883=1.2, "Minneapolis",VLOOKUP(A1883,'Fall20 data fy22 comp rev '!$P$2:$Q$669,2,0))</f>
        <v>Breckenridge</v>
      </c>
      <c r="D1883" s="68">
        <v>846.0</v>
      </c>
      <c r="E1883" s="69">
        <v>1.0</v>
      </c>
      <c r="F1883" s="69">
        <v>10.0</v>
      </c>
      <c r="G1883" s="70" t="s">
        <v>2952</v>
      </c>
      <c r="H1883" s="69">
        <v>324.0</v>
      </c>
      <c r="I1883" s="69">
        <v>117.0</v>
      </c>
      <c r="J1883" s="69">
        <v>21.0</v>
      </c>
      <c r="K1883" s="29">
        <f t="shared" ref="K1883:K1886" si="1934">ROUND((I$3*I1883)+(J1883*J$3),1)</f>
        <v>127.5</v>
      </c>
      <c r="L1883" s="71">
        <f t="shared" ref="L1883:L1886" si="1935">ROUND(K1883/H1883,4)</f>
        <v>0.3935</v>
      </c>
      <c r="M1883" s="71">
        <f t="shared" ref="M1883:M1886" si="1936">ROUND(MIN(1,L1883/M$3),4)</f>
        <v>0.4919</v>
      </c>
      <c r="N1883" s="72">
        <f t="shared" ref="N1883:N1886" si="1937">ROUND(K1883*M1883*N$3,2)</f>
        <v>37.63</v>
      </c>
      <c r="O1883" s="73">
        <f t="shared" ref="O1883:O1886" si="1938">ROUND(N1883*O$3,2)</f>
        <v>215544.64</v>
      </c>
      <c r="P1883" s="8">
        <f t="shared" ref="P1883:P1886" si="1939">O1883/H1883</f>
        <v>665.2612346</v>
      </c>
    </row>
    <row r="1884" ht="14.25" customHeight="1" outlineLevel="2">
      <c r="A1884" s="68">
        <v>846.0</v>
      </c>
      <c r="B1884" s="69">
        <v>1.0</v>
      </c>
      <c r="C1884" s="18" t="str">
        <f>IF(A1884=1.2, "Minneapolis",VLOOKUP(A1884,'Fall20 data fy22 comp rev '!$P$2:$Q$669,2,0))</f>
        <v>Breckenridge</v>
      </c>
      <c r="D1884" s="68">
        <v>846.0</v>
      </c>
      <c r="E1884" s="69">
        <v>1.0</v>
      </c>
      <c r="F1884" s="69">
        <v>20.0</v>
      </c>
      <c r="G1884" s="70" t="s">
        <v>2953</v>
      </c>
      <c r="H1884" s="69">
        <v>80.0</v>
      </c>
      <c r="I1884" s="69">
        <v>27.0</v>
      </c>
      <c r="J1884" s="69">
        <v>4.0</v>
      </c>
      <c r="K1884" s="29">
        <f t="shared" si="1934"/>
        <v>29</v>
      </c>
      <c r="L1884" s="71">
        <f t="shared" si="1935"/>
        <v>0.3625</v>
      </c>
      <c r="M1884" s="71">
        <f t="shared" si="1936"/>
        <v>0.4531</v>
      </c>
      <c r="N1884" s="72">
        <f t="shared" si="1937"/>
        <v>7.88</v>
      </c>
      <c r="O1884" s="73">
        <f t="shared" si="1938"/>
        <v>45136.64</v>
      </c>
      <c r="P1884" s="8">
        <f t="shared" si="1939"/>
        <v>564.208</v>
      </c>
    </row>
    <row r="1885" ht="14.25" customHeight="1" outlineLevel="2">
      <c r="A1885" s="68">
        <v>846.0</v>
      </c>
      <c r="B1885" s="69">
        <v>1.0</v>
      </c>
      <c r="C1885" s="18" t="str">
        <f>IF(A1885=1.2, "Minneapolis",VLOOKUP(A1885,'Fall20 data fy22 comp rev '!$P$2:$Q$669,2,0))</f>
        <v>Breckenridge</v>
      </c>
      <c r="D1885" s="68">
        <v>846.0</v>
      </c>
      <c r="E1885" s="69">
        <v>1.0</v>
      </c>
      <c r="F1885" s="69">
        <v>30.0</v>
      </c>
      <c r="G1885" s="70" t="s">
        <v>2954</v>
      </c>
      <c r="H1885" s="69">
        <v>221.0</v>
      </c>
      <c r="I1885" s="69">
        <v>33.0</v>
      </c>
      <c r="J1885" s="69">
        <v>10.0</v>
      </c>
      <c r="K1885" s="29">
        <f t="shared" si="1934"/>
        <v>38</v>
      </c>
      <c r="L1885" s="71">
        <f t="shared" si="1935"/>
        <v>0.1719</v>
      </c>
      <c r="M1885" s="71">
        <f t="shared" si="1936"/>
        <v>0.2149</v>
      </c>
      <c r="N1885" s="72">
        <f t="shared" si="1937"/>
        <v>4.9</v>
      </c>
      <c r="O1885" s="73">
        <f t="shared" si="1938"/>
        <v>28067.2</v>
      </c>
      <c r="P1885" s="8">
        <f t="shared" si="1939"/>
        <v>127.000905</v>
      </c>
    </row>
    <row r="1886" ht="14.25" customHeight="1" outlineLevel="2">
      <c r="A1886" s="68">
        <v>846.0</v>
      </c>
      <c r="B1886" s="69">
        <v>1.0</v>
      </c>
      <c r="C1886" s="18" t="str">
        <f>IF(A1886=1.2, "Minneapolis",VLOOKUP(A1886,'Fall20 data fy22 comp rev '!$P$2:$Q$669,2,0))</f>
        <v>Breckenridge</v>
      </c>
      <c r="D1886" s="68">
        <v>846.0</v>
      </c>
      <c r="E1886" s="69">
        <v>1.0</v>
      </c>
      <c r="F1886" s="69">
        <v>70.0</v>
      </c>
      <c r="G1886" s="70" t="s">
        <v>3844</v>
      </c>
      <c r="H1886" s="69">
        <v>7.0</v>
      </c>
      <c r="I1886" s="69">
        <v>6.0</v>
      </c>
      <c r="J1886" s="69">
        <v>0.0</v>
      </c>
      <c r="K1886" s="29">
        <f t="shared" si="1934"/>
        <v>6</v>
      </c>
      <c r="L1886" s="71">
        <f t="shared" si="1935"/>
        <v>0.8571</v>
      </c>
      <c r="M1886" s="71">
        <f t="shared" si="1936"/>
        <v>1</v>
      </c>
      <c r="N1886" s="72">
        <f t="shared" si="1937"/>
        <v>3.6</v>
      </c>
      <c r="O1886" s="73">
        <f t="shared" si="1938"/>
        <v>20620.8</v>
      </c>
      <c r="P1886" s="8">
        <f t="shared" si="1939"/>
        <v>2945.828571</v>
      </c>
    </row>
    <row r="1887" ht="14.25" customHeight="1" outlineLevel="1">
      <c r="A1887" s="68"/>
      <c r="B1887" s="69"/>
      <c r="C1887" s="80" t="s">
        <v>3845</v>
      </c>
      <c r="D1887" s="68"/>
      <c r="E1887" s="69"/>
      <c r="F1887" s="69"/>
      <c r="G1887" s="70"/>
      <c r="H1887" s="69">
        <f t="shared" ref="H1887:K1887" si="1940">SUBTOTAL(9,H1883:H1886)</f>
        <v>632</v>
      </c>
      <c r="I1887" s="69">
        <f t="shared" si="1940"/>
        <v>183</v>
      </c>
      <c r="J1887" s="69">
        <f t="shared" si="1940"/>
        <v>35</v>
      </c>
      <c r="K1887" s="29">
        <f t="shared" si="1940"/>
        <v>200.5</v>
      </c>
      <c r="L1887" s="71"/>
      <c r="M1887" s="71"/>
      <c r="N1887" s="72">
        <f t="shared" ref="N1887:O1887" si="1941">SUBTOTAL(9,N1883:N1886)</f>
        <v>54.01</v>
      </c>
      <c r="O1887" s="73">
        <f t="shared" si="1941"/>
        <v>309369.28</v>
      </c>
      <c r="P1887" s="8"/>
    </row>
    <row r="1888" ht="14.25" customHeight="1" outlineLevel="2">
      <c r="A1888" s="68">
        <v>850.0</v>
      </c>
      <c r="B1888" s="69">
        <v>1.0</v>
      </c>
      <c r="C1888" s="18" t="str">
        <f>IF(A1888=1.2, "Minneapolis",VLOOKUP(A1888,'Fall20 data fy22 comp rev '!$P$2:$Q$669,2,0))</f>
        <v>Rothsay</v>
      </c>
      <c r="D1888" s="68">
        <v>850.0</v>
      </c>
      <c r="E1888" s="69">
        <v>1.0</v>
      </c>
      <c r="F1888" s="69">
        <v>10.0</v>
      </c>
      <c r="G1888" s="70" t="s">
        <v>2955</v>
      </c>
      <c r="H1888" s="69">
        <v>179.0</v>
      </c>
      <c r="I1888" s="69">
        <v>46.0</v>
      </c>
      <c r="J1888" s="69">
        <v>26.0</v>
      </c>
      <c r="K1888" s="29">
        <f t="shared" ref="K1888:K1889" si="1942">ROUND((I$3*I1888)+(J1888*J$3),1)</f>
        <v>59</v>
      </c>
      <c r="L1888" s="71">
        <f t="shared" ref="L1888:L1889" si="1943">ROUND(K1888/H1888,4)</f>
        <v>0.3296</v>
      </c>
      <c r="M1888" s="71">
        <f t="shared" ref="M1888:M1889" si="1944">ROUND(MIN(1,L1888/M$3),4)</f>
        <v>0.412</v>
      </c>
      <c r="N1888" s="72">
        <f t="shared" ref="N1888:N1889" si="1945">ROUND(K1888*M1888*N$3,2)</f>
        <v>14.58</v>
      </c>
      <c r="O1888" s="73">
        <f t="shared" ref="O1888:O1889" si="1946">ROUND(N1888*O$3,2)</f>
        <v>83514.24</v>
      </c>
      <c r="P1888" s="8">
        <f t="shared" ref="P1888:P1889" si="1947">O1888/H1888</f>
        <v>466.56</v>
      </c>
    </row>
    <row r="1889" ht="14.25" customHeight="1" outlineLevel="2">
      <c r="A1889" s="68">
        <v>850.0</v>
      </c>
      <c r="B1889" s="69">
        <v>1.0</v>
      </c>
      <c r="C1889" s="18" t="str">
        <f>IF(A1889=1.2, "Minneapolis",VLOOKUP(A1889,'Fall20 data fy22 comp rev '!$P$2:$Q$669,2,0))</f>
        <v>Rothsay</v>
      </c>
      <c r="D1889" s="68">
        <v>850.0</v>
      </c>
      <c r="E1889" s="69">
        <v>1.0</v>
      </c>
      <c r="F1889" s="69">
        <v>20.0</v>
      </c>
      <c r="G1889" s="70" t="s">
        <v>2956</v>
      </c>
      <c r="H1889" s="69">
        <v>111.0</v>
      </c>
      <c r="I1889" s="69">
        <v>31.0</v>
      </c>
      <c r="J1889" s="69">
        <v>18.0</v>
      </c>
      <c r="K1889" s="29">
        <f t="shared" si="1942"/>
        <v>40</v>
      </c>
      <c r="L1889" s="71">
        <f t="shared" si="1943"/>
        <v>0.3604</v>
      </c>
      <c r="M1889" s="71">
        <f t="shared" si="1944"/>
        <v>0.4505</v>
      </c>
      <c r="N1889" s="72">
        <f t="shared" si="1945"/>
        <v>10.81</v>
      </c>
      <c r="O1889" s="73">
        <f t="shared" si="1946"/>
        <v>61919.68</v>
      </c>
      <c r="P1889" s="8">
        <f t="shared" si="1947"/>
        <v>557.834955</v>
      </c>
    </row>
    <row r="1890" ht="14.25" customHeight="1" outlineLevel="1">
      <c r="A1890" s="68"/>
      <c r="B1890" s="69"/>
      <c r="C1890" s="80" t="s">
        <v>3846</v>
      </c>
      <c r="D1890" s="68"/>
      <c r="E1890" s="69"/>
      <c r="F1890" s="69"/>
      <c r="G1890" s="70"/>
      <c r="H1890" s="69">
        <f t="shared" ref="H1890:K1890" si="1948">SUBTOTAL(9,H1888:H1889)</f>
        <v>290</v>
      </c>
      <c r="I1890" s="69">
        <f t="shared" si="1948"/>
        <v>77</v>
      </c>
      <c r="J1890" s="69">
        <f t="shared" si="1948"/>
        <v>44</v>
      </c>
      <c r="K1890" s="29">
        <f t="shared" si="1948"/>
        <v>99</v>
      </c>
      <c r="L1890" s="71"/>
      <c r="M1890" s="71"/>
      <c r="N1890" s="72">
        <f t="shared" ref="N1890:O1890" si="1949">SUBTOTAL(9,N1888:N1889)</f>
        <v>25.39</v>
      </c>
      <c r="O1890" s="73">
        <f t="shared" si="1949"/>
        <v>145433.92</v>
      </c>
      <c r="P1890" s="8"/>
    </row>
    <row r="1891" ht="14.25" customHeight="1" outlineLevel="2">
      <c r="A1891" s="68">
        <v>852.0</v>
      </c>
      <c r="B1891" s="69">
        <v>1.0</v>
      </c>
      <c r="C1891" s="18" t="str">
        <f>IF(A1891=1.2, "Minneapolis",VLOOKUP(A1891,'Fall20 data fy22 comp rev '!$P$2:$Q$669,2,0))</f>
        <v>Campbell-Tintah</v>
      </c>
      <c r="D1891" s="68">
        <v>852.0</v>
      </c>
      <c r="E1891" s="69">
        <v>1.0</v>
      </c>
      <c r="F1891" s="69">
        <v>10.0</v>
      </c>
      <c r="G1891" s="70" t="s">
        <v>2957</v>
      </c>
      <c r="H1891" s="69">
        <v>70.0</v>
      </c>
      <c r="I1891" s="69">
        <v>29.0</v>
      </c>
      <c r="J1891" s="69">
        <v>9.0</v>
      </c>
      <c r="K1891" s="29">
        <f t="shared" ref="K1891:K1892" si="1950">ROUND((I$3*I1891)+(J1891*J$3),1)</f>
        <v>33.5</v>
      </c>
      <c r="L1891" s="71">
        <f t="shared" ref="L1891:L1892" si="1951">ROUND(K1891/H1891,4)</f>
        <v>0.4786</v>
      </c>
      <c r="M1891" s="71">
        <f t="shared" ref="M1891:M1892" si="1952">ROUND(MIN(1,L1891/M$3),4)</f>
        <v>0.5983</v>
      </c>
      <c r="N1891" s="72">
        <f t="shared" ref="N1891:N1892" si="1953">ROUND(K1891*M1891*N$3,2)</f>
        <v>12.03</v>
      </c>
      <c r="O1891" s="73">
        <f t="shared" ref="O1891:O1892" si="1954">ROUND(N1891*O$3,2)</f>
        <v>68907.84</v>
      </c>
      <c r="P1891" s="8">
        <f t="shared" ref="P1891:P1892" si="1955">O1891/H1891</f>
        <v>984.3977143</v>
      </c>
    </row>
    <row r="1892" ht="14.25" customHeight="1" outlineLevel="2">
      <c r="A1892" s="68">
        <v>852.0</v>
      </c>
      <c r="B1892" s="69">
        <v>1.0</v>
      </c>
      <c r="C1892" s="18" t="str">
        <f>IF(A1892=1.2, "Minneapolis",VLOOKUP(A1892,'Fall20 data fy22 comp rev '!$P$2:$Q$669,2,0))</f>
        <v>Campbell-Tintah</v>
      </c>
      <c r="D1892" s="68">
        <v>852.0</v>
      </c>
      <c r="E1892" s="69">
        <v>1.0</v>
      </c>
      <c r="F1892" s="69">
        <v>20.0</v>
      </c>
      <c r="G1892" s="70" t="s">
        <v>2958</v>
      </c>
      <c r="H1892" s="69">
        <v>62.0</v>
      </c>
      <c r="I1892" s="69">
        <v>21.0</v>
      </c>
      <c r="J1892" s="69">
        <v>10.0</v>
      </c>
      <c r="K1892" s="29">
        <f t="shared" si="1950"/>
        <v>26</v>
      </c>
      <c r="L1892" s="71">
        <f t="shared" si="1951"/>
        <v>0.4194</v>
      </c>
      <c r="M1892" s="71">
        <f t="shared" si="1952"/>
        <v>0.5243</v>
      </c>
      <c r="N1892" s="72">
        <f t="shared" si="1953"/>
        <v>8.18</v>
      </c>
      <c r="O1892" s="73">
        <f t="shared" si="1954"/>
        <v>46855.04</v>
      </c>
      <c r="P1892" s="8">
        <f t="shared" si="1955"/>
        <v>755.7264516</v>
      </c>
    </row>
    <row r="1893" ht="14.25" customHeight="1" outlineLevel="1">
      <c r="A1893" s="68"/>
      <c r="B1893" s="69"/>
      <c r="C1893" s="80" t="s">
        <v>3847</v>
      </c>
      <c r="D1893" s="68"/>
      <c r="E1893" s="69"/>
      <c r="F1893" s="69"/>
      <c r="G1893" s="70"/>
      <c r="H1893" s="69">
        <f t="shared" ref="H1893:K1893" si="1956">SUBTOTAL(9,H1891:H1892)</f>
        <v>132</v>
      </c>
      <c r="I1893" s="69">
        <f t="shared" si="1956"/>
        <v>50</v>
      </c>
      <c r="J1893" s="69">
        <f t="shared" si="1956"/>
        <v>19</v>
      </c>
      <c r="K1893" s="29">
        <f t="shared" si="1956"/>
        <v>59.5</v>
      </c>
      <c r="L1893" s="71"/>
      <c r="M1893" s="71"/>
      <c r="N1893" s="72">
        <f t="shared" ref="N1893:O1893" si="1957">SUBTOTAL(9,N1891:N1892)</f>
        <v>20.21</v>
      </c>
      <c r="O1893" s="73">
        <f t="shared" si="1957"/>
        <v>115762.88</v>
      </c>
      <c r="P1893" s="8"/>
    </row>
    <row r="1894" ht="14.25" customHeight="1" outlineLevel="2">
      <c r="A1894" s="68">
        <v>857.0</v>
      </c>
      <c r="B1894" s="69">
        <v>1.0</v>
      </c>
      <c r="C1894" s="18" t="str">
        <f>IF(A1894=1.2, "Minneapolis",VLOOKUP(A1894,'Fall20 data fy22 comp rev '!$P$2:$Q$669,2,0))</f>
        <v>Lewiston-Altura</v>
      </c>
      <c r="D1894" s="68">
        <v>857.0</v>
      </c>
      <c r="E1894" s="69">
        <v>1.0</v>
      </c>
      <c r="F1894" s="69">
        <v>10.0</v>
      </c>
      <c r="G1894" s="70" t="s">
        <v>2959</v>
      </c>
      <c r="H1894" s="69">
        <v>233.0</v>
      </c>
      <c r="I1894" s="69">
        <v>56.0</v>
      </c>
      <c r="J1894" s="69">
        <v>28.0</v>
      </c>
      <c r="K1894" s="29">
        <f t="shared" ref="K1894:K1896" si="1958">ROUND((I$3*I1894)+(J1894*J$3),1)</f>
        <v>70</v>
      </c>
      <c r="L1894" s="71">
        <f t="shared" ref="L1894:L1896" si="1959">ROUND(K1894/H1894,4)</f>
        <v>0.3004</v>
      </c>
      <c r="M1894" s="71">
        <f t="shared" ref="M1894:M1896" si="1960">ROUND(MIN(1,L1894/M$3),4)</f>
        <v>0.3755</v>
      </c>
      <c r="N1894" s="72">
        <f t="shared" ref="N1894:N1896" si="1961">ROUND(K1894*M1894*N$3,2)</f>
        <v>15.77</v>
      </c>
      <c r="O1894" s="73">
        <f t="shared" ref="O1894:O1896" si="1962">ROUND(N1894*O$3,2)</f>
        <v>90330.56</v>
      </c>
      <c r="P1894" s="8">
        <f t="shared" ref="P1894:P1896" si="1963">O1894/H1894</f>
        <v>387.6848069</v>
      </c>
    </row>
    <row r="1895" ht="14.25" customHeight="1" outlineLevel="2">
      <c r="A1895" s="68">
        <v>857.0</v>
      </c>
      <c r="B1895" s="69">
        <v>1.0</v>
      </c>
      <c r="C1895" s="18" t="str">
        <f>IF(A1895=1.2, "Minneapolis",VLOOKUP(A1895,'Fall20 data fy22 comp rev '!$P$2:$Q$669,2,0))</f>
        <v>Lewiston-Altura</v>
      </c>
      <c r="D1895" s="68">
        <v>857.0</v>
      </c>
      <c r="E1895" s="69">
        <v>1.0</v>
      </c>
      <c r="F1895" s="69">
        <v>20.0</v>
      </c>
      <c r="G1895" s="70" t="s">
        <v>2960</v>
      </c>
      <c r="H1895" s="69">
        <v>114.0</v>
      </c>
      <c r="I1895" s="69">
        <v>15.0</v>
      </c>
      <c r="J1895" s="69">
        <v>16.0</v>
      </c>
      <c r="K1895" s="29">
        <f t="shared" si="1958"/>
        <v>23</v>
      </c>
      <c r="L1895" s="71">
        <f t="shared" si="1959"/>
        <v>0.2018</v>
      </c>
      <c r="M1895" s="71">
        <f t="shared" si="1960"/>
        <v>0.2523</v>
      </c>
      <c r="N1895" s="72">
        <f t="shared" si="1961"/>
        <v>3.48</v>
      </c>
      <c r="O1895" s="73">
        <f t="shared" si="1962"/>
        <v>19933.44</v>
      </c>
      <c r="P1895" s="8">
        <f t="shared" si="1963"/>
        <v>174.8547368</v>
      </c>
    </row>
    <row r="1896" ht="14.25" customHeight="1" outlineLevel="2">
      <c r="A1896" s="68">
        <v>857.0</v>
      </c>
      <c r="B1896" s="69">
        <v>1.0</v>
      </c>
      <c r="C1896" s="18" t="str">
        <f>IF(A1896=1.2, "Minneapolis",VLOOKUP(A1896,'Fall20 data fy22 comp rev '!$P$2:$Q$669,2,0))</f>
        <v>Lewiston-Altura</v>
      </c>
      <c r="D1896" s="68">
        <v>857.0</v>
      </c>
      <c r="E1896" s="69">
        <v>1.0</v>
      </c>
      <c r="F1896" s="69">
        <v>30.0</v>
      </c>
      <c r="G1896" s="70" t="s">
        <v>2961</v>
      </c>
      <c r="H1896" s="69">
        <v>396.0</v>
      </c>
      <c r="I1896" s="69">
        <v>77.0</v>
      </c>
      <c r="J1896" s="69">
        <v>32.0</v>
      </c>
      <c r="K1896" s="29">
        <f t="shared" si="1958"/>
        <v>93</v>
      </c>
      <c r="L1896" s="71">
        <f t="shared" si="1959"/>
        <v>0.2348</v>
      </c>
      <c r="M1896" s="71">
        <f t="shared" si="1960"/>
        <v>0.2935</v>
      </c>
      <c r="N1896" s="72">
        <f t="shared" si="1961"/>
        <v>16.38</v>
      </c>
      <c r="O1896" s="73">
        <f t="shared" si="1962"/>
        <v>93824.64</v>
      </c>
      <c r="P1896" s="8">
        <f t="shared" si="1963"/>
        <v>236.9309091</v>
      </c>
    </row>
    <row r="1897" ht="14.25" customHeight="1" outlineLevel="1">
      <c r="A1897" s="68"/>
      <c r="B1897" s="69"/>
      <c r="C1897" s="80" t="s">
        <v>3848</v>
      </c>
      <c r="D1897" s="68"/>
      <c r="E1897" s="69"/>
      <c r="F1897" s="69"/>
      <c r="G1897" s="70"/>
      <c r="H1897" s="69">
        <f t="shared" ref="H1897:K1897" si="1964">SUBTOTAL(9,H1894:H1896)</f>
        <v>743</v>
      </c>
      <c r="I1897" s="69">
        <f t="shared" si="1964"/>
        <v>148</v>
      </c>
      <c r="J1897" s="69">
        <f t="shared" si="1964"/>
        <v>76</v>
      </c>
      <c r="K1897" s="29">
        <f t="shared" si="1964"/>
        <v>186</v>
      </c>
      <c r="L1897" s="71"/>
      <c r="M1897" s="71"/>
      <c r="N1897" s="72">
        <f t="shared" ref="N1897:O1897" si="1965">SUBTOTAL(9,N1894:N1896)</f>
        <v>35.63</v>
      </c>
      <c r="O1897" s="73">
        <f t="shared" si="1965"/>
        <v>204088.64</v>
      </c>
      <c r="P1897" s="8"/>
    </row>
    <row r="1898" ht="14.25" customHeight="1" outlineLevel="2">
      <c r="A1898" s="68">
        <v>858.0</v>
      </c>
      <c r="B1898" s="69">
        <v>1.0</v>
      </c>
      <c r="C1898" s="18" t="str">
        <f>IF(A1898=1.2, "Minneapolis",VLOOKUP(A1898,'Fall20 data fy22 comp rev '!$P$2:$Q$669,2,0))</f>
        <v>St. Charles</v>
      </c>
      <c r="D1898" s="68">
        <v>858.0</v>
      </c>
      <c r="E1898" s="69">
        <v>1.0</v>
      </c>
      <c r="F1898" s="69">
        <v>2.0</v>
      </c>
      <c r="G1898" s="70" t="s">
        <v>2962</v>
      </c>
      <c r="H1898" s="69">
        <v>542.0</v>
      </c>
      <c r="I1898" s="69">
        <v>100.0</v>
      </c>
      <c r="J1898" s="69">
        <v>54.0</v>
      </c>
      <c r="K1898" s="29">
        <f t="shared" ref="K1898:K1899" si="1966">ROUND((I$3*I1898)+(J1898*J$3),1)</f>
        <v>127</v>
      </c>
      <c r="L1898" s="71">
        <f t="shared" ref="L1898:L1899" si="1967">ROUND(K1898/H1898,4)</f>
        <v>0.2343</v>
      </c>
      <c r="M1898" s="71">
        <f t="shared" ref="M1898:M1899" si="1968">ROUND(MIN(1,L1898/M$3),4)</f>
        <v>0.2929</v>
      </c>
      <c r="N1898" s="72">
        <f t="shared" ref="N1898:N1899" si="1969">ROUND(K1898*M1898*N$3,2)</f>
        <v>22.32</v>
      </c>
      <c r="O1898" s="73">
        <f t="shared" ref="O1898:O1899" si="1970">ROUND(N1898*O$3,2)</f>
        <v>127848.96</v>
      </c>
      <c r="P1898" s="8">
        <f t="shared" ref="P1898:P1899" si="1971">O1898/H1898</f>
        <v>235.88369</v>
      </c>
    </row>
    <row r="1899" ht="14.25" customHeight="1" outlineLevel="2">
      <c r="A1899" s="68">
        <v>858.0</v>
      </c>
      <c r="B1899" s="69">
        <v>1.0</v>
      </c>
      <c r="C1899" s="18" t="str">
        <f>IF(A1899=1.2, "Minneapolis",VLOOKUP(A1899,'Fall20 data fy22 comp rev '!$P$2:$Q$669,2,0))</f>
        <v>St. Charles</v>
      </c>
      <c r="D1899" s="68">
        <v>858.0</v>
      </c>
      <c r="E1899" s="69">
        <v>1.0</v>
      </c>
      <c r="F1899" s="69">
        <v>3.0</v>
      </c>
      <c r="G1899" s="70" t="s">
        <v>2963</v>
      </c>
      <c r="H1899" s="69">
        <v>461.0</v>
      </c>
      <c r="I1899" s="69">
        <v>67.0</v>
      </c>
      <c r="J1899" s="69">
        <v>48.0</v>
      </c>
      <c r="K1899" s="29">
        <f t="shared" si="1966"/>
        <v>91</v>
      </c>
      <c r="L1899" s="71">
        <f t="shared" si="1967"/>
        <v>0.1974</v>
      </c>
      <c r="M1899" s="71">
        <f t="shared" si="1968"/>
        <v>0.2468</v>
      </c>
      <c r="N1899" s="72">
        <f t="shared" si="1969"/>
        <v>13.48</v>
      </c>
      <c r="O1899" s="73">
        <f t="shared" si="1970"/>
        <v>77213.44</v>
      </c>
      <c r="P1899" s="8">
        <f t="shared" si="1971"/>
        <v>167.4911931</v>
      </c>
    </row>
    <row r="1900" ht="14.25" customHeight="1" outlineLevel="1">
      <c r="A1900" s="68"/>
      <c r="B1900" s="69"/>
      <c r="C1900" s="80" t="s">
        <v>3849</v>
      </c>
      <c r="D1900" s="68"/>
      <c r="E1900" s="69"/>
      <c r="F1900" s="69"/>
      <c r="G1900" s="70"/>
      <c r="H1900" s="69">
        <f t="shared" ref="H1900:K1900" si="1972">SUBTOTAL(9,H1898:H1899)</f>
        <v>1003</v>
      </c>
      <c r="I1900" s="69">
        <f t="shared" si="1972"/>
        <v>167</v>
      </c>
      <c r="J1900" s="69">
        <f t="shared" si="1972"/>
        <v>102</v>
      </c>
      <c r="K1900" s="29">
        <f t="shared" si="1972"/>
        <v>218</v>
      </c>
      <c r="L1900" s="71"/>
      <c r="M1900" s="71"/>
      <c r="N1900" s="72">
        <f t="shared" ref="N1900:O1900" si="1973">SUBTOTAL(9,N1898:N1899)</f>
        <v>35.8</v>
      </c>
      <c r="O1900" s="73">
        <f t="shared" si="1973"/>
        <v>205062.4</v>
      </c>
      <c r="P1900" s="8"/>
    </row>
    <row r="1901" ht="14.25" customHeight="1" outlineLevel="2">
      <c r="A1901" s="68">
        <v>861.0</v>
      </c>
      <c r="B1901" s="69">
        <v>1.0</v>
      </c>
      <c r="C1901" s="18" t="str">
        <f>IF(A1901=1.2, "Minneapolis",VLOOKUP(A1901,'Fall20 data fy22 comp rev '!$P$2:$Q$669,2,0))</f>
        <v>Winona Area</v>
      </c>
      <c r="D1901" s="68">
        <v>861.0</v>
      </c>
      <c r="E1901" s="69">
        <v>1.0</v>
      </c>
      <c r="F1901" s="69">
        <v>2.0</v>
      </c>
      <c r="G1901" s="70" t="s">
        <v>1039</v>
      </c>
      <c r="H1901" s="69">
        <v>332.0</v>
      </c>
      <c r="I1901" s="69">
        <v>116.0</v>
      </c>
      <c r="J1901" s="69">
        <v>28.0</v>
      </c>
      <c r="K1901" s="29">
        <f t="shared" ref="K1901:K1907" si="1974">ROUND((I$3*I1901)+(J1901*J$3),1)</f>
        <v>130</v>
      </c>
      <c r="L1901" s="71">
        <f t="shared" ref="L1901:L1907" si="1975">ROUND(K1901/H1901,4)</f>
        <v>0.3916</v>
      </c>
      <c r="M1901" s="71">
        <f t="shared" ref="M1901:M1907" si="1976">ROUND(MIN(1,L1901/M$3),4)</f>
        <v>0.4895</v>
      </c>
      <c r="N1901" s="72">
        <f t="shared" ref="N1901:N1907" si="1977">ROUND(K1901*M1901*N$3,2)</f>
        <v>38.18</v>
      </c>
      <c r="O1901" s="73">
        <f t="shared" ref="O1901:O1907" si="1978">ROUND(N1901*O$3,2)</f>
        <v>218695.04</v>
      </c>
      <c r="P1901" s="8">
        <f t="shared" ref="P1901:P1907" si="1979">O1901/H1901</f>
        <v>658.72</v>
      </c>
    </row>
    <row r="1902" ht="14.25" customHeight="1" outlineLevel="2">
      <c r="A1902" s="68">
        <v>861.0</v>
      </c>
      <c r="B1902" s="69">
        <v>1.0</v>
      </c>
      <c r="C1902" s="18" t="str">
        <f>IF(A1902=1.2, "Minneapolis",VLOOKUP(A1902,'Fall20 data fy22 comp rev '!$P$2:$Q$669,2,0))</f>
        <v>Winona Area</v>
      </c>
      <c r="D1902" s="68">
        <v>861.0</v>
      </c>
      <c r="E1902" s="69">
        <v>1.0</v>
      </c>
      <c r="F1902" s="69">
        <v>3.0</v>
      </c>
      <c r="G1902" s="70" t="s">
        <v>2964</v>
      </c>
      <c r="H1902" s="69">
        <v>110.0</v>
      </c>
      <c r="I1902" s="69">
        <v>33.0</v>
      </c>
      <c r="J1902" s="69">
        <v>8.0</v>
      </c>
      <c r="K1902" s="29">
        <f t="shared" si="1974"/>
        <v>37</v>
      </c>
      <c r="L1902" s="71">
        <f t="shared" si="1975"/>
        <v>0.3364</v>
      </c>
      <c r="M1902" s="71">
        <f t="shared" si="1976"/>
        <v>0.4205</v>
      </c>
      <c r="N1902" s="72">
        <f t="shared" si="1977"/>
        <v>9.34</v>
      </c>
      <c r="O1902" s="73">
        <f t="shared" si="1978"/>
        <v>53499.52</v>
      </c>
      <c r="P1902" s="8">
        <f t="shared" si="1979"/>
        <v>486.3592727</v>
      </c>
    </row>
    <row r="1903" ht="14.25" customHeight="1" outlineLevel="2">
      <c r="A1903" s="68">
        <v>861.0</v>
      </c>
      <c r="B1903" s="69">
        <v>1.0</v>
      </c>
      <c r="C1903" s="18" t="str">
        <f>IF(A1903=1.2, "Minneapolis",VLOOKUP(A1903,'Fall20 data fy22 comp rev '!$P$2:$Q$669,2,0))</f>
        <v>Winona Area</v>
      </c>
      <c r="D1903" s="68">
        <v>861.0</v>
      </c>
      <c r="E1903" s="69">
        <v>1.0</v>
      </c>
      <c r="F1903" s="69">
        <v>6.0</v>
      </c>
      <c r="G1903" s="70" t="s">
        <v>2965</v>
      </c>
      <c r="H1903" s="69">
        <v>820.0</v>
      </c>
      <c r="I1903" s="69">
        <v>262.0</v>
      </c>
      <c r="J1903" s="69">
        <v>74.0</v>
      </c>
      <c r="K1903" s="29">
        <f t="shared" si="1974"/>
        <v>299</v>
      </c>
      <c r="L1903" s="71">
        <f t="shared" si="1975"/>
        <v>0.3646</v>
      </c>
      <c r="M1903" s="71">
        <f t="shared" si="1976"/>
        <v>0.4558</v>
      </c>
      <c r="N1903" s="72">
        <f t="shared" si="1977"/>
        <v>81.77</v>
      </c>
      <c r="O1903" s="73">
        <f t="shared" si="1978"/>
        <v>468378.56</v>
      </c>
      <c r="P1903" s="8">
        <f t="shared" si="1979"/>
        <v>571.1933659</v>
      </c>
    </row>
    <row r="1904" ht="14.25" customHeight="1" outlineLevel="2">
      <c r="A1904" s="68">
        <v>861.0</v>
      </c>
      <c r="B1904" s="69">
        <v>1.0</v>
      </c>
      <c r="C1904" s="18" t="str">
        <f>IF(A1904=1.2, "Minneapolis",VLOOKUP(A1904,'Fall20 data fy22 comp rev '!$P$2:$Q$669,2,0))</f>
        <v>Winona Area</v>
      </c>
      <c r="D1904" s="68">
        <v>861.0</v>
      </c>
      <c r="E1904" s="69">
        <v>1.0</v>
      </c>
      <c r="F1904" s="69">
        <v>7.0</v>
      </c>
      <c r="G1904" s="70" t="s">
        <v>2966</v>
      </c>
      <c r="H1904" s="69">
        <v>898.0</v>
      </c>
      <c r="I1904" s="69">
        <v>191.0</v>
      </c>
      <c r="J1904" s="69">
        <v>64.0</v>
      </c>
      <c r="K1904" s="29">
        <f t="shared" si="1974"/>
        <v>223</v>
      </c>
      <c r="L1904" s="71">
        <f t="shared" si="1975"/>
        <v>0.2483</v>
      </c>
      <c r="M1904" s="71">
        <f t="shared" si="1976"/>
        <v>0.3104</v>
      </c>
      <c r="N1904" s="72">
        <f t="shared" si="1977"/>
        <v>41.53</v>
      </c>
      <c r="O1904" s="73">
        <f t="shared" si="1978"/>
        <v>237883.84</v>
      </c>
      <c r="P1904" s="8">
        <f t="shared" si="1979"/>
        <v>264.9040535</v>
      </c>
    </row>
    <row r="1905" ht="14.25" customHeight="1" outlineLevel="2">
      <c r="A1905" s="68">
        <v>861.0</v>
      </c>
      <c r="B1905" s="69">
        <v>1.0</v>
      </c>
      <c r="C1905" s="18" t="str">
        <f>IF(A1905=1.2, "Minneapolis",VLOOKUP(A1905,'Fall20 data fy22 comp rev '!$P$2:$Q$669,2,0))</f>
        <v>Winona Area</v>
      </c>
      <c r="D1905" s="68">
        <v>861.0</v>
      </c>
      <c r="E1905" s="69">
        <v>1.0</v>
      </c>
      <c r="F1905" s="69">
        <v>12.0</v>
      </c>
      <c r="G1905" s="70" t="s">
        <v>2967</v>
      </c>
      <c r="H1905" s="69">
        <v>342.0</v>
      </c>
      <c r="I1905" s="69">
        <v>156.0</v>
      </c>
      <c r="J1905" s="69">
        <v>35.0</v>
      </c>
      <c r="K1905" s="29">
        <f t="shared" si="1974"/>
        <v>173.5</v>
      </c>
      <c r="L1905" s="71">
        <f t="shared" si="1975"/>
        <v>0.5073</v>
      </c>
      <c r="M1905" s="71">
        <f t="shared" si="1976"/>
        <v>0.6341</v>
      </c>
      <c r="N1905" s="72">
        <f t="shared" si="1977"/>
        <v>66.01</v>
      </c>
      <c r="O1905" s="73">
        <f t="shared" si="1978"/>
        <v>378105.28</v>
      </c>
      <c r="P1905" s="8">
        <f t="shared" si="1979"/>
        <v>1105.570994</v>
      </c>
    </row>
    <row r="1906" ht="14.25" customHeight="1" outlineLevel="2">
      <c r="A1906" s="68">
        <v>861.0</v>
      </c>
      <c r="B1906" s="69">
        <v>1.0</v>
      </c>
      <c r="C1906" s="18" t="str">
        <f>IF(A1906=1.2, "Minneapolis",VLOOKUP(A1906,'Fall20 data fy22 comp rev '!$P$2:$Q$669,2,0))</f>
        <v>Winona Area</v>
      </c>
      <c r="D1906" s="68">
        <v>861.0</v>
      </c>
      <c r="E1906" s="69">
        <v>1.0</v>
      </c>
      <c r="F1906" s="69">
        <v>15.0</v>
      </c>
      <c r="G1906" s="70" t="s">
        <v>2968</v>
      </c>
      <c r="H1906" s="69">
        <v>221.0</v>
      </c>
      <c r="I1906" s="69">
        <v>56.0</v>
      </c>
      <c r="J1906" s="69">
        <v>19.0</v>
      </c>
      <c r="K1906" s="29">
        <f t="shared" si="1974"/>
        <v>65.5</v>
      </c>
      <c r="L1906" s="71">
        <f t="shared" si="1975"/>
        <v>0.2964</v>
      </c>
      <c r="M1906" s="71">
        <f t="shared" si="1976"/>
        <v>0.3705</v>
      </c>
      <c r="N1906" s="72">
        <f t="shared" si="1977"/>
        <v>14.56</v>
      </c>
      <c r="O1906" s="73">
        <f t="shared" si="1978"/>
        <v>83399.68</v>
      </c>
      <c r="P1906" s="8">
        <f t="shared" si="1979"/>
        <v>377.3741176</v>
      </c>
    </row>
    <row r="1907" ht="14.25" customHeight="1" outlineLevel="2">
      <c r="A1907" s="68">
        <v>861.0</v>
      </c>
      <c r="B1907" s="69">
        <v>1.0</v>
      </c>
      <c r="C1907" s="18" t="str">
        <f>IF(A1907=1.2, "Minneapolis",VLOOKUP(A1907,'Fall20 data fy22 comp rev '!$P$2:$Q$669,2,0))</f>
        <v>Winona Area</v>
      </c>
      <c r="D1907" s="68">
        <v>861.0</v>
      </c>
      <c r="E1907" s="69">
        <v>1.0</v>
      </c>
      <c r="F1907" s="69">
        <v>19.0</v>
      </c>
      <c r="G1907" s="70" t="s">
        <v>2969</v>
      </c>
      <c r="H1907" s="69">
        <v>75.0</v>
      </c>
      <c r="I1907" s="69">
        <v>37.0</v>
      </c>
      <c r="J1907" s="69">
        <v>1.0</v>
      </c>
      <c r="K1907" s="29">
        <f t="shared" si="1974"/>
        <v>37.5</v>
      </c>
      <c r="L1907" s="71">
        <f t="shared" si="1975"/>
        <v>0.5</v>
      </c>
      <c r="M1907" s="71">
        <f t="shared" si="1976"/>
        <v>0.625</v>
      </c>
      <c r="N1907" s="72">
        <f t="shared" si="1977"/>
        <v>14.06</v>
      </c>
      <c r="O1907" s="73">
        <f t="shared" si="1978"/>
        <v>80535.68</v>
      </c>
      <c r="P1907" s="8">
        <f t="shared" si="1979"/>
        <v>1073.809067</v>
      </c>
    </row>
    <row r="1908" ht="14.25" customHeight="1" outlineLevel="1">
      <c r="A1908" s="68"/>
      <c r="B1908" s="69"/>
      <c r="C1908" s="80" t="s">
        <v>3850</v>
      </c>
      <c r="D1908" s="68"/>
      <c r="E1908" s="69"/>
      <c r="F1908" s="69"/>
      <c r="G1908" s="70"/>
      <c r="H1908" s="69">
        <f t="shared" ref="H1908:K1908" si="1980">SUBTOTAL(9,H1901:H1907)</f>
        <v>2798</v>
      </c>
      <c r="I1908" s="69">
        <f t="shared" si="1980"/>
        <v>851</v>
      </c>
      <c r="J1908" s="69">
        <f t="shared" si="1980"/>
        <v>229</v>
      </c>
      <c r="K1908" s="29">
        <f t="shared" si="1980"/>
        <v>965.5</v>
      </c>
      <c r="L1908" s="71"/>
      <c r="M1908" s="71"/>
      <c r="N1908" s="72">
        <f t="shared" ref="N1908:O1908" si="1981">SUBTOTAL(9,N1901:N1907)</f>
        <v>265.45</v>
      </c>
      <c r="O1908" s="73">
        <f t="shared" si="1981"/>
        <v>1520497.6</v>
      </c>
      <c r="P1908" s="8"/>
    </row>
    <row r="1909" ht="14.25" customHeight="1" outlineLevel="2">
      <c r="A1909" s="68">
        <v>876.0</v>
      </c>
      <c r="B1909" s="69">
        <v>1.0</v>
      </c>
      <c r="C1909" s="18" t="str">
        <f>IF(A1909=1.2, "Minneapolis",VLOOKUP(A1909,'Fall20 data fy22 comp rev '!$P$2:$Q$669,2,0))</f>
        <v>Annandale</v>
      </c>
      <c r="D1909" s="68">
        <v>876.0</v>
      </c>
      <c r="E1909" s="69">
        <v>1.0</v>
      </c>
      <c r="F1909" s="69">
        <v>1.0</v>
      </c>
      <c r="G1909" s="70" t="s">
        <v>2970</v>
      </c>
      <c r="H1909" s="69">
        <v>947.0</v>
      </c>
      <c r="I1909" s="69">
        <v>138.0</v>
      </c>
      <c r="J1909" s="69">
        <v>89.0</v>
      </c>
      <c r="K1909" s="29">
        <f t="shared" ref="K1909:K1911" si="1982">ROUND((I$3*I1909)+(J1909*J$3),1)</f>
        <v>182.5</v>
      </c>
      <c r="L1909" s="71">
        <f t="shared" ref="L1909:L1911" si="1983">ROUND(K1909/H1909,4)</f>
        <v>0.1927</v>
      </c>
      <c r="M1909" s="71">
        <f t="shared" ref="M1909:M1911" si="1984">ROUND(MIN(1,L1909/M$3),4)</f>
        <v>0.2409</v>
      </c>
      <c r="N1909" s="72">
        <f t="shared" ref="N1909:N1911" si="1985">ROUND(K1909*M1909*N$3,2)</f>
        <v>26.38</v>
      </c>
      <c r="O1909" s="73">
        <f t="shared" ref="O1909:O1911" si="1986">ROUND(N1909*O$3,2)</f>
        <v>151104.64</v>
      </c>
      <c r="P1909" s="8">
        <f t="shared" ref="P1909:P1911" si="1987">O1909/H1909</f>
        <v>159.5613939</v>
      </c>
    </row>
    <row r="1910" ht="14.25" customHeight="1" outlineLevel="2">
      <c r="A1910" s="68">
        <v>876.0</v>
      </c>
      <c r="B1910" s="69">
        <v>1.0</v>
      </c>
      <c r="C1910" s="18" t="str">
        <f>IF(A1910=1.2, "Minneapolis",VLOOKUP(A1910,'Fall20 data fy22 comp rev '!$P$2:$Q$669,2,0))</f>
        <v>Annandale</v>
      </c>
      <c r="D1910" s="68">
        <v>876.0</v>
      </c>
      <c r="E1910" s="69">
        <v>1.0</v>
      </c>
      <c r="F1910" s="69">
        <v>2.0</v>
      </c>
      <c r="G1910" s="70" t="s">
        <v>2971</v>
      </c>
      <c r="H1910" s="69">
        <v>510.0</v>
      </c>
      <c r="I1910" s="69">
        <v>72.0</v>
      </c>
      <c r="J1910" s="69">
        <v>52.0</v>
      </c>
      <c r="K1910" s="29">
        <f t="shared" si="1982"/>
        <v>98</v>
      </c>
      <c r="L1910" s="71">
        <f t="shared" si="1983"/>
        <v>0.1922</v>
      </c>
      <c r="M1910" s="71">
        <f t="shared" si="1984"/>
        <v>0.2403</v>
      </c>
      <c r="N1910" s="72">
        <f t="shared" si="1985"/>
        <v>14.13</v>
      </c>
      <c r="O1910" s="73">
        <f t="shared" si="1986"/>
        <v>80936.64</v>
      </c>
      <c r="P1910" s="8">
        <f t="shared" si="1987"/>
        <v>158.6992941</v>
      </c>
    </row>
    <row r="1911" ht="14.25" customHeight="1" outlineLevel="2">
      <c r="A1911" s="68">
        <v>876.0</v>
      </c>
      <c r="B1911" s="69">
        <v>1.0</v>
      </c>
      <c r="C1911" s="18" t="str">
        <f>IF(A1911=1.2, "Minneapolis",VLOOKUP(A1911,'Fall20 data fy22 comp rev '!$P$2:$Q$669,2,0))</f>
        <v>Annandale</v>
      </c>
      <c r="D1911" s="68">
        <v>876.0</v>
      </c>
      <c r="E1911" s="69">
        <v>1.0</v>
      </c>
      <c r="F1911" s="69">
        <v>3.0</v>
      </c>
      <c r="G1911" s="70" t="s">
        <v>2972</v>
      </c>
      <c r="H1911" s="69">
        <v>555.0</v>
      </c>
      <c r="I1911" s="69">
        <v>45.0</v>
      </c>
      <c r="J1911" s="69">
        <v>41.0</v>
      </c>
      <c r="K1911" s="29">
        <f t="shared" si="1982"/>
        <v>65.5</v>
      </c>
      <c r="L1911" s="71">
        <f t="shared" si="1983"/>
        <v>0.118</v>
      </c>
      <c r="M1911" s="71">
        <f t="shared" si="1984"/>
        <v>0.1475</v>
      </c>
      <c r="N1911" s="72">
        <f t="shared" si="1985"/>
        <v>5.8</v>
      </c>
      <c r="O1911" s="73">
        <f t="shared" si="1986"/>
        <v>33222.4</v>
      </c>
      <c r="P1911" s="8">
        <f t="shared" si="1987"/>
        <v>59.86018018</v>
      </c>
    </row>
    <row r="1912" ht="14.25" customHeight="1" outlineLevel="1">
      <c r="A1912" s="68"/>
      <c r="B1912" s="69"/>
      <c r="C1912" s="80" t="s">
        <v>3851</v>
      </c>
      <c r="D1912" s="68"/>
      <c r="E1912" s="69"/>
      <c r="F1912" s="69"/>
      <c r="G1912" s="70"/>
      <c r="H1912" s="69">
        <f t="shared" ref="H1912:K1912" si="1988">SUBTOTAL(9,H1909:H1911)</f>
        <v>2012</v>
      </c>
      <c r="I1912" s="69">
        <f t="shared" si="1988"/>
        <v>255</v>
      </c>
      <c r="J1912" s="69">
        <f t="shared" si="1988"/>
        <v>182</v>
      </c>
      <c r="K1912" s="29">
        <f t="shared" si="1988"/>
        <v>346</v>
      </c>
      <c r="L1912" s="71"/>
      <c r="M1912" s="71"/>
      <c r="N1912" s="72">
        <f t="shared" ref="N1912:O1912" si="1989">SUBTOTAL(9,N1909:N1911)</f>
        <v>46.31</v>
      </c>
      <c r="O1912" s="73">
        <f t="shared" si="1989"/>
        <v>265263.68</v>
      </c>
      <c r="P1912" s="8"/>
    </row>
    <row r="1913" ht="14.25" customHeight="1" outlineLevel="2">
      <c r="A1913" s="68">
        <v>877.0</v>
      </c>
      <c r="B1913" s="69">
        <v>1.0</v>
      </c>
      <c r="C1913" s="18" t="str">
        <f>IF(A1913=1.2, "Minneapolis",VLOOKUP(A1913,'Fall20 data fy22 comp rev '!$P$2:$Q$669,2,0))</f>
        <v>Buffalo-Hanover-Montrose Public Sch</v>
      </c>
      <c r="D1913" s="68">
        <v>877.0</v>
      </c>
      <c r="E1913" s="69">
        <v>1.0</v>
      </c>
      <c r="F1913" s="69">
        <v>10.0</v>
      </c>
      <c r="G1913" s="70" t="s">
        <v>2973</v>
      </c>
      <c r="H1913" s="69">
        <v>366.0</v>
      </c>
      <c r="I1913" s="69">
        <v>73.0</v>
      </c>
      <c r="J1913" s="69">
        <v>28.0</v>
      </c>
      <c r="K1913" s="29">
        <f t="shared" ref="K1913:K1923" si="1990">ROUND((I$3*I1913)+(J1913*J$3),1)</f>
        <v>87</v>
      </c>
      <c r="L1913" s="71">
        <f t="shared" ref="L1913:L1923" si="1991">ROUND(K1913/H1913,4)</f>
        <v>0.2377</v>
      </c>
      <c r="M1913" s="71">
        <f t="shared" ref="M1913:M1923" si="1992">ROUND(MIN(1,L1913/M$3),4)</f>
        <v>0.2971</v>
      </c>
      <c r="N1913" s="72">
        <f t="shared" ref="N1913:N1923" si="1993">ROUND(K1913*M1913*N$3,2)</f>
        <v>15.51</v>
      </c>
      <c r="O1913" s="73">
        <f t="shared" ref="O1913:O1923" si="1994">ROUND(N1913*O$3,2)</f>
        <v>88841.28</v>
      </c>
      <c r="P1913" s="8">
        <f t="shared" ref="P1913:P1923" si="1995">O1913/H1913</f>
        <v>242.7357377</v>
      </c>
    </row>
    <row r="1914" ht="14.25" customHeight="1" outlineLevel="2">
      <c r="A1914" s="68">
        <v>877.0</v>
      </c>
      <c r="B1914" s="69">
        <v>1.0</v>
      </c>
      <c r="C1914" s="18" t="str">
        <f>IF(A1914=1.2, "Minneapolis",VLOOKUP(A1914,'Fall20 data fy22 comp rev '!$P$2:$Q$669,2,0))</f>
        <v>Buffalo-Hanover-Montrose Public Sch</v>
      </c>
      <c r="D1914" s="68">
        <v>877.0</v>
      </c>
      <c r="E1914" s="69">
        <v>1.0</v>
      </c>
      <c r="F1914" s="69">
        <v>15.0</v>
      </c>
      <c r="G1914" s="70" t="s">
        <v>2974</v>
      </c>
      <c r="H1914" s="69">
        <v>129.0</v>
      </c>
      <c r="I1914" s="69">
        <v>32.0</v>
      </c>
      <c r="J1914" s="69">
        <v>1.0</v>
      </c>
      <c r="K1914" s="29">
        <f t="shared" si="1990"/>
        <v>32.5</v>
      </c>
      <c r="L1914" s="71">
        <f t="shared" si="1991"/>
        <v>0.2519</v>
      </c>
      <c r="M1914" s="71">
        <f t="shared" si="1992"/>
        <v>0.3149</v>
      </c>
      <c r="N1914" s="72">
        <f t="shared" si="1993"/>
        <v>6.14</v>
      </c>
      <c r="O1914" s="73">
        <f t="shared" si="1994"/>
        <v>35169.92</v>
      </c>
      <c r="P1914" s="8">
        <f t="shared" si="1995"/>
        <v>272.6350388</v>
      </c>
    </row>
    <row r="1915" ht="14.25" customHeight="1" outlineLevel="2">
      <c r="A1915" s="68">
        <v>877.0</v>
      </c>
      <c r="B1915" s="69">
        <v>1.0</v>
      </c>
      <c r="C1915" s="18" t="str">
        <f>IF(A1915=1.2, "Minneapolis",VLOOKUP(A1915,'Fall20 data fy22 comp rev '!$P$2:$Q$669,2,0))</f>
        <v>Buffalo-Hanover-Montrose Public Sch</v>
      </c>
      <c r="D1915" s="68">
        <v>877.0</v>
      </c>
      <c r="E1915" s="69">
        <v>1.0</v>
      </c>
      <c r="F1915" s="69">
        <v>20.0</v>
      </c>
      <c r="G1915" s="70" t="s">
        <v>2975</v>
      </c>
      <c r="H1915" s="69">
        <v>434.0</v>
      </c>
      <c r="I1915" s="69">
        <v>19.0</v>
      </c>
      <c r="J1915" s="69">
        <v>26.0</v>
      </c>
      <c r="K1915" s="29">
        <f t="shared" si="1990"/>
        <v>32</v>
      </c>
      <c r="L1915" s="71">
        <f t="shared" si="1991"/>
        <v>0.0737</v>
      </c>
      <c r="M1915" s="71">
        <f t="shared" si="1992"/>
        <v>0.0921</v>
      </c>
      <c r="N1915" s="72">
        <f t="shared" si="1993"/>
        <v>1.77</v>
      </c>
      <c r="O1915" s="73">
        <f t="shared" si="1994"/>
        <v>10138.56</v>
      </c>
      <c r="P1915" s="8">
        <f t="shared" si="1995"/>
        <v>23.36073733</v>
      </c>
    </row>
    <row r="1916" ht="14.25" customHeight="1" outlineLevel="2">
      <c r="A1916" s="68">
        <v>877.0</v>
      </c>
      <c r="B1916" s="69">
        <v>1.0</v>
      </c>
      <c r="C1916" s="18" t="str">
        <f>IF(A1916=1.2, "Minneapolis",VLOOKUP(A1916,'Fall20 data fy22 comp rev '!$P$2:$Q$669,2,0))</f>
        <v>Buffalo-Hanover-Montrose Public Sch</v>
      </c>
      <c r="D1916" s="68">
        <v>877.0</v>
      </c>
      <c r="E1916" s="69">
        <v>1.0</v>
      </c>
      <c r="F1916" s="69">
        <v>30.0</v>
      </c>
      <c r="G1916" s="70" t="s">
        <v>2976</v>
      </c>
      <c r="H1916" s="69">
        <v>1367.0</v>
      </c>
      <c r="I1916" s="69">
        <v>184.0</v>
      </c>
      <c r="J1916" s="69">
        <v>123.0</v>
      </c>
      <c r="K1916" s="29">
        <f t="shared" si="1990"/>
        <v>245.5</v>
      </c>
      <c r="L1916" s="71">
        <f t="shared" si="1991"/>
        <v>0.1796</v>
      </c>
      <c r="M1916" s="71">
        <f t="shared" si="1992"/>
        <v>0.2245</v>
      </c>
      <c r="N1916" s="72">
        <f t="shared" si="1993"/>
        <v>33.07</v>
      </c>
      <c r="O1916" s="73">
        <f t="shared" si="1994"/>
        <v>189424.96</v>
      </c>
      <c r="P1916" s="8">
        <f t="shared" si="1995"/>
        <v>138.5698317</v>
      </c>
    </row>
    <row r="1917" ht="14.25" customHeight="1" outlineLevel="2">
      <c r="A1917" s="68">
        <v>877.0</v>
      </c>
      <c r="B1917" s="69">
        <v>1.0</v>
      </c>
      <c r="C1917" s="18" t="str">
        <f>IF(A1917=1.2, "Minneapolis",VLOOKUP(A1917,'Fall20 data fy22 comp rev '!$P$2:$Q$669,2,0))</f>
        <v>Buffalo-Hanover-Montrose Public Sch</v>
      </c>
      <c r="D1917" s="68">
        <v>877.0</v>
      </c>
      <c r="E1917" s="69">
        <v>1.0</v>
      </c>
      <c r="F1917" s="69">
        <v>40.0</v>
      </c>
      <c r="G1917" s="70" t="s">
        <v>2977</v>
      </c>
      <c r="H1917" s="69">
        <v>1861.0</v>
      </c>
      <c r="I1917" s="69">
        <v>195.0</v>
      </c>
      <c r="J1917" s="69">
        <v>132.0</v>
      </c>
      <c r="K1917" s="29">
        <f t="shared" si="1990"/>
        <v>261</v>
      </c>
      <c r="L1917" s="71">
        <f t="shared" si="1991"/>
        <v>0.1402</v>
      </c>
      <c r="M1917" s="71">
        <f t="shared" si="1992"/>
        <v>0.1753</v>
      </c>
      <c r="N1917" s="72">
        <f t="shared" si="1993"/>
        <v>27.45</v>
      </c>
      <c r="O1917" s="73">
        <f t="shared" si="1994"/>
        <v>157233.6</v>
      </c>
      <c r="P1917" s="8">
        <f t="shared" si="1995"/>
        <v>84.48876948</v>
      </c>
    </row>
    <row r="1918" ht="14.25" customHeight="1" outlineLevel="2">
      <c r="A1918" s="68">
        <v>877.0</v>
      </c>
      <c r="B1918" s="69">
        <v>1.0</v>
      </c>
      <c r="C1918" s="18" t="str">
        <f>IF(A1918=1.2, "Minneapolis",VLOOKUP(A1918,'Fall20 data fy22 comp rev '!$P$2:$Q$669,2,0))</f>
        <v>Buffalo-Hanover-Montrose Public Sch</v>
      </c>
      <c r="D1918" s="68">
        <v>877.0</v>
      </c>
      <c r="E1918" s="69">
        <v>1.0</v>
      </c>
      <c r="F1918" s="69">
        <v>45.0</v>
      </c>
      <c r="G1918" s="70" t="s">
        <v>2978</v>
      </c>
      <c r="H1918" s="69">
        <v>22.0</v>
      </c>
      <c r="I1918" s="69">
        <v>6.0</v>
      </c>
      <c r="J1918" s="69">
        <v>8.0</v>
      </c>
      <c r="K1918" s="29">
        <f t="shared" si="1990"/>
        <v>10</v>
      </c>
      <c r="L1918" s="71">
        <f t="shared" si="1991"/>
        <v>0.4545</v>
      </c>
      <c r="M1918" s="71">
        <f t="shared" si="1992"/>
        <v>0.5681</v>
      </c>
      <c r="N1918" s="72">
        <f t="shared" si="1993"/>
        <v>3.41</v>
      </c>
      <c r="O1918" s="73">
        <f t="shared" si="1994"/>
        <v>19532.48</v>
      </c>
      <c r="P1918" s="8">
        <f t="shared" si="1995"/>
        <v>887.84</v>
      </c>
    </row>
    <row r="1919" ht="14.25" customHeight="1" outlineLevel="2">
      <c r="A1919" s="68">
        <v>877.0</v>
      </c>
      <c r="B1919" s="69">
        <v>1.0</v>
      </c>
      <c r="C1919" s="18" t="str">
        <f>IF(A1919=1.2, "Minneapolis",VLOOKUP(A1919,'Fall20 data fy22 comp rev '!$P$2:$Q$669,2,0))</f>
        <v>Buffalo-Hanover-Montrose Public Sch</v>
      </c>
      <c r="D1919" s="68">
        <v>877.0</v>
      </c>
      <c r="E1919" s="69">
        <v>1.0</v>
      </c>
      <c r="F1919" s="69">
        <v>50.0</v>
      </c>
      <c r="G1919" s="70" t="s">
        <v>2979</v>
      </c>
      <c r="H1919" s="69">
        <v>360.0</v>
      </c>
      <c r="I1919" s="69">
        <v>87.0</v>
      </c>
      <c r="J1919" s="69">
        <v>50.0</v>
      </c>
      <c r="K1919" s="29">
        <f t="shared" si="1990"/>
        <v>112</v>
      </c>
      <c r="L1919" s="71">
        <f t="shared" si="1991"/>
        <v>0.3111</v>
      </c>
      <c r="M1919" s="71">
        <f t="shared" si="1992"/>
        <v>0.3889</v>
      </c>
      <c r="N1919" s="72">
        <f t="shared" si="1993"/>
        <v>26.13</v>
      </c>
      <c r="O1919" s="73">
        <f t="shared" si="1994"/>
        <v>149672.64</v>
      </c>
      <c r="P1919" s="8">
        <f t="shared" si="1995"/>
        <v>415.7573333</v>
      </c>
    </row>
    <row r="1920" ht="14.25" customHeight="1" outlineLevel="2">
      <c r="A1920" s="68">
        <v>877.0</v>
      </c>
      <c r="B1920" s="69">
        <v>1.0</v>
      </c>
      <c r="C1920" s="18" t="str">
        <f>IF(A1920=1.2, "Minneapolis",VLOOKUP(A1920,'Fall20 data fy22 comp rev '!$P$2:$Q$669,2,0))</f>
        <v>Buffalo-Hanover-Montrose Public Sch</v>
      </c>
      <c r="D1920" s="68">
        <v>877.0</v>
      </c>
      <c r="E1920" s="69">
        <v>1.0</v>
      </c>
      <c r="F1920" s="69">
        <v>60.0</v>
      </c>
      <c r="G1920" s="70" t="s">
        <v>2980</v>
      </c>
      <c r="H1920" s="69">
        <v>522.0</v>
      </c>
      <c r="I1920" s="69">
        <v>123.0</v>
      </c>
      <c r="J1920" s="69">
        <v>42.0</v>
      </c>
      <c r="K1920" s="29">
        <f t="shared" si="1990"/>
        <v>144</v>
      </c>
      <c r="L1920" s="71">
        <f t="shared" si="1991"/>
        <v>0.2759</v>
      </c>
      <c r="M1920" s="71">
        <f t="shared" si="1992"/>
        <v>0.3449</v>
      </c>
      <c r="N1920" s="72">
        <f t="shared" si="1993"/>
        <v>29.8</v>
      </c>
      <c r="O1920" s="73">
        <f t="shared" si="1994"/>
        <v>170694.4</v>
      </c>
      <c r="P1920" s="8">
        <f t="shared" si="1995"/>
        <v>327.0007663</v>
      </c>
    </row>
    <row r="1921" ht="14.25" customHeight="1" outlineLevel="2">
      <c r="A1921" s="68">
        <v>877.0</v>
      </c>
      <c r="B1921" s="69">
        <v>1.0</v>
      </c>
      <c r="C1921" s="18" t="str">
        <f>IF(A1921=1.2, "Minneapolis",VLOOKUP(A1921,'Fall20 data fy22 comp rev '!$P$2:$Q$669,2,0))</f>
        <v>Buffalo-Hanover-Montrose Public Sch</v>
      </c>
      <c r="D1921" s="68">
        <v>877.0</v>
      </c>
      <c r="E1921" s="69">
        <v>1.0</v>
      </c>
      <c r="F1921" s="69">
        <v>65.0</v>
      </c>
      <c r="G1921" s="70" t="s">
        <v>2981</v>
      </c>
      <c r="H1921" s="69">
        <v>509.0</v>
      </c>
      <c r="I1921" s="69">
        <v>72.0</v>
      </c>
      <c r="J1921" s="69">
        <v>36.0</v>
      </c>
      <c r="K1921" s="29">
        <f t="shared" si="1990"/>
        <v>90</v>
      </c>
      <c r="L1921" s="71">
        <f t="shared" si="1991"/>
        <v>0.1768</v>
      </c>
      <c r="M1921" s="71">
        <f t="shared" si="1992"/>
        <v>0.221</v>
      </c>
      <c r="N1921" s="72">
        <f t="shared" si="1993"/>
        <v>11.93</v>
      </c>
      <c r="O1921" s="73">
        <f t="shared" si="1994"/>
        <v>68335.04</v>
      </c>
      <c r="P1921" s="8">
        <f t="shared" si="1995"/>
        <v>134.2535167</v>
      </c>
    </row>
    <row r="1922" ht="14.25" customHeight="1" outlineLevel="2">
      <c r="A1922" s="68">
        <v>877.0</v>
      </c>
      <c r="B1922" s="69">
        <v>1.0</v>
      </c>
      <c r="C1922" s="18" t="str">
        <f>IF(A1922=1.2, "Minneapolis",VLOOKUP(A1922,'Fall20 data fy22 comp rev '!$P$2:$Q$669,2,0))</f>
        <v>Buffalo-Hanover-Montrose Public Sch</v>
      </c>
      <c r="D1922" s="68">
        <v>877.0</v>
      </c>
      <c r="E1922" s="69">
        <v>1.0</v>
      </c>
      <c r="F1922" s="69">
        <v>70.0</v>
      </c>
      <c r="G1922" s="70" t="s">
        <v>2982</v>
      </c>
      <c r="H1922" s="69">
        <v>243.0</v>
      </c>
      <c r="I1922" s="69">
        <v>24.0</v>
      </c>
      <c r="J1922" s="69">
        <v>9.0</v>
      </c>
      <c r="K1922" s="29">
        <f t="shared" si="1990"/>
        <v>28.5</v>
      </c>
      <c r="L1922" s="71">
        <f t="shared" si="1991"/>
        <v>0.1173</v>
      </c>
      <c r="M1922" s="71">
        <f t="shared" si="1992"/>
        <v>0.1466</v>
      </c>
      <c r="N1922" s="72">
        <f t="shared" si="1993"/>
        <v>2.51</v>
      </c>
      <c r="O1922" s="73">
        <f t="shared" si="1994"/>
        <v>14377.28</v>
      </c>
      <c r="P1922" s="8">
        <f t="shared" si="1995"/>
        <v>59.16576132</v>
      </c>
    </row>
    <row r="1923" ht="14.25" customHeight="1" outlineLevel="2">
      <c r="A1923" s="68">
        <v>877.0</v>
      </c>
      <c r="B1923" s="69">
        <v>1.0</v>
      </c>
      <c r="C1923" s="18" t="str">
        <f>IF(A1923=1.2, "Minneapolis",VLOOKUP(A1923,'Fall20 data fy22 comp rev '!$P$2:$Q$669,2,0))</f>
        <v>Buffalo-Hanover-Montrose Public Sch</v>
      </c>
      <c r="D1923" s="68">
        <v>877.0</v>
      </c>
      <c r="E1923" s="69">
        <v>1.0</v>
      </c>
      <c r="F1923" s="69">
        <v>85.0</v>
      </c>
      <c r="G1923" s="70" t="s">
        <v>2983</v>
      </c>
      <c r="H1923" s="69">
        <v>19.0</v>
      </c>
      <c r="I1923" s="69">
        <v>3.0</v>
      </c>
      <c r="J1923" s="69">
        <v>1.0</v>
      </c>
      <c r="K1923" s="29">
        <f t="shared" si="1990"/>
        <v>3.5</v>
      </c>
      <c r="L1923" s="71">
        <f t="shared" si="1991"/>
        <v>0.1842</v>
      </c>
      <c r="M1923" s="71">
        <f t="shared" si="1992"/>
        <v>0.2303</v>
      </c>
      <c r="N1923" s="72">
        <f t="shared" si="1993"/>
        <v>0.48</v>
      </c>
      <c r="O1923" s="73">
        <f t="shared" si="1994"/>
        <v>2749.44</v>
      </c>
      <c r="P1923" s="8">
        <f t="shared" si="1995"/>
        <v>144.7073684</v>
      </c>
    </row>
    <row r="1924" ht="14.25" customHeight="1" outlineLevel="1">
      <c r="A1924" s="68"/>
      <c r="B1924" s="69"/>
      <c r="C1924" s="80" t="s">
        <v>3852</v>
      </c>
      <c r="D1924" s="68"/>
      <c r="E1924" s="69"/>
      <c r="F1924" s="69"/>
      <c r="G1924" s="70"/>
      <c r="H1924" s="69">
        <f t="shared" ref="H1924:K1924" si="1996">SUBTOTAL(9,H1913:H1923)</f>
        <v>5832</v>
      </c>
      <c r="I1924" s="69">
        <f t="shared" si="1996"/>
        <v>818</v>
      </c>
      <c r="J1924" s="69">
        <f t="shared" si="1996"/>
        <v>456</v>
      </c>
      <c r="K1924" s="29">
        <f t="shared" si="1996"/>
        <v>1046</v>
      </c>
      <c r="L1924" s="71"/>
      <c r="M1924" s="71"/>
      <c r="N1924" s="72">
        <f t="shared" ref="N1924:O1924" si="1997">SUBTOTAL(9,N1913:N1923)</f>
        <v>158.2</v>
      </c>
      <c r="O1924" s="73">
        <f t="shared" si="1997"/>
        <v>906169.6</v>
      </c>
      <c r="P1924" s="8"/>
    </row>
    <row r="1925" ht="14.25" customHeight="1" outlineLevel="2">
      <c r="A1925" s="68">
        <v>879.0</v>
      </c>
      <c r="B1925" s="69">
        <v>1.0</v>
      </c>
      <c r="C1925" s="18" t="str">
        <f>IF(A1925=1.2, "Minneapolis",VLOOKUP(A1925,'Fall20 data fy22 comp rev '!$P$2:$Q$669,2,0))</f>
        <v>Delano</v>
      </c>
      <c r="D1925" s="68">
        <v>879.0</v>
      </c>
      <c r="E1925" s="69">
        <v>1.0</v>
      </c>
      <c r="F1925" s="69">
        <v>10.0</v>
      </c>
      <c r="G1925" s="70" t="s">
        <v>2984</v>
      </c>
      <c r="H1925" s="69">
        <v>715.0</v>
      </c>
      <c r="I1925" s="69">
        <v>39.0</v>
      </c>
      <c r="J1925" s="69">
        <v>26.0</v>
      </c>
      <c r="K1925" s="29">
        <f t="shared" ref="K1925:K1927" si="1998">ROUND((I$3*I1925)+(J1925*J$3),1)</f>
        <v>52</v>
      </c>
      <c r="L1925" s="71">
        <f t="shared" ref="L1925:L1927" si="1999">ROUND(K1925/H1925,4)</f>
        <v>0.0727</v>
      </c>
      <c r="M1925" s="71">
        <f t="shared" ref="M1925:M1927" si="2000">ROUND(MIN(1,L1925/M$3),4)</f>
        <v>0.0909</v>
      </c>
      <c r="N1925" s="72">
        <f t="shared" ref="N1925:N1927" si="2001">ROUND(K1925*M1925*N$3,2)</f>
        <v>2.84</v>
      </c>
      <c r="O1925" s="73">
        <f t="shared" ref="O1925:O1927" si="2002">ROUND(N1925*O$3,2)</f>
        <v>16267.52</v>
      </c>
      <c r="P1925" s="8">
        <f t="shared" ref="P1925:P1927" si="2003">O1925/H1925</f>
        <v>22.75177622</v>
      </c>
    </row>
    <row r="1926" ht="14.25" customHeight="1" outlineLevel="2">
      <c r="A1926" s="68">
        <v>879.0</v>
      </c>
      <c r="B1926" s="69">
        <v>1.0</v>
      </c>
      <c r="C1926" s="18" t="str">
        <f>IF(A1926=1.2, "Minneapolis",VLOOKUP(A1926,'Fall20 data fy22 comp rev '!$P$2:$Q$669,2,0))</f>
        <v>Delano</v>
      </c>
      <c r="D1926" s="68">
        <v>879.0</v>
      </c>
      <c r="E1926" s="69">
        <v>1.0</v>
      </c>
      <c r="F1926" s="69">
        <v>15.0</v>
      </c>
      <c r="G1926" s="70" t="s">
        <v>2985</v>
      </c>
      <c r="H1926" s="69">
        <v>586.0</v>
      </c>
      <c r="I1926" s="69">
        <v>29.0</v>
      </c>
      <c r="J1926" s="69">
        <v>20.0</v>
      </c>
      <c r="K1926" s="29">
        <f t="shared" si="1998"/>
        <v>39</v>
      </c>
      <c r="L1926" s="71">
        <f t="shared" si="1999"/>
        <v>0.0666</v>
      </c>
      <c r="M1926" s="71">
        <f t="shared" si="2000"/>
        <v>0.0833</v>
      </c>
      <c r="N1926" s="72">
        <f t="shared" si="2001"/>
        <v>1.95</v>
      </c>
      <c r="O1926" s="73">
        <f t="shared" si="2002"/>
        <v>11169.6</v>
      </c>
      <c r="P1926" s="8">
        <f t="shared" si="2003"/>
        <v>19.06075085</v>
      </c>
    </row>
    <row r="1927" ht="14.25" customHeight="1" outlineLevel="2">
      <c r="A1927" s="68">
        <v>879.0</v>
      </c>
      <c r="B1927" s="69">
        <v>1.0</v>
      </c>
      <c r="C1927" s="18" t="str">
        <f>IF(A1927=1.2, "Minneapolis",VLOOKUP(A1927,'Fall20 data fy22 comp rev '!$P$2:$Q$669,2,0))</f>
        <v>Delano</v>
      </c>
      <c r="D1927" s="68">
        <v>879.0</v>
      </c>
      <c r="E1927" s="69">
        <v>1.0</v>
      </c>
      <c r="F1927" s="69">
        <v>20.0</v>
      </c>
      <c r="G1927" s="70" t="s">
        <v>2986</v>
      </c>
      <c r="H1927" s="69">
        <v>1194.0</v>
      </c>
      <c r="I1927" s="69">
        <v>70.0</v>
      </c>
      <c r="J1927" s="69">
        <v>38.0</v>
      </c>
      <c r="K1927" s="29">
        <f t="shared" si="1998"/>
        <v>89</v>
      </c>
      <c r="L1927" s="71">
        <f t="shared" si="1999"/>
        <v>0.0745</v>
      </c>
      <c r="M1927" s="71">
        <f t="shared" si="2000"/>
        <v>0.0931</v>
      </c>
      <c r="N1927" s="72">
        <f t="shared" si="2001"/>
        <v>4.97</v>
      </c>
      <c r="O1927" s="73">
        <f t="shared" si="2002"/>
        <v>28468.16</v>
      </c>
      <c r="P1927" s="8">
        <f t="shared" si="2003"/>
        <v>23.84268007</v>
      </c>
    </row>
    <row r="1928" ht="14.25" customHeight="1" outlineLevel="1">
      <c r="A1928" s="68"/>
      <c r="B1928" s="69"/>
      <c r="C1928" s="80" t="s">
        <v>3853</v>
      </c>
      <c r="D1928" s="68"/>
      <c r="E1928" s="69"/>
      <c r="F1928" s="69"/>
      <c r="G1928" s="70"/>
      <c r="H1928" s="69">
        <f t="shared" ref="H1928:K1928" si="2004">SUBTOTAL(9,H1925:H1927)</f>
        <v>2495</v>
      </c>
      <c r="I1928" s="69">
        <f t="shared" si="2004"/>
        <v>138</v>
      </c>
      <c r="J1928" s="69">
        <f t="shared" si="2004"/>
        <v>84</v>
      </c>
      <c r="K1928" s="29">
        <f t="shared" si="2004"/>
        <v>180</v>
      </c>
      <c r="L1928" s="71"/>
      <c r="M1928" s="71"/>
      <c r="N1928" s="72">
        <f t="shared" ref="N1928:O1928" si="2005">SUBTOTAL(9,N1925:N1927)</f>
        <v>9.76</v>
      </c>
      <c r="O1928" s="73">
        <f t="shared" si="2005"/>
        <v>55905.28</v>
      </c>
      <c r="P1928" s="8"/>
    </row>
    <row r="1929" ht="14.25" customHeight="1" outlineLevel="2">
      <c r="A1929" s="68">
        <v>881.0</v>
      </c>
      <c r="B1929" s="69">
        <v>1.0</v>
      </c>
      <c r="C1929" s="18" t="str">
        <f>IF(A1929=1.2, "Minneapolis",VLOOKUP(A1929,'Fall20 data fy22 comp rev '!$P$2:$Q$669,2,0))</f>
        <v>Maple Lake</v>
      </c>
      <c r="D1929" s="68">
        <v>881.0</v>
      </c>
      <c r="E1929" s="69">
        <v>1.0</v>
      </c>
      <c r="F1929" s="69">
        <v>10.0</v>
      </c>
      <c r="G1929" s="70" t="s">
        <v>2987</v>
      </c>
      <c r="H1929" s="69">
        <v>425.0</v>
      </c>
      <c r="I1929" s="69">
        <v>54.0</v>
      </c>
      <c r="J1929" s="69">
        <v>38.0</v>
      </c>
      <c r="K1929" s="29">
        <f t="shared" ref="K1929:K1930" si="2006">ROUND((I$3*I1929)+(J1929*J$3),1)</f>
        <v>73</v>
      </c>
      <c r="L1929" s="71">
        <f t="shared" ref="L1929:L1930" si="2007">ROUND(K1929/H1929,4)</f>
        <v>0.1718</v>
      </c>
      <c r="M1929" s="71">
        <f t="shared" ref="M1929:M1930" si="2008">ROUND(MIN(1,L1929/M$3),4)</f>
        <v>0.2148</v>
      </c>
      <c r="N1929" s="72">
        <f t="shared" ref="N1929:N1930" si="2009">ROUND(K1929*M1929*N$3,2)</f>
        <v>9.41</v>
      </c>
      <c r="O1929" s="73">
        <f t="shared" ref="O1929:O1930" si="2010">ROUND(N1929*O$3,2)</f>
        <v>53900.48</v>
      </c>
      <c r="P1929" s="8">
        <f t="shared" ref="P1929:P1930" si="2011">O1929/H1929</f>
        <v>126.8246588</v>
      </c>
    </row>
    <row r="1930" ht="14.25" customHeight="1" outlineLevel="2">
      <c r="A1930" s="68">
        <v>881.0</v>
      </c>
      <c r="B1930" s="69">
        <v>1.0</v>
      </c>
      <c r="C1930" s="18" t="str">
        <f>IF(A1930=1.2, "Minneapolis",VLOOKUP(A1930,'Fall20 data fy22 comp rev '!$P$2:$Q$669,2,0))</f>
        <v>Maple Lake</v>
      </c>
      <c r="D1930" s="68">
        <v>881.0</v>
      </c>
      <c r="E1930" s="69">
        <v>1.0</v>
      </c>
      <c r="F1930" s="69">
        <v>20.0</v>
      </c>
      <c r="G1930" s="70" t="s">
        <v>2988</v>
      </c>
      <c r="H1930" s="69">
        <v>419.0</v>
      </c>
      <c r="I1930" s="69">
        <v>36.0</v>
      </c>
      <c r="J1930" s="69">
        <v>36.0</v>
      </c>
      <c r="K1930" s="29">
        <f t="shared" si="2006"/>
        <v>54</v>
      </c>
      <c r="L1930" s="71">
        <f t="shared" si="2007"/>
        <v>0.1289</v>
      </c>
      <c r="M1930" s="71">
        <f t="shared" si="2008"/>
        <v>0.1611</v>
      </c>
      <c r="N1930" s="72">
        <f t="shared" si="2009"/>
        <v>5.22</v>
      </c>
      <c r="O1930" s="73">
        <f t="shared" si="2010"/>
        <v>29900.16</v>
      </c>
      <c r="P1930" s="8">
        <f t="shared" si="2011"/>
        <v>71.36076372</v>
      </c>
    </row>
    <row r="1931" ht="14.25" customHeight="1" outlineLevel="1">
      <c r="A1931" s="68"/>
      <c r="B1931" s="69"/>
      <c r="C1931" s="80" t="s">
        <v>3854</v>
      </c>
      <c r="D1931" s="68"/>
      <c r="E1931" s="69"/>
      <c r="F1931" s="69"/>
      <c r="G1931" s="70"/>
      <c r="H1931" s="69">
        <f t="shared" ref="H1931:K1931" si="2012">SUBTOTAL(9,H1929:H1930)</f>
        <v>844</v>
      </c>
      <c r="I1931" s="69">
        <f t="shared" si="2012"/>
        <v>90</v>
      </c>
      <c r="J1931" s="69">
        <f t="shared" si="2012"/>
        <v>74</v>
      </c>
      <c r="K1931" s="29">
        <f t="shared" si="2012"/>
        <v>127</v>
      </c>
      <c r="L1931" s="71"/>
      <c r="M1931" s="71"/>
      <c r="N1931" s="72">
        <f t="shared" ref="N1931:O1931" si="2013">SUBTOTAL(9,N1929:N1930)</f>
        <v>14.63</v>
      </c>
      <c r="O1931" s="73">
        <f t="shared" si="2013"/>
        <v>83800.64</v>
      </c>
      <c r="P1931" s="8"/>
    </row>
    <row r="1932" ht="14.25" customHeight="1" outlineLevel="2">
      <c r="A1932" s="68">
        <v>882.0</v>
      </c>
      <c r="B1932" s="69">
        <v>1.0</v>
      </c>
      <c r="C1932" s="18" t="str">
        <f>IF(A1932=1.2, "Minneapolis",VLOOKUP(A1932,'Fall20 data fy22 comp rev '!$P$2:$Q$669,2,0))</f>
        <v>Monticello</v>
      </c>
      <c r="D1932" s="68">
        <v>882.0</v>
      </c>
      <c r="E1932" s="69">
        <v>1.0</v>
      </c>
      <c r="F1932" s="69">
        <v>10.0</v>
      </c>
      <c r="G1932" s="70" t="s">
        <v>2432</v>
      </c>
      <c r="H1932" s="69">
        <v>861.0</v>
      </c>
      <c r="I1932" s="69">
        <v>151.0</v>
      </c>
      <c r="J1932" s="69">
        <v>69.0</v>
      </c>
      <c r="K1932" s="29">
        <f t="shared" ref="K1932:K1938" si="2014">ROUND((I$3*I1932)+(J1932*J$3),1)</f>
        <v>185.5</v>
      </c>
      <c r="L1932" s="71">
        <f t="shared" ref="L1932:L1938" si="2015">ROUND(K1932/H1932,4)</f>
        <v>0.2154</v>
      </c>
      <c r="M1932" s="71">
        <f t="shared" ref="M1932:M1938" si="2016">ROUND(MIN(1,L1932/M$3),4)</f>
        <v>0.2693</v>
      </c>
      <c r="N1932" s="72">
        <f t="shared" ref="N1932:N1938" si="2017">ROUND(K1932*M1932*N$3,2)</f>
        <v>29.97</v>
      </c>
      <c r="O1932" s="73">
        <f t="shared" ref="O1932:O1938" si="2018">ROUND(N1932*O$3,2)</f>
        <v>171668.16</v>
      </c>
      <c r="P1932" s="8">
        <f t="shared" ref="P1932:P1938" si="2019">O1932/H1932</f>
        <v>199.3822997</v>
      </c>
    </row>
    <row r="1933" ht="14.25" customHeight="1" outlineLevel="2">
      <c r="A1933" s="68">
        <v>882.0</v>
      </c>
      <c r="B1933" s="69">
        <v>1.0</v>
      </c>
      <c r="C1933" s="18" t="str">
        <f>IF(A1933=1.2, "Minneapolis",VLOOKUP(A1933,'Fall20 data fy22 comp rev '!$P$2:$Q$669,2,0))</f>
        <v>Monticello</v>
      </c>
      <c r="D1933" s="68">
        <v>882.0</v>
      </c>
      <c r="E1933" s="69">
        <v>1.0</v>
      </c>
      <c r="F1933" s="69">
        <v>20.0</v>
      </c>
      <c r="G1933" s="70" t="s">
        <v>2989</v>
      </c>
      <c r="H1933" s="69">
        <v>1203.0</v>
      </c>
      <c r="I1933" s="69">
        <v>123.0</v>
      </c>
      <c r="J1933" s="69">
        <v>77.0</v>
      </c>
      <c r="K1933" s="29">
        <f t="shared" si="2014"/>
        <v>161.5</v>
      </c>
      <c r="L1933" s="71">
        <f t="shared" si="2015"/>
        <v>0.1342</v>
      </c>
      <c r="M1933" s="71">
        <f t="shared" si="2016"/>
        <v>0.1678</v>
      </c>
      <c r="N1933" s="72">
        <f t="shared" si="2017"/>
        <v>16.26</v>
      </c>
      <c r="O1933" s="73">
        <f t="shared" si="2018"/>
        <v>93137.28</v>
      </c>
      <c r="P1933" s="8">
        <f t="shared" si="2019"/>
        <v>77.42084788</v>
      </c>
    </row>
    <row r="1934" ht="14.25" customHeight="1" outlineLevel="2">
      <c r="A1934" s="68">
        <v>882.0</v>
      </c>
      <c r="B1934" s="69">
        <v>1.0</v>
      </c>
      <c r="C1934" s="18" t="str">
        <f>IF(A1934=1.2, "Minneapolis",VLOOKUP(A1934,'Fall20 data fy22 comp rev '!$P$2:$Q$669,2,0))</f>
        <v>Monticello</v>
      </c>
      <c r="D1934" s="68">
        <v>882.0</v>
      </c>
      <c r="E1934" s="69">
        <v>1.0</v>
      </c>
      <c r="F1934" s="69">
        <v>30.0</v>
      </c>
      <c r="G1934" s="70" t="s">
        <v>2990</v>
      </c>
      <c r="H1934" s="69">
        <v>1074.0</v>
      </c>
      <c r="I1934" s="69">
        <v>147.0</v>
      </c>
      <c r="J1934" s="69">
        <v>99.0</v>
      </c>
      <c r="K1934" s="29">
        <f t="shared" si="2014"/>
        <v>196.5</v>
      </c>
      <c r="L1934" s="71">
        <f t="shared" si="2015"/>
        <v>0.183</v>
      </c>
      <c r="M1934" s="71">
        <f t="shared" si="2016"/>
        <v>0.2288</v>
      </c>
      <c r="N1934" s="72">
        <f t="shared" si="2017"/>
        <v>26.98</v>
      </c>
      <c r="O1934" s="73">
        <f t="shared" si="2018"/>
        <v>154541.44</v>
      </c>
      <c r="P1934" s="8">
        <f t="shared" si="2019"/>
        <v>143.8933333</v>
      </c>
    </row>
    <row r="1935" ht="14.25" customHeight="1" outlineLevel="2">
      <c r="A1935" s="68">
        <v>882.0</v>
      </c>
      <c r="B1935" s="69">
        <v>1.0</v>
      </c>
      <c r="C1935" s="18" t="str">
        <f>IF(A1935=1.2, "Minneapolis",VLOOKUP(A1935,'Fall20 data fy22 comp rev '!$P$2:$Q$669,2,0))</f>
        <v>Monticello</v>
      </c>
      <c r="D1935" s="68">
        <v>882.0</v>
      </c>
      <c r="E1935" s="69">
        <v>1.0</v>
      </c>
      <c r="F1935" s="69">
        <v>40.0</v>
      </c>
      <c r="G1935" s="70" t="s">
        <v>2991</v>
      </c>
      <c r="H1935" s="69">
        <v>45.0</v>
      </c>
      <c r="I1935" s="69">
        <v>9.0</v>
      </c>
      <c r="J1935" s="69">
        <v>4.0</v>
      </c>
      <c r="K1935" s="29">
        <f t="shared" si="2014"/>
        <v>11</v>
      </c>
      <c r="L1935" s="71">
        <f t="shared" si="2015"/>
        <v>0.2444</v>
      </c>
      <c r="M1935" s="71">
        <f t="shared" si="2016"/>
        <v>0.3055</v>
      </c>
      <c r="N1935" s="72">
        <f t="shared" si="2017"/>
        <v>2.02</v>
      </c>
      <c r="O1935" s="73">
        <f t="shared" si="2018"/>
        <v>11570.56</v>
      </c>
      <c r="P1935" s="8">
        <f t="shared" si="2019"/>
        <v>257.1235556</v>
      </c>
    </row>
    <row r="1936" ht="14.25" customHeight="1" outlineLevel="2">
      <c r="A1936" s="68">
        <v>882.0</v>
      </c>
      <c r="B1936" s="69">
        <v>1.0</v>
      </c>
      <c r="C1936" s="18" t="str">
        <f>IF(A1936=1.2, "Minneapolis",VLOOKUP(A1936,'Fall20 data fy22 comp rev '!$P$2:$Q$669,2,0))</f>
        <v>Monticello</v>
      </c>
      <c r="D1936" s="68">
        <v>882.0</v>
      </c>
      <c r="E1936" s="69">
        <v>1.0</v>
      </c>
      <c r="F1936" s="69">
        <v>50.0</v>
      </c>
      <c r="G1936" s="70" t="s">
        <v>2992</v>
      </c>
      <c r="H1936" s="69">
        <v>631.0</v>
      </c>
      <c r="I1936" s="69">
        <v>92.0</v>
      </c>
      <c r="J1936" s="69">
        <v>55.0</v>
      </c>
      <c r="K1936" s="29">
        <f t="shared" si="2014"/>
        <v>119.5</v>
      </c>
      <c r="L1936" s="71">
        <f t="shared" si="2015"/>
        <v>0.1894</v>
      </c>
      <c r="M1936" s="71">
        <f t="shared" si="2016"/>
        <v>0.2368</v>
      </c>
      <c r="N1936" s="72">
        <f t="shared" si="2017"/>
        <v>16.98</v>
      </c>
      <c r="O1936" s="73">
        <f t="shared" si="2018"/>
        <v>97261.44</v>
      </c>
      <c r="P1936" s="8">
        <f t="shared" si="2019"/>
        <v>154.1385737</v>
      </c>
    </row>
    <row r="1937" ht="14.25" customHeight="1" outlineLevel="2">
      <c r="A1937" s="68">
        <v>882.0</v>
      </c>
      <c r="B1937" s="69">
        <v>1.0</v>
      </c>
      <c r="C1937" s="18" t="str">
        <f>IF(A1937=1.2, "Minneapolis",VLOOKUP(A1937,'Fall20 data fy22 comp rev '!$P$2:$Q$669,2,0))</f>
        <v>Monticello</v>
      </c>
      <c r="D1937" s="68">
        <v>882.0</v>
      </c>
      <c r="E1937" s="69">
        <v>1.0</v>
      </c>
      <c r="F1937" s="69">
        <v>61.0</v>
      </c>
      <c r="G1937" s="70" t="s">
        <v>2993</v>
      </c>
      <c r="H1937" s="69">
        <v>380.0</v>
      </c>
      <c r="I1937" s="69">
        <v>72.0</v>
      </c>
      <c r="J1937" s="69">
        <v>24.0</v>
      </c>
      <c r="K1937" s="29">
        <f t="shared" si="2014"/>
        <v>84</v>
      </c>
      <c r="L1937" s="71">
        <f t="shared" si="2015"/>
        <v>0.2211</v>
      </c>
      <c r="M1937" s="71">
        <f t="shared" si="2016"/>
        <v>0.2764</v>
      </c>
      <c r="N1937" s="72">
        <f t="shared" si="2017"/>
        <v>13.93</v>
      </c>
      <c r="O1937" s="73">
        <f t="shared" si="2018"/>
        <v>79791.04</v>
      </c>
      <c r="P1937" s="8">
        <f t="shared" si="2019"/>
        <v>209.9764211</v>
      </c>
    </row>
    <row r="1938" ht="14.25" customHeight="1" outlineLevel="2">
      <c r="A1938" s="68">
        <v>882.0</v>
      </c>
      <c r="B1938" s="69">
        <v>1.0</v>
      </c>
      <c r="C1938" s="18" t="str">
        <f>IF(A1938=1.2, "Minneapolis",VLOOKUP(A1938,'Fall20 data fy22 comp rev '!$P$2:$Q$669,2,0))</f>
        <v>Monticello</v>
      </c>
      <c r="D1938" s="68">
        <v>882.0</v>
      </c>
      <c r="E1938" s="69">
        <v>1.0</v>
      </c>
      <c r="F1938" s="69">
        <v>70.0</v>
      </c>
      <c r="G1938" s="70" t="s">
        <v>2995</v>
      </c>
      <c r="H1938" s="69">
        <v>7.0</v>
      </c>
      <c r="I1938" s="69">
        <v>2.0</v>
      </c>
      <c r="J1938" s="69">
        <v>0.0</v>
      </c>
      <c r="K1938" s="29">
        <f t="shared" si="2014"/>
        <v>2</v>
      </c>
      <c r="L1938" s="71">
        <f t="shared" si="2015"/>
        <v>0.2857</v>
      </c>
      <c r="M1938" s="71">
        <f t="shared" si="2016"/>
        <v>0.3571</v>
      </c>
      <c r="N1938" s="72">
        <f t="shared" si="2017"/>
        <v>0.43</v>
      </c>
      <c r="O1938" s="73">
        <f t="shared" si="2018"/>
        <v>2463.04</v>
      </c>
      <c r="P1938" s="8">
        <f t="shared" si="2019"/>
        <v>351.8628571</v>
      </c>
    </row>
    <row r="1939" ht="14.25" customHeight="1" outlineLevel="1">
      <c r="A1939" s="68"/>
      <c r="B1939" s="69"/>
      <c r="C1939" s="80" t="s">
        <v>3855</v>
      </c>
      <c r="D1939" s="68"/>
      <c r="E1939" s="69"/>
      <c r="F1939" s="69"/>
      <c r="G1939" s="70"/>
      <c r="H1939" s="69">
        <f t="shared" ref="H1939:K1939" si="2020">SUBTOTAL(9,H1932:H1938)</f>
        <v>4201</v>
      </c>
      <c r="I1939" s="69">
        <f t="shared" si="2020"/>
        <v>596</v>
      </c>
      <c r="J1939" s="69">
        <f t="shared" si="2020"/>
        <v>328</v>
      </c>
      <c r="K1939" s="29">
        <f t="shared" si="2020"/>
        <v>760</v>
      </c>
      <c r="L1939" s="71"/>
      <c r="M1939" s="71"/>
      <c r="N1939" s="72">
        <f t="shared" ref="N1939:O1939" si="2021">SUBTOTAL(9,N1932:N1938)</f>
        <v>106.57</v>
      </c>
      <c r="O1939" s="73">
        <f t="shared" si="2021"/>
        <v>610432.96</v>
      </c>
      <c r="P1939" s="8"/>
    </row>
    <row r="1940" ht="14.25" customHeight="1" outlineLevel="2">
      <c r="A1940" s="68">
        <v>883.0</v>
      </c>
      <c r="B1940" s="69">
        <v>1.0</v>
      </c>
      <c r="C1940" s="18" t="str">
        <f>IF(A1940=1.2, "Minneapolis",VLOOKUP(A1940,'Fall20 data fy22 comp rev '!$P$2:$Q$669,2,0))</f>
        <v>Rockford</v>
      </c>
      <c r="D1940" s="68">
        <v>883.0</v>
      </c>
      <c r="E1940" s="69">
        <v>1.0</v>
      </c>
      <c r="F1940" s="69">
        <v>1.0</v>
      </c>
      <c r="G1940" s="70" t="s">
        <v>2996</v>
      </c>
      <c r="H1940" s="69">
        <v>506.0</v>
      </c>
      <c r="I1940" s="69">
        <v>57.0</v>
      </c>
      <c r="J1940" s="69">
        <v>30.0</v>
      </c>
      <c r="K1940" s="29">
        <f t="shared" ref="K1940:K1942" si="2022">ROUND((I$3*I1940)+(J1940*J$3),1)</f>
        <v>72</v>
      </c>
      <c r="L1940" s="71">
        <f t="shared" ref="L1940:L1942" si="2023">ROUND(K1940/H1940,4)</f>
        <v>0.1423</v>
      </c>
      <c r="M1940" s="71">
        <f t="shared" ref="M1940:M1942" si="2024">ROUND(MIN(1,L1940/M$3),4)</f>
        <v>0.1779</v>
      </c>
      <c r="N1940" s="72">
        <f t="shared" ref="N1940:N1942" si="2025">ROUND(K1940*M1940*N$3,2)</f>
        <v>7.69</v>
      </c>
      <c r="O1940" s="73">
        <f t="shared" ref="O1940:O1942" si="2026">ROUND(N1940*O$3,2)</f>
        <v>44048.32</v>
      </c>
      <c r="P1940" s="8">
        <f t="shared" ref="P1940:P1942" si="2027">O1940/H1940</f>
        <v>87.05201581</v>
      </c>
    </row>
    <row r="1941" ht="14.25" customHeight="1" outlineLevel="2">
      <c r="A1941" s="68">
        <v>883.0</v>
      </c>
      <c r="B1941" s="69">
        <v>1.0</v>
      </c>
      <c r="C1941" s="18" t="str">
        <f>IF(A1941=1.2, "Minneapolis",VLOOKUP(A1941,'Fall20 data fy22 comp rev '!$P$2:$Q$669,2,0))</f>
        <v>Rockford</v>
      </c>
      <c r="D1941" s="68">
        <v>883.0</v>
      </c>
      <c r="E1941" s="69">
        <v>1.0</v>
      </c>
      <c r="F1941" s="69">
        <v>2.0</v>
      </c>
      <c r="G1941" s="70" t="s">
        <v>2997</v>
      </c>
      <c r="H1941" s="69">
        <v>610.0</v>
      </c>
      <c r="I1941" s="69">
        <v>143.0</v>
      </c>
      <c r="J1941" s="69">
        <v>42.0</v>
      </c>
      <c r="K1941" s="29">
        <f t="shared" si="2022"/>
        <v>164</v>
      </c>
      <c r="L1941" s="71">
        <f t="shared" si="2023"/>
        <v>0.2689</v>
      </c>
      <c r="M1941" s="71">
        <f t="shared" si="2024"/>
        <v>0.3361</v>
      </c>
      <c r="N1941" s="72">
        <f t="shared" si="2025"/>
        <v>33.07</v>
      </c>
      <c r="O1941" s="73">
        <f t="shared" si="2026"/>
        <v>189424.96</v>
      </c>
      <c r="P1941" s="8">
        <f t="shared" si="2027"/>
        <v>310.5327213</v>
      </c>
    </row>
    <row r="1942" ht="14.25" customHeight="1" outlineLevel="2">
      <c r="A1942" s="68">
        <v>883.0</v>
      </c>
      <c r="B1942" s="69">
        <v>1.0</v>
      </c>
      <c r="C1942" s="18" t="str">
        <f>IF(A1942=1.2, "Minneapolis",VLOOKUP(A1942,'Fall20 data fy22 comp rev '!$P$2:$Q$669,2,0))</f>
        <v>Rockford</v>
      </c>
      <c r="D1942" s="68">
        <v>883.0</v>
      </c>
      <c r="E1942" s="69">
        <v>1.0</v>
      </c>
      <c r="F1942" s="69">
        <v>3.0</v>
      </c>
      <c r="G1942" s="70" t="s">
        <v>2998</v>
      </c>
      <c r="H1942" s="69">
        <v>535.0</v>
      </c>
      <c r="I1942" s="69">
        <v>95.0</v>
      </c>
      <c r="J1942" s="69">
        <v>32.0</v>
      </c>
      <c r="K1942" s="29">
        <f t="shared" si="2022"/>
        <v>111</v>
      </c>
      <c r="L1942" s="71">
        <f t="shared" si="2023"/>
        <v>0.2075</v>
      </c>
      <c r="M1942" s="71">
        <f t="shared" si="2024"/>
        <v>0.2594</v>
      </c>
      <c r="N1942" s="72">
        <f t="shared" si="2025"/>
        <v>17.28</v>
      </c>
      <c r="O1942" s="73">
        <f t="shared" si="2026"/>
        <v>98979.84</v>
      </c>
      <c r="P1942" s="8">
        <f t="shared" si="2027"/>
        <v>185.0090467</v>
      </c>
    </row>
    <row r="1943" ht="14.25" customHeight="1" outlineLevel="1">
      <c r="A1943" s="68"/>
      <c r="B1943" s="69"/>
      <c r="C1943" s="80" t="s">
        <v>3856</v>
      </c>
      <c r="D1943" s="68"/>
      <c r="E1943" s="69"/>
      <c r="F1943" s="69"/>
      <c r="G1943" s="70"/>
      <c r="H1943" s="69">
        <f t="shared" ref="H1943:K1943" si="2028">SUBTOTAL(9,H1940:H1942)</f>
        <v>1651</v>
      </c>
      <c r="I1943" s="69">
        <f t="shared" si="2028"/>
        <v>295</v>
      </c>
      <c r="J1943" s="69">
        <f t="shared" si="2028"/>
        <v>104</v>
      </c>
      <c r="K1943" s="29">
        <f t="shared" si="2028"/>
        <v>347</v>
      </c>
      <c r="L1943" s="71"/>
      <c r="M1943" s="71"/>
      <c r="N1943" s="72">
        <f t="shared" ref="N1943:O1943" si="2029">SUBTOTAL(9,N1940:N1942)</f>
        <v>58.04</v>
      </c>
      <c r="O1943" s="73">
        <f t="shared" si="2029"/>
        <v>332453.12</v>
      </c>
      <c r="P1943" s="8"/>
    </row>
    <row r="1944" ht="14.25" customHeight="1" outlineLevel="2">
      <c r="A1944" s="68">
        <v>885.0</v>
      </c>
      <c r="B1944" s="69">
        <v>1.0</v>
      </c>
      <c r="C1944" s="18" t="str">
        <f>IF(A1944=1.2, "Minneapolis",VLOOKUP(A1944,'Fall20 data fy22 comp rev '!$P$2:$Q$669,2,0))</f>
        <v>St. Michael-Albertville</v>
      </c>
      <c r="D1944" s="68">
        <v>885.0</v>
      </c>
      <c r="E1944" s="69">
        <v>1.0</v>
      </c>
      <c r="F1944" s="69">
        <v>10.0</v>
      </c>
      <c r="G1944" s="70" t="s">
        <v>2999</v>
      </c>
      <c r="H1944" s="69">
        <v>485.0</v>
      </c>
      <c r="I1944" s="69">
        <v>31.0</v>
      </c>
      <c r="J1944" s="69">
        <v>17.0</v>
      </c>
      <c r="K1944" s="29">
        <f t="shared" ref="K1944:K1951" si="2030">ROUND((I$3*I1944)+(J1944*J$3),1)</f>
        <v>39.5</v>
      </c>
      <c r="L1944" s="71">
        <f t="shared" ref="L1944:L1951" si="2031">ROUND(K1944/H1944,4)</f>
        <v>0.0814</v>
      </c>
      <c r="M1944" s="71">
        <f t="shared" ref="M1944:M1951" si="2032">ROUND(MIN(1,L1944/M$3),4)</f>
        <v>0.1018</v>
      </c>
      <c r="N1944" s="72">
        <f t="shared" ref="N1944:N1951" si="2033">ROUND(K1944*M1944*N$3,2)</f>
        <v>2.41</v>
      </c>
      <c r="O1944" s="73">
        <f t="shared" ref="O1944:O1951" si="2034">ROUND(N1944*O$3,2)</f>
        <v>13804.48</v>
      </c>
      <c r="P1944" s="8">
        <f t="shared" ref="P1944:P1951" si="2035">O1944/H1944</f>
        <v>28.46284536</v>
      </c>
    </row>
    <row r="1945" ht="14.25" customHeight="1" outlineLevel="2">
      <c r="A1945" s="68">
        <v>885.0</v>
      </c>
      <c r="B1945" s="69">
        <v>1.0</v>
      </c>
      <c r="C1945" s="18" t="str">
        <f>IF(A1945=1.2, "Minneapolis",VLOOKUP(A1945,'Fall20 data fy22 comp rev '!$P$2:$Q$669,2,0))</f>
        <v>St. Michael-Albertville</v>
      </c>
      <c r="D1945" s="68">
        <v>885.0</v>
      </c>
      <c r="E1945" s="69">
        <v>1.0</v>
      </c>
      <c r="F1945" s="69">
        <v>20.0</v>
      </c>
      <c r="G1945" s="70" t="s">
        <v>3000</v>
      </c>
      <c r="H1945" s="69">
        <v>2156.0</v>
      </c>
      <c r="I1945" s="69">
        <v>136.0</v>
      </c>
      <c r="J1945" s="69">
        <v>87.0</v>
      </c>
      <c r="K1945" s="29">
        <f t="shared" si="2030"/>
        <v>179.5</v>
      </c>
      <c r="L1945" s="71">
        <f t="shared" si="2031"/>
        <v>0.0833</v>
      </c>
      <c r="M1945" s="71">
        <f t="shared" si="2032"/>
        <v>0.1041</v>
      </c>
      <c r="N1945" s="72">
        <f t="shared" si="2033"/>
        <v>11.21</v>
      </c>
      <c r="O1945" s="73">
        <f t="shared" si="2034"/>
        <v>64210.88</v>
      </c>
      <c r="P1945" s="8">
        <f t="shared" si="2035"/>
        <v>29.78241187</v>
      </c>
    </row>
    <row r="1946" ht="14.25" customHeight="1" outlineLevel="2">
      <c r="A1946" s="68">
        <v>885.0</v>
      </c>
      <c r="B1946" s="69">
        <v>1.0</v>
      </c>
      <c r="C1946" s="18" t="str">
        <f>IF(A1946=1.2, "Minneapolis",VLOOKUP(A1946,'Fall20 data fy22 comp rev '!$P$2:$Q$669,2,0))</f>
        <v>St. Michael-Albertville</v>
      </c>
      <c r="D1946" s="68">
        <v>885.0</v>
      </c>
      <c r="E1946" s="69">
        <v>1.0</v>
      </c>
      <c r="F1946" s="69">
        <v>30.0</v>
      </c>
      <c r="G1946" s="70" t="s">
        <v>3001</v>
      </c>
      <c r="H1946" s="69">
        <v>926.0</v>
      </c>
      <c r="I1946" s="69">
        <v>63.0</v>
      </c>
      <c r="J1946" s="69">
        <v>29.0</v>
      </c>
      <c r="K1946" s="29">
        <f t="shared" si="2030"/>
        <v>77.5</v>
      </c>
      <c r="L1946" s="71">
        <f t="shared" si="2031"/>
        <v>0.0837</v>
      </c>
      <c r="M1946" s="71">
        <f t="shared" si="2032"/>
        <v>0.1046</v>
      </c>
      <c r="N1946" s="72">
        <f t="shared" si="2033"/>
        <v>4.86</v>
      </c>
      <c r="O1946" s="73">
        <f t="shared" si="2034"/>
        <v>27838.08</v>
      </c>
      <c r="P1946" s="8">
        <f t="shared" si="2035"/>
        <v>30.06272138</v>
      </c>
    </row>
    <row r="1947" ht="14.25" customHeight="1" outlineLevel="2">
      <c r="A1947" s="68">
        <v>885.0</v>
      </c>
      <c r="B1947" s="69">
        <v>1.0</v>
      </c>
      <c r="C1947" s="18" t="str">
        <f>IF(A1947=1.2, "Minneapolis",VLOOKUP(A1947,'Fall20 data fy22 comp rev '!$P$2:$Q$669,2,0))</f>
        <v>St. Michael-Albertville</v>
      </c>
      <c r="D1947" s="68">
        <v>885.0</v>
      </c>
      <c r="E1947" s="69">
        <v>1.0</v>
      </c>
      <c r="F1947" s="69">
        <v>40.0</v>
      </c>
      <c r="G1947" s="70" t="s">
        <v>3002</v>
      </c>
      <c r="H1947" s="69">
        <v>541.0</v>
      </c>
      <c r="I1947" s="69">
        <v>44.0</v>
      </c>
      <c r="J1947" s="69">
        <v>25.0</v>
      </c>
      <c r="K1947" s="29">
        <f t="shared" si="2030"/>
        <v>56.5</v>
      </c>
      <c r="L1947" s="71">
        <f t="shared" si="2031"/>
        <v>0.1044</v>
      </c>
      <c r="M1947" s="71">
        <f t="shared" si="2032"/>
        <v>0.1305</v>
      </c>
      <c r="N1947" s="72">
        <f t="shared" si="2033"/>
        <v>4.42</v>
      </c>
      <c r="O1947" s="73">
        <f t="shared" si="2034"/>
        <v>25317.76</v>
      </c>
      <c r="P1947" s="8">
        <f t="shared" si="2035"/>
        <v>46.79807763</v>
      </c>
    </row>
    <row r="1948" ht="14.25" customHeight="1" outlineLevel="2">
      <c r="A1948" s="68">
        <v>885.0</v>
      </c>
      <c r="B1948" s="69">
        <v>1.0</v>
      </c>
      <c r="C1948" s="18" t="str">
        <f>IF(A1948=1.2, "Minneapolis",VLOOKUP(A1948,'Fall20 data fy22 comp rev '!$P$2:$Q$669,2,0))</f>
        <v>St. Michael-Albertville</v>
      </c>
      <c r="D1948" s="68">
        <v>885.0</v>
      </c>
      <c r="E1948" s="69">
        <v>1.0</v>
      </c>
      <c r="F1948" s="69">
        <v>50.0</v>
      </c>
      <c r="G1948" s="70" t="s">
        <v>3003</v>
      </c>
      <c r="H1948" s="69">
        <v>38.0</v>
      </c>
      <c r="I1948" s="69">
        <v>6.0</v>
      </c>
      <c r="J1948" s="69">
        <v>7.0</v>
      </c>
      <c r="K1948" s="29">
        <f t="shared" si="2030"/>
        <v>9.5</v>
      </c>
      <c r="L1948" s="71">
        <f t="shared" si="2031"/>
        <v>0.25</v>
      </c>
      <c r="M1948" s="71">
        <f t="shared" si="2032"/>
        <v>0.3125</v>
      </c>
      <c r="N1948" s="72">
        <f t="shared" si="2033"/>
        <v>1.78</v>
      </c>
      <c r="O1948" s="73">
        <f t="shared" si="2034"/>
        <v>10195.84</v>
      </c>
      <c r="P1948" s="8">
        <f t="shared" si="2035"/>
        <v>268.3115789</v>
      </c>
    </row>
    <row r="1949" ht="14.25" customHeight="1" outlineLevel="2">
      <c r="A1949" s="68">
        <v>885.0</v>
      </c>
      <c r="B1949" s="69">
        <v>1.0</v>
      </c>
      <c r="C1949" s="18" t="str">
        <f>IF(A1949=1.2, "Minneapolis",VLOOKUP(A1949,'Fall20 data fy22 comp rev '!$P$2:$Q$669,2,0))</f>
        <v>St. Michael-Albertville</v>
      </c>
      <c r="D1949" s="68">
        <v>885.0</v>
      </c>
      <c r="E1949" s="69">
        <v>1.0</v>
      </c>
      <c r="F1949" s="69">
        <v>60.0</v>
      </c>
      <c r="G1949" s="70" t="s">
        <v>3004</v>
      </c>
      <c r="H1949" s="69">
        <v>650.0</v>
      </c>
      <c r="I1949" s="69">
        <v>51.0</v>
      </c>
      <c r="J1949" s="69">
        <v>17.0</v>
      </c>
      <c r="K1949" s="29">
        <f t="shared" si="2030"/>
        <v>59.5</v>
      </c>
      <c r="L1949" s="71">
        <f t="shared" si="2031"/>
        <v>0.0915</v>
      </c>
      <c r="M1949" s="71">
        <f t="shared" si="2032"/>
        <v>0.1144</v>
      </c>
      <c r="N1949" s="72">
        <f t="shared" si="2033"/>
        <v>4.08</v>
      </c>
      <c r="O1949" s="73">
        <f t="shared" si="2034"/>
        <v>23370.24</v>
      </c>
      <c r="P1949" s="8">
        <f t="shared" si="2035"/>
        <v>35.95421538</v>
      </c>
    </row>
    <row r="1950" ht="14.25" customHeight="1" outlineLevel="2">
      <c r="A1950" s="68">
        <v>885.0</v>
      </c>
      <c r="B1950" s="69">
        <v>1.0</v>
      </c>
      <c r="C1950" s="18" t="str">
        <f>IF(A1950=1.2, "Minneapolis",VLOOKUP(A1950,'Fall20 data fy22 comp rev '!$P$2:$Q$669,2,0))</f>
        <v>St. Michael-Albertville</v>
      </c>
      <c r="D1950" s="68">
        <v>885.0</v>
      </c>
      <c r="E1950" s="69">
        <v>1.0</v>
      </c>
      <c r="F1950" s="69">
        <v>70.0</v>
      </c>
      <c r="G1950" s="70" t="s">
        <v>3005</v>
      </c>
      <c r="H1950" s="69">
        <v>624.0</v>
      </c>
      <c r="I1950" s="69">
        <v>44.0</v>
      </c>
      <c r="J1950" s="69">
        <v>35.0</v>
      </c>
      <c r="K1950" s="29">
        <f t="shared" si="2030"/>
        <v>61.5</v>
      </c>
      <c r="L1950" s="71">
        <f t="shared" si="2031"/>
        <v>0.0986</v>
      </c>
      <c r="M1950" s="71">
        <f t="shared" si="2032"/>
        <v>0.1233</v>
      </c>
      <c r="N1950" s="72">
        <f t="shared" si="2033"/>
        <v>4.55</v>
      </c>
      <c r="O1950" s="73">
        <f t="shared" si="2034"/>
        <v>26062.4</v>
      </c>
      <c r="P1950" s="8">
        <f t="shared" si="2035"/>
        <v>41.76666667</v>
      </c>
    </row>
    <row r="1951" ht="14.25" customHeight="1" outlineLevel="2">
      <c r="A1951" s="68">
        <v>885.0</v>
      </c>
      <c r="B1951" s="69">
        <v>1.0</v>
      </c>
      <c r="C1951" s="18" t="str">
        <f>IF(A1951=1.2, "Minneapolis",VLOOKUP(A1951,'Fall20 data fy22 comp rev '!$P$2:$Q$669,2,0))</f>
        <v>St. Michael-Albertville</v>
      </c>
      <c r="D1951" s="68">
        <v>885.0</v>
      </c>
      <c r="E1951" s="69">
        <v>1.0</v>
      </c>
      <c r="F1951" s="69">
        <v>90.0</v>
      </c>
      <c r="G1951" s="70" t="s">
        <v>3006</v>
      </c>
      <c r="H1951" s="69">
        <v>1137.0</v>
      </c>
      <c r="I1951" s="69">
        <v>108.0</v>
      </c>
      <c r="J1951" s="69">
        <v>50.0</v>
      </c>
      <c r="K1951" s="29">
        <f t="shared" si="2030"/>
        <v>133</v>
      </c>
      <c r="L1951" s="71">
        <f t="shared" si="2031"/>
        <v>0.117</v>
      </c>
      <c r="M1951" s="71">
        <f t="shared" si="2032"/>
        <v>0.1463</v>
      </c>
      <c r="N1951" s="72">
        <f t="shared" si="2033"/>
        <v>11.67</v>
      </c>
      <c r="O1951" s="73">
        <f t="shared" si="2034"/>
        <v>66845.76</v>
      </c>
      <c r="P1951" s="8">
        <f t="shared" si="2035"/>
        <v>58.79134565</v>
      </c>
    </row>
    <row r="1952" ht="14.25" customHeight="1" outlineLevel="1">
      <c r="A1952" s="68"/>
      <c r="B1952" s="69"/>
      <c r="C1952" s="80" t="s">
        <v>3857</v>
      </c>
      <c r="D1952" s="68"/>
      <c r="E1952" s="69"/>
      <c r="F1952" s="69"/>
      <c r="G1952" s="70"/>
      <c r="H1952" s="69">
        <f t="shared" ref="H1952:K1952" si="2036">SUBTOTAL(9,H1944:H1951)</f>
        <v>6557</v>
      </c>
      <c r="I1952" s="69">
        <f t="shared" si="2036"/>
        <v>483</v>
      </c>
      <c r="J1952" s="69">
        <f t="shared" si="2036"/>
        <v>267</v>
      </c>
      <c r="K1952" s="29">
        <f t="shared" si="2036"/>
        <v>616.5</v>
      </c>
      <c r="L1952" s="71"/>
      <c r="M1952" s="71"/>
      <c r="N1952" s="72">
        <f t="shared" ref="N1952:O1952" si="2037">SUBTOTAL(9,N1944:N1951)</f>
        <v>44.98</v>
      </c>
      <c r="O1952" s="73">
        <f t="shared" si="2037"/>
        <v>257645.44</v>
      </c>
      <c r="P1952" s="8"/>
    </row>
    <row r="1953" ht="14.25" customHeight="1" outlineLevel="2">
      <c r="A1953" s="68">
        <v>891.0</v>
      </c>
      <c r="B1953" s="69">
        <v>1.0</v>
      </c>
      <c r="C1953" s="18" t="str">
        <f>IF(A1953=1.2, "Minneapolis",VLOOKUP(A1953,'Fall20 data fy22 comp rev '!$P$2:$Q$669,2,0))</f>
        <v>Canby</v>
      </c>
      <c r="D1953" s="68">
        <v>891.0</v>
      </c>
      <c r="E1953" s="69">
        <v>1.0</v>
      </c>
      <c r="F1953" s="69">
        <v>10.0</v>
      </c>
      <c r="G1953" s="70" t="s">
        <v>3007</v>
      </c>
      <c r="H1953" s="69">
        <v>280.0</v>
      </c>
      <c r="I1953" s="69">
        <v>48.0</v>
      </c>
      <c r="J1953" s="69">
        <v>41.0</v>
      </c>
      <c r="K1953" s="29">
        <f t="shared" ref="K1953:K1954" si="2038">ROUND((I$3*I1953)+(J1953*J$3),1)</f>
        <v>68.5</v>
      </c>
      <c r="L1953" s="71">
        <f t="shared" ref="L1953:L1954" si="2039">ROUND(K1953/H1953,4)</f>
        <v>0.2446</v>
      </c>
      <c r="M1953" s="71">
        <f t="shared" ref="M1953:M1954" si="2040">ROUND(MIN(1,L1953/M$3),4)</f>
        <v>0.3058</v>
      </c>
      <c r="N1953" s="72">
        <f t="shared" ref="N1953:N1954" si="2041">ROUND(K1953*M1953*N$3,2)</f>
        <v>12.57</v>
      </c>
      <c r="O1953" s="73">
        <f t="shared" ref="O1953:O1954" si="2042">ROUND(N1953*O$3,2)</f>
        <v>72000.96</v>
      </c>
      <c r="P1953" s="8">
        <f t="shared" ref="P1953:P1954" si="2043">O1953/H1953</f>
        <v>257.1462857</v>
      </c>
    </row>
    <row r="1954" ht="14.25" customHeight="1" outlineLevel="2">
      <c r="A1954" s="68">
        <v>891.0</v>
      </c>
      <c r="B1954" s="69">
        <v>1.0</v>
      </c>
      <c r="C1954" s="18" t="str">
        <f>IF(A1954=1.2, "Minneapolis",VLOOKUP(A1954,'Fall20 data fy22 comp rev '!$P$2:$Q$669,2,0))</f>
        <v>Canby</v>
      </c>
      <c r="D1954" s="68">
        <v>891.0</v>
      </c>
      <c r="E1954" s="69">
        <v>1.0</v>
      </c>
      <c r="F1954" s="69">
        <v>20.0</v>
      </c>
      <c r="G1954" s="70" t="s">
        <v>3008</v>
      </c>
      <c r="H1954" s="69">
        <v>308.0</v>
      </c>
      <c r="I1954" s="69">
        <v>85.0</v>
      </c>
      <c r="J1954" s="69">
        <v>47.0</v>
      </c>
      <c r="K1954" s="29">
        <f t="shared" si="2038"/>
        <v>108.5</v>
      </c>
      <c r="L1954" s="71">
        <f t="shared" si="2039"/>
        <v>0.3523</v>
      </c>
      <c r="M1954" s="71">
        <f t="shared" si="2040"/>
        <v>0.4404</v>
      </c>
      <c r="N1954" s="72">
        <f t="shared" si="2041"/>
        <v>28.67</v>
      </c>
      <c r="O1954" s="73">
        <f t="shared" si="2042"/>
        <v>164221.76</v>
      </c>
      <c r="P1954" s="8">
        <f t="shared" si="2043"/>
        <v>533.1875325</v>
      </c>
    </row>
    <row r="1955" ht="14.25" customHeight="1" outlineLevel="1">
      <c r="A1955" s="68"/>
      <c r="B1955" s="69"/>
      <c r="C1955" s="80" t="s">
        <v>3858</v>
      </c>
      <c r="D1955" s="68"/>
      <c r="E1955" s="69"/>
      <c r="F1955" s="69"/>
      <c r="G1955" s="70"/>
      <c r="H1955" s="69">
        <f t="shared" ref="H1955:K1955" si="2044">SUBTOTAL(9,H1953:H1954)</f>
        <v>588</v>
      </c>
      <c r="I1955" s="69">
        <f t="shared" si="2044"/>
        <v>133</v>
      </c>
      <c r="J1955" s="69">
        <f t="shared" si="2044"/>
        <v>88</v>
      </c>
      <c r="K1955" s="29">
        <f t="shared" si="2044"/>
        <v>177</v>
      </c>
      <c r="L1955" s="71"/>
      <c r="M1955" s="71"/>
      <c r="N1955" s="72">
        <f t="shared" ref="N1955:O1955" si="2045">SUBTOTAL(9,N1953:N1954)</f>
        <v>41.24</v>
      </c>
      <c r="O1955" s="73">
        <f t="shared" si="2045"/>
        <v>236222.72</v>
      </c>
      <c r="P1955" s="8"/>
    </row>
    <row r="1956" ht="14.25" customHeight="1" outlineLevel="2">
      <c r="A1956" s="68">
        <v>911.0</v>
      </c>
      <c r="B1956" s="69">
        <v>1.0</v>
      </c>
      <c r="C1956" s="18" t="str">
        <f>IF(A1956=1.2, "Minneapolis",VLOOKUP(A1956,'Fall20 data fy22 comp rev '!$P$2:$Q$669,2,0))</f>
        <v>Cambridge-Isanti Public</v>
      </c>
      <c r="D1956" s="68">
        <v>911.0</v>
      </c>
      <c r="E1956" s="69">
        <v>1.0</v>
      </c>
      <c r="F1956" s="69">
        <v>101.0</v>
      </c>
      <c r="G1956" s="70" t="s">
        <v>3009</v>
      </c>
      <c r="H1956" s="69">
        <v>478.0</v>
      </c>
      <c r="I1956" s="69">
        <v>97.0</v>
      </c>
      <c r="J1956" s="69">
        <v>50.0</v>
      </c>
      <c r="K1956" s="29">
        <f t="shared" ref="K1956:K1969" si="2046">ROUND((I$3*I1956)+(J1956*J$3),1)</f>
        <v>122</v>
      </c>
      <c r="L1956" s="71">
        <f t="shared" ref="L1956:L1969" si="2047">ROUND(K1956/H1956,4)</f>
        <v>0.2552</v>
      </c>
      <c r="M1956" s="71">
        <f t="shared" ref="M1956:M1969" si="2048">ROUND(MIN(1,L1956/M$3),4)</f>
        <v>0.319</v>
      </c>
      <c r="N1956" s="72">
        <f t="shared" ref="N1956:N1969" si="2049">ROUND(K1956*M1956*N$3,2)</f>
        <v>23.35</v>
      </c>
      <c r="O1956" s="73">
        <f t="shared" ref="O1956:O1969" si="2050">ROUND(N1956*O$3,2)</f>
        <v>133748.8</v>
      </c>
      <c r="P1956" s="8">
        <f t="shared" ref="P1956:P1969" si="2051">O1956/H1956</f>
        <v>279.809205</v>
      </c>
    </row>
    <row r="1957" ht="14.25" customHeight="1" outlineLevel="2">
      <c r="A1957" s="68">
        <v>911.0</v>
      </c>
      <c r="B1957" s="69">
        <v>1.0</v>
      </c>
      <c r="C1957" s="18" t="str">
        <f>IF(A1957=1.2, "Minneapolis",VLOOKUP(A1957,'Fall20 data fy22 comp rev '!$P$2:$Q$669,2,0))</f>
        <v>Cambridge-Isanti Public</v>
      </c>
      <c r="D1957" s="68">
        <v>911.0</v>
      </c>
      <c r="E1957" s="69">
        <v>1.0</v>
      </c>
      <c r="F1957" s="69">
        <v>102.0</v>
      </c>
      <c r="G1957" s="70" t="s">
        <v>3010</v>
      </c>
      <c r="H1957" s="69">
        <v>433.0</v>
      </c>
      <c r="I1957" s="69">
        <v>89.0</v>
      </c>
      <c r="J1957" s="69">
        <v>41.0</v>
      </c>
      <c r="K1957" s="29">
        <f t="shared" si="2046"/>
        <v>109.5</v>
      </c>
      <c r="L1957" s="71">
        <f t="shared" si="2047"/>
        <v>0.2529</v>
      </c>
      <c r="M1957" s="71">
        <f t="shared" si="2048"/>
        <v>0.3161</v>
      </c>
      <c r="N1957" s="72">
        <f t="shared" si="2049"/>
        <v>20.77</v>
      </c>
      <c r="O1957" s="73">
        <f t="shared" si="2050"/>
        <v>118970.56</v>
      </c>
      <c r="P1957" s="8">
        <f t="shared" si="2051"/>
        <v>274.7587991</v>
      </c>
    </row>
    <row r="1958" ht="14.25" customHeight="1" outlineLevel="2">
      <c r="A1958" s="68">
        <v>911.0</v>
      </c>
      <c r="B1958" s="69">
        <v>1.0</v>
      </c>
      <c r="C1958" s="18" t="str">
        <f>IF(A1958=1.2, "Minneapolis",VLOOKUP(A1958,'Fall20 data fy22 comp rev '!$P$2:$Q$669,2,0))</f>
        <v>Cambridge-Isanti Public</v>
      </c>
      <c r="D1958" s="68">
        <v>911.0</v>
      </c>
      <c r="E1958" s="69">
        <v>1.0</v>
      </c>
      <c r="F1958" s="69">
        <v>103.0</v>
      </c>
      <c r="G1958" s="70" t="s">
        <v>3011</v>
      </c>
      <c r="H1958" s="69">
        <v>176.0</v>
      </c>
      <c r="I1958" s="69">
        <v>23.0</v>
      </c>
      <c r="J1958" s="69">
        <v>19.0</v>
      </c>
      <c r="K1958" s="29">
        <f t="shared" si="2046"/>
        <v>32.5</v>
      </c>
      <c r="L1958" s="71">
        <f t="shared" si="2047"/>
        <v>0.1847</v>
      </c>
      <c r="M1958" s="71">
        <f t="shared" si="2048"/>
        <v>0.2309</v>
      </c>
      <c r="N1958" s="72">
        <f t="shared" si="2049"/>
        <v>4.5</v>
      </c>
      <c r="O1958" s="73">
        <f t="shared" si="2050"/>
        <v>25776</v>
      </c>
      <c r="P1958" s="8">
        <f t="shared" si="2051"/>
        <v>146.4545455</v>
      </c>
    </row>
    <row r="1959" ht="14.25" customHeight="1" outlineLevel="2">
      <c r="A1959" s="68">
        <v>911.0</v>
      </c>
      <c r="B1959" s="69">
        <v>1.0</v>
      </c>
      <c r="C1959" s="18" t="str">
        <f>IF(A1959=1.2, "Minneapolis",VLOOKUP(A1959,'Fall20 data fy22 comp rev '!$P$2:$Q$669,2,0))</f>
        <v>Cambridge-Isanti Public</v>
      </c>
      <c r="D1959" s="68">
        <v>911.0</v>
      </c>
      <c r="E1959" s="69">
        <v>1.0</v>
      </c>
      <c r="F1959" s="69">
        <v>201.0</v>
      </c>
      <c r="G1959" s="70" t="s">
        <v>3012</v>
      </c>
      <c r="H1959" s="69">
        <v>595.0</v>
      </c>
      <c r="I1959" s="69">
        <v>122.0</v>
      </c>
      <c r="J1959" s="69">
        <v>66.0</v>
      </c>
      <c r="K1959" s="29">
        <f t="shared" si="2046"/>
        <v>155</v>
      </c>
      <c r="L1959" s="71">
        <f t="shared" si="2047"/>
        <v>0.2605</v>
      </c>
      <c r="M1959" s="71">
        <f t="shared" si="2048"/>
        <v>0.3256</v>
      </c>
      <c r="N1959" s="72">
        <f t="shared" si="2049"/>
        <v>30.28</v>
      </c>
      <c r="O1959" s="73">
        <f t="shared" si="2050"/>
        <v>173443.84</v>
      </c>
      <c r="P1959" s="8">
        <f t="shared" si="2051"/>
        <v>291.5022521</v>
      </c>
    </row>
    <row r="1960" ht="14.25" customHeight="1" outlineLevel="2">
      <c r="A1960" s="68">
        <v>911.0</v>
      </c>
      <c r="B1960" s="69">
        <v>1.0</v>
      </c>
      <c r="C1960" s="18" t="str">
        <f>IF(A1960=1.2, "Minneapolis",VLOOKUP(A1960,'Fall20 data fy22 comp rev '!$P$2:$Q$669,2,0))</f>
        <v>Cambridge-Isanti Public</v>
      </c>
      <c r="D1960" s="68">
        <v>911.0</v>
      </c>
      <c r="E1960" s="69">
        <v>1.0</v>
      </c>
      <c r="F1960" s="69">
        <v>202.0</v>
      </c>
      <c r="G1960" s="70" t="s">
        <v>3013</v>
      </c>
      <c r="H1960" s="69">
        <v>445.0</v>
      </c>
      <c r="I1960" s="69">
        <v>91.0</v>
      </c>
      <c r="J1960" s="69">
        <v>40.0</v>
      </c>
      <c r="K1960" s="29">
        <f t="shared" si="2046"/>
        <v>111</v>
      </c>
      <c r="L1960" s="71">
        <f t="shared" si="2047"/>
        <v>0.2494</v>
      </c>
      <c r="M1960" s="71">
        <f t="shared" si="2048"/>
        <v>0.3118</v>
      </c>
      <c r="N1960" s="72">
        <f t="shared" si="2049"/>
        <v>20.77</v>
      </c>
      <c r="O1960" s="73">
        <f t="shared" si="2050"/>
        <v>118970.56</v>
      </c>
      <c r="P1960" s="8">
        <f t="shared" si="2051"/>
        <v>267.349573</v>
      </c>
    </row>
    <row r="1961" ht="14.25" customHeight="1" outlineLevel="2">
      <c r="A1961" s="68">
        <v>911.0</v>
      </c>
      <c r="B1961" s="69">
        <v>1.0</v>
      </c>
      <c r="C1961" s="18" t="str">
        <f>IF(A1961=1.2, "Minneapolis",VLOOKUP(A1961,'Fall20 data fy22 comp rev '!$P$2:$Q$669,2,0))</f>
        <v>Cambridge-Isanti Public</v>
      </c>
      <c r="D1961" s="68">
        <v>911.0</v>
      </c>
      <c r="E1961" s="69">
        <v>1.0</v>
      </c>
      <c r="F1961" s="69">
        <v>301.0</v>
      </c>
      <c r="G1961" s="70" t="s">
        <v>3014</v>
      </c>
      <c r="H1961" s="69">
        <v>655.0</v>
      </c>
      <c r="I1961" s="69">
        <v>145.0</v>
      </c>
      <c r="J1961" s="69">
        <v>64.0</v>
      </c>
      <c r="K1961" s="29">
        <f t="shared" si="2046"/>
        <v>177</v>
      </c>
      <c r="L1961" s="71">
        <f t="shared" si="2047"/>
        <v>0.2702</v>
      </c>
      <c r="M1961" s="71">
        <f t="shared" si="2048"/>
        <v>0.3378</v>
      </c>
      <c r="N1961" s="72">
        <f t="shared" si="2049"/>
        <v>35.87</v>
      </c>
      <c r="O1961" s="73">
        <f t="shared" si="2050"/>
        <v>205463.36</v>
      </c>
      <c r="P1961" s="8">
        <f t="shared" si="2051"/>
        <v>313.6845191</v>
      </c>
    </row>
    <row r="1962" ht="14.25" customHeight="1" outlineLevel="2">
      <c r="A1962" s="68">
        <v>911.0</v>
      </c>
      <c r="B1962" s="69">
        <v>1.0</v>
      </c>
      <c r="C1962" s="18" t="str">
        <f>IF(A1962=1.2, "Minneapolis",VLOOKUP(A1962,'Fall20 data fy22 comp rev '!$P$2:$Q$669,2,0))</f>
        <v>Cambridge-Isanti Public</v>
      </c>
      <c r="D1962" s="68">
        <v>911.0</v>
      </c>
      <c r="E1962" s="69">
        <v>1.0</v>
      </c>
      <c r="F1962" s="69">
        <v>302.0</v>
      </c>
      <c r="G1962" s="70" t="s">
        <v>3015</v>
      </c>
      <c r="H1962" s="69">
        <v>486.0</v>
      </c>
      <c r="I1962" s="69">
        <v>92.0</v>
      </c>
      <c r="J1962" s="69">
        <v>55.0</v>
      </c>
      <c r="K1962" s="29">
        <f t="shared" si="2046"/>
        <v>119.5</v>
      </c>
      <c r="L1962" s="71">
        <f t="shared" si="2047"/>
        <v>0.2459</v>
      </c>
      <c r="M1962" s="71">
        <f t="shared" si="2048"/>
        <v>0.3074</v>
      </c>
      <c r="N1962" s="72">
        <f t="shared" si="2049"/>
        <v>22.04</v>
      </c>
      <c r="O1962" s="73">
        <f t="shared" si="2050"/>
        <v>126245.12</v>
      </c>
      <c r="P1962" s="8">
        <f t="shared" si="2051"/>
        <v>259.7636214</v>
      </c>
    </row>
    <row r="1963" ht="14.25" customHeight="1" outlineLevel="2">
      <c r="A1963" s="68">
        <v>911.0</v>
      </c>
      <c r="B1963" s="69">
        <v>1.0</v>
      </c>
      <c r="C1963" s="18" t="str">
        <f>IF(A1963=1.2, "Minneapolis",VLOOKUP(A1963,'Fall20 data fy22 comp rev '!$P$2:$Q$669,2,0))</f>
        <v>Cambridge-Isanti Public</v>
      </c>
      <c r="D1963" s="68">
        <v>911.0</v>
      </c>
      <c r="E1963" s="69">
        <v>1.0</v>
      </c>
      <c r="F1963" s="69">
        <v>303.0</v>
      </c>
      <c r="G1963" s="70" t="s">
        <v>3859</v>
      </c>
      <c r="H1963" s="69">
        <v>66.0</v>
      </c>
      <c r="I1963" s="69">
        <v>13.0</v>
      </c>
      <c r="J1963" s="69">
        <v>8.0</v>
      </c>
      <c r="K1963" s="29">
        <f t="shared" si="2046"/>
        <v>17</v>
      </c>
      <c r="L1963" s="71">
        <f t="shared" si="2047"/>
        <v>0.2576</v>
      </c>
      <c r="M1963" s="71">
        <f t="shared" si="2048"/>
        <v>0.322</v>
      </c>
      <c r="N1963" s="72">
        <f t="shared" si="2049"/>
        <v>3.28</v>
      </c>
      <c r="O1963" s="73">
        <f t="shared" si="2050"/>
        <v>18787.84</v>
      </c>
      <c r="P1963" s="8">
        <f t="shared" si="2051"/>
        <v>284.6642424</v>
      </c>
    </row>
    <row r="1964" ht="14.25" customHeight="1" outlineLevel="2">
      <c r="A1964" s="68">
        <v>911.0</v>
      </c>
      <c r="B1964" s="69">
        <v>1.0</v>
      </c>
      <c r="C1964" s="18" t="str">
        <f>IF(A1964=1.2, "Minneapolis",VLOOKUP(A1964,'Fall20 data fy22 comp rev '!$P$2:$Q$669,2,0))</f>
        <v>Cambridge-Isanti Public</v>
      </c>
      <c r="D1964" s="68">
        <v>911.0</v>
      </c>
      <c r="E1964" s="69">
        <v>1.0</v>
      </c>
      <c r="F1964" s="69">
        <v>350.0</v>
      </c>
      <c r="G1964" s="70" t="s">
        <v>3016</v>
      </c>
      <c r="H1964" s="69">
        <v>1522.0</v>
      </c>
      <c r="I1964" s="69">
        <v>241.0</v>
      </c>
      <c r="J1964" s="69">
        <v>158.0</v>
      </c>
      <c r="K1964" s="29">
        <f t="shared" si="2046"/>
        <v>320</v>
      </c>
      <c r="L1964" s="71">
        <f t="shared" si="2047"/>
        <v>0.2102</v>
      </c>
      <c r="M1964" s="71">
        <f t="shared" si="2048"/>
        <v>0.2628</v>
      </c>
      <c r="N1964" s="72">
        <f t="shared" si="2049"/>
        <v>50.46</v>
      </c>
      <c r="O1964" s="73">
        <f t="shared" si="2050"/>
        <v>289034.88</v>
      </c>
      <c r="P1964" s="8">
        <f t="shared" si="2051"/>
        <v>189.9046518</v>
      </c>
    </row>
    <row r="1965" ht="14.25" customHeight="1" outlineLevel="2">
      <c r="A1965" s="68">
        <v>911.0</v>
      </c>
      <c r="B1965" s="69">
        <v>1.0</v>
      </c>
      <c r="C1965" s="18" t="str">
        <f>IF(A1965=1.2, "Minneapolis",VLOOKUP(A1965,'Fall20 data fy22 comp rev '!$P$2:$Q$669,2,0))</f>
        <v>Cambridge-Isanti Public</v>
      </c>
      <c r="D1965" s="68">
        <v>911.0</v>
      </c>
      <c r="E1965" s="69">
        <v>1.0</v>
      </c>
      <c r="F1965" s="69">
        <v>380.0</v>
      </c>
      <c r="G1965" s="70" t="s">
        <v>3017</v>
      </c>
      <c r="H1965" s="69">
        <v>41.0</v>
      </c>
      <c r="I1965" s="69">
        <v>12.0</v>
      </c>
      <c r="J1965" s="69">
        <v>3.0</v>
      </c>
      <c r="K1965" s="29">
        <f t="shared" si="2046"/>
        <v>13.5</v>
      </c>
      <c r="L1965" s="71">
        <f t="shared" si="2047"/>
        <v>0.3293</v>
      </c>
      <c r="M1965" s="71">
        <f t="shared" si="2048"/>
        <v>0.4116</v>
      </c>
      <c r="N1965" s="72">
        <f t="shared" si="2049"/>
        <v>3.33</v>
      </c>
      <c r="O1965" s="73">
        <f t="shared" si="2050"/>
        <v>19074.24</v>
      </c>
      <c r="P1965" s="8">
        <f t="shared" si="2051"/>
        <v>465.2253659</v>
      </c>
    </row>
    <row r="1966" ht="14.25" customHeight="1" outlineLevel="2">
      <c r="A1966" s="68">
        <v>911.0</v>
      </c>
      <c r="B1966" s="69">
        <v>1.0</v>
      </c>
      <c r="C1966" s="18" t="str">
        <f>IF(A1966=1.2, "Minneapolis",VLOOKUP(A1966,'Fall20 data fy22 comp rev '!$P$2:$Q$669,2,0))</f>
        <v>Cambridge-Isanti Public</v>
      </c>
      <c r="D1966" s="68">
        <v>911.0</v>
      </c>
      <c r="E1966" s="69">
        <v>1.0</v>
      </c>
      <c r="F1966" s="69">
        <v>381.0</v>
      </c>
      <c r="G1966" s="70" t="s">
        <v>3018</v>
      </c>
      <c r="H1966" s="69">
        <v>34.0</v>
      </c>
      <c r="I1966" s="69">
        <v>12.0</v>
      </c>
      <c r="J1966" s="69">
        <v>3.0</v>
      </c>
      <c r="K1966" s="29">
        <f t="shared" si="2046"/>
        <v>13.5</v>
      </c>
      <c r="L1966" s="71">
        <f t="shared" si="2047"/>
        <v>0.3971</v>
      </c>
      <c r="M1966" s="71">
        <f t="shared" si="2048"/>
        <v>0.4964</v>
      </c>
      <c r="N1966" s="72">
        <f t="shared" si="2049"/>
        <v>4.02</v>
      </c>
      <c r="O1966" s="73">
        <f t="shared" si="2050"/>
        <v>23026.56</v>
      </c>
      <c r="P1966" s="8">
        <f t="shared" si="2051"/>
        <v>677.2517647</v>
      </c>
    </row>
    <row r="1967" ht="14.25" customHeight="1" outlineLevel="2">
      <c r="A1967" s="68">
        <v>911.0</v>
      </c>
      <c r="B1967" s="69">
        <v>1.0</v>
      </c>
      <c r="C1967" s="18" t="str">
        <f>IF(A1967=1.2, "Minneapolis",VLOOKUP(A1967,'Fall20 data fy22 comp rev '!$P$2:$Q$669,2,0))</f>
        <v>Cambridge-Isanti Public</v>
      </c>
      <c r="D1967" s="68">
        <v>911.0</v>
      </c>
      <c r="E1967" s="69">
        <v>1.0</v>
      </c>
      <c r="F1967" s="69">
        <v>403.0</v>
      </c>
      <c r="G1967" s="70" t="s">
        <v>3020</v>
      </c>
      <c r="H1967" s="69">
        <v>57.0</v>
      </c>
      <c r="I1967" s="69">
        <v>11.0</v>
      </c>
      <c r="J1967" s="69">
        <v>1.0</v>
      </c>
      <c r="K1967" s="29">
        <f t="shared" si="2046"/>
        <v>11.5</v>
      </c>
      <c r="L1967" s="71">
        <f t="shared" si="2047"/>
        <v>0.2018</v>
      </c>
      <c r="M1967" s="71">
        <f t="shared" si="2048"/>
        <v>0.2523</v>
      </c>
      <c r="N1967" s="72">
        <f t="shared" si="2049"/>
        <v>1.74</v>
      </c>
      <c r="O1967" s="73">
        <f t="shared" si="2050"/>
        <v>9966.72</v>
      </c>
      <c r="P1967" s="8">
        <f t="shared" si="2051"/>
        <v>174.8547368</v>
      </c>
    </row>
    <row r="1968" ht="14.25" customHeight="1" outlineLevel="2">
      <c r="A1968" s="68">
        <v>911.0</v>
      </c>
      <c r="B1968" s="69">
        <v>1.0</v>
      </c>
      <c r="C1968" s="18" t="str">
        <f>IF(A1968=1.2, "Minneapolis",VLOOKUP(A1968,'Fall20 data fy22 comp rev '!$P$2:$Q$669,2,0))</f>
        <v>Cambridge-Isanti Public</v>
      </c>
      <c r="D1968" s="68">
        <v>911.0</v>
      </c>
      <c r="E1968" s="69">
        <v>1.0</v>
      </c>
      <c r="F1968" s="69">
        <v>404.0</v>
      </c>
      <c r="G1968" s="70" t="s">
        <v>3021</v>
      </c>
      <c r="H1968" s="69">
        <v>64.0</v>
      </c>
      <c r="I1968" s="69">
        <v>17.0</v>
      </c>
      <c r="J1968" s="69">
        <v>4.0</v>
      </c>
      <c r="K1968" s="29">
        <f t="shared" si="2046"/>
        <v>19</v>
      </c>
      <c r="L1968" s="71">
        <f t="shared" si="2047"/>
        <v>0.2969</v>
      </c>
      <c r="M1968" s="71">
        <f t="shared" si="2048"/>
        <v>0.3711</v>
      </c>
      <c r="N1968" s="72">
        <f t="shared" si="2049"/>
        <v>4.23</v>
      </c>
      <c r="O1968" s="73">
        <f t="shared" si="2050"/>
        <v>24229.44</v>
      </c>
      <c r="P1968" s="8">
        <f t="shared" si="2051"/>
        <v>378.585</v>
      </c>
    </row>
    <row r="1969" ht="14.25" customHeight="1" outlineLevel="2">
      <c r="A1969" s="68">
        <v>911.0</v>
      </c>
      <c r="B1969" s="69">
        <v>1.0</v>
      </c>
      <c r="C1969" s="18" t="str">
        <f>IF(A1969=1.2, "Minneapolis",VLOOKUP(A1969,'Fall20 data fy22 comp rev '!$P$2:$Q$669,2,0))</f>
        <v>Cambridge-Isanti Public</v>
      </c>
      <c r="D1969" s="68">
        <v>911.0</v>
      </c>
      <c r="E1969" s="69">
        <v>1.0</v>
      </c>
      <c r="F1969" s="69">
        <v>700.0</v>
      </c>
      <c r="G1969" s="70" t="s">
        <v>3022</v>
      </c>
      <c r="H1969" s="69">
        <v>12.0</v>
      </c>
      <c r="I1969" s="69">
        <v>6.0</v>
      </c>
      <c r="J1969" s="69">
        <v>0.0</v>
      </c>
      <c r="K1969" s="29">
        <f t="shared" si="2046"/>
        <v>6</v>
      </c>
      <c r="L1969" s="71">
        <f t="shared" si="2047"/>
        <v>0.5</v>
      </c>
      <c r="M1969" s="71">
        <f t="shared" si="2048"/>
        <v>0.625</v>
      </c>
      <c r="N1969" s="72">
        <f t="shared" si="2049"/>
        <v>2.25</v>
      </c>
      <c r="O1969" s="73">
        <f t="shared" si="2050"/>
        <v>12888</v>
      </c>
      <c r="P1969" s="8">
        <f t="shared" si="2051"/>
        <v>1074</v>
      </c>
    </row>
    <row r="1970" ht="14.25" customHeight="1" outlineLevel="1">
      <c r="A1970" s="68"/>
      <c r="B1970" s="69"/>
      <c r="C1970" s="80" t="s">
        <v>3860</v>
      </c>
      <c r="D1970" s="68"/>
      <c r="E1970" s="69"/>
      <c r="F1970" s="69"/>
      <c r="G1970" s="70"/>
      <c r="H1970" s="69">
        <f t="shared" ref="H1970:K1970" si="2052">SUBTOTAL(9,H1956:H1969)</f>
        <v>5064</v>
      </c>
      <c r="I1970" s="69">
        <f t="shared" si="2052"/>
        <v>971</v>
      </c>
      <c r="J1970" s="69">
        <f t="shared" si="2052"/>
        <v>512</v>
      </c>
      <c r="K1970" s="29">
        <f t="shared" si="2052"/>
        <v>1227</v>
      </c>
      <c r="L1970" s="71"/>
      <c r="M1970" s="71"/>
      <c r="N1970" s="72">
        <f t="shared" ref="N1970:O1970" si="2053">SUBTOTAL(9,N1956:N1969)</f>
        <v>226.89</v>
      </c>
      <c r="O1970" s="73">
        <f t="shared" si="2053"/>
        <v>1299625.92</v>
      </c>
      <c r="P1970" s="8"/>
    </row>
    <row r="1971" ht="14.25" customHeight="1" outlineLevel="2">
      <c r="A1971" s="68">
        <v>912.0</v>
      </c>
      <c r="B1971" s="69">
        <v>1.0</v>
      </c>
      <c r="C1971" s="18" t="str">
        <f>IF(A1971=1.2, "Minneapolis",VLOOKUP(A1971,'Fall20 data fy22 comp rev '!$P$2:$Q$669,2,0))</f>
        <v>Milaca</v>
      </c>
      <c r="D1971" s="68">
        <v>912.0</v>
      </c>
      <c r="E1971" s="69">
        <v>1.0</v>
      </c>
      <c r="F1971" s="69">
        <v>10.0</v>
      </c>
      <c r="G1971" s="70" t="s">
        <v>3024</v>
      </c>
      <c r="H1971" s="69">
        <v>936.0</v>
      </c>
      <c r="I1971" s="69">
        <v>277.0</v>
      </c>
      <c r="J1971" s="69">
        <v>154.0</v>
      </c>
      <c r="K1971" s="29">
        <f t="shared" ref="K1971:K1973" si="2054">ROUND((I$3*I1971)+(J1971*J$3),1)</f>
        <v>354</v>
      </c>
      <c r="L1971" s="71">
        <f t="shared" ref="L1971:L1973" si="2055">ROUND(K1971/H1971,4)</f>
        <v>0.3782</v>
      </c>
      <c r="M1971" s="71">
        <f t="shared" ref="M1971:M1973" si="2056">ROUND(MIN(1,L1971/M$3),4)</f>
        <v>0.4728</v>
      </c>
      <c r="N1971" s="72">
        <f t="shared" ref="N1971:N1973" si="2057">ROUND(K1971*M1971*N$3,2)</f>
        <v>100.42</v>
      </c>
      <c r="O1971" s="73">
        <f t="shared" ref="O1971:O1973" si="2058">ROUND(N1971*O$3,2)</f>
        <v>575205.76</v>
      </c>
      <c r="P1971" s="8">
        <f t="shared" ref="P1971:P1973" si="2059">O1971/H1971</f>
        <v>614.5360684</v>
      </c>
    </row>
    <row r="1972" ht="14.25" customHeight="1" outlineLevel="2">
      <c r="A1972" s="68">
        <v>912.0</v>
      </c>
      <c r="B1972" s="69">
        <v>1.0</v>
      </c>
      <c r="C1972" s="18" t="str">
        <f>IF(A1972=1.2, "Minneapolis",VLOOKUP(A1972,'Fall20 data fy22 comp rev '!$P$2:$Q$669,2,0))</f>
        <v>Milaca</v>
      </c>
      <c r="D1972" s="68">
        <v>912.0</v>
      </c>
      <c r="E1972" s="69">
        <v>1.0</v>
      </c>
      <c r="F1972" s="69">
        <v>30.0</v>
      </c>
      <c r="G1972" s="70" t="s">
        <v>3025</v>
      </c>
      <c r="H1972" s="69">
        <v>810.0</v>
      </c>
      <c r="I1972" s="69">
        <v>163.0</v>
      </c>
      <c r="J1972" s="69">
        <v>91.0</v>
      </c>
      <c r="K1972" s="29">
        <f t="shared" si="2054"/>
        <v>208.5</v>
      </c>
      <c r="L1972" s="71">
        <f t="shared" si="2055"/>
        <v>0.2574</v>
      </c>
      <c r="M1972" s="71">
        <f t="shared" si="2056"/>
        <v>0.3218</v>
      </c>
      <c r="N1972" s="72">
        <f t="shared" si="2057"/>
        <v>40.26</v>
      </c>
      <c r="O1972" s="73">
        <f t="shared" si="2058"/>
        <v>230609.28</v>
      </c>
      <c r="P1972" s="8">
        <f t="shared" si="2059"/>
        <v>284.7028148</v>
      </c>
    </row>
    <row r="1973" ht="14.25" customHeight="1" outlineLevel="2">
      <c r="A1973" s="68">
        <v>912.0</v>
      </c>
      <c r="B1973" s="69">
        <v>1.0</v>
      </c>
      <c r="C1973" s="18" t="str">
        <f>IF(A1973=1.2, "Minneapolis",VLOOKUP(A1973,'Fall20 data fy22 comp rev '!$P$2:$Q$669,2,0))</f>
        <v>Milaca</v>
      </c>
      <c r="D1973" s="68">
        <v>912.0</v>
      </c>
      <c r="E1973" s="69">
        <v>1.0</v>
      </c>
      <c r="F1973" s="69">
        <v>40.0</v>
      </c>
      <c r="G1973" s="70" t="s">
        <v>3026</v>
      </c>
      <c r="H1973" s="69">
        <v>44.0</v>
      </c>
      <c r="I1973" s="69">
        <v>16.0</v>
      </c>
      <c r="J1973" s="69">
        <v>10.0</v>
      </c>
      <c r="K1973" s="29">
        <f t="shared" si="2054"/>
        <v>21</v>
      </c>
      <c r="L1973" s="71">
        <f t="shared" si="2055"/>
        <v>0.4773</v>
      </c>
      <c r="M1973" s="71">
        <f t="shared" si="2056"/>
        <v>0.5966</v>
      </c>
      <c r="N1973" s="72">
        <f t="shared" si="2057"/>
        <v>7.52</v>
      </c>
      <c r="O1973" s="73">
        <f t="shared" si="2058"/>
        <v>43074.56</v>
      </c>
      <c r="P1973" s="8">
        <f t="shared" si="2059"/>
        <v>978.9672727</v>
      </c>
    </row>
    <row r="1974" ht="14.25" customHeight="1" outlineLevel="1">
      <c r="A1974" s="68"/>
      <c r="B1974" s="69"/>
      <c r="C1974" s="80" t="s">
        <v>3861</v>
      </c>
      <c r="D1974" s="68"/>
      <c r="E1974" s="69"/>
      <c r="F1974" s="69"/>
      <c r="G1974" s="70"/>
      <c r="H1974" s="69">
        <f t="shared" ref="H1974:K1974" si="2060">SUBTOTAL(9,H1971:H1973)</f>
        <v>1790</v>
      </c>
      <c r="I1974" s="69">
        <f t="shared" si="2060"/>
        <v>456</v>
      </c>
      <c r="J1974" s="69">
        <f t="shared" si="2060"/>
        <v>255</v>
      </c>
      <c r="K1974" s="29">
        <f t="shared" si="2060"/>
        <v>583.5</v>
      </c>
      <c r="L1974" s="71"/>
      <c r="M1974" s="71"/>
      <c r="N1974" s="72">
        <f t="shared" ref="N1974:O1974" si="2061">SUBTOTAL(9,N1971:N1973)</f>
        <v>148.2</v>
      </c>
      <c r="O1974" s="73">
        <f t="shared" si="2061"/>
        <v>848889.6</v>
      </c>
      <c r="P1974" s="8"/>
    </row>
    <row r="1975" ht="14.25" customHeight="1" outlineLevel="2">
      <c r="A1975" s="68">
        <v>914.0</v>
      </c>
      <c r="B1975" s="69">
        <v>1.0</v>
      </c>
      <c r="C1975" s="18" t="str">
        <f>IF(A1975=1.2, "Minneapolis",VLOOKUP(A1975,'Fall20 data fy22 comp rev '!$P$2:$Q$669,2,0))</f>
        <v>Ulen-Hitterdal Public</v>
      </c>
      <c r="D1975" s="68">
        <v>914.0</v>
      </c>
      <c r="E1975" s="69">
        <v>1.0</v>
      </c>
      <c r="F1975" s="69">
        <v>1.0</v>
      </c>
      <c r="G1975" s="70" t="s">
        <v>3028</v>
      </c>
      <c r="H1975" s="69">
        <v>153.0</v>
      </c>
      <c r="I1975" s="69">
        <v>30.0</v>
      </c>
      <c r="J1975" s="69">
        <v>25.0</v>
      </c>
      <c r="K1975" s="29">
        <f t="shared" ref="K1975:K1976" si="2062">ROUND((I$3*I1975)+(J1975*J$3),1)</f>
        <v>42.5</v>
      </c>
      <c r="L1975" s="71">
        <f t="shared" ref="L1975:L1976" si="2063">ROUND(K1975/H1975,4)</f>
        <v>0.2778</v>
      </c>
      <c r="M1975" s="71">
        <f t="shared" ref="M1975:M1976" si="2064">ROUND(MIN(1,L1975/M$3),4)</f>
        <v>0.3473</v>
      </c>
      <c r="N1975" s="72">
        <f t="shared" ref="N1975:N1976" si="2065">ROUND(K1975*M1975*N$3,2)</f>
        <v>8.86</v>
      </c>
      <c r="O1975" s="73">
        <f t="shared" ref="O1975:O1976" si="2066">ROUND(N1975*O$3,2)</f>
        <v>50750.08</v>
      </c>
      <c r="P1975" s="8">
        <f t="shared" ref="P1975:P1976" si="2067">O1975/H1975</f>
        <v>331.6998693</v>
      </c>
    </row>
    <row r="1976" ht="14.25" customHeight="1" outlineLevel="2">
      <c r="A1976" s="68">
        <v>914.0</v>
      </c>
      <c r="B1976" s="69">
        <v>1.0</v>
      </c>
      <c r="C1976" s="18" t="str">
        <f>IF(A1976=1.2, "Minneapolis",VLOOKUP(A1976,'Fall20 data fy22 comp rev '!$P$2:$Q$669,2,0))</f>
        <v>Ulen-Hitterdal Public</v>
      </c>
      <c r="D1976" s="68">
        <v>914.0</v>
      </c>
      <c r="E1976" s="69">
        <v>1.0</v>
      </c>
      <c r="F1976" s="69">
        <v>2.0</v>
      </c>
      <c r="G1976" s="70" t="s">
        <v>3029</v>
      </c>
      <c r="H1976" s="69">
        <v>136.0</v>
      </c>
      <c r="I1976" s="69">
        <v>25.0</v>
      </c>
      <c r="J1976" s="69">
        <v>12.0</v>
      </c>
      <c r="K1976" s="29">
        <f t="shared" si="2062"/>
        <v>31</v>
      </c>
      <c r="L1976" s="71">
        <f t="shared" si="2063"/>
        <v>0.2279</v>
      </c>
      <c r="M1976" s="71">
        <f t="shared" si="2064"/>
        <v>0.2849</v>
      </c>
      <c r="N1976" s="72">
        <f t="shared" si="2065"/>
        <v>5.3</v>
      </c>
      <c r="O1976" s="73">
        <f t="shared" si="2066"/>
        <v>30358.4</v>
      </c>
      <c r="P1976" s="8">
        <f t="shared" si="2067"/>
        <v>223.2235294</v>
      </c>
    </row>
    <row r="1977" ht="14.25" customHeight="1" outlineLevel="1">
      <c r="A1977" s="68"/>
      <c r="B1977" s="69"/>
      <c r="C1977" s="80" t="s">
        <v>3862</v>
      </c>
      <c r="D1977" s="68"/>
      <c r="E1977" s="69"/>
      <c r="F1977" s="69"/>
      <c r="G1977" s="70"/>
      <c r="H1977" s="69">
        <f t="shared" ref="H1977:K1977" si="2068">SUBTOTAL(9,H1975:H1976)</f>
        <v>289</v>
      </c>
      <c r="I1977" s="69">
        <f t="shared" si="2068"/>
        <v>55</v>
      </c>
      <c r="J1977" s="69">
        <f t="shared" si="2068"/>
        <v>37</v>
      </c>
      <c r="K1977" s="29">
        <f t="shared" si="2068"/>
        <v>73.5</v>
      </c>
      <c r="L1977" s="71"/>
      <c r="M1977" s="71"/>
      <c r="N1977" s="72">
        <f t="shared" ref="N1977:O1977" si="2069">SUBTOTAL(9,N1975:N1976)</f>
        <v>14.16</v>
      </c>
      <c r="O1977" s="73">
        <f t="shared" si="2069"/>
        <v>81108.48</v>
      </c>
      <c r="P1977" s="8"/>
    </row>
    <row r="1978" ht="14.25" customHeight="1" outlineLevel="2">
      <c r="A1978" s="68">
        <v>915.0</v>
      </c>
      <c r="B1978" s="69">
        <v>52.0</v>
      </c>
      <c r="C1978" s="18" t="str">
        <f>IF(A1978=1.2, "Minneapolis",VLOOKUP(A1978,'Fall20 data fy22 comp rev '!$P$2:$Q$669,2,0))</f>
        <v>Southern Plains Education Coop.</v>
      </c>
      <c r="D1978" s="68">
        <v>915.0</v>
      </c>
      <c r="E1978" s="69">
        <v>52.0</v>
      </c>
      <c r="F1978" s="69">
        <v>10.0</v>
      </c>
      <c r="G1978" s="70" t="s">
        <v>318</v>
      </c>
      <c r="H1978" s="69">
        <v>26.0</v>
      </c>
      <c r="I1978" s="69">
        <v>9.0</v>
      </c>
      <c r="J1978" s="69">
        <v>0.0</v>
      </c>
      <c r="K1978" s="29">
        <f t="shared" ref="K1978:K1982" si="2070">ROUND((I$3*I1978)+(J1978*J$3),1)</f>
        <v>9</v>
      </c>
      <c r="L1978" s="71">
        <f t="shared" ref="L1978:L1982" si="2071">ROUND(K1978/H1978,4)</f>
        <v>0.3462</v>
      </c>
      <c r="M1978" s="71">
        <f t="shared" ref="M1978:M1982" si="2072">ROUND(MIN(1,L1978/M$3),4)</f>
        <v>0.4328</v>
      </c>
      <c r="N1978" s="72">
        <f t="shared" ref="N1978:N1982" si="2073">ROUND(K1978*M1978*N$3,2)</f>
        <v>2.34</v>
      </c>
      <c r="O1978" s="73">
        <f t="shared" ref="O1978:O1982" si="2074">ROUND(N1978*O$3,2)</f>
        <v>13403.52</v>
      </c>
      <c r="P1978" s="8">
        <f t="shared" ref="P1978:P1982" si="2075">O1978/H1978</f>
        <v>515.52</v>
      </c>
    </row>
    <row r="1979" ht="14.25" customHeight="1" outlineLevel="2">
      <c r="A1979" s="68">
        <v>915.0</v>
      </c>
      <c r="B1979" s="69">
        <v>52.0</v>
      </c>
      <c r="C1979" s="18" t="str">
        <f>IF(A1979=1.2, "Minneapolis",VLOOKUP(A1979,'Fall20 data fy22 comp rev '!$P$2:$Q$669,2,0))</f>
        <v>Southern Plains Education Coop.</v>
      </c>
      <c r="D1979" s="68">
        <v>915.0</v>
      </c>
      <c r="E1979" s="69">
        <v>52.0</v>
      </c>
      <c r="F1979" s="69">
        <v>20.0</v>
      </c>
      <c r="G1979" s="70" t="s">
        <v>3030</v>
      </c>
      <c r="H1979" s="69">
        <v>47.0</v>
      </c>
      <c r="I1979" s="69">
        <v>22.0</v>
      </c>
      <c r="J1979" s="69">
        <v>9.0</v>
      </c>
      <c r="K1979" s="29">
        <f t="shared" si="2070"/>
        <v>26.5</v>
      </c>
      <c r="L1979" s="71">
        <f t="shared" si="2071"/>
        <v>0.5638</v>
      </c>
      <c r="M1979" s="71">
        <f t="shared" si="2072"/>
        <v>0.7048</v>
      </c>
      <c r="N1979" s="72">
        <f t="shared" si="2073"/>
        <v>11.21</v>
      </c>
      <c r="O1979" s="73">
        <f t="shared" si="2074"/>
        <v>64210.88</v>
      </c>
      <c r="P1979" s="8">
        <f t="shared" si="2075"/>
        <v>1366.188936</v>
      </c>
    </row>
    <row r="1980" ht="14.25" customHeight="1" outlineLevel="2">
      <c r="A1980" s="68">
        <v>915.0</v>
      </c>
      <c r="B1980" s="69">
        <v>52.0</v>
      </c>
      <c r="C1980" s="18" t="str">
        <f>IF(A1980=1.2, "Minneapolis",VLOOKUP(A1980,'Fall20 data fy22 comp rev '!$P$2:$Q$669,2,0))</f>
        <v>Southern Plains Education Coop.</v>
      </c>
      <c r="D1980" s="68">
        <v>915.0</v>
      </c>
      <c r="E1980" s="69">
        <v>52.0</v>
      </c>
      <c r="F1980" s="69">
        <v>45.0</v>
      </c>
      <c r="G1980" s="70" t="s">
        <v>3031</v>
      </c>
      <c r="H1980" s="69">
        <v>27.0</v>
      </c>
      <c r="I1980" s="69">
        <v>16.0</v>
      </c>
      <c r="J1980" s="69">
        <v>7.0</v>
      </c>
      <c r="K1980" s="29">
        <f t="shared" si="2070"/>
        <v>19.5</v>
      </c>
      <c r="L1980" s="71">
        <f t="shared" si="2071"/>
        <v>0.7222</v>
      </c>
      <c r="M1980" s="71">
        <f t="shared" si="2072"/>
        <v>0.9028</v>
      </c>
      <c r="N1980" s="72">
        <f t="shared" si="2073"/>
        <v>10.56</v>
      </c>
      <c r="O1980" s="73">
        <f t="shared" si="2074"/>
        <v>60487.68</v>
      </c>
      <c r="P1980" s="8">
        <f t="shared" si="2075"/>
        <v>2240.284444</v>
      </c>
    </row>
    <row r="1981" ht="14.25" customHeight="1" outlineLevel="2">
      <c r="A1981" s="68">
        <v>915.0</v>
      </c>
      <c r="B1981" s="69">
        <v>52.0</v>
      </c>
      <c r="C1981" s="18" t="str">
        <f>IF(A1981=1.2, "Minneapolis",VLOOKUP(A1981,'Fall20 data fy22 comp rev '!$P$2:$Q$669,2,0))</f>
        <v>Southern Plains Education Coop.</v>
      </c>
      <c r="D1981" s="68">
        <v>915.0</v>
      </c>
      <c r="E1981" s="69">
        <v>52.0</v>
      </c>
      <c r="F1981" s="69">
        <v>60.0</v>
      </c>
      <c r="G1981" s="70" t="s">
        <v>3863</v>
      </c>
      <c r="H1981" s="69">
        <v>12.0</v>
      </c>
      <c r="I1981" s="69">
        <v>7.0</v>
      </c>
      <c r="J1981" s="69">
        <v>0.0</v>
      </c>
      <c r="K1981" s="29">
        <f t="shared" si="2070"/>
        <v>7</v>
      </c>
      <c r="L1981" s="71">
        <f t="shared" si="2071"/>
        <v>0.5833</v>
      </c>
      <c r="M1981" s="71">
        <f t="shared" si="2072"/>
        <v>0.7291</v>
      </c>
      <c r="N1981" s="72">
        <f t="shared" si="2073"/>
        <v>3.06</v>
      </c>
      <c r="O1981" s="73">
        <f t="shared" si="2074"/>
        <v>17527.68</v>
      </c>
      <c r="P1981" s="8">
        <f t="shared" si="2075"/>
        <v>1460.64</v>
      </c>
    </row>
    <row r="1982" ht="14.25" customHeight="1" outlineLevel="2">
      <c r="A1982" s="68">
        <v>915.0</v>
      </c>
      <c r="B1982" s="69">
        <v>52.0</v>
      </c>
      <c r="C1982" s="18" t="str">
        <f>IF(A1982=1.2, "Minneapolis",VLOOKUP(A1982,'Fall20 data fy22 comp rev '!$P$2:$Q$669,2,0))</f>
        <v>Southern Plains Education Coop.</v>
      </c>
      <c r="D1982" s="68">
        <v>915.0</v>
      </c>
      <c r="E1982" s="69">
        <v>52.0</v>
      </c>
      <c r="F1982" s="69">
        <v>70.0</v>
      </c>
      <c r="G1982" s="70" t="s">
        <v>3032</v>
      </c>
      <c r="H1982" s="69">
        <v>6.0</v>
      </c>
      <c r="I1982" s="69">
        <v>2.0</v>
      </c>
      <c r="J1982" s="69">
        <v>1.0</v>
      </c>
      <c r="K1982" s="29">
        <f t="shared" si="2070"/>
        <v>2.5</v>
      </c>
      <c r="L1982" s="71">
        <f t="shared" si="2071"/>
        <v>0.4167</v>
      </c>
      <c r="M1982" s="71">
        <f t="shared" si="2072"/>
        <v>0.5209</v>
      </c>
      <c r="N1982" s="72">
        <f t="shared" si="2073"/>
        <v>0.78</v>
      </c>
      <c r="O1982" s="73">
        <f t="shared" si="2074"/>
        <v>4467.84</v>
      </c>
      <c r="P1982" s="8">
        <f t="shared" si="2075"/>
        <v>744.64</v>
      </c>
    </row>
    <row r="1983" ht="14.25" customHeight="1" outlineLevel="1">
      <c r="A1983" s="68"/>
      <c r="B1983" s="69"/>
      <c r="C1983" s="80" t="s">
        <v>3864</v>
      </c>
      <c r="D1983" s="68"/>
      <c r="E1983" s="69"/>
      <c r="F1983" s="69"/>
      <c r="G1983" s="70"/>
      <c r="H1983" s="69">
        <f t="shared" ref="H1983:K1983" si="2076">SUBTOTAL(9,H1978:H1982)</f>
        <v>118</v>
      </c>
      <c r="I1983" s="69">
        <f t="shared" si="2076"/>
        <v>56</v>
      </c>
      <c r="J1983" s="69">
        <f t="shared" si="2076"/>
        <v>17</v>
      </c>
      <c r="K1983" s="29">
        <f t="shared" si="2076"/>
        <v>64.5</v>
      </c>
      <c r="L1983" s="71"/>
      <c r="M1983" s="71"/>
      <c r="N1983" s="72">
        <f t="shared" ref="N1983:O1983" si="2077">SUBTOTAL(9,N1978:N1982)</f>
        <v>27.95</v>
      </c>
      <c r="O1983" s="73">
        <f t="shared" si="2077"/>
        <v>160097.6</v>
      </c>
      <c r="P1983" s="8"/>
    </row>
    <row r="1984" ht="14.25" customHeight="1" outlineLevel="2">
      <c r="A1984" s="68">
        <v>916.0</v>
      </c>
      <c r="B1984" s="69">
        <v>6.0</v>
      </c>
      <c r="C1984" s="18" t="str">
        <f>IF(A1984=1.2, "Minneapolis",VLOOKUP(A1984,'Fall20 data fy22 comp rev '!$P$2:$Q$669,2,0))</f>
        <v>N.E. Metro Intermediate Dist. 916</v>
      </c>
      <c r="D1984" s="68">
        <v>916.0</v>
      </c>
      <c r="E1984" s="69">
        <v>6.0</v>
      </c>
      <c r="F1984" s="69">
        <v>15.0</v>
      </c>
      <c r="G1984" s="70" t="s">
        <v>3033</v>
      </c>
      <c r="H1984" s="69">
        <v>57.0</v>
      </c>
      <c r="I1984" s="69">
        <v>27.0</v>
      </c>
      <c r="J1984" s="69">
        <v>8.0</v>
      </c>
      <c r="K1984" s="29">
        <f t="shared" ref="K1984:K2002" si="2078">ROUND((I$3*I1984)+(J1984*J$3),1)</f>
        <v>31</v>
      </c>
      <c r="L1984" s="71">
        <f t="shared" ref="L1984:L2002" si="2079">ROUND(K1984/H1984,4)</f>
        <v>0.5439</v>
      </c>
      <c r="M1984" s="71">
        <f t="shared" ref="M1984:M2002" si="2080">ROUND(MIN(1,L1984/M$3),4)</f>
        <v>0.6799</v>
      </c>
      <c r="N1984" s="72">
        <f t="shared" ref="N1984:N2002" si="2081">ROUND(K1984*M1984*N$3,2)</f>
        <v>12.65</v>
      </c>
      <c r="O1984" s="73">
        <f t="shared" ref="O1984:O2002" si="2082">ROUND(N1984*O$3,2)</f>
        <v>72459.2</v>
      </c>
      <c r="P1984" s="8">
        <f t="shared" ref="P1984:P2002" si="2083">O1984/H1984</f>
        <v>1271.214035</v>
      </c>
    </row>
    <row r="1985" ht="14.25" customHeight="1" outlineLevel="2">
      <c r="A1985" s="68">
        <v>916.0</v>
      </c>
      <c r="B1985" s="69">
        <v>6.0</v>
      </c>
      <c r="C1985" s="18" t="str">
        <f>IF(A1985=1.2, "Minneapolis",VLOOKUP(A1985,'Fall20 data fy22 comp rev '!$P$2:$Q$669,2,0))</f>
        <v>N.E. Metro Intermediate Dist. 916</v>
      </c>
      <c r="D1985" s="68">
        <v>916.0</v>
      </c>
      <c r="E1985" s="69">
        <v>6.0</v>
      </c>
      <c r="F1985" s="69">
        <v>20.0</v>
      </c>
      <c r="G1985" s="70" t="s">
        <v>3034</v>
      </c>
      <c r="H1985" s="69">
        <v>6.0</v>
      </c>
      <c r="I1985" s="69">
        <v>1.0</v>
      </c>
      <c r="J1985" s="69">
        <v>0.0</v>
      </c>
      <c r="K1985" s="29">
        <f t="shared" si="2078"/>
        <v>1</v>
      </c>
      <c r="L1985" s="71">
        <f t="shared" si="2079"/>
        <v>0.1667</v>
      </c>
      <c r="M1985" s="71">
        <f t="shared" si="2080"/>
        <v>0.2084</v>
      </c>
      <c r="N1985" s="72">
        <f t="shared" si="2081"/>
        <v>0.13</v>
      </c>
      <c r="O1985" s="73">
        <f t="shared" si="2082"/>
        <v>744.64</v>
      </c>
      <c r="P1985" s="8">
        <f t="shared" si="2083"/>
        <v>124.1066667</v>
      </c>
    </row>
    <row r="1986" ht="14.25" customHeight="1" outlineLevel="2">
      <c r="A1986" s="68">
        <v>916.0</v>
      </c>
      <c r="B1986" s="69">
        <v>6.0</v>
      </c>
      <c r="C1986" s="18" t="str">
        <f>IF(A1986=1.2, "Minneapolis",VLOOKUP(A1986,'Fall20 data fy22 comp rev '!$P$2:$Q$669,2,0))</f>
        <v>N.E. Metro Intermediate Dist. 916</v>
      </c>
      <c r="D1986" s="68">
        <v>916.0</v>
      </c>
      <c r="E1986" s="69">
        <v>6.0</v>
      </c>
      <c r="F1986" s="69">
        <v>25.0</v>
      </c>
      <c r="G1986" s="70" t="s">
        <v>3865</v>
      </c>
      <c r="H1986" s="69">
        <v>2.0</v>
      </c>
      <c r="I1986" s="69">
        <v>0.0</v>
      </c>
      <c r="J1986" s="69">
        <v>0.0</v>
      </c>
      <c r="K1986" s="29">
        <f t="shared" si="2078"/>
        <v>0</v>
      </c>
      <c r="L1986" s="71">
        <f t="shared" si="2079"/>
        <v>0</v>
      </c>
      <c r="M1986" s="71">
        <f t="shared" si="2080"/>
        <v>0</v>
      </c>
      <c r="N1986" s="72">
        <f t="shared" si="2081"/>
        <v>0</v>
      </c>
      <c r="O1986" s="73">
        <f t="shared" si="2082"/>
        <v>0</v>
      </c>
      <c r="P1986" s="8">
        <f t="shared" si="2083"/>
        <v>0</v>
      </c>
    </row>
    <row r="1987" ht="14.25" customHeight="1" outlineLevel="2">
      <c r="A1987" s="68">
        <v>916.0</v>
      </c>
      <c r="B1987" s="69">
        <v>6.0</v>
      </c>
      <c r="C1987" s="18" t="str">
        <f>IF(A1987=1.2, "Minneapolis",VLOOKUP(A1987,'Fall20 data fy22 comp rev '!$P$2:$Q$669,2,0))</f>
        <v>N.E. Metro Intermediate Dist. 916</v>
      </c>
      <c r="D1987" s="68">
        <v>916.0</v>
      </c>
      <c r="E1987" s="69">
        <v>6.0</v>
      </c>
      <c r="F1987" s="69">
        <v>29.0</v>
      </c>
      <c r="G1987" s="70" t="s">
        <v>3036</v>
      </c>
      <c r="H1987" s="69">
        <v>4.0</v>
      </c>
      <c r="I1987" s="69">
        <v>1.0</v>
      </c>
      <c r="J1987" s="69">
        <v>2.0</v>
      </c>
      <c r="K1987" s="29">
        <f t="shared" si="2078"/>
        <v>2</v>
      </c>
      <c r="L1987" s="71">
        <f t="shared" si="2079"/>
        <v>0.5</v>
      </c>
      <c r="M1987" s="71">
        <f t="shared" si="2080"/>
        <v>0.625</v>
      </c>
      <c r="N1987" s="72">
        <f t="shared" si="2081"/>
        <v>0.75</v>
      </c>
      <c r="O1987" s="73">
        <f t="shared" si="2082"/>
        <v>4296</v>
      </c>
      <c r="P1987" s="8">
        <f t="shared" si="2083"/>
        <v>1074</v>
      </c>
    </row>
    <row r="1988" ht="14.25" customHeight="1" outlineLevel="2">
      <c r="A1988" s="68">
        <v>916.0</v>
      </c>
      <c r="B1988" s="69">
        <v>6.0</v>
      </c>
      <c r="C1988" s="18" t="str">
        <f>IF(A1988=1.2, "Minneapolis",VLOOKUP(A1988,'Fall20 data fy22 comp rev '!$P$2:$Q$669,2,0))</f>
        <v>N.E. Metro Intermediate Dist. 916</v>
      </c>
      <c r="D1988" s="68">
        <v>916.0</v>
      </c>
      <c r="E1988" s="69">
        <v>6.0</v>
      </c>
      <c r="F1988" s="69">
        <v>31.0</v>
      </c>
      <c r="G1988" s="70" t="s">
        <v>3037</v>
      </c>
      <c r="H1988" s="69">
        <v>24.0</v>
      </c>
      <c r="I1988" s="69">
        <v>24.0</v>
      </c>
      <c r="J1988" s="69">
        <v>0.0</v>
      </c>
      <c r="K1988" s="29">
        <f t="shared" si="2078"/>
        <v>24</v>
      </c>
      <c r="L1988" s="71">
        <f t="shared" si="2079"/>
        <v>1</v>
      </c>
      <c r="M1988" s="71">
        <f t="shared" si="2080"/>
        <v>1</v>
      </c>
      <c r="N1988" s="72">
        <f t="shared" si="2081"/>
        <v>14.4</v>
      </c>
      <c r="O1988" s="73">
        <f t="shared" si="2082"/>
        <v>82483.2</v>
      </c>
      <c r="P1988" s="8">
        <f t="shared" si="2083"/>
        <v>3436.8</v>
      </c>
    </row>
    <row r="1989" ht="14.25" customHeight="1" outlineLevel="2">
      <c r="A1989" s="68">
        <v>916.0</v>
      </c>
      <c r="B1989" s="69">
        <v>6.0</v>
      </c>
      <c r="C1989" s="18" t="str">
        <f>IF(A1989=1.2, "Minneapolis",VLOOKUP(A1989,'Fall20 data fy22 comp rev '!$P$2:$Q$669,2,0))</f>
        <v>N.E. Metro Intermediate Dist. 916</v>
      </c>
      <c r="D1989" s="68">
        <v>916.0</v>
      </c>
      <c r="E1989" s="69">
        <v>6.0</v>
      </c>
      <c r="F1989" s="69">
        <v>35.0</v>
      </c>
      <c r="G1989" s="70" t="s">
        <v>3038</v>
      </c>
      <c r="H1989" s="69">
        <v>8.0</v>
      </c>
      <c r="I1989" s="69">
        <v>1.0</v>
      </c>
      <c r="J1989" s="69">
        <v>0.0</v>
      </c>
      <c r="K1989" s="29">
        <f t="shared" si="2078"/>
        <v>1</v>
      </c>
      <c r="L1989" s="71">
        <f t="shared" si="2079"/>
        <v>0.125</v>
      </c>
      <c r="M1989" s="71">
        <f t="shared" si="2080"/>
        <v>0.1563</v>
      </c>
      <c r="N1989" s="72">
        <f t="shared" si="2081"/>
        <v>0.09</v>
      </c>
      <c r="O1989" s="73">
        <f t="shared" si="2082"/>
        <v>515.52</v>
      </c>
      <c r="P1989" s="8">
        <f t="shared" si="2083"/>
        <v>64.44</v>
      </c>
    </row>
    <row r="1990" ht="14.25" customHeight="1" outlineLevel="2">
      <c r="A1990" s="68">
        <v>916.0</v>
      </c>
      <c r="B1990" s="69">
        <v>6.0</v>
      </c>
      <c r="C1990" s="18" t="str">
        <f>IF(A1990=1.2, "Minneapolis",VLOOKUP(A1990,'Fall20 data fy22 comp rev '!$P$2:$Q$669,2,0))</f>
        <v>N.E. Metro Intermediate Dist. 916</v>
      </c>
      <c r="D1990" s="68">
        <v>916.0</v>
      </c>
      <c r="E1990" s="69">
        <v>6.0</v>
      </c>
      <c r="F1990" s="69">
        <v>37.0</v>
      </c>
      <c r="G1990" s="70" t="s">
        <v>3039</v>
      </c>
      <c r="H1990" s="69">
        <v>98.0</v>
      </c>
      <c r="I1990" s="69">
        <v>49.0</v>
      </c>
      <c r="J1990" s="69">
        <v>4.0</v>
      </c>
      <c r="K1990" s="29">
        <f t="shared" si="2078"/>
        <v>51</v>
      </c>
      <c r="L1990" s="71">
        <f t="shared" si="2079"/>
        <v>0.5204</v>
      </c>
      <c r="M1990" s="71">
        <f t="shared" si="2080"/>
        <v>0.6505</v>
      </c>
      <c r="N1990" s="72">
        <f t="shared" si="2081"/>
        <v>19.91</v>
      </c>
      <c r="O1990" s="73">
        <f t="shared" si="2082"/>
        <v>114044.48</v>
      </c>
      <c r="P1990" s="8">
        <f t="shared" si="2083"/>
        <v>1163.719184</v>
      </c>
    </row>
    <row r="1991" ht="14.25" customHeight="1" outlineLevel="2">
      <c r="A1991" s="68">
        <v>916.0</v>
      </c>
      <c r="B1991" s="69">
        <v>6.0</v>
      </c>
      <c r="C1991" s="18" t="str">
        <f>IF(A1991=1.2, "Minneapolis",VLOOKUP(A1991,'Fall20 data fy22 comp rev '!$P$2:$Q$669,2,0))</f>
        <v>N.E. Metro Intermediate Dist. 916</v>
      </c>
      <c r="D1991" s="68">
        <v>916.0</v>
      </c>
      <c r="E1991" s="69">
        <v>6.0</v>
      </c>
      <c r="F1991" s="69">
        <v>38.0</v>
      </c>
      <c r="G1991" s="70" t="s">
        <v>3866</v>
      </c>
      <c r="H1991" s="69">
        <v>4.0</v>
      </c>
      <c r="I1991" s="69">
        <v>1.0</v>
      </c>
      <c r="J1991" s="69">
        <v>0.0</v>
      </c>
      <c r="K1991" s="29">
        <f t="shared" si="2078"/>
        <v>1</v>
      </c>
      <c r="L1991" s="71">
        <f t="shared" si="2079"/>
        <v>0.25</v>
      </c>
      <c r="M1991" s="71">
        <f t="shared" si="2080"/>
        <v>0.3125</v>
      </c>
      <c r="N1991" s="72">
        <f t="shared" si="2081"/>
        <v>0.19</v>
      </c>
      <c r="O1991" s="73">
        <f t="shared" si="2082"/>
        <v>1088.32</v>
      </c>
      <c r="P1991" s="8">
        <f t="shared" si="2083"/>
        <v>272.08</v>
      </c>
    </row>
    <row r="1992" ht="14.25" customHeight="1" outlineLevel="2">
      <c r="A1992" s="68">
        <v>916.0</v>
      </c>
      <c r="B1992" s="69">
        <v>6.0</v>
      </c>
      <c r="C1992" s="18" t="str">
        <f>IF(A1992=1.2, "Minneapolis",VLOOKUP(A1992,'Fall20 data fy22 comp rev '!$P$2:$Q$669,2,0))</f>
        <v>N.E. Metro Intermediate Dist. 916</v>
      </c>
      <c r="D1992" s="68">
        <v>916.0</v>
      </c>
      <c r="E1992" s="69">
        <v>6.0</v>
      </c>
      <c r="F1992" s="69">
        <v>40.0</v>
      </c>
      <c r="G1992" s="70" t="s">
        <v>3040</v>
      </c>
      <c r="H1992" s="69">
        <v>118.0</v>
      </c>
      <c r="I1992" s="69">
        <v>46.0</v>
      </c>
      <c r="J1992" s="69">
        <v>18.0</v>
      </c>
      <c r="K1992" s="29">
        <f t="shared" si="2078"/>
        <v>55</v>
      </c>
      <c r="L1992" s="71">
        <f t="shared" si="2079"/>
        <v>0.4661</v>
      </c>
      <c r="M1992" s="71">
        <f t="shared" si="2080"/>
        <v>0.5826</v>
      </c>
      <c r="N1992" s="72">
        <f t="shared" si="2081"/>
        <v>19.23</v>
      </c>
      <c r="O1992" s="73">
        <f t="shared" si="2082"/>
        <v>110149.44</v>
      </c>
      <c r="P1992" s="8">
        <f t="shared" si="2083"/>
        <v>933.4698305</v>
      </c>
    </row>
    <row r="1993" ht="14.25" customHeight="1" outlineLevel="2">
      <c r="A1993" s="68">
        <v>916.0</v>
      </c>
      <c r="B1993" s="69">
        <v>6.0</v>
      </c>
      <c r="C1993" s="18" t="str">
        <f>IF(A1993=1.2, "Minneapolis",VLOOKUP(A1993,'Fall20 data fy22 comp rev '!$P$2:$Q$669,2,0))</f>
        <v>N.E. Metro Intermediate Dist. 916</v>
      </c>
      <c r="D1993" s="68">
        <v>916.0</v>
      </c>
      <c r="E1993" s="69">
        <v>6.0</v>
      </c>
      <c r="F1993" s="69">
        <v>56.0</v>
      </c>
      <c r="G1993" s="70" t="s">
        <v>3041</v>
      </c>
      <c r="H1993" s="69">
        <v>63.0</v>
      </c>
      <c r="I1993" s="69">
        <v>21.0</v>
      </c>
      <c r="J1993" s="69">
        <v>3.0</v>
      </c>
      <c r="K1993" s="29">
        <f t="shared" si="2078"/>
        <v>22.5</v>
      </c>
      <c r="L1993" s="71">
        <f t="shared" si="2079"/>
        <v>0.3571</v>
      </c>
      <c r="M1993" s="71">
        <f t="shared" si="2080"/>
        <v>0.4464</v>
      </c>
      <c r="N1993" s="72">
        <f t="shared" si="2081"/>
        <v>6.03</v>
      </c>
      <c r="O1993" s="73">
        <f t="shared" si="2082"/>
        <v>34539.84</v>
      </c>
      <c r="P1993" s="8">
        <f t="shared" si="2083"/>
        <v>548.2514286</v>
      </c>
    </row>
    <row r="1994" ht="14.25" customHeight="1" outlineLevel="2">
      <c r="A1994" s="68">
        <v>916.0</v>
      </c>
      <c r="B1994" s="69">
        <v>6.0</v>
      </c>
      <c r="C1994" s="18" t="str">
        <f>IF(A1994=1.2, "Minneapolis",VLOOKUP(A1994,'Fall20 data fy22 comp rev '!$P$2:$Q$669,2,0))</f>
        <v>N.E. Metro Intermediate Dist. 916</v>
      </c>
      <c r="D1994" s="68">
        <v>916.0</v>
      </c>
      <c r="E1994" s="69">
        <v>6.0</v>
      </c>
      <c r="F1994" s="69">
        <v>58.0</v>
      </c>
      <c r="G1994" s="70" t="s">
        <v>3042</v>
      </c>
      <c r="H1994" s="69">
        <v>98.0</v>
      </c>
      <c r="I1994" s="69">
        <v>43.0</v>
      </c>
      <c r="J1994" s="69">
        <v>9.0</v>
      </c>
      <c r="K1994" s="29">
        <f t="shared" si="2078"/>
        <v>47.5</v>
      </c>
      <c r="L1994" s="71">
        <f t="shared" si="2079"/>
        <v>0.4847</v>
      </c>
      <c r="M1994" s="71">
        <f t="shared" si="2080"/>
        <v>0.6059</v>
      </c>
      <c r="N1994" s="72">
        <f t="shared" si="2081"/>
        <v>17.27</v>
      </c>
      <c r="O1994" s="73">
        <f t="shared" si="2082"/>
        <v>98922.56</v>
      </c>
      <c r="P1994" s="8">
        <f t="shared" si="2083"/>
        <v>1009.413878</v>
      </c>
    </row>
    <row r="1995" ht="14.25" customHeight="1" outlineLevel="2">
      <c r="A1995" s="68">
        <v>916.0</v>
      </c>
      <c r="B1995" s="69">
        <v>6.0</v>
      </c>
      <c r="C1995" s="18" t="str">
        <f>IF(A1995=1.2, "Minneapolis",VLOOKUP(A1995,'Fall20 data fy22 comp rev '!$P$2:$Q$669,2,0))</f>
        <v>N.E. Metro Intermediate Dist. 916</v>
      </c>
      <c r="D1995" s="68">
        <v>916.0</v>
      </c>
      <c r="E1995" s="69">
        <v>6.0</v>
      </c>
      <c r="F1995" s="69">
        <v>62.0</v>
      </c>
      <c r="G1995" s="70" t="s">
        <v>3043</v>
      </c>
      <c r="H1995" s="69">
        <v>82.0</v>
      </c>
      <c r="I1995" s="69">
        <v>34.0</v>
      </c>
      <c r="J1995" s="69">
        <v>9.0</v>
      </c>
      <c r="K1995" s="29">
        <f t="shared" si="2078"/>
        <v>38.5</v>
      </c>
      <c r="L1995" s="71">
        <f t="shared" si="2079"/>
        <v>0.4695</v>
      </c>
      <c r="M1995" s="71">
        <f t="shared" si="2080"/>
        <v>0.5869</v>
      </c>
      <c r="N1995" s="72">
        <f t="shared" si="2081"/>
        <v>13.56</v>
      </c>
      <c r="O1995" s="73">
        <f t="shared" si="2082"/>
        <v>77671.68</v>
      </c>
      <c r="P1995" s="8">
        <f t="shared" si="2083"/>
        <v>947.2156098</v>
      </c>
    </row>
    <row r="1996" ht="14.25" customHeight="1" outlineLevel="2">
      <c r="A1996" s="68">
        <v>916.0</v>
      </c>
      <c r="B1996" s="69">
        <v>6.0</v>
      </c>
      <c r="C1996" s="18" t="str">
        <f>IF(A1996=1.2, "Minneapolis",VLOOKUP(A1996,'Fall20 data fy22 comp rev '!$P$2:$Q$669,2,0))</f>
        <v>N.E. Metro Intermediate Dist. 916</v>
      </c>
      <c r="D1996" s="68">
        <v>916.0</v>
      </c>
      <c r="E1996" s="69">
        <v>6.0</v>
      </c>
      <c r="F1996" s="69">
        <v>63.0</v>
      </c>
      <c r="G1996" s="70" t="s">
        <v>3044</v>
      </c>
      <c r="H1996" s="69">
        <v>138.0</v>
      </c>
      <c r="I1996" s="69">
        <v>60.0</v>
      </c>
      <c r="J1996" s="69">
        <v>7.0</v>
      </c>
      <c r="K1996" s="29">
        <f t="shared" si="2078"/>
        <v>63.5</v>
      </c>
      <c r="L1996" s="71">
        <f t="shared" si="2079"/>
        <v>0.4601</v>
      </c>
      <c r="M1996" s="71">
        <f t="shared" si="2080"/>
        <v>0.5751</v>
      </c>
      <c r="N1996" s="72">
        <f t="shared" si="2081"/>
        <v>21.91</v>
      </c>
      <c r="O1996" s="73">
        <f t="shared" si="2082"/>
        <v>125500.48</v>
      </c>
      <c r="P1996" s="8">
        <f t="shared" si="2083"/>
        <v>909.4237681</v>
      </c>
    </row>
    <row r="1997" ht="14.25" customHeight="1" outlineLevel="2">
      <c r="A1997" s="68">
        <v>916.0</v>
      </c>
      <c r="B1997" s="69">
        <v>6.0</v>
      </c>
      <c r="C1997" s="18" t="str">
        <f>IF(A1997=1.2, "Minneapolis",VLOOKUP(A1997,'Fall20 data fy22 comp rev '!$P$2:$Q$669,2,0))</f>
        <v>N.E. Metro Intermediate Dist. 916</v>
      </c>
      <c r="D1997" s="68">
        <v>916.0</v>
      </c>
      <c r="E1997" s="69">
        <v>6.0</v>
      </c>
      <c r="F1997" s="69">
        <v>67.0</v>
      </c>
      <c r="G1997" s="70" t="s">
        <v>3867</v>
      </c>
      <c r="H1997" s="69">
        <v>38.0</v>
      </c>
      <c r="I1997" s="69">
        <v>9.0</v>
      </c>
      <c r="J1997" s="69">
        <v>1.0</v>
      </c>
      <c r="K1997" s="29">
        <f t="shared" si="2078"/>
        <v>9.5</v>
      </c>
      <c r="L1997" s="71">
        <f t="shared" si="2079"/>
        <v>0.25</v>
      </c>
      <c r="M1997" s="71">
        <f t="shared" si="2080"/>
        <v>0.3125</v>
      </c>
      <c r="N1997" s="72">
        <f t="shared" si="2081"/>
        <v>1.78</v>
      </c>
      <c r="O1997" s="73">
        <f t="shared" si="2082"/>
        <v>10195.84</v>
      </c>
      <c r="P1997" s="8">
        <f t="shared" si="2083"/>
        <v>268.3115789</v>
      </c>
    </row>
    <row r="1998" ht="14.25" customHeight="1" outlineLevel="2">
      <c r="A1998" s="68">
        <v>916.0</v>
      </c>
      <c r="B1998" s="69">
        <v>6.0</v>
      </c>
      <c r="C1998" s="18" t="str">
        <f>IF(A1998=1.2, "Minneapolis",VLOOKUP(A1998,'Fall20 data fy22 comp rev '!$P$2:$Q$669,2,0))</f>
        <v>N.E. Metro Intermediate Dist. 916</v>
      </c>
      <c r="D1998" s="68">
        <v>916.0</v>
      </c>
      <c r="E1998" s="69">
        <v>6.0</v>
      </c>
      <c r="F1998" s="69">
        <v>68.0</v>
      </c>
      <c r="G1998" s="70" t="s">
        <v>3045</v>
      </c>
      <c r="H1998" s="69">
        <v>30.0</v>
      </c>
      <c r="I1998" s="69">
        <v>7.0</v>
      </c>
      <c r="J1998" s="69">
        <v>0.0</v>
      </c>
      <c r="K1998" s="29">
        <f t="shared" si="2078"/>
        <v>7</v>
      </c>
      <c r="L1998" s="71">
        <f t="shared" si="2079"/>
        <v>0.2333</v>
      </c>
      <c r="M1998" s="71">
        <f t="shared" si="2080"/>
        <v>0.2916</v>
      </c>
      <c r="N1998" s="72">
        <f t="shared" si="2081"/>
        <v>1.22</v>
      </c>
      <c r="O1998" s="73">
        <f t="shared" si="2082"/>
        <v>6988.16</v>
      </c>
      <c r="P1998" s="8">
        <f t="shared" si="2083"/>
        <v>232.9386667</v>
      </c>
    </row>
    <row r="1999" ht="14.25" customHeight="1" outlineLevel="2">
      <c r="A1999" s="68">
        <v>916.0</v>
      </c>
      <c r="B1999" s="69">
        <v>6.0</v>
      </c>
      <c r="C1999" s="18" t="str">
        <f>IF(A1999=1.2, "Minneapolis",VLOOKUP(A1999,'Fall20 data fy22 comp rev '!$P$2:$Q$669,2,0))</f>
        <v>N.E. Metro Intermediate Dist. 916</v>
      </c>
      <c r="D1999" s="68">
        <v>916.0</v>
      </c>
      <c r="E1999" s="69">
        <v>6.0</v>
      </c>
      <c r="F1999" s="69">
        <v>70.0</v>
      </c>
      <c r="G1999" s="70" t="s">
        <v>3046</v>
      </c>
      <c r="H1999" s="69">
        <v>9.0</v>
      </c>
      <c r="I1999" s="69">
        <v>0.0</v>
      </c>
      <c r="J1999" s="69">
        <v>0.0</v>
      </c>
      <c r="K1999" s="29">
        <f t="shared" si="2078"/>
        <v>0</v>
      </c>
      <c r="L1999" s="71">
        <f t="shared" si="2079"/>
        <v>0</v>
      </c>
      <c r="M1999" s="71">
        <f t="shared" si="2080"/>
        <v>0</v>
      </c>
      <c r="N1999" s="72">
        <f t="shared" si="2081"/>
        <v>0</v>
      </c>
      <c r="O1999" s="73">
        <f t="shared" si="2082"/>
        <v>0</v>
      </c>
      <c r="P1999" s="8">
        <f t="shared" si="2083"/>
        <v>0</v>
      </c>
    </row>
    <row r="2000" ht="14.25" customHeight="1" outlineLevel="2">
      <c r="A2000" s="68">
        <v>916.0</v>
      </c>
      <c r="B2000" s="69">
        <v>6.0</v>
      </c>
      <c r="C2000" s="18" t="str">
        <f>IF(A2000=1.2, "Minneapolis",VLOOKUP(A2000,'Fall20 data fy22 comp rev '!$P$2:$Q$669,2,0))</f>
        <v>N.E. Metro Intermediate Dist. 916</v>
      </c>
      <c r="D2000" s="68">
        <v>916.0</v>
      </c>
      <c r="E2000" s="69">
        <v>6.0</v>
      </c>
      <c r="F2000" s="69">
        <v>263.0</v>
      </c>
      <c r="G2000" s="70" t="s">
        <v>3047</v>
      </c>
      <c r="H2000" s="69">
        <v>2.0</v>
      </c>
      <c r="I2000" s="69">
        <v>1.0</v>
      </c>
      <c r="J2000" s="69">
        <v>0.0</v>
      </c>
      <c r="K2000" s="29">
        <f t="shared" si="2078"/>
        <v>1</v>
      </c>
      <c r="L2000" s="71">
        <f t="shared" si="2079"/>
        <v>0.5</v>
      </c>
      <c r="M2000" s="71">
        <f t="shared" si="2080"/>
        <v>0.625</v>
      </c>
      <c r="N2000" s="72">
        <f t="shared" si="2081"/>
        <v>0.38</v>
      </c>
      <c r="O2000" s="73">
        <f t="shared" si="2082"/>
        <v>2176.64</v>
      </c>
      <c r="P2000" s="8">
        <f t="shared" si="2083"/>
        <v>1088.32</v>
      </c>
    </row>
    <row r="2001" ht="14.25" customHeight="1" outlineLevel="2">
      <c r="A2001" s="68">
        <v>916.0</v>
      </c>
      <c r="B2001" s="69">
        <v>6.0</v>
      </c>
      <c r="C2001" s="18" t="str">
        <f>IF(A2001=1.2, "Minneapolis",VLOOKUP(A2001,'Fall20 data fy22 comp rev '!$P$2:$Q$669,2,0))</f>
        <v>N.E. Metro Intermediate Dist. 916</v>
      </c>
      <c r="D2001" s="68">
        <v>916.0</v>
      </c>
      <c r="E2001" s="69">
        <v>6.0</v>
      </c>
      <c r="F2001" s="69">
        <v>363.0</v>
      </c>
      <c r="G2001" s="70" t="s">
        <v>3048</v>
      </c>
      <c r="H2001" s="69">
        <v>1.0</v>
      </c>
      <c r="I2001" s="69">
        <v>0.0</v>
      </c>
      <c r="J2001" s="69">
        <v>1.0</v>
      </c>
      <c r="K2001" s="29">
        <f t="shared" si="2078"/>
        <v>0.5</v>
      </c>
      <c r="L2001" s="71">
        <f t="shared" si="2079"/>
        <v>0.5</v>
      </c>
      <c r="M2001" s="71">
        <f t="shared" si="2080"/>
        <v>0.625</v>
      </c>
      <c r="N2001" s="72">
        <f t="shared" si="2081"/>
        <v>0.19</v>
      </c>
      <c r="O2001" s="73">
        <f t="shared" si="2082"/>
        <v>1088.32</v>
      </c>
      <c r="P2001" s="8">
        <f t="shared" si="2083"/>
        <v>1088.32</v>
      </c>
    </row>
    <row r="2002" ht="14.25" customHeight="1" outlineLevel="2">
      <c r="A2002" s="68">
        <v>916.0</v>
      </c>
      <c r="B2002" s="69">
        <v>6.0</v>
      </c>
      <c r="C2002" s="18" t="str">
        <f>IF(A2002=1.2, "Minneapolis",VLOOKUP(A2002,'Fall20 data fy22 comp rev '!$P$2:$Q$669,2,0))</f>
        <v>N.E. Metro Intermediate Dist. 916</v>
      </c>
      <c r="D2002" s="68">
        <v>916.0</v>
      </c>
      <c r="E2002" s="69">
        <v>6.0</v>
      </c>
      <c r="F2002" s="69">
        <v>465.0</v>
      </c>
      <c r="G2002" s="70" t="s">
        <v>3049</v>
      </c>
      <c r="H2002" s="69">
        <v>156.0</v>
      </c>
      <c r="I2002" s="69">
        <v>58.0</v>
      </c>
      <c r="J2002" s="69">
        <v>11.0</v>
      </c>
      <c r="K2002" s="29">
        <f t="shared" si="2078"/>
        <v>63.5</v>
      </c>
      <c r="L2002" s="71">
        <f t="shared" si="2079"/>
        <v>0.4071</v>
      </c>
      <c r="M2002" s="71">
        <f t="shared" si="2080"/>
        <v>0.5089</v>
      </c>
      <c r="N2002" s="72">
        <f t="shared" si="2081"/>
        <v>19.39</v>
      </c>
      <c r="O2002" s="73">
        <f t="shared" si="2082"/>
        <v>111065.92</v>
      </c>
      <c r="P2002" s="8">
        <f t="shared" si="2083"/>
        <v>711.9610256</v>
      </c>
    </row>
    <row r="2003" ht="14.25" customHeight="1" outlineLevel="1">
      <c r="A2003" s="68"/>
      <c r="B2003" s="69"/>
      <c r="C2003" s="80" t="s">
        <v>3868</v>
      </c>
      <c r="D2003" s="68"/>
      <c r="E2003" s="69"/>
      <c r="F2003" s="69"/>
      <c r="G2003" s="70"/>
      <c r="H2003" s="69">
        <f t="shared" ref="H2003:K2003" si="2084">SUBTOTAL(9,H1984:H2002)</f>
        <v>938</v>
      </c>
      <c r="I2003" s="69">
        <f t="shared" si="2084"/>
        <v>383</v>
      </c>
      <c r="J2003" s="69">
        <f t="shared" si="2084"/>
        <v>73</v>
      </c>
      <c r="K2003" s="29">
        <f t="shared" si="2084"/>
        <v>419.5</v>
      </c>
      <c r="L2003" s="71"/>
      <c r="M2003" s="71"/>
      <c r="N2003" s="72">
        <f t="shared" ref="N2003:O2003" si="2085">SUBTOTAL(9,N1984:N2002)</f>
        <v>149.08</v>
      </c>
      <c r="O2003" s="73">
        <f t="shared" si="2085"/>
        <v>853930.24</v>
      </c>
      <c r="P2003" s="8"/>
    </row>
    <row r="2004" ht="14.25" customHeight="1" outlineLevel="2">
      <c r="A2004" s="68">
        <v>917.0</v>
      </c>
      <c r="B2004" s="69">
        <v>6.0</v>
      </c>
      <c r="C2004" s="18" t="str">
        <f>IF(A2004=1.2, "Minneapolis",VLOOKUP(A2004,'Fall20 data fy22 comp rev '!$P$2:$Q$669,2,0))</f>
        <v>Intermediate  917</v>
      </c>
      <c r="D2004" s="68">
        <v>917.0</v>
      </c>
      <c r="E2004" s="69">
        <v>6.0</v>
      </c>
      <c r="F2004" s="69">
        <v>30.0</v>
      </c>
      <c r="G2004" s="70" t="s">
        <v>3050</v>
      </c>
      <c r="H2004" s="69">
        <v>103.0</v>
      </c>
      <c r="I2004" s="69">
        <v>26.0</v>
      </c>
      <c r="J2004" s="69">
        <v>8.0</v>
      </c>
      <c r="K2004" s="29">
        <f t="shared" ref="K2004:K2019" si="2086">ROUND((I$3*I2004)+(J2004*J$3),1)</f>
        <v>30</v>
      </c>
      <c r="L2004" s="71">
        <f t="shared" ref="L2004:L2019" si="2087">ROUND(K2004/H2004,4)</f>
        <v>0.2913</v>
      </c>
      <c r="M2004" s="71">
        <f t="shared" ref="M2004:M2019" si="2088">ROUND(MIN(1,L2004/M$3),4)</f>
        <v>0.3641</v>
      </c>
      <c r="N2004" s="72">
        <f t="shared" ref="N2004:N2019" si="2089">ROUND(K2004*M2004*N$3,2)</f>
        <v>6.55</v>
      </c>
      <c r="O2004" s="73">
        <f t="shared" ref="O2004:O2019" si="2090">ROUND(N2004*O$3,2)</f>
        <v>37518.4</v>
      </c>
      <c r="P2004" s="8">
        <f t="shared" ref="P2004:P2019" si="2091">O2004/H2004</f>
        <v>364.2563107</v>
      </c>
    </row>
    <row r="2005" ht="14.25" customHeight="1" outlineLevel="2">
      <c r="A2005" s="68">
        <v>917.0</v>
      </c>
      <c r="B2005" s="69">
        <v>6.0</v>
      </c>
      <c r="C2005" s="18" t="str">
        <f>IF(A2005=1.2, "Minneapolis",VLOOKUP(A2005,'Fall20 data fy22 comp rev '!$P$2:$Q$669,2,0))</f>
        <v>Intermediate  917</v>
      </c>
      <c r="D2005" s="68">
        <v>917.0</v>
      </c>
      <c r="E2005" s="69">
        <v>6.0</v>
      </c>
      <c r="F2005" s="69">
        <v>51.0</v>
      </c>
      <c r="G2005" s="70" t="s">
        <v>3051</v>
      </c>
      <c r="H2005" s="69">
        <v>46.0</v>
      </c>
      <c r="I2005" s="69">
        <v>30.0</v>
      </c>
      <c r="J2005" s="69">
        <v>5.0</v>
      </c>
      <c r="K2005" s="29">
        <f t="shared" si="2086"/>
        <v>32.5</v>
      </c>
      <c r="L2005" s="71">
        <f t="shared" si="2087"/>
        <v>0.7065</v>
      </c>
      <c r="M2005" s="71">
        <f t="shared" si="2088"/>
        <v>0.8831</v>
      </c>
      <c r="N2005" s="72">
        <f t="shared" si="2089"/>
        <v>17.22</v>
      </c>
      <c r="O2005" s="73">
        <f t="shared" si="2090"/>
        <v>98636.16</v>
      </c>
      <c r="P2005" s="8">
        <f t="shared" si="2091"/>
        <v>2144.264348</v>
      </c>
    </row>
    <row r="2006" ht="14.25" customHeight="1" outlineLevel="2">
      <c r="A2006" s="68">
        <v>917.0</v>
      </c>
      <c r="B2006" s="69">
        <v>6.0</v>
      </c>
      <c r="C2006" s="18" t="str">
        <f>IF(A2006=1.2, "Minneapolis",VLOOKUP(A2006,'Fall20 data fy22 comp rev '!$P$2:$Q$669,2,0))</f>
        <v>Intermediate  917</v>
      </c>
      <c r="D2006" s="68">
        <v>917.0</v>
      </c>
      <c r="E2006" s="69">
        <v>6.0</v>
      </c>
      <c r="F2006" s="69">
        <v>60.0</v>
      </c>
      <c r="G2006" s="70" t="s">
        <v>3052</v>
      </c>
      <c r="H2006" s="69">
        <v>30.0</v>
      </c>
      <c r="I2006" s="69">
        <v>4.0</v>
      </c>
      <c r="J2006" s="69">
        <v>0.0</v>
      </c>
      <c r="K2006" s="29">
        <f t="shared" si="2086"/>
        <v>4</v>
      </c>
      <c r="L2006" s="71">
        <f t="shared" si="2087"/>
        <v>0.1333</v>
      </c>
      <c r="M2006" s="71">
        <f t="shared" si="2088"/>
        <v>0.1666</v>
      </c>
      <c r="N2006" s="72">
        <f t="shared" si="2089"/>
        <v>0.4</v>
      </c>
      <c r="O2006" s="73">
        <f t="shared" si="2090"/>
        <v>2291.2</v>
      </c>
      <c r="P2006" s="8">
        <f t="shared" si="2091"/>
        <v>76.37333333</v>
      </c>
    </row>
    <row r="2007" ht="14.25" customHeight="1" outlineLevel="2">
      <c r="A2007" s="68">
        <v>917.0</v>
      </c>
      <c r="B2007" s="69">
        <v>6.0</v>
      </c>
      <c r="C2007" s="18" t="str">
        <f>IF(A2007=1.2, "Minneapolis",VLOOKUP(A2007,'Fall20 data fy22 comp rev '!$P$2:$Q$669,2,0))</f>
        <v>Intermediate  917</v>
      </c>
      <c r="D2007" s="68">
        <v>917.0</v>
      </c>
      <c r="E2007" s="69">
        <v>6.0</v>
      </c>
      <c r="F2007" s="69">
        <v>61.0</v>
      </c>
      <c r="G2007" s="70" t="s">
        <v>3053</v>
      </c>
      <c r="H2007" s="69">
        <v>33.0</v>
      </c>
      <c r="I2007" s="69">
        <v>6.0</v>
      </c>
      <c r="J2007" s="69">
        <v>2.0</v>
      </c>
      <c r="K2007" s="29">
        <f t="shared" si="2086"/>
        <v>7</v>
      </c>
      <c r="L2007" s="71">
        <f t="shared" si="2087"/>
        <v>0.2121</v>
      </c>
      <c r="M2007" s="71">
        <f t="shared" si="2088"/>
        <v>0.2651</v>
      </c>
      <c r="N2007" s="72">
        <f t="shared" si="2089"/>
        <v>1.11</v>
      </c>
      <c r="O2007" s="73">
        <f t="shared" si="2090"/>
        <v>6358.08</v>
      </c>
      <c r="P2007" s="8">
        <f t="shared" si="2091"/>
        <v>192.6690909</v>
      </c>
    </row>
    <row r="2008" ht="14.25" customHeight="1" outlineLevel="2">
      <c r="A2008" s="68">
        <v>917.0</v>
      </c>
      <c r="B2008" s="69">
        <v>6.0</v>
      </c>
      <c r="C2008" s="18" t="str">
        <f>IF(A2008=1.2, "Minneapolis",VLOOKUP(A2008,'Fall20 data fy22 comp rev '!$P$2:$Q$669,2,0))</f>
        <v>Intermediate  917</v>
      </c>
      <c r="D2008" s="68">
        <v>917.0</v>
      </c>
      <c r="E2008" s="69">
        <v>6.0</v>
      </c>
      <c r="F2008" s="69">
        <v>71.0</v>
      </c>
      <c r="G2008" s="70" t="s">
        <v>3054</v>
      </c>
      <c r="H2008" s="69">
        <v>267.0</v>
      </c>
      <c r="I2008" s="69">
        <v>44.0</v>
      </c>
      <c r="J2008" s="69">
        <v>7.0</v>
      </c>
      <c r="K2008" s="29">
        <f t="shared" si="2086"/>
        <v>47.5</v>
      </c>
      <c r="L2008" s="71">
        <f t="shared" si="2087"/>
        <v>0.1779</v>
      </c>
      <c r="M2008" s="71">
        <f t="shared" si="2088"/>
        <v>0.2224</v>
      </c>
      <c r="N2008" s="72">
        <f t="shared" si="2089"/>
        <v>6.34</v>
      </c>
      <c r="O2008" s="73">
        <f t="shared" si="2090"/>
        <v>36315.52</v>
      </c>
      <c r="P2008" s="8">
        <f t="shared" si="2091"/>
        <v>136.0131835</v>
      </c>
    </row>
    <row r="2009" ht="14.25" customHeight="1" outlineLevel="2">
      <c r="A2009" s="68">
        <v>917.0</v>
      </c>
      <c r="B2009" s="69">
        <v>6.0</v>
      </c>
      <c r="C2009" s="18" t="str">
        <f>IF(A2009=1.2, "Minneapolis",VLOOKUP(A2009,'Fall20 data fy22 comp rev '!$P$2:$Q$669,2,0))</f>
        <v>Intermediate  917</v>
      </c>
      <c r="D2009" s="68">
        <v>917.0</v>
      </c>
      <c r="E2009" s="69">
        <v>6.0</v>
      </c>
      <c r="F2009" s="69">
        <v>79.0</v>
      </c>
      <c r="G2009" s="70" t="s">
        <v>3055</v>
      </c>
      <c r="H2009" s="69">
        <v>9.0</v>
      </c>
      <c r="I2009" s="69">
        <v>4.0</v>
      </c>
      <c r="J2009" s="69">
        <v>0.0</v>
      </c>
      <c r="K2009" s="29">
        <f t="shared" si="2086"/>
        <v>4</v>
      </c>
      <c r="L2009" s="71">
        <f t="shared" si="2087"/>
        <v>0.4444</v>
      </c>
      <c r="M2009" s="71">
        <f t="shared" si="2088"/>
        <v>0.5555</v>
      </c>
      <c r="N2009" s="72">
        <f t="shared" si="2089"/>
        <v>1.33</v>
      </c>
      <c r="O2009" s="73">
        <f t="shared" si="2090"/>
        <v>7618.24</v>
      </c>
      <c r="P2009" s="8">
        <f t="shared" si="2091"/>
        <v>846.4711111</v>
      </c>
    </row>
    <row r="2010" ht="14.25" customHeight="1" outlineLevel="2">
      <c r="A2010" s="68">
        <v>917.0</v>
      </c>
      <c r="B2010" s="69">
        <v>6.0</v>
      </c>
      <c r="C2010" s="18" t="str">
        <f>IF(A2010=1.2, "Minneapolis",VLOOKUP(A2010,'Fall20 data fy22 comp rev '!$P$2:$Q$669,2,0))</f>
        <v>Intermediate  917</v>
      </c>
      <c r="D2010" s="68">
        <v>917.0</v>
      </c>
      <c r="E2010" s="69">
        <v>6.0</v>
      </c>
      <c r="F2010" s="69">
        <v>80.0</v>
      </c>
      <c r="G2010" s="70" t="s">
        <v>3056</v>
      </c>
      <c r="H2010" s="69">
        <v>75.0</v>
      </c>
      <c r="I2010" s="69">
        <v>35.0</v>
      </c>
      <c r="J2010" s="69">
        <v>0.0</v>
      </c>
      <c r="K2010" s="29">
        <f t="shared" si="2086"/>
        <v>35</v>
      </c>
      <c r="L2010" s="71">
        <f t="shared" si="2087"/>
        <v>0.4667</v>
      </c>
      <c r="M2010" s="71">
        <f t="shared" si="2088"/>
        <v>0.5834</v>
      </c>
      <c r="N2010" s="72">
        <f t="shared" si="2089"/>
        <v>12.25</v>
      </c>
      <c r="O2010" s="73">
        <f t="shared" si="2090"/>
        <v>70168</v>
      </c>
      <c r="P2010" s="8">
        <f t="shared" si="2091"/>
        <v>935.5733333</v>
      </c>
    </row>
    <row r="2011" ht="14.25" customHeight="1" outlineLevel="2">
      <c r="A2011" s="68">
        <v>917.0</v>
      </c>
      <c r="B2011" s="69">
        <v>6.0</v>
      </c>
      <c r="C2011" s="18" t="str">
        <f>IF(A2011=1.2, "Minneapolis",VLOOKUP(A2011,'Fall20 data fy22 comp rev '!$P$2:$Q$669,2,0))</f>
        <v>Intermediate  917</v>
      </c>
      <c r="D2011" s="68">
        <v>917.0</v>
      </c>
      <c r="E2011" s="69">
        <v>6.0</v>
      </c>
      <c r="F2011" s="69">
        <v>104.0</v>
      </c>
      <c r="G2011" s="70" t="s">
        <v>3057</v>
      </c>
      <c r="H2011" s="69">
        <v>4.0</v>
      </c>
      <c r="I2011" s="69">
        <v>1.0</v>
      </c>
      <c r="J2011" s="69">
        <v>0.0</v>
      </c>
      <c r="K2011" s="29">
        <f t="shared" si="2086"/>
        <v>1</v>
      </c>
      <c r="L2011" s="71">
        <f t="shared" si="2087"/>
        <v>0.25</v>
      </c>
      <c r="M2011" s="71">
        <f t="shared" si="2088"/>
        <v>0.3125</v>
      </c>
      <c r="N2011" s="72">
        <f t="shared" si="2089"/>
        <v>0.19</v>
      </c>
      <c r="O2011" s="73">
        <f t="shared" si="2090"/>
        <v>1088.32</v>
      </c>
      <c r="P2011" s="8">
        <f t="shared" si="2091"/>
        <v>272.08</v>
      </c>
    </row>
    <row r="2012" ht="14.25" customHeight="1" outlineLevel="2">
      <c r="A2012" s="68">
        <v>917.0</v>
      </c>
      <c r="B2012" s="69">
        <v>6.0</v>
      </c>
      <c r="C2012" s="18" t="str">
        <f>IF(A2012=1.2, "Minneapolis",VLOOKUP(A2012,'Fall20 data fy22 comp rev '!$P$2:$Q$669,2,0))</f>
        <v>Intermediate  917</v>
      </c>
      <c r="D2012" s="68">
        <v>917.0</v>
      </c>
      <c r="E2012" s="69">
        <v>6.0</v>
      </c>
      <c r="F2012" s="69">
        <v>105.0</v>
      </c>
      <c r="G2012" s="70" t="s">
        <v>3058</v>
      </c>
      <c r="H2012" s="69">
        <v>20.0</v>
      </c>
      <c r="I2012" s="69">
        <v>10.0</v>
      </c>
      <c r="J2012" s="69">
        <v>0.0</v>
      </c>
      <c r="K2012" s="29">
        <f t="shared" si="2086"/>
        <v>10</v>
      </c>
      <c r="L2012" s="71">
        <f t="shared" si="2087"/>
        <v>0.5</v>
      </c>
      <c r="M2012" s="71">
        <f t="shared" si="2088"/>
        <v>0.625</v>
      </c>
      <c r="N2012" s="72">
        <f t="shared" si="2089"/>
        <v>3.75</v>
      </c>
      <c r="O2012" s="73">
        <f t="shared" si="2090"/>
        <v>21480</v>
      </c>
      <c r="P2012" s="8">
        <f t="shared" si="2091"/>
        <v>1074</v>
      </c>
    </row>
    <row r="2013" ht="14.25" customHeight="1" outlineLevel="2">
      <c r="A2013" s="68">
        <v>917.0</v>
      </c>
      <c r="B2013" s="69">
        <v>6.0</v>
      </c>
      <c r="C2013" s="18" t="str">
        <f>IF(A2013=1.2, "Minneapolis",VLOOKUP(A2013,'Fall20 data fy22 comp rev '!$P$2:$Q$669,2,0))</f>
        <v>Intermediate  917</v>
      </c>
      <c r="D2013" s="68">
        <v>917.0</v>
      </c>
      <c r="E2013" s="69">
        <v>6.0</v>
      </c>
      <c r="F2013" s="69">
        <v>300.0</v>
      </c>
      <c r="G2013" s="70" t="s">
        <v>2511</v>
      </c>
      <c r="H2013" s="69">
        <v>30.0</v>
      </c>
      <c r="I2013" s="69">
        <v>7.0</v>
      </c>
      <c r="J2013" s="69">
        <v>0.0</v>
      </c>
      <c r="K2013" s="29">
        <f t="shared" si="2086"/>
        <v>7</v>
      </c>
      <c r="L2013" s="71">
        <f t="shared" si="2087"/>
        <v>0.2333</v>
      </c>
      <c r="M2013" s="71">
        <f t="shared" si="2088"/>
        <v>0.2916</v>
      </c>
      <c r="N2013" s="72">
        <f t="shared" si="2089"/>
        <v>1.22</v>
      </c>
      <c r="O2013" s="73">
        <f t="shared" si="2090"/>
        <v>6988.16</v>
      </c>
      <c r="P2013" s="8">
        <f t="shared" si="2091"/>
        <v>232.9386667</v>
      </c>
    </row>
    <row r="2014" ht="14.25" customHeight="1" outlineLevel="2">
      <c r="A2014" s="68">
        <v>917.0</v>
      </c>
      <c r="B2014" s="69">
        <v>6.0</v>
      </c>
      <c r="C2014" s="18" t="str">
        <f>IF(A2014=1.2, "Minneapolis",VLOOKUP(A2014,'Fall20 data fy22 comp rev '!$P$2:$Q$669,2,0))</f>
        <v>Intermediate  917</v>
      </c>
      <c r="D2014" s="68">
        <v>917.0</v>
      </c>
      <c r="E2014" s="69">
        <v>6.0</v>
      </c>
      <c r="F2014" s="69">
        <v>305.0</v>
      </c>
      <c r="G2014" s="70" t="s">
        <v>3769</v>
      </c>
      <c r="H2014" s="69">
        <v>5.0</v>
      </c>
      <c r="I2014" s="69">
        <v>1.0</v>
      </c>
      <c r="J2014" s="69">
        <v>0.0</v>
      </c>
      <c r="K2014" s="29">
        <f t="shared" si="2086"/>
        <v>1</v>
      </c>
      <c r="L2014" s="71">
        <f t="shared" si="2087"/>
        <v>0.2</v>
      </c>
      <c r="M2014" s="71">
        <f t="shared" si="2088"/>
        <v>0.25</v>
      </c>
      <c r="N2014" s="72">
        <f t="shared" si="2089"/>
        <v>0.15</v>
      </c>
      <c r="O2014" s="73">
        <f t="shared" si="2090"/>
        <v>859.2</v>
      </c>
      <c r="P2014" s="8">
        <f t="shared" si="2091"/>
        <v>171.84</v>
      </c>
    </row>
    <row r="2015" ht="14.25" customHeight="1" outlineLevel="2">
      <c r="A2015" s="68">
        <v>917.0</v>
      </c>
      <c r="B2015" s="69">
        <v>6.0</v>
      </c>
      <c r="C2015" s="18" t="str">
        <f>IF(A2015=1.2, "Minneapolis",VLOOKUP(A2015,'Fall20 data fy22 comp rev '!$P$2:$Q$669,2,0))</f>
        <v>Intermediate  917</v>
      </c>
      <c r="D2015" s="68">
        <v>917.0</v>
      </c>
      <c r="E2015" s="69">
        <v>6.0</v>
      </c>
      <c r="F2015" s="69">
        <v>400.0</v>
      </c>
      <c r="G2015" s="70" t="s">
        <v>3059</v>
      </c>
      <c r="H2015" s="69">
        <v>140.0</v>
      </c>
      <c r="I2015" s="69">
        <v>53.0</v>
      </c>
      <c r="J2015" s="69">
        <v>17.0</v>
      </c>
      <c r="K2015" s="29">
        <f t="shared" si="2086"/>
        <v>61.5</v>
      </c>
      <c r="L2015" s="71">
        <f t="shared" si="2087"/>
        <v>0.4393</v>
      </c>
      <c r="M2015" s="71">
        <f t="shared" si="2088"/>
        <v>0.5491</v>
      </c>
      <c r="N2015" s="72">
        <f t="shared" si="2089"/>
        <v>20.26</v>
      </c>
      <c r="O2015" s="73">
        <f t="shared" si="2090"/>
        <v>116049.28</v>
      </c>
      <c r="P2015" s="8">
        <f t="shared" si="2091"/>
        <v>828.9234286</v>
      </c>
    </row>
    <row r="2016" ht="14.25" customHeight="1" outlineLevel="2">
      <c r="A2016" s="68">
        <v>917.0</v>
      </c>
      <c r="B2016" s="69">
        <v>6.0</v>
      </c>
      <c r="C2016" s="18" t="str">
        <f>IF(A2016=1.2, "Minneapolis",VLOOKUP(A2016,'Fall20 data fy22 comp rev '!$P$2:$Q$669,2,0))</f>
        <v>Intermediate  917</v>
      </c>
      <c r="D2016" s="68">
        <v>917.0</v>
      </c>
      <c r="E2016" s="69">
        <v>6.0</v>
      </c>
      <c r="F2016" s="69">
        <v>500.0</v>
      </c>
      <c r="G2016" s="70" t="s">
        <v>3060</v>
      </c>
      <c r="H2016" s="69">
        <v>24.0</v>
      </c>
      <c r="I2016" s="69">
        <v>7.0</v>
      </c>
      <c r="J2016" s="69">
        <v>0.0</v>
      </c>
      <c r="K2016" s="29">
        <f t="shared" si="2086"/>
        <v>7</v>
      </c>
      <c r="L2016" s="71">
        <f t="shared" si="2087"/>
        <v>0.2917</v>
      </c>
      <c r="M2016" s="71">
        <f t="shared" si="2088"/>
        <v>0.3646</v>
      </c>
      <c r="N2016" s="72">
        <f t="shared" si="2089"/>
        <v>1.53</v>
      </c>
      <c r="O2016" s="73">
        <f t="shared" si="2090"/>
        <v>8763.84</v>
      </c>
      <c r="P2016" s="8">
        <f t="shared" si="2091"/>
        <v>365.16</v>
      </c>
    </row>
    <row r="2017" ht="14.25" customHeight="1" outlineLevel="2">
      <c r="A2017" s="68">
        <v>917.0</v>
      </c>
      <c r="B2017" s="69">
        <v>6.0</v>
      </c>
      <c r="C2017" s="18" t="str">
        <f>IF(A2017=1.2, "Minneapolis",VLOOKUP(A2017,'Fall20 data fy22 comp rev '!$P$2:$Q$669,2,0))</f>
        <v>Intermediate  917</v>
      </c>
      <c r="D2017" s="68">
        <v>917.0</v>
      </c>
      <c r="E2017" s="69">
        <v>6.0</v>
      </c>
      <c r="F2017" s="69">
        <v>700.0</v>
      </c>
      <c r="G2017" s="70" t="s">
        <v>3061</v>
      </c>
      <c r="H2017" s="69">
        <v>50.0</v>
      </c>
      <c r="I2017" s="69">
        <v>20.0</v>
      </c>
      <c r="J2017" s="69">
        <v>5.0</v>
      </c>
      <c r="K2017" s="29">
        <f t="shared" si="2086"/>
        <v>22.5</v>
      </c>
      <c r="L2017" s="71">
        <f t="shared" si="2087"/>
        <v>0.45</v>
      </c>
      <c r="M2017" s="71">
        <f t="shared" si="2088"/>
        <v>0.5625</v>
      </c>
      <c r="N2017" s="72">
        <f t="shared" si="2089"/>
        <v>7.59</v>
      </c>
      <c r="O2017" s="73">
        <f t="shared" si="2090"/>
        <v>43475.52</v>
      </c>
      <c r="P2017" s="8">
        <f t="shared" si="2091"/>
        <v>869.5104</v>
      </c>
    </row>
    <row r="2018" ht="14.25" customHeight="1" outlineLevel="2">
      <c r="A2018" s="68">
        <v>917.0</v>
      </c>
      <c r="B2018" s="69">
        <v>6.0</v>
      </c>
      <c r="C2018" s="18" t="str">
        <f>IF(A2018=1.2, "Minneapolis",VLOOKUP(A2018,'Fall20 data fy22 comp rev '!$P$2:$Q$669,2,0))</f>
        <v>Intermediate  917</v>
      </c>
      <c r="D2018" s="68">
        <v>917.0</v>
      </c>
      <c r="E2018" s="69">
        <v>6.0</v>
      </c>
      <c r="F2018" s="69">
        <v>818.0</v>
      </c>
      <c r="G2018" s="70" t="s">
        <v>3062</v>
      </c>
      <c r="H2018" s="69">
        <v>18.0</v>
      </c>
      <c r="I2018" s="69">
        <v>7.0</v>
      </c>
      <c r="J2018" s="69">
        <v>2.0</v>
      </c>
      <c r="K2018" s="29">
        <f t="shared" si="2086"/>
        <v>8</v>
      </c>
      <c r="L2018" s="71">
        <f t="shared" si="2087"/>
        <v>0.4444</v>
      </c>
      <c r="M2018" s="71">
        <f t="shared" si="2088"/>
        <v>0.5555</v>
      </c>
      <c r="N2018" s="72">
        <f t="shared" si="2089"/>
        <v>2.67</v>
      </c>
      <c r="O2018" s="73">
        <f t="shared" si="2090"/>
        <v>15293.76</v>
      </c>
      <c r="P2018" s="8">
        <f t="shared" si="2091"/>
        <v>849.6533333</v>
      </c>
    </row>
    <row r="2019" ht="14.25" customHeight="1" outlineLevel="2">
      <c r="A2019" s="68">
        <v>917.0</v>
      </c>
      <c r="B2019" s="69">
        <v>6.0</v>
      </c>
      <c r="C2019" s="18" t="str">
        <f>IF(A2019=1.2, "Minneapolis",VLOOKUP(A2019,'Fall20 data fy22 comp rev '!$P$2:$Q$669,2,0))</f>
        <v>Intermediate  917</v>
      </c>
      <c r="D2019" s="68">
        <v>917.0</v>
      </c>
      <c r="E2019" s="69">
        <v>6.0</v>
      </c>
      <c r="F2019" s="69">
        <v>900.0</v>
      </c>
      <c r="G2019" s="70" t="s">
        <v>3063</v>
      </c>
      <c r="H2019" s="69">
        <v>11.0</v>
      </c>
      <c r="I2019" s="69">
        <v>4.0</v>
      </c>
      <c r="J2019" s="69">
        <v>2.0</v>
      </c>
      <c r="K2019" s="29">
        <f t="shared" si="2086"/>
        <v>5</v>
      </c>
      <c r="L2019" s="71">
        <f t="shared" si="2087"/>
        <v>0.4545</v>
      </c>
      <c r="M2019" s="71">
        <f t="shared" si="2088"/>
        <v>0.5681</v>
      </c>
      <c r="N2019" s="72">
        <f t="shared" si="2089"/>
        <v>1.7</v>
      </c>
      <c r="O2019" s="73">
        <f t="shared" si="2090"/>
        <v>9737.6</v>
      </c>
      <c r="P2019" s="8">
        <f t="shared" si="2091"/>
        <v>885.2363636</v>
      </c>
    </row>
    <row r="2020" ht="14.25" customHeight="1" outlineLevel="1">
      <c r="A2020" s="68"/>
      <c r="B2020" s="69"/>
      <c r="C2020" s="80" t="s">
        <v>3869</v>
      </c>
      <c r="D2020" s="68"/>
      <c r="E2020" s="69"/>
      <c r="F2020" s="69"/>
      <c r="G2020" s="70"/>
      <c r="H2020" s="69">
        <f t="shared" ref="H2020:K2020" si="2092">SUBTOTAL(9,H2004:H2019)</f>
        <v>865</v>
      </c>
      <c r="I2020" s="69">
        <f t="shared" si="2092"/>
        <v>259</v>
      </c>
      <c r="J2020" s="69">
        <f t="shared" si="2092"/>
        <v>48</v>
      </c>
      <c r="K2020" s="29">
        <f t="shared" si="2092"/>
        <v>283</v>
      </c>
      <c r="L2020" s="71"/>
      <c r="M2020" s="71"/>
      <c r="N2020" s="72">
        <f t="shared" ref="N2020:O2020" si="2093">SUBTOTAL(9,N2004:N2019)</f>
        <v>84.26</v>
      </c>
      <c r="O2020" s="73">
        <f t="shared" si="2093"/>
        <v>482641.28</v>
      </c>
      <c r="P2020" s="8"/>
    </row>
    <row r="2021" ht="14.25" customHeight="1" outlineLevel="2">
      <c r="A2021" s="68">
        <v>926.0</v>
      </c>
      <c r="B2021" s="69">
        <v>83.0</v>
      </c>
      <c r="C2021" s="18" t="str">
        <f>IF(A2021=1.2, "Minneapolis",VLOOKUP(A2021,'Fall20 data fy22 comp rev '!$P$2:$Q$669,2,0))</f>
        <v>Region 4-Lakes Country Service Coop</v>
      </c>
      <c r="D2021" s="68">
        <v>926.0</v>
      </c>
      <c r="E2021" s="69">
        <v>83.0</v>
      </c>
      <c r="F2021" s="69">
        <v>20.0</v>
      </c>
      <c r="G2021" s="70" t="s">
        <v>3064</v>
      </c>
      <c r="H2021" s="69">
        <v>49.0</v>
      </c>
      <c r="I2021" s="69">
        <v>16.0</v>
      </c>
      <c r="J2021" s="69">
        <v>2.0</v>
      </c>
      <c r="K2021" s="29">
        <f t="shared" ref="K2021:K2023" si="2094">ROUND((I$3*I2021)+(J2021*J$3),1)</f>
        <v>17</v>
      </c>
      <c r="L2021" s="71">
        <f t="shared" ref="L2021:L2023" si="2095">ROUND(K2021/H2021,4)</f>
        <v>0.3469</v>
      </c>
      <c r="M2021" s="71">
        <f t="shared" ref="M2021:M2023" si="2096">ROUND(MIN(1,L2021/M$3),4)</f>
        <v>0.4336</v>
      </c>
      <c r="N2021" s="72">
        <f t="shared" ref="N2021:N2023" si="2097">ROUND(K2021*M2021*N$3,2)</f>
        <v>4.42</v>
      </c>
      <c r="O2021" s="73">
        <f t="shared" ref="O2021:O2023" si="2098">ROUND(N2021*O$3,2)</f>
        <v>25317.76</v>
      </c>
      <c r="P2021" s="8">
        <f t="shared" ref="P2021:P2023" si="2099">O2021/H2021</f>
        <v>516.6889796</v>
      </c>
    </row>
    <row r="2022" ht="14.25" customHeight="1" outlineLevel="2">
      <c r="A2022" s="68">
        <v>926.0</v>
      </c>
      <c r="B2022" s="69">
        <v>83.0</v>
      </c>
      <c r="C2022" s="18" t="str">
        <f>IF(A2022=1.2, "Minneapolis",VLOOKUP(A2022,'Fall20 data fy22 comp rev '!$P$2:$Q$669,2,0))</f>
        <v>Region 4-Lakes Country Service Coop</v>
      </c>
      <c r="D2022" s="68">
        <v>926.0</v>
      </c>
      <c r="E2022" s="69">
        <v>83.0</v>
      </c>
      <c r="F2022" s="69">
        <v>30.0</v>
      </c>
      <c r="G2022" s="70" t="s">
        <v>3065</v>
      </c>
      <c r="H2022" s="69">
        <v>13.0</v>
      </c>
      <c r="I2022" s="69">
        <v>8.0</v>
      </c>
      <c r="J2022" s="69">
        <v>2.0</v>
      </c>
      <c r="K2022" s="29">
        <f t="shared" si="2094"/>
        <v>9</v>
      </c>
      <c r="L2022" s="71">
        <f t="shared" si="2095"/>
        <v>0.6923</v>
      </c>
      <c r="M2022" s="71">
        <f t="shared" si="2096"/>
        <v>0.8654</v>
      </c>
      <c r="N2022" s="72">
        <f t="shared" si="2097"/>
        <v>4.67</v>
      </c>
      <c r="O2022" s="73">
        <f t="shared" si="2098"/>
        <v>26749.76</v>
      </c>
      <c r="P2022" s="8">
        <f t="shared" si="2099"/>
        <v>2057.673846</v>
      </c>
    </row>
    <row r="2023" ht="14.25" customHeight="1" outlineLevel="2">
      <c r="A2023" s="68">
        <v>926.0</v>
      </c>
      <c r="B2023" s="69">
        <v>83.0</v>
      </c>
      <c r="C2023" s="18" t="str">
        <f>IF(A2023=1.2, "Minneapolis",VLOOKUP(A2023,'Fall20 data fy22 comp rev '!$P$2:$Q$669,2,0))</f>
        <v>Region 4-Lakes Country Service Coop</v>
      </c>
      <c r="D2023" s="68">
        <v>926.0</v>
      </c>
      <c r="E2023" s="69">
        <v>83.0</v>
      </c>
      <c r="F2023" s="69">
        <v>50.0</v>
      </c>
      <c r="G2023" s="70" t="s">
        <v>3066</v>
      </c>
      <c r="H2023" s="69">
        <v>8.0</v>
      </c>
      <c r="I2023" s="69">
        <v>7.0</v>
      </c>
      <c r="J2023" s="69">
        <v>1.0</v>
      </c>
      <c r="K2023" s="29">
        <f t="shared" si="2094"/>
        <v>7.5</v>
      </c>
      <c r="L2023" s="71">
        <f t="shared" si="2095"/>
        <v>0.9375</v>
      </c>
      <c r="M2023" s="71">
        <f t="shared" si="2096"/>
        <v>1</v>
      </c>
      <c r="N2023" s="72">
        <f t="shared" si="2097"/>
        <v>4.5</v>
      </c>
      <c r="O2023" s="73">
        <f t="shared" si="2098"/>
        <v>25776</v>
      </c>
      <c r="P2023" s="8">
        <f t="shared" si="2099"/>
        <v>3222</v>
      </c>
    </row>
    <row r="2024" ht="14.25" customHeight="1" outlineLevel="1">
      <c r="A2024" s="68"/>
      <c r="B2024" s="69"/>
      <c r="C2024" s="80" t="s">
        <v>3870</v>
      </c>
      <c r="D2024" s="68"/>
      <c r="E2024" s="69"/>
      <c r="F2024" s="69"/>
      <c r="G2024" s="70"/>
      <c r="H2024" s="69">
        <f t="shared" ref="H2024:K2024" si="2100">SUBTOTAL(9,H2021:H2023)</f>
        <v>70</v>
      </c>
      <c r="I2024" s="69">
        <f t="shared" si="2100"/>
        <v>31</v>
      </c>
      <c r="J2024" s="69">
        <f t="shared" si="2100"/>
        <v>5</v>
      </c>
      <c r="K2024" s="29">
        <f t="shared" si="2100"/>
        <v>33.5</v>
      </c>
      <c r="L2024" s="71"/>
      <c r="M2024" s="71"/>
      <c r="N2024" s="72">
        <f t="shared" ref="N2024:O2024" si="2101">SUBTOTAL(9,N2021:N2023)</f>
        <v>13.59</v>
      </c>
      <c r="O2024" s="73">
        <f t="shared" si="2101"/>
        <v>77843.52</v>
      </c>
      <c r="P2024" s="8"/>
    </row>
    <row r="2025" ht="14.25" customHeight="1" outlineLevel="2">
      <c r="A2025" s="68">
        <v>935.0</v>
      </c>
      <c r="B2025" s="69">
        <v>52.0</v>
      </c>
      <c r="C2025" s="18" t="str">
        <f>IF(A2025=1.2, "Minneapolis",VLOOKUP(A2025,'Fall20 data fy22 comp rev '!$P$2:$Q$669,2,0))</f>
        <v>Fergus Falls Area Sp. Ed. Coop.</v>
      </c>
      <c r="D2025" s="68">
        <v>935.0</v>
      </c>
      <c r="E2025" s="69">
        <v>52.0</v>
      </c>
      <c r="F2025" s="69">
        <v>12.0</v>
      </c>
      <c r="G2025" s="70" t="s">
        <v>3067</v>
      </c>
      <c r="H2025" s="69">
        <v>79.0</v>
      </c>
      <c r="I2025" s="69">
        <v>1.0</v>
      </c>
      <c r="J2025" s="69">
        <v>0.0</v>
      </c>
      <c r="K2025" s="29">
        <f t="shared" ref="K2025:K2027" si="2102">ROUND((I$3*I2025)+(J2025*J$3),1)</f>
        <v>1</v>
      </c>
      <c r="L2025" s="71">
        <f t="shared" ref="L2025:L2027" si="2103">ROUND(K2025/H2025,4)</f>
        <v>0.0127</v>
      </c>
      <c r="M2025" s="71">
        <f t="shared" ref="M2025:M2027" si="2104">ROUND(MIN(1,L2025/M$3),4)</f>
        <v>0.0159</v>
      </c>
      <c r="N2025" s="72">
        <f t="shared" ref="N2025:N2027" si="2105">ROUND(K2025*M2025*N$3,2)</f>
        <v>0.01</v>
      </c>
      <c r="O2025" s="73">
        <f t="shared" ref="O2025:O2027" si="2106">ROUND(N2025*O$3,2)</f>
        <v>57.28</v>
      </c>
      <c r="P2025" s="8">
        <f t="shared" ref="P2025:P2027" si="2107">O2025/H2025</f>
        <v>0.7250632911</v>
      </c>
    </row>
    <row r="2026" ht="14.25" customHeight="1" outlineLevel="2">
      <c r="A2026" s="68">
        <v>935.0</v>
      </c>
      <c r="B2026" s="69">
        <v>52.0</v>
      </c>
      <c r="C2026" s="18" t="str">
        <f>IF(A2026=1.2, "Minneapolis",VLOOKUP(A2026,'Fall20 data fy22 comp rev '!$P$2:$Q$669,2,0))</f>
        <v>Fergus Falls Area Sp. Ed. Coop.</v>
      </c>
      <c r="D2026" s="68">
        <v>935.0</v>
      </c>
      <c r="E2026" s="69">
        <v>52.0</v>
      </c>
      <c r="F2026" s="69">
        <v>13.0</v>
      </c>
      <c r="G2026" s="70" t="s">
        <v>3068</v>
      </c>
      <c r="H2026" s="69">
        <v>6.0</v>
      </c>
      <c r="I2026" s="69">
        <v>4.0</v>
      </c>
      <c r="J2026" s="69">
        <v>0.0</v>
      </c>
      <c r="K2026" s="29">
        <f t="shared" si="2102"/>
        <v>4</v>
      </c>
      <c r="L2026" s="71">
        <f t="shared" si="2103"/>
        <v>0.6667</v>
      </c>
      <c r="M2026" s="71">
        <f t="shared" si="2104"/>
        <v>0.8334</v>
      </c>
      <c r="N2026" s="72">
        <f t="shared" si="2105"/>
        <v>2</v>
      </c>
      <c r="O2026" s="73">
        <f t="shared" si="2106"/>
        <v>11456</v>
      </c>
      <c r="P2026" s="8">
        <f t="shared" si="2107"/>
        <v>1909.333333</v>
      </c>
    </row>
    <row r="2027" ht="14.25" customHeight="1" outlineLevel="2">
      <c r="A2027" s="68">
        <v>935.0</v>
      </c>
      <c r="B2027" s="69">
        <v>52.0</v>
      </c>
      <c r="C2027" s="18" t="str">
        <f>IF(A2027=1.2, "Minneapolis",VLOOKUP(A2027,'Fall20 data fy22 comp rev '!$P$2:$Q$669,2,0))</f>
        <v>Fergus Falls Area Sp. Ed. Coop.</v>
      </c>
      <c r="D2027" s="68">
        <v>935.0</v>
      </c>
      <c r="E2027" s="69">
        <v>52.0</v>
      </c>
      <c r="F2027" s="69">
        <v>14.0</v>
      </c>
      <c r="G2027" s="70" t="s">
        <v>3069</v>
      </c>
      <c r="H2027" s="69">
        <v>5.0</v>
      </c>
      <c r="I2027" s="69">
        <v>1.0</v>
      </c>
      <c r="J2027" s="69">
        <v>2.0</v>
      </c>
      <c r="K2027" s="29">
        <f t="shared" si="2102"/>
        <v>2</v>
      </c>
      <c r="L2027" s="71">
        <f t="shared" si="2103"/>
        <v>0.4</v>
      </c>
      <c r="M2027" s="71">
        <f t="shared" si="2104"/>
        <v>0.5</v>
      </c>
      <c r="N2027" s="72">
        <f t="shared" si="2105"/>
        <v>0.6</v>
      </c>
      <c r="O2027" s="73">
        <f t="shared" si="2106"/>
        <v>3436.8</v>
      </c>
      <c r="P2027" s="8">
        <f t="shared" si="2107"/>
        <v>687.36</v>
      </c>
    </row>
    <row r="2028" ht="14.25" customHeight="1" outlineLevel="1">
      <c r="A2028" s="68"/>
      <c r="B2028" s="69"/>
      <c r="C2028" s="80" t="s">
        <v>3871</v>
      </c>
      <c r="D2028" s="68"/>
      <c r="E2028" s="69"/>
      <c r="F2028" s="69"/>
      <c r="G2028" s="70"/>
      <c r="H2028" s="69">
        <f t="shared" ref="H2028:K2028" si="2108">SUBTOTAL(9,H2025:H2027)</f>
        <v>90</v>
      </c>
      <c r="I2028" s="69">
        <f t="shared" si="2108"/>
        <v>6</v>
      </c>
      <c r="J2028" s="69">
        <f t="shared" si="2108"/>
        <v>2</v>
      </c>
      <c r="K2028" s="29">
        <f t="shared" si="2108"/>
        <v>7</v>
      </c>
      <c r="L2028" s="71"/>
      <c r="M2028" s="71"/>
      <c r="N2028" s="72">
        <f t="shared" ref="N2028:O2028" si="2109">SUBTOTAL(9,N2025:N2027)</f>
        <v>2.61</v>
      </c>
      <c r="O2028" s="73">
        <f t="shared" si="2109"/>
        <v>14950.08</v>
      </c>
      <c r="P2028" s="8"/>
    </row>
    <row r="2029" ht="14.25" customHeight="1" outlineLevel="2">
      <c r="A2029" s="68">
        <v>938.0</v>
      </c>
      <c r="B2029" s="69">
        <v>52.0</v>
      </c>
      <c r="C2029" s="18" t="str">
        <f>IF(A2029=1.2, "Minneapolis",VLOOKUP(A2029,'Fall20 data fy22 comp rev '!$P$2:$Q$669,2,0))</f>
        <v>Meeker &amp; Wright Special Education</v>
      </c>
      <c r="D2029" s="68">
        <v>938.0</v>
      </c>
      <c r="E2029" s="69">
        <v>52.0</v>
      </c>
      <c r="F2029" s="69">
        <v>2.0</v>
      </c>
      <c r="G2029" s="70" t="s">
        <v>3070</v>
      </c>
      <c r="H2029" s="69">
        <v>79.0</v>
      </c>
      <c r="I2029" s="69">
        <v>15.0</v>
      </c>
      <c r="J2029" s="69">
        <v>2.0</v>
      </c>
      <c r="K2029" s="29">
        <f t="shared" ref="K2029:K2038" si="2110">ROUND((I$3*I2029)+(J2029*J$3),1)</f>
        <v>16</v>
      </c>
      <c r="L2029" s="71">
        <f t="shared" ref="L2029:L2038" si="2111">ROUND(K2029/H2029,4)</f>
        <v>0.2025</v>
      </c>
      <c r="M2029" s="71">
        <f t="shared" ref="M2029:M2038" si="2112">ROUND(MIN(1,L2029/M$3),4)</f>
        <v>0.2531</v>
      </c>
      <c r="N2029" s="72">
        <f t="shared" ref="N2029:N2038" si="2113">ROUND(K2029*M2029*N$3,2)</f>
        <v>2.43</v>
      </c>
      <c r="O2029" s="73">
        <f t="shared" ref="O2029:O2038" si="2114">ROUND(N2029*O$3,2)</f>
        <v>13919.04</v>
      </c>
      <c r="P2029" s="8">
        <f t="shared" ref="P2029:P2038" si="2115">O2029/H2029</f>
        <v>176.1903797</v>
      </c>
    </row>
    <row r="2030" ht="14.25" customHeight="1" outlineLevel="2">
      <c r="A2030" s="68">
        <v>938.0</v>
      </c>
      <c r="B2030" s="69">
        <v>52.0</v>
      </c>
      <c r="C2030" s="18" t="str">
        <f>IF(A2030=1.2, "Minneapolis",VLOOKUP(A2030,'Fall20 data fy22 comp rev '!$P$2:$Q$669,2,0))</f>
        <v>Meeker &amp; Wright Special Education</v>
      </c>
      <c r="D2030" s="68">
        <v>938.0</v>
      </c>
      <c r="E2030" s="69">
        <v>52.0</v>
      </c>
      <c r="F2030" s="69">
        <v>10.0</v>
      </c>
      <c r="G2030" s="70" t="s">
        <v>3071</v>
      </c>
      <c r="H2030" s="69">
        <v>8.0</v>
      </c>
      <c r="I2030" s="69">
        <v>1.0</v>
      </c>
      <c r="J2030" s="69">
        <v>0.0</v>
      </c>
      <c r="K2030" s="29">
        <f t="shared" si="2110"/>
        <v>1</v>
      </c>
      <c r="L2030" s="71">
        <f t="shared" si="2111"/>
        <v>0.125</v>
      </c>
      <c r="M2030" s="71">
        <f t="shared" si="2112"/>
        <v>0.1563</v>
      </c>
      <c r="N2030" s="72">
        <f t="shared" si="2113"/>
        <v>0.09</v>
      </c>
      <c r="O2030" s="73">
        <f t="shared" si="2114"/>
        <v>515.52</v>
      </c>
      <c r="P2030" s="8">
        <f t="shared" si="2115"/>
        <v>64.44</v>
      </c>
    </row>
    <row r="2031" ht="14.25" customHeight="1" outlineLevel="2">
      <c r="A2031" s="68">
        <v>938.0</v>
      </c>
      <c r="B2031" s="69">
        <v>52.0</v>
      </c>
      <c r="C2031" s="18" t="str">
        <f>IF(A2031=1.2, "Minneapolis",VLOOKUP(A2031,'Fall20 data fy22 comp rev '!$P$2:$Q$669,2,0))</f>
        <v>Meeker &amp; Wright Special Education</v>
      </c>
      <c r="D2031" s="68">
        <v>938.0</v>
      </c>
      <c r="E2031" s="69">
        <v>52.0</v>
      </c>
      <c r="F2031" s="69">
        <v>11.0</v>
      </c>
      <c r="G2031" s="70" t="s">
        <v>3072</v>
      </c>
      <c r="H2031" s="69">
        <v>24.0</v>
      </c>
      <c r="I2031" s="69">
        <v>12.0</v>
      </c>
      <c r="J2031" s="69">
        <v>3.0</v>
      </c>
      <c r="K2031" s="29">
        <f t="shared" si="2110"/>
        <v>13.5</v>
      </c>
      <c r="L2031" s="71">
        <f t="shared" si="2111"/>
        <v>0.5625</v>
      </c>
      <c r="M2031" s="71">
        <f t="shared" si="2112"/>
        <v>0.7031</v>
      </c>
      <c r="N2031" s="72">
        <f t="shared" si="2113"/>
        <v>5.7</v>
      </c>
      <c r="O2031" s="73">
        <f t="shared" si="2114"/>
        <v>32649.6</v>
      </c>
      <c r="P2031" s="8">
        <f t="shared" si="2115"/>
        <v>1360.4</v>
      </c>
    </row>
    <row r="2032" ht="14.25" customHeight="1" outlineLevel="2">
      <c r="A2032" s="68">
        <v>938.0</v>
      </c>
      <c r="B2032" s="69">
        <v>52.0</v>
      </c>
      <c r="C2032" s="18" t="str">
        <f>IF(A2032=1.2, "Minneapolis",VLOOKUP(A2032,'Fall20 data fy22 comp rev '!$P$2:$Q$669,2,0))</f>
        <v>Meeker &amp; Wright Special Education</v>
      </c>
      <c r="D2032" s="68">
        <v>938.0</v>
      </c>
      <c r="E2032" s="69">
        <v>52.0</v>
      </c>
      <c r="F2032" s="69">
        <v>13.0</v>
      </c>
      <c r="G2032" s="70" t="s">
        <v>3073</v>
      </c>
      <c r="H2032" s="69">
        <v>21.0</v>
      </c>
      <c r="I2032" s="69">
        <v>8.0</v>
      </c>
      <c r="J2032" s="69">
        <v>0.0</v>
      </c>
      <c r="K2032" s="29">
        <f t="shared" si="2110"/>
        <v>8</v>
      </c>
      <c r="L2032" s="71">
        <f t="shared" si="2111"/>
        <v>0.381</v>
      </c>
      <c r="M2032" s="71">
        <f t="shared" si="2112"/>
        <v>0.4763</v>
      </c>
      <c r="N2032" s="72">
        <f t="shared" si="2113"/>
        <v>2.29</v>
      </c>
      <c r="O2032" s="73">
        <f t="shared" si="2114"/>
        <v>13117.12</v>
      </c>
      <c r="P2032" s="8">
        <f t="shared" si="2115"/>
        <v>624.6247619</v>
      </c>
    </row>
    <row r="2033" ht="14.25" customHeight="1" outlineLevel="2">
      <c r="A2033" s="68">
        <v>938.0</v>
      </c>
      <c r="B2033" s="69">
        <v>52.0</v>
      </c>
      <c r="C2033" s="18" t="str">
        <f>IF(A2033=1.2, "Minneapolis",VLOOKUP(A2033,'Fall20 data fy22 comp rev '!$P$2:$Q$669,2,0))</f>
        <v>Meeker &amp; Wright Special Education</v>
      </c>
      <c r="D2033" s="68">
        <v>938.0</v>
      </c>
      <c r="E2033" s="69">
        <v>52.0</v>
      </c>
      <c r="F2033" s="69">
        <v>15.0</v>
      </c>
      <c r="G2033" s="70" t="s">
        <v>3074</v>
      </c>
      <c r="H2033" s="69">
        <v>11.0</v>
      </c>
      <c r="I2033" s="69">
        <v>11.0</v>
      </c>
      <c r="J2033" s="69">
        <v>0.0</v>
      </c>
      <c r="K2033" s="29">
        <f t="shared" si="2110"/>
        <v>11</v>
      </c>
      <c r="L2033" s="71">
        <f t="shared" si="2111"/>
        <v>1</v>
      </c>
      <c r="M2033" s="71">
        <f t="shared" si="2112"/>
        <v>1</v>
      </c>
      <c r="N2033" s="72">
        <f t="shared" si="2113"/>
        <v>6.6</v>
      </c>
      <c r="O2033" s="73">
        <f t="shared" si="2114"/>
        <v>37804.8</v>
      </c>
      <c r="P2033" s="8">
        <f t="shared" si="2115"/>
        <v>3436.8</v>
      </c>
    </row>
    <row r="2034" ht="14.25" customHeight="1" outlineLevel="2">
      <c r="A2034" s="68">
        <v>938.0</v>
      </c>
      <c r="B2034" s="69">
        <v>52.0</v>
      </c>
      <c r="C2034" s="18" t="str">
        <f>IF(A2034=1.2, "Minneapolis",VLOOKUP(A2034,'Fall20 data fy22 comp rev '!$P$2:$Q$669,2,0))</f>
        <v>Meeker &amp; Wright Special Education</v>
      </c>
      <c r="D2034" s="68">
        <v>938.0</v>
      </c>
      <c r="E2034" s="69">
        <v>52.0</v>
      </c>
      <c r="F2034" s="69">
        <v>16.0</v>
      </c>
      <c r="G2034" s="70" t="s">
        <v>3075</v>
      </c>
      <c r="H2034" s="69">
        <v>38.0</v>
      </c>
      <c r="I2034" s="69">
        <v>38.0</v>
      </c>
      <c r="J2034" s="69">
        <v>0.0</v>
      </c>
      <c r="K2034" s="29">
        <f t="shared" si="2110"/>
        <v>38</v>
      </c>
      <c r="L2034" s="71">
        <f t="shared" si="2111"/>
        <v>1</v>
      </c>
      <c r="M2034" s="71">
        <f t="shared" si="2112"/>
        <v>1</v>
      </c>
      <c r="N2034" s="72">
        <f t="shared" si="2113"/>
        <v>22.8</v>
      </c>
      <c r="O2034" s="73">
        <f t="shared" si="2114"/>
        <v>130598.4</v>
      </c>
      <c r="P2034" s="8">
        <f t="shared" si="2115"/>
        <v>3436.8</v>
      </c>
    </row>
    <row r="2035" ht="14.25" customHeight="1" outlineLevel="2">
      <c r="A2035" s="68">
        <v>938.0</v>
      </c>
      <c r="B2035" s="69">
        <v>52.0</v>
      </c>
      <c r="C2035" s="18" t="str">
        <f>IF(A2035=1.2, "Minneapolis",VLOOKUP(A2035,'Fall20 data fy22 comp rev '!$P$2:$Q$669,2,0))</f>
        <v>Meeker &amp; Wright Special Education</v>
      </c>
      <c r="D2035" s="68">
        <v>938.0</v>
      </c>
      <c r="E2035" s="69">
        <v>52.0</v>
      </c>
      <c r="F2035" s="69">
        <v>17.0</v>
      </c>
      <c r="G2035" s="70" t="s">
        <v>3076</v>
      </c>
      <c r="H2035" s="69">
        <v>8.0</v>
      </c>
      <c r="I2035" s="69">
        <v>6.0</v>
      </c>
      <c r="J2035" s="69">
        <v>0.0</v>
      </c>
      <c r="K2035" s="29">
        <f t="shared" si="2110"/>
        <v>6</v>
      </c>
      <c r="L2035" s="71">
        <f t="shared" si="2111"/>
        <v>0.75</v>
      </c>
      <c r="M2035" s="71">
        <f t="shared" si="2112"/>
        <v>0.9375</v>
      </c>
      <c r="N2035" s="72">
        <f t="shared" si="2113"/>
        <v>3.38</v>
      </c>
      <c r="O2035" s="73">
        <f t="shared" si="2114"/>
        <v>19360.64</v>
      </c>
      <c r="P2035" s="8">
        <f t="shared" si="2115"/>
        <v>2420.08</v>
      </c>
    </row>
    <row r="2036" ht="14.25" customHeight="1" outlineLevel="2">
      <c r="A2036" s="68">
        <v>938.0</v>
      </c>
      <c r="B2036" s="69">
        <v>52.0</v>
      </c>
      <c r="C2036" s="18" t="str">
        <f>IF(A2036=1.2, "Minneapolis",VLOOKUP(A2036,'Fall20 data fy22 comp rev '!$P$2:$Q$669,2,0))</f>
        <v>Meeker &amp; Wright Special Education</v>
      </c>
      <c r="D2036" s="68">
        <v>938.0</v>
      </c>
      <c r="E2036" s="69">
        <v>52.0</v>
      </c>
      <c r="F2036" s="69">
        <v>18.0</v>
      </c>
      <c r="G2036" s="70" t="s">
        <v>3077</v>
      </c>
      <c r="H2036" s="69">
        <v>8.0</v>
      </c>
      <c r="I2036" s="69">
        <v>1.0</v>
      </c>
      <c r="J2036" s="69">
        <v>2.0</v>
      </c>
      <c r="K2036" s="29">
        <f t="shared" si="2110"/>
        <v>2</v>
      </c>
      <c r="L2036" s="71">
        <f t="shared" si="2111"/>
        <v>0.25</v>
      </c>
      <c r="M2036" s="71">
        <f t="shared" si="2112"/>
        <v>0.3125</v>
      </c>
      <c r="N2036" s="72">
        <f t="shared" si="2113"/>
        <v>0.38</v>
      </c>
      <c r="O2036" s="73">
        <f t="shared" si="2114"/>
        <v>2176.64</v>
      </c>
      <c r="P2036" s="8">
        <f t="shared" si="2115"/>
        <v>272.08</v>
      </c>
    </row>
    <row r="2037" ht="14.25" customHeight="1" outlineLevel="2">
      <c r="A2037" s="68">
        <v>938.0</v>
      </c>
      <c r="B2037" s="69">
        <v>52.0</v>
      </c>
      <c r="C2037" s="18" t="str">
        <f>IF(A2037=1.2, "Minneapolis",VLOOKUP(A2037,'Fall20 data fy22 comp rev '!$P$2:$Q$669,2,0))</f>
        <v>Meeker &amp; Wright Special Education</v>
      </c>
      <c r="D2037" s="68">
        <v>938.0</v>
      </c>
      <c r="E2037" s="69">
        <v>52.0</v>
      </c>
      <c r="F2037" s="69">
        <v>19.0</v>
      </c>
      <c r="G2037" s="70" t="s">
        <v>3078</v>
      </c>
      <c r="H2037" s="69">
        <v>9.0</v>
      </c>
      <c r="I2037" s="69">
        <v>9.0</v>
      </c>
      <c r="J2037" s="69">
        <v>0.0</v>
      </c>
      <c r="K2037" s="29">
        <f t="shared" si="2110"/>
        <v>9</v>
      </c>
      <c r="L2037" s="71">
        <f t="shared" si="2111"/>
        <v>1</v>
      </c>
      <c r="M2037" s="71">
        <f t="shared" si="2112"/>
        <v>1</v>
      </c>
      <c r="N2037" s="72">
        <f t="shared" si="2113"/>
        <v>5.4</v>
      </c>
      <c r="O2037" s="73">
        <f t="shared" si="2114"/>
        <v>30931.2</v>
      </c>
      <c r="P2037" s="8">
        <f t="shared" si="2115"/>
        <v>3436.8</v>
      </c>
    </row>
    <row r="2038" ht="14.25" customHeight="1" outlineLevel="2">
      <c r="A2038" s="68">
        <v>938.0</v>
      </c>
      <c r="B2038" s="69">
        <v>52.0</v>
      </c>
      <c r="C2038" s="18" t="str">
        <f>IF(A2038=1.2, "Minneapolis",VLOOKUP(A2038,'Fall20 data fy22 comp rev '!$P$2:$Q$669,2,0))</f>
        <v>Meeker &amp; Wright Special Education</v>
      </c>
      <c r="D2038" s="68">
        <v>938.0</v>
      </c>
      <c r="E2038" s="69">
        <v>52.0</v>
      </c>
      <c r="F2038" s="69">
        <v>26.0</v>
      </c>
      <c r="G2038" s="70" t="s">
        <v>3079</v>
      </c>
      <c r="H2038" s="69">
        <v>11.0</v>
      </c>
      <c r="I2038" s="69">
        <v>11.0</v>
      </c>
      <c r="J2038" s="69">
        <v>0.0</v>
      </c>
      <c r="K2038" s="29">
        <f t="shared" si="2110"/>
        <v>11</v>
      </c>
      <c r="L2038" s="71">
        <f t="shared" si="2111"/>
        <v>1</v>
      </c>
      <c r="M2038" s="71">
        <f t="shared" si="2112"/>
        <v>1</v>
      </c>
      <c r="N2038" s="72">
        <f t="shared" si="2113"/>
        <v>6.6</v>
      </c>
      <c r="O2038" s="73">
        <f t="shared" si="2114"/>
        <v>37804.8</v>
      </c>
      <c r="P2038" s="8">
        <f t="shared" si="2115"/>
        <v>3436.8</v>
      </c>
    </row>
    <row r="2039" ht="14.25" customHeight="1" outlineLevel="1">
      <c r="A2039" s="68"/>
      <c r="B2039" s="69"/>
      <c r="C2039" s="80" t="s">
        <v>3872</v>
      </c>
      <c r="D2039" s="68"/>
      <c r="E2039" s="69"/>
      <c r="F2039" s="69"/>
      <c r="G2039" s="70"/>
      <c r="H2039" s="69">
        <f t="shared" ref="H2039:K2039" si="2116">SUBTOTAL(9,H2029:H2038)</f>
        <v>217</v>
      </c>
      <c r="I2039" s="69">
        <f t="shared" si="2116"/>
        <v>112</v>
      </c>
      <c r="J2039" s="69">
        <f t="shared" si="2116"/>
        <v>7</v>
      </c>
      <c r="K2039" s="29">
        <f t="shared" si="2116"/>
        <v>115.5</v>
      </c>
      <c r="L2039" s="71"/>
      <c r="M2039" s="71"/>
      <c r="N2039" s="72">
        <f t="shared" ref="N2039:O2039" si="2117">SUBTOTAL(9,N2029:N2038)</f>
        <v>55.67</v>
      </c>
      <c r="O2039" s="73">
        <f t="shared" si="2117"/>
        <v>318877.76</v>
      </c>
      <c r="P2039" s="8"/>
    </row>
    <row r="2040" ht="14.25" customHeight="1" outlineLevel="2">
      <c r="A2040" s="68">
        <v>966.0</v>
      </c>
      <c r="B2040" s="69">
        <v>51.0</v>
      </c>
      <c r="C2040" s="18" t="str">
        <f>IF(A2040=1.2, "Minneapolis",VLOOKUP(A2040,'Fall20 data fy22 comp rev '!$P$2:$Q$669,2,0))</f>
        <v>Wright Technical Center</v>
      </c>
      <c r="D2040" s="68">
        <v>966.0</v>
      </c>
      <c r="E2040" s="69">
        <v>51.0</v>
      </c>
      <c r="F2040" s="69">
        <v>20.0</v>
      </c>
      <c r="G2040" s="70" t="s">
        <v>3080</v>
      </c>
      <c r="H2040" s="69">
        <v>98.0</v>
      </c>
      <c r="I2040" s="69">
        <v>26.0</v>
      </c>
      <c r="J2040" s="69">
        <v>7.0</v>
      </c>
      <c r="K2040" s="29">
        <f>ROUND((I$3*I2040)+(J2040*J$3),1)</f>
        <v>29.5</v>
      </c>
      <c r="L2040" s="71">
        <f>ROUND(K2040/H2040,4)</f>
        <v>0.301</v>
      </c>
      <c r="M2040" s="71">
        <f>ROUND(MIN(1,L2040/M$3),4)</f>
        <v>0.3763</v>
      </c>
      <c r="N2040" s="72">
        <f>ROUND(K2040*M2040*N$3,2)</f>
        <v>6.66</v>
      </c>
      <c r="O2040" s="73">
        <f>ROUND(N2040*O$3,2)</f>
        <v>38148.48</v>
      </c>
      <c r="P2040" s="8">
        <f>O2040/H2040</f>
        <v>389.2702041</v>
      </c>
    </row>
    <row r="2041" ht="14.25" customHeight="1" outlineLevel="1">
      <c r="A2041" s="68"/>
      <c r="B2041" s="69"/>
      <c r="C2041" s="80" t="s">
        <v>3873</v>
      </c>
      <c r="D2041" s="68"/>
      <c r="E2041" s="69"/>
      <c r="F2041" s="69"/>
      <c r="G2041" s="70"/>
      <c r="H2041" s="69">
        <f t="shared" ref="H2041:K2041" si="2118">SUBTOTAL(9,H2040)</f>
        <v>98</v>
      </c>
      <c r="I2041" s="69">
        <f t="shared" si="2118"/>
        <v>26</v>
      </c>
      <c r="J2041" s="69">
        <f t="shared" si="2118"/>
        <v>7</v>
      </c>
      <c r="K2041" s="29">
        <f t="shared" si="2118"/>
        <v>29.5</v>
      </c>
      <c r="L2041" s="71"/>
      <c r="M2041" s="71"/>
      <c r="N2041" s="72">
        <f t="shared" ref="N2041:O2041" si="2119">SUBTOTAL(9,N2040)</f>
        <v>6.66</v>
      </c>
      <c r="O2041" s="73">
        <f t="shared" si="2119"/>
        <v>38148.48</v>
      </c>
      <c r="P2041" s="8"/>
    </row>
    <row r="2042" ht="14.25" customHeight="1" outlineLevel="2">
      <c r="A2042" s="68">
        <v>991.0</v>
      </c>
      <c r="B2042" s="69">
        <v>83.0</v>
      </c>
      <c r="C2042" s="18" t="str">
        <f>IF(A2042=1.2, "Minneapolis",VLOOKUP(A2042,'Fall20 data fy22 comp rev '!$P$2:$Q$669,2,0))</f>
        <v>Regn 6 &amp; 8-S.W/W.C. Srv Cooperative</v>
      </c>
      <c r="D2042" s="68">
        <v>991.0</v>
      </c>
      <c r="E2042" s="69">
        <v>83.0</v>
      </c>
      <c r="F2042" s="69">
        <v>16.0</v>
      </c>
      <c r="G2042" s="70" t="s">
        <v>3082</v>
      </c>
      <c r="H2042" s="69">
        <v>46.0</v>
      </c>
      <c r="I2042" s="69">
        <v>23.0</v>
      </c>
      <c r="J2042" s="69">
        <v>10.0</v>
      </c>
      <c r="K2042" s="29">
        <f t="shared" ref="K2042:K2049" si="2120">ROUND((I$3*I2042)+(J2042*J$3),1)</f>
        <v>28</v>
      </c>
      <c r="L2042" s="71">
        <f t="shared" ref="L2042:L2049" si="2121">ROUND(K2042/H2042,4)</f>
        <v>0.6087</v>
      </c>
      <c r="M2042" s="71">
        <f t="shared" ref="M2042:M2049" si="2122">ROUND(MIN(1,L2042/M$3),4)</f>
        <v>0.7609</v>
      </c>
      <c r="N2042" s="72">
        <f t="shared" ref="N2042:N2049" si="2123">ROUND(K2042*M2042*N$3,2)</f>
        <v>12.78</v>
      </c>
      <c r="O2042" s="73">
        <f t="shared" ref="O2042:O2049" si="2124">ROUND(N2042*O$3,2)</f>
        <v>73203.84</v>
      </c>
      <c r="P2042" s="8">
        <f t="shared" ref="P2042:P2049" si="2125">O2042/H2042</f>
        <v>1591.387826</v>
      </c>
    </row>
    <row r="2043" ht="14.25" customHeight="1" outlineLevel="2">
      <c r="A2043" s="68">
        <v>991.0</v>
      </c>
      <c r="B2043" s="69">
        <v>83.0</v>
      </c>
      <c r="C2043" s="18" t="str">
        <f>IF(A2043=1.2, "Minneapolis",VLOOKUP(A2043,'Fall20 data fy22 comp rev '!$P$2:$Q$669,2,0))</f>
        <v>Regn 6 &amp; 8-S.W/W.C. Srv Cooperative</v>
      </c>
      <c r="D2043" s="68">
        <v>991.0</v>
      </c>
      <c r="E2043" s="69">
        <v>83.0</v>
      </c>
      <c r="F2043" s="69">
        <v>17.0</v>
      </c>
      <c r="G2043" s="70" t="s">
        <v>3083</v>
      </c>
      <c r="H2043" s="69">
        <v>22.0</v>
      </c>
      <c r="I2043" s="69">
        <v>12.0</v>
      </c>
      <c r="J2043" s="69">
        <v>3.0</v>
      </c>
      <c r="K2043" s="29">
        <f t="shared" si="2120"/>
        <v>13.5</v>
      </c>
      <c r="L2043" s="71">
        <f t="shared" si="2121"/>
        <v>0.6136</v>
      </c>
      <c r="M2043" s="71">
        <f t="shared" si="2122"/>
        <v>0.767</v>
      </c>
      <c r="N2043" s="72">
        <f t="shared" si="2123"/>
        <v>6.21</v>
      </c>
      <c r="O2043" s="73">
        <f t="shared" si="2124"/>
        <v>35570.88</v>
      </c>
      <c r="P2043" s="8">
        <f t="shared" si="2125"/>
        <v>1616.858182</v>
      </c>
    </row>
    <row r="2044" ht="14.25" customHeight="1" outlineLevel="2">
      <c r="A2044" s="68">
        <v>991.0</v>
      </c>
      <c r="B2044" s="69">
        <v>83.0</v>
      </c>
      <c r="C2044" s="18" t="str">
        <f>IF(A2044=1.2, "Minneapolis",VLOOKUP(A2044,'Fall20 data fy22 comp rev '!$P$2:$Q$669,2,0))</f>
        <v>Regn 6 &amp; 8-S.W/W.C. Srv Cooperative</v>
      </c>
      <c r="D2044" s="68">
        <v>991.0</v>
      </c>
      <c r="E2044" s="69">
        <v>83.0</v>
      </c>
      <c r="F2044" s="69">
        <v>22.0</v>
      </c>
      <c r="G2044" s="70" t="s">
        <v>3084</v>
      </c>
      <c r="H2044" s="69">
        <v>33.0</v>
      </c>
      <c r="I2044" s="69">
        <v>15.0</v>
      </c>
      <c r="J2044" s="69">
        <v>5.0</v>
      </c>
      <c r="K2044" s="29">
        <f t="shared" si="2120"/>
        <v>17.5</v>
      </c>
      <c r="L2044" s="71">
        <f t="shared" si="2121"/>
        <v>0.5303</v>
      </c>
      <c r="M2044" s="71">
        <f t="shared" si="2122"/>
        <v>0.6629</v>
      </c>
      <c r="N2044" s="72">
        <f t="shared" si="2123"/>
        <v>6.96</v>
      </c>
      <c r="O2044" s="73">
        <f t="shared" si="2124"/>
        <v>39866.88</v>
      </c>
      <c r="P2044" s="8">
        <f t="shared" si="2125"/>
        <v>1208.087273</v>
      </c>
    </row>
    <row r="2045" ht="14.25" customHeight="1" outlineLevel="2">
      <c r="A2045" s="68">
        <v>991.0</v>
      </c>
      <c r="B2045" s="69">
        <v>83.0</v>
      </c>
      <c r="C2045" s="18" t="str">
        <f>IF(A2045=1.2, "Minneapolis",VLOOKUP(A2045,'Fall20 data fy22 comp rev '!$P$2:$Q$669,2,0))</f>
        <v>Regn 6 &amp; 8-S.W/W.C. Srv Cooperative</v>
      </c>
      <c r="D2045" s="68">
        <v>991.0</v>
      </c>
      <c r="E2045" s="69">
        <v>83.0</v>
      </c>
      <c r="F2045" s="69">
        <v>27.0</v>
      </c>
      <c r="G2045" s="70" t="s">
        <v>3085</v>
      </c>
      <c r="H2045" s="69">
        <v>39.0</v>
      </c>
      <c r="I2045" s="69">
        <v>18.0</v>
      </c>
      <c r="J2045" s="69">
        <v>7.0</v>
      </c>
      <c r="K2045" s="29">
        <f t="shared" si="2120"/>
        <v>21.5</v>
      </c>
      <c r="L2045" s="71">
        <f t="shared" si="2121"/>
        <v>0.5513</v>
      </c>
      <c r="M2045" s="71">
        <f t="shared" si="2122"/>
        <v>0.6891</v>
      </c>
      <c r="N2045" s="72">
        <f t="shared" si="2123"/>
        <v>8.89</v>
      </c>
      <c r="O2045" s="73">
        <f t="shared" si="2124"/>
        <v>50921.92</v>
      </c>
      <c r="P2045" s="8">
        <f t="shared" si="2125"/>
        <v>1305.690256</v>
      </c>
    </row>
    <row r="2046" ht="14.25" customHeight="1" outlineLevel="2">
      <c r="A2046" s="68">
        <v>991.0</v>
      </c>
      <c r="B2046" s="69">
        <v>83.0</v>
      </c>
      <c r="C2046" s="18" t="str">
        <f>IF(A2046=1.2, "Minneapolis",VLOOKUP(A2046,'Fall20 data fy22 comp rev '!$P$2:$Q$669,2,0))</f>
        <v>Regn 6 &amp; 8-S.W/W.C. Srv Cooperative</v>
      </c>
      <c r="D2046" s="68">
        <v>991.0</v>
      </c>
      <c r="E2046" s="69">
        <v>83.0</v>
      </c>
      <c r="F2046" s="69">
        <v>29.0</v>
      </c>
      <c r="G2046" s="70" t="s">
        <v>3086</v>
      </c>
      <c r="H2046" s="69">
        <v>19.0</v>
      </c>
      <c r="I2046" s="69">
        <v>8.0</v>
      </c>
      <c r="J2046" s="69">
        <v>3.0</v>
      </c>
      <c r="K2046" s="29">
        <f t="shared" si="2120"/>
        <v>9.5</v>
      </c>
      <c r="L2046" s="71">
        <f t="shared" si="2121"/>
        <v>0.5</v>
      </c>
      <c r="M2046" s="71">
        <f t="shared" si="2122"/>
        <v>0.625</v>
      </c>
      <c r="N2046" s="72">
        <f t="shared" si="2123"/>
        <v>3.56</v>
      </c>
      <c r="O2046" s="73">
        <f t="shared" si="2124"/>
        <v>20391.68</v>
      </c>
      <c r="P2046" s="8">
        <f t="shared" si="2125"/>
        <v>1073.246316</v>
      </c>
    </row>
    <row r="2047" ht="14.25" customHeight="1" outlineLevel="2">
      <c r="A2047" s="68">
        <v>991.0</v>
      </c>
      <c r="B2047" s="69">
        <v>83.0</v>
      </c>
      <c r="C2047" s="18" t="str">
        <f>IF(A2047=1.2, "Minneapolis",VLOOKUP(A2047,'Fall20 data fy22 comp rev '!$P$2:$Q$669,2,0))</f>
        <v>Regn 6 &amp; 8-S.W/W.C. Srv Cooperative</v>
      </c>
      <c r="D2047" s="68">
        <v>991.0</v>
      </c>
      <c r="E2047" s="69">
        <v>83.0</v>
      </c>
      <c r="F2047" s="69">
        <v>46.0</v>
      </c>
      <c r="G2047" s="70" t="s">
        <v>3088</v>
      </c>
      <c r="H2047" s="69">
        <v>8.0</v>
      </c>
      <c r="I2047" s="69">
        <v>0.0</v>
      </c>
      <c r="J2047" s="69">
        <v>0.0</v>
      </c>
      <c r="K2047" s="29">
        <f t="shared" si="2120"/>
        <v>0</v>
      </c>
      <c r="L2047" s="71">
        <f t="shared" si="2121"/>
        <v>0</v>
      </c>
      <c r="M2047" s="71">
        <f t="shared" si="2122"/>
        <v>0</v>
      </c>
      <c r="N2047" s="72">
        <f t="shared" si="2123"/>
        <v>0</v>
      </c>
      <c r="O2047" s="73">
        <f t="shared" si="2124"/>
        <v>0</v>
      </c>
      <c r="P2047" s="8">
        <f t="shared" si="2125"/>
        <v>0</v>
      </c>
    </row>
    <row r="2048" ht="14.25" customHeight="1" outlineLevel="2">
      <c r="A2048" s="68">
        <v>991.0</v>
      </c>
      <c r="B2048" s="69">
        <v>83.0</v>
      </c>
      <c r="C2048" s="18" t="str">
        <f>IF(A2048=1.2, "Minneapolis",VLOOKUP(A2048,'Fall20 data fy22 comp rev '!$P$2:$Q$669,2,0))</f>
        <v>Regn 6 &amp; 8-S.W/W.C. Srv Cooperative</v>
      </c>
      <c r="D2048" s="68">
        <v>991.0</v>
      </c>
      <c r="E2048" s="69">
        <v>83.0</v>
      </c>
      <c r="F2048" s="69">
        <v>47.0</v>
      </c>
      <c r="G2048" s="70" t="s">
        <v>3089</v>
      </c>
      <c r="H2048" s="69">
        <v>28.0</v>
      </c>
      <c r="I2048" s="69">
        <v>20.0</v>
      </c>
      <c r="J2048" s="69">
        <v>1.0</v>
      </c>
      <c r="K2048" s="29">
        <f t="shared" si="2120"/>
        <v>20.5</v>
      </c>
      <c r="L2048" s="71">
        <f t="shared" si="2121"/>
        <v>0.7321</v>
      </c>
      <c r="M2048" s="71">
        <f t="shared" si="2122"/>
        <v>0.9151</v>
      </c>
      <c r="N2048" s="72">
        <f t="shared" si="2123"/>
        <v>11.26</v>
      </c>
      <c r="O2048" s="73">
        <f t="shared" si="2124"/>
        <v>64497.28</v>
      </c>
      <c r="P2048" s="8">
        <f t="shared" si="2125"/>
        <v>2303.474286</v>
      </c>
    </row>
    <row r="2049" ht="14.25" customHeight="1" outlineLevel="2">
      <c r="A2049" s="68">
        <v>991.0</v>
      </c>
      <c r="B2049" s="69">
        <v>83.0</v>
      </c>
      <c r="C2049" s="18" t="str">
        <f>IF(A2049=1.2, "Minneapolis",VLOOKUP(A2049,'Fall20 data fy22 comp rev '!$P$2:$Q$669,2,0))</f>
        <v>Regn 6 &amp; 8-S.W/W.C. Srv Cooperative</v>
      </c>
      <c r="D2049" s="68">
        <v>991.0</v>
      </c>
      <c r="E2049" s="69">
        <v>83.0</v>
      </c>
      <c r="F2049" s="69">
        <v>61.0</v>
      </c>
      <c r="G2049" s="70" t="s">
        <v>3090</v>
      </c>
      <c r="H2049" s="69">
        <v>12.0</v>
      </c>
      <c r="I2049" s="69">
        <v>5.0</v>
      </c>
      <c r="J2049" s="69">
        <v>2.0</v>
      </c>
      <c r="K2049" s="29">
        <f t="shared" si="2120"/>
        <v>6</v>
      </c>
      <c r="L2049" s="71">
        <f t="shared" si="2121"/>
        <v>0.5</v>
      </c>
      <c r="M2049" s="71">
        <f t="shared" si="2122"/>
        <v>0.625</v>
      </c>
      <c r="N2049" s="72">
        <f t="shared" si="2123"/>
        <v>2.25</v>
      </c>
      <c r="O2049" s="73">
        <f t="shared" si="2124"/>
        <v>12888</v>
      </c>
      <c r="P2049" s="8">
        <f t="shared" si="2125"/>
        <v>1074</v>
      </c>
    </row>
    <row r="2050" ht="14.25" customHeight="1" outlineLevel="1">
      <c r="A2050" s="68"/>
      <c r="B2050" s="69"/>
      <c r="C2050" s="80" t="s">
        <v>3874</v>
      </c>
      <c r="D2050" s="68"/>
      <c r="E2050" s="69"/>
      <c r="F2050" s="69"/>
      <c r="G2050" s="70"/>
      <c r="H2050" s="69">
        <f t="shared" ref="H2050:K2050" si="2126">SUBTOTAL(9,H2042:H2049)</f>
        <v>207</v>
      </c>
      <c r="I2050" s="69">
        <f t="shared" si="2126"/>
        <v>101</v>
      </c>
      <c r="J2050" s="69">
        <f t="shared" si="2126"/>
        <v>31</v>
      </c>
      <c r="K2050" s="29">
        <f t="shared" si="2126"/>
        <v>116.5</v>
      </c>
      <c r="L2050" s="71"/>
      <c r="M2050" s="71"/>
      <c r="N2050" s="72">
        <f t="shared" ref="N2050:O2050" si="2127">SUBTOTAL(9,N2042:N2049)</f>
        <v>51.91</v>
      </c>
      <c r="O2050" s="73">
        <f t="shared" si="2127"/>
        <v>297340.48</v>
      </c>
      <c r="P2050" s="8"/>
    </row>
    <row r="2051" ht="14.25" customHeight="1" outlineLevel="2">
      <c r="A2051" s="68">
        <v>998.0</v>
      </c>
      <c r="B2051" s="69">
        <v>52.0</v>
      </c>
      <c r="C2051" s="18" t="str">
        <f>IF(A2051=1.2, "Minneapolis",VLOOKUP(A2051,'Fall20 data fy22 comp rev '!$P$2:$Q$669,2,0))</f>
        <v>Bemidji Regional Interdist. Council</v>
      </c>
      <c r="D2051" s="68">
        <v>998.0</v>
      </c>
      <c r="E2051" s="69">
        <v>52.0</v>
      </c>
      <c r="F2051" s="69">
        <v>10.0</v>
      </c>
      <c r="G2051" s="70" t="s">
        <v>326</v>
      </c>
      <c r="H2051" s="69">
        <v>24.0</v>
      </c>
      <c r="I2051" s="69">
        <v>3.0</v>
      </c>
      <c r="J2051" s="69">
        <v>0.0</v>
      </c>
      <c r="K2051" s="29">
        <f>ROUND((I$3*I2051)+(J2051*J$3),1)</f>
        <v>3</v>
      </c>
      <c r="L2051" s="71">
        <f>ROUND(K2051/H2051,4)</f>
        <v>0.125</v>
      </c>
      <c r="M2051" s="71">
        <f>ROUND(MIN(1,L2051/M$3),4)</f>
        <v>0.1563</v>
      </c>
      <c r="N2051" s="72">
        <f>ROUND(K2051*M2051*N$3,2)</f>
        <v>0.28</v>
      </c>
      <c r="O2051" s="73">
        <f>ROUND(N2051*O$3,2)</f>
        <v>1603.84</v>
      </c>
      <c r="P2051" s="8">
        <f>O2051/H2051</f>
        <v>66.82666667</v>
      </c>
    </row>
    <row r="2052" ht="14.25" customHeight="1" outlineLevel="1">
      <c r="A2052" s="68"/>
      <c r="B2052" s="69"/>
      <c r="C2052" s="80" t="s">
        <v>3875</v>
      </c>
      <c r="D2052" s="68"/>
      <c r="E2052" s="69"/>
      <c r="F2052" s="69"/>
      <c r="G2052" s="70"/>
      <c r="H2052" s="69">
        <f t="shared" ref="H2052:K2052" si="2128">SUBTOTAL(9,H2051)</f>
        <v>24</v>
      </c>
      <c r="I2052" s="69">
        <f t="shared" si="2128"/>
        <v>3</v>
      </c>
      <c r="J2052" s="69">
        <f t="shared" si="2128"/>
        <v>0</v>
      </c>
      <c r="K2052" s="29">
        <f t="shared" si="2128"/>
        <v>3</v>
      </c>
      <c r="L2052" s="71"/>
      <c r="M2052" s="71"/>
      <c r="N2052" s="72">
        <f t="shared" ref="N2052:O2052" si="2129">SUBTOTAL(9,N2051)</f>
        <v>0.28</v>
      </c>
      <c r="O2052" s="73">
        <f t="shared" si="2129"/>
        <v>1603.84</v>
      </c>
      <c r="P2052" s="8"/>
    </row>
    <row r="2053" ht="14.25" customHeight="1" outlineLevel="2">
      <c r="A2053" s="68">
        <v>1094.0</v>
      </c>
      <c r="B2053" s="69">
        <v>34.0</v>
      </c>
      <c r="C2053" s="18" t="str">
        <f>IF(A2053=1.2, "Minneapolis",VLOOKUP(A2053,'Fall20 data fy22 comp rev '!$P$2:$Q$669,2,0))</f>
        <v>Fond du Lac (BIA)</v>
      </c>
      <c r="D2053" s="68">
        <v>1094.0</v>
      </c>
      <c r="E2053" s="69">
        <v>34.0</v>
      </c>
      <c r="F2053" s="69">
        <v>30.0</v>
      </c>
      <c r="G2053" s="70" t="s">
        <v>3091</v>
      </c>
      <c r="H2053" s="69">
        <v>183.0</v>
      </c>
      <c r="I2053" s="69">
        <v>158.0</v>
      </c>
      <c r="J2053" s="69">
        <v>16.0</v>
      </c>
      <c r="K2053" s="29">
        <f>ROUND((I$3*I2053)+(J2053*J$3),1)</f>
        <v>166</v>
      </c>
      <c r="L2053" s="71">
        <f>ROUND(K2053/H2053,4)</f>
        <v>0.9071</v>
      </c>
      <c r="M2053" s="71">
        <f>ROUND(MIN(1,L2053/M$3),4)</f>
        <v>1</v>
      </c>
      <c r="N2053" s="72">
        <f>ROUND(K2053*M2053*N$3,2)</f>
        <v>99.6</v>
      </c>
      <c r="O2053" s="73">
        <f>ROUND(N2053*O$3,2)</f>
        <v>570508.8</v>
      </c>
      <c r="P2053" s="8">
        <f>O2053/H2053</f>
        <v>3117.534426</v>
      </c>
    </row>
    <row r="2054" ht="14.25" customHeight="1" outlineLevel="1">
      <c r="A2054" s="68"/>
      <c r="B2054" s="69"/>
      <c r="C2054" s="80" t="s">
        <v>3876</v>
      </c>
      <c r="D2054" s="68"/>
      <c r="E2054" s="69"/>
      <c r="F2054" s="69"/>
      <c r="G2054" s="70"/>
      <c r="H2054" s="69">
        <f t="shared" ref="H2054:K2054" si="2130">SUBTOTAL(9,H2053)</f>
        <v>183</v>
      </c>
      <c r="I2054" s="69">
        <f t="shared" si="2130"/>
        <v>158</v>
      </c>
      <c r="J2054" s="69">
        <f t="shared" si="2130"/>
        <v>16</v>
      </c>
      <c r="K2054" s="29">
        <f t="shared" si="2130"/>
        <v>166</v>
      </c>
      <c r="L2054" s="71"/>
      <c r="M2054" s="71"/>
      <c r="N2054" s="72">
        <f t="shared" ref="N2054:O2054" si="2131">SUBTOTAL(9,N2053)</f>
        <v>99.6</v>
      </c>
      <c r="O2054" s="73">
        <f t="shared" si="2131"/>
        <v>570508.8</v>
      </c>
      <c r="P2054" s="8"/>
    </row>
    <row r="2055" ht="14.25" customHeight="1" outlineLevel="2">
      <c r="A2055" s="68">
        <v>1115.0</v>
      </c>
      <c r="B2055" s="69">
        <v>34.0</v>
      </c>
      <c r="C2055" s="18" t="str">
        <f>IF(A2055=1.2, "Minneapolis",VLOOKUP(A2055,'Fall20 data fy22 comp rev '!$P$2:$Q$669,2,0))</f>
        <v>Bug O Nay Ge Shig (BIA)</v>
      </c>
      <c r="D2055" s="68">
        <v>1115.0</v>
      </c>
      <c r="E2055" s="69">
        <v>34.0</v>
      </c>
      <c r="F2055" s="69">
        <v>10.0</v>
      </c>
      <c r="G2055" s="70" t="s">
        <v>3092</v>
      </c>
      <c r="H2055" s="69">
        <v>189.0</v>
      </c>
      <c r="I2055" s="69">
        <v>138.0</v>
      </c>
      <c r="J2055" s="69">
        <v>0.0</v>
      </c>
      <c r="K2055" s="29">
        <f>ROUND((I$3*I2055)+(J2055*J$3),1)</f>
        <v>138</v>
      </c>
      <c r="L2055" s="71">
        <f>ROUND(K2055/H2055,4)</f>
        <v>0.7302</v>
      </c>
      <c r="M2055" s="71">
        <f>ROUND(MIN(1,L2055/M$3),4)</f>
        <v>0.9128</v>
      </c>
      <c r="N2055" s="72">
        <f>ROUND(K2055*M2055*N$3,2)</f>
        <v>75.58</v>
      </c>
      <c r="O2055" s="73">
        <f>ROUND(N2055*O$3,2)</f>
        <v>432922.24</v>
      </c>
      <c r="P2055" s="8">
        <f>O2055/H2055</f>
        <v>2290.593862</v>
      </c>
    </row>
    <row r="2056" ht="14.25" customHeight="1" outlineLevel="1">
      <c r="A2056" s="68"/>
      <c r="B2056" s="69"/>
      <c r="C2056" s="80" t="s">
        <v>3877</v>
      </c>
      <c r="D2056" s="68"/>
      <c r="E2056" s="69"/>
      <c r="F2056" s="69"/>
      <c r="G2056" s="70"/>
      <c r="H2056" s="69">
        <f t="shared" ref="H2056:K2056" si="2132">SUBTOTAL(9,H2055)</f>
        <v>189</v>
      </c>
      <c r="I2056" s="69">
        <f t="shared" si="2132"/>
        <v>138</v>
      </c>
      <c r="J2056" s="69">
        <f t="shared" si="2132"/>
        <v>0</v>
      </c>
      <c r="K2056" s="29">
        <f t="shared" si="2132"/>
        <v>138</v>
      </c>
      <c r="L2056" s="71"/>
      <c r="M2056" s="71"/>
      <c r="N2056" s="72">
        <f t="shared" ref="N2056:O2056" si="2133">SUBTOTAL(9,N2055)</f>
        <v>75.58</v>
      </c>
      <c r="O2056" s="73">
        <f t="shared" si="2133"/>
        <v>432922.24</v>
      </c>
      <c r="P2056" s="8"/>
    </row>
    <row r="2057" ht="14.25" customHeight="1" outlineLevel="2">
      <c r="A2057" s="68">
        <v>1435.0</v>
      </c>
      <c r="B2057" s="69">
        <v>34.0</v>
      </c>
      <c r="C2057" s="18" t="str">
        <f>IF(A2057=1.2, "Minneapolis",VLOOKUP(A2057,'Fall20 data fy22 comp rev '!$P$2:$Q$669,2,0))</f>
        <v>Circle of Life (BIA)</v>
      </c>
      <c r="D2057" s="68">
        <v>1435.0</v>
      </c>
      <c r="E2057" s="69">
        <v>34.0</v>
      </c>
      <c r="F2057" s="69">
        <v>10.0</v>
      </c>
      <c r="G2057" s="70" t="s">
        <v>3093</v>
      </c>
      <c r="H2057" s="69">
        <v>144.0</v>
      </c>
      <c r="I2057" s="69">
        <v>144.0</v>
      </c>
      <c r="J2057" s="69">
        <v>0.0</v>
      </c>
      <c r="K2057" s="29">
        <f>ROUND((I$3*I2057)+(J2057*J$3),1)</f>
        <v>144</v>
      </c>
      <c r="L2057" s="71">
        <f>ROUND(K2057/H2057,4)</f>
        <v>1</v>
      </c>
      <c r="M2057" s="71">
        <f>ROUND(MIN(1,L2057/M$3),4)</f>
        <v>1</v>
      </c>
      <c r="N2057" s="72">
        <f>ROUND(K2057*M2057*N$3,2)</f>
        <v>86.4</v>
      </c>
      <c r="O2057" s="73">
        <f>ROUND(N2057*O$3,2)</f>
        <v>494899.2</v>
      </c>
      <c r="P2057" s="8">
        <f>O2057/H2057</f>
        <v>3436.8</v>
      </c>
    </row>
    <row r="2058" ht="14.25" customHeight="1" outlineLevel="1">
      <c r="A2058" s="68"/>
      <c r="B2058" s="69"/>
      <c r="C2058" s="80" t="s">
        <v>3878</v>
      </c>
      <c r="D2058" s="68"/>
      <c r="E2058" s="69"/>
      <c r="F2058" s="69"/>
      <c r="G2058" s="70"/>
      <c r="H2058" s="69">
        <f t="shared" ref="H2058:K2058" si="2134">SUBTOTAL(9,H2057)</f>
        <v>144</v>
      </c>
      <c r="I2058" s="69">
        <f t="shared" si="2134"/>
        <v>144</v>
      </c>
      <c r="J2058" s="69">
        <f t="shared" si="2134"/>
        <v>0</v>
      </c>
      <c r="K2058" s="29">
        <f t="shared" si="2134"/>
        <v>144</v>
      </c>
      <c r="L2058" s="71"/>
      <c r="M2058" s="71"/>
      <c r="N2058" s="72">
        <f t="shared" ref="N2058:O2058" si="2135">SUBTOTAL(9,N2057)</f>
        <v>86.4</v>
      </c>
      <c r="O2058" s="73">
        <f t="shared" si="2135"/>
        <v>494899.2</v>
      </c>
      <c r="P2058" s="8"/>
    </row>
    <row r="2059" ht="14.25" customHeight="1" outlineLevel="2">
      <c r="A2059" s="68">
        <v>1480.0</v>
      </c>
      <c r="B2059" s="69">
        <v>34.0</v>
      </c>
      <c r="C2059" s="18" t="str">
        <f>IF(A2059=1.2, "Minneapolis",VLOOKUP(A2059,'Fall20 data fy22 comp rev '!$P$2:$Q$669,2,0))</f>
        <v>Nay Ah Shing (BIA)</v>
      </c>
      <c r="D2059" s="68">
        <v>1480.0</v>
      </c>
      <c r="E2059" s="69">
        <v>34.0</v>
      </c>
      <c r="F2059" s="69">
        <v>10.0</v>
      </c>
      <c r="G2059" s="70" t="s">
        <v>3094</v>
      </c>
      <c r="H2059" s="69">
        <v>154.0</v>
      </c>
      <c r="I2059" s="69">
        <v>0.0</v>
      </c>
      <c r="J2059" s="69">
        <v>0.0</v>
      </c>
      <c r="K2059" s="29">
        <f>ROUND((I$3*I2059)+(J2059*J$3),1)</f>
        <v>0</v>
      </c>
      <c r="L2059" s="71">
        <f>ROUND(K2059/H2059,4)</f>
        <v>0</v>
      </c>
      <c r="M2059" s="71">
        <f>ROUND(MIN(1,L2059/M$3),4)</f>
        <v>0</v>
      </c>
      <c r="N2059" s="72">
        <f>ROUND(K2059*M2059*N$3,2)</f>
        <v>0</v>
      </c>
      <c r="O2059" s="73">
        <f>ROUND(N2059*O$3,2)</f>
        <v>0</v>
      </c>
      <c r="P2059" s="8">
        <f>O2059/H2059</f>
        <v>0</v>
      </c>
    </row>
    <row r="2060" ht="14.25" customHeight="1" outlineLevel="1">
      <c r="A2060" s="68"/>
      <c r="B2060" s="69"/>
      <c r="C2060" s="80" t="s">
        <v>3879</v>
      </c>
      <c r="D2060" s="68"/>
      <c r="E2060" s="69"/>
      <c r="F2060" s="69"/>
      <c r="G2060" s="70"/>
      <c r="H2060" s="69">
        <f t="shared" ref="H2060:K2060" si="2136">SUBTOTAL(9,H2059)</f>
        <v>154</v>
      </c>
      <c r="I2060" s="69">
        <f t="shared" si="2136"/>
        <v>0</v>
      </c>
      <c r="J2060" s="69">
        <f t="shared" si="2136"/>
        <v>0</v>
      </c>
      <c r="K2060" s="29">
        <f t="shared" si="2136"/>
        <v>0</v>
      </c>
      <c r="L2060" s="71"/>
      <c r="M2060" s="71"/>
      <c r="N2060" s="72">
        <f t="shared" ref="N2060:O2060" si="2137">SUBTOTAL(9,N2059)</f>
        <v>0</v>
      </c>
      <c r="O2060" s="73">
        <f t="shared" si="2137"/>
        <v>0</v>
      </c>
      <c r="P2060" s="8"/>
    </row>
    <row r="2061" ht="14.25" customHeight="1" outlineLevel="2">
      <c r="A2061" s="68">
        <v>2071.0</v>
      </c>
      <c r="B2061" s="69">
        <v>1.0</v>
      </c>
      <c r="C2061" s="18" t="str">
        <f>IF(A2061=1.2, "Minneapolis",VLOOKUP(A2061,'Fall20 data fy22 comp rev '!$P$2:$Q$669,2,0))</f>
        <v>Lake Crystal-Wellcome Memorial</v>
      </c>
      <c r="D2061" s="68">
        <v>2071.0</v>
      </c>
      <c r="E2061" s="69">
        <v>1.0</v>
      </c>
      <c r="F2061" s="69">
        <v>10.0</v>
      </c>
      <c r="G2061" s="70" t="s">
        <v>3095</v>
      </c>
      <c r="H2061" s="69">
        <v>444.0</v>
      </c>
      <c r="I2061" s="69">
        <v>74.0</v>
      </c>
      <c r="J2061" s="69">
        <v>38.0</v>
      </c>
      <c r="K2061" s="29">
        <f t="shared" ref="K2061:K2064" si="2138">ROUND((I$3*I2061)+(J2061*J$3),1)</f>
        <v>93</v>
      </c>
      <c r="L2061" s="71">
        <f t="shared" ref="L2061:L2064" si="2139">ROUND(K2061/H2061,4)</f>
        <v>0.2095</v>
      </c>
      <c r="M2061" s="71">
        <f t="shared" ref="M2061:M2064" si="2140">ROUND(MIN(1,L2061/M$3),4)</f>
        <v>0.2619</v>
      </c>
      <c r="N2061" s="72">
        <f t="shared" ref="N2061:N2064" si="2141">ROUND(K2061*M2061*N$3,2)</f>
        <v>14.61</v>
      </c>
      <c r="O2061" s="73">
        <f t="shared" ref="O2061:O2064" si="2142">ROUND(N2061*O$3,2)</f>
        <v>83686.08</v>
      </c>
      <c r="P2061" s="8">
        <f t="shared" ref="P2061:P2064" si="2143">O2061/H2061</f>
        <v>188.4821622</v>
      </c>
    </row>
    <row r="2062" ht="14.25" customHeight="1" outlineLevel="2">
      <c r="A2062" s="68">
        <v>2071.0</v>
      </c>
      <c r="B2062" s="69">
        <v>1.0</v>
      </c>
      <c r="C2062" s="18" t="str">
        <f>IF(A2062=1.2, "Minneapolis",VLOOKUP(A2062,'Fall20 data fy22 comp rev '!$P$2:$Q$669,2,0))</f>
        <v>Lake Crystal-Wellcome Memorial</v>
      </c>
      <c r="D2062" s="68">
        <v>2071.0</v>
      </c>
      <c r="E2062" s="69">
        <v>1.0</v>
      </c>
      <c r="F2062" s="69">
        <v>30.0</v>
      </c>
      <c r="G2062" s="70" t="s">
        <v>3096</v>
      </c>
      <c r="H2062" s="69">
        <v>478.0</v>
      </c>
      <c r="I2062" s="69">
        <v>67.0</v>
      </c>
      <c r="J2062" s="69">
        <v>43.0</v>
      </c>
      <c r="K2062" s="29">
        <f t="shared" si="2138"/>
        <v>88.5</v>
      </c>
      <c r="L2062" s="71">
        <f t="shared" si="2139"/>
        <v>0.1851</v>
      </c>
      <c r="M2062" s="71">
        <f t="shared" si="2140"/>
        <v>0.2314</v>
      </c>
      <c r="N2062" s="72">
        <f t="shared" si="2141"/>
        <v>12.29</v>
      </c>
      <c r="O2062" s="73">
        <f t="shared" si="2142"/>
        <v>70397.12</v>
      </c>
      <c r="P2062" s="8">
        <f t="shared" si="2143"/>
        <v>147.2743096</v>
      </c>
    </row>
    <row r="2063" ht="14.25" customHeight="1" outlineLevel="2">
      <c r="A2063" s="68">
        <v>2071.0</v>
      </c>
      <c r="B2063" s="69">
        <v>1.0</v>
      </c>
      <c r="C2063" s="18" t="str">
        <f>IF(A2063=1.2, "Minneapolis",VLOOKUP(A2063,'Fall20 data fy22 comp rev '!$P$2:$Q$669,2,0))</f>
        <v>Lake Crystal-Wellcome Memorial</v>
      </c>
      <c r="D2063" s="68">
        <v>2071.0</v>
      </c>
      <c r="E2063" s="69">
        <v>1.0</v>
      </c>
      <c r="F2063" s="69">
        <v>55.0</v>
      </c>
      <c r="G2063" s="70" t="s">
        <v>3097</v>
      </c>
      <c r="H2063" s="69">
        <v>26.0</v>
      </c>
      <c r="I2063" s="69">
        <v>6.0</v>
      </c>
      <c r="J2063" s="69">
        <v>5.0</v>
      </c>
      <c r="K2063" s="29">
        <f t="shared" si="2138"/>
        <v>8.5</v>
      </c>
      <c r="L2063" s="71">
        <f t="shared" si="2139"/>
        <v>0.3269</v>
      </c>
      <c r="M2063" s="71">
        <f t="shared" si="2140"/>
        <v>0.4086</v>
      </c>
      <c r="N2063" s="72">
        <f t="shared" si="2141"/>
        <v>2.08</v>
      </c>
      <c r="O2063" s="73">
        <f t="shared" si="2142"/>
        <v>11914.24</v>
      </c>
      <c r="P2063" s="8">
        <f t="shared" si="2143"/>
        <v>458.24</v>
      </c>
    </row>
    <row r="2064" ht="14.25" customHeight="1" outlineLevel="2">
      <c r="A2064" s="68">
        <v>2071.0</v>
      </c>
      <c r="B2064" s="69">
        <v>1.0</v>
      </c>
      <c r="C2064" s="18" t="str">
        <f>IF(A2064=1.2, "Minneapolis",VLOOKUP(A2064,'Fall20 data fy22 comp rev '!$P$2:$Q$669,2,0))</f>
        <v>Lake Crystal-Wellcome Memorial</v>
      </c>
      <c r="D2064" s="68">
        <v>2071.0</v>
      </c>
      <c r="E2064" s="69">
        <v>1.0</v>
      </c>
      <c r="F2064" s="69">
        <v>60.0</v>
      </c>
      <c r="G2064" s="70" t="s">
        <v>3098</v>
      </c>
      <c r="H2064" s="69">
        <v>6.0</v>
      </c>
      <c r="I2064" s="69">
        <v>2.0</v>
      </c>
      <c r="J2064" s="69">
        <v>0.0</v>
      </c>
      <c r="K2064" s="29">
        <f t="shared" si="2138"/>
        <v>2</v>
      </c>
      <c r="L2064" s="71">
        <f t="shared" si="2139"/>
        <v>0.3333</v>
      </c>
      <c r="M2064" s="71">
        <f t="shared" si="2140"/>
        <v>0.4166</v>
      </c>
      <c r="N2064" s="72">
        <f t="shared" si="2141"/>
        <v>0.5</v>
      </c>
      <c r="O2064" s="73">
        <f t="shared" si="2142"/>
        <v>2864</v>
      </c>
      <c r="P2064" s="8">
        <f t="shared" si="2143"/>
        <v>477.3333333</v>
      </c>
    </row>
    <row r="2065" ht="14.25" customHeight="1" outlineLevel="1">
      <c r="A2065" s="68"/>
      <c r="B2065" s="69"/>
      <c r="C2065" s="80" t="s">
        <v>3880</v>
      </c>
      <c r="D2065" s="68"/>
      <c r="E2065" s="69"/>
      <c r="F2065" s="69"/>
      <c r="G2065" s="70"/>
      <c r="H2065" s="69">
        <f t="shared" ref="H2065:K2065" si="2144">SUBTOTAL(9,H2061:H2064)</f>
        <v>954</v>
      </c>
      <c r="I2065" s="69">
        <f t="shared" si="2144"/>
        <v>149</v>
      </c>
      <c r="J2065" s="69">
        <f t="shared" si="2144"/>
        <v>86</v>
      </c>
      <c r="K2065" s="29">
        <f t="shared" si="2144"/>
        <v>192</v>
      </c>
      <c r="L2065" s="71"/>
      <c r="M2065" s="71"/>
      <c r="N2065" s="72">
        <f t="shared" ref="N2065:O2065" si="2145">SUBTOTAL(9,N2061:N2064)</f>
        <v>29.48</v>
      </c>
      <c r="O2065" s="73">
        <f t="shared" si="2145"/>
        <v>168861.44</v>
      </c>
      <c r="P2065" s="8"/>
    </row>
    <row r="2066" ht="14.25" customHeight="1" outlineLevel="2">
      <c r="A2066" s="68">
        <v>2125.0</v>
      </c>
      <c r="B2066" s="69">
        <v>1.0</v>
      </c>
      <c r="C2066" s="18" t="str">
        <f>IF(A2066=1.2, "Minneapolis",VLOOKUP(A2066,'Fall20 data fy22 comp rev '!$P$2:$Q$669,2,0))</f>
        <v>Triton</v>
      </c>
      <c r="D2066" s="68">
        <v>2125.0</v>
      </c>
      <c r="E2066" s="69">
        <v>1.0</v>
      </c>
      <c r="F2066" s="69">
        <v>2.0</v>
      </c>
      <c r="G2066" s="70" t="s">
        <v>3099</v>
      </c>
      <c r="H2066" s="69">
        <v>252.0</v>
      </c>
      <c r="I2066" s="69">
        <v>70.0</v>
      </c>
      <c r="J2066" s="69">
        <v>22.0</v>
      </c>
      <c r="K2066" s="29">
        <f t="shared" ref="K2066:K2068" si="2146">ROUND((I$3*I2066)+(J2066*J$3),1)</f>
        <v>81</v>
      </c>
      <c r="L2066" s="71">
        <f t="shared" ref="L2066:L2068" si="2147">ROUND(K2066/H2066,4)</f>
        <v>0.3214</v>
      </c>
      <c r="M2066" s="71">
        <f t="shared" ref="M2066:M2068" si="2148">ROUND(MIN(1,L2066/M$3),4)</f>
        <v>0.4018</v>
      </c>
      <c r="N2066" s="72">
        <f t="shared" ref="N2066:N2068" si="2149">ROUND(K2066*M2066*N$3,2)</f>
        <v>19.53</v>
      </c>
      <c r="O2066" s="73">
        <f t="shared" ref="O2066:O2068" si="2150">ROUND(N2066*O$3,2)</f>
        <v>111867.84</v>
      </c>
      <c r="P2066" s="8">
        <f t="shared" ref="P2066:P2068" si="2151">O2066/H2066</f>
        <v>443.92</v>
      </c>
    </row>
    <row r="2067" ht="14.25" customHeight="1" outlineLevel="2">
      <c r="A2067" s="68">
        <v>2125.0</v>
      </c>
      <c r="B2067" s="69">
        <v>1.0</v>
      </c>
      <c r="C2067" s="18" t="str">
        <f>IF(A2067=1.2, "Minneapolis",VLOOKUP(A2067,'Fall20 data fy22 comp rev '!$P$2:$Q$669,2,0))</f>
        <v>Triton</v>
      </c>
      <c r="D2067" s="68">
        <v>2125.0</v>
      </c>
      <c r="E2067" s="69">
        <v>1.0</v>
      </c>
      <c r="F2067" s="69">
        <v>10.0</v>
      </c>
      <c r="G2067" s="70" t="s">
        <v>3100</v>
      </c>
      <c r="H2067" s="69">
        <v>452.0</v>
      </c>
      <c r="I2067" s="69">
        <v>122.0</v>
      </c>
      <c r="J2067" s="69">
        <v>34.0</v>
      </c>
      <c r="K2067" s="29">
        <f t="shared" si="2146"/>
        <v>139</v>
      </c>
      <c r="L2067" s="71">
        <f t="shared" si="2147"/>
        <v>0.3075</v>
      </c>
      <c r="M2067" s="71">
        <f t="shared" si="2148"/>
        <v>0.3844</v>
      </c>
      <c r="N2067" s="72">
        <f t="shared" si="2149"/>
        <v>32.06</v>
      </c>
      <c r="O2067" s="73">
        <f t="shared" si="2150"/>
        <v>183639.68</v>
      </c>
      <c r="P2067" s="8">
        <f t="shared" si="2151"/>
        <v>406.2824779</v>
      </c>
    </row>
    <row r="2068" ht="14.25" customHeight="1" outlineLevel="2">
      <c r="A2068" s="68">
        <v>2125.0</v>
      </c>
      <c r="B2068" s="69">
        <v>1.0</v>
      </c>
      <c r="C2068" s="18" t="str">
        <f>IF(A2068=1.2, "Minneapolis",VLOOKUP(A2068,'Fall20 data fy22 comp rev '!$P$2:$Q$669,2,0))</f>
        <v>Triton</v>
      </c>
      <c r="D2068" s="68">
        <v>2125.0</v>
      </c>
      <c r="E2068" s="69">
        <v>1.0</v>
      </c>
      <c r="F2068" s="69">
        <v>20.0</v>
      </c>
      <c r="G2068" s="70" t="s">
        <v>3101</v>
      </c>
      <c r="H2068" s="69">
        <v>335.0</v>
      </c>
      <c r="I2068" s="69">
        <v>56.0</v>
      </c>
      <c r="J2068" s="69">
        <v>28.0</v>
      </c>
      <c r="K2068" s="29">
        <f t="shared" si="2146"/>
        <v>70</v>
      </c>
      <c r="L2068" s="71">
        <f t="shared" si="2147"/>
        <v>0.209</v>
      </c>
      <c r="M2068" s="71">
        <f t="shared" si="2148"/>
        <v>0.2613</v>
      </c>
      <c r="N2068" s="72">
        <f t="shared" si="2149"/>
        <v>10.97</v>
      </c>
      <c r="O2068" s="73">
        <f t="shared" si="2150"/>
        <v>62836.16</v>
      </c>
      <c r="P2068" s="8">
        <f t="shared" si="2151"/>
        <v>187.5706269</v>
      </c>
    </row>
    <row r="2069" ht="14.25" customHeight="1" outlineLevel="1">
      <c r="A2069" s="68"/>
      <c r="B2069" s="69"/>
      <c r="C2069" s="80" t="s">
        <v>3881</v>
      </c>
      <c r="D2069" s="68"/>
      <c r="E2069" s="69"/>
      <c r="F2069" s="69"/>
      <c r="G2069" s="70"/>
      <c r="H2069" s="69">
        <f t="shared" ref="H2069:K2069" si="2152">SUBTOTAL(9,H2066:H2068)</f>
        <v>1039</v>
      </c>
      <c r="I2069" s="69">
        <f t="shared" si="2152"/>
        <v>248</v>
      </c>
      <c r="J2069" s="69">
        <f t="shared" si="2152"/>
        <v>84</v>
      </c>
      <c r="K2069" s="29">
        <f t="shared" si="2152"/>
        <v>290</v>
      </c>
      <c r="L2069" s="71"/>
      <c r="M2069" s="71"/>
      <c r="N2069" s="72">
        <f t="shared" ref="N2069:O2069" si="2153">SUBTOTAL(9,N2066:N2068)</f>
        <v>62.56</v>
      </c>
      <c r="O2069" s="73">
        <f t="shared" si="2153"/>
        <v>358343.68</v>
      </c>
      <c r="P2069" s="8"/>
    </row>
    <row r="2070" ht="14.25" customHeight="1" outlineLevel="2">
      <c r="A2070" s="68">
        <v>2134.0</v>
      </c>
      <c r="B2070" s="69">
        <v>1.0</v>
      </c>
      <c r="C2070" s="18" t="str">
        <f>IF(A2070=1.2, "Minneapolis",VLOOKUP(A2070,'Fall20 data fy22 comp rev '!$P$2:$Q$669,2,0))</f>
        <v>United South Central</v>
      </c>
      <c r="D2070" s="68">
        <v>2134.0</v>
      </c>
      <c r="E2070" s="69">
        <v>1.0</v>
      </c>
      <c r="F2070" s="69">
        <v>10.0</v>
      </c>
      <c r="G2070" s="70" t="s">
        <v>3102</v>
      </c>
      <c r="H2070" s="69">
        <v>410.0</v>
      </c>
      <c r="I2070" s="69">
        <v>149.0</v>
      </c>
      <c r="J2070" s="69">
        <v>57.0</v>
      </c>
      <c r="K2070" s="29">
        <f t="shared" ref="K2070:K2071" si="2154">ROUND((I$3*I2070)+(J2070*J$3),1)</f>
        <v>177.5</v>
      </c>
      <c r="L2070" s="71">
        <f t="shared" ref="L2070:L2071" si="2155">ROUND(K2070/H2070,4)</f>
        <v>0.4329</v>
      </c>
      <c r="M2070" s="71">
        <f t="shared" ref="M2070:M2071" si="2156">ROUND(MIN(1,L2070/M$3),4)</f>
        <v>0.5411</v>
      </c>
      <c r="N2070" s="72">
        <f t="shared" ref="N2070:N2071" si="2157">ROUND(K2070*M2070*N$3,2)</f>
        <v>57.63</v>
      </c>
      <c r="O2070" s="73">
        <f t="shared" ref="O2070:O2071" si="2158">ROUND(N2070*O$3,2)</f>
        <v>330104.64</v>
      </c>
      <c r="P2070" s="8">
        <f t="shared" ref="P2070:P2071" si="2159">O2070/H2070</f>
        <v>805.1332683</v>
      </c>
    </row>
    <row r="2071" ht="14.25" customHeight="1" outlineLevel="2">
      <c r="A2071" s="68">
        <v>2134.0</v>
      </c>
      <c r="B2071" s="69">
        <v>1.0</v>
      </c>
      <c r="C2071" s="18" t="str">
        <f>IF(A2071=1.2, "Minneapolis",VLOOKUP(A2071,'Fall20 data fy22 comp rev '!$P$2:$Q$669,2,0))</f>
        <v>United South Central</v>
      </c>
      <c r="D2071" s="68">
        <v>2134.0</v>
      </c>
      <c r="E2071" s="69">
        <v>1.0</v>
      </c>
      <c r="F2071" s="69">
        <v>20.0</v>
      </c>
      <c r="G2071" s="70" t="s">
        <v>3103</v>
      </c>
      <c r="H2071" s="69">
        <v>331.0</v>
      </c>
      <c r="I2071" s="69">
        <v>107.0</v>
      </c>
      <c r="J2071" s="69">
        <v>37.0</v>
      </c>
      <c r="K2071" s="29">
        <f t="shared" si="2154"/>
        <v>125.5</v>
      </c>
      <c r="L2071" s="71">
        <f t="shared" si="2155"/>
        <v>0.3792</v>
      </c>
      <c r="M2071" s="71">
        <f t="shared" si="2156"/>
        <v>0.474</v>
      </c>
      <c r="N2071" s="72">
        <f t="shared" si="2157"/>
        <v>35.69</v>
      </c>
      <c r="O2071" s="73">
        <f t="shared" si="2158"/>
        <v>204432.32</v>
      </c>
      <c r="P2071" s="8">
        <f t="shared" si="2159"/>
        <v>617.6203021</v>
      </c>
    </row>
    <row r="2072" ht="14.25" customHeight="1" outlineLevel="1">
      <c r="A2072" s="68"/>
      <c r="B2072" s="69"/>
      <c r="C2072" s="80" t="s">
        <v>3882</v>
      </c>
      <c r="D2072" s="68"/>
      <c r="E2072" s="69"/>
      <c r="F2072" s="69"/>
      <c r="G2072" s="70"/>
      <c r="H2072" s="69">
        <f t="shared" ref="H2072:K2072" si="2160">SUBTOTAL(9,H2070:H2071)</f>
        <v>741</v>
      </c>
      <c r="I2072" s="69">
        <f t="shared" si="2160"/>
        <v>256</v>
      </c>
      <c r="J2072" s="69">
        <f t="shared" si="2160"/>
        <v>94</v>
      </c>
      <c r="K2072" s="29">
        <f t="shared" si="2160"/>
        <v>303</v>
      </c>
      <c r="L2072" s="71"/>
      <c r="M2072" s="71"/>
      <c r="N2072" s="72">
        <f t="shared" ref="N2072:O2072" si="2161">SUBTOTAL(9,N2070:N2071)</f>
        <v>93.32</v>
      </c>
      <c r="O2072" s="73">
        <f t="shared" si="2161"/>
        <v>534536.96</v>
      </c>
      <c r="P2072" s="8"/>
    </row>
    <row r="2073" ht="14.25" customHeight="1" outlineLevel="2">
      <c r="A2073" s="68">
        <v>2135.0</v>
      </c>
      <c r="B2073" s="69">
        <v>1.0</v>
      </c>
      <c r="C2073" s="18" t="str">
        <f>IF(A2073=1.2, "Minneapolis",VLOOKUP(A2073,'Fall20 data fy22 comp rev '!$P$2:$Q$669,2,0))</f>
        <v>Maple River</v>
      </c>
      <c r="D2073" s="68">
        <v>2135.0</v>
      </c>
      <c r="E2073" s="69">
        <v>1.0</v>
      </c>
      <c r="F2073" s="69">
        <v>20.0</v>
      </c>
      <c r="G2073" s="70" t="s">
        <v>3104</v>
      </c>
      <c r="H2073" s="69">
        <v>484.0</v>
      </c>
      <c r="I2073" s="69">
        <v>63.0</v>
      </c>
      <c r="J2073" s="69">
        <v>52.0</v>
      </c>
      <c r="K2073" s="29">
        <f t="shared" ref="K2073:K2075" si="2162">ROUND((I$3*I2073)+(J2073*J$3),1)</f>
        <v>89</v>
      </c>
      <c r="L2073" s="71">
        <f t="shared" ref="L2073:L2075" si="2163">ROUND(K2073/H2073,4)</f>
        <v>0.1839</v>
      </c>
      <c r="M2073" s="71">
        <f t="shared" ref="M2073:M2075" si="2164">ROUND(MIN(1,L2073/M$3),4)</f>
        <v>0.2299</v>
      </c>
      <c r="N2073" s="72">
        <f t="shared" ref="N2073:N2075" si="2165">ROUND(K2073*M2073*N$3,2)</f>
        <v>12.28</v>
      </c>
      <c r="O2073" s="73">
        <f t="shared" ref="O2073:O2075" si="2166">ROUND(N2073*O$3,2)</f>
        <v>70339.84</v>
      </c>
      <c r="P2073" s="8">
        <f t="shared" ref="P2073:P2075" si="2167">O2073/H2073</f>
        <v>145.3302479</v>
      </c>
    </row>
    <row r="2074" ht="14.25" customHeight="1" outlineLevel="2">
      <c r="A2074" s="68">
        <v>2135.0</v>
      </c>
      <c r="B2074" s="69">
        <v>1.0</v>
      </c>
      <c r="C2074" s="18" t="str">
        <f>IF(A2074=1.2, "Minneapolis",VLOOKUP(A2074,'Fall20 data fy22 comp rev '!$P$2:$Q$669,2,0))</f>
        <v>Maple River</v>
      </c>
      <c r="D2074" s="68">
        <v>2135.0</v>
      </c>
      <c r="E2074" s="69">
        <v>1.0</v>
      </c>
      <c r="F2074" s="69">
        <v>25.0</v>
      </c>
      <c r="G2074" s="70" t="s">
        <v>3105</v>
      </c>
      <c r="H2074" s="69">
        <v>211.0</v>
      </c>
      <c r="I2074" s="69">
        <v>51.0</v>
      </c>
      <c r="J2074" s="69">
        <v>20.0</v>
      </c>
      <c r="K2074" s="29">
        <f t="shared" si="2162"/>
        <v>61</v>
      </c>
      <c r="L2074" s="71">
        <f t="shared" si="2163"/>
        <v>0.2891</v>
      </c>
      <c r="M2074" s="71">
        <f t="shared" si="2164"/>
        <v>0.3614</v>
      </c>
      <c r="N2074" s="72">
        <f t="shared" si="2165"/>
        <v>13.23</v>
      </c>
      <c r="O2074" s="73">
        <f t="shared" si="2166"/>
        <v>75781.44</v>
      </c>
      <c r="P2074" s="8">
        <f t="shared" si="2167"/>
        <v>359.1537441</v>
      </c>
    </row>
    <row r="2075" ht="14.25" customHeight="1" outlineLevel="2">
      <c r="A2075" s="68">
        <v>2135.0</v>
      </c>
      <c r="B2075" s="69">
        <v>1.0</v>
      </c>
      <c r="C2075" s="18" t="str">
        <f>IF(A2075=1.2, "Minneapolis",VLOOKUP(A2075,'Fall20 data fy22 comp rev '!$P$2:$Q$669,2,0))</f>
        <v>Maple River</v>
      </c>
      <c r="D2075" s="68">
        <v>2135.0</v>
      </c>
      <c r="E2075" s="69">
        <v>1.0</v>
      </c>
      <c r="F2075" s="69">
        <v>35.0</v>
      </c>
      <c r="G2075" s="70" t="s">
        <v>3106</v>
      </c>
      <c r="H2075" s="69">
        <v>193.0</v>
      </c>
      <c r="I2075" s="69">
        <v>31.0</v>
      </c>
      <c r="J2075" s="69">
        <v>20.0</v>
      </c>
      <c r="K2075" s="29">
        <f t="shared" si="2162"/>
        <v>41</v>
      </c>
      <c r="L2075" s="71">
        <f t="shared" si="2163"/>
        <v>0.2124</v>
      </c>
      <c r="M2075" s="71">
        <f t="shared" si="2164"/>
        <v>0.2655</v>
      </c>
      <c r="N2075" s="72">
        <f t="shared" si="2165"/>
        <v>6.53</v>
      </c>
      <c r="O2075" s="73">
        <f t="shared" si="2166"/>
        <v>37403.84</v>
      </c>
      <c r="P2075" s="8">
        <f t="shared" si="2167"/>
        <v>193.8022798</v>
      </c>
    </row>
    <row r="2076" ht="14.25" customHeight="1" outlineLevel="1">
      <c r="A2076" s="68"/>
      <c r="B2076" s="69"/>
      <c r="C2076" s="80" t="s">
        <v>3883</v>
      </c>
      <c r="D2076" s="68"/>
      <c r="E2076" s="69"/>
      <c r="F2076" s="69"/>
      <c r="G2076" s="70"/>
      <c r="H2076" s="69">
        <f t="shared" ref="H2076:K2076" si="2168">SUBTOTAL(9,H2073:H2075)</f>
        <v>888</v>
      </c>
      <c r="I2076" s="69">
        <f t="shared" si="2168"/>
        <v>145</v>
      </c>
      <c r="J2076" s="69">
        <f t="shared" si="2168"/>
        <v>92</v>
      </c>
      <c r="K2076" s="29">
        <f t="shared" si="2168"/>
        <v>191</v>
      </c>
      <c r="L2076" s="71"/>
      <c r="M2076" s="71"/>
      <c r="N2076" s="72">
        <f t="shared" ref="N2076:O2076" si="2169">SUBTOTAL(9,N2073:N2075)</f>
        <v>32.04</v>
      </c>
      <c r="O2076" s="73">
        <f t="shared" si="2169"/>
        <v>183525.12</v>
      </c>
      <c r="P2076" s="8"/>
    </row>
    <row r="2077" ht="14.25" customHeight="1" outlineLevel="2">
      <c r="A2077" s="68">
        <v>2137.0</v>
      </c>
      <c r="B2077" s="69">
        <v>1.0</v>
      </c>
      <c r="C2077" s="18" t="str">
        <f>IF(A2077=1.2, "Minneapolis",VLOOKUP(A2077,'Fall20 data fy22 comp rev '!$P$2:$Q$669,2,0))</f>
        <v>Kingsland</v>
      </c>
      <c r="D2077" s="68">
        <v>2137.0</v>
      </c>
      <c r="E2077" s="69">
        <v>1.0</v>
      </c>
      <c r="F2077" s="69">
        <v>15.0</v>
      </c>
      <c r="G2077" s="70" t="s">
        <v>3107</v>
      </c>
      <c r="H2077" s="69">
        <v>291.0</v>
      </c>
      <c r="I2077" s="69">
        <v>55.0</v>
      </c>
      <c r="J2077" s="69">
        <v>39.0</v>
      </c>
      <c r="K2077" s="29">
        <f t="shared" ref="K2077:K2078" si="2170">ROUND((I$3*I2077)+(J2077*J$3),1)</f>
        <v>74.5</v>
      </c>
      <c r="L2077" s="71">
        <f t="shared" ref="L2077:L2078" si="2171">ROUND(K2077/H2077,4)</f>
        <v>0.256</v>
      </c>
      <c r="M2077" s="71">
        <f t="shared" ref="M2077:M2078" si="2172">ROUND(MIN(1,L2077/M$3),4)</f>
        <v>0.32</v>
      </c>
      <c r="N2077" s="72">
        <f t="shared" ref="N2077:N2078" si="2173">ROUND(K2077*M2077*N$3,2)</f>
        <v>14.3</v>
      </c>
      <c r="O2077" s="73">
        <f t="shared" ref="O2077:O2078" si="2174">ROUND(N2077*O$3,2)</f>
        <v>81910.4</v>
      </c>
      <c r="P2077" s="8">
        <f t="shared" ref="P2077:P2078" si="2175">O2077/H2077</f>
        <v>281.4790378</v>
      </c>
    </row>
    <row r="2078" ht="14.25" customHeight="1" outlineLevel="2">
      <c r="A2078" s="68">
        <v>2137.0</v>
      </c>
      <c r="B2078" s="69">
        <v>1.0</v>
      </c>
      <c r="C2078" s="18" t="str">
        <f>IF(A2078=1.2, "Minneapolis",VLOOKUP(A2078,'Fall20 data fy22 comp rev '!$P$2:$Q$669,2,0))</f>
        <v>Kingsland</v>
      </c>
      <c r="D2078" s="68">
        <v>2137.0</v>
      </c>
      <c r="E2078" s="69">
        <v>1.0</v>
      </c>
      <c r="F2078" s="69">
        <v>25.0</v>
      </c>
      <c r="G2078" s="70" t="s">
        <v>3108</v>
      </c>
      <c r="H2078" s="69">
        <v>256.0</v>
      </c>
      <c r="I2078" s="69">
        <v>39.0</v>
      </c>
      <c r="J2078" s="69">
        <v>15.0</v>
      </c>
      <c r="K2078" s="29">
        <f t="shared" si="2170"/>
        <v>46.5</v>
      </c>
      <c r="L2078" s="71">
        <f t="shared" si="2171"/>
        <v>0.1816</v>
      </c>
      <c r="M2078" s="71">
        <f t="shared" si="2172"/>
        <v>0.227</v>
      </c>
      <c r="N2078" s="72">
        <f t="shared" si="2173"/>
        <v>6.33</v>
      </c>
      <c r="O2078" s="73">
        <f t="shared" si="2174"/>
        <v>36258.24</v>
      </c>
      <c r="P2078" s="8">
        <f t="shared" si="2175"/>
        <v>141.63375</v>
      </c>
    </row>
    <row r="2079" ht="14.25" customHeight="1" outlineLevel="1">
      <c r="A2079" s="68"/>
      <c r="B2079" s="69"/>
      <c r="C2079" s="80" t="s">
        <v>3884</v>
      </c>
      <c r="D2079" s="68"/>
      <c r="E2079" s="69"/>
      <c r="F2079" s="69"/>
      <c r="G2079" s="70"/>
      <c r="H2079" s="69">
        <f t="shared" ref="H2079:K2079" si="2176">SUBTOTAL(9,H2077:H2078)</f>
        <v>547</v>
      </c>
      <c r="I2079" s="69">
        <f t="shared" si="2176"/>
        <v>94</v>
      </c>
      <c r="J2079" s="69">
        <f t="shared" si="2176"/>
        <v>54</v>
      </c>
      <c r="K2079" s="29">
        <f t="shared" si="2176"/>
        <v>121</v>
      </c>
      <c r="L2079" s="71"/>
      <c r="M2079" s="71"/>
      <c r="N2079" s="72">
        <f t="shared" ref="N2079:O2079" si="2177">SUBTOTAL(9,N2077:N2078)</f>
        <v>20.63</v>
      </c>
      <c r="O2079" s="73">
        <f t="shared" si="2177"/>
        <v>118168.64</v>
      </c>
      <c r="P2079" s="8"/>
    </row>
    <row r="2080" ht="14.25" customHeight="1" outlineLevel="2">
      <c r="A2080" s="68">
        <v>2142.0</v>
      </c>
      <c r="B2080" s="69">
        <v>1.0</v>
      </c>
      <c r="C2080" s="18" t="str">
        <f>IF(A2080=1.2, "Minneapolis",VLOOKUP(A2080,'Fall20 data fy22 comp rev '!$P$2:$Q$669,2,0))</f>
        <v>St. Louis County</v>
      </c>
      <c r="D2080" s="68">
        <v>2142.0</v>
      </c>
      <c r="E2080" s="69">
        <v>1.0</v>
      </c>
      <c r="F2080" s="69">
        <v>10.0</v>
      </c>
      <c r="G2080" s="70" t="s">
        <v>3109</v>
      </c>
      <c r="H2080" s="69">
        <v>107.0</v>
      </c>
      <c r="I2080" s="69">
        <v>35.0</v>
      </c>
      <c r="J2080" s="69">
        <v>18.0</v>
      </c>
      <c r="K2080" s="29">
        <f t="shared" ref="K2080:K2088" si="2178">ROUND((I$3*I2080)+(J2080*J$3),1)</f>
        <v>44</v>
      </c>
      <c r="L2080" s="71">
        <f t="shared" ref="L2080:L2088" si="2179">ROUND(K2080/H2080,4)</f>
        <v>0.4112</v>
      </c>
      <c r="M2080" s="71">
        <f t="shared" ref="M2080:M2088" si="2180">ROUND(MIN(1,L2080/M$3),4)</f>
        <v>0.514</v>
      </c>
      <c r="N2080" s="72">
        <f t="shared" ref="N2080:N2088" si="2181">ROUND(K2080*M2080*N$3,2)</f>
        <v>13.57</v>
      </c>
      <c r="O2080" s="73">
        <f t="shared" ref="O2080:O2088" si="2182">ROUND(N2080*O$3,2)</f>
        <v>77728.96</v>
      </c>
      <c r="P2080" s="8">
        <f t="shared" ref="P2080:P2088" si="2183">O2080/H2080</f>
        <v>726.4388785</v>
      </c>
    </row>
    <row r="2081" ht="14.25" customHeight="1" outlineLevel="2">
      <c r="A2081" s="68">
        <v>2142.0</v>
      </c>
      <c r="B2081" s="69">
        <v>1.0</v>
      </c>
      <c r="C2081" s="18" t="str">
        <f>IF(A2081=1.2, "Minneapolis",VLOOKUP(A2081,'Fall20 data fy22 comp rev '!$P$2:$Q$669,2,0))</f>
        <v>St. Louis County</v>
      </c>
      <c r="D2081" s="68">
        <v>2142.0</v>
      </c>
      <c r="E2081" s="69">
        <v>1.0</v>
      </c>
      <c r="F2081" s="69">
        <v>20.0</v>
      </c>
      <c r="G2081" s="70" t="s">
        <v>3110</v>
      </c>
      <c r="H2081" s="69">
        <v>100.0</v>
      </c>
      <c r="I2081" s="69">
        <v>55.0</v>
      </c>
      <c r="J2081" s="69">
        <v>16.0</v>
      </c>
      <c r="K2081" s="29">
        <f t="shared" si="2178"/>
        <v>63</v>
      </c>
      <c r="L2081" s="71">
        <f t="shared" si="2179"/>
        <v>0.63</v>
      </c>
      <c r="M2081" s="71">
        <f t="shared" si="2180"/>
        <v>0.7875</v>
      </c>
      <c r="N2081" s="72">
        <f t="shared" si="2181"/>
        <v>29.77</v>
      </c>
      <c r="O2081" s="73">
        <f t="shared" si="2182"/>
        <v>170522.56</v>
      </c>
      <c r="P2081" s="8">
        <f t="shared" si="2183"/>
        <v>1705.2256</v>
      </c>
    </row>
    <row r="2082" ht="14.25" customHeight="1" outlineLevel="2">
      <c r="A2082" s="68">
        <v>2142.0</v>
      </c>
      <c r="B2082" s="69">
        <v>1.0</v>
      </c>
      <c r="C2082" s="18" t="str">
        <f>IF(A2082=1.2, "Minneapolis",VLOOKUP(A2082,'Fall20 data fy22 comp rev '!$P$2:$Q$669,2,0))</f>
        <v>St. Louis County</v>
      </c>
      <c r="D2082" s="68">
        <v>2142.0</v>
      </c>
      <c r="E2082" s="69">
        <v>1.0</v>
      </c>
      <c r="F2082" s="69">
        <v>35.0</v>
      </c>
      <c r="G2082" s="70" t="s">
        <v>3111</v>
      </c>
      <c r="H2082" s="69">
        <v>145.0</v>
      </c>
      <c r="I2082" s="69">
        <v>36.0</v>
      </c>
      <c r="J2082" s="69">
        <v>22.0</v>
      </c>
      <c r="K2082" s="29">
        <f t="shared" si="2178"/>
        <v>47</v>
      </c>
      <c r="L2082" s="71">
        <f t="shared" si="2179"/>
        <v>0.3241</v>
      </c>
      <c r="M2082" s="71">
        <f t="shared" si="2180"/>
        <v>0.4051</v>
      </c>
      <c r="N2082" s="72">
        <f t="shared" si="2181"/>
        <v>11.42</v>
      </c>
      <c r="O2082" s="73">
        <f t="shared" si="2182"/>
        <v>65413.76</v>
      </c>
      <c r="P2082" s="8">
        <f t="shared" si="2183"/>
        <v>451.1293793</v>
      </c>
    </row>
    <row r="2083" ht="14.25" customHeight="1" outlineLevel="2">
      <c r="A2083" s="68">
        <v>2142.0</v>
      </c>
      <c r="B2083" s="69">
        <v>1.0</v>
      </c>
      <c r="C2083" s="18" t="str">
        <f>IF(A2083=1.2, "Minneapolis",VLOOKUP(A2083,'Fall20 data fy22 comp rev '!$P$2:$Q$669,2,0))</f>
        <v>St. Louis County</v>
      </c>
      <c r="D2083" s="68">
        <v>2142.0</v>
      </c>
      <c r="E2083" s="69">
        <v>1.0</v>
      </c>
      <c r="F2083" s="69">
        <v>40.0</v>
      </c>
      <c r="G2083" s="70" t="s">
        <v>3112</v>
      </c>
      <c r="H2083" s="69">
        <v>334.0</v>
      </c>
      <c r="I2083" s="69">
        <v>118.0</v>
      </c>
      <c r="J2083" s="69">
        <v>35.0</v>
      </c>
      <c r="K2083" s="29">
        <f t="shared" si="2178"/>
        <v>135.5</v>
      </c>
      <c r="L2083" s="71">
        <f t="shared" si="2179"/>
        <v>0.4057</v>
      </c>
      <c r="M2083" s="71">
        <f t="shared" si="2180"/>
        <v>0.5071</v>
      </c>
      <c r="N2083" s="72">
        <f t="shared" si="2181"/>
        <v>41.23</v>
      </c>
      <c r="O2083" s="73">
        <f t="shared" si="2182"/>
        <v>236165.44</v>
      </c>
      <c r="P2083" s="8">
        <f t="shared" si="2183"/>
        <v>707.0821557</v>
      </c>
    </row>
    <row r="2084" ht="14.25" customHeight="1" outlineLevel="2">
      <c r="A2084" s="68">
        <v>2142.0</v>
      </c>
      <c r="B2084" s="69">
        <v>1.0</v>
      </c>
      <c r="C2084" s="18" t="str">
        <f>IF(A2084=1.2, "Minneapolis",VLOOKUP(A2084,'Fall20 data fy22 comp rev '!$P$2:$Q$669,2,0))</f>
        <v>St. Louis County</v>
      </c>
      <c r="D2084" s="68">
        <v>2142.0</v>
      </c>
      <c r="E2084" s="69">
        <v>1.0</v>
      </c>
      <c r="F2084" s="69">
        <v>45.0</v>
      </c>
      <c r="G2084" s="70" t="s">
        <v>3113</v>
      </c>
      <c r="H2084" s="69">
        <v>255.0</v>
      </c>
      <c r="I2084" s="69">
        <v>72.0</v>
      </c>
      <c r="J2084" s="69">
        <v>20.0</v>
      </c>
      <c r="K2084" s="29">
        <f t="shared" si="2178"/>
        <v>82</v>
      </c>
      <c r="L2084" s="71">
        <f t="shared" si="2179"/>
        <v>0.3216</v>
      </c>
      <c r="M2084" s="71">
        <f t="shared" si="2180"/>
        <v>0.402</v>
      </c>
      <c r="N2084" s="72">
        <f t="shared" si="2181"/>
        <v>19.78</v>
      </c>
      <c r="O2084" s="73">
        <f t="shared" si="2182"/>
        <v>113299.84</v>
      </c>
      <c r="P2084" s="8">
        <f t="shared" si="2183"/>
        <v>444.313098</v>
      </c>
    </row>
    <row r="2085" ht="14.25" customHeight="1" outlineLevel="2">
      <c r="A2085" s="68">
        <v>2142.0</v>
      </c>
      <c r="B2085" s="69">
        <v>1.0</v>
      </c>
      <c r="C2085" s="18" t="str">
        <f>IF(A2085=1.2, "Minneapolis",VLOOKUP(A2085,'Fall20 data fy22 comp rev '!$P$2:$Q$669,2,0))</f>
        <v>St. Louis County</v>
      </c>
      <c r="D2085" s="68">
        <v>2142.0</v>
      </c>
      <c r="E2085" s="69">
        <v>1.0</v>
      </c>
      <c r="F2085" s="69">
        <v>50.0</v>
      </c>
      <c r="G2085" s="70" t="s">
        <v>3114</v>
      </c>
      <c r="H2085" s="69">
        <v>250.0</v>
      </c>
      <c r="I2085" s="69">
        <v>84.0</v>
      </c>
      <c r="J2085" s="69">
        <v>33.0</v>
      </c>
      <c r="K2085" s="29">
        <f t="shared" si="2178"/>
        <v>100.5</v>
      </c>
      <c r="L2085" s="71">
        <f t="shared" si="2179"/>
        <v>0.402</v>
      </c>
      <c r="M2085" s="71">
        <f t="shared" si="2180"/>
        <v>0.5025</v>
      </c>
      <c r="N2085" s="72">
        <f t="shared" si="2181"/>
        <v>30.3</v>
      </c>
      <c r="O2085" s="73">
        <f t="shared" si="2182"/>
        <v>173558.4</v>
      </c>
      <c r="P2085" s="8">
        <f t="shared" si="2183"/>
        <v>694.2336</v>
      </c>
    </row>
    <row r="2086" ht="14.25" customHeight="1" outlineLevel="2">
      <c r="A2086" s="68">
        <v>2142.0</v>
      </c>
      <c r="B2086" s="69">
        <v>1.0</v>
      </c>
      <c r="C2086" s="18" t="str">
        <f>IF(A2086=1.2, "Minneapolis",VLOOKUP(A2086,'Fall20 data fy22 comp rev '!$P$2:$Q$669,2,0))</f>
        <v>St. Louis County</v>
      </c>
      <c r="D2086" s="68">
        <v>2142.0</v>
      </c>
      <c r="E2086" s="69">
        <v>1.0</v>
      </c>
      <c r="F2086" s="69">
        <v>55.0</v>
      </c>
      <c r="G2086" s="70" t="s">
        <v>3115</v>
      </c>
      <c r="H2086" s="69">
        <v>307.0</v>
      </c>
      <c r="I2086" s="69">
        <v>96.0</v>
      </c>
      <c r="J2086" s="69">
        <v>42.0</v>
      </c>
      <c r="K2086" s="29">
        <f t="shared" si="2178"/>
        <v>117</v>
      </c>
      <c r="L2086" s="71">
        <f t="shared" si="2179"/>
        <v>0.3811</v>
      </c>
      <c r="M2086" s="71">
        <f t="shared" si="2180"/>
        <v>0.4764</v>
      </c>
      <c r="N2086" s="72">
        <f t="shared" si="2181"/>
        <v>33.44</v>
      </c>
      <c r="O2086" s="73">
        <f t="shared" si="2182"/>
        <v>191544.32</v>
      </c>
      <c r="P2086" s="8">
        <f t="shared" si="2183"/>
        <v>623.9228664</v>
      </c>
    </row>
    <row r="2087" ht="14.25" customHeight="1" outlineLevel="2">
      <c r="A2087" s="68">
        <v>2142.0</v>
      </c>
      <c r="B2087" s="69">
        <v>1.0</v>
      </c>
      <c r="C2087" s="18" t="str">
        <f>IF(A2087=1.2, "Minneapolis",VLOOKUP(A2087,'Fall20 data fy22 comp rev '!$P$2:$Q$669,2,0))</f>
        <v>St. Louis County</v>
      </c>
      <c r="D2087" s="68">
        <v>2142.0</v>
      </c>
      <c r="E2087" s="69">
        <v>1.0</v>
      </c>
      <c r="F2087" s="69">
        <v>95.0</v>
      </c>
      <c r="G2087" s="70" t="s">
        <v>3116</v>
      </c>
      <c r="H2087" s="69">
        <v>248.0</v>
      </c>
      <c r="I2087" s="69">
        <v>70.0</v>
      </c>
      <c r="J2087" s="69">
        <v>32.0</v>
      </c>
      <c r="K2087" s="29">
        <f t="shared" si="2178"/>
        <v>86</v>
      </c>
      <c r="L2087" s="71">
        <f t="shared" si="2179"/>
        <v>0.3468</v>
      </c>
      <c r="M2087" s="71">
        <f t="shared" si="2180"/>
        <v>0.4335</v>
      </c>
      <c r="N2087" s="72">
        <f t="shared" si="2181"/>
        <v>22.37</v>
      </c>
      <c r="O2087" s="73">
        <f t="shared" si="2182"/>
        <v>128135.36</v>
      </c>
      <c r="P2087" s="8">
        <f t="shared" si="2183"/>
        <v>516.6748387</v>
      </c>
    </row>
    <row r="2088" ht="14.25" customHeight="1" outlineLevel="2">
      <c r="A2088" s="68">
        <v>2142.0</v>
      </c>
      <c r="B2088" s="69">
        <v>1.0</v>
      </c>
      <c r="C2088" s="18" t="str">
        <f>IF(A2088=1.2, "Minneapolis",VLOOKUP(A2088,'Fall20 data fy22 comp rev '!$P$2:$Q$669,2,0))</f>
        <v>St. Louis County</v>
      </c>
      <c r="D2088" s="68">
        <v>2142.0</v>
      </c>
      <c r="E2088" s="69">
        <v>1.0</v>
      </c>
      <c r="F2088" s="69">
        <v>96.0</v>
      </c>
      <c r="G2088" s="70" t="s">
        <v>3117</v>
      </c>
      <c r="H2088" s="69">
        <v>336.0</v>
      </c>
      <c r="I2088" s="69">
        <v>110.0</v>
      </c>
      <c r="J2088" s="69">
        <v>23.0</v>
      </c>
      <c r="K2088" s="29">
        <f t="shared" si="2178"/>
        <v>121.5</v>
      </c>
      <c r="L2088" s="71">
        <f t="shared" si="2179"/>
        <v>0.3616</v>
      </c>
      <c r="M2088" s="71">
        <f t="shared" si="2180"/>
        <v>0.452</v>
      </c>
      <c r="N2088" s="72">
        <f t="shared" si="2181"/>
        <v>32.95</v>
      </c>
      <c r="O2088" s="73">
        <f t="shared" si="2182"/>
        <v>188737.6</v>
      </c>
      <c r="P2088" s="8">
        <f t="shared" si="2183"/>
        <v>561.7190476</v>
      </c>
    </row>
    <row r="2089" ht="14.25" customHeight="1" outlineLevel="1">
      <c r="A2089" s="68"/>
      <c r="B2089" s="69"/>
      <c r="C2089" s="80" t="s">
        <v>3885</v>
      </c>
      <c r="D2089" s="68"/>
      <c r="E2089" s="69"/>
      <c r="F2089" s="69"/>
      <c r="G2089" s="70"/>
      <c r="H2089" s="69">
        <f t="shared" ref="H2089:K2089" si="2184">SUBTOTAL(9,H2080:H2088)</f>
        <v>2082</v>
      </c>
      <c r="I2089" s="69">
        <f t="shared" si="2184"/>
        <v>676</v>
      </c>
      <c r="J2089" s="69">
        <f t="shared" si="2184"/>
        <v>241</v>
      </c>
      <c r="K2089" s="29">
        <f t="shared" si="2184"/>
        <v>796.5</v>
      </c>
      <c r="L2089" s="71"/>
      <c r="M2089" s="71"/>
      <c r="N2089" s="72">
        <f t="shared" ref="N2089:O2089" si="2185">SUBTOTAL(9,N2080:N2088)</f>
        <v>234.83</v>
      </c>
      <c r="O2089" s="73">
        <f t="shared" si="2185"/>
        <v>1345106.24</v>
      </c>
      <c r="P2089" s="8"/>
    </row>
    <row r="2090" ht="14.25" customHeight="1" outlineLevel="2">
      <c r="A2090" s="68">
        <v>2143.0</v>
      </c>
      <c r="B2090" s="69">
        <v>1.0</v>
      </c>
      <c r="C2090" s="18" t="str">
        <f>IF(A2090=1.2, "Minneapolis",VLOOKUP(A2090,'Fall20 data fy22 comp rev '!$P$2:$Q$669,2,0))</f>
        <v>Waterville-Elysian-Morristown</v>
      </c>
      <c r="D2090" s="68">
        <v>2143.0</v>
      </c>
      <c r="E2090" s="69">
        <v>1.0</v>
      </c>
      <c r="F2090" s="69">
        <v>10.0</v>
      </c>
      <c r="G2090" s="70" t="s">
        <v>3118</v>
      </c>
      <c r="H2090" s="69">
        <v>141.0</v>
      </c>
      <c r="I2090" s="69">
        <v>27.0</v>
      </c>
      <c r="J2090" s="69">
        <v>19.0</v>
      </c>
      <c r="K2090" s="29">
        <f t="shared" ref="K2090:K2093" si="2186">ROUND((I$3*I2090)+(J2090*J$3),1)</f>
        <v>36.5</v>
      </c>
      <c r="L2090" s="71">
        <f t="shared" ref="L2090:L2093" si="2187">ROUND(K2090/H2090,4)</f>
        <v>0.2589</v>
      </c>
      <c r="M2090" s="71">
        <f t="shared" ref="M2090:M2093" si="2188">ROUND(MIN(1,L2090/M$3),4)</f>
        <v>0.3236</v>
      </c>
      <c r="N2090" s="72">
        <f t="shared" ref="N2090:N2093" si="2189">ROUND(K2090*M2090*N$3,2)</f>
        <v>7.09</v>
      </c>
      <c r="O2090" s="73">
        <f t="shared" ref="O2090:O2093" si="2190">ROUND(N2090*O$3,2)</f>
        <v>40611.52</v>
      </c>
      <c r="P2090" s="8">
        <f t="shared" ref="P2090:P2093" si="2191">O2090/H2090</f>
        <v>288.0249645</v>
      </c>
    </row>
    <row r="2091" ht="14.25" customHeight="1" outlineLevel="2">
      <c r="A2091" s="68">
        <v>2143.0</v>
      </c>
      <c r="B2091" s="69">
        <v>1.0</v>
      </c>
      <c r="C2091" s="18" t="str">
        <f>IF(A2091=1.2, "Minneapolis",VLOOKUP(A2091,'Fall20 data fy22 comp rev '!$P$2:$Q$669,2,0))</f>
        <v>Waterville-Elysian-Morristown</v>
      </c>
      <c r="D2091" s="68">
        <v>2143.0</v>
      </c>
      <c r="E2091" s="69">
        <v>1.0</v>
      </c>
      <c r="F2091" s="69">
        <v>20.0</v>
      </c>
      <c r="G2091" s="70" t="s">
        <v>3119</v>
      </c>
      <c r="H2091" s="69">
        <v>140.0</v>
      </c>
      <c r="I2091" s="69">
        <v>29.0</v>
      </c>
      <c r="J2091" s="69">
        <v>12.0</v>
      </c>
      <c r="K2091" s="29">
        <f t="shared" si="2186"/>
        <v>35</v>
      </c>
      <c r="L2091" s="71">
        <f t="shared" si="2187"/>
        <v>0.25</v>
      </c>
      <c r="M2091" s="71">
        <f t="shared" si="2188"/>
        <v>0.3125</v>
      </c>
      <c r="N2091" s="72">
        <f t="shared" si="2189"/>
        <v>6.56</v>
      </c>
      <c r="O2091" s="73">
        <f t="shared" si="2190"/>
        <v>37575.68</v>
      </c>
      <c r="P2091" s="8">
        <f t="shared" si="2191"/>
        <v>268.3977143</v>
      </c>
    </row>
    <row r="2092" ht="14.25" customHeight="1" outlineLevel="2">
      <c r="A2092" s="68">
        <v>2143.0</v>
      </c>
      <c r="B2092" s="69">
        <v>1.0</v>
      </c>
      <c r="C2092" s="18" t="str">
        <f>IF(A2092=1.2, "Minneapolis",VLOOKUP(A2092,'Fall20 data fy22 comp rev '!$P$2:$Q$669,2,0))</f>
        <v>Waterville-Elysian-Morristown</v>
      </c>
      <c r="D2092" s="68">
        <v>2143.0</v>
      </c>
      <c r="E2092" s="69">
        <v>1.0</v>
      </c>
      <c r="F2092" s="69">
        <v>30.0</v>
      </c>
      <c r="G2092" s="70" t="s">
        <v>3120</v>
      </c>
      <c r="H2092" s="69">
        <v>275.0</v>
      </c>
      <c r="I2092" s="69">
        <v>56.0</v>
      </c>
      <c r="J2092" s="69">
        <v>39.0</v>
      </c>
      <c r="K2092" s="29">
        <f t="shared" si="2186"/>
        <v>75.5</v>
      </c>
      <c r="L2092" s="71">
        <f t="shared" si="2187"/>
        <v>0.2745</v>
      </c>
      <c r="M2092" s="71">
        <f t="shared" si="2188"/>
        <v>0.3431</v>
      </c>
      <c r="N2092" s="72">
        <f t="shared" si="2189"/>
        <v>15.54</v>
      </c>
      <c r="O2092" s="73">
        <f t="shared" si="2190"/>
        <v>89013.12</v>
      </c>
      <c r="P2092" s="8">
        <f t="shared" si="2191"/>
        <v>323.6840727</v>
      </c>
    </row>
    <row r="2093" ht="14.25" customHeight="1" outlineLevel="2">
      <c r="A2093" s="68">
        <v>2143.0</v>
      </c>
      <c r="B2093" s="69">
        <v>1.0</v>
      </c>
      <c r="C2093" s="18" t="str">
        <f>IF(A2093=1.2, "Minneapolis",VLOOKUP(A2093,'Fall20 data fy22 comp rev '!$P$2:$Q$669,2,0))</f>
        <v>Waterville-Elysian-Morristown</v>
      </c>
      <c r="D2093" s="68">
        <v>2143.0</v>
      </c>
      <c r="E2093" s="69">
        <v>1.0</v>
      </c>
      <c r="F2093" s="69">
        <v>40.0</v>
      </c>
      <c r="G2093" s="70" t="s">
        <v>3121</v>
      </c>
      <c r="H2093" s="69">
        <v>226.0</v>
      </c>
      <c r="I2093" s="69">
        <v>32.0</v>
      </c>
      <c r="J2093" s="69">
        <v>31.0</v>
      </c>
      <c r="K2093" s="29">
        <f t="shared" si="2186"/>
        <v>47.5</v>
      </c>
      <c r="L2093" s="71">
        <f t="shared" si="2187"/>
        <v>0.2102</v>
      </c>
      <c r="M2093" s="71">
        <f t="shared" si="2188"/>
        <v>0.2628</v>
      </c>
      <c r="N2093" s="72">
        <f t="shared" si="2189"/>
        <v>7.49</v>
      </c>
      <c r="O2093" s="73">
        <f t="shared" si="2190"/>
        <v>42902.72</v>
      </c>
      <c r="P2093" s="8">
        <f t="shared" si="2191"/>
        <v>189.8350442</v>
      </c>
    </row>
    <row r="2094" ht="14.25" customHeight="1" outlineLevel="1">
      <c r="A2094" s="68"/>
      <c r="B2094" s="69"/>
      <c r="C2094" s="80" t="s">
        <v>3886</v>
      </c>
      <c r="D2094" s="68"/>
      <c r="E2094" s="69"/>
      <c r="F2094" s="69"/>
      <c r="G2094" s="70"/>
      <c r="H2094" s="69">
        <f t="shared" ref="H2094:K2094" si="2192">SUBTOTAL(9,H2090:H2093)</f>
        <v>782</v>
      </c>
      <c r="I2094" s="69">
        <f t="shared" si="2192"/>
        <v>144</v>
      </c>
      <c r="J2094" s="69">
        <f t="shared" si="2192"/>
        <v>101</v>
      </c>
      <c r="K2094" s="29">
        <f t="shared" si="2192"/>
        <v>194.5</v>
      </c>
      <c r="L2094" s="71"/>
      <c r="M2094" s="71"/>
      <c r="N2094" s="72">
        <f t="shared" ref="N2094:O2094" si="2193">SUBTOTAL(9,N2090:N2093)</f>
        <v>36.68</v>
      </c>
      <c r="O2094" s="73">
        <f t="shared" si="2193"/>
        <v>210103.04</v>
      </c>
      <c r="P2094" s="8"/>
    </row>
    <row r="2095" ht="14.25" customHeight="1" outlineLevel="2">
      <c r="A2095" s="68">
        <v>2144.0</v>
      </c>
      <c r="B2095" s="69">
        <v>1.0</v>
      </c>
      <c r="C2095" s="18" t="str">
        <f>IF(A2095=1.2, "Minneapolis",VLOOKUP(A2095,'Fall20 data fy22 comp rev '!$P$2:$Q$669,2,0))</f>
        <v>Chisago Lakes</v>
      </c>
      <c r="D2095" s="68">
        <v>2144.0</v>
      </c>
      <c r="E2095" s="69">
        <v>1.0</v>
      </c>
      <c r="F2095" s="69">
        <v>1.0</v>
      </c>
      <c r="G2095" s="70" t="s">
        <v>3122</v>
      </c>
      <c r="H2095" s="69">
        <v>391.0</v>
      </c>
      <c r="I2095" s="69">
        <v>47.0</v>
      </c>
      <c r="J2095" s="69">
        <v>19.0</v>
      </c>
      <c r="K2095" s="29">
        <f t="shared" ref="K2095:K2101" si="2194">ROUND((I$3*I2095)+(J2095*J$3),1)</f>
        <v>56.5</v>
      </c>
      <c r="L2095" s="71">
        <f t="shared" ref="L2095:L2101" si="2195">ROUND(K2095/H2095,4)</f>
        <v>0.1445</v>
      </c>
      <c r="M2095" s="71">
        <f t="shared" ref="M2095:M2101" si="2196">ROUND(MIN(1,L2095/M$3),4)</f>
        <v>0.1806</v>
      </c>
      <c r="N2095" s="72">
        <f t="shared" ref="N2095:N2101" si="2197">ROUND(K2095*M2095*N$3,2)</f>
        <v>6.12</v>
      </c>
      <c r="O2095" s="73">
        <f t="shared" ref="O2095:O2101" si="2198">ROUND(N2095*O$3,2)</f>
        <v>35055.36</v>
      </c>
      <c r="P2095" s="8">
        <f t="shared" ref="P2095:P2101" si="2199">O2095/H2095</f>
        <v>89.65565217</v>
      </c>
    </row>
    <row r="2096" ht="14.25" customHeight="1" outlineLevel="2">
      <c r="A2096" s="68">
        <v>2144.0</v>
      </c>
      <c r="B2096" s="69">
        <v>1.0</v>
      </c>
      <c r="C2096" s="18" t="str">
        <f>IF(A2096=1.2, "Minneapolis",VLOOKUP(A2096,'Fall20 data fy22 comp rev '!$P$2:$Q$669,2,0))</f>
        <v>Chisago Lakes</v>
      </c>
      <c r="D2096" s="68">
        <v>2144.0</v>
      </c>
      <c r="E2096" s="69">
        <v>1.0</v>
      </c>
      <c r="F2096" s="69">
        <v>2.0</v>
      </c>
      <c r="G2096" s="70" t="s">
        <v>3123</v>
      </c>
      <c r="H2096" s="69">
        <v>762.0</v>
      </c>
      <c r="I2096" s="69">
        <v>96.0</v>
      </c>
      <c r="J2096" s="69">
        <v>39.0</v>
      </c>
      <c r="K2096" s="29">
        <f t="shared" si="2194"/>
        <v>115.5</v>
      </c>
      <c r="L2096" s="71">
        <f t="shared" si="2195"/>
        <v>0.1516</v>
      </c>
      <c r="M2096" s="71">
        <f t="shared" si="2196"/>
        <v>0.1895</v>
      </c>
      <c r="N2096" s="72">
        <f t="shared" si="2197"/>
        <v>13.13</v>
      </c>
      <c r="O2096" s="73">
        <f t="shared" si="2198"/>
        <v>75208.64</v>
      </c>
      <c r="P2096" s="8">
        <f t="shared" si="2199"/>
        <v>98.69900262</v>
      </c>
    </row>
    <row r="2097" ht="14.25" customHeight="1" outlineLevel="2">
      <c r="A2097" s="68">
        <v>2144.0</v>
      </c>
      <c r="B2097" s="69">
        <v>1.0</v>
      </c>
      <c r="C2097" s="18" t="str">
        <f>IF(A2097=1.2, "Minneapolis",VLOOKUP(A2097,'Fall20 data fy22 comp rev '!$P$2:$Q$669,2,0))</f>
        <v>Chisago Lakes</v>
      </c>
      <c r="D2097" s="68">
        <v>2144.0</v>
      </c>
      <c r="E2097" s="69">
        <v>1.0</v>
      </c>
      <c r="F2097" s="69">
        <v>3.0</v>
      </c>
      <c r="G2097" s="70" t="s">
        <v>3124</v>
      </c>
      <c r="H2097" s="69">
        <v>816.0</v>
      </c>
      <c r="I2097" s="69">
        <v>106.0</v>
      </c>
      <c r="J2097" s="69">
        <v>56.0</v>
      </c>
      <c r="K2097" s="29">
        <f t="shared" si="2194"/>
        <v>134</v>
      </c>
      <c r="L2097" s="71">
        <f t="shared" si="2195"/>
        <v>0.1642</v>
      </c>
      <c r="M2097" s="71">
        <f t="shared" si="2196"/>
        <v>0.2053</v>
      </c>
      <c r="N2097" s="72">
        <f t="shared" si="2197"/>
        <v>16.51</v>
      </c>
      <c r="O2097" s="73">
        <f t="shared" si="2198"/>
        <v>94569.28</v>
      </c>
      <c r="P2097" s="8">
        <f t="shared" si="2199"/>
        <v>115.8937255</v>
      </c>
    </row>
    <row r="2098" ht="14.25" customHeight="1" outlineLevel="2">
      <c r="A2098" s="68">
        <v>2144.0</v>
      </c>
      <c r="B2098" s="69">
        <v>1.0</v>
      </c>
      <c r="C2098" s="18" t="str">
        <f>IF(A2098=1.2, "Minneapolis",VLOOKUP(A2098,'Fall20 data fy22 comp rev '!$P$2:$Q$669,2,0))</f>
        <v>Chisago Lakes</v>
      </c>
      <c r="D2098" s="68">
        <v>2144.0</v>
      </c>
      <c r="E2098" s="69">
        <v>1.0</v>
      </c>
      <c r="F2098" s="69">
        <v>4.0</v>
      </c>
      <c r="G2098" s="70" t="s">
        <v>3125</v>
      </c>
      <c r="H2098" s="69">
        <v>1091.0</v>
      </c>
      <c r="I2098" s="69">
        <v>107.0</v>
      </c>
      <c r="J2098" s="69">
        <v>57.0</v>
      </c>
      <c r="K2098" s="29">
        <f t="shared" si="2194"/>
        <v>135.5</v>
      </c>
      <c r="L2098" s="71">
        <f t="shared" si="2195"/>
        <v>0.1242</v>
      </c>
      <c r="M2098" s="71">
        <f t="shared" si="2196"/>
        <v>0.1553</v>
      </c>
      <c r="N2098" s="72">
        <f t="shared" si="2197"/>
        <v>12.63</v>
      </c>
      <c r="O2098" s="73">
        <f t="shared" si="2198"/>
        <v>72344.64</v>
      </c>
      <c r="P2098" s="8">
        <f t="shared" si="2199"/>
        <v>66.31039413</v>
      </c>
    </row>
    <row r="2099" ht="14.25" customHeight="1" outlineLevel="2">
      <c r="A2099" s="68">
        <v>2144.0</v>
      </c>
      <c r="B2099" s="69">
        <v>1.0</v>
      </c>
      <c r="C2099" s="18" t="str">
        <f>IF(A2099=1.2, "Minneapolis",VLOOKUP(A2099,'Fall20 data fy22 comp rev '!$P$2:$Q$669,2,0))</f>
        <v>Chisago Lakes</v>
      </c>
      <c r="D2099" s="68">
        <v>2144.0</v>
      </c>
      <c r="E2099" s="69">
        <v>1.0</v>
      </c>
      <c r="F2099" s="69">
        <v>6.0</v>
      </c>
      <c r="G2099" s="70" t="s">
        <v>3126</v>
      </c>
      <c r="H2099" s="69">
        <v>359.0</v>
      </c>
      <c r="I2099" s="69">
        <v>73.0</v>
      </c>
      <c r="J2099" s="69">
        <v>30.0</v>
      </c>
      <c r="K2099" s="29">
        <f t="shared" si="2194"/>
        <v>88</v>
      </c>
      <c r="L2099" s="71">
        <f t="shared" si="2195"/>
        <v>0.2451</v>
      </c>
      <c r="M2099" s="71">
        <f t="shared" si="2196"/>
        <v>0.3064</v>
      </c>
      <c r="N2099" s="72">
        <f t="shared" si="2197"/>
        <v>16.18</v>
      </c>
      <c r="O2099" s="73">
        <f t="shared" si="2198"/>
        <v>92679.04</v>
      </c>
      <c r="P2099" s="8">
        <f t="shared" si="2199"/>
        <v>258.1588858</v>
      </c>
    </row>
    <row r="2100" ht="14.25" customHeight="1" outlineLevel="2">
      <c r="A2100" s="68">
        <v>2144.0</v>
      </c>
      <c r="B2100" s="69">
        <v>1.0</v>
      </c>
      <c r="C2100" s="18" t="str">
        <f>IF(A2100=1.2, "Minneapolis",VLOOKUP(A2100,'Fall20 data fy22 comp rev '!$P$2:$Q$669,2,0))</f>
        <v>Chisago Lakes</v>
      </c>
      <c r="D2100" s="68">
        <v>2144.0</v>
      </c>
      <c r="E2100" s="69">
        <v>1.0</v>
      </c>
      <c r="F2100" s="69">
        <v>8.0</v>
      </c>
      <c r="G2100" s="70" t="s">
        <v>3127</v>
      </c>
      <c r="H2100" s="69">
        <v>46.0</v>
      </c>
      <c r="I2100" s="69">
        <v>8.0</v>
      </c>
      <c r="J2100" s="69">
        <v>4.0</v>
      </c>
      <c r="K2100" s="29">
        <f t="shared" si="2194"/>
        <v>10</v>
      </c>
      <c r="L2100" s="71">
        <f t="shared" si="2195"/>
        <v>0.2174</v>
      </c>
      <c r="M2100" s="71">
        <f t="shared" si="2196"/>
        <v>0.2718</v>
      </c>
      <c r="N2100" s="72">
        <f t="shared" si="2197"/>
        <v>1.63</v>
      </c>
      <c r="O2100" s="73">
        <f t="shared" si="2198"/>
        <v>9336.64</v>
      </c>
      <c r="P2100" s="8">
        <f t="shared" si="2199"/>
        <v>202.9704348</v>
      </c>
    </row>
    <row r="2101" ht="14.25" customHeight="1" outlineLevel="2">
      <c r="A2101" s="68">
        <v>2144.0</v>
      </c>
      <c r="B2101" s="69">
        <v>1.0</v>
      </c>
      <c r="C2101" s="18" t="str">
        <f>IF(A2101=1.2, "Minneapolis",VLOOKUP(A2101,'Fall20 data fy22 comp rev '!$P$2:$Q$669,2,0))</f>
        <v>Chisago Lakes</v>
      </c>
      <c r="D2101" s="68">
        <v>2144.0</v>
      </c>
      <c r="E2101" s="69">
        <v>1.0</v>
      </c>
      <c r="F2101" s="69">
        <v>11.0</v>
      </c>
      <c r="G2101" s="70" t="s">
        <v>3887</v>
      </c>
      <c r="H2101" s="69">
        <v>6.0</v>
      </c>
      <c r="I2101" s="69">
        <v>2.0</v>
      </c>
      <c r="J2101" s="69">
        <v>0.0</v>
      </c>
      <c r="K2101" s="29">
        <f t="shared" si="2194"/>
        <v>2</v>
      </c>
      <c r="L2101" s="71">
        <f t="shared" si="2195"/>
        <v>0.3333</v>
      </c>
      <c r="M2101" s="71">
        <f t="shared" si="2196"/>
        <v>0.4166</v>
      </c>
      <c r="N2101" s="72">
        <f t="shared" si="2197"/>
        <v>0.5</v>
      </c>
      <c r="O2101" s="73">
        <f t="shared" si="2198"/>
        <v>2864</v>
      </c>
      <c r="P2101" s="8">
        <f t="shared" si="2199"/>
        <v>477.3333333</v>
      </c>
    </row>
    <row r="2102" ht="14.25" customHeight="1" outlineLevel="1">
      <c r="A2102" s="68"/>
      <c r="B2102" s="69"/>
      <c r="C2102" s="80" t="s">
        <v>3888</v>
      </c>
      <c r="D2102" s="68"/>
      <c r="E2102" s="69"/>
      <c r="F2102" s="69"/>
      <c r="G2102" s="70"/>
      <c r="H2102" s="69">
        <f t="shared" ref="H2102:K2102" si="2200">SUBTOTAL(9,H2095:H2101)</f>
        <v>3471</v>
      </c>
      <c r="I2102" s="69">
        <f t="shared" si="2200"/>
        <v>439</v>
      </c>
      <c r="J2102" s="69">
        <f t="shared" si="2200"/>
        <v>205</v>
      </c>
      <c r="K2102" s="29">
        <f t="shared" si="2200"/>
        <v>541.5</v>
      </c>
      <c r="L2102" s="71"/>
      <c r="M2102" s="71"/>
      <c r="N2102" s="72">
        <f t="shared" ref="N2102:O2102" si="2201">SUBTOTAL(9,N2095:N2101)</f>
        <v>66.7</v>
      </c>
      <c r="O2102" s="73">
        <f t="shared" si="2201"/>
        <v>382057.6</v>
      </c>
      <c r="P2102" s="8"/>
    </row>
    <row r="2103" ht="14.25" customHeight="1" outlineLevel="2">
      <c r="A2103" s="68">
        <v>2149.0</v>
      </c>
      <c r="B2103" s="69">
        <v>1.0</v>
      </c>
      <c r="C2103" s="18" t="str">
        <f>IF(A2103=1.2, "Minneapolis",VLOOKUP(A2103,'Fall20 data fy22 comp rev '!$P$2:$Q$669,2,0))</f>
        <v>Minnewaska</v>
      </c>
      <c r="D2103" s="68">
        <v>2149.0</v>
      </c>
      <c r="E2103" s="69">
        <v>1.0</v>
      </c>
      <c r="F2103" s="69">
        <v>50.0</v>
      </c>
      <c r="G2103" s="70" t="s">
        <v>3128</v>
      </c>
      <c r="H2103" s="69">
        <v>370.0</v>
      </c>
      <c r="I2103" s="69">
        <v>50.0</v>
      </c>
      <c r="J2103" s="69">
        <v>51.0</v>
      </c>
      <c r="K2103" s="29">
        <f t="shared" ref="K2103:K2108" si="2202">ROUND((I$3*I2103)+(J2103*J$3),1)</f>
        <v>75.5</v>
      </c>
      <c r="L2103" s="71">
        <f t="shared" ref="L2103:L2108" si="2203">ROUND(K2103/H2103,4)</f>
        <v>0.2041</v>
      </c>
      <c r="M2103" s="71">
        <f t="shared" ref="M2103:M2108" si="2204">ROUND(MIN(1,L2103/M$3),4)</f>
        <v>0.2551</v>
      </c>
      <c r="N2103" s="72">
        <f t="shared" ref="N2103:N2108" si="2205">ROUND(K2103*M2103*N$3,2)</f>
        <v>11.56</v>
      </c>
      <c r="O2103" s="73">
        <f t="shared" ref="O2103:O2108" si="2206">ROUND(N2103*O$3,2)</f>
        <v>66215.68</v>
      </c>
      <c r="P2103" s="8">
        <f t="shared" ref="P2103:P2108" si="2207">O2103/H2103</f>
        <v>178.9612973</v>
      </c>
    </row>
    <row r="2104" ht="14.25" customHeight="1" outlineLevel="2">
      <c r="A2104" s="68">
        <v>2149.0</v>
      </c>
      <c r="B2104" s="69">
        <v>1.0</v>
      </c>
      <c r="C2104" s="18" t="str">
        <f>IF(A2104=1.2, "Minneapolis",VLOOKUP(A2104,'Fall20 data fy22 comp rev '!$P$2:$Q$669,2,0))</f>
        <v>Minnewaska</v>
      </c>
      <c r="D2104" s="68">
        <v>2149.0</v>
      </c>
      <c r="E2104" s="69">
        <v>1.0</v>
      </c>
      <c r="F2104" s="69">
        <v>55.0</v>
      </c>
      <c r="G2104" s="70" t="s">
        <v>3129</v>
      </c>
      <c r="H2104" s="69">
        <v>216.0</v>
      </c>
      <c r="I2104" s="69">
        <v>42.0</v>
      </c>
      <c r="J2104" s="69">
        <v>22.0</v>
      </c>
      <c r="K2104" s="29">
        <f t="shared" si="2202"/>
        <v>53</v>
      </c>
      <c r="L2104" s="71">
        <f t="shared" si="2203"/>
        <v>0.2454</v>
      </c>
      <c r="M2104" s="71">
        <f t="shared" si="2204"/>
        <v>0.3068</v>
      </c>
      <c r="N2104" s="72">
        <f t="shared" si="2205"/>
        <v>9.76</v>
      </c>
      <c r="O2104" s="73">
        <f t="shared" si="2206"/>
        <v>55905.28</v>
      </c>
      <c r="P2104" s="8">
        <f t="shared" si="2207"/>
        <v>258.8207407</v>
      </c>
    </row>
    <row r="2105" ht="14.25" customHeight="1" outlineLevel="2">
      <c r="A2105" s="68">
        <v>2149.0</v>
      </c>
      <c r="B2105" s="69">
        <v>1.0</v>
      </c>
      <c r="C2105" s="18" t="str">
        <f>IF(A2105=1.2, "Minneapolis",VLOOKUP(A2105,'Fall20 data fy22 comp rev '!$P$2:$Q$669,2,0))</f>
        <v>Minnewaska</v>
      </c>
      <c r="D2105" s="68">
        <v>2149.0</v>
      </c>
      <c r="E2105" s="69">
        <v>1.0</v>
      </c>
      <c r="F2105" s="69">
        <v>60.0</v>
      </c>
      <c r="G2105" s="70" t="s">
        <v>3130</v>
      </c>
      <c r="H2105" s="69">
        <v>299.0</v>
      </c>
      <c r="I2105" s="69">
        <v>60.0</v>
      </c>
      <c r="J2105" s="69">
        <v>25.0</v>
      </c>
      <c r="K2105" s="29">
        <f t="shared" si="2202"/>
        <v>72.5</v>
      </c>
      <c r="L2105" s="71">
        <f t="shared" si="2203"/>
        <v>0.2425</v>
      </c>
      <c r="M2105" s="71">
        <f t="shared" si="2204"/>
        <v>0.3031</v>
      </c>
      <c r="N2105" s="72">
        <f t="shared" si="2205"/>
        <v>13.18</v>
      </c>
      <c r="O2105" s="73">
        <f t="shared" si="2206"/>
        <v>75495.04</v>
      </c>
      <c r="P2105" s="8">
        <f t="shared" si="2207"/>
        <v>252.4917726</v>
      </c>
    </row>
    <row r="2106" ht="14.25" customHeight="1" outlineLevel="2">
      <c r="A2106" s="68">
        <v>2149.0</v>
      </c>
      <c r="B2106" s="69">
        <v>1.0</v>
      </c>
      <c r="C2106" s="18" t="str">
        <f>IF(A2106=1.2, "Minneapolis",VLOOKUP(A2106,'Fall20 data fy22 comp rev '!$P$2:$Q$669,2,0))</f>
        <v>Minnewaska</v>
      </c>
      <c r="D2106" s="68">
        <v>2149.0</v>
      </c>
      <c r="E2106" s="69">
        <v>1.0</v>
      </c>
      <c r="F2106" s="69">
        <v>70.0</v>
      </c>
      <c r="G2106" s="70" t="s">
        <v>3131</v>
      </c>
      <c r="H2106" s="69">
        <v>376.0</v>
      </c>
      <c r="I2106" s="69">
        <v>63.0</v>
      </c>
      <c r="J2106" s="69">
        <v>34.0</v>
      </c>
      <c r="K2106" s="29">
        <f t="shared" si="2202"/>
        <v>80</v>
      </c>
      <c r="L2106" s="71">
        <f t="shared" si="2203"/>
        <v>0.2128</v>
      </c>
      <c r="M2106" s="71">
        <f t="shared" si="2204"/>
        <v>0.266</v>
      </c>
      <c r="N2106" s="72">
        <f t="shared" si="2205"/>
        <v>12.77</v>
      </c>
      <c r="O2106" s="73">
        <f t="shared" si="2206"/>
        <v>73146.56</v>
      </c>
      <c r="P2106" s="8">
        <f t="shared" si="2207"/>
        <v>194.5387234</v>
      </c>
    </row>
    <row r="2107" ht="14.25" customHeight="1" outlineLevel="2">
      <c r="A2107" s="68">
        <v>2149.0</v>
      </c>
      <c r="B2107" s="69">
        <v>1.0</v>
      </c>
      <c r="C2107" s="18" t="str">
        <f>IF(A2107=1.2, "Minneapolis",VLOOKUP(A2107,'Fall20 data fy22 comp rev '!$P$2:$Q$669,2,0))</f>
        <v>Minnewaska</v>
      </c>
      <c r="D2107" s="68">
        <v>2149.0</v>
      </c>
      <c r="E2107" s="69">
        <v>1.0</v>
      </c>
      <c r="F2107" s="69">
        <v>101.0</v>
      </c>
      <c r="G2107" s="70" t="s">
        <v>3132</v>
      </c>
      <c r="H2107" s="69">
        <v>44.0</v>
      </c>
      <c r="I2107" s="69">
        <v>25.0</v>
      </c>
      <c r="J2107" s="69">
        <v>4.0</v>
      </c>
      <c r="K2107" s="29">
        <f t="shared" si="2202"/>
        <v>27</v>
      </c>
      <c r="L2107" s="71">
        <f t="shared" si="2203"/>
        <v>0.6136</v>
      </c>
      <c r="M2107" s="71">
        <f t="shared" si="2204"/>
        <v>0.767</v>
      </c>
      <c r="N2107" s="72">
        <f t="shared" si="2205"/>
        <v>12.43</v>
      </c>
      <c r="O2107" s="73">
        <f t="shared" si="2206"/>
        <v>71199.04</v>
      </c>
      <c r="P2107" s="8">
        <f t="shared" si="2207"/>
        <v>1618.16</v>
      </c>
    </row>
    <row r="2108" ht="14.25" customHeight="1" outlineLevel="2">
      <c r="A2108" s="68">
        <v>2149.0</v>
      </c>
      <c r="B2108" s="69">
        <v>1.0</v>
      </c>
      <c r="C2108" s="18" t="str">
        <f>IF(A2108=1.2, "Minneapolis",VLOOKUP(A2108,'Fall20 data fy22 comp rev '!$P$2:$Q$669,2,0))</f>
        <v>Minnewaska</v>
      </c>
      <c r="D2108" s="68">
        <v>2149.0</v>
      </c>
      <c r="E2108" s="69">
        <v>1.0</v>
      </c>
      <c r="F2108" s="69">
        <v>104.0</v>
      </c>
      <c r="G2108" s="70" t="s">
        <v>3133</v>
      </c>
      <c r="H2108" s="69">
        <v>44.0</v>
      </c>
      <c r="I2108" s="69">
        <v>14.0</v>
      </c>
      <c r="J2108" s="69">
        <v>0.0</v>
      </c>
      <c r="K2108" s="29">
        <f t="shared" si="2202"/>
        <v>14</v>
      </c>
      <c r="L2108" s="71">
        <f t="shared" si="2203"/>
        <v>0.3182</v>
      </c>
      <c r="M2108" s="71">
        <f t="shared" si="2204"/>
        <v>0.3978</v>
      </c>
      <c r="N2108" s="72">
        <f t="shared" si="2205"/>
        <v>3.34</v>
      </c>
      <c r="O2108" s="73">
        <f t="shared" si="2206"/>
        <v>19131.52</v>
      </c>
      <c r="P2108" s="8">
        <f t="shared" si="2207"/>
        <v>434.8072727</v>
      </c>
    </row>
    <row r="2109" ht="14.25" customHeight="1" outlineLevel="1">
      <c r="A2109" s="68"/>
      <c r="B2109" s="69"/>
      <c r="C2109" s="80" t="s">
        <v>3889</v>
      </c>
      <c r="D2109" s="68"/>
      <c r="E2109" s="69"/>
      <c r="F2109" s="69"/>
      <c r="G2109" s="70"/>
      <c r="H2109" s="69">
        <f t="shared" ref="H2109:K2109" si="2208">SUBTOTAL(9,H2103:H2108)</f>
        <v>1349</v>
      </c>
      <c r="I2109" s="69">
        <f t="shared" si="2208"/>
        <v>254</v>
      </c>
      <c r="J2109" s="69">
        <f t="shared" si="2208"/>
        <v>136</v>
      </c>
      <c r="K2109" s="29">
        <f t="shared" si="2208"/>
        <v>322</v>
      </c>
      <c r="L2109" s="71"/>
      <c r="M2109" s="71"/>
      <c r="N2109" s="72">
        <f t="shared" ref="N2109:O2109" si="2209">SUBTOTAL(9,N2103:N2108)</f>
        <v>63.04</v>
      </c>
      <c r="O2109" s="73">
        <f t="shared" si="2209"/>
        <v>361093.12</v>
      </c>
      <c r="P2109" s="8"/>
    </row>
    <row r="2110" ht="14.25" customHeight="1" outlineLevel="2">
      <c r="A2110" s="68">
        <v>2154.0</v>
      </c>
      <c r="B2110" s="69">
        <v>1.0</v>
      </c>
      <c r="C2110" s="18" t="str">
        <f>IF(A2110=1.2, "Minneapolis",VLOOKUP(A2110,'Fall20 data fy22 comp rev '!$P$2:$Q$669,2,0))</f>
        <v>#N/A</v>
      </c>
      <c r="D2110" s="68">
        <v>2154.0</v>
      </c>
      <c r="E2110" s="69">
        <v>1.0</v>
      </c>
      <c r="F2110" s="69">
        <v>10.0</v>
      </c>
      <c r="G2110" s="70" t="s">
        <v>1203</v>
      </c>
      <c r="H2110" s="69">
        <v>309.0</v>
      </c>
      <c r="I2110" s="69">
        <v>93.0</v>
      </c>
      <c r="J2110" s="69">
        <v>31.0</v>
      </c>
      <c r="K2110" s="29">
        <f t="shared" ref="K2110:K2114" si="2210">ROUND((I$3*I2110)+(J2110*J$3),1)</f>
        <v>108.5</v>
      </c>
      <c r="L2110" s="71">
        <f t="shared" ref="L2110:L2114" si="2211">ROUND(K2110/H2110,4)</f>
        <v>0.3511</v>
      </c>
      <c r="M2110" s="71">
        <f t="shared" ref="M2110:M2114" si="2212">ROUND(MIN(1,L2110/M$3),4)</f>
        <v>0.4389</v>
      </c>
      <c r="N2110" s="72">
        <f t="shared" ref="N2110:N2114" si="2213">ROUND(K2110*M2110*N$3,2)</f>
        <v>28.57</v>
      </c>
      <c r="O2110" s="73">
        <f t="shared" ref="O2110:O2114" si="2214">ROUND(N2110*O$3,2)</f>
        <v>163648.96</v>
      </c>
      <c r="P2110" s="8">
        <f t="shared" ref="P2110:P2114" si="2215">O2110/H2110</f>
        <v>529.6082848</v>
      </c>
    </row>
    <row r="2111" ht="14.25" customHeight="1" outlineLevel="2">
      <c r="A2111" s="68">
        <v>2154.0</v>
      </c>
      <c r="B2111" s="69">
        <v>1.0</v>
      </c>
      <c r="C2111" s="18" t="str">
        <f>IF(A2111=1.2, "Minneapolis",VLOOKUP(A2111,'Fall20 data fy22 comp rev '!$P$2:$Q$669,2,0))</f>
        <v>#N/A</v>
      </c>
      <c r="D2111" s="68">
        <v>2154.0</v>
      </c>
      <c r="E2111" s="69">
        <v>1.0</v>
      </c>
      <c r="F2111" s="69">
        <v>20.0</v>
      </c>
      <c r="G2111" s="70" t="s">
        <v>3308</v>
      </c>
      <c r="H2111" s="69">
        <v>153.0</v>
      </c>
      <c r="I2111" s="69">
        <v>49.0</v>
      </c>
      <c r="J2111" s="69">
        <v>15.0</v>
      </c>
      <c r="K2111" s="29">
        <f t="shared" si="2210"/>
        <v>56.5</v>
      </c>
      <c r="L2111" s="71">
        <f t="shared" si="2211"/>
        <v>0.3693</v>
      </c>
      <c r="M2111" s="71">
        <f t="shared" si="2212"/>
        <v>0.4616</v>
      </c>
      <c r="N2111" s="72">
        <f t="shared" si="2213"/>
        <v>15.65</v>
      </c>
      <c r="O2111" s="73">
        <f t="shared" si="2214"/>
        <v>89643.2</v>
      </c>
      <c r="P2111" s="8">
        <f t="shared" si="2215"/>
        <v>585.903268</v>
      </c>
    </row>
    <row r="2112" ht="14.25" customHeight="1" outlineLevel="2">
      <c r="A2112" s="68">
        <v>2154.0</v>
      </c>
      <c r="B2112" s="69">
        <v>1.0</v>
      </c>
      <c r="C2112" s="18" t="str">
        <f>IF(A2112=1.2, "Minneapolis",VLOOKUP(A2112,'Fall20 data fy22 comp rev '!$P$2:$Q$669,2,0))</f>
        <v>#N/A</v>
      </c>
      <c r="D2112" s="68">
        <v>2154.0</v>
      </c>
      <c r="E2112" s="69">
        <v>1.0</v>
      </c>
      <c r="F2112" s="69">
        <v>30.0</v>
      </c>
      <c r="G2112" s="70" t="s">
        <v>3309</v>
      </c>
      <c r="H2112" s="69">
        <v>136.0</v>
      </c>
      <c r="I2112" s="69">
        <v>31.0</v>
      </c>
      <c r="J2112" s="69">
        <v>15.0</v>
      </c>
      <c r="K2112" s="29">
        <f t="shared" si="2210"/>
        <v>38.5</v>
      </c>
      <c r="L2112" s="71">
        <f t="shared" si="2211"/>
        <v>0.2831</v>
      </c>
      <c r="M2112" s="71">
        <f t="shared" si="2212"/>
        <v>0.3539</v>
      </c>
      <c r="N2112" s="72">
        <f t="shared" si="2213"/>
        <v>8.18</v>
      </c>
      <c r="O2112" s="73">
        <f t="shared" si="2214"/>
        <v>46855.04</v>
      </c>
      <c r="P2112" s="8">
        <f t="shared" si="2215"/>
        <v>344.5223529</v>
      </c>
    </row>
    <row r="2113" ht="14.25" customHeight="1" outlineLevel="2">
      <c r="A2113" s="68">
        <v>2154.0</v>
      </c>
      <c r="B2113" s="69">
        <v>1.0</v>
      </c>
      <c r="C2113" s="18" t="str">
        <f>IF(A2113=1.2, "Minneapolis",VLOOKUP(A2113,'Fall20 data fy22 comp rev '!$P$2:$Q$669,2,0))</f>
        <v>#N/A</v>
      </c>
      <c r="D2113" s="68">
        <v>2154.0</v>
      </c>
      <c r="E2113" s="69">
        <v>1.0</v>
      </c>
      <c r="F2113" s="69">
        <v>40.0</v>
      </c>
      <c r="G2113" s="70" t="s">
        <v>3310</v>
      </c>
      <c r="H2113" s="69">
        <v>278.0</v>
      </c>
      <c r="I2113" s="69">
        <v>47.0</v>
      </c>
      <c r="J2113" s="69">
        <v>26.0</v>
      </c>
      <c r="K2113" s="29">
        <f t="shared" si="2210"/>
        <v>60</v>
      </c>
      <c r="L2113" s="71">
        <f t="shared" si="2211"/>
        <v>0.2158</v>
      </c>
      <c r="M2113" s="71">
        <f t="shared" si="2212"/>
        <v>0.2698</v>
      </c>
      <c r="N2113" s="72">
        <f t="shared" si="2213"/>
        <v>9.71</v>
      </c>
      <c r="O2113" s="73">
        <f t="shared" si="2214"/>
        <v>55618.88</v>
      </c>
      <c r="P2113" s="8">
        <f t="shared" si="2215"/>
        <v>200.0679137</v>
      </c>
    </row>
    <row r="2114" ht="14.25" customHeight="1" outlineLevel="2">
      <c r="A2114" s="68">
        <v>2154.0</v>
      </c>
      <c r="B2114" s="69">
        <v>1.0</v>
      </c>
      <c r="C2114" s="18" t="str">
        <f>IF(A2114=1.2, "Minneapolis",VLOOKUP(A2114,'Fall20 data fy22 comp rev '!$P$2:$Q$669,2,0))</f>
        <v>#N/A</v>
      </c>
      <c r="D2114" s="68">
        <v>2154.0</v>
      </c>
      <c r="E2114" s="69">
        <v>1.0</v>
      </c>
      <c r="F2114" s="69">
        <v>80.0</v>
      </c>
      <c r="G2114" s="70" t="s">
        <v>3890</v>
      </c>
      <c r="H2114" s="69">
        <v>1.0</v>
      </c>
      <c r="I2114" s="69">
        <v>0.0</v>
      </c>
      <c r="J2114" s="69">
        <v>1.0</v>
      </c>
      <c r="K2114" s="29">
        <f t="shared" si="2210"/>
        <v>0.5</v>
      </c>
      <c r="L2114" s="71">
        <f t="shared" si="2211"/>
        <v>0.5</v>
      </c>
      <c r="M2114" s="71">
        <f t="shared" si="2212"/>
        <v>0.625</v>
      </c>
      <c r="N2114" s="72">
        <f t="shared" si="2213"/>
        <v>0.19</v>
      </c>
      <c r="O2114" s="73">
        <f t="shared" si="2214"/>
        <v>1088.32</v>
      </c>
      <c r="P2114" s="8">
        <f t="shared" si="2215"/>
        <v>1088.32</v>
      </c>
    </row>
    <row r="2115" ht="14.25" customHeight="1" outlineLevel="1">
      <c r="A2115" s="68"/>
      <c r="B2115" s="69"/>
      <c r="C2115" s="80" t="s">
        <v>3891</v>
      </c>
      <c r="D2115" s="68"/>
      <c r="E2115" s="69"/>
      <c r="F2115" s="69"/>
      <c r="G2115" s="70"/>
      <c r="H2115" s="69">
        <f t="shared" ref="H2115:K2115" si="2216">SUBTOTAL(9,H2110:H2114)</f>
        <v>877</v>
      </c>
      <c r="I2115" s="69">
        <f t="shared" si="2216"/>
        <v>220</v>
      </c>
      <c r="J2115" s="69">
        <f t="shared" si="2216"/>
        <v>88</v>
      </c>
      <c r="K2115" s="29">
        <f t="shared" si="2216"/>
        <v>264</v>
      </c>
      <c r="L2115" s="71"/>
      <c r="M2115" s="71"/>
      <c r="N2115" s="72">
        <f t="shared" ref="N2115:O2115" si="2217">SUBTOTAL(9,N2110:N2114)</f>
        <v>62.3</v>
      </c>
      <c r="O2115" s="73">
        <f t="shared" si="2217"/>
        <v>356854.4</v>
      </c>
      <c r="P2115" s="8"/>
    </row>
    <row r="2116" ht="14.25" customHeight="1" outlineLevel="2">
      <c r="A2116" s="68">
        <v>2155.0</v>
      </c>
      <c r="B2116" s="69">
        <v>1.0</v>
      </c>
      <c r="C2116" s="18" t="str">
        <f>IF(A2116=1.2, "Minneapolis",VLOOKUP(A2116,'Fall20 data fy22 comp rev '!$P$2:$Q$669,2,0))</f>
        <v>Wadena-Deer Creek</v>
      </c>
      <c r="D2116" s="68">
        <v>2155.0</v>
      </c>
      <c r="E2116" s="69">
        <v>1.0</v>
      </c>
      <c r="F2116" s="69">
        <v>1.0</v>
      </c>
      <c r="G2116" s="70" t="s">
        <v>3134</v>
      </c>
      <c r="H2116" s="69">
        <v>450.0</v>
      </c>
      <c r="I2116" s="69">
        <v>102.0</v>
      </c>
      <c r="J2116" s="69">
        <v>66.0</v>
      </c>
      <c r="K2116" s="29">
        <f t="shared" ref="K2116:K2118" si="2218">ROUND((I$3*I2116)+(J2116*J$3),1)</f>
        <v>135</v>
      </c>
      <c r="L2116" s="71">
        <f t="shared" ref="L2116:L2118" si="2219">ROUND(K2116/H2116,4)</f>
        <v>0.3</v>
      </c>
      <c r="M2116" s="71">
        <f t="shared" ref="M2116:M2118" si="2220">ROUND(MIN(1,L2116/M$3),4)</f>
        <v>0.375</v>
      </c>
      <c r="N2116" s="72">
        <f t="shared" ref="N2116:N2118" si="2221">ROUND(K2116*M2116*N$3,2)</f>
        <v>30.38</v>
      </c>
      <c r="O2116" s="73">
        <f t="shared" ref="O2116:O2118" si="2222">ROUND(N2116*O$3,2)</f>
        <v>174016.64</v>
      </c>
      <c r="P2116" s="8">
        <f t="shared" ref="P2116:P2118" si="2223">O2116/H2116</f>
        <v>386.7036444</v>
      </c>
    </row>
    <row r="2117" ht="14.25" customHeight="1" outlineLevel="2">
      <c r="A2117" s="68">
        <v>2155.0</v>
      </c>
      <c r="B2117" s="69">
        <v>1.0</v>
      </c>
      <c r="C2117" s="18" t="str">
        <f>IF(A2117=1.2, "Minneapolis",VLOOKUP(A2117,'Fall20 data fy22 comp rev '!$P$2:$Q$669,2,0))</f>
        <v>Wadena-Deer Creek</v>
      </c>
      <c r="D2117" s="68">
        <v>2155.0</v>
      </c>
      <c r="E2117" s="69">
        <v>1.0</v>
      </c>
      <c r="F2117" s="69">
        <v>2.0</v>
      </c>
      <c r="G2117" s="70" t="s">
        <v>3135</v>
      </c>
      <c r="H2117" s="69">
        <v>439.0</v>
      </c>
      <c r="I2117" s="69">
        <v>137.0</v>
      </c>
      <c r="J2117" s="69">
        <v>70.0</v>
      </c>
      <c r="K2117" s="29">
        <f t="shared" si="2218"/>
        <v>172</v>
      </c>
      <c r="L2117" s="71">
        <f t="shared" si="2219"/>
        <v>0.3918</v>
      </c>
      <c r="M2117" s="71">
        <f t="shared" si="2220"/>
        <v>0.4898</v>
      </c>
      <c r="N2117" s="72">
        <f t="shared" si="2221"/>
        <v>50.55</v>
      </c>
      <c r="O2117" s="73">
        <f t="shared" si="2222"/>
        <v>289550.4</v>
      </c>
      <c r="P2117" s="8">
        <f t="shared" si="2223"/>
        <v>659.5681093</v>
      </c>
    </row>
    <row r="2118" ht="14.25" customHeight="1" outlineLevel="2">
      <c r="A2118" s="68">
        <v>2155.0</v>
      </c>
      <c r="B2118" s="69">
        <v>1.0</v>
      </c>
      <c r="C2118" s="18" t="str">
        <f>IF(A2118=1.2, "Minneapolis",VLOOKUP(A2118,'Fall20 data fy22 comp rev '!$P$2:$Q$669,2,0))</f>
        <v>Wadena-Deer Creek</v>
      </c>
      <c r="D2118" s="68">
        <v>2155.0</v>
      </c>
      <c r="E2118" s="69">
        <v>1.0</v>
      </c>
      <c r="F2118" s="69">
        <v>3.0</v>
      </c>
      <c r="G2118" s="70" t="s">
        <v>3136</v>
      </c>
      <c r="H2118" s="69">
        <v>162.0</v>
      </c>
      <c r="I2118" s="69">
        <v>48.0</v>
      </c>
      <c r="J2118" s="69">
        <v>23.0</v>
      </c>
      <c r="K2118" s="29">
        <f t="shared" si="2218"/>
        <v>59.5</v>
      </c>
      <c r="L2118" s="71">
        <f t="shared" si="2219"/>
        <v>0.3673</v>
      </c>
      <c r="M2118" s="71">
        <f t="shared" si="2220"/>
        <v>0.4591</v>
      </c>
      <c r="N2118" s="72">
        <f t="shared" si="2221"/>
        <v>16.39</v>
      </c>
      <c r="O2118" s="73">
        <f t="shared" si="2222"/>
        <v>93881.92</v>
      </c>
      <c r="P2118" s="8">
        <f t="shared" si="2223"/>
        <v>579.5180247</v>
      </c>
    </row>
    <row r="2119" ht="14.25" customHeight="1" outlineLevel="1">
      <c r="A2119" s="68"/>
      <c r="B2119" s="69"/>
      <c r="C2119" s="80" t="s">
        <v>3892</v>
      </c>
      <c r="D2119" s="68"/>
      <c r="E2119" s="69"/>
      <c r="F2119" s="69"/>
      <c r="G2119" s="70"/>
      <c r="H2119" s="69">
        <f t="shared" ref="H2119:K2119" si="2224">SUBTOTAL(9,H2116:H2118)</f>
        <v>1051</v>
      </c>
      <c r="I2119" s="69">
        <f t="shared" si="2224"/>
        <v>287</v>
      </c>
      <c r="J2119" s="69">
        <f t="shared" si="2224"/>
        <v>159</v>
      </c>
      <c r="K2119" s="29">
        <f t="shared" si="2224"/>
        <v>366.5</v>
      </c>
      <c r="L2119" s="71"/>
      <c r="M2119" s="71"/>
      <c r="N2119" s="72">
        <f t="shared" ref="N2119:O2119" si="2225">SUBTOTAL(9,N2116:N2118)</f>
        <v>97.32</v>
      </c>
      <c r="O2119" s="73">
        <f t="shared" si="2225"/>
        <v>557448.96</v>
      </c>
      <c r="P2119" s="8"/>
    </row>
    <row r="2120" ht="14.25" customHeight="1" outlineLevel="2">
      <c r="A2120" s="68">
        <v>2159.0</v>
      </c>
      <c r="B2120" s="69">
        <v>1.0</v>
      </c>
      <c r="C2120" s="18" t="str">
        <f>IF(A2120=1.2, "Minneapolis",VLOOKUP(A2120,'Fall20 data fy22 comp rev '!$P$2:$Q$669,2,0))</f>
        <v>Buffalo Lk-Hector-Stewart Public Sc</v>
      </c>
      <c r="D2120" s="68">
        <v>2159.0</v>
      </c>
      <c r="E2120" s="69">
        <v>1.0</v>
      </c>
      <c r="F2120" s="69">
        <v>10.0</v>
      </c>
      <c r="G2120" s="70" t="s">
        <v>3137</v>
      </c>
      <c r="H2120" s="69">
        <v>222.0</v>
      </c>
      <c r="I2120" s="69">
        <v>65.0</v>
      </c>
      <c r="J2120" s="69">
        <v>34.0</v>
      </c>
      <c r="K2120" s="29">
        <f t="shared" ref="K2120:K2121" si="2226">ROUND((I$3*I2120)+(J2120*J$3),1)</f>
        <v>82</v>
      </c>
      <c r="L2120" s="71">
        <f t="shared" ref="L2120:L2121" si="2227">ROUND(K2120/H2120,4)</f>
        <v>0.3694</v>
      </c>
      <c r="M2120" s="71">
        <f t="shared" ref="M2120:M2121" si="2228">ROUND(MIN(1,L2120/M$3),4)</f>
        <v>0.4618</v>
      </c>
      <c r="N2120" s="72">
        <f t="shared" ref="N2120:N2121" si="2229">ROUND(K2120*M2120*N$3,2)</f>
        <v>22.72</v>
      </c>
      <c r="O2120" s="73">
        <f t="shared" ref="O2120:O2121" si="2230">ROUND(N2120*O$3,2)</f>
        <v>130140.16</v>
      </c>
      <c r="P2120" s="8">
        <f t="shared" ref="P2120:P2121" si="2231">O2120/H2120</f>
        <v>586.2169369</v>
      </c>
    </row>
    <row r="2121" ht="14.25" customHeight="1" outlineLevel="2">
      <c r="A2121" s="68">
        <v>2159.0</v>
      </c>
      <c r="B2121" s="69">
        <v>1.0</v>
      </c>
      <c r="C2121" s="18" t="str">
        <f>IF(A2121=1.2, "Minneapolis",VLOOKUP(A2121,'Fall20 data fy22 comp rev '!$P$2:$Q$669,2,0))</f>
        <v>Buffalo Lk-Hector-Stewart Public Sc</v>
      </c>
      <c r="D2121" s="68">
        <v>2159.0</v>
      </c>
      <c r="E2121" s="69">
        <v>1.0</v>
      </c>
      <c r="F2121" s="69">
        <v>20.0</v>
      </c>
      <c r="G2121" s="70" t="s">
        <v>3138</v>
      </c>
      <c r="H2121" s="69">
        <v>279.0</v>
      </c>
      <c r="I2121" s="69">
        <v>58.0</v>
      </c>
      <c r="J2121" s="69">
        <v>31.0</v>
      </c>
      <c r="K2121" s="29">
        <f t="shared" si="2226"/>
        <v>73.5</v>
      </c>
      <c r="L2121" s="71">
        <f t="shared" si="2227"/>
        <v>0.2634</v>
      </c>
      <c r="M2121" s="71">
        <f t="shared" si="2228"/>
        <v>0.3293</v>
      </c>
      <c r="N2121" s="72">
        <f t="shared" si="2229"/>
        <v>14.52</v>
      </c>
      <c r="O2121" s="73">
        <f t="shared" si="2230"/>
        <v>83170.56</v>
      </c>
      <c r="P2121" s="8">
        <f t="shared" si="2231"/>
        <v>298.1023656</v>
      </c>
    </row>
    <row r="2122" ht="14.25" customHeight="1" outlineLevel="1">
      <c r="A2122" s="68"/>
      <c r="B2122" s="69"/>
      <c r="C2122" s="80" t="s">
        <v>3893</v>
      </c>
      <c r="D2122" s="68"/>
      <c r="E2122" s="69"/>
      <c r="F2122" s="69"/>
      <c r="G2122" s="70"/>
      <c r="H2122" s="69">
        <f t="shared" ref="H2122:K2122" si="2232">SUBTOTAL(9,H2120:H2121)</f>
        <v>501</v>
      </c>
      <c r="I2122" s="69">
        <f t="shared" si="2232"/>
        <v>123</v>
      </c>
      <c r="J2122" s="69">
        <f t="shared" si="2232"/>
        <v>65</v>
      </c>
      <c r="K2122" s="29">
        <f t="shared" si="2232"/>
        <v>155.5</v>
      </c>
      <c r="L2122" s="71"/>
      <c r="M2122" s="71"/>
      <c r="N2122" s="72">
        <f t="shared" ref="N2122:O2122" si="2233">SUBTOTAL(9,N2120:N2121)</f>
        <v>37.24</v>
      </c>
      <c r="O2122" s="73">
        <f t="shared" si="2233"/>
        <v>213310.72</v>
      </c>
      <c r="P2122" s="8"/>
    </row>
    <row r="2123" ht="14.25" customHeight="1" outlineLevel="2">
      <c r="A2123" s="68">
        <v>2164.0</v>
      </c>
      <c r="B2123" s="69">
        <v>1.0</v>
      </c>
      <c r="C2123" s="18" t="str">
        <f>IF(A2123=1.2, "Minneapolis",VLOOKUP(A2123,'Fall20 data fy22 comp rev '!$P$2:$Q$669,2,0))</f>
        <v>Dilworth-Glyndon-Felton</v>
      </c>
      <c r="D2123" s="68">
        <v>2164.0</v>
      </c>
      <c r="E2123" s="69">
        <v>1.0</v>
      </c>
      <c r="F2123" s="69">
        <v>1.0</v>
      </c>
      <c r="G2123" s="70" t="s">
        <v>3139</v>
      </c>
      <c r="H2123" s="69">
        <v>463.0</v>
      </c>
      <c r="I2123" s="69">
        <v>109.0</v>
      </c>
      <c r="J2123" s="69">
        <v>33.0</v>
      </c>
      <c r="K2123" s="29">
        <f t="shared" ref="K2123:K2126" si="2234">ROUND((I$3*I2123)+(J2123*J$3),1)</f>
        <v>125.5</v>
      </c>
      <c r="L2123" s="71">
        <f t="shared" ref="L2123:L2126" si="2235">ROUND(K2123/H2123,4)</f>
        <v>0.2711</v>
      </c>
      <c r="M2123" s="71">
        <f t="shared" ref="M2123:M2126" si="2236">ROUND(MIN(1,L2123/M$3),4)</f>
        <v>0.3389</v>
      </c>
      <c r="N2123" s="72">
        <f t="shared" ref="N2123:N2126" si="2237">ROUND(K2123*M2123*N$3,2)</f>
        <v>25.52</v>
      </c>
      <c r="O2123" s="73">
        <f t="shared" ref="O2123:O2126" si="2238">ROUND(N2123*O$3,2)</f>
        <v>146178.56</v>
      </c>
      <c r="P2123" s="8">
        <f t="shared" ref="P2123:P2126" si="2239">O2123/H2123</f>
        <v>315.720432</v>
      </c>
    </row>
    <row r="2124" ht="14.25" customHeight="1" outlineLevel="2">
      <c r="A2124" s="68">
        <v>2164.0</v>
      </c>
      <c r="B2124" s="69">
        <v>1.0</v>
      </c>
      <c r="C2124" s="18" t="str">
        <f>IF(A2124=1.2, "Minneapolis",VLOOKUP(A2124,'Fall20 data fy22 comp rev '!$P$2:$Q$669,2,0))</f>
        <v>Dilworth-Glyndon-Felton</v>
      </c>
      <c r="D2124" s="68">
        <v>2164.0</v>
      </c>
      <c r="E2124" s="69">
        <v>1.0</v>
      </c>
      <c r="F2124" s="69">
        <v>2.0</v>
      </c>
      <c r="G2124" s="70" t="s">
        <v>3140</v>
      </c>
      <c r="H2124" s="69">
        <v>335.0</v>
      </c>
      <c r="I2124" s="69">
        <v>77.0</v>
      </c>
      <c r="J2124" s="69">
        <v>23.0</v>
      </c>
      <c r="K2124" s="29">
        <f t="shared" si="2234"/>
        <v>88.5</v>
      </c>
      <c r="L2124" s="71">
        <f t="shared" si="2235"/>
        <v>0.2642</v>
      </c>
      <c r="M2124" s="71">
        <f t="shared" si="2236"/>
        <v>0.3303</v>
      </c>
      <c r="N2124" s="72">
        <f t="shared" si="2237"/>
        <v>17.54</v>
      </c>
      <c r="O2124" s="73">
        <f t="shared" si="2238"/>
        <v>100469.12</v>
      </c>
      <c r="P2124" s="8">
        <f t="shared" si="2239"/>
        <v>299.9078209</v>
      </c>
    </row>
    <row r="2125" ht="14.25" customHeight="1" outlineLevel="2">
      <c r="A2125" s="68">
        <v>2164.0</v>
      </c>
      <c r="B2125" s="69">
        <v>1.0</v>
      </c>
      <c r="C2125" s="18" t="str">
        <f>IF(A2125=1.2, "Minneapolis",VLOOKUP(A2125,'Fall20 data fy22 comp rev '!$P$2:$Q$669,2,0))</f>
        <v>Dilworth-Glyndon-Felton</v>
      </c>
      <c r="D2125" s="68">
        <v>2164.0</v>
      </c>
      <c r="E2125" s="69">
        <v>1.0</v>
      </c>
      <c r="F2125" s="69">
        <v>3.0</v>
      </c>
      <c r="G2125" s="70" t="s">
        <v>3141</v>
      </c>
      <c r="H2125" s="69">
        <v>389.0</v>
      </c>
      <c r="I2125" s="69">
        <v>75.0</v>
      </c>
      <c r="J2125" s="69">
        <v>32.0</v>
      </c>
      <c r="K2125" s="29">
        <f t="shared" si="2234"/>
        <v>91</v>
      </c>
      <c r="L2125" s="71">
        <f t="shared" si="2235"/>
        <v>0.2339</v>
      </c>
      <c r="M2125" s="71">
        <f t="shared" si="2236"/>
        <v>0.2924</v>
      </c>
      <c r="N2125" s="72">
        <f t="shared" si="2237"/>
        <v>15.97</v>
      </c>
      <c r="O2125" s="73">
        <f t="shared" si="2238"/>
        <v>91476.16</v>
      </c>
      <c r="P2125" s="8">
        <f t="shared" si="2239"/>
        <v>235.1572237</v>
      </c>
    </row>
    <row r="2126" ht="14.25" customHeight="1" outlineLevel="2">
      <c r="A2126" s="68">
        <v>2164.0</v>
      </c>
      <c r="B2126" s="69">
        <v>1.0</v>
      </c>
      <c r="C2126" s="18" t="str">
        <f>IF(A2126=1.2, "Minneapolis",VLOOKUP(A2126,'Fall20 data fy22 comp rev '!$P$2:$Q$669,2,0))</f>
        <v>Dilworth-Glyndon-Felton</v>
      </c>
      <c r="D2126" s="68">
        <v>2164.0</v>
      </c>
      <c r="E2126" s="69">
        <v>1.0</v>
      </c>
      <c r="F2126" s="69">
        <v>4.0</v>
      </c>
      <c r="G2126" s="70" t="s">
        <v>3142</v>
      </c>
      <c r="H2126" s="69">
        <v>441.0</v>
      </c>
      <c r="I2126" s="69">
        <v>50.0</v>
      </c>
      <c r="J2126" s="69">
        <v>12.0</v>
      </c>
      <c r="K2126" s="29">
        <f t="shared" si="2234"/>
        <v>56</v>
      </c>
      <c r="L2126" s="71">
        <f t="shared" si="2235"/>
        <v>0.127</v>
      </c>
      <c r="M2126" s="71">
        <f t="shared" si="2236"/>
        <v>0.1588</v>
      </c>
      <c r="N2126" s="72">
        <f t="shared" si="2237"/>
        <v>5.34</v>
      </c>
      <c r="O2126" s="73">
        <f t="shared" si="2238"/>
        <v>30587.52</v>
      </c>
      <c r="P2126" s="8">
        <f t="shared" si="2239"/>
        <v>69.35945578</v>
      </c>
    </row>
    <row r="2127" ht="14.25" customHeight="1" outlineLevel="1">
      <c r="A2127" s="68"/>
      <c r="B2127" s="69"/>
      <c r="C2127" s="80" t="s">
        <v>3894</v>
      </c>
      <c r="D2127" s="68"/>
      <c r="E2127" s="69"/>
      <c r="F2127" s="69"/>
      <c r="G2127" s="70"/>
      <c r="H2127" s="69">
        <f t="shared" ref="H2127:K2127" si="2240">SUBTOTAL(9,H2123:H2126)</f>
        <v>1628</v>
      </c>
      <c r="I2127" s="69">
        <f t="shared" si="2240"/>
        <v>311</v>
      </c>
      <c r="J2127" s="69">
        <f t="shared" si="2240"/>
        <v>100</v>
      </c>
      <c r="K2127" s="29">
        <f t="shared" si="2240"/>
        <v>361</v>
      </c>
      <c r="L2127" s="71"/>
      <c r="M2127" s="71"/>
      <c r="N2127" s="72">
        <f t="shared" ref="N2127:O2127" si="2241">SUBTOTAL(9,N2123:N2126)</f>
        <v>64.37</v>
      </c>
      <c r="O2127" s="73">
        <f t="shared" si="2241"/>
        <v>368711.36</v>
      </c>
      <c r="P2127" s="8"/>
    </row>
    <row r="2128" ht="14.25" customHeight="1" outlineLevel="2">
      <c r="A2128" s="68">
        <v>2165.0</v>
      </c>
      <c r="B2128" s="69">
        <v>1.0</v>
      </c>
      <c r="C2128" s="18" t="str">
        <f>IF(A2128=1.2, "Minneapolis",VLOOKUP(A2128,'Fall20 data fy22 comp rev '!$P$2:$Q$669,2,0))</f>
        <v>Hinckley-Finlayson</v>
      </c>
      <c r="D2128" s="68">
        <v>2165.0</v>
      </c>
      <c r="E2128" s="69">
        <v>1.0</v>
      </c>
      <c r="F2128" s="69">
        <v>10.0</v>
      </c>
      <c r="G2128" s="70" t="s">
        <v>3143</v>
      </c>
      <c r="H2128" s="69">
        <v>502.0</v>
      </c>
      <c r="I2128" s="69">
        <v>263.0</v>
      </c>
      <c r="J2128" s="69">
        <v>56.0</v>
      </c>
      <c r="K2128" s="29">
        <f t="shared" ref="K2128:K2131" si="2242">ROUND((I$3*I2128)+(J2128*J$3),1)</f>
        <v>291</v>
      </c>
      <c r="L2128" s="71">
        <f t="shared" ref="L2128:L2131" si="2243">ROUND(K2128/H2128,4)</f>
        <v>0.5797</v>
      </c>
      <c r="M2128" s="71">
        <f t="shared" ref="M2128:M2131" si="2244">ROUND(MIN(1,L2128/M$3),4)</f>
        <v>0.7246</v>
      </c>
      <c r="N2128" s="72">
        <f t="shared" ref="N2128:N2131" si="2245">ROUND(K2128*M2128*N$3,2)</f>
        <v>126.52</v>
      </c>
      <c r="O2128" s="73">
        <f t="shared" ref="O2128:O2131" si="2246">ROUND(N2128*O$3,2)</f>
        <v>724706.56</v>
      </c>
      <c r="P2128" s="8">
        <f t="shared" ref="P2128:P2131" si="2247">O2128/H2128</f>
        <v>1443.638566</v>
      </c>
    </row>
    <row r="2129" ht="14.25" customHeight="1" outlineLevel="2">
      <c r="A2129" s="68">
        <v>2165.0</v>
      </c>
      <c r="B2129" s="69">
        <v>1.0</v>
      </c>
      <c r="C2129" s="18" t="str">
        <f>IF(A2129=1.2, "Minneapolis",VLOOKUP(A2129,'Fall20 data fy22 comp rev '!$P$2:$Q$669,2,0))</f>
        <v>Hinckley-Finlayson</v>
      </c>
      <c r="D2129" s="68">
        <v>2165.0</v>
      </c>
      <c r="E2129" s="69">
        <v>1.0</v>
      </c>
      <c r="F2129" s="69">
        <v>20.0</v>
      </c>
      <c r="G2129" s="70" t="s">
        <v>3144</v>
      </c>
      <c r="H2129" s="69">
        <v>391.0</v>
      </c>
      <c r="I2129" s="69">
        <v>139.0</v>
      </c>
      <c r="J2129" s="69">
        <v>42.0</v>
      </c>
      <c r="K2129" s="29">
        <f t="shared" si="2242"/>
        <v>160</v>
      </c>
      <c r="L2129" s="71">
        <f t="shared" si="2243"/>
        <v>0.4092</v>
      </c>
      <c r="M2129" s="71">
        <f t="shared" si="2244"/>
        <v>0.5115</v>
      </c>
      <c r="N2129" s="72">
        <f t="shared" si="2245"/>
        <v>49.1</v>
      </c>
      <c r="O2129" s="73">
        <f t="shared" si="2246"/>
        <v>281244.8</v>
      </c>
      <c r="P2129" s="8">
        <f t="shared" si="2247"/>
        <v>719.2961637</v>
      </c>
    </row>
    <row r="2130" ht="14.25" customHeight="1" outlineLevel="2">
      <c r="A2130" s="68">
        <v>2165.0</v>
      </c>
      <c r="B2130" s="69">
        <v>1.0</v>
      </c>
      <c r="C2130" s="18" t="str">
        <f>IF(A2130=1.2, "Minneapolis",VLOOKUP(A2130,'Fall20 data fy22 comp rev '!$P$2:$Q$669,2,0))</f>
        <v>Hinckley-Finlayson</v>
      </c>
      <c r="D2130" s="68">
        <v>2165.0</v>
      </c>
      <c r="E2130" s="69">
        <v>1.0</v>
      </c>
      <c r="F2130" s="69">
        <v>30.0</v>
      </c>
      <c r="G2130" s="70" t="s">
        <v>3145</v>
      </c>
      <c r="H2130" s="69">
        <v>74.0</v>
      </c>
      <c r="I2130" s="69">
        <v>17.0</v>
      </c>
      <c r="J2130" s="69">
        <v>17.0</v>
      </c>
      <c r="K2130" s="29">
        <f t="shared" si="2242"/>
        <v>25.5</v>
      </c>
      <c r="L2130" s="71">
        <f t="shared" si="2243"/>
        <v>0.3446</v>
      </c>
      <c r="M2130" s="71">
        <f t="shared" si="2244"/>
        <v>0.4308</v>
      </c>
      <c r="N2130" s="72">
        <f t="shared" si="2245"/>
        <v>6.59</v>
      </c>
      <c r="O2130" s="73">
        <f t="shared" si="2246"/>
        <v>37747.52</v>
      </c>
      <c r="P2130" s="8">
        <f t="shared" si="2247"/>
        <v>510.1016216</v>
      </c>
    </row>
    <row r="2131" ht="14.25" customHeight="1" outlineLevel="2">
      <c r="A2131" s="68">
        <v>2165.0</v>
      </c>
      <c r="B2131" s="69">
        <v>1.0</v>
      </c>
      <c r="C2131" s="18" t="str">
        <f>IF(A2131=1.2, "Minneapolis",VLOOKUP(A2131,'Fall20 data fy22 comp rev '!$P$2:$Q$669,2,0))</f>
        <v>Hinckley-Finlayson</v>
      </c>
      <c r="D2131" s="68">
        <v>2165.0</v>
      </c>
      <c r="E2131" s="69">
        <v>1.0</v>
      </c>
      <c r="F2131" s="69">
        <v>40.0</v>
      </c>
      <c r="G2131" s="70" t="s">
        <v>3146</v>
      </c>
      <c r="H2131" s="69">
        <v>30.0</v>
      </c>
      <c r="I2131" s="69">
        <v>14.0</v>
      </c>
      <c r="J2131" s="69">
        <v>3.0</v>
      </c>
      <c r="K2131" s="29">
        <f t="shared" si="2242"/>
        <v>15.5</v>
      </c>
      <c r="L2131" s="71">
        <f t="shared" si="2243"/>
        <v>0.5167</v>
      </c>
      <c r="M2131" s="71">
        <f t="shared" si="2244"/>
        <v>0.6459</v>
      </c>
      <c r="N2131" s="72">
        <f t="shared" si="2245"/>
        <v>6.01</v>
      </c>
      <c r="O2131" s="73">
        <f t="shared" si="2246"/>
        <v>34425.28</v>
      </c>
      <c r="P2131" s="8">
        <f t="shared" si="2247"/>
        <v>1147.509333</v>
      </c>
    </row>
    <row r="2132" ht="14.25" customHeight="1" outlineLevel="1">
      <c r="A2132" s="68"/>
      <c r="B2132" s="69"/>
      <c r="C2132" s="80" t="s">
        <v>3895</v>
      </c>
      <c r="D2132" s="68"/>
      <c r="E2132" s="69"/>
      <c r="F2132" s="69"/>
      <c r="G2132" s="70"/>
      <c r="H2132" s="69">
        <f t="shared" ref="H2132:K2132" si="2248">SUBTOTAL(9,H2128:H2131)</f>
        <v>997</v>
      </c>
      <c r="I2132" s="69">
        <f t="shared" si="2248"/>
        <v>433</v>
      </c>
      <c r="J2132" s="69">
        <f t="shared" si="2248"/>
        <v>118</v>
      </c>
      <c r="K2132" s="29">
        <f t="shared" si="2248"/>
        <v>492</v>
      </c>
      <c r="L2132" s="71"/>
      <c r="M2132" s="71"/>
      <c r="N2132" s="72">
        <f t="shared" ref="N2132:O2132" si="2249">SUBTOTAL(9,N2128:N2131)</f>
        <v>188.22</v>
      </c>
      <c r="O2132" s="73">
        <f t="shared" si="2249"/>
        <v>1078124.16</v>
      </c>
      <c r="P2132" s="8"/>
    </row>
    <row r="2133" ht="14.25" customHeight="1" outlineLevel="2">
      <c r="A2133" s="68">
        <v>2167.0</v>
      </c>
      <c r="B2133" s="69">
        <v>1.0</v>
      </c>
      <c r="C2133" s="18" t="str">
        <f>IF(A2133=1.2, "Minneapolis",VLOOKUP(A2133,'Fall20 data fy22 comp rev '!$P$2:$Q$669,2,0))</f>
        <v>Lakeview</v>
      </c>
      <c r="D2133" s="68">
        <v>2167.0</v>
      </c>
      <c r="E2133" s="69">
        <v>1.0</v>
      </c>
      <c r="F2133" s="69">
        <v>10.0</v>
      </c>
      <c r="G2133" s="70" t="s">
        <v>1777</v>
      </c>
      <c r="H2133" s="69">
        <v>356.0</v>
      </c>
      <c r="I2133" s="69">
        <v>78.0</v>
      </c>
      <c r="J2133" s="69">
        <v>43.0</v>
      </c>
      <c r="K2133" s="29">
        <f t="shared" ref="K2133:K2134" si="2250">ROUND((I$3*I2133)+(J2133*J$3),1)</f>
        <v>99.5</v>
      </c>
      <c r="L2133" s="71">
        <f t="shared" ref="L2133:L2134" si="2251">ROUND(K2133/H2133,4)</f>
        <v>0.2795</v>
      </c>
      <c r="M2133" s="71">
        <f t="shared" ref="M2133:M2134" si="2252">ROUND(MIN(1,L2133/M$3),4)</f>
        <v>0.3494</v>
      </c>
      <c r="N2133" s="72">
        <f t="shared" ref="N2133:N2134" si="2253">ROUND(K2133*M2133*N$3,2)</f>
        <v>20.86</v>
      </c>
      <c r="O2133" s="73">
        <f t="shared" ref="O2133:O2134" si="2254">ROUND(N2133*O$3,2)</f>
        <v>119486.08</v>
      </c>
      <c r="P2133" s="8">
        <f t="shared" ref="P2133:P2134" si="2255">O2133/H2133</f>
        <v>335.6350562</v>
      </c>
    </row>
    <row r="2134" ht="14.25" customHeight="1" outlineLevel="2">
      <c r="A2134" s="68">
        <v>2167.0</v>
      </c>
      <c r="B2134" s="69">
        <v>1.0</v>
      </c>
      <c r="C2134" s="18" t="str">
        <f>IF(A2134=1.2, "Minneapolis",VLOOKUP(A2134,'Fall20 data fy22 comp rev '!$P$2:$Q$669,2,0))</f>
        <v>Lakeview</v>
      </c>
      <c r="D2134" s="68">
        <v>2167.0</v>
      </c>
      <c r="E2134" s="69">
        <v>1.0</v>
      </c>
      <c r="F2134" s="69">
        <v>20.0</v>
      </c>
      <c r="G2134" s="70" t="s">
        <v>3147</v>
      </c>
      <c r="H2134" s="69">
        <v>296.0</v>
      </c>
      <c r="I2134" s="69">
        <v>34.0</v>
      </c>
      <c r="J2134" s="69">
        <v>43.0</v>
      </c>
      <c r="K2134" s="29">
        <f t="shared" si="2250"/>
        <v>55.5</v>
      </c>
      <c r="L2134" s="71">
        <f t="shared" si="2251"/>
        <v>0.1875</v>
      </c>
      <c r="M2134" s="71">
        <f t="shared" si="2252"/>
        <v>0.2344</v>
      </c>
      <c r="N2134" s="72">
        <f t="shared" si="2253"/>
        <v>7.81</v>
      </c>
      <c r="O2134" s="73">
        <f t="shared" si="2254"/>
        <v>44735.68</v>
      </c>
      <c r="P2134" s="8">
        <f t="shared" si="2255"/>
        <v>151.1340541</v>
      </c>
    </row>
    <row r="2135" ht="14.25" customHeight="1" outlineLevel="1">
      <c r="A2135" s="68"/>
      <c r="B2135" s="69"/>
      <c r="C2135" s="80" t="s">
        <v>3896</v>
      </c>
      <c r="D2135" s="68"/>
      <c r="E2135" s="69"/>
      <c r="F2135" s="69"/>
      <c r="G2135" s="70"/>
      <c r="H2135" s="69">
        <f t="shared" ref="H2135:K2135" si="2256">SUBTOTAL(9,H2133:H2134)</f>
        <v>652</v>
      </c>
      <c r="I2135" s="69">
        <f t="shared" si="2256"/>
        <v>112</v>
      </c>
      <c r="J2135" s="69">
        <f t="shared" si="2256"/>
        <v>86</v>
      </c>
      <c r="K2135" s="29">
        <f t="shared" si="2256"/>
        <v>155</v>
      </c>
      <c r="L2135" s="71"/>
      <c r="M2135" s="71"/>
      <c r="N2135" s="72">
        <f t="shared" ref="N2135:O2135" si="2257">SUBTOTAL(9,N2133:N2134)</f>
        <v>28.67</v>
      </c>
      <c r="O2135" s="73">
        <f t="shared" si="2257"/>
        <v>164221.76</v>
      </c>
      <c r="P2135" s="8"/>
    </row>
    <row r="2136" ht="14.25" customHeight="1" outlineLevel="2">
      <c r="A2136" s="68">
        <v>2168.0</v>
      </c>
      <c r="B2136" s="69">
        <v>1.0</v>
      </c>
      <c r="C2136" s="18" t="str">
        <f>IF(A2136=1.2, "Minneapolis",VLOOKUP(A2136,'Fall20 data fy22 comp rev '!$P$2:$Q$669,2,0))</f>
        <v>Nrheg</v>
      </c>
      <c r="D2136" s="68">
        <v>2168.0</v>
      </c>
      <c r="E2136" s="69">
        <v>1.0</v>
      </c>
      <c r="F2136" s="69">
        <v>3.0</v>
      </c>
      <c r="G2136" s="70" t="s">
        <v>3148</v>
      </c>
      <c r="H2136" s="69">
        <v>504.0</v>
      </c>
      <c r="I2136" s="69">
        <v>97.0</v>
      </c>
      <c r="J2136" s="69">
        <v>59.0</v>
      </c>
      <c r="K2136" s="29">
        <f t="shared" ref="K2136:K2137" si="2258">ROUND((I$3*I2136)+(J2136*J$3),1)</f>
        <v>126.5</v>
      </c>
      <c r="L2136" s="71">
        <f t="shared" ref="L2136:L2137" si="2259">ROUND(K2136/H2136,4)</f>
        <v>0.251</v>
      </c>
      <c r="M2136" s="71">
        <f t="shared" ref="M2136:M2137" si="2260">ROUND(MIN(1,L2136/M$3),4)</f>
        <v>0.3138</v>
      </c>
      <c r="N2136" s="72">
        <f t="shared" ref="N2136:N2137" si="2261">ROUND(K2136*M2136*N$3,2)</f>
        <v>23.82</v>
      </c>
      <c r="O2136" s="73">
        <f t="shared" ref="O2136:O2137" si="2262">ROUND(N2136*O$3,2)</f>
        <v>136440.96</v>
      </c>
      <c r="P2136" s="8">
        <f t="shared" ref="P2136:P2137" si="2263">O2136/H2136</f>
        <v>270.7161905</v>
      </c>
    </row>
    <row r="2137" ht="14.25" customHeight="1" outlineLevel="2">
      <c r="A2137" s="68">
        <v>2168.0</v>
      </c>
      <c r="B2137" s="69">
        <v>1.0</v>
      </c>
      <c r="C2137" s="18" t="str">
        <f>IF(A2137=1.2, "Minneapolis",VLOOKUP(A2137,'Fall20 data fy22 comp rev '!$P$2:$Q$669,2,0))</f>
        <v>Nrheg</v>
      </c>
      <c r="D2137" s="68">
        <v>2168.0</v>
      </c>
      <c r="E2137" s="69">
        <v>1.0</v>
      </c>
      <c r="F2137" s="69">
        <v>10.0</v>
      </c>
      <c r="G2137" s="70" t="s">
        <v>3149</v>
      </c>
      <c r="H2137" s="69">
        <v>385.0</v>
      </c>
      <c r="I2137" s="69">
        <v>84.0</v>
      </c>
      <c r="J2137" s="69">
        <v>41.0</v>
      </c>
      <c r="K2137" s="29">
        <f t="shared" si="2258"/>
        <v>104.5</v>
      </c>
      <c r="L2137" s="71">
        <f t="shared" si="2259"/>
        <v>0.2714</v>
      </c>
      <c r="M2137" s="71">
        <f t="shared" si="2260"/>
        <v>0.3393</v>
      </c>
      <c r="N2137" s="72">
        <f t="shared" si="2261"/>
        <v>21.27</v>
      </c>
      <c r="O2137" s="73">
        <f t="shared" si="2262"/>
        <v>121834.56</v>
      </c>
      <c r="P2137" s="8">
        <f t="shared" si="2263"/>
        <v>316.4534026</v>
      </c>
    </row>
    <row r="2138" ht="14.25" customHeight="1" outlineLevel="1">
      <c r="A2138" s="68"/>
      <c r="B2138" s="69"/>
      <c r="C2138" s="80" t="s">
        <v>3897</v>
      </c>
      <c r="D2138" s="68"/>
      <c r="E2138" s="69"/>
      <c r="F2138" s="69"/>
      <c r="G2138" s="70"/>
      <c r="H2138" s="69">
        <f t="shared" ref="H2138:K2138" si="2264">SUBTOTAL(9,H2136:H2137)</f>
        <v>889</v>
      </c>
      <c r="I2138" s="69">
        <f t="shared" si="2264"/>
        <v>181</v>
      </c>
      <c r="J2138" s="69">
        <f t="shared" si="2264"/>
        <v>100</v>
      </c>
      <c r="K2138" s="29">
        <f t="shared" si="2264"/>
        <v>231</v>
      </c>
      <c r="L2138" s="71"/>
      <c r="M2138" s="71"/>
      <c r="N2138" s="72">
        <f t="shared" ref="N2138:O2138" si="2265">SUBTOTAL(9,N2136:N2137)</f>
        <v>45.09</v>
      </c>
      <c r="O2138" s="73">
        <f t="shared" si="2265"/>
        <v>258275.52</v>
      </c>
      <c r="P2138" s="8"/>
    </row>
    <row r="2139" ht="14.25" customHeight="1" outlineLevel="2">
      <c r="A2139" s="68">
        <v>2169.0</v>
      </c>
      <c r="B2139" s="69">
        <v>1.0</v>
      </c>
      <c r="C2139" s="18" t="str">
        <f>IF(A2139=1.2, "Minneapolis",VLOOKUP(A2139,'Fall20 data fy22 comp rev '!$P$2:$Q$669,2,0))</f>
        <v>Murray County Central</v>
      </c>
      <c r="D2139" s="68">
        <v>2169.0</v>
      </c>
      <c r="E2139" s="69">
        <v>1.0</v>
      </c>
      <c r="F2139" s="69">
        <v>10.0</v>
      </c>
      <c r="G2139" s="70" t="s">
        <v>3150</v>
      </c>
      <c r="H2139" s="69">
        <v>409.0</v>
      </c>
      <c r="I2139" s="69">
        <v>78.0</v>
      </c>
      <c r="J2139" s="69">
        <v>45.0</v>
      </c>
      <c r="K2139" s="29">
        <f t="shared" ref="K2139:K2140" si="2266">ROUND((I$3*I2139)+(J2139*J$3),1)</f>
        <v>100.5</v>
      </c>
      <c r="L2139" s="71">
        <f t="shared" ref="L2139:L2140" si="2267">ROUND(K2139/H2139,4)</f>
        <v>0.2457</v>
      </c>
      <c r="M2139" s="71">
        <f t="shared" ref="M2139:M2140" si="2268">ROUND(MIN(1,L2139/M$3),4)</f>
        <v>0.3071</v>
      </c>
      <c r="N2139" s="72">
        <f t="shared" ref="N2139:N2140" si="2269">ROUND(K2139*M2139*N$3,2)</f>
        <v>18.52</v>
      </c>
      <c r="O2139" s="73">
        <f t="shared" ref="O2139:O2140" si="2270">ROUND(N2139*O$3,2)</f>
        <v>106082.56</v>
      </c>
      <c r="P2139" s="8">
        <f t="shared" ref="P2139:P2140" si="2271">O2139/H2139</f>
        <v>259.3705623</v>
      </c>
    </row>
    <row r="2140" ht="14.25" customHeight="1" outlineLevel="2">
      <c r="A2140" s="68">
        <v>2169.0</v>
      </c>
      <c r="B2140" s="69">
        <v>1.0</v>
      </c>
      <c r="C2140" s="18" t="str">
        <f>IF(A2140=1.2, "Minneapolis",VLOOKUP(A2140,'Fall20 data fy22 comp rev '!$P$2:$Q$669,2,0))</f>
        <v>Murray County Central</v>
      </c>
      <c r="D2140" s="68">
        <v>2169.0</v>
      </c>
      <c r="E2140" s="69">
        <v>1.0</v>
      </c>
      <c r="F2140" s="69">
        <v>20.0</v>
      </c>
      <c r="G2140" s="70" t="s">
        <v>3151</v>
      </c>
      <c r="H2140" s="69">
        <v>324.0</v>
      </c>
      <c r="I2140" s="69">
        <v>42.0</v>
      </c>
      <c r="J2140" s="69">
        <v>34.0</v>
      </c>
      <c r="K2140" s="29">
        <f t="shared" si="2266"/>
        <v>59</v>
      </c>
      <c r="L2140" s="71">
        <f t="shared" si="2267"/>
        <v>0.1821</v>
      </c>
      <c r="M2140" s="71">
        <f t="shared" si="2268"/>
        <v>0.2276</v>
      </c>
      <c r="N2140" s="72">
        <f t="shared" si="2269"/>
        <v>8.06</v>
      </c>
      <c r="O2140" s="73">
        <f t="shared" si="2270"/>
        <v>46167.68</v>
      </c>
      <c r="P2140" s="8">
        <f t="shared" si="2271"/>
        <v>142.4928395</v>
      </c>
    </row>
    <row r="2141" ht="14.25" customHeight="1" outlineLevel="1">
      <c r="A2141" s="68"/>
      <c r="B2141" s="69"/>
      <c r="C2141" s="80" t="s">
        <v>3898</v>
      </c>
      <c r="D2141" s="68"/>
      <c r="E2141" s="69"/>
      <c r="F2141" s="69"/>
      <c r="G2141" s="70"/>
      <c r="H2141" s="69">
        <f t="shared" ref="H2141:K2141" si="2272">SUBTOTAL(9,H2139:H2140)</f>
        <v>733</v>
      </c>
      <c r="I2141" s="69">
        <f t="shared" si="2272"/>
        <v>120</v>
      </c>
      <c r="J2141" s="69">
        <f t="shared" si="2272"/>
        <v>79</v>
      </c>
      <c r="K2141" s="29">
        <f t="shared" si="2272"/>
        <v>159.5</v>
      </c>
      <c r="L2141" s="71"/>
      <c r="M2141" s="71"/>
      <c r="N2141" s="72">
        <f t="shared" ref="N2141:O2141" si="2273">SUBTOTAL(9,N2139:N2140)</f>
        <v>26.58</v>
      </c>
      <c r="O2141" s="73">
        <f t="shared" si="2273"/>
        <v>152250.24</v>
      </c>
      <c r="P2141" s="8"/>
    </row>
    <row r="2142" ht="14.25" customHeight="1" outlineLevel="2">
      <c r="A2142" s="68">
        <v>2170.0</v>
      </c>
      <c r="B2142" s="69">
        <v>1.0</v>
      </c>
      <c r="C2142" s="18" t="str">
        <f>IF(A2142=1.2, "Minneapolis",VLOOKUP(A2142,'Fall20 data fy22 comp rev '!$P$2:$Q$669,2,0))</f>
        <v>Staples-Motley</v>
      </c>
      <c r="D2142" s="68">
        <v>2170.0</v>
      </c>
      <c r="E2142" s="69">
        <v>1.0</v>
      </c>
      <c r="F2142" s="69">
        <v>30.0</v>
      </c>
      <c r="G2142" s="70" t="s">
        <v>3152</v>
      </c>
      <c r="H2142" s="69">
        <v>359.0</v>
      </c>
      <c r="I2142" s="69">
        <v>133.0</v>
      </c>
      <c r="J2142" s="69">
        <v>57.0</v>
      </c>
      <c r="K2142" s="29">
        <f t="shared" ref="K2142:K2144" si="2274">ROUND((I$3*I2142)+(J2142*J$3),1)</f>
        <v>161.5</v>
      </c>
      <c r="L2142" s="71">
        <f t="shared" ref="L2142:L2144" si="2275">ROUND(K2142/H2142,4)</f>
        <v>0.4499</v>
      </c>
      <c r="M2142" s="71">
        <f t="shared" ref="M2142:M2144" si="2276">ROUND(MIN(1,L2142/M$3),4)</f>
        <v>0.5624</v>
      </c>
      <c r="N2142" s="72">
        <f t="shared" ref="N2142:N2144" si="2277">ROUND(K2142*M2142*N$3,2)</f>
        <v>54.5</v>
      </c>
      <c r="O2142" s="73">
        <f t="shared" ref="O2142:O2144" si="2278">ROUND(N2142*O$3,2)</f>
        <v>312176</v>
      </c>
      <c r="P2142" s="8">
        <f t="shared" ref="P2142:P2144" si="2279">O2142/H2142</f>
        <v>869.5710306</v>
      </c>
    </row>
    <row r="2143" ht="14.25" customHeight="1" outlineLevel="2">
      <c r="A2143" s="68">
        <v>2170.0</v>
      </c>
      <c r="B2143" s="69">
        <v>1.0</v>
      </c>
      <c r="C2143" s="18" t="str">
        <f>IF(A2143=1.2, "Minneapolis",VLOOKUP(A2143,'Fall20 data fy22 comp rev '!$P$2:$Q$669,2,0))</f>
        <v>Staples-Motley</v>
      </c>
      <c r="D2143" s="68">
        <v>2170.0</v>
      </c>
      <c r="E2143" s="69">
        <v>1.0</v>
      </c>
      <c r="F2143" s="69">
        <v>40.0</v>
      </c>
      <c r="G2143" s="70" t="s">
        <v>3153</v>
      </c>
      <c r="H2143" s="69">
        <v>351.0</v>
      </c>
      <c r="I2143" s="69">
        <v>79.0</v>
      </c>
      <c r="J2143" s="69">
        <v>35.0</v>
      </c>
      <c r="K2143" s="29">
        <f t="shared" si="2274"/>
        <v>96.5</v>
      </c>
      <c r="L2143" s="71">
        <f t="shared" si="2275"/>
        <v>0.2749</v>
      </c>
      <c r="M2143" s="71">
        <f t="shared" si="2276"/>
        <v>0.3436</v>
      </c>
      <c r="N2143" s="72">
        <f t="shared" si="2277"/>
        <v>19.89</v>
      </c>
      <c r="O2143" s="73">
        <f t="shared" si="2278"/>
        <v>113929.92</v>
      </c>
      <c r="P2143" s="8">
        <f t="shared" si="2279"/>
        <v>324.5866667</v>
      </c>
    </row>
    <row r="2144" ht="14.25" customHeight="1" outlineLevel="2">
      <c r="A2144" s="68">
        <v>2170.0</v>
      </c>
      <c r="B2144" s="69">
        <v>1.0</v>
      </c>
      <c r="C2144" s="18" t="str">
        <f>IF(A2144=1.2, "Minneapolis",VLOOKUP(A2144,'Fall20 data fy22 comp rev '!$P$2:$Q$669,2,0))</f>
        <v>Staples-Motley</v>
      </c>
      <c r="D2144" s="68">
        <v>2170.0</v>
      </c>
      <c r="E2144" s="69">
        <v>1.0</v>
      </c>
      <c r="F2144" s="69">
        <v>50.0</v>
      </c>
      <c r="G2144" s="70" t="s">
        <v>3154</v>
      </c>
      <c r="H2144" s="69">
        <v>304.0</v>
      </c>
      <c r="I2144" s="69">
        <v>91.0</v>
      </c>
      <c r="J2144" s="69">
        <v>41.0</v>
      </c>
      <c r="K2144" s="29">
        <f t="shared" si="2274"/>
        <v>111.5</v>
      </c>
      <c r="L2144" s="71">
        <f t="shared" si="2275"/>
        <v>0.3668</v>
      </c>
      <c r="M2144" s="71">
        <f t="shared" si="2276"/>
        <v>0.4585</v>
      </c>
      <c r="N2144" s="72">
        <f t="shared" si="2277"/>
        <v>30.67</v>
      </c>
      <c r="O2144" s="73">
        <f t="shared" si="2278"/>
        <v>175677.76</v>
      </c>
      <c r="P2144" s="8">
        <f t="shared" si="2279"/>
        <v>577.8873684</v>
      </c>
    </row>
    <row r="2145" ht="14.25" customHeight="1" outlineLevel="1">
      <c r="A2145" s="68"/>
      <c r="B2145" s="69"/>
      <c r="C2145" s="80" t="s">
        <v>3899</v>
      </c>
      <c r="D2145" s="68"/>
      <c r="E2145" s="69"/>
      <c r="F2145" s="69"/>
      <c r="G2145" s="70"/>
      <c r="H2145" s="69">
        <f t="shared" ref="H2145:K2145" si="2280">SUBTOTAL(9,H2142:H2144)</f>
        <v>1014</v>
      </c>
      <c r="I2145" s="69">
        <f t="shared" si="2280"/>
        <v>303</v>
      </c>
      <c r="J2145" s="69">
        <f t="shared" si="2280"/>
        <v>133</v>
      </c>
      <c r="K2145" s="29">
        <f t="shared" si="2280"/>
        <v>369.5</v>
      </c>
      <c r="L2145" s="71"/>
      <c r="M2145" s="71"/>
      <c r="N2145" s="72">
        <f t="shared" ref="N2145:O2145" si="2281">SUBTOTAL(9,N2142:N2144)</f>
        <v>105.06</v>
      </c>
      <c r="O2145" s="73">
        <f t="shared" si="2281"/>
        <v>601783.68</v>
      </c>
      <c r="P2145" s="8"/>
    </row>
    <row r="2146" ht="14.25" customHeight="1" outlineLevel="2">
      <c r="A2146" s="68">
        <v>2171.0</v>
      </c>
      <c r="B2146" s="69">
        <v>1.0</v>
      </c>
      <c r="C2146" s="18" t="str">
        <f>IF(A2146=1.2, "Minneapolis",VLOOKUP(A2146,'Fall20 data fy22 comp rev '!$P$2:$Q$669,2,0))</f>
        <v>Kittson Central</v>
      </c>
      <c r="D2146" s="68">
        <v>2171.0</v>
      </c>
      <c r="E2146" s="69">
        <v>1.0</v>
      </c>
      <c r="F2146" s="69">
        <v>15.0</v>
      </c>
      <c r="G2146" s="70" t="s">
        <v>3155</v>
      </c>
      <c r="H2146" s="69">
        <v>132.0</v>
      </c>
      <c r="I2146" s="69">
        <v>22.0</v>
      </c>
      <c r="J2146" s="69">
        <v>16.0</v>
      </c>
      <c r="K2146" s="29">
        <f t="shared" ref="K2146:K2147" si="2282">ROUND((I$3*I2146)+(J2146*J$3),1)</f>
        <v>30</v>
      </c>
      <c r="L2146" s="71">
        <f t="shared" ref="L2146:L2147" si="2283">ROUND(K2146/H2146,4)</f>
        <v>0.2273</v>
      </c>
      <c r="M2146" s="71">
        <f t="shared" ref="M2146:M2147" si="2284">ROUND(MIN(1,L2146/M$3),4)</f>
        <v>0.2841</v>
      </c>
      <c r="N2146" s="72">
        <f t="shared" ref="N2146:N2147" si="2285">ROUND(K2146*M2146*N$3,2)</f>
        <v>5.11</v>
      </c>
      <c r="O2146" s="73">
        <f t="shared" ref="O2146:O2147" si="2286">ROUND(N2146*O$3,2)</f>
        <v>29270.08</v>
      </c>
      <c r="P2146" s="8">
        <f t="shared" ref="P2146:P2147" si="2287">O2146/H2146</f>
        <v>221.7430303</v>
      </c>
    </row>
    <row r="2147" ht="14.25" customHeight="1" outlineLevel="2">
      <c r="A2147" s="68">
        <v>2171.0</v>
      </c>
      <c r="B2147" s="69">
        <v>1.0</v>
      </c>
      <c r="C2147" s="18" t="str">
        <f>IF(A2147=1.2, "Minneapolis",VLOOKUP(A2147,'Fall20 data fy22 comp rev '!$P$2:$Q$669,2,0))</f>
        <v>Kittson Central</v>
      </c>
      <c r="D2147" s="68">
        <v>2171.0</v>
      </c>
      <c r="E2147" s="69">
        <v>1.0</v>
      </c>
      <c r="F2147" s="69">
        <v>30.0</v>
      </c>
      <c r="G2147" s="70" t="s">
        <v>3156</v>
      </c>
      <c r="H2147" s="69">
        <v>103.0</v>
      </c>
      <c r="I2147" s="69">
        <v>19.0</v>
      </c>
      <c r="J2147" s="69">
        <v>14.0</v>
      </c>
      <c r="K2147" s="29">
        <f t="shared" si="2282"/>
        <v>26</v>
      </c>
      <c r="L2147" s="71">
        <f t="shared" si="2283"/>
        <v>0.2524</v>
      </c>
      <c r="M2147" s="71">
        <f t="shared" si="2284"/>
        <v>0.3155</v>
      </c>
      <c r="N2147" s="72">
        <f t="shared" si="2285"/>
        <v>4.92</v>
      </c>
      <c r="O2147" s="73">
        <f t="shared" si="2286"/>
        <v>28181.76</v>
      </c>
      <c r="P2147" s="8">
        <f t="shared" si="2287"/>
        <v>273.6093204</v>
      </c>
    </row>
    <row r="2148" ht="14.25" customHeight="1" outlineLevel="1">
      <c r="A2148" s="68"/>
      <c r="B2148" s="69"/>
      <c r="C2148" s="80" t="s">
        <v>3900</v>
      </c>
      <c r="D2148" s="68"/>
      <c r="E2148" s="69"/>
      <c r="F2148" s="69"/>
      <c r="G2148" s="70"/>
      <c r="H2148" s="69">
        <f t="shared" ref="H2148:K2148" si="2288">SUBTOTAL(9,H2146:H2147)</f>
        <v>235</v>
      </c>
      <c r="I2148" s="69">
        <f t="shared" si="2288"/>
        <v>41</v>
      </c>
      <c r="J2148" s="69">
        <f t="shared" si="2288"/>
        <v>30</v>
      </c>
      <c r="K2148" s="29">
        <f t="shared" si="2288"/>
        <v>56</v>
      </c>
      <c r="L2148" s="71"/>
      <c r="M2148" s="71"/>
      <c r="N2148" s="72">
        <f t="shared" ref="N2148:O2148" si="2289">SUBTOTAL(9,N2146:N2147)</f>
        <v>10.03</v>
      </c>
      <c r="O2148" s="73">
        <f t="shared" si="2289"/>
        <v>57451.84</v>
      </c>
      <c r="P2148" s="8"/>
    </row>
    <row r="2149" ht="14.25" customHeight="1" outlineLevel="2">
      <c r="A2149" s="68">
        <v>2172.0</v>
      </c>
      <c r="B2149" s="69">
        <v>1.0</v>
      </c>
      <c r="C2149" s="18" t="str">
        <f>IF(A2149=1.2, "Minneapolis",VLOOKUP(A2149,'Fall20 data fy22 comp rev '!$P$2:$Q$669,2,0))</f>
        <v>Kenyon-Wanamingo</v>
      </c>
      <c r="D2149" s="68">
        <v>2172.0</v>
      </c>
      <c r="E2149" s="69">
        <v>1.0</v>
      </c>
      <c r="F2149" s="69">
        <v>10.0</v>
      </c>
      <c r="G2149" s="70" t="s">
        <v>3157</v>
      </c>
      <c r="H2149" s="69">
        <v>260.0</v>
      </c>
      <c r="I2149" s="69">
        <v>57.0</v>
      </c>
      <c r="J2149" s="69">
        <v>24.0</v>
      </c>
      <c r="K2149" s="29">
        <f t="shared" ref="K2149:K2151" si="2290">ROUND((I$3*I2149)+(J2149*J$3),1)</f>
        <v>69</v>
      </c>
      <c r="L2149" s="71">
        <f t="shared" ref="L2149:L2151" si="2291">ROUND(K2149/H2149,4)</f>
        <v>0.2654</v>
      </c>
      <c r="M2149" s="71">
        <f t="shared" ref="M2149:M2151" si="2292">ROUND(MIN(1,L2149/M$3),4)</f>
        <v>0.3318</v>
      </c>
      <c r="N2149" s="72">
        <f t="shared" ref="N2149:N2151" si="2293">ROUND(K2149*M2149*N$3,2)</f>
        <v>13.74</v>
      </c>
      <c r="O2149" s="73">
        <f t="shared" ref="O2149:O2151" si="2294">ROUND(N2149*O$3,2)</f>
        <v>78702.72</v>
      </c>
      <c r="P2149" s="8">
        <f t="shared" ref="P2149:P2151" si="2295">O2149/H2149</f>
        <v>302.7027692</v>
      </c>
    </row>
    <row r="2150" ht="14.25" customHeight="1" outlineLevel="2">
      <c r="A2150" s="68">
        <v>2172.0</v>
      </c>
      <c r="B2150" s="69">
        <v>1.0</v>
      </c>
      <c r="C2150" s="18" t="str">
        <f>IF(A2150=1.2, "Minneapolis",VLOOKUP(A2150,'Fall20 data fy22 comp rev '!$P$2:$Q$669,2,0))</f>
        <v>Kenyon-Wanamingo</v>
      </c>
      <c r="D2150" s="68">
        <v>2172.0</v>
      </c>
      <c r="E2150" s="69">
        <v>1.0</v>
      </c>
      <c r="F2150" s="69">
        <v>20.0</v>
      </c>
      <c r="G2150" s="70" t="s">
        <v>3158</v>
      </c>
      <c r="H2150" s="69">
        <v>238.0</v>
      </c>
      <c r="I2150" s="69">
        <v>44.0</v>
      </c>
      <c r="J2150" s="69">
        <v>27.0</v>
      </c>
      <c r="K2150" s="29">
        <f t="shared" si="2290"/>
        <v>57.5</v>
      </c>
      <c r="L2150" s="71">
        <f t="shared" si="2291"/>
        <v>0.2416</v>
      </c>
      <c r="M2150" s="71">
        <f t="shared" si="2292"/>
        <v>0.302</v>
      </c>
      <c r="N2150" s="72">
        <f t="shared" si="2293"/>
        <v>10.42</v>
      </c>
      <c r="O2150" s="73">
        <f t="shared" si="2294"/>
        <v>59685.76</v>
      </c>
      <c r="P2150" s="8">
        <f t="shared" si="2295"/>
        <v>250.7805042</v>
      </c>
    </row>
    <row r="2151" ht="14.25" customHeight="1" outlineLevel="2">
      <c r="A2151" s="68">
        <v>2172.0</v>
      </c>
      <c r="B2151" s="69">
        <v>1.0</v>
      </c>
      <c r="C2151" s="18" t="str">
        <f>IF(A2151=1.2, "Minneapolis",VLOOKUP(A2151,'Fall20 data fy22 comp rev '!$P$2:$Q$669,2,0))</f>
        <v>Kenyon-Wanamingo</v>
      </c>
      <c r="D2151" s="68">
        <v>2172.0</v>
      </c>
      <c r="E2151" s="69">
        <v>1.0</v>
      </c>
      <c r="F2151" s="69">
        <v>40.0</v>
      </c>
      <c r="G2151" s="70" t="s">
        <v>3159</v>
      </c>
      <c r="H2151" s="69">
        <v>252.0</v>
      </c>
      <c r="I2151" s="69">
        <v>45.0</v>
      </c>
      <c r="J2151" s="69">
        <v>36.0</v>
      </c>
      <c r="K2151" s="29">
        <f t="shared" si="2290"/>
        <v>63</v>
      </c>
      <c r="L2151" s="71">
        <f t="shared" si="2291"/>
        <v>0.25</v>
      </c>
      <c r="M2151" s="71">
        <f t="shared" si="2292"/>
        <v>0.3125</v>
      </c>
      <c r="N2151" s="72">
        <f t="shared" si="2293"/>
        <v>11.81</v>
      </c>
      <c r="O2151" s="73">
        <f t="shared" si="2294"/>
        <v>67647.68</v>
      </c>
      <c r="P2151" s="8">
        <f t="shared" si="2295"/>
        <v>268.4431746</v>
      </c>
    </row>
    <row r="2152" ht="14.25" customHeight="1" outlineLevel="1">
      <c r="A2152" s="68"/>
      <c r="B2152" s="69"/>
      <c r="C2152" s="80" t="s">
        <v>3901</v>
      </c>
      <c r="D2152" s="68"/>
      <c r="E2152" s="69"/>
      <c r="F2152" s="69"/>
      <c r="G2152" s="70"/>
      <c r="H2152" s="69">
        <f t="shared" ref="H2152:K2152" si="2296">SUBTOTAL(9,H2149:H2151)</f>
        <v>750</v>
      </c>
      <c r="I2152" s="69">
        <f t="shared" si="2296"/>
        <v>146</v>
      </c>
      <c r="J2152" s="69">
        <f t="shared" si="2296"/>
        <v>87</v>
      </c>
      <c r="K2152" s="29">
        <f t="shared" si="2296"/>
        <v>189.5</v>
      </c>
      <c r="L2152" s="71"/>
      <c r="M2152" s="71"/>
      <c r="N2152" s="72">
        <f t="shared" ref="N2152:O2152" si="2297">SUBTOTAL(9,N2149:N2151)</f>
        <v>35.97</v>
      </c>
      <c r="O2152" s="73">
        <f t="shared" si="2297"/>
        <v>206036.16</v>
      </c>
      <c r="P2152" s="8"/>
    </row>
    <row r="2153" ht="14.25" customHeight="1" outlineLevel="2">
      <c r="A2153" s="68">
        <v>2174.0</v>
      </c>
      <c r="B2153" s="69">
        <v>1.0</v>
      </c>
      <c r="C2153" s="18" t="str">
        <f>IF(A2153=1.2, "Minneapolis",VLOOKUP(A2153,'Fall20 data fy22 comp rev '!$P$2:$Q$669,2,0))</f>
        <v>Pine River-Backus</v>
      </c>
      <c r="D2153" s="68">
        <v>2174.0</v>
      </c>
      <c r="E2153" s="69">
        <v>1.0</v>
      </c>
      <c r="F2153" s="69">
        <v>10.0</v>
      </c>
      <c r="G2153" s="70" t="s">
        <v>3160</v>
      </c>
      <c r="H2153" s="69">
        <v>528.0</v>
      </c>
      <c r="I2153" s="69">
        <v>211.0</v>
      </c>
      <c r="J2153" s="69">
        <v>76.0</v>
      </c>
      <c r="K2153" s="29">
        <f t="shared" ref="K2153:K2155" si="2298">ROUND((I$3*I2153)+(J2153*J$3),1)</f>
        <v>249</v>
      </c>
      <c r="L2153" s="71">
        <f t="shared" ref="L2153:L2155" si="2299">ROUND(K2153/H2153,4)</f>
        <v>0.4716</v>
      </c>
      <c r="M2153" s="71">
        <f t="shared" ref="M2153:M2155" si="2300">ROUND(MIN(1,L2153/M$3),4)</f>
        <v>0.5895</v>
      </c>
      <c r="N2153" s="72">
        <f t="shared" ref="N2153:N2155" si="2301">ROUND(K2153*M2153*N$3,2)</f>
        <v>88.07</v>
      </c>
      <c r="O2153" s="73">
        <f t="shared" ref="O2153:O2155" si="2302">ROUND(N2153*O$3,2)</f>
        <v>504464.96</v>
      </c>
      <c r="P2153" s="8">
        <f t="shared" ref="P2153:P2155" si="2303">O2153/H2153</f>
        <v>955.4260606</v>
      </c>
    </row>
    <row r="2154" ht="14.25" customHeight="1" outlineLevel="2">
      <c r="A2154" s="68">
        <v>2174.0</v>
      </c>
      <c r="B2154" s="69">
        <v>1.0</v>
      </c>
      <c r="C2154" s="18" t="str">
        <f>IF(A2154=1.2, "Minneapolis",VLOOKUP(A2154,'Fall20 data fy22 comp rev '!$P$2:$Q$669,2,0))</f>
        <v>Pine River-Backus</v>
      </c>
      <c r="D2154" s="68">
        <v>2174.0</v>
      </c>
      <c r="E2154" s="69">
        <v>1.0</v>
      </c>
      <c r="F2154" s="69">
        <v>20.0</v>
      </c>
      <c r="G2154" s="70" t="s">
        <v>3161</v>
      </c>
      <c r="H2154" s="69">
        <v>371.0</v>
      </c>
      <c r="I2154" s="69">
        <v>113.0</v>
      </c>
      <c r="J2154" s="69">
        <v>71.0</v>
      </c>
      <c r="K2154" s="29">
        <f t="shared" si="2298"/>
        <v>148.5</v>
      </c>
      <c r="L2154" s="71">
        <f t="shared" si="2299"/>
        <v>0.4003</v>
      </c>
      <c r="M2154" s="71">
        <f t="shared" si="2300"/>
        <v>0.5004</v>
      </c>
      <c r="N2154" s="72">
        <f t="shared" si="2301"/>
        <v>44.59</v>
      </c>
      <c r="O2154" s="73">
        <f t="shared" si="2302"/>
        <v>255411.52</v>
      </c>
      <c r="P2154" s="8">
        <f t="shared" si="2303"/>
        <v>688.4407547</v>
      </c>
    </row>
    <row r="2155" ht="14.25" customHeight="1" outlineLevel="2">
      <c r="A2155" s="68">
        <v>2174.0</v>
      </c>
      <c r="B2155" s="69">
        <v>1.0</v>
      </c>
      <c r="C2155" s="18" t="str">
        <f>IF(A2155=1.2, "Minneapolis",VLOOKUP(A2155,'Fall20 data fy22 comp rev '!$P$2:$Q$669,2,0))</f>
        <v>Pine River-Backus</v>
      </c>
      <c r="D2155" s="68">
        <v>2174.0</v>
      </c>
      <c r="E2155" s="69">
        <v>1.0</v>
      </c>
      <c r="F2155" s="69">
        <v>30.0</v>
      </c>
      <c r="G2155" s="70" t="s">
        <v>3162</v>
      </c>
      <c r="H2155" s="69">
        <v>41.0</v>
      </c>
      <c r="I2155" s="69">
        <v>19.0</v>
      </c>
      <c r="J2155" s="69">
        <v>4.0</v>
      </c>
      <c r="K2155" s="29">
        <f t="shared" si="2298"/>
        <v>21</v>
      </c>
      <c r="L2155" s="71">
        <f t="shared" si="2299"/>
        <v>0.5122</v>
      </c>
      <c r="M2155" s="71">
        <f t="shared" si="2300"/>
        <v>0.6403</v>
      </c>
      <c r="N2155" s="72">
        <f t="shared" si="2301"/>
        <v>8.07</v>
      </c>
      <c r="O2155" s="73">
        <f t="shared" si="2302"/>
        <v>46224.96</v>
      </c>
      <c r="P2155" s="8">
        <f t="shared" si="2303"/>
        <v>1127.438049</v>
      </c>
    </row>
    <row r="2156" ht="14.25" customHeight="1" outlineLevel="1">
      <c r="A2156" s="68"/>
      <c r="B2156" s="69"/>
      <c r="C2156" s="80" t="s">
        <v>3902</v>
      </c>
      <c r="D2156" s="68"/>
      <c r="E2156" s="69"/>
      <c r="F2156" s="69"/>
      <c r="G2156" s="70"/>
      <c r="H2156" s="69">
        <f t="shared" ref="H2156:K2156" si="2304">SUBTOTAL(9,H2153:H2155)</f>
        <v>940</v>
      </c>
      <c r="I2156" s="69">
        <f t="shared" si="2304"/>
        <v>343</v>
      </c>
      <c r="J2156" s="69">
        <f t="shared" si="2304"/>
        <v>151</v>
      </c>
      <c r="K2156" s="29">
        <f t="shared" si="2304"/>
        <v>418.5</v>
      </c>
      <c r="L2156" s="71"/>
      <c r="M2156" s="71"/>
      <c r="N2156" s="72">
        <f t="shared" ref="N2156:O2156" si="2305">SUBTOTAL(9,N2153:N2155)</f>
        <v>140.73</v>
      </c>
      <c r="O2156" s="73">
        <f t="shared" si="2305"/>
        <v>806101.44</v>
      </c>
      <c r="P2156" s="8"/>
    </row>
    <row r="2157" ht="14.25" customHeight="1" outlineLevel="2">
      <c r="A2157" s="68">
        <v>2176.0</v>
      </c>
      <c r="B2157" s="69">
        <v>1.0</v>
      </c>
      <c r="C2157" s="18" t="str">
        <f>IF(A2157=1.2, "Minneapolis",VLOOKUP(A2157,'Fall20 data fy22 comp rev '!$P$2:$Q$669,2,0))</f>
        <v>Warren-Alvarado-Oslo</v>
      </c>
      <c r="D2157" s="68">
        <v>2176.0</v>
      </c>
      <c r="E2157" s="69">
        <v>1.0</v>
      </c>
      <c r="F2157" s="69">
        <v>10.0</v>
      </c>
      <c r="G2157" s="70" t="s">
        <v>3163</v>
      </c>
      <c r="H2157" s="69">
        <v>288.0</v>
      </c>
      <c r="I2157" s="69">
        <v>73.0</v>
      </c>
      <c r="J2157" s="69">
        <v>41.0</v>
      </c>
      <c r="K2157" s="29">
        <f t="shared" ref="K2157:K2158" si="2306">ROUND((I$3*I2157)+(J2157*J$3),1)</f>
        <v>93.5</v>
      </c>
      <c r="L2157" s="71">
        <f t="shared" ref="L2157:L2158" si="2307">ROUND(K2157/H2157,4)</f>
        <v>0.3247</v>
      </c>
      <c r="M2157" s="71">
        <f t="shared" ref="M2157:M2158" si="2308">ROUND(MIN(1,L2157/M$3),4)</f>
        <v>0.4059</v>
      </c>
      <c r="N2157" s="72">
        <f t="shared" ref="N2157:N2158" si="2309">ROUND(K2157*M2157*N$3,2)</f>
        <v>22.77</v>
      </c>
      <c r="O2157" s="73">
        <f t="shared" ref="O2157:O2158" si="2310">ROUND(N2157*O$3,2)</f>
        <v>130426.56</v>
      </c>
      <c r="P2157" s="8">
        <f t="shared" ref="P2157:P2158" si="2311">O2157/H2157</f>
        <v>452.87</v>
      </c>
    </row>
    <row r="2158" ht="14.25" customHeight="1" outlineLevel="2">
      <c r="A2158" s="68">
        <v>2176.0</v>
      </c>
      <c r="B2158" s="69">
        <v>1.0</v>
      </c>
      <c r="C2158" s="18" t="str">
        <f>IF(A2158=1.2, "Minneapolis",VLOOKUP(A2158,'Fall20 data fy22 comp rev '!$P$2:$Q$669,2,0))</f>
        <v>Warren-Alvarado-Oslo</v>
      </c>
      <c r="D2158" s="68">
        <v>2176.0</v>
      </c>
      <c r="E2158" s="69">
        <v>1.0</v>
      </c>
      <c r="F2158" s="69">
        <v>20.0</v>
      </c>
      <c r="G2158" s="70" t="s">
        <v>3164</v>
      </c>
      <c r="H2158" s="69">
        <v>252.0</v>
      </c>
      <c r="I2158" s="69">
        <v>73.0</v>
      </c>
      <c r="J2158" s="69">
        <v>40.0</v>
      </c>
      <c r="K2158" s="29">
        <f t="shared" si="2306"/>
        <v>93</v>
      </c>
      <c r="L2158" s="71">
        <f t="shared" si="2307"/>
        <v>0.369</v>
      </c>
      <c r="M2158" s="71">
        <f t="shared" si="2308"/>
        <v>0.4613</v>
      </c>
      <c r="N2158" s="72">
        <f t="shared" si="2309"/>
        <v>25.74</v>
      </c>
      <c r="O2158" s="73">
        <f t="shared" si="2310"/>
        <v>147438.72</v>
      </c>
      <c r="P2158" s="8">
        <f t="shared" si="2311"/>
        <v>585.0742857</v>
      </c>
    </row>
    <row r="2159" ht="14.25" customHeight="1" outlineLevel="1">
      <c r="A2159" s="68"/>
      <c r="B2159" s="69"/>
      <c r="C2159" s="80" t="s">
        <v>3903</v>
      </c>
      <c r="D2159" s="68"/>
      <c r="E2159" s="69"/>
      <c r="F2159" s="69"/>
      <c r="G2159" s="70"/>
      <c r="H2159" s="69">
        <f t="shared" ref="H2159:K2159" si="2312">SUBTOTAL(9,H2157:H2158)</f>
        <v>540</v>
      </c>
      <c r="I2159" s="69">
        <f t="shared" si="2312"/>
        <v>146</v>
      </c>
      <c r="J2159" s="69">
        <f t="shared" si="2312"/>
        <v>81</v>
      </c>
      <c r="K2159" s="29">
        <f t="shared" si="2312"/>
        <v>186.5</v>
      </c>
      <c r="L2159" s="71"/>
      <c r="M2159" s="71"/>
      <c r="N2159" s="72">
        <f t="shared" ref="N2159:O2159" si="2313">SUBTOTAL(9,N2157:N2158)</f>
        <v>48.51</v>
      </c>
      <c r="O2159" s="73">
        <f t="shared" si="2313"/>
        <v>277865.28</v>
      </c>
      <c r="P2159" s="8"/>
    </row>
    <row r="2160" ht="14.25" customHeight="1" outlineLevel="2">
      <c r="A2160" s="68">
        <v>2180.0</v>
      </c>
      <c r="B2160" s="69">
        <v>1.0</v>
      </c>
      <c r="C2160" s="18" t="str">
        <f>IF(A2160=1.2, "Minneapolis",VLOOKUP(A2160,'Fall20 data fy22 comp rev '!$P$2:$Q$669,2,0))</f>
        <v>M.A.C.C.R.A.Y.</v>
      </c>
      <c r="D2160" s="68">
        <v>2180.0</v>
      </c>
      <c r="E2160" s="69">
        <v>1.0</v>
      </c>
      <c r="F2160" s="69">
        <v>2.0</v>
      </c>
      <c r="G2160" s="70" t="s">
        <v>3165</v>
      </c>
      <c r="H2160" s="69">
        <v>204.0</v>
      </c>
      <c r="I2160" s="69">
        <v>52.0</v>
      </c>
      <c r="J2160" s="69">
        <v>35.0</v>
      </c>
      <c r="K2160" s="29">
        <f t="shared" ref="K2160:K2162" si="2314">ROUND((I$3*I2160)+(J2160*J$3),1)</f>
        <v>69.5</v>
      </c>
      <c r="L2160" s="71">
        <f t="shared" ref="L2160:L2162" si="2315">ROUND(K2160/H2160,4)</f>
        <v>0.3407</v>
      </c>
      <c r="M2160" s="71">
        <f t="shared" ref="M2160:M2162" si="2316">ROUND(MIN(1,L2160/M$3),4)</f>
        <v>0.4259</v>
      </c>
      <c r="N2160" s="72">
        <f t="shared" ref="N2160:N2162" si="2317">ROUND(K2160*M2160*N$3,2)</f>
        <v>17.76</v>
      </c>
      <c r="O2160" s="73">
        <f t="shared" ref="O2160:O2162" si="2318">ROUND(N2160*O$3,2)</f>
        <v>101729.28</v>
      </c>
      <c r="P2160" s="8">
        <f t="shared" ref="P2160:P2162" si="2319">O2160/H2160</f>
        <v>498.6729412</v>
      </c>
    </row>
    <row r="2161" ht="14.25" customHeight="1" outlineLevel="2">
      <c r="A2161" s="68">
        <v>2180.0</v>
      </c>
      <c r="B2161" s="69">
        <v>1.0</v>
      </c>
      <c r="C2161" s="18" t="str">
        <f>IF(A2161=1.2, "Minneapolis",VLOOKUP(A2161,'Fall20 data fy22 comp rev '!$P$2:$Q$669,2,0))</f>
        <v>M.A.C.C.R.A.Y.</v>
      </c>
      <c r="D2161" s="68">
        <v>2180.0</v>
      </c>
      <c r="E2161" s="69">
        <v>1.0</v>
      </c>
      <c r="F2161" s="69">
        <v>10.0</v>
      </c>
      <c r="G2161" s="70" t="s">
        <v>3166</v>
      </c>
      <c r="H2161" s="69">
        <v>237.0</v>
      </c>
      <c r="I2161" s="69">
        <v>77.0</v>
      </c>
      <c r="J2161" s="69">
        <v>32.0</v>
      </c>
      <c r="K2161" s="29">
        <f t="shared" si="2314"/>
        <v>93</v>
      </c>
      <c r="L2161" s="71">
        <f t="shared" si="2315"/>
        <v>0.3924</v>
      </c>
      <c r="M2161" s="71">
        <f t="shared" si="2316"/>
        <v>0.4905</v>
      </c>
      <c r="N2161" s="72">
        <f t="shared" si="2317"/>
        <v>27.37</v>
      </c>
      <c r="O2161" s="73">
        <f t="shared" si="2318"/>
        <v>156775.36</v>
      </c>
      <c r="P2161" s="8">
        <f t="shared" si="2319"/>
        <v>661.4994093</v>
      </c>
    </row>
    <row r="2162" ht="14.25" customHeight="1" outlineLevel="2">
      <c r="A2162" s="68">
        <v>2180.0</v>
      </c>
      <c r="B2162" s="69">
        <v>1.0</v>
      </c>
      <c r="C2162" s="18" t="str">
        <f>IF(A2162=1.2, "Minneapolis",VLOOKUP(A2162,'Fall20 data fy22 comp rev '!$P$2:$Q$669,2,0))</f>
        <v>M.A.C.C.R.A.Y.</v>
      </c>
      <c r="D2162" s="68">
        <v>2180.0</v>
      </c>
      <c r="E2162" s="69">
        <v>1.0</v>
      </c>
      <c r="F2162" s="69">
        <v>20.0</v>
      </c>
      <c r="G2162" s="70" t="s">
        <v>3167</v>
      </c>
      <c r="H2162" s="69">
        <v>321.0</v>
      </c>
      <c r="I2162" s="69">
        <v>92.0</v>
      </c>
      <c r="J2162" s="69">
        <v>32.0</v>
      </c>
      <c r="K2162" s="29">
        <f t="shared" si="2314"/>
        <v>108</v>
      </c>
      <c r="L2162" s="71">
        <f t="shared" si="2315"/>
        <v>0.3364</v>
      </c>
      <c r="M2162" s="71">
        <f t="shared" si="2316"/>
        <v>0.4205</v>
      </c>
      <c r="N2162" s="72">
        <f t="shared" si="2317"/>
        <v>27.25</v>
      </c>
      <c r="O2162" s="73">
        <f t="shared" si="2318"/>
        <v>156088</v>
      </c>
      <c r="P2162" s="8">
        <f t="shared" si="2319"/>
        <v>486.2554517</v>
      </c>
    </row>
    <row r="2163" ht="14.25" customHeight="1" outlineLevel="1">
      <c r="A2163" s="68"/>
      <c r="B2163" s="69"/>
      <c r="C2163" s="80" t="s">
        <v>3904</v>
      </c>
      <c r="D2163" s="68"/>
      <c r="E2163" s="69"/>
      <c r="F2163" s="69"/>
      <c r="G2163" s="70"/>
      <c r="H2163" s="69">
        <f t="shared" ref="H2163:K2163" si="2320">SUBTOTAL(9,H2160:H2162)</f>
        <v>762</v>
      </c>
      <c r="I2163" s="69">
        <f t="shared" si="2320"/>
        <v>221</v>
      </c>
      <c r="J2163" s="69">
        <f t="shared" si="2320"/>
        <v>99</v>
      </c>
      <c r="K2163" s="29">
        <f t="shared" si="2320"/>
        <v>270.5</v>
      </c>
      <c r="L2163" s="71"/>
      <c r="M2163" s="71"/>
      <c r="N2163" s="72">
        <f t="shared" ref="N2163:O2163" si="2321">SUBTOTAL(9,N2160:N2162)</f>
        <v>72.38</v>
      </c>
      <c r="O2163" s="73">
        <f t="shared" si="2321"/>
        <v>414592.64</v>
      </c>
      <c r="P2163" s="8"/>
    </row>
    <row r="2164" ht="14.25" customHeight="1" outlineLevel="2">
      <c r="A2164" s="68">
        <v>2184.0</v>
      </c>
      <c r="B2164" s="69">
        <v>1.0</v>
      </c>
      <c r="C2164" s="18" t="str">
        <f>IF(A2164=1.2, "Minneapolis",VLOOKUP(A2164,'Fall20 data fy22 comp rev '!$P$2:$Q$669,2,0))</f>
        <v>Luverne</v>
      </c>
      <c r="D2164" s="68">
        <v>2184.0</v>
      </c>
      <c r="E2164" s="69">
        <v>1.0</v>
      </c>
      <c r="F2164" s="69">
        <v>2.0</v>
      </c>
      <c r="G2164" s="70" t="s">
        <v>3168</v>
      </c>
      <c r="H2164" s="69">
        <v>542.0</v>
      </c>
      <c r="I2164" s="69">
        <v>120.0</v>
      </c>
      <c r="J2164" s="69">
        <v>64.0</v>
      </c>
      <c r="K2164" s="29">
        <f t="shared" ref="K2164:K2167" si="2322">ROUND((I$3*I2164)+(J2164*J$3),1)</f>
        <v>152</v>
      </c>
      <c r="L2164" s="71">
        <f t="shared" ref="L2164:L2167" si="2323">ROUND(K2164/H2164,4)</f>
        <v>0.2804</v>
      </c>
      <c r="M2164" s="71">
        <f t="shared" ref="M2164:M2167" si="2324">ROUND(MIN(1,L2164/M$3),4)</f>
        <v>0.3505</v>
      </c>
      <c r="N2164" s="72">
        <f t="shared" ref="N2164:N2167" si="2325">ROUND(K2164*M2164*N$3,2)</f>
        <v>31.97</v>
      </c>
      <c r="O2164" s="73">
        <f t="shared" ref="O2164:O2167" si="2326">ROUND(N2164*O$3,2)</f>
        <v>183124.16</v>
      </c>
      <c r="P2164" s="8">
        <f t="shared" ref="P2164:P2167" si="2327">O2164/H2164</f>
        <v>337.8674539</v>
      </c>
    </row>
    <row r="2165" ht="14.25" customHeight="1" outlineLevel="2">
      <c r="A2165" s="68">
        <v>2184.0</v>
      </c>
      <c r="B2165" s="69">
        <v>1.0</v>
      </c>
      <c r="C2165" s="18" t="str">
        <f>IF(A2165=1.2, "Minneapolis",VLOOKUP(A2165,'Fall20 data fy22 comp rev '!$P$2:$Q$669,2,0))</f>
        <v>Luverne</v>
      </c>
      <c r="D2165" s="68">
        <v>2184.0</v>
      </c>
      <c r="E2165" s="69">
        <v>1.0</v>
      </c>
      <c r="F2165" s="69">
        <v>3.0</v>
      </c>
      <c r="G2165" s="70" t="s">
        <v>3169</v>
      </c>
      <c r="H2165" s="69">
        <v>296.0</v>
      </c>
      <c r="I2165" s="69">
        <v>53.0</v>
      </c>
      <c r="J2165" s="69">
        <v>26.0</v>
      </c>
      <c r="K2165" s="29">
        <f t="shared" si="2322"/>
        <v>66</v>
      </c>
      <c r="L2165" s="71">
        <f t="shared" si="2323"/>
        <v>0.223</v>
      </c>
      <c r="M2165" s="71">
        <f t="shared" si="2324"/>
        <v>0.2788</v>
      </c>
      <c r="N2165" s="72">
        <f t="shared" si="2325"/>
        <v>11.04</v>
      </c>
      <c r="O2165" s="73">
        <f t="shared" si="2326"/>
        <v>63237.12</v>
      </c>
      <c r="P2165" s="8">
        <f t="shared" si="2327"/>
        <v>213.6389189</v>
      </c>
    </row>
    <row r="2166" ht="14.25" customHeight="1" outlineLevel="2">
      <c r="A2166" s="68">
        <v>2184.0</v>
      </c>
      <c r="B2166" s="69">
        <v>1.0</v>
      </c>
      <c r="C2166" s="18" t="str">
        <f>IF(A2166=1.2, "Minneapolis",VLOOKUP(A2166,'Fall20 data fy22 comp rev '!$P$2:$Q$669,2,0))</f>
        <v>Luverne</v>
      </c>
      <c r="D2166" s="68">
        <v>2184.0</v>
      </c>
      <c r="E2166" s="69">
        <v>1.0</v>
      </c>
      <c r="F2166" s="69">
        <v>4.0</v>
      </c>
      <c r="G2166" s="70" t="s">
        <v>3170</v>
      </c>
      <c r="H2166" s="69">
        <v>369.0</v>
      </c>
      <c r="I2166" s="69">
        <v>43.0</v>
      </c>
      <c r="J2166" s="69">
        <v>31.0</v>
      </c>
      <c r="K2166" s="29">
        <f t="shared" si="2322"/>
        <v>58.5</v>
      </c>
      <c r="L2166" s="71">
        <f t="shared" si="2323"/>
        <v>0.1585</v>
      </c>
      <c r="M2166" s="71">
        <f t="shared" si="2324"/>
        <v>0.1981</v>
      </c>
      <c r="N2166" s="72">
        <f t="shared" si="2325"/>
        <v>6.95</v>
      </c>
      <c r="O2166" s="73">
        <f t="shared" si="2326"/>
        <v>39809.6</v>
      </c>
      <c r="P2166" s="8">
        <f t="shared" si="2327"/>
        <v>107.8850949</v>
      </c>
    </row>
    <row r="2167" ht="14.25" customHeight="1" outlineLevel="2">
      <c r="A2167" s="68">
        <v>2184.0</v>
      </c>
      <c r="B2167" s="69">
        <v>1.0</v>
      </c>
      <c r="C2167" s="18" t="str">
        <f>IF(A2167=1.2, "Minneapolis",VLOOKUP(A2167,'Fall20 data fy22 comp rev '!$P$2:$Q$669,2,0))</f>
        <v>Luverne</v>
      </c>
      <c r="D2167" s="68">
        <v>2184.0</v>
      </c>
      <c r="E2167" s="69">
        <v>1.0</v>
      </c>
      <c r="F2167" s="69">
        <v>6.0</v>
      </c>
      <c r="G2167" s="70" t="s">
        <v>3171</v>
      </c>
      <c r="H2167" s="69">
        <v>6.0</v>
      </c>
      <c r="I2167" s="69">
        <v>2.0</v>
      </c>
      <c r="J2167" s="69">
        <v>0.0</v>
      </c>
      <c r="K2167" s="29">
        <f t="shared" si="2322"/>
        <v>2</v>
      </c>
      <c r="L2167" s="71">
        <f t="shared" si="2323"/>
        <v>0.3333</v>
      </c>
      <c r="M2167" s="71">
        <f t="shared" si="2324"/>
        <v>0.4166</v>
      </c>
      <c r="N2167" s="72">
        <f t="shared" si="2325"/>
        <v>0.5</v>
      </c>
      <c r="O2167" s="73">
        <f t="shared" si="2326"/>
        <v>2864</v>
      </c>
      <c r="P2167" s="8">
        <f t="shared" si="2327"/>
        <v>477.3333333</v>
      </c>
    </row>
    <row r="2168" ht="14.25" customHeight="1" outlineLevel="1">
      <c r="A2168" s="68"/>
      <c r="B2168" s="69"/>
      <c r="C2168" s="80" t="s">
        <v>3905</v>
      </c>
      <c r="D2168" s="68"/>
      <c r="E2168" s="69"/>
      <c r="F2168" s="69"/>
      <c r="G2168" s="70"/>
      <c r="H2168" s="69">
        <f t="shared" ref="H2168:K2168" si="2328">SUBTOTAL(9,H2164:H2167)</f>
        <v>1213</v>
      </c>
      <c r="I2168" s="69">
        <f t="shared" si="2328"/>
        <v>218</v>
      </c>
      <c r="J2168" s="69">
        <f t="shared" si="2328"/>
        <v>121</v>
      </c>
      <c r="K2168" s="29">
        <f t="shared" si="2328"/>
        <v>278.5</v>
      </c>
      <c r="L2168" s="71"/>
      <c r="M2168" s="71"/>
      <c r="N2168" s="72">
        <f t="shared" ref="N2168:O2168" si="2329">SUBTOTAL(9,N2164:N2167)</f>
        <v>50.46</v>
      </c>
      <c r="O2168" s="73">
        <f t="shared" si="2329"/>
        <v>289034.88</v>
      </c>
      <c r="P2168" s="8"/>
    </row>
    <row r="2169" ht="14.25" customHeight="1" outlineLevel="2">
      <c r="A2169" s="68">
        <v>2190.0</v>
      </c>
      <c r="B2169" s="69">
        <v>1.0</v>
      </c>
      <c r="C2169" s="18" t="str">
        <f>IF(A2169=1.2, "Minneapolis",VLOOKUP(A2169,'Fall20 data fy22 comp rev '!$P$2:$Q$669,2,0))</f>
        <v>Yellow Medicine East</v>
      </c>
      <c r="D2169" s="68">
        <v>2190.0</v>
      </c>
      <c r="E2169" s="69">
        <v>1.0</v>
      </c>
      <c r="F2169" s="69">
        <v>10.0</v>
      </c>
      <c r="G2169" s="70" t="s">
        <v>3172</v>
      </c>
      <c r="H2169" s="69">
        <v>294.0</v>
      </c>
      <c r="I2169" s="69">
        <v>105.0</v>
      </c>
      <c r="J2169" s="69">
        <v>28.0</v>
      </c>
      <c r="K2169" s="29">
        <f t="shared" ref="K2169:K2171" si="2330">ROUND((I$3*I2169)+(J2169*J$3),1)</f>
        <v>119</v>
      </c>
      <c r="L2169" s="71">
        <f t="shared" ref="L2169:L2171" si="2331">ROUND(K2169/H2169,4)</f>
        <v>0.4048</v>
      </c>
      <c r="M2169" s="71">
        <f t="shared" ref="M2169:M2171" si="2332">ROUND(MIN(1,L2169/M$3),4)</f>
        <v>0.506</v>
      </c>
      <c r="N2169" s="72">
        <f t="shared" ref="N2169:N2171" si="2333">ROUND(K2169*M2169*N$3,2)</f>
        <v>36.13</v>
      </c>
      <c r="O2169" s="73">
        <f t="shared" ref="O2169:O2171" si="2334">ROUND(N2169*O$3,2)</f>
        <v>206952.64</v>
      </c>
      <c r="P2169" s="8">
        <f t="shared" ref="P2169:P2171" si="2335">O2169/H2169</f>
        <v>703.9205442</v>
      </c>
    </row>
    <row r="2170" ht="14.25" customHeight="1" outlineLevel="2">
      <c r="A2170" s="68">
        <v>2190.0</v>
      </c>
      <c r="B2170" s="69">
        <v>1.0</v>
      </c>
      <c r="C2170" s="18" t="str">
        <f>IF(A2170=1.2, "Minneapolis",VLOOKUP(A2170,'Fall20 data fy22 comp rev '!$P$2:$Q$669,2,0))</f>
        <v>Yellow Medicine East</v>
      </c>
      <c r="D2170" s="68">
        <v>2190.0</v>
      </c>
      <c r="E2170" s="69">
        <v>1.0</v>
      </c>
      <c r="F2170" s="69">
        <v>22.0</v>
      </c>
      <c r="G2170" s="70" t="s">
        <v>3173</v>
      </c>
      <c r="H2170" s="69">
        <v>222.0</v>
      </c>
      <c r="I2170" s="69">
        <v>57.0</v>
      </c>
      <c r="J2170" s="69">
        <v>30.0</v>
      </c>
      <c r="K2170" s="29">
        <f t="shared" si="2330"/>
        <v>72</v>
      </c>
      <c r="L2170" s="71">
        <f t="shared" si="2331"/>
        <v>0.3243</v>
      </c>
      <c r="M2170" s="71">
        <f t="shared" si="2332"/>
        <v>0.4054</v>
      </c>
      <c r="N2170" s="72">
        <f t="shared" si="2333"/>
        <v>17.51</v>
      </c>
      <c r="O2170" s="73">
        <f t="shared" si="2334"/>
        <v>100297.28</v>
      </c>
      <c r="P2170" s="8">
        <f t="shared" si="2335"/>
        <v>451.7895495</v>
      </c>
    </row>
    <row r="2171" ht="14.25" customHeight="1" outlineLevel="2">
      <c r="A2171" s="68">
        <v>2190.0</v>
      </c>
      <c r="B2171" s="69">
        <v>1.0</v>
      </c>
      <c r="C2171" s="18" t="str">
        <f>IF(A2171=1.2, "Minneapolis",VLOOKUP(A2171,'Fall20 data fy22 comp rev '!$P$2:$Q$669,2,0))</f>
        <v>Yellow Medicine East</v>
      </c>
      <c r="D2171" s="68">
        <v>2190.0</v>
      </c>
      <c r="E2171" s="69">
        <v>1.0</v>
      </c>
      <c r="F2171" s="69">
        <v>23.0</v>
      </c>
      <c r="G2171" s="70" t="s">
        <v>3174</v>
      </c>
      <c r="H2171" s="69">
        <v>171.0</v>
      </c>
      <c r="I2171" s="69">
        <v>50.0</v>
      </c>
      <c r="J2171" s="69">
        <v>22.0</v>
      </c>
      <c r="K2171" s="29">
        <f t="shared" si="2330"/>
        <v>61</v>
      </c>
      <c r="L2171" s="71">
        <f t="shared" si="2331"/>
        <v>0.3567</v>
      </c>
      <c r="M2171" s="71">
        <f t="shared" si="2332"/>
        <v>0.4459</v>
      </c>
      <c r="N2171" s="72">
        <f t="shared" si="2333"/>
        <v>16.32</v>
      </c>
      <c r="O2171" s="73">
        <f t="shared" si="2334"/>
        <v>93480.96</v>
      </c>
      <c r="P2171" s="8">
        <f t="shared" si="2335"/>
        <v>546.6722807</v>
      </c>
    </row>
    <row r="2172" ht="14.25" customHeight="1" outlineLevel="1">
      <c r="A2172" s="68"/>
      <c r="B2172" s="69"/>
      <c r="C2172" s="80" t="s">
        <v>3906</v>
      </c>
      <c r="D2172" s="68"/>
      <c r="E2172" s="69"/>
      <c r="F2172" s="69"/>
      <c r="G2172" s="70"/>
      <c r="H2172" s="69">
        <f t="shared" ref="H2172:K2172" si="2336">SUBTOTAL(9,H2169:H2171)</f>
        <v>687</v>
      </c>
      <c r="I2172" s="69">
        <f t="shared" si="2336"/>
        <v>212</v>
      </c>
      <c r="J2172" s="69">
        <f t="shared" si="2336"/>
        <v>80</v>
      </c>
      <c r="K2172" s="29">
        <f t="shared" si="2336"/>
        <v>252</v>
      </c>
      <c r="L2172" s="71"/>
      <c r="M2172" s="71"/>
      <c r="N2172" s="72">
        <f t="shared" ref="N2172:O2172" si="2337">SUBTOTAL(9,N2169:N2171)</f>
        <v>69.96</v>
      </c>
      <c r="O2172" s="73">
        <f t="shared" si="2337"/>
        <v>400730.88</v>
      </c>
      <c r="P2172" s="8"/>
    </row>
    <row r="2173" ht="14.25" customHeight="1" outlineLevel="2">
      <c r="A2173" s="68">
        <v>2198.0</v>
      </c>
      <c r="B2173" s="69">
        <v>1.0</v>
      </c>
      <c r="C2173" s="18" t="str">
        <f>IF(A2173=1.2, "Minneapolis",VLOOKUP(A2173,'Fall20 data fy22 comp rev '!$P$2:$Q$669,2,0))</f>
        <v>Fillmore Central</v>
      </c>
      <c r="D2173" s="68">
        <v>2198.0</v>
      </c>
      <c r="E2173" s="69">
        <v>1.0</v>
      </c>
      <c r="F2173" s="69">
        <v>10.0</v>
      </c>
      <c r="G2173" s="70" t="s">
        <v>3175</v>
      </c>
      <c r="H2173" s="69">
        <v>325.0</v>
      </c>
      <c r="I2173" s="69">
        <v>62.0</v>
      </c>
      <c r="J2173" s="69">
        <v>37.0</v>
      </c>
      <c r="K2173" s="29">
        <f t="shared" ref="K2173:K2174" si="2338">ROUND((I$3*I2173)+(J2173*J$3),1)</f>
        <v>80.5</v>
      </c>
      <c r="L2173" s="71">
        <f t="shared" ref="L2173:L2174" si="2339">ROUND(K2173/H2173,4)</f>
        <v>0.2477</v>
      </c>
      <c r="M2173" s="71">
        <f t="shared" ref="M2173:M2174" si="2340">ROUND(MIN(1,L2173/M$3),4)</f>
        <v>0.3096</v>
      </c>
      <c r="N2173" s="72">
        <f t="shared" ref="N2173:N2174" si="2341">ROUND(K2173*M2173*N$3,2)</f>
        <v>14.95</v>
      </c>
      <c r="O2173" s="73">
        <f t="shared" ref="O2173:O2174" si="2342">ROUND(N2173*O$3,2)</f>
        <v>85633.6</v>
      </c>
      <c r="P2173" s="8">
        <f t="shared" ref="P2173:P2174" si="2343">O2173/H2173</f>
        <v>263.488</v>
      </c>
    </row>
    <row r="2174" ht="14.25" customHeight="1" outlineLevel="2">
      <c r="A2174" s="68">
        <v>2198.0</v>
      </c>
      <c r="B2174" s="69">
        <v>1.0</v>
      </c>
      <c r="C2174" s="18" t="str">
        <f>IF(A2174=1.2, "Minneapolis",VLOOKUP(A2174,'Fall20 data fy22 comp rev '!$P$2:$Q$669,2,0))</f>
        <v>Fillmore Central</v>
      </c>
      <c r="D2174" s="68">
        <v>2198.0</v>
      </c>
      <c r="E2174" s="69">
        <v>1.0</v>
      </c>
      <c r="F2174" s="69">
        <v>456.0</v>
      </c>
      <c r="G2174" s="70" t="s">
        <v>3177</v>
      </c>
      <c r="H2174" s="69">
        <v>294.0</v>
      </c>
      <c r="I2174" s="69">
        <v>49.0</v>
      </c>
      <c r="J2174" s="69">
        <v>37.0</v>
      </c>
      <c r="K2174" s="29">
        <f t="shared" si="2338"/>
        <v>67.5</v>
      </c>
      <c r="L2174" s="71">
        <f t="shared" si="2339"/>
        <v>0.2296</v>
      </c>
      <c r="M2174" s="71">
        <f t="shared" si="2340"/>
        <v>0.287</v>
      </c>
      <c r="N2174" s="72">
        <f t="shared" si="2341"/>
        <v>11.62</v>
      </c>
      <c r="O2174" s="73">
        <f t="shared" si="2342"/>
        <v>66559.36</v>
      </c>
      <c r="P2174" s="8">
        <f t="shared" si="2343"/>
        <v>226.392381</v>
      </c>
    </row>
    <row r="2175" ht="14.25" customHeight="1" outlineLevel="1">
      <c r="A2175" s="68"/>
      <c r="B2175" s="69"/>
      <c r="C2175" s="80" t="s">
        <v>3907</v>
      </c>
      <c r="D2175" s="68"/>
      <c r="E2175" s="69"/>
      <c r="F2175" s="69"/>
      <c r="G2175" s="70"/>
      <c r="H2175" s="69">
        <f t="shared" ref="H2175:K2175" si="2344">SUBTOTAL(9,H2173:H2174)</f>
        <v>619</v>
      </c>
      <c r="I2175" s="69">
        <f t="shared" si="2344"/>
        <v>111</v>
      </c>
      <c r="J2175" s="69">
        <f t="shared" si="2344"/>
        <v>74</v>
      </c>
      <c r="K2175" s="29">
        <f t="shared" si="2344"/>
        <v>148</v>
      </c>
      <c r="L2175" s="71"/>
      <c r="M2175" s="71"/>
      <c r="N2175" s="72">
        <f t="shared" ref="N2175:O2175" si="2345">SUBTOTAL(9,N2173:N2174)</f>
        <v>26.57</v>
      </c>
      <c r="O2175" s="73">
        <f t="shared" si="2345"/>
        <v>152192.96</v>
      </c>
      <c r="P2175" s="8"/>
    </row>
    <row r="2176" ht="14.25" customHeight="1" outlineLevel="2">
      <c r="A2176" s="68">
        <v>2215.0</v>
      </c>
      <c r="B2176" s="69">
        <v>1.0</v>
      </c>
      <c r="C2176" s="18" t="str">
        <f>IF(A2176=1.2, "Minneapolis",VLOOKUP(A2176,'Fall20 data fy22 comp rev '!$P$2:$Q$669,2,0))</f>
        <v>Norman County East</v>
      </c>
      <c r="D2176" s="68">
        <v>2215.0</v>
      </c>
      <c r="E2176" s="69">
        <v>1.0</v>
      </c>
      <c r="F2176" s="69">
        <v>2.0</v>
      </c>
      <c r="G2176" s="70" t="s">
        <v>3178</v>
      </c>
      <c r="H2176" s="69">
        <v>130.0</v>
      </c>
      <c r="I2176" s="69">
        <v>36.0</v>
      </c>
      <c r="J2176" s="69">
        <v>28.0</v>
      </c>
      <c r="K2176" s="29">
        <f t="shared" ref="K2176:K2177" si="2346">ROUND((I$3*I2176)+(J2176*J$3),1)</f>
        <v>50</v>
      </c>
      <c r="L2176" s="71">
        <f t="shared" ref="L2176:L2177" si="2347">ROUND(K2176/H2176,4)</f>
        <v>0.3846</v>
      </c>
      <c r="M2176" s="71">
        <f t="shared" ref="M2176:M2177" si="2348">ROUND(MIN(1,L2176/M$3),4)</f>
        <v>0.4808</v>
      </c>
      <c r="N2176" s="72">
        <f t="shared" ref="N2176:N2177" si="2349">ROUND(K2176*M2176*N$3,2)</f>
        <v>14.42</v>
      </c>
      <c r="O2176" s="73">
        <f t="shared" ref="O2176:O2177" si="2350">ROUND(N2176*O$3,2)</f>
        <v>82597.76</v>
      </c>
      <c r="P2176" s="8">
        <f t="shared" ref="P2176:P2177" si="2351">O2176/H2176</f>
        <v>635.3673846</v>
      </c>
    </row>
    <row r="2177" ht="14.25" customHeight="1" outlineLevel="2">
      <c r="A2177" s="68">
        <v>2215.0</v>
      </c>
      <c r="B2177" s="69">
        <v>1.0</v>
      </c>
      <c r="C2177" s="18" t="str">
        <f>IF(A2177=1.2, "Minneapolis",VLOOKUP(A2177,'Fall20 data fy22 comp rev '!$P$2:$Q$669,2,0))</f>
        <v>Norman County East</v>
      </c>
      <c r="D2177" s="68">
        <v>2215.0</v>
      </c>
      <c r="E2177" s="69">
        <v>1.0</v>
      </c>
      <c r="F2177" s="69">
        <v>10.0</v>
      </c>
      <c r="G2177" s="70" t="s">
        <v>3179</v>
      </c>
      <c r="H2177" s="69">
        <v>123.0</v>
      </c>
      <c r="I2177" s="69">
        <v>51.0</v>
      </c>
      <c r="J2177" s="69">
        <v>22.0</v>
      </c>
      <c r="K2177" s="29">
        <f t="shared" si="2346"/>
        <v>62</v>
      </c>
      <c r="L2177" s="71">
        <f t="shared" si="2347"/>
        <v>0.5041</v>
      </c>
      <c r="M2177" s="71">
        <f t="shared" si="2348"/>
        <v>0.6301</v>
      </c>
      <c r="N2177" s="72">
        <f t="shared" si="2349"/>
        <v>23.44</v>
      </c>
      <c r="O2177" s="73">
        <f t="shared" si="2350"/>
        <v>134264.32</v>
      </c>
      <c r="P2177" s="8">
        <f t="shared" si="2351"/>
        <v>1091.579837</v>
      </c>
    </row>
    <row r="2178" ht="14.25" customHeight="1" outlineLevel="1">
      <c r="A2178" s="68"/>
      <c r="B2178" s="69"/>
      <c r="C2178" s="80" t="s">
        <v>3908</v>
      </c>
      <c r="D2178" s="68"/>
      <c r="E2178" s="69"/>
      <c r="F2178" s="69"/>
      <c r="G2178" s="70"/>
      <c r="H2178" s="69">
        <f t="shared" ref="H2178:K2178" si="2352">SUBTOTAL(9,H2176:H2177)</f>
        <v>253</v>
      </c>
      <c r="I2178" s="69">
        <f t="shared" si="2352"/>
        <v>87</v>
      </c>
      <c r="J2178" s="69">
        <f t="shared" si="2352"/>
        <v>50</v>
      </c>
      <c r="K2178" s="29">
        <f t="shared" si="2352"/>
        <v>112</v>
      </c>
      <c r="L2178" s="71"/>
      <c r="M2178" s="71"/>
      <c r="N2178" s="72">
        <f t="shared" ref="N2178:O2178" si="2353">SUBTOTAL(9,N2176:N2177)</f>
        <v>37.86</v>
      </c>
      <c r="O2178" s="73">
        <f t="shared" si="2353"/>
        <v>216862.08</v>
      </c>
      <c r="P2178" s="8"/>
    </row>
    <row r="2179" ht="14.25" customHeight="1" outlineLevel="2">
      <c r="A2179" s="68">
        <v>2310.0</v>
      </c>
      <c r="B2179" s="69">
        <v>1.0</v>
      </c>
      <c r="C2179" s="18" t="str">
        <f>IF(A2179=1.2, "Minneapolis",VLOOKUP(A2179,'Fall20 data fy22 comp rev '!$P$2:$Q$669,2,0))</f>
        <v>Sibley East</v>
      </c>
      <c r="D2179" s="68">
        <v>2310.0</v>
      </c>
      <c r="E2179" s="69">
        <v>1.0</v>
      </c>
      <c r="F2179" s="69">
        <v>3.0</v>
      </c>
      <c r="G2179" s="70" t="s">
        <v>3180</v>
      </c>
      <c r="H2179" s="69">
        <v>370.0</v>
      </c>
      <c r="I2179" s="69">
        <v>91.0</v>
      </c>
      <c r="J2179" s="69">
        <v>35.0</v>
      </c>
      <c r="K2179" s="29">
        <f t="shared" ref="K2179:K2181" si="2354">ROUND((I$3*I2179)+(J2179*J$3),1)</f>
        <v>108.5</v>
      </c>
      <c r="L2179" s="71">
        <f t="shared" ref="L2179:L2181" si="2355">ROUND(K2179/H2179,4)</f>
        <v>0.2932</v>
      </c>
      <c r="M2179" s="71">
        <f t="shared" ref="M2179:M2181" si="2356">ROUND(MIN(1,L2179/M$3),4)</f>
        <v>0.3665</v>
      </c>
      <c r="N2179" s="72">
        <f t="shared" ref="N2179:N2181" si="2357">ROUND(K2179*M2179*N$3,2)</f>
        <v>23.86</v>
      </c>
      <c r="O2179" s="73">
        <f t="shared" ref="O2179:O2181" si="2358">ROUND(N2179*O$3,2)</f>
        <v>136670.08</v>
      </c>
      <c r="P2179" s="8">
        <f t="shared" ref="P2179:P2181" si="2359">O2179/H2179</f>
        <v>369.3785946</v>
      </c>
    </row>
    <row r="2180" ht="14.25" customHeight="1" outlineLevel="2">
      <c r="A2180" s="68">
        <v>2310.0</v>
      </c>
      <c r="B2180" s="69">
        <v>1.0</v>
      </c>
      <c r="C2180" s="18" t="str">
        <f>IF(A2180=1.2, "Minneapolis",VLOOKUP(A2180,'Fall20 data fy22 comp rev '!$P$2:$Q$669,2,0))</f>
        <v>Sibley East</v>
      </c>
      <c r="D2180" s="68">
        <v>2310.0</v>
      </c>
      <c r="E2180" s="69">
        <v>1.0</v>
      </c>
      <c r="F2180" s="69">
        <v>10.0</v>
      </c>
      <c r="G2180" s="70" t="s">
        <v>3181</v>
      </c>
      <c r="H2180" s="69">
        <v>476.0</v>
      </c>
      <c r="I2180" s="69">
        <v>158.0</v>
      </c>
      <c r="J2180" s="69">
        <v>49.0</v>
      </c>
      <c r="K2180" s="29">
        <f t="shared" si="2354"/>
        <v>182.5</v>
      </c>
      <c r="L2180" s="71">
        <f t="shared" si="2355"/>
        <v>0.3834</v>
      </c>
      <c r="M2180" s="71">
        <f t="shared" si="2356"/>
        <v>0.4793</v>
      </c>
      <c r="N2180" s="72">
        <f t="shared" si="2357"/>
        <v>52.48</v>
      </c>
      <c r="O2180" s="73">
        <f t="shared" si="2358"/>
        <v>300605.44</v>
      </c>
      <c r="P2180" s="8">
        <f t="shared" si="2359"/>
        <v>631.5240336</v>
      </c>
    </row>
    <row r="2181" ht="14.25" customHeight="1" outlineLevel="2">
      <c r="A2181" s="68">
        <v>2310.0</v>
      </c>
      <c r="B2181" s="69">
        <v>1.0</v>
      </c>
      <c r="C2181" s="18" t="str">
        <f>IF(A2181=1.2, "Minneapolis",VLOOKUP(A2181,'Fall20 data fy22 comp rev '!$P$2:$Q$669,2,0))</f>
        <v>Sibley East</v>
      </c>
      <c r="D2181" s="68">
        <v>2310.0</v>
      </c>
      <c r="E2181" s="69">
        <v>1.0</v>
      </c>
      <c r="F2181" s="69">
        <v>20.0</v>
      </c>
      <c r="G2181" s="70" t="s">
        <v>3182</v>
      </c>
      <c r="H2181" s="69">
        <v>278.0</v>
      </c>
      <c r="I2181" s="69">
        <v>86.0</v>
      </c>
      <c r="J2181" s="69">
        <v>31.0</v>
      </c>
      <c r="K2181" s="29">
        <f t="shared" si="2354"/>
        <v>101.5</v>
      </c>
      <c r="L2181" s="71">
        <f t="shared" si="2355"/>
        <v>0.3651</v>
      </c>
      <c r="M2181" s="71">
        <f t="shared" si="2356"/>
        <v>0.4564</v>
      </c>
      <c r="N2181" s="72">
        <f t="shared" si="2357"/>
        <v>27.79</v>
      </c>
      <c r="O2181" s="73">
        <f t="shared" si="2358"/>
        <v>159181.12</v>
      </c>
      <c r="P2181" s="8">
        <f t="shared" si="2359"/>
        <v>572.5939568</v>
      </c>
    </row>
    <row r="2182" ht="14.25" customHeight="1" outlineLevel="1">
      <c r="A2182" s="68"/>
      <c r="B2182" s="69"/>
      <c r="C2182" s="80" t="s">
        <v>3909</v>
      </c>
      <c r="D2182" s="68"/>
      <c r="E2182" s="69"/>
      <c r="F2182" s="69"/>
      <c r="G2182" s="70"/>
      <c r="H2182" s="69">
        <f t="shared" ref="H2182:K2182" si="2360">SUBTOTAL(9,H2179:H2181)</f>
        <v>1124</v>
      </c>
      <c r="I2182" s="69">
        <f t="shared" si="2360"/>
        <v>335</v>
      </c>
      <c r="J2182" s="69">
        <f t="shared" si="2360"/>
        <v>115</v>
      </c>
      <c r="K2182" s="29">
        <f t="shared" si="2360"/>
        <v>392.5</v>
      </c>
      <c r="L2182" s="71"/>
      <c r="M2182" s="71"/>
      <c r="N2182" s="72">
        <f t="shared" ref="N2182:O2182" si="2361">SUBTOTAL(9,N2179:N2181)</f>
        <v>104.13</v>
      </c>
      <c r="O2182" s="73">
        <f t="shared" si="2361"/>
        <v>596456.64</v>
      </c>
      <c r="P2182" s="8"/>
    </row>
    <row r="2183" ht="14.25" customHeight="1" outlineLevel="2">
      <c r="A2183" s="68">
        <v>2311.0</v>
      </c>
      <c r="B2183" s="69">
        <v>1.0</v>
      </c>
      <c r="C2183" s="18" t="str">
        <f>IF(A2183=1.2, "Minneapolis",VLOOKUP(A2183,'Fall20 data fy22 comp rev '!$P$2:$Q$669,2,0))</f>
        <v>Clearbrook-Gonvick</v>
      </c>
      <c r="D2183" s="68">
        <v>2311.0</v>
      </c>
      <c r="E2183" s="69">
        <v>1.0</v>
      </c>
      <c r="F2183" s="69">
        <v>10.0</v>
      </c>
      <c r="G2183" s="70" t="s">
        <v>3183</v>
      </c>
      <c r="H2183" s="69">
        <v>229.0</v>
      </c>
      <c r="I2183" s="69">
        <v>68.0</v>
      </c>
      <c r="J2183" s="69">
        <v>38.0</v>
      </c>
      <c r="K2183" s="29">
        <f t="shared" ref="K2183:K2184" si="2362">ROUND((I$3*I2183)+(J2183*J$3),1)</f>
        <v>87</v>
      </c>
      <c r="L2183" s="71">
        <f t="shared" ref="L2183:L2184" si="2363">ROUND(K2183/H2183,4)</f>
        <v>0.3799</v>
      </c>
      <c r="M2183" s="71">
        <f t="shared" ref="M2183:M2184" si="2364">ROUND(MIN(1,L2183/M$3),4)</f>
        <v>0.4749</v>
      </c>
      <c r="N2183" s="72">
        <f t="shared" ref="N2183:N2184" si="2365">ROUND(K2183*M2183*N$3,2)</f>
        <v>24.79</v>
      </c>
      <c r="O2183" s="73">
        <f t="shared" ref="O2183:O2184" si="2366">ROUND(N2183*O$3,2)</f>
        <v>141997.12</v>
      </c>
      <c r="P2183" s="8">
        <f t="shared" ref="P2183:P2184" si="2367">O2183/H2183</f>
        <v>620.0747598</v>
      </c>
    </row>
    <row r="2184" ht="14.25" customHeight="1" outlineLevel="2">
      <c r="A2184" s="68">
        <v>2311.0</v>
      </c>
      <c r="B2184" s="69">
        <v>1.0</v>
      </c>
      <c r="C2184" s="18" t="str">
        <f>IF(A2184=1.2, "Minneapolis",VLOOKUP(A2184,'Fall20 data fy22 comp rev '!$P$2:$Q$669,2,0))</f>
        <v>Clearbrook-Gonvick</v>
      </c>
      <c r="D2184" s="68">
        <v>2311.0</v>
      </c>
      <c r="E2184" s="69">
        <v>1.0</v>
      </c>
      <c r="F2184" s="69">
        <v>20.0</v>
      </c>
      <c r="G2184" s="70" t="s">
        <v>3184</v>
      </c>
      <c r="H2184" s="69">
        <v>227.0</v>
      </c>
      <c r="I2184" s="69">
        <v>82.0</v>
      </c>
      <c r="J2184" s="69">
        <v>41.0</v>
      </c>
      <c r="K2184" s="29">
        <f t="shared" si="2362"/>
        <v>102.5</v>
      </c>
      <c r="L2184" s="71">
        <f t="shared" si="2363"/>
        <v>0.4515</v>
      </c>
      <c r="M2184" s="71">
        <f t="shared" si="2364"/>
        <v>0.5644</v>
      </c>
      <c r="N2184" s="72">
        <f t="shared" si="2365"/>
        <v>34.71</v>
      </c>
      <c r="O2184" s="73">
        <f t="shared" si="2366"/>
        <v>198818.88</v>
      </c>
      <c r="P2184" s="8">
        <f t="shared" si="2367"/>
        <v>875.8540969</v>
      </c>
    </row>
    <row r="2185" ht="14.25" customHeight="1" outlineLevel="1">
      <c r="A2185" s="68"/>
      <c r="B2185" s="69"/>
      <c r="C2185" s="80" t="s">
        <v>3910</v>
      </c>
      <c r="D2185" s="68"/>
      <c r="E2185" s="69"/>
      <c r="F2185" s="69"/>
      <c r="G2185" s="70"/>
      <c r="H2185" s="69">
        <f t="shared" ref="H2185:K2185" si="2368">SUBTOTAL(9,H2183:H2184)</f>
        <v>456</v>
      </c>
      <c r="I2185" s="69">
        <f t="shared" si="2368"/>
        <v>150</v>
      </c>
      <c r="J2185" s="69">
        <f t="shared" si="2368"/>
        <v>79</v>
      </c>
      <c r="K2185" s="29">
        <f t="shared" si="2368"/>
        <v>189.5</v>
      </c>
      <c r="L2185" s="71"/>
      <c r="M2185" s="71"/>
      <c r="N2185" s="72">
        <f t="shared" ref="N2185:O2185" si="2369">SUBTOTAL(9,N2183:N2184)</f>
        <v>59.5</v>
      </c>
      <c r="O2185" s="73">
        <f t="shared" si="2369"/>
        <v>340816</v>
      </c>
      <c r="P2185" s="8"/>
    </row>
    <row r="2186" ht="14.25" customHeight="1" outlineLevel="2">
      <c r="A2186" s="68">
        <v>2342.0</v>
      </c>
      <c r="B2186" s="69">
        <v>1.0</v>
      </c>
      <c r="C2186" s="18" t="str">
        <f>IF(A2186=1.2, "Minneapolis",VLOOKUP(A2186,'Fall20 data fy22 comp rev '!$P$2:$Q$669,2,0))</f>
        <v>West Central Area</v>
      </c>
      <c r="D2186" s="68">
        <v>2342.0</v>
      </c>
      <c r="E2186" s="69">
        <v>1.0</v>
      </c>
      <c r="F2186" s="69">
        <v>1.0</v>
      </c>
      <c r="G2186" s="70" t="s">
        <v>3185</v>
      </c>
      <c r="H2186" s="69">
        <v>180.0</v>
      </c>
      <c r="I2186" s="69">
        <v>55.0</v>
      </c>
      <c r="J2186" s="69">
        <v>8.0</v>
      </c>
      <c r="K2186" s="29">
        <f t="shared" ref="K2186:K2189" si="2370">ROUND((I$3*I2186)+(J2186*J$3),1)</f>
        <v>59</v>
      </c>
      <c r="L2186" s="71">
        <f t="shared" ref="L2186:L2189" si="2371">ROUND(K2186/H2186,4)</f>
        <v>0.3278</v>
      </c>
      <c r="M2186" s="71">
        <f t="shared" ref="M2186:M2189" si="2372">ROUND(MIN(1,L2186/M$3),4)</f>
        <v>0.4098</v>
      </c>
      <c r="N2186" s="72">
        <f t="shared" ref="N2186:N2189" si="2373">ROUND(K2186*M2186*N$3,2)</f>
        <v>14.51</v>
      </c>
      <c r="O2186" s="73">
        <f t="shared" ref="O2186:O2189" si="2374">ROUND(N2186*O$3,2)</f>
        <v>83113.28</v>
      </c>
      <c r="P2186" s="8">
        <f t="shared" ref="P2186:P2189" si="2375">O2186/H2186</f>
        <v>461.7404444</v>
      </c>
    </row>
    <row r="2187" ht="14.25" customHeight="1" outlineLevel="2">
      <c r="A2187" s="68">
        <v>2342.0</v>
      </c>
      <c r="B2187" s="69">
        <v>1.0</v>
      </c>
      <c r="C2187" s="18" t="str">
        <f>IF(A2187=1.2, "Minneapolis",VLOOKUP(A2187,'Fall20 data fy22 comp rev '!$P$2:$Q$669,2,0))</f>
        <v>West Central Area</v>
      </c>
      <c r="D2187" s="68">
        <v>2342.0</v>
      </c>
      <c r="E2187" s="69">
        <v>1.0</v>
      </c>
      <c r="F2187" s="69">
        <v>2.0</v>
      </c>
      <c r="G2187" s="70" t="s">
        <v>3186</v>
      </c>
      <c r="H2187" s="69">
        <v>139.0</v>
      </c>
      <c r="I2187" s="69">
        <v>40.0</v>
      </c>
      <c r="J2187" s="69">
        <v>18.0</v>
      </c>
      <c r="K2187" s="29">
        <f t="shared" si="2370"/>
        <v>49</v>
      </c>
      <c r="L2187" s="71">
        <f t="shared" si="2371"/>
        <v>0.3525</v>
      </c>
      <c r="M2187" s="71">
        <f t="shared" si="2372"/>
        <v>0.4406</v>
      </c>
      <c r="N2187" s="72">
        <f t="shared" si="2373"/>
        <v>12.95</v>
      </c>
      <c r="O2187" s="73">
        <f t="shared" si="2374"/>
        <v>74177.6</v>
      </c>
      <c r="P2187" s="8">
        <f t="shared" si="2375"/>
        <v>533.6517986</v>
      </c>
    </row>
    <row r="2188" ht="14.25" customHeight="1" outlineLevel="2">
      <c r="A2188" s="68">
        <v>2342.0</v>
      </c>
      <c r="B2188" s="69">
        <v>1.0</v>
      </c>
      <c r="C2188" s="18" t="str">
        <f>IF(A2188=1.2, "Minneapolis",VLOOKUP(A2188,'Fall20 data fy22 comp rev '!$P$2:$Q$669,2,0))</f>
        <v>West Central Area</v>
      </c>
      <c r="D2188" s="68">
        <v>2342.0</v>
      </c>
      <c r="E2188" s="69">
        <v>1.0</v>
      </c>
      <c r="F2188" s="69">
        <v>3.0</v>
      </c>
      <c r="G2188" s="70" t="s">
        <v>3187</v>
      </c>
      <c r="H2188" s="69">
        <v>224.0</v>
      </c>
      <c r="I2188" s="69">
        <v>41.0</v>
      </c>
      <c r="J2188" s="69">
        <v>24.0</v>
      </c>
      <c r="K2188" s="29">
        <f t="shared" si="2370"/>
        <v>53</v>
      </c>
      <c r="L2188" s="71">
        <f t="shared" si="2371"/>
        <v>0.2366</v>
      </c>
      <c r="M2188" s="71">
        <f t="shared" si="2372"/>
        <v>0.2958</v>
      </c>
      <c r="N2188" s="72">
        <f t="shared" si="2373"/>
        <v>9.41</v>
      </c>
      <c r="O2188" s="73">
        <f t="shared" si="2374"/>
        <v>53900.48</v>
      </c>
      <c r="P2188" s="8">
        <f t="shared" si="2375"/>
        <v>240.6271429</v>
      </c>
    </row>
    <row r="2189" ht="14.25" customHeight="1" outlineLevel="2">
      <c r="A2189" s="68">
        <v>2342.0</v>
      </c>
      <c r="B2189" s="69">
        <v>1.0</v>
      </c>
      <c r="C2189" s="18" t="str">
        <f>IF(A2189=1.2, "Minneapolis",VLOOKUP(A2189,'Fall20 data fy22 comp rev '!$P$2:$Q$669,2,0))</f>
        <v>West Central Area</v>
      </c>
      <c r="D2189" s="68">
        <v>2342.0</v>
      </c>
      <c r="E2189" s="69">
        <v>1.0</v>
      </c>
      <c r="F2189" s="69">
        <v>4.0</v>
      </c>
      <c r="G2189" s="70" t="s">
        <v>3188</v>
      </c>
      <c r="H2189" s="69">
        <v>258.0</v>
      </c>
      <c r="I2189" s="69">
        <v>55.0</v>
      </c>
      <c r="J2189" s="69">
        <v>30.0</v>
      </c>
      <c r="K2189" s="29">
        <f t="shared" si="2370"/>
        <v>70</v>
      </c>
      <c r="L2189" s="71">
        <f t="shared" si="2371"/>
        <v>0.2713</v>
      </c>
      <c r="M2189" s="71">
        <f t="shared" si="2372"/>
        <v>0.3391</v>
      </c>
      <c r="N2189" s="72">
        <f t="shared" si="2373"/>
        <v>14.24</v>
      </c>
      <c r="O2189" s="73">
        <f t="shared" si="2374"/>
        <v>81566.72</v>
      </c>
      <c r="P2189" s="8">
        <f t="shared" si="2375"/>
        <v>316.1500775</v>
      </c>
    </row>
    <row r="2190" ht="14.25" customHeight="1" outlineLevel="1">
      <c r="A2190" s="68"/>
      <c r="B2190" s="69"/>
      <c r="C2190" s="80" t="s">
        <v>3911</v>
      </c>
      <c r="D2190" s="68"/>
      <c r="E2190" s="69"/>
      <c r="F2190" s="69"/>
      <c r="G2190" s="70"/>
      <c r="H2190" s="69">
        <f t="shared" ref="H2190:K2190" si="2376">SUBTOTAL(9,H2186:H2189)</f>
        <v>801</v>
      </c>
      <c r="I2190" s="69">
        <f t="shared" si="2376"/>
        <v>191</v>
      </c>
      <c r="J2190" s="69">
        <f t="shared" si="2376"/>
        <v>80</v>
      </c>
      <c r="K2190" s="29">
        <f t="shared" si="2376"/>
        <v>231</v>
      </c>
      <c r="L2190" s="71"/>
      <c r="M2190" s="71"/>
      <c r="N2190" s="72">
        <f t="shared" ref="N2190:O2190" si="2377">SUBTOTAL(9,N2186:N2189)</f>
        <v>51.11</v>
      </c>
      <c r="O2190" s="73">
        <f t="shared" si="2377"/>
        <v>292758.08</v>
      </c>
      <c r="P2190" s="8"/>
    </row>
    <row r="2191" ht="14.25" customHeight="1" outlineLevel="2">
      <c r="A2191" s="68">
        <v>2358.0</v>
      </c>
      <c r="B2191" s="69">
        <v>1.0</v>
      </c>
      <c r="C2191" s="18" t="str">
        <f>IF(A2191=1.2, "Minneapolis",VLOOKUP(A2191,'Fall20 data fy22 comp rev '!$P$2:$Q$669,2,0))</f>
        <v>Tri-County</v>
      </c>
      <c r="D2191" s="68">
        <v>2358.0</v>
      </c>
      <c r="E2191" s="69">
        <v>1.0</v>
      </c>
      <c r="F2191" s="69">
        <v>10.0</v>
      </c>
      <c r="G2191" s="70" t="s">
        <v>3189</v>
      </c>
      <c r="H2191" s="69">
        <v>121.0</v>
      </c>
      <c r="I2191" s="69">
        <v>48.0</v>
      </c>
      <c r="J2191" s="69">
        <v>19.0</v>
      </c>
      <c r="K2191" s="29">
        <f t="shared" ref="K2191:K2192" si="2378">ROUND((I$3*I2191)+(J2191*J$3),1)</f>
        <v>57.5</v>
      </c>
      <c r="L2191" s="71">
        <f t="shared" ref="L2191:L2192" si="2379">ROUND(K2191/H2191,4)</f>
        <v>0.4752</v>
      </c>
      <c r="M2191" s="71">
        <f t="shared" ref="M2191:M2192" si="2380">ROUND(MIN(1,L2191/M$3),4)</f>
        <v>0.594</v>
      </c>
      <c r="N2191" s="72">
        <f t="shared" ref="N2191:N2192" si="2381">ROUND(K2191*M2191*N$3,2)</f>
        <v>20.49</v>
      </c>
      <c r="O2191" s="73">
        <f t="shared" ref="O2191:O2192" si="2382">ROUND(N2191*O$3,2)</f>
        <v>117366.72</v>
      </c>
      <c r="P2191" s="8">
        <f t="shared" ref="P2191:P2192" si="2383">O2191/H2191</f>
        <v>969.9728926</v>
      </c>
    </row>
    <row r="2192" ht="14.25" customHeight="1" outlineLevel="2">
      <c r="A2192" s="68">
        <v>2358.0</v>
      </c>
      <c r="B2192" s="69">
        <v>1.0</v>
      </c>
      <c r="C2192" s="18" t="str">
        <f>IF(A2192=1.2, "Minneapolis",VLOOKUP(A2192,'Fall20 data fy22 comp rev '!$P$2:$Q$669,2,0))</f>
        <v>Tri-County</v>
      </c>
      <c r="D2192" s="68">
        <v>2358.0</v>
      </c>
      <c r="E2192" s="69">
        <v>1.0</v>
      </c>
      <c r="F2192" s="69">
        <v>20.0</v>
      </c>
      <c r="G2192" s="70" t="s">
        <v>3190</v>
      </c>
      <c r="H2192" s="69">
        <v>74.0</v>
      </c>
      <c r="I2192" s="69">
        <v>17.0</v>
      </c>
      <c r="J2192" s="69">
        <v>17.0</v>
      </c>
      <c r="K2192" s="29">
        <f t="shared" si="2378"/>
        <v>25.5</v>
      </c>
      <c r="L2192" s="71">
        <f t="shared" si="2379"/>
        <v>0.3446</v>
      </c>
      <c r="M2192" s="71">
        <f t="shared" si="2380"/>
        <v>0.4308</v>
      </c>
      <c r="N2192" s="72">
        <f t="shared" si="2381"/>
        <v>6.59</v>
      </c>
      <c r="O2192" s="73">
        <f t="shared" si="2382"/>
        <v>37747.52</v>
      </c>
      <c r="P2192" s="8">
        <f t="shared" si="2383"/>
        <v>510.1016216</v>
      </c>
    </row>
    <row r="2193" ht="14.25" customHeight="1" outlineLevel="1">
      <c r="A2193" s="68"/>
      <c r="B2193" s="69"/>
      <c r="C2193" s="80" t="s">
        <v>3912</v>
      </c>
      <c r="D2193" s="68"/>
      <c r="E2193" s="69"/>
      <c r="F2193" s="69"/>
      <c r="G2193" s="70"/>
      <c r="H2193" s="69">
        <f t="shared" ref="H2193:K2193" si="2384">SUBTOTAL(9,H2191:H2192)</f>
        <v>195</v>
      </c>
      <c r="I2193" s="69">
        <f t="shared" si="2384"/>
        <v>65</v>
      </c>
      <c r="J2193" s="69">
        <f t="shared" si="2384"/>
        <v>36</v>
      </c>
      <c r="K2193" s="29">
        <f t="shared" si="2384"/>
        <v>83</v>
      </c>
      <c r="L2193" s="71"/>
      <c r="M2193" s="71"/>
      <c r="N2193" s="72">
        <f t="shared" ref="N2193:O2193" si="2385">SUBTOTAL(9,N2191:N2192)</f>
        <v>27.08</v>
      </c>
      <c r="O2193" s="73">
        <f t="shared" si="2385"/>
        <v>155114.24</v>
      </c>
      <c r="P2193" s="8"/>
    </row>
    <row r="2194" ht="14.25" customHeight="1" outlineLevel="2">
      <c r="A2194" s="68">
        <v>2364.0</v>
      </c>
      <c r="B2194" s="69">
        <v>1.0</v>
      </c>
      <c r="C2194" s="18" t="str">
        <f>IF(A2194=1.2, "Minneapolis",VLOOKUP(A2194,'Fall20 data fy22 comp rev '!$P$2:$Q$669,2,0))</f>
        <v>Belgrade-Brooten-Elrosa</v>
      </c>
      <c r="D2194" s="68">
        <v>2364.0</v>
      </c>
      <c r="E2194" s="69">
        <v>1.0</v>
      </c>
      <c r="F2194" s="69">
        <v>1.0</v>
      </c>
      <c r="G2194" s="70" t="s">
        <v>3191</v>
      </c>
      <c r="H2194" s="69">
        <v>328.0</v>
      </c>
      <c r="I2194" s="69">
        <v>80.0</v>
      </c>
      <c r="J2194" s="69">
        <v>25.0</v>
      </c>
      <c r="K2194" s="29">
        <f t="shared" ref="K2194:K2195" si="2386">ROUND((I$3*I2194)+(J2194*J$3),1)</f>
        <v>92.5</v>
      </c>
      <c r="L2194" s="71">
        <f t="shared" ref="L2194:L2195" si="2387">ROUND(K2194/H2194,4)</f>
        <v>0.282</v>
      </c>
      <c r="M2194" s="71">
        <f t="shared" ref="M2194:M2195" si="2388">ROUND(MIN(1,L2194/M$3),4)</f>
        <v>0.3525</v>
      </c>
      <c r="N2194" s="72">
        <f t="shared" ref="N2194:N2195" si="2389">ROUND(K2194*M2194*N$3,2)</f>
        <v>19.56</v>
      </c>
      <c r="O2194" s="73">
        <f t="shared" ref="O2194:O2195" si="2390">ROUND(N2194*O$3,2)</f>
        <v>112039.68</v>
      </c>
      <c r="P2194" s="8">
        <f t="shared" ref="P2194:P2195" si="2391">O2194/H2194</f>
        <v>341.5843902</v>
      </c>
    </row>
    <row r="2195" ht="14.25" customHeight="1" outlineLevel="2">
      <c r="A2195" s="68">
        <v>2364.0</v>
      </c>
      <c r="B2195" s="69">
        <v>1.0</v>
      </c>
      <c r="C2195" s="18" t="str">
        <f>IF(A2195=1.2, "Minneapolis",VLOOKUP(A2195,'Fall20 data fy22 comp rev '!$P$2:$Q$669,2,0))</f>
        <v>Belgrade-Brooten-Elrosa</v>
      </c>
      <c r="D2195" s="68">
        <v>2364.0</v>
      </c>
      <c r="E2195" s="69">
        <v>1.0</v>
      </c>
      <c r="F2195" s="69">
        <v>2.0</v>
      </c>
      <c r="G2195" s="70" t="s">
        <v>3192</v>
      </c>
      <c r="H2195" s="69">
        <v>312.0</v>
      </c>
      <c r="I2195" s="69">
        <v>63.0</v>
      </c>
      <c r="J2195" s="69">
        <v>27.0</v>
      </c>
      <c r="K2195" s="29">
        <f t="shared" si="2386"/>
        <v>76.5</v>
      </c>
      <c r="L2195" s="71">
        <f t="shared" si="2387"/>
        <v>0.2452</v>
      </c>
      <c r="M2195" s="71">
        <f t="shared" si="2388"/>
        <v>0.3065</v>
      </c>
      <c r="N2195" s="72">
        <f t="shared" si="2389"/>
        <v>14.07</v>
      </c>
      <c r="O2195" s="73">
        <f t="shared" si="2390"/>
        <v>80592.96</v>
      </c>
      <c r="P2195" s="8">
        <f t="shared" si="2391"/>
        <v>258.3107692</v>
      </c>
    </row>
    <row r="2196" ht="14.25" customHeight="1" outlineLevel="1">
      <c r="A2196" s="68"/>
      <c r="B2196" s="69"/>
      <c r="C2196" s="80" t="s">
        <v>3913</v>
      </c>
      <c r="D2196" s="68"/>
      <c r="E2196" s="69"/>
      <c r="F2196" s="69"/>
      <c r="G2196" s="70"/>
      <c r="H2196" s="69">
        <f t="shared" ref="H2196:K2196" si="2392">SUBTOTAL(9,H2194:H2195)</f>
        <v>640</v>
      </c>
      <c r="I2196" s="69">
        <f t="shared" si="2392"/>
        <v>143</v>
      </c>
      <c r="J2196" s="69">
        <f t="shared" si="2392"/>
        <v>52</v>
      </c>
      <c r="K2196" s="29">
        <f t="shared" si="2392"/>
        <v>169</v>
      </c>
      <c r="L2196" s="71"/>
      <c r="M2196" s="71"/>
      <c r="N2196" s="72">
        <f t="shared" ref="N2196:O2196" si="2393">SUBTOTAL(9,N2194:N2195)</f>
        <v>33.63</v>
      </c>
      <c r="O2196" s="73">
        <f t="shared" si="2393"/>
        <v>192632.64</v>
      </c>
      <c r="P2196" s="8"/>
    </row>
    <row r="2197" ht="14.25" customHeight="1" outlineLevel="2">
      <c r="A2197" s="68">
        <v>2365.0</v>
      </c>
      <c r="B2197" s="69">
        <v>1.0</v>
      </c>
      <c r="C2197" s="18" t="str">
        <f>IF(A2197=1.2, "Minneapolis",VLOOKUP(A2197,'Fall20 data fy22 comp rev '!$P$2:$Q$669,2,0))</f>
        <v>G.F.W.</v>
      </c>
      <c r="D2197" s="68">
        <v>2365.0</v>
      </c>
      <c r="E2197" s="69">
        <v>1.0</v>
      </c>
      <c r="F2197" s="69">
        <v>1.0</v>
      </c>
      <c r="G2197" s="70" t="s">
        <v>3914</v>
      </c>
      <c r="H2197" s="69">
        <v>207.0</v>
      </c>
      <c r="I2197" s="69">
        <v>74.0</v>
      </c>
      <c r="J2197" s="69">
        <v>30.0</v>
      </c>
      <c r="K2197" s="29">
        <f t="shared" ref="K2197:K2199" si="2394">ROUND((I$3*I2197)+(J2197*J$3),1)</f>
        <v>89</v>
      </c>
      <c r="L2197" s="71">
        <f t="shared" ref="L2197:L2199" si="2395">ROUND(K2197/H2197,4)</f>
        <v>0.43</v>
      </c>
      <c r="M2197" s="71">
        <f t="shared" ref="M2197:M2199" si="2396">ROUND(MIN(1,L2197/M$3),4)</f>
        <v>0.5375</v>
      </c>
      <c r="N2197" s="72">
        <f t="shared" ref="N2197:N2199" si="2397">ROUND(K2197*M2197*N$3,2)</f>
        <v>28.7</v>
      </c>
      <c r="O2197" s="73">
        <f t="shared" ref="O2197:O2199" si="2398">ROUND(N2197*O$3,2)</f>
        <v>164393.6</v>
      </c>
      <c r="P2197" s="8">
        <f t="shared" ref="P2197:P2199" si="2399">O2197/H2197</f>
        <v>794.1719807</v>
      </c>
    </row>
    <row r="2198" ht="14.25" customHeight="1" outlineLevel="2">
      <c r="A2198" s="68">
        <v>2365.0</v>
      </c>
      <c r="B2198" s="69">
        <v>1.0</v>
      </c>
      <c r="C2198" s="18" t="str">
        <f>IF(A2198=1.2, "Minneapolis",VLOOKUP(A2198,'Fall20 data fy22 comp rev '!$P$2:$Q$669,2,0))</f>
        <v>G.F.W.</v>
      </c>
      <c r="D2198" s="68">
        <v>2365.0</v>
      </c>
      <c r="E2198" s="69">
        <v>1.0</v>
      </c>
      <c r="F2198" s="69">
        <v>2.0</v>
      </c>
      <c r="G2198" s="70" t="s">
        <v>3915</v>
      </c>
      <c r="H2198" s="69">
        <v>162.0</v>
      </c>
      <c r="I2198" s="69">
        <v>49.0</v>
      </c>
      <c r="J2198" s="69">
        <v>21.0</v>
      </c>
      <c r="K2198" s="29">
        <f t="shared" si="2394"/>
        <v>59.5</v>
      </c>
      <c r="L2198" s="71">
        <f t="shared" si="2395"/>
        <v>0.3673</v>
      </c>
      <c r="M2198" s="71">
        <f t="shared" si="2396"/>
        <v>0.4591</v>
      </c>
      <c r="N2198" s="72">
        <f t="shared" si="2397"/>
        <v>16.39</v>
      </c>
      <c r="O2198" s="73">
        <f t="shared" si="2398"/>
        <v>93881.92</v>
      </c>
      <c r="P2198" s="8">
        <f t="shared" si="2399"/>
        <v>579.5180247</v>
      </c>
    </row>
    <row r="2199" ht="14.25" customHeight="1" outlineLevel="2">
      <c r="A2199" s="68">
        <v>2365.0</v>
      </c>
      <c r="B2199" s="69">
        <v>1.0</v>
      </c>
      <c r="C2199" s="18" t="str">
        <f>IF(A2199=1.2, "Minneapolis",VLOOKUP(A2199,'Fall20 data fy22 comp rev '!$P$2:$Q$669,2,0))</f>
        <v>G.F.W.</v>
      </c>
      <c r="D2199" s="68">
        <v>2365.0</v>
      </c>
      <c r="E2199" s="69">
        <v>1.0</v>
      </c>
      <c r="F2199" s="69">
        <v>20.0</v>
      </c>
      <c r="G2199" s="70" t="s">
        <v>3916</v>
      </c>
      <c r="H2199" s="69">
        <v>336.0</v>
      </c>
      <c r="I2199" s="69">
        <v>87.0</v>
      </c>
      <c r="J2199" s="69">
        <v>33.0</v>
      </c>
      <c r="K2199" s="29">
        <f t="shared" si="2394"/>
        <v>103.5</v>
      </c>
      <c r="L2199" s="71">
        <f t="shared" si="2395"/>
        <v>0.308</v>
      </c>
      <c r="M2199" s="71">
        <f t="shared" si="2396"/>
        <v>0.385</v>
      </c>
      <c r="N2199" s="72">
        <f t="shared" si="2397"/>
        <v>23.91</v>
      </c>
      <c r="O2199" s="73">
        <f t="shared" si="2398"/>
        <v>136956.48</v>
      </c>
      <c r="P2199" s="8">
        <f t="shared" si="2399"/>
        <v>407.6085714</v>
      </c>
    </row>
    <row r="2200" ht="14.25" customHeight="1" outlineLevel="1">
      <c r="A2200" s="68"/>
      <c r="B2200" s="69"/>
      <c r="C2200" s="80" t="s">
        <v>3917</v>
      </c>
      <c r="D2200" s="68"/>
      <c r="E2200" s="69"/>
      <c r="F2200" s="69"/>
      <c r="G2200" s="70"/>
      <c r="H2200" s="69">
        <f t="shared" ref="H2200:K2200" si="2400">SUBTOTAL(9,H2197:H2199)</f>
        <v>705</v>
      </c>
      <c r="I2200" s="69">
        <f t="shared" si="2400"/>
        <v>210</v>
      </c>
      <c r="J2200" s="69">
        <f t="shared" si="2400"/>
        <v>84</v>
      </c>
      <c r="K2200" s="29">
        <f t="shared" si="2400"/>
        <v>252</v>
      </c>
      <c r="L2200" s="71"/>
      <c r="M2200" s="71"/>
      <c r="N2200" s="72">
        <f t="shared" ref="N2200:O2200" si="2401">SUBTOTAL(9,N2197:N2199)</f>
        <v>69</v>
      </c>
      <c r="O2200" s="73">
        <f t="shared" si="2401"/>
        <v>395232</v>
      </c>
      <c r="P2200" s="8"/>
    </row>
    <row r="2201" ht="14.25" customHeight="1" outlineLevel="2">
      <c r="A2201" s="68">
        <v>2396.0</v>
      </c>
      <c r="B2201" s="69">
        <v>1.0</v>
      </c>
      <c r="C2201" s="18" t="str">
        <f>IF(A2201=1.2, "Minneapolis",VLOOKUP(A2201,'Fall20 data fy22 comp rev '!$P$2:$Q$669,2,0))</f>
        <v>A.C.G.C.</v>
      </c>
      <c r="D2201" s="68">
        <v>2396.0</v>
      </c>
      <c r="E2201" s="69">
        <v>1.0</v>
      </c>
      <c r="F2201" s="69">
        <v>100.0</v>
      </c>
      <c r="G2201" s="70" t="s">
        <v>3195</v>
      </c>
      <c r="H2201" s="69">
        <v>332.0</v>
      </c>
      <c r="I2201" s="69">
        <v>106.0</v>
      </c>
      <c r="J2201" s="69">
        <v>54.0</v>
      </c>
      <c r="K2201" s="29">
        <f t="shared" ref="K2201:K2203" si="2402">ROUND((I$3*I2201)+(J2201*J$3),1)</f>
        <v>133</v>
      </c>
      <c r="L2201" s="71">
        <f t="shared" ref="L2201:L2203" si="2403">ROUND(K2201/H2201,4)</f>
        <v>0.4006</v>
      </c>
      <c r="M2201" s="71">
        <f t="shared" ref="M2201:M2203" si="2404">ROUND(MIN(1,L2201/M$3),4)</f>
        <v>0.5008</v>
      </c>
      <c r="N2201" s="72">
        <f t="shared" ref="N2201:N2203" si="2405">ROUND(K2201*M2201*N$3,2)</f>
        <v>39.96</v>
      </c>
      <c r="O2201" s="73">
        <f t="shared" ref="O2201:O2203" si="2406">ROUND(N2201*O$3,2)</f>
        <v>228890.88</v>
      </c>
      <c r="P2201" s="8">
        <f t="shared" ref="P2201:P2203" si="2407">O2201/H2201</f>
        <v>689.4303614</v>
      </c>
    </row>
    <row r="2202" ht="14.25" customHeight="1" outlineLevel="2">
      <c r="A2202" s="68">
        <v>2396.0</v>
      </c>
      <c r="B2202" s="69">
        <v>1.0</v>
      </c>
      <c r="C2202" s="18" t="str">
        <f>IF(A2202=1.2, "Minneapolis",VLOOKUP(A2202,'Fall20 data fy22 comp rev '!$P$2:$Q$669,2,0))</f>
        <v>A.C.G.C.</v>
      </c>
      <c r="D2202" s="68">
        <v>2396.0</v>
      </c>
      <c r="E2202" s="69">
        <v>1.0</v>
      </c>
      <c r="F2202" s="69">
        <v>150.0</v>
      </c>
      <c r="G2202" s="70" t="s">
        <v>3196</v>
      </c>
      <c r="H2202" s="69">
        <v>132.0</v>
      </c>
      <c r="I2202" s="69">
        <v>39.0</v>
      </c>
      <c r="J2202" s="69">
        <v>22.0</v>
      </c>
      <c r="K2202" s="29">
        <f t="shared" si="2402"/>
        <v>50</v>
      </c>
      <c r="L2202" s="71">
        <f t="shared" si="2403"/>
        <v>0.3788</v>
      </c>
      <c r="M2202" s="71">
        <f t="shared" si="2404"/>
        <v>0.4735</v>
      </c>
      <c r="N2202" s="72">
        <f t="shared" si="2405"/>
        <v>14.21</v>
      </c>
      <c r="O2202" s="73">
        <f t="shared" si="2406"/>
        <v>81394.88</v>
      </c>
      <c r="P2202" s="8">
        <f t="shared" si="2407"/>
        <v>616.6278788</v>
      </c>
    </row>
    <row r="2203" ht="14.25" customHeight="1" outlineLevel="2">
      <c r="A2203" s="68">
        <v>2396.0</v>
      </c>
      <c r="B2203" s="69">
        <v>1.0</v>
      </c>
      <c r="C2203" s="18" t="str">
        <f>IF(A2203=1.2, "Minneapolis",VLOOKUP(A2203,'Fall20 data fy22 comp rev '!$P$2:$Q$669,2,0))</f>
        <v>A.C.G.C.</v>
      </c>
      <c r="D2203" s="68">
        <v>2396.0</v>
      </c>
      <c r="E2203" s="69">
        <v>1.0</v>
      </c>
      <c r="F2203" s="69">
        <v>300.0</v>
      </c>
      <c r="G2203" s="70" t="s">
        <v>3197</v>
      </c>
      <c r="H2203" s="69">
        <v>401.0</v>
      </c>
      <c r="I2203" s="69">
        <v>107.0</v>
      </c>
      <c r="J2203" s="69">
        <v>69.0</v>
      </c>
      <c r="K2203" s="29">
        <f t="shared" si="2402"/>
        <v>141.5</v>
      </c>
      <c r="L2203" s="71">
        <f t="shared" si="2403"/>
        <v>0.3529</v>
      </c>
      <c r="M2203" s="71">
        <f t="shared" si="2404"/>
        <v>0.4411</v>
      </c>
      <c r="N2203" s="72">
        <f t="shared" si="2405"/>
        <v>37.45</v>
      </c>
      <c r="O2203" s="73">
        <f t="shared" si="2406"/>
        <v>214513.6</v>
      </c>
      <c r="P2203" s="8">
        <f t="shared" si="2407"/>
        <v>534.9466334</v>
      </c>
    </row>
    <row r="2204" ht="14.25" customHeight="1" outlineLevel="1">
      <c r="A2204" s="68"/>
      <c r="B2204" s="69"/>
      <c r="C2204" s="80" t="s">
        <v>3918</v>
      </c>
      <c r="D2204" s="68"/>
      <c r="E2204" s="69"/>
      <c r="F2204" s="69"/>
      <c r="G2204" s="70"/>
      <c r="H2204" s="69">
        <f t="shared" ref="H2204:K2204" si="2408">SUBTOTAL(9,H2201:H2203)</f>
        <v>865</v>
      </c>
      <c r="I2204" s="69">
        <f t="shared" si="2408"/>
        <v>252</v>
      </c>
      <c r="J2204" s="69">
        <f t="shared" si="2408"/>
        <v>145</v>
      </c>
      <c r="K2204" s="29">
        <f t="shared" si="2408"/>
        <v>324.5</v>
      </c>
      <c r="L2204" s="71"/>
      <c r="M2204" s="71"/>
      <c r="N2204" s="72">
        <f t="shared" ref="N2204:O2204" si="2409">SUBTOTAL(9,N2201:N2203)</f>
        <v>91.62</v>
      </c>
      <c r="O2204" s="73">
        <f t="shared" si="2409"/>
        <v>524799.36</v>
      </c>
      <c r="P2204" s="8"/>
    </row>
    <row r="2205" ht="14.25" customHeight="1" outlineLevel="2">
      <c r="A2205" s="68">
        <v>2397.0</v>
      </c>
      <c r="B2205" s="69">
        <v>1.0</v>
      </c>
      <c r="C2205" s="18" t="str">
        <f>IF(A2205=1.2, "Minneapolis",VLOOKUP(A2205,'Fall20 data fy22 comp rev '!$P$2:$Q$669,2,0))</f>
        <v>Lesueur-Henderson</v>
      </c>
      <c r="D2205" s="68">
        <v>2397.0</v>
      </c>
      <c r="E2205" s="69">
        <v>1.0</v>
      </c>
      <c r="F2205" s="69">
        <v>10.0</v>
      </c>
      <c r="G2205" s="70" t="s">
        <v>3198</v>
      </c>
      <c r="H2205" s="69">
        <v>264.0</v>
      </c>
      <c r="I2205" s="69">
        <v>67.0</v>
      </c>
      <c r="J2205" s="69">
        <v>33.0</v>
      </c>
      <c r="K2205" s="29">
        <f t="shared" ref="K2205:K2208" si="2410">ROUND((I$3*I2205)+(J2205*J$3),1)</f>
        <v>83.5</v>
      </c>
      <c r="L2205" s="71">
        <f t="shared" ref="L2205:L2208" si="2411">ROUND(K2205/H2205,4)</f>
        <v>0.3163</v>
      </c>
      <c r="M2205" s="71">
        <f t="shared" ref="M2205:M2208" si="2412">ROUND(MIN(1,L2205/M$3),4)</f>
        <v>0.3954</v>
      </c>
      <c r="N2205" s="72">
        <f t="shared" ref="N2205:N2208" si="2413">ROUND(K2205*M2205*N$3,2)</f>
        <v>19.81</v>
      </c>
      <c r="O2205" s="73">
        <f t="shared" ref="O2205:O2208" si="2414">ROUND(N2205*O$3,2)</f>
        <v>113471.68</v>
      </c>
      <c r="P2205" s="8">
        <f t="shared" ref="P2205:P2208" si="2415">O2205/H2205</f>
        <v>429.8169697</v>
      </c>
    </row>
    <row r="2206" ht="14.25" customHeight="1" outlineLevel="2">
      <c r="A2206" s="68">
        <v>2397.0</v>
      </c>
      <c r="B2206" s="69">
        <v>1.0</v>
      </c>
      <c r="C2206" s="18" t="str">
        <f>IF(A2206=1.2, "Minneapolis",VLOOKUP(A2206,'Fall20 data fy22 comp rev '!$P$2:$Q$669,2,0))</f>
        <v>Lesueur-Henderson</v>
      </c>
      <c r="D2206" s="68">
        <v>2397.0</v>
      </c>
      <c r="E2206" s="69">
        <v>1.0</v>
      </c>
      <c r="F2206" s="69">
        <v>15.0</v>
      </c>
      <c r="G2206" s="70" t="s">
        <v>1854</v>
      </c>
      <c r="H2206" s="69">
        <v>152.0</v>
      </c>
      <c r="I2206" s="69">
        <v>28.0</v>
      </c>
      <c r="J2206" s="69">
        <v>22.0</v>
      </c>
      <c r="K2206" s="29">
        <f t="shared" si="2410"/>
        <v>39</v>
      </c>
      <c r="L2206" s="71">
        <f t="shared" si="2411"/>
        <v>0.2566</v>
      </c>
      <c r="M2206" s="71">
        <f t="shared" si="2412"/>
        <v>0.3208</v>
      </c>
      <c r="N2206" s="72">
        <f t="shared" si="2413"/>
        <v>7.51</v>
      </c>
      <c r="O2206" s="73">
        <f t="shared" si="2414"/>
        <v>43017.28</v>
      </c>
      <c r="P2206" s="8">
        <f t="shared" si="2415"/>
        <v>283.0084211</v>
      </c>
    </row>
    <row r="2207" ht="14.25" customHeight="1" outlineLevel="2">
      <c r="A2207" s="68">
        <v>2397.0</v>
      </c>
      <c r="B2207" s="69">
        <v>1.0</v>
      </c>
      <c r="C2207" s="18" t="str">
        <f>IF(A2207=1.2, "Minneapolis",VLOOKUP(A2207,'Fall20 data fy22 comp rev '!$P$2:$Q$669,2,0))</f>
        <v>Lesueur-Henderson</v>
      </c>
      <c r="D2207" s="68">
        <v>2397.0</v>
      </c>
      <c r="E2207" s="69">
        <v>1.0</v>
      </c>
      <c r="F2207" s="69">
        <v>20.0</v>
      </c>
      <c r="G2207" s="70" t="s">
        <v>3199</v>
      </c>
      <c r="H2207" s="69">
        <v>341.0</v>
      </c>
      <c r="I2207" s="69">
        <v>54.0</v>
      </c>
      <c r="J2207" s="69">
        <v>36.0</v>
      </c>
      <c r="K2207" s="29">
        <f t="shared" si="2410"/>
        <v>72</v>
      </c>
      <c r="L2207" s="71">
        <f t="shared" si="2411"/>
        <v>0.2111</v>
      </c>
      <c r="M2207" s="71">
        <f t="shared" si="2412"/>
        <v>0.2639</v>
      </c>
      <c r="N2207" s="72">
        <f t="shared" si="2413"/>
        <v>11.4</v>
      </c>
      <c r="O2207" s="73">
        <f t="shared" si="2414"/>
        <v>65299.2</v>
      </c>
      <c r="P2207" s="8">
        <f t="shared" si="2415"/>
        <v>191.4932551</v>
      </c>
    </row>
    <row r="2208" ht="14.25" customHeight="1" outlineLevel="2">
      <c r="A2208" s="68">
        <v>2397.0</v>
      </c>
      <c r="B2208" s="69">
        <v>1.0</v>
      </c>
      <c r="C2208" s="18" t="str">
        <f>IF(A2208=1.2, "Minneapolis",VLOOKUP(A2208,'Fall20 data fy22 comp rev '!$P$2:$Q$669,2,0))</f>
        <v>Lesueur-Henderson</v>
      </c>
      <c r="D2208" s="68">
        <v>2397.0</v>
      </c>
      <c r="E2208" s="69">
        <v>1.0</v>
      </c>
      <c r="F2208" s="69">
        <v>21.0</v>
      </c>
      <c r="G2208" s="70" t="s">
        <v>3200</v>
      </c>
      <c r="H2208" s="69">
        <v>225.0</v>
      </c>
      <c r="I2208" s="69">
        <v>44.0</v>
      </c>
      <c r="J2208" s="69">
        <v>21.0</v>
      </c>
      <c r="K2208" s="29">
        <f t="shared" si="2410"/>
        <v>54.5</v>
      </c>
      <c r="L2208" s="71">
        <f t="shared" si="2411"/>
        <v>0.2422</v>
      </c>
      <c r="M2208" s="71">
        <f t="shared" si="2412"/>
        <v>0.3028</v>
      </c>
      <c r="N2208" s="72">
        <f t="shared" si="2413"/>
        <v>9.9</v>
      </c>
      <c r="O2208" s="73">
        <f t="shared" si="2414"/>
        <v>56707.2</v>
      </c>
      <c r="P2208" s="8">
        <f t="shared" si="2415"/>
        <v>252.032</v>
      </c>
    </row>
    <row r="2209" ht="14.25" customHeight="1" outlineLevel="1">
      <c r="A2209" s="68"/>
      <c r="B2209" s="69"/>
      <c r="C2209" s="80" t="s">
        <v>3919</v>
      </c>
      <c r="D2209" s="68"/>
      <c r="E2209" s="69"/>
      <c r="F2209" s="69"/>
      <c r="G2209" s="70"/>
      <c r="H2209" s="69">
        <f t="shared" ref="H2209:K2209" si="2416">SUBTOTAL(9,H2205:H2208)</f>
        <v>982</v>
      </c>
      <c r="I2209" s="69">
        <f t="shared" si="2416"/>
        <v>193</v>
      </c>
      <c r="J2209" s="69">
        <f t="shared" si="2416"/>
        <v>112</v>
      </c>
      <c r="K2209" s="29">
        <f t="shared" si="2416"/>
        <v>249</v>
      </c>
      <c r="L2209" s="71"/>
      <c r="M2209" s="71"/>
      <c r="N2209" s="72">
        <f t="shared" ref="N2209:O2209" si="2417">SUBTOTAL(9,N2205:N2208)</f>
        <v>48.62</v>
      </c>
      <c r="O2209" s="73">
        <f t="shared" si="2417"/>
        <v>278495.36</v>
      </c>
      <c r="P2209" s="8"/>
    </row>
    <row r="2210" ht="14.25" customHeight="1" outlineLevel="2">
      <c r="A2210" s="68">
        <v>2448.0</v>
      </c>
      <c r="B2210" s="69">
        <v>1.0</v>
      </c>
      <c r="C2210" s="18" t="str">
        <f>IF(A2210=1.2, "Minneapolis",VLOOKUP(A2210,'Fall20 data fy22 comp rev '!$P$2:$Q$669,2,0))</f>
        <v>Martin County West</v>
      </c>
      <c r="D2210" s="68">
        <v>2448.0</v>
      </c>
      <c r="E2210" s="69">
        <v>1.0</v>
      </c>
      <c r="F2210" s="69">
        <v>10.0</v>
      </c>
      <c r="G2210" s="70" t="s">
        <v>3201</v>
      </c>
      <c r="H2210" s="69">
        <v>142.0</v>
      </c>
      <c r="I2210" s="69">
        <v>32.0</v>
      </c>
      <c r="J2210" s="69">
        <v>14.0</v>
      </c>
      <c r="K2210" s="29">
        <f t="shared" ref="K2210:K2213" si="2418">ROUND((I$3*I2210)+(J2210*J$3),1)</f>
        <v>39</v>
      </c>
      <c r="L2210" s="71">
        <f t="shared" ref="L2210:L2213" si="2419">ROUND(K2210/H2210,4)</f>
        <v>0.2746</v>
      </c>
      <c r="M2210" s="71">
        <f t="shared" ref="M2210:M2213" si="2420">ROUND(MIN(1,L2210/M$3),4)</f>
        <v>0.3433</v>
      </c>
      <c r="N2210" s="72">
        <f t="shared" ref="N2210:N2213" si="2421">ROUND(K2210*M2210*N$3,2)</f>
        <v>8.03</v>
      </c>
      <c r="O2210" s="73">
        <f t="shared" ref="O2210:O2213" si="2422">ROUND(N2210*O$3,2)</f>
        <v>45995.84</v>
      </c>
      <c r="P2210" s="8">
        <f t="shared" ref="P2210:P2213" si="2423">O2210/H2210</f>
        <v>323.9143662</v>
      </c>
    </row>
    <row r="2211" ht="14.25" customHeight="1" outlineLevel="2">
      <c r="A2211" s="68">
        <v>2448.0</v>
      </c>
      <c r="B2211" s="69">
        <v>1.0</v>
      </c>
      <c r="C2211" s="18" t="str">
        <f>IF(A2211=1.2, "Minneapolis",VLOOKUP(A2211,'Fall20 data fy22 comp rev '!$P$2:$Q$669,2,0))</f>
        <v>Martin County West</v>
      </c>
      <c r="D2211" s="68">
        <v>2448.0</v>
      </c>
      <c r="E2211" s="69">
        <v>1.0</v>
      </c>
      <c r="F2211" s="69">
        <v>15.0</v>
      </c>
      <c r="G2211" s="70" t="s">
        <v>3202</v>
      </c>
      <c r="H2211" s="69">
        <v>193.0</v>
      </c>
      <c r="I2211" s="69">
        <v>46.0</v>
      </c>
      <c r="J2211" s="69">
        <v>28.0</v>
      </c>
      <c r="K2211" s="29">
        <f t="shared" si="2418"/>
        <v>60</v>
      </c>
      <c r="L2211" s="71">
        <f t="shared" si="2419"/>
        <v>0.3109</v>
      </c>
      <c r="M2211" s="71">
        <f t="shared" si="2420"/>
        <v>0.3886</v>
      </c>
      <c r="N2211" s="72">
        <f t="shared" si="2421"/>
        <v>13.99</v>
      </c>
      <c r="O2211" s="73">
        <f t="shared" si="2422"/>
        <v>80134.72</v>
      </c>
      <c r="P2211" s="8">
        <f t="shared" si="2423"/>
        <v>415.2058031</v>
      </c>
    </row>
    <row r="2212" ht="14.25" customHeight="1" outlineLevel="2">
      <c r="A2212" s="68">
        <v>2448.0</v>
      </c>
      <c r="B2212" s="69">
        <v>1.0</v>
      </c>
      <c r="C2212" s="18" t="str">
        <f>IF(A2212=1.2, "Minneapolis",VLOOKUP(A2212,'Fall20 data fy22 comp rev '!$P$2:$Q$669,2,0))</f>
        <v>Martin County West</v>
      </c>
      <c r="D2212" s="68">
        <v>2448.0</v>
      </c>
      <c r="E2212" s="69">
        <v>1.0</v>
      </c>
      <c r="F2212" s="69">
        <v>20.0</v>
      </c>
      <c r="G2212" s="70" t="s">
        <v>3203</v>
      </c>
      <c r="H2212" s="69">
        <v>223.0</v>
      </c>
      <c r="I2212" s="69">
        <v>43.0</v>
      </c>
      <c r="J2212" s="69">
        <v>23.0</v>
      </c>
      <c r="K2212" s="29">
        <f t="shared" si="2418"/>
        <v>54.5</v>
      </c>
      <c r="L2212" s="71">
        <f t="shared" si="2419"/>
        <v>0.2444</v>
      </c>
      <c r="M2212" s="71">
        <f t="shared" si="2420"/>
        <v>0.3055</v>
      </c>
      <c r="N2212" s="72">
        <f t="shared" si="2421"/>
        <v>9.99</v>
      </c>
      <c r="O2212" s="73">
        <f t="shared" si="2422"/>
        <v>57222.72</v>
      </c>
      <c r="P2212" s="8">
        <f t="shared" si="2423"/>
        <v>256.6041256</v>
      </c>
    </row>
    <row r="2213" ht="14.25" customHeight="1" outlineLevel="2">
      <c r="A2213" s="68">
        <v>2448.0</v>
      </c>
      <c r="B2213" s="69">
        <v>1.0</v>
      </c>
      <c r="C2213" s="18" t="str">
        <f>IF(A2213=1.2, "Minneapolis",VLOOKUP(A2213,'Fall20 data fy22 comp rev '!$P$2:$Q$669,2,0))</f>
        <v>Martin County West</v>
      </c>
      <c r="D2213" s="68">
        <v>2448.0</v>
      </c>
      <c r="E2213" s="69">
        <v>1.0</v>
      </c>
      <c r="F2213" s="69">
        <v>25.0</v>
      </c>
      <c r="G2213" s="70" t="s">
        <v>3204</v>
      </c>
      <c r="H2213" s="69">
        <v>117.0</v>
      </c>
      <c r="I2213" s="69">
        <v>34.0</v>
      </c>
      <c r="J2213" s="69">
        <v>17.0</v>
      </c>
      <c r="K2213" s="29">
        <f t="shared" si="2418"/>
        <v>42.5</v>
      </c>
      <c r="L2213" s="71">
        <f t="shared" si="2419"/>
        <v>0.3632</v>
      </c>
      <c r="M2213" s="71">
        <f t="shared" si="2420"/>
        <v>0.454</v>
      </c>
      <c r="N2213" s="72">
        <f t="shared" si="2421"/>
        <v>11.58</v>
      </c>
      <c r="O2213" s="73">
        <f t="shared" si="2422"/>
        <v>66330.24</v>
      </c>
      <c r="P2213" s="8">
        <f t="shared" si="2423"/>
        <v>566.9251282</v>
      </c>
    </row>
    <row r="2214" ht="14.25" customHeight="1" outlineLevel="1">
      <c r="A2214" s="68"/>
      <c r="B2214" s="69"/>
      <c r="C2214" s="80" t="s">
        <v>3920</v>
      </c>
      <c r="D2214" s="68"/>
      <c r="E2214" s="69"/>
      <c r="F2214" s="69"/>
      <c r="G2214" s="70"/>
      <c r="H2214" s="69">
        <f t="shared" ref="H2214:K2214" si="2424">SUBTOTAL(9,H2210:H2213)</f>
        <v>675</v>
      </c>
      <c r="I2214" s="69">
        <f t="shared" si="2424"/>
        <v>155</v>
      </c>
      <c r="J2214" s="69">
        <f t="shared" si="2424"/>
        <v>82</v>
      </c>
      <c r="K2214" s="29">
        <f t="shared" si="2424"/>
        <v>196</v>
      </c>
      <c r="L2214" s="71"/>
      <c r="M2214" s="71"/>
      <c r="N2214" s="72">
        <f t="shared" ref="N2214:O2214" si="2425">SUBTOTAL(9,N2210:N2213)</f>
        <v>43.59</v>
      </c>
      <c r="O2214" s="73">
        <f t="shared" si="2425"/>
        <v>249683.52</v>
      </c>
      <c r="P2214" s="8"/>
    </row>
    <row r="2215" ht="14.25" customHeight="1" outlineLevel="2">
      <c r="A2215" s="68">
        <v>2527.0</v>
      </c>
      <c r="B2215" s="69">
        <v>1.0</v>
      </c>
      <c r="C2215" s="18" t="str">
        <f>IF(A2215=1.2, "Minneapolis",VLOOKUP(A2215,'Fall20 data fy22 comp rev '!$P$2:$Q$669,2,0))</f>
        <v>Norman County West</v>
      </c>
      <c r="D2215" s="68">
        <v>2527.0</v>
      </c>
      <c r="E2215" s="69">
        <v>1.0</v>
      </c>
      <c r="F2215" s="69">
        <v>1.0</v>
      </c>
      <c r="G2215" s="70" t="s">
        <v>3205</v>
      </c>
      <c r="H2215" s="69">
        <v>67.0</v>
      </c>
      <c r="I2215" s="69">
        <v>36.0</v>
      </c>
      <c r="J2215" s="69">
        <v>11.0</v>
      </c>
      <c r="K2215" s="29">
        <f>ROUND((I$3*I2215)+(J2215*J$3),1)</f>
        <v>41.5</v>
      </c>
      <c r="L2215" s="71">
        <f>ROUND(K2215/H2215,4)</f>
        <v>0.6194</v>
      </c>
      <c r="M2215" s="71">
        <f>ROUND(MIN(1,L2215/M$3),4)</f>
        <v>0.7743</v>
      </c>
      <c r="N2215" s="72">
        <f>ROUND(K2215*M2215*N$3,2)</f>
        <v>19.28</v>
      </c>
      <c r="O2215" s="73">
        <f>ROUND(N2215*O$3,2)</f>
        <v>110435.84</v>
      </c>
      <c r="P2215" s="8">
        <f>O2215/H2215</f>
        <v>1648.296119</v>
      </c>
    </row>
    <row r="2216" ht="14.25" customHeight="1" outlineLevel="1">
      <c r="A2216" s="68"/>
      <c r="B2216" s="69"/>
      <c r="C2216" s="80" t="s">
        <v>3921</v>
      </c>
      <c r="D2216" s="68"/>
      <c r="E2216" s="69"/>
      <c r="F2216" s="69"/>
      <c r="G2216" s="70"/>
      <c r="H2216" s="69">
        <f t="shared" ref="H2216:K2216" si="2426">SUBTOTAL(9,H2215)</f>
        <v>67</v>
      </c>
      <c r="I2216" s="69">
        <f t="shared" si="2426"/>
        <v>36</v>
      </c>
      <c r="J2216" s="69">
        <f t="shared" si="2426"/>
        <v>11</v>
      </c>
      <c r="K2216" s="29">
        <f t="shared" si="2426"/>
        <v>41.5</v>
      </c>
      <c r="L2216" s="71"/>
      <c r="M2216" s="71"/>
      <c r="N2216" s="72">
        <f t="shared" ref="N2216:O2216" si="2427">SUBTOTAL(9,N2215)</f>
        <v>19.28</v>
      </c>
      <c r="O2216" s="73">
        <f t="shared" si="2427"/>
        <v>110435.84</v>
      </c>
      <c r="P2216" s="8"/>
    </row>
    <row r="2217" ht="14.25" customHeight="1" outlineLevel="2">
      <c r="A2217" s="68">
        <v>2534.0</v>
      </c>
      <c r="B2217" s="69">
        <v>1.0</v>
      </c>
      <c r="C2217" s="18" t="str">
        <f>IF(A2217=1.2, "Minneapolis",VLOOKUP(A2217,'Fall20 data fy22 comp rev '!$P$2:$Q$669,2,0))</f>
        <v>Bird Island-Olivia-Lklillian-Danube</v>
      </c>
      <c r="D2217" s="68">
        <v>2534.0</v>
      </c>
      <c r="E2217" s="69">
        <v>1.0</v>
      </c>
      <c r="F2217" s="69">
        <v>15.0</v>
      </c>
      <c r="G2217" s="70" t="s">
        <v>3206</v>
      </c>
      <c r="H2217" s="69">
        <v>238.0</v>
      </c>
      <c r="I2217" s="69">
        <v>78.0</v>
      </c>
      <c r="J2217" s="69">
        <v>35.0</v>
      </c>
      <c r="K2217" s="29">
        <f t="shared" ref="K2217:K2219" si="2428">ROUND((I$3*I2217)+(J2217*J$3),1)</f>
        <v>95.5</v>
      </c>
      <c r="L2217" s="71">
        <f t="shared" ref="L2217:L2219" si="2429">ROUND(K2217/H2217,4)</f>
        <v>0.4013</v>
      </c>
      <c r="M2217" s="71">
        <f t="shared" ref="M2217:M2219" si="2430">ROUND(MIN(1,L2217/M$3),4)</f>
        <v>0.5016</v>
      </c>
      <c r="N2217" s="72">
        <f t="shared" ref="N2217:N2219" si="2431">ROUND(K2217*M2217*N$3,2)</f>
        <v>28.74</v>
      </c>
      <c r="O2217" s="73">
        <f t="shared" ref="O2217:O2219" si="2432">ROUND(N2217*O$3,2)</f>
        <v>164622.72</v>
      </c>
      <c r="P2217" s="8">
        <f t="shared" ref="P2217:P2219" si="2433">O2217/H2217</f>
        <v>691.6921008</v>
      </c>
    </row>
    <row r="2218" ht="14.25" customHeight="1" outlineLevel="2">
      <c r="A2218" s="68">
        <v>2534.0</v>
      </c>
      <c r="B2218" s="69">
        <v>1.0</v>
      </c>
      <c r="C2218" s="18" t="str">
        <f>IF(A2218=1.2, "Minneapolis",VLOOKUP(A2218,'Fall20 data fy22 comp rev '!$P$2:$Q$669,2,0))</f>
        <v>Bird Island-Olivia-Lklillian-Danube</v>
      </c>
      <c r="D2218" s="68">
        <v>2534.0</v>
      </c>
      <c r="E2218" s="69">
        <v>1.0</v>
      </c>
      <c r="F2218" s="69">
        <v>17.0</v>
      </c>
      <c r="G2218" s="70" t="s">
        <v>3207</v>
      </c>
      <c r="H2218" s="69">
        <v>203.0</v>
      </c>
      <c r="I2218" s="69">
        <v>53.0</v>
      </c>
      <c r="J2218" s="69">
        <v>24.0</v>
      </c>
      <c r="K2218" s="29">
        <f t="shared" si="2428"/>
        <v>65</v>
      </c>
      <c r="L2218" s="71">
        <f t="shared" si="2429"/>
        <v>0.3202</v>
      </c>
      <c r="M2218" s="71">
        <f t="shared" si="2430"/>
        <v>0.4003</v>
      </c>
      <c r="N2218" s="72">
        <f t="shared" si="2431"/>
        <v>15.61</v>
      </c>
      <c r="O2218" s="73">
        <f t="shared" si="2432"/>
        <v>89414.08</v>
      </c>
      <c r="P2218" s="8">
        <f t="shared" si="2433"/>
        <v>440.4634483</v>
      </c>
    </row>
    <row r="2219" ht="14.25" customHeight="1" outlineLevel="2">
      <c r="A2219" s="68">
        <v>2534.0</v>
      </c>
      <c r="B2219" s="69">
        <v>1.0</v>
      </c>
      <c r="C2219" s="18" t="str">
        <f>IF(A2219=1.2, "Minneapolis",VLOOKUP(A2219,'Fall20 data fy22 comp rev '!$P$2:$Q$669,2,0))</f>
        <v>Bird Island-Olivia-Lklillian-Danube</v>
      </c>
      <c r="D2219" s="68">
        <v>2534.0</v>
      </c>
      <c r="E2219" s="69">
        <v>1.0</v>
      </c>
      <c r="F2219" s="69">
        <v>20.0</v>
      </c>
      <c r="G2219" s="70" t="s">
        <v>3208</v>
      </c>
      <c r="H2219" s="69">
        <v>229.0</v>
      </c>
      <c r="I2219" s="69">
        <v>40.0</v>
      </c>
      <c r="J2219" s="69">
        <v>38.0</v>
      </c>
      <c r="K2219" s="29">
        <f t="shared" si="2428"/>
        <v>59</v>
      </c>
      <c r="L2219" s="71">
        <f t="shared" si="2429"/>
        <v>0.2576</v>
      </c>
      <c r="M2219" s="71">
        <f t="shared" si="2430"/>
        <v>0.322</v>
      </c>
      <c r="N2219" s="72">
        <f t="shared" si="2431"/>
        <v>11.4</v>
      </c>
      <c r="O2219" s="73">
        <f t="shared" si="2432"/>
        <v>65299.2</v>
      </c>
      <c r="P2219" s="8">
        <f t="shared" si="2433"/>
        <v>285.149345</v>
      </c>
    </row>
    <row r="2220" ht="14.25" customHeight="1" outlineLevel="1">
      <c r="A2220" s="68"/>
      <c r="B2220" s="69"/>
      <c r="C2220" s="80" t="s">
        <v>3922</v>
      </c>
      <c r="D2220" s="68"/>
      <c r="E2220" s="69"/>
      <c r="F2220" s="69"/>
      <c r="G2220" s="70"/>
      <c r="H2220" s="69">
        <f t="shared" ref="H2220:K2220" si="2434">SUBTOTAL(9,H2217:H2219)</f>
        <v>670</v>
      </c>
      <c r="I2220" s="69">
        <f t="shared" si="2434"/>
        <v>171</v>
      </c>
      <c r="J2220" s="69">
        <f t="shared" si="2434"/>
        <v>97</v>
      </c>
      <c r="K2220" s="29">
        <f t="shared" si="2434"/>
        <v>219.5</v>
      </c>
      <c r="L2220" s="71"/>
      <c r="M2220" s="71"/>
      <c r="N2220" s="72">
        <f t="shared" ref="N2220:O2220" si="2435">SUBTOTAL(9,N2217:N2219)</f>
        <v>55.75</v>
      </c>
      <c r="O2220" s="73">
        <f t="shared" si="2435"/>
        <v>319336</v>
      </c>
      <c r="P2220" s="8"/>
    </row>
    <row r="2221" ht="14.25" customHeight="1" outlineLevel="2">
      <c r="A2221" s="68">
        <v>2536.0</v>
      </c>
      <c r="B2221" s="69">
        <v>1.0</v>
      </c>
      <c r="C2221" s="18" t="str">
        <f>IF(A2221=1.2, "Minneapolis",VLOOKUP(A2221,'Fall20 data fy22 comp rev '!$P$2:$Q$669,2,0))</f>
        <v>Granada Huntley-East Chain</v>
      </c>
      <c r="D2221" s="68">
        <v>2536.0</v>
      </c>
      <c r="E2221" s="69">
        <v>1.0</v>
      </c>
      <c r="F2221" s="69">
        <v>15.0</v>
      </c>
      <c r="G2221" s="70" t="s">
        <v>3209</v>
      </c>
      <c r="H2221" s="69">
        <v>138.0</v>
      </c>
      <c r="I2221" s="69">
        <v>57.0</v>
      </c>
      <c r="J2221" s="69">
        <v>22.0</v>
      </c>
      <c r="K2221" s="29">
        <f t="shared" ref="K2221:K2223" si="2436">ROUND((I$3*I2221)+(J2221*J$3),1)</f>
        <v>68</v>
      </c>
      <c r="L2221" s="71">
        <f t="shared" ref="L2221:L2223" si="2437">ROUND(K2221/H2221,4)</f>
        <v>0.4928</v>
      </c>
      <c r="M2221" s="71">
        <f t="shared" ref="M2221:M2223" si="2438">ROUND(MIN(1,L2221/M$3),4)</f>
        <v>0.616</v>
      </c>
      <c r="N2221" s="72">
        <f t="shared" ref="N2221:N2223" si="2439">ROUND(K2221*M2221*N$3,2)</f>
        <v>25.13</v>
      </c>
      <c r="O2221" s="73">
        <f t="shared" ref="O2221:O2223" si="2440">ROUND(N2221*O$3,2)</f>
        <v>143944.64</v>
      </c>
      <c r="P2221" s="8">
        <f t="shared" ref="P2221:P2223" si="2441">O2221/H2221</f>
        <v>1043.077101</v>
      </c>
    </row>
    <row r="2222" ht="14.25" customHeight="1" outlineLevel="2">
      <c r="A2222" s="68">
        <v>2536.0</v>
      </c>
      <c r="B2222" s="69">
        <v>1.0</v>
      </c>
      <c r="C2222" s="18" t="str">
        <f>IF(A2222=1.2, "Minneapolis",VLOOKUP(A2222,'Fall20 data fy22 comp rev '!$P$2:$Q$669,2,0))</f>
        <v>Granada Huntley-East Chain</v>
      </c>
      <c r="D2222" s="68">
        <v>2536.0</v>
      </c>
      <c r="E2222" s="69">
        <v>1.0</v>
      </c>
      <c r="F2222" s="69">
        <v>20.0</v>
      </c>
      <c r="G2222" s="70" t="s">
        <v>3210</v>
      </c>
      <c r="H2222" s="69">
        <v>84.0</v>
      </c>
      <c r="I2222" s="69">
        <v>23.0</v>
      </c>
      <c r="J2222" s="69">
        <v>7.0</v>
      </c>
      <c r="K2222" s="29">
        <f t="shared" si="2436"/>
        <v>26.5</v>
      </c>
      <c r="L2222" s="71">
        <f t="shared" si="2437"/>
        <v>0.3155</v>
      </c>
      <c r="M2222" s="71">
        <f t="shared" si="2438"/>
        <v>0.3944</v>
      </c>
      <c r="N2222" s="72">
        <f t="shared" si="2439"/>
        <v>6.27</v>
      </c>
      <c r="O2222" s="73">
        <f t="shared" si="2440"/>
        <v>35914.56</v>
      </c>
      <c r="P2222" s="8">
        <f t="shared" si="2441"/>
        <v>427.5542857</v>
      </c>
    </row>
    <row r="2223" ht="14.25" customHeight="1" outlineLevel="2">
      <c r="A2223" s="68">
        <v>2536.0</v>
      </c>
      <c r="B2223" s="69">
        <v>1.0</v>
      </c>
      <c r="C2223" s="18" t="str">
        <f>IF(A2223=1.2, "Minneapolis",VLOOKUP(A2223,'Fall20 data fy22 comp rev '!$P$2:$Q$669,2,0))</f>
        <v>Granada Huntley-East Chain</v>
      </c>
      <c r="D2223" s="68">
        <v>2536.0</v>
      </c>
      <c r="E2223" s="69">
        <v>1.0</v>
      </c>
      <c r="F2223" s="69">
        <v>40.0</v>
      </c>
      <c r="G2223" s="70" t="s">
        <v>3211</v>
      </c>
      <c r="H2223" s="69">
        <v>72.0</v>
      </c>
      <c r="I2223" s="69">
        <v>23.0</v>
      </c>
      <c r="J2223" s="69">
        <v>4.0</v>
      </c>
      <c r="K2223" s="29">
        <f t="shared" si="2436"/>
        <v>25</v>
      </c>
      <c r="L2223" s="71">
        <f t="shared" si="2437"/>
        <v>0.3472</v>
      </c>
      <c r="M2223" s="71">
        <f t="shared" si="2438"/>
        <v>0.434</v>
      </c>
      <c r="N2223" s="72">
        <f t="shared" si="2439"/>
        <v>6.51</v>
      </c>
      <c r="O2223" s="73">
        <f t="shared" si="2440"/>
        <v>37289.28</v>
      </c>
      <c r="P2223" s="8">
        <f t="shared" si="2441"/>
        <v>517.9066667</v>
      </c>
    </row>
    <row r="2224" ht="14.25" customHeight="1" outlineLevel="1">
      <c r="A2224" s="68"/>
      <c r="B2224" s="69"/>
      <c r="C2224" s="80" t="s">
        <v>3923</v>
      </c>
      <c r="D2224" s="68"/>
      <c r="E2224" s="69"/>
      <c r="F2224" s="69"/>
      <c r="G2224" s="70"/>
      <c r="H2224" s="69">
        <f t="shared" ref="H2224:K2224" si="2442">SUBTOTAL(9,H2221:H2223)</f>
        <v>294</v>
      </c>
      <c r="I2224" s="69">
        <f t="shared" si="2442"/>
        <v>103</v>
      </c>
      <c r="J2224" s="69">
        <f t="shared" si="2442"/>
        <v>33</v>
      </c>
      <c r="K2224" s="29">
        <f t="shared" si="2442"/>
        <v>119.5</v>
      </c>
      <c r="L2224" s="71"/>
      <c r="M2224" s="71"/>
      <c r="N2224" s="72">
        <f t="shared" ref="N2224:O2224" si="2443">SUBTOTAL(9,N2221:N2223)</f>
        <v>37.91</v>
      </c>
      <c r="O2224" s="73">
        <f t="shared" si="2443"/>
        <v>217148.48</v>
      </c>
      <c r="P2224" s="8"/>
    </row>
    <row r="2225" ht="14.25" customHeight="1" outlineLevel="2">
      <c r="A2225" s="68">
        <v>2580.0</v>
      </c>
      <c r="B2225" s="69">
        <v>1.0</v>
      </c>
      <c r="C2225" s="18" t="str">
        <f>IF(A2225=1.2, "Minneapolis",VLOOKUP(A2225,'Fall20 data fy22 comp rev '!$P$2:$Q$669,2,0))</f>
        <v>East Central</v>
      </c>
      <c r="D2225" s="68">
        <v>2580.0</v>
      </c>
      <c r="E2225" s="69">
        <v>1.0</v>
      </c>
      <c r="F2225" s="69">
        <v>10.0</v>
      </c>
      <c r="G2225" s="70" t="s">
        <v>3212</v>
      </c>
      <c r="H2225" s="69">
        <v>425.0</v>
      </c>
      <c r="I2225" s="69">
        <v>160.0</v>
      </c>
      <c r="J2225" s="69">
        <v>54.0</v>
      </c>
      <c r="K2225" s="29">
        <f t="shared" ref="K2225:K2227" si="2444">ROUND((I$3*I2225)+(J2225*J$3),1)</f>
        <v>187</v>
      </c>
      <c r="L2225" s="71">
        <f t="shared" ref="L2225:L2227" si="2445">ROUND(K2225/H2225,4)</f>
        <v>0.44</v>
      </c>
      <c r="M2225" s="71">
        <f t="shared" ref="M2225:M2227" si="2446">ROUND(MIN(1,L2225/M$3),4)</f>
        <v>0.55</v>
      </c>
      <c r="N2225" s="72">
        <f t="shared" ref="N2225:N2227" si="2447">ROUND(K2225*M2225*N$3,2)</f>
        <v>61.71</v>
      </c>
      <c r="O2225" s="73">
        <f t="shared" ref="O2225:O2227" si="2448">ROUND(N2225*O$3,2)</f>
        <v>353474.88</v>
      </c>
      <c r="P2225" s="8">
        <f t="shared" ref="P2225:P2227" si="2449">O2225/H2225</f>
        <v>831.7056</v>
      </c>
    </row>
    <row r="2226" ht="14.25" customHeight="1" outlineLevel="2">
      <c r="A2226" s="68">
        <v>2580.0</v>
      </c>
      <c r="B2226" s="69">
        <v>1.0</v>
      </c>
      <c r="C2226" s="18" t="str">
        <f>IF(A2226=1.2, "Minneapolis",VLOOKUP(A2226,'Fall20 data fy22 comp rev '!$P$2:$Q$669,2,0))</f>
        <v>East Central</v>
      </c>
      <c r="D2226" s="68">
        <v>2580.0</v>
      </c>
      <c r="E2226" s="69">
        <v>1.0</v>
      </c>
      <c r="F2226" s="69">
        <v>30.0</v>
      </c>
      <c r="G2226" s="70" t="s">
        <v>3213</v>
      </c>
      <c r="H2226" s="69">
        <v>310.0</v>
      </c>
      <c r="I2226" s="69">
        <v>115.0</v>
      </c>
      <c r="J2226" s="69">
        <v>50.0</v>
      </c>
      <c r="K2226" s="29">
        <f t="shared" si="2444"/>
        <v>140</v>
      </c>
      <c r="L2226" s="71">
        <f t="shared" si="2445"/>
        <v>0.4516</v>
      </c>
      <c r="M2226" s="71">
        <f t="shared" si="2446"/>
        <v>0.5645</v>
      </c>
      <c r="N2226" s="72">
        <f t="shared" si="2447"/>
        <v>47.42</v>
      </c>
      <c r="O2226" s="73">
        <f t="shared" si="2448"/>
        <v>271621.76</v>
      </c>
      <c r="P2226" s="8">
        <f t="shared" si="2449"/>
        <v>876.1992258</v>
      </c>
    </row>
    <row r="2227" ht="14.25" customHeight="1" outlineLevel="2">
      <c r="A2227" s="68">
        <v>2580.0</v>
      </c>
      <c r="B2227" s="69">
        <v>1.0</v>
      </c>
      <c r="C2227" s="18" t="str">
        <f>IF(A2227=1.2, "Minneapolis",VLOOKUP(A2227,'Fall20 data fy22 comp rev '!$P$2:$Q$669,2,0))</f>
        <v>East Central</v>
      </c>
      <c r="D2227" s="68">
        <v>2580.0</v>
      </c>
      <c r="E2227" s="69">
        <v>1.0</v>
      </c>
      <c r="F2227" s="69">
        <v>35.0</v>
      </c>
      <c r="G2227" s="70" t="s">
        <v>3214</v>
      </c>
      <c r="H2227" s="69">
        <v>36.0</v>
      </c>
      <c r="I2227" s="69">
        <v>14.0</v>
      </c>
      <c r="J2227" s="69">
        <v>0.0</v>
      </c>
      <c r="K2227" s="29">
        <f t="shared" si="2444"/>
        <v>14</v>
      </c>
      <c r="L2227" s="71">
        <f t="shared" si="2445"/>
        <v>0.3889</v>
      </c>
      <c r="M2227" s="71">
        <f t="shared" si="2446"/>
        <v>0.4861</v>
      </c>
      <c r="N2227" s="72">
        <f t="shared" si="2447"/>
        <v>4.08</v>
      </c>
      <c r="O2227" s="73">
        <f t="shared" si="2448"/>
        <v>23370.24</v>
      </c>
      <c r="P2227" s="8">
        <f t="shared" si="2449"/>
        <v>649.1733333</v>
      </c>
    </row>
    <row r="2228" ht="14.25" customHeight="1" outlineLevel="1">
      <c r="A2228" s="68"/>
      <c r="B2228" s="69"/>
      <c r="C2228" s="80" t="s">
        <v>3924</v>
      </c>
      <c r="D2228" s="68"/>
      <c r="E2228" s="69"/>
      <c r="F2228" s="69"/>
      <c r="G2228" s="70"/>
      <c r="H2228" s="69">
        <f t="shared" ref="H2228:K2228" si="2450">SUBTOTAL(9,H2225:H2227)</f>
        <v>771</v>
      </c>
      <c r="I2228" s="69">
        <f t="shared" si="2450"/>
        <v>289</v>
      </c>
      <c r="J2228" s="69">
        <f t="shared" si="2450"/>
        <v>104</v>
      </c>
      <c r="K2228" s="29">
        <f t="shared" si="2450"/>
        <v>341</v>
      </c>
      <c r="L2228" s="71"/>
      <c r="M2228" s="71"/>
      <c r="N2228" s="72">
        <f t="shared" ref="N2228:O2228" si="2451">SUBTOTAL(9,N2225:N2227)</f>
        <v>113.21</v>
      </c>
      <c r="O2228" s="73">
        <f t="shared" si="2451"/>
        <v>648466.88</v>
      </c>
      <c r="P2228" s="8"/>
    </row>
    <row r="2229" ht="14.25" customHeight="1" outlineLevel="2">
      <c r="A2229" s="68">
        <v>2609.0</v>
      </c>
      <c r="B2229" s="69">
        <v>1.0</v>
      </c>
      <c r="C2229" s="18" t="str">
        <f>IF(A2229=1.2, "Minneapolis",VLOOKUP(A2229,'Fall20 data fy22 comp rev '!$P$2:$Q$669,2,0))</f>
        <v>Win-E-Mac</v>
      </c>
      <c r="D2229" s="68">
        <v>2609.0</v>
      </c>
      <c r="E2229" s="69">
        <v>1.0</v>
      </c>
      <c r="F2229" s="69">
        <v>10.0</v>
      </c>
      <c r="G2229" s="70" t="s">
        <v>3215</v>
      </c>
      <c r="H2229" s="69">
        <v>277.0</v>
      </c>
      <c r="I2229" s="69">
        <v>80.0</v>
      </c>
      <c r="J2229" s="69">
        <v>35.0</v>
      </c>
      <c r="K2229" s="29">
        <f t="shared" ref="K2229:K2230" si="2452">ROUND((I$3*I2229)+(J2229*J$3),1)</f>
        <v>97.5</v>
      </c>
      <c r="L2229" s="71">
        <f t="shared" ref="L2229:L2230" si="2453">ROUND(K2229/H2229,4)</f>
        <v>0.352</v>
      </c>
      <c r="M2229" s="71">
        <f t="shared" ref="M2229:M2230" si="2454">ROUND(MIN(1,L2229/M$3),4)</f>
        <v>0.44</v>
      </c>
      <c r="N2229" s="72">
        <f t="shared" ref="N2229:N2230" si="2455">ROUND(K2229*M2229*N$3,2)</f>
        <v>25.74</v>
      </c>
      <c r="O2229" s="73">
        <f t="shared" ref="O2229:O2230" si="2456">ROUND(N2229*O$3,2)</f>
        <v>147438.72</v>
      </c>
      <c r="P2229" s="8">
        <f t="shared" ref="P2229:P2230" si="2457">O2229/H2229</f>
        <v>532.2697473</v>
      </c>
    </row>
    <row r="2230" ht="14.25" customHeight="1" outlineLevel="2">
      <c r="A2230" s="68">
        <v>2609.0</v>
      </c>
      <c r="B2230" s="69">
        <v>1.0</v>
      </c>
      <c r="C2230" s="18" t="str">
        <f>IF(A2230=1.2, "Minneapolis",VLOOKUP(A2230,'Fall20 data fy22 comp rev '!$P$2:$Q$669,2,0))</f>
        <v>Win-E-Mac</v>
      </c>
      <c r="D2230" s="68">
        <v>2609.0</v>
      </c>
      <c r="E2230" s="69">
        <v>1.0</v>
      </c>
      <c r="F2230" s="69">
        <v>20.0</v>
      </c>
      <c r="G2230" s="70" t="s">
        <v>3216</v>
      </c>
      <c r="H2230" s="69">
        <v>199.0</v>
      </c>
      <c r="I2230" s="69">
        <v>61.0</v>
      </c>
      <c r="J2230" s="69">
        <v>35.0</v>
      </c>
      <c r="K2230" s="29">
        <f t="shared" si="2452"/>
        <v>78.5</v>
      </c>
      <c r="L2230" s="71">
        <f t="shared" si="2453"/>
        <v>0.3945</v>
      </c>
      <c r="M2230" s="71">
        <f t="shared" si="2454"/>
        <v>0.4931</v>
      </c>
      <c r="N2230" s="72">
        <f t="shared" si="2455"/>
        <v>23.23</v>
      </c>
      <c r="O2230" s="73">
        <f t="shared" si="2456"/>
        <v>133061.44</v>
      </c>
      <c r="P2230" s="8">
        <f t="shared" si="2457"/>
        <v>668.6504523</v>
      </c>
    </row>
    <row r="2231" ht="14.25" customHeight="1" outlineLevel="1">
      <c r="A2231" s="68"/>
      <c r="B2231" s="69"/>
      <c r="C2231" s="80" t="s">
        <v>3925</v>
      </c>
      <c r="D2231" s="68"/>
      <c r="E2231" s="69"/>
      <c r="F2231" s="69"/>
      <c r="G2231" s="70"/>
      <c r="H2231" s="69">
        <f t="shared" ref="H2231:K2231" si="2458">SUBTOTAL(9,H2229:H2230)</f>
        <v>476</v>
      </c>
      <c r="I2231" s="69">
        <f t="shared" si="2458"/>
        <v>141</v>
      </c>
      <c r="J2231" s="69">
        <f t="shared" si="2458"/>
        <v>70</v>
      </c>
      <c r="K2231" s="29">
        <f t="shared" si="2458"/>
        <v>176</v>
      </c>
      <c r="L2231" s="71"/>
      <c r="M2231" s="71"/>
      <c r="N2231" s="72">
        <f t="shared" ref="N2231:O2231" si="2459">SUBTOTAL(9,N2229:N2230)</f>
        <v>48.97</v>
      </c>
      <c r="O2231" s="73">
        <f t="shared" si="2459"/>
        <v>280500.16</v>
      </c>
      <c r="P2231" s="8"/>
    </row>
    <row r="2232" ht="14.25" customHeight="1" outlineLevel="2">
      <c r="A2232" s="68">
        <v>2683.0</v>
      </c>
      <c r="B2232" s="69">
        <v>1.0</v>
      </c>
      <c r="C2232" s="18" t="str">
        <f>IF(A2232=1.2, "Minneapolis",VLOOKUP(A2232,'Fall20 data fy22 comp rev '!$P$2:$Q$669,2,0))</f>
        <v>Greenbush-Middle River</v>
      </c>
      <c r="D2232" s="68">
        <v>2683.0</v>
      </c>
      <c r="E2232" s="69">
        <v>1.0</v>
      </c>
      <c r="F2232" s="69">
        <v>10.0</v>
      </c>
      <c r="G2232" s="70" t="s">
        <v>3217</v>
      </c>
      <c r="H2232" s="69">
        <v>124.0</v>
      </c>
      <c r="I2232" s="69">
        <v>11.0</v>
      </c>
      <c r="J2232" s="69">
        <v>20.0</v>
      </c>
      <c r="K2232" s="29">
        <f t="shared" ref="K2232:K2233" si="2460">ROUND((I$3*I2232)+(J2232*J$3),1)</f>
        <v>21</v>
      </c>
      <c r="L2232" s="71">
        <f t="shared" ref="L2232:L2233" si="2461">ROUND(K2232/H2232,4)</f>
        <v>0.1694</v>
      </c>
      <c r="M2232" s="71">
        <f t="shared" ref="M2232:M2233" si="2462">ROUND(MIN(1,L2232/M$3),4)</f>
        <v>0.2118</v>
      </c>
      <c r="N2232" s="72">
        <f t="shared" ref="N2232:N2233" si="2463">ROUND(K2232*M2232*N$3,2)</f>
        <v>2.67</v>
      </c>
      <c r="O2232" s="73">
        <f t="shared" ref="O2232:O2233" si="2464">ROUND(N2232*O$3,2)</f>
        <v>15293.76</v>
      </c>
      <c r="P2232" s="8">
        <f t="shared" ref="P2232:P2233" si="2465">O2232/H2232</f>
        <v>123.3367742</v>
      </c>
    </row>
    <row r="2233" ht="14.25" customHeight="1" outlineLevel="2">
      <c r="A2233" s="68">
        <v>2683.0</v>
      </c>
      <c r="B2233" s="69">
        <v>1.0</v>
      </c>
      <c r="C2233" s="18" t="str">
        <f>IF(A2233=1.2, "Minneapolis",VLOOKUP(A2233,'Fall20 data fy22 comp rev '!$P$2:$Q$669,2,0))</f>
        <v>Greenbush-Middle River</v>
      </c>
      <c r="D2233" s="68">
        <v>2683.0</v>
      </c>
      <c r="E2233" s="69">
        <v>1.0</v>
      </c>
      <c r="F2233" s="69">
        <v>20.0</v>
      </c>
      <c r="G2233" s="70" t="s">
        <v>3218</v>
      </c>
      <c r="H2233" s="69">
        <v>150.0</v>
      </c>
      <c r="I2233" s="69">
        <v>11.0</v>
      </c>
      <c r="J2233" s="69">
        <v>13.0</v>
      </c>
      <c r="K2233" s="29">
        <f t="shared" si="2460"/>
        <v>17.5</v>
      </c>
      <c r="L2233" s="71">
        <f t="shared" si="2461"/>
        <v>0.1167</v>
      </c>
      <c r="M2233" s="71">
        <f t="shared" si="2462"/>
        <v>0.1459</v>
      </c>
      <c r="N2233" s="72">
        <f t="shared" si="2463"/>
        <v>1.53</v>
      </c>
      <c r="O2233" s="73">
        <f t="shared" si="2464"/>
        <v>8763.84</v>
      </c>
      <c r="P2233" s="8">
        <f t="shared" si="2465"/>
        <v>58.4256</v>
      </c>
    </row>
    <row r="2234" ht="14.25" customHeight="1" outlineLevel="1">
      <c r="A2234" s="68"/>
      <c r="B2234" s="69"/>
      <c r="C2234" s="80" t="s">
        <v>3926</v>
      </c>
      <c r="D2234" s="68"/>
      <c r="E2234" s="69"/>
      <c r="F2234" s="69"/>
      <c r="G2234" s="70"/>
      <c r="H2234" s="69">
        <f t="shared" ref="H2234:K2234" si="2466">SUBTOTAL(9,H2232:H2233)</f>
        <v>274</v>
      </c>
      <c r="I2234" s="69">
        <f t="shared" si="2466"/>
        <v>22</v>
      </c>
      <c r="J2234" s="69">
        <f t="shared" si="2466"/>
        <v>33</v>
      </c>
      <c r="K2234" s="29">
        <f t="shared" si="2466"/>
        <v>38.5</v>
      </c>
      <c r="L2234" s="71"/>
      <c r="M2234" s="71"/>
      <c r="N2234" s="72">
        <f t="shared" ref="N2234:O2234" si="2467">SUBTOTAL(9,N2232:N2233)</f>
        <v>4.2</v>
      </c>
      <c r="O2234" s="73">
        <f t="shared" si="2467"/>
        <v>24057.6</v>
      </c>
      <c r="P2234" s="8"/>
    </row>
    <row r="2235" ht="14.25" customHeight="1" outlineLevel="2">
      <c r="A2235" s="68">
        <v>2687.0</v>
      </c>
      <c r="B2235" s="69">
        <v>1.0</v>
      </c>
      <c r="C2235" s="18" t="str">
        <f>IF(A2235=1.2, "Minneapolis",VLOOKUP(A2235,'Fall20 data fy22 comp rev '!$P$2:$Q$669,2,0))</f>
        <v>Howard Lake-Waverly-Winsted</v>
      </c>
      <c r="D2235" s="68">
        <v>2687.0</v>
      </c>
      <c r="E2235" s="69">
        <v>1.0</v>
      </c>
      <c r="F2235" s="69">
        <v>1.0</v>
      </c>
      <c r="G2235" s="70" t="s">
        <v>3219</v>
      </c>
      <c r="H2235" s="69">
        <v>199.0</v>
      </c>
      <c r="I2235" s="69">
        <v>39.0</v>
      </c>
      <c r="J2235" s="69">
        <v>22.0</v>
      </c>
      <c r="K2235" s="29">
        <f t="shared" ref="K2235:K2240" si="2468">ROUND((I$3*I2235)+(J2235*J$3),1)</f>
        <v>50</v>
      </c>
      <c r="L2235" s="71">
        <f t="shared" ref="L2235:L2240" si="2469">ROUND(K2235/H2235,4)</f>
        <v>0.2513</v>
      </c>
      <c r="M2235" s="71">
        <f t="shared" ref="M2235:M2240" si="2470">ROUND(MIN(1,L2235/M$3),4)</f>
        <v>0.3141</v>
      </c>
      <c r="N2235" s="72">
        <f t="shared" ref="N2235:N2240" si="2471">ROUND(K2235*M2235*N$3,2)</f>
        <v>9.42</v>
      </c>
      <c r="O2235" s="73">
        <f t="shared" ref="O2235:O2240" si="2472">ROUND(N2235*O$3,2)</f>
        <v>53957.76</v>
      </c>
      <c r="P2235" s="8">
        <f t="shared" ref="P2235:P2240" si="2473">O2235/H2235</f>
        <v>271.1445226</v>
      </c>
    </row>
    <row r="2236" ht="14.25" customHeight="1" outlineLevel="2">
      <c r="A2236" s="68">
        <v>2687.0</v>
      </c>
      <c r="B2236" s="69">
        <v>1.0</v>
      </c>
      <c r="C2236" s="18" t="str">
        <f>IF(A2236=1.2, "Minneapolis",VLOOKUP(A2236,'Fall20 data fy22 comp rev '!$P$2:$Q$669,2,0))</f>
        <v>Howard Lake-Waverly-Winsted</v>
      </c>
      <c r="D2236" s="68">
        <v>2687.0</v>
      </c>
      <c r="E2236" s="69">
        <v>1.0</v>
      </c>
      <c r="F2236" s="69">
        <v>2.0</v>
      </c>
      <c r="G2236" s="70" t="s">
        <v>3220</v>
      </c>
      <c r="H2236" s="69">
        <v>349.0</v>
      </c>
      <c r="I2236" s="69">
        <v>35.0</v>
      </c>
      <c r="J2236" s="69">
        <v>24.0</v>
      </c>
      <c r="K2236" s="29">
        <f t="shared" si="2468"/>
        <v>47</v>
      </c>
      <c r="L2236" s="71">
        <f t="shared" si="2469"/>
        <v>0.1347</v>
      </c>
      <c r="M2236" s="71">
        <f t="shared" si="2470"/>
        <v>0.1684</v>
      </c>
      <c r="N2236" s="72">
        <f t="shared" si="2471"/>
        <v>4.75</v>
      </c>
      <c r="O2236" s="73">
        <f t="shared" si="2472"/>
        <v>27208</v>
      </c>
      <c r="P2236" s="8">
        <f t="shared" si="2473"/>
        <v>77.95988539</v>
      </c>
    </row>
    <row r="2237" ht="14.25" customHeight="1" outlineLevel="2">
      <c r="A2237" s="68">
        <v>2687.0</v>
      </c>
      <c r="B2237" s="69">
        <v>1.0</v>
      </c>
      <c r="C2237" s="18" t="str">
        <f>IF(A2237=1.2, "Minneapolis",VLOOKUP(A2237,'Fall20 data fy22 comp rev '!$P$2:$Q$669,2,0))</f>
        <v>Howard Lake-Waverly-Winsted</v>
      </c>
      <c r="D2237" s="68">
        <v>2687.0</v>
      </c>
      <c r="E2237" s="69">
        <v>1.0</v>
      </c>
      <c r="F2237" s="69">
        <v>3.0</v>
      </c>
      <c r="G2237" s="70" t="s">
        <v>3221</v>
      </c>
      <c r="H2237" s="69">
        <v>269.0</v>
      </c>
      <c r="I2237" s="69">
        <v>28.0</v>
      </c>
      <c r="J2237" s="69">
        <v>18.0</v>
      </c>
      <c r="K2237" s="29">
        <f t="shared" si="2468"/>
        <v>37</v>
      </c>
      <c r="L2237" s="71">
        <f t="shared" si="2469"/>
        <v>0.1375</v>
      </c>
      <c r="M2237" s="71">
        <f t="shared" si="2470"/>
        <v>0.1719</v>
      </c>
      <c r="N2237" s="72">
        <f t="shared" si="2471"/>
        <v>3.82</v>
      </c>
      <c r="O2237" s="73">
        <f t="shared" si="2472"/>
        <v>21880.96</v>
      </c>
      <c r="P2237" s="8">
        <f t="shared" si="2473"/>
        <v>81.34185874</v>
      </c>
    </row>
    <row r="2238" ht="14.25" customHeight="1" outlineLevel="2">
      <c r="A2238" s="68">
        <v>2687.0</v>
      </c>
      <c r="B2238" s="69">
        <v>1.0</v>
      </c>
      <c r="C2238" s="18" t="str">
        <f>IF(A2238=1.2, "Minneapolis",VLOOKUP(A2238,'Fall20 data fy22 comp rev '!$P$2:$Q$669,2,0))</f>
        <v>Howard Lake-Waverly-Winsted</v>
      </c>
      <c r="D2238" s="68">
        <v>2687.0</v>
      </c>
      <c r="E2238" s="69">
        <v>1.0</v>
      </c>
      <c r="F2238" s="69">
        <v>6.0</v>
      </c>
      <c r="G2238" s="70" t="s">
        <v>3222</v>
      </c>
      <c r="H2238" s="69">
        <v>31.0</v>
      </c>
      <c r="I2238" s="69">
        <v>5.0</v>
      </c>
      <c r="J2238" s="69">
        <v>0.0</v>
      </c>
      <c r="K2238" s="29">
        <f t="shared" si="2468"/>
        <v>5</v>
      </c>
      <c r="L2238" s="71">
        <f t="shared" si="2469"/>
        <v>0.1613</v>
      </c>
      <c r="M2238" s="71">
        <f t="shared" si="2470"/>
        <v>0.2016</v>
      </c>
      <c r="N2238" s="72">
        <f t="shared" si="2471"/>
        <v>0.6</v>
      </c>
      <c r="O2238" s="73">
        <f t="shared" si="2472"/>
        <v>3436.8</v>
      </c>
      <c r="P2238" s="8">
        <f t="shared" si="2473"/>
        <v>110.8645161</v>
      </c>
    </row>
    <row r="2239" ht="14.25" customHeight="1" outlineLevel="2">
      <c r="A2239" s="68">
        <v>2687.0</v>
      </c>
      <c r="B2239" s="69">
        <v>1.0</v>
      </c>
      <c r="C2239" s="18" t="str">
        <f>IF(A2239=1.2, "Minneapolis",VLOOKUP(A2239,'Fall20 data fy22 comp rev '!$P$2:$Q$669,2,0))</f>
        <v>Howard Lake-Waverly-Winsted</v>
      </c>
      <c r="D2239" s="68">
        <v>2687.0</v>
      </c>
      <c r="E2239" s="69">
        <v>1.0</v>
      </c>
      <c r="F2239" s="69">
        <v>8.0</v>
      </c>
      <c r="G2239" s="70" t="s">
        <v>3223</v>
      </c>
      <c r="H2239" s="69">
        <v>20.0</v>
      </c>
      <c r="I2239" s="69">
        <v>5.0</v>
      </c>
      <c r="J2239" s="69">
        <v>1.0</v>
      </c>
      <c r="K2239" s="29">
        <f t="shared" si="2468"/>
        <v>5.5</v>
      </c>
      <c r="L2239" s="71">
        <f t="shared" si="2469"/>
        <v>0.275</v>
      </c>
      <c r="M2239" s="71">
        <f t="shared" si="2470"/>
        <v>0.3438</v>
      </c>
      <c r="N2239" s="72">
        <f t="shared" si="2471"/>
        <v>1.13</v>
      </c>
      <c r="O2239" s="73">
        <f t="shared" si="2472"/>
        <v>6472.64</v>
      </c>
      <c r="P2239" s="8">
        <f t="shared" si="2473"/>
        <v>323.632</v>
      </c>
    </row>
    <row r="2240" ht="14.25" customHeight="1" outlineLevel="2">
      <c r="A2240" s="68">
        <v>2687.0</v>
      </c>
      <c r="B2240" s="69">
        <v>1.0</v>
      </c>
      <c r="C2240" s="18" t="str">
        <f>IF(A2240=1.2, "Minneapolis",VLOOKUP(A2240,'Fall20 data fy22 comp rev '!$P$2:$Q$669,2,0))</f>
        <v>Howard Lake-Waverly-Winsted</v>
      </c>
      <c r="D2240" s="68">
        <v>2687.0</v>
      </c>
      <c r="E2240" s="69">
        <v>1.0</v>
      </c>
      <c r="F2240" s="69">
        <v>86.0</v>
      </c>
      <c r="G2240" s="70" t="s">
        <v>3224</v>
      </c>
      <c r="H2240" s="69">
        <v>414.0</v>
      </c>
      <c r="I2240" s="69">
        <v>65.0</v>
      </c>
      <c r="J2240" s="69">
        <v>45.0</v>
      </c>
      <c r="K2240" s="29">
        <f t="shared" si="2468"/>
        <v>87.5</v>
      </c>
      <c r="L2240" s="71">
        <f t="shared" si="2469"/>
        <v>0.2114</v>
      </c>
      <c r="M2240" s="71">
        <f t="shared" si="2470"/>
        <v>0.2643</v>
      </c>
      <c r="N2240" s="72">
        <f t="shared" si="2471"/>
        <v>13.88</v>
      </c>
      <c r="O2240" s="73">
        <f t="shared" si="2472"/>
        <v>79504.64</v>
      </c>
      <c r="P2240" s="8">
        <f t="shared" si="2473"/>
        <v>192.0401932</v>
      </c>
    </row>
    <row r="2241" ht="14.25" customHeight="1" outlineLevel="1">
      <c r="A2241" s="68"/>
      <c r="B2241" s="69"/>
      <c r="C2241" s="80" t="s">
        <v>3927</v>
      </c>
      <c r="D2241" s="68"/>
      <c r="E2241" s="69"/>
      <c r="F2241" s="69"/>
      <c r="G2241" s="70"/>
      <c r="H2241" s="69">
        <f t="shared" ref="H2241:K2241" si="2474">SUBTOTAL(9,H2235:H2240)</f>
        <v>1282</v>
      </c>
      <c r="I2241" s="69">
        <f t="shared" si="2474"/>
        <v>177</v>
      </c>
      <c r="J2241" s="69">
        <f t="shared" si="2474"/>
        <v>110</v>
      </c>
      <c r="K2241" s="29">
        <f t="shared" si="2474"/>
        <v>232</v>
      </c>
      <c r="L2241" s="71"/>
      <c r="M2241" s="71"/>
      <c r="N2241" s="72">
        <f t="shared" ref="N2241:O2241" si="2475">SUBTOTAL(9,N2235:N2240)</f>
        <v>33.6</v>
      </c>
      <c r="O2241" s="73">
        <f t="shared" si="2475"/>
        <v>192460.8</v>
      </c>
      <c r="P2241" s="8"/>
    </row>
    <row r="2242" ht="14.25" customHeight="1" outlineLevel="2">
      <c r="A2242" s="68">
        <v>2689.0</v>
      </c>
      <c r="B2242" s="69">
        <v>1.0</v>
      </c>
      <c r="C2242" s="18" t="str">
        <f>IF(A2242=1.2, "Minneapolis",VLOOKUP(A2242,'Fall20 data fy22 comp rev '!$P$2:$Q$669,2,0))</f>
        <v>Pipestone Area</v>
      </c>
      <c r="D2242" s="68">
        <v>2689.0</v>
      </c>
      <c r="E2242" s="69">
        <v>1.0</v>
      </c>
      <c r="F2242" s="69">
        <v>2.0</v>
      </c>
      <c r="G2242" s="70" t="s">
        <v>3225</v>
      </c>
      <c r="H2242" s="69">
        <v>219.0</v>
      </c>
      <c r="I2242" s="69">
        <v>74.0</v>
      </c>
      <c r="J2242" s="69">
        <v>35.0</v>
      </c>
      <c r="K2242" s="29">
        <f t="shared" ref="K2242:K2246" si="2476">ROUND((I$3*I2242)+(J2242*J$3),1)</f>
        <v>91.5</v>
      </c>
      <c r="L2242" s="71">
        <f t="shared" ref="L2242:L2246" si="2477">ROUND(K2242/H2242,4)</f>
        <v>0.4178</v>
      </c>
      <c r="M2242" s="71">
        <f t="shared" ref="M2242:M2246" si="2478">ROUND(MIN(1,L2242/M$3),4)</f>
        <v>0.5223</v>
      </c>
      <c r="N2242" s="72">
        <f t="shared" ref="N2242:N2246" si="2479">ROUND(K2242*M2242*N$3,2)</f>
        <v>28.67</v>
      </c>
      <c r="O2242" s="73">
        <f t="shared" ref="O2242:O2246" si="2480">ROUND(N2242*O$3,2)</f>
        <v>164221.76</v>
      </c>
      <c r="P2242" s="8">
        <f t="shared" ref="P2242:P2246" si="2481">O2242/H2242</f>
        <v>749.8710502</v>
      </c>
    </row>
    <row r="2243" ht="14.25" customHeight="1" outlineLevel="2">
      <c r="A2243" s="68">
        <v>2689.0</v>
      </c>
      <c r="B2243" s="69">
        <v>1.0</v>
      </c>
      <c r="C2243" s="18" t="str">
        <f>IF(A2243=1.2, "Minneapolis",VLOOKUP(A2243,'Fall20 data fy22 comp rev '!$P$2:$Q$669,2,0))</f>
        <v>Pipestone Area</v>
      </c>
      <c r="D2243" s="68">
        <v>2689.0</v>
      </c>
      <c r="E2243" s="69">
        <v>1.0</v>
      </c>
      <c r="F2243" s="69">
        <v>3.0</v>
      </c>
      <c r="G2243" s="70" t="s">
        <v>3226</v>
      </c>
      <c r="H2243" s="69">
        <v>224.0</v>
      </c>
      <c r="I2243" s="69">
        <v>72.0</v>
      </c>
      <c r="J2243" s="69">
        <v>35.0</v>
      </c>
      <c r="K2243" s="29">
        <f t="shared" si="2476"/>
        <v>89.5</v>
      </c>
      <c r="L2243" s="71">
        <f t="shared" si="2477"/>
        <v>0.3996</v>
      </c>
      <c r="M2243" s="71">
        <f t="shared" si="2478"/>
        <v>0.4995</v>
      </c>
      <c r="N2243" s="72">
        <f t="shared" si="2479"/>
        <v>26.82</v>
      </c>
      <c r="O2243" s="73">
        <f t="shared" si="2480"/>
        <v>153624.96</v>
      </c>
      <c r="P2243" s="8">
        <f t="shared" si="2481"/>
        <v>685.8257143</v>
      </c>
    </row>
    <row r="2244" ht="14.25" customHeight="1" outlineLevel="2">
      <c r="A2244" s="68">
        <v>2689.0</v>
      </c>
      <c r="B2244" s="69">
        <v>1.0</v>
      </c>
      <c r="C2244" s="18" t="str">
        <f>IF(A2244=1.2, "Minneapolis",VLOOKUP(A2244,'Fall20 data fy22 comp rev '!$P$2:$Q$669,2,0))</f>
        <v>Pipestone Area</v>
      </c>
      <c r="D2244" s="68">
        <v>2689.0</v>
      </c>
      <c r="E2244" s="69">
        <v>1.0</v>
      </c>
      <c r="F2244" s="69">
        <v>6.0</v>
      </c>
      <c r="G2244" s="70" t="s">
        <v>3227</v>
      </c>
      <c r="H2244" s="69">
        <v>15.0</v>
      </c>
      <c r="I2244" s="69">
        <v>0.0</v>
      </c>
      <c r="J2244" s="69">
        <v>0.0</v>
      </c>
      <c r="K2244" s="29">
        <f t="shared" si="2476"/>
        <v>0</v>
      </c>
      <c r="L2244" s="71">
        <f t="shared" si="2477"/>
        <v>0</v>
      </c>
      <c r="M2244" s="71">
        <f t="shared" si="2478"/>
        <v>0</v>
      </c>
      <c r="N2244" s="72">
        <f t="shared" si="2479"/>
        <v>0</v>
      </c>
      <c r="O2244" s="73">
        <f t="shared" si="2480"/>
        <v>0</v>
      </c>
      <c r="P2244" s="8">
        <f t="shared" si="2481"/>
        <v>0</v>
      </c>
    </row>
    <row r="2245" ht="14.25" customHeight="1" outlineLevel="2">
      <c r="A2245" s="68">
        <v>2689.0</v>
      </c>
      <c r="B2245" s="69">
        <v>1.0</v>
      </c>
      <c r="C2245" s="18" t="str">
        <f>IF(A2245=1.2, "Minneapolis",VLOOKUP(A2245,'Fall20 data fy22 comp rev '!$P$2:$Q$669,2,0))</f>
        <v>Pipestone Area</v>
      </c>
      <c r="D2245" s="68">
        <v>2689.0</v>
      </c>
      <c r="E2245" s="69">
        <v>1.0</v>
      </c>
      <c r="F2245" s="69">
        <v>7.0</v>
      </c>
      <c r="G2245" s="70" t="s">
        <v>3228</v>
      </c>
      <c r="H2245" s="69">
        <v>346.0</v>
      </c>
      <c r="I2245" s="69">
        <v>101.0</v>
      </c>
      <c r="J2245" s="69">
        <v>56.0</v>
      </c>
      <c r="K2245" s="29">
        <f t="shared" si="2476"/>
        <v>129</v>
      </c>
      <c r="L2245" s="71">
        <f t="shared" si="2477"/>
        <v>0.3728</v>
      </c>
      <c r="M2245" s="71">
        <f t="shared" si="2478"/>
        <v>0.466</v>
      </c>
      <c r="N2245" s="72">
        <f t="shared" si="2479"/>
        <v>36.07</v>
      </c>
      <c r="O2245" s="73">
        <f t="shared" si="2480"/>
        <v>206608.96</v>
      </c>
      <c r="P2245" s="8">
        <f t="shared" si="2481"/>
        <v>597.1357225</v>
      </c>
    </row>
    <row r="2246" ht="14.25" customHeight="1" outlineLevel="2">
      <c r="A2246" s="68">
        <v>2689.0</v>
      </c>
      <c r="B2246" s="69">
        <v>1.0</v>
      </c>
      <c r="C2246" s="18" t="str">
        <f>IF(A2246=1.2, "Minneapolis",VLOOKUP(A2246,'Fall20 data fy22 comp rev '!$P$2:$Q$669,2,0))</f>
        <v>Pipestone Area</v>
      </c>
      <c r="D2246" s="68">
        <v>2689.0</v>
      </c>
      <c r="E2246" s="69">
        <v>1.0</v>
      </c>
      <c r="F2246" s="69">
        <v>8.0</v>
      </c>
      <c r="G2246" s="70" t="s">
        <v>3229</v>
      </c>
      <c r="H2246" s="69">
        <v>320.0</v>
      </c>
      <c r="I2246" s="69">
        <v>64.0</v>
      </c>
      <c r="J2246" s="69">
        <v>37.0</v>
      </c>
      <c r="K2246" s="29">
        <f t="shared" si="2476"/>
        <v>82.5</v>
      </c>
      <c r="L2246" s="71">
        <f t="shared" si="2477"/>
        <v>0.2578</v>
      </c>
      <c r="M2246" s="71">
        <f t="shared" si="2478"/>
        <v>0.3223</v>
      </c>
      <c r="N2246" s="72">
        <f t="shared" si="2479"/>
        <v>15.95</v>
      </c>
      <c r="O2246" s="73">
        <f t="shared" si="2480"/>
        <v>91361.6</v>
      </c>
      <c r="P2246" s="8">
        <f t="shared" si="2481"/>
        <v>285.505</v>
      </c>
    </row>
    <row r="2247" ht="14.25" customHeight="1" outlineLevel="1">
      <c r="A2247" s="68"/>
      <c r="B2247" s="69"/>
      <c r="C2247" s="80" t="s">
        <v>3928</v>
      </c>
      <c r="D2247" s="68"/>
      <c r="E2247" s="69"/>
      <c r="F2247" s="69"/>
      <c r="G2247" s="70"/>
      <c r="H2247" s="69">
        <f t="shared" ref="H2247:K2247" si="2482">SUBTOTAL(9,H2242:H2246)</f>
        <v>1124</v>
      </c>
      <c r="I2247" s="69">
        <f t="shared" si="2482"/>
        <v>311</v>
      </c>
      <c r="J2247" s="69">
        <f t="shared" si="2482"/>
        <v>163</v>
      </c>
      <c r="K2247" s="29">
        <f t="shared" si="2482"/>
        <v>392.5</v>
      </c>
      <c r="L2247" s="71"/>
      <c r="M2247" s="71"/>
      <c r="N2247" s="72">
        <f t="shared" ref="N2247:O2247" si="2483">SUBTOTAL(9,N2242:N2246)</f>
        <v>107.51</v>
      </c>
      <c r="O2247" s="73">
        <f t="shared" si="2483"/>
        <v>615817.28</v>
      </c>
      <c r="P2247" s="8"/>
    </row>
    <row r="2248" ht="14.25" customHeight="1" outlineLevel="2">
      <c r="A2248" s="68">
        <v>2711.0</v>
      </c>
      <c r="B2248" s="69">
        <v>1.0</v>
      </c>
      <c r="C2248" s="18" t="str">
        <f>IF(A2248=1.2, "Minneapolis",VLOOKUP(A2248,'Fall20 data fy22 comp rev '!$P$2:$Q$669,2,0))</f>
        <v>Mesabi East</v>
      </c>
      <c r="D2248" s="68">
        <v>2711.0</v>
      </c>
      <c r="E2248" s="69">
        <v>1.0</v>
      </c>
      <c r="F2248" s="69">
        <v>10.0</v>
      </c>
      <c r="G2248" s="70" t="s">
        <v>3230</v>
      </c>
      <c r="H2248" s="69">
        <v>518.0</v>
      </c>
      <c r="I2248" s="69">
        <v>158.0</v>
      </c>
      <c r="J2248" s="69">
        <v>63.0</v>
      </c>
      <c r="K2248" s="29">
        <f t="shared" ref="K2248:K2249" si="2484">ROUND((I$3*I2248)+(J2248*J$3),1)</f>
        <v>189.5</v>
      </c>
      <c r="L2248" s="71">
        <f t="shared" ref="L2248:L2249" si="2485">ROUND(K2248/H2248,4)</f>
        <v>0.3658</v>
      </c>
      <c r="M2248" s="71">
        <f t="shared" ref="M2248:M2249" si="2486">ROUND(MIN(1,L2248/M$3),4)</f>
        <v>0.4573</v>
      </c>
      <c r="N2248" s="72">
        <f t="shared" ref="N2248:N2249" si="2487">ROUND(K2248*M2248*N$3,2)</f>
        <v>52</v>
      </c>
      <c r="O2248" s="73">
        <f t="shared" ref="O2248:O2249" si="2488">ROUND(N2248*O$3,2)</f>
        <v>297856</v>
      </c>
      <c r="P2248" s="8">
        <f t="shared" ref="P2248:P2249" si="2489">O2248/H2248</f>
        <v>575.011583</v>
      </c>
    </row>
    <row r="2249" ht="14.25" customHeight="1" outlineLevel="2">
      <c r="A2249" s="68">
        <v>2711.0</v>
      </c>
      <c r="B2249" s="69">
        <v>1.0</v>
      </c>
      <c r="C2249" s="18" t="str">
        <f>IF(A2249=1.2, "Minneapolis",VLOOKUP(A2249,'Fall20 data fy22 comp rev '!$P$2:$Q$669,2,0))</f>
        <v>Mesabi East</v>
      </c>
      <c r="D2249" s="68">
        <v>2711.0</v>
      </c>
      <c r="E2249" s="69">
        <v>1.0</v>
      </c>
      <c r="F2249" s="69">
        <v>40.0</v>
      </c>
      <c r="G2249" s="70" t="s">
        <v>3231</v>
      </c>
      <c r="H2249" s="69">
        <v>454.0</v>
      </c>
      <c r="I2249" s="69">
        <v>115.0</v>
      </c>
      <c r="J2249" s="69">
        <v>39.0</v>
      </c>
      <c r="K2249" s="29">
        <f t="shared" si="2484"/>
        <v>134.5</v>
      </c>
      <c r="L2249" s="71">
        <f t="shared" si="2485"/>
        <v>0.2963</v>
      </c>
      <c r="M2249" s="71">
        <f t="shared" si="2486"/>
        <v>0.3704</v>
      </c>
      <c r="N2249" s="72">
        <f t="shared" si="2487"/>
        <v>29.89</v>
      </c>
      <c r="O2249" s="73">
        <f t="shared" si="2488"/>
        <v>171209.92</v>
      </c>
      <c r="P2249" s="8">
        <f t="shared" si="2489"/>
        <v>377.1143612</v>
      </c>
    </row>
    <row r="2250" ht="14.25" customHeight="1" outlineLevel="1">
      <c r="A2250" s="68"/>
      <c r="B2250" s="69"/>
      <c r="C2250" s="80" t="s">
        <v>3929</v>
      </c>
      <c r="D2250" s="68"/>
      <c r="E2250" s="69"/>
      <c r="F2250" s="69"/>
      <c r="G2250" s="70"/>
      <c r="H2250" s="69">
        <f t="shared" ref="H2250:K2250" si="2490">SUBTOTAL(9,H2248:H2249)</f>
        <v>972</v>
      </c>
      <c r="I2250" s="69">
        <f t="shared" si="2490"/>
        <v>273</v>
      </c>
      <c r="J2250" s="69">
        <f t="shared" si="2490"/>
        <v>102</v>
      </c>
      <c r="K2250" s="29">
        <f t="shared" si="2490"/>
        <v>324</v>
      </c>
      <c r="L2250" s="71"/>
      <c r="M2250" s="71"/>
      <c r="N2250" s="72">
        <f t="shared" ref="N2250:O2250" si="2491">SUBTOTAL(9,N2248:N2249)</f>
        <v>81.89</v>
      </c>
      <c r="O2250" s="73">
        <f t="shared" si="2491"/>
        <v>469065.92</v>
      </c>
      <c r="P2250" s="8"/>
    </row>
    <row r="2251" ht="14.25" customHeight="1" outlineLevel="2">
      <c r="A2251" s="68">
        <v>2752.0</v>
      </c>
      <c r="B2251" s="69">
        <v>1.0</v>
      </c>
      <c r="C2251" s="18" t="str">
        <f>IF(A2251=1.2, "Minneapolis",VLOOKUP(A2251,'Fall20 data fy22 comp rev '!$P$2:$Q$669,2,0))</f>
        <v>Fairmont Area</v>
      </c>
      <c r="D2251" s="68">
        <v>2752.0</v>
      </c>
      <c r="E2251" s="69">
        <v>1.0</v>
      </c>
      <c r="F2251" s="69">
        <v>50.0</v>
      </c>
      <c r="G2251" s="70" t="s">
        <v>3232</v>
      </c>
      <c r="H2251" s="69">
        <v>945.0</v>
      </c>
      <c r="I2251" s="69">
        <v>406.0</v>
      </c>
      <c r="J2251" s="69">
        <v>124.0</v>
      </c>
      <c r="K2251" s="29">
        <f t="shared" ref="K2251:K2252" si="2492">ROUND((I$3*I2251)+(J2251*J$3),1)</f>
        <v>468</v>
      </c>
      <c r="L2251" s="71">
        <f t="shared" ref="L2251:L2252" si="2493">ROUND(K2251/H2251,4)</f>
        <v>0.4952</v>
      </c>
      <c r="M2251" s="71">
        <f t="shared" ref="M2251:M2252" si="2494">ROUND(MIN(1,L2251/M$3),4)</f>
        <v>0.619</v>
      </c>
      <c r="N2251" s="72">
        <f t="shared" ref="N2251:N2252" si="2495">ROUND(K2251*M2251*N$3,2)</f>
        <v>173.82</v>
      </c>
      <c r="O2251" s="73">
        <f t="shared" ref="O2251:O2252" si="2496">ROUND(N2251*O$3,2)</f>
        <v>995640.96</v>
      </c>
      <c r="P2251" s="8">
        <f t="shared" ref="P2251:P2252" si="2497">O2251/H2251</f>
        <v>1053.588317</v>
      </c>
    </row>
    <row r="2252" ht="14.25" customHeight="1" outlineLevel="2">
      <c r="A2252" s="68">
        <v>2752.0</v>
      </c>
      <c r="B2252" s="69">
        <v>1.0</v>
      </c>
      <c r="C2252" s="18" t="str">
        <f>IF(A2252=1.2, "Minneapolis",VLOOKUP(A2252,'Fall20 data fy22 comp rev '!$P$2:$Q$669,2,0))</f>
        <v>Fairmont Area</v>
      </c>
      <c r="D2252" s="68">
        <v>2752.0</v>
      </c>
      <c r="E2252" s="69">
        <v>1.0</v>
      </c>
      <c r="F2252" s="69">
        <v>60.0</v>
      </c>
      <c r="G2252" s="70" t="s">
        <v>3233</v>
      </c>
      <c r="H2252" s="69">
        <v>840.0</v>
      </c>
      <c r="I2252" s="69">
        <v>221.0</v>
      </c>
      <c r="J2252" s="69">
        <v>112.0</v>
      </c>
      <c r="K2252" s="29">
        <f t="shared" si="2492"/>
        <v>277</v>
      </c>
      <c r="L2252" s="71">
        <f t="shared" si="2493"/>
        <v>0.3298</v>
      </c>
      <c r="M2252" s="71">
        <f t="shared" si="2494"/>
        <v>0.4123</v>
      </c>
      <c r="N2252" s="72">
        <f t="shared" si="2495"/>
        <v>68.52</v>
      </c>
      <c r="O2252" s="73">
        <f t="shared" si="2496"/>
        <v>392482.56</v>
      </c>
      <c r="P2252" s="8">
        <f t="shared" si="2497"/>
        <v>467.2411429</v>
      </c>
    </row>
    <row r="2253" ht="14.25" customHeight="1" outlineLevel="1">
      <c r="A2253" s="68"/>
      <c r="B2253" s="69"/>
      <c r="C2253" s="80" t="s">
        <v>3930</v>
      </c>
      <c r="D2253" s="68"/>
      <c r="E2253" s="69"/>
      <c r="F2253" s="69"/>
      <c r="G2253" s="70"/>
      <c r="H2253" s="69">
        <f t="shared" ref="H2253:K2253" si="2498">SUBTOTAL(9,H2251:H2252)</f>
        <v>1785</v>
      </c>
      <c r="I2253" s="69">
        <f t="shared" si="2498"/>
        <v>627</v>
      </c>
      <c r="J2253" s="69">
        <f t="shared" si="2498"/>
        <v>236</v>
      </c>
      <c r="K2253" s="29">
        <f t="shared" si="2498"/>
        <v>745</v>
      </c>
      <c r="L2253" s="71"/>
      <c r="M2253" s="71"/>
      <c r="N2253" s="72">
        <f t="shared" ref="N2253:O2253" si="2499">SUBTOTAL(9,N2251:N2252)</f>
        <v>242.34</v>
      </c>
      <c r="O2253" s="73">
        <f t="shared" si="2499"/>
        <v>1388123.52</v>
      </c>
      <c r="P2253" s="8"/>
    </row>
    <row r="2254" ht="14.25" customHeight="1" outlineLevel="2">
      <c r="A2254" s="68">
        <v>2753.0</v>
      </c>
      <c r="B2254" s="69">
        <v>1.0</v>
      </c>
      <c r="C2254" s="18" t="str">
        <f>IF(A2254=1.2, "Minneapolis",VLOOKUP(A2254,'Fall20 data fy22 comp rev '!$P$2:$Q$669,2,0))</f>
        <v>Long Prairie-Grey Eagle</v>
      </c>
      <c r="D2254" s="68">
        <v>2753.0</v>
      </c>
      <c r="E2254" s="69">
        <v>1.0</v>
      </c>
      <c r="F2254" s="69">
        <v>10.0</v>
      </c>
      <c r="G2254" s="70" t="s">
        <v>3234</v>
      </c>
      <c r="H2254" s="69">
        <v>520.0</v>
      </c>
      <c r="I2254" s="69">
        <v>228.0</v>
      </c>
      <c r="J2254" s="69">
        <v>96.0</v>
      </c>
      <c r="K2254" s="29">
        <f t="shared" ref="K2254:K2255" si="2500">ROUND((I$3*I2254)+(J2254*J$3),1)</f>
        <v>276</v>
      </c>
      <c r="L2254" s="71">
        <f t="shared" ref="L2254:L2255" si="2501">ROUND(K2254/H2254,4)</f>
        <v>0.5308</v>
      </c>
      <c r="M2254" s="71">
        <f t="shared" ref="M2254:M2255" si="2502">ROUND(MIN(1,L2254/M$3),4)</f>
        <v>0.6635</v>
      </c>
      <c r="N2254" s="72">
        <f t="shared" ref="N2254:N2255" si="2503">ROUND(K2254*M2254*N$3,2)</f>
        <v>109.88</v>
      </c>
      <c r="O2254" s="73">
        <f t="shared" ref="O2254:O2255" si="2504">ROUND(N2254*O$3,2)</f>
        <v>629392.64</v>
      </c>
      <c r="P2254" s="8">
        <f t="shared" ref="P2254:P2255" si="2505">O2254/H2254</f>
        <v>1210.370462</v>
      </c>
    </row>
    <row r="2255" ht="14.25" customHeight="1" outlineLevel="2">
      <c r="A2255" s="68">
        <v>2753.0</v>
      </c>
      <c r="B2255" s="69">
        <v>1.0</v>
      </c>
      <c r="C2255" s="18" t="str">
        <f>IF(A2255=1.2, "Minneapolis",VLOOKUP(A2255,'Fall20 data fy22 comp rev '!$P$2:$Q$669,2,0))</f>
        <v>Long Prairie-Grey Eagle</v>
      </c>
      <c r="D2255" s="68">
        <v>2753.0</v>
      </c>
      <c r="E2255" s="69">
        <v>1.0</v>
      </c>
      <c r="F2255" s="69">
        <v>20.0</v>
      </c>
      <c r="G2255" s="70" t="s">
        <v>3235</v>
      </c>
      <c r="H2255" s="69">
        <v>435.0</v>
      </c>
      <c r="I2255" s="69">
        <v>155.0</v>
      </c>
      <c r="J2255" s="69">
        <v>85.0</v>
      </c>
      <c r="K2255" s="29">
        <f t="shared" si="2500"/>
        <v>197.5</v>
      </c>
      <c r="L2255" s="71">
        <f t="shared" si="2501"/>
        <v>0.454</v>
      </c>
      <c r="M2255" s="71">
        <f t="shared" si="2502"/>
        <v>0.5675</v>
      </c>
      <c r="N2255" s="72">
        <f t="shared" si="2503"/>
        <v>67.25</v>
      </c>
      <c r="O2255" s="73">
        <f t="shared" si="2504"/>
        <v>385208</v>
      </c>
      <c r="P2255" s="8">
        <f t="shared" si="2505"/>
        <v>885.5356322</v>
      </c>
    </row>
    <row r="2256" ht="14.25" customHeight="1" outlineLevel="1">
      <c r="A2256" s="68"/>
      <c r="B2256" s="69"/>
      <c r="C2256" s="80" t="s">
        <v>3931</v>
      </c>
      <c r="D2256" s="68"/>
      <c r="E2256" s="69"/>
      <c r="F2256" s="69"/>
      <c r="G2256" s="70"/>
      <c r="H2256" s="69">
        <f t="shared" ref="H2256:K2256" si="2506">SUBTOTAL(9,H2254:H2255)</f>
        <v>955</v>
      </c>
      <c r="I2256" s="69">
        <f t="shared" si="2506"/>
        <v>383</v>
      </c>
      <c r="J2256" s="69">
        <f t="shared" si="2506"/>
        <v>181</v>
      </c>
      <c r="K2256" s="29">
        <f t="shared" si="2506"/>
        <v>473.5</v>
      </c>
      <c r="L2256" s="71"/>
      <c r="M2256" s="71"/>
      <c r="N2256" s="72">
        <f t="shared" ref="N2256:O2256" si="2507">SUBTOTAL(9,N2254:N2255)</f>
        <v>177.13</v>
      </c>
      <c r="O2256" s="73">
        <f t="shared" si="2507"/>
        <v>1014600.64</v>
      </c>
      <c r="P2256" s="8"/>
    </row>
    <row r="2257" ht="14.25" customHeight="1" outlineLevel="2">
      <c r="A2257" s="68">
        <v>2754.0</v>
      </c>
      <c r="B2257" s="69">
        <v>1.0</v>
      </c>
      <c r="C2257" s="18" t="str">
        <f>IF(A2257=1.2, "Minneapolis",VLOOKUP(A2257,'Fall20 data fy22 comp rev '!$P$2:$Q$669,2,0))</f>
        <v>Cedar Mountain</v>
      </c>
      <c r="D2257" s="68">
        <v>2754.0</v>
      </c>
      <c r="E2257" s="69">
        <v>1.0</v>
      </c>
      <c r="F2257" s="69">
        <v>1.0</v>
      </c>
      <c r="G2257" s="70" t="s">
        <v>3236</v>
      </c>
      <c r="H2257" s="69">
        <v>153.0</v>
      </c>
      <c r="I2257" s="69">
        <v>48.0</v>
      </c>
      <c r="J2257" s="69">
        <v>29.0</v>
      </c>
      <c r="K2257" s="29">
        <f t="shared" ref="K2257:K2258" si="2508">ROUND((I$3*I2257)+(J2257*J$3),1)</f>
        <v>62.5</v>
      </c>
      <c r="L2257" s="71">
        <f t="shared" ref="L2257:L2258" si="2509">ROUND(K2257/H2257,4)</f>
        <v>0.4085</v>
      </c>
      <c r="M2257" s="71">
        <f t="shared" ref="M2257:M2258" si="2510">ROUND(MIN(1,L2257/M$3),4)</f>
        <v>0.5106</v>
      </c>
      <c r="N2257" s="72">
        <f t="shared" ref="N2257:N2258" si="2511">ROUND(K2257*M2257*N$3,2)</f>
        <v>19.15</v>
      </c>
      <c r="O2257" s="73">
        <f t="shared" ref="O2257:O2258" si="2512">ROUND(N2257*O$3,2)</f>
        <v>109691.2</v>
      </c>
      <c r="P2257" s="8">
        <f t="shared" ref="P2257:P2258" si="2513">O2257/H2257</f>
        <v>716.9359477</v>
      </c>
    </row>
    <row r="2258" ht="14.25" customHeight="1" outlineLevel="2">
      <c r="A2258" s="68">
        <v>2754.0</v>
      </c>
      <c r="B2258" s="69">
        <v>1.0</v>
      </c>
      <c r="C2258" s="18" t="str">
        <f>IF(A2258=1.2, "Minneapolis",VLOOKUP(A2258,'Fall20 data fy22 comp rev '!$P$2:$Q$669,2,0))</f>
        <v>Cedar Mountain</v>
      </c>
      <c r="D2258" s="68">
        <v>2754.0</v>
      </c>
      <c r="E2258" s="69">
        <v>1.0</v>
      </c>
      <c r="F2258" s="69">
        <v>2.0</v>
      </c>
      <c r="G2258" s="70" t="s">
        <v>3237</v>
      </c>
      <c r="H2258" s="69">
        <v>274.0</v>
      </c>
      <c r="I2258" s="69">
        <v>59.0</v>
      </c>
      <c r="J2258" s="69">
        <v>75.0</v>
      </c>
      <c r="K2258" s="29">
        <f t="shared" si="2508"/>
        <v>96.5</v>
      </c>
      <c r="L2258" s="71">
        <f t="shared" si="2509"/>
        <v>0.3522</v>
      </c>
      <c r="M2258" s="71">
        <f t="shared" si="2510"/>
        <v>0.4403</v>
      </c>
      <c r="N2258" s="72">
        <f t="shared" si="2511"/>
        <v>25.49</v>
      </c>
      <c r="O2258" s="73">
        <f t="shared" si="2512"/>
        <v>146006.72</v>
      </c>
      <c r="P2258" s="8">
        <f t="shared" si="2513"/>
        <v>532.8712409</v>
      </c>
    </row>
    <row r="2259" ht="14.25" customHeight="1" outlineLevel="1">
      <c r="A2259" s="68"/>
      <c r="B2259" s="69"/>
      <c r="C2259" s="80" t="s">
        <v>3932</v>
      </c>
      <c r="D2259" s="68"/>
      <c r="E2259" s="69"/>
      <c r="F2259" s="69"/>
      <c r="G2259" s="70"/>
      <c r="H2259" s="69">
        <f t="shared" ref="H2259:K2259" si="2514">SUBTOTAL(9,H2257:H2258)</f>
        <v>427</v>
      </c>
      <c r="I2259" s="69">
        <f t="shared" si="2514"/>
        <v>107</v>
      </c>
      <c r="J2259" s="69">
        <f t="shared" si="2514"/>
        <v>104</v>
      </c>
      <c r="K2259" s="29">
        <f t="shared" si="2514"/>
        <v>159</v>
      </c>
      <c r="L2259" s="71"/>
      <c r="M2259" s="71"/>
      <c r="N2259" s="72">
        <f t="shared" ref="N2259:O2259" si="2515">SUBTOTAL(9,N2257:N2258)</f>
        <v>44.64</v>
      </c>
      <c r="O2259" s="73">
        <f t="shared" si="2515"/>
        <v>255697.92</v>
      </c>
      <c r="P2259" s="8"/>
    </row>
    <row r="2260" ht="14.25" customHeight="1" outlineLevel="2">
      <c r="A2260" s="68">
        <v>2769.0</v>
      </c>
      <c r="B2260" s="69">
        <v>1.0</v>
      </c>
      <c r="C2260" s="18" t="str">
        <f>IF(A2260=1.2, "Minneapolis",VLOOKUP(A2260,'Fall20 data fy22 comp rev '!$P$2:$Q$669,2,0))</f>
        <v>Morris Area Public Schools</v>
      </c>
      <c r="D2260" s="68">
        <v>2769.0</v>
      </c>
      <c r="E2260" s="69">
        <v>1.0</v>
      </c>
      <c r="F2260" s="69">
        <v>10.0</v>
      </c>
      <c r="G2260" s="70" t="s">
        <v>3238</v>
      </c>
      <c r="H2260" s="69">
        <v>512.0</v>
      </c>
      <c r="I2260" s="69">
        <v>67.0</v>
      </c>
      <c r="J2260" s="69">
        <v>54.0</v>
      </c>
      <c r="K2260" s="29">
        <f t="shared" ref="K2260:K2261" si="2516">ROUND((I$3*I2260)+(J2260*J$3),1)</f>
        <v>94</v>
      </c>
      <c r="L2260" s="71">
        <f t="shared" ref="L2260:L2261" si="2517">ROUND(K2260/H2260,4)</f>
        <v>0.1836</v>
      </c>
      <c r="M2260" s="71">
        <f t="shared" ref="M2260:M2261" si="2518">ROUND(MIN(1,L2260/M$3),4)</f>
        <v>0.2295</v>
      </c>
      <c r="N2260" s="72">
        <f t="shared" ref="N2260:N2261" si="2519">ROUND(K2260*M2260*N$3,2)</f>
        <v>12.94</v>
      </c>
      <c r="O2260" s="73">
        <f t="shared" ref="O2260:O2261" si="2520">ROUND(N2260*O$3,2)</f>
        <v>74120.32</v>
      </c>
      <c r="P2260" s="8">
        <f t="shared" ref="P2260:P2261" si="2521">O2260/H2260</f>
        <v>144.76625</v>
      </c>
    </row>
    <row r="2261" ht="14.25" customHeight="1" outlineLevel="2">
      <c r="A2261" s="68">
        <v>2769.0</v>
      </c>
      <c r="B2261" s="69">
        <v>1.0</v>
      </c>
      <c r="C2261" s="18" t="str">
        <f>IF(A2261=1.2, "Minneapolis",VLOOKUP(A2261,'Fall20 data fy22 comp rev '!$P$2:$Q$669,2,0))</f>
        <v>Morris Area Public Schools</v>
      </c>
      <c r="D2261" s="68">
        <v>2769.0</v>
      </c>
      <c r="E2261" s="69">
        <v>1.0</v>
      </c>
      <c r="F2261" s="69">
        <v>30.0</v>
      </c>
      <c r="G2261" s="70" t="s">
        <v>3239</v>
      </c>
      <c r="H2261" s="69">
        <v>578.0</v>
      </c>
      <c r="I2261" s="69">
        <v>110.0</v>
      </c>
      <c r="J2261" s="69">
        <v>66.0</v>
      </c>
      <c r="K2261" s="29">
        <f t="shared" si="2516"/>
        <v>143</v>
      </c>
      <c r="L2261" s="71">
        <f t="shared" si="2517"/>
        <v>0.2474</v>
      </c>
      <c r="M2261" s="71">
        <f t="shared" si="2518"/>
        <v>0.3093</v>
      </c>
      <c r="N2261" s="72">
        <f t="shared" si="2519"/>
        <v>26.54</v>
      </c>
      <c r="O2261" s="73">
        <f t="shared" si="2520"/>
        <v>152021.12</v>
      </c>
      <c r="P2261" s="8">
        <f t="shared" si="2521"/>
        <v>263.0123183</v>
      </c>
    </row>
    <row r="2262" ht="14.25" customHeight="1" outlineLevel="1">
      <c r="A2262" s="68"/>
      <c r="B2262" s="69"/>
      <c r="C2262" s="80" t="s">
        <v>3933</v>
      </c>
      <c r="D2262" s="68"/>
      <c r="E2262" s="69"/>
      <c r="F2262" s="69"/>
      <c r="G2262" s="70"/>
      <c r="H2262" s="69">
        <f t="shared" ref="H2262:K2262" si="2522">SUBTOTAL(9,H2260:H2261)</f>
        <v>1090</v>
      </c>
      <c r="I2262" s="69">
        <f t="shared" si="2522"/>
        <v>177</v>
      </c>
      <c r="J2262" s="69">
        <f t="shared" si="2522"/>
        <v>120</v>
      </c>
      <c r="K2262" s="29">
        <f t="shared" si="2522"/>
        <v>237</v>
      </c>
      <c r="L2262" s="71"/>
      <c r="M2262" s="71"/>
      <c r="N2262" s="72">
        <f t="shared" ref="N2262:O2262" si="2523">SUBTOTAL(9,N2260:N2261)</f>
        <v>39.48</v>
      </c>
      <c r="O2262" s="73">
        <f t="shared" si="2523"/>
        <v>226141.44</v>
      </c>
      <c r="P2262" s="8"/>
    </row>
    <row r="2263" ht="14.25" customHeight="1" outlineLevel="2">
      <c r="A2263" s="68">
        <v>2805.0</v>
      </c>
      <c r="B2263" s="69">
        <v>1.0</v>
      </c>
      <c r="C2263" s="18" t="str">
        <f>IF(A2263=1.2, "Minneapolis",VLOOKUP(A2263,'Fall20 data fy22 comp rev '!$P$2:$Q$669,2,0))</f>
        <v>Zumbrota-Mazeppa</v>
      </c>
      <c r="D2263" s="68">
        <v>2805.0</v>
      </c>
      <c r="E2263" s="69">
        <v>1.0</v>
      </c>
      <c r="F2263" s="69">
        <v>1.0</v>
      </c>
      <c r="G2263" s="70" t="s">
        <v>3240</v>
      </c>
      <c r="H2263" s="69">
        <v>397.0</v>
      </c>
      <c r="I2263" s="69">
        <v>51.0</v>
      </c>
      <c r="J2263" s="69">
        <v>33.0</v>
      </c>
      <c r="K2263" s="29">
        <f t="shared" ref="K2263:K2266" si="2524">ROUND((I$3*I2263)+(J2263*J$3),1)</f>
        <v>67.5</v>
      </c>
      <c r="L2263" s="71">
        <f t="shared" ref="L2263:L2266" si="2525">ROUND(K2263/H2263,4)</f>
        <v>0.17</v>
      </c>
      <c r="M2263" s="71">
        <f t="shared" ref="M2263:M2266" si="2526">ROUND(MIN(1,L2263/M$3),4)</f>
        <v>0.2125</v>
      </c>
      <c r="N2263" s="72">
        <f t="shared" ref="N2263:N2266" si="2527">ROUND(K2263*M2263*N$3,2)</f>
        <v>8.61</v>
      </c>
      <c r="O2263" s="73">
        <f t="shared" ref="O2263:O2266" si="2528">ROUND(N2263*O$3,2)</f>
        <v>49318.08</v>
      </c>
      <c r="P2263" s="8">
        <f t="shared" ref="P2263:P2266" si="2529">O2263/H2263</f>
        <v>124.2269018</v>
      </c>
    </row>
    <row r="2264" ht="14.25" customHeight="1" outlineLevel="2">
      <c r="A2264" s="68">
        <v>2805.0</v>
      </c>
      <c r="B2264" s="69">
        <v>1.0</v>
      </c>
      <c r="C2264" s="18" t="str">
        <f>IF(A2264=1.2, "Minneapolis",VLOOKUP(A2264,'Fall20 data fy22 comp rev '!$P$2:$Q$669,2,0))</f>
        <v>Zumbrota-Mazeppa</v>
      </c>
      <c r="D2264" s="68">
        <v>2805.0</v>
      </c>
      <c r="E2264" s="69">
        <v>1.0</v>
      </c>
      <c r="F2264" s="69">
        <v>2.0</v>
      </c>
      <c r="G2264" s="70" t="s">
        <v>3241</v>
      </c>
      <c r="H2264" s="69">
        <v>360.0</v>
      </c>
      <c r="I2264" s="69">
        <v>33.0</v>
      </c>
      <c r="J2264" s="69">
        <v>24.0</v>
      </c>
      <c r="K2264" s="29">
        <f t="shared" si="2524"/>
        <v>45</v>
      </c>
      <c r="L2264" s="71">
        <f t="shared" si="2525"/>
        <v>0.125</v>
      </c>
      <c r="M2264" s="71">
        <f t="shared" si="2526"/>
        <v>0.1563</v>
      </c>
      <c r="N2264" s="72">
        <f t="shared" si="2527"/>
        <v>4.22</v>
      </c>
      <c r="O2264" s="73">
        <f t="shared" si="2528"/>
        <v>24172.16</v>
      </c>
      <c r="P2264" s="8">
        <f t="shared" si="2529"/>
        <v>67.14488889</v>
      </c>
    </row>
    <row r="2265" ht="14.25" customHeight="1" outlineLevel="2">
      <c r="A2265" s="68">
        <v>2805.0</v>
      </c>
      <c r="B2265" s="69">
        <v>1.0</v>
      </c>
      <c r="C2265" s="18" t="str">
        <f>IF(A2265=1.2, "Minneapolis",VLOOKUP(A2265,'Fall20 data fy22 comp rev '!$P$2:$Q$669,2,0))</f>
        <v>Zumbrota-Mazeppa</v>
      </c>
      <c r="D2265" s="68">
        <v>2805.0</v>
      </c>
      <c r="E2265" s="69">
        <v>1.0</v>
      </c>
      <c r="F2265" s="69">
        <v>20.0</v>
      </c>
      <c r="G2265" s="70" t="s">
        <v>3242</v>
      </c>
      <c r="H2265" s="69">
        <v>191.0</v>
      </c>
      <c r="I2265" s="69">
        <v>22.0</v>
      </c>
      <c r="J2265" s="69">
        <v>15.0</v>
      </c>
      <c r="K2265" s="29">
        <f t="shared" si="2524"/>
        <v>29.5</v>
      </c>
      <c r="L2265" s="71">
        <f t="shared" si="2525"/>
        <v>0.1545</v>
      </c>
      <c r="M2265" s="71">
        <f t="shared" si="2526"/>
        <v>0.1931</v>
      </c>
      <c r="N2265" s="72">
        <f t="shared" si="2527"/>
        <v>3.42</v>
      </c>
      <c r="O2265" s="73">
        <f t="shared" si="2528"/>
        <v>19589.76</v>
      </c>
      <c r="P2265" s="8">
        <f t="shared" si="2529"/>
        <v>102.5641885</v>
      </c>
    </row>
    <row r="2266" ht="14.25" customHeight="1" outlineLevel="2">
      <c r="A2266" s="68">
        <v>2805.0</v>
      </c>
      <c r="B2266" s="69">
        <v>1.0</v>
      </c>
      <c r="C2266" s="18" t="str">
        <f>IF(A2266=1.2, "Minneapolis",VLOOKUP(A2266,'Fall20 data fy22 comp rev '!$P$2:$Q$669,2,0))</f>
        <v>Zumbrota-Mazeppa</v>
      </c>
      <c r="D2266" s="68">
        <v>2805.0</v>
      </c>
      <c r="E2266" s="69">
        <v>1.0</v>
      </c>
      <c r="F2266" s="69">
        <v>30.0</v>
      </c>
      <c r="G2266" s="70" t="s">
        <v>3243</v>
      </c>
      <c r="H2266" s="69">
        <v>300.0</v>
      </c>
      <c r="I2266" s="69">
        <v>42.0</v>
      </c>
      <c r="J2266" s="69">
        <v>19.0</v>
      </c>
      <c r="K2266" s="29">
        <f t="shared" si="2524"/>
        <v>51.5</v>
      </c>
      <c r="L2266" s="71">
        <f t="shared" si="2525"/>
        <v>0.1717</v>
      </c>
      <c r="M2266" s="71">
        <f t="shared" si="2526"/>
        <v>0.2146</v>
      </c>
      <c r="N2266" s="72">
        <f t="shared" si="2527"/>
        <v>6.63</v>
      </c>
      <c r="O2266" s="73">
        <f t="shared" si="2528"/>
        <v>37976.64</v>
      </c>
      <c r="P2266" s="8">
        <f t="shared" si="2529"/>
        <v>126.5888</v>
      </c>
    </row>
    <row r="2267" ht="14.25" customHeight="1" outlineLevel="1">
      <c r="A2267" s="68"/>
      <c r="B2267" s="69"/>
      <c r="C2267" s="80" t="s">
        <v>3934</v>
      </c>
      <c r="D2267" s="68"/>
      <c r="E2267" s="69"/>
      <c r="F2267" s="69"/>
      <c r="G2267" s="70"/>
      <c r="H2267" s="69">
        <f t="shared" ref="H2267:K2267" si="2530">SUBTOTAL(9,H2263:H2266)</f>
        <v>1248</v>
      </c>
      <c r="I2267" s="69">
        <f t="shared" si="2530"/>
        <v>148</v>
      </c>
      <c r="J2267" s="69">
        <f t="shared" si="2530"/>
        <v>91</v>
      </c>
      <c r="K2267" s="29">
        <f t="shared" si="2530"/>
        <v>193.5</v>
      </c>
      <c r="L2267" s="71"/>
      <c r="M2267" s="71"/>
      <c r="N2267" s="72">
        <f t="shared" ref="N2267:O2267" si="2531">SUBTOTAL(9,N2263:N2266)</f>
        <v>22.88</v>
      </c>
      <c r="O2267" s="73">
        <f t="shared" si="2531"/>
        <v>131056.64</v>
      </c>
      <c r="P2267" s="8"/>
    </row>
    <row r="2268" ht="14.25" customHeight="1" outlineLevel="2">
      <c r="A2268" s="68">
        <v>2835.0</v>
      </c>
      <c r="B2268" s="69">
        <v>1.0</v>
      </c>
      <c r="C2268" s="18" t="str">
        <f>IF(A2268=1.2, "Minneapolis",VLOOKUP(A2268,'Fall20 data fy22 comp rev '!$P$2:$Q$669,2,0))</f>
        <v>Janesville-Waldorf-Pemberton</v>
      </c>
      <c r="D2268" s="68">
        <v>2835.0</v>
      </c>
      <c r="E2268" s="69">
        <v>1.0</v>
      </c>
      <c r="F2268" s="69">
        <v>10.0</v>
      </c>
      <c r="G2268" s="70" t="s">
        <v>3244</v>
      </c>
      <c r="H2268" s="69">
        <v>342.0</v>
      </c>
      <c r="I2268" s="69">
        <v>71.0</v>
      </c>
      <c r="J2268" s="69">
        <v>23.0</v>
      </c>
      <c r="K2268" s="29">
        <f t="shared" ref="K2268:K2269" si="2532">ROUND((I$3*I2268)+(J2268*J$3),1)</f>
        <v>82.5</v>
      </c>
      <c r="L2268" s="71">
        <f t="shared" ref="L2268:L2269" si="2533">ROUND(K2268/H2268,4)</f>
        <v>0.2412</v>
      </c>
      <c r="M2268" s="71">
        <f t="shared" ref="M2268:M2269" si="2534">ROUND(MIN(1,L2268/M$3),4)</f>
        <v>0.3015</v>
      </c>
      <c r="N2268" s="72">
        <f t="shared" ref="N2268:N2269" si="2535">ROUND(K2268*M2268*N$3,2)</f>
        <v>14.92</v>
      </c>
      <c r="O2268" s="73">
        <f t="shared" ref="O2268:O2269" si="2536">ROUND(N2268*O$3,2)</f>
        <v>85461.76</v>
      </c>
      <c r="P2268" s="8">
        <f t="shared" ref="P2268:P2269" si="2537">O2268/H2268</f>
        <v>249.8881871</v>
      </c>
    </row>
    <row r="2269" ht="14.25" customHeight="1" outlineLevel="2">
      <c r="A2269" s="68">
        <v>2835.0</v>
      </c>
      <c r="B2269" s="69">
        <v>1.0</v>
      </c>
      <c r="C2269" s="18" t="str">
        <f>IF(A2269=1.2, "Minneapolis",VLOOKUP(A2269,'Fall20 data fy22 comp rev '!$P$2:$Q$669,2,0))</f>
        <v>Janesville-Waldorf-Pemberton</v>
      </c>
      <c r="D2269" s="68">
        <v>2835.0</v>
      </c>
      <c r="E2269" s="69">
        <v>1.0</v>
      </c>
      <c r="F2269" s="69">
        <v>20.0</v>
      </c>
      <c r="G2269" s="70" t="s">
        <v>3245</v>
      </c>
      <c r="H2269" s="69">
        <v>337.0</v>
      </c>
      <c r="I2269" s="69">
        <v>49.0</v>
      </c>
      <c r="J2269" s="69">
        <v>31.0</v>
      </c>
      <c r="K2269" s="29">
        <f t="shared" si="2532"/>
        <v>64.5</v>
      </c>
      <c r="L2269" s="71">
        <f t="shared" si="2533"/>
        <v>0.1914</v>
      </c>
      <c r="M2269" s="71">
        <f t="shared" si="2534"/>
        <v>0.2393</v>
      </c>
      <c r="N2269" s="72">
        <f t="shared" si="2535"/>
        <v>9.26</v>
      </c>
      <c r="O2269" s="73">
        <f t="shared" si="2536"/>
        <v>53041.28</v>
      </c>
      <c r="P2269" s="8">
        <f t="shared" si="2537"/>
        <v>157.3925223</v>
      </c>
    </row>
    <row r="2270" ht="14.25" customHeight="1" outlineLevel="1">
      <c r="A2270" s="68"/>
      <c r="B2270" s="69"/>
      <c r="C2270" s="80" t="s">
        <v>3935</v>
      </c>
      <c r="D2270" s="68"/>
      <c r="E2270" s="69"/>
      <c r="F2270" s="69"/>
      <c r="G2270" s="70"/>
      <c r="H2270" s="69">
        <f t="shared" ref="H2270:K2270" si="2538">SUBTOTAL(9,H2268:H2269)</f>
        <v>679</v>
      </c>
      <c r="I2270" s="69">
        <f t="shared" si="2538"/>
        <v>120</v>
      </c>
      <c r="J2270" s="69">
        <f t="shared" si="2538"/>
        <v>54</v>
      </c>
      <c r="K2270" s="29">
        <f t="shared" si="2538"/>
        <v>147</v>
      </c>
      <c r="L2270" s="71"/>
      <c r="M2270" s="71"/>
      <c r="N2270" s="72">
        <f t="shared" ref="N2270:O2270" si="2539">SUBTOTAL(9,N2268:N2269)</f>
        <v>24.18</v>
      </c>
      <c r="O2270" s="73">
        <f t="shared" si="2539"/>
        <v>138503.04</v>
      </c>
      <c r="P2270" s="8"/>
    </row>
    <row r="2271" ht="14.25" customHeight="1" outlineLevel="2">
      <c r="A2271" s="68">
        <v>2853.0</v>
      </c>
      <c r="B2271" s="69">
        <v>1.0</v>
      </c>
      <c r="C2271" s="18" t="str">
        <f>IF(A2271=1.2, "Minneapolis",VLOOKUP(A2271,'Fall20 data fy22 comp rev '!$P$2:$Q$669,2,0))</f>
        <v>Lac Qui Parle Valley</v>
      </c>
      <c r="D2271" s="68">
        <v>2853.0</v>
      </c>
      <c r="E2271" s="69">
        <v>1.0</v>
      </c>
      <c r="F2271" s="69">
        <v>10.0</v>
      </c>
      <c r="G2271" s="70" t="s">
        <v>3246</v>
      </c>
      <c r="H2271" s="69">
        <v>149.0</v>
      </c>
      <c r="I2271" s="69">
        <v>45.0</v>
      </c>
      <c r="J2271" s="69">
        <v>16.0</v>
      </c>
      <c r="K2271" s="29">
        <f t="shared" ref="K2271:K2274" si="2540">ROUND((I$3*I2271)+(J2271*J$3),1)</f>
        <v>53</v>
      </c>
      <c r="L2271" s="71">
        <f t="shared" ref="L2271:L2274" si="2541">ROUND(K2271/H2271,4)</f>
        <v>0.3557</v>
      </c>
      <c r="M2271" s="71">
        <f t="shared" ref="M2271:M2274" si="2542">ROUND(MIN(1,L2271/M$3),4)</f>
        <v>0.4446</v>
      </c>
      <c r="N2271" s="72">
        <f t="shared" ref="N2271:N2274" si="2543">ROUND(K2271*M2271*N$3,2)</f>
        <v>14.14</v>
      </c>
      <c r="O2271" s="73">
        <f t="shared" ref="O2271:O2274" si="2544">ROUND(N2271*O$3,2)</f>
        <v>80993.92</v>
      </c>
      <c r="P2271" s="8">
        <f t="shared" ref="P2271:P2274" si="2545">O2271/H2271</f>
        <v>543.5833557</v>
      </c>
    </row>
    <row r="2272" ht="14.25" customHeight="1" outlineLevel="2">
      <c r="A2272" s="68">
        <v>2853.0</v>
      </c>
      <c r="B2272" s="69">
        <v>1.0</v>
      </c>
      <c r="C2272" s="18" t="str">
        <f>IF(A2272=1.2, "Minneapolis",VLOOKUP(A2272,'Fall20 data fy22 comp rev '!$P$2:$Q$669,2,0))</f>
        <v>Lac Qui Parle Valley</v>
      </c>
      <c r="D2272" s="68">
        <v>2853.0</v>
      </c>
      <c r="E2272" s="69">
        <v>1.0</v>
      </c>
      <c r="F2272" s="69">
        <v>20.0</v>
      </c>
      <c r="G2272" s="70" t="s">
        <v>3247</v>
      </c>
      <c r="H2272" s="69">
        <v>204.0</v>
      </c>
      <c r="I2272" s="69">
        <v>90.0</v>
      </c>
      <c r="J2272" s="69">
        <v>34.0</v>
      </c>
      <c r="K2272" s="29">
        <f t="shared" si="2540"/>
        <v>107</v>
      </c>
      <c r="L2272" s="71">
        <f t="shared" si="2541"/>
        <v>0.5245</v>
      </c>
      <c r="M2272" s="71">
        <f t="shared" si="2542"/>
        <v>0.6556</v>
      </c>
      <c r="N2272" s="72">
        <f t="shared" si="2543"/>
        <v>42.09</v>
      </c>
      <c r="O2272" s="73">
        <f t="shared" si="2544"/>
        <v>241091.52</v>
      </c>
      <c r="P2272" s="8">
        <f t="shared" si="2545"/>
        <v>1181.821176</v>
      </c>
    </row>
    <row r="2273" ht="14.25" customHeight="1" outlineLevel="2">
      <c r="A2273" s="68">
        <v>2853.0</v>
      </c>
      <c r="B2273" s="69">
        <v>1.0</v>
      </c>
      <c r="C2273" s="18" t="str">
        <f>IF(A2273=1.2, "Minneapolis",VLOOKUP(A2273,'Fall20 data fy22 comp rev '!$P$2:$Q$669,2,0))</f>
        <v>Lac Qui Parle Valley</v>
      </c>
      <c r="D2273" s="68">
        <v>2853.0</v>
      </c>
      <c r="E2273" s="69">
        <v>1.0</v>
      </c>
      <c r="F2273" s="69">
        <v>35.0</v>
      </c>
      <c r="G2273" s="70" t="s">
        <v>3248</v>
      </c>
      <c r="H2273" s="69">
        <v>108.0</v>
      </c>
      <c r="I2273" s="69">
        <v>34.0</v>
      </c>
      <c r="J2273" s="69">
        <v>16.0</v>
      </c>
      <c r="K2273" s="29">
        <f t="shared" si="2540"/>
        <v>42</v>
      </c>
      <c r="L2273" s="71">
        <f t="shared" si="2541"/>
        <v>0.3889</v>
      </c>
      <c r="M2273" s="71">
        <f t="shared" si="2542"/>
        <v>0.4861</v>
      </c>
      <c r="N2273" s="72">
        <f t="shared" si="2543"/>
        <v>12.25</v>
      </c>
      <c r="O2273" s="73">
        <f t="shared" si="2544"/>
        <v>70168</v>
      </c>
      <c r="P2273" s="8">
        <f t="shared" si="2545"/>
        <v>649.7037037</v>
      </c>
    </row>
    <row r="2274" ht="14.25" customHeight="1" outlineLevel="2">
      <c r="A2274" s="68">
        <v>2853.0</v>
      </c>
      <c r="B2274" s="69">
        <v>1.0</v>
      </c>
      <c r="C2274" s="18" t="str">
        <f>IF(A2274=1.2, "Minneapolis",VLOOKUP(A2274,'Fall20 data fy22 comp rev '!$P$2:$Q$669,2,0))</f>
        <v>Lac Qui Parle Valley</v>
      </c>
      <c r="D2274" s="68">
        <v>2853.0</v>
      </c>
      <c r="E2274" s="69">
        <v>1.0</v>
      </c>
      <c r="F2274" s="69">
        <v>40.0</v>
      </c>
      <c r="G2274" s="70" t="s">
        <v>3249</v>
      </c>
      <c r="H2274" s="69">
        <v>344.0</v>
      </c>
      <c r="I2274" s="69">
        <v>81.0</v>
      </c>
      <c r="J2274" s="69">
        <v>53.0</v>
      </c>
      <c r="K2274" s="29">
        <f t="shared" si="2540"/>
        <v>107.5</v>
      </c>
      <c r="L2274" s="71">
        <f t="shared" si="2541"/>
        <v>0.3125</v>
      </c>
      <c r="M2274" s="71">
        <f t="shared" si="2542"/>
        <v>0.3906</v>
      </c>
      <c r="N2274" s="72">
        <f t="shared" si="2543"/>
        <v>25.19</v>
      </c>
      <c r="O2274" s="73">
        <f t="shared" si="2544"/>
        <v>144288.32</v>
      </c>
      <c r="P2274" s="8">
        <f t="shared" si="2545"/>
        <v>419.4427907</v>
      </c>
    </row>
    <row r="2275" ht="14.25" customHeight="1" outlineLevel="1">
      <c r="A2275" s="68"/>
      <c r="B2275" s="69"/>
      <c r="C2275" s="80" t="s">
        <v>3936</v>
      </c>
      <c r="D2275" s="68"/>
      <c r="E2275" s="69"/>
      <c r="F2275" s="69"/>
      <c r="G2275" s="70"/>
      <c r="H2275" s="69">
        <f t="shared" ref="H2275:K2275" si="2546">SUBTOTAL(9,H2271:H2274)</f>
        <v>805</v>
      </c>
      <c r="I2275" s="69">
        <f t="shared" si="2546"/>
        <v>250</v>
      </c>
      <c r="J2275" s="69">
        <f t="shared" si="2546"/>
        <v>119</v>
      </c>
      <c r="K2275" s="29">
        <f t="shared" si="2546"/>
        <v>309.5</v>
      </c>
      <c r="L2275" s="71"/>
      <c r="M2275" s="71"/>
      <c r="N2275" s="72">
        <f t="shared" ref="N2275:O2275" si="2547">SUBTOTAL(9,N2271:N2274)</f>
        <v>93.67</v>
      </c>
      <c r="O2275" s="73">
        <f t="shared" si="2547"/>
        <v>536541.76</v>
      </c>
      <c r="P2275" s="8"/>
    </row>
    <row r="2276" ht="14.25" customHeight="1" outlineLevel="2">
      <c r="A2276" s="68">
        <v>2854.0</v>
      </c>
      <c r="B2276" s="69">
        <v>1.0</v>
      </c>
      <c r="C2276" s="18" t="str">
        <f>IF(A2276=1.2, "Minneapolis",VLOOKUP(A2276,'Fall20 data fy22 comp rev '!$P$2:$Q$669,2,0))</f>
        <v>Ada-Borup</v>
      </c>
      <c r="D2276" s="68">
        <v>2854.0</v>
      </c>
      <c r="E2276" s="69">
        <v>1.0</v>
      </c>
      <c r="F2276" s="69">
        <v>10.0</v>
      </c>
      <c r="G2276" s="70" t="s">
        <v>3250</v>
      </c>
      <c r="H2276" s="69">
        <v>268.0</v>
      </c>
      <c r="I2276" s="69">
        <v>75.0</v>
      </c>
      <c r="J2276" s="69">
        <v>46.0</v>
      </c>
      <c r="K2276" s="29">
        <f t="shared" ref="K2276:K2277" si="2548">ROUND((I$3*I2276)+(J2276*J$3),1)</f>
        <v>98</v>
      </c>
      <c r="L2276" s="71">
        <f t="shared" ref="L2276:L2277" si="2549">ROUND(K2276/H2276,4)</f>
        <v>0.3657</v>
      </c>
      <c r="M2276" s="71">
        <f t="shared" ref="M2276:M2277" si="2550">ROUND(MIN(1,L2276/M$3),4)</f>
        <v>0.4571</v>
      </c>
      <c r="N2276" s="72">
        <f t="shared" ref="N2276:N2277" si="2551">ROUND(K2276*M2276*N$3,2)</f>
        <v>26.88</v>
      </c>
      <c r="O2276" s="73">
        <f t="shared" ref="O2276:O2277" si="2552">ROUND(N2276*O$3,2)</f>
        <v>153968.64</v>
      </c>
      <c r="P2276" s="8">
        <f t="shared" ref="P2276:P2277" si="2553">O2276/H2276</f>
        <v>574.5098507</v>
      </c>
    </row>
    <row r="2277" ht="14.25" customHeight="1" outlineLevel="2">
      <c r="A2277" s="68">
        <v>2854.0</v>
      </c>
      <c r="B2277" s="69">
        <v>1.0</v>
      </c>
      <c r="C2277" s="18" t="str">
        <f>IF(A2277=1.2, "Minneapolis",VLOOKUP(A2277,'Fall20 data fy22 comp rev '!$P$2:$Q$669,2,0))</f>
        <v>Ada-Borup</v>
      </c>
      <c r="D2277" s="68">
        <v>2854.0</v>
      </c>
      <c r="E2277" s="69">
        <v>1.0</v>
      </c>
      <c r="F2277" s="69">
        <v>30.0</v>
      </c>
      <c r="G2277" s="70" t="s">
        <v>3251</v>
      </c>
      <c r="H2277" s="69">
        <v>399.0</v>
      </c>
      <c r="I2277" s="69">
        <v>111.0</v>
      </c>
      <c r="J2277" s="69">
        <v>45.0</v>
      </c>
      <c r="K2277" s="29">
        <f t="shared" si="2548"/>
        <v>133.5</v>
      </c>
      <c r="L2277" s="71">
        <f t="shared" si="2549"/>
        <v>0.3346</v>
      </c>
      <c r="M2277" s="71">
        <f t="shared" si="2550"/>
        <v>0.4183</v>
      </c>
      <c r="N2277" s="72">
        <f t="shared" si="2551"/>
        <v>33.51</v>
      </c>
      <c r="O2277" s="73">
        <f t="shared" si="2552"/>
        <v>191945.28</v>
      </c>
      <c r="P2277" s="8">
        <f t="shared" si="2553"/>
        <v>481.0658647</v>
      </c>
    </row>
    <row r="2278" ht="14.25" customHeight="1" outlineLevel="1">
      <c r="A2278" s="68"/>
      <c r="B2278" s="69"/>
      <c r="C2278" s="80" t="s">
        <v>3937</v>
      </c>
      <c r="D2278" s="68"/>
      <c r="E2278" s="69"/>
      <c r="F2278" s="69"/>
      <c r="G2278" s="70"/>
      <c r="H2278" s="69">
        <f t="shared" ref="H2278:K2278" si="2554">SUBTOTAL(9,H2276:H2277)</f>
        <v>667</v>
      </c>
      <c r="I2278" s="69">
        <f t="shared" si="2554"/>
        <v>186</v>
      </c>
      <c r="J2278" s="69">
        <f t="shared" si="2554"/>
        <v>91</v>
      </c>
      <c r="K2278" s="29">
        <f t="shared" si="2554"/>
        <v>231.5</v>
      </c>
      <c r="L2278" s="71"/>
      <c r="M2278" s="71"/>
      <c r="N2278" s="72">
        <f t="shared" ref="N2278:O2278" si="2555">SUBTOTAL(9,N2276:N2277)</f>
        <v>60.39</v>
      </c>
      <c r="O2278" s="73">
        <f t="shared" si="2555"/>
        <v>345913.92</v>
      </c>
      <c r="P2278" s="8"/>
    </row>
    <row r="2279" ht="14.25" customHeight="1" outlineLevel="2">
      <c r="A2279" s="68">
        <v>2856.0</v>
      </c>
      <c r="B2279" s="69">
        <v>1.0</v>
      </c>
      <c r="C2279" s="18" t="str">
        <f>IF(A2279=1.2, "Minneapolis",VLOOKUP(A2279,'Fall20 data fy22 comp rev '!$P$2:$Q$669,2,0))</f>
        <v>Stephen-Argyle Central Schools</v>
      </c>
      <c r="D2279" s="68">
        <v>2856.0</v>
      </c>
      <c r="E2279" s="69">
        <v>1.0</v>
      </c>
      <c r="F2279" s="69">
        <v>20.0</v>
      </c>
      <c r="G2279" s="70" t="s">
        <v>3252</v>
      </c>
      <c r="H2279" s="69">
        <v>154.0</v>
      </c>
      <c r="I2279" s="69">
        <v>28.0</v>
      </c>
      <c r="J2279" s="69">
        <v>23.0</v>
      </c>
      <c r="K2279" s="29">
        <f t="shared" ref="K2279:K2280" si="2556">ROUND((I$3*I2279)+(J2279*J$3),1)</f>
        <v>39.5</v>
      </c>
      <c r="L2279" s="71">
        <f t="shared" ref="L2279:L2280" si="2557">ROUND(K2279/H2279,4)</f>
        <v>0.2565</v>
      </c>
      <c r="M2279" s="71">
        <f t="shared" ref="M2279:M2280" si="2558">ROUND(MIN(1,L2279/M$3),4)</f>
        <v>0.3206</v>
      </c>
      <c r="N2279" s="72">
        <f t="shared" ref="N2279:N2280" si="2559">ROUND(K2279*M2279*N$3,2)</f>
        <v>7.6</v>
      </c>
      <c r="O2279" s="73">
        <f t="shared" ref="O2279:O2280" si="2560">ROUND(N2279*O$3,2)</f>
        <v>43532.8</v>
      </c>
      <c r="P2279" s="8">
        <f t="shared" ref="P2279:P2280" si="2561">O2279/H2279</f>
        <v>282.6805195</v>
      </c>
    </row>
    <row r="2280" ht="14.25" customHeight="1" outlineLevel="2">
      <c r="A2280" s="68">
        <v>2856.0</v>
      </c>
      <c r="B2280" s="69">
        <v>1.0</v>
      </c>
      <c r="C2280" s="18" t="str">
        <f>IF(A2280=1.2, "Minneapolis",VLOOKUP(A2280,'Fall20 data fy22 comp rev '!$P$2:$Q$669,2,0))</f>
        <v>Stephen-Argyle Central Schools</v>
      </c>
      <c r="D2280" s="68">
        <v>2856.0</v>
      </c>
      <c r="E2280" s="69">
        <v>1.0</v>
      </c>
      <c r="F2280" s="69">
        <v>30.0</v>
      </c>
      <c r="G2280" s="70" t="s">
        <v>3253</v>
      </c>
      <c r="H2280" s="69">
        <v>136.0</v>
      </c>
      <c r="I2280" s="69">
        <v>21.0</v>
      </c>
      <c r="J2280" s="69">
        <v>25.0</v>
      </c>
      <c r="K2280" s="29">
        <f t="shared" si="2556"/>
        <v>33.5</v>
      </c>
      <c r="L2280" s="71">
        <f t="shared" si="2557"/>
        <v>0.2463</v>
      </c>
      <c r="M2280" s="71">
        <f t="shared" si="2558"/>
        <v>0.3079</v>
      </c>
      <c r="N2280" s="72">
        <f t="shared" si="2559"/>
        <v>6.19</v>
      </c>
      <c r="O2280" s="73">
        <f t="shared" si="2560"/>
        <v>35456.32</v>
      </c>
      <c r="P2280" s="8">
        <f t="shared" si="2561"/>
        <v>260.7082353</v>
      </c>
    </row>
    <row r="2281" ht="14.25" customHeight="1" outlineLevel="1">
      <c r="A2281" s="68"/>
      <c r="B2281" s="69"/>
      <c r="C2281" s="80" t="s">
        <v>3938</v>
      </c>
      <c r="D2281" s="68"/>
      <c r="E2281" s="69"/>
      <c r="F2281" s="69"/>
      <c r="G2281" s="70"/>
      <c r="H2281" s="69">
        <f t="shared" ref="H2281:K2281" si="2562">SUBTOTAL(9,H2279:H2280)</f>
        <v>290</v>
      </c>
      <c r="I2281" s="69">
        <f t="shared" si="2562"/>
        <v>49</v>
      </c>
      <c r="J2281" s="69">
        <f t="shared" si="2562"/>
        <v>48</v>
      </c>
      <c r="K2281" s="29">
        <f t="shared" si="2562"/>
        <v>73</v>
      </c>
      <c r="L2281" s="71"/>
      <c r="M2281" s="71"/>
      <c r="N2281" s="72">
        <f t="shared" ref="N2281:O2281" si="2563">SUBTOTAL(9,N2279:N2280)</f>
        <v>13.79</v>
      </c>
      <c r="O2281" s="73">
        <f t="shared" si="2563"/>
        <v>78989.12</v>
      </c>
      <c r="P2281" s="8"/>
    </row>
    <row r="2282" ht="14.25" customHeight="1" outlineLevel="2">
      <c r="A2282" s="68">
        <v>2859.0</v>
      </c>
      <c r="B2282" s="69">
        <v>1.0</v>
      </c>
      <c r="C2282" s="18" t="str">
        <f>IF(A2282=1.2, "Minneapolis",VLOOKUP(A2282,'Fall20 data fy22 comp rev '!$P$2:$Q$669,2,0))</f>
        <v>Glencoe-Silver Lake</v>
      </c>
      <c r="D2282" s="68">
        <v>2859.0</v>
      </c>
      <c r="E2282" s="69">
        <v>1.0</v>
      </c>
      <c r="F2282" s="69">
        <v>10.0</v>
      </c>
      <c r="G2282" s="70" t="s">
        <v>1212</v>
      </c>
      <c r="H2282" s="69">
        <v>358.0</v>
      </c>
      <c r="I2282" s="69">
        <v>85.0</v>
      </c>
      <c r="J2282" s="69">
        <v>44.0</v>
      </c>
      <c r="K2282" s="29">
        <f t="shared" ref="K2282:K2285" si="2564">ROUND((I$3*I2282)+(J2282*J$3),1)</f>
        <v>107</v>
      </c>
      <c r="L2282" s="71">
        <f t="shared" ref="L2282:L2285" si="2565">ROUND(K2282/H2282,4)</f>
        <v>0.2989</v>
      </c>
      <c r="M2282" s="71">
        <f t="shared" ref="M2282:M2285" si="2566">ROUND(MIN(1,L2282/M$3),4)</f>
        <v>0.3736</v>
      </c>
      <c r="N2282" s="72">
        <f t="shared" ref="N2282:N2285" si="2567">ROUND(K2282*M2282*N$3,2)</f>
        <v>23.99</v>
      </c>
      <c r="O2282" s="73">
        <f t="shared" ref="O2282:O2285" si="2568">ROUND(N2282*O$3,2)</f>
        <v>137414.72</v>
      </c>
      <c r="P2282" s="8">
        <f t="shared" ref="P2282:P2285" si="2569">O2282/H2282</f>
        <v>383.84</v>
      </c>
    </row>
    <row r="2283" ht="14.25" customHeight="1" outlineLevel="2">
      <c r="A2283" s="68">
        <v>2859.0</v>
      </c>
      <c r="B2283" s="69">
        <v>1.0</v>
      </c>
      <c r="C2283" s="18" t="str">
        <f>IF(A2283=1.2, "Minneapolis",VLOOKUP(A2283,'Fall20 data fy22 comp rev '!$P$2:$Q$669,2,0))</f>
        <v>Glencoe-Silver Lake</v>
      </c>
      <c r="D2283" s="68">
        <v>2859.0</v>
      </c>
      <c r="E2283" s="69">
        <v>1.0</v>
      </c>
      <c r="F2283" s="69">
        <v>30.0</v>
      </c>
      <c r="G2283" s="70" t="s">
        <v>3254</v>
      </c>
      <c r="H2283" s="69">
        <v>462.0</v>
      </c>
      <c r="I2283" s="69">
        <v>117.0</v>
      </c>
      <c r="J2283" s="69">
        <v>63.0</v>
      </c>
      <c r="K2283" s="29">
        <f t="shared" si="2564"/>
        <v>148.5</v>
      </c>
      <c r="L2283" s="71">
        <f t="shared" si="2565"/>
        <v>0.3214</v>
      </c>
      <c r="M2283" s="71">
        <f t="shared" si="2566"/>
        <v>0.4018</v>
      </c>
      <c r="N2283" s="72">
        <f t="shared" si="2567"/>
        <v>35.8</v>
      </c>
      <c r="O2283" s="73">
        <f t="shared" si="2568"/>
        <v>205062.4</v>
      </c>
      <c r="P2283" s="8">
        <f t="shared" si="2569"/>
        <v>443.8580087</v>
      </c>
    </row>
    <row r="2284" ht="14.25" customHeight="1" outlineLevel="2">
      <c r="A2284" s="68">
        <v>2859.0</v>
      </c>
      <c r="B2284" s="69">
        <v>1.0</v>
      </c>
      <c r="C2284" s="18" t="str">
        <f>IF(A2284=1.2, "Minneapolis",VLOOKUP(A2284,'Fall20 data fy22 comp rev '!$P$2:$Q$669,2,0))</f>
        <v>Glencoe-Silver Lake</v>
      </c>
      <c r="D2284" s="68">
        <v>2859.0</v>
      </c>
      <c r="E2284" s="69">
        <v>1.0</v>
      </c>
      <c r="F2284" s="69">
        <v>40.0</v>
      </c>
      <c r="G2284" s="70" t="s">
        <v>3255</v>
      </c>
      <c r="H2284" s="69">
        <v>257.0</v>
      </c>
      <c r="I2284" s="69">
        <v>56.0</v>
      </c>
      <c r="J2284" s="69">
        <v>23.0</v>
      </c>
      <c r="K2284" s="29">
        <f t="shared" si="2564"/>
        <v>67.5</v>
      </c>
      <c r="L2284" s="71">
        <f t="shared" si="2565"/>
        <v>0.2626</v>
      </c>
      <c r="M2284" s="71">
        <f t="shared" si="2566"/>
        <v>0.3283</v>
      </c>
      <c r="N2284" s="72">
        <f t="shared" si="2567"/>
        <v>13.3</v>
      </c>
      <c r="O2284" s="73">
        <f t="shared" si="2568"/>
        <v>76182.4</v>
      </c>
      <c r="P2284" s="8">
        <f t="shared" si="2569"/>
        <v>296.429572</v>
      </c>
    </row>
    <row r="2285" ht="14.25" customHeight="1" outlineLevel="2">
      <c r="A2285" s="68">
        <v>2859.0</v>
      </c>
      <c r="B2285" s="69">
        <v>1.0</v>
      </c>
      <c r="C2285" s="18" t="str">
        <f>IF(A2285=1.2, "Minneapolis",VLOOKUP(A2285,'Fall20 data fy22 comp rev '!$P$2:$Q$669,2,0))</f>
        <v>Glencoe-Silver Lake</v>
      </c>
      <c r="D2285" s="68">
        <v>2859.0</v>
      </c>
      <c r="E2285" s="69">
        <v>1.0</v>
      </c>
      <c r="F2285" s="69">
        <v>60.0</v>
      </c>
      <c r="G2285" s="70" t="s">
        <v>3256</v>
      </c>
      <c r="H2285" s="69">
        <v>517.0</v>
      </c>
      <c r="I2285" s="69">
        <v>74.0</v>
      </c>
      <c r="J2285" s="69">
        <v>50.0</v>
      </c>
      <c r="K2285" s="29">
        <f t="shared" si="2564"/>
        <v>99</v>
      </c>
      <c r="L2285" s="71">
        <f t="shared" si="2565"/>
        <v>0.1915</v>
      </c>
      <c r="M2285" s="71">
        <f t="shared" si="2566"/>
        <v>0.2394</v>
      </c>
      <c r="N2285" s="72">
        <f t="shared" si="2567"/>
        <v>14.22</v>
      </c>
      <c r="O2285" s="73">
        <f t="shared" si="2568"/>
        <v>81452.16</v>
      </c>
      <c r="P2285" s="8">
        <f t="shared" si="2569"/>
        <v>157.5476983</v>
      </c>
    </row>
    <row r="2286" ht="14.25" customHeight="1" outlineLevel="1">
      <c r="A2286" s="68"/>
      <c r="B2286" s="69"/>
      <c r="C2286" s="80" t="s">
        <v>3939</v>
      </c>
      <c r="D2286" s="68"/>
      <c r="E2286" s="69"/>
      <c r="F2286" s="69"/>
      <c r="G2286" s="70"/>
      <c r="H2286" s="69">
        <f t="shared" ref="H2286:K2286" si="2570">SUBTOTAL(9,H2282:H2285)</f>
        <v>1594</v>
      </c>
      <c r="I2286" s="69">
        <f t="shared" si="2570"/>
        <v>332</v>
      </c>
      <c r="J2286" s="69">
        <f t="shared" si="2570"/>
        <v>180</v>
      </c>
      <c r="K2286" s="29">
        <f t="shared" si="2570"/>
        <v>422</v>
      </c>
      <c r="L2286" s="71"/>
      <c r="M2286" s="71"/>
      <c r="N2286" s="72">
        <f t="shared" ref="N2286:O2286" si="2571">SUBTOTAL(9,N2282:N2285)</f>
        <v>87.31</v>
      </c>
      <c r="O2286" s="73">
        <f t="shared" si="2571"/>
        <v>500111.68</v>
      </c>
      <c r="P2286" s="8"/>
    </row>
    <row r="2287" ht="14.25" customHeight="1" outlineLevel="2">
      <c r="A2287" s="68">
        <v>2860.0</v>
      </c>
      <c r="B2287" s="69">
        <v>1.0</v>
      </c>
      <c r="C2287" s="18" t="str">
        <f>IF(A2287=1.2, "Minneapolis",VLOOKUP(A2287,'Fall20 data fy22 comp rev '!$P$2:$Q$669,2,0))</f>
        <v>Blue Earth Area Public School</v>
      </c>
      <c r="D2287" s="68">
        <v>2860.0</v>
      </c>
      <c r="E2287" s="69">
        <v>1.0</v>
      </c>
      <c r="F2287" s="69">
        <v>10.0</v>
      </c>
      <c r="G2287" s="70" t="s">
        <v>3257</v>
      </c>
      <c r="H2287" s="69">
        <v>450.0</v>
      </c>
      <c r="I2287" s="69">
        <v>172.0</v>
      </c>
      <c r="J2287" s="69">
        <v>53.0</v>
      </c>
      <c r="K2287" s="29">
        <f t="shared" ref="K2287:K2290" si="2572">ROUND((I$3*I2287)+(J2287*J$3),1)</f>
        <v>198.5</v>
      </c>
      <c r="L2287" s="71">
        <f t="shared" ref="L2287:L2290" si="2573">ROUND(K2287/H2287,4)</f>
        <v>0.4411</v>
      </c>
      <c r="M2287" s="71">
        <f t="shared" ref="M2287:M2290" si="2574">ROUND(MIN(1,L2287/M$3),4)</f>
        <v>0.5514</v>
      </c>
      <c r="N2287" s="72">
        <f t="shared" ref="N2287:N2290" si="2575">ROUND(K2287*M2287*N$3,2)</f>
        <v>65.67</v>
      </c>
      <c r="O2287" s="73">
        <f t="shared" ref="O2287:O2290" si="2576">ROUND(N2287*O$3,2)</f>
        <v>376157.76</v>
      </c>
      <c r="P2287" s="8">
        <f t="shared" ref="P2287:P2290" si="2577">O2287/H2287</f>
        <v>835.9061333</v>
      </c>
    </row>
    <row r="2288" ht="14.25" customHeight="1" outlineLevel="2">
      <c r="A2288" s="68">
        <v>2860.0</v>
      </c>
      <c r="B2288" s="69">
        <v>1.0</v>
      </c>
      <c r="C2288" s="18" t="str">
        <f>IF(A2288=1.2, "Minneapolis",VLOOKUP(A2288,'Fall20 data fy22 comp rev '!$P$2:$Q$669,2,0))</f>
        <v>Blue Earth Area Public School</v>
      </c>
      <c r="D2288" s="68">
        <v>2860.0</v>
      </c>
      <c r="E2288" s="69">
        <v>1.0</v>
      </c>
      <c r="F2288" s="69">
        <v>20.0</v>
      </c>
      <c r="G2288" s="70" t="s">
        <v>3258</v>
      </c>
      <c r="H2288" s="69">
        <v>424.0</v>
      </c>
      <c r="I2288" s="69">
        <v>122.0</v>
      </c>
      <c r="J2288" s="69">
        <v>43.0</v>
      </c>
      <c r="K2288" s="29">
        <f t="shared" si="2572"/>
        <v>143.5</v>
      </c>
      <c r="L2288" s="71">
        <f t="shared" si="2573"/>
        <v>0.3384</v>
      </c>
      <c r="M2288" s="71">
        <f t="shared" si="2574"/>
        <v>0.423</v>
      </c>
      <c r="N2288" s="72">
        <f t="shared" si="2575"/>
        <v>36.42</v>
      </c>
      <c r="O2288" s="73">
        <f t="shared" si="2576"/>
        <v>208613.76</v>
      </c>
      <c r="P2288" s="8">
        <f t="shared" si="2577"/>
        <v>492.0135849</v>
      </c>
    </row>
    <row r="2289" ht="14.25" customHeight="1" outlineLevel="2">
      <c r="A2289" s="68">
        <v>2860.0</v>
      </c>
      <c r="B2289" s="69">
        <v>1.0</v>
      </c>
      <c r="C2289" s="18" t="str">
        <f>IF(A2289=1.2, "Minneapolis",VLOOKUP(A2289,'Fall20 data fy22 comp rev '!$P$2:$Q$669,2,0))</f>
        <v>Blue Earth Area Public School</v>
      </c>
      <c r="D2289" s="68">
        <v>2860.0</v>
      </c>
      <c r="E2289" s="69">
        <v>1.0</v>
      </c>
      <c r="F2289" s="69">
        <v>23.0</v>
      </c>
      <c r="G2289" s="70" t="s">
        <v>3259</v>
      </c>
      <c r="H2289" s="69">
        <v>171.0</v>
      </c>
      <c r="I2289" s="69">
        <v>63.0</v>
      </c>
      <c r="J2289" s="69">
        <v>16.0</v>
      </c>
      <c r="K2289" s="29">
        <f t="shared" si="2572"/>
        <v>71</v>
      </c>
      <c r="L2289" s="71">
        <f t="shared" si="2573"/>
        <v>0.4152</v>
      </c>
      <c r="M2289" s="71">
        <f t="shared" si="2574"/>
        <v>0.519</v>
      </c>
      <c r="N2289" s="72">
        <f t="shared" si="2575"/>
        <v>22.11</v>
      </c>
      <c r="O2289" s="73">
        <f t="shared" si="2576"/>
        <v>126646.08</v>
      </c>
      <c r="P2289" s="8">
        <f t="shared" si="2577"/>
        <v>740.6203509</v>
      </c>
    </row>
    <row r="2290" ht="14.25" customHeight="1" outlineLevel="2">
      <c r="A2290" s="68">
        <v>2860.0</v>
      </c>
      <c r="B2290" s="69">
        <v>1.0</v>
      </c>
      <c r="C2290" s="18" t="str">
        <f>IF(A2290=1.2, "Minneapolis",VLOOKUP(A2290,'Fall20 data fy22 comp rev '!$P$2:$Q$669,2,0))</f>
        <v>Blue Earth Area Public School</v>
      </c>
      <c r="D2290" s="68">
        <v>2860.0</v>
      </c>
      <c r="E2290" s="69">
        <v>1.0</v>
      </c>
      <c r="F2290" s="69">
        <v>130.0</v>
      </c>
      <c r="G2290" s="70" t="s">
        <v>3260</v>
      </c>
      <c r="H2290" s="69">
        <v>11.0</v>
      </c>
      <c r="I2290" s="69">
        <v>6.0</v>
      </c>
      <c r="J2290" s="69">
        <v>0.0</v>
      </c>
      <c r="K2290" s="29">
        <f t="shared" si="2572"/>
        <v>6</v>
      </c>
      <c r="L2290" s="71">
        <f t="shared" si="2573"/>
        <v>0.5455</v>
      </c>
      <c r="M2290" s="71">
        <f t="shared" si="2574"/>
        <v>0.6819</v>
      </c>
      <c r="N2290" s="72">
        <f t="shared" si="2575"/>
        <v>2.45</v>
      </c>
      <c r="O2290" s="73">
        <f t="shared" si="2576"/>
        <v>14033.6</v>
      </c>
      <c r="P2290" s="8">
        <f t="shared" si="2577"/>
        <v>1275.781818</v>
      </c>
    </row>
    <row r="2291" ht="14.25" customHeight="1" outlineLevel="1">
      <c r="A2291" s="68"/>
      <c r="B2291" s="69"/>
      <c r="C2291" s="80" t="s">
        <v>3940</v>
      </c>
      <c r="D2291" s="68"/>
      <c r="E2291" s="69"/>
      <c r="F2291" s="69"/>
      <c r="G2291" s="70"/>
      <c r="H2291" s="69">
        <f t="shared" ref="H2291:K2291" si="2578">SUBTOTAL(9,H2287:H2290)</f>
        <v>1056</v>
      </c>
      <c r="I2291" s="69">
        <f t="shared" si="2578"/>
        <v>363</v>
      </c>
      <c r="J2291" s="69">
        <f t="shared" si="2578"/>
        <v>112</v>
      </c>
      <c r="K2291" s="29">
        <f t="shared" si="2578"/>
        <v>419</v>
      </c>
      <c r="L2291" s="71"/>
      <c r="M2291" s="71"/>
      <c r="N2291" s="72">
        <f t="shared" ref="N2291:O2291" si="2579">SUBTOTAL(9,N2287:N2290)</f>
        <v>126.65</v>
      </c>
      <c r="O2291" s="73">
        <f t="shared" si="2579"/>
        <v>725451.2</v>
      </c>
      <c r="P2291" s="8"/>
    </row>
    <row r="2292" ht="14.25" customHeight="1" outlineLevel="2">
      <c r="A2292" s="68">
        <v>2884.0</v>
      </c>
      <c r="B2292" s="69">
        <v>1.0</v>
      </c>
      <c r="C2292" s="18" t="str">
        <f>IF(A2292=1.2, "Minneapolis",VLOOKUP(A2292,'Fall20 data fy22 comp rev '!$P$2:$Q$669,2,0))</f>
        <v>Red Rock Central</v>
      </c>
      <c r="D2292" s="68">
        <v>2884.0</v>
      </c>
      <c r="E2292" s="69">
        <v>1.0</v>
      </c>
      <c r="F2292" s="69">
        <v>20.0</v>
      </c>
      <c r="G2292" s="70" t="s">
        <v>3261</v>
      </c>
      <c r="H2292" s="69">
        <v>250.0</v>
      </c>
      <c r="I2292" s="69">
        <v>54.0</v>
      </c>
      <c r="J2292" s="69">
        <v>46.0</v>
      </c>
      <c r="K2292" s="29">
        <f t="shared" ref="K2292:K2293" si="2580">ROUND((I$3*I2292)+(J2292*J$3),1)</f>
        <v>77</v>
      </c>
      <c r="L2292" s="71">
        <f t="shared" ref="L2292:L2293" si="2581">ROUND(K2292/H2292,4)</f>
        <v>0.308</v>
      </c>
      <c r="M2292" s="71">
        <f t="shared" ref="M2292:M2293" si="2582">ROUND(MIN(1,L2292/M$3),4)</f>
        <v>0.385</v>
      </c>
      <c r="N2292" s="72">
        <f t="shared" ref="N2292:N2293" si="2583">ROUND(K2292*M2292*N$3,2)</f>
        <v>17.79</v>
      </c>
      <c r="O2292" s="73">
        <f t="shared" ref="O2292:O2293" si="2584">ROUND(N2292*O$3,2)</f>
        <v>101901.12</v>
      </c>
      <c r="P2292" s="8">
        <f t="shared" ref="P2292:P2293" si="2585">O2292/H2292</f>
        <v>407.60448</v>
      </c>
    </row>
    <row r="2293" ht="14.25" customHeight="1" outlineLevel="2">
      <c r="A2293" s="68">
        <v>2884.0</v>
      </c>
      <c r="B2293" s="69">
        <v>1.0</v>
      </c>
      <c r="C2293" s="18" t="str">
        <f>IF(A2293=1.2, "Minneapolis",VLOOKUP(A2293,'Fall20 data fy22 comp rev '!$P$2:$Q$669,2,0))</f>
        <v>Red Rock Central</v>
      </c>
      <c r="D2293" s="68">
        <v>2884.0</v>
      </c>
      <c r="E2293" s="69">
        <v>1.0</v>
      </c>
      <c r="F2293" s="69">
        <v>30.0</v>
      </c>
      <c r="G2293" s="70" t="s">
        <v>3262</v>
      </c>
      <c r="H2293" s="69">
        <v>174.0</v>
      </c>
      <c r="I2293" s="69">
        <v>48.0</v>
      </c>
      <c r="J2293" s="69">
        <v>25.0</v>
      </c>
      <c r="K2293" s="29">
        <f t="shared" si="2580"/>
        <v>60.5</v>
      </c>
      <c r="L2293" s="71">
        <f t="shared" si="2581"/>
        <v>0.3477</v>
      </c>
      <c r="M2293" s="71">
        <f t="shared" si="2582"/>
        <v>0.4346</v>
      </c>
      <c r="N2293" s="72">
        <f t="shared" si="2583"/>
        <v>15.78</v>
      </c>
      <c r="O2293" s="73">
        <f t="shared" si="2584"/>
        <v>90387.84</v>
      </c>
      <c r="P2293" s="8">
        <f t="shared" si="2585"/>
        <v>519.4703448</v>
      </c>
    </row>
    <row r="2294" ht="14.25" customHeight="1" outlineLevel="1">
      <c r="A2294" s="68"/>
      <c r="B2294" s="69"/>
      <c r="C2294" s="80" t="s">
        <v>3941</v>
      </c>
      <c r="D2294" s="68"/>
      <c r="E2294" s="69"/>
      <c r="F2294" s="69"/>
      <c r="G2294" s="70"/>
      <c r="H2294" s="69">
        <f t="shared" ref="H2294:K2294" si="2586">SUBTOTAL(9,H2292:H2293)</f>
        <v>424</v>
      </c>
      <c r="I2294" s="69">
        <f t="shared" si="2586"/>
        <v>102</v>
      </c>
      <c r="J2294" s="69">
        <f t="shared" si="2586"/>
        <v>71</v>
      </c>
      <c r="K2294" s="29">
        <f t="shared" si="2586"/>
        <v>137.5</v>
      </c>
      <c r="L2294" s="71"/>
      <c r="M2294" s="71"/>
      <c r="N2294" s="72">
        <f t="shared" ref="N2294:O2294" si="2587">SUBTOTAL(9,N2292:N2293)</f>
        <v>33.57</v>
      </c>
      <c r="O2294" s="73">
        <f t="shared" si="2587"/>
        <v>192288.96</v>
      </c>
      <c r="P2294" s="8"/>
    </row>
    <row r="2295" ht="14.25" customHeight="1" outlineLevel="2">
      <c r="A2295" s="68">
        <v>2886.0</v>
      </c>
      <c r="B2295" s="69">
        <v>1.0</v>
      </c>
      <c r="C2295" s="18" t="str">
        <f>IF(A2295=1.2, "Minneapolis",VLOOKUP(A2295,'Fall20 data fy22 comp rev '!$P$2:$Q$669,2,0))</f>
        <v>Glenville-Emmons</v>
      </c>
      <c r="D2295" s="68">
        <v>2886.0</v>
      </c>
      <c r="E2295" s="69">
        <v>1.0</v>
      </c>
      <c r="F2295" s="69">
        <v>100.0</v>
      </c>
      <c r="G2295" s="70" t="s">
        <v>3263</v>
      </c>
      <c r="H2295" s="69">
        <v>127.0</v>
      </c>
      <c r="I2295" s="69">
        <v>29.0</v>
      </c>
      <c r="J2295" s="69">
        <v>14.0</v>
      </c>
      <c r="K2295" s="29">
        <f t="shared" ref="K2295:K2296" si="2588">ROUND((I$3*I2295)+(J2295*J$3),1)</f>
        <v>36</v>
      </c>
      <c r="L2295" s="71">
        <f t="shared" ref="L2295:L2296" si="2589">ROUND(K2295/H2295,4)</f>
        <v>0.2835</v>
      </c>
      <c r="M2295" s="71">
        <f t="shared" ref="M2295:M2296" si="2590">ROUND(MIN(1,L2295/M$3),4)</f>
        <v>0.3544</v>
      </c>
      <c r="N2295" s="72">
        <f t="shared" ref="N2295:N2296" si="2591">ROUND(K2295*M2295*N$3,2)</f>
        <v>7.66</v>
      </c>
      <c r="O2295" s="73">
        <f t="shared" ref="O2295:O2296" si="2592">ROUND(N2295*O$3,2)</f>
        <v>43876.48</v>
      </c>
      <c r="P2295" s="8">
        <f t="shared" ref="P2295:P2296" si="2593">O2295/H2295</f>
        <v>345.4840945</v>
      </c>
    </row>
    <row r="2296" ht="14.25" customHeight="1" outlineLevel="2">
      <c r="A2296" s="68">
        <v>2886.0</v>
      </c>
      <c r="B2296" s="69">
        <v>1.0</v>
      </c>
      <c r="C2296" s="18" t="str">
        <f>IF(A2296=1.2, "Minneapolis",VLOOKUP(A2296,'Fall20 data fy22 comp rev '!$P$2:$Q$669,2,0))</f>
        <v>Glenville-Emmons</v>
      </c>
      <c r="D2296" s="68">
        <v>2886.0</v>
      </c>
      <c r="E2296" s="69">
        <v>1.0</v>
      </c>
      <c r="F2296" s="69">
        <v>300.0</v>
      </c>
      <c r="G2296" s="70" t="s">
        <v>3264</v>
      </c>
      <c r="H2296" s="69">
        <v>113.0</v>
      </c>
      <c r="I2296" s="69">
        <v>16.0</v>
      </c>
      <c r="J2296" s="69">
        <v>10.0</v>
      </c>
      <c r="K2296" s="29">
        <f t="shared" si="2588"/>
        <v>21</v>
      </c>
      <c r="L2296" s="71">
        <f t="shared" si="2589"/>
        <v>0.1858</v>
      </c>
      <c r="M2296" s="71">
        <f t="shared" si="2590"/>
        <v>0.2323</v>
      </c>
      <c r="N2296" s="72">
        <f t="shared" si="2591"/>
        <v>2.93</v>
      </c>
      <c r="O2296" s="73">
        <f t="shared" si="2592"/>
        <v>16783.04</v>
      </c>
      <c r="P2296" s="8">
        <f t="shared" si="2593"/>
        <v>148.5224779</v>
      </c>
    </row>
    <row r="2297" ht="14.25" customHeight="1" outlineLevel="1">
      <c r="A2297" s="68"/>
      <c r="B2297" s="69"/>
      <c r="C2297" s="80" t="s">
        <v>3942</v>
      </c>
      <c r="D2297" s="68"/>
      <c r="E2297" s="69"/>
      <c r="F2297" s="69"/>
      <c r="G2297" s="70"/>
      <c r="H2297" s="69">
        <f t="shared" ref="H2297:K2297" si="2594">SUBTOTAL(9,H2295:H2296)</f>
        <v>240</v>
      </c>
      <c r="I2297" s="69">
        <f t="shared" si="2594"/>
        <v>45</v>
      </c>
      <c r="J2297" s="69">
        <f t="shared" si="2594"/>
        <v>24</v>
      </c>
      <c r="K2297" s="29">
        <f t="shared" si="2594"/>
        <v>57</v>
      </c>
      <c r="L2297" s="71"/>
      <c r="M2297" s="71"/>
      <c r="N2297" s="72">
        <f t="shared" ref="N2297:O2297" si="2595">SUBTOTAL(9,N2295:N2296)</f>
        <v>10.59</v>
      </c>
      <c r="O2297" s="73">
        <f t="shared" si="2595"/>
        <v>60659.52</v>
      </c>
      <c r="P2297" s="8"/>
    </row>
    <row r="2298" ht="14.25" customHeight="1" outlineLevel="2">
      <c r="A2298" s="68">
        <v>2888.0</v>
      </c>
      <c r="B2298" s="69">
        <v>1.0</v>
      </c>
      <c r="C2298" s="18" t="str">
        <f>IF(A2298=1.2, "Minneapolis",VLOOKUP(A2298,'Fall20 data fy22 comp rev '!$P$2:$Q$669,2,0))</f>
        <v>Clinton-Graceville-Beardsley</v>
      </c>
      <c r="D2298" s="68">
        <v>2888.0</v>
      </c>
      <c r="E2298" s="69">
        <v>1.0</v>
      </c>
      <c r="F2298" s="69">
        <v>1.0</v>
      </c>
      <c r="G2298" s="70" t="s">
        <v>3943</v>
      </c>
      <c r="H2298" s="69">
        <v>144.0</v>
      </c>
      <c r="I2298" s="69">
        <v>21.0</v>
      </c>
      <c r="J2298" s="69">
        <v>18.0</v>
      </c>
      <c r="K2298" s="29">
        <f t="shared" ref="K2298:K2300" si="2596">ROUND((I$3*I2298)+(J2298*J$3),1)</f>
        <v>30</v>
      </c>
      <c r="L2298" s="71">
        <f t="shared" ref="L2298:L2300" si="2597">ROUND(K2298/H2298,4)</f>
        <v>0.2083</v>
      </c>
      <c r="M2298" s="71">
        <f t="shared" ref="M2298:M2300" si="2598">ROUND(MIN(1,L2298/M$3),4)</f>
        <v>0.2604</v>
      </c>
      <c r="N2298" s="72">
        <f t="shared" ref="N2298:N2300" si="2599">ROUND(K2298*M2298*N$3,2)</f>
        <v>4.69</v>
      </c>
      <c r="O2298" s="73">
        <f t="shared" ref="O2298:O2300" si="2600">ROUND(N2298*O$3,2)</f>
        <v>26864.32</v>
      </c>
      <c r="P2298" s="8">
        <f t="shared" ref="P2298:P2300" si="2601">O2298/H2298</f>
        <v>186.5577778</v>
      </c>
    </row>
    <row r="2299" ht="14.25" customHeight="1" outlineLevel="2">
      <c r="A2299" s="68">
        <v>2888.0</v>
      </c>
      <c r="B2299" s="69">
        <v>1.0</v>
      </c>
      <c r="C2299" s="18" t="str">
        <f>IF(A2299=1.2, "Minneapolis",VLOOKUP(A2299,'Fall20 data fy22 comp rev '!$P$2:$Q$669,2,0))</f>
        <v>Clinton-Graceville-Beardsley</v>
      </c>
      <c r="D2299" s="68">
        <v>2888.0</v>
      </c>
      <c r="E2299" s="69">
        <v>1.0</v>
      </c>
      <c r="F2299" s="69">
        <v>3.0</v>
      </c>
      <c r="G2299" s="70" t="s">
        <v>3944</v>
      </c>
      <c r="H2299" s="69">
        <v>131.0</v>
      </c>
      <c r="I2299" s="69">
        <v>23.0</v>
      </c>
      <c r="J2299" s="69">
        <v>23.0</v>
      </c>
      <c r="K2299" s="29">
        <f t="shared" si="2596"/>
        <v>34.5</v>
      </c>
      <c r="L2299" s="71">
        <f t="shared" si="2597"/>
        <v>0.2634</v>
      </c>
      <c r="M2299" s="71">
        <f t="shared" si="2598"/>
        <v>0.3293</v>
      </c>
      <c r="N2299" s="72">
        <f t="shared" si="2599"/>
        <v>6.82</v>
      </c>
      <c r="O2299" s="73">
        <f t="shared" si="2600"/>
        <v>39064.96</v>
      </c>
      <c r="P2299" s="8">
        <f t="shared" si="2601"/>
        <v>298.2058015</v>
      </c>
    </row>
    <row r="2300" ht="14.25" customHeight="1" outlineLevel="2">
      <c r="A2300" s="68">
        <v>2888.0</v>
      </c>
      <c r="B2300" s="69">
        <v>1.0</v>
      </c>
      <c r="C2300" s="18" t="str">
        <f>IF(A2300=1.2, "Minneapolis",VLOOKUP(A2300,'Fall20 data fy22 comp rev '!$P$2:$Q$669,2,0))</f>
        <v>Clinton-Graceville-Beardsley</v>
      </c>
      <c r="D2300" s="68">
        <v>2888.0</v>
      </c>
      <c r="E2300" s="69">
        <v>1.0</v>
      </c>
      <c r="F2300" s="69">
        <v>6.0</v>
      </c>
      <c r="G2300" s="70" t="s">
        <v>3945</v>
      </c>
      <c r="H2300" s="69">
        <v>34.0</v>
      </c>
      <c r="I2300" s="69">
        <v>34.0</v>
      </c>
      <c r="J2300" s="69">
        <v>0.0</v>
      </c>
      <c r="K2300" s="29">
        <f t="shared" si="2596"/>
        <v>34</v>
      </c>
      <c r="L2300" s="71">
        <f t="shared" si="2597"/>
        <v>1</v>
      </c>
      <c r="M2300" s="71">
        <f t="shared" si="2598"/>
        <v>1</v>
      </c>
      <c r="N2300" s="72">
        <f t="shared" si="2599"/>
        <v>20.4</v>
      </c>
      <c r="O2300" s="73">
        <f t="shared" si="2600"/>
        <v>116851.2</v>
      </c>
      <c r="P2300" s="8">
        <f t="shared" si="2601"/>
        <v>3436.8</v>
      </c>
    </row>
    <row r="2301" ht="14.25" customHeight="1" outlineLevel="1">
      <c r="A2301" s="68"/>
      <c r="B2301" s="69"/>
      <c r="C2301" s="80" t="s">
        <v>3946</v>
      </c>
      <c r="D2301" s="68"/>
      <c r="E2301" s="69"/>
      <c r="F2301" s="69"/>
      <c r="G2301" s="70"/>
      <c r="H2301" s="69">
        <f t="shared" ref="H2301:K2301" si="2602">SUBTOTAL(9,H2298:H2300)</f>
        <v>309</v>
      </c>
      <c r="I2301" s="69">
        <f t="shared" si="2602"/>
        <v>78</v>
      </c>
      <c r="J2301" s="69">
        <f t="shared" si="2602"/>
        <v>41</v>
      </c>
      <c r="K2301" s="29">
        <f t="shared" si="2602"/>
        <v>98.5</v>
      </c>
      <c r="L2301" s="71"/>
      <c r="M2301" s="71"/>
      <c r="N2301" s="72">
        <f t="shared" ref="N2301:O2301" si="2603">SUBTOTAL(9,N2298:N2300)</f>
        <v>31.91</v>
      </c>
      <c r="O2301" s="73">
        <f t="shared" si="2603"/>
        <v>182780.48</v>
      </c>
      <c r="P2301" s="8"/>
    </row>
    <row r="2302" ht="14.25" customHeight="1" outlineLevel="2">
      <c r="A2302" s="68">
        <v>2889.0</v>
      </c>
      <c r="B2302" s="69">
        <v>1.0</v>
      </c>
      <c r="C2302" s="18" t="str">
        <f>IF(A2302=1.2, "Minneapolis",VLOOKUP(A2302,'Fall20 data fy22 comp rev '!$P$2:$Q$669,2,0))</f>
        <v>Lake Park Audubon</v>
      </c>
      <c r="D2302" s="68">
        <v>2889.0</v>
      </c>
      <c r="E2302" s="69">
        <v>1.0</v>
      </c>
      <c r="F2302" s="69">
        <v>10.0</v>
      </c>
      <c r="G2302" s="70" t="s">
        <v>3271</v>
      </c>
      <c r="H2302" s="69">
        <v>393.0</v>
      </c>
      <c r="I2302" s="69">
        <v>93.0</v>
      </c>
      <c r="J2302" s="69">
        <v>46.0</v>
      </c>
      <c r="K2302" s="29">
        <f t="shared" ref="K2302:K2303" si="2604">ROUND((I$3*I2302)+(J2302*J$3),1)</f>
        <v>116</v>
      </c>
      <c r="L2302" s="71">
        <f t="shared" ref="L2302:L2303" si="2605">ROUND(K2302/H2302,4)</f>
        <v>0.2952</v>
      </c>
      <c r="M2302" s="71">
        <f t="shared" ref="M2302:M2303" si="2606">ROUND(MIN(1,L2302/M$3),4)</f>
        <v>0.369</v>
      </c>
      <c r="N2302" s="72">
        <f t="shared" ref="N2302:N2303" si="2607">ROUND(K2302*M2302*N$3,2)</f>
        <v>25.68</v>
      </c>
      <c r="O2302" s="73">
        <f t="shared" ref="O2302:O2303" si="2608">ROUND(N2302*O$3,2)</f>
        <v>147095.04</v>
      </c>
      <c r="P2302" s="8">
        <f t="shared" ref="P2302:P2303" si="2609">O2302/H2302</f>
        <v>374.2876336</v>
      </c>
    </row>
    <row r="2303" ht="14.25" customHeight="1" outlineLevel="2">
      <c r="A2303" s="68">
        <v>2889.0</v>
      </c>
      <c r="B2303" s="69">
        <v>1.0</v>
      </c>
      <c r="C2303" s="18" t="str">
        <f>IF(A2303=1.2, "Minneapolis",VLOOKUP(A2303,'Fall20 data fy22 comp rev '!$P$2:$Q$669,2,0))</f>
        <v>Lake Park Audubon</v>
      </c>
      <c r="D2303" s="68">
        <v>2889.0</v>
      </c>
      <c r="E2303" s="69">
        <v>1.0</v>
      </c>
      <c r="F2303" s="69">
        <v>20.0</v>
      </c>
      <c r="G2303" s="70" t="s">
        <v>3272</v>
      </c>
      <c r="H2303" s="69">
        <v>339.0</v>
      </c>
      <c r="I2303" s="69">
        <v>58.0</v>
      </c>
      <c r="J2303" s="69">
        <v>35.0</v>
      </c>
      <c r="K2303" s="29">
        <f t="shared" si="2604"/>
        <v>75.5</v>
      </c>
      <c r="L2303" s="71">
        <f t="shared" si="2605"/>
        <v>0.2227</v>
      </c>
      <c r="M2303" s="71">
        <f t="shared" si="2606"/>
        <v>0.2784</v>
      </c>
      <c r="N2303" s="72">
        <f t="shared" si="2607"/>
        <v>12.61</v>
      </c>
      <c r="O2303" s="73">
        <f t="shared" si="2608"/>
        <v>72230.08</v>
      </c>
      <c r="P2303" s="8">
        <f t="shared" si="2609"/>
        <v>213.0680826</v>
      </c>
    </row>
    <row r="2304" ht="14.25" customHeight="1" outlineLevel="1">
      <c r="A2304" s="68"/>
      <c r="B2304" s="69"/>
      <c r="C2304" s="80" t="s">
        <v>3947</v>
      </c>
      <c r="D2304" s="68"/>
      <c r="E2304" s="69"/>
      <c r="F2304" s="69"/>
      <c r="G2304" s="70"/>
      <c r="H2304" s="69">
        <f t="shared" ref="H2304:K2304" si="2610">SUBTOTAL(9,H2302:H2303)</f>
        <v>732</v>
      </c>
      <c r="I2304" s="69">
        <f t="shared" si="2610"/>
        <v>151</v>
      </c>
      <c r="J2304" s="69">
        <f t="shared" si="2610"/>
        <v>81</v>
      </c>
      <c r="K2304" s="29">
        <f t="shared" si="2610"/>
        <v>191.5</v>
      </c>
      <c r="L2304" s="71"/>
      <c r="M2304" s="71"/>
      <c r="N2304" s="72">
        <f t="shared" ref="N2304:O2304" si="2611">SUBTOTAL(9,N2302:N2303)</f>
        <v>38.29</v>
      </c>
      <c r="O2304" s="73">
        <f t="shared" si="2611"/>
        <v>219325.12</v>
      </c>
      <c r="P2304" s="8"/>
    </row>
    <row r="2305" ht="14.25" customHeight="1" outlineLevel="2">
      <c r="A2305" s="68">
        <v>2890.0</v>
      </c>
      <c r="B2305" s="69">
        <v>1.0</v>
      </c>
      <c r="C2305" s="18" t="str">
        <f>IF(A2305=1.2, "Minneapolis",VLOOKUP(A2305,'Fall20 data fy22 comp rev '!$P$2:$Q$669,2,0))</f>
        <v>Renville County West</v>
      </c>
      <c r="D2305" s="68">
        <v>2890.0</v>
      </c>
      <c r="E2305" s="69">
        <v>1.0</v>
      </c>
      <c r="F2305" s="69">
        <v>1.0</v>
      </c>
      <c r="G2305" s="70" t="s">
        <v>3273</v>
      </c>
      <c r="H2305" s="69">
        <v>333.0</v>
      </c>
      <c r="I2305" s="69">
        <v>121.0</v>
      </c>
      <c r="J2305" s="69">
        <v>34.0</v>
      </c>
      <c r="K2305" s="29">
        <f t="shared" ref="K2305:K2306" si="2612">ROUND((I$3*I2305)+(J2305*J$3),1)</f>
        <v>138</v>
      </c>
      <c r="L2305" s="71">
        <f t="shared" ref="L2305:L2306" si="2613">ROUND(K2305/H2305,4)</f>
        <v>0.4144</v>
      </c>
      <c r="M2305" s="71">
        <f t="shared" ref="M2305:M2306" si="2614">ROUND(MIN(1,L2305/M$3),4)</f>
        <v>0.518</v>
      </c>
      <c r="N2305" s="72">
        <f t="shared" ref="N2305:N2306" si="2615">ROUND(K2305*M2305*N$3,2)</f>
        <v>42.89</v>
      </c>
      <c r="O2305" s="73">
        <f t="shared" ref="O2305:O2306" si="2616">ROUND(N2305*O$3,2)</f>
        <v>245673.92</v>
      </c>
      <c r="P2305" s="8">
        <f t="shared" ref="P2305:P2306" si="2617">O2305/H2305</f>
        <v>737.7595195</v>
      </c>
    </row>
    <row r="2306" ht="14.25" customHeight="1" outlineLevel="2">
      <c r="A2306" s="68">
        <v>2890.0</v>
      </c>
      <c r="B2306" s="69">
        <v>1.0</v>
      </c>
      <c r="C2306" s="18" t="str">
        <f>IF(A2306=1.2, "Minneapolis",VLOOKUP(A2306,'Fall20 data fy22 comp rev '!$P$2:$Q$669,2,0))</f>
        <v>Renville County West</v>
      </c>
      <c r="D2306" s="68">
        <v>2890.0</v>
      </c>
      <c r="E2306" s="69">
        <v>1.0</v>
      </c>
      <c r="F2306" s="69">
        <v>20.0</v>
      </c>
      <c r="G2306" s="70" t="s">
        <v>3274</v>
      </c>
      <c r="H2306" s="69">
        <v>229.0</v>
      </c>
      <c r="I2306" s="69">
        <v>66.0</v>
      </c>
      <c r="J2306" s="69">
        <v>26.0</v>
      </c>
      <c r="K2306" s="29">
        <f t="shared" si="2612"/>
        <v>79</v>
      </c>
      <c r="L2306" s="71">
        <f t="shared" si="2613"/>
        <v>0.345</v>
      </c>
      <c r="M2306" s="71">
        <f t="shared" si="2614"/>
        <v>0.4313</v>
      </c>
      <c r="N2306" s="72">
        <f t="shared" si="2615"/>
        <v>20.44</v>
      </c>
      <c r="O2306" s="73">
        <f t="shared" si="2616"/>
        <v>117080.32</v>
      </c>
      <c r="P2306" s="8">
        <f t="shared" si="2617"/>
        <v>511.2677729</v>
      </c>
    </row>
    <row r="2307" ht="14.25" customHeight="1" outlineLevel="1">
      <c r="A2307" s="68"/>
      <c r="B2307" s="69"/>
      <c r="C2307" s="80" t="s">
        <v>3948</v>
      </c>
      <c r="D2307" s="68"/>
      <c r="E2307" s="69"/>
      <c r="F2307" s="69"/>
      <c r="G2307" s="70"/>
      <c r="H2307" s="69">
        <f t="shared" ref="H2307:K2307" si="2618">SUBTOTAL(9,H2305:H2306)</f>
        <v>562</v>
      </c>
      <c r="I2307" s="69">
        <f t="shared" si="2618"/>
        <v>187</v>
      </c>
      <c r="J2307" s="69">
        <f t="shared" si="2618"/>
        <v>60</v>
      </c>
      <c r="K2307" s="29">
        <f t="shared" si="2618"/>
        <v>217</v>
      </c>
      <c r="L2307" s="71"/>
      <c r="M2307" s="71"/>
      <c r="N2307" s="72">
        <f t="shared" ref="N2307:O2307" si="2619">SUBTOTAL(9,N2305:N2306)</f>
        <v>63.33</v>
      </c>
      <c r="O2307" s="73">
        <f t="shared" si="2619"/>
        <v>362754.24</v>
      </c>
      <c r="P2307" s="8"/>
    </row>
    <row r="2308" ht="14.25" customHeight="1" outlineLevel="2">
      <c r="A2308" s="68">
        <v>2895.0</v>
      </c>
      <c r="B2308" s="69">
        <v>1.0</v>
      </c>
      <c r="C2308" s="18" t="str">
        <f>IF(A2308=1.2, "Minneapolis",VLOOKUP(A2308,'Fall20 data fy22 comp rev '!$P$2:$Q$669,2,0))</f>
        <v>Jackson County Central</v>
      </c>
      <c r="D2308" s="68">
        <v>2895.0</v>
      </c>
      <c r="E2308" s="69">
        <v>1.0</v>
      </c>
      <c r="F2308" s="69">
        <v>10.0</v>
      </c>
      <c r="G2308" s="70" t="s">
        <v>3275</v>
      </c>
      <c r="H2308" s="69">
        <v>165.0</v>
      </c>
      <c r="I2308" s="69">
        <v>32.0</v>
      </c>
      <c r="J2308" s="69">
        <v>35.0</v>
      </c>
      <c r="K2308" s="29">
        <f t="shared" ref="K2308:K2311" si="2620">ROUND((I$3*I2308)+(J2308*J$3),1)</f>
        <v>49.5</v>
      </c>
      <c r="L2308" s="71">
        <f t="shared" ref="L2308:L2311" si="2621">ROUND(K2308/H2308,4)</f>
        <v>0.3</v>
      </c>
      <c r="M2308" s="71">
        <f t="shared" ref="M2308:M2311" si="2622">ROUND(MIN(1,L2308/M$3),4)</f>
        <v>0.375</v>
      </c>
      <c r="N2308" s="72">
        <f t="shared" ref="N2308:N2311" si="2623">ROUND(K2308*M2308*N$3,2)</f>
        <v>11.14</v>
      </c>
      <c r="O2308" s="73">
        <f t="shared" ref="O2308:O2311" si="2624">ROUND(N2308*O$3,2)</f>
        <v>63809.92</v>
      </c>
      <c r="P2308" s="8">
        <f t="shared" ref="P2308:P2311" si="2625">O2308/H2308</f>
        <v>386.7267879</v>
      </c>
    </row>
    <row r="2309" ht="14.25" customHeight="1" outlineLevel="2">
      <c r="A2309" s="68">
        <v>2895.0</v>
      </c>
      <c r="B2309" s="69">
        <v>1.0</v>
      </c>
      <c r="C2309" s="18" t="str">
        <f>IF(A2309=1.2, "Minneapolis",VLOOKUP(A2309,'Fall20 data fy22 comp rev '!$P$2:$Q$669,2,0))</f>
        <v>Jackson County Central</v>
      </c>
      <c r="D2309" s="68">
        <v>2895.0</v>
      </c>
      <c r="E2309" s="69">
        <v>1.0</v>
      </c>
      <c r="F2309" s="69">
        <v>112.0</v>
      </c>
      <c r="G2309" s="70" t="s">
        <v>1704</v>
      </c>
      <c r="H2309" s="69">
        <v>393.0</v>
      </c>
      <c r="I2309" s="69">
        <v>110.0</v>
      </c>
      <c r="J2309" s="69">
        <v>50.0</v>
      </c>
      <c r="K2309" s="29">
        <f t="shared" si="2620"/>
        <v>135</v>
      </c>
      <c r="L2309" s="71">
        <f t="shared" si="2621"/>
        <v>0.3435</v>
      </c>
      <c r="M2309" s="71">
        <f t="shared" si="2622"/>
        <v>0.4294</v>
      </c>
      <c r="N2309" s="72">
        <f t="shared" si="2623"/>
        <v>34.78</v>
      </c>
      <c r="O2309" s="73">
        <f t="shared" si="2624"/>
        <v>199219.84</v>
      </c>
      <c r="P2309" s="8">
        <f t="shared" si="2625"/>
        <v>506.9207125</v>
      </c>
    </row>
    <row r="2310" ht="14.25" customHeight="1" outlineLevel="2">
      <c r="A2310" s="68">
        <v>2895.0</v>
      </c>
      <c r="B2310" s="69">
        <v>1.0</v>
      </c>
      <c r="C2310" s="18" t="str">
        <f>IF(A2310=1.2, "Minneapolis",VLOOKUP(A2310,'Fall20 data fy22 comp rev '!$P$2:$Q$669,2,0))</f>
        <v>Jackson County Central</v>
      </c>
      <c r="D2310" s="68">
        <v>2895.0</v>
      </c>
      <c r="E2310" s="69">
        <v>1.0</v>
      </c>
      <c r="F2310" s="69">
        <v>113.0</v>
      </c>
      <c r="G2310" s="70" t="s">
        <v>3276</v>
      </c>
      <c r="H2310" s="69">
        <v>366.0</v>
      </c>
      <c r="I2310" s="69">
        <v>59.0</v>
      </c>
      <c r="J2310" s="69">
        <v>34.0</v>
      </c>
      <c r="K2310" s="29">
        <f t="shared" si="2620"/>
        <v>76</v>
      </c>
      <c r="L2310" s="71">
        <f t="shared" si="2621"/>
        <v>0.2077</v>
      </c>
      <c r="M2310" s="71">
        <f t="shared" si="2622"/>
        <v>0.2596</v>
      </c>
      <c r="N2310" s="72">
        <f t="shared" si="2623"/>
        <v>11.84</v>
      </c>
      <c r="O2310" s="73">
        <f t="shared" si="2624"/>
        <v>67819.52</v>
      </c>
      <c r="P2310" s="8">
        <f t="shared" si="2625"/>
        <v>185.299235</v>
      </c>
    </row>
    <row r="2311" ht="14.25" customHeight="1" outlineLevel="2">
      <c r="A2311" s="68">
        <v>2895.0</v>
      </c>
      <c r="B2311" s="69">
        <v>1.0</v>
      </c>
      <c r="C2311" s="18" t="str">
        <f>IF(A2311=1.2, "Minneapolis",VLOOKUP(A2311,'Fall20 data fy22 comp rev '!$P$2:$Q$669,2,0))</f>
        <v>Jackson County Central</v>
      </c>
      <c r="D2311" s="68">
        <v>2895.0</v>
      </c>
      <c r="E2311" s="69">
        <v>1.0</v>
      </c>
      <c r="F2311" s="69">
        <v>115.0</v>
      </c>
      <c r="G2311" s="70" t="s">
        <v>3277</v>
      </c>
      <c r="H2311" s="69">
        <v>256.0</v>
      </c>
      <c r="I2311" s="69">
        <v>68.0</v>
      </c>
      <c r="J2311" s="69">
        <v>30.0</v>
      </c>
      <c r="K2311" s="29">
        <f t="shared" si="2620"/>
        <v>83</v>
      </c>
      <c r="L2311" s="71">
        <f t="shared" si="2621"/>
        <v>0.3242</v>
      </c>
      <c r="M2311" s="71">
        <f t="shared" si="2622"/>
        <v>0.4053</v>
      </c>
      <c r="N2311" s="72">
        <f t="shared" si="2623"/>
        <v>20.18</v>
      </c>
      <c r="O2311" s="73">
        <f t="shared" si="2624"/>
        <v>115591.04</v>
      </c>
      <c r="P2311" s="8">
        <f t="shared" si="2625"/>
        <v>451.5275</v>
      </c>
    </row>
    <row r="2312" ht="14.25" customHeight="1" outlineLevel="1">
      <c r="A2312" s="68"/>
      <c r="B2312" s="69"/>
      <c r="C2312" s="80" t="s">
        <v>3949</v>
      </c>
      <c r="D2312" s="68"/>
      <c r="E2312" s="69"/>
      <c r="F2312" s="69"/>
      <c r="G2312" s="70"/>
      <c r="H2312" s="69">
        <f t="shared" ref="H2312:K2312" si="2626">SUBTOTAL(9,H2308:H2311)</f>
        <v>1180</v>
      </c>
      <c r="I2312" s="69">
        <f t="shared" si="2626"/>
        <v>269</v>
      </c>
      <c r="J2312" s="69">
        <f t="shared" si="2626"/>
        <v>149</v>
      </c>
      <c r="K2312" s="29">
        <f t="shared" si="2626"/>
        <v>343.5</v>
      </c>
      <c r="L2312" s="71"/>
      <c r="M2312" s="71"/>
      <c r="N2312" s="72">
        <f t="shared" ref="N2312:O2312" si="2627">SUBTOTAL(9,N2308:N2311)</f>
        <v>77.94</v>
      </c>
      <c r="O2312" s="73">
        <f t="shared" si="2627"/>
        <v>446440.32</v>
      </c>
      <c r="P2312" s="8"/>
    </row>
    <row r="2313" ht="14.25" customHeight="1" outlineLevel="2">
      <c r="A2313" s="68">
        <v>2897.0</v>
      </c>
      <c r="B2313" s="69">
        <v>1.0</v>
      </c>
      <c r="C2313" s="18" t="str">
        <f>IF(A2313=1.2, "Minneapolis",VLOOKUP(A2313,'Fall20 data fy22 comp rev '!$P$2:$Q$669,2,0))</f>
        <v>Redwood Area</v>
      </c>
      <c r="D2313" s="68">
        <v>2897.0</v>
      </c>
      <c r="E2313" s="69">
        <v>1.0</v>
      </c>
      <c r="F2313" s="69">
        <v>1.0</v>
      </c>
      <c r="G2313" s="70" t="s">
        <v>3278</v>
      </c>
      <c r="H2313" s="69">
        <v>326.0</v>
      </c>
      <c r="I2313" s="69">
        <v>77.0</v>
      </c>
      <c r="J2313" s="69">
        <v>42.0</v>
      </c>
      <c r="K2313" s="29">
        <f t="shared" ref="K2313:K2315" si="2628">ROUND((I$3*I2313)+(J2313*J$3),1)</f>
        <v>98</v>
      </c>
      <c r="L2313" s="71">
        <f t="shared" ref="L2313:L2315" si="2629">ROUND(K2313/H2313,4)</f>
        <v>0.3006</v>
      </c>
      <c r="M2313" s="71">
        <f t="shared" ref="M2313:M2315" si="2630">ROUND(MIN(1,L2313/M$3),4)</f>
        <v>0.3758</v>
      </c>
      <c r="N2313" s="72">
        <f t="shared" ref="N2313:N2315" si="2631">ROUND(K2313*M2313*N$3,2)</f>
        <v>22.1</v>
      </c>
      <c r="O2313" s="73">
        <f t="shared" ref="O2313:O2315" si="2632">ROUND(N2313*O$3,2)</f>
        <v>126588.8</v>
      </c>
      <c r="P2313" s="8">
        <f t="shared" ref="P2313:P2315" si="2633">O2313/H2313</f>
        <v>388.3092025</v>
      </c>
    </row>
    <row r="2314" ht="14.25" customHeight="1" outlineLevel="2">
      <c r="A2314" s="68">
        <v>2897.0</v>
      </c>
      <c r="B2314" s="69">
        <v>1.0</v>
      </c>
      <c r="C2314" s="18" t="str">
        <f>IF(A2314=1.2, "Minneapolis",VLOOKUP(A2314,'Fall20 data fy22 comp rev '!$P$2:$Q$669,2,0))</f>
        <v>Redwood Area</v>
      </c>
      <c r="D2314" s="68">
        <v>2897.0</v>
      </c>
      <c r="E2314" s="69">
        <v>1.0</v>
      </c>
      <c r="F2314" s="69">
        <v>2.0</v>
      </c>
      <c r="G2314" s="70" t="s">
        <v>3279</v>
      </c>
      <c r="H2314" s="69">
        <v>456.0</v>
      </c>
      <c r="I2314" s="69">
        <v>159.0</v>
      </c>
      <c r="J2314" s="69">
        <v>54.0</v>
      </c>
      <c r="K2314" s="29">
        <f t="shared" si="2628"/>
        <v>186</v>
      </c>
      <c r="L2314" s="71">
        <f t="shared" si="2629"/>
        <v>0.4079</v>
      </c>
      <c r="M2314" s="71">
        <f t="shared" si="2630"/>
        <v>0.5099</v>
      </c>
      <c r="N2314" s="72">
        <f t="shared" si="2631"/>
        <v>56.9</v>
      </c>
      <c r="O2314" s="73">
        <f t="shared" si="2632"/>
        <v>325923.2</v>
      </c>
      <c r="P2314" s="8">
        <f t="shared" si="2633"/>
        <v>714.7438596</v>
      </c>
    </row>
    <row r="2315" ht="14.25" customHeight="1" outlineLevel="2">
      <c r="A2315" s="68">
        <v>2897.0</v>
      </c>
      <c r="B2315" s="69">
        <v>1.0</v>
      </c>
      <c r="C2315" s="18" t="str">
        <f>IF(A2315=1.2, "Minneapolis",VLOOKUP(A2315,'Fall20 data fy22 comp rev '!$P$2:$Q$669,2,0))</f>
        <v>Redwood Area</v>
      </c>
      <c r="D2315" s="68">
        <v>2897.0</v>
      </c>
      <c r="E2315" s="69">
        <v>1.0</v>
      </c>
      <c r="F2315" s="69">
        <v>3.0</v>
      </c>
      <c r="G2315" s="70" t="s">
        <v>3280</v>
      </c>
      <c r="H2315" s="69">
        <v>356.0</v>
      </c>
      <c r="I2315" s="69">
        <v>131.0</v>
      </c>
      <c r="J2315" s="69">
        <v>45.0</v>
      </c>
      <c r="K2315" s="29">
        <f t="shared" si="2628"/>
        <v>153.5</v>
      </c>
      <c r="L2315" s="71">
        <f t="shared" si="2629"/>
        <v>0.4312</v>
      </c>
      <c r="M2315" s="71">
        <f t="shared" si="2630"/>
        <v>0.539</v>
      </c>
      <c r="N2315" s="72">
        <f t="shared" si="2631"/>
        <v>49.64</v>
      </c>
      <c r="O2315" s="73">
        <f t="shared" si="2632"/>
        <v>284337.92</v>
      </c>
      <c r="P2315" s="8">
        <f t="shared" si="2633"/>
        <v>798.7020225</v>
      </c>
    </row>
    <row r="2316" ht="14.25" customHeight="1" outlineLevel="1">
      <c r="A2316" s="68"/>
      <c r="B2316" s="69"/>
      <c r="C2316" s="80" t="s">
        <v>3950</v>
      </c>
      <c r="D2316" s="68"/>
      <c r="E2316" s="69"/>
      <c r="F2316" s="69"/>
      <c r="G2316" s="70"/>
      <c r="H2316" s="69">
        <f t="shared" ref="H2316:K2316" si="2634">SUBTOTAL(9,H2313:H2315)</f>
        <v>1138</v>
      </c>
      <c r="I2316" s="69">
        <f t="shared" si="2634"/>
        <v>367</v>
      </c>
      <c r="J2316" s="69">
        <f t="shared" si="2634"/>
        <v>141</v>
      </c>
      <c r="K2316" s="29">
        <f t="shared" si="2634"/>
        <v>437.5</v>
      </c>
      <c r="L2316" s="71"/>
      <c r="M2316" s="71"/>
      <c r="N2316" s="72">
        <f t="shared" ref="N2316:O2316" si="2635">SUBTOTAL(9,N2313:N2315)</f>
        <v>128.64</v>
      </c>
      <c r="O2316" s="73">
        <f t="shared" si="2635"/>
        <v>736849.92</v>
      </c>
      <c r="P2316" s="8"/>
    </row>
    <row r="2317" ht="14.25" customHeight="1" outlineLevel="2">
      <c r="A2317" s="68">
        <v>2898.0</v>
      </c>
      <c r="B2317" s="69">
        <v>1.0</v>
      </c>
      <c r="C2317" s="18" t="str">
        <f>IF(A2317=1.2, "Minneapolis",VLOOKUP(A2317,'Fall20 data fy22 comp rev '!$P$2:$Q$669,2,0))</f>
        <v>Westbrook-Walnut Grove</v>
      </c>
      <c r="D2317" s="68">
        <v>2898.0</v>
      </c>
      <c r="E2317" s="69">
        <v>1.0</v>
      </c>
      <c r="F2317" s="69">
        <v>15.0</v>
      </c>
      <c r="G2317" s="70" t="s">
        <v>3281</v>
      </c>
      <c r="H2317" s="69">
        <v>265.0</v>
      </c>
      <c r="I2317" s="69">
        <v>104.0</v>
      </c>
      <c r="J2317" s="69">
        <v>50.0</v>
      </c>
      <c r="K2317" s="29">
        <f t="shared" ref="K2317:K2318" si="2636">ROUND((I$3*I2317)+(J2317*J$3),1)</f>
        <v>129</v>
      </c>
      <c r="L2317" s="71">
        <f t="shared" ref="L2317:L2318" si="2637">ROUND(K2317/H2317,4)</f>
        <v>0.4868</v>
      </c>
      <c r="M2317" s="71">
        <f t="shared" ref="M2317:M2318" si="2638">ROUND(MIN(1,L2317/M$3),4)</f>
        <v>0.6085</v>
      </c>
      <c r="N2317" s="72">
        <f t="shared" ref="N2317:N2318" si="2639">ROUND(K2317*M2317*N$3,2)</f>
        <v>47.1</v>
      </c>
      <c r="O2317" s="73">
        <f t="shared" ref="O2317:O2318" si="2640">ROUND(N2317*O$3,2)</f>
        <v>269788.8</v>
      </c>
      <c r="P2317" s="8">
        <f t="shared" ref="P2317:P2318" si="2641">O2317/H2317</f>
        <v>1018.070943</v>
      </c>
    </row>
    <row r="2318" ht="14.25" customHeight="1" outlineLevel="2">
      <c r="A2318" s="68">
        <v>2898.0</v>
      </c>
      <c r="B2318" s="69">
        <v>1.0</v>
      </c>
      <c r="C2318" s="18" t="str">
        <f>IF(A2318=1.2, "Minneapolis",VLOOKUP(A2318,'Fall20 data fy22 comp rev '!$P$2:$Q$669,2,0))</f>
        <v>Westbrook-Walnut Grove</v>
      </c>
      <c r="D2318" s="68">
        <v>2898.0</v>
      </c>
      <c r="E2318" s="69">
        <v>1.0</v>
      </c>
      <c r="F2318" s="69">
        <v>30.0</v>
      </c>
      <c r="G2318" s="70" t="s">
        <v>3282</v>
      </c>
      <c r="H2318" s="69">
        <v>141.0</v>
      </c>
      <c r="I2318" s="69">
        <v>43.0</v>
      </c>
      <c r="J2318" s="69">
        <v>24.0</v>
      </c>
      <c r="K2318" s="29">
        <f t="shared" si="2636"/>
        <v>55</v>
      </c>
      <c r="L2318" s="71">
        <f t="shared" si="2637"/>
        <v>0.3901</v>
      </c>
      <c r="M2318" s="71">
        <f t="shared" si="2638"/>
        <v>0.4876</v>
      </c>
      <c r="N2318" s="72">
        <f t="shared" si="2639"/>
        <v>16.09</v>
      </c>
      <c r="O2318" s="73">
        <f t="shared" si="2640"/>
        <v>92163.52</v>
      </c>
      <c r="P2318" s="8">
        <f t="shared" si="2641"/>
        <v>653.6419858</v>
      </c>
    </row>
    <row r="2319" ht="14.25" customHeight="1" outlineLevel="1">
      <c r="A2319" s="68"/>
      <c r="B2319" s="69"/>
      <c r="C2319" s="80" t="s">
        <v>3951</v>
      </c>
      <c r="D2319" s="68"/>
      <c r="E2319" s="69"/>
      <c r="F2319" s="69"/>
      <c r="G2319" s="70"/>
      <c r="H2319" s="69">
        <f t="shared" ref="H2319:K2319" si="2642">SUBTOTAL(9,H2317:H2318)</f>
        <v>406</v>
      </c>
      <c r="I2319" s="69">
        <f t="shared" si="2642"/>
        <v>147</v>
      </c>
      <c r="J2319" s="69">
        <f t="shared" si="2642"/>
        <v>74</v>
      </c>
      <c r="K2319" s="29">
        <f t="shared" si="2642"/>
        <v>184</v>
      </c>
      <c r="L2319" s="71"/>
      <c r="M2319" s="71"/>
      <c r="N2319" s="72">
        <f t="shared" ref="N2319:O2319" si="2643">SUBTOTAL(9,N2317:N2318)</f>
        <v>63.19</v>
      </c>
      <c r="O2319" s="73">
        <f t="shared" si="2643"/>
        <v>361952.32</v>
      </c>
      <c r="P2319" s="8"/>
    </row>
    <row r="2320" ht="14.25" customHeight="1" outlineLevel="2">
      <c r="A2320" s="68">
        <v>2899.0</v>
      </c>
      <c r="B2320" s="69">
        <v>1.0</v>
      </c>
      <c r="C2320" s="18" t="str">
        <f>IF(A2320=1.2, "Minneapolis",VLOOKUP(A2320,'Fall20 data fy22 comp rev '!$P$2:$Q$669,2,0))</f>
        <v>Plainview-Elgin-Millville</v>
      </c>
      <c r="D2320" s="68">
        <v>2899.0</v>
      </c>
      <c r="E2320" s="69">
        <v>1.0</v>
      </c>
      <c r="F2320" s="69">
        <v>10.0</v>
      </c>
      <c r="G2320" s="70" t="s">
        <v>3283</v>
      </c>
      <c r="H2320" s="69">
        <v>463.0</v>
      </c>
      <c r="I2320" s="69">
        <v>100.0</v>
      </c>
      <c r="J2320" s="69">
        <v>33.0</v>
      </c>
      <c r="K2320" s="29">
        <f t="shared" ref="K2320:K2323" si="2644">ROUND((I$3*I2320)+(J2320*J$3),1)</f>
        <v>116.5</v>
      </c>
      <c r="L2320" s="71">
        <f t="shared" ref="L2320:L2323" si="2645">ROUND(K2320/H2320,4)</f>
        <v>0.2516</v>
      </c>
      <c r="M2320" s="71">
        <f t="shared" ref="M2320:M2323" si="2646">ROUND(MIN(1,L2320/M$3),4)</f>
        <v>0.3145</v>
      </c>
      <c r="N2320" s="72">
        <f t="shared" ref="N2320:N2323" si="2647">ROUND(K2320*M2320*N$3,2)</f>
        <v>21.98</v>
      </c>
      <c r="O2320" s="73">
        <f t="shared" ref="O2320:O2323" si="2648">ROUND(N2320*O$3,2)</f>
        <v>125901.44</v>
      </c>
      <c r="P2320" s="8">
        <f t="shared" ref="P2320:P2323" si="2649">O2320/H2320</f>
        <v>271.9253564</v>
      </c>
    </row>
    <row r="2321" ht="14.25" customHeight="1" outlineLevel="2">
      <c r="A2321" s="68">
        <v>2899.0</v>
      </c>
      <c r="B2321" s="69">
        <v>1.0</v>
      </c>
      <c r="C2321" s="18" t="str">
        <f>IF(A2321=1.2, "Minneapolis",VLOOKUP(A2321,'Fall20 data fy22 comp rev '!$P$2:$Q$669,2,0))</f>
        <v>Plainview-Elgin-Millville</v>
      </c>
      <c r="D2321" s="68">
        <v>2899.0</v>
      </c>
      <c r="E2321" s="69">
        <v>1.0</v>
      </c>
      <c r="F2321" s="69">
        <v>20.0</v>
      </c>
      <c r="G2321" s="70" t="s">
        <v>3284</v>
      </c>
      <c r="H2321" s="69">
        <v>367.0</v>
      </c>
      <c r="I2321" s="69">
        <v>70.0</v>
      </c>
      <c r="J2321" s="69">
        <v>33.0</v>
      </c>
      <c r="K2321" s="29">
        <f t="shared" si="2644"/>
        <v>86.5</v>
      </c>
      <c r="L2321" s="71">
        <f t="shared" si="2645"/>
        <v>0.2357</v>
      </c>
      <c r="M2321" s="71">
        <f t="shared" si="2646"/>
        <v>0.2946</v>
      </c>
      <c r="N2321" s="72">
        <f t="shared" si="2647"/>
        <v>15.29</v>
      </c>
      <c r="O2321" s="73">
        <f t="shared" si="2648"/>
        <v>87581.12</v>
      </c>
      <c r="P2321" s="8">
        <f t="shared" si="2649"/>
        <v>238.640654</v>
      </c>
    </row>
    <row r="2322" ht="14.25" customHeight="1" outlineLevel="2">
      <c r="A2322" s="68">
        <v>2899.0</v>
      </c>
      <c r="B2322" s="69">
        <v>1.0</v>
      </c>
      <c r="C2322" s="18" t="str">
        <f>IF(A2322=1.2, "Minneapolis",VLOOKUP(A2322,'Fall20 data fy22 comp rev '!$P$2:$Q$669,2,0))</f>
        <v>Plainview-Elgin-Millville</v>
      </c>
      <c r="D2322" s="68">
        <v>2899.0</v>
      </c>
      <c r="E2322" s="69">
        <v>1.0</v>
      </c>
      <c r="F2322" s="69">
        <v>30.0</v>
      </c>
      <c r="G2322" s="70" t="s">
        <v>3285</v>
      </c>
      <c r="H2322" s="69">
        <v>225.0</v>
      </c>
      <c r="I2322" s="69">
        <v>32.0</v>
      </c>
      <c r="J2322" s="69">
        <v>18.0</v>
      </c>
      <c r="K2322" s="29">
        <f t="shared" si="2644"/>
        <v>41</v>
      </c>
      <c r="L2322" s="71">
        <f t="shared" si="2645"/>
        <v>0.1822</v>
      </c>
      <c r="M2322" s="71">
        <f t="shared" si="2646"/>
        <v>0.2278</v>
      </c>
      <c r="N2322" s="72">
        <f t="shared" si="2647"/>
        <v>5.6</v>
      </c>
      <c r="O2322" s="73">
        <f t="shared" si="2648"/>
        <v>32076.8</v>
      </c>
      <c r="P2322" s="8">
        <f t="shared" si="2649"/>
        <v>142.5635556</v>
      </c>
    </row>
    <row r="2323" ht="14.25" customHeight="1" outlineLevel="2">
      <c r="A2323" s="68">
        <v>2899.0</v>
      </c>
      <c r="B2323" s="69">
        <v>1.0</v>
      </c>
      <c r="C2323" s="18" t="str">
        <f>IF(A2323=1.2, "Minneapolis",VLOOKUP(A2323,'Fall20 data fy22 comp rev '!$P$2:$Q$669,2,0))</f>
        <v>Plainview-Elgin-Millville</v>
      </c>
      <c r="D2323" s="68">
        <v>2899.0</v>
      </c>
      <c r="E2323" s="69">
        <v>1.0</v>
      </c>
      <c r="F2323" s="69">
        <v>40.0</v>
      </c>
      <c r="G2323" s="70" t="s">
        <v>3286</v>
      </c>
      <c r="H2323" s="69">
        <v>456.0</v>
      </c>
      <c r="I2323" s="69">
        <v>62.0</v>
      </c>
      <c r="J2323" s="69">
        <v>35.0</v>
      </c>
      <c r="K2323" s="29">
        <f t="shared" si="2644"/>
        <v>79.5</v>
      </c>
      <c r="L2323" s="71">
        <f t="shared" si="2645"/>
        <v>0.1743</v>
      </c>
      <c r="M2323" s="71">
        <f t="shared" si="2646"/>
        <v>0.2179</v>
      </c>
      <c r="N2323" s="72">
        <f t="shared" si="2647"/>
        <v>10.39</v>
      </c>
      <c r="O2323" s="73">
        <f t="shared" si="2648"/>
        <v>59513.92</v>
      </c>
      <c r="P2323" s="8">
        <f t="shared" si="2649"/>
        <v>130.5129825</v>
      </c>
    </row>
    <row r="2324" ht="14.25" customHeight="1" outlineLevel="1">
      <c r="A2324" s="68"/>
      <c r="B2324" s="69"/>
      <c r="C2324" s="80" t="s">
        <v>3952</v>
      </c>
      <c r="D2324" s="68"/>
      <c r="E2324" s="69"/>
      <c r="F2324" s="69"/>
      <c r="G2324" s="70"/>
      <c r="H2324" s="69">
        <f t="shared" ref="H2324:K2324" si="2650">SUBTOTAL(9,H2320:H2323)</f>
        <v>1511</v>
      </c>
      <c r="I2324" s="69">
        <f t="shared" si="2650"/>
        <v>264</v>
      </c>
      <c r="J2324" s="69">
        <f t="shared" si="2650"/>
        <v>119</v>
      </c>
      <c r="K2324" s="29">
        <f t="shared" si="2650"/>
        <v>323.5</v>
      </c>
      <c r="L2324" s="71"/>
      <c r="M2324" s="71"/>
      <c r="N2324" s="72">
        <f t="shared" ref="N2324:O2324" si="2651">SUBTOTAL(9,N2320:N2323)</f>
        <v>53.26</v>
      </c>
      <c r="O2324" s="73">
        <f t="shared" si="2651"/>
        <v>305073.28</v>
      </c>
      <c r="P2324" s="8"/>
    </row>
    <row r="2325" ht="14.25" customHeight="1" outlineLevel="2">
      <c r="A2325" s="68">
        <v>2902.0</v>
      </c>
      <c r="B2325" s="69">
        <v>1.0</v>
      </c>
      <c r="C2325" s="18" t="str">
        <f>IF(A2325=1.2, "Minneapolis",VLOOKUP(A2325,'Fall20 data fy22 comp rev '!$P$2:$Q$669,2,0))</f>
        <v>Rtr</v>
      </c>
      <c r="D2325" s="68">
        <v>2902.0</v>
      </c>
      <c r="E2325" s="69">
        <v>1.0</v>
      </c>
      <c r="F2325" s="69">
        <v>100.0</v>
      </c>
      <c r="G2325" s="70" t="s">
        <v>3287</v>
      </c>
      <c r="H2325" s="69">
        <v>246.0</v>
      </c>
      <c r="I2325" s="69">
        <v>47.0</v>
      </c>
      <c r="J2325" s="69">
        <v>27.0</v>
      </c>
      <c r="K2325" s="29">
        <f t="shared" ref="K2325:K2327" si="2652">ROUND((I$3*I2325)+(J2325*J$3),1)</f>
        <v>60.5</v>
      </c>
      <c r="L2325" s="71">
        <f t="shared" ref="L2325:L2327" si="2653">ROUND(K2325/H2325,4)</f>
        <v>0.2459</v>
      </c>
      <c r="M2325" s="71">
        <f t="shared" ref="M2325:M2327" si="2654">ROUND(MIN(1,L2325/M$3),4)</f>
        <v>0.3074</v>
      </c>
      <c r="N2325" s="72">
        <f t="shared" ref="N2325:N2327" si="2655">ROUND(K2325*M2325*N$3,2)</f>
        <v>11.16</v>
      </c>
      <c r="O2325" s="73">
        <f t="shared" ref="O2325:O2327" si="2656">ROUND(N2325*O$3,2)</f>
        <v>63924.48</v>
      </c>
      <c r="P2325" s="8">
        <f t="shared" ref="P2325:P2327" si="2657">O2325/H2325</f>
        <v>259.8556098</v>
      </c>
    </row>
    <row r="2326" ht="14.25" customHeight="1" outlineLevel="2">
      <c r="A2326" s="68">
        <v>2902.0</v>
      </c>
      <c r="B2326" s="69">
        <v>1.0</v>
      </c>
      <c r="C2326" s="18" t="str">
        <f>IF(A2326=1.2, "Minneapolis",VLOOKUP(A2326,'Fall20 data fy22 comp rev '!$P$2:$Q$669,2,0))</f>
        <v>Rtr</v>
      </c>
      <c r="D2326" s="68">
        <v>2902.0</v>
      </c>
      <c r="E2326" s="69">
        <v>1.0</v>
      </c>
      <c r="F2326" s="69">
        <v>200.0</v>
      </c>
      <c r="G2326" s="70" t="s">
        <v>3288</v>
      </c>
      <c r="H2326" s="69">
        <v>155.0</v>
      </c>
      <c r="I2326" s="69">
        <v>22.0</v>
      </c>
      <c r="J2326" s="69">
        <v>18.0</v>
      </c>
      <c r="K2326" s="29">
        <f t="shared" si="2652"/>
        <v>31</v>
      </c>
      <c r="L2326" s="71">
        <f t="shared" si="2653"/>
        <v>0.2</v>
      </c>
      <c r="M2326" s="71">
        <f t="shared" si="2654"/>
        <v>0.25</v>
      </c>
      <c r="N2326" s="72">
        <f t="shared" si="2655"/>
        <v>4.65</v>
      </c>
      <c r="O2326" s="73">
        <f t="shared" si="2656"/>
        <v>26635.2</v>
      </c>
      <c r="P2326" s="8">
        <f t="shared" si="2657"/>
        <v>171.84</v>
      </c>
    </row>
    <row r="2327" ht="14.25" customHeight="1" outlineLevel="2">
      <c r="A2327" s="68">
        <v>2902.0</v>
      </c>
      <c r="B2327" s="69">
        <v>1.0</v>
      </c>
      <c r="C2327" s="18" t="str">
        <f>IF(A2327=1.2, "Minneapolis",VLOOKUP(A2327,'Fall20 data fy22 comp rev '!$P$2:$Q$669,2,0))</f>
        <v>Rtr</v>
      </c>
      <c r="D2327" s="68">
        <v>2902.0</v>
      </c>
      <c r="E2327" s="69">
        <v>1.0</v>
      </c>
      <c r="F2327" s="69">
        <v>300.0</v>
      </c>
      <c r="G2327" s="70" t="s">
        <v>3289</v>
      </c>
      <c r="H2327" s="69">
        <v>185.0</v>
      </c>
      <c r="I2327" s="69">
        <v>34.0</v>
      </c>
      <c r="J2327" s="69">
        <v>19.0</v>
      </c>
      <c r="K2327" s="29">
        <f t="shared" si="2652"/>
        <v>43.5</v>
      </c>
      <c r="L2327" s="71">
        <f t="shared" si="2653"/>
        <v>0.2351</v>
      </c>
      <c r="M2327" s="71">
        <f t="shared" si="2654"/>
        <v>0.2939</v>
      </c>
      <c r="N2327" s="72">
        <f t="shared" si="2655"/>
        <v>7.67</v>
      </c>
      <c r="O2327" s="73">
        <f t="shared" si="2656"/>
        <v>43933.76</v>
      </c>
      <c r="P2327" s="8">
        <f t="shared" si="2657"/>
        <v>237.4797838</v>
      </c>
    </row>
    <row r="2328" ht="14.25" customHeight="1" outlineLevel="1">
      <c r="A2328" s="68"/>
      <c r="B2328" s="69"/>
      <c r="C2328" s="80" t="s">
        <v>3953</v>
      </c>
      <c r="D2328" s="68"/>
      <c r="E2328" s="69"/>
      <c r="F2328" s="69"/>
      <c r="G2328" s="70"/>
      <c r="H2328" s="69">
        <f t="shared" ref="H2328:K2328" si="2658">SUBTOTAL(9,H2325:H2327)</f>
        <v>586</v>
      </c>
      <c r="I2328" s="69">
        <f t="shared" si="2658"/>
        <v>103</v>
      </c>
      <c r="J2328" s="69">
        <f t="shared" si="2658"/>
        <v>64</v>
      </c>
      <c r="K2328" s="29">
        <f t="shared" si="2658"/>
        <v>135</v>
      </c>
      <c r="L2328" s="71"/>
      <c r="M2328" s="71"/>
      <c r="N2328" s="72">
        <f t="shared" ref="N2328:O2328" si="2659">SUBTOTAL(9,N2325:N2327)</f>
        <v>23.48</v>
      </c>
      <c r="O2328" s="73">
        <f t="shared" si="2659"/>
        <v>134493.44</v>
      </c>
      <c r="P2328" s="8"/>
    </row>
    <row r="2329" ht="14.25" customHeight="1" outlineLevel="2">
      <c r="A2329" s="68">
        <v>2903.0</v>
      </c>
      <c r="B2329" s="69">
        <v>1.0</v>
      </c>
      <c r="C2329" s="18" t="str">
        <f>IF(A2329=1.2, "Minneapolis",VLOOKUP(A2329,'Fall20 data fy22 comp rev '!$P$2:$Q$669,2,0))</f>
        <v>Ortonville</v>
      </c>
      <c r="D2329" s="68">
        <v>2903.0</v>
      </c>
      <c r="E2329" s="69">
        <v>1.0</v>
      </c>
      <c r="F2329" s="69">
        <v>10.0</v>
      </c>
      <c r="G2329" s="70" t="s">
        <v>3290</v>
      </c>
      <c r="H2329" s="69">
        <v>266.0</v>
      </c>
      <c r="I2329" s="69">
        <v>77.0</v>
      </c>
      <c r="J2329" s="69">
        <v>43.0</v>
      </c>
      <c r="K2329" s="29">
        <f t="shared" ref="K2329:K2330" si="2660">ROUND((I$3*I2329)+(J2329*J$3),1)</f>
        <v>98.5</v>
      </c>
      <c r="L2329" s="71">
        <f t="shared" ref="L2329:L2330" si="2661">ROUND(K2329/H2329,4)</f>
        <v>0.3703</v>
      </c>
      <c r="M2329" s="71">
        <f t="shared" ref="M2329:M2330" si="2662">ROUND(MIN(1,L2329/M$3),4)</f>
        <v>0.4629</v>
      </c>
      <c r="N2329" s="72">
        <f t="shared" ref="N2329:N2330" si="2663">ROUND(K2329*M2329*N$3,2)</f>
        <v>27.36</v>
      </c>
      <c r="O2329" s="73">
        <f t="shared" ref="O2329:O2330" si="2664">ROUND(N2329*O$3,2)</f>
        <v>156718.08</v>
      </c>
      <c r="P2329" s="8">
        <f t="shared" ref="P2329:P2330" si="2665">O2329/H2329</f>
        <v>589.1657143</v>
      </c>
    </row>
    <row r="2330" ht="14.25" customHeight="1" outlineLevel="2">
      <c r="A2330" s="68">
        <v>2903.0</v>
      </c>
      <c r="B2330" s="69">
        <v>1.0</v>
      </c>
      <c r="C2330" s="18" t="str">
        <f>IF(A2330=1.2, "Minneapolis",VLOOKUP(A2330,'Fall20 data fy22 comp rev '!$P$2:$Q$669,2,0))</f>
        <v>Ortonville</v>
      </c>
      <c r="D2330" s="68">
        <v>2903.0</v>
      </c>
      <c r="E2330" s="69">
        <v>1.0</v>
      </c>
      <c r="F2330" s="69">
        <v>20.0</v>
      </c>
      <c r="G2330" s="70" t="s">
        <v>3291</v>
      </c>
      <c r="H2330" s="69">
        <v>224.0</v>
      </c>
      <c r="I2330" s="69">
        <v>55.0</v>
      </c>
      <c r="J2330" s="69">
        <v>35.0</v>
      </c>
      <c r="K2330" s="29">
        <f t="shared" si="2660"/>
        <v>72.5</v>
      </c>
      <c r="L2330" s="71">
        <f t="shared" si="2661"/>
        <v>0.3237</v>
      </c>
      <c r="M2330" s="71">
        <f t="shared" si="2662"/>
        <v>0.4046</v>
      </c>
      <c r="N2330" s="72">
        <f t="shared" si="2663"/>
        <v>17.6</v>
      </c>
      <c r="O2330" s="73">
        <f t="shared" si="2664"/>
        <v>100812.8</v>
      </c>
      <c r="P2330" s="8">
        <f t="shared" si="2665"/>
        <v>450.0571429</v>
      </c>
    </row>
    <row r="2331" ht="14.25" customHeight="1" outlineLevel="1">
      <c r="A2331" s="68"/>
      <c r="B2331" s="69"/>
      <c r="C2331" s="80" t="s">
        <v>3954</v>
      </c>
      <c r="D2331" s="68"/>
      <c r="E2331" s="69"/>
      <c r="F2331" s="69"/>
      <c r="G2331" s="70"/>
      <c r="H2331" s="69">
        <f t="shared" ref="H2331:K2331" si="2666">SUBTOTAL(9,H2329:H2330)</f>
        <v>490</v>
      </c>
      <c r="I2331" s="69">
        <f t="shared" si="2666"/>
        <v>132</v>
      </c>
      <c r="J2331" s="69">
        <f t="shared" si="2666"/>
        <v>78</v>
      </c>
      <c r="K2331" s="29">
        <f t="shared" si="2666"/>
        <v>171</v>
      </c>
      <c r="L2331" s="71"/>
      <c r="M2331" s="71"/>
      <c r="N2331" s="72">
        <f t="shared" ref="N2331:O2331" si="2667">SUBTOTAL(9,N2329:N2330)</f>
        <v>44.96</v>
      </c>
      <c r="O2331" s="73">
        <f t="shared" si="2667"/>
        <v>257530.88</v>
      </c>
      <c r="P2331" s="8"/>
    </row>
    <row r="2332" ht="14.25" customHeight="1" outlineLevel="2">
      <c r="A2332" s="68">
        <v>2904.0</v>
      </c>
      <c r="B2332" s="69">
        <v>1.0</v>
      </c>
      <c r="C2332" s="18" t="str">
        <f>IF(A2332=1.2, "Minneapolis",VLOOKUP(A2332,'Fall20 data fy22 comp rev '!$P$2:$Q$669,2,0))</f>
        <v>Tracy Area</v>
      </c>
      <c r="D2332" s="68">
        <v>2904.0</v>
      </c>
      <c r="E2332" s="69">
        <v>1.0</v>
      </c>
      <c r="F2332" s="69">
        <v>1.0</v>
      </c>
      <c r="G2332" s="70" t="s">
        <v>3292</v>
      </c>
      <c r="H2332" s="69">
        <v>376.0</v>
      </c>
      <c r="I2332" s="69">
        <v>112.0</v>
      </c>
      <c r="J2332" s="69">
        <v>53.0</v>
      </c>
      <c r="K2332" s="29">
        <f t="shared" ref="K2332:K2333" si="2668">ROUND((I$3*I2332)+(J2332*J$3),1)</f>
        <v>138.5</v>
      </c>
      <c r="L2332" s="71">
        <f t="shared" ref="L2332:L2333" si="2669">ROUND(K2332/H2332,4)</f>
        <v>0.3684</v>
      </c>
      <c r="M2332" s="71">
        <f t="shared" ref="M2332:M2333" si="2670">ROUND(MIN(1,L2332/M$3),4)</f>
        <v>0.4605</v>
      </c>
      <c r="N2332" s="72">
        <f t="shared" ref="N2332:N2333" si="2671">ROUND(K2332*M2332*N$3,2)</f>
        <v>38.27</v>
      </c>
      <c r="O2332" s="73">
        <f t="shared" ref="O2332:O2333" si="2672">ROUND(N2332*O$3,2)</f>
        <v>219210.56</v>
      </c>
      <c r="P2332" s="8">
        <f t="shared" ref="P2332:P2333" si="2673">O2332/H2332</f>
        <v>583.0068085</v>
      </c>
    </row>
    <row r="2333" ht="14.25" customHeight="1" outlineLevel="2">
      <c r="A2333" s="68">
        <v>2904.0</v>
      </c>
      <c r="B2333" s="69">
        <v>1.0</v>
      </c>
      <c r="C2333" s="18" t="str">
        <f>IF(A2333=1.2, "Minneapolis",VLOOKUP(A2333,'Fall20 data fy22 comp rev '!$P$2:$Q$669,2,0))</f>
        <v>Tracy Area</v>
      </c>
      <c r="D2333" s="68">
        <v>2904.0</v>
      </c>
      <c r="E2333" s="69">
        <v>1.0</v>
      </c>
      <c r="F2333" s="69">
        <v>2.0</v>
      </c>
      <c r="G2333" s="70" t="s">
        <v>3293</v>
      </c>
      <c r="H2333" s="69">
        <v>316.0</v>
      </c>
      <c r="I2333" s="69">
        <v>84.0</v>
      </c>
      <c r="J2333" s="69">
        <v>66.0</v>
      </c>
      <c r="K2333" s="29">
        <f t="shared" si="2668"/>
        <v>117</v>
      </c>
      <c r="L2333" s="71">
        <f t="shared" si="2669"/>
        <v>0.3703</v>
      </c>
      <c r="M2333" s="71">
        <f t="shared" si="2670"/>
        <v>0.4629</v>
      </c>
      <c r="N2333" s="72">
        <f t="shared" si="2671"/>
        <v>32.5</v>
      </c>
      <c r="O2333" s="73">
        <f t="shared" si="2672"/>
        <v>186160</v>
      </c>
      <c r="P2333" s="8">
        <f t="shared" si="2673"/>
        <v>589.1139241</v>
      </c>
    </row>
    <row r="2334" ht="14.25" customHeight="1" outlineLevel="1">
      <c r="A2334" s="68"/>
      <c r="B2334" s="69"/>
      <c r="C2334" s="80" t="s">
        <v>3955</v>
      </c>
      <c r="D2334" s="68"/>
      <c r="E2334" s="69"/>
      <c r="F2334" s="69"/>
      <c r="G2334" s="70"/>
      <c r="H2334" s="69">
        <f t="shared" ref="H2334:K2334" si="2674">SUBTOTAL(9,H2332:H2333)</f>
        <v>692</v>
      </c>
      <c r="I2334" s="69">
        <f t="shared" si="2674"/>
        <v>196</v>
      </c>
      <c r="J2334" s="69">
        <f t="shared" si="2674"/>
        <v>119</v>
      </c>
      <c r="K2334" s="29">
        <f t="shared" si="2674"/>
        <v>255.5</v>
      </c>
      <c r="L2334" s="71"/>
      <c r="M2334" s="71"/>
      <c r="N2334" s="72">
        <f t="shared" ref="N2334:O2334" si="2675">SUBTOTAL(9,N2332:N2333)</f>
        <v>70.77</v>
      </c>
      <c r="O2334" s="73">
        <f t="shared" si="2675"/>
        <v>405370.56</v>
      </c>
      <c r="P2334" s="8"/>
    </row>
    <row r="2335" ht="14.25" customHeight="1" outlineLevel="2">
      <c r="A2335" s="68">
        <v>2905.0</v>
      </c>
      <c r="B2335" s="69">
        <v>1.0</v>
      </c>
      <c r="C2335" s="18" t="str">
        <f>IF(A2335=1.2, "Minneapolis",VLOOKUP(A2335,'Fall20 data fy22 comp rev '!$P$2:$Q$669,2,0))</f>
        <v>Tri-City United</v>
      </c>
      <c r="D2335" s="68">
        <v>2905.0</v>
      </c>
      <c r="E2335" s="69">
        <v>1.0</v>
      </c>
      <c r="F2335" s="69">
        <v>10.0</v>
      </c>
      <c r="G2335" s="70" t="s">
        <v>3294</v>
      </c>
      <c r="H2335" s="69">
        <v>480.0</v>
      </c>
      <c r="I2335" s="69">
        <v>126.0</v>
      </c>
      <c r="J2335" s="69">
        <v>100.0</v>
      </c>
      <c r="K2335" s="29">
        <f t="shared" ref="K2335:K2338" si="2676">ROUND((I$3*I2335)+(J2335*J$3),1)</f>
        <v>176</v>
      </c>
      <c r="L2335" s="71">
        <f t="shared" ref="L2335:L2338" si="2677">ROUND(K2335/H2335,4)</f>
        <v>0.3667</v>
      </c>
      <c r="M2335" s="71">
        <f t="shared" ref="M2335:M2338" si="2678">ROUND(MIN(1,L2335/M$3),4)</f>
        <v>0.4584</v>
      </c>
      <c r="N2335" s="72">
        <f t="shared" ref="N2335:N2338" si="2679">ROUND(K2335*M2335*N$3,2)</f>
        <v>48.41</v>
      </c>
      <c r="O2335" s="73">
        <f t="shared" ref="O2335:O2338" si="2680">ROUND(N2335*O$3,2)</f>
        <v>277292.48</v>
      </c>
      <c r="P2335" s="8">
        <f t="shared" ref="P2335:P2338" si="2681">O2335/H2335</f>
        <v>577.6926667</v>
      </c>
    </row>
    <row r="2336" ht="14.25" customHeight="1" outlineLevel="2">
      <c r="A2336" s="68">
        <v>2905.0</v>
      </c>
      <c r="B2336" s="69">
        <v>1.0</v>
      </c>
      <c r="C2336" s="18" t="str">
        <f>IF(A2336=1.2, "Minneapolis",VLOOKUP(A2336,'Fall20 data fy22 comp rev '!$P$2:$Q$669,2,0))</f>
        <v>Tri-City United</v>
      </c>
      <c r="D2336" s="68">
        <v>2905.0</v>
      </c>
      <c r="E2336" s="69">
        <v>1.0</v>
      </c>
      <c r="F2336" s="69">
        <v>20.0</v>
      </c>
      <c r="G2336" s="70" t="s">
        <v>3295</v>
      </c>
      <c r="H2336" s="69">
        <v>547.0</v>
      </c>
      <c r="I2336" s="69">
        <v>82.0</v>
      </c>
      <c r="J2336" s="69">
        <v>102.0</v>
      </c>
      <c r="K2336" s="29">
        <f t="shared" si="2676"/>
        <v>133</v>
      </c>
      <c r="L2336" s="71">
        <f t="shared" si="2677"/>
        <v>0.2431</v>
      </c>
      <c r="M2336" s="71">
        <f t="shared" si="2678"/>
        <v>0.3039</v>
      </c>
      <c r="N2336" s="72">
        <f t="shared" si="2679"/>
        <v>24.25</v>
      </c>
      <c r="O2336" s="73">
        <f t="shared" si="2680"/>
        <v>138904</v>
      </c>
      <c r="P2336" s="8">
        <f t="shared" si="2681"/>
        <v>253.9378428</v>
      </c>
    </row>
    <row r="2337" ht="14.25" customHeight="1" outlineLevel="2">
      <c r="A2337" s="68">
        <v>2905.0</v>
      </c>
      <c r="B2337" s="69">
        <v>1.0</v>
      </c>
      <c r="C2337" s="18" t="str">
        <f>IF(A2337=1.2, "Minneapolis",VLOOKUP(A2337,'Fall20 data fy22 comp rev '!$P$2:$Q$669,2,0))</f>
        <v>Tri-City United</v>
      </c>
      <c r="D2337" s="68">
        <v>2905.0</v>
      </c>
      <c r="E2337" s="69">
        <v>1.0</v>
      </c>
      <c r="F2337" s="69">
        <v>30.0</v>
      </c>
      <c r="G2337" s="70" t="s">
        <v>3296</v>
      </c>
      <c r="H2337" s="69">
        <v>586.0</v>
      </c>
      <c r="I2337" s="69">
        <v>134.0</v>
      </c>
      <c r="J2337" s="69">
        <v>105.0</v>
      </c>
      <c r="K2337" s="29">
        <f t="shared" si="2676"/>
        <v>186.5</v>
      </c>
      <c r="L2337" s="71">
        <f t="shared" si="2677"/>
        <v>0.3183</v>
      </c>
      <c r="M2337" s="71">
        <f t="shared" si="2678"/>
        <v>0.3979</v>
      </c>
      <c r="N2337" s="72">
        <f t="shared" si="2679"/>
        <v>44.53</v>
      </c>
      <c r="O2337" s="73">
        <f t="shared" si="2680"/>
        <v>255067.84</v>
      </c>
      <c r="P2337" s="8">
        <f t="shared" si="2681"/>
        <v>435.2693515</v>
      </c>
    </row>
    <row r="2338" ht="14.25" customHeight="1" outlineLevel="2">
      <c r="A2338" s="68">
        <v>2905.0</v>
      </c>
      <c r="B2338" s="69">
        <v>1.0</v>
      </c>
      <c r="C2338" s="18" t="str">
        <f>IF(A2338=1.2, "Minneapolis",VLOOKUP(A2338,'Fall20 data fy22 comp rev '!$P$2:$Q$669,2,0))</f>
        <v>Tri-City United</v>
      </c>
      <c r="D2338" s="68">
        <v>2905.0</v>
      </c>
      <c r="E2338" s="69">
        <v>1.0</v>
      </c>
      <c r="F2338" s="69">
        <v>40.0</v>
      </c>
      <c r="G2338" s="70" t="s">
        <v>3297</v>
      </c>
      <c r="H2338" s="69">
        <v>300.0</v>
      </c>
      <c r="I2338" s="69">
        <v>40.0</v>
      </c>
      <c r="J2338" s="69">
        <v>39.0</v>
      </c>
      <c r="K2338" s="29">
        <f t="shared" si="2676"/>
        <v>59.5</v>
      </c>
      <c r="L2338" s="71">
        <f t="shared" si="2677"/>
        <v>0.1983</v>
      </c>
      <c r="M2338" s="71">
        <f t="shared" si="2678"/>
        <v>0.2479</v>
      </c>
      <c r="N2338" s="72">
        <f t="shared" si="2679"/>
        <v>8.85</v>
      </c>
      <c r="O2338" s="73">
        <f t="shared" si="2680"/>
        <v>50692.8</v>
      </c>
      <c r="P2338" s="8">
        <f t="shared" si="2681"/>
        <v>168.976</v>
      </c>
    </row>
    <row r="2339" ht="14.25" customHeight="1" outlineLevel="1">
      <c r="A2339" s="68"/>
      <c r="B2339" s="69"/>
      <c r="C2339" s="80" t="s">
        <v>3956</v>
      </c>
      <c r="D2339" s="68"/>
      <c r="E2339" s="69"/>
      <c r="F2339" s="69"/>
      <c r="G2339" s="70"/>
      <c r="H2339" s="69">
        <f t="shared" ref="H2339:K2339" si="2682">SUBTOTAL(9,H2335:H2338)</f>
        <v>1913</v>
      </c>
      <c r="I2339" s="69">
        <f t="shared" si="2682"/>
        <v>382</v>
      </c>
      <c r="J2339" s="69">
        <f t="shared" si="2682"/>
        <v>346</v>
      </c>
      <c r="K2339" s="29">
        <f t="shared" si="2682"/>
        <v>555</v>
      </c>
      <c r="L2339" s="71"/>
      <c r="M2339" s="71"/>
      <c r="N2339" s="72">
        <f t="shared" ref="N2339:O2339" si="2683">SUBTOTAL(9,N2335:N2338)</f>
        <v>126.04</v>
      </c>
      <c r="O2339" s="73">
        <f t="shared" si="2683"/>
        <v>721957.12</v>
      </c>
      <c r="P2339" s="8"/>
    </row>
    <row r="2340" ht="14.25" customHeight="1" outlineLevel="2">
      <c r="A2340" s="68">
        <v>2906.0</v>
      </c>
      <c r="B2340" s="69">
        <v>1.0</v>
      </c>
      <c r="C2340" s="18" t="str">
        <f>IF(A2340=1.2, "Minneapolis",VLOOKUP(A2340,'Fall20 data fy22 comp rev '!$P$2:$Q$669,2,0))</f>
        <v>Red Lake County Central</v>
      </c>
      <c r="D2340" s="68">
        <v>2906.0</v>
      </c>
      <c r="E2340" s="69">
        <v>1.0</v>
      </c>
      <c r="F2340" s="69">
        <v>10.0</v>
      </c>
      <c r="G2340" s="70" t="s">
        <v>3298</v>
      </c>
      <c r="H2340" s="69">
        <v>2.0</v>
      </c>
      <c r="I2340" s="69">
        <v>1.0</v>
      </c>
      <c r="J2340" s="69">
        <v>0.0</v>
      </c>
      <c r="K2340" s="29">
        <f t="shared" ref="K2340:K2342" si="2684">ROUND((I$3*I2340)+(J2340*J$3),1)</f>
        <v>1</v>
      </c>
      <c r="L2340" s="71">
        <f t="shared" ref="L2340:L2342" si="2685">ROUND(K2340/H2340,4)</f>
        <v>0.5</v>
      </c>
      <c r="M2340" s="71">
        <f t="shared" ref="M2340:M2342" si="2686">ROUND(MIN(1,L2340/M$3),4)</f>
        <v>0.625</v>
      </c>
      <c r="N2340" s="72">
        <f t="shared" ref="N2340:N2342" si="2687">ROUND(K2340*M2340*N$3,2)</f>
        <v>0.38</v>
      </c>
      <c r="O2340" s="73">
        <f t="shared" ref="O2340:O2342" si="2688">ROUND(N2340*O$3,2)</f>
        <v>2176.64</v>
      </c>
      <c r="P2340" s="8">
        <f t="shared" ref="P2340:P2342" si="2689">O2340/H2340</f>
        <v>1088.32</v>
      </c>
    </row>
    <row r="2341" ht="14.25" customHeight="1" outlineLevel="2">
      <c r="A2341" s="68">
        <v>2906.0</v>
      </c>
      <c r="B2341" s="69">
        <v>1.0</v>
      </c>
      <c r="C2341" s="18" t="str">
        <f>IF(A2341=1.2, "Minneapolis",VLOOKUP(A2341,'Fall20 data fy22 comp rev '!$P$2:$Q$669,2,0))</f>
        <v>Red Lake County Central</v>
      </c>
      <c r="D2341" s="68">
        <v>2906.0</v>
      </c>
      <c r="E2341" s="69">
        <v>1.0</v>
      </c>
      <c r="F2341" s="69">
        <v>11.0</v>
      </c>
      <c r="G2341" s="70" t="s">
        <v>3299</v>
      </c>
      <c r="H2341" s="69">
        <v>233.0</v>
      </c>
      <c r="I2341" s="69">
        <v>52.0</v>
      </c>
      <c r="J2341" s="69">
        <v>45.0</v>
      </c>
      <c r="K2341" s="29">
        <f t="shared" si="2684"/>
        <v>74.5</v>
      </c>
      <c r="L2341" s="71">
        <f t="shared" si="2685"/>
        <v>0.3197</v>
      </c>
      <c r="M2341" s="71">
        <f t="shared" si="2686"/>
        <v>0.3996</v>
      </c>
      <c r="N2341" s="72">
        <f t="shared" si="2687"/>
        <v>17.86</v>
      </c>
      <c r="O2341" s="73">
        <f t="shared" si="2688"/>
        <v>102302.08</v>
      </c>
      <c r="P2341" s="8">
        <f t="shared" si="2689"/>
        <v>439.064721</v>
      </c>
    </row>
    <row r="2342" ht="14.25" customHeight="1" outlineLevel="2">
      <c r="A2342" s="68">
        <v>2906.0</v>
      </c>
      <c r="B2342" s="69">
        <v>1.0</v>
      </c>
      <c r="C2342" s="18" t="str">
        <f>IF(A2342=1.2, "Minneapolis",VLOOKUP(A2342,'Fall20 data fy22 comp rev '!$P$2:$Q$669,2,0))</f>
        <v>Red Lake County Central</v>
      </c>
      <c r="D2342" s="68">
        <v>2906.0</v>
      </c>
      <c r="E2342" s="69">
        <v>1.0</v>
      </c>
      <c r="F2342" s="69">
        <v>20.0</v>
      </c>
      <c r="G2342" s="70" t="s">
        <v>3300</v>
      </c>
      <c r="H2342" s="69">
        <v>171.0</v>
      </c>
      <c r="I2342" s="69">
        <v>36.0</v>
      </c>
      <c r="J2342" s="69">
        <v>34.0</v>
      </c>
      <c r="K2342" s="29">
        <f t="shared" si="2684"/>
        <v>53</v>
      </c>
      <c r="L2342" s="71">
        <f t="shared" si="2685"/>
        <v>0.3099</v>
      </c>
      <c r="M2342" s="71">
        <f t="shared" si="2686"/>
        <v>0.3874</v>
      </c>
      <c r="N2342" s="72">
        <f t="shared" si="2687"/>
        <v>12.32</v>
      </c>
      <c r="O2342" s="73">
        <f t="shared" si="2688"/>
        <v>70568.96</v>
      </c>
      <c r="P2342" s="8">
        <f t="shared" si="2689"/>
        <v>412.6839766</v>
      </c>
    </row>
    <row r="2343" ht="14.25" customHeight="1" outlineLevel="1">
      <c r="A2343" s="68"/>
      <c r="B2343" s="69"/>
      <c r="C2343" s="80" t="s">
        <v>3957</v>
      </c>
      <c r="D2343" s="68"/>
      <c r="E2343" s="69"/>
      <c r="F2343" s="69"/>
      <c r="G2343" s="70"/>
      <c r="H2343" s="69">
        <f t="shared" ref="H2343:K2343" si="2690">SUBTOTAL(9,H2340:H2342)</f>
        <v>406</v>
      </c>
      <c r="I2343" s="69">
        <f t="shared" si="2690"/>
        <v>89</v>
      </c>
      <c r="J2343" s="69">
        <f t="shared" si="2690"/>
        <v>79</v>
      </c>
      <c r="K2343" s="29">
        <f t="shared" si="2690"/>
        <v>128.5</v>
      </c>
      <c r="L2343" s="71"/>
      <c r="M2343" s="71"/>
      <c r="N2343" s="72">
        <f t="shared" ref="N2343:O2343" si="2691">SUBTOTAL(9,N2340:N2342)</f>
        <v>30.56</v>
      </c>
      <c r="O2343" s="73">
        <f t="shared" si="2691"/>
        <v>175047.68</v>
      </c>
      <c r="P2343" s="8"/>
    </row>
    <row r="2344" ht="14.25" customHeight="1" outlineLevel="2">
      <c r="A2344" s="68">
        <v>2907.0</v>
      </c>
      <c r="B2344" s="69">
        <v>1.0</v>
      </c>
      <c r="C2344" s="18" t="str">
        <f>IF(A2344=1.2, "Minneapolis",VLOOKUP(A2344,'Fall20 data fy22 comp rev '!$P$2:$Q$669,2,0))</f>
        <v>Round Lake-Brewster</v>
      </c>
      <c r="D2344" s="68">
        <v>2907.0</v>
      </c>
      <c r="E2344" s="69">
        <v>1.0</v>
      </c>
      <c r="F2344" s="69">
        <v>10.0</v>
      </c>
      <c r="G2344" s="70" t="s">
        <v>3301</v>
      </c>
      <c r="H2344" s="69">
        <v>277.0</v>
      </c>
      <c r="I2344" s="69">
        <v>149.0</v>
      </c>
      <c r="J2344" s="69">
        <v>46.0</v>
      </c>
      <c r="K2344" s="29">
        <f t="shared" ref="K2344:K2345" si="2692">ROUND((I$3*I2344)+(J2344*J$3),1)</f>
        <v>172</v>
      </c>
      <c r="L2344" s="71">
        <f t="shared" ref="L2344:L2345" si="2693">ROUND(K2344/H2344,4)</f>
        <v>0.6209</v>
      </c>
      <c r="M2344" s="71">
        <f t="shared" ref="M2344:M2345" si="2694">ROUND(MIN(1,L2344/M$3),4)</f>
        <v>0.7761</v>
      </c>
      <c r="N2344" s="72">
        <f t="shared" ref="N2344:N2345" si="2695">ROUND(K2344*M2344*N$3,2)</f>
        <v>80.09</v>
      </c>
      <c r="O2344" s="73">
        <f t="shared" ref="O2344:O2345" si="2696">ROUND(N2344*O$3,2)</f>
        <v>458755.52</v>
      </c>
      <c r="P2344" s="8">
        <f t="shared" ref="P2344:P2345" si="2697">O2344/H2344</f>
        <v>1656.157112</v>
      </c>
    </row>
    <row r="2345" ht="14.25" customHeight="1" outlineLevel="2">
      <c r="A2345" s="68">
        <v>2907.0</v>
      </c>
      <c r="B2345" s="69">
        <v>1.0</v>
      </c>
      <c r="C2345" s="18" t="str">
        <f>IF(A2345=1.2, "Minneapolis",VLOOKUP(A2345,'Fall20 data fy22 comp rev '!$P$2:$Q$669,2,0))</f>
        <v>Round Lake-Brewster</v>
      </c>
      <c r="D2345" s="68">
        <v>2907.0</v>
      </c>
      <c r="E2345" s="69">
        <v>1.0</v>
      </c>
      <c r="F2345" s="69">
        <v>20.0</v>
      </c>
      <c r="G2345" s="70" t="s">
        <v>3302</v>
      </c>
      <c r="H2345" s="69">
        <v>69.0</v>
      </c>
      <c r="I2345" s="69">
        <v>43.0</v>
      </c>
      <c r="J2345" s="69">
        <v>14.0</v>
      </c>
      <c r="K2345" s="29">
        <f t="shared" si="2692"/>
        <v>50</v>
      </c>
      <c r="L2345" s="71">
        <f t="shared" si="2693"/>
        <v>0.7246</v>
      </c>
      <c r="M2345" s="71">
        <f t="shared" si="2694"/>
        <v>0.9058</v>
      </c>
      <c r="N2345" s="72">
        <f t="shared" si="2695"/>
        <v>27.17</v>
      </c>
      <c r="O2345" s="73">
        <f t="shared" si="2696"/>
        <v>155629.76</v>
      </c>
      <c r="P2345" s="8">
        <f t="shared" si="2697"/>
        <v>2255.503768</v>
      </c>
    </row>
    <row r="2346" ht="14.25" customHeight="1" outlineLevel="1">
      <c r="A2346" s="68"/>
      <c r="B2346" s="69"/>
      <c r="C2346" s="80" t="s">
        <v>3958</v>
      </c>
      <c r="D2346" s="68"/>
      <c r="E2346" s="69"/>
      <c r="F2346" s="69"/>
      <c r="G2346" s="70"/>
      <c r="H2346" s="69">
        <f t="shared" ref="H2346:K2346" si="2698">SUBTOTAL(9,H2344:H2345)</f>
        <v>346</v>
      </c>
      <c r="I2346" s="69">
        <f t="shared" si="2698"/>
        <v>192</v>
      </c>
      <c r="J2346" s="69">
        <f t="shared" si="2698"/>
        <v>60</v>
      </c>
      <c r="K2346" s="29">
        <f t="shared" si="2698"/>
        <v>222</v>
      </c>
      <c r="L2346" s="71"/>
      <c r="M2346" s="71"/>
      <c r="N2346" s="72">
        <f t="shared" ref="N2346:O2346" si="2699">SUBTOTAL(9,N2344:N2345)</f>
        <v>107.26</v>
      </c>
      <c r="O2346" s="73">
        <f t="shared" si="2699"/>
        <v>614385.28</v>
      </c>
      <c r="P2346" s="8"/>
    </row>
    <row r="2347" ht="14.25" customHeight="1" outlineLevel="2">
      <c r="A2347" s="68">
        <v>2908.0</v>
      </c>
      <c r="B2347" s="69">
        <v>1.0</v>
      </c>
      <c r="C2347" s="18" t="str">
        <f>IF(A2347=1.2, "Minneapolis",VLOOKUP(A2347,'Fall20 data fy22 comp rev '!$P$2:$Q$669,2,0))</f>
        <v>Brandon-Evansville</v>
      </c>
      <c r="D2347" s="68">
        <v>2908.0</v>
      </c>
      <c r="E2347" s="69">
        <v>1.0</v>
      </c>
      <c r="F2347" s="69">
        <v>1.0</v>
      </c>
      <c r="G2347" s="70" t="s">
        <v>3303</v>
      </c>
      <c r="H2347" s="69">
        <v>180.0</v>
      </c>
      <c r="I2347" s="69">
        <v>31.0</v>
      </c>
      <c r="J2347" s="69">
        <v>15.0</v>
      </c>
      <c r="K2347" s="29">
        <f t="shared" ref="K2347:K2350" si="2700">ROUND((I$3*I2347)+(J2347*J$3),1)</f>
        <v>38.5</v>
      </c>
      <c r="L2347" s="71">
        <f t="shared" ref="L2347:L2350" si="2701">ROUND(K2347/H2347,4)</f>
        <v>0.2139</v>
      </c>
      <c r="M2347" s="71">
        <f t="shared" ref="M2347:M2350" si="2702">ROUND(MIN(1,L2347/M$3),4)</f>
        <v>0.2674</v>
      </c>
      <c r="N2347" s="72">
        <f t="shared" ref="N2347:N2350" si="2703">ROUND(K2347*M2347*N$3,2)</f>
        <v>6.18</v>
      </c>
      <c r="O2347" s="73">
        <f t="shared" ref="O2347:O2350" si="2704">ROUND(N2347*O$3,2)</f>
        <v>35399.04</v>
      </c>
      <c r="P2347" s="8">
        <f t="shared" ref="P2347:P2350" si="2705">O2347/H2347</f>
        <v>196.6613333</v>
      </c>
    </row>
    <row r="2348" ht="14.25" customHeight="1" outlineLevel="2">
      <c r="A2348" s="68">
        <v>2908.0</v>
      </c>
      <c r="B2348" s="69">
        <v>1.0</v>
      </c>
      <c r="C2348" s="18" t="str">
        <f>IF(A2348=1.2, "Minneapolis",VLOOKUP(A2348,'Fall20 data fy22 comp rev '!$P$2:$Q$669,2,0))</f>
        <v>Brandon-Evansville</v>
      </c>
      <c r="D2348" s="68">
        <v>2908.0</v>
      </c>
      <c r="E2348" s="69">
        <v>1.0</v>
      </c>
      <c r="F2348" s="69">
        <v>2.0</v>
      </c>
      <c r="G2348" s="70" t="s">
        <v>3304</v>
      </c>
      <c r="H2348" s="69">
        <v>77.0</v>
      </c>
      <c r="I2348" s="69">
        <v>22.0</v>
      </c>
      <c r="J2348" s="69">
        <v>7.0</v>
      </c>
      <c r="K2348" s="29">
        <f t="shared" si="2700"/>
        <v>25.5</v>
      </c>
      <c r="L2348" s="71">
        <f t="shared" si="2701"/>
        <v>0.3312</v>
      </c>
      <c r="M2348" s="71">
        <f t="shared" si="2702"/>
        <v>0.414</v>
      </c>
      <c r="N2348" s="72">
        <f t="shared" si="2703"/>
        <v>6.33</v>
      </c>
      <c r="O2348" s="73">
        <f t="shared" si="2704"/>
        <v>36258.24</v>
      </c>
      <c r="P2348" s="8">
        <f t="shared" si="2705"/>
        <v>470.8862338</v>
      </c>
    </row>
    <row r="2349" ht="14.25" customHeight="1" outlineLevel="2">
      <c r="A2349" s="68">
        <v>2908.0</v>
      </c>
      <c r="B2349" s="69">
        <v>1.0</v>
      </c>
      <c r="C2349" s="18" t="str">
        <f>IF(A2349=1.2, "Minneapolis",VLOOKUP(A2349,'Fall20 data fy22 comp rev '!$P$2:$Q$669,2,0))</f>
        <v>Brandon-Evansville</v>
      </c>
      <c r="D2349" s="68">
        <v>2908.0</v>
      </c>
      <c r="E2349" s="69">
        <v>1.0</v>
      </c>
      <c r="F2349" s="69">
        <v>3.0</v>
      </c>
      <c r="G2349" s="70" t="s">
        <v>3305</v>
      </c>
      <c r="H2349" s="69">
        <v>118.0</v>
      </c>
      <c r="I2349" s="69">
        <v>32.0</v>
      </c>
      <c r="J2349" s="69">
        <v>8.0</v>
      </c>
      <c r="K2349" s="29">
        <f t="shared" si="2700"/>
        <v>36</v>
      </c>
      <c r="L2349" s="71">
        <f t="shared" si="2701"/>
        <v>0.3051</v>
      </c>
      <c r="M2349" s="71">
        <f t="shared" si="2702"/>
        <v>0.3814</v>
      </c>
      <c r="N2349" s="72">
        <f t="shared" si="2703"/>
        <v>8.24</v>
      </c>
      <c r="O2349" s="73">
        <f t="shared" si="2704"/>
        <v>47198.72</v>
      </c>
      <c r="P2349" s="8">
        <f t="shared" si="2705"/>
        <v>399.9891525</v>
      </c>
    </row>
    <row r="2350" ht="14.25" customHeight="1" outlineLevel="2">
      <c r="A2350" s="68">
        <v>2908.0</v>
      </c>
      <c r="B2350" s="69">
        <v>1.0</v>
      </c>
      <c r="C2350" s="18" t="str">
        <f>IF(A2350=1.2, "Minneapolis",VLOOKUP(A2350,'Fall20 data fy22 comp rev '!$P$2:$Q$669,2,0))</f>
        <v>Brandon-Evansville</v>
      </c>
      <c r="D2350" s="68">
        <v>2908.0</v>
      </c>
      <c r="E2350" s="69">
        <v>1.0</v>
      </c>
      <c r="F2350" s="69">
        <v>4.0</v>
      </c>
      <c r="G2350" s="70" t="s">
        <v>3306</v>
      </c>
      <c r="H2350" s="69">
        <v>129.0</v>
      </c>
      <c r="I2350" s="69">
        <v>26.0</v>
      </c>
      <c r="J2350" s="69">
        <v>12.0</v>
      </c>
      <c r="K2350" s="29">
        <f t="shared" si="2700"/>
        <v>32</v>
      </c>
      <c r="L2350" s="71">
        <f t="shared" si="2701"/>
        <v>0.2481</v>
      </c>
      <c r="M2350" s="71">
        <f t="shared" si="2702"/>
        <v>0.3101</v>
      </c>
      <c r="N2350" s="72">
        <f t="shared" si="2703"/>
        <v>5.95</v>
      </c>
      <c r="O2350" s="73">
        <f t="shared" si="2704"/>
        <v>34081.6</v>
      </c>
      <c r="P2350" s="8">
        <f t="shared" si="2705"/>
        <v>264.1984496</v>
      </c>
    </row>
    <row r="2351" ht="14.25" customHeight="1" outlineLevel="1">
      <c r="A2351" s="68"/>
      <c r="B2351" s="69"/>
      <c r="C2351" s="80" t="s">
        <v>3959</v>
      </c>
      <c r="D2351" s="68"/>
      <c r="E2351" s="69"/>
      <c r="F2351" s="69"/>
      <c r="G2351" s="70"/>
      <c r="H2351" s="69">
        <f t="shared" ref="H2351:K2351" si="2706">SUBTOTAL(9,H2347:H2350)</f>
        <v>504</v>
      </c>
      <c r="I2351" s="69">
        <f t="shared" si="2706"/>
        <v>111</v>
      </c>
      <c r="J2351" s="69">
        <f t="shared" si="2706"/>
        <v>42</v>
      </c>
      <c r="K2351" s="29">
        <f t="shared" si="2706"/>
        <v>132</v>
      </c>
      <c r="L2351" s="71"/>
      <c r="M2351" s="71"/>
      <c r="N2351" s="72">
        <f t="shared" ref="N2351:O2351" si="2707">SUBTOTAL(9,N2347:N2350)</f>
        <v>26.7</v>
      </c>
      <c r="O2351" s="73">
        <f t="shared" si="2707"/>
        <v>152937.6</v>
      </c>
      <c r="P2351" s="8"/>
    </row>
    <row r="2352" ht="14.25" customHeight="1" outlineLevel="2">
      <c r="A2352" s="68">
        <v>4000.0</v>
      </c>
      <c r="B2352" s="69">
        <v>7.0</v>
      </c>
      <c r="C2352" s="18" t="str">
        <f>IF(A2352=1.2, "Minneapolis",VLOOKUP(A2352,'Fall20 data fy22 comp rev '!$P$2:$Q$669,2,0))</f>
        <v>City Academy</v>
      </c>
      <c r="D2352" s="68">
        <v>4000.0</v>
      </c>
      <c r="E2352" s="69">
        <v>7.0</v>
      </c>
      <c r="F2352" s="69">
        <v>10.0</v>
      </c>
      <c r="G2352" s="70" t="s">
        <v>407</v>
      </c>
      <c r="H2352" s="69">
        <v>117.0</v>
      </c>
      <c r="I2352" s="69">
        <v>101.0</v>
      </c>
      <c r="J2352" s="69">
        <v>5.0</v>
      </c>
      <c r="K2352" s="29">
        <f>ROUND((I$3*I2352)+(J2352*J$3),1)</f>
        <v>103.5</v>
      </c>
      <c r="L2352" s="71">
        <f>ROUND(K2352/H2352,4)</f>
        <v>0.8846</v>
      </c>
      <c r="M2352" s="71">
        <f>ROUND(MIN(1,L2352/M$3),4)</f>
        <v>1</v>
      </c>
      <c r="N2352" s="72">
        <f>ROUND(K2352*M2352*N$3,2)</f>
        <v>62.1</v>
      </c>
      <c r="O2352" s="73">
        <f>ROUND(N2352*O$3,2)</f>
        <v>355708.8</v>
      </c>
      <c r="P2352" s="8">
        <f>O2352/H2352</f>
        <v>3040.246154</v>
      </c>
    </row>
    <row r="2353" ht="14.25" customHeight="1" outlineLevel="1">
      <c r="A2353" s="68"/>
      <c r="B2353" s="69"/>
      <c r="C2353" s="80" t="s">
        <v>3960</v>
      </c>
      <c r="D2353" s="68"/>
      <c r="E2353" s="69"/>
      <c r="F2353" s="69"/>
      <c r="G2353" s="70"/>
      <c r="H2353" s="69">
        <f t="shared" ref="H2353:K2353" si="2708">SUBTOTAL(9,H2352)</f>
        <v>117</v>
      </c>
      <c r="I2353" s="69">
        <f t="shared" si="2708"/>
        <v>101</v>
      </c>
      <c r="J2353" s="69">
        <f t="shared" si="2708"/>
        <v>5</v>
      </c>
      <c r="K2353" s="29">
        <f t="shared" si="2708"/>
        <v>103.5</v>
      </c>
      <c r="L2353" s="71"/>
      <c r="M2353" s="71"/>
      <c r="N2353" s="72">
        <f t="shared" ref="N2353:O2353" si="2709">SUBTOTAL(9,N2352)</f>
        <v>62.1</v>
      </c>
      <c r="O2353" s="73">
        <f t="shared" si="2709"/>
        <v>355708.8</v>
      </c>
      <c r="P2353" s="8"/>
    </row>
    <row r="2354" ht="14.25" customHeight="1" outlineLevel="2">
      <c r="A2354" s="68">
        <v>4001.0</v>
      </c>
      <c r="B2354" s="69">
        <v>7.0</v>
      </c>
      <c r="C2354" s="18" t="str">
        <f>IF(A2354=1.2, "Minneapolis",VLOOKUP(A2354,'Fall20 data fy22 comp rev '!$P$2:$Q$669,2,0))</f>
        <v>Bluffview Montessori</v>
      </c>
      <c r="D2354" s="68">
        <v>4001.0</v>
      </c>
      <c r="E2354" s="69">
        <v>7.0</v>
      </c>
      <c r="F2354" s="69">
        <v>10.0</v>
      </c>
      <c r="G2354" s="70" t="s">
        <v>408</v>
      </c>
      <c r="H2354" s="69">
        <v>212.0</v>
      </c>
      <c r="I2354" s="69">
        <v>35.0</v>
      </c>
      <c r="J2354" s="69">
        <v>23.0</v>
      </c>
      <c r="K2354" s="29">
        <f>ROUND((I$3*I2354)+(J2354*J$3),1)</f>
        <v>46.5</v>
      </c>
      <c r="L2354" s="71">
        <f>ROUND(K2354/H2354,4)</f>
        <v>0.2193</v>
      </c>
      <c r="M2354" s="71">
        <f>ROUND(MIN(1,L2354/M$3),4)</f>
        <v>0.2741</v>
      </c>
      <c r="N2354" s="72">
        <f>ROUND(K2354*M2354*N$3,2)</f>
        <v>7.65</v>
      </c>
      <c r="O2354" s="73">
        <f>ROUND(N2354*O$3,2)</f>
        <v>43819.2</v>
      </c>
      <c r="P2354" s="8">
        <f>O2354/H2354</f>
        <v>206.6943396</v>
      </c>
    </row>
    <row r="2355" ht="14.25" customHeight="1" outlineLevel="1">
      <c r="A2355" s="68"/>
      <c r="B2355" s="69"/>
      <c r="C2355" s="80" t="s">
        <v>3961</v>
      </c>
      <c r="D2355" s="68"/>
      <c r="E2355" s="69"/>
      <c r="F2355" s="69"/>
      <c r="G2355" s="70"/>
      <c r="H2355" s="69">
        <f t="shared" ref="H2355:K2355" si="2710">SUBTOTAL(9,H2354)</f>
        <v>212</v>
      </c>
      <c r="I2355" s="69">
        <f t="shared" si="2710"/>
        <v>35</v>
      </c>
      <c r="J2355" s="69">
        <f t="shared" si="2710"/>
        <v>23</v>
      </c>
      <c r="K2355" s="29">
        <f t="shared" si="2710"/>
        <v>46.5</v>
      </c>
      <c r="L2355" s="71"/>
      <c r="M2355" s="71"/>
      <c r="N2355" s="72">
        <f t="shared" ref="N2355:O2355" si="2711">SUBTOTAL(9,N2354)</f>
        <v>7.65</v>
      </c>
      <c r="O2355" s="73">
        <f t="shared" si="2711"/>
        <v>43819.2</v>
      </c>
      <c r="P2355" s="8"/>
    </row>
    <row r="2356" ht="14.25" customHeight="1" outlineLevel="2">
      <c r="A2356" s="68">
        <v>4003.0</v>
      </c>
      <c r="B2356" s="69">
        <v>7.0</v>
      </c>
      <c r="C2356" s="18" t="str">
        <f>IF(A2356=1.2, "Minneapolis",VLOOKUP(A2356,'Fall20 data fy22 comp rev '!$P$2:$Q$669,2,0))</f>
        <v>New Heights School, Inc.</v>
      </c>
      <c r="D2356" s="68">
        <v>4003.0</v>
      </c>
      <c r="E2356" s="69">
        <v>7.0</v>
      </c>
      <c r="F2356" s="69">
        <v>10.0</v>
      </c>
      <c r="G2356" s="70" t="s">
        <v>409</v>
      </c>
      <c r="H2356" s="69">
        <v>104.0</v>
      </c>
      <c r="I2356" s="69">
        <v>37.0</v>
      </c>
      <c r="J2356" s="69">
        <v>13.0</v>
      </c>
      <c r="K2356" s="29">
        <f>ROUND((I$3*I2356)+(J2356*J$3),1)</f>
        <v>43.5</v>
      </c>
      <c r="L2356" s="71">
        <f>ROUND(K2356/H2356,4)</f>
        <v>0.4183</v>
      </c>
      <c r="M2356" s="71">
        <f>ROUND(MIN(1,L2356/M$3),4)</f>
        <v>0.5229</v>
      </c>
      <c r="N2356" s="72">
        <f>ROUND(K2356*M2356*N$3,2)</f>
        <v>13.65</v>
      </c>
      <c r="O2356" s="73">
        <f>ROUND(N2356*O$3,2)</f>
        <v>78187.2</v>
      </c>
      <c r="P2356" s="8">
        <f>O2356/H2356</f>
        <v>751.8</v>
      </c>
    </row>
    <row r="2357" ht="14.25" customHeight="1" outlineLevel="1">
      <c r="A2357" s="68"/>
      <c r="B2357" s="69"/>
      <c r="C2357" s="80" t="s">
        <v>3962</v>
      </c>
      <c r="D2357" s="68"/>
      <c r="E2357" s="69"/>
      <c r="F2357" s="69"/>
      <c r="G2357" s="70"/>
      <c r="H2357" s="69">
        <f t="shared" ref="H2357:K2357" si="2712">SUBTOTAL(9,H2356)</f>
        <v>104</v>
      </c>
      <c r="I2357" s="69">
        <f t="shared" si="2712"/>
        <v>37</v>
      </c>
      <c r="J2357" s="69">
        <f t="shared" si="2712"/>
        <v>13</v>
      </c>
      <c r="K2357" s="29">
        <f t="shared" si="2712"/>
        <v>43.5</v>
      </c>
      <c r="L2357" s="71"/>
      <c r="M2357" s="71"/>
      <c r="N2357" s="72">
        <f t="shared" ref="N2357:O2357" si="2713">SUBTOTAL(9,N2356)</f>
        <v>13.65</v>
      </c>
      <c r="O2357" s="73">
        <f t="shared" si="2713"/>
        <v>78187.2</v>
      </c>
      <c r="P2357" s="8"/>
    </row>
    <row r="2358" ht="14.25" customHeight="1" outlineLevel="2">
      <c r="A2358" s="68">
        <v>4004.0</v>
      </c>
      <c r="B2358" s="69">
        <v>7.0</v>
      </c>
      <c r="C2358" s="18" t="str">
        <f>IF(A2358=1.2, "Minneapolis",VLOOKUP(A2358,'Fall20 data fy22 comp rev '!$P$2:$Q$669,2,0))</f>
        <v>Cedar Riverside Community School</v>
      </c>
      <c r="D2358" s="68">
        <v>4004.0</v>
      </c>
      <c r="E2358" s="69">
        <v>7.0</v>
      </c>
      <c r="F2358" s="69">
        <v>10.0</v>
      </c>
      <c r="G2358" s="70" t="s">
        <v>410</v>
      </c>
      <c r="H2358" s="69">
        <v>142.0</v>
      </c>
      <c r="I2358" s="69">
        <v>142.0</v>
      </c>
      <c r="J2358" s="69">
        <v>0.0</v>
      </c>
      <c r="K2358" s="29">
        <f>ROUND((I$3*I2358)+(J2358*J$3),1)</f>
        <v>142</v>
      </c>
      <c r="L2358" s="71">
        <f>ROUND(K2358/H2358,4)</f>
        <v>1</v>
      </c>
      <c r="M2358" s="71">
        <f>ROUND(MIN(1,L2358/M$3),4)</f>
        <v>1</v>
      </c>
      <c r="N2358" s="72">
        <f>ROUND(K2358*M2358*N$3,2)</f>
        <v>85.2</v>
      </c>
      <c r="O2358" s="73">
        <f>ROUND(N2358*O$3,2)</f>
        <v>488025.6</v>
      </c>
      <c r="P2358" s="8">
        <f>O2358/H2358</f>
        <v>3436.8</v>
      </c>
    </row>
    <row r="2359" ht="14.25" customHeight="1" outlineLevel="1">
      <c r="A2359" s="68"/>
      <c r="B2359" s="69"/>
      <c r="C2359" s="80" t="s">
        <v>3963</v>
      </c>
      <c r="D2359" s="68"/>
      <c r="E2359" s="69"/>
      <c r="F2359" s="69"/>
      <c r="G2359" s="70"/>
      <c r="H2359" s="69">
        <f t="shared" ref="H2359:K2359" si="2714">SUBTOTAL(9,H2358)</f>
        <v>142</v>
      </c>
      <c r="I2359" s="69">
        <f t="shared" si="2714"/>
        <v>142</v>
      </c>
      <c r="J2359" s="69">
        <f t="shared" si="2714"/>
        <v>0</v>
      </c>
      <c r="K2359" s="29">
        <f t="shared" si="2714"/>
        <v>142</v>
      </c>
      <c r="L2359" s="71"/>
      <c r="M2359" s="71"/>
      <c r="N2359" s="72">
        <f t="shared" ref="N2359:O2359" si="2715">SUBTOTAL(9,N2358)</f>
        <v>85.2</v>
      </c>
      <c r="O2359" s="73">
        <f t="shared" si="2715"/>
        <v>488025.6</v>
      </c>
      <c r="P2359" s="8"/>
    </row>
    <row r="2360" ht="14.25" customHeight="1" outlineLevel="2">
      <c r="A2360" s="68">
        <v>4005.0</v>
      </c>
      <c r="B2360" s="69">
        <v>7.0</v>
      </c>
      <c r="C2360" s="18" t="str">
        <f>IF(A2360=1.2, "Minneapolis",VLOOKUP(A2360,'Fall20 data fy22 comp rev '!$P$2:$Q$669,2,0))</f>
        <v>Metro Deaf Charter School</v>
      </c>
      <c r="D2360" s="68">
        <v>4005.0</v>
      </c>
      <c r="E2360" s="69">
        <v>7.0</v>
      </c>
      <c r="F2360" s="69">
        <v>10.0</v>
      </c>
      <c r="G2360" s="70" t="s">
        <v>411</v>
      </c>
      <c r="H2360" s="69">
        <v>107.0</v>
      </c>
      <c r="I2360" s="69">
        <v>52.0</v>
      </c>
      <c r="J2360" s="69">
        <v>14.0</v>
      </c>
      <c r="K2360" s="29">
        <f>ROUND((I$3*I2360)+(J2360*J$3),1)</f>
        <v>59</v>
      </c>
      <c r="L2360" s="71">
        <f>ROUND(K2360/H2360,4)</f>
        <v>0.5514</v>
      </c>
      <c r="M2360" s="71">
        <f>ROUND(MIN(1,L2360/M$3),4)</f>
        <v>0.6893</v>
      </c>
      <c r="N2360" s="72">
        <f>ROUND(K2360*M2360*N$3,2)</f>
        <v>24.4</v>
      </c>
      <c r="O2360" s="73">
        <f>ROUND(N2360*O$3,2)</f>
        <v>139763.2</v>
      </c>
      <c r="P2360" s="8">
        <f>O2360/H2360</f>
        <v>1306.198131</v>
      </c>
    </row>
    <row r="2361" ht="14.25" customHeight="1" outlineLevel="1">
      <c r="A2361" s="68"/>
      <c r="B2361" s="69"/>
      <c r="C2361" s="80" t="s">
        <v>3964</v>
      </c>
      <c r="D2361" s="68"/>
      <c r="E2361" s="69"/>
      <c r="F2361" s="69"/>
      <c r="G2361" s="70"/>
      <c r="H2361" s="69">
        <f t="shared" ref="H2361:K2361" si="2716">SUBTOTAL(9,H2360)</f>
        <v>107</v>
      </c>
      <c r="I2361" s="69">
        <f t="shared" si="2716"/>
        <v>52</v>
      </c>
      <c r="J2361" s="69">
        <f t="shared" si="2716"/>
        <v>14</v>
      </c>
      <c r="K2361" s="29">
        <f t="shared" si="2716"/>
        <v>59</v>
      </c>
      <c r="L2361" s="71"/>
      <c r="M2361" s="71"/>
      <c r="N2361" s="72">
        <f t="shared" ref="N2361:O2361" si="2717">SUBTOTAL(9,N2360)</f>
        <v>24.4</v>
      </c>
      <c r="O2361" s="73">
        <f t="shared" si="2717"/>
        <v>139763.2</v>
      </c>
      <c r="P2361" s="8"/>
    </row>
    <row r="2362" ht="14.25" customHeight="1" outlineLevel="2">
      <c r="A2362" s="68">
        <v>4007.0</v>
      </c>
      <c r="B2362" s="69">
        <v>7.0</v>
      </c>
      <c r="C2362" s="18" t="str">
        <f>IF(A2362=1.2, "Minneapolis",VLOOKUP(A2362,'Fall20 data fy22 comp rev '!$P$2:$Q$669,2,0))</f>
        <v>Minnesota New Country School</v>
      </c>
      <c r="D2362" s="68">
        <v>4007.0</v>
      </c>
      <c r="E2362" s="69">
        <v>7.0</v>
      </c>
      <c r="F2362" s="69">
        <v>10.0</v>
      </c>
      <c r="G2362" s="70" t="s">
        <v>412</v>
      </c>
      <c r="H2362" s="69">
        <v>129.0</v>
      </c>
      <c r="I2362" s="69">
        <v>24.0</v>
      </c>
      <c r="J2362" s="69">
        <v>5.0</v>
      </c>
      <c r="K2362" s="29">
        <f t="shared" ref="K2362:K2363" si="2718">ROUND((I$3*I2362)+(J2362*J$3),1)</f>
        <v>26.5</v>
      </c>
      <c r="L2362" s="71">
        <f t="shared" ref="L2362:L2363" si="2719">ROUND(K2362/H2362,4)</f>
        <v>0.2054</v>
      </c>
      <c r="M2362" s="71">
        <f t="shared" ref="M2362:M2363" si="2720">ROUND(MIN(1,L2362/M$3),4)</f>
        <v>0.2568</v>
      </c>
      <c r="N2362" s="72">
        <f t="shared" ref="N2362:N2363" si="2721">ROUND(K2362*M2362*N$3,2)</f>
        <v>4.08</v>
      </c>
      <c r="O2362" s="73">
        <f t="shared" ref="O2362:O2363" si="2722">ROUND(N2362*O$3,2)</f>
        <v>23370.24</v>
      </c>
      <c r="P2362" s="8">
        <f t="shared" ref="P2362:P2363" si="2723">O2362/H2362</f>
        <v>181.1646512</v>
      </c>
    </row>
    <row r="2363" ht="14.25" customHeight="1" outlineLevel="2">
      <c r="A2363" s="68">
        <v>4007.0</v>
      </c>
      <c r="B2363" s="69">
        <v>7.0</v>
      </c>
      <c r="C2363" s="18" t="str">
        <f>IF(A2363=1.2, "Minneapolis",VLOOKUP(A2363,'Fall20 data fy22 comp rev '!$P$2:$Q$669,2,0))</f>
        <v>Minnesota New Country School</v>
      </c>
      <c r="D2363" s="68">
        <v>4007.0</v>
      </c>
      <c r="E2363" s="69">
        <v>7.0</v>
      </c>
      <c r="F2363" s="69">
        <v>20.0</v>
      </c>
      <c r="G2363" s="70" t="s">
        <v>3312</v>
      </c>
      <c r="H2363" s="69">
        <v>86.0</v>
      </c>
      <c r="I2363" s="69">
        <v>10.0</v>
      </c>
      <c r="J2363" s="69">
        <v>10.0</v>
      </c>
      <c r="K2363" s="29">
        <f t="shared" si="2718"/>
        <v>15</v>
      </c>
      <c r="L2363" s="71">
        <f t="shared" si="2719"/>
        <v>0.1744</v>
      </c>
      <c r="M2363" s="71">
        <f t="shared" si="2720"/>
        <v>0.218</v>
      </c>
      <c r="N2363" s="72">
        <f t="shared" si="2721"/>
        <v>1.96</v>
      </c>
      <c r="O2363" s="73">
        <f t="shared" si="2722"/>
        <v>11226.88</v>
      </c>
      <c r="P2363" s="8">
        <f t="shared" si="2723"/>
        <v>130.5451163</v>
      </c>
    </row>
    <row r="2364" ht="14.25" customHeight="1" outlineLevel="1">
      <c r="A2364" s="68"/>
      <c r="B2364" s="69"/>
      <c r="C2364" s="80" t="s">
        <v>3965</v>
      </c>
      <c r="D2364" s="68"/>
      <c r="E2364" s="69"/>
      <c r="F2364" s="69"/>
      <c r="G2364" s="70"/>
      <c r="H2364" s="69">
        <f t="shared" ref="H2364:K2364" si="2724">SUBTOTAL(9,H2362:H2363)</f>
        <v>215</v>
      </c>
      <c r="I2364" s="69">
        <f t="shared" si="2724"/>
        <v>34</v>
      </c>
      <c r="J2364" s="69">
        <f t="shared" si="2724"/>
        <v>15</v>
      </c>
      <c r="K2364" s="29">
        <f t="shared" si="2724"/>
        <v>41.5</v>
      </c>
      <c r="L2364" s="71"/>
      <c r="M2364" s="71"/>
      <c r="N2364" s="72">
        <f t="shared" ref="N2364:O2364" si="2725">SUBTOTAL(9,N2362:N2363)</f>
        <v>6.04</v>
      </c>
      <c r="O2364" s="73">
        <f t="shared" si="2725"/>
        <v>34597.12</v>
      </c>
      <c r="P2364" s="8"/>
    </row>
    <row r="2365" ht="14.25" customHeight="1" outlineLevel="2">
      <c r="A2365" s="68">
        <v>4008.0</v>
      </c>
      <c r="B2365" s="69">
        <v>7.0</v>
      </c>
      <c r="C2365" s="18" t="str">
        <f>IF(A2365=1.2, "Minneapolis",VLOOKUP(A2365,'Fall20 data fy22 comp rev '!$P$2:$Q$669,2,0))</f>
        <v>Pact Charter School</v>
      </c>
      <c r="D2365" s="68">
        <v>4008.0</v>
      </c>
      <c r="E2365" s="69">
        <v>7.0</v>
      </c>
      <c r="F2365" s="69">
        <v>10.0</v>
      </c>
      <c r="G2365" s="70" t="s">
        <v>413</v>
      </c>
      <c r="H2365" s="69">
        <v>339.0</v>
      </c>
      <c r="I2365" s="69">
        <v>43.0</v>
      </c>
      <c r="J2365" s="69">
        <v>33.0</v>
      </c>
      <c r="K2365" s="29">
        <f t="shared" ref="K2365:K2366" si="2726">ROUND((I$3*I2365)+(J2365*J$3),1)</f>
        <v>59.5</v>
      </c>
      <c r="L2365" s="71">
        <f t="shared" ref="L2365:L2366" si="2727">ROUND(K2365/H2365,4)</f>
        <v>0.1755</v>
      </c>
      <c r="M2365" s="71">
        <f t="shared" ref="M2365:M2366" si="2728">ROUND(MIN(1,L2365/M$3),4)</f>
        <v>0.2194</v>
      </c>
      <c r="N2365" s="72">
        <f t="shared" ref="N2365:N2366" si="2729">ROUND(K2365*M2365*N$3,2)</f>
        <v>7.83</v>
      </c>
      <c r="O2365" s="73">
        <f t="shared" ref="O2365:O2366" si="2730">ROUND(N2365*O$3,2)</f>
        <v>44850.24</v>
      </c>
      <c r="P2365" s="8">
        <f t="shared" ref="P2365:P2366" si="2731">O2365/H2365</f>
        <v>132.3015929</v>
      </c>
    </row>
    <row r="2366" ht="14.25" customHeight="1" outlineLevel="2">
      <c r="A2366" s="68">
        <v>4008.0</v>
      </c>
      <c r="B2366" s="69">
        <v>7.0</v>
      </c>
      <c r="C2366" s="18" t="str">
        <f>IF(A2366=1.2, "Minneapolis",VLOOKUP(A2366,'Fall20 data fy22 comp rev '!$P$2:$Q$669,2,0))</f>
        <v>Pact Charter School</v>
      </c>
      <c r="D2366" s="68">
        <v>4008.0</v>
      </c>
      <c r="E2366" s="69">
        <v>7.0</v>
      </c>
      <c r="F2366" s="69">
        <v>30.0</v>
      </c>
      <c r="G2366" s="70" t="s">
        <v>3313</v>
      </c>
      <c r="H2366" s="69">
        <v>305.0</v>
      </c>
      <c r="I2366" s="69">
        <v>20.0</v>
      </c>
      <c r="J2366" s="69">
        <v>20.0</v>
      </c>
      <c r="K2366" s="29">
        <f t="shared" si="2726"/>
        <v>30</v>
      </c>
      <c r="L2366" s="71">
        <f t="shared" si="2727"/>
        <v>0.0984</v>
      </c>
      <c r="M2366" s="71">
        <f t="shared" si="2728"/>
        <v>0.123</v>
      </c>
      <c r="N2366" s="72">
        <f t="shared" si="2729"/>
        <v>2.21</v>
      </c>
      <c r="O2366" s="73">
        <f t="shared" si="2730"/>
        <v>12658.88</v>
      </c>
      <c r="P2366" s="8">
        <f t="shared" si="2731"/>
        <v>41.50452459</v>
      </c>
    </row>
    <row r="2367" ht="14.25" customHeight="1" outlineLevel="1">
      <c r="A2367" s="68"/>
      <c r="B2367" s="69"/>
      <c r="C2367" s="80" t="s">
        <v>3966</v>
      </c>
      <c r="D2367" s="68"/>
      <c r="E2367" s="69"/>
      <c r="F2367" s="69"/>
      <c r="G2367" s="70"/>
      <c r="H2367" s="69">
        <f t="shared" ref="H2367:K2367" si="2732">SUBTOTAL(9,H2365:H2366)</f>
        <v>644</v>
      </c>
      <c r="I2367" s="69">
        <f t="shared" si="2732"/>
        <v>63</v>
      </c>
      <c r="J2367" s="69">
        <f t="shared" si="2732"/>
        <v>53</v>
      </c>
      <c r="K2367" s="29">
        <f t="shared" si="2732"/>
        <v>89.5</v>
      </c>
      <c r="L2367" s="71"/>
      <c r="M2367" s="71"/>
      <c r="N2367" s="72">
        <f t="shared" ref="N2367:O2367" si="2733">SUBTOTAL(9,N2365:N2366)</f>
        <v>10.04</v>
      </c>
      <c r="O2367" s="73">
        <f t="shared" si="2733"/>
        <v>57509.12</v>
      </c>
      <c r="P2367" s="8"/>
    </row>
    <row r="2368" ht="14.25" customHeight="1" outlineLevel="2">
      <c r="A2368" s="68">
        <v>4011.0</v>
      </c>
      <c r="B2368" s="69">
        <v>7.0</v>
      </c>
      <c r="C2368" s="18" t="str">
        <f>IF(A2368=1.2, "Minneapolis",VLOOKUP(A2368,'Fall20 data fy22 comp rev '!$P$2:$Q$669,2,0))</f>
        <v>Althlos Academy</v>
      </c>
      <c r="D2368" s="68">
        <v>4011.0</v>
      </c>
      <c r="E2368" s="69">
        <v>7.0</v>
      </c>
      <c r="F2368" s="69">
        <v>10.0</v>
      </c>
      <c r="G2368" s="70" t="s">
        <v>3314</v>
      </c>
      <c r="H2368" s="69">
        <v>906.0</v>
      </c>
      <c r="I2368" s="69">
        <v>438.0</v>
      </c>
      <c r="J2368" s="69">
        <v>200.0</v>
      </c>
      <c r="K2368" s="29">
        <f>ROUND((I$3*I2368)+(J2368*J$3),1)</f>
        <v>538</v>
      </c>
      <c r="L2368" s="71">
        <f>ROUND(K2368/H2368,4)</f>
        <v>0.5938</v>
      </c>
      <c r="M2368" s="71">
        <f>ROUND(MIN(1,L2368/M$3),4)</f>
        <v>0.7423</v>
      </c>
      <c r="N2368" s="72">
        <f>ROUND(K2368*M2368*N$3,2)</f>
        <v>239.61</v>
      </c>
      <c r="O2368" s="73">
        <f>ROUND(N2368*O$3,2)</f>
        <v>1372486.08</v>
      </c>
      <c r="P2368" s="8">
        <f>O2368/H2368</f>
        <v>1514.885298</v>
      </c>
    </row>
    <row r="2369" ht="14.25" customHeight="1" outlineLevel="1">
      <c r="A2369" s="68"/>
      <c r="B2369" s="69"/>
      <c r="C2369" s="80" t="s">
        <v>3967</v>
      </c>
      <c r="D2369" s="68"/>
      <c r="E2369" s="69"/>
      <c r="F2369" s="69"/>
      <c r="G2369" s="70"/>
      <c r="H2369" s="69">
        <f t="shared" ref="H2369:K2369" si="2734">SUBTOTAL(9,H2368)</f>
        <v>906</v>
      </c>
      <c r="I2369" s="69">
        <f t="shared" si="2734"/>
        <v>438</v>
      </c>
      <c r="J2369" s="69">
        <f t="shared" si="2734"/>
        <v>200</v>
      </c>
      <c r="K2369" s="29">
        <f t="shared" si="2734"/>
        <v>538</v>
      </c>
      <c r="L2369" s="71"/>
      <c r="M2369" s="71"/>
      <c r="N2369" s="72">
        <f t="shared" ref="N2369:O2369" si="2735">SUBTOTAL(9,N2368)</f>
        <v>239.61</v>
      </c>
      <c r="O2369" s="73">
        <f t="shared" si="2735"/>
        <v>1372486.08</v>
      </c>
      <c r="P2369" s="8"/>
    </row>
    <row r="2370" ht="14.25" customHeight="1" outlineLevel="2">
      <c r="A2370" s="68">
        <v>4015.0</v>
      </c>
      <c r="B2370" s="69">
        <v>7.0</v>
      </c>
      <c r="C2370" s="18" t="str">
        <f>IF(A2370=1.2, "Minneapolis",VLOOKUP(A2370,'Fall20 data fy22 comp rev '!$P$2:$Q$669,2,0))</f>
        <v>Community Of Peace Academy</v>
      </c>
      <c r="D2370" s="68">
        <v>4015.0</v>
      </c>
      <c r="E2370" s="69">
        <v>7.0</v>
      </c>
      <c r="F2370" s="69">
        <v>10.0</v>
      </c>
      <c r="G2370" s="70" t="s">
        <v>3315</v>
      </c>
      <c r="H2370" s="69">
        <v>277.0</v>
      </c>
      <c r="I2370" s="69">
        <v>176.0</v>
      </c>
      <c r="J2370" s="69">
        <v>52.0</v>
      </c>
      <c r="K2370" s="29">
        <f t="shared" ref="K2370:K2372" si="2736">ROUND((I$3*I2370)+(J2370*J$3),1)</f>
        <v>202</v>
      </c>
      <c r="L2370" s="71">
        <f t="shared" ref="L2370:L2372" si="2737">ROUND(K2370/H2370,4)</f>
        <v>0.7292</v>
      </c>
      <c r="M2370" s="71">
        <f t="shared" ref="M2370:M2372" si="2738">ROUND(MIN(1,L2370/M$3),4)</f>
        <v>0.9115</v>
      </c>
      <c r="N2370" s="72">
        <f t="shared" ref="N2370:N2372" si="2739">ROUND(K2370*M2370*N$3,2)</f>
        <v>110.47</v>
      </c>
      <c r="O2370" s="73">
        <f t="shared" ref="O2370:O2372" si="2740">ROUND(N2370*O$3,2)</f>
        <v>632772.16</v>
      </c>
      <c r="P2370" s="8">
        <f t="shared" ref="P2370:P2372" si="2741">O2370/H2370</f>
        <v>2284.376029</v>
      </c>
    </row>
    <row r="2371" ht="14.25" customHeight="1" outlineLevel="2">
      <c r="A2371" s="68">
        <v>4015.0</v>
      </c>
      <c r="B2371" s="69">
        <v>7.0</v>
      </c>
      <c r="C2371" s="18" t="str">
        <f>IF(A2371=1.2, "Minneapolis",VLOOKUP(A2371,'Fall20 data fy22 comp rev '!$P$2:$Q$669,2,0))</f>
        <v>Community Of Peace Academy</v>
      </c>
      <c r="D2371" s="68">
        <v>4015.0</v>
      </c>
      <c r="E2371" s="69">
        <v>7.0</v>
      </c>
      <c r="F2371" s="69">
        <v>11.0</v>
      </c>
      <c r="G2371" s="70" t="s">
        <v>3316</v>
      </c>
      <c r="H2371" s="69">
        <v>245.0</v>
      </c>
      <c r="I2371" s="69">
        <v>185.0</v>
      </c>
      <c r="J2371" s="69">
        <v>32.0</v>
      </c>
      <c r="K2371" s="29">
        <f t="shared" si="2736"/>
        <v>201</v>
      </c>
      <c r="L2371" s="71">
        <f t="shared" si="2737"/>
        <v>0.8204</v>
      </c>
      <c r="M2371" s="71">
        <f t="shared" si="2738"/>
        <v>1</v>
      </c>
      <c r="N2371" s="72">
        <f t="shared" si="2739"/>
        <v>120.6</v>
      </c>
      <c r="O2371" s="73">
        <f t="shared" si="2740"/>
        <v>690796.8</v>
      </c>
      <c r="P2371" s="8">
        <f t="shared" si="2741"/>
        <v>2819.578776</v>
      </c>
    </row>
    <row r="2372" ht="14.25" customHeight="1" outlineLevel="2">
      <c r="A2372" s="68">
        <v>4015.0</v>
      </c>
      <c r="B2372" s="69">
        <v>7.0</v>
      </c>
      <c r="C2372" s="18" t="str">
        <f>IF(A2372=1.2, "Minneapolis",VLOOKUP(A2372,'Fall20 data fy22 comp rev '!$P$2:$Q$669,2,0))</f>
        <v>Community Of Peace Academy</v>
      </c>
      <c r="D2372" s="68">
        <v>4015.0</v>
      </c>
      <c r="E2372" s="69">
        <v>7.0</v>
      </c>
      <c r="F2372" s="69">
        <v>12.0</v>
      </c>
      <c r="G2372" s="70" t="s">
        <v>3317</v>
      </c>
      <c r="H2372" s="69">
        <v>255.0</v>
      </c>
      <c r="I2372" s="69">
        <v>176.0</v>
      </c>
      <c r="J2372" s="69">
        <v>44.0</v>
      </c>
      <c r="K2372" s="29">
        <f t="shared" si="2736"/>
        <v>198</v>
      </c>
      <c r="L2372" s="71">
        <f t="shared" si="2737"/>
        <v>0.7765</v>
      </c>
      <c r="M2372" s="71">
        <f t="shared" si="2738"/>
        <v>0.9706</v>
      </c>
      <c r="N2372" s="72">
        <f t="shared" si="2739"/>
        <v>115.31</v>
      </c>
      <c r="O2372" s="73">
        <f t="shared" si="2740"/>
        <v>660495.68</v>
      </c>
      <c r="P2372" s="8">
        <f t="shared" si="2741"/>
        <v>2590.179137</v>
      </c>
    </row>
    <row r="2373" ht="14.25" customHeight="1" outlineLevel="1">
      <c r="A2373" s="68"/>
      <c r="B2373" s="69"/>
      <c r="C2373" s="80" t="s">
        <v>3968</v>
      </c>
      <c r="D2373" s="68"/>
      <c r="E2373" s="69"/>
      <c r="F2373" s="69"/>
      <c r="G2373" s="70"/>
      <c r="H2373" s="69">
        <f t="shared" ref="H2373:K2373" si="2742">SUBTOTAL(9,H2370:H2372)</f>
        <v>777</v>
      </c>
      <c r="I2373" s="69">
        <f t="shared" si="2742"/>
        <v>537</v>
      </c>
      <c r="J2373" s="69">
        <f t="shared" si="2742"/>
        <v>128</v>
      </c>
      <c r="K2373" s="29">
        <f t="shared" si="2742"/>
        <v>601</v>
      </c>
      <c r="L2373" s="71"/>
      <c r="M2373" s="71"/>
      <c r="N2373" s="72">
        <f t="shared" ref="N2373:O2373" si="2743">SUBTOTAL(9,N2370:N2372)</f>
        <v>346.38</v>
      </c>
      <c r="O2373" s="73">
        <f t="shared" si="2743"/>
        <v>1984064.64</v>
      </c>
      <c r="P2373" s="8"/>
    </row>
    <row r="2374" ht="14.25" customHeight="1" outlineLevel="2">
      <c r="A2374" s="68">
        <v>4016.0</v>
      </c>
      <c r="B2374" s="69">
        <v>7.0</v>
      </c>
      <c r="C2374" s="18" t="str">
        <f>IF(A2374=1.2, "Minneapolis",VLOOKUP(A2374,'Fall20 data fy22 comp rev '!$P$2:$Q$669,2,0))</f>
        <v>World Learner Charter School</v>
      </c>
      <c r="D2374" s="68">
        <v>4016.0</v>
      </c>
      <c r="E2374" s="69">
        <v>7.0</v>
      </c>
      <c r="F2374" s="69">
        <v>10.0</v>
      </c>
      <c r="G2374" s="70" t="s">
        <v>416</v>
      </c>
      <c r="H2374" s="69">
        <v>215.0</v>
      </c>
      <c r="I2374" s="69">
        <v>11.0</v>
      </c>
      <c r="J2374" s="69">
        <v>5.0</v>
      </c>
      <c r="K2374" s="29">
        <f>ROUND((I$3*I2374)+(J2374*J$3),1)</f>
        <v>13.5</v>
      </c>
      <c r="L2374" s="71">
        <f>ROUND(K2374/H2374,4)</f>
        <v>0.0628</v>
      </c>
      <c r="M2374" s="71">
        <f>ROUND(MIN(1,L2374/M$3),4)</f>
        <v>0.0785</v>
      </c>
      <c r="N2374" s="72">
        <f>ROUND(K2374*M2374*N$3,2)</f>
        <v>0.64</v>
      </c>
      <c r="O2374" s="73">
        <f>ROUND(N2374*O$3,2)</f>
        <v>3665.92</v>
      </c>
      <c r="P2374" s="8">
        <f>O2374/H2374</f>
        <v>17.0507907</v>
      </c>
    </row>
    <row r="2375" ht="14.25" customHeight="1" outlineLevel="1">
      <c r="A2375" s="68"/>
      <c r="B2375" s="69"/>
      <c r="C2375" s="80" t="s">
        <v>3969</v>
      </c>
      <c r="D2375" s="68"/>
      <c r="E2375" s="69"/>
      <c r="F2375" s="69"/>
      <c r="G2375" s="70"/>
      <c r="H2375" s="69">
        <f t="shared" ref="H2375:K2375" si="2744">SUBTOTAL(9,H2374)</f>
        <v>215</v>
      </c>
      <c r="I2375" s="69">
        <f t="shared" si="2744"/>
        <v>11</v>
      </c>
      <c r="J2375" s="69">
        <f t="shared" si="2744"/>
        <v>5</v>
      </c>
      <c r="K2375" s="29">
        <f t="shared" si="2744"/>
        <v>13.5</v>
      </c>
      <c r="L2375" s="71"/>
      <c r="M2375" s="71"/>
      <c r="N2375" s="72">
        <f t="shared" ref="N2375:O2375" si="2745">SUBTOTAL(9,N2374)</f>
        <v>0.64</v>
      </c>
      <c r="O2375" s="73">
        <f t="shared" si="2745"/>
        <v>3665.92</v>
      </c>
      <c r="P2375" s="8"/>
    </row>
    <row r="2376" ht="14.25" customHeight="1" outlineLevel="2">
      <c r="A2376" s="68">
        <v>4017.0</v>
      </c>
      <c r="B2376" s="69">
        <v>7.0</v>
      </c>
      <c r="C2376" s="18" t="str">
        <f>IF(A2376=1.2, "Minneapolis",VLOOKUP(A2376,'Fall20 data fy22 comp rev '!$P$2:$Q$669,2,0))</f>
        <v>Minnesota Transitions Charter Sch</v>
      </c>
      <c r="D2376" s="68">
        <v>4017.0</v>
      </c>
      <c r="E2376" s="69">
        <v>7.0</v>
      </c>
      <c r="F2376" s="69">
        <v>10.0</v>
      </c>
      <c r="G2376" s="70" t="s">
        <v>3318</v>
      </c>
      <c r="H2376" s="69">
        <v>80.0</v>
      </c>
      <c r="I2376" s="69">
        <v>75.0</v>
      </c>
      <c r="J2376" s="69">
        <v>0.0</v>
      </c>
      <c r="K2376" s="29">
        <f t="shared" ref="K2376:K2382" si="2746">ROUND((I$3*I2376)+(J2376*J$3),1)</f>
        <v>75</v>
      </c>
      <c r="L2376" s="71">
        <f t="shared" ref="L2376:L2382" si="2747">ROUND(K2376/H2376,4)</f>
        <v>0.9375</v>
      </c>
      <c r="M2376" s="71">
        <f t="shared" ref="M2376:M2382" si="2748">ROUND(MIN(1,L2376/M$3),4)</f>
        <v>1</v>
      </c>
      <c r="N2376" s="72">
        <f t="shared" ref="N2376:N2382" si="2749">ROUND(K2376*M2376*N$3,2)</f>
        <v>45</v>
      </c>
      <c r="O2376" s="73">
        <f t="shared" ref="O2376:O2382" si="2750">ROUND(N2376*O$3,2)</f>
        <v>257760</v>
      </c>
      <c r="P2376" s="8">
        <f t="shared" ref="P2376:P2382" si="2751">O2376/H2376</f>
        <v>3222</v>
      </c>
    </row>
    <row r="2377" ht="14.25" customHeight="1" outlineLevel="2">
      <c r="A2377" s="68">
        <v>4017.0</v>
      </c>
      <c r="B2377" s="69">
        <v>7.0</v>
      </c>
      <c r="C2377" s="18" t="str">
        <f>IF(A2377=1.2, "Minneapolis",VLOOKUP(A2377,'Fall20 data fy22 comp rev '!$P$2:$Q$669,2,0))</f>
        <v>Minnesota Transitions Charter Sch</v>
      </c>
      <c r="D2377" s="68">
        <v>4017.0</v>
      </c>
      <c r="E2377" s="69">
        <v>7.0</v>
      </c>
      <c r="F2377" s="69">
        <v>12.0</v>
      </c>
      <c r="G2377" s="70" t="s">
        <v>3319</v>
      </c>
      <c r="H2377" s="69">
        <v>254.0</v>
      </c>
      <c r="I2377" s="69">
        <v>235.0</v>
      </c>
      <c r="J2377" s="69">
        <v>5.0</v>
      </c>
      <c r="K2377" s="29">
        <f t="shared" si="2746"/>
        <v>237.5</v>
      </c>
      <c r="L2377" s="71">
        <f t="shared" si="2747"/>
        <v>0.935</v>
      </c>
      <c r="M2377" s="71">
        <f t="shared" si="2748"/>
        <v>1</v>
      </c>
      <c r="N2377" s="72">
        <f t="shared" si="2749"/>
        <v>142.5</v>
      </c>
      <c r="O2377" s="73">
        <f t="shared" si="2750"/>
        <v>816240</v>
      </c>
      <c r="P2377" s="8">
        <f t="shared" si="2751"/>
        <v>3213.543307</v>
      </c>
    </row>
    <row r="2378" ht="14.25" customHeight="1" outlineLevel="2">
      <c r="A2378" s="68">
        <v>4017.0</v>
      </c>
      <c r="B2378" s="69">
        <v>7.0</v>
      </c>
      <c r="C2378" s="18" t="str">
        <f>IF(A2378=1.2, "Minneapolis",VLOOKUP(A2378,'Fall20 data fy22 comp rev '!$P$2:$Q$669,2,0))</f>
        <v>Minnesota Transitions Charter Sch</v>
      </c>
      <c r="D2378" s="68">
        <v>4017.0</v>
      </c>
      <c r="E2378" s="69">
        <v>7.0</v>
      </c>
      <c r="F2378" s="69">
        <v>14.0</v>
      </c>
      <c r="G2378" s="70" t="s">
        <v>3320</v>
      </c>
      <c r="H2378" s="69">
        <v>371.0</v>
      </c>
      <c r="I2378" s="69">
        <v>124.0</v>
      </c>
      <c r="J2378" s="69">
        <v>11.0</v>
      </c>
      <c r="K2378" s="29">
        <f t="shared" si="2746"/>
        <v>129.5</v>
      </c>
      <c r="L2378" s="71">
        <f t="shared" si="2747"/>
        <v>0.3491</v>
      </c>
      <c r="M2378" s="71">
        <f t="shared" si="2748"/>
        <v>0.4364</v>
      </c>
      <c r="N2378" s="72">
        <f t="shared" si="2749"/>
        <v>33.91</v>
      </c>
      <c r="O2378" s="73">
        <f t="shared" si="2750"/>
        <v>194236.48</v>
      </c>
      <c r="P2378" s="8">
        <f t="shared" si="2751"/>
        <v>523.5484636</v>
      </c>
    </row>
    <row r="2379" ht="14.25" customHeight="1" outlineLevel="2">
      <c r="A2379" s="68">
        <v>4017.0</v>
      </c>
      <c r="B2379" s="69">
        <v>7.0</v>
      </c>
      <c r="C2379" s="18" t="str">
        <f>IF(A2379=1.2, "Minneapolis",VLOOKUP(A2379,'Fall20 data fy22 comp rev '!$P$2:$Q$669,2,0))</f>
        <v>Minnesota Transitions Charter Sch</v>
      </c>
      <c r="D2379" s="68">
        <v>4017.0</v>
      </c>
      <c r="E2379" s="69">
        <v>7.0</v>
      </c>
      <c r="F2379" s="69">
        <v>16.0</v>
      </c>
      <c r="G2379" s="70" t="s">
        <v>3321</v>
      </c>
      <c r="H2379" s="69">
        <v>21.0</v>
      </c>
      <c r="I2379" s="69">
        <v>6.0</v>
      </c>
      <c r="J2379" s="69">
        <v>1.0</v>
      </c>
      <c r="K2379" s="29">
        <f t="shared" si="2746"/>
        <v>6.5</v>
      </c>
      <c r="L2379" s="71">
        <f t="shared" si="2747"/>
        <v>0.3095</v>
      </c>
      <c r="M2379" s="71">
        <f t="shared" si="2748"/>
        <v>0.3869</v>
      </c>
      <c r="N2379" s="72">
        <f t="shared" si="2749"/>
        <v>1.51</v>
      </c>
      <c r="O2379" s="73">
        <f t="shared" si="2750"/>
        <v>8649.28</v>
      </c>
      <c r="P2379" s="8">
        <f t="shared" si="2751"/>
        <v>411.8704762</v>
      </c>
    </row>
    <row r="2380" ht="14.25" customHeight="1" outlineLevel="2">
      <c r="A2380" s="68">
        <v>4017.0</v>
      </c>
      <c r="B2380" s="69">
        <v>7.0</v>
      </c>
      <c r="C2380" s="18" t="str">
        <f>IF(A2380=1.2, "Minneapolis",VLOOKUP(A2380,'Fall20 data fy22 comp rev '!$P$2:$Q$669,2,0))</f>
        <v>Minnesota Transitions Charter Sch</v>
      </c>
      <c r="D2380" s="68">
        <v>4017.0</v>
      </c>
      <c r="E2380" s="69">
        <v>7.0</v>
      </c>
      <c r="F2380" s="69">
        <v>17.0</v>
      </c>
      <c r="G2380" s="70" t="s">
        <v>3322</v>
      </c>
      <c r="H2380" s="69">
        <v>140.0</v>
      </c>
      <c r="I2380" s="69">
        <v>135.0</v>
      </c>
      <c r="J2380" s="69">
        <v>1.0</v>
      </c>
      <c r="K2380" s="29">
        <f t="shared" si="2746"/>
        <v>135.5</v>
      </c>
      <c r="L2380" s="71">
        <f t="shared" si="2747"/>
        <v>0.9679</v>
      </c>
      <c r="M2380" s="71">
        <f t="shared" si="2748"/>
        <v>1</v>
      </c>
      <c r="N2380" s="72">
        <f t="shared" si="2749"/>
        <v>81.3</v>
      </c>
      <c r="O2380" s="73">
        <f t="shared" si="2750"/>
        <v>465686.4</v>
      </c>
      <c r="P2380" s="8">
        <f t="shared" si="2751"/>
        <v>3326.331429</v>
      </c>
    </row>
    <row r="2381" ht="14.25" customHeight="1" outlineLevel="2">
      <c r="A2381" s="68">
        <v>4017.0</v>
      </c>
      <c r="B2381" s="69">
        <v>7.0</v>
      </c>
      <c r="C2381" s="18" t="str">
        <f>IF(A2381=1.2, "Minneapolis",VLOOKUP(A2381,'Fall20 data fy22 comp rev '!$P$2:$Q$669,2,0))</f>
        <v>Minnesota Transitions Charter Sch</v>
      </c>
      <c r="D2381" s="68">
        <v>4017.0</v>
      </c>
      <c r="E2381" s="69">
        <v>7.0</v>
      </c>
      <c r="F2381" s="69">
        <v>18.0</v>
      </c>
      <c r="G2381" s="70" t="s">
        <v>3323</v>
      </c>
      <c r="H2381" s="69">
        <v>2613.0</v>
      </c>
      <c r="I2381" s="69">
        <v>1029.0</v>
      </c>
      <c r="J2381" s="69">
        <v>258.0</v>
      </c>
      <c r="K2381" s="29">
        <f t="shared" si="2746"/>
        <v>1158</v>
      </c>
      <c r="L2381" s="71">
        <f t="shared" si="2747"/>
        <v>0.4432</v>
      </c>
      <c r="M2381" s="71">
        <f t="shared" si="2748"/>
        <v>0.554</v>
      </c>
      <c r="N2381" s="72">
        <f t="shared" si="2749"/>
        <v>384.92</v>
      </c>
      <c r="O2381" s="73">
        <f t="shared" si="2750"/>
        <v>2204821.76</v>
      </c>
      <c r="P2381" s="8">
        <f t="shared" si="2751"/>
        <v>843.7894221</v>
      </c>
    </row>
    <row r="2382" ht="14.25" customHeight="1" outlineLevel="2">
      <c r="A2382" s="68">
        <v>4017.0</v>
      </c>
      <c r="B2382" s="69">
        <v>7.0</v>
      </c>
      <c r="C2382" s="18" t="str">
        <f>IF(A2382=1.2, "Minneapolis",VLOOKUP(A2382,'Fall20 data fy22 comp rev '!$P$2:$Q$669,2,0))</f>
        <v>Minnesota Transitions Charter Sch</v>
      </c>
      <c r="D2382" s="68">
        <v>4017.0</v>
      </c>
      <c r="E2382" s="69">
        <v>7.0</v>
      </c>
      <c r="F2382" s="69">
        <v>21.0</v>
      </c>
      <c r="G2382" s="70" t="s">
        <v>3970</v>
      </c>
      <c r="H2382" s="69">
        <v>114.0</v>
      </c>
      <c r="I2382" s="69">
        <v>112.0</v>
      </c>
      <c r="J2382" s="69">
        <v>0.0</v>
      </c>
      <c r="K2382" s="29">
        <f t="shared" si="2746"/>
        <v>112</v>
      </c>
      <c r="L2382" s="71">
        <f t="shared" si="2747"/>
        <v>0.9825</v>
      </c>
      <c r="M2382" s="71">
        <f t="shared" si="2748"/>
        <v>1</v>
      </c>
      <c r="N2382" s="72">
        <f t="shared" si="2749"/>
        <v>67.2</v>
      </c>
      <c r="O2382" s="73">
        <f t="shared" si="2750"/>
        <v>384921.6</v>
      </c>
      <c r="P2382" s="8">
        <f t="shared" si="2751"/>
        <v>3376.505263</v>
      </c>
    </row>
    <row r="2383" ht="14.25" customHeight="1" outlineLevel="1">
      <c r="A2383" s="68"/>
      <c r="B2383" s="69"/>
      <c r="C2383" s="80" t="s">
        <v>3971</v>
      </c>
      <c r="D2383" s="68"/>
      <c r="E2383" s="69"/>
      <c r="F2383" s="69"/>
      <c r="G2383" s="70"/>
      <c r="H2383" s="69">
        <f t="shared" ref="H2383:K2383" si="2752">SUBTOTAL(9,H2376:H2382)</f>
        <v>3593</v>
      </c>
      <c r="I2383" s="69">
        <f t="shared" si="2752"/>
        <v>1716</v>
      </c>
      <c r="J2383" s="69">
        <f t="shared" si="2752"/>
        <v>276</v>
      </c>
      <c r="K2383" s="29">
        <f t="shared" si="2752"/>
        <v>1854</v>
      </c>
      <c r="L2383" s="71"/>
      <c r="M2383" s="71"/>
      <c r="N2383" s="72">
        <f t="shared" ref="N2383:O2383" si="2753">SUBTOTAL(9,N2376:N2382)</f>
        <v>756.34</v>
      </c>
      <c r="O2383" s="73">
        <f t="shared" si="2753"/>
        <v>4332315.52</v>
      </c>
      <c r="P2383" s="8"/>
    </row>
    <row r="2384" ht="14.25" customHeight="1" outlineLevel="2">
      <c r="A2384" s="68">
        <v>4018.0</v>
      </c>
      <c r="B2384" s="69">
        <v>7.0</v>
      </c>
      <c r="C2384" s="18" t="str">
        <f>IF(A2384=1.2, "Minneapolis",VLOOKUP(A2384,'Fall20 data fy22 comp rev '!$P$2:$Q$669,2,0))</f>
        <v>Achieve Language Academy</v>
      </c>
      <c r="D2384" s="68">
        <v>4018.0</v>
      </c>
      <c r="E2384" s="69">
        <v>7.0</v>
      </c>
      <c r="F2384" s="69">
        <v>10.0</v>
      </c>
      <c r="G2384" s="70" t="s">
        <v>418</v>
      </c>
      <c r="H2384" s="69">
        <v>461.0</v>
      </c>
      <c r="I2384" s="69">
        <v>279.0</v>
      </c>
      <c r="J2384" s="69">
        <v>103.0</v>
      </c>
      <c r="K2384" s="29">
        <f>ROUND((I$3*I2384)+(J2384*J$3),1)</f>
        <v>330.5</v>
      </c>
      <c r="L2384" s="71">
        <f>ROUND(K2384/H2384,4)</f>
        <v>0.7169</v>
      </c>
      <c r="M2384" s="71">
        <f>ROUND(MIN(1,L2384/M$3),4)</f>
        <v>0.8961</v>
      </c>
      <c r="N2384" s="72">
        <f>ROUND(K2384*M2384*N$3,2)</f>
        <v>177.7</v>
      </c>
      <c r="O2384" s="73">
        <f>ROUND(N2384*O$3,2)</f>
        <v>1017865.6</v>
      </c>
      <c r="P2384" s="8">
        <f>O2384/H2384</f>
        <v>2207.95141</v>
      </c>
    </row>
    <row r="2385" ht="14.25" customHeight="1" outlineLevel="1">
      <c r="A2385" s="68"/>
      <c r="B2385" s="69"/>
      <c r="C2385" s="80" t="s">
        <v>3972</v>
      </c>
      <c r="D2385" s="68"/>
      <c r="E2385" s="69"/>
      <c r="F2385" s="69"/>
      <c r="G2385" s="70"/>
      <c r="H2385" s="69">
        <f t="shared" ref="H2385:K2385" si="2754">SUBTOTAL(9,H2384)</f>
        <v>461</v>
      </c>
      <c r="I2385" s="69">
        <f t="shared" si="2754"/>
        <v>279</v>
      </c>
      <c r="J2385" s="69">
        <f t="shared" si="2754"/>
        <v>103</v>
      </c>
      <c r="K2385" s="29">
        <f t="shared" si="2754"/>
        <v>330.5</v>
      </c>
      <c r="L2385" s="71"/>
      <c r="M2385" s="71"/>
      <c r="N2385" s="72">
        <f t="shared" ref="N2385:O2385" si="2755">SUBTOTAL(9,N2384)</f>
        <v>177.7</v>
      </c>
      <c r="O2385" s="73">
        <f t="shared" si="2755"/>
        <v>1017865.6</v>
      </c>
      <c r="P2385" s="8"/>
    </row>
    <row r="2386" ht="14.25" customHeight="1" outlineLevel="2">
      <c r="A2386" s="68">
        <v>4020.0</v>
      </c>
      <c r="B2386" s="69">
        <v>7.0</v>
      </c>
      <c r="C2386" s="18" t="str">
        <f>IF(A2386=1.2, "Minneapolis",VLOOKUP(A2386,'Fall20 data fy22 comp rev '!$P$2:$Q$669,2,0))</f>
        <v>Duluth Public Schools Academy nee Edison</v>
      </c>
      <c r="D2386" s="68">
        <v>4020.0</v>
      </c>
      <c r="E2386" s="69">
        <v>7.0</v>
      </c>
      <c r="F2386" s="69">
        <v>10.0</v>
      </c>
      <c r="G2386" s="70" t="s">
        <v>3326</v>
      </c>
      <c r="H2386" s="69">
        <v>985.0</v>
      </c>
      <c r="I2386" s="69">
        <v>263.0</v>
      </c>
      <c r="J2386" s="69">
        <v>73.0</v>
      </c>
      <c r="K2386" s="29">
        <f t="shared" ref="K2386:K2387" si="2756">ROUND((I$3*I2386)+(J2386*J$3),1)</f>
        <v>299.5</v>
      </c>
      <c r="L2386" s="71">
        <f t="shared" ref="L2386:L2387" si="2757">ROUND(K2386/H2386,4)</f>
        <v>0.3041</v>
      </c>
      <c r="M2386" s="71">
        <f t="shared" ref="M2386:M2387" si="2758">ROUND(MIN(1,L2386/M$3),4)</f>
        <v>0.3801</v>
      </c>
      <c r="N2386" s="72">
        <f t="shared" ref="N2386:N2387" si="2759">ROUND(K2386*M2386*N$3,2)</f>
        <v>68.3</v>
      </c>
      <c r="O2386" s="73">
        <f t="shared" ref="O2386:O2387" si="2760">ROUND(N2386*O$3,2)</f>
        <v>391222.4</v>
      </c>
      <c r="P2386" s="8">
        <f t="shared" ref="P2386:P2387" si="2761">O2386/H2386</f>
        <v>397.1801015</v>
      </c>
    </row>
    <row r="2387" ht="14.25" customHeight="1" outlineLevel="2">
      <c r="A2387" s="68">
        <v>4020.0</v>
      </c>
      <c r="B2387" s="69">
        <v>7.0</v>
      </c>
      <c r="C2387" s="18" t="str">
        <f>IF(A2387=1.2, "Minneapolis",VLOOKUP(A2387,'Fall20 data fy22 comp rev '!$P$2:$Q$669,2,0))</f>
        <v>Duluth Public Schools Academy nee Edison</v>
      </c>
      <c r="D2387" s="68">
        <v>4020.0</v>
      </c>
      <c r="E2387" s="69">
        <v>7.0</v>
      </c>
      <c r="F2387" s="69">
        <v>40.0</v>
      </c>
      <c r="G2387" s="70" t="s">
        <v>3327</v>
      </c>
      <c r="H2387" s="69">
        <v>280.0</v>
      </c>
      <c r="I2387" s="69">
        <v>102.0</v>
      </c>
      <c r="J2387" s="69">
        <v>29.0</v>
      </c>
      <c r="K2387" s="29">
        <f t="shared" si="2756"/>
        <v>116.5</v>
      </c>
      <c r="L2387" s="71">
        <f t="shared" si="2757"/>
        <v>0.4161</v>
      </c>
      <c r="M2387" s="71">
        <f t="shared" si="2758"/>
        <v>0.5201</v>
      </c>
      <c r="N2387" s="72">
        <f t="shared" si="2759"/>
        <v>36.35</v>
      </c>
      <c r="O2387" s="73">
        <f t="shared" si="2760"/>
        <v>208212.8</v>
      </c>
      <c r="P2387" s="8">
        <f t="shared" si="2761"/>
        <v>743.6171429</v>
      </c>
    </row>
    <row r="2388" ht="14.25" customHeight="1" outlineLevel="1">
      <c r="A2388" s="68"/>
      <c r="B2388" s="69"/>
      <c r="C2388" s="80" t="s">
        <v>3973</v>
      </c>
      <c r="D2388" s="68"/>
      <c r="E2388" s="69"/>
      <c r="F2388" s="69"/>
      <c r="G2388" s="70"/>
      <c r="H2388" s="69">
        <f t="shared" ref="H2388:K2388" si="2762">SUBTOTAL(9,H2386:H2387)</f>
        <v>1265</v>
      </c>
      <c r="I2388" s="69">
        <f t="shared" si="2762"/>
        <v>365</v>
      </c>
      <c r="J2388" s="69">
        <f t="shared" si="2762"/>
        <v>102</v>
      </c>
      <c r="K2388" s="29">
        <f t="shared" si="2762"/>
        <v>416</v>
      </c>
      <c r="L2388" s="71"/>
      <c r="M2388" s="71"/>
      <c r="N2388" s="72">
        <f t="shared" ref="N2388:O2388" si="2763">SUBTOTAL(9,N2386:N2387)</f>
        <v>104.65</v>
      </c>
      <c r="O2388" s="73">
        <f t="shared" si="2763"/>
        <v>599435.2</v>
      </c>
      <c r="P2388" s="8"/>
    </row>
    <row r="2389" ht="14.25" customHeight="1" outlineLevel="2">
      <c r="A2389" s="68">
        <v>4025.0</v>
      </c>
      <c r="B2389" s="69">
        <v>7.0</v>
      </c>
      <c r="C2389" s="18" t="str">
        <f>IF(A2389=1.2, "Minneapolis",VLOOKUP(A2389,'Fall20 data fy22 comp rev '!$P$2:$Q$669,2,0))</f>
        <v>Cyber Village Academy</v>
      </c>
      <c r="D2389" s="68">
        <v>4025.0</v>
      </c>
      <c r="E2389" s="69">
        <v>7.0</v>
      </c>
      <c r="F2389" s="69">
        <v>10.0</v>
      </c>
      <c r="G2389" s="70" t="s">
        <v>420</v>
      </c>
      <c r="H2389" s="69">
        <v>219.0</v>
      </c>
      <c r="I2389" s="69">
        <v>44.0</v>
      </c>
      <c r="J2389" s="69">
        <v>13.0</v>
      </c>
      <c r="K2389" s="29">
        <f>ROUND((I$3*I2389)+(J2389*J$3),1)</f>
        <v>50.5</v>
      </c>
      <c r="L2389" s="71">
        <f>ROUND(K2389/H2389,4)</f>
        <v>0.2306</v>
      </c>
      <c r="M2389" s="71">
        <f>ROUND(MIN(1,L2389/M$3),4)</f>
        <v>0.2883</v>
      </c>
      <c r="N2389" s="72">
        <f>ROUND(K2389*M2389*N$3,2)</f>
        <v>8.74</v>
      </c>
      <c r="O2389" s="73">
        <f>ROUND(N2389*O$3,2)</f>
        <v>50062.72</v>
      </c>
      <c r="P2389" s="8">
        <f>O2389/H2389</f>
        <v>228.596895</v>
      </c>
    </row>
    <row r="2390" ht="14.25" customHeight="1" outlineLevel="1">
      <c r="A2390" s="68"/>
      <c r="B2390" s="69"/>
      <c r="C2390" s="80" t="s">
        <v>3974</v>
      </c>
      <c r="D2390" s="68"/>
      <c r="E2390" s="69"/>
      <c r="F2390" s="69"/>
      <c r="G2390" s="70"/>
      <c r="H2390" s="69">
        <f t="shared" ref="H2390:K2390" si="2764">SUBTOTAL(9,H2389)</f>
        <v>219</v>
      </c>
      <c r="I2390" s="69">
        <f t="shared" si="2764"/>
        <v>44</v>
      </c>
      <c r="J2390" s="69">
        <f t="shared" si="2764"/>
        <v>13</v>
      </c>
      <c r="K2390" s="29">
        <f t="shared" si="2764"/>
        <v>50.5</v>
      </c>
      <c r="L2390" s="71"/>
      <c r="M2390" s="71"/>
      <c r="N2390" s="72">
        <f t="shared" ref="N2390:O2390" si="2765">SUBTOTAL(9,N2389)</f>
        <v>8.74</v>
      </c>
      <c r="O2390" s="73">
        <f t="shared" si="2765"/>
        <v>50062.72</v>
      </c>
      <c r="P2390" s="8"/>
    </row>
    <row r="2391" ht="14.25" customHeight="1" outlineLevel="2">
      <c r="A2391" s="68">
        <v>4026.0</v>
      </c>
      <c r="B2391" s="69">
        <v>7.0</v>
      </c>
      <c r="C2391" s="18" t="str">
        <f>IF(A2391=1.2, "Minneapolis",VLOOKUP(A2391,'Fall20 data fy22 comp rev '!$P$2:$Q$669,2,0))</f>
        <v>E.C.H.O. Charter School</v>
      </c>
      <c r="D2391" s="68">
        <v>4026.0</v>
      </c>
      <c r="E2391" s="69">
        <v>7.0</v>
      </c>
      <c r="F2391" s="69">
        <v>10.0</v>
      </c>
      <c r="G2391" s="70" t="s">
        <v>421</v>
      </c>
      <c r="H2391" s="69">
        <v>60.0</v>
      </c>
      <c r="I2391" s="69">
        <v>30.0</v>
      </c>
      <c r="J2391" s="69">
        <v>6.0</v>
      </c>
      <c r="K2391" s="29">
        <f>ROUND((I$3*I2391)+(J2391*J$3),1)</f>
        <v>33</v>
      </c>
      <c r="L2391" s="71">
        <f>ROUND(K2391/H2391,4)</f>
        <v>0.55</v>
      </c>
      <c r="M2391" s="71">
        <f>ROUND(MIN(1,L2391/M$3),4)</f>
        <v>0.6875</v>
      </c>
      <c r="N2391" s="72">
        <f>ROUND(K2391*M2391*N$3,2)</f>
        <v>13.61</v>
      </c>
      <c r="O2391" s="73">
        <f>ROUND(N2391*O$3,2)</f>
        <v>77958.08</v>
      </c>
      <c r="P2391" s="8">
        <f>O2391/H2391</f>
        <v>1299.301333</v>
      </c>
    </row>
    <row r="2392" ht="14.25" customHeight="1" outlineLevel="1">
      <c r="A2392" s="68"/>
      <c r="B2392" s="69"/>
      <c r="C2392" s="80" t="s">
        <v>3975</v>
      </c>
      <c r="D2392" s="68"/>
      <c r="E2392" s="69"/>
      <c r="F2392" s="69"/>
      <c r="G2392" s="70"/>
      <c r="H2392" s="69">
        <f t="shared" ref="H2392:K2392" si="2766">SUBTOTAL(9,H2391)</f>
        <v>60</v>
      </c>
      <c r="I2392" s="69">
        <f t="shared" si="2766"/>
        <v>30</v>
      </c>
      <c r="J2392" s="69">
        <f t="shared" si="2766"/>
        <v>6</v>
      </c>
      <c r="K2392" s="29">
        <f t="shared" si="2766"/>
        <v>33</v>
      </c>
      <c r="L2392" s="71"/>
      <c r="M2392" s="71"/>
      <c r="N2392" s="72">
        <f t="shared" ref="N2392:O2392" si="2767">SUBTOTAL(9,N2391)</f>
        <v>13.61</v>
      </c>
      <c r="O2392" s="73">
        <f t="shared" si="2767"/>
        <v>77958.08</v>
      </c>
      <c r="P2392" s="8"/>
    </row>
    <row r="2393" ht="14.25" customHeight="1" outlineLevel="2">
      <c r="A2393" s="68">
        <v>4027.0</v>
      </c>
      <c r="B2393" s="69">
        <v>7.0</v>
      </c>
      <c r="C2393" s="18" t="str">
        <f>IF(A2393=1.2, "Minneapolis",VLOOKUP(A2393,'Fall20 data fy22 comp rev '!$P$2:$Q$669,2,0))</f>
        <v>Higher Ground Academy</v>
      </c>
      <c r="D2393" s="68">
        <v>4027.0</v>
      </c>
      <c r="E2393" s="69">
        <v>7.0</v>
      </c>
      <c r="F2393" s="69">
        <v>10.0</v>
      </c>
      <c r="G2393" s="70" t="s">
        <v>422</v>
      </c>
      <c r="H2393" s="69">
        <v>575.0</v>
      </c>
      <c r="I2393" s="69">
        <v>540.0</v>
      </c>
      <c r="J2393" s="69">
        <v>19.0</v>
      </c>
      <c r="K2393" s="29">
        <f t="shared" ref="K2393:K2394" si="2768">ROUND((I$3*I2393)+(J2393*J$3),1)</f>
        <v>549.5</v>
      </c>
      <c r="L2393" s="71">
        <f t="shared" ref="L2393:L2394" si="2769">ROUND(K2393/H2393,4)</f>
        <v>0.9557</v>
      </c>
      <c r="M2393" s="71">
        <f t="shared" ref="M2393:M2394" si="2770">ROUND(MIN(1,L2393/M$3),4)</f>
        <v>1</v>
      </c>
      <c r="N2393" s="72">
        <f t="shared" ref="N2393:N2394" si="2771">ROUND(K2393*M2393*N$3,2)</f>
        <v>329.7</v>
      </c>
      <c r="O2393" s="73">
        <f t="shared" ref="O2393:O2394" si="2772">ROUND(N2393*O$3,2)</f>
        <v>1888521.6</v>
      </c>
      <c r="P2393" s="8">
        <f t="shared" ref="P2393:P2394" si="2773">O2393/H2393</f>
        <v>3284.385391</v>
      </c>
    </row>
    <row r="2394" ht="14.25" customHeight="1" outlineLevel="2">
      <c r="A2394" s="68">
        <v>4027.0</v>
      </c>
      <c r="B2394" s="69">
        <v>7.0</v>
      </c>
      <c r="C2394" s="18" t="str">
        <f>IF(A2394=1.2, "Minneapolis",VLOOKUP(A2394,'Fall20 data fy22 comp rev '!$P$2:$Q$669,2,0))</f>
        <v>Higher Ground Academy</v>
      </c>
      <c r="D2394" s="68">
        <v>4027.0</v>
      </c>
      <c r="E2394" s="69">
        <v>7.0</v>
      </c>
      <c r="F2394" s="69">
        <v>30.0</v>
      </c>
      <c r="G2394" s="70" t="s">
        <v>3328</v>
      </c>
      <c r="H2394" s="69">
        <v>405.0</v>
      </c>
      <c r="I2394" s="69">
        <v>373.0</v>
      </c>
      <c r="J2394" s="69">
        <v>24.0</v>
      </c>
      <c r="K2394" s="29">
        <f t="shared" si="2768"/>
        <v>385</v>
      </c>
      <c r="L2394" s="71">
        <f t="shared" si="2769"/>
        <v>0.9506</v>
      </c>
      <c r="M2394" s="71">
        <f t="shared" si="2770"/>
        <v>1</v>
      </c>
      <c r="N2394" s="72">
        <f t="shared" si="2771"/>
        <v>231</v>
      </c>
      <c r="O2394" s="73">
        <f t="shared" si="2772"/>
        <v>1323168</v>
      </c>
      <c r="P2394" s="8">
        <f t="shared" si="2773"/>
        <v>3267.081481</v>
      </c>
    </row>
    <row r="2395" ht="14.25" customHeight="1" outlineLevel="1">
      <c r="A2395" s="68"/>
      <c r="B2395" s="69"/>
      <c r="C2395" s="80" t="s">
        <v>3976</v>
      </c>
      <c r="D2395" s="68"/>
      <c r="E2395" s="69"/>
      <c r="F2395" s="69"/>
      <c r="G2395" s="70"/>
      <c r="H2395" s="69">
        <f t="shared" ref="H2395:K2395" si="2774">SUBTOTAL(9,H2393:H2394)</f>
        <v>980</v>
      </c>
      <c r="I2395" s="69">
        <f t="shared" si="2774"/>
        <v>913</v>
      </c>
      <c r="J2395" s="69">
        <f t="shared" si="2774"/>
        <v>43</v>
      </c>
      <c r="K2395" s="29">
        <f t="shared" si="2774"/>
        <v>934.5</v>
      </c>
      <c r="L2395" s="71"/>
      <c r="M2395" s="71"/>
      <c r="N2395" s="72">
        <f t="shared" ref="N2395:O2395" si="2775">SUBTOTAL(9,N2393:N2394)</f>
        <v>560.7</v>
      </c>
      <c r="O2395" s="73">
        <f t="shared" si="2775"/>
        <v>3211689.6</v>
      </c>
      <c r="P2395" s="8"/>
    </row>
    <row r="2396" ht="14.25" customHeight="1" outlineLevel="2">
      <c r="A2396" s="68">
        <v>4029.0</v>
      </c>
      <c r="B2396" s="69">
        <v>7.0</v>
      </c>
      <c r="C2396" s="18" t="str">
        <f>IF(A2396=1.2, "Minneapolis",VLOOKUP(A2396,'Fall20 data fy22 comp rev '!$P$2:$Q$669,2,0))</f>
        <v>St. Paul City School nee New Spirit Scho</v>
      </c>
      <c r="D2396" s="68">
        <v>4029.0</v>
      </c>
      <c r="E2396" s="69">
        <v>7.0</v>
      </c>
      <c r="F2396" s="69">
        <v>10.0</v>
      </c>
      <c r="G2396" s="70" t="s">
        <v>3329</v>
      </c>
      <c r="H2396" s="69">
        <v>313.0</v>
      </c>
      <c r="I2396" s="69">
        <v>274.0</v>
      </c>
      <c r="J2396" s="69">
        <v>26.0</v>
      </c>
      <c r="K2396" s="29">
        <f t="shared" ref="K2396:K2398" si="2776">ROUND((I$3*I2396)+(J2396*J$3),1)</f>
        <v>287</v>
      </c>
      <c r="L2396" s="71">
        <f t="shared" ref="L2396:L2398" si="2777">ROUND(K2396/H2396,4)</f>
        <v>0.9169</v>
      </c>
      <c r="M2396" s="71">
        <f t="shared" ref="M2396:M2398" si="2778">ROUND(MIN(1,L2396/M$3),4)</f>
        <v>1</v>
      </c>
      <c r="N2396" s="72">
        <f t="shared" ref="N2396:N2398" si="2779">ROUND(K2396*M2396*N$3,2)</f>
        <v>172.2</v>
      </c>
      <c r="O2396" s="73">
        <f t="shared" ref="O2396:O2398" si="2780">ROUND(N2396*O$3,2)</f>
        <v>986361.6</v>
      </c>
      <c r="P2396" s="8">
        <f t="shared" ref="P2396:P2398" si="2781">O2396/H2396</f>
        <v>3151.315016</v>
      </c>
    </row>
    <row r="2397" ht="14.25" customHeight="1" outlineLevel="2">
      <c r="A2397" s="68">
        <v>4029.0</v>
      </c>
      <c r="B2397" s="69">
        <v>7.0</v>
      </c>
      <c r="C2397" s="18" t="str">
        <f>IF(A2397=1.2, "Minneapolis",VLOOKUP(A2397,'Fall20 data fy22 comp rev '!$P$2:$Q$669,2,0))</f>
        <v>St. Paul City School nee New Spirit Scho</v>
      </c>
      <c r="D2397" s="68">
        <v>4029.0</v>
      </c>
      <c r="E2397" s="69">
        <v>7.0</v>
      </c>
      <c r="F2397" s="69">
        <v>20.0</v>
      </c>
      <c r="G2397" s="70" t="s">
        <v>3330</v>
      </c>
      <c r="H2397" s="69">
        <v>156.0</v>
      </c>
      <c r="I2397" s="69">
        <v>138.0</v>
      </c>
      <c r="J2397" s="69">
        <v>15.0</v>
      </c>
      <c r="K2397" s="29">
        <f t="shared" si="2776"/>
        <v>145.5</v>
      </c>
      <c r="L2397" s="71">
        <f t="shared" si="2777"/>
        <v>0.9327</v>
      </c>
      <c r="M2397" s="71">
        <f t="shared" si="2778"/>
        <v>1</v>
      </c>
      <c r="N2397" s="72">
        <f t="shared" si="2779"/>
        <v>87.3</v>
      </c>
      <c r="O2397" s="73">
        <f t="shared" si="2780"/>
        <v>500054.4</v>
      </c>
      <c r="P2397" s="8">
        <f t="shared" si="2781"/>
        <v>3205.476923</v>
      </c>
    </row>
    <row r="2398" ht="14.25" customHeight="1" outlineLevel="2">
      <c r="A2398" s="68">
        <v>4029.0</v>
      </c>
      <c r="B2398" s="69">
        <v>7.0</v>
      </c>
      <c r="C2398" s="18" t="str">
        <f>IF(A2398=1.2, "Minneapolis",VLOOKUP(A2398,'Fall20 data fy22 comp rev '!$P$2:$Q$669,2,0))</f>
        <v>St. Paul City School nee New Spirit Scho</v>
      </c>
      <c r="D2398" s="68">
        <v>4029.0</v>
      </c>
      <c r="E2398" s="69">
        <v>7.0</v>
      </c>
      <c r="F2398" s="69">
        <v>30.0</v>
      </c>
      <c r="G2398" s="70" t="s">
        <v>3331</v>
      </c>
      <c r="H2398" s="69">
        <v>73.0</v>
      </c>
      <c r="I2398" s="69">
        <v>48.0</v>
      </c>
      <c r="J2398" s="69">
        <v>4.0</v>
      </c>
      <c r="K2398" s="29">
        <f t="shared" si="2776"/>
        <v>50</v>
      </c>
      <c r="L2398" s="71">
        <f t="shared" si="2777"/>
        <v>0.6849</v>
      </c>
      <c r="M2398" s="71">
        <f t="shared" si="2778"/>
        <v>0.8561</v>
      </c>
      <c r="N2398" s="72">
        <f t="shared" si="2779"/>
        <v>25.68</v>
      </c>
      <c r="O2398" s="73">
        <f t="shared" si="2780"/>
        <v>147095.04</v>
      </c>
      <c r="P2398" s="8">
        <f t="shared" si="2781"/>
        <v>2015.000548</v>
      </c>
    </row>
    <row r="2399" ht="14.25" customHeight="1" outlineLevel="1">
      <c r="A2399" s="68"/>
      <c r="B2399" s="69"/>
      <c r="C2399" s="80" t="s">
        <v>3977</v>
      </c>
      <c r="D2399" s="68"/>
      <c r="E2399" s="69"/>
      <c r="F2399" s="69"/>
      <c r="G2399" s="70"/>
      <c r="H2399" s="69">
        <f t="shared" ref="H2399:K2399" si="2782">SUBTOTAL(9,H2396:H2398)</f>
        <v>542</v>
      </c>
      <c r="I2399" s="69">
        <f t="shared" si="2782"/>
        <v>460</v>
      </c>
      <c r="J2399" s="69">
        <f t="shared" si="2782"/>
        <v>45</v>
      </c>
      <c r="K2399" s="29">
        <f t="shared" si="2782"/>
        <v>482.5</v>
      </c>
      <c r="L2399" s="71"/>
      <c r="M2399" s="71"/>
      <c r="N2399" s="72">
        <f t="shared" ref="N2399:O2399" si="2783">SUBTOTAL(9,N2396:N2398)</f>
        <v>285.18</v>
      </c>
      <c r="O2399" s="73">
        <f t="shared" si="2783"/>
        <v>1633511.04</v>
      </c>
      <c r="P2399" s="8"/>
    </row>
    <row r="2400" ht="14.25" customHeight="1" outlineLevel="2">
      <c r="A2400" s="68">
        <v>4031.0</v>
      </c>
      <c r="B2400" s="69">
        <v>7.0</v>
      </c>
      <c r="C2400" s="18" t="str">
        <f>IF(A2400=1.2, "Minneapolis",VLOOKUP(A2400,'Fall20 data fy22 comp rev '!$P$2:$Q$669,2,0))</f>
        <v>Jennings Community Learning Center</v>
      </c>
      <c r="D2400" s="68">
        <v>4031.0</v>
      </c>
      <c r="E2400" s="69">
        <v>7.0</v>
      </c>
      <c r="F2400" s="69">
        <v>10.0</v>
      </c>
      <c r="G2400" s="70" t="s">
        <v>3332</v>
      </c>
      <c r="H2400" s="69">
        <v>69.0</v>
      </c>
      <c r="I2400" s="69">
        <v>60.0</v>
      </c>
      <c r="J2400" s="69">
        <v>3.0</v>
      </c>
      <c r="K2400" s="29">
        <f>ROUND((I$3*I2400)+(J2400*J$3),1)</f>
        <v>61.5</v>
      </c>
      <c r="L2400" s="71">
        <f>ROUND(K2400/H2400,4)</f>
        <v>0.8913</v>
      </c>
      <c r="M2400" s="71">
        <f>ROUND(MIN(1,L2400/M$3),4)</f>
        <v>1</v>
      </c>
      <c r="N2400" s="72">
        <f>ROUND(K2400*M2400*N$3,2)</f>
        <v>36.9</v>
      </c>
      <c r="O2400" s="73">
        <f>ROUND(N2400*O$3,2)</f>
        <v>211363.2</v>
      </c>
      <c r="P2400" s="8">
        <f>O2400/H2400</f>
        <v>3063.234783</v>
      </c>
    </row>
    <row r="2401" ht="14.25" customHeight="1" outlineLevel="1">
      <c r="A2401" s="68"/>
      <c r="B2401" s="69"/>
      <c r="C2401" s="80" t="s">
        <v>3978</v>
      </c>
      <c r="D2401" s="68"/>
      <c r="E2401" s="69"/>
      <c r="F2401" s="69"/>
      <c r="G2401" s="70"/>
      <c r="H2401" s="69">
        <f t="shared" ref="H2401:K2401" si="2784">SUBTOTAL(9,H2400)</f>
        <v>69</v>
      </c>
      <c r="I2401" s="69">
        <f t="shared" si="2784"/>
        <v>60</v>
      </c>
      <c r="J2401" s="69">
        <f t="shared" si="2784"/>
        <v>3</v>
      </c>
      <c r="K2401" s="29">
        <f t="shared" si="2784"/>
        <v>61.5</v>
      </c>
      <c r="L2401" s="71"/>
      <c r="M2401" s="71"/>
      <c r="N2401" s="72">
        <f t="shared" ref="N2401:O2401" si="2785">SUBTOTAL(9,N2400)</f>
        <v>36.9</v>
      </c>
      <c r="O2401" s="73">
        <f t="shared" si="2785"/>
        <v>211363.2</v>
      </c>
      <c r="P2401" s="8"/>
    </row>
    <row r="2402" ht="14.25" customHeight="1" outlineLevel="2">
      <c r="A2402" s="68">
        <v>4035.0</v>
      </c>
      <c r="B2402" s="69">
        <v>7.0</v>
      </c>
      <c r="C2402" s="18" t="str">
        <f>IF(A2402=1.2, "Minneapolis",VLOOKUP(A2402,'Fall20 data fy22 comp rev '!$P$2:$Q$669,2,0))</f>
        <v>LIFE Prep</v>
      </c>
      <c r="D2402" s="68">
        <v>4035.0</v>
      </c>
      <c r="E2402" s="69">
        <v>7.0</v>
      </c>
      <c r="F2402" s="69">
        <v>10.0</v>
      </c>
      <c r="G2402" s="70" t="s">
        <v>3333</v>
      </c>
      <c r="H2402" s="69">
        <v>252.0</v>
      </c>
      <c r="I2402" s="69">
        <v>157.0</v>
      </c>
      <c r="J2402" s="69">
        <v>42.0</v>
      </c>
      <c r="K2402" s="29">
        <f>ROUND((I$3*I2402)+(J2402*J$3),1)</f>
        <v>178</v>
      </c>
      <c r="L2402" s="71">
        <f>ROUND(K2402/H2402,4)</f>
        <v>0.7063</v>
      </c>
      <c r="M2402" s="71">
        <f>ROUND(MIN(1,L2402/M$3),4)</f>
        <v>0.8829</v>
      </c>
      <c r="N2402" s="72">
        <f>ROUND(K2402*M2402*N$3,2)</f>
        <v>94.29</v>
      </c>
      <c r="O2402" s="73">
        <f>ROUND(N2402*O$3,2)</f>
        <v>540093.12</v>
      </c>
      <c r="P2402" s="8">
        <f>O2402/H2402</f>
        <v>2143.226667</v>
      </c>
    </row>
    <row r="2403" ht="14.25" customHeight="1" outlineLevel="1">
      <c r="A2403" s="68"/>
      <c r="B2403" s="69"/>
      <c r="C2403" s="80" t="s">
        <v>3979</v>
      </c>
      <c r="D2403" s="68"/>
      <c r="E2403" s="69"/>
      <c r="F2403" s="69"/>
      <c r="G2403" s="70"/>
      <c r="H2403" s="69">
        <f t="shared" ref="H2403:K2403" si="2786">SUBTOTAL(9,H2402)</f>
        <v>252</v>
      </c>
      <c r="I2403" s="69">
        <f t="shared" si="2786"/>
        <v>157</v>
      </c>
      <c r="J2403" s="69">
        <f t="shared" si="2786"/>
        <v>42</v>
      </c>
      <c r="K2403" s="29">
        <f t="shared" si="2786"/>
        <v>178</v>
      </c>
      <c r="L2403" s="71"/>
      <c r="M2403" s="71"/>
      <c r="N2403" s="72">
        <f t="shared" ref="N2403:O2403" si="2787">SUBTOTAL(9,N2402)</f>
        <v>94.29</v>
      </c>
      <c r="O2403" s="73">
        <f t="shared" si="2787"/>
        <v>540093.12</v>
      </c>
      <c r="P2403" s="8"/>
    </row>
    <row r="2404" ht="14.25" customHeight="1" outlineLevel="2">
      <c r="A2404" s="68">
        <v>4036.0</v>
      </c>
      <c r="B2404" s="69">
        <v>7.0</v>
      </c>
      <c r="C2404" s="18" t="str">
        <f>IF(A2404=1.2, "Minneapolis",VLOOKUP(A2404,'Fall20 data fy22 comp rev '!$P$2:$Q$669,2,0))</f>
        <v>Face To Face Academy</v>
      </c>
      <c r="D2404" s="68">
        <v>4036.0</v>
      </c>
      <c r="E2404" s="69">
        <v>7.0</v>
      </c>
      <c r="F2404" s="69">
        <v>10.0</v>
      </c>
      <c r="G2404" s="70" t="s">
        <v>426</v>
      </c>
      <c r="H2404" s="69">
        <v>90.0</v>
      </c>
      <c r="I2404" s="69">
        <v>71.0</v>
      </c>
      <c r="J2404" s="69">
        <v>5.0</v>
      </c>
      <c r="K2404" s="29">
        <f>ROUND((I$3*I2404)+(J2404*J$3),1)</f>
        <v>73.5</v>
      </c>
      <c r="L2404" s="71">
        <f>ROUND(K2404/H2404,4)</f>
        <v>0.8167</v>
      </c>
      <c r="M2404" s="71">
        <f>ROUND(MIN(1,L2404/M$3),4)</f>
        <v>1</v>
      </c>
      <c r="N2404" s="72">
        <f>ROUND(K2404*M2404*N$3,2)</f>
        <v>44.1</v>
      </c>
      <c r="O2404" s="73">
        <f>ROUND(N2404*O$3,2)</f>
        <v>252604.8</v>
      </c>
      <c r="P2404" s="8">
        <f>O2404/H2404</f>
        <v>2806.72</v>
      </c>
    </row>
    <row r="2405" ht="14.25" customHeight="1" outlineLevel="1">
      <c r="A2405" s="68"/>
      <c r="B2405" s="69"/>
      <c r="C2405" s="80" t="s">
        <v>3980</v>
      </c>
      <c r="D2405" s="68"/>
      <c r="E2405" s="69"/>
      <c r="F2405" s="69"/>
      <c r="G2405" s="70"/>
      <c r="H2405" s="69">
        <f t="shared" ref="H2405:K2405" si="2788">SUBTOTAL(9,H2404)</f>
        <v>90</v>
      </c>
      <c r="I2405" s="69">
        <f t="shared" si="2788"/>
        <v>71</v>
      </c>
      <c r="J2405" s="69">
        <f t="shared" si="2788"/>
        <v>5</v>
      </c>
      <c r="K2405" s="29">
        <f t="shared" si="2788"/>
        <v>73.5</v>
      </c>
      <c r="L2405" s="71"/>
      <c r="M2405" s="71"/>
      <c r="N2405" s="72">
        <f t="shared" ref="N2405:O2405" si="2789">SUBTOTAL(9,N2404)</f>
        <v>44.1</v>
      </c>
      <c r="O2405" s="73">
        <f t="shared" si="2789"/>
        <v>252604.8</v>
      </c>
      <c r="P2405" s="8"/>
    </row>
    <row r="2406" ht="14.25" customHeight="1" outlineLevel="2">
      <c r="A2406" s="68">
        <v>4038.0</v>
      </c>
      <c r="B2406" s="69">
        <v>7.0</v>
      </c>
      <c r="C2406" s="18" t="str">
        <f>IF(A2406=1.2, "Minneapolis",VLOOKUP(A2406,'Fall20 data fy22 comp rev '!$P$2:$Q$669,2,0))</f>
        <v>Sojourner Truth Academy</v>
      </c>
      <c r="D2406" s="68">
        <v>4038.0</v>
      </c>
      <c r="E2406" s="69">
        <v>7.0</v>
      </c>
      <c r="F2406" s="69">
        <v>10.0</v>
      </c>
      <c r="G2406" s="70" t="s">
        <v>427</v>
      </c>
      <c r="H2406" s="69">
        <v>362.0</v>
      </c>
      <c r="I2406" s="69">
        <v>298.0</v>
      </c>
      <c r="J2406" s="69">
        <v>26.0</v>
      </c>
      <c r="K2406" s="29">
        <f>ROUND((I$3*I2406)+(J2406*J$3),1)</f>
        <v>311</v>
      </c>
      <c r="L2406" s="71">
        <f>ROUND(K2406/H2406,4)</f>
        <v>0.8591</v>
      </c>
      <c r="M2406" s="71">
        <f>ROUND(MIN(1,L2406/M$3),4)</f>
        <v>1</v>
      </c>
      <c r="N2406" s="72">
        <f>ROUND(K2406*M2406*N$3,2)</f>
        <v>186.6</v>
      </c>
      <c r="O2406" s="73">
        <f>ROUND(N2406*O$3,2)</f>
        <v>1068844.8</v>
      </c>
      <c r="P2406" s="8">
        <f>O2406/H2406</f>
        <v>2952.609945</v>
      </c>
    </row>
    <row r="2407" ht="14.25" customHeight="1" outlineLevel="1">
      <c r="A2407" s="68"/>
      <c r="B2407" s="69"/>
      <c r="C2407" s="80" t="s">
        <v>3981</v>
      </c>
      <c r="D2407" s="68"/>
      <c r="E2407" s="69"/>
      <c r="F2407" s="69"/>
      <c r="G2407" s="70"/>
      <c r="H2407" s="69">
        <f t="shared" ref="H2407:K2407" si="2790">SUBTOTAL(9,H2406)</f>
        <v>362</v>
      </c>
      <c r="I2407" s="69">
        <f t="shared" si="2790"/>
        <v>298</v>
      </c>
      <c r="J2407" s="69">
        <f t="shared" si="2790"/>
        <v>26</v>
      </c>
      <c r="K2407" s="29">
        <f t="shared" si="2790"/>
        <v>311</v>
      </c>
      <c r="L2407" s="71"/>
      <c r="M2407" s="71"/>
      <c r="N2407" s="72">
        <f t="shared" ref="N2407:O2407" si="2791">SUBTOTAL(9,N2406)</f>
        <v>186.6</v>
      </c>
      <c r="O2407" s="73">
        <f t="shared" si="2791"/>
        <v>1068844.8</v>
      </c>
      <c r="P2407" s="8"/>
    </row>
    <row r="2408" ht="14.25" customHeight="1" outlineLevel="2">
      <c r="A2408" s="68">
        <v>4039.0</v>
      </c>
      <c r="B2408" s="69">
        <v>7.0</v>
      </c>
      <c r="C2408" s="18" t="str">
        <f>IF(A2408=1.2, "Minneapolis",VLOOKUP(A2408,'Fall20 data fy22 comp rev '!$P$2:$Q$669,2,0))</f>
        <v>High School For Recording Arts</v>
      </c>
      <c r="D2408" s="68">
        <v>4039.0</v>
      </c>
      <c r="E2408" s="69">
        <v>7.0</v>
      </c>
      <c r="F2408" s="69">
        <v>10.0</v>
      </c>
      <c r="G2408" s="70" t="s">
        <v>428</v>
      </c>
      <c r="H2408" s="69">
        <v>329.0</v>
      </c>
      <c r="I2408" s="69">
        <v>264.0</v>
      </c>
      <c r="J2408" s="69">
        <v>11.0</v>
      </c>
      <c r="K2408" s="29">
        <f>ROUND((I$3*I2408)+(J2408*J$3),1)</f>
        <v>269.5</v>
      </c>
      <c r="L2408" s="71">
        <f>ROUND(K2408/H2408,4)</f>
        <v>0.8191</v>
      </c>
      <c r="M2408" s="71">
        <f>ROUND(MIN(1,L2408/M$3),4)</f>
        <v>1</v>
      </c>
      <c r="N2408" s="72">
        <f>ROUND(K2408*M2408*N$3,2)</f>
        <v>161.7</v>
      </c>
      <c r="O2408" s="73">
        <f>ROUND(N2408*O$3,2)</f>
        <v>926217.6</v>
      </c>
      <c r="P2408" s="8">
        <f>O2408/H2408</f>
        <v>2815.251064</v>
      </c>
    </row>
    <row r="2409" ht="14.25" customHeight="1" outlineLevel="1">
      <c r="A2409" s="68"/>
      <c r="B2409" s="69"/>
      <c r="C2409" s="80" t="s">
        <v>3982</v>
      </c>
      <c r="D2409" s="68"/>
      <c r="E2409" s="69"/>
      <c r="F2409" s="69"/>
      <c r="G2409" s="70"/>
      <c r="H2409" s="69">
        <f t="shared" ref="H2409:K2409" si="2792">SUBTOTAL(9,H2408)</f>
        <v>329</v>
      </c>
      <c r="I2409" s="69">
        <f t="shared" si="2792"/>
        <v>264</v>
      </c>
      <c r="J2409" s="69">
        <f t="shared" si="2792"/>
        <v>11</v>
      </c>
      <c r="K2409" s="29">
        <f t="shared" si="2792"/>
        <v>269.5</v>
      </c>
      <c r="L2409" s="71"/>
      <c r="M2409" s="71"/>
      <c r="N2409" s="72">
        <f t="shared" ref="N2409:O2409" si="2793">SUBTOTAL(9,N2408)</f>
        <v>161.7</v>
      </c>
      <c r="O2409" s="73">
        <f t="shared" si="2793"/>
        <v>926217.6</v>
      </c>
      <c r="P2409" s="8"/>
    </row>
    <row r="2410" ht="14.25" customHeight="1" outlineLevel="2">
      <c r="A2410" s="68">
        <v>4043.0</v>
      </c>
      <c r="B2410" s="69">
        <v>7.0</v>
      </c>
      <c r="C2410" s="18" t="str">
        <f>IF(A2410=1.2, "Minneapolis",VLOOKUP(A2410,'Fall20 data fy22 comp rev '!$P$2:$Q$669,2,0))</f>
        <v>Math &amp; Science Academy</v>
      </c>
      <c r="D2410" s="68">
        <v>4043.0</v>
      </c>
      <c r="E2410" s="69">
        <v>7.0</v>
      </c>
      <c r="F2410" s="69">
        <v>10.0</v>
      </c>
      <c r="G2410" s="70" t="s">
        <v>429</v>
      </c>
      <c r="H2410" s="69">
        <v>533.0</v>
      </c>
      <c r="I2410" s="69">
        <v>20.0</v>
      </c>
      <c r="J2410" s="69">
        <v>6.0</v>
      </c>
      <c r="K2410" s="29">
        <f>ROUND((I$3*I2410)+(J2410*J$3),1)</f>
        <v>23</v>
      </c>
      <c r="L2410" s="71">
        <f>ROUND(K2410/H2410,4)</f>
        <v>0.0432</v>
      </c>
      <c r="M2410" s="71">
        <f>ROUND(MIN(1,L2410/M$3),4)</f>
        <v>0.054</v>
      </c>
      <c r="N2410" s="72">
        <f>ROUND(K2410*M2410*N$3,2)</f>
        <v>0.75</v>
      </c>
      <c r="O2410" s="73">
        <f>ROUND(N2410*O$3,2)</f>
        <v>4296</v>
      </c>
      <c r="P2410" s="8">
        <f>O2410/H2410</f>
        <v>8.060037523</v>
      </c>
    </row>
    <row r="2411" ht="14.25" customHeight="1" outlineLevel="1">
      <c r="A2411" s="68"/>
      <c r="B2411" s="69"/>
      <c r="C2411" s="80" t="s">
        <v>3983</v>
      </c>
      <c r="D2411" s="68"/>
      <c r="E2411" s="69"/>
      <c r="F2411" s="69"/>
      <c r="G2411" s="70"/>
      <c r="H2411" s="69">
        <f t="shared" ref="H2411:K2411" si="2794">SUBTOTAL(9,H2410)</f>
        <v>533</v>
      </c>
      <c r="I2411" s="69">
        <f t="shared" si="2794"/>
        <v>20</v>
      </c>
      <c r="J2411" s="69">
        <f t="shared" si="2794"/>
        <v>6</v>
      </c>
      <c r="K2411" s="29">
        <f t="shared" si="2794"/>
        <v>23</v>
      </c>
      <c r="L2411" s="71"/>
      <c r="M2411" s="71"/>
      <c r="N2411" s="72">
        <f t="shared" ref="N2411:O2411" si="2795">SUBTOTAL(9,N2410)</f>
        <v>0.75</v>
      </c>
      <c r="O2411" s="73">
        <f t="shared" si="2795"/>
        <v>4296</v>
      </c>
      <c r="P2411" s="8"/>
    </row>
    <row r="2412" ht="14.25" customHeight="1" outlineLevel="2">
      <c r="A2412" s="68">
        <v>4049.0</v>
      </c>
      <c r="B2412" s="69">
        <v>7.0</v>
      </c>
      <c r="C2412" s="18" t="str">
        <f>IF(A2412=1.2, "Minneapolis",VLOOKUP(A2412,'Fall20 data fy22 comp rev '!$P$2:$Q$669,2,0))</f>
        <v>Northwest Passage High School nee Coon R</v>
      </c>
      <c r="D2412" s="68">
        <v>4049.0</v>
      </c>
      <c r="E2412" s="69">
        <v>7.0</v>
      </c>
      <c r="F2412" s="69">
        <v>10.0</v>
      </c>
      <c r="G2412" s="70" t="s">
        <v>430</v>
      </c>
      <c r="H2412" s="69">
        <v>167.0</v>
      </c>
      <c r="I2412" s="69">
        <v>34.0</v>
      </c>
      <c r="J2412" s="69">
        <v>25.0</v>
      </c>
      <c r="K2412" s="29">
        <f>ROUND((I$3*I2412)+(J2412*J$3),1)</f>
        <v>46.5</v>
      </c>
      <c r="L2412" s="71">
        <f>ROUND(K2412/H2412,4)</f>
        <v>0.2784</v>
      </c>
      <c r="M2412" s="71">
        <f>ROUND(MIN(1,L2412/M$3),4)</f>
        <v>0.348</v>
      </c>
      <c r="N2412" s="72">
        <f>ROUND(K2412*M2412*N$3,2)</f>
        <v>9.71</v>
      </c>
      <c r="O2412" s="73">
        <f>ROUND(N2412*O$3,2)</f>
        <v>55618.88</v>
      </c>
      <c r="P2412" s="8">
        <f>O2412/H2412</f>
        <v>333.0471856</v>
      </c>
    </row>
    <row r="2413" ht="14.25" customHeight="1" outlineLevel="1">
      <c r="A2413" s="68"/>
      <c r="B2413" s="69"/>
      <c r="C2413" s="80" t="s">
        <v>3984</v>
      </c>
      <c r="D2413" s="68"/>
      <c r="E2413" s="69"/>
      <c r="F2413" s="69"/>
      <c r="G2413" s="70"/>
      <c r="H2413" s="69">
        <f t="shared" ref="H2413:K2413" si="2796">SUBTOTAL(9,H2412)</f>
        <v>167</v>
      </c>
      <c r="I2413" s="69">
        <f t="shared" si="2796"/>
        <v>34</v>
      </c>
      <c r="J2413" s="69">
        <f t="shared" si="2796"/>
        <v>25</v>
      </c>
      <c r="K2413" s="29">
        <f t="shared" si="2796"/>
        <v>46.5</v>
      </c>
      <c r="L2413" s="71"/>
      <c r="M2413" s="71"/>
      <c r="N2413" s="72">
        <f t="shared" ref="N2413:O2413" si="2797">SUBTOTAL(9,N2412)</f>
        <v>9.71</v>
      </c>
      <c r="O2413" s="73">
        <f t="shared" si="2797"/>
        <v>55618.88</v>
      </c>
      <c r="P2413" s="8"/>
    </row>
    <row r="2414" ht="14.25" customHeight="1" outlineLevel="2">
      <c r="A2414" s="68">
        <v>4050.0</v>
      </c>
      <c r="B2414" s="69">
        <v>7.0</v>
      </c>
      <c r="C2414" s="18" t="str">
        <f>IF(A2414=1.2, "Minneapolis",VLOOKUP(A2414,'Fall20 data fy22 comp rev '!$P$2:$Q$669,2,0))</f>
        <v>Lafayette Public Charter School</v>
      </c>
      <c r="D2414" s="68">
        <v>4050.0</v>
      </c>
      <c r="E2414" s="69">
        <v>7.0</v>
      </c>
      <c r="F2414" s="69">
        <v>10.0</v>
      </c>
      <c r="G2414" s="70" t="s">
        <v>431</v>
      </c>
      <c r="H2414" s="69">
        <v>70.0</v>
      </c>
      <c r="I2414" s="69">
        <v>24.0</v>
      </c>
      <c r="J2414" s="69">
        <v>7.0</v>
      </c>
      <c r="K2414" s="29">
        <f>ROUND((I$3*I2414)+(J2414*J$3),1)</f>
        <v>27.5</v>
      </c>
      <c r="L2414" s="71">
        <f>ROUND(K2414/H2414,4)</f>
        <v>0.3929</v>
      </c>
      <c r="M2414" s="71">
        <f>ROUND(MIN(1,L2414/M$3),4)</f>
        <v>0.4911</v>
      </c>
      <c r="N2414" s="72">
        <f>ROUND(K2414*M2414*N$3,2)</f>
        <v>8.1</v>
      </c>
      <c r="O2414" s="73">
        <f>ROUND(N2414*O$3,2)</f>
        <v>46396.8</v>
      </c>
      <c r="P2414" s="8">
        <f>O2414/H2414</f>
        <v>662.8114286</v>
      </c>
    </row>
    <row r="2415" ht="14.25" customHeight="1" outlineLevel="1">
      <c r="A2415" s="68"/>
      <c r="B2415" s="69"/>
      <c r="C2415" s="80" t="s">
        <v>3985</v>
      </c>
      <c r="D2415" s="68"/>
      <c r="E2415" s="69"/>
      <c r="F2415" s="69"/>
      <c r="G2415" s="70"/>
      <c r="H2415" s="69">
        <f t="shared" ref="H2415:K2415" si="2798">SUBTOTAL(9,H2414)</f>
        <v>70</v>
      </c>
      <c r="I2415" s="69">
        <f t="shared" si="2798"/>
        <v>24</v>
      </c>
      <c r="J2415" s="69">
        <f t="shared" si="2798"/>
        <v>7</v>
      </c>
      <c r="K2415" s="29">
        <f t="shared" si="2798"/>
        <v>27.5</v>
      </c>
      <c r="L2415" s="71"/>
      <c r="M2415" s="71"/>
      <c r="N2415" s="72">
        <f t="shared" ref="N2415:O2415" si="2799">SUBTOTAL(9,N2414)</f>
        <v>8.1</v>
      </c>
      <c r="O2415" s="73">
        <f t="shared" si="2799"/>
        <v>46396.8</v>
      </c>
      <c r="P2415" s="8"/>
    </row>
    <row r="2416" ht="14.25" customHeight="1" outlineLevel="2">
      <c r="A2416" s="68">
        <v>4053.0</v>
      </c>
      <c r="B2416" s="69">
        <v>7.0</v>
      </c>
      <c r="C2416" s="18" t="str">
        <f>IF(A2416=1.2, "Minneapolis",VLOOKUP(A2416,'Fall20 data fy22 comp rev '!$P$2:$Q$669,2,0))</f>
        <v>North Lakes Academy</v>
      </c>
      <c r="D2416" s="68">
        <v>4053.0</v>
      </c>
      <c r="E2416" s="69">
        <v>7.0</v>
      </c>
      <c r="F2416" s="69">
        <v>10.0</v>
      </c>
      <c r="G2416" s="70" t="s">
        <v>3334</v>
      </c>
      <c r="H2416" s="69">
        <v>186.0</v>
      </c>
      <c r="I2416" s="69">
        <v>29.0</v>
      </c>
      <c r="J2416" s="69">
        <v>10.0</v>
      </c>
      <c r="K2416" s="29">
        <f t="shared" ref="K2416:K2418" si="2800">ROUND((I$3*I2416)+(J2416*J$3),1)</f>
        <v>34</v>
      </c>
      <c r="L2416" s="71">
        <f t="shared" ref="L2416:L2418" si="2801">ROUND(K2416/H2416,4)</f>
        <v>0.1828</v>
      </c>
      <c r="M2416" s="71">
        <f t="shared" ref="M2416:M2418" si="2802">ROUND(MIN(1,L2416/M$3),4)</f>
        <v>0.2285</v>
      </c>
      <c r="N2416" s="72">
        <f t="shared" ref="N2416:N2418" si="2803">ROUND(K2416*M2416*N$3,2)</f>
        <v>4.66</v>
      </c>
      <c r="O2416" s="73">
        <f t="shared" ref="O2416:O2418" si="2804">ROUND(N2416*O$3,2)</f>
        <v>26692.48</v>
      </c>
      <c r="P2416" s="8">
        <f t="shared" ref="P2416:P2418" si="2805">O2416/H2416</f>
        <v>143.507957</v>
      </c>
    </row>
    <row r="2417" ht="14.25" customHeight="1" outlineLevel="2">
      <c r="A2417" s="68">
        <v>4053.0</v>
      </c>
      <c r="B2417" s="69">
        <v>7.0</v>
      </c>
      <c r="C2417" s="18" t="str">
        <f>IF(A2417=1.2, "Minneapolis",VLOOKUP(A2417,'Fall20 data fy22 comp rev '!$P$2:$Q$669,2,0))</f>
        <v>North Lakes Academy</v>
      </c>
      <c r="D2417" s="68">
        <v>4053.0</v>
      </c>
      <c r="E2417" s="69">
        <v>7.0</v>
      </c>
      <c r="F2417" s="69">
        <v>20.0</v>
      </c>
      <c r="G2417" s="70" t="s">
        <v>3335</v>
      </c>
      <c r="H2417" s="69">
        <v>210.0</v>
      </c>
      <c r="I2417" s="69">
        <v>17.0</v>
      </c>
      <c r="J2417" s="69">
        <v>12.0</v>
      </c>
      <c r="K2417" s="29">
        <f t="shared" si="2800"/>
        <v>23</v>
      </c>
      <c r="L2417" s="71">
        <f t="shared" si="2801"/>
        <v>0.1095</v>
      </c>
      <c r="M2417" s="71">
        <f t="shared" si="2802"/>
        <v>0.1369</v>
      </c>
      <c r="N2417" s="72">
        <f t="shared" si="2803"/>
        <v>1.89</v>
      </c>
      <c r="O2417" s="73">
        <f t="shared" si="2804"/>
        <v>10825.92</v>
      </c>
      <c r="P2417" s="8">
        <f t="shared" si="2805"/>
        <v>51.552</v>
      </c>
    </row>
    <row r="2418" ht="14.25" customHeight="1" outlineLevel="2">
      <c r="A2418" s="68">
        <v>4053.0</v>
      </c>
      <c r="B2418" s="69">
        <v>7.0</v>
      </c>
      <c r="C2418" s="18" t="str">
        <f>IF(A2418=1.2, "Minneapolis",VLOOKUP(A2418,'Fall20 data fy22 comp rev '!$P$2:$Q$669,2,0))</f>
        <v>North Lakes Academy</v>
      </c>
      <c r="D2418" s="68">
        <v>4053.0</v>
      </c>
      <c r="E2418" s="69">
        <v>7.0</v>
      </c>
      <c r="F2418" s="69">
        <v>40.0</v>
      </c>
      <c r="G2418" s="70" t="s">
        <v>3336</v>
      </c>
      <c r="H2418" s="69">
        <v>176.0</v>
      </c>
      <c r="I2418" s="69">
        <v>24.0</v>
      </c>
      <c r="J2418" s="69">
        <v>18.0</v>
      </c>
      <c r="K2418" s="29">
        <f t="shared" si="2800"/>
        <v>33</v>
      </c>
      <c r="L2418" s="71">
        <f t="shared" si="2801"/>
        <v>0.1875</v>
      </c>
      <c r="M2418" s="71">
        <f t="shared" si="2802"/>
        <v>0.2344</v>
      </c>
      <c r="N2418" s="72">
        <f t="shared" si="2803"/>
        <v>4.64</v>
      </c>
      <c r="O2418" s="73">
        <f t="shared" si="2804"/>
        <v>26577.92</v>
      </c>
      <c r="P2418" s="8">
        <f t="shared" si="2805"/>
        <v>151.0109091</v>
      </c>
    </row>
    <row r="2419" ht="14.25" customHeight="1" outlineLevel="1">
      <c r="A2419" s="68"/>
      <c r="B2419" s="69"/>
      <c r="C2419" s="80" t="s">
        <v>3986</v>
      </c>
      <c r="D2419" s="68"/>
      <c r="E2419" s="69"/>
      <c r="F2419" s="69"/>
      <c r="G2419" s="70"/>
      <c r="H2419" s="69">
        <f t="shared" ref="H2419:K2419" si="2806">SUBTOTAL(9,H2416:H2418)</f>
        <v>572</v>
      </c>
      <c r="I2419" s="69">
        <f t="shared" si="2806"/>
        <v>70</v>
      </c>
      <c r="J2419" s="69">
        <f t="shared" si="2806"/>
        <v>40</v>
      </c>
      <c r="K2419" s="29">
        <f t="shared" si="2806"/>
        <v>90</v>
      </c>
      <c r="L2419" s="71"/>
      <c r="M2419" s="71"/>
      <c r="N2419" s="72">
        <f t="shared" ref="N2419:O2419" si="2807">SUBTOTAL(9,N2416:N2418)</f>
        <v>11.19</v>
      </c>
      <c r="O2419" s="73">
        <f t="shared" si="2807"/>
        <v>64096.32</v>
      </c>
      <c r="P2419" s="8"/>
    </row>
    <row r="2420" ht="14.25" customHeight="1" outlineLevel="2">
      <c r="A2420" s="68">
        <v>4054.0</v>
      </c>
      <c r="B2420" s="69">
        <v>7.0</v>
      </c>
      <c r="C2420" s="18" t="str">
        <f>IF(A2420=1.2, "Minneapolis",VLOOKUP(A2420,'Fall20 data fy22 comp rev '!$P$2:$Q$669,2,0))</f>
        <v>Lacrescent Montessori Academy</v>
      </c>
      <c r="D2420" s="68">
        <v>4054.0</v>
      </c>
      <c r="E2420" s="69">
        <v>7.0</v>
      </c>
      <c r="F2420" s="69">
        <v>10.0</v>
      </c>
      <c r="G2420" s="70" t="s">
        <v>3337</v>
      </c>
      <c r="H2420" s="69">
        <v>57.0</v>
      </c>
      <c r="I2420" s="69">
        <v>10.0</v>
      </c>
      <c r="J2420" s="69">
        <v>2.0</v>
      </c>
      <c r="K2420" s="29">
        <f t="shared" ref="K2420:K2421" si="2808">ROUND((I$3*I2420)+(J2420*J$3),1)</f>
        <v>11</v>
      </c>
      <c r="L2420" s="71">
        <f t="shared" ref="L2420:L2421" si="2809">ROUND(K2420/H2420,4)</f>
        <v>0.193</v>
      </c>
      <c r="M2420" s="71">
        <f t="shared" ref="M2420:M2421" si="2810">ROUND(MIN(1,L2420/M$3),4)</f>
        <v>0.2413</v>
      </c>
      <c r="N2420" s="72">
        <f t="shared" ref="N2420:N2421" si="2811">ROUND(K2420*M2420*N$3,2)</f>
        <v>1.59</v>
      </c>
      <c r="O2420" s="73">
        <f t="shared" ref="O2420:O2421" si="2812">ROUND(N2420*O$3,2)</f>
        <v>9107.52</v>
      </c>
      <c r="P2420" s="8">
        <f t="shared" ref="P2420:P2421" si="2813">O2420/H2420</f>
        <v>159.7810526</v>
      </c>
    </row>
    <row r="2421" ht="14.25" customHeight="1" outlineLevel="2">
      <c r="A2421" s="68">
        <v>4054.0</v>
      </c>
      <c r="B2421" s="69">
        <v>7.0</v>
      </c>
      <c r="C2421" s="18" t="str">
        <f>IF(A2421=1.2, "Minneapolis",VLOOKUP(A2421,'Fall20 data fy22 comp rev '!$P$2:$Q$669,2,0))</f>
        <v>Lacrescent Montessori Academy</v>
      </c>
      <c r="D2421" s="68">
        <v>4054.0</v>
      </c>
      <c r="E2421" s="69">
        <v>7.0</v>
      </c>
      <c r="F2421" s="69">
        <v>20.0</v>
      </c>
      <c r="G2421" s="70" t="s">
        <v>3338</v>
      </c>
      <c r="H2421" s="69">
        <v>29.0</v>
      </c>
      <c r="I2421" s="69">
        <v>7.0</v>
      </c>
      <c r="J2421" s="69">
        <v>0.0</v>
      </c>
      <c r="K2421" s="29">
        <f t="shared" si="2808"/>
        <v>7</v>
      </c>
      <c r="L2421" s="71">
        <f t="shared" si="2809"/>
        <v>0.2414</v>
      </c>
      <c r="M2421" s="71">
        <f t="shared" si="2810"/>
        <v>0.3018</v>
      </c>
      <c r="N2421" s="72">
        <f t="shared" si="2811"/>
        <v>1.27</v>
      </c>
      <c r="O2421" s="73">
        <f t="shared" si="2812"/>
        <v>7274.56</v>
      </c>
      <c r="P2421" s="8">
        <f t="shared" si="2813"/>
        <v>250.8468966</v>
      </c>
    </row>
    <row r="2422" ht="14.25" customHeight="1" outlineLevel="1">
      <c r="A2422" s="68"/>
      <c r="B2422" s="69"/>
      <c r="C2422" s="80" t="s">
        <v>3987</v>
      </c>
      <c r="D2422" s="68"/>
      <c r="E2422" s="69"/>
      <c r="F2422" s="69"/>
      <c r="G2422" s="70"/>
      <c r="H2422" s="69">
        <f t="shared" ref="H2422:K2422" si="2814">SUBTOTAL(9,H2420:H2421)</f>
        <v>86</v>
      </c>
      <c r="I2422" s="69">
        <f t="shared" si="2814"/>
        <v>17</v>
      </c>
      <c r="J2422" s="69">
        <f t="shared" si="2814"/>
        <v>2</v>
      </c>
      <c r="K2422" s="29">
        <f t="shared" si="2814"/>
        <v>18</v>
      </c>
      <c r="L2422" s="71"/>
      <c r="M2422" s="71"/>
      <c r="N2422" s="72">
        <f t="shared" ref="N2422:O2422" si="2815">SUBTOTAL(9,N2420:N2421)</f>
        <v>2.86</v>
      </c>
      <c r="O2422" s="73">
        <f t="shared" si="2815"/>
        <v>16382.08</v>
      </c>
      <c r="P2422" s="8"/>
    </row>
    <row r="2423" ht="14.25" customHeight="1" outlineLevel="2">
      <c r="A2423" s="68">
        <v>4055.0</v>
      </c>
      <c r="B2423" s="69">
        <v>7.0</v>
      </c>
      <c r="C2423" s="18" t="str">
        <f>IF(A2423=1.2, "Minneapolis",VLOOKUP(A2423,'Fall20 data fy22 comp rev '!$P$2:$Q$669,2,0))</f>
        <v>Nerstrand Charter School</v>
      </c>
      <c r="D2423" s="68">
        <v>4055.0</v>
      </c>
      <c r="E2423" s="69">
        <v>7.0</v>
      </c>
      <c r="F2423" s="69">
        <v>10.0</v>
      </c>
      <c r="G2423" s="70" t="s">
        <v>434</v>
      </c>
      <c r="H2423" s="69">
        <v>152.0</v>
      </c>
      <c r="I2423" s="69">
        <v>23.0</v>
      </c>
      <c r="J2423" s="69">
        <v>16.0</v>
      </c>
      <c r="K2423" s="29">
        <f>ROUND((I$3*I2423)+(J2423*J$3),1)</f>
        <v>31</v>
      </c>
      <c r="L2423" s="71">
        <f>ROUND(K2423/H2423,4)</f>
        <v>0.2039</v>
      </c>
      <c r="M2423" s="71">
        <f>ROUND(MIN(1,L2423/M$3),4)</f>
        <v>0.2549</v>
      </c>
      <c r="N2423" s="72">
        <f>ROUND(K2423*M2423*N$3,2)</f>
        <v>4.74</v>
      </c>
      <c r="O2423" s="73">
        <f>ROUND(N2423*O$3,2)</f>
        <v>27150.72</v>
      </c>
      <c r="P2423" s="8">
        <f>O2423/H2423</f>
        <v>178.6231579</v>
      </c>
    </row>
    <row r="2424" ht="14.25" customHeight="1" outlineLevel="1">
      <c r="A2424" s="68"/>
      <c r="B2424" s="69"/>
      <c r="C2424" s="80" t="s">
        <v>3988</v>
      </c>
      <c r="D2424" s="68"/>
      <c r="E2424" s="69"/>
      <c r="F2424" s="69"/>
      <c r="G2424" s="70"/>
      <c r="H2424" s="69">
        <f t="shared" ref="H2424:K2424" si="2816">SUBTOTAL(9,H2423)</f>
        <v>152</v>
      </c>
      <c r="I2424" s="69">
        <f t="shared" si="2816"/>
        <v>23</v>
      </c>
      <c r="J2424" s="69">
        <f t="shared" si="2816"/>
        <v>16</v>
      </c>
      <c r="K2424" s="29">
        <f t="shared" si="2816"/>
        <v>31</v>
      </c>
      <c r="L2424" s="71"/>
      <c r="M2424" s="71"/>
      <c r="N2424" s="72">
        <f t="shared" ref="N2424:O2424" si="2817">SUBTOTAL(9,N2423)</f>
        <v>4.74</v>
      </c>
      <c r="O2424" s="73">
        <f t="shared" si="2817"/>
        <v>27150.72</v>
      </c>
      <c r="P2424" s="8"/>
    </row>
    <row r="2425" ht="14.25" customHeight="1" outlineLevel="2">
      <c r="A2425" s="68">
        <v>4056.0</v>
      </c>
      <c r="B2425" s="69">
        <v>7.0</v>
      </c>
      <c r="C2425" s="18" t="str">
        <f>IF(A2425=1.2, "Minneapolis",VLOOKUP(A2425,'Fall20 data fy22 comp rev '!$P$2:$Q$669,2,0))</f>
        <v>Rochester Off-Campus Charter High</v>
      </c>
      <c r="D2425" s="68">
        <v>4056.0</v>
      </c>
      <c r="E2425" s="69">
        <v>7.0</v>
      </c>
      <c r="F2425" s="69">
        <v>10.0</v>
      </c>
      <c r="G2425" s="70" t="s">
        <v>3339</v>
      </c>
      <c r="H2425" s="69">
        <v>71.0</v>
      </c>
      <c r="I2425" s="69">
        <v>41.0</v>
      </c>
      <c r="J2425" s="69">
        <v>7.0</v>
      </c>
      <c r="K2425" s="29">
        <f>ROUND((I$3*I2425)+(J2425*J$3),1)</f>
        <v>44.5</v>
      </c>
      <c r="L2425" s="71">
        <f>ROUND(K2425/H2425,4)</f>
        <v>0.6268</v>
      </c>
      <c r="M2425" s="71">
        <f>ROUND(MIN(1,L2425/M$3),4)</f>
        <v>0.7835</v>
      </c>
      <c r="N2425" s="72">
        <f>ROUND(K2425*M2425*N$3,2)</f>
        <v>20.92</v>
      </c>
      <c r="O2425" s="73">
        <f>ROUND(N2425*O$3,2)</f>
        <v>119829.76</v>
      </c>
      <c r="P2425" s="8">
        <f>O2425/H2425</f>
        <v>1687.743099</v>
      </c>
    </row>
    <row r="2426" ht="14.25" customHeight="1" outlineLevel="1">
      <c r="A2426" s="68"/>
      <c r="B2426" s="69"/>
      <c r="C2426" s="80" t="s">
        <v>3989</v>
      </c>
      <c r="D2426" s="68"/>
      <c r="E2426" s="69"/>
      <c r="F2426" s="69"/>
      <c r="G2426" s="70"/>
      <c r="H2426" s="69">
        <f t="shared" ref="H2426:K2426" si="2818">SUBTOTAL(9,H2425)</f>
        <v>71</v>
      </c>
      <c r="I2426" s="69">
        <f t="shared" si="2818"/>
        <v>41</v>
      </c>
      <c r="J2426" s="69">
        <f t="shared" si="2818"/>
        <v>7</v>
      </c>
      <c r="K2426" s="29">
        <f t="shared" si="2818"/>
        <v>44.5</v>
      </c>
      <c r="L2426" s="71"/>
      <c r="M2426" s="71"/>
      <c r="N2426" s="72">
        <f t="shared" ref="N2426:O2426" si="2819">SUBTOTAL(9,N2425)</f>
        <v>20.92</v>
      </c>
      <c r="O2426" s="73">
        <f t="shared" si="2819"/>
        <v>119829.76</v>
      </c>
      <c r="P2426" s="8"/>
    </row>
    <row r="2427" ht="14.25" customHeight="1" outlineLevel="2">
      <c r="A2427" s="68">
        <v>4057.0</v>
      </c>
      <c r="B2427" s="69">
        <v>7.0</v>
      </c>
      <c r="C2427" s="18" t="str">
        <f>IF(A2427=1.2, "Minneapolis",VLOOKUP(A2427,'Fall20 data fy22 comp rev '!$P$2:$Q$669,2,0))</f>
        <v>El Colegio Charter School</v>
      </c>
      <c r="D2427" s="68">
        <v>4057.0</v>
      </c>
      <c r="E2427" s="69">
        <v>7.0</v>
      </c>
      <c r="F2427" s="69">
        <v>10.0</v>
      </c>
      <c r="G2427" s="70" t="s">
        <v>436</v>
      </c>
      <c r="H2427" s="69">
        <v>86.0</v>
      </c>
      <c r="I2427" s="69">
        <v>65.0</v>
      </c>
      <c r="J2427" s="69">
        <v>12.0</v>
      </c>
      <c r="K2427" s="29">
        <f>ROUND((I$3*I2427)+(J2427*J$3),1)</f>
        <v>71</v>
      </c>
      <c r="L2427" s="71">
        <f>ROUND(K2427/H2427,4)</f>
        <v>0.8256</v>
      </c>
      <c r="M2427" s="71">
        <f>ROUND(MIN(1,L2427/M$3),4)</f>
        <v>1</v>
      </c>
      <c r="N2427" s="72">
        <f>ROUND(K2427*M2427*N$3,2)</f>
        <v>42.6</v>
      </c>
      <c r="O2427" s="73">
        <f>ROUND(N2427*O$3,2)</f>
        <v>244012.8</v>
      </c>
      <c r="P2427" s="8">
        <f>O2427/H2427</f>
        <v>2837.35814</v>
      </c>
    </row>
    <row r="2428" ht="14.25" customHeight="1" outlineLevel="1">
      <c r="A2428" s="68"/>
      <c r="B2428" s="69"/>
      <c r="C2428" s="80" t="s">
        <v>3990</v>
      </c>
      <c r="D2428" s="68"/>
      <c r="E2428" s="69"/>
      <c r="F2428" s="69"/>
      <c r="G2428" s="70"/>
      <c r="H2428" s="69">
        <f t="shared" ref="H2428:K2428" si="2820">SUBTOTAL(9,H2427)</f>
        <v>86</v>
      </c>
      <c r="I2428" s="69">
        <f t="shared" si="2820"/>
        <v>65</v>
      </c>
      <c r="J2428" s="69">
        <f t="shared" si="2820"/>
        <v>12</v>
      </c>
      <c r="K2428" s="29">
        <f t="shared" si="2820"/>
        <v>71</v>
      </c>
      <c r="L2428" s="71"/>
      <c r="M2428" s="71"/>
      <c r="N2428" s="72">
        <f t="shared" ref="N2428:O2428" si="2821">SUBTOTAL(9,N2427)</f>
        <v>42.6</v>
      </c>
      <c r="O2428" s="73">
        <f t="shared" si="2821"/>
        <v>244012.8</v>
      </c>
      <c r="P2428" s="8"/>
    </row>
    <row r="2429" ht="14.25" customHeight="1" outlineLevel="2">
      <c r="A2429" s="68">
        <v>4058.0</v>
      </c>
      <c r="B2429" s="69">
        <v>7.0</v>
      </c>
      <c r="C2429" s="18" t="str">
        <f>IF(A2429=1.2, "Minneapolis",VLOOKUP(A2429,'Fall20 data fy22 comp rev '!$P$2:$Q$669,2,0))</f>
        <v>Schoolcraft Learning Community Chtr</v>
      </c>
      <c r="D2429" s="68">
        <v>4058.0</v>
      </c>
      <c r="E2429" s="69">
        <v>7.0</v>
      </c>
      <c r="F2429" s="69">
        <v>10.0</v>
      </c>
      <c r="G2429" s="70" t="s">
        <v>437</v>
      </c>
      <c r="H2429" s="69">
        <v>198.0</v>
      </c>
      <c r="I2429" s="69">
        <v>41.0</v>
      </c>
      <c r="J2429" s="69">
        <v>38.0</v>
      </c>
      <c r="K2429" s="29">
        <f>ROUND((I$3*I2429)+(J2429*J$3),1)</f>
        <v>60</v>
      </c>
      <c r="L2429" s="71">
        <f>ROUND(K2429/H2429,4)</f>
        <v>0.303</v>
      </c>
      <c r="M2429" s="71">
        <f>ROUND(MIN(1,L2429/M$3),4)</f>
        <v>0.3788</v>
      </c>
      <c r="N2429" s="72">
        <f>ROUND(K2429*M2429*N$3,2)</f>
        <v>13.64</v>
      </c>
      <c r="O2429" s="73">
        <f>ROUND(N2429*O$3,2)</f>
        <v>78129.92</v>
      </c>
      <c r="P2429" s="8">
        <f>O2429/H2429</f>
        <v>394.5955556</v>
      </c>
    </row>
    <row r="2430" ht="14.25" customHeight="1" outlineLevel="1">
      <c r="A2430" s="68"/>
      <c r="B2430" s="69"/>
      <c r="C2430" s="80" t="s">
        <v>3991</v>
      </c>
      <c r="D2430" s="68"/>
      <c r="E2430" s="69"/>
      <c r="F2430" s="69"/>
      <c r="G2430" s="70"/>
      <c r="H2430" s="69">
        <f t="shared" ref="H2430:K2430" si="2822">SUBTOTAL(9,H2429)</f>
        <v>198</v>
      </c>
      <c r="I2430" s="69">
        <f t="shared" si="2822"/>
        <v>41</v>
      </c>
      <c r="J2430" s="69">
        <f t="shared" si="2822"/>
        <v>38</v>
      </c>
      <c r="K2430" s="29">
        <f t="shared" si="2822"/>
        <v>60</v>
      </c>
      <c r="L2430" s="71"/>
      <c r="M2430" s="71"/>
      <c r="N2430" s="72">
        <f t="shared" ref="N2430:O2430" si="2823">SUBTOTAL(9,N2429)</f>
        <v>13.64</v>
      </c>
      <c r="O2430" s="73">
        <f t="shared" si="2823"/>
        <v>78129.92</v>
      </c>
      <c r="P2430" s="8"/>
    </row>
    <row r="2431" ht="14.25" customHeight="1" outlineLevel="2">
      <c r="A2431" s="68">
        <v>4059.0</v>
      </c>
      <c r="B2431" s="69">
        <v>7.0</v>
      </c>
      <c r="C2431" s="18" t="str">
        <f>IF(A2431=1.2, "Minneapolis",VLOOKUP(A2431,'Fall20 data fy22 comp rev '!$P$2:$Q$669,2,0))</f>
        <v>Crosslake Community Charter School</v>
      </c>
      <c r="D2431" s="68">
        <v>4059.0</v>
      </c>
      <c r="E2431" s="69">
        <v>7.0</v>
      </c>
      <c r="F2431" s="69">
        <v>10.0</v>
      </c>
      <c r="G2431" s="70" t="s">
        <v>438</v>
      </c>
      <c r="H2431" s="69">
        <v>140.0</v>
      </c>
      <c r="I2431" s="69">
        <v>47.0</v>
      </c>
      <c r="J2431" s="69">
        <v>26.0</v>
      </c>
      <c r="K2431" s="29">
        <f t="shared" ref="K2431:K2432" si="2824">ROUND((I$3*I2431)+(J2431*J$3),1)</f>
        <v>60</v>
      </c>
      <c r="L2431" s="71">
        <f t="shared" ref="L2431:L2432" si="2825">ROUND(K2431/H2431,4)</f>
        <v>0.4286</v>
      </c>
      <c r="M2431" s="71">
        <f t="shared" ref="M2431:M2432" si="2826">ROUND(MIN(1,L2431/M$3),4)</f>
        <v>0.5358</v>
      </c>
      <c r="N2431" s="72">
        <f t="shared" ref="N2431:N2432" si="2827">ROUND(K2431*M2431*N$3,2)</f>
        <v>19.29</v>
      </c>
      <c r="O2431" s="73">
        <f t="shared" ref="O2431:O2432" si="2828">ROUND(N2431*O$3,2)</f>
        <v>110493.12</v>
      </c>
      <c r="P2431" s="8">
        <f t="shared" ref="P2431:P2432" si="2829">O2431/H2431</f>
        <v>789.2365714</v>
      </c>
    </row>
    <row r="2432" ht="14.25" customHeight="1" outlineLevel="2">
      <c r="A2432" s="68">
        <v>4059.0</v>
      </c>
      <c r="B2432" s="69">
        <v>7.0</v>
      </c>
      <c r="C2432" s="18" t="str">
        <f>IF(A2432=1.2, "Minneapolis",VLOOKUP(A2432,'Fall20 data fy22 comp rev '!$P$2:$Q$669,2,0))</f>
        <v>Crosslake Community Charter School</v>
      </c>
      <c r="D2432" s="68">
        <v>4059.0</v>
      </c>
      <c r="E2432" s="69">
        <v>7.0</v>
      </c>
      <c r="F2432" s="69">
        <v>20.0</v>
      </c>
      <c r="G2432" s="70" t="s">
        <v>3340</v>
      </c>
      <c r="H2432" s="69">
        <v>143.0</v>
      </c>
      <c r="I2432" s="69">
        <v>26.0</v>
      </c>
      <c r="J2432" s="69">
        <v>5.0</v>
      </c>
      <c r="K2432" s="29">
        <f t="shared" si="2824"/>
        <v>28.5</v>
      </c>
      <c r="L2432" s="71">
        <f t="shared" si="2825"/>
        <v>0.1993</v>
      </c>
      <c r="M2432" s="71">
        <f t="shared" si="2826"/>
        <v>0.2491</v>
      </c>
      <c r="N2432" s="72">
        <f t="shared" si="2827"/>
        <v>4.26</v>
      </c>
      <c r="O2432" s="73">
        <f t="shared" si="2828"/>
        <v>24401.28</v>
      </c>
      <c r="P2432" s="8">
        <f t="shared" si="2829"/>
        <v>170.6383217</v>
      </c>
    </row>
    <row r="2433" ht="14.25" customHeight="1" outlineLevel="1">
      <c r="A2433" s="68"/>
      <c r="B2433" s="69"/>
      <c r="C2433" s="80" t="s">
        <v>3992</v>
      </c>
      <c r="D2433" s="68"/>
      <c r="E2433" s="69"/>
      <c r="F2433" s="69"/>
      <c r="G2433" s="70"/>
      <c r="H2433" s="69">
        <f t="shared" ref="H2433:K2433" si="2830">SUBTOTAL(9,H2431:H2432)</f>
        <v>283</v>
      </c>
      <c r="I2433" s="69">
        <f t="shared" si="2830"/>
        <v>73</v>
      </c>
      <c r="J2433" s="69">
        <f t="shared" si="2830"/>
        <v>31</v>
      </c>
      <c r="K2433" s="29">
        <f t="shared" si="2830"/>
        <v>88.5</v>
      </c>
      <c r="L2433" s="71"/>
      <c r="M2433" s="71"/>
      <c r="N2433" s="72">
        <f t="shared" ref="N2433:O2433" si="2831">SUBTOTAL(9,N2431:N2432)</f>
        <v>23.55</v>
      </c>
      <c r="O2433" s="73">
        <f t="shared" si="2831"/>
        <v>134894.4</v>
      </c>
      <c r="P2433" s="8"/>
    </row>
    <row r="2434" ht="14.25" customHeight="1" outlineLevel="2">
      <c r="A2434" s="68">
        <v>4064.0</v>
      </c>
      <c r="B2434" s="69">
        <v>7.0</v>
      </c>
      <c r="C2434" s="18" t="str">
        <f>IF(A2434=1.2, "Minneapolis",VLOOKUP(A2434,'Fall20 data fy22 comp rev '!$P$2:$Q$669,2,0))</f>
        <v>Riverway Learning Community Chtr</v>
      </c>
      <c r="D2434" s="68">
        <v>4064.0</v>
      </c>
      <c r="E2434" s="69">
        <v>7.0</v>
      </c>
      <c r="F2434" s="69">
        <v>10.0</v>
      </c>
      <c r="G2434" s="70" t="s">
        <v>3341</v>
      </c>
      <c r="H2434" s="69">
        <v>65.0</v>
      </c>
      <c r="I2434" s="69">
        <v>34.0</v>
      </c>
      <c r="J2434" s="69">
        <v>7.0</v>
      </c>
      <c r="K2434" s="29">
        <f t="shared" ref="K2434:K2435" si="2832">ROUND((I$3*I2434)+(J2434*J$3),1)</f>
        <v>37.5</v>
      </c>
      <c r="L2434" s="71">
        <f t="shared" ref="L2434:L2435" si="2833">ROUND(K2434/H2434,4)</f>
        <v>0.5769</v>
      </c>
      <c r="M2434" s="71">
        <f t="shared" ref="M2434:M2435" si="2834">ROUND(MIN(1,L2434/M$3),4)</f>
        <v>0.7211</v>
      </c>
      <c r="N2434" s="72">
        <f t="shared" ref="N2434:N2435" si="2835">ROUND(K2434*M2434*N$3,2)</f>
        <v>16.22</v>
      </c>
      <c r="O2434" s="73">
        <f t="shared" ref="O2434:O2435" si="2836">ROUND(N2434*O$3,2)</f>
        <v>92908.16</v>
      </c>
      <c r="P2434" s="8">
        <f t="shared" ref="P2434:P2435" si="2837">O2434/H2434</f>
        <v>1429.356308</v>
      </c>
    </row>
    <row r="2435" ht="14.25" customHeight="1" outlineLevel="2">
      <c r="A2435" s="68">
        <v>4064.0</v>
      </c>
      <c r="B2435" s="69">
        <v>7.0</v>
      </c>
      <c r="C2435" s="18" t="str">
        <f>IF(A2435=1.2, "Minneapolis",VLOOKUP(A2435,'Fall20 data fy22 comp rev '!$P$2:$Q$669,2,0))</f>
        <v>Riverway Learning Community Chtr</v>
      </c>
      <c r="D2435" s="68">
        <v>4064.0</v>
      </c>
      <c r="E2435" s="69">
        <v>7.0</v>
      </c>
      <c r="F2435" s="69">
        <v>20.0</v>
      </c>
      <c r="G2435" s="70" t="s">
        <v>3342</v>
      </c>
      <c r="H2435" s="69">
        <v>55.0</v>
      </c>
      <c r="I2435" s="69">
        <v>27.0</v>
      </c>
      <c r="J2435" s="69">
        <v>10.0</v>
      </c>
      <c r="K2435" s="29">
        <f t="shared" si="2832"/>
        <v>32</v>
      </c>
      <c r="L2435" s="71">
        <f t="shared" si="2833"/>
        <v>0.5818</v>
      </c>
      <c r="M2435" s="71">
        <f t="shared" si="2834"/>
        <v>0.7273</v>
      </c>
      <c r="N2435" s="72">
        <f t="shared" si="2835"/>
        <v>13.96</v>
      </c>
      <c r="O2435" s="73">
        <f t="shared" si="2836"/>
        <v>79962.88</v>
      </c>
      <c r="P2435" s="8">
        <f t="shared" si="2837"/>
        <v>1453.870545</v>
      </c>
    </row>
    <row r="2436" ht="14.25" customHeight="1" outlineLevel="1">
      <c r="A2436" s="68"/>
      <c r="B2436" s="69"/>
      <c r="C2436" s="80" t="s">
        <v>3993</v>
      </c>
      <c r="D2436" s="68"/>
      <c r="E2436" s="69"/>
      <c r="F2436" s="69"/>
      <c r="G2436" s="70"/>
      <c r="H2436" s="69">
        <f t="shared" ref="H2436:K2436" si="2838">SUBTOTAL(9,H2434:H2435)</f>
        <v>120</v>
      </c>
      <c r="I2436" s="69">
        <f t="shared" si="2838"/>
        <v>61</v>
      </c>
      <c r="J2436" s="69">
        <f t="shared" si="2838"/>
        <v>17</v>
      </c>
      <c r="K2436" s="29">
        <f t="shared" si="2838"/>
        <v>69.5</v>
      </c>
      <c r="L2436" s="71"/>
      <c r="M2436" s="71"/>
      <c r="N2436" s="72">
        <f t="shared" ref="N2436:O2436" si="2839">SUBTOTAL(9,N2434:N2435)</f>
        <v>30.18</v>
      </c>
      <c r="O2436" s="73">
        <f t="shared" si="2839"/>
        <v>172871.04</v>
      </c>
      <c r="P2436" s="8"/>
    </row>
    <row r="2437" ht="14.25" customHeight="1" outlineLevel="2">
      <c r="A2437" s="68">
        <v>4066.0</v>
      </c>
      <c r="B2437" s="69">
        <v>7.0</v>
      </c>
      <c r="C2437" s="18" t="str">
        <f>IF(A2437=1.2, "Minneapolis",VLOOKUP(A2437,'Fall20 data fy22 comp rev '!$P$2:$Q$669,2,0))</f>
        <v>Kato Public Charter School</v>
      </c>
      <c r="D2437" s="68">
        <v>4066.0</v>
      </c>
      <c r="E2437" s="69">
        <v>7.0</v>
      </c>
      <c r="F2437" s="69">
        <v>10.0</v>
      </c>
      <c r="G2437" s="70" t="s">
        <v>1744</v>
      </c>
      <c r="H2437" s="69">
        <v>79.0</v>
      </c>
      <c r="I2437" s="69">
        <v>34.0</v>
      </c>
      <c r="J2437" s="69">
        <v>6.0</v>
      </c>
      <c r="K2437" s="29">
        <f>ROUND((I$3*I2437)+(J2437*J$3),1)</f>
        <v>37</v>
      </c>
      <c r="L2437" s="71">
        <f>ROUND(K2437/H2437,4)</f>
        <v>0.4684</v>
      </c>
      <c r="M2437" s="71">
        <f>ROUND(MIN(1,L2437/M$3),4)</f>
        <v>0.5855</v>
      </c>
      <c r="N2437" s="72">
        <f>ROUND(K2437*M2437*N$3,2)</f>
        <v>13</v>
      </c>
      <c r="O2437" s="73">
        <f>ROUND(N2437*O$3,2)</f>
        <v>74464</v>
      </c>
      <c r="P2437" s="8">
        <f>O2437/H2437</f>
        <v>942.5822785</v>
      </c>
    </row>
    <row r="2438" ht="14.25" customHeight="1" outlineLevel="1">
      <c r="A2438" s="68"/>
      <c r="B2438" s="69"/>
      <c r="C2438" s="80" t="s">
        <v>3994</v>
      </c>
      <c r="D2438" s="68"/>
      <c r="E2438" s="69"/>
      <c r="F2438" s="69"/>
      <c r="G2438" s="70"/>
      <c r="H2438" s="69">
        <f t="shared" ref="H2438:K2438" si="2840">SUBTOTAL(9,H2437)</f>
        <v>79</v>
      </c>
      <c r="I2438" s="69">
        <f t="shared" si="2840"/>
        <v>34</v>
      </c>
      <c r="J2438" s="69">
        <f t="shared" si="2840"/>
        <v>6</v>
      </c>
      <c r="K2438" s="29">
        <f t="shared" si="2840"/>
        <v>37</v>
      </c>
      <c r="L2438" s="71"/>
      <c r="M2438" s="71"/>
      <c r="N2438" s="72">
        <f t="shared" ref="N2438:O2438" si="2841">SUBTOTAL(9,N2437)</f>
        <v>13</v>
      </c>
      <c r="O2438" s="73">
        <f t="shared" si="2841"/>
        <v>74464</v>
      </c>
      <c r="P2438" s="8"/>
    </row>
    <row r="2439" ht="14.25" customHeight="1" outlineLevel="2">
      <c r="A2439" s="68">
        <v>4067.0</v>
      </c>
      <c r="B2439" s="69">
        <v>7.0</v>
      </c>
      <c r="C2439" s="18" t="str">
        <f>IF(A2439=1.2, "Minneapolis",VLOOKUP(A2439,'Fall20 data fy22 comp rev '!$P$2:$Q$669,2,0))</f>
        <v>Aurora Charter School</v>
      </c>
      <c r="D2439" s="68">
        <v>4067.0</v>
      </c>
      <c r="E2439" s="69">
        <v>7.0</v>
      </c>
      <c r="F2439" s="69">
        <v>10.0</v>
      </c>
      <c r="G2439" s="70" t="s">
        <v>441</v>
      </c>
      <c r="H2439" s="69">
        <v>213.0</v>
      </c>
      <c r="I2439" s="69">
        <v>126.0</v>
      </c>
      <c r="J2439" s="69">
        <v>63.0</v>
      </c>
      <c r="K2439" s="29">
        <f t="shared" ref="K2439:K2440" si="2842">ROUND((I$3*I2439)+(J2439*J$3),1)</f>
        <v>157.5</v>
      </c>
      <c r="L2439" s="71">
        <f t="shared" ref="L2439:L2440" si="2843">ROUND(K2439/H2439,4)</f>
        <v>0.7394</v>
      </c>
      <c r="M2439" s="71">
        <f t="shared" ref="M2439:M2440" si="2844">ROUND(MIN(1,L2439/M$3),4)</f>
        <v>0.9243</v>
      </c>
      <c r="N2439" s="72">
        <f t="shared" ref="N2439:N2440" si="2845">ROUND(K2439*M2439*N$3,2)</f>
        <v>87.35</v>
      </c>
      <c r="O2439" s="73">
        <f t="shared" ref="O2439:O2440" si="2846">ROUND(N2439*O$3,2)</f>
        <v>500340.8</v>
      </c>
      <c r="P2439" s="8">
        <f t="shared" ref="P2439:P2440" si="2847">O2439/H2439</f>
        <v>2349.01784</v>
      </c>
    </row>
    <row r="2440" ht="14.25" customHeight="1" outlineLevel="2">
      <c r="A2440" s="68">
        <v>4067.0</v>
      </c>
      <c r="B2440" s="69">
        <v>7.0</v>
      </c>
      <c r="C2440" s="18" t="str">
        <f>IF(A2440=1.2, "Minneapolis",VLOOKUP(A2440,'Fall20 data fy22 comp rev '!$P$2:$Q$669,2,0))</f>
        <v>Aurora Charter School</v>
      </c>
      <c r="D2440" s="68">
        <v>4067.0</v>
      </c>
      <c r="E2440" s="69">
        <v>7.0</v>
      </c>
      <c r="F2440" s="69">
        <v>20.0</v>
      </c>
      <c r="G2440" s="70" t="s">
        <v>3343</v>
      </c>
      <c r="H2440" s="69">
        <v>190.0</v>
      </c>
      <c r="I2440" s="69">
        <v>120.0</v>
      </c>
      <c r="J2440" s="69">
        <v>48.0</v>
      </c>
      <c r="K2440" s="29">
        <f t="shared" si="2842"/>
        <v>144</v>
      </c>
      <c r="L2440" s="71">
        <f t="shared" si="2843"/>
        <v>0.7579</v>
      </c>
      <c r="M2440" s="71">
        <f t="shared" si="2844"/>
        <v>0.9474</v>
      </c>
      <c r="N2440" s="72">
        <f t="shared" si="2845"/>
        <v>81.86</v>
      </c>
      <c r="O2440" s="73">
        <f t="shared" si="2846"/>
        <v>468894.08</v>
      </c>
      <c r="P2440" s="8">
        <f t="shared" si="2847"/>
        <v>2467.863579</v>
      </c>
    </row>
    <row r="2441" ht="14.25" customHeight="1" outlineLevel="1">
      <c r="A2441" s="68"/>
      <c r="B2441" s="69"/>
      <c r="C2441" s="80" t="s">
        <v>3995</v>
      </c>
      <c r="D2441" s="68"/>
      <c r="E2441" s="69"/>
      <c r="F2441" s="69"/>
      <c r="G2441" s="70"/>
      <c r="H2441" s="69">
        <f t="shared" ref="H2441:K2441" si="2848">SUBTOTAL(9,H2439:H2440)</f>
        <v>403</v>
      </c>
      <c r="I2441" s="69">
        <f t="shared" si="2848"/>
        <v>246</v>
      </c>
      <c r="J2441" s="69">
        <f t="shared" si="2848"/>
        <v>111</v>
      </c>
      <c r="K2441" s="29">
        <f t="shared" si="2848"/>
        <v>301.5</v>
      </c>
      <c r="L2441" s="71"/>
      <c r="M2441" s="71"/>
      <c r="N2441" s="72">
        <f t="shared" ref="N2441:O2441" si="2849">SUBTOTAL(9,N2439:N2440)</f>
        <v>169.21</v>
      </c>
      <c r="O2441" s="73">
        <f t="shared" si="2849"/>
        <v>969234.88</v>
      </c>
      <c r="P2441" s="8"/>
    </row>
    <row r="2442" ht="14.25" customHeight="1" outlineLevel="2">
      <c r="A2442" s="68">
        <v>4068.0</v>
      </c>
      <c r="B2442" s="69">
        <v>7.0</v>
      </c>
      <c r="C2442" s="18" t="str">
        <f>IF(A2442=1.2, "Minneapolis",VLOOKUP(A2442,'Fall20 data fy22 comp rev '!$P$2:$Q$669,2,0))</f>
        <v>Excell Academy Charter</v>
      </c>
      <c r="D2442" s="68">
        <v>4068.0</v>
      </c>
      <c r="E2442" s="69">
        <v>7.0</v>
      </c>
      <c r="F2442" s="69">
        <v>10.0</v>
      </c>
      <c r="G2442" s="70" t="s">
        <v>442</v>
      </c>
      <c r="H2442" s="69">
        <v>461.0</v>
      </c>
      <c r="I2442" s="69">
        <v>328.0</v>
      </c>
      <c r="J2442" s="69">
        <v>79.0</v>
      </c>
      <c r="K2442" s="29">
        <f>ROUND((I$3*I2442)+(J2442*J$3),1)</f>
        <v>367.5</v>
      </c>
      <c r="L2442" s="71">
        <f>ROUND(K2442/H2442,4)</f>
        <v>0.7972</v>
      </c>
      <c r="M2442" s="71">
        <f>ROUND(MIN(1,L2442/M$3),4)</f>
        <v>0.9965</v>
      </c>
      <c r="N2442" s="72">
        <f>ROUND(K2442*M2442*N$3,2)</f>
        <v>219.73</v>
      </c>
      <c r="O2442" s="73">
        <f>ROUND(N2442*O$3,2)</f>
        <v>1258613.44</v>
      </c>
      <c r="P2442" s="8">
        <f>O2442/H2442</f>
        <v>2730.180998</v>
      </c>
    </row>
    <row r="2443" ht="14.25" customHeight="1" outlineLevel="1">
      <c r="A2443" s="68"/>
      <c r="B2443" s="69"/>
      <c r="C2443" s="80" t="s">
        <v>3996</v>
      </c>
      <c r="D2443" s="68"/>
      <c r="E2443" s="69"/>
      <c r="F2443" s="69"/>
      <c r="G2443" s="70"/>
      <c r="H2443" s="69">
        <f t="shared" ref="H2443:K2443" si="2850">SUBTOTAL(9,H2442)</f>
        <v>461</v>
      </c>
      <c r="I2443" s="69">
        <f t="shared" si="2850"/>
        <v>328</v>
      </c>
      <c r="J2443" s="69">
        <f t="shared" si="2850"/>
        <v>79</v>
      </c>
      <c r="K2443" s="29">
        <f t="shared" si="2850"/>
        <v>367.5</v>
      </c>
      <c r="L2443" s="71"/>
      <c r="M2443" s="71"/>
      <c r="N2443" s="72">
        <f t="shared" ref="N2443:O2443" si="2851">SUBTOTAL(9,N2442)</f>
        <v>219.73</v>
      </c>
      <c r="O2443" s="73">
        <f t="shared" si="2851"/>
        <v>1258613.44</v>
      </c>
      <c r="P2443" s="8"/>
    </row>
    <row r="2444" ht="14.25" customHeight="1" outlineLevel="2">
      <c r="A2444" s="68">
        <v>4070.0</v>
      </c>
      <c r="B2444" s="69">
        <v>7.0</v>
      </c>
      <c r="C2444" s="18" t="str">
        <f>IF(A2444=1.2, "Minneapolis",VLOOKUP(A2444,'Fall20 data fy22 comp rev '!$P$2:$Q$669,2,0))</f>
        <v>Hope Community Academy</v>
      </c>
      <c r="D2444" s="68">
        <v>4070.0</v>
      </c>
      <c r="E2444" s="69">
        <v>7.0</v>
      </c>
      <c r="F2444" s="69">
        <v>10.0</v>
      </c>
      <c r="G2444" s="70" t="s">
        <v>443</v>
      </c>
      <c r="H2444" s="69">
        <v>559.0</v>
      </c>
      <c r="I2444" s="69">
        <v>432.0</v>
      </c>
      <c r="J2444" s="69">
        <v>34.0</v>
      </c>
      <c r="K2444" s="29">
        <f>ROUND((I$3*I2444)+(J2444*J$3),1)</f>
        <v>449</v>
      </c>
      <c r="L2444" s="71">
        <f>ROUND(K2444/H2444,4)</f>
        <v>0.8032</v>
      </c>
      <c r="M2444" s="71">
        <f>ROUND(MIN(1,L2444/M$3),4)</f>
        <v>1</v>
      </c>
      <c r="N2444" s="72">
        <f>ROUND(K2444*M2444*N$3,2)</f>
        <v>269.4</v>
      </c>
      <c r="O2444" s="73">
        <f>ROUND(N2444*O$3,2)</f>
        <v>1543123.2</v>
      </c>
      <c r="P2444" s="8">
        <f>O2444/H2444</f>
        <v>2760.506619</v>
      </c>
    </row>
    <row r="2445" ht="14.25" customHeight="1" outlineLevel="1">
      <c r="A2445" s="68"/>
      <c r="B2445" s="69"/>
      <c r="C2445" s="80" t="s">
        <v>3997</v>
      </c>
      <c r="D2445" s="68"/>
      <c r="E2445" s="69"/>
      <c r="F2445" s="69"/>
      <c r="G2445" s="70"/>
      <c r="H2445" s="69">
        <f t="shared" ref="H2445:K2445" si="2852">SUBTOTAL(9,H2444)</f>
        <v>559</v>
      </c>
      <c r="I2445" s="69">
        <f t="shared" si="2852"/>
        <v>432</v>
      </c>
      <c r="J2445" s="69">
        <f t="shared" si="2852"/>
        <v>34</v>
      </c>
      <c r="K2445" s="29">
        <f t="shared" si="2852"/>
        <v>449</v>
      </c>
      <c r="L2445" s="71"/>
      <c r="M2445" s="71"/>
      <c r="N2445" s="72">
        <f t="shared" ref="N2445:O2445" si="2853">SUBTOTAL(9,N2444)</f>
        <v>269.4</v>
      </c>
      <c r="O2445" s="73">
        <f t="shared" si="2853"/>
        <v>1543123.2</v>
      </c>
      <c r="P2445" s="8"/>
    </row>
    <row r="2446" ht="14.25" customHeight="1" outlineLevel="2">
      <c r="A2446" s="68">
        <v>4073.0</v>
      </c>
      <c r="B2446" s="69">
        <v>7.0</v>
      </c>
      <c r="C2446" s="18" t="str">
        <f>IF(A2446=1.2, "Minneapolis",VLOOKUP(A2446,'Fall20 data fy22 comp rev '!$P$2:$Q$669,2,0))</f>
        <v>Academia Cesar Chavez Charter Sch.</v>
      </c>
      <c r="D2446" s="68">
        <v>4073.0</v>
      </c>
      <c r="E2446" s="69">
        <v>7.0</v>
      </c>
      <c r="F2446" s="69">
        <v>10.0</v>
      </c>
      <c r="G2446" s="70" t="s">
        <v>3344</v>
      </c>
      <c r="H2446" s="69">
        <v>568.0</v>
      </c>
      <c r="I2446" s="69">
        <v>336.0</v>
      </c>
      <c r="J2446" s="69">
        <v>89.0</v>
      </c>
      <c r="K2446" s="29">
        <f>ROUND((I$3*I2446)+(J2446*J$3),1)</f>
        <v>380.5</v>
      </c>
      <c r="L2446" s="71">
        <f>ROUND(K2446/H2446,4)</f>
        <v>0.6699</v>
      </c>
      <c r="M2446" s="71">
        <f>ROUND(MIN(1,L2446/M$3),4)</f>
        <v>0.8374</v>
      </c>
      <c r="N2446" s="72">
        <f>ROUND(K2446*M2446*N$3,2)</f>
        <v>191.18</v>
      </c>
      <c r="O2446" s="73">
        <f>ROUND(N2446*O$3,2)</f>
        <v>1095079.04</v>
      </c>
      <c r="P2446" s="8">
        <f>O2446/H2446</f>
        <v>1927.956056</v>
      </c>
    </row>
    <row r="2447" ht="14.25" customHeight="1" outlineLevel="1">
      <c r="A2447" s="68"/>
      <c r="B2447" s="69"/>
      <c r="C2447" s="80" t="s">
        <v>3998</v>
      </c>
      <c r="D2447" s="68"/>
      <c r="E2447" s="69"/>
      <c r="F2447" s="69"/>
      <c r="G2447" s="70"/>
      <c r="H2447" s="69">
        <f t="shared" ref="H2447:K2447" si="2854">SUBTOTAL(9,H2446)</f>
        <v>568</v>
      </c>
      <c r="I2447" s="69">
        <f t="shared" si="2854"/>
        <v>336</v>
      </c>
      <c r="J2447" s="69">
        <f t="shared" si="2854"/>
        <v>89</v>
      </c>
      <c r="K2447" s="29">
        <f t="shared" si="2854"/>
        <v>380.5</v>
      </c>
      <c r="L2447" s="71"/>
      <c r="M2447" s="71"/>
      <c r="N2447" s="72">
        <f t="shared" ref="N2447:O2447" si="2855">SUBTOTAL(9,N2446)</f>
        <v>191.18</v>
      </c>
      <c r="O2447" s="73">
        <f t="shared" si="2855"/>
        <v>1095079.04</v>
      </c>
      <c r="P2447" s="8"/>
    </row>
    <row r="2448" ht="14.25" customHeight="1" outlineLevel="2">
      <c r="A2448" s="68">
        <v>4074.0</v>
      </c>
      <c r="B2448" s="69">
        <v>7.0</v>
      </c>
      <c r="C2448" s="18" t="str">
        <f>IF(A2448=1.2, "Minneapolis",VLOOKUP(A2448,'Fall20 data fy22 comp rev '!$P$2:$Q$669,2,0))</f>
        <v>AFSA High School</v>
      </c>
      <c r="D2448" s="68">
        <v>4074.0</v>
      </c>
      <c r="E2448" s="69">
        <v>7.0</v>
      </c>
      <c r="F2448" s="69">
        <v>10.0</v>
      </c>
      <c r="G2448" s="70" t="s">
        <v>445</v>
      </c>
      <c r="H2448" s="69">
        <v>221.0</v>
      </c>
      <c r="I2448" s="69">
        <v>47.0</v>
      </c>
      <c r="J2448" s="69">
        <v>21.0</v>
      </c>
      <c r="K2448" s="29">
        <f t="shared" ref="K2448:K2449" si="2856">ROUND((I$3*I2448)+(J2448*J$3),1)</f>
        <v>57.5</v>
      </c>
      <c r="L2448" s="71">
        <f t="shared" ref="L2448:L2449" si="2857">ROUND(K2448/H2448,4)</f>
        <v>0.2602</v>
      </c>
      <c r="M2448" s="71">
        <f t="shared" ref="M2448:M2449" si="2858">ROUND(MIN(1,L2448/M$3),4)</f>
        <v>0.3253</v>
      </c>
      <c r="N2448" s="72">
        <f t="shared" ref="N2448:N2449" si="2859">ROUND(K2448*M2448*N$3,2)</f>
        <v>11.22</v>
      </c>
      <c r="O2448" s="73">
        <f t="shared" ref="O2448:O2449" si="2860">ROUND(N2448*O$3,2)</f>
        <v>64268.16</v>
      </c>
      <c r="P2448" s="8">
        <f t="shared" ref="P2448:P2449" si="2861">O2448/H2448</f>
        <v>290.8061538</v>
      </c>
    </row>
    <row r="2449" ht="14.25" customHeight="1" outlineLevel="2">
      <c r="A2449" s="68">
        <v>4074.0</v>
      </c>
      <c r="B2449" s="69">
        <v>7.0</v>
      </c>
      <c r="C2449" s="18" t="str">
        <f>IF(A2449=1.2, "Minneapolis",VLOOKUP(A2449,'Fall20 data fy22 comp rev '!$P$2:$Q$669,2,0))</f>
        <v>AFSA High School</v>
      </c>
      <c r="D2449" s="68">
        <v>4074.0</v>
      </c>
      <c r="E2449" s="69">
        <v>7.0</v>
      </c>
      <c r="F2449" s="69">
        <v>20.0</v>
      </c>
      <c r="G2449" s="70" t="s">
        <v>3345</v>
      </c>
      <c r="H2449" s="69">
        <v>234.0</v>
      </c>
      <c r="I2449" s="69">
        <v>65.0</v>
      </c>
      <c r="J2449" s="69">
        <v>30.0</v>
      </c>
      <c r="K2449" s="29">
        <f t="shared" si="2856"/>
        <v>80</v>
      </c>
      <c r="L2449" s="71">
        <f t="shared" si="2857"/>
        <v>0.3419</v>
      </c>
      <c r="M2449" s="71">
        <f t="shared" si="2858"/>
        <v>0.4274</v>
      </c>
      <c r="N2449" s="72">
        <f t="shared" si="2859"/>
        <v>20.52</v>
      </c>
      <c r="O2449" s="73">
        <f t="shared" si="2860"/>
        <v>117538.56</v>
      </c>
      <c r="P2449" s="8">
        <f t="shared" si="2861"/>
        <v>502.3015385</v>
      </c>
    </row>
    <row r="2450" ht="14.25" customHeight="1" outlineLevel="1">
      <c r="A2450" s="68"/>
      <c r="B2450" s="69"/>
      <c r="C2450" s="80" t="s">
        <v>3999</v>
      </c>
      <c r="D2450" s="68"/>
      <c r="E2450" s="69"/>
      <c r="F2450" s="69"/>
      <c r="G2450" s="70"/>
      <c r="H2450" s="69">
        <f t="shared" ref="H2450:K2450" si="2862">SUBTOTAL(9,H2448:H2449)</f>
        <v>455</v>
      </c>
      <c r="I2450" s="69">
        <f t="shared" si="2862"/>
        <v>112</v>
      </c>
      <c r="J2450" s="69">
        <f t="shared" si="2862"/>
        <v>51</v>
      </c>
      <c r="K2450" s="29">
        <f t="shared" si="2862"/>
        <v>137.5</v>
      </c>
      <c r="L2450" s="71"/>
      <c r="M2450" s="71"/>
      <c r="N2450" s="72">
        <f t="shared" ref="N2450:O2450" si="2863">SUBTOTAL(9,N2448:N2449)</f>
        <v>31.74</v>
      </c>
      <c r="O2450" s="73">
        <f t="shared" si="2863"/>
        <v>181806.72</v>
      </c>
      <c r="P2450" s="8"/>
    </row>
    <row r="2451" ht="14.25" customHeight="1" outlineLevel="2">
      <c r="A2451" s="68">
        <v>4075.0</v>
      </c>
      <c r="B2451" s="69">
        <v>7.0</v>
      </c>
      <c r="C2451" s="18" t="str">
        <f>IF(A2451=1.2, "Minneapolis",VLOOKUP(A2451,'Fall20 data fy22 comp rev '!$P$2:$Q$669,2,0))</f>
        <v>Avalon School</v>
      </c>
      <c r="D2451" s="68">
        <v>4075.0</v>
      </c>
      <c r="E2451" s="69">
        <v>7.0</v>
      </c>
      <c r="F2451" s="69">
        <v>10.0</v>
      </c>
      <c r="G2451" s="70" t="s">
        <v>446</v>
      </c>
      <c r="H2451" s="69">
        <v>178.0</v>
      </c>
      <c r="I2451" s="69">
        <v>35.0</v>
      </c>
      <c r="J2451" s="69">
        <v>5.0</v>
      </c>
      <c r="K2451" s="29">
        <f t="shared" ref="K2451:K2452" si="2864">ROUND((I$3*I2451)+(J2451*J$3),1)</f>
        <v>37.5</v>
      </c>
      <c r="L2451" s="71">
        <f t="shared" ref="L2451:L2452" si="2865">ROUND(K2451/H2451,4)</f>
        <v>0.2107</v>
      </c>
      <c r="M2451" s="71">
        <f t="shared" ref="M2451:M2452" si="2866">ROUND(MIN(1,L2451/M$3),4)</f>
        <v>0.2634</v>
      </c>
      <c r="N2451" s="72">
        <f t="shared" ref="N2451:N2452" si="2867">ROUND(K2451*M2451*N$3,2)</f>
        <v>5.93</v>
      </c>
      <c r="O2451" s="73">
        <f t="shared" ref="O2451:O2452" si="2868">ROUND(N2451*O$3,2)</f>
        <v>33967.04</v>
      </c>
      <c r="P2451" s="8">
        <f t="shared" ref="P2451:P2452" si="2869">O2451/H2451</f>
        <v>190.8260674</v>
      </c>
    </row>
    <row r="2452" ht="14.25" customHeight="1" outlineLevel="2">
      <c r="A2452" s="68">
        <v>4075.0</v>
      </c>
      <c r="B2452" s="69">
        <v>7.0</v>
      </c>
      <c r="C2452" s="18" t="str">
        <f>IF(A2452=1.2, "Minneapolis",VLOOKUP(A2452,'Fall20 data fy22 comp rev '!$P$2:$Q$669,2,0))</f>
        <v>Avalon School</v>
      </c>
      <c r="D2452" s="68">
        <v>4075.0</v>
      </c>
      <c r="E2452" s="69">
        <v>7.0</v>
      </c>
      <c r="F2452" s="69">
        <v>20.0</v>
      </c>
      <c r="G2452" s="70" t="s">
        <v>3346</v>
      </c>
      <c r="H2452" s="69">
        <v>73.0</v>
      </c>
      <c r="I2452" s="69">
        <v>14.0</v>
      </c>
      <c r="J2452" s="69">
        <v>4.0</v>
      </c>
      <c r="K2452" s="29">
        <f t="shared" si="2864"/>
        <v>16</v>
      </c>
      <c r="L2452" s="71">
        <f t="shared" si="2865"/>
        <v>0.2192</v>
      </c>
      <c r="M2452" s="71">
        <f t="shared" si="2866"/>
        <v>0.274</v>
      </c>
      <c r="N2452" s="72">
        <f t="shared" si="2867"/>
        <v>2.63</v>
      </c>
      <c r="O2452" s="73">
        <f t="shared" si="2868"/>
        <v>15064.64</v>
      </c>
      <c r="P2452" s="8">
        <f t="shared" si="2869"/>
        <v>206.3649315</v>
      </c>
    </row>
    <row r="2453" ht="14.25" customHeight="1" outlineLevel="1">
      <c r="A2453" s="68"/>
      <c r="B2453" s="69"/>
      <c r="C2453" s="80" t="s">
        <v>4000</v>
      </c>
      <c r="D2453" s="68"/>
      <c r="E2453" s="69"/>
      <c r="F2453" s="69"/>
      <c r="G2453" s="70"/>
      <c r="H2453" s="69">
        <f t="shared" ref="H2453:K2453" si="2870">SUBTOTAL(9,H2451:H2452)</f>
        <v>251</v>
      </c>
      <c r="I2453" s="69">
        <f t="shared" si="2870"/>
        <v>49</v>
      </c>
      <c r="J2453" s="69">
        <f t="shared" si="2870"/>
        <v>9</v>
      </c>
      <c r="K2453" s="29">
        <f t="shared" si="2870"/>
        <v>53.5</v>
      </c>
      <c r="L2453" s="71"/>
      <c r="M2453" s="71"/>
      <c r="N2453" s="72">
        <f t="shared" ref="N2453:O2453" si="2871">SUBTOTAL(9,N2451:N2452)</f>
        <v>8.56</v>
      </c>
      <c r="O2453" s="73">
        <f t="shared" si="2871"/>
        <v>49031.68</v>
      </c>
      <c r="P2453" s="8"/>
    </row>
    <row r="2454" ht="14.25" customHeight="1" outlineLevel="2">
      <c r="A2454" s="68">
        <v>4078.0</v>
      </c>
      <c r="B2454" s="69">
        <v>7.0</v>
      </c>
      <c r="C2454" s="18" t="str">
        <f>IF(A2454=1.2, "Minneapolis",VLOOKUP(A2454,'Fall20 data fy22 comp rev '!$P$2:$Q$669,2,0))</f>
        <v>Mn International Middle Charter</v>
      </c>
      <c r="D2454" s="68">
        <v>4078.0</v>
      </c>
      <c r="E2454" s="69">
        <v>7.0</v>
      </c>
      <c r="F2454" s="69">
        <v>10.0</v>
      </c>
      <c r="G2454" s="70" t="s">
        <v>3347</v>
      </c>
      <c r="H2454" s="69">
        <v>441.0</v>
      </c>
      <c r="I2454" s="69">
        <v>416.0</v>
      </c>
      <c r="J2454" s="69">
        <v>10.0</v>
      </c>
      <c r="K2454" s="29">
        <f t="shared" ref="K2454:K2455" si="2872">ROUND((I$3*I2454)+(J2454*J$3),1)</f>
        <v>421</v>
      </c>
      <c r="L2454" s="71">
        <f t="shared" ref="L2454:L2455" si="2873">ROUND(K2454/H2454,4)</f>
        <v>0.9546</v>
      </c>
      <c r="M2454" s="71">
        <f t="shared" ref="M2454:M2455" si="2874">ROUND(MIN(1,L2454/M$3),4)</f>
        <v>1</v>
      </c>
      <c r="N2454" s="72">
        <f t="shared" ref="N2454:N2455" si="2875">ROUND(K2454*M2454*N$3,2)</f>
        <v>252.6</v>
      </c>
      <c r="O2454" s="73">
        <f t="shared" ref="O2454:O2455" si="2876">ROUND(N2454*O$3,2)</f>
        <v>1446892.8</v>
      </c>
      <c r="P2454" s="8">
        <f t="shared" ref="P2454:P2455" si="2877">O2454/H2454</f>
        <v>3280.936054</v>
      </c>
    </row>
    <row r="2455" ht="14.25" customHeight="1" outlineLevel="2">
      <c r="A2455" s="68">
        <v>4078.0</v>
      </c>
      <c r="B2455" s="69">
        <v>7.0</v>
      </c>
      <c r="C2455" s="18" t="str">
        <f>IF(A2455=1.2, "Minneapolis",VLOOKUP(A2455,'Fall20 data fy22 comp rev '!$P$2:$Q$669,2,0))</f>
        <v>Mn International Middle Charter</v>
      </c>
      <c r="D2455" s="68">
        <v>4078.0</v>
      </c>
      <c r="E2455" s="69">
        <v>7.0</v>
      </c>
      <c r="F2455" s="69">
        <v>20.0</v>
      </c>
      <c r="G2455" s="70" t="s">
        <v>3348</v>
      </c>
      <c r="H2455" s="69">
        <v>587.0</v>
      </c>
      <c r="I2455" s="69">
        <v>576.0</v>
      </c>
      <c r="J2455" s="69">
        <v>2.0</v>
      </c>
      <c r="K2455" s="29">
        <f t="shared" si="2872"/>
        <v>577</v>
      </c>
      <c r="L2455" s="71">
        <f t="shared" si="2873"/>
        <v>0.983</v>
      </c>
      <c r="M2455" s="71">
        <f t="shared" si="2874"/>
        <v>1</v>
      </c>
      <c r="N2455" s="72">
        <f t="shared" si="2875"/>
        <v>346.2</v>
      </c>
      <c r="O2455" s="73">
        <f t="shared" si="2876"/>
        <v>1983033.6</v>
      </c>
      <c r="P2455" s="8">
        <f t="shared" si="2877"/>
        <v>3378.251448</v>
      </c>
    </row>
    <row r="2456" ht="14.25" customHeight="1" outlineLevel="1">
      <c r="A2456" s="68"/>
      <c r="B2456" s="69"/>
      <c r="C2456" s="80" t="s">
        <v>4001</v>
      </c>
      <c r="D2456" s="68"/>
      <c r="E2456" s="69"/>
      <c r="F2456" s="69"/>
      <c r="G2456" s="70"/>
      <c r="H2456" s="69">
        <f t="shared" ref="H2456:K2456" si="2878">SUBTOTAL(9,H2454:H2455)</f>
        <v>1028</v>
      </c>
      <c r="I2456" s="69">
        <f t="shared" si="2878"/>
        <v>992</v>
      </c>
      <c r="J2456" s="69">
        <f t="shared" si="2878"/>
        <v>12</v>
      </c>
      <c r="K2456" s="29">
        <f t="shared" si="2878"/>
        <v>998</v>
      </c>
      <c r="L2456" s="71"/>
      <c r="M2456" s="71"/>
      <c r="N2456" s="72">
        <f t="shared" ref="N2456:O2456" si="2879">SUBTOTAL(9,N2454:N2455)</f>
        <v>598.8</v>
      </c>
      <c r="O2456" s="73">
        <f t="shared" si="2879"/>
        <v>3429926.4</v>
      </c>
      <c r="P2456" s="8"/>
    </row>
    <row r="2457" ht="14.25" customHeight="1" outlineLevel="2">
      <c r="A2457" s="68">
        <v>4079.0</v>
      </c>
      <c r="B2457" s="69">
        <v>7.0</v>
      </c>
      <c r="C2457" s="18" t="str">
        <f>IF(A2457=1.2, "Minneapolis",VLOOKUP(A2457,'Fall20 data fy22 comp rev '!$P$2:$Q$669,2,0))</f>
        <v>Friendship Acdmy Of Fine Arts Chtr.</v>
      </c>
      <c r="D2457" s="68">
        <v>4079.0</v>
      </c>
      <c r="E2457" s="69">
        <v>7.0</v>
      </c>
      <c r="F2457" s="69">
        <v>10.0</v>
      </c>
      <c r="G2457" s="70" t="s">
        <v>448</v>
      </c>
      <c r="H2457" s="69">
        <v>166.0</v>
      </c>
      <c r="I2457" s="69">
        <v>89.0</v>
      </c>
      <c r="J2457" s="69">
        <v>11.0</v>
      </c>
      <c r="K2457" s="29">
        <f>ROUND((I$3*I2457)+(J2457*J$3),1)</f>
        <v>94.5</v>
      </c>
      <c r="L2457" s="71">
        <f>ROUND(K2457/H2457,4)</f>
        <v>0.5693</v>
      </c>
      <c r="M2457" s="71">
        <f>ROUND(MIN(1,L2457/M$3),4)</f>
        <v>0.7116</v>
      </c>
      <c r="N2457" s="72">
        <f>ROUND(K2457*M2457*N$3,2)</f>
        <v>40.35</v>
      </c>
      <c r="O2457" s="73">
        <f>ROUND(N2457*O$3,2)</f>
        <v>231124.8</v>
      </c>
      <c r="P2457" s="8">
        <f>O2457/H2457</f>
        <v>1392.318072</v>
      </c>
    </row>
    <row r="2458" ht="14.25" customHeight="1" outlineLevel="1">
      <c r="A2458" s="68"/>
      <c r="B2458" s="69"/>
      <c r="C2458" s="80" t="s">
        <v>4002</v>
      </c>
      <c r="D2458" s="68"/>
      <c r="E2458" s="69"/>
      <c r="F2458" s="69"/>
      <c r="G2458" s="70"/>
      <c r="H2458" s="69">
        <f t="shared" ref="H2458:K2458" si="2880">SUBTOTAL(9,H2457)</f>
        <v>166</v>
      </c>
      <c r="I2458" s="69">
        <f t="shared" si="2880"/>
        <v>89</v>
      </c>
      <c r="J2458" s="69">
        <f t="shared" si="2880"/>
        <v>11</v>
      </c>
      <c r="K2458" s="29">
        <f t="shared" si="2880"/>
        <v>94.5</v>
      </c>
      <c r="L2458" s="71"/>
      <c r="M2458" s="71"/>
      <c r="N2458" s="72">
        <f t="shared" ref="N2458:O2458" si="2881">SUBTOTAL(9,N2457)</f>
        <v>40.35</v>
      </c>
      <c r="O2458" s="73">
        <f t="shared" si="2881"/>
        <v>231124.8</v>
      </c>
      <c r="P2458" s="8"/>
    </row>
    <row r="2459" ht="14.25" customHeight="1" outlineLevel="2">
      <c r="A2459" s="68">
        <v>4080.0</v>
      </c>
      <c r="B2459" s="69">
        <v>7.0</v>
      </c>
      <c r="C2459" s="18" t="str">
        <f>IF(A2459=1.2, "Minneapolis",VLOOKUP(A2459,'Fall20 data fy22 comp rev '!$P$2:$Q$669,2,0))</f>
        <v>Pillager Area Charter School</v>
      </c>
      <c r="D2459" s="68">
        <v>4080.0</v>
      </c>
      <c r="E2459" s="69">
        <v>7.0</v>
      </c>
      <c r="F2459" s="69">
        <v>10.0</v>
      </c>
      <c r="G2459" s="70" t="s">
        <v>449</v>
      </c>
      <c r="H2459" s="69">
        <v>35.0</v>
      </c>
      <c r="I2459" s="69">
        <v>15.0</v>
      </c>
      <c r="J2459" s="69">
        <v>13.0</v>
      </c>
      <c r="K2459" s="29">
        <f>ROUND((I$3*I2459)+(J2459*J$3),1)</f>
        <v>21.5</v>
      </c>
      <c r="L2459" s="71">
        <f>ROUND(K2459/H2459,4)</f>
        <v>0.6143</v>
      </c>
      <c r="M2459" s="71">
        <f>ROUND(MIN(1,L2459/M$3),4)</f>
        <v>0.7679</v>
      </c>
      <c r="N2459" s="72">
        <f>ROUND(K2459*M2459*N$3,2)</f>
        <v>9.91</v>
      </c>
      <c r="O2459" s="73">
        <f>ROUND(N2459*O$3,2)</f>
        <v>56764.48</v>
      </c>
      <c r="P2459" s="8">
        <f>O2459/H2459</f>
        <v>1621.842286</v>
      </c>
    </row>
    <row r="2460" ht="14.25" customHeight="1" outlineLevel="1">
      <c r="A2460" s="68"/>
      <c r="B2460" s="69"/>
      <c r="C2460" s="80" t="s">
        <v>4003</v>
      </c>
      <c r="D2460" s="68"/>
      <c r="E2460" s="69"/>
      <c r="F2460" s="69"/>
      <c r="G2460" s="70"/>
      <c r="H2460" s="69">
        <f t="shared" ref="H2460:K2460" si="2882">SUBTOTAL(9,H2459)</f>
        <v>35</v>
      </c>
      <c r="I2460" s="69">
        <f t="shared" si="2882"/>
        <v>15</v>
      </c>
      <c r="J2460" s="69">
        <f t="shared" si="2882"/>
        <v>13</v>
      </c>
      <c r="K2460" s="29">
        <f t="shared" si="2882"/>
        <v>21.5</v>
      </c>
      <c r="L2460" s="71"/>
      <c r="M2460" s="71"/>
      <c r="N2460" s="72">
        <f t="shared" ref="N2460:O2460" si="2883">SUBTOTAL(9,N2459)</f>
        <v>9.91</v>
      </c>
      <c r="O2460" s="73">
        <f t="shared" si="2883"/>
        <v>56764.48</v>
      </c>
      <c r="P2460" s="8"/>
    </row>
    <row r="2461" ht="14.25" customHeight="1" outlineLevel="2">
      <c r="A2461" s="68">
        <v>4081.0</v>
      </c>
      <c r="B2461" s="69">
        <v>7.0</v>
      </c>
      <c r="C2461" s="18" t="str">
        <f>IF(A2461=1.2, "Minneapolis",VLOOKUP(A2461,'Fall20 data fy22 comp rev '!$P$2:$Q$669,2,0))</f>
        <v>Discovery Public School Faribault</v>
      </c>
      <c r="D2461" s="68">
        <v>4081.0</v>
      </c>
      <c r="E2461" s="69">
        <v>7.0</v>
      </c>
      <c r="F2461" s="69">
        <v>10.0</v>
      </c>
      <c r="G2461" s="70" t="s">
        <v>949</v>
      </c>
      <c r="H2461" s="69">
        <v>68.0</v>
      </c>
      <c r="I2461" s="69">
        <v>26.0</v>
      </c>
      <c r="J2461" s="69">
        <v>9.0</v>
      </c>
      <c r="K2461" s="29">
        <f>ROUND((I$3*I2461)+(J2461*J$3),1)</f>
        <v>30.5</v>
      </c>
      <c r="L2461" s="71">
        <f>ROUND(K2461/H2461,4)</f>
        <v>0.4485</v>
      </c>
      <c r="M2461" s="71">
        <f>ROUND(MIN(1,L2461/M$3),4)</f>
        <v>0.5606</v>
      </c>
      <c r="N2461" s="72">
        <f>ROUND(K2461*M2461*N$3,2)</f>
        <v>10.26</v>
      </c>
      <c r="O2461" s="73">
        <f>ROUND(N2461*O$3,2)</f>
        <v>58769.28</v>
      </c>
      <c r="P2461" s="8">
        <f>O2461/H2461</f>
        <v>864.2541176</v>
      </c>
    </row>
    <row r="2462" ht="14.25" customHeight="1" outlineLevel="1">
      <c r="A2462" s="68"/>
      <c r="B2462" s="69"/>
      <c r="C2462" s="80" t="s">
        <v>4004</v>
      </c>
      <c r="D2462" s="68"/>
      <c r="E2462" s="69"/>
      <c r="F2462" s="69"/>
      <c r="G2462" s="70"/>
      <c r="H2462" s="69">
        <f t="shared" ref="H2462:K2462" si="2884">SUBTOTAL(9,H2461)</f>
        <v>68</v>
      </c>
      <c r="I2462" s="69">
        <f t="shared" si="2884"/>
        <v>26</v>
      </c>
      <c r="J2462" s="69">
        <f t="shared" si="2884"/>
        <v>9</v>
      </c>
      <c r="K2462" s="29">
        <f t="shared" si="2884"/>
        <v>30.5</v>
      </c>
      <c r="L2462" s="71"/>
      <c r="M2462" s="71"/>
      <c r="N2462" s="72">
        <f t="shared" ref="N2462:O2462" si="2885">SUBTOTAL(9,N2461)</f>
        <v>10.26</v>
      </c>
      <c r="O2462" s="73">
        <f t="shared" si="2885"/>
        <v>58769.28</v>
      </c>
      <c r="P2462" s="8"/>
    </row>
    <row r="2463" ht="14.25" customHeight="1" outlineLevel="2">
      <c r="A2463" s="68">
        <v>4082.0</v>
      </c>
      <c r="B2463" s="69">
        <v>7.0</v>
      </c>
      <c r="C2463" s="18" t="str">
        <f>IF(A2463=1.2, "Minneapolis",VLOOKUP(A2463,'Fall20 data fy22 comp rev '!$P$2:$Q$669,2,0))</f>
        <v>Bluesky Charter School</v>
      </c>
      <c r="D2463" s="68">
        <v>4082.0</v>
      </c>
      <c r="E2463" s="69">
        <v>7.0</v>
      </c>
      <c r="F2463" s="69">
        <v>10.0</v>
      </c>
      <c r="G2463" s="70" t="s">
        <v>451</v>
      </c>
      <c r="H2463" s="69">
        <v>522.0</v>
      </c>
      <c r="I2463" s="69">
        <v>123.0</v>
      </c>
      <c r="J2463" s="69">
        <v>51.0</v>
      </c>
      <c r="K2463" s="29">
        <f>ROUND((I$3*I2463)+(J2463*J$3),1)</f>
        <v>148.5</v>
      </c>
      <c r="L2463" s="71">
        <f>ROUND(K2463/H2463,4)</f>
        <v>0.2845</v>
      </c>
      <c r="M2463" s="71">
        <f>ROUND(MIN(1,L2463/M$3),4)</f>
        <v>0.3556</v>
      </c>
      <c r="N2463" s="72">
        <f>ROUND(K2463*M2463*N$3,2)</f>
        <v>31.68</v>
      </c>
      <c r="O2463" s="73">
        <f>ROUND(N2463*O$3,2)</f>
        <v>181463.04</v>
      </c>
      <c r="P2463" s="8">
        <f>O2463/H2463</f>
        <v>347.6303448</v>
      </c>
    </row>
    <row r="2464" ht="14.25" customHeight="1" outlineLevel="1">
      <c r="A2464" s="68"/>
      <c r="B2464" s="69"/>
      <c r="C2464" s="80" t="s">
        <v>4005</v>
      </c>
      <c r="D2464" s="68"/>
      <c r="E2464" s="69"/>
      <c r="F2464" s="69"/>
      <c r="G2464" s="70"/>
      <c r="H2464" s="69">
        <f t="shared" ref="H2464:K2464" si="2886">SUBTOTAL(9,H2463)</f>
        <v>522</v>
      </c>
      <c r="I2464" s="69">
        <f t="shared" si="2886"/>
        <v>123</v>
      </c>
      <c r="J2464" s="69">
        <f t="shared" si="2886"/>
        <v>51</v>
      </c>
      <c r="K2464" s="29">
        <f t="shared" si="2886"/>
        <v>148.5</v>
      </c>
      <c r="L2464" s="71"/>
      <c r="M2464" s="71"/>
      <c r="N2464" s="72">
        <f t="shared" ref="N2464:O2464" si="2887">SUBTOTAL(9,N2463)</f>
        <v>31.68</v>
      </c>
      <c r="O2464" s="73">
        <f t="shared" si="2887"/>
        <v>181463.04</v>
      </c>
      <c r="P2464" s="8"/>
    </row>
    <row r="2465" ht="14.25" customHeight="1" outlineLevel="2">
      <c r="A2465" s="68">
        <v>4083.0</v>
      </c>
      <c r="B2465" s="69">
        <v>7.0</v>
      </c>
      <c r="C2465" s="18" t="str">
        <f>IF(A2465=1.2, "Minneapolis",VLOOKUP(A2465,'Fall20 data fy22 comp rev '!$P$2:$Q$669,2,0))</f>
        <v>Ridgeway Community School</v>
      </c>
      <c r="D2465" s="68">
        <v>4083.0</v>
      </c>
      <c r="E2465" s="69">
        <v>7.0</v>
      </c>
      <c r="F2465" s="69">
        <v>10.0</v>
      </c>
      <c r="G2465" s="70" t="s">
        <v>452</v>
      </c>
      <c r="H2465" s="69">
        <v>103.0</v>
      </c>
      <c r="I2465" s="69">
        <v>18.0</v>
      </c>
      <c r="J2465" s="69">
        <v>10.0</v>
      </c>
      <c r="K2465" s="29">
        <f>ROUND((I$3*I2465)+(J2465*J$3),1)</f>
        <v>23</v>
      </c>
      <c r="L2465" s="71">
        <f>ROUND(K2465/H2465,4)</f>
        <v>0.2233</v>
      </c>
      <c r="M2465" s="71">
        <f>ROUND(MIN(1,L2465/M$3),4)</f>
        <v>0.2791</v>
      </c>
      <c r="N2465" s="72">
        <f>ROUND(K2465*M2465*N$3,2)</f>
        <v>3.85</v>
      </c>
      <c r="O2465" s="73">
        <f>ROUND(N2465*O$3,2)</f>
        <v>22052.8</v>
      </c>
      <c r="P2465" s="8">
        <f>O2465/H2465</f>
        <v>214.1048544</v>
      </c>
    </row>
    <row r="2466" ht="14.25" customHeight="1" outlineLevel="1">
      <c r="A2466" s="68"/>
      <c r="B2466" s="69"/>
      <c r="C2466" s="80" t="s">
        <v>4006</v>
      </c>
      <c r="D2466" s="68"/>
      <c r="E2466" s="69"/>
      <c r="F2466" s="69"/>
      <c r="G2466" s="70"/>
      <c r="H2466" s="69">
        <f t="shared" ref="H2466:K2466" si="2888">SUBTOTAL(9,H2465)</f>
        <v>103</v>
      </c>
      <c r="I2466" s="69">
        <f t="shared" si="2888"/>
        <v>18</v>
      </c>
      <c r="J2466" s="69">
        <f t="shared" si="2888"/>
        <v>10</v>
      </c>
      <c r="K2466" s="29">
        <f t="shared" si="2888"/>
        <v>23</v>
      </c>
      <c r="L2466" s="71"/>
      <c r="M2466" s="71"/>
      <c r="N2466" s="72">
        <f t="shared" ref="N2466:O2466" si="2889">SUBTOTAL(9,N2465)</f>
        <v>3.85</v>
      </c>
      <c r="O2466" s="73">
        <f t="shared" si="2889"/>
        <v>22052.8</v>
      </c>
      <c r="P2466" s="8"/>
    </row>
    <row r="2467" ht="14.25" customHeight="1" outlineLevel="2">
      <c r="A2467" s="68">
        <v>4084.0</v>
      </c>
      <c r="B2467" s="69">
        <v>7.0</v>
      </c>
      <c r="C2467" s="18" t="str">
        <f>IF(A2467=1.2, "Minneapolis",VLOOKUP(A2467,'Fall20 data fy22 comp rev '!$P$2:$Q$669,2,0))</f>
        <v>North Shore Community School</v>
      </c>
      <c r="D2467" s="68">
        <v>4084.0</v>
      </c>
      <c r="E2467" s="69">
        <v>7.0</v>
      </c>
      <c r="F2467" s="69">
        <v>10.0</v>
      </c>
      <c r="G2467" s="70" t="s">
        <v>453</v>
      </c>
      <c r="H2467" s="69">
        <v>336.0</v>
      </c>
      <c r="I2467" s="69">
        <v>41.0</v>
      </c>
      <c r="J2467" s="69">
        <v>41.0</v>
      </c>
      <c r="K2467" s="29">
        <f>ROUND((I$3*I2467)+(J2467*J$3),1)</f>
        <v>61.5</v>
      </c>
      <c r="L2467" s="71">
        <f>ROUND(K2467/H2467,4)</f>
        <v>0.183</v>
      </c>
      <c r="M2467" s="71">
        <f>ROUND(MIN(1,L2467/M$3),4)</f>
        <v>0.2288</v>
      </c>
      <c r="N2467" s="72">
        <f>ROUND(K2467*M2467*N$3,2)</f>
        <v>8.44</v>
      </c>
      <c r="O2467" s="73">
        <f>ROUND(N2467*O$3,2)</f>
        <v>48344.32</v>
      </c>
      <c r="P2467" s="8">
        <f>O2467/H2467</f>
        <v>143.8819048</v>
      </c>
    </row>
    <row r="2468" ht="14.25" customHeight="1" outlineLevel="1">
      <c r="A2468" s="68"/>
      <c r="B2468" s="69"/>
      <c r="C2468" s="80" t="s">
        <v>4007</v>
      </c>
      <c r="D2468" s="68"/>
      <c r="E2468" s="69"/>
      <c r="F2468" s="69"/>
      <c r="G2468" s="70"/>
      <c r="H2468" s="69">
        <f t="shared" ref="H2468:K2468" si="2890">SUBTOTAL(9,H2467)</f>
        <v>336</v>
      </c>
      <c r="I2468" s="69">
        <f t="shared" si="2890"/>
        <v>41</v>
      </c>
      <c r="J2468" s="69">
        <f t="shared" si="2890"/>
        <v>41</v>
      </c>
      <c r="K2468" s="29">
        <f t="shared" si="2890"/>
        <v>61.5</v>
      </c>
      <c r="L2468" s="71"/>
      <c r="M2468" s="71"/>
      <c r="N2468" s="72">
        <f t="shared" ref="N2468:O2468" si="2891">SUBTOTAL(9,N2467)</f>
        <v>8.44</v>
      </c>
      <c r="O2468" s="73">
        <f t="shared" si="2891"/>
        <v>48344.32</v>
      </c>
      <c r="P2468" s="8"/>
    </row>
    <row r="2469" ht="14.25" customHeight="1" outlineLevel="2">
      <c r="A2469" s="68">
        <v>4085.0</v>
      </c>
      <c r="B2469" s="69">
        <v>7.0</v>
      </c>
      <c r="C2469" s="18" t="str">
        <f>IF(A2469=1.2, "Minneapolis",VLOOKUP(A2469,'Fall20 data fy22 comp rev '!$P$2:$Q$669,2,0))</f>
        <v>Harbor City International Charter</v>
      </c>
      <c r="D2469" s="68">
        <v>4085.0</v>
      </c>
      <c r="E2469" s="69">
        <v>7.0</v>
      </c>
      <c r="F2469" s="69">
        <v>10.0</v>
      </c>
      <c r="G2469" s="70" t="s">
        <v>454</v>
      </c>
      <c r="H2469" s="69">
        <v>214.0</v>
      </c>
      <c r="I2469" s="69">
        <v>46.0</v>
      </c>
      <c r="J2469" s="69">
        <v>23.0</v>
      </c>
      <c r="K2469" s="29">
        <f>ROUND((I$3*I2469)+(J2469*J$3),1)</f>
        <v>57.5</v>
      </c>
      <c r="L2469" s="71">
        <f>ROUND(K2469/H2469,4)</f>
        <v>0.2687</v>
      </c>
      <c r="M2469" s="71">
        <f>ROUND(MIN(1,L2469/M$3),4)</f>
        <v>0.3359</v>
      </c>
      <c r="N2469" s="72">
        <f>ROUND(K2469*M2469*N$3,2)</f>
        <v>11.59</v>
      </c>
      <c r="O2469" s="73">
        <f>ROUND(N2469*O$3,2)</f>
        <v>66387.52</v>
      </c>
      <c r="P2469" s="8">
        <f>O2469/H2469</f>
        <v>310.2220561</v>
      </c>
    </row>
    <row r="2470" ht="14.25" customHeight="1" outlineLevel="1">
      <c r="A2470" s="68"/>
      <c r="B2470" s="69"/>
      <c r="C2470" s="80" t="s">
        <v>4008</v>
      </c>
      <c r="D2470" s="68"/>
      <c r="E2470" s="69"/>
      <c r="F2470" s="69"/>
      <c r="G2470" s="70"/>
      <c r="H2470" s="69">
        <f t="shared" ref="H2470:K2470" si="2892">SUBTOTAL(9,H2469)</f>
        <v>214</v>
      </c>
      <c r="I2470" s="69">
        <f t="shared" si="2892"/>
        <v>46</v>
      </c>
      <c r="J2470" s="69">
        <f t="shared" si="2892"/>
        <v>23</v>
      </c>
      <c r="K2470" s="29">
        <f t="shared" si="2892"/>
        <v>57.5</v>
      </c>
      <c r="L2470" s="71"/>
      <c r="M2470" s="71"/>
      <c r="N2470" s="72">
        <f t="shared" ref="N2470:O2470" si="2893">SUBTOTAL(9,N2469)</f>
        <v>11.59</v>
      </c>
      <c r="O2470" s="73">
        <f t="shared" si="2893"/>
        <v>66387.52</v>
      </c>
      <c r="P2470" s="8"/>
    </row>
    <row r="2471" ht="14.25" customHeight="1" outlineLevel="2">
      <c r="A2471" s="68">
        <v>4087.0</v>
      </c>
      <c r="B2471" s="69">
        <v>7.0</v>
      </c>
      <c r="C2471" s="18" t="str">
        <f>IF(A2471=1.2, "Minneapolis",VLOOKUP(A2471,'Fall20 data fy22 comp rev '!$P$2:$Q$669,2,0))</f>
        <v>Sage Academy Charter School</v>
      </c>
      <c r="D2471" s="68">
        <v>4087.0</v>
      </c>
      <c r="E2471" s="69">
        <v>7.0</v>
      </c>
      <c r="F2471" s="69">
        <v>10.0</v>
      </c>
      <c r="G2471" s="70" t="s">
        <v>455</v>
      </c>
      <c r="H2471" s="69">
        <v>80.0</v>
      </c>
      <c r="I2471" s="69">
        <v>28.0</v>
      </c>
      <c r="J2471" s="69">
        <v>11.0</v>
      </c>
      <c r="K2471" s="29">
        <f>ROUND((I$3*I2471)+(J2471*J$3),1)</f>
        <v>33.5</v>
      </c>
      <c r="L2471" s="71">
        <f>ROUND(K2471/H2471,4)</f>
        <v>0.4188</v>
      </c>
      <c r="M2471" s="71">
        <f>ROUND(MIN(1,L2471/M$3),4)</f>
        <v>0.5235</v>
      </c>
      <c r="N2471" s="72">
        <f>ROUND(K2471*M2471*N$3,2)</f>
        <v>10.52</v>
      </c>
      <c r="O2471" s="73">
        <f>ROUND(N2471*O$3,2)</f>
        <v>60258.56</v>
      </c>
      <c r="P2471" s="8">
        <f>O2471/H2471</f>
        <v>753.232</v>
      </c>
    </row>
    <row r="2472" ht="14.25" customHeight="1" outlineLevel="1">
      <c r="A2472" s="68"/>
      <c r="B2472" s="69"/>
      <c r="C2472" s="80" t="s">
        <v>4009</v>
      </c>
      <c r="D2472" s="68"/>
      <c r="E2472" s="69"/>
      <c r="F2472" s="69"/>
      <c r="G2472" s="70"/>
      <c r="H2472" s="69">
        <f t="shared" ref="H2472:K2472" si="2894">SUBTOTAL(9,H2471)</f>
        <v>80</v>
      </c>
      <c r="I2472" s="69">
        <f t="shared" si="2894"/>
        <v>28</v>
      </c>
      <c r="J2472" s="69">
        <f t="shared" si="2894"/>
        <v>11</v>
      </c>
      <c r="K2472" s="29">
        <f t="shared" si="2894"/>
        <v>33.5</v>
      </c>
      <c r="L2472" s="71"/>
      <c r="M2472" s="71"/>
      <c r="N2472" s="72">
        <f t="shared" ref="N2472:O2472" si="2895">SUBTOTAL(9,N2471)</f>
        <v>10.52</v>
      </c>
      <c r="O2472" s="73">
        <f t="shared" si="2895"/>
        <v>60258.56</v>
      </c>
      <c r="P2472" s="8"/>
    </row>
    <row r="2473" ht="14.25" customHeight="1" outlineLevel="2">
      <c r="A2473" s="68">
        <v>4088.0</v>
      </c>
      <c r="B2473" s="69">
        <v>7.0</v>
      </c>
      <c r="C2473" s="18" t="str">
        <f>IF(A2473=1.2, "Minneapolis",VLOOKUP(A2473,'Fall20 data fy22 comp rev '!$P$2:$Q$669,2,0))</f>
        <v>Urban Academy Charter School</v>
      </c>
      <c r="D2473" s="68">
        <v>4088.0</v>
      </c>
      <c r="E2473" s="69">
        <v>7.0</v>
      </c>
      <c r="F2473" s="69">
        <v>10.0</v>
      </c>
      <c r="G2473" s="70" t="s">
        <v>456</v>
      </c>
      <c r="H2473" s="69">
        <v>400.0</v>
      </c>
      <c r="I2473" s="69">
        <v>398.0</v>
      </c>
      <c r="J2473" s="69">
        <v>0.0</v>
      </c>
      <c r="K2473" s="29">
        <f>ROUND((I$3*I2473)+(J2473*J$3),1)</f>
        <v>398</v>
      </c>
      <c r="L2473" s="71">
        <f>ROUND(K2473/H2473,4)</f>
        <v>0.995</v>
      </c>
      <c r="M2473" s="71">
        <f>ROUND(MIN(1,L2473/M$3),4)</f>
        <v>1</v>
      </c>
      <c r="N2473" s="72">
        <f>ROUND(K2473*M2473*N$3,2)</f>
        <v>238.8</v>
      </c>
      <c r="O2473" s="73">
        <f>ROUND(N2473*O$3,2)</f>
        <v>1367846.4</v>
      </c>
      <c r="P2473" s="8">
        <f>O2473/H2473</f>
        <v>3419.616</v>
      </c>
    </row>
    <row r="2474" ht="14.25" customHeight="1" outlineLevel="1">
      <c r="A2474" s="68"/>
      <c r="B2474" s="69"/>
      <c r="C2474" s="80" t="s">
        <v>4010</v>
      </c>
      <c r="D2474" s="68"/>
      <c r="E2474" s="69"/>
      <c r="F2474" s="69"/>
      <c r="G2474" s="70"/>
      <c r="H2474" s="69">
        <f t="shared" ref="H2474:K2474" si="2896">SUBTOTAL(9,H2473)</f>
        <v>400</v>
      </c>
      <c r="I2474" s="69">
        <f t="shared" si="2896"/>
        <v>398</v>
      </c>
      <c r="J2474" s="69">
        <f t="shared" si="2896"/>
        <v>0</v>
      </c>
      <c r="K2474" s="29">
        <f t="shared" si="2896"/>
        <v>398</v>
      </c>
      <c r="L2474" s="71"/>
      <c r="M2474" s="71"/>
      <c r="N2474" s="72">
        <f t="shared" ref="N2474:O2474" si="2897">SUBTOTAL(9,N2473)</f>
        <v>238.8</v>
      </c>
      <c r="O2474" s="73">
        <f t="shared" si="2897"/>
        <v>1367846.4</v>
      </c>
      <c r="P2474" s="8"/>
    </row>
    <row r="2475" ht="14.25" customHeight="1" outlineLevel="2">
      <c r="A2475" s="68">
        <v>4089.0</v>
      </c>
      <c r="B2475" s="69">
        <v>7.0</v>
      </c>
      <c r="C2475" s="18" t="str">
        <f>IF(A2475=1.2, "Minneapolis",VLOOKUP(A2475,'Fall20 data fy22 comp rev '!$P$2:$Q$669,2,0))</f>
        <v>New City School</v>
      </c>
      <c r="D2475" s="68">
        <v>4089.0</v>
      </c>
      <c r="E2475" s="69">
        <v>7.0</v>
      </c>
      <c r="F2475" s="69">
        <v>20.0</v>
      </c>
      <c r="G2475" s="70" t="s">
        <v>457</v>
      </c>
      <c r="H2475" s="69">
        <v>315.0</v>
      </c>
      <c r="I2475" s="69">
        <v>114.0</v>
      </c>
      <c r="J2475" s="69">
        <v>12.0</v>
      </c>
      <c r="K2475" s="29">
        <f>ROUND((I$3*I2475)+(J2475*J$3),1)</f>
        <v>120</v>
      </c>
      <c r="L2475" s="71">
        <f>ROUND(K2475/H2475,4)</f>
        <v>0.381</v>
      </c>
      <c r="M2475" s="71">
        <f>ROUND(MIN(1,L2475/M$3),4)</f>
        <v>0.4763</v>
      </c>
      <c r="N2475" s="72">
        <f>ROUND(K2475*M2475*N$3,2)</f>
        <v>34.29</v>
      </c>
      <c r="O2475" s="73">
        <f>ROUND(N2475*O$3,2)</f>
        <v>196413.12</v>
      </c>
      <c r="P2475" s="8">
        <f>O2475/H2475</f>
        <v>623.5337143</v>
      </c>
    </row>
    <row r="2476" ht="14.25" customHeight="1" outlineLevel="1">
      <c r="A2476" s="68"/>
      <c r="B2476" s="69"/>
      <c r="C2476" s="80" t="s">
        <v>4011</v>
      </c>
      <c r="D2476" s="68"/>
      <c r="E2476" s="69"/>
      <c r="F2476" s="69"/>
      <c r="G2476" s="70"/>
      <c r="H2476" s="69">
        <f t="shared" ref="H2476:K2476" si="2898">SUBTOTAL(9,H2475)</f>
        <v>315</v>
      </c>
      <c r="I2476" s="69">
        <f t="shared" si="2898"/>
        <v>114</v>
      </c>
      <c r="J2476" s="69">
        <f t="shared" si="2898"/>
        <v>12</v>
      </c>
      <c r="K2476" s="29">
        <f t="shared" si="2898"/>
        <v>120</v>
      </c>
      <c r="L2476" s="71"/>
      <c r="M2476" s="71"/>
      <c r="N2476" s="72">
        <f t="shared" ref="N2476:O2476" si="2899">SUBTOTAL(9,N2475)</f>
        <v>34.29</v>
      </c>
      <c r="O2476" s="73">
        <f t="shared" si="2899"/>
        <v>196413.12</v>
      </c>
      <c r="P2476" s="8"/>
    </row>
    <row r="2477" ht="14.25" customHeight="1" outlineLevel="2">
      <c r="A2477" s="68">
        <v>4090.0</v>
      </c>
      <c r="B2477" s="69">
        <v>7.0</v>
      </c>
      <c r="C2477" s="18" t="str">
        <f>IF(A2477=1.2, "Minneapolis",VLOOKUP(A2477,'Fall20 data fy22 comp rev '!$P$2:$Q$669,2,0))</f>
        <v>Prairie Creek Community School</v>
      </c>
      <c r="D2477" s="68">
        <v>4090.0</v>
      </c>
      <c r="E2477" s="69">
        <v>7.0</v>
      </c>
      <c r="F2477" s="69">
        <v>10.0</v>
      </c>
      <c r="G2477" s="70" t="s">
        <v>458</v>
      </c>
      <c r="H2477" s="69">
        <v>179.0</v>
      </c>
      <c r="I2477" s="69">
        <v>14.0</v>
      </c>
      <c r="J2477" s="69">
        <v>8.0</v>
      </c>
      <c r="K2477" s="29">
        <f>ROUND((I$3*I2477)+(J2477*J$3),1)</f>
        <v>18</v>
      </c>
      <c r="L2477" s="71">
        <f>ROUND(K2477/H2477,4)</f>
        <v>0.1006</v>
      </c>
      <c r="M2477" s="71">
        <f>ROUND(MIN(1,L2477/M$3),4)</f>
        <v>0.1258</v>
      </c>
      <c r="N2477" s="72">
        <f>ROUND(K2477*M2477*N$3,2)</f>
        <v>1.36</v>
      </c>
      <c r="O2477" s="73">
        <f>ROUND(N2477*O$3,2)</f>
        <v>7790.08</v>
      </c>
      <c r="P2477" s="8">
        <f>O2477/H2477</f>
        <v>43.52</v>
      </c>
    </row>
    <row r="2478" ht="14.25" customHeight="1" outlineLevel="1">
      <c r="A2478" s="68"/>
      <c r="B2478" s="69"/>
      <c r="C2478" s="80" t="s">
        <v>4012</v>
      </c>
      <c r="D2478" s="68"/>
      <c r="E2478" s="69"/>
      <c r="F2478" s="69"/>
      <c r="G2478" s="70"/>
      <c r="H2478" s="69">
        <f t="shared" ref="H2478:K2478" si="2900">SUBTOTAL(9,H2477)</f>
        <v>179</v>
      </c>
      <c r="I2478" s="69">
        <f t="shared" si="2900"/>
        <v>14</v>
      </c>
      <c r="J2478" s="69">
        <f t="shared" si="2900"/>
        <v>8</v>
      </c>
      <c r="K2478" s="29">
        <f t="shared" si="2900"/>
        <v>18</v>
      </c>
      <c r="L2478" s="71"/>
      <c r="M2478" s="71"/>
      <c r="N2478" s="72">
        <f t="shared" ref="N2478:O2478" si="2901">SUBTOTAL(9,N2477)</f>
        <v>1.36</v>
      </c>
      <c r="O2478" s="73">
        <f t="shared" si="2901"/>
        <v>7790.08</v>
      </c>
      <c r="P2478" s="8"/>
    </row>
    <row r="2479" ht="14.25" customHeight="1" outlineLevel="2">
      <c r="A2479" s="68">
        <v>4091.0</v>
      </c>
      <c r="B2479" s="69">
        <v>7.0</v>
      </c>
      <c r="C2479" s="18" t="str">
        <f>IF(A2479=1.2, "Minneapolis",VLOOKUP(A2479,'Fall20 data fy22 comp rev '!$P$2:$Q$669,2,0))</f>
        <v>Artech, Arcadia</v>
      </c>
      <c r="D2479" s="68">
        <v>4091.0</v>
      </c>
      <c r="E2479" s="69">
        <v>7.0</v>
      </c>
      <c r="F2479" s="69">
        <v>10.0</v>
      </c>
      <c r="G2479" s="70" t="s">
        <v>3350</v>
      </c>
      <c r="H2479" s="69">
        <v>109.0</v>
      </c>
      <c r="I2479" s="69">
        <v>12.0</v>
      </c>
      <c r="J2479" s="69">
        <v>2.0</v>
      </c>
      <c r="K2479" s="29">
        <f>ROUND((I$3*I2479)+(J2479*J$3),1)</f>
        <v>13</v>
      </c>
      <c r="L2479" s="71">
        <f>ROUND(K2479/H2479,4)</f>
        <v>0.1193</v>
      </c>
      <c r="M2479" s="71">
        <f>ROUND(MIN(1,L2479/M$3),4)</f>
        <v>0.1491</v>
      </c>
      <c r="N2479" s="72">
        <f>ROUND(K2479*M2479*N$3,2)</f>
        <v>1.16</v>
      </c>
      <c r="O2479" s="73">
        <f>ROUND(N2479*O$3,2)</f>
        <v>6644.48</v>
      </c>
      <c r="P2479" s="8">
        <f>O2479/H2479</f>
        <v>60.95853211</v>
      </c>
    </row>
    <row r="2480" ht="14.25" customHeight="1" outlineLevel="1">
      <c r="A2480" s="68"/>
      <c r="B2480" s="69"/>
      <c r="C2480" s="80" t="s">
        <v>4013</v>
      </c>
      <c r="D2480" s="68"/>
      <c r="E2480" s="69"/>
      <c r="F2480" s="69"/>
      <c r="G2480" s="70"/>
      <c r="H2480" s="69">
        <f t="shared" ref="H2480:K2480" si="2902">SUBTOTAL(9,H2479)</f>
        <v>109</v>
      </c>
      <c r="I2480" s="69">
        <f t="shared" si="2902"/>
        <v>12</v>
      </c>
      <c r="J2480" s="69">
        <f t="shared" si="2902"/>
        <v>2</v>
      </c>
      <c r="K2480" s="29">
        <f t="shared" si="2902"/>
        <v>13</v>
      </c>
      <c r="L2480" s="71"/>
      <c r="M2480" s="71"/>
      <c r="N2480" s="72">
        <f t="shared" ref="N2480:O2480" si="2903">SUBTOTAL(9,N2479)</f>
        <v>1.16</v>
      </c>
      <c r="O2480" s="73">
        <f t="shared" si="2903"/>
        <v>6644.48</v>
      </c>
      <c r="P2480" s="8"/>
    </row>
    <row r="2481" ht="14.25" customHeight="1" outlineLevel="2">
      <c r="A2481" s="68">
        <v>4092.0</v>
      </c>
      <c r="B2481" s="69">
        <v>7.0</v>
      </c>
      <c r="C2481" s="18" t="str">
        <f>IF(A2481=1.2, "Minneapolis",VLOOKUP(A2481,'Fall20 data fy22 comp rev '!$P$2:$Q$669,2,0))</f>
        <v>Watershed High School</v>
      </c>
      <c r="D2481" s="68">
        <v>4092.0</v>
      </c>
      <c r="E2481" s="69">
        <v>7.0</v>
      </c>
      <c r="F2481" s="69">
        <v>10.0</v>
      </c>
      <c r="G2481" s="70" t="s">
        <v>460</v>
      </c>
      <c r="H2481" s="69">
        <v>52.0</v>
      </c>
      <c r="I2481" s="69">
        <v>31.0</v>
      </c>
      <c r="J2481" s="69">
        <v>3.0</v>
      </c>
      <c r="K2481" s="29">
        <f>ROUND((I$3*I2481)+(J2481*J$3),1)</f>
        <v>32.5</v>
      </c>
      <c r="L2481" s="71">
        <f>ROUND(K2481/H2481,4)</f>
        <v>0.625</v>
      </c>
      <c r="M2481" s="71">
        <f>ROUND(MIN(1,L2481/M$3),4)</f>
        <v>0.7813</v>
      </c>
      <c r="N2481" s="72">
        <f>ROUND(K2481*M2481*N$3,2)</f>
        <v>15.24</v>
      </c>
      <c r="O2481" s="73">
        <f>ROUND(N2481*O$3,2)</f>
        <v>87294.72</v>
      </c>
      <c r="P2481" s="8">
        <f>O2481/H2481</f>
        <v>1678.744615</v>
      </c>
    </row>
    <row r="2482" ht="14.25" customHeight="1" outlineLevel="1">
      <c r="A2482" s="68"/>
      <c r="B2482" s="69"/>
      <c r="C2482" s="80" t="s">
        <v>4014</v>
      </c>
      <c r="D2482" s="68"/>
      <c r="E2482" s="69"/>
      <c r="F2482" s="69"/>
      <c r="G2482" s="70"/>
      <c r="H2482" s="69">
        <f t="shared" ref="H2482:K2482" si="2904">SUBTOTAL(9,H2481)</f>
        <v>52</v>
      </c>
      <c r="I2482" s="69">
        <f t="shared" si="2904"/>
        <v>31</v>
      </c>
      <c r="J2482" s="69">
        <f t="shared" si="2904"/>
        <v>3</v>
      </c>
      <c r="K2482" s="29">
        <f t="shared" si="2904"/>
        <v>32.5</v>
      </c>
      <c r="L2482" s="71"/>
      <c r="M2482" s="71"/>
      <c r="N2482" s="72">
        <f t="shared" ref="N2482:O2482" si="2905">SUBTOTAL(9,N2481)</f>
        <v>15.24</v>
      </c>
      <c r="O2482" s="73">
        <f t="shared" si="2905"/>
        <v>87294.72</v>
      </c>
      <c r="P2482" s="8"/>
    </row>
    <row r="2483" ht="14.25" customHeight="1" outlineLevel="2">
      <c r="A2483" s="68">
        <v>4093.0</v>
      </c>
      <c r="B2483" s="69">
        <v>7.0</v>
      </c>
      <c r="C2483" s="18" t="str">
        <f>IF(A2483=1.2, "Minneapolis",VLOOKUP(A2483,'Fall20 data fy22 comp rev '!$P$2:$Q$669,2,0))</f>
        <v>New Century Charter School</v>
      </c>
      <c r="D2483" s="68">
        <v>4093.0</v>
      </c>
      <c r="E2483" s="69">
        <v>7.0</v>
      </c>
      <c r="F2483" s="69">
        <v>10.0</v>
      </c>
      <c r="G2483" s="70" t="s">
        <v>3351</v>
      </c>
      <c r="H2483" s="69">
        <v>133.0</v>
      </c>
      <c r="I2483" s="69">
        <v>50.0</v>
      </c>
      <c r="J2483" s="69">
        <v>21.0</v>
      </c>
      <c r="K2483" s="29">
        <f>ROUND((I$3*I2483)+(J2483*J$3),1)</f>
        <v>60.5</v>
      </c>
      <c r="L2483" s="71">
        <f>ROUND(K2483/H2483,4)</f>
        <v>0.4549</v>
      </c>
      <c r="M2483" s="71">
        <f>ROUND(MIN(1,L2483/M$3),4)</f>
        <v>0.5686</v>
      </c>
      <c r="N2483" s="72">
        <f>ROUND(K2483*M2483*N$3,2)</f>
        <v>20.64</v>
      </c>
      <c r="O2483" s="73">
        <f>ROUND(N2483*O$3,2)</f>
        <v>118225.92</v>
      </c>
      <c r="P2483" s="8">
        <f>O2483/H2483</f>
        <v>888.9166917</v>
      </c>
    </row>
    <row r="2484" ht="14.25" customHeight="1" outlineLevel="1">
      <c r="A2484" s="68"/>
      <c r="B2484" s="69"/>
      <c r="C2484" s="80" t="s">
        <v>4015</v>
      </c>
      <c r="D2484" s="68"/>
      <c r="E2484" s="69"/>
      <c r="F2484" s="69"/>
      <c r="G2484" s="70"/>
      <c r="H2484" s="69">
        <f t="shared" ref="H2484:K2484" si="2906">SUBTOTAL(9,H2483)</f>
        <v>133</v>
      </c>
      <c r="I2484" s="69">
        <f t="shared" si="2906"/>
        <v>50</v>
      </c>
      <c r="J2484" s="69">
        <f t="shared" si="2906"/>
        <v>21</v>
      </c>
      <c r="K2484" s="29">
        <f t="shared" si="2906"/>
        <v>60.5</v>
      </c>
      <c r="L2484" s="71"/>
      <c r="M2484" s="71"/>
      <c r="N2484" s="72">
        <f t="shared" ref="N2484:O2484" si="2907">SUBTOTAL(9,N2483)</f>
        <v>20.64</v>
      </c>
      <c r="O2484" s="73">
        <f t="shared" si="2907"/>
        <v>118225.92</v>
      </c>
      <c r="P2484" s="8"/>
    </row>
    <row r="2485" ht="14.25" customHeight="1" outlineLevel="2">
      <c r="A2485" s="68">
        <v>4095.0</v>
      </c>
      <c r="B2485" s="69">
        <v>7.0</v>
      </c>
      <c r="C2485" s="18" t="str">
        <f>IF(A2485=1.2, "Minneapolis",VLOOKUP(A2485,'Fall20 data fy22 comp rev '!$P$2:$Q$669,2,0))</f>
        <v>Trio Wolf Creek Distance Learning</v>
      </c>
      <c r="D2485" s="68">
        <v>4095.0</v>
      </c>
      <c r="E2485" s="69">
        <v>7.0</v>
      </c>
      <c r="F2485" s="69">
        <v>10.0</v>
      </c>
      <c r="G2485" s="70" t="s">
        <v>462</v>
      </c>
      <c r="H2485" s="69">
        <v>168.0</v>
      </c>
      <c r="I2485" s="69">
        <v>20.0</v>
      </c>
      <c r="J2485" s="69">
        <v>9.0</v>
      </c>
      <c r="K2485" s="29">
        <f>ROUND((I$3*I2485)+(J2485*J$3),1)</f>
        <v>24.5</v>
      </c>
      <c r="L2485" s="71">
        <f>ROUND(K2485/H2485,4)</f>
        <v>0.1458</v>
      </c>
      <c r="M2485" s="71">
        <f>ROUND(MIN(1,L2485/M$3),4)</f>
        <v>0.1823</v>
      </c>
      <c r="N2485" s="72">
        <f>ROUND(K2485*M2485*N$3,2)</f>
        <v>2.68</v>
      </c>
      <c r="O2485" s="73">
        <f>ROUND(N2485*O$3,2)</f>
        <v>15351.04</v>
      </c>
      <c r="P2485" s="8">
        <f>O2485/H2485</f>
        <v>91.3752381</v>
      </c>
    </row>
    <row r="2486" ht="14.25" customHeight="1" outlineLevel="1">
      <c r="A2486" s="68"/>
      <c r="B2486" s="69"/>
      <c r="C2486" s="80" t="s">
        <v>4016</v>
      </c>
      <c r="D2486" s="68"/>
      <c r="E2486" s="69"/>
      <c r="F2486" s="69"/>
      <c r="G2486" s="70"/>
      <c r="H2486" s="69">
        <f t="shared" ref="H2486:K2486" si="2908">SUBTOTAL(9,H2485)</f>
        <v>168</v>
      </c>
      <c r="I2486" s="69">
        <f t="shared" si="2908"/>
        <v>20</v>
      </c>
      <c r="J2486" s="69">
        <f t="shared" si="2908"/>
        <v>9</v>
      </c>
      <c r="K2486" s="29">
        <f t="shared" si="2908"/>
        <v>24.5</v>
      </c>
      <c r="L2486" s="71"/>
      <c r="M2486" s="71"/>
      <c r="N2486" s="72">
        <f t="shared" ref="N2486:O2486" si="2909">SUBTOTAL(9,N2485)</f>
        <v>2.68</v>
      </c>
      <c r="O2486" s="73">
        <f t="shared" si="2909"/>
        <v>15351.04</v>
      </c>
      <c r="P2486" s="8"/>
    </row>
    <row r="2487" ht="14.25" customHeight="1" outlineLevel="2">
      <c r="A2487" s="68">
        <v>4097.0</v>
      </c>
      <c r="B2487" s="69">
        <v>7.0</v>
      </c>
      <c r="C2487" s="18" t="str">
        <f>IF(A2487=1.2, "Minneapolis",VLOOKUP(A2487,'Fall20 data fy22 comp rev '!$P$2:$Q$669,2,0))</f>
        <v>Partnership Academy, Inc.</v>
      </c>
      <c r="D2487" s="68">
        <v>4097.0</v>
      </c>
      <c r="E2487" s="69">
        <v>7.0</v>
      </c>
      <c r="F2487" s="69">
        <v>10.0</v>
      </c>
      <c r="G2487" s="70" t="s">
        <v>463</v>
      </c>
      <c r="H2487" s="69">
        <v>403.0</v>
      </c>
      <c r="I2487" s="69">
        <v>229.0</v>
      </c>
      <c r="J2487" s="69">
        <v>84.0</v>
      </c>
      <c r="K2487" s="29">
        <f t="shared" ref="K2487:K2488" si="2910">ROUND((I$3*I2487)+(J2487*J$3),1)</f>
        <v>271</v>
      </c>
      <c r="L2487" s="71">
        <f t="shared" ref="L2487:L2488" si="2911">ROUND(K2487/H2487,4)</f>
        <v>0.6725</v>
      </c>
      <c r="M2487" s="71">
        <f t="shared" ref="M2487:M2488" si="2912">ROUND(MIN(1,L2487/M$3),4)</f>
        <v>0.8406</v>
      </c>
      <c r="N2487" s="72">
        <f t="shared" ref="N2487:N2488" si="2913">ROUND(K2487*M2487*N$3,2)</f>
        <v>136.68</v>
      </c>
      <c r="O2487" s="73">
        <f t="shared" ref="O2487:O2488" si="2914">ROUND(N2487*O$3,2)</f>
        <v>782903.04</v>
      </c>
      <c r="P2487" s="8">
        <f t="shared" ref="P2487:P2488" si="2915">O2487/H2487</f>
        <v>1942.687444</v>
      </c>
    </row>
    <row r="2488" ht="14.25" customHeight="1" outlineLevel="2">
      <c r="A2488" s="68">
        <v>4097.0</v>
      </c>
      <c r="B2488" s="69">
        <v>7.0</v>
      </c>
      <c r="C2488" s="18" t="str">
        <f>IF(A2488=1.2, "Minneapolis",VLOOKUP(A2488,'Fall20 data fy22 comp rev '!$P$2:$Q$669,2,0))</f>
        <v>Partnership Academy, Inc.</v>
      </c>
      <c r="D2488" s="68">
        <v>4097.0</v>
      </c>
      <c r="E2488" s="69">
        <v>7.0</v>
      </c>
      <c r="F2488" s="69">
        <v>20.0</v>
      </c>
      <c r="G2488" s="70" t="s">
        <v>4017</v>
      </c>
      <c r="H2488" s="69">
        <v>14.0</v>
      </c>
      <c r="I2488" s="69">
        <v>9.0</v>
      </c>
      <c r="J2488" s="69">
        <v>2.0</v>
      </c>
      <c r="K2488" s="29">
        <f t="shared" si="2910"/>
        <v>10</v>
      </c>
      <c r="L2488" s="71">
        <f t="shared" si="2911"/>
        <v>0.7143</v>
      </c>
      <c r="M2488" s="71">
        <f t="shared" si="2912"/>
        <v>0.8929</v>
      </c>
      <c r="N2488" s="72">
        <f t="shared" si="2913"/>
        <v>5.36</v>
      </c>
      <c r="O2488" s="73">
        <f t="shared" si="2914"/>
        <v>30702.08</v>
      </c>
      <c r="P2488" s="8">
        <f t="shared" si="2915"/>
        <v>2193.005714</v>
      </c>
    </row>
    <row r="2489" ht="14.25" customHeight="1" outlineLevel="1">
      <c r="A2489" s="68"/>
      <c r="B2489" s="69"/>
      <c r="C2489" s="80" t="s">
        <v>4018</v>
      </c>
      <c r="D2489" s="68"/>
      <c r="E2489" s="69"/>
      <c r="F2489" s="69"/>
      <c r="G2489" s="70"/>
      <c r="H2489" s="69">
        <f t="shared" ref="H2489:K2489" si="2916">SUBTOTAL(9,H2487:H2488)</f>
        <v>417</v>
      </c>
      <c r="I2489" s="69">
        <f t="shared" si="2916"/>
        <v>238</v>
      </c>
      <c r="J2489" s="69">
        <f t="shared" si="2916"/>
        <v>86</v>
      </c>
      <c r="K2489" s="29">
        <f t="shared" si="2916"/>
        <v>281</v>
      </c>
      <c r="L2489" s="71"/>
      <c r="M2489" s="71"/>
      <c r="N2489" s="72">
        <f t="shared" ref="N2489:O2489" si="2917">SUBTOTAL(9,N2487:N2488)</f>
        <v>142.04</v>
      </c>
      <c r="O2489" s="73">
        <f t="shared" si="2917"/>
        <v>813605.12</v>
      </c>
      <c r="P2489" s="8"/>
    </row>
    <row r="2490" ht="14.25" customHeight="1" outlineLevel="2">
      <c r="A2490" s="68">
        <v>4098.0</v>
      </c>
      <c r="B2490" s="69">
        <v>7.0</v>
      </c>
      <c r="C2490" s="18" t="str">
        <f>IF(A2490=1.2, "Minneapolis",VLOOKUP(A2490,'Fall20 data fy22 comp rev '!$P$2:$Q$669,2,0))</f>
        <v>Nova Classical Academy</v>
      </c>
      <c r="D2490" s="68">
        <v>4098.0</v>
      </c>
      <c r="E2490" s="69">
        <v>7.0</v>
      </c>
      <c r="F2490" s="69">
        <v>10.0</v>
      </c>
      <c r="G2490" s="70" t="s">
        <v>3352</v>
      </c>
      <c r="H2490" s="69">
        <v>484.0</v>
      </c>
      <c r="I2490" s="69">
        <v>37.0</v>
      </c>
      <c r="J2490" s="69">
        <v>15.0</v>
      </c>
      <c r="K2490" s="29">
        <f t="shared" ref="K2490:K2491" si="2918">ROUND((I$3*I2490)+(J2490*J$3),1)</f>
        <v>44.5</v>
      </c>
      <c r="L2490" s="71">
        <f t="shared" ref="L2490:L2491" si="2919">ROUND(K2490/H2490,4)</f>
        <v>0.0919</v>
      </c>
      <c r="M2490" s="71">
        <f t="shared" ref="M2490:M2491" si="2920">ROUND(MIN(1,L2490/M$3),4)</f>
        <v>0.1149</v>
      </c>
      <c r="N2490" s="72">
        <f t="shared" ref="N2490:N2491" si="2921">ROUND(K2490*M2490*N$3,2)</f>
        <v>3.07</v>
      </c>
      <c r="O2490" s="73">
        <f t="shared" ref="O2490:O2491" si="2922">ROUND(N2490*O$3,2)</f>
        <v>17584.96</v>
      </c>
      <c r="P2490" s="8">
        <f t="shared" ref="P2490:P2491" si="2923">O2490/H2490</f>
        <v>36.33256198</v>
      </c>
    </row>
    <row r="2491" ht="14.25" customHeight="1" outlineLevel="2">
      <c r="A2491" s="68">
        <v>4098.0</v>
      </c>
      <c r="B2491" s="69">
        <v>7.0</v>
      </c>
      <c r="C2491" s="18" t="str">
        <f>IF(A2491=1.2, "Minneapolis",VLOOKUP(A2491,'Fall20 data fy22 comp rev '!$P$2:$Q$669,2,0))</f>
        <v>Nova Classical Academy</v>
      </c>
      <c r="D2491" s="68">
        <v>4098.0</v>
      </c>
      <c r="E2491" s="69">
        <v>7.0</v>
      </c>
      <c r="F2491" s="69">
        <v>20.0</v>
      </c>
      <c r="G2491" s="70" t="s">
        <v>3353</v>
      </c>
      <c r="H2491" s="69">
        <v>538.0</v>
      </c>
      <c r="I2491" s="69">
        <v>43.0</v>
      </c>
      <c r="J2491" s="69">
        <v>15.0</v>
      </c>
      <c r="K2491" s="29">
        <f t="shared" si="2918"/>
        <v>50.5</v>
      </c>
      <c r="L2491" s="71">
        <f t="shared" si="2919"/>
        <v>0.0939</v>
      </c>
      <c r="M2491" s="71">
        <f t="shared" si="2920"/>
        <v>0.1174</v>
      </c>
      <c r="N2491" s="72">
        <f t="shared" si="2921"/>
        <v>3.56</v>
      </c>
      <c r="O2491" s="73">
        <f t="shared" si="2922"/>
        <v>20391.68</v>
      </c>
      <c r="P2491" s="8">
        <f t="shared" si="2923"/>
        <v>37.90275093</v>
      </c>
    </row>
    <row r="2492" ht="14.25" customHeight="1" outlineLevel="1">
      <c r="A2492" s="68"/>
      <c r="B2492" s="69"/>
      <c r="C2492" s="80" t="s">
        <v>4019</v>
      </c>
      <c r="D2492" s="68"/>
      <c r="E2492" s="69"/>
      <c r="F2492" s="69"/>
      <c r="G2492" s="70"/>
      <c r="H2492" s="69">
        <f t="shared" ref="H2492:K2492" si="2924">SUBTOTAL(9,H2490:H2491)</f>
        <v>1022</v>
      </c>
      <c r="I2492" s="69">
        <f t="shared" si="2924"/>
        <v>80</v>
      </c>
      <c r="J2492" s="69">
        <f t="shared" si="2924"/>
        <v>30</v>
      </c>
      <c r="K2492" s="29">
        <f t="shared" si="2924"/>
        <v>95</v>
      </c>
      <c r="L2492" s="71"/>
      <c r="M2492" s="71"/>
      <c r="N2492" s="72">
        <f t="shared" ref="N2492:O2492" si="2925">SUBTOTAL(9,N2490:N2491)</f>
        <v>6.63</v>
      </c>
      <c r="O2492" s="73">
        <f t="shared" si="2925"/>
        <v>37976.64</v>
      </c>
      <c r="P2492" s="8"/>
    </row>
    <row r="2493" ht="14.25" customHeight="1" outlineLevel="2">
      <c r="A2493" s="68">
        <v>4100.0</v>
      </c>
      <c r="B2493" s="69">
        <v>7.0</v>
      </c>
      <c r="C2493" s="18" t="str">
        <f>IF(A2493=1.2, "Minneapolis",VLOOKUP(A2493,'Fall20 data fy22 comp rev '!$P$2:$Q$669,2,0))</f>
        <v>Great Expectations</v>
      </c>
      <c r="D2493" s="68">
        <v>4100.0</v>
      </c>
      <c r="E2493" s="69">
        <v>7.0</v>
      </c>
      <c r="F2493" s="69">
        <v>10.0</v>
      </c>
      <c r="G2493" s="70" t="s">
        <v>465</v>
      </c>
      <c r="H2493" s="69">
        <v>106.0</v>
      </c>
      <c r="I2493" s="69">
        <v>18.0</v>
      </c>
      <c r="J2493" s="69">
        <v>21.0</v>
      </c>
      <c r="K2493" s="29">
        <f>ROUND((I$3*I2493)+(J2493*J$3),1)</f>
        <v>28.5</v>
      </c>
      <c r="L2493" s="71">
        <f>ROUND(K2493/H2493,4)</f>
        <v>0.2689</v>
      </c>
      <c r="M2493" s="71">
        <f>ROUND(MIN(1,L2493/M$3),4)</f>
        <v>0.3361</v>
      </c>
      <c r="N2493" s="72">
        <f>ROUND(K2493*M2493*N$3,2)</f>
        <v>5.75</v>
      </c>
      <c r="O2493" s="73">
        <f>ROUND(N2493*O$3,2)</f>
        <v>32936</v>
      </c>
      <c r="P2493" s="8">
        <f>O2493/H2493</f>
        <v>310.7169811</v>
      </c>
    </row>
    <row r="2494" ht="14.25" customHeight="1" outlineLevel="1">
      <c r="A2494" s="68"/>
      <c r="B2494" s="69"/>
      <c r="C2494" s="80" t="s">
        <v>4020</v>
      </c>
      <c r="D2494" s="68"/>
      <c r="E2494" s="69"/>
      <c r="F2494" s="69"/>
      <c r="G2494" s="70"/>
      <c r="H2494" s="69">
        <f t="shared" ref="H2494:K2494" si="2926">SUBTOTAL(9,H2493)</f>
        <v>106</v>
      </c>
      <c r="I2494" s="69">
        <f t="shared" si="2926"/>
        <v>18</v>
      </c>
      <c r="J2494" s="69">
        <f t="shared" si="2926"/>
        <v>21</v>
      </c>
      <c r="K2494" s="29">
        <f t="shared" si="2926"/>
        <v>28.5</v>
      </c>
      <c r="L2494" s="71"/>
      <c r="M2494" s="71"/>
      <c r="N2494" s="72">
        <f t="shared" ref="N2494:O2494" si="2927">SUBTOTAL(9,N2493)</f>
        <v>5.75</v>
      </c>
      <c r="O2494" s="73">
        <f t="shared" si="2927"/>
        <v>32936</v>
      </c>
      <c r="P2494" s="8"/>
    </row>
    <row r="2495" ht="14.25" customHeight="1" outlineLevel="2">
      <c r="A2495" s="68">
        <v>4102.0</v>
      </c>
      <c r="B2495" s="69">
        <v>7.0</v>
      </c>
      <c r="C2495" s="18" t="str">
        <f>IF(A2495=1.2, "Minneapolis",VLOOKUP(A2495,'Fall20 data fy22 comp rev '!$P$2:$Q$669,2,0))</f>
        <v>Minnesota Internship Center</v>
      </c>
      <c r="D2495" s="68">
        <v>4102.0</v>
      </c>
      <c r="E2495" s="69">
        <v>7.0</v>
      </c>
      <c r="F2495" s="69">
        <v>10.0</v>
      </c>
      <c r="G2495" s="70" t="s">
        <v>3354</v>
      </c>
      <c r="H2495" s="69">
        <v>113.0</v>
      </c>
      <c r="I2495" s="69">
        <v>105.0</v>
      </c>
      <c r="J2495" s="69">
        <v>3.0</v>
      </c>
      <c r="K2495" s="29">
        <f t="shared" ref="K2495:K2498" si="2928">ROUND((I$3*I2495)+(J2495*J$3),1)</f>
        <v>106.5</v>
      </c>
      <c r="L2495" s="71">
        <f t="shared" ref="L2495:L2498" si="2929">ROUND(K2495/H2495,4)</f>
        <v>0.9425</v>
      </c>
      <c r="M2495" s="71">
        <f t="shared" ref="M2495:M2498" si="2930">ROUND(MIN(1,L2495/M$3),4)</f>
        <v>1</v>
      </c>
      <c r="N2495" s="72">
        <f t="shared" ref="N2495:N2498" si="2931">ROUND(K2495*M2495*N$3,2)</f>
        <v>63.9</v>
      </c>
      <c r="O2495" s="73">
        <f t="shared" ref="O2495:O2498" si="2932">ROUND(N2495*O$3,2)</f>
        <v>366019.2</v>
      </c>
      <c r="P2495" s="8">
        <f t="shared" ref="P2495:P2498" si="2933">O2495/H2495</f>
        <v>3239.107965</v>
      </c>
    </row>
    <row r="2496" ht="14.25" customHeight="1" outlineLevel="2">
      <c r="A2496" s="68">
        <v>4102.0</v>
      </c>
      <c r="B2496" s="69">
        <v>7.0</v>
      </c>
      <c r="C2496" s="18" t="str">
        <f>IF(A2496=1.2, "Minneapolis",VLOOKUP(A2496,'Fall20 data fy22 comp rev '!$P$2:$Q$669,2,0))</f>
        <v>Minnesota Internship Center</v>
      </c>
      <c r="D2496" s="68">
        <v>4102.0</v>
      </c>
      <c r="E2496" s="69">
        <v>7.0</v>
      </c>
      <c r="F2496" s="69">
        <v>15.0</v>
      </c>
      <c r="G2496" s="70" t="s">
        <v>3355</v>
      </c>
      <c r="H2496" s="69">
        <v>98.0</v>
      </c>
      <c r="I2496" s="69">
        <v>90.0</v>
      </c>
      <c r="J2496" s="69">
        <v>2.0</v>
      </c>
      <c r="K2496" s="29">
        <f t="shared" si="2928"/>
        <v>91</v>
      </c>
      <c r="L2496" s="71">
        <f t="shared" si="2929"/>
        <v>0.9286</v>
      </c>
      <c r="M2496" s="71">
        <f t="shared" si="2930"/>
        <v>1</v>
      </c>
      <c r="N2496" s="72">
        <f t="shared" si="2931"/>
        <v>54.6</v>
      </c>
      <c r="O2496" s="73">
        <f t="shared" si="2932"/>
        <v>312748.8</v>
      </c>
      <c r="P2496" s="8">
        <f t="shared" si="2933"/>
        <v>3191.314286</v>
      </c>
    </row>
    <row r="2497" ht="14.25" customHeight="1" outlineLevel="2">
      <c r="A2497" s="68">
        <v>4102.0</v>
      </c>
      <c r="B2497" s="69">
        <v>7.0</v>
      </c>
      <c r="C2497" s="18" t="str">
        <f>IF(A2497=1.2, "Minneapolis",VLOOKUP(A2497,'Fall20 data fy22 comp rev '!$P$2:$Q$669,2,0))</f>
        <v>Minnesota Internship Center</v>
      </c>
      <c r="D2497" s="68">
        <v>4102.0</v>
      </c>
      <c r="E2497" s="69">
        <v>7.0</v>
      </c>
      <c r="F2497" s="69">
        <v>20.0</v>
      </c>
      <c r="G2497" s="70" t="s">
        <v>3356</v>
      </c>
      <c r="H2497" s="69">
        <v>115.0</v>
      </c>
      <c r="I2497" s="69">
        <v>103.0</v>
      </c>
      <c r="J2497" s="69">
        <v>3.0</v>
      </c>
      <c r="K2497" s="29">
        <f t="shared" si="2928"/>
        <v>104.5</v>
      </c>
      <c r="L2497" s="71">
        <f t="shared" si="2929"/>
        <v>0.9087</v>
      </c>
      <c r="M2497" s="71">
        <f t="shared" si="2930"/>
        <v>1</v>
      </c>
      <c r="N2497" s="72">
        <f t="shared" si="2931"/>
        <v>62.7</v>
      </c>
      <c r="O2497" s="73">
        <f t="shared" si="2932"/>
        <v>359145.6</v>
      </c>
      <c r="P2497" s="8">
        <f t="shared" si="2933"/>
        <v>3123.005217</v>
      </c>
    </row>
    <row r="2498" ht="14.25" customHeight="1" outlineLevel="2">
      <c r="A2498" s="68">
        <v>4102.0</v>
      </c>
      <c r="B2498" s="69">
        <v>7.0</v>
      </c>
      <c r="C2498" s="18" t="str">
        <f>IF(A2498=1.2, "Minneapolis",VLOOKUP(A2498,'Fall20 data fy22 comp rev '!$P$2:$Q$669,2,0))</f>
        <v>Minnesota Internship Center</v>
      </c>
      <c r="D2498" s="68">
        <v>4102.0</v>
      </c>
      <c r="E2498" s="69">
        <v>7.0</v>
      </c>
      <c r="F2498" s="69">
        <v>55.0</v>
      </c>
      <c r="G2498" s="70" t="s">
        <v>3357</v>
      </c>
      <c r="H2498" s="69">
        <v>65.0</v>
      </c>
      <c r="I2498" s="69">
        <v>57.0</v>
      </c>
      <c r="J2498" s="69">
        <v>3.0</v>
      </c>
      <c r="K2498" s="29">
        <f t="shared" si="2928"/>
        <v>58.5</v>
      </c>
      <c r="L2498" s="71">
        <f t="shared" si="2929"/>
        <v>0.9</v>
      </c>
      <c r="M2498" s="71">
        <f t="shared" si="2930"/>
        <v>1</v>
      </c>
      <c r="N2498" s="72">
        <f t="shared" si="2931"/>
        <v>35.1</v>
      </c>
      <c r="O2498" s="73">
        <f t="shared" si="2932"/>
        <v>201052.8</v>
      </c>
      <c r="P2498" s="8">
        <f t="shared" si="2933"/>
        <v>3093.12</v>
      </c>
    </row>
    <row r="2499" ht="14.25" customHeight="1" outlineLevel="1">
      <c r="A2499" s="68"/>
      <c r="B2499" s="69"/>
      <c r="C2499" s="80" t="s">
        <v>4021</v>
      </c>
      <c r="D2499" s="68"/>
      <c r="E2499" s="69"/>
      <c r="F2499" s="69"/>
      <c r="G2499" s="70"/>
      <c r="H2499" s="69">
        <f t="shared" ref="H2499:K2499" si="2934">SUBTOTAL(9,H2495:H2498)</f>
        <v>391</v>
      </c>
      <c r="I2499" s="69">
        <f t="shared" si="2934"/>
        <v>355</v>
      </c>
      <c r="J2499" s="69">
        <f t="shared" si="2934"/>
        <v>11</v>
      </c>
      <c r="K2499" s="29">
        <f t="shared" si="2934"/>
        <v>360.5</v>
      </c>
      <c r="L2499" s="71"/>
      <c r="M2499" s="71"/>
      <c r="N2499" s="72">
        <f t="shared" ref="N2499:O2499" si="2935">SUBTOTAL(9,N2495:N2498)</f>
        <v>216.3</v>
      </c>
      <c r="O2499" s="73">
        <f t="shared" si="2935"/>
        <v>1238966.4</v>
      </c>
      <c r="P2499" s="8"/>
    </row>
    <row r="2500" ht="14.25" customHeight="1" outlineLevel="2">
      <c r="A2500" s="68">
        <v>4103.0</v>
      </c>
      <c r="B2500" s="69">
        <v>7.0</v>
      </c>
      <c r="C2500" s="18" t="str">
        <f>IF(A2500=1.2, "Minneapolis",VLOOKUP(A2500,'Fall20 data fy22 comp rev '!$P$2:$Q$669,2,0))</f>
        <v>Hmong Academy</v>
      </c>
      <c r="D2500" s="68">
        <v>4103.0</v>
      </c>
      <c r="E2500" s="69">
        <v>7.0</v>
      </c>
      <c r="F2500" s="69">
        <v>10.0</v>
      </c>
      <c r="G2500" s="70" t="s">
        <v>3358</v>
      </c>
      <c r="H2500" s="69">
        <v>632.0</v>
      </c>
      <c r="I2500" s="69">
        <v>377.0</v>
      </c>
      <c r="J2500" s="69">
        <v>117.0</v>
      </c>
      <c r="K2500" s="29">
        <f t="shared" ref="K2500:K2502" si="2936">ROUND((I$3*I2500)+(J2500*J$3),1)</f>
        <v>435.5</v>
      </c>
      <c r="L2500" s="71">
        <f t="shared" ref="L2500:L2502" si="2937">ROUND(K2500/H2500,4)</f>
        <v>0.6891</v>
      </c>
      <c r="M2500" s="71">
        <f t="shared" ref="M2500:M2502" si="2938">ROUND(MIN(1,L2500/M$3),4)</f>
        <v>0.8614</v>
      </c>
      <c r="N2500" s="72">
        <f t="shared" ref="N2500:N2502" si="2939">ROUND(K2500*M2500*N$3,2)</f>
        <v>225.08</v>
      </c>
      <c r="O2500" s="73">
        <f t="shared" ref="O2500:O2502" si="2940">ROUND(N2500*O$3,2)</f>
        <v>1289258.24</v>
      </c>
      <c r="P2500" s="8">
        <f t="shared" ref="P2500:P2502" si="2941">O2500/H2500</f>
        <v>2039.96557</v>
      </c>
    </row>
    <row r="2501" ht="14.25" customHeight="1" outlineLevel="2">
      <c r="A2501" s="68">
        <v>4103.0</v>
      </c>
      <c r="B2501" s="69">
        <v>7.0</v>
      </c>
      <c r="C2501" s="18" t="str">
        <f>IF(A2501=1.2, "Minneapolis",VLOOKUP(A2501,'Fall20 data fy22 comp rev '!$P$2:$Q$669,2,0))</f>
        <v>Hmong Academy</v>
      </c>
      <c r="D2501" s="68">
        <v>4103.0</v>
      </c>
      <c r="E2501" s="69">
        <v>7.0</v>
      </c>
      <c r="F2501" s="69">
        <v>20.0</v>
      </c>
      <c r="G2501" s="70" t="s">
        <v>3359</v>
      </c>
      <c r="H2501" s="69">
        <v>612.0</v>
      </c>
      <c r="I2501" s="69">
        <v>360.0</v>
      </c>
      <c r="J2501" s="69">
        <v>113.0</v>
      </c>
      <c r="K2501" s="29">
        <f t="shared" si="2936"/>
        <v>416.5</v>
      </c>
      <c r="L2501" s="71">
        <f t="shared" si="2937"/>
        <v>0.6806</v>
      </c>
      <c r="M2501" s="71">
        <f t="shared" si="2938"/>
        <v>0.8508</v>
      </c>
      <c r="N2501" s="72">
        <f t="shared" si="2939"/>
        <v>212.61</v>
      </c>
      <c r="O2501" s="73">
        <f t="shared" si="2940"/>
        <v>1217830.08</v>
      </c>
      <c r="P2501" s="8">
        <f t="shared" si="2941"/>
        <v>1989.918431</v>
      </c>
    </row>
    <row r="2502" ht="14.25" customHeight="1" outlineLevel="2">
      <c r="A2502" s="68">
        <v>4103.0</v>
      </c>
      <c r="B2502" s="69">
        <v>7.0</v>
      </c>
      <c r="C2502" s="18" t="str">
        <f>IF(A2502=1.2, "Minneapolis",VLOOKUP(A2502,'Fall20 data fy22 comp rev '!$P$2:$Q$669,2,0))</f>
        <v>Hmong Academy</v>
      </c>
      <c r="D2502" s="68">
        <v>4103.0</v>
      </c>
      <c r="E2502" s="69">
        <v>7.0</v>
      </c>
      <c r="F2502" s="69">
        <v>30.0</v>
      </c>
      <c r="G2502" s="70" t="s">
        <v>3360</v>
      </c>
      <c r="H2502" s="69">
        <v>1106.0</v>
      </c>
      <c r="I2502" s="69">
        <v>607.0</v>
      </c>
      <c r="J2502" s="69">
        <v>198.0</v>
      </c>
      <c r="K2502" s="29">
        <f t="shared" si="2936"/>
        <v>706</v>
      </c>
      <c r="L2502" s="71">
        <f t="shared" si="2937"/>
        <v>0.6383</v>
      </c>
      <c r="M2502" s="71">
        <f t="shared" si="2938"/>
        <v>0.7979</v>
      </c>
      <c r="N2502" s="72">
        <f t="shared" si="2939"/>
        <v>337.99</v>
      </c>
      <c r="O2502" s="73">
        <f t="shared" si="2940"/>
        <v>1936006.72</v>
      </c>
      <c r="P2502" s="8">
        <f t="shared" si="2941"/>
        <v>1750.458156</v>
      </c>
    </row>
    <row r="2503" ht="14.25" customHeight="1" outlineLevel="1">
      <c r="A2503" s="68"/>
      <c r="B2503" s="69"/>
      <c r="C2503" s="80" t="s">
        <v>4022</v>
      </c>
      <c r="D2503" s="68"/>
      <c r="E2503" s="69"/>
      <c r="F2503" s="69"/>
      <c r="G2503" s="70"/>
      <c r="H2503" s="69">
        <f t="shared" ref="H2503:K2503" si="2942">SUBTOTAL(9,H2500:H2502)</f>
        <v>2350</v>
      </c>
      <c r="I2503" s="69">
        <f t="shared" si="2942"/>
        <v>1344</v>
      </c>
      <c r="J2503" s="69">
        <f t="shared" si="2942"/>
        <v>428</v>
      </c>
      <c r="K2503" s="29">
        <f t="shared" si="2942"/>
        <v>1558</v>
      </c>
      <c r="L2503" s="71"/>
      <c r="M2503" s="71"/>
      <c r="N2503" s="72">
        <f t="shared" ref="N2503:O2503" si="2943">SUBTOTAL(9,N2500:N2502)</f>
        <v>775.68</v>
      </c>
      <c r="O2503" s="73">
        <f t="shared" si="2943"/>
        <v>4443095.04</v>
      </c>
      <c r="P2503" s="8"/>
    </row>
    <row r="2504" ht="14.25" customHeight="1" outlineLevel="2">
      <c r="A2504" s="68">
        <v>4104.0</v>
      </c>
      <c r="B2504" s="69">
        <v>7.0</v>
      </c>
      <c r="C2504" s="18" t="str">
        <f>IF(A2504=1.2, "Minneapolis",VLOOKUP(A2504,'Fall20 data fy22 comp rev '!$P$2:$Q$669,2,0))</f>
        <v>Liberty High School</v>
      </c>
      <c r="D2504" s="68">
        <v>4104.0</v>
      </c>
      <c r="E2504" s="69">
        <v>7.0</v>
      </c>
      <c r="F2504" s="69">
        <v>10.0</v>
      </c>
      <c r="G2504" s="70" t="s">
        <v>3361</v>
      </c>
      <c r="H2504" s="69">
        <v>181.0</v>
      </c>
      <c r="I2504" s="69">
        <v>135.0</v>
      </c>
      <c r="J2504" s="69">
        <v>11.0</v>
      </c>
      <c r="K2504" s="29">
        <f>ROUND((I$3*I2504)+(J2504*J$3),1)</f>
        <v>140.5</v>
      </c>
      <c r="L2504" s="71">
        <f>ROUND(K2504/H2504,4)</f>
        <v>0.7762</v>
      </c>
      <c r="M2504" s="71">
        <f>ROUND(MIN(1,L2504/M$3),4)</f>
        <v>0.9703</v>
      </c>
      <c r="N2504" s="72">
        <f>ROUND(K2504*M2504*N$3,2)</f>
        <v>81.8</v>
      </c>
      <c r="O2504" s="73">
        <f>ROUND(N2504*O$3,2)</f>
        <v>468550.4</v>
      </c>
      <c r="P2504" s="8">
        <f>O2504/H2504</f>
        <v>2588.676243</v>
      </c>
    </row>
    <row r="2505" ht="14.25" customHeight="1" outlineLevel="1">
      <c r="A2505" s="68"/>
      <c r="B2505" s="69"/>
      <c r="C2505" s="80" t="s">
        <v>4023</v>
      </c>
      <c r="D2505" s="68"/>
      <c r="E2505" s="69"/>
      <c r="F2505" s="69"/>
      <c r="G2505" s="70"/>
      <c r="H2505" s="69">
        <f t="shared" ref="H2505:K2505" si="2944">SUBTOTAL(9,H2504)</f>
        <v>181</v>
      </c>
      <c r="I2505" s="69">
        <f t="shared" si="2944"/>
        <v>135</v>
      </c>
      <c r="J2505" s="69">
        <f t="shared" si="2944"/>
        <v>11</v>
      </c>
      <c r="K2505" s="29">
        <f t="shared" si="2944"/>
        <v>140.5</v>
      </c>
      <c r="L2505" s="71"/>
      <c r="M2505" s="71"/>
      <c r="N2505" s="72">
        <f t="shared" ref="N2505:O2505" si="2945">SUBTOTAL(9,N2504)</f>
        <v>81.8</v>
      </c>
      <c r="O2505" s="73">
        <f t="shared" si="2945"/>
        <v>468550.4</v>
      </c>
      <c r="P2505" s="8"/>
    </row>
    <row r="2506" ht="14.25" customHeight="1" outlineLevel="2">
      <c r="A2506" s="68">
        <v>4105.0</v>
      </c>
      <c r="B2506" s="69">
        <v>7.0</v>
      </c>
      <c r="C2506" s="18" t="str">
        <f>IF(A2506=1.2, "Minneapolis",VLOOKUP(A2506,'Fall20 data fy22 comp rev '!$P$2:$Q$669,2,0))</f>
        <v>Great River School</v>
      </c>
      <c r="D2506" s="68">
        <v>4105.0</v>
      </c>
      <c r="E2506" s="69">
        <v>7.0</v>
      </c>
      <c r="F2506" s="69">
        <v>10.0</v>
      </c>
      <c r="G2506" s="70" t="s">
        <v>469</v>
      </c>
      <c r="H2506" s="69">
        <v>378.0</v>
      </c>
      <c r="I2506" s="69">
        <v>28.0</v>
      </c>
      <c r="J2506" s="69">
        <v>14.0</v>
      </c>
      <c r="K2506" s="29">
        <f t="shared" ref="K2506:K2507" si="2946">ROUND((I$3*I2506)+(J2506*J$3),1)</f>
        <v>35</v>
      </c>
      <c r="L2506" s="71">
        <f t="shared" ref="L2506:L2507" si="2947">ROUND(K2506/H2506,4)</f>
        <v>0.0926</v>
      </c>
      <c r="M2506" s="71">
        <f t="shared" ref="M2506:M2507" si="2948">ROUND(MIN(1,L2506/M$3),4)</f>
        <v>0.1158</v>
      </c>
      <c r="N2506" s="72">
        <f t="shared" ref="N2506:N2507" si="2949">ROUND(K2506*M2506*N$3,2)</f>
        <v>2.43</v>
      </c>
      <c r="O2506" s="73">
        <f t="shared" ref="O2506:O2507" si="2950">ROUND(N2506*O$3,2)</f>
        <v>13919.04</v>
      </c>
      <c r="P2506" s="8">
        <f t="shared" ref="P2506:P2507" si="2951">O2506/H2506</f>
        <v>36.82285714</v>
      </c>
    </row>
    <row r="2507" ht="14.25" customHeight="1" outlineLevel="2">
      <c r="A2507" s="68">
        <v>4105.0</v>
      </c>
      <c r="B2507" s="69">
        <v>7.0</v>
      </c>
      <c r="C2507" s="18" t="str">
        <f>IF(A2507=1.2, "Minneapolis",VLOOKUP(A2507,'Fall20 data fy22 comp rev '!$P$2:$Q$669,2,0))</f>
        <v>Great River School</v>
      </c>
      <c r="D2507" s="68">
        <v>4105.0</v>
      </c>
      <c r="E2507" s="69">
        <v>7.0</v>
      </c>
      <c r="F2507" s="69">
        <v>20.0</v>
      </c>
      <c r="G2507" s="70" t="s">
        <v>3362</v>
      </c>
      <c r="H2507" s="69">
        <v>356.0</v>
      </c>
      <c r="I2507" s="69">
        <v>21.0</v>
      </c>
      <c r="J2507" s="69">
        <v>14.0</v>
      </c>
      <c r="K2507" s="29">
        <f t="shared" si="2946"/>
        <v>28</v>
      </c>
      <c r="L2507" s="71">
        <f t="shared" si="2947"/>
        <v>0.0787</v>
      </c>
      <c r="M2507" s="71">
        <f t="shared" si="2948"/>
        <v>0.0984</v>
      </c>
      <c r="N2507" s="72">
        <f t="shared" si="2949"/>
        <v>1.65</v>
      </c>
      <c r="O2507" s="73">
        <f t="shared" si="2950"/>
        <v>9451.2</v>
      </c>
      <c r="P2507" s="8">
        <f t="shared" si="2951"/>
        <v>26.54831461</v>
      </c>
    </row>
    <row r="2508" ht="14.25" customHeight="1" outlineLevel="1">
      <c r="A2508" s="68"/>
      <c r="B2508" s="69"/>
      <c r="C2508" s="80" t="s">
        <v>4024</v>
      </c>
      <c r="D2508" s="68"/>
      <c r="E2508" s="69"/>
      <c r="F2508" s="69"/>
      <c r="G2508" s="70"/>
      <c r="H2508" s="69">
        <f t="shared" ref="H2508:K2508" si="2952">SUBTOTAL(9,H2506:H2507)</f>
        <v>734</v>
      </c>
      <c r="I2508" s="69">
        <f t="shared" si="2952"/>
        <v>49</v>
      </c>
      <c r="J2508" s="69">
        <f t="shared" si="2952"/>
        <v>28</v>
      </c>
      <c r="K2508" s="29">
        <f t="shared" si="2952"/>
        <v>63</v>
      </c>
      <c r="L2508" s="71"/>
      <c r="M2508" s="71"/>
      <c r="N2508" s="72">
        <f t="shared" ref="N2508:O2508" si="2953">SUBTOTAL(9,N2506:N2507)</f>
        <v>4.08</v>
      </c>
      <c r="O2508" s="73">
        <f t="shared" si="2953"/>
        <v>23370.24</v>
      </c>
      <c r="P2508" s="8"/>
    </row>
    <row r="2509" ht="14.25" customHeight="1" outlineLevel="2">
      <c r="A2509" s="68">
        <v>4106.0</v>
      </c>
      <c r="B2509" s="69">
        <v>7.0</v>
      </c>
      <c r="C2509" s="18" t="str">
        <f>IF(A2509=1.2, "Minneapolis",VLOOKUP(A2509,'Fall20 data fy22 comp rev '!$P$2:$Q$669,2,0))</f>
        <v>Treknorth High School</v>
      </c>
      <c r="D2509" s="68">
        <v>4106.0</v>
      </c>
      <c r="E2509" s="69">
        <v>7.0</v>
      </c>
      <c r="F2509" s="69">
        <v>10.0</v>
      </c>
      <c r="G2509" s="70" t="s">
        <v>470</v>
      </c>
      <c r="H2509" s="69">
        <v>143.0</v>
      </c>
      <c r="I2509" s="69">
        <v>51.0</v>
      </c>
      <c r="J2509" s="69">
        <v>25.0</v>
      </c>
      <c r="K2509" s="29">
        <f t="shared" ref="K2509:K2510" si="2954">ROUND((I$3*I2509)+(J2509*J$3),1)</f>
        <v>63.5</v>
      </c>
      <c r="L2509" s="71">
        <f t="shared" ref="L2509:L2510" si="2955">ROUND(K2509/H2509,4)</f>
        <v>0.4441</v>
      </c>
      <c r="M2509" s="71">
        <f t="shared" ref="M2509:M2510" si="2956">ROUND(MIN(1,L2509/M$3),4)</f>
        <v>0.5551</v>
      </c>
      <c r="N2509" s="72">
        <f t="shared" ref="N2509:N2510" si="2957">ROUND(K2509*M2509*N$3,2)</f>
        <v>21.15</v>
      </c>
      <c r="O2509" s="73">
        <f t="shared" ref="O2509:O2510" si="2958">ROUND(N2509*O$3,2)</f>
        <v>121147.2</v>
      </c>
      <c r="P2509" s="8">
        <f t="shared" ref="P2509:P2510" si="2959">O2509/H2509</f>
        <v>847.1832168</v>
      </c>
    </row>
    <row r="2510" ht="14.25" customHeight="1" outlineLevel="2">
      <c r="A2510" s="68">
        <v>4106.0</v>
      </c>
      <c r="B2510" s="69">
        <v>7.0</v>
      </c>
      <c r="C2510" s="18" t="str">
        <f>IF(A2510=1.2, "Minneapolis",VLOOKUP(A2510,'Fall20 data fy22 comp rev '!$P$2:$Q$669,2,0))</f>
        <v>Treknorth High School</v>
      </c>
      <c r="D2510" s="68">
        <v>4106.0</v>
      </c>
      <c r="E2510" s="69">
        <v>7.0</v>
      </c>
      <c r="F2510" s="69">
        <v>20.0</v>
      </c>
      <c r="G2510" s="70" t="s">
        <v>3363</v>
      </c>
      <c r="H2510" s="69">
        <v>115.0</v>
      </c>
      <c r="I2510" s="69">
        <v>44.0</v>
      </c>
      <c r="J2510" s="69">
        <v>21.0</v>
      </c>
      <c r="K2510" s="29">
        <f t="shared" si="2954"/>
        <v>54.5</v>
      </c>
      <c r="L2510" s="71">
        <f t="shared" si="2955"/>
        <v>0.4739</v>
      </c>
      <c r="M2510" s="71">
        <f t="shared" si="2956"/>
        <v>0.5924</v>
      </c>
      <c r="N2510" s="72">
        <f t="shared" si="2957"/>
        <v>19.37</v>
      </c>
      <c r="O2510" s="73">
        <f t="shared" si="2958"/>
        <v>110951.36</v>
      </c>
      <c r="P2510" s="8">
        <f t="shared" si="2959"/>
        <v>964.7944348</v>
      </c>
    </row>
    <row r="2511" ht="14.25" customHeight="1" outlineLevel="1">
      <c r="A2511" s="68"/>
      <c r="B2511" s="69"/>
      <c r="C2511" s="80" t="s">
        <v>4025</v>
      </c>
      <c r="D2511" s="68"/>
      <c r="E2511" s="69"/>
      <c r="F2511" s="69"/>
      <c r="G2511" s="70"/>
      <c r="H2511" s="69">
        <f t="shared" ref="H2511:K2511" si="2960">SUBTOTAL(9,H2509:H2510)</f>
        <v>258</v>
      </c>
      <c r="I2511" s="69">
        <f t="shared" si="2960"/>
        <v>95</v>
      </c>
      <c r="J2511" s="69">
        <f t="shared" si="2960"/>
        <v>46</v>
      </c>
      <c r="K2511" s="29">
        <f t="shared" si="2960"/>
        <v>118</v>
      </c>
      <c r="L2511" s="71"/>
      <c r="M2511" s="71"/>
      <c r="N2511" s="72">
        <f t="shared" ref="N2511:O2511" si="2961">SUBTOTAL(9,N2509:N2510)</f>
        <v>40.52</v>
      </c>
      <c r="O2511" s="73">
        <f t="shared" si="2961"/>
        <v>232098.56</v>
      </c>
      <c r="P2511" s="8"/>
    </row>
    <row r="2512" ht="14.25" customHeight="1" outlineLevel="2">
      <c r="A2512" s="68">
        <v>4107.0</v>
      </c>
      <c r="B2512" s="69">
        <v>7.0</v>
      </c>
      <c r="C2512" s="18" t="str">
        <f>IF(A2512=1.2, "Minneapolis",VLOOKUP(A2512,'Fall20 data fy22 comp rev '!$P$2:$Q$669,2,0))</f>
        <v>Voyageurs Expeditionary</v>
      </c>
      <c r="D2512" s="68">
        <v>4107.0</v>
      </c>
      <c r="E2512" s="69">
        <v>7.0</v>
      </c>
      <c r="F2512" s="69">
        <v>10.0</v>
      </c>
      <c r="G2512" s="70" t="s">
        <v>3364</v>
      </c>
      <c r="H2512" s="69">
        <v>52.0</v>
      </c>
      <c r="I2512" s="69">
        <v>26.0</v>
      </c>
      <c r="J2512" s="69">
        <v>11.0</v>
      </c>
      <c r="K2512" s="29">
        <f t="shared" ref="K2512:K2513" si="2962">ROUND((I$3*I2512)+(J2512*J$3),1)</f>
        <v>31.5</v>
      </c>
      <c r="L2512" s="71">
        <f t="shared" ref="L2512:L2513" si="2963">ROUND(K2512/H2512,4)</f>
        <v>0.6058</v>
      </c>
      <c r="M2512" s="71">
        <f t="shared" ref="M2512:M2513" si="2964">ROUND(MIN(1,L2512/M$3),4)</f>
        <v>0.7573</v>
      </c>
      <c r="N2512" s="72">
        <f t="shared" ref="N2512:N2513" si="2965">ROUND(K2512*M2512*N$3,2)</f>
        <v>14.31</v>
      </c>
      <c r="O2512" s="73">
        <f t="shared" ref="O2512:O2513" si="2966">ROUND(N2512*O$3,2)</f>
        <v>81967.68</v>
      </c>
      <c r="P2512" s="8">
        <f t="shared" ref="P2512:P2513" si="2967">O2512/H2512</f>
        <v>1576.301538</v>
      </c>
    </row>
    <row r="2513" ht="14.25" customHeight="1" outlineLevel="2">
      <c r="A2513" s="68">
        <v>4107.0</v>
      </c>
      <c r="B2513" s="69">
        <v>7.0</v>
      </c>
      <c r="C2513" s="18" t="str">
        <f>IF(A2513=1.2, "Minneapolis",VLOOKUP(A2513,'Fall20 data fy22 comp rev '!$P$2:$Q$669,2,0))</f>
        <v>Voyageurs Expeditionary</v>
      </c>
      <c r="D2513" s="68">
        <v>4107.0</v>
      </c>
      <c r="E2513" s="69">
        <v>7.0</v>
      </c>
      <c r="F2513" s="69">
        <v>20.0</v>
      </c>
      <c r="G2513" s="70" t="s">
        <v>3365</v>
      </c>
      <c r="H2513" s="69">
        <v>49.0</v>
      </c>
      <c r="I2513" s="69">
        <v>33.0</v>
      </c>
      <c r="J2513" s="69">
        <v>12.0</v>
      </c>
      <c r="K2513" s="29">
        <f t="shared" si="2962"/>
        <v>39</v>
      </c>
      <c r="L2513" s="71">
        <f t="shared" si="2963"/>
        <v>0.7959</v>
      </c>
      <c r="M2513" s="71">
        <f t="shared" si="2964"/>
        <v>0.9949</v>
      </c>
      <c r="N2513" s="72">
        <f t="shared" si="2965"/>
        <v>23.28</v>
      </c>
      <c r="O2513" s="73">
        <f t="shared" si="2966"/>
        <v>133347.84</v>
      </c>
      <c r="P2513" s="8">
        <f t="shared" si="2967"/>
        <v>2721.38449</v>
      </c>
    </row>
    <row r="2514" ht="14.25" customHeight="1" outlineLevel="1">
      <c r="A2514" s="68"/>
      <c r="B2514" s="69"/>
      <c r="C2514" s="80" t="s">
        <v>4026</v>
      </c>
      <c r="D2514" s="68"/>
      <c r="E2514" s="69"/>
      <c r="F2514" s="69"/>
      <c r="G2514" s="70"/>
      <c r="H2514" s="69">
        <f t="shared" ref="H2514:K2514" si="2968">SUBTOTAL(9,H2512:H2513)</f>
        <v>101</v>
      </c>
      <c r="I2514" s="69">
        <f t="shared" si="2968"/>
        <v>59</v>
      </c>
      <c r="J2514" s="69">
        <f t="shared" si="2968"/>
        <v>23</v>
      </c>
      <c r="K2514" s="29">
        <f t="shared" si="2968"/>
        <v>70.5</v>
      </c>
      <c r="L2514" s="71"/>
      <c r="M2514" s="71"/>
      <c r="N2514" s="72">
        <f t="shared" ref="N2514:O2514" si="2969">SUBTOTAL(9,N2512:N2513)</f>
        <v>37.59</v>
      </c>
      <c r="O2514" s="73">
        <f t="shared" si="2969"/>
        <v>215315.52</v>
      </c>
      <c r="P2514" s="8"/>
    </row>
    <row r="2515" ht="14.25" customHeight="1" outlineLevel="2">
      <c r="A2515" s="68">
        <v>4110.0</v>
      </c>
      <c r="B2515" s="69">
        <v>7.0</v>
      </c>
      <c r="C2515" s="18" t="str">
        <f>IF(A2515=1.2, "Minneapolis",VLOOKUP(A2515,'Fall20 data fy22 comp rev '!$P$2:$Q$669,2,0))</f>
        <v>Main Street School Performing Arts</v>
      </c>
      <c r="D2515" s="68">
        <v>4110.0</v>
      </c>
      <c r="E2515" s="69">
        <v>7.0</v>
      </c>
      <c r="F2515" s="69">
        <v>10.0</v>
      </c>
      <c r="G2515" s="70" t="s">
        <v>3366</v>
      </c>
      <c r="H2515" s="69">
        <v>351.0</v>
      </c>
      <c r="I2515" s="69">
        <v>50.0</v>
      </c>
      <c r="J2515" s="69">
        <v>17.0</v>
      </c>
      <c r="K2515" s="29">
        <f>ROUND((I$3*I2515)+(J2515*J$3),1)</f>
        <v>58.5</v>
      </c>
      <c r="L2515" s="71">
        <f>ROUND(K2515/H2515,4)</f>
        <v>0.1667</v>
      </c>
      <c r="M2515" s="71">
        <f>ROUND(MIN(1,L2515/M$3),4)</f>
        <v>0.2084</v>
      </c>
      <c r="N2515" s="72">
        <f>ROUND(K2515*M2515*N$3,2)</f>
        <v>7.31</v>
      </c>
      <c r="O2515" s="73">
        <f>ROUND(N2515*O$3,2)</f>
        <v>41871.68</v>
      </c>
      <c r="P2515" s="8">
        <f>O2515/H2515</f>
        <v>119.2925356</v>
      </c>
    </row>
    <row r="2516" ht="14.25" customHeight="1" outlineLevel="1">
      <c r="A2516" s="68"/>
      <c r="B2516" s="69"/>
      <c r="C2516" s="80" t="s">
        <v>4027</v>
      </c>
      <c r="D2516" s="68"/>
      <c r="E2516" s="69"/>
      <c r="F2516" s="69"/>
      <c r="G2516" s="70"/>
      <c r="H2516" s="69">
        <f t="shared" ref="H2516:K2516" si="2970">SUBTOTAL(9,H2515)</f>
        <v>351</v>
      </c>
      <c r="I2516" s="69">
        <f t="shared" si="2970"/>
        <v>50</v>
      </c>
      <c r="J2516" s="69">
        <f t="shared" si="2970"/>
        <v>17</v>
      </c>
      <c r="K2516" s="29">
        <f t="shared" si="2970"/>
        <v>58.5</v>
      </c>
      <c r="L2516" s="71"/>
      <c r="M2516" s="71"/>
      <c r="N2516" s="72">
        <f t="shared" ref="N2516:O2516" si="2971">SUBTOTAL(9,N2515)</f>
        <v>7.31</v>
      </c>
      <c r="O2516" s="73">
        <f t="shared" si="2971"/>
        <v>41871.68</v>
      </c>
      <c r="P2516" s="8"/>
    </row>
    <row r="2517" ht="14.25" customHeight="1" outlineLevel="2">
      <c r="A2517" s="68">
        <v>4111.0</v>
      </c>
      <c r="B2517" s="69">
        <v>7.0</v>
      </c>
      <c r="C2517" s="18" t="str">
        <f>IF(A2517=1.2, "Minneapolis",VLOOKUP(A2517,'Fall20 data fy22 comp rev '!$P$2:$Q$669,2,0))</f>
        <v>Augsburg Academy</v>
      </c>
      <c r="D2517" s="68">
        <v>4111.0</v>
      </c>
      <c r="E2517" s="69">
        <v>7.0</v>
      </c>
      <c r="F2517" s="69">
        <v>10.0</v>
      </c>
      <c r="G2517" s="70" t="s">
        <v>473</v>
      </c>
      <c r="H2517" s="69">
        <v>89.0</v>
      </c>
      <c r="I2517" s="69">
        <v>68.0</v>
      </c>
      <c r="J2517" s="69">
        <v>0.0</v>
      </c>
      <c r="K2517" s="29">
        <f>ROUND((I$3*I2517)+(J2517*J$3),1)</f>
        <v>68</v>
      </c>
      <c r="L2517" s="71">
        <f>ROUND(K2517/H2517,4)</f>
        <v>0.764</v>
      </c>
      <c r="M2517" s="71">
        <f>ROUND(MIN(1,L2517/M$3),4)</f>
        <v>0.955</v>
      </c>
      <c r="N2517" s="72">
        <f>ROUND(K2517*M2517*N$3,2)</f>
        <v>38.96</v>
      </c>
      <c r="O2517" s="73">
        <f>ROUND(N2517*O$3,2)</f>
        <v>223162.88</v>
      </c>
      <c r="P2517" s="8">
        <f>O2517/H2517</f>
        <v>2507.44809</v>
      </c>
    </row>
    <row r="2518" ht="14.25" customHeight="1" outlineLevel="1">
      <c r="A2518" s="68"/>
      <c r="B2518" s="69"/>
      <c r="C2518" s="80" t="s">
        <v>4028</v>
      </c>
      <c r="D2518" s="68"/>
      <c r="E2518" s="69"/>
      <c r="F2518" s="69"/>
      <c r="G2518" s="70"/>
      <c r="H2518" s="69">
        <f t="shared" ref="H2518:K2518" si="2972">SUBTOTAL(9,H2517)</f>
        <v>89</v>
      </c>
      <c r="I2518" s="69">
        <f t="shared" si="2972"/>
        <v>68</v>
      </c>
      <c r="J2518" s="69">
        <f t="shared" si="2972"/>
        <v>0</v>
      </c>
      <c r="K2518" s="29">
        <f t="shared" si="2972"/>
        <v>68</v>
      </c>
      <c r="L2518" s="71"/>
      <c r="M2518" s="71"/>
      <c r="N2518" s="72">
        <f t="shared" ref="N2518:O2518" si="2973">SUBTOTAL(9,N2517)</f>
        <v>38.96</v>
      </c>
      <c r="O2518" s="73">
        <f t="shared" si="2973"/>
        <v>223162.88</v>
      </c>
      <c r="P2518" s="8"/>
    </row>
    <row r="2519" ht="14.25" customHeight="1" outlineLevel="2">
      <c r="A2519" s="68">
        <v>4112.0</v>
      </c>
      <c r="B2519" s="69">
        <v>7.0</v>
      </c>
      <c r="C2519" s="18" t="str">
        <f>IF(A2519=1.2, "Minneapolis",VLOOKUP(A2519,'Fall20 data fy22 comp rev '!$P$2:$Q$669,2,0))</f>
        <v>St. Paul Conservatory Performing Art</v>
      </c>
      <c r="D2519" s="68">
        <v>4112.0</v>
      </c>
      <c r="E2519" s="69">
        <v>7.0</v>
      </c>
      <c r="F2519" s="69">
        <v>10.0</v>
      </c>
      <c r="G2519" s="70" t="s">
        <v>474</v>
      </c>
      <c r="H2519" s="69">
        <v>445.0</v>
      </c>
      <c r="I2519" s="69">
        <v>41.0</v>
      </c>
      <c r="J2519" s="69">
        <v>11.0</v>
      </c>
      <c r="K2519" s="29">
        <f>ROUND((I$3*I2519)+(J2519*J$3),1)</f>
        <v>46.5</v>
      </c>
      <c r="L2519" s="71">
        <f>ROUND(K2519/H2519,4)</f>
        <v>0.1045</v>
      </c>
      <c r="M2519" s="71">
        <f>ROUND(MIN(1,L2519/M$3),4)</f>
        <v>0.1306</v>
      </c>
      <c r="N2519" s="72">
        <f>ROUND(K2519*M2519*N$3,2)</f>
        <v>3.64</v>
      </c>
      <c r="O2519" s="73">
        <f>ROUND(N2519*O$3,2)</f>
        <v>20849.92</v>
      </c>
      <c r="P2519" s="8">
        <f>O2519/H2519</f>
        <v>46.85375281</v>
      </c>
    </row>
    <row r="2520" ht="14.25" customHeight="1" outlineLevel="1">
      <c r="A2520" s="68"/>
      <c r="B2520" s="69"/>
      <c r="C2520" s="80" t="s">
        <v>4029</v>
      </c>
      <c r="D2520" s="68"/>
      <c r="E2520" s="69"/>
      <c r="F2520" s="69"/>
      <c r="G2520" s="70"/>
      <c r="H2520" s="69">
        <f t="shared" ref="H2520:K2520" si="2974">SUBTOTAL(9,H2519)</f>
        <v>445</v>
      </c>
      <c r="I2520" s="69">
        <f t="shared" si="2974"/>
        <v>41</v>
      </c>
      <c r="J2520" s="69">
        <f t="shared" si="2974"/>
        <v>11</v>
      </c>
      <c r="K2520" s="29">
        <f t="shared" si="2974"/>
        <v>46.5</v>
      </c>
      <c r="L2520" s="71"/>
      <c r="M2520" s="71"/>
      <c r="N2520" s="72">
        <f t="shared" ref="N2520:O2520" si="2975">SUBTOTAL(9,N2519)</f>
        <v>3.64</v>
      </c>
      <c r="O2520" s="73">
        <f t="shared" si="2975"/>
        <v>20849.92</v>
      </c>
      <c r="P2520" s="8"/>
    </row>
    <row r="2521" ht="14.25" customHeight="1" outlineLevel="2">
      <c r="A2521" s="68">
        <v>4113.0</v>
      </c>
      <c r="B2521" s="69">
        <v>7.0</v>
      </c>
      <c r="C2521" s="18" t="str">
        <f>IF(A2521=1.2, "Minneapolis",VLOOKUP(A2521,'Fall20 data fy22 comp rev '!$P$2:$Q$669,2,0))</f>
        <v>Spero Academy</v>
      </c>
      <c r="D2521" s="68">
        <v>4113.0</v>
      </c>
      <c r="E2521" s="69">
        <v>7.0</v>
      </c>
      <c r="F2521" s="69">
        <v>10.0</v>
      </c>
      <c r="G2521" s="70" t="s">
        <v>1807</v>
      </c>
      <c r="H2521" s="69">
        <v>142.0</v>
      </c>
      <c r="I2521" s="69">
        <v>46.0</v>
      </c>
      <c r="J2521" s="69">
        <v>13.0</v>
      </c>
      <c r="K2521" s="29">
        <f>ROUND((I$3*I2521)+(J2521*J$3),1)</f>
        <v>52.5</v>
      </c>
      <c r="L2521" s="71">
        <f>ROUND(K2521/H2521,4)</f>
        <v>0.3697</v>
      </c>
      <c r="M2521" s="71">
        <f>ROUND(MIN(1,L2521/M$3),4)</f>
        <v>0.4621</v>
      </c>
      <c r="N2521" s="72">
        <f>ROUND(K2521*M2521*N$3,2)</f>
        <v>14.56</v>
      </c>
      <c r="O2521" s="73">
        <f>ROUND(N2521*O$3,2)</f>
        <v>83399.68</v>
      </c>
      <c r="P2521" s="8">
        <f>O2521/H2521</f>
        <v>587.3216901</v>
      </c>
    </row>
    <row r="2522" ht="14.25" customHeight="1" outlineLevel="1">
      <c r="A2522" s="68"/>
      <c r="B2522" s="69"/>
      <c r="C2522" s="80" t="s">
        <v>4030</v>
      </c>
      <c r="D2522" s="68"/>
      <c r="E2522" s="69"/>
      <c r="F2522" s="69"/>
      <c r="G2522" s="70"/>
      <c r="H2522" s="69">
        <f t="shared" ref="H2522:K2522" si="2976">SUBTOTAL(9,H2521)</f>
        <v>142</v>
      </c>
      <c r="I2522" s="69">
        <f t="shared" si="2976"/>
        <v>46</v>
      </c>
      <c r="J2522" s="69">
        <f t="shared" si="2976"/>
        <v>13</v>
      </c>
      <c r="K2522" s="29">
        <f t="shared" si="2976"/>
        <v>52.5</v>
      </c>
      <c r="L2522" s="71"/>
      <c r="M2522" s="71"/>
      <c r="N2522" s="72">
        <f t="shared" ref="N2522:O2522" si="2977">SUBTOTAL(9,N2521)</f>
        <v>14.56</v>
      </c>
      <c r="O2522" s="73">
        <f t="shared" si="2977"/>
        <v>83399.68</v>
      </c>
      <c r="P2522" s="8"/>
    </row>
    <row r="2523" ht="14.25" customHeight="1" outlineLevel="2">
      <c r="A2523" s="68">
        <v>4116.0</v>
      </c>
      <c r="B2523" s="69">
        <v>7.0</v>
      </c>
      <c r="C2523" s="18" t="str">
        <f>IF(A2523=1.2, "Minneapolis",VLOOKUP(A2523,'Fall20 data fy22 comp rev '!$P$2:$Q$669,2,0))</f>
        <v>Lakes International Language Admy</v>
      </c>
      <c r="D2523" s="68">
        <v>4116.0</v>
      </c>
      <c r="E2523" s="69">
        <v>7.0</v>
      </c>
      <c r="F2523" s="69">
        <v>10.0</v>
      </c>
      <c r="G2523" s="70" t="s">
        <v>3367</v>
      </c>
      <c r="H2523" s="69">
        <v>616.0</v>
      </c>
      <c r="I2523" s="69">
        <v>45.0</v>
      </c>
      <c r="J2523" s="69">
        <v>20.0</v>
      </c>
      <c r="K2523" s="29">
        <f t="shared" ref="K2523:K2525" si="2978">ROUND((I$3*I2523)+(J2523*J$3),1)</f>
        <v>55</v>
      </c>
      <c r="L2523" s="71">
        <f t="shared" ref="L2523:L2525" si="2979">ROUND(K2523/H2523,4)</f>
        <v>0.0893</v>
      </c>
      <c r="M2523" s="71">
        <f t="shared" ref="M2523:M2525" si="2980">ROUND(MIN(1,L2523/M$3),4)</f>
        <v>0.1116</v>
      </c>
      <c r="N2523" s="72">
        <f t="shared" ref="N2523:N2525" si="2981">ROUND(K2523*M2523*N$3,2)</f>
        <v>3.68</v>
      </c>
      <c r="O2523" s="73">
        <f t="shared" ref="O2523:O2525" si="2982">ROUND(N2523*O$3,2)</f>
        <v>21079.04</v>
      </c>
      <c r="P2523" s="8">
        <f t="shared" ref="P2523:P2525" si="2983">O2523/H2523</f>
        <v>34.21922078</v>
      </c>
    </row>
    <row r="2524" ht="14.25" customHeight="1" outlineLevel="2">
      <c r="A2524" s="68">
        <v>4116.0</v>
      </c>
      <c r="B2524" s="69">
        <v>7.0</v>
      </c>
      <c r="C2524" s="18" t="str">
        <f>IF(A2524=1.2, "Minneapolis",VLOOKUP(A2524,'Fall20 data fy22 comp rev '!$P$2:$Q$669,2,0))</f>
        <v>Lakes International Language Admy</v>
      </c>
      <c r="D2524" s="68">
        <v>4116.0</v>
      </c>
      <c r="E2524" s="69">
        <v>7.0</v>
      </c>
      <c r="F2524" s="69">
        <v>20.0</v>
      </c>
      <c r="G2524" s="70" t="s">
        <v>3368</v>
      </c>
      <c r="H2524" s="69">
        <v>464.0</v>
      </c>
      <c r="I2524" s="69">
        <v>38.0</v>
      </c>
      <c r="J2524" s="69">
        <v>22.0</v>
      </c>
      <c r="K2524" s="29">
        <f t="shared" si="2978"/>
        <v>49</v>
      </c>
      <c r="L2524" s="71">
        <f t="shared" si="2979"/>
        <v>0.1056</v>
      </c>
      <c r="M2524" s="71">
        <f t="shared" si="2980"/>
        <v>0.132</v>
      </c>
      <c r="N2524" s="72">
        <f t="shared" si="2981"/>
        <v>3.88</v>
      </c>
      <c r="O2524" s="73">
        <f t="shared" si="2982"/>
        <v>22224.64</v>
      </c>
      <c r="P2524" s="8">
        <f t="shared" si="2983"/>
        <v>47.89793103</v>
      </c>
    </row>
    <row r="2525" ht="14.25" customHeight="1" outlineLevel="2">
      <c r="A2525" s="68">
        <v>4116.0</v>
      </c>
      <c r="B2525" s="69">
        <v>7.0</v>
      </c>
      <c r="C2525" s="18" t="str">
        <f>IF(A2525=1.2, "Minneapolis",VLOOKUP(A2525,'Fall20 data fy22 comp rev '!$P$2:$Q$669,2,0))</f>
        <v>Lakes International Language Admy</v>
      </c>
      <c r="D2525" s="68">
        <v>4116.0</v>
      </c>
      <c r="E2525" s="69">
        <v>7.0</v>
      </c>
      <c r="F2525" s="69">
        <v>30.0</v>
      </c>
      <c r="G2525" s="70" t="s">
        <v>3369</v>
      </c>
      <c r="H2525" s="69">
        <v>121.0</v>
      </c>
      <c r="I2525" s="69">
        <v>6.0</v>
      </c>
      <c r="J2525" s="69">
        <v>4.0</v>
      </c>
      <c r="K2525" s="29">
        <f t="shared" si="2978"/>
        <v>8</v>
      </c>
      <c r="L2525" s="71">
        <f t="shared" si="2979"/>
        <v>0.0661</v>
      </c>
      <c r="M2525" s="71">
        <f t="shared" si="2980"/>
        <v>0.0826</v>
      </c>
      <c r="N2525" s="72">
        <f t="shared" si="2981"/>
        <v>0.4</v>
      </c>
      <c r="O2525" s="73">
        <f t="shared" si="2982"/>
        <v>2291.2</v>
      </c>
      <c r="P2525" s="8">
        <f t="shared" si="2983"/>
        <v>18.93553719</v>
      </c>
    </row>
    <row r="2526" ht="14.25" customHeight="1" outlineLevel="1">
      <c r="A2526" s="68"/>
      <c r="B2526" s="69"/>
      <c r="C2526" s="80" t="s">
        <v>4031</v>
      </c>
      <c r="D2526" s="68"/>
      <c r="E2526" s="69"/>
      <c r="F2526" s="69"/>
      <c r="G2526" s="70"/>
      <c r="H2526" s="69">
        <f t="shared" ref="H2526:K2526" si="2984">SUBTOTAL(9,H2523:H2525)</f>
        <v>1201</v>
      </c>
      <c r="I2526" s="69">
        <f t="shared" si="2984"/>
        <v>89</v>
      </c>
      <c r="J2526" s="69">
        <f t="shared" si="2984"/>
        <v>46</v>
      </c>
      <c r="K2526" s="29">
        <f t="shared" si="2984"/>
        <v>112</v>
      </c>
      <c r="L2526" s="71"/>
      <c r="M2526" s="71"/>
      <c r="N2526" s="72">
        <f t="shared" ref="N2526:O2526" si="2985">SUBTOTAL(9,N2523:N2525)</f>
        <v>7.96</v>
      </c>
      <c r="O2526" s="73">
        <f t="shared" si="2985"/>
        <v>45594.88</v>
      </c>
      <c r="P2526" s="8"/>
    </row>
    <row r="2527" ht="14.25" customHeight="1" outlineLevel="2">
      <c r="A2527" s="68">
        <v>4118.0</v>
      </c>
      <c r="B2527" s="69">
        <v>7.0</v>
      </c>
      <c r="C2527" s="18" t="str">
        <f>IF(A2527=1.2, "Minneapolis",VLOOKUP(A2527,'Fall20 data fy22 comp rev '!$P$2:$Q$669,2,0))</f>
        <v>Kaleidoscope Charter School</v>
      </c>
      <c r="D2527" s="68">
        <v>4118.0</v>
      </c>
      <c r="E2527" s="69">
        <v>7.0</v>
      </c>
      <c r="F2527" s="69">
        <v>10.0</v>
      </c>
      <c r="G2527" s="70" t="s">
        <v>3370</v>
      </c>
      <c r="H2527" s="69">
        <v>393.0</v>
      </c>
      <c r="I2527" s="69">
        <v>56.0</v>
      </c>
      <c r="J2527" s="69">
        <v>35.0</v>
      </c>
      <c r="K2527" s="29">
        <f t="shared" ref="K2527:K2529" si="2986">ROUND((I$3*I2527)+(J2527*J$3),1)</f>
        <v>73.5</v>
      </c>
      <c r="L2527" s="71">
        <f t="shared" ref="L2527:L2529" si="2987">ROUND(K2527/H2527,4)</f>
        <v>0.187</v>
      </c>
      <c r="M2527" s="71">
        <f t="shared" ref="M2527:M2529" si="2988">ROUND(MIN(1,L2527/M$3),4)</f>
        <v>0.2338</v>
      </c>
      <c r="N2527" s="72">
        <f t="shared" ref="N2527:N2529" si="2989">ROUND(K2527*M2527*N$3,2)</f>
        <v>10.31</v>
      </c>
      <c r="O2527" s="73">
        <f t="shared" ref="O2527:O2529" si="2990">ROUND(N2527*O$3,2)</f>
        <v>59055.68</v>
      </c>
      <c r="P2527" s="8">
        <f t="shared" ref="P2527:P2529" si="2991">O2527/H2527</f>
        <v>150.2689059</v>
      </c>
    </row>
    <row r="2528" ht="14.25" customHeight="1" outlineLevel="2">
      <c r="A2528" s="68">
        <v>4118.0</v>
      </c>
      <c r="B2528" s="69">
        <v>7.0</v>
      </c>
      <c r="C2528" s="18" t="str">
        <f>IF(A2528=1.2, "Minneapolis",VLOOKUP(A2528,'Fall20 data fy22 comp rev '!$P$2:$Q$669,2,0))</f>
        <v>Kaleidoscope Charter School</v>
      </c>
      <c r="D2528" s="68">
        <v>4118.0</v>
      </c>
      <c r="E2528" s="69">
        <v>7.0</v>
      </c>
      <c r="F2528" s="69">
        <v>20.0</v>
      </c>
      <c r="G2528" s="70" t="s">
        <v>3371</v>
      </c>
      <c r="H2528" s="69">
        <v>81.0</v>
      </c>
      <c r="I2528" s="69">
        <v>17.0</v>
      </c>
      <c r="J2528" s="69">
        <v>4.0</v>
      </c>
      <c r="K2528" s="29">
        <f t="shared" si="2986"/>
        <v>19</v>
      </c>
      <c r="L2528" s="71">
        <f t="shared" si="2987"/>
        <v>0.2346</v>
      </c>
      <c r="M2528" s="71">
        <f t="shared" si="2988"/>
        <v>0.2933</v>
      </c>
      <c r="N2528" s="72">
        <f t="shared" si="2989"/>
        <v>3.34</v>
      </c>
      <c r="O2528" s="73">
        <f t="shared" si="2990"/>
        <v>19131.52</v>
      </c>
      <c r="P2528" s="8">
        <f t="shared" si="2991"/>
        <v>236.1916049</v>
      </c>
    </row>
    <row r="2529" ht="14.25" customHeight="1" outlineLevel="2">
      <c r="A2529" s="68">
        <v>4118.0</v>
      </c>
      <c r="B2529" s="69">
        <v>7.0</v>
      </c>
      <c r="C2529" s="18" t="str">
        <f>IF(A2529=1.2, "Minneapolis",VLOOKUP(A2529,'Fall20 data fy22 comp rev '!$P$2:$Q$669,2,0))</f>
        <v>Kaleidoscope Charter School</v>
      </c>
      <c r="D2529" s="68">
        <v>4118.0</v>
      </c>
      <c r="E2529" s="69">
        <v>7.0</v>
      </c>
      <c r="F2529" s="69">
        <v>30.0</v>
      </c>
      <c r="G2529" s="70" t="s">
        <v>3372</v>
      </c>
      <c r="H2529" s="69">
        <v>111.0</v>
      </c>
      <c r="I2529" s="69">
        <v>16.0</v>
      </c>
      <c r="J2529" s="69">
        <v>12.0</v>
      </c>
      <c r="K2529" s="29">
        <f t="shared" si="2986"/>
        <v>22</v>
      </c>
      <c r="L2529" s="71">
        <f t="shared" si="2987"/>
        <v>0.1982</v>
      </c>
      <c r="M2529" s="71">
        <f t="shared" si="2988"/>
        <v>0.2478</v>
      </c>
      <c r="N2529" s="72">
        <f t="shared" si="2989"/>
        <v>3.27</v>
      </c>
      <c r="O2529" s="73">
        <f t="shared" si="2990"/>
        <v>18730.56</v>
      </c>
      <c r="P2529" s="8">
        <f t="shared" si="2991"/>
        <v>168.7437838</v>
      </c>
    </row>
    <row r="2530" ht="14.25" customHeight="1" outlineLevel="1">
      <c r="A2530" s="68"/>
      <c r="B2530" s="69"/>
      <c r="C2530" s="80" t="s">
        <v>4032</v>
      </c>
      <c r="D2530" s="68"/>
      <c r="E2530" s="69"/>
      <c r="F2530" s="69"/>
      <c r="G2530" s="70"/>
      <c r="H2530" s="69">
        <f t="shared" ref="H2530:K2530" si="2992">SUBTOTAL(9,H2527:H2529)</f>
        <v>585</v>
      </c>
      <c r="I2530" s="69">
        <f t="shared" si="2992"/>
        <v>89</v>
      </c>
      <c r="J2530" s="69">
        <f t="shared" si="2992"/>
        <v>51</v>
      </c>
      <c r="K2530" s="29">
        <f t="shared" si="2992"/>
        <v>114.5</v>
      </c>
      <c r="L2530" s="71"/>
      <c r="M2530" s="71"/>
      <c r="N2530" s="72">
        <f t="shared" ref="N2530:O2530" si="2993">SUBTOTAL(9,N2527:N2529)</f>
        <v>16.92</v>
      </c>
      <c r="O2530" s="73">
        <f t="shared" si="2993"/>
        <v>96917.76</v>
      </c>
      <c r="P2530" s="8"/>
    </row>
    <row r="2531" ht="14.25" customHeight="1" outlineLevel="2">
      <c r="A2531" s="68">
        <v>4119.0</v>
      </c>
      <c r="B2531" s="69">
        <v>7.0</v>
      </c>
      <c r="C2531" s="18" t="str">
        <f>IF(A2531=1.2, "Minneapolis",VLOOKUP(A2531,'Fall20 data fy22 comp rev '!$P$2:$Q$669,2,0))</f>
        <v>River Heights Charter School</v>
      </c>
      <c r="D2531" s="68">
        <v>4119.0</v>
      </c>
      <c r="E2531" s="69">
        <v>7.0</v>
      </c>
      <c r="F2531" s="69">
        <v>10.0</v>
      </c>
      <c r="G2531" s="70" t="s">
        <v>478</v>
      </c>
      <c r="H2531" s="69">
        <v>90.0</v>
      </c>
      <c r="I2531" s="69">
        <v>31.0</v>
      </c>
      <c r="J2531" s="69">
        <v>2.0</v>
      </c>
      <c r="K2531" s="29">
        <f>ROUND((I$3*I2531)+(J2531*J$3),1)</f>
        <v>32</v>
      </c>
      <c r="L2531" s="71">
        <f>ROUND(K2531/H2531,4)</f>
        <v>0.3556</v>
      </c>
      <c r="M2531" s="71">
        <f>ROUND(MIN(1,L2531/M$3),4)</f>
        <v>0.4445</v>
      </c>
      <c r="N2531" s="72">
        <f>ROUND(K2531*M2531*N$3,2)</f>
        <v>8.53</v>
      </c>
      <c r="O2531" s="73">
        <f>ROUND(N2531*O$3,2)</f>
        <v>48859.84</v>
      </c>
      <c r="P2531" s="8">
        <f>O2531/H2531</f>
        <v>542.8871111</v>
      </c>
    </row>
    <row r="2532" ht="14.25" customHeight="1" outlineLevel="1">
      <c r="A2532" s="68"/>
      <c r="B2532" s="69"/>
      <c r="C2532" s="80" t="s">
        <v>4033</v>
      </c>
      <c r="D2532" s="68"/>
      <c r="E2532" s="69"/>
      <c r="F2532" s="69"/>
      <c r="G2532" s="70"/>
      <c r="H2532" s="69">
        <f t="shared" ref="H2532:K2532" si="2994">SUBTOTAL(9,H2531)</f>
        <v>90</v>
      </c>
      <c r="I2532" s="69">
        <f t="shared" si="2994"/>
        <v>31</v>
      </c>
      <c r="J2532" s="69">
        <f t="shared" si="2994"/>
        <v>2</v>
      </c>
      <c r="K2532" s="29">
        <f t="shared" si="2994"/>
        <v>32</v>
      </c>
      <c r="L2532" s="71"/>
      <c r="M2532" s="71"/>
      <c r="N2532" s="72">
        <f t="shared" ref="N2532:O2532" si="2995">SUBTOTAL(9,N2531)</f>
        <v>8.53</v>
      </c>
      <c r="O2532" s="73">
        <f t="shared" si="2995"/>
        <v>48859.84</v>
      </c>
      <c r="P2532" s="8"/>
    </row>
    <row r="2533" ht="14.25" customHeight="1" outlineLevel="2">
      <c r="A2533" s="68">
        <v>4120.0</v>
      </c>
      <c r="B2533" s="69">
        <v>7.0</v>
      </c>
      <c r="C2533" s="18" t="str">
        <f>IF(A2533=1.2, "Minneapolis",VLOOKUP(A2533,'Fall20 data fy22 comp rev '!$P$2:$Q$669,2,0))</f>
        <v>St. Croix Preparatory Academy</v>
      </c>
      <c r="D2533" s="68">
        <v>4120.0</v>
      </c>
      <c r="E2533" s="69">
        <v>7.0</v>
      </c>
      <c r="F2533" s="69">
        <v>10.0</v>
      </c>
      <c r="G2533" s="70" t="s">
        <v>3373</v>
      </c>
      <c r="H2533" s="69">
        <v>451.0</v>
      </c>
      <c r="I2533" s="69">
        <v>25.0</v>
      </c>
      <c r="J2533" s="69">
        <v>11.0</v>
      </c>
      <c r="K2533" s="29">
        <f t="shared" ref="K2533:K2535" si="2996">ROUND((I$3*I2533)+(J2533*J$3),1)</f>
        <v>30.5</v>
      </c>
      <c r="L2533" s="71">
        <f t="shared" ref="L2533:L2535" si="2997">ROUND(K2533/H2533,4)</f>
        <v>0.0676</v>
      </c>
      <c r="M2533" s="71">
        <f t="shared" ref="M2533:M2535" si="2998">ROUND(MIN(1,L2533/M$3),4)</f>
        <v>0.0845</v>
      </c>
      <c r="N2533" s="72">
        <f t="shared" ref="N2533:N2535" si="2999">ROUND(K2533*M2533*N$3,2)</f>
        <v>1.55</v>
      </c>
      <c r="O2533" s="73">
        <f t="shared" ref="O2533:O2535" si="3000">ROUND(N2533*O$3,2)</f>
        <v>8878.4</v>
      </c>
      <c r="P2533" s="8">
        <f t="shared" ref="P2533:P2535" si="3001">O2533/H2533</f>
        <v>19.68603104</v>
      </c>
    </row>
    <row r="2534" ht="14.25" customHeight="1" outlineLevel="2">
      <c r="A2534" s="68">
        <v>4120.0</v>
      </c>
      <c r="B2534" s="69">
        <v>7.0</v>
      </c>
      <c r="C2534" s="18" t="str">
        <f>IF(A2534=1.2, "Minneapolis",VLOOKUP(A2534,'Fall20 data fy22 comp rev '!$P$2:$Q$669,2,0))</f>
        <v>St. Croix Preparatory Academy</v>
      </c>
      <c r="D2534" s="68">
        <v>4120.0</v>
      </c>
      <c r="E2534" s="69">
        <v>7.0</v>
      </c>
      <c r="F2534" s="69">
        <v>20.0</v>
      </c>
      <c r="G2534" s="70" t="s">
        <v>3374</v>
      </c>
      <c r="H2534" s="69">
        <v>367.0</v>
      </c>
      <c r="I2534" s="69">
        <v>21.0</v>
      </c>
      <c r="J2534" s="69">
        <v>5.0</v>
      </c>
      <c r="K2534" s="29">
        <f t="shared" si="2996"/>
        <v>23.5</v>
      </c>
      <c r="L2534" s="71">
        <f t="shared" si="2997"/>
        <v>0.064</v>
      </c>
      <c r="M2534" s="71">
        <f t="shared" si="2998"/>
        <v>0.08</v>
      </c>
      <c r="N2534" s="72">
        <f t="shared" si="2999"/>
        <v>1.13</v>
      </c>
      <c r="O2534" s="73">
        <f t="shared" si="3000"/>
        <v>6472.64</v>
      </c>
      <c r="P2534" s="8">
        <f t="shared" si="3001"/>
        <v>17.63662125</v>
      </c>
    </row>
    <row r="2535" ht="14.25" customHeight="1" outlineLevel="2">
      <c r="A2535" s="68">
        <v>4120.0</v>
      </c>
      <c r="B2535" s="69">
        <v>7.0</v>
      </c>
      <c r="C2535" s="18" t="str">
        <f>IF(A2535=1.2, "Minneapolis",VLOOKUP(A2535,'Fall20 data fy22 comp rev '!$P$2:$Q$669,2,0))</f>
        <v>St. Croix Preparatory Academy</v>
      </c>
      <c r="D2535" s="68">
        <v>4120.0</v>
      </c>
      <c r="E2535" s="69">
        <v>7.0</v>
      </c>
      <c r="F2535" s="69">
        <v>30.0</v>
      </c>
      <c r="G2535" s="70" t="s">
        <v>3375</v>
      </c>
      <c r="H2535" s="69">
        <v>389.0</v>
      </c>
      <c r="I2535" s="69">
        <v>9.0</v>
      </c>
      <c r="J2535" s="69">
        <v>4.0</v>
      </c>
      <c r="K2535" s="29">
        <f t="shared" si="2996"/>
        <v>11</v>
      </c>
      <c r="L2535" s="71">
        <f t="shared" si="2997"/>
        <v>0.0283</v>
      </c>
      <c r="M2535" s="71">
        <f t="shared" si="2998"/>
        <v>0.0354</v>
      </c>
      <c r="N2535" s="72">
        <f t="shared" si="2999"/>
        <v>0.23</v>
      </c>
      <c r="O2535" s="73">
        <f t="shared" si="3000"/>
        <v>1317.44</v>
      </c>
      <c r="P2535" s="8">
        <f t="shared" si="3001"/>
        <v>3.386735219</v>
      </c>
    </row>
    <row r="2536" ht="14.25" customHeight="1" outlineLevel="1">
      <c r="A2536" s="68"/>
      <c r="B2536" s="69"/>
      <c r="C2536" s="80" t="s">
        <v>4034</v>
      </c>
      <c r="D2536" s="68"/>
      <c r="E2536" s="69"/>
      <c r="F2536" s="69"/>
      <c r="G2536" s="70"/>
      <c r="H2536" s="69">
        <f t="shared" ref="H2536:K2536" si="3002">SUBTOTAL(9,H2533:H2535)</f>
        <v>1207</v>
      </c>
      <c r="I2536" s="69">
        <f t="shared" si="3002"/>
        <v>55</v>
      </c>
      <c r="J2536" s="69">
        <f t="shared" si="3002"/>
        <v>20</v>
      </c>
      <c r="K2536" s="29">
        <f t="shared" si="3002"/>
        <v>65</v>
      </c>
      <c r="L2536" s="71"/>
      <c r="M2536" s="71"/>
      <c r="N2536" s="72">
        <f t="shared" ref="N2536:O2536" si="3003">SUBTOTAL(9,N2533:N2535)</f>
        <v>2.91</v>
      </c>
      <c r="O2536" s="73">
        <f t="shared" si="3003"/>
        <v>16668.48</v>
      </c>
      <c r="P2536" s="8"/>
    </row>
    <row r="2537" ht="14.25" customHeight="1" outlineLevel="2">
      <c r="A2537" s="68">
        <v>4121.0</v>
      </c>
      <c r="B2537" s="69">
        <v>7.0</v>
      </c>
      <c r="C2537" s="18" t="str">
        <f>IF(A2537=1.2, "Minneapolis",VLOOKUP(A2537,'Fall20 data fy22 comp rev '!$P$2:$Q$669,2,0))</f>
        <v>Ubah Medical Academy Charter School</v>
      </c>
      <c r="D2537" s="68">
        <v>4121.0</v>
      </c>
      <c r="E2537" s="69">
        <v>7.0</v>
      </c>
      <c r="F2537" s="69">
        <v>10.0</v>
      </c>
      <c r="G2537" s="70" t="s">
        <v>480</v>
      </c>
      <c r="H2537" s="69">
        <v>279.0</v>
      </c>
      <c r="I2537" s="69">
        <v>256.0</v>
      </c>
      <c r="J2537" s="69">
        <v>11.0</v>
      </c>
      <c r="K2537" s="29">
        <f>ROUND((I$3*I2537)+(J2537*J$3),1)</f>
        <v>261.5</v>
      </c>
      <c r="L2537" s="71">
        <f>ROUND(K2537/H2537,4)</f>
        <v>0.9373</v>
      </c>
      <c r="M2537" s="71">
        <f>ROUND(MIN(1,L2537/M$3),4)</f>
        <v>1</v>
      </c>
      <c r="N2537" s="72">
        <f>ROUND(K2537*M2537*N$3,2)</f>
        <v>156.9</v>
      </c>
      <c r="O2537" s="73">
        <f>ROUND(N2537*O$3,2)</f>
        <v>898723.2</v>
      </c>
      <c r="P2537" s="8">
        <f>O2537/H2537</f>
        <v>3221.230108</v>
      </c>
    </row>
    <row r="2538" ht="14.25" customHeight="1" outlineLevel="1">
      <c r="A2538" s="68"/>
      <c r="B2538" s="69"/>
      <c r="C2538" s="80" t="s">
        <v>4035</v>
      </c>
      <c r="D2538" s="68"/>
      <c r="E2538" s="69"/>
      <c r="F2538" s="69"/>
      <c r="G2538" s="70"/>
      <c r="H2538" s="69">
        <f t="shared" ref="H2538:K2538" si="3004">SUBTOTAL(9,H2537)</f>
        <v>279</v>
      </c>
      <c r="I2538" s="69">
        <f t="shared" si="3004"/>
        <v>256</v>
      </c>
      <c r="J2538" s="69">
        <f t="shared" si="3004"/>
        <v>11</v>
      </c>
      <c r="K2538" s="29">
        <f t="shared" si="3004"/>
        <v>261.5</v>
      </c>
      <c r="L2538" s="71"/>
      <c r="M2538" s="71"/>
      <c r="N2538" s="72">
        <f t="shared" ref="N2538:O2538" si="3005">SUBTOTAL(9,N2537)</f>
        <v>156.9</v>
      </c>
      <c r="O2538" s="73">
        <f t="shared" si="3005"/>
        <v>898723.2</v>
      </c>
      <c r="P2538" s="8"/>
    </row>
    <row r="2539" ht="14.25" customHeight="1" outlineLevel="2">
      <c r="A2539" s="68">
        <v>4122.0</v>
      </c>
      <c r="B2539" s="69">
        <v>7.0</v>
      </c>
      <c r="C2539" s="18" t="str">
        <f>IF(A2539=1.2, "Minneapolis",VLOOKUP(A2539,'Fall20 data fy22 comp rev '!$P$2:$Q$669,2,0))</f>
        <v>Eagle Ridge Academy Charter School</v>
      </c>
      <c r="D2539" s="68">
        <v>4122.0</v>
      </c>
      <c r="E2539" s="69">
        <v>7.0</v>
      </c>
      <c r="F2539" s="69">
        <v>10.0</v>
      </c>
      <c r="G2539" s="70" t="s">
        <v>481</v>
      </c>
      <c r="H2539" s="69">
        <v>574.0</v>
      </c>
      <c r="I2539" s="69">
        <v>102.0</v>
      </c>
      <c r="J2539" s="69">
        <v>39.0</v>
      </c>
      <c r="K2539" s="29">
        <f t="shared" ref="K2539:K2540" si="3006">ROUND((I$3*I2539)+(J2539*J$3),1)</f>
        <v>121.5</v>
      </c>
      <c r="L2539" s="71">
        <f t="shared" ref="L2539:L2540" si="3007">ROUND(K2539/H2539,4)</f>
        <v>0.2117</v>
      </c>
      <c r="M2539" s="71">
        <f t="shared" ref="M2539:M2540" si="3008">ROUND(MIN(1,L2539/M$3),4)</f>
        <v>0.2646</v>
      </c>
      <c r="N2539" s="72">
        <f t="shared" ref="N2539:N2540" si="3009">ROUND(K2539*M2539*N$3,2)</f>
        <v>19.29</v>
      </c>
      <c r="O2539" s="73">
        <f t="shared" ref="O2539:O2540" si="3010">ROUND(N2539*O$3,2)</f>
        <v>110493.12</v>
      </c>
      <c r="P2539" s="8">
        <f t="shared" ref="P2539:P2540" si="3011">O2539/H2539</f>
        <v>192.4967247</v>
      </c>
    </row>
    <row r="2540" ht="14.25" customHeight="1" outlineLevel="2">
      <c r="A2540" s="68">
        <v>4122.0</v>
      </c>
      <c r="B2540" s="69">
        <v>7.0</v>
      </c>
      <c r="C2540" s="18" t="str">
        <f>IF(A2540=1.2, "Minneapolis",VLOOKUP(A2540,'Fall20 data fy22 comp rev '!$P$2:$Q$669,2,0))</f>
        <v>Eagle Ridge Academy Charter School</v>
      </c>
      <c r="D2540" s="68">
        <v>4122.0</v>
      </c>
      <c r="E2540" s="69">
        <v>7.0</v>
      </c>
      <c r="F2540" s="69">
        <v>20.0</v>
      </c>
      <c r="G2540" s="70" t="s">
        <v>3376</v>
      </c>
      <c r="H2540" s="69">
        <v>827.0</v>
      </c>
      <c r="I2540" s="69">
        <v>94.0</v>
      </c>
      <c r="J2540" s="69">
        <v>21.0</v>
      </c>
      <c r="K2540" s="29">
        <f t="shared" si="3006"/>
        <v>104.5</v>
      </c>
      <c r="L2540" s="71">
        <f t="shared" si="3007"/>
        <v>0.1264</v>
      </c>
      <c r="M2540" s="71">
        <f t="shared" si="3008"/>
        <v>0.158</v>
      </c>
      <c r="N2540" s="72">
        <f t="shared" si="3009"/>
        <v>9.91</v>
      </c>
      <c r="O2540" s="73">
        <f t="shared" si="3010"/>
        <v>56764.48</v>
      </c>
      <c r="P2540" s="8">
        <f t="shared" si="3011"/>
        <v>68.63903265</v>
      </c>
    </row>
    <row r="2541" ht="14.25" customHeight="1" outlineLevel="1">
      <c r="A2541" s="68"/>
      <c r="B2541" s="69"/>
      <c r="C2541" s="80" t="s">
        <v>4036</v>
      </c>
      <c r="D2541" s="68"/>
      <c r="E2541" s="69"/>
      <c r="F2541" s="69"/>
      <c r="G2541" s="70"/>
      <c r="H2541" s="69">
        <f t="shared" ref="H2541:K2541" si="3012">SUBTOTAL(9,H2539:H2540)</f>
        <v>1401</v>
      </c>
      <c r="I2541" s="69">
        <f t="shared" si="3012"/>
        <v>196</v>
      </c>
      <c r="J2541" s="69">
        <f t="shared" si="3012"/>
        <v>60</v>
      </c>
      <c r="K2541" s="29">
        <f t="shared" si="3012"/>
        <v>226</v>
      </c>
      <c r="L2541" s="71"/>
      <c r="M2541" s="71"/>
      <c r="N2541" s="72">
        <f t="shared" ref="N2541:O2541" si="3013">SUBTOTAL(9,N2539:N2540)</f>
        <v>29.2</v>
      </c>
      <c r="O2541" s="73">
        <f t="shared" si="3013"/>
        <v>167257.6</v>
      </c>
      <c r="P2541" s="8"/>
    </row>
    <row r="2542" ht="14.25" customHeight="1" outlineLevel="2">
      <c r="A2542" s="68">
        <v>4124.0</v>
      </c>
      <c r="B2542" s="69">
        <v>7.0</v>
      </c>
      <c r="C2542" s="18" t="str">
        <f>IF(A2542=1.2, "Minneapolis",VLOOKUP(A2542,'Fall20 data fy22 comp rev '!$P$2:$Q$669,2,0))</f>
        <v>Beacon Academy</v>
      </c>
      <c r="D2542" s="68">
        <v>4124.0</v>
      </c>
      <c r="E2542" s="69">
        <v>7.0</v>
      </c>
      <c r="F2542" s="69">
        <v>10.0</v>
      </c>
      <c r="G2542" s="70" t="s">
        <v>482</v>
      </c>
      <c r="H2542" s="69">
        <v>665.0</v>
      </c>
      <c r="I2542" s="69">
        <v>218.0</v>
      </c>
      <c r="J2542" s="69">
        <v>53.0</v>
      </c>
      <c r="K2542" s="29">
        <f>ROUND((I$3*I2542)+(J2542*J$3),1)</f>
        <v>244.5</v>
      </c>
      <c r="L2542" s="71">
        <f>ROUND(K2542/H2542,4)</f>
        <v>0.3677</v>
      </c>
      <c r="M2542" s="71">
        <f>ROUND(MIN(1,L2542/M$3),4)</f>
        <v>0.4596</v>
      </c>
      <c r="N2542" s="72">
        <f>ROUND(K2542*M2542*N$3,2)</f>
        <v>67.42</v>
      </c>
      <c r="O2542" s="73">
        <f>ROUND(N2542*O$3,2)</f>
        <v>386181.76</v>
      </c>
      <c r="P2542" s="8">
        <f>O2542/H2542</f>
        <v>580.7244511</v>
      </c>
    </row>
    <row r="2543" ht="14.25" customHeight="1" outlineLevel="1">
      <c r="A2543" s="68"/>
      <c r="B2543" s="69"/>
      <c r="C2543" s="80" t="s">
        <v>4037</v>
      </c>
      <c r="D2543" s="68"/>
      <c r="E2543" s="69"/>
      <c r="F2543" s="69"/>
      <c r="G2543" s="70"/>
      <c r="H2543" s="69">
        <f t="shared" ref="H2543:K2543" si="3014">SUBTOTAL(9,H2542)</f>
        <v>665</v>
      </c>
      <c r="I2543" s="69">
        <f t="shared" si="3014"/>
        <v>218</v>
      </c>
      <c r="J2543" s="69">
        <f t="shared" si="3014"/>
        <v>53</v>
      </c>
      <c r="K2543" s="29">
        <f t="shared" si="3014"/>
        <v>244.5</v>
      </c>
      <c r="L2543" s="71"/>
      <c r="M2543" s="71"/>
      <c r="N2543" s="72">
        <f t="shared" ref="N2543:O2543" si="3015">SUBTOTAL(9,N2542)</f>
        <v>67.42</v>
      </c>
      <c r="O2543" s="73">
        <f t="shared" si="3015"/>
        <v>386181.76</v>
      </c>
      <c r="P2543" s="8"/>
    </row>
    <row r="2544" ht="14.25" customHeight="1" outlineLevel="2">
      <c r="A2544" s="68">
        <v>4126.0</v>
      </c>
      <c r="B2544" s="69">
        <v>7.0</v>
      </c>
      <c r="C2544" s="18" t="str">
        <f>IF(A2544=1.2, "Minneapolis",VLOOKUP(A2544,'Fall20 data fy22 comp rev '!$P$2:$Q$669,2,0))</f>
        <v>Prairie Seeds Academy</v>
      </c>
      <c r="D2544" s="68">
        <v>4126.0</v>
      </c>
      <c r="E2544" s="69">
        <v>7.0</v>
      </c>
      <c r="F2544" s="69">
        <v>10.0</v>
      </c>
      <c r="G2544" s="70" t="s">
        <v>3377</v>
      </c>
      <c r="H2544" s="69">
        <v>362.0</v>
      </c>
      <c r="I2544" s="69">
        <v>155.0</v>
      </c>
      <c r="J2544" s="69">
        <v>42.0</v>
      </c>
      <c r="K2544" s="29">
        <f t="shared" ref="K2544:K2546" si="3016">ROUND((I$3*I2544)+(J2544*J$3),1)</f>
        <v>176</v>
      </c>
      <c r="L2544" s="71">
        <f t="shared" ref="L2544:L2546" si="3017">ROUND(K2544/H2544,4)</f>
        <v>0.4862</v>
      </c>
      <c r="M2544" s="71">
        <f t="shared" ref="M2544:M2546" si="3018">ROUND(MIN(1,L2544/M$3),4)</f>
        <v>0.6078</v>
      </c>
      <c r="N2544" s="72">
        <f t="shared" ref="N2544:N2546" si="3019">ROUND(K2544*M2544*N$3,2)</f>
        <v>64.18</v>
      </c>
      <c r="O2544" s="73">
        <f t="shared" ref="O2544:O2546" si="3020">ROUND(N2544*O$3,2)</f>
        <v>367623.04</v>
      </c>
      <c r="P2544" s="8">
        <f t="shared" ref="P2544:P2546" si="3021">O2544/H2544</f>
        <v>1015.53326</v>
      </c>
    </row>
    <row r="2545" ht="14.25" customHeight="1" outlineLevel="2">
      <c r="A2545" s="68">
        <v>4126.0</v>
      </c>
      <c r="B2545" s="69">
        <v>7.0</v>
      </c>
      <c r="C2545" s="18" t="str">
        <f>IF(A2545=1.2, "Minneapolis",VLOOKUP(A2545,'Fall20 data fy22 comp rev '!$P$2:$Q$669,2,0))</f>
        <v>Prairie Seeds Academy</v>
      </c>
      <c r="D2545" s="68">
        <v>4126.0</v>
      </c>
      <c r="E2545" s="69">
        <v>7.0</v>
      </c>
      <c r="F2545" s="69">
        <v>30.0</v>
      </c>
      <c r="G2545" s="70" t="s">
        <v>3378</v>
      </c>
      <c r="H2545" s="69">
        <v>206.0</v>
      </c>
      <c r="I2545" s="69">
        <v>85.0</v>
      </c>
      <c r="J2545" s="69">
        <v>26.0</v>
      </c>
      <c r="K2545" s="29">
        <f t="shared" si="3016"/>
        <v>98</v>
      </c>
      <c r="L2545" s="71">
        <f t="shared" si="3017"/>
        <v>0.4757</v>
      </c>
      <c r="M2545" s="71">
        <f t="shared" si="3018"/>
        <v>0.5946</v>
      </c>
      <c r="N2545" s="72">
        <f t="shared" si="3019"/>
        <v>34.96</v>
      </c>
      <c r="O2545" s="73">
        <f t="shared" si="3020"/>
        <v>200250.88</v>
      </c>
      <c r="P2545" s="8">
        <f t="shared" si="3021"/>
        <v>972.0916505</v>
      </c>
    </row>
    <row r="2546" ht="14.25" customHeight="1" outlineLevel="2">
      <c r="A2546" s="68">
        <v>4126.0</v>
      </c>
      <c r="B2546" s="69">
        <v>7.0</v>
      </c>
      <c r="C2546" s="18" t="str">
        <f>IF(A2546=1.2, "Minneapolis",VLOOKUP(A2546,'Fall20 data fy22 comp rev '!$P$2:$Q$669,2,0))</f>
        <v>Prairie Seeds Academy</v>
      </c>
      <c r="D2546" s="68">
        <v>4126.0</v>
      </c>
      <c r="E2546" s="69">
        <v>7.0</v>
      </c>
      <c r="F2546" s="69">
        <v>40.0</v>
      </c>
      <c r="G2546" s="70" t="s">
        <v>3379</v>
      </c>
      <c r="H2546" s="69">
        <v>208.0</v>
      </c>
      <c r="I2546" s="69">
        <v>96.0</v>
      </c>
      <c r="J2546" s="69">
        <v>16.0</v>
      </c>
      <c r="K2546" s="29">
        <f t="shared" si="3016"/>
        <v>104</v>
      </c>
      <c r="L2546" s="71">
        <f t="shared" si="3017"/>
        <v>0.5</v>
      </c>
      <c r="M2546" s="71">
        <f t="shared" si="3018"/>
        <v>0.625</v>
      </c>
      <c r="N2546" s="72">
        <f t="shared" si="3019"/>
        <v>39</v>
      </c>
      <c r="O2546" s="73">
        <f t="shared" si="3020"/>
        <v>223392</v>
      </c>
      <c r="P2546" s="8">
        <f t="shared" si="3021"/>
        <v>1074</v>
      </c>
    </row>
    <row r="2547" ht="14.25" customHeight="1" outlineLevel="1">
      <c r="A2547" s="68"/>
      <c r="B2547" s="69"/>
      <c r="C2547" s="80" t="s">
        <v>4038</v>
      </c>
      <c r="D2547" s="68"/>
      <c r="E2547" s="69"/>
      <c r="F2547" s="69"/>
      <c r="G2547" s="70"/>
      <c r="H2547" s="69">
        <f t="shared" ref="H2547:K2547" si="3022">SUBTOTAL(9,H2544:H2546)</f>
        <v>776</v>
      </c>
      <c r="I2547" s="69">
        <f t="shared" si="3022"/>
        <v>336</v>
      </c>
      <c r="J2547" s="69">
        <f t="shared" si="3022"/>
        <v>84</v>
      </c>
      <c r="K2547" s="29">
        <f t="shared" si="3022"/>
        <v>378</v>
      </c>
      <c r="L2547" s="71"/>
      <c r="M2547" s="71"/>
      <c r="N2547" s="72">
        <f t="shared" ref="N2547:O2547" si="3023">SUBTOTAL(9,N2544:N2546)</f>
        <v>138.14</v>
      </c>
      <c r="O2547" s="73">
        <f t="shared" si="3023"/>
        <v>791265.92</v>
      </c>
      <c r="P2547" s="8"/>
    </row>
    <row r="2548" ht="14.25" customHeight="1" outlineLevel="2">
      <c r="A2548" s="68">
        <v>4127.0</v>
      </c>
      <c r="B2548" s="69">
        <v>7.0</v>
      </c>
      <c r="C2548" s="18" t="str">
        <f>IF(A2548=1.2, "Minneapolis",VLOOKUP(A2548,'Fall20 data fy22 comp rev '!$P$2:$Q$669,2,0))</f>
        <v>Team Academy</v>
      </c>
      <c r="D2548" s="68">
        <v>4127.0</v>
      </c>
      <c r="E2548" s="69">
        <v>7.0</v>
      </c>
      <c r="F2548" s="69">
        <v>10.0</v>
      </c>
      <c r="G2548" s="70" t="s">
        <v>484</v>
      </c>
      <c r="H2548" s="69">
        <v>120.0</v>
      </c>
      <c r="I2548" s="69">
        <v>69.0</v>
      </c>
      <c r="J2548" s="69">
        <v>8.0</v>
      </c>
      <c r="K2548" s="29">
        <f>ROUND((I$3*I2548)+(J2548*J$3),1)</f>
        <v>73</v>
      </c>
      <c r="L2548" s="71">
        <f>ROUND(K2548/H2548,4)</f>
        <v>0.6083</v>
      </c>
      <c r="M2548" s="71">
        <f>ROUND(MIN(1,L2548/M$3),4)</f>
        <v>0.7604</v>
      </c>
      <c r="N2548" s="72">
        <f>ROUND(K2548*M2548*N$3,2)</f>
        <v>33.31</v>
      </c>
      <c r="O2548" s="73">
        <f>ROUND(N2548*O$3,2)</f>
        <v>190799.68</v>
      </c>
      <c r="P2548" s="8">
        <f>O2548/H2548</f>
        <v>1589.997333</v>
      </c>
    </row>
    <row r="2549" ht="14.25" customHeight="1" outlineLevel="1">
      <c r="A2549" s="68"/>
      <c r="B2549" s="69"/>
      <c r="C2549" s="80" t="s">
        <v>4039</v>
      </c>
      <c r="D2549" s="68"/>
      <c r="E2549" s="69"/>
      <c r="F2549" s="69"/>
      <c r="G2549" s="70"/>
      <c r="H2549" s="69">
        <f t="shared" ref="H2549:K2549" si="3024">SUBTOTAL(9,H2548)</f>
        <v>120</v>
      </c>
      <c r="I2549" s="69">
        <f t="shared" si="3024"/>
        <v>69</v>
      </c>
      <c r="J2549" s="69">
        <f t="shared" si="3024"/>
        <v>8</v>
      </c>
      <c r="K2549" s="29">
        <f t="shared" si="3024"/>
        <v>73</v>
      </c>
      <c r="L2549" s="71"/>
      <c r="M2549" s="71"/>
      <c r="N2549" s="72">
        <f t="shared" ref="N2549:O2549" si="3025">SUBTOTAL(9,N2548)</f>
        <v>33.31</v>
      </c>
      <c r="O2549" s="73">
        <f t="shared" si="3025"/>
        <v>190799.68</v>
      </c>
      <c r="P2549" s="8"/>
    </row>
    <row r="2550" ht="14.25" customHeight="1" outlineLevel="2">
      <c r="A2550" s="68">
        <v>4131.0</v>
      </c>
      <c r="B2550" s="69">
        <v>7.0</v>
      </c>
      <c r="C2550" s="18" t="str">
        <f>IF(A2550=1.2, "Minneapolis",VLOOKUP(A2550,'Fall20 data fy22 comp rev '!$P$2:$Q$669,2,0))</f>
        <v>Lighthouse Academy Of Nations</v>
      </c>
      <c r="D2550" s="68">
        <v>4131.0</v>
      </c>
      <c r="E2550" s="69">
        <v>7.0</v>
      </c>
      <c r="F2550" s="69">
        <v>10.0</v>
      </c>
      <c r="G2550" s="70" t="s">
        <v>3380</v>
      </c>
      <c r="H2550" s="69">
        <v>289.0</v>
      </c>
      <c r="I2550" s="69">
        <v>288.0</v>
      </c>
      <c r="J2550" s="69">
        <v>0.0</v>
      </c>
      <c r="K2550" s="29">
        <f t="shared" ref="K2550:K2551" si="3026">ROUND((I$3*I2550)+(J2550*J$3),1)</f>
        <v>288</v>
      </c>
      <c r="L2550" s="71">
        <f t="shared" ref="L2550:L2551" si="3027">ROUND(K2550/H2550,4)</f>
        <v>0.9965</v>
      </c>
      <c r="M2550" s="71">
        <f t="shared" ref="M2550:M2551" si="3028">ROUND(MIN(1,L2550/M$3),4)</f>
        <v>1</v>
      </c>
      <c r="N2550" s="72">
        <f t="shared" ref="N2550:N2551" si="3029">ROUND(K2550*M2550*N$3,2)</f>
        <v>172.8</v>
      </c>
      <c r="O2550" s="73">
        <f t="shared" ref="O2550:O2551" si="3030">ROUND(N2550*O$3,2)</f>
        <v>989798.4</v>
      </c>
      <c r="P2550" s="8">
        <f t="shared" ref="P2550:P2551" si="3031">O2550/H2550</f>
        <v>3424.907958</v>
      </c>
    </row>
    <row r="2551" ht="14.25" customHeight="1" outlineLevel="2">
      <c r="A2551" s="68">
        <v>4131.0</v>
      </c>
      <c r="B2551" s="69">
        <v>7.0</v>
      </c>
      <c r="C2551" s="18" t="str">
        <f>IF(A2551=1.2, "Minneapolis",VLOOKUP(A2551,'Fall20 data fy22 comp rev '!$P$2:$Q$669,2,0))</f>
        <v>Lighthouse Academy Of Nations</v>
      </c>
      <c r="D2551" s="68">
        <v>4131.0</v>
      </c>
      <c r="E2551" s="69">
        <v>7.0</v>
      </c>
      <c r="F2551" s="69">
        <v>20.0</v>
      </c>
      <c r="G2551" s="70" t="s">
        <v>3381</v>
      </c>
      <c r="H2551" s="69">
        <v>111.0</v>
      </c>
      <c r="I2551" s="69">
        <v>111.0</v>
      </c>
      <c r="J2551" s="69">
        <v>0.0</v>
      </c>
      <c r="K2551" s="29">
        <f t="shared" si="3026"/>
        <v>111</v>
      </c>
      <c r="L2551" s="71">
        <f t="shared" si="3027"/>
        <v>1</v>
      </c>
      <c r="M2551" s="71">
        <f t="shared" si="3028"/>
        <v>1</v>
      </c>
      <c r="N2551" s="72">
        <f t="shared" si="3029"/>
        <v>66.6</v>
      </c>
      <c r="O2551" s="73">
        <f t="shared" si="3030"/>
        <v>381484.8</v>
      </c>
      <c r="P2551" s="8">
        <f t="shared" si="3031"/>
        <v>3436.8</v>
      </c>
    </row>
    <row r="2552" ht="14.25" customHeight="1" outlineLevel="1">
      <c r="A2552" s="68"/>
      <c r="B2552" s="69"/>
      <c r="C2552" s="80" t="s">
        <v>4040</v>
      </c>
      <c r="D2552" s="68"/>
      <c r="E2552" s="69"/>
      <c r="F2552" s="69"/>
      <c r="G2552" s="70"/>
      <c r="H2552" s="69">
        <f t="shared" ref="H2552:K2552" si="3032">SUBTOTAL(9,H2550:H2551)</f>
        <v>400</v>
      </c>
      <c r="I2552" s="69">
        <f t="shared" si="3032"/>
        <v>399</v>
      </c>
      <c r="J2552" s="69">
        <f t="shared" si="3032"/>
        <v>0</v>
      </c>
      <c r="K2552" s="29">
        <f t="shared" si="3032"/>
        <v>399</v>
      </c>
      <c r="L2552" s="71"/>
      <c r="M2552" s="71"/>
      <c r="N2552" s="72">
        <f t="shared" ref="N2552:O2552" si="3033">SUBTOTAL(9,N2550:N2551)</f>
        <v>239.4</v>
      </c>
      <c r="O2552" s="73">
        <f t="shared" si="3033"/>
        <v>1371283.2</v>
      </c>
      <c r="P2552" s="8"/>
    </row>
    <row r="2553" ht="14.25" customHeight="1" outlineLevel="2">
      <c r="A2553" s="68">
        <v>4132.0</v>
      </c>
      <c r="B2553" s="69">
        <v>7.0</v>
      </c>
      <c r="C2553" s="18" t="str">
        <f>IF(A2553=1.2, "Minneapolis",VLOOKUP(A2553,'Fall20 data fy22 comp rev '!$P$2:$Q$669,2,0))</f>
        <v>Twin Cities Academy High School</v>
      </c>
      <c r="D2553" s="68">
        <v>4132.0</v>
      </c>
      <c r="E2553" s="69">
        <v>7.0</v>
      </c>
      <c r="F2553" s="69">
        <v>10.0</v>
      </c>
      <c r="G2553" s="70" t="s">
        <v>1705</v>
      </c>
      <c r="H2553" s="69">
        <v>620.0</v>
      </c>
      <c r="I2553" s="69">
        <v>259.0</v>
      </c>
      <c r="J2553" s="69">
        <v>117.0</v>
      </c>
      <c r="K2553" s="29">
        <f>ROUND((I$3*I2553)+(J2553*J$3),1)</f>
        <v>317.5</v>
      </c>
      <c r="L2553" s="71">
        <f>ROUND(K2553/H2553,4)</f>
        <v>0.5121</v>
      </c>
      <c r="M2553" s="71">
        <f>ROUND(MIN(1,L2553/M$3),4)</f>
        <v>0.6401</v>
      </c>
      <c r="N2553" s="72">
        <f>ROUND(K2553*M2553*N$3,2)</f>
        <v>121.94</v>
      </c>
      <c r="O2553" s="73">
        <f>ROUND(N2553*O$3,2)</f>
        <v>698472.32</v>
      </c>
      <c r="P2553" s="8">
        <f>O2553/H2553</f>
        <v>1126.568258</v>
      </c>
    </row>
    <row r="2554" ht="14.25" customHeight="1" outlineLevel="1">
      <c r="A2554" s="68"/>
      <c r="B2554" s="69"/>
      <c r="C2554" s="80" t="s">
        <v>4041</v>
      </c>
      <c r="D2554" s="68"/>
      <c r="E2554" s="69"/>
      <c r="F2554" s="69"/>
      <c r="G2554" s="70"/>
      <c r="H2554" s="69">
        <f t="shared" ref="H2554:K2554" si="3034">SUBTOTAL(9,H2553)</f>
        <v>620</v>
      </c>
      <c r="I2554" s="69">
        <f t="shared" si="3034"/>
        <v>259</v>
      </c>
      <c r="J2554" s="69">
        <f t="shared" si="3034"/>
        <v>117</v>
      </c>
      <c r="K2554" s="29">
        <f t="shared" si="3034"/>
        <v>317.5</v>
      </c>
      <c r="L2554" s="71"/>
      <c r="M2554" s="71"/>
      <c r="N2554" s="72">
        <f t="shared" ref="N2554:O2554" si="3035">SUBTOTAL(9,N2553)</f>
        <v>121.94</v>
      </c>
      <c r="O2554" s="73">
        <f t="shared" si="3035"/>
        <v>698472.32</v>
      </c>
      <c r="P2554" s="8"/>
    </row>
    <row r="2555" ht="14.25" customHeight="1" outlineLevel="2">
      <c r="A2555" s="68">
        <v>4135.0</v>
      </c>
      <c r="B2555" s="69">
        <v>7.0</v>
      </c>
      <c r="C2555" s="18" t="str">
        <f>IF(A2555=1.2, "Minneapolis",VLOOKUP(A2555,'Fall20 data fy22 comp rev '!$P$2:$Q$669,2,0))</f>
        <v>Rochester Math &amp; Science  nee Adam Abdul</v>
      </c>
      <c r="D2555" s="68">
        <v>4135.0</v>
      </c>
      <c r="E2555" s="69">
        <v>7.0</v>
      </c>
      <c r="F2555" s="69">
        <v>10.0</v>
      </c>
      <c r="G2555" s="70" t="s">
        <v>487</v>
      </c>
      <c r="H2555" s="69">
        <v>411.0</v>
      </c>
      <c r="I2555" s="69">
        <v>397.0</v>
      </c>
      <c r="J2555" s="69">
        <v>8.0</v>
      </c>
      <c r="K2555" s="29">
        <f>ROUND((I$3*I2555)+(J2555*J$3),1)</f>
        <v>401</v>
      </c>
      <c r="L2555" s="71">
        <f>ROUND(K2555/H2555,4)</f>
        <v>0.9757</v>
      </c>
      <c r="M2555" s="71">
        <f>ROUND(MIN(1,L2555/M$3),4)</f>
        <v>1</v>
      </c>
      <c r="N2555" s="72">
        <f>ROUND(K2555*M2555*N$3,2)</f>
        <v>240.6</v>
      </c>
      <c r="O2555" s="73">
        <f>ROUND(N2555*O$3,2)</f>
        <v>1378156.8</v>
      </c>
      <c r="P2555" s="8">
        <f>O2555/H2555</f>
        <v>3353.179562</v>
      </c>
    </row>
    <row r="2556" ht="14.25" customHeight="1" outlineLevel="1">
      <c r="A2556" s="68"/>
      <c r="B2556" s="69"/>
      <c r="C2556" s="80" t="s">
        <v>4042</v>
      </c>
      <c r="D2556" s="68"/>
      <c r="E2556" s="69"/>
      <c r="F2556" s="69"/>
      <c r="G2556" s="70"/>
      <c r="H2556" s="69">
        <f t="shared" ref="H2556:K2556" si="3036">SUBTOTAL(9,H2555)</f>
        <v>411</v>
      </c>
      <c r="I2556" s="69">
        <f t="shared" si="3036"/>
        <v>397</v>
      </c>
      <c r="J2556" s="69">
        <f t="shared" si="3036"/>
        <v>8</v>
      </c>
      <c r="K2556" s="29">
        <f t="shared" si="3036"/>
        <v>401</v>
      </c>
      <c r="L2556" s="71"/>
      <c r="M2556" s="71"/>
      <c r="N2556" s="72">
        <f t="shared" ref="N2556:O2556" si="3037">SUBTOTAL(9,N2555)</f>
        <v>240.6</v>
      </c>
      <c r="O2556" s="73">
        <f t="shared" si="3037"/>
        <v>1378156.8</v>
      </c>
      <c r="P2556" s="8"/>
    </row>
    <row r="2557" ht="14.25" customHeight="1" outlineLevel="2">
      <c r="A2557" s="68">
        <v>4137.0</v>
      </c>
      <c r="B2557" s="69">
        <v>7.0</v>
      </c>
      <c r="C2557" s="18" t="str">
        <f>IF(A2557=1.2, "Minneapolis",VLOOKUP(A2557,'Fall20 data fy22 comp rev '!$P$2:$Q$669,2,0))</f>
        <v>Swan River Montessori</v>
      </c>
      <c r="D2557" s="68">
        <v>4137.0</v>
      </c>
      <c r="E2557" s="69">
        <v>7.0</v>
      </c>
      <c r="F2557" s="69">
        <v>10.0</v>
      </c>
      <c r="G2557" s="70" t="s">
        <v>488</v>
      </c>
      <c r="H2557" s="69">
        <v>158.0</v>
      </c>
      <c r="I2557" s="69">
        <v>15.0</v>
      </c>
      <c r="J2557" s="69">
        <v>12.0</v>
      </c>
      <c r="K2557" s="29">
        <f>ROUND((I$3*I2557)+(J2557*J$3),1)</f>
        <v>21</v>
      </c>
      <c r="L2557" s="71">
        <f>ROUND(K2557/H2557,4)</f>
        <v>0.1329</v>
      </c>
      <c r="M2557" s="71">
        <f>ROUND(MIN(1,L2557/M$3),4)</f>
        <v>0.1661</v>
      </c>
      <c r="N2557" s="72">
        <f>ROUND(K2557*M2557*N$3,2)</f>
        <v>2.09</v>
      </c>
      <c r="O2557" s="73">
        <f>ROUND(N2557*O$3,2)</f>
        <v>11971.52</v>
      </c>
      <c r="P2557" s="8">
        <f>O2557/H2557</f>
        <v>75.76911392</v>
      </c>
    </row>
    <row r="2558" ht="14.25" customHeight="1" outlineLevel="1">
      <c r="A2558" s="68"/>
      <c r="B2558" s="69"/>
      <c r="C2558" s="80" t="s">
        <v>4043</v>
      </c>
      <c r="D2558" s="68"/>
      <c r="E2558" s="69"/>
      <c r="F2558" s="69"/>
      <c r="G2558" s="70"/>
      <c r="H2558" s="69">
        <f t="shared" ref="H2558:K2558" si="3038">SUBTOTAL(9,H2557)</f>
        <v>158</v>
      </c>
      <c r="I2558" s="69">
        <f t="shared" si="3038"/>
        <v>15</v>
      </c>
      <c r="J2558" s="69">
        <f t="shared" si="3038"/>
        <v>12</v>
      </c>
      <c r="K2558" s="29">
        <f t="shared" si="3038"/>
        <v>21</v>
      </c>
      <c r="L2558" s="71"/>
      <c r="M2558" s="71"/>
      <c r="N2558" s="72">
        <f t="shared" ref="N2558:O2558" si="3039">SUBTOTAL(9,N2557)</f>
        <v>2.09</v>
      </c>
      <c r="O2558" s="73">
        <f t="shared" si="3039"/>
        <v>11971.52</v>
      </c>
      <c r="P2558" s="8"/>
    </row>
    <row r="2559" ht="14.25" customHeight="1" outlineLevel="2">
      <c r="A2559" s="68">
        <v>4139.0</v>
      </c>
      <c r="B2559" s="69">
        <v>7.0</v>
      </c>
      <c r="C2559" s="18" t="str">
        <f>IF(A2559=1.2, "Minneapolis",VLOOKUP(A2559,'Fall20 data fy22 comp rev '!$P$2:$Q$669,2,0))</f>
        <v>Loveworks Academy For Arts</v>
      </c>
      <c r="D2559" s="68">
        <v>4139.0</v>
      </c>
      <c r="E2559" s="69">
        <v>7.0</v>
      </c>
      <c r="F2559" s="69">
        <v>10.0</v>
      </c>
      <c r="G2559" s="70" t="s">
        <v>489</v>
      </c>
      <c r="H2559" s="69">
        <v>143.0</v>
      </c>
      <c r="I2559" s="69">
        <v>136.0</v>
      </c>
      <c r="J2559" s="69">
        <v>0.0</v>
      </c>
      <c r="K2559" s="29">
        <f>ROUND((I$3*I2559)+(J2559*J$3),1)</f>
        <v>136</v>
      </c>
      <c r="L2559" s="71">
        <f>ROUND(K2559/H2559,4)</f>
        <v>0.951</v>
      </c>
      <c r="M2559" s="71">
        <f>ROUND(MIN(1,L2559/M$3),4)</f>
        <v>1</v>
      </c>
      <c r="N2559" s="72">
        <f>ROUND(K2559*M2559*N$3,2)</f>
        <v>81.6</v>
      </c>
      <c r="O2559" s="73">
        <f>ROUND(N2559*O$3,2)</f>
        <v>467404.8</v>
      </c>
      <c r="P2559" s="8">
        <f>O2559/H2559</f>
        <v>3268.565035</v>
      </c>
    </row>
    <row r="2560" ht="14.25" customHeight="1" outlineLevel="1">
      <c r="A2560" s="68"/>
      <c r="B2560" s="69"/>
      <c r="C2560" s="80" t="s">
        <v>4044</v>
      </c>
      <c r="D2560" s="68"/>
      <c r="E2560" s="69"/>
      <c r="F2560" s="69"/>
      <c r="G2560" s="70"/>
      <c r="H2560" s="69">
        <f t="shared" ref="H2560:K2560" si="3040">SUBTOTAL(9,H2559)</f>
        <v>143</v>
      </c>
      <c r="I2560" s="69">
        <f t="shared" si="3040"/>
        <v>136</v>
      </c>
      <c r="J2560" s="69">
        <f t="shared" si="3040"/>
        <v>0</v>
      </c>
      <c r="K2560" s="29">
        <f t="shared" si="3040"/>
        <v>136</v>
      </c>
      <c r="L2560" s="71"/>
      <c r="M2560" s="71"/>
      <c r="N2560" s="72">
        <f t="shared" ref="N2560:O2560" si="3041">SUBTOTAL(9,N2559)</f>
        <v>81.6</v>
      </c>
      <c r="O2560" s="73">
        <f t="shared" si="3041"/>
        <v>467404.8</v>
      </c>
      <c r="P2560" s="8"/>
    </row>
    <row r="2561" ht="14.25" customHeight="1" outlineLevel="2">
      <c r="A2561" s="68">
        <v>4140.0</v>
      </c>
      <c r="B2561" s="69">
        <v>7.0</v>
      </c>
      <c r="C2561" s="18" t="str">
        <f>IF(A2561=1.2, "Minneapolis",VLOOKUP(A2561,'Fall20 data fy22 comp rev '!$P$2:$Q$669,2,0))</f>
        <v>Yinghua Academy</v>
      </c>
      <c r="D2561" s="68">
        <v>4140.0</v>
      </c>
      <c r="E2561" s="69">
        <v>7.0</v>
      </c>
      <c r="F2561" s="69">
        <v>10.0</v>
      </c>
      <c r="G2561" s="70" t="s">
        <v>490</v>
      </c>
      <c r="H2561" s="69">
        <v>828.0</v>
      </c>
      <c r="I2561" s="69">
        <v>53.0</v>
      </c>
      <c r="J2561" s="69">
        <v>29.0</v>
      </c>
      <c r="K2561" s="29">
        <f>ROUND((I$3*I2561)+(J2561*J$3),1)</f>
        <v>67.5</v>
      </c>
      <c r="L2561" s="71">
        <f>ROUND(K2561/H2561,4)</f>
        <v>0.0815</v>
      </c>
      <c r="M2561" s="71">
        <f>ROUND(MIN(1,L2561/M$3),4)</f>
        <v>0.1019</v>
      </c>
      <c r="N2561" s="72">
        <f>ROUND(K2561*M2561*N$3,2)</f>
        <v>4.13</v>
      </c>
      <c r="O2561" s="73">
        <f>ROUND(N2561*O$3,2)</f>
        <v>23656.64</v>
      </c>
      <c r="P2561" s="8">
        <f>O2561/H2561</f>
        <v>28.57082126</v>
      </c>
    </row>
    <row r="2562" ht="14.25" customHeight="1" outlineLevel="1">
      <c r="A2562" s="68"/>
      <c r="B2562" s="69"/>
      <c r="C2562" s="80" t="s">
        <v>4045</v>
      </c>
      <c r="D2562" s="68"/>
      <c r="E2562" s="69"/>
      <c r="F2562" s="69"/>
      <c r="G2562" s="70"/>
      <c r="H2562" s="69">
        <f t="shared" ref="H2562:K2562" si="3042">SUBTOTAL(9,H2561)</f>
        <v>828</v>
      </c>
      <c r="I2562" s="69">
        <f t="shared" si="3042"/>
        <v>53</v>
      </c>
      <c r="J2562" s="69">
        <f t="shared" si="3042"/>
        <v>29</v>
      </c>
      <c r="K2562" s="29">
        <f t="shared" si="3042"/>
        <v>67.5</v>
      </c>
      <c r="L2562" s="71"/>
      <c r="M2562" s="71"/>
      <c r="N2562" s="72">
        <f t="shared" ref="N2562:O2562" si="3043">SUBTOTAL(9,N2561)</f>
        <v>4.13</v>
      </c>
      <c r="O2562" s="73">
        <f t="shared" si="3043"/>
        <v>23656.64</v>
      </c>
      <c r="P2562" s="8"/>
    </row>
    <row r="2563" ht="14.25" customHeight="1" outlineLevel="2">
      <c r="A2563" s="68">
        <v>4142.0</v>
      </c>
      <c r="B2563" s="69">
        <v>7.0</v>
      </c>
      <c r="C2563" s="18" t="str">
        <f>IF(A2563=1.2, "Minneapolis",VLOOKUP(A2563,'Fall20 data fy22 comp rev '!$P$2:$Q$669,2,0))</f>
        <v>Stride Academy Charter School</v>
      </c>
      <c r="D2563" s="68">
        <v>4142.0</v>
      </c>
      <c r="E2563" s="69">
        <v>7.0</v>
      </c>
      <c r="F2563" s="69">
        <v>20.0</v>
      </c>
      <c r="G2563" s="70" t="s">
        <v>3382</v>
      </c>
      <c r="H2563" s="69">
        <v>461.0</v>
      </c>
      <c r="I2563" s="69">
        <v>291.0</v>
      </c>
      <c r="J2563" s="69">
        <v>29.0</v>
      </c>
      <c r="K2563" s="29">
        <f>ROUND((I$3*I2563)+(J2563*J$3),1)</f>
        <v>305.5</v>
      </c>
      <c r="L2563" s="71">
        <f>ROUND(K2563/H2563,4)</f>
        <v>0.6627</v>
      </c>
      <c r="M2563" s="71">
        <f>ROUND(MIN(1,L2563/M$3),4)</f>
        <v>0.8284</v>
      </c>
      <c r="N2563" s="72">
        <f>ROUND(K2563*M2563*N$3,2)</f>
        <v>151.85</v>
      </c>
      <c r="O2563" s="73">
        <f>ROUND(N2563*O$3,2)</f>
        <v>869796.8</v>
      </c>
      <c r="P2563" s="8">
        <f>O2563/H2563</f>
        <v>1886.760954</v>
      </c>
    </row>
    <row r="2564" ht="14.25" customHeight="1" outlineLevel="1">
      <c r="A2564" s="68"/>
      <c r="B2564" s="69"/>
      <c r="C2564" s="80" t="s">
        <v>4046</v>
      </c>
      <c r="D2564" s="68"/>
      <c r="E2564" s="69"/>
      <c r="F2564" s="69"/>
      <c r="G2564" s="70"/>
      <c r="H2564" s="69">
        <f t="shared" ref="H2564:K2564" si="3044">SUBTOTAL(9,H2563)</f>
        <v>461</v>
      </c>
      <c r="I2564" s="69">
        <f t="shared" si="3044"/>
        <v>291</v>
      </c>
      <c r="J2564" s="69">
        <f t="shared" si="3044"/>
        <v>29</v>
      </c>
      <c r="K2564" s="29">
        <f t="shared" si="3044"/>
        <v>305.5</v>
      </c>
      <c r="L2564" s="71"/>
      <c r="M2564" s="71"/>
      <c r="N2564" s="72">
        <f t="shared" ref="N2564:O2564" si="3045">SUBTOTAL(9,N2563)</f>
        <v>151.85</v>
      </c>
      <c r="O2564" s="73">
        <f t="shared" si="3045"/>
        <v>869796.8</v>
      </c>
      <c r="P2564" s="8"/>
    </row>
    <row r="2565" ht="14.25" customHeight="1" outlineLevel="2">
      <c r="A2565" s="68">
        <v>4143.0</v>
      </c>
      <c r="B2565" s="69">
        <v>7.0</v>
      </c>
      <c r="C2565" s="18" t="str">
        <f>IF(A2565=1.2, "Minneapolis",VLOOKUP(A2565,'Fall20 data fy22 comp rev '!$P$2:$Q$669,2,0))</f>
        <v>New Millennium Academy Charter Sch</v>
      </c>
      <c r="D2565" s="68">
        <v>4143.0</v>
      </c>
      <c r="E2565" s="69">
        <v>7.0</v>
      </c>
      <c r="F2565" s="69">
        <v>10.0</v>
      </c>
      <c r="G2565" s="70" t="s">
        <v>3383</v>
      </c>
      <c r="H2565" s="69">
        <v>778.0</v>
      </c>
      <c r="I2565" s="69">
        <v>451.0</v>
      </c>
      <c r="J2565" s="69">
        <v>115.0</v>
      </c>
      <c r="K2565" s="29">
        <f>ROUND((I$3*I2565)+(J2565*J$3),1)</f>
        <v>508.5</v>
      </c>
      <c r="L2565" s="71">
        <f>ROUND(K2565/H2565,4)</f>
        <v>0.6536</v>
      </c>
      <c r="M2565" s="71">
        <f>ROUND(MIN(1,L2565/M$3),4)</f>
        <v>0.817</v>
      </c>
      <c r="N2565" s="72">
        <f>ROUND(K2565*M2565*N$3,2)</f>
        <v>249.27</v>
      </c>
      <c r="O2565" s="73">
        <f>ROUND(N2565*O$3,2)</f>
        <v>1427818.56</v>
      </c>
      <c r="P2565" s="8">
        <f>O2565/H2565</f>
        <v>1835.242365</v>
      </c>
    </row>
    <row r="2566" ht="14.25" customHeight="1" outlineLevel="1">
      <c r="A2566" s="68"/>
      <c r="B2566" s="69"/>
      <c r="C2566" s="80" t="s">
        <v>4047</v>
      </c>
      <c r="D2566" s="68"/>
      <c r="E2566" s="69"/>
      <c r="F2566" s="69"/>
      <c r="G2566" s="70"/>
      <c r="H2566" s="69">
        <f t="shared" ref="H2566:K2566" si="3046">SUBTOTAL(9,H2565)</f>
        <v>778</v>
      </c>
      <c r="I2566" s="69">
        <f t="shared" si="3046"/>
        <v>451</v>
      </c>
      <c r="J2566" s="69">
        <f t="shared" si="3046"/>
        <v>115</v>
      </c>
      <c r="K2566" s="29">
        <f t="shared" si="3046"/>
        <v>508.5</v>
      </c>
      <c r="L2566" s="71"/>
      <c r="M2566" s="71"/>
      <c r="N2566" s="72">
        <f t="shared" ref="N2566:O2566" si="3047">SUBTOTAL(9,N2565)</f>
        <v>249.27</v>
      </c>
      <c r="O2566" s="73">
        <f t="shared" si="3047"/>
        <v>1427818.56</v>
      </c>
      <c r="P2566" s="8"/>
    </row>
    <row r="2567" ht="14.25" customHeight="1" outlineLevel="2">
      <c r="A2567" s="68">
        <v>4144.0</v>
      </c>
      <c r="B2567" s="69">
        <v>7.0</v>
      </c>
      <c r="C2567" s="18" t="str">
        <f>IF(A2567=1.2, "Minneapolis",VLOOKUP(A2567,'Fall20 data fy22 comp rev '!$P$2:$Q$669,2,0))</f>
        <v>Green Isle Community School</v>
      </c>
      <c r="D2567" s="68">
        <v>4144.0</v>
      </c>
      <c r="E2567" s="69">
        <v>7.0</v>
      </c>
      <c r="F2567" s="69">
        <v>10.0</v>
      </c>
      <c r="G2567" s="70" t="s">
        <v>493</v>
      </c>
      <c r="H2567" s="69">
        <v>59.0</v>
      </c>
      <c r="I2567" s="69">
        <v>1.0</v>
      </c>
      <c r="J2567" s="69">
        <v>0.0</v>
      </c>
      <c r="K2567" s="29">
        <f>ROUND((I$3*I2567)+(J2567*J$3),1)</f>
        <v>1</v>
      </c>
      <c r="L2567" s="71">
        <f>ROUND(K2567/H2567,4)</f>
        <v>0.0169</v>
      </c>
      <c r="M2567" s="71">
        <f>ROUND(MIN(1,L2567/M$3),4)</f>
        <v>0.0211</v>
      </c>
      <c r="N2567" s="72">
        <f>ROUND(K2567*M2567*N$3,2)</f>
        <v>0.01</v>
      </c>
      <c r="O2567" s="73">
        <f>ROUND(N2567*O$3,2)</f>
        <v>57.28</v>
      </c>
      <c r="P2567" s="8">
        <f>O2567/H2567</f>
        <v>0.9708474576</v>
      </c>
    </row>
    <row r="2568" ht="14.25" customHeight="1" outlineLevel="1">
      <c r="A2568" s="68"/>
      <c r="B2568" s="69"/>
      <c r="C2568" s="80" t="s">
        <v>4048</v>
      </c>
      <c r="D2568" s="68"/>
      <c r="E2568" s="69"/>
      <c r="F2568" s="69"/>
      <c r="G2568" s="70"/>
      <c r="H2568" s="69">
        <f t="shared" ref="H2568:K2568" si="3048">SUBTOTAL(9,H2567)</f>
        <v>59</v>
      </c>
      <c r="I2568" s="69">
        <f t="shared" si="3048"/>
        <v>1</v>
      </c>
      <c r="J2568" s="69">
        <f t="shared" si="3048"/>
        <v>0</v>
      </c>
      <c r="K2568" s="29">
        <f t="shared" si="3048"/>
        <v>1</v>
      </c>
      <c r="L2568" s="71"/>
      <c r="M2568" s="71"/>
      <c r="N2568" s="72">
        <f t="shared" ref="N2568:O2568" si="3049">SUBTOTAL(9,N2567)</f>
        <v>0.01</v>
      </c>
      <c r="O2568" s="73">
        <f t="shared" si="3049"/>
        <v>57.28</v>
      </c>
      <c r="P2568" s="8"/>
    </row>
    <row r="2569" ht="14.25" customHeight="1" outlineLevel="2">
      <c r="A2569" s="68">
        <v>4145.0</v>
      </c>
      <c r="B2569" s="69">
        <v>7.0</v>
      </c>
      <c r="C2569" s="18" t="str">
        <f>IF(A2569=1.2, "Minneapolis",VLOOKUP(A2569,'Fall20 data fy22 comp rev '!$P$2:$Q$669,2,0))</f>
        <v>Birch Grove Community School</v>
      </c>
      <c r="D2569" s="68">
        <v>4145.0</v>
      </c>
      <c r="E2569" s="69">
        <v>7.0</v>
      </c>
      <c r="F2569" s="69">
        <v>10.0</v>
      </c>
      <c r="G2569" s="70" t="s">
        <v>494</v>
      </c>
      <c r="H2569" s="69">
        <v>25.0</v>
      </c>
      <c r="I2569" s="69">
        <v>6.0</v>
      </c>
      <c r="J2569" s="69">
        <v>8.0</v>
      </c>
      <c r="K2569" s="29">
        <f>ROUND((I$3*I2569)+(J2569*J$3),1)</f>
        <v>10</v>
      </c>
      <c r="L2569" s="71">
        <f>ROUND(K2569/H2569,4)</f>
        <v>0.4</v>
      </c>
      <c r="M2569" s="71">
        <f>ROUND(MIN(1,L2569/M$3),4)</f>
        <v>0.5</v>
      </c>
      <c r="N2569" s="72">
        <f>ROUND(K2569*M2569*N$3,2)</f>
        <v>3</v>
      </c>
      <c r="O2569" s="73">
        <f>ROUND(N2569*O$3,2)</f>
        <v>17184</v>
      </c>
      <c r="P2569" s="8">
        <f>O2569/H2569</f>
        <v>687.36</v>
      </c>
    </row>
    <row r="2570" ht="14.25" customHeight="1" outlineLevel="1">
      <c r="A2570" s="68"/>
      <c r="B2570" s="69"/>
      <c r="C2570" s="80" t="s">
        <v>4049</v>
      </c>
      <c r="D2570" s="68"/>
      <c r="E2570" s="69"/>
      <c r="F2570" s="69"/>
      <c r="G2570" s="70"/>
      <c r="H2570" s="69">
        <f t="shared" ref="H2570:K2570" si="3050">SUBTOTAL(9,H2569)</f>
        <v>25</v>
      </c>
      <c r="I2570" s="69">
        <f t="shared" si="3050"/>
        <v>6</v>
      </c>
      <c r="J2570" s="69">
        <f t="shared" si="3050"/>
        <v>8</v>
      </c>
      <c r="K2570" s="29">
        <f t="shared" si="3050"/>
        <v>10</v>
      </c>
      <c r="L2570" s="71"/>
      <c r="M2570" s="71"/>
      <c r="N2570" s="72">
        <f t="shared" ref="N2570:O2570" si="3051">SUBTOTAL(9,N2569)</f>
        <v>3</v>
      </c>
      <c r="O2570" s="73">
        <f t="shared" si="3051"/>
        <v>17184</v>
      </c>
      <c r="P2570" s="8"/>
    </row>
    <row r="2571" ht="14.25" customHeight="1" outlineLevel="2">
      <c r="A2571" s="68">
        <v>4146.0</v>
      </c>
      <c r="B2571" s="69">
        <v>7.0</v>
      </c>
      <c r="C2571" s="18" t="str">
        <f>IF(A2571=1.2, "Minneapolis",VLOOKUP(A2571,'Fall20 data fy22 comp rev '!$P$2:$Q$669,2,0))</f>
        <v>Northern Lights Community School</v>
      </c>
      <c r="D2571" s="68">
        <v>4146.0</v>
      </c>
      <c r="E2571" s="69">
        <v>7.0</v>
      </c>
      <c r="F2571" s="69">
        <v>10.0</v>
      </c>
      <c r="G2571" s="70" t="s">
        <v>495</v>
      </c>
      <c r="H2571" s="69">
        <v>95.0</v>
      </c>
      <c r="I2571" s="69">
        <v>57.0</v>
      </c>
      <c r="J2571" s="69">
        <v>18.0</v>
      </c>
      <c r="K2571" s="29">
        <f>ROUND((I$3*I2571)+(J2571*J$3),1)</f>
        <v>66</v>
      </c>
      <c r="L2571" s="71">
        <f>ROUND(K2571/H2571,4)</f>
        <v>0.6947</v>
      </c>
      <c r="M2571" s="71">
        <f>ROUND(MIN(1,L2571/M$3),4)</f>
        <v>0.8684</v>
      </c>
      <c r="N2571" s="72">
        <f>ROUND(K2571*M2571*N$3,2)</f>
        <v>34.39</v>
      </c>
      <c r="O2571" s="73">
        <f>ROUND(N2571*O$3,2)</f>
        <v>196985.92</v>
      </c>
      <c r="P2571" s="8">
        <f>O2571/H2571</f>
        <v>2073.536</v>
      </c>
    </row>
    <row r="2572" ht="14.25" customHeight="1" outlineLevel="1">
      <c r="A2572" s="68"/>
      <c r="B2572" s="69"/>
      <c r="C2572" s="80" t="s">
        <v>4050</v>
      </c>
      <c r="D2572" s="68"/>
      <c r="E2572" s="69"/>
      <c r="F2572" s="69"/>
      <c r="G2572" s="70"/>
      <c r="H2572" s="69">
        <f t="shared" ref="H2572:K2572" si="3052">SUBTOTAL(9,H2571)</f>
        <v>95</v>
      </c>
      <c r="I2572" s="69">
        <f t="shared" si="3052"/>
        <v>57</v>
      </c>
      <c r="J2572" s="69">
        <f t="shared" si="3052"/>
        <v>18</v>
      </c>
      <c r="K2572" s="29">
        <f t="shared" si="3052"/>
        <v>66</v>
      </c>
      <c r="L2572" s="71"/>
      <c r="M2572" s="71"/>
      <c r="N2572" s="72">
        <f t="shared" ref="N2572:O2572" si="3053">SUBTOTAL(9,N2571)</f>
        <v>34.39</v>
      </c>
      <c r="O2572" s="73">
        <f t="shared" si="3053"/>
        <v>196985.92</v>
      </c>
      <c r="P2572" s="8"/>
    </row>
    <row r="2573" ht="14.25" customHeight="1" outlineLevel="2">
      <c r="A2573" s="68">
        <v>4150.0</v>
      </c>
      <c r="B2573" s="69">
        <v>7.0</v>
      </c>
      <c r="C2573" s="18" t="str">
        <f>IF(A2573=1.2, "Minneapolis",VLOOKUP(A2573,'Fall20 data fy22 comp rev '!$P$2:$Q$669,2,0))</f>
        <v>Minnesota Online High School</v>
      </c>
      <c r="D2573" s="68">
        <v>4150.0</v>
      </c>
      <c r="E2573" s="69">
        <v>7.0</v>
      </c>
      <c r="F2573" s="69">
        <v>10.0</v>
      </c>
      <c r="G2573" s="70" t="s">
        <v>496</v>
      </c>
      <c r="H2573" s="69">
        <v>201.0</v>
      </c>
      <c r="I2573" s="69">
        <v>27.0</v>
      </c>
      <c r="J2573" s="69">
        <v>2.0</v>
      </c>
      <c r="K2573" s="29">
        <f>ROUND((I$3*I2573)+(J2573*J$3),1)</f>
        <v>28</v>
      </c>
      <c r="L2573" s="71">
        <f>ROUND(K2573/H2573,4)</f>
        <v>0.1393</v>
      </c>
      <c r="M2573" s="71">
        <f>ROUND(MIN(1,L2573/M$3),4)</f>
        <v>0.1741</v>
      </c>
      <c r="N2573" s="72">
        <f>ROUND(K2573*M2573*N$3,2)</f>
        <v>2.92</v>
      </c>
      <c r="O2573" s="73">
        <f>ROUND(N2573*O$3,2)</f>
        <v>16725.76</v>
      </c>
      <c r="P2573" s="8">
        <f>O2573/H2573</f>
        <v>83.21273632</v>
      </c>
    </row>
    <row r="2574" ht="14.25" customHeight="1" outlineLevel="1">
      <c r="A2574" s="68"/>
      <c r="B2574" s="69"/>
      <c r="C2574" s="80" t="s">
        <v>4051</v>
      </c>
      <c r="D2574" s="68"/>
      <c r="E2574" s="69"/>
      <c r="F2574" s="69"/>
      <c r="G2574" s="70"/>
      <c r="H2574" s="69">
        <f t="shared" ref="H2574:K2574" si="3054">SUBTOTAL(9,H2573)</f>
        <v>201</v>
      </c>
      <c r="I2574" s="69">
        <f t="shared" si="3054"/>
        <v>27</v>
      </c>
      <c r="J2574" s="69">
        <f t="shared" si="3054"/>
        <v>2</v>
      </c>
      <c r="K2574" s="29">
        <f t="shared" si="3054"/>
        <v>28</v>
      </c>
      <c r="L2574" s="71"/>
      <c r="M2574" s="71"/>
      <c r="N2574" s="72">
        <f t="shared" ref="N2574:O2574" si="3055">SUBTOTAL(9,N2573)</f>
        <v>2.92</v>
      </c>
      <c r="O2574" s="73">
        <f t="shared" si="3055"/>
        <v>16725.76</v>
      </c>
      <c r="P2574" s="8"/>
    </row>
    <row r="2575" ht="14.25" customHeight="1" outlineLevel="2">
      <c r="A2575" s="68">
        <v>4151.0</v>
      </c>
      <c r="B2575" s="69">
        <v>7.0</v>
      </c>
      <c r="C2575" s="18" t="str">
        <f>IF(A2575=1.2, "Minneapolis",VLOOKUP(A2575,'Fall20 data fy22 comp rev '!$P$2:$Q$669,2,0))</f>
        <v>Edvisions Off Campus School</v>
      </c>
      <c r="D2575" s="68">
        <v>4151.0</v>
      </c>
      <c r="E2575" s="69">
        <v>7.0</v>
      </c>
      <c r="F2575" s="69">
        <v>10.0</v>
      </c>
      <c r="G2575" s="70" t="s">
        <v>497</v>
      </c>
      <c r="H2575" s="69">
        <v>114.0</v>
      </c>
      <c r="I2575" s="69">
        <v>18.0</v>
      </c>
      <c r="J2575" s="69">
        <v>4.0</v>
      </c>
      <c r="K2575" s="29">
        <f>ROUND((I$3*I2575)+(J2575*J$3),1)</f>
        <v>20</v>
      </c>
      <c r="L2575" s="71">
        <f>ROUND(K2575/H2575,4)</f>
        <v>0.1754</v>
      </c>
      <c r="M2575" s="71">
        <f>ROUND(MIN(1,L2575/M$3),4)</f>
        <v>0.2193</v>
      </c>
      <c r="N2575" s="72">
        <f>ROUND(K2575*M2575*N$3,2)</f>
        <v>2.63</v>
      </c>
      <c r="O2575" s="73">
        <f>ROUND(N2575*O$3,2)</f>
        <v>15064.64</v>
      </c>
      <c r="P2575" s="8">
        <f>O2575/H2575</f>
        <v>132.1459649</v>
      </c>
    </row>
    <row r="2576" ht="14.25" customHeight="1" outlineLevel="1">
      <c r="A2576" s="68"/>
      <c r="B2576" s="69"/>
      <c r="C2576" s="80" t="s">
        <v>4052</v>
      </c>
      <c r="D2576" s="68"/>
      <c r="E2576" s="69"/>
      <c r="F2576" s="69"/>
      <c r="G2576" s="70"/>
      <c r="H2576" s="69">
        <f t="shared" ref="H2576:K2576" si="3056">SUBTOTAL(9,H2575)</f>
        <v>114</v>
      </c>
      <c r="I2576" s="69">
        <f t="shared" si="3056"/>
        <v>18</v>
      </c>
      <c r="J2576" s="69">
        <f t="shared" si="3056"/>
        <v>4</v>
      </c>
      <c r="K2576" s="29">
        <f t="shared" si="3056"/>
        <v>20</v>
      </c>
      <c r="L2576" s="71"/>
      <c r="M2576" s="71"/>
      <c r="N2576" s="72">
        <f t="shared" ref="N2576:O2576" si="3057">SUBTOTAL(9,N2575)</f>
        <v>2.63</v>
      </c>
      <c r="O2576" s="73">
        <f t="shared" si="3057"/>
        <v>15064.64</v>
      </c>
      <c r="P2576" s="8"/>
    </row>
    <row r="2577" ht="14.25" customHeight="1" outlineLevel="2">
      <c r="A2577" s="68">
        <v>4152.0</v>
      </c>
      <c r="B2577" s="69">
        <v>7.0</v>
      </c>
      <c r="C2577" s="18" t="str">
        <f>IF(A2577=1.2, "Minneapolis",VLOOKUP(A2577,'Fall20 data fy22 comp rev '!$P$2:$Q$669,2,0))</f>
        <v>Twin Cities German Immersion Chrtr</v>
      </c>
      <c r="D2577" s="68">
        <v>4152.0</v>
      </c>
      <c r="E2577" s="69">
        <v>7.0</v>
      </c>
      <c r="F2577" s="69">
        <v>10.0</v>
      </c>
      <c r="G2577" s="70" t="s">
        <v>498</v>
      </c>
      <c r="H2577" s="69">
        <v>584.0</v>
      </c>
      <c r="I2577" s="69">
        <v>24.0</v>
      </c>
      <c r="J2577" s="69">
        <v>27.0</v>
      </c>
      <c r="K2577" s="29">
        <f>ROUND((I$3*I2577)+(J2577*J$3),1)</f>
        <v>37.5</v>
      </c>
      <c r="L2577" s="71">
        <f>ROUND(K2577/H2577,4)</f>
        <v>0.0642</v>
      </c>
      <c r="M2577" s="71">
        <f>ROUND(MIN(1,L2577/M$3),4)</f>
        <v>0.0803</v>
      </c>
      <c r="N2577" s="72">
        <f>ROUND(K2577*M2577*N$3,2)</f>
        <v>1.81</v>
      </c>
      <c r="O2577" s="73">
        <f>ROUND(N2577*O$3,2)</f>
        <v>10367.68</v>
      </c>
      <c r="P2577" s="8">
        <f>O2577/H2577</f>
        <v>17.75287671</v>
      </c>
    </row>
    <row r="2578" ht="14.25" customHeight="1" outlineLevel="1">
      <c r="A2578" s="68"/>
      <c r="B2578" s="69"/>
      <c r="C2578" s="80" t="s">
        <v>4053</v>
      </c>
      <c r="D2578" s="68"/>
      <c r="E2578" s="69"/>
      <c r="F2578" s="69"/>
      <c r="G2578" s="70"/>
      <c r="H2578" s="69">
        <f t="shared" ref="H2578:K2578" si="3058">SUBTOTAL(9,H2577)</f>
        <v>584</v>
      </c>
      <c r="I2578" s="69">
        <f t="shared" si="3058"/>
        <v>24</v>
      </c>
      <c r="J2578" s="69">
        <f t="shared" si="3058"/>
        <v>27</v>
      </c>
      <c r="K2578" s="29">
        <f t="shared" si="3058"/>
        <v>37.5</v>
      </c>
      <c r="L2578" s="71"/>
      <c r="M2578" s="71"/>
      <c r="N2578" s="72">
        <f t="shared" ref="N2578:O2578" si="3059">SUBTOTAL(9,N2577)</f>
        <v>1.81</v>
      </c>
      <c r="O2578" s="73">
        <f t="shared" si="3059"/>
        <v>10367.68</v>
      </c>
      <c r="P2578" s="8"/>
    </row>
    <row r="2579" ht="14.25" customHeight="1" outlineLevel="2">
      <c r="A2579" s="68">
        <v>4153.0</v>
      </c>
      <c r="B2579" s="69">
        <v>7.0</v>
      </c>
      <c r="C2579" s="18" t="str">
        <f>IF(A2579=1.2, "Minneapolis",VLOOKUP(A2579,'Fall20 data fy22 comp rev '!$P$2:$Q$669,2,0))</f>
        <v>Dugsi Academy</v>
      </c>
      <c r="D2579" s="68">
        <v>4153.0</v>
      </c>
      <c r="E2579" s="69">
        <v>7.0</v>
      </c>
      <c r="F2579" s="69">
        <v>10.0</v>
      </c>
      <c r="G2579" s="70" t="s">
        <v>499</v>
      </c>
      <c r="H2579" s="69">
        <v>240.0</v>
      </c>
      <c r="I2579" s="69">
        <v>237.0</v>
      </c>
      <c r="J2579" s="69">
        <v>0.0</v>
      </c>
      <c r="K2579" s="29">
        <f>ROUND((I$3*I2579)+(J2579*J$3),1)</f>
        <v>237</v>
      </c>
      <c r="L2579" s="71">
        <f>ROUND(K2579/H2579,4)</f>
        <v>0.9875</v>
      </c>
      <c r="M2579" s="71">
        <f>ROUND(MIN(1,L2579/M$3),4)</f>
        <v>1</v>
      </c>
      <c r="N2579" s="72">
        <f>ROUND(K2579*M2579*N$3,2)</f>
        <v>142.2</v>
      </c>
      <c r="O2579" s="73">
        <f>ROUND(N2579*O$3,2)</f>
        <v>814521.6</v>
      </c>
      <c r="P2579" s="8">
        <f>O2579/H2579</f>
        <v>3393.84</v>
      </c>
    </row>
    <row r="2580" ht="14.25" customHeight="1" outlineLevel="1">
      <c r="A2580" s="68"/>
      <c r="B2580" s="69"/>
      <c r="C2580" s="80" t="s">
        <v>4054</v>
      </c>
      <c r="D2580" s="68"/>
      <c r="E2580" s="69"/>
      <c r="F2580" s="69"/>
      <c r="G2580" s="70"/>
      <c r="H2580" s="69">
        <f t="shared" ref="H2580:K2580" si="3060">SUBTOTAL(9,H2579)</f>
        <v>240</v>
      </c>
      <c r="I2580" s="69">
        <f t="shared" si="3060"/>
        <v>237</v>
      </c>
      <c r="J2580" s="69">
        <f t="shared" si="3060"/>
        <v>0</v>
      </c>
      <c r="K2580" s="29">
        <f t="shared" si="3060"/>
        <v>237</v>
      </c>
      <c r="L2580" s="71"/>
      <c r="M2580" s="71"/>
      <c r="N2580" s="72">
        <f t="shared" ref="N2580:O2580" si="3061">SUBTOTAL(9,N2579)</f>
        <v>142.2</v>
      </c>
      <c r="O2580" s="73">
        <f t="shared" si="3061"/>
        <v>814521.6</v>
      </c>
      <c r="P2580" s="8"/>
    </row>
    <row r="2581" ht="14.25" customHeight="1" outlineLevel="2">
      <c r="A2581" s="68">
        <v>4155.0</v>
      </c>
      <c r="B2581" s="69">
        <v>7.0</v>
      </c>
      <c r="C2581" s="18" t="str">
        <f>IF(A2581=1.2, "Minneapolis",VLOOKUP(A2581,'Fall20 data fy22 comp rev '!$P$2:$Q$669,2,0))</f>
        <v>Naytahwaush Community School</v>
      </c>
      <c r="D2581" s="68">
        <v>4155.0</v>
      </c>
      <c r="E2581" s="69">
        <v>7.0</v>
      </c>
      <c r="F2581" s="69">
        <v>10.0</v>
      </c>
      <c r="G2581" s="70" t="s">
        <v>500</v>
      </c>
      <c r="H2581" s="69">
        <v>123.0</v>
      </c>
      <c r="I2581" s="69">
        <v>91.0</v>
      </c>
      <c r="J2581" s="69">
        <v>7.0</v>
      </c>
      <c r="K2581" s="29">
        <f>ROUND((I$3*I2581)+(J2581*J$3),1)</f>
        <v>94.5</v>
      </c>
      <c r="L2581" s="71">
        <f>ROUND(K2581/H2581,4)</f>
        <v>0.7683</v>
      </c>
      <c r="M2581" s="71">
        <f>ROUND(MIN(1,L2581/M$3),4)</f>
        <v>0.9604</v>
      </c>
      <c r="N2581" s="72">
        <f>ROUND(K2581*M2581*N$3,2)</f>
        <v>54.45</v>
      </c>
      <c r="O2581" s="73">
        <f>ROUND(N2581*O$3,2)</f>
        <v>311889.6</v>
      </c>
      <c r="P2581" s="8">
        <f>O2581/H2581</f>
        <v>2535.687805</v>
      </c>
    </row>
    <row r="2582" ht="14.25" customHeight="1" outlineLevel="1">
      <c r="A2582" s="68"/>
      <c r="B2582" s="69"/>
      <c r="C2582" s="80" t="s">
        <v>4055</v>
      </c>
      <c r="D2582" s="68"/>
      <c r="E2582" s="69"/>
      <c r="F2582" s="69"/>
      <c r="G2582" s="70"/>
      <c r="H2582" s="69">
        <f t="shared" ref="H2582:K2582" si="3062">SUBTOTAL(9,H2581)</f>
        <v>123</v>
      </c>
      <c r="I2582" s="69">
        <f t="shared" si="3062"/>
        <v>91</v>
      </c>
      <c r="J2582" s="69">
        <f t="shared" si="3062"/>
        <v>7</v>
      </c>
      <c r="K2582" s="29">
        <f t="shared" si="3062"/>
        <v>94.5</v>
      </c>
      <c r="L2582" s="71"/>
      <c r="M2582" s="71"/>
      <c r="N2582" s="72">
        <f t="shared" ref="N2582:O2582" si="3063">SUBTOTAL(9,N2581)</f>
        <v>54.45</v>
      </c>
      <c r="O2582" s="73">
        <f t="shared" si="3063"/>
        <v>311889.6</v>
      </c>
      <c r="P2582" s="8"/>
    </row>
    <row r="2583" ht="14.25" customHeight="1" outlineLevel="2">
      <c r="A2583" s="68">
        <v>4159.0</v>
      </c>
      <c r="B2583" s="69">
        <v>7.0</v>
      </c>
      <c r="C2583" s="18" t="str">
        <f>IF(A2583=1.2, "Minneapolis",VLOOKUP(A2583,'Fall20 data fy22 comp rev '!$P$2:$Q$669,2,0))</f>
        <v>Seven Hills Classical</v>
      </c>
      <c r="D2583" s="68">
        <v>4159.0</v>
      </c>
      <c r="E2583" s="69">
        <v>7.0</v>
      </c>
      <c r="F2583" s="69">
        <v>10.0</v>
      </c>
      <c r="G2583" s="70" t="s">
        <v>3384</v>
      </c>
      <c r="H2583" s="69">
        <v>558.0</v>
      </c>
      <c r="I2583" s="69">
        <v>62.0</v>
      </c>
      <c r="J2583" s="69">
        <v>33.0</v>
      </c>
      <c r="K2583" s="29">
        <f t="shared" ref="K2583:K2585" si="3064">ROUND((I$3*I2583)+(J2583*J$3),1)</f>
        <v>78.5</v>
      </c>
      <c r="L2583" s="71">
        <f t="shared" ref="L2583:L2585" si="3065">ROUND(K2583/H2583,4)</f>
        <v>0.1407</v>
      </c>
      <c r="M2583" s="71">
        <f t="shared" ref="M2583:M2585" si="3066">ROUND(MIN(1,L2583/M$3),4)</f>
        <v>0.1759</v>
      </c>
      <c r="N2583" s="72">
        <f t="shared" ref="N2583:N2585" si="3067">ROUND(K2583*M2583*N$3,2)</f>
        <v>8.28</v>
      </c>
      <c r="O2583" s="73">
        <f t="shared" ref="O2583:O2585" si="3068">ROUND(N2583*O$3,2)</f>
        <v>47427.84</v>
      </c>
      <c r="P2583" s="8">
        <f t="shared" ref="P2583:P2585" si="3069">O2583/H2583</f>
        <v>84.99612903</v>
      </c>
    </row>
    <row r="2584" ht="14.25" customHeight="1" outlineLevel="2">
      <c r="A2584" s="68">
        <v>4159.0</v>
      </c>
      <c r="B2584" s="69">
        <v>7.0</v>
      </c>
      <c r="C2584" s="18" t="str">
        <f>IF(A2584=1.2, "Minneapolis",VLOOKUP(A2584,'Fall20 data fy22 comp rev '!$P$2:$Q$669,2,0))</f>
        <v>Seven Hills Classical</v>
      </c>
      <c r="D2584" s="68">
        <v>4159.0</v>
      </c>
      <c r="E2584" s="69">
        <v>7.0</v>
      </c>
      <c r="F2584" s="69">
        <v>20.0</v>
      </c>
      <c r="G2584" s="70" t="s">
        <v>3385</v>
      </c>
      <c r="H2584" s="69">
        <v>257.0</v>
      </c>
      <c r="I2584" s="69">
        <v>52.0</v>
      </c>
      <c r="J2584" s="69">
        <v>18.0</v>
      </c>
      <c r="K2584" s="29">
        <f t="shared" si="3064"/>
        <v>61</v>
      </c>
      <c r="L2584" s="71">
        <f t="shared" si="3065"/>
        <v>0.2374</v>
      </c>
      <c r="M2584" s="71">
        <f t="shared" si="3066"/>
        <v>0.2968</v>
      </c>
      <c r="N2584" s="72">
        <f t="shared" si="3067"/>
        <v>10.86</v>
      </c>
      <c r="O2584" s="73">
        <f t="shared" si="3068"/>
        <v>62206.08</v>
      </c>
      <c r="P2584" s="8">
        <f t="shared" si="3069"/>
        <v>242.0470039</v>
      </c>
    </row>
    <row r="2585" ht="14.25" customHeight="1" outlineLevel="2">
      <c r="A2585" s="68">
        <v>4159.0</v>
      </c>
      <c r="B2585" s="69">
        <v>7.0</v>
      </c>
      <c r="C2585" s="18" t="str">
        <f>IF(A2585=1.2, "Minneapolis",VLOOKUP(A2585,'Fall20 data fy22 comp rev '!$P$2:$Q$669,2,0))</f>
        <v>Seven Hills Classical</v>
      </c>
      <c r="D2585" s="68">
        <v>4159.0</v>
      </c>
      <c r="E2585" s="69">
        <v>7.0</v>
      </c>
      <c r="F2585" s="69">
        <v>30.0</v>
      </c>
      <c r="G2585" s="70" t="s">
        <v>3386</v>
      </c>
      <c r="H2585" s="69">
        <v>250.0</v>
      </c>
      <c r="I2585" s="69">
        <v>53.0</v>
      </c>
      <c r="J2585" s="69">
        <v>33.0</v>
      </c>
      <c r="K2585" s="29">
        <f t="shared" si="3064"/>
        <v>69.5</v>
      </c>
      <c r="L2585" s="71">
        <f t="shared" si="3065"/>
        <v>0.278</v>
      </c>
      <c r="M2585" s="71">
        <f t="shared" si="3066"/>
        <v>0.3475</v>
      </c>
      <c r="N2585" s="72">
        <f t="shared" si="3067"/>
        <v>14.49</v>
      </c>
      <c r="O2585" s="73">
        <f t="shared" si="3068"/>
        <v>82998.72</v>
      </c>
      <c r="P2585" s="8">
        <f t="shared" si="3069"/>
        <v>331.99488</v>
      </c>
    </row>
    <row r="2586" ht="14.25" customHeight="1" outlineLevel="1">
      <c r="A2586" s="68"/>
      <c r="B2586" s="69"/>
      <c r="C2586" s="80" t="s">
        <v>4056</v>
      </c>
      <c r="D2586" s="68"/>
      <c r="E2586" s="69"/>
      <c r="F2586" s="69"/>
      <c r="G2586" s="70"/>
      <c r="H2586" s="69">
        <f t="shared" ref="H2586:K2586" si="3070">SUBTOTAL(9,H2583:H2585)</f>
        <v>1065</v>
      </c>
      <c r="I2586" s="69">
        <f t="shared" si="3070"/>
        <v>167</v>
      </c>
      <c r="J2586" s="69">
        <f t="shared" si="3070"/>
        <v>84</v>
      </c>
      <c r="K2586" s="29">
        <f t="shared" si="3070"/>
        <v>209</v>
      </c>
      <c r="L2586" s="71"/>
      <c r="M2586" s="71"/>
      <c r="N2586" s="72">
        <f t="shared" ref="N2586:O2586" si="3071">SUBTOTAL(9,N2583:N2585)</f>
        <v>33.63</v>
      </c>
      <c r="O2586" s="73">
        <f t="shared" si="3071"/>
        <v>192632.64</v>
      </c>
      <c r="P2586" s="8"/>
    </row>
    <row r="2587" ht="14.25" customHeight="1" outlineLevel="2">
      <c r="A2587" s="68">
        <v>4160.0</v>
      </c>
      <c r="B2587" s="69">
        <v>7.0</v>
      </c>
      <c r="C2587" s="18" t="str">
        <f>IF(A2587=1.2, "Minneapolis",VLOOKUP(A2587,'Fall20 data fy22 comp rev '!$P$2:$Q$669,2,0))</f>
        <v>Spectrum High School</v>
      </c>
      <c r="D2587" s="68">
        <v>4160.0</v>
      </c>
      <c r="E2587" s="69">
        <v>7.0</v>
      </c>
      <c r="F2587" s="69">
        <v>10.0</v>
      </c>
      <c r="G2587" s="70" t="s">
        <v>502</v>
      </c>
      <c r="H2587" s="69">
        <v>416.0</v>
      </c>
      <c r="I2587" s="69">
        <v>37.0</v>
      </c>
      <c r="J2587" s="69">
        <v>11.0</v>
      </c>
      <c r="K2587" s="29">
        <f t="shared" ref="K2587:K2589" si="3072">ROUND((I$3*I2587)+(J2587*J$3),1)</f>
        <v>42.5</v>
      </c>
      <c r="L2587" s="71">
        <f t="shared" ref="L2587:L2589" si="3073">ROUND(K2587/H2587,4)</f>
        <v>0.1022</v>
      </c>
      <c r="M2587" s="71">
        <f t="shared" ref="M2587:M2589" si="3074">ROUND(MIN(1,L2587/M$3),4)</f>
        <v>0.1278</v>
      </c>
      <c r="N2587" s="72">
        <f t="shared" ref="N2587:N2589" si="3075">ROUND(K2587*M2587*N$3,2)</f>
        <v>3.26</v>
      </c>
      <c r="O2587" s="73">
        <f t="shared" ref="O2587:O2589" si="3076">ROUND(N2587*O$3,2)</f>
        <v>18673.28</v>
      </c>
      <c r="P2587" s="8">
        <f t="shared" ref="P2587:P2589" si="3077">O2587/H2587</f>
        <v>44.88769231</v>
      </c>
    </row>
    <row r="2588" ht="14.25" customHeight="1" outlineLevel="2">
      <c r="A2588" s="68">
        <v>4160.0</v>
      </c>
      <c r="B2588" s="69">
        <v>7.0</v>
      </c>
      <c r="C2588" s="18" t="str">
        <f>IF(A2588=1.2, "Minneapolis",VLOOKUP(A2588,'Fall20 data fy22 comp rev '!$P$2:$Q$669,2,0))</f>
        <v>Spectrum High School</v>
      </c>
      <c r="D2588" s="68">
        <v>4160.0</v>
      </c>
      <c r="E2588" s="69">
        <v>7.0</v>
      </c>
      <c r="F2588" s="69">
        <v>20.0</v>
      </c>
      <c r="G2588" s="70" t="s">
        <v>3387</v>
      </c>
      <c r="H2588" s="69">
        <v>116.0</v>
      </c>
      <c r="I2588" s="69">
        <v>6.0</v>
      </c>
      <c r="J2588" s="69">
        <v>8.0</v>
      </c>
      <c r="K2588" s="29">
        <f t="shared" si="3072"/>
        <v>10</v>
      </c>
      <c r="L2588" s="71">
        <f t="shared" si="3073"/>
        <v>0.0862</v>
      </c>
      <c r="M2588" s="71">
        <f t="shared" si="3074"/>
        <v>0.1078</v>
      </c>
      <c r="N2588" s="72">
        <f t="shared" si="3075"/>
        <v>0.65</v>
      </c>
      <c r="O2588" s="73">
        <f t="shared" si="3076"/>
        <v>3723.2</v>
      </c>
      <c r="P2588" s="8">
        <f t="shared" si="3077"/>
        <v>32.09655172</v>
      </c>
    </row>
    <row r="2589" ht="14.25" customHeight="1" outlineLevel="2">
      <c r="A2589" s="68">
        <v>4160.0</v>
      </c>
      <c r="B2589" s="69">
        <v>7.0</v>
      </c>
      <c r="C2589" s="18" t="str">
        <f>IF(A2589=1.2, "Minneapolis",VLOOKUP(A2589,'Fall20 data fy22 comp rev '!$P$2:$Q$669,2,0))</f>
        <v>Spectrum High School</v>
      </c>
      <c r="D2589" s="68">
        <v>4160.0</v>
      </c>
      <c r="E2589" s="69">
        <v>7.0</v>
      </c>
      <c r="F2589" s="69">
        <v>30.0</v>
      </c>
      <c r="G2589" s="70" t="s">
        <v>3388</v>
      </c>
      <c r="H2589" s="69">
        <v>254.0</v>
      </c>
      <c r="I2589" s="69">
        <v>26.0</v>
      </c>
      <c r="J2589" s="69">
        <v>11.0</v>
      </c>
      <c r="K2589" s="29">
        <f t="shared" si="3072"/>
        <v>31.5</v>
      </c>
      <c r="L2589" s="71">
        <f t="shared" si="3073"/>
        <v>0.124</v>
      </c>
      <c r="M2589" s="71">
        <f t="shared" si="3074"/>
        <v>0.155</v>
      </c>
      <c r="N2589" s="72">
        <f t="shared" si="3075"/>
        <v>2.93</v>
      </c>
      <c r="O2589" s="73">
        <f t="shared" si="3076"/>
        <v>16783.04</v>
      </c>
      <c r="P2589" s="8">
        <f t="shared" si="3077"/>
        <v>66.07496063</v>
      </c>
    </row>
    <row r="2590" ht="14.25" customHeight="1" outlineLevel="1">
      <c r="A2590" s="68"/>
      <c r="B2590" s="69"/>
      <c r="C2590" s="80" t="s">
        <v>4057</v>
      </c>
      <c r="D2590" s="68"/>
      <c r="E2590" s="69"/>
      <c r="F2590" s="69"/>
      <c r="G2590" s="70"/>
      <c r="H2590" s="69">
        <f t="shared" ref="H2590:K2590" si="3078">SUBTOTAL(9,H2587:H2589)</f>
        <v>786</v>
      </c>
      <c r="I2590" s="69">
        <f t="shared" si="3078"/>
        <v>69</v>
      </c>
      <c r="J2590" s="69">
        <f t="shared" si="3078"/>
        <v>30</v>
      </c>
      <c r="K2590" s="29">
        <f t="shared" si="3078"/>
        <v>84</v>
      </c>
      <c r="L2590" s="71"/>
      <c r="M2590" s="71"/>
      <c r="N2590" s="72">
        <f t="shared" ref="N2590:O2590" si="3079">SUBTOTAL(9,N2587:N2589)</f>
        <v>6.84</v>
      </c>
      <c r="O2590" s="73">
        <f t="shared" si="3079"/>
        <v>39179.52</v>
      </c>
      <c r="P2590" s="8"/>
    </row>
    <row r="2591" ht="14.25" customHeight="1" outlineLevel="2">
      <c r="A2591" s="68">
        <v>4161.0</v>
      </c>
      <c r="B2591" s="69">
        <v>7.0</v>
      </c>
      <c r="C2591" s="18" t="str">
        <f>IF(A2591=1.2, "Minneapolis",VLOOKUP(A2591,'Fall20 data fy22 comp rev '!$P$2:$Q$669,2,0))</f>
        <v>New Discoveries Monte</v>
      </c>
      <c r="D2591" s="68">
        <v>4161.0</v>
      </c>
      <c r="E2591" s="69">
        <v>7.0</v>
      </c>
      <c r="F2591" s="69">
        <v>10.0</v>
      </c>
      <c r="G2591" s="70" t="s">
        <v>503</v>
      </c>
      <c r="H2591" s="69">
        <v>216.0</v>
      </c>
      <c r="I2591" s="69">
        <v>81.0</v>
      </c>
      <c r="J2591" s="69">
        <v>51.0</v>
      </c>
      <c r="K2591" s="29">
        <f>ROUND((I$3*I2591)+(J2591*J$3),1)</f>
        <v>106.5</v>
      </c>
      <c r="L2591" s="71">
        <f>ROUND(K2591/H2591,4)</f>
        <v>0.4931</v>
      </c>
      <c r="M2591" s="71">
        <f>ROUND(MIN(1,L2591/M$3),4)</f>
        <v>0.6164</v>
      </c>
      <c r="N2591" s="72">
        <f>ROUND(K2591*M2591*N$3,2)</f>
        <v>39.39</v>
      </c>
      <c r="O2591" s="73">
        <f>ROUND(N2591*O$3,2)</f>
        <v>225625.92</v>
      </c>
      <c r="P2591" s="8">
        <f>O2591/H2591</f>
        <v>1044.564444</v>
      </c>
    </row>
    <row r="2592" ht="14.25" customHeight="1" outlineLevel="1">
      <c r="A2592" s="68"/>
      <c r="B2592" s="69"/>
      <c r="C2592" s="80" t="s">
        <v>4058</v>
      </c>
      <c r="D2592" s="68"/>
      <c r="E2592" s="69"/>
      <c r="F2592" s="69"/>
      <c r="G2592" s="70"/>
      <c r="H2592" s="69">
        <f t="shared" ref="H2592:K2592" si="3080">SUBTOTAL(9,H2591)</f>
        <v>216</v>
      </c>
      <c r="I2592" s="69">
        <f t="shared" si="3080"/>
        <v>81</v>
      </c>
      <c r="J2592" s="69">
        <f t="shared" si="3080"/>
        <v>51</v>
      </c>
      <c r="K2592" s="29">
        <f t="shared" si="3080"/>
        <v>106.5</v>
      </c>
      <c r="L2592" s="71"/>
      <c r="M2592" s="71"/>
      <c r="N2592" s="72">
        <f t="shared" ref="N2592:O2592" si="3081">SUBTOTAL(9,N2591)</f>
        <v>39.39</v>
      </c>
      <c r="O2592" s="73">
        <f t="shared" si="3081"/>
        <v>225625.92</v>
      </c>
      <c r="P2592" s="8"/>
    </row>
    <row r="2593" ht="14.25" customHeight="1" outlineLevel="2">
      <c r="A2593" s="68">
        <v>4162.0</v>
      </c>
      <c r="B2593" s="69">
        <v>7.0</v>
      </c>
      <c r="C2593" s="18" t="str">
        <f>IF(A2593=1.2, "Minneapolis",VLOOKUP(A2593,'Fall20 data fy22 comp rev '!$P$2:$Q$669,2,0))</f>
        <v>Southside Family Char</v>
      </c>
      <c r="D2593" s="68">
        <v>4162.0</v>
      </c>
      <c r="E2593" s="69">
        <v>7.0</v>
      </c>
      <c r="F2593" s="69">
        <v>10.0</v>
      </c>
      <c r="G2593" s="70" t="s">
        <v>504</v>
      </c>
      <c r="H2593" s="69">
        <v>122.0</v>
      </c>
      <c r="I2593" s="69">
        <v>49.0</v>
      </c>
      <c r="J2593" s="69">
        <v>13.0</v>
      </c>
      <c r="K2593" s="29">
        <f>ROUND((I$3*I2593)+(J2593*J$3),1)</f>
        <v>55.5</v>
      </c>
      <c r="L2593" s="71">
        <f>ROUND(K2593/H2593,4)</f>
        <v>0.4549</v>
      </c>
      <c r="M2593" s="71">
        <f>ROUND(MIN(1,L2593/M$3),4)</f>
        <v>0.5686</v>
      </c>
      <c r="N2593" s="72">
        <f>ROUND(K2593*M2593*N$3,2)</f>
        <v>18.93</v>
      </c>
      <c r="O2593" s="73">
        <f>ROUND(N2593*O$3,2)</f>
        <v>108431.04</v>
      </c>
      <c r="P2593" s="8">
        <f>O2593/H2593</f>
        <v>888.7790164</v>
      </c>
    </row>
    <row r="2594" ht="14.25" customHeight="1" outlineLevel="1">
      <c r="A2594" s="68"/>
      <c r="B2594" s="69"/>
      <c r="C2594" s="80" t="s">
        <v>4059</v>
      </c>
      <c r="D2594" s="68"/>
      <c r="E2594" s="69"/>
      <c r="F2594" s="69"/>
      <c r="G2594" s="70"/>
      <c r="H2594" s="69">
        <f t="shared" ref="H2594:K2594" si="3082">SUBTOTAL(9,H2593)</f>
        <v>122</v>
      </c>
      <c r="I2594" s="69">
        <f t="shared" si="3082"/>
        <v>49</v>
      </c>
      <c r="J2594" s="69">
        <f t="shared" si="3082"/>
        <v>13</v>
      </c>
      <c r="K2594" s="29">
        <f t="shared" si="3082"/>
        <v>55.5</v>
      </c>
      <c r="L2594" s="71"/>
      <c r="M2594" s="71"/>
      <c r="N2594" s="72">
        <f t="shared" ref="N2594:O2594" si="3083">SUBTOTAL(9,N2593)</f>
        <v>18.93</v>
      </c>
      <c r="O2594" s="73">
        <f t="shared" si="3083"/>
        <v>108431.04</v>
      </c>
      <c r="P2594" s="8"/>
    </row>
    <row r="2595" ht="14.25" customHeight="1" outlineLevel="2">
      <c r="A2595" s="68">
        <v>4164.0</v>
      </c>
      <c r="B2595" s="69">
        <v>7.0</v>
      </c>
      <c r="C2595" s="18" t="str">
        <f>IF(A2595=1.2, "Minneapolis",VLOOKUP(A2595,'Fall20 data fy22 comp rev '!$P$2:$Q$669,2,0))</f>
        <v>Laura Jeffreys Academy</v>
      </c>
      <c r="D2595" s="68">
        <v>4164.0</v>
      </c>
      <c r="E2595" s="69">
        <v>7.0</v>
      </c>
      <c r="F2595" s="69">
        <v>10.0</v>
      </c>
      <c r="G2595" s="70" t="s">
        <v>505</v>
      </c>
      <c r="H2595" s="69">
        <v>81.0</v>
      </c>
      <c r="I2595" s="69">
        <v>26.0</v>
      </c>
      <c r="J2595" s="69">
        <v>5.0</v>
      </c>
      <c r="K2595" s="29">
        <f>ROUND((I$3*I2595)+(J2595*J$3),1)</f>
        <v>28.5</v>
      </c>
      <c r="L2595" s="71">
        <f>ROUND(K2595/H2595,4)</f>
        <v>0.3519</v>
      </c>
      <c r="M2595" s="71">
        <f>ROUND(MIN(1,L2595/M$3),4)</f>
        <v>0.4399</v>
      </c>
      <c r="N2595" s="72">
        <f>ROUND(K2595*M2595*N$3,2)</f>
        <v>7.52</v>
      </c>
      <c r="O2595" s="73">
        <f>ROUND(N2595*O$3,2)</f>
        <v>43074.56</v>
      </c>
      <c r="P2595" s="8">
        <f>O2595/H2595</f>
        <v>531.7846914</v>
      </c>
    </row>
    <row r="2596" ht="14.25" customHeight="1" outlineLevel="1">
      <c r="A2596" s="68"/>
      <c r="B2596" s="69"/>
      <c r="C2596" s="80" t="s">
        <v>4060</v>
      </c>
      <c r="D2596" s="68"/>
      <c r="E2596" s="69"/>
      <c r="F2596" s="69"/>
      <c r="G2596" s="70"/>
      <c r="H2596" s="69">
        <f t="shared" ref="H2596:K2596" si="3084">SUBTOTAL(9,H2595)</f>
        <v>81</v>
      </c>
      <c r="I2596" s="69">
        <f t="shared" si="3084"/>
        <v>26</v>
      </c>
      <c r="J2596" s="69">
        <f t="shared" si="3084"/>
        <v>5</v>
      </c>
      <c r="K2596" s="29">
        <f t="shared" si="3084"/>
        <v>28.5</v>
      </c>
      <c r="L2596" s="71"/>
      <c r="M2596" s="71"/>
      <c r="N2596" s="72">
        <f t="shared" ref="N2596:O2596" si="3085">SUBTOTAL(9,N2595)</f>
        <v>7.52</v>
      </c>
      <c r="O2596" s="73">
        <f t="shared" si="3085"/>
        <v>43074.56</v>
      </c>
      <c r="P2596" s="8"/>
    </row>
    <row r="2597" ht="14.25" customHeight="1" outlineLevel="2">
      <c r="A2597" s="68">
        <v>4166.0</v>
      </c>
      <c r="B2597" s="69">
        <v>7.0</v>
      </c>
      <c r="C2597" s="18" t="str">
        <f>IF(A2597=1.2, "Minneapolis",VLOOKUP(A2597,'Fall20 data fy22 comp rev '!$P$2:$Q$669,2,0))</f>
        <v>East Range Academy Of Tech &amp; Science</v>
      </c>
      <c r="D2597" s="68">
        <v>4166.0</v>
      </c>
      <c r="E2597" s="69">
        <v>7.0</v>
      </c>
      <c r="F2597" s="69">
        <v>10.0</v>
      </c>
      <c r="G2597" s="70" t="s">
        <v>506</v>
      </c>
      <c r="H2597" s="69">
        <v>178.0</v>
      </c>
      <c r="I2597" s="69">
        <v>123.0</v>
      </c>
      <c r="J2597" s="69">
        <v>16.0</v>
      </c>
      <c r="K2597" s="29">
        <f>ROUND((I$3*I2597)+(J2597*J$3),1)</f>
        <v>131</v>
      </c>
      <c r="L2597" s="71">
        <f>ROUND(K2597/H2597,4)</f>
        <v>0.736</v>
      </c>
      <c r="M2597" s="71">
        <f>ROUND(MIN(1,L2597/M$3),4)</f>
        <v>0.92</v>
      </c>
      <c r="N2597" s="72">
        <f>ROUND(K2597*M2597*N$3,2)</f>
        <v>72.31</v>
      </c>
      <c r="O2597" s="73">
        <f>ROUND(N2597*O$3,2)</f>
        <v>414191.68</v>
      </c>
      <c r="P2597" s="8">
        <f>O2597/H2597</f>
        <v>2326.919551</v>
      </c>
    </row>
    <row r="2598" ht="14.25" customHeight="1" outlineLevel="1">
      <c r="A2598" s="68"/>
      <c r="B2598" s="69"/>
      <c r="C2598" s="80" t="s">
        <v>4061</v>
      </c>
      <c r="D2598" s="68"/>
      <c r="E2598" s="69"/>
      <c r="F2598" s="69"/>
      <c r="G2598" s="70"/>
      <c r="H2598" s="69">
        <f t="shared" ref="H2598:K2598" si="3086">SUBTOTAL(9,H2597)</f>
        <v>178</v>
      </c>
      <c r="I2598" s="69">
        <f t="shared" si="3086"/>
        <v>123</v>
      </c>
      <c r="J2598" s="69">
        <f t="shared" si="3086"/>
        <v>16</v>
      </c>
      <c r="K2598" s="29">
        <f t="shared" si="3086"/>
        <v>131</v>
      </c>
      <c r="L2598" s="71"/>
      <c r="M2598" s="71"/>
      <c r="N2598" s="72">
        <f t="shared" ref="N2598:O2598" si="3087">SUBTOTAL(9,N2597)</f>
        <v>72.31</v>
      </c>
      <c r="O2598" s="73">
        <f t="shared" si="3087"/>
        <v>414191.68</v>
      </c>
      <c r="P2598" s="8"/>
    </row>
    <row r="2599" ht="14.25" customHeight="1" outlineLevel="2">
      <c r="A2599" s="68">
        <v>4167.0</v>
      </c>
      <c r="B2599" s="69">
        <v>7.0</v>
      </c>
      <c r="C2599" s="18" t="str">
        <f>IF(A2599=1.2, "Minneapolis",VLOOKUP(A2599,'Fall20 data fy22 comp rev '!$P$2:$Q$669,2,0))</f>
        <v>International Spanish</v>
      </c>
      <c r="D2599" s="68">
        <v>4167.0</v>
      </c>
      <c r="E2599" s="69">
        <v>7.0</v>
      </c>
      <c r="F2599" s="69">
        <v>10.0</v>
      </c>
      <c r="G2599" s="70" t="s">
        <v>507</v>
      </c>
      <c r="H2599" s="69">
        <v>340.0</v>
      </c>
      <c r="I2599" s="69">
        <v>15.0</v>
      </c>
      <c r="J2599" s="69">
        <v>6.0</v>
      </c>
      <c r="K2599" s="29">
        <f>ROUND((I$3*I2599)+(J2599*J$3),1)</f>
        <v>18</v>
      </c>
      <c r="L2599" s="71">
        <f>ROUND(K2599/H2599,4)</f>
        <v>0.0529</v>
      </c>
      <c r="M2599" s="71">
        <f>ROUND(MIN(1,L2599/M$3),4)</f>
        <v>0.0661</v>
      </c>
      <c r="N2599" s="72">
        <f>ROUND(K2599*M2599*N$3,2)</f>
        <v>0.71</v>
      </c>
      <c r="O2599" s="73">
        <f>ROUND(N2599*O$3,2)</f>
        <v>4066.88</v>
      </c>
      <c r="P2599" s="8">
        <f>O2599/H2599</f>
        <v>11.96141176</v>
      </c>
    </row>
    <row r="2600" ht="14.25" customHeight="1" outlineLevel="1">
      <c r="A2600" s="68"/>
      <c r="B2600" s="69"/>
      <c r="C2600" s="80" t="s">
        <v>4062</v>
      </c>
      <c r="D2600" s="68"/>
      <c r="E2600" s="69"/>
      <c r="F2600" s="69"/>
      <c r="G2600" s="70"/>
      <c r="H2600" s="69">
        <f t="shared" ref="H2600:K2600" si="3088">SUBTOTAL(9,H2599)</f>
        <v>340</v>
      </c>
      <c r="I2600" s="69">
        <f t="shared" si="3088"/>
        <v>15</v>
      </c>
      <c r="J2600" s="69">
        <f t="shared" si="3088"/>
        <v>6</v>
      </c>
      <c r="K2600" s="29">
        <f t="shared" si="3088"/>
        <v>18</v>
      </c>
      <c r="L2600" s="71"/>
      <c r="M2600" s="71"/>
      <c r="N2600" s="72">
        <f t="shared" ref="N2600:O2600" si="3089">SUBTOTAL(9,N2599)</f>
        <v>0.71</v>
      </c>
      <c r="O2600" s="73">
        <f t="shared" si="3089"/>
        <v>4066.88</v>
      </c>
      <c r="P2600" s="8"/>
    </row>
    <row r="2601" ht="14.25" customHeight="1" outlineLevel="2">
      <c r="A2601" s="68">
        <v>4168.0</v>
      </c>
      <c r="B2601" s="69">
        <v>7.0</v>
      </c>
      <c r="C2601" s="18" t="str">
        <f>IF(A2601=1.2, "Minneapolis",VLOOKUP(A2601,'Fall20 data fy22 comp rev '!$P$2:$Q$669,2,0))</f>
        <v>Glacial Hills Element</v>
      </c>
      <c r="D2601" s="68">
        <v>4168.0</v>
      </c>
      <c r="E2601" s="69">
        <v>7.0</v>
      </c>
      <c r="F2601" s="69">
        <v>10.0</v>
      </c>
      <c r="G2601" s="70" t="s">
        <v>508</v>
      </c>
      <c r="H2601" s="69">
        <v>93.0</v>
      </c>
      <c r="I2601" s="69">
        <v>32.0</v>
      </c>
      <c r="J2601" s="69">
        <v>17.0</v>
      </c>
      <c r="K2601" s="29">
        <f>ROUND((I$3*I2601)+(J2601*J$3),1)</f>
        <v>40.5</v>
      </c>
      <c r="L2601" s="71">
        <f>ROUND(K2601/H2601,4)</f>
        <v>0.4355</v>
      </c>
      <c r="M2601" s="71">
        <f>ROUND(MIN(1,L2601/M$3),4)</f>
        <v>0.5444</v>
      </c>
      <c r="N2601" s="72">
        <f>ROUND(K2601*M2601*N$3,2)</f>
        <v>13.23</v>
      </c>
      <c r="O2601" s="73">
        <f>ROUND(N2601*O$3,2)</f>
        <v>75781.44</v>
      </c>
      <c r="P2601" s="8">
        <f>O2601/H2601</f>
        <v>814.8541935</v>
      </c>
    </row>
    <row r="2602" ht="14.25" customHeight="1" outlineLevel="1">
      <c r="A2602" s="68"/>
      <c r="B2602" s="69"/>
      <c r="C2602" s="80" t="s">
        <v>4063</v>
      </c>
      <c r="D2602" s="68"/>
      <c r="E2602" s="69"/>
      <c r="F2602" s="69"/>
      <c r="G2602" s="70"/>
      <c r="H2602" s="69">
        <f t="shared" ref="H2602:K2602" si="3090">SUBTOTAL(9,H2601)</f>
        <v>93</v>
      </c>
      <c r="I2602" s="69">
        <f t="shared" si="3090"/>
        <v>32</v>
      </c>
      <c r="J2602" s="69">
        <f t="shared" si="3090"/>
        <v>17</v>
      </c>
      <c r="K2602" s="29">
        <f t="shared" si="3090"/>
        <v>40.5</v>
      </c>
      <c r="L2602" s="71"/>
      <c r="M2602" s="71"/>
      <c r="N2602" s="72">
        <f t="shared" ref="N2602:O2602" si="3091">SUBTOTAL(9,N2601)</f>
        <v>13.23</v>
      </c>
      <c r="O2602" s="73">
        <f t="shared" si="3091"/>
        <v>75781.44</v>
      </c>
      <c r="P2602" s="8"/>
    </row>
    <row r="2603" ht="14.25" customHeight="1" outlineLevel="2">
      <c r="A2603" s="68">
        <v>4169.0</v>
      </c>
      <c r="B2603" s="69">
        <v>7.0</v>
      </c>
      <c r="C2603" s="18" t="str">
        <f>IF(A2603=1.2, "Minneapolis",VLOOKUP(A2603,'Fall20 data fy22 comp rev '!$P$2:$Q$669,2,0))</f>
        <v>Stonebridge Community School nee Stonbeb</v>
      </c>
      <c r="D2603" s="68">
        <v>4169.0</v>
      </c>
      <c r="E2603" s="69">
        <v>7.0</v>
      </c>
      <c r="F2603" s="69">
        <v>10.0</v>
      </c>
      <c r="G2603" s="70" t="s">
        <v>3389</v>
      </c>
      <c r="H2603" s="69">
        <v>283.0</v>
      </c>
      <c r="I2603" s="69">
        <v>229.0</v>
      </c>
      <c r="J2603" s="69">
        <v>15.0</v>
      </c>
      <c r="K2603" s="29">
        <f>ROUND((I$3*I2603)+(J2603*J$3),1)</f>
        <v>236.5</v>
      </c>
      <c r="L2603" s="71">
        <f>ROUND(K2603/H2603,4)</f>
        <v>0.8357</v>
      </c>
      <c r="M2603" s="71">
        <f>ROUND(MIN(1,L2603/M$3),4)</f>
        <v>1</v>
      </c>
      <c r="N2603" s="72">
        <f>ROUND(K2603*M2603*N$3,2)</f>
        <v>141.9</v>
      </c>
      <c r="O2603" s="73">
        <f>ROUND(N2603*O$3,2)</f>
        <v>812803.2</v>
      </c>
      <c r="P2603" s="8">
        <f>O2603/H2603</f>
        <v>2872.096113</v>
      </c>
    </row>
    <row r="2604" ht="14.25" customHeight="1" outlineLevel="1">
      <c r="A2604" s="68"/>
      <c r="B2604" s="69"/>
      <c r="C2604" s="80" t="s">
        <v>4064</v>
      </c>
      <c r="D2604" s="68"/>
      <c r="E2604" s="69"/>
      <c r="F2604" s="69"/>
      <c r="G2604" s="70"/>
      <c r="H2604" s="69">
        <f t="shared" ref="H2604:K2604" si="3092">SUBTOTAL(9,H2603)</f>
        <v>283</v>
      </c>
      <c r="I2604" s="69">
        <f t="shared" si="3092"/>
        <v>229</v>
      </c>
      <c r="J2604" s="69">
        <f t="shared" si="3092"/>
        <v>15</v>
      </c>
      <c r="K2604" s="29">
        <f t="shared" si="3092"/>
        <v>236.5</v>
      </c>
      <c r="L2604" s="71"/>
      <c r="M2604" s="71"/>
      <c r="N2604" s="72">
        <f t="shared" ref="N2604:O2604" si="3093">SUBTOTAL(9,N2603)</f>
        <v>141.9</v>
      </c>
      <c r="O2604" s="73">
        <f t="shared" si="3093"/>
        <v>812803.2</v>
      </c>
      <c r="P2604" s="8"/>
    </row>
    <row r="2605" ht="14.25" customHeight="1" outlineLevel="2">
      <c r="A2605" s="68">
        <v>4170.0</v>
      </c>
      <c r="B2605" s="69">
        <v>7.0</v>
      </c>
      <c r="C2605" s="18" t="str">
        <f>IF(A2605=1.2, "Minneapolis",VLOOKUP(A2605,'Fall20 data fy22 comp rev '!$P$2:$Q$669,2,0))</f>
        <v>Hiawatha Leadership A</v>
      </c>
      <c r="D2605" s="68">
        <v>4170.0</v>
      </c>
      <c r="E2605" s="69">
        <v>7.0</v>
      </c>
      <c r="F2605" s="69">
        <v>10.0</v>
      </c>
      <c r="G2605" s="70" t="s">
        <v>3390</v>
      </c>
      <c r="H2605" s="69">
        <v>247.0</v>
      </c>
      <c r="I2605" s="69">
        <v>172.0</v>
      </c>
      <c r="J2605" s="69">
        <v>41.0</v>
      </c>
      <c r="K2605" s="29">
        <f t="shared" ref="K2605:K2609" si="3094">ROUND((I$3*I2605)+(J2605*J$3),1)</f>
        <v>192.5</v>
      </c>
      <c r="L2605" s="71">
        <f t="shared" ref="L2605:L2609" si="3095">ROUND(K2605/H2605,4)</f>
        <v>0.7794</v>
      </c>
      <c r="M2605" s="71">
        <f t="shared" ref="M2605:M2609" si="3096">ROUND(MIN(1,L2605/M$3),4)</f>
        <v>0.9743</v>
      </c>
      <c r="N2605" s="72">
        <f t="shared" ref="N2605:N2609" si="3097">ROUND(K2605*M2605*N$3,2)</f>
        <v>112.53</v>
      </c>
      <c r="O2605" s="73">
        <f t="shared" ref="O2605:O2609" si="3098">ROUND(N2605*O$3,2)</f>
        <v>644571.84</v>
      </c>
      <c r="P2605" s="8">
        <f t="shared" ref="P2605:P2609" si="3099">O2605/H2605</f>
        <v>2609.602591</v>
      </c>
    </row>
    <row r="2606" ht="14.25" customHeight="1" outlineLevel="2">
      <c r="A2606" s="68">
        <v>4170.0</v>
      </c>
      <c r="B2606" s="69">
        <v>7.0</v>
      </c>
      <c r="C2606" s="18" t="str">
        <f>IF(A2606=1.2, "Minneapolis",VLOOKUP(A2606,'Fall20 data fy22 comp rev '!$P$2:$Q$669,2,0))</f>
        <v>Hiawatha Leadership A</v>
      </c>
      <c r="D2606" s="68">
        <v>4170.0</v>
      </c>
      <c r="E2606" s="69">
        <v>7.0</v>
      </c>
      <c r="F2606" s="69">
        <v>11.0</v>
      </c>
      <c r="G2606" s="70" t="s">
        <v>3391</v>
      </c>
      <c r="H2606" s="69">
        <v>352.0</v>
      </c>
      <c r="I2606" s="69">
        <v>241.0</v>
      </c>
      <c r="J2606" s="69">
        <v>70.0</v>
      </c>
      <c r="K2606" s="29">
        <f t="shared" si="3094"/>
        <v>276</v>
      </c>
      <c r="L2606" s="71">
        <f t="shared" si="3095"/>
        <v>0.7841</v>
      </c>
      <c r="M2606" s="71">
        <f t="shared" si="3096"/>
        <v>0.9801</v>
      </c>
      <c r="N2606" s="72">
        <f t="shared" si="3097"/>
        <v>162.3</v>
      </c>
      <c r="O2606" s="73">
        <f t="shared" si="3098"/>
        <v>929654.4</v>
      </c>
      <c r="P2606" s="8">
        <f t="shared" si="3099"/>
        <v>2641.063636</v>
      </c>
    </row>
    <row r="2607" ht="14.25" customHeight="1" outlineLevel="2">
      <c r="A2607" s="68">
        <v>4170.0</v>
      </c>
      <c r="B2607" s="69">
        <v>7.0</v>
      </c>
      <c r="C2607" s="18" t="str">
        <f>IF(A2607=1.2, "Minneapolis",VLOOKUP(A2607,'Fall20 data fy22 comp rev '!$P$2:$Q$669,2,0))</f>
        <v>Hiawatha Leadership A</v>
      </c>
      <c r="D2607" s="68">
        <v>4170.0</v>
      </c>
      <c r="E2607" s="69">
        <v>7.0</v>
      </c>
      <c r="F2607" s="69">
        <v>12.0</v>
      </c>
      <c r="G2607" s="70" t="s">
        <v>3392</v>
      </c>
      <c r="H2607" s="69">
        <v>289.0</v>
      </c>
      <c r="I2607" s="69">
        <v>207.0</v>
      </c>
      <c r="J2607" s="69">
        <v>47.0</v>
      </c>
      <c r="K2607" s="29">
        <f t="shared" si="3094"/>
        <v>230.5</v>
      </c>
      <c r="L2607" s="71">
        <f t="shared" si="3095"/>
        <v>0.7976</v>
      </c>
      <c r="M2607" s="71">
        <f t="shared" si="3096"/>
        <v>0.997</v>
      </c>
      <c r="N2607" s="72">
        <f t="shared" si="3097"/>
        <v>137.89</v>
      </c>
      <c r="O2607" s="73">
        <f t="shared" si="3098"/>
        <v>789833.92</v>
      </c>
      <c r="P2607" s="8">
        <f t="shared" si="3099"/>
        <v>2732.989343</v>
      </c>
    </row>
    <row r="2608" ht="14.25" customHeight="1" outlineLevel="2">
      <c r="A2608" s="68">
        <v>4170.0</v>
      </c>
      <c r="B2608" s="69">
        <v>7.0</v>
      </c>
      <c r="C2608" s="18" t="str">
        <f>IF(A2608=1.2, "Minneapolis",VLOOKUP(A2608,'Fall20 data fy22 comp rev '!$P$2:$Q$669,2,0))</f>
        <v>Hiawatha Leadership A</v>
      </c>
      <c r="D2608" s="68">
        <v>4170.0</v>
      </c>
      <c r="E2608" s="69">
        <v>7.0</v>
      </c>
      <c r="F2608" s="69">
        <v>13.0</v>
      </c>
      <c r="G2608" s="70" t="s">
        <v>3393</v>
      </c>
      <c r="H2608" s="69">
        <v>498.0</v>
      </c>
      <c r="I2608" s="69">
        <v>337.0</v>
      </c>
      <c r="J2608" s="69">
        <v>78.0</v>
      </c>
      <c r="K2608" s="29">
        <f t="shared" si="3094"/>
        <v>376</v>
      </c>
      <c r="L2608" s="71">
        <f t="shared" si="3095"/>
        <v>0.755</v>
      </c>
      <c r="M2608" s="71">
        <f t="shared" si="3096"/>
        <v>0.9438</v>
      </c>
      <c r="N2608" s="72">
        <f t="shared" si="3097"/>
        <v>212.92</v>
      </c>
      <c r="O2608" s="73">
        <f t="shared" si="3098"/>
        <v>1219605.76</v>
      </c>
      <c r="P2608" s="8">
        <f t="shared" si="3099"/>
        <v>2449.00755</v>
      </c>
    </row>
    <row r="2609" ht="14.25" customHeight="1" outlineLevel="2">
      <c r="A2609" s="68">
        <v>4170.0</v>
      </c>
      <c r="B2609" s="69">
        <v>7.0</v>
      </c>
      <c r="C2609" s="18" t="str">
        <f>IF(A2609=1.2, "Minneapolis",VLOOKUP(A2609,'Fall20 data fy22 comp rev '!$P$2:$Q$669,2,0))</f>
        <v>Hiawatha Leadership A</v>
      </c>
      <c r="D2609" s="68">
        <v>4170.0</v>
      </c>
      <c r="E2609" s="69">
        <v>7.0</v>
      </c>
      <c r="F2609" s="69">
        <v>15.0</v>
      </c>
      <c r="G2609" s="70" t="s">
        <v>3394</v>
      </c>
      <c r="H2609" s="69">
        <v>169.0</v>
      </c>
      <c r="I2609" s="69">
        <v>119.0</v>
      </c>
      <c r="J2609" s="69">
        <v>25.0</v>
      </c>
      <c r="K2609" s="29">
        <f t="shared" si="3094"/>
        <v>131.5</v>
      </c>
      <c r="L2609" s="71">
        <f t="shared" si="3095"/>
        <v>0.7781</v>
      </c>
      <c r="M2609" s="71">
        <f t="shared" si="3096"/>
        <v>0.9726</v>
      </c>
      <c r="N2609" s="72">
        <f t="shared" si="3097"/>
        <v>76.74</v>
      </c>
      <c r="O2609" s="73">
        <f t="shared" si="3098"/>
        <v>439566.72</v>
      </c>
      <c r="P2609" s="8">
        <f t="shared" si="3099"/>
        <v>2600.986509</v>
      </c>
    </row>
    <row r="2610" ht="14.25" customHeight="1" outlineLevel="1">
      <c r="A2610" s="68"/>
      <c r="B2610" s="69"/>
      <c r="C2610" s="80" t="s">
        <v>4065</v>
      </c>
      <c r="D2610" s="68"/>
      <c r="E2610" s="69"/>
      <c r="F2610" s="69"/>
      <c r="G2610" s="70"/>
      <c r="H2610" s="69">
        <f t="shared" ref="H2610:K2610" si="3100">SUBTOTAL(9,H2605:H2609)</f>
        <v>1555</v>
      </c>
      <c r="I2610" s="69">
        <f t="shared" si="3100"/>
        <v>1076</v>
      </c>
      <c r="J2610" s="69">
        <f t="shared" si="3100"/>
        <v>261</v>
      </c>
      <c r="K2610" s="29">
        <f t="shared" si="3100"/>
        <v>1206.5</v>
      </c>
      <c r="L2610" s="71"/>
      <c r="M2610" s="71"/>
      <c r="N2610" s="72">
        <f t="shared" ref="N2610:O2610" si="3101">SUBTOTAL(9,N2605:N2609)</f>
        <v>702.38</v>
      </c>
      <c r="O2610" s="73">
        <f t="shared" si="3101"/>
        <v>4023232.64</v>
      </c>
      <c r="P2610" s="8"/>
    </row>
    <row r="2611" ht="14.25" customHeight="1" outlineLevel="2">
      <c r="A2611" s="68">
        <v>4171.0</v>
      </c>
      <c r="B2611" s="69">
        <v>7.0</v>
      </c>
      <c r="C2611" s="18" t="str">
        <f>IF(A2611=1.2, "Minneapolis",VLOOKUP(A2611,'Fall20 data fy22 comp rev '!$P$2:$Q$669,2,0))</f>
        <v>Noble Academy</v>
      </c>
      <c r="D2611" s="68">
        <v>4171.0</v>
      </c>
      <c r="E2611" s="69">
        <v>7.0</v>
      </c>
      <c r="F2611" s="69">
        <v>10.0</v>
      </c>
      <c r="G2611" s="70" t="s">
        <v>511</v>
      </c>
      <c r="H2611" s="69">
        <v>613.0</v>
      </c>
      <c r="I2611" s="69">
        <v>369.0</v>
      </c>
      <c r="J2611" s="69">
        <v>107.0</v>
      </c>
      <c r="K2611" s="29">
        <f t="shared" ref="K2611:K2612" si="3102">ROUND((I$3*I2611)+(J2611*J$3),1)</f>
        <v>422.5</v>
      </c>
      <c r="L2611" s="71">
        <f t="shared" ref="L2611:L2612" si="3103">ROUND(K2611/H2611,4)</f>
        <v>0.6892</v>
      </c>
      <c r="M2611" s="71">
        <f t="shared" ref="M2611:M2612" si="3104">ROUND(MIN(1,L2611/M$3),4)</f>
        <v>0.8615</v>
      </c>
      <c r="N2611" s="72">
        <f t="shared" ref="N2611:N2612" si="3105">ROUND(K2611*M2611*N$3,2)</f>
        <v>218.39</v>
      </c>
      <c r="O2611" s="73">
        <f t="shared" ref="O2611:O2612" si="3106">ROUND(N2611*O$3,2)</f>
        <v>1250937.92</v>
      </c>
      <c r="P2611" s="8">
        <f t="shared" ref="P2611:P2612" si="3107">O2611/H2611</f>
        <v>2040.681762</v>
      </c>
    </row>
    <row r="2612" ht="14.25" customHeight="1" outlineLevel="2">
      <c r="A2612" s="68">
        <v>4171.0</v>
      </c>
      <c r="B2612" s="69">
        <v>7.0</v>
      </c>
      <c r="C2612" s="18" t="str">
        <f>IF(A2612=1.2, "Minneapolis",VLOOKUP(A2612,'Fall20 data fy22 comp rev '!$P$2:$Q$669,2,0))</f>
        <v>Noble Academy</v>
      </c>
      <c r="D2612" s="68">
        <v>4171.0</v>
      </c>
      <c r="E2612" s="69">
        <v>7.0</v>
      </c>
      <c r="F2612" s="69">
        <v>20.0</v>
      </c>
      <c r="G2612" s="70" t="s">
        <v>3395</v>
      </c>
      <c r="H2612" s="69">
        <v>347.0</v>
      </c>
      <c r="I2612" s="69">
        <v>205.0</v>
      </c>
      <c r="J2612" s="69">
        <v>75.0</v>
      </c>
      <c r="K2612" s="29">
        <f t="shared" si="3102"/>
        <v>242.5</v>
      </c>
      <c r="L2612" s="71">
        <f t="shared" si="3103"/>
        <v>0.6988</v>
      </c>
      <c r="M2612" s="71">
        <f t="shared" si="3104"/>
        <v>0.8735</v>
      </c>
      <c r="N2612" s="72">
        <f t="shared" si="3105"/>
        <v>127.09</v>
      </c>
      <c r="O2612" s="73">
        <f t="shared" si="3106"/>
        <v>727971.52</v>
      </c>
      <c r="P2612" s="8">
        <f t="shared" si="3107"/>
        <v>2097.900634</v>
      </c>
    </row>
    <row r="2613" ht="14.25" customHeight="1" outlineLevel="1">
      <c r="A2613" s="68"/>
      <c r="B2613" s="69"/>
      <c r="C2613" s="80" t="s">
        <v>4066</v>
      </c>
      <c r="D2613" s="68"/>
      <c r="E2613" s="69"/>
      <c r="F2613" s="69"/>
      <c r="G2613" s="70"/>
      <c r="H2613" s="69">
        <f t="shared" ref="H2613:K2613" si="3108">SUBTOTAL(9,H2611:H2612)</f>
        <v>960</v>
      </c>
      <c r="I2613" s="69">
        <f t="shared" si="3108"/>
        <v>574</v>
      </c>
      <c r="J2613" s="69">
        <f t="shared" si="3108"/>
        <v>182</v>
      </c>
      <c r="K2613" s="29">
        <f t="shared" si="3108"/>
        <v>665</v>
      </c>
      <c r="L2613" s="71"/>
      <c r="M2613" s="71"/>
      <c r="N2613" s="72">
        <f t="shared" ref="N2613:O2613" si="3109">SUBTOTAL(9,N2611:N2612)</f>
        <v>345.48</v>
      </c>
      <c r="O2613" s="73">
        <f t="shared" si="3109"/>
        <v>1978909.44</v>
      </c>
      <c r="P2613" s="8"/>
    </row>
    <row r="2614" ht="14.25" customHeight="1" outlineLevel="2">
      <c r="A2614" s="68">
        <v>4172.0</v>
      </c>
      <c r="B2614" s="69">
        <v>7.0</v>
      </c>
      <c r="C2614" s="18" t="str">
        <f>IF(A2614=1.2, "Minneapolis",VLOOKUP(A2614,'Fall20 data fy22 comp rev '!$P$2:$Q$669,2,0))</f>
        <v>Clarkfield Charter Sc</v>
      </c>
      <c r="D2614" s="68">
        <v>4172.0</v>
      </c>
      <c r="E2614" s="69">
        <v>7.0</v>
      </c>
      <c r="F2614" s="69">
        <v>10.0</v>
      </c>
      <c r="G2614" s="70" t="s">
        <v>512</v>
      </c>
      <c r="H2614" s="69">
        <v>54.0</v>
      </c>
      <c r="I2614" s="69">
        <v>18.0</v>
      </c>
      <c r="J2614" s="69">
        <v>6.0</v>
      </c>
      <c r="K2614" s="29">
        <f>ROUND((I$3*I2614)+(J2614*J$3),1)</f>
        <v>21</v>
      </c>
      <c r="L2614" s="71">
        <f>ROUND(K2614/H2614,4)</f>
        <v>0.3889</v>
      </c>
      <c r="M2614" s="71">
        <f>ROUND(MIN(1,L2614/M$3),4)</f>
        <v>0.4861</v>
      </c>
      <c r="N2614" s="72">
        <f>ROUND(K2614*M2614*N$3,2)</f>
        <v>6.12</v>
      </c>
      <c r="O2614" s="73">
        <f>ROUND(N2614*O$3,2)</f>
        <v>35055.36</v>
      </c>
      <c r="P2614" s="8">
        <f>O2614/H2614</f>
        <v>649.1733333</v>
      </c>
    </row>
    <row r="2615" ht="14.25" customHeight="1" outlineLevel="1">
      <c r="A2615" s="68"/>
      <c r="B2615" s="69"/>
      <c r="C2615" s="80" t="s">
        <v>4067</v>
      </c>
      <c r="D2615" s="68"/>
      <c r="E2615" s="69"/>
      <c r="F2615" s="69"/>
      <c r="G2615" s="70"/>
      <c r="H2615" s="69">
        <f t="shared" ref="H2615:K2615" si="3110">SUBTOTAL(9,H2614)</f>
        <v>54</v>
      </c>
      <c r="I2615" s="69">
        <f t="shared" si="3110"/>
        <v>18</v>
      </c>
      <c r="J2615" s="69">
        <f t="shared" si="3110"/>
        <v>6</v>
      </c>
      <c r="K2615" s="29">
        <f t="shared" si="3110"/>
        <v>21</v>
      </c>
      <c r="L2615" s="71"/>
      <c r="M2615" s="71"/>
      <c r="N2615" s="72">
        <f t="shared" ref="N2615:O2615" si="3111">SUBTOTAL(9,N2614)</f>
        <v>6.12</v>
      </c>
      <c r="O2615" s="73">
        <f t="shared" si="3111"/>
        <v>35055.36</v>
      </c>
      <c r="P2615" s="8"/>
    </row>
    <row r="2616" ht="14.25" customHeight="1" outlineLevel="2">
      <c r="A2616" s="68">
        <v>4177.0</v>
      </c>
      <c r="B2616" s="69">
        <v>7.0</v>
      </c>
      <c r="C2616" s="18" t="str">
        <f>IF(A2616=1.2, "Minneapolis",VLOOKUP(A2616,'Fall20 data fy22 comp rev '!$P$2:$Q$669,2,0))</f>
        <v>Minisinaakwaang Leadership</v>
      </c>
      <c r="D2616" s="68">
        <v>4177.0</v>
      </c>
      <c r="E2616" s="69">
        <v>7.0</v>
      </c>
      <c r="F2616" s="69">
        <v>10.0</v>
      </c>
      <c r="G2616" s="70" t="s">
        <v>513</v>
      </c>
      <c r="H2616" s="69">
        <v>25.0</v>
      </c>
      <c r="I2616" s="69">
        <v>15.0</v>
      </c>
      <c r="J2616" s="69">
        <v>0.0</v>
      </c>
      <c r="K2616" s="29">
        <f>ROUND((I$3*I2616)+(J2616*J$3),1)</f>
        <v>15</v>
      </c>
      <c r="L2616" s="71">
        <f>ROUND(K2616/H2616,4)</f>
        <v>0.6</v>
      </c>
      <c r="M2616" s="71">
        <f>ROUND(MIN(1,L2616/M$3),4)</f>
        <v>0.75</v>
      </c>
      <c r="N2616" s="72">
        <f>ROUND(K2616*M2616*N$3,2)</f>
        <v>6.75</v>
      </c>
      <c r="O2616" s="73">
        <f>ROUND(N2616*O$3,2)</f>
        <v>38664</v>
      </c>
      <c r="P2616" s="8">
        <f>O2616/H2616</f>
        <v>1546.56</v>
      </c>
    </row>
    <row r="2617" ht="14.25" customHeight="1" outlineLevel="1">
      <c r="A2617" s="68"/>
      <c r="B2617" s="69"/>
      <c r="C2617" s="80" t="s">
        <v>4068</v>
      </c>
      <c r="D2617" s="68"/>
      <c r="E2617" s="69"/>
      <c r="F2617" s="69"/>
      <c r="G2617" s="70"/>
      <c r="H2617" s="69">
        <f t="shared" ref="H2617:K2617" si="3112">SUBTOTAL(9,H2616)</f>
        <v>25</v>
      </c>
      <c r="I2617" s="69">
        <f t="shared" si="3112"/>
        <v>15</v>
      </c>
      <c r="J2617" s="69">
        <f t="shared" si="3112"/>
        <v>0</v>
      </c>
      <c r="K2617" s="29">
        <f t="shared" si="3112"/>
        <v>15</v>
      </c>
      <c r="L2617" s="71"/>
      <c r="M2617" s="71"/>
      <c r="N2617" s="72">
        <f t="shared" ref="N2617:O2617" si="3113">SUBTOTAL(9,N2616)</f>
        <v>6.75</v>
      </c>
      <c r="O2617" s="73">
        <f t="shared" si="3113"/>
        <v>38664</v>
      </c>
      <c r="P2617" s="8"/>
    </row>
    <row r="2618" ht="14.25" customHeight="1" outlineLevel="2">
      <c r="A2618" s="68">
        <v>4178.0</v>
      </c>
      <c r="B2618" s="69">
        <v>7.0</v>
      </c>
      <c r="C2618" s="18" t="str">
        <f>IF(A2618=1.2, "Minneapolis",VLOOKUP(A2618,'Fall20 data fy22 comp rev '!$P$2:$Q$669,2,0))</f>
        <v>Lincoln International</v>
      </c>
      <c r="D2618" s="68">
        <v>4178.0</v>
      </c>
      <c r="E2618" s="69">
        <v>7.0</v>
      </c>
      <c r="F2618" s="69">
        <v>10.0</v>
      </c>
      <c r="G2618" s="70" t="s">
        <v>514</v>
      </c>
      <c r="H2618" s="69">
        <v>129.0</v>
      </c>
      <c r="I2618" s="69">
        <v>127.0</v>
      </c>
      <c r="J2618" s="69">
        <v>2.0</v>
      </c>
      <c r="K2618" s="29">
        <f>ROUND((I$3*I2618)+(J2618*J$3),1)</f>
        <v>128</v>
      </c>
      <c r="L2618" s="71">
        <f>ROUND(K2618/H2618,4)</f>
        <v>0.9922</v>
      </c>
      <c r="M2618" s="71">
        <f>ROUND(MIN(1,L2618/M$3),4)</f>
        <v>1</v>
      </c>
      <c r="N2618" s="72">
        <f>ROUND(K2618*M2618*N$3,2)</f>
        <v>76.8</v>
      </c>
      <c r="O2618" s="73">
        <f>ROUND(N2618*O$3,2)</f>
        <v>439910.4</v>
      </c>
      <c r="P2618" s="8">
        <f>O2618/H2618</f>
        <v>3410.15814</v>
      </c>
    </row>
    <row r="2619" ht="14.25" customHeight="1" outlineLevel="1">
      <c r="A2619" s="68"/>
      <c r="B2619" s="69"/>
      <c r="C2619" s="80" t="s">
        <v>4069</v>
      </c>
      <c r="D2619" s="68"/>
      <c r="E2619" s="69"/>
      <c r="F2619" s="69"/>
      <c r="G2619" s="70"/>
      <c r="H2619" s="69">
        <f t="shared" ref="H2619:K2619" si="3114">SUBTOTAL(9,H2618)</f>
        <v>129</v>
      </c>
      <c r="I2619" s="69">
        <f t="shared" si="3114"/>
        <v>127</v>
      </c>
      <c r="J2619" s="69">
        <f t="shared" si="3114"/>
        <v>2</v>
      </c>
      <c r="K2619" s="29">
        <f t="shared" si="3114"/>
        <v>128</v>
      </c>
      <c r="L2619" s="71"/>
      <c r="M2619" s="71"/>
      <c r="N2619" s="72">
        <f t="shared" ref="N2619:O2619" si="3115">SUBTOTAL(9,N2618)</f>
        <v>76.8</v>
      </c>
      <c r="O2619" s="73">
        <f t="shared" si="3115"/>
        <v>439910.4</v>
      </c>
      <c r="P2619" s="8"/>
    </row>
    <row r="2620" ht="14.25" customHeight="1" outlineLevel="2">
      <c r="A2620" s="68">
        <v>4181.0</v>
      </c>
      <c r="B2620" s="69">
        <v>7.0</v>
      </c>
      <c r="C2620" s="18" t="str">
        <f>IF(A2620=1.2, "Minneapolis",VLOOKUP(A2620,'Fall20 data fy22 comp rev '!$P$2:$Q$669,2,0))</f>
        <v>Community School of Excellence</v>
      </c>
      <c r="D2620" s="68">
        <v>4181.0</v>
      </c>
      <c r="E2620" s="69">
        <v>7.0</v>
      </c>
      <c r="F2620" s="69">
        <v>10.0</v>
      </c>
      <c r="G2620" s="70" t="s">
        <v>515</v>
      </c>
      <c r="H2620" s="69">
        <v>1333.0</v>
      </c>
      <c r="I2620" s="69">
        <v>946.0</v>
      </c>
      <c r="J2620" s="69">
        <v>188.0</v>
      </c>
      <c r="K2620" s="29">
        <f t="shared" ref="K2620:K2621" si="3116">ROUND((I$3*I2620)+(J2620*J$3),1)</f>
        <v>1040</v>
      </c>
      <c r="L2620" s="71">
        <f t="shared" ref="L2620:L2621" si="3117">ROUND(K2620/H2620,4)</f>
        <v>0.7802</v>
      </c>
      <c r="M2620" s="71">
        <f t="shared" ref="M2620:M2621" si="3118">ROUND(MIN(1,L2620/M$3),4)</f>
        <v>0.9753</v>
      </c>
      <c r="N2620" s="72">
        <f t="shared" ref="N2620:N2621" si="3119">ROUND(K2620*M2620*N$3,2)</f>
        <v>608.59</v>
      </c>
      <c r="O2620" s="73">
        <f t="shared" ref="O2620:O2621" si="3120">ROUND(N2620*O$3,2)</f>
        <v>3486003.52</v>
      </c>
      <c r="P2620" s="8">
        <f t="shared" ref="P2620:P2621" si="3121">O2620/H2620</f>
        <v>2615.156429</v>
      </c>
    </row>
    <row r="2621" ht="14.25" customHeight="1" outlineLevel="2">
      <c r="A2621" s="68">
        <v>4181.0</v>
      </c>
      <c r="B2621" s="69">
        <v>7.0</v>
      </c>
      <c r="C2621" s="18" t="str">
        <f>IF(A2621=1.2, "Minneapolis",VLOOKUP(A2621,'Fall20 data fy22 comp rev '!$P$2:$Q$669,2,0))</f>
        <v>Community School of Excellence</v>
      </c>
      <c r="D2621" s="68">
        <v>4181.0</v>
      </c>
      <c r="E2621" s="69">
        <v>7.0</v>
      </c>
      <c r="F2621" s="69">
        <v>20.0</v>
      </c>
      <c r="G2621" s="70" t="s">
        <v>3396</v>
      </c>
      <c r="H2621" s="69">
        <v>43.0</v>
      </c>
      <c r="I2621" s="69">
        <v>33.0</v>
      </c>
      <c r="J2621" s="69">
        <v>6.0</v>
      </c>
      <c r="K2621" s="29">
        <f t="shared" si="3116"/>
        <v>36</v>
      </c>
      <c r="L2621" s="71">
        <f t="shared" si="3117"/>
        <v>0.8372</v>
      </c>
      <c r="M2621" s="71">
        <f t="shared" si="3118"/>
        <v>1</v>
      </c>
      <c r="N2621" s="72">
        <f t="shared" si="3119"/>
        <v>21.6</v>
      </c>
      <c r="O2621" s="73">
        <f t="shared" si="3120"/>
        <v>123724.8</v>
      </c>
      <c r="P2621" s="8">
        <f t="shared" si="3121"/>
        <v>2877.32093</v>
      </c>
    </row>
    <row r="2622" ht="14.25" customHeight="1" outlineLevel="1">
      <c r="A2622" s="68"/>
      <c r="B2622" s="69"/>
      <c r="C2622" s="80" t="s">
        <v>4070</v>
      </c>
      <c r="D2622" s="68"/>
      <c r="E2622" s="69"/>
      <c r="F2622" s="69"/>
      <c r="G2622" s="70"/>
      <c r="H2622" s="69">
        <f t="shared" ref="H2622:K2622" si="3122">SUBTOTAL(9,H2620:H2621)</f>
        <v>1376</v>
      </c>
      <c r="I2622" s="69">
        <f t="shared" si="3122"/>
        <v>979</v>
      </c>
      <c r="J2622" s="69">
        <f t="shared" si="3122"/>
        <v>194</v>
      </c>
      <c r="K2622" s="29">
        <f t="shared" si="3122"/>
        <v>1076</v>
      </c>
      <c r="L2622" s="71"/>
      <c r="M2622" s="71"/>
      <c r="N2622" s="72">
        <f t="shared" ref="N2622:O2622" si="3123">SUBTOTAL(9,N2620:N2621)</f>
        <v>630.19</v>
      </c>
      <c r="O2622" s="73">
        <f t="shared" si="3123"/>
        <v>3609728.32</v>
      </c>
      <c r="P2622" s="8"/>
    </row>
    <row r="2623" ht="14.25" customHeight="1" outlineLevel="2">
      <c r="A2623" s="68">
        <v>4183.0</v>
      </c>
      <c r="B2623" s="69">
        <v>7.0</v>
      </c>
      <c r="C2623" s="18" t="str">
        <f>IF(A2623=1.2, "Minneapolis",VLOOKUP(A2623,'Fall20 data fy22 comp rev '!$P$2:$Q$669,2,0))</f>
        <v>Lionsgate Academy</v>
      </c>
      <c r="D2623" s="68">
        <v>4183.0</v>
      </c>
      <c r="E2623" s="69">
        <v>7.0</v>
      </c>
      <c r="F2623" s="69">
        <v>10.0</v>
      </c>
      <c r="G2623" s="70" t="s">
        <v>3397</v>
      </c>
      <c r="H2623" s="69">
        <v>148.0</v>
      </c>
      <c r="I2623" s="69">
        <v>13.0</v>
      </c>
      <c r="J2623" s="69">
        <v>10.0</v>
      </c>
      <c r="K2623" s="29">
        <f t="shared" ref="K2623:K2626" si="3124">ROUND((I$3*I2623)+(J2623*J$3),1)</f>
        <v>18</v>
      </c>
      <c r="L2623" s="71">
        <f t="shared" ref="L2623:L2626" si="3125">ROUND(K2623/H2623,4)</f>
        <v>0.1216</v>
      </c>
      <c r="M2623" s="71">
        <f t="shared" ref="M2623:M2626" si="3126">ROUND(MIN(1,L2623/M$3),4)</f>
        <v>0.152</v>
      </c>
      <c r="N2623" s="72">
        <f t="shared" ref="N2623:N2626" si="3127">ROUND(K2623*M2623*N$3,2)</f>
        <v>1.64</v>
      </c>
      <c r="O2623" s="73">
        <f t="shared" ref="O2623:O2626" si="3128">ROUND(N2623*O$3,2)</f>
        <v>9393.92</v>
      </c>
      <c r="P2623" s="8">
        <f t="shared" ref="P2623:P2626" si="3129">O2623/H2623</f>
        <v>63.47243243</v>
      </c>
    </row>
    <row r="2624" ht="14.25" customHeight="1" outlineLevel="2">
      <c r="A2624" s="68">
        <v>4183.0</v>
      </c>
      <c r="B2624" s="69">
        <v>7.0</v>
      </c>
      <c r="C2624" s="18" t="str">
        <f>IF(A2624=1.2, "Minneapolis",VLOOKUP(A2624,'Fall20 data fy22 comp rev '!$P$2:$Q$669,2,0))</f>
        <v>Lionsgate Academy</v>
      </c>
      <c r="D2624" s="68">
        <v>4183.0</v>
      </c>
      <c r="E2624" s="69">
        <v>7.0</v>
      </c>
      <c r="F2624" s="69">
        <v>30.0</v>
      </c>
      <c r="G2624" s="70" t="s">
        <v>3398</v>
      </c>
      <c r="H2624" s="69">
        <v>32.0</v>
      </c>
      <c r="I2624" s="69">
        <v>4.0</v>
      </c>
      <c r="J2624" s="69">
        <v>0.0</v>
      </c>
      <c r="K2624" s="29">
        <f t="shared" si="3124"/>
        <v>4</v>
      </c>
      <c r="L2624" s="71">
        <f t="shared" si="3125"/>
        <v>0.125</v>
      </c>
      <c r="M2624" s="71">
        <f t="shared" si="3126"/>
        <v>0.1563</v>
      </c>
      <c r="N2624" s="72">
        <f t="shared" si="3127"/>
        <v>0.38</v>
      </c>
      <c r="O2624" s="73">
        <f t="shared" si="3128"/>
        <v>2176.64</v>
      </c>
      <c r="P2624" s="8">
        <f t="shared" si="3129"/>
        <v>68.02</v>
      </c>
    </row>
    <row r="2625" ht="14.25" customHeight="1" outlineLevel="2">
      <c r="A2625" s="68">
        <v>4183.0</v>
      </c>
      <c r="B2625" s="69">
        <v>7.0</v>
      </c>
      <c r="C2625" s="18" t="str">
        <f>IF(A2625=1.2, "Minneapolis",VLOOKUP(A2625,'Fall20 data fy22 comp rev '!$P$2:$Q$669,2,0))</f>
        <v>Lionsgate Academy</v>
      </c>
      <c r="D2625" s="68">
        <v>4183.0</v>
      </c>
      <c r="E2625" s="69">
        <v>7.0</v>
      </c>
      <c r="F2625" s="69">
        <v>40.0</v>
      </c>
      <c r="G2625" s="70" t="s">
        <v>3399</v>
      </c>
      <c r="H2625" s="69">
        <v>15.0</v>
      </c>
      <c r="I2625" s="69">
        <v>2.0</v>
      </c>
      <c r="J2625" s="69">
        <v>1.0</v>
      </c>
      <c r="K2625" s="29">
        <f t="shared" si="3124"/>
        <v>2.5</v>
      </c>
      <c r="L2625" s="71">
        <f t="shared" si="3125"/>
        <v>0.1667</v>
      </c>
      <c r="M2625" s="71">
        <f t="shared" si="3126"/>
        <v>0.2084</v>
      </c>
      <c r="N2625" s="72">
        <f t="shared" si="3127"/>
        <v>0.31</v>
      </c>
      <c r="O2625" s="73">
        <f t="shared" si="3128"/>
        <v>1775.68</v>
      </c>
      <c r="P2625" s="8">
        <f t="shared" si="3129"/>
        <v>118.3786667</v>
      </c>
    </row>
    <row r="2626" ht="14.25" customHeight="1" outlineLevel="2">
      <c r="A2626" s="68">
        <v>4183.0</v>
      </c>
      <c r="B2626" s="69">
        <v>7.0</v>
      </c>
      <c r="C2626" s="18" t="str">
        <f>IF(A2626=1.2, "Minneapolis",VLOOKUP(A2626,'Fall20 data fy22 comp rev '!$P$2:$Q$669,2,0))</f>
        <v>Lionsgate Academy</v>
      </c>
      <c r="D2626" s="68">
        <v>4183.0</v>
      </c>
      <c r="E2626" s="69">
        <v>7.0</v>
      </c>
      <c r="F2626" s="69">
        <v>50.0</v>
      </c>
      <c r="G2626" s="70" t="s">
        <v>3400</v>
      </c>
      <c r="H2626" s="69">
        <v>111.0</v>
      </c>
      <c r="I2626" s="69">
        <v>17.0</v>
      </c>
      <c r="J2626" s="69">
        <v>9.0</v>
      </c>
      <c r="K2626" s="29">
        <f t="shared" si="3124"/>
        <v>21.5</v>
      </c>
      <c r="L2626" s="71">
        <f t="shared" si="3125"/>
        <v>0.1937</v>
      </c>
      <c r="M2626" s="71">
        <f t="shared" si="3126"/>
        <v>0.2421</v>
      </c>
      <c r="N2626" s="72">
        <f t="shared" si="3127"/>
        <v>3.12</v>
      </c>
      <c r="O2626" s="73">
        <f t="shared" si="3128"/>
        <v>17871.36</v>
      </c>
      <c r="P2626" s="8">
        <f t="shared" si="3129"/>
        <v>161.0032432</v>
      </c>
    </row>
    <row r="2627" ht="14.25" customHeight="1" outlineLevel="1">
      <c r="A2627" s="68"/>
      <c r="B2627" s="69"/>
      <c r="C2627" s="80" t="s">
        <v>4071</v>
      </c>
      <c r="D2627" s="68"/>
      <c r="E2627" s="69"/>
      <c r="F2627" s="69"/>
      <c r="G2627" s="70"/>
      <c r="H2627" s="69">
        <f t="shared" ref="H2627:K2627" si="3130">SUBTOTAL(9,H2623:H2626)</f>
        <v>306</v>
      </c>
      <c r="I2627" s="69">
        <f t="shared" si="3130"/>
        <v>36</v>
      </c>
      <c r="J2627" s="69">
        <f t="shared" si="3130"/>
        <v>20</v>
      </c>
      <c r="K2627" s="29">
        <f t="shared" si="3130"/>
        <v>46</v>
      </c>
      <c r="L2627" s="71"/>
      <c r="M2627" s="71"/>
      <c r="N2627" s="72">
        <f t="shared" ref="N2627:O2627" si="3131">SUBTOTAL(9,N2623:N2626)</f>
        <v>5.45</v>
      </c>
      <c r="O2627" s="73">
        <f t="shared" si="3131"/>
        <v>31217.6</v>
      </c>
      <c r="P2627" s="8"/>
    </row>
    <row r="2628" ht="14.25" customHeight="1" outlineLevel="2">
      <c r="A2628" s="68">
        <v>4184.0</v>
      </c>
      <c r="B2628" s="69">
        <v>7.0</v>
      </c>
      <c r="C2628" s="18" t="str">
        <f>IF(A2628=1.2, "Minneapolis",VLOOKUP(A2628,'Fall20 data fy22 comp rev '!$P$2:$Q$669,2,0))</f>
        <v>Aspen Academy</v>
      </c>
      <c r="D2628" s="68">
        <v>4184.0</v>
      </c>
      <c r="E2628" s="69">
        <v>7.0</v>
      </c>
      <c r="F2628" s="69">
        <v>10.0</v>
      </c>
      <c r="G2628" s="70" t="s">
        <v>517</v>
      </c>
      <c r="H2628" s="69">
        <v>594.0</v>
      </c>
      <c r="I2628" s="69">
        <v>77.0</v>
      </c>
      <c r="J2628" s="69">
        <v>25.0</v>
      </c>
      <c r="K2628" s="29">
        <f>ROUND((I$3*I2628)+(J2628*J$3),1)</f>
        <v>89.5</v>
      </c>
      <c r="L2628" s="71">
        <f>ROUND(K2628/H2628,4)</f>
        <v>0.1507</v>
      </c>
      <c r="M2628" s="71">
        <f>ROUND(MIN(1,L2628/M$3),4)</f>
        <v>0.1884</v>
      </c>
      <c r="N2628" s="72">
        <f>ROUND(K2628*M2628*N$3,2)</f>
        <v>10.12</v>
      </c>
      <c r="O2628" s="73">
        <f>ROUND(N2628*O$3,2)</f>
        <v>57967.36</v>
      </c>
      <c r="P2628" s="8">
        <f>O2628/H2628</f>
        <v>97.58814815</v>
      </c>
    </row>
    <row r="2629" ht="14.25" customHeight="1" outlineLevel="1">
      <c r="A2629" s="68"/>
      <c r="B2629" s="69"/>
      <c r="C2629" s="80" t="s">
        <v>4072</v>
      </c>
      <c r="D2629" s="68"/>
      <c r="E2629" s="69"/>
      <c r="F2629" s="69"/>
      <c r="G2629" s="70"/>
      <c r="H2629" s="69">
        <f t="shared" ref="H2629:K2629" si="3132">SUBTOTAL(9,H2628)</f>
        <v>594</v>
      </c>
      <c r="I2629" s="69">
        <f t="shared" si="3132"/>
        <v>77</v>
      </c>
      <c r="J2629" s="69">
        <f t="shared" si="3132"/>
        <v>25</v>
      </c>
      <c r="K2629" s="29">
        <f t="shared" si="3132"/>
        <v>89.5</v>
      </c>
      <c r="L2629" s="71"/>
      <c r="M2629" s="71"/>
      <c r="N2629" s="72">
        <f t="shared" ref="N2629:O2629" si="3133">SUBTOTAL(9,N2628)</f>
        <v>10.12</v>
      </c>
      <c r="O2629" s="73">
        <f t="shared" si="3133"/>
        <v>57967.36</v>
      </c>
      <c r="P2629" s="8"/>
    </row>
    <row r="2630" ht="14.25" customHeight="1" outlineLevel="2">
      <c r="A2630" s="68">
        <v>4185.0</v>
      </c>
      <c r="B2630" s="69">
        <v>7.0</v>
      </c>
      <c r="C2630" s="18" t="str">
        <f>IF(A2630=1.2, "Minneapolis",VLOOKUP(A2630,'Fall20 data fy22 comp rev '!$P$2:$Q$669,2,0))</f>
        <v>Davinci Academy</v>
      </c>
      <c r="D2630" s="68">
        <v>4185.0</v>
      </c>
      <c r="E2630" s="69">
        <v>7.0</v>
      </c>
      <c r="F2630" s="69">
        <v>10.0</v>
      </c>
      <c r="G2630" s="70" t="s">
        <v>518</v>
      </c>
      <c r="H2630" s="69">
        <v>864.0</v>
      </c>
      <c r="I2630" s="69">
        <v>94.0</v>
      </c>
      <c r="J2630" s="69">
        <v>64.0</v>
      </c>
      <c r="K2630" s="29">
        <f>ROUND((I$3*I2630)+(J2630*J$3),1)</f>
        <v>126</v>
      </c>
      <c r="L2630" s="71">
        <f>ROUND(K2630/H2630,4)</f>
        <v>0.1458</v>
      </c>
      <c r="M2630" s="71">
        <f>ROUND(MIN(1,L2630/M$3),4)</f>
        <v>0.1823</v>
      </c>
      <c r="N2630" s="72">
        <f>ROUND(K2630*M2630*N$3,2)</f>
        <v>13.78</v>
      </c>
      <c r="O2630" s="73">
        <f>ROUND(N2630*O$3,2)</f>
        <v>78931.84</v>
      </c>
      <c r="P2630" s="8">
        <f>O2630/H2630</f>
        <v>91.3562963</v>
      </c>
    </row>
    <row r="2631" ht="14.25" customHeight="1" outlineLevel="1">
      <c r="A2631" s="68"/>
      <c r="B2631" s="69"/>
      <c r="C2631" s="80" t="s">
        <v>4073</v>
      </c>
      <c r="D2631" s="68"/>
      <c r="E2631" s="69"/>
      <c r="F2631" s="69"/>
      <c r="G2631" s="70"/>
      <c r="H2631" s="69">
        <f t="shared" ref="H2631:K2631" si="3134">SUBTOTAL(9,H2630)</f>
        <v>864</v>
      </c>
      <c r="I2631" s="69">
        <f t="shared" si="3134"/>
        <v>94</v>
      </c>
      <c r="J2631" s="69">
        <f t="shared" si="3134"/>
        <v>64</v>
      </c>
      <c r="K2631" s="29">
        <f t="shared" si="3134"/>
        <v>126</v>
      </c>
      <c r="L2631" s="71"/>
      <c r="M2631" s="71"/>
      <c r="N2631" s="72">
        <f t="shared" ref="N2631:O2631" si="3135">SUBTOTAL(9,N2630)</f>
        <v>13.78</v>
      </c>
      <c r="O2631" s="73">
        <f t="shared" si="3135"/>
        <v>78931.84</v>
      </c>
      <c r="P2631" s="8"/>
    </row>
    <row r="2632" ht="14.25" customHeight="1" outlineLevel="2">
      <c r="A2632" s="68">
        <v>4186.0</v>
      </c>
      <c r="B2632" s="69">
        <v>7.0</v>
      </c>
      <c r="C2632" s="18" t="str">
        <f>IF(A2632=1.2, "Minneapolis",VLOOKUP(A2632,'Fall20 data fy22 comp rev '!$P$2:$Q$669,2,0))</f>
        <v>Global Academy</v>
      </c>
      <c r="D2632" s="68">
        <v>4186.0</v>
      </c>
      <c r="E2632" s="69">
        <v>7.0</v>
      </c>
      <c r="F2632" s="69">
        <v>10.0</v>
      </c>
      <c r="G2632" s="70" t="s">
        <v>519</v>
      </c>
      <c r="H2632" s="69">
        <v>445.0</v>
      </c>
      <c r="I2632" s="69">
        <v>296.0</v>
      </c>
      <c r="J2632" s="69">
        <v>76.0</v>
      </c>
      <c r="K2632" s="29">
        <f>ROUND((I$3*I2632)+(J2632*J$3),1)</f>
        <v>334</v>
      </c>
      <c r="L2632" s="71">
        <f>ROUND(K2632/H2632,4)</f>
        <v>0.7506</v>
      </c>
      <c r="M2632" s="71">
        <f>ROUND(MIN(1,L2632/M$3),4)</f>
        <v>0.9383</v>
      </c>
      <c r="N2632" s="72">
        <f>ROUND(K2632*M2632*N$3,2)</f>
        <v>188.04</v>
      </c>
      <c r="O2632" s="73">
        <f>ROUND(N2632*O$3,2)</f>
        <v>1077093.12</v>
      </c>
      <c r="P2632" s="8">
        <f>O2632/H2632</f>
        <v>2420.433978</v>
      </c>
    </row>
    <row r="2633" ht="14.25" customHeight="1" outlineLevel="1">
      <c r="A2633" s="68"/>
      <c r="B2633" s="69"/>
      <c r="C2633" s="80" t="s">
        <v>4074</v>
      </c>
      <c r="D2633" s="68"/>
      <c r="E2633" s="69"/>
      <c r="F2633" s="69"/>
      <c r="G2633" s="70"/>
      <c r="H2633" s="69">
        <f t="shared" ref="H2633:K2633" si="3136">SUBTOTAL(9,H2632)</f>
        <v>445</v>
      </c>
      <c r="I2633" s="69">
        <f t="shared" si="3136"/>
        <v>296</v>
      </c>
      <c r="J2633" s="69">
        <f t="shared" si="3136"/>
        <v>76</v>
      </c>
      <c r="K2633" s="29">
        <f t="shared" si="3136"/>
        <v>334</v>
      </c>
      <c r="L2633" s="71"/>
      <c r="M2633" s="71"/>
      <c r="N2633" s="72">
        <f t="shared" ref="N2633:O2633" si="3137">SUBTOTAL(9,N2632)</f>
        <v>188.04</v>
      </c>
      <c r="O2633" s="73">
        <f t="shared" si="3137"/>
        <v>1077093.12</v>
      </c>
      <c r="P2633" s="8"/>
    </row>
    <row r="2634" ht="14.25" customHeight="1" outlineLevel="2">
      <c r="A2634" s="68">
        <v>4187.0</v>
      </c>
      <c r="B2634" s="69">
        <v>7.0</v>
      </c>
      <c r="C2634" s="18" t="str">
        <f>IF(A2634=1.2, "Minneapolis",VLOOKUP(A2634,'Fall20 data fy22 comp rev '!$P$2:$Q$669,2,0))</f>
        <v>Natural Science Academy nee Micheal From</v>
      </c>
      <c r="D2634" s="68">
        <v>4187.0</v>
      </c>
      <c r="E2634" s="69">
        <v>7.0</v>
      </c>
      <c r="F2634" s="69">
        <v>10.0</v>
      </c>
      <c r="G2634" s="70" t="s">
        <v>4075</v>
      </c>
      <c r="H2634" s="69">
        <v>84.0</v>
      </c>
      <c r="I2634" s="69">
        <v>4.0</v>
      </c>
      <c r="J2634" s="69">
        <v>3.0</v>
      </c>
      <c r="K2634" s="29">
        <f>ROUND((I$3*I2634)+(J2634*J$3),1)</f>
        <v>5.5</v>
      </c>
      <c r="L2634" s="71">
        <f>ROUND(K2634/H2634,4)</f>
        <v>0.0655</v>
      </c>
      <c r="M2634" s="71">
        <f>ROUND(MIN(1,L2634/M$3),4)</f>
        <v>0.0819</v>
      </c>
      <c r="N2634" s="72">
        <f>ROUND(K2634*M2634*N$3,2)</f>
        <v>0.27</v>
      </c>
      <c r="O2634" s="73">
        <f>ROUND(N2634*O$3,2)</f>
        <v>1546.56</v>
      </c>
      <c r="P2634" s="8">
        <f>O2634/H2634</f>
        <v>18.41142857</v>
      </c>
    </row>
    <row r="2635" ht="14.25" customHeight="1" outlineLevel="1">
      <c r="A2635" s="68"/>
      <c r="B2635" s="69"/>
      <c r="C2635" s="80" t="s">
        <v>4076</v>
      </c>
      <c r="D2635" s="68"/>
      <c r="E2635" s="69"/>
      <c r="F2635" s="69"/>
      <c r="G2635" s="70"/>
      <c r="H2635" s="69">
        <f t="shared" ref="H2635:K2635" si="3138">SUBTOTAL(9,H2634)</f>
        <v>84</v>
      </c>
      <c r="I2635" s="69">
        <f t="shared" si="3138"/>
        <v>4</v>
      </c>
      <c r="J2635" s="69">
        <f t="shared" si="3138"/>
        <v>3</v>
      </c>
      <c r="K2635" s="29">
        <f t="shared" si="3138"/>
        <v>5.5</v>
      </c>
      <c r="L2635" s="71"/>
      <c r="M2635" s="71"/>
      <c r="N2635" s="72">
        <f t="shared" ref="N2635:O2635" si="3139">SUBTOTAL(9,N2634)</f>
        <v>0.27</v>
      </c>
      <c r="O2635" s="73">
        <f t="shared" si="3139"/>
        <v>1546.56</v>
      </c>
      <c r="P2635" s="8"/>
    </row>
    <row r="2636" ht="14.25" customHeight="1" outlineLevel="2">
      <c r="A2636" s="68">
        <v>4188.0</v>
      </c>
      <c r="B2636" s="69">
        <v>7.0</v>
      </c>
      <c r="C2636" s="18" t="str">
        <f>IF(A2636=1.2, "Minneapolis",VLOOKUP(A2636,'Fall20 data fy22 comp rev '!$P$2:$Q$669,2,0))</f>
        <v>Cologne Academy</v>
      </c>
      <c r="D2636" s="68">
        <v>4188.0</v>
      </c>
      <c r="E2636" s="69">
        <v>7.0</v>
      </c>
      <c r="F2636" s="69">
        <v>10.0</v>
      </c>
      <c r="G2636" s="70" t="s">
        <v>520</v>
      </c>
      <c r="H2636" s="69">
        <v>628.0</v>
      </c>
      <c r="I2636" s="69">
        <v>30.0</v>
      </c>
      <c r="J2636" s="69">
        <v>33.0</v>
      </c>
      <c r="K2636" s="29">
        <f>ROUND((I$3*I2636)+(J2636*J$3),1)</f>
        <v>46.5</v>
      </c>
      <c r="L2636" s="71">
        <f>ROUND(K2636/H2636,4)</f>
        <v>0.074</v>
      </c>
      <c r="M2636" s="71">
        <f>ROUND(MIN(1,L2636/M$3),4)</f>
        <v>0.0925</v>
      </c>
      <c r="N2636" s="72">
        <f>ROUND(K2636*M2636*N$3,2)</f>
        <v>2.58</v>
      </c>
      <c r="O2636" s="73">
        <f>ROUND(N2636*O$3,2)</f>
        <v>14778.24</v>
      </c>
      <c r="P2636" s="8">
        <f>O2636/H2636</f>
        <v>23.5322293</v>
      </c>
    </row>
    <row r="2637" ht="14.25" customHeight="1" outlineLevel="1">
      <c r="A2637" s="68"/>
      <c r="B2637" s="69"/>
      <c r="C2637" s="80" t="s">
        <v>4077</v>
      </c>
      <c r="D2637" s="68"/>
      <c r="E2637" s="69"/>
      <c r="F2637" s="69"/>
      <c r="G2637" s="70"/>
      <c r="H2637" s="69">
        <f t="shared" ref="H2637:K2637" si="3140">SUBTOTAL(9,H2636)</f>
        <v>628</v>
      </c>
      <c r="I2637" s="69">
        <f t="shared" si="3140"/>
        <v>30</v>
      </c>
      <c r="J2637" s="69">
        <f t="shared" si="3140"/>
        <v>33</v>
      </c>
      <c r="K2637" s="29">
        <f t="shared" si="3140"/>
        <v>46.5</v>
      </c>
      <c r="L2637" s="71"/>
      <c r="M2637" s="71"/>
      <c r="N2637" s="72">
        <f t="shared" ref="N2637:O2637" si="3141">SUBTOTAL(9,N2636)</f>
        <v>2.58</v>
      </c>
      <c r="O2637" s="73">
        <f t="shared" si="3141"/>
        <v>14778.24</v>
      </c>
      <c r="P2637" s="8"/>
    </row>
    <row r="2638" ht="14.25" customHeight="1" outlineLevel="2">
      <c r="A2638" s="68">
        <v>4189.0</v>
      </c>
      <c r="B2638" s="69">
        <v>7.0</v>
      </c>
      <c r="C2638" s="18" t="str">
        <f>IF(A2638=1.2, "Minneapolis",VLOOKUP(A2638,'Fall20 data fy22 comp rev '!$P$2:$Q$669,2,0))</f>
        <v>Bright Water Elementary</v>
      </c>
      <c r="D2638" s="68">
        <v>4189.0</v>
      </c>
      <c r="E2638" s="69">
        <v>7.0</v>
      </c>
      <c r="F2638" s="69">
        <v>10.0</v>
      </c>
      <c r="G2638" s="70" t="s">
        <v>521</v>
      </c>
      <c r="H2638" s="69">
        <v>112.0</v>
      </c>
      <c r="I2638" s="69">
        <v>67.0</v>
      </c>
      <c r="J2638" s="69">
        <v>14.0</v>
      </c>
      <c r="K2638" s="29">
        <f>ROUND((I$3*I2638)+(J2638*J$3),1)</f>
        <v>74</v>
      </c>
      <c r="L2638" s="71">
        <f>ROUND(K2638/H2638,4)</f>
        <v>0.6607</v>
      </c>
      <c r="M2638" s="71">
        <f>ROUND(MIN(1,L2638/M$3),4)</f>
        <v>0.8259</v>
      </c>
      <c r="N2638" s="72">
        <f>ROUND(K2638*M2638*N$3,2)</f>
        <v>36.67</v>
      </c>
      <c r="O2638" s="73">
        <f>ROUND(N2638*O$3,2)</f>
        <v>210045.76</v>
      </c>
      <c r="P2638" s="8">
        <f>O2638/H2638</f>
        <v>1875.408571</v>
      </c>
    </row>
    <row r="2639" ht="14.25" customHeight="1" outlineLevel="1">
      <c r="A2639" s="68"/>
      <c r="B2639" s="69"/>
      <c r="C2639" s="80" t="s">
        <v>4078</v>
      </c>
      <c r="D2639" s="68"/>
      <c r="E2639" s="69"/>
      <c r="F2639" s="69"/>
      <c r="G2639" s="70"/>
      <c r="H2639" s="69">
        <f t="shared" ref="H2639:K2639" si="3142">SUBTOTAL(9,H2638)</f>
        <v>112</v>
      </c>
      <c r="I2639" s="69">
        <f t="shared" si="3142"/>
        <v>67</v>
      </c>
      <c r="J2639" s="69">
        <f t="shared" si="3142"/>
        <v>14</v>
      </c>
      <c r="K2639" s="29">
        <f t="shared" si="3142"/>
        <v>74</v>
      </c>
      <c r="L2639" s="71"/>
      <c r="M2639" s="71"/>
      <c r="N2639" s="72">
        <f t="shared" ref="N2639:O2639" si="3143">SUBTOTAL(9,N2638)</f>
        <v>36.67</v>
      </c>
      <c r="O2639" s="73">
        <f t="shared" si="3143"/>
        <v>210045.76</v>
      </c>
      <c r="P2639" s="8"/>
    </row>
    <row r="2640" ht="14.25" customHeight="1" outlineLevel="2">
      <c r="A2640" s="68">
        <v>4191.0</v>
      </c>
      <c r="B2640" s="69">
        <v>7.0</v>
      </c>
      <c r="C2640" s="18" t="str">
        <f>IF(A2640=1.2, "Minneapolis",VLOOKUP(A2640,'Fall20 data fy22 comp rev '!$P$2:$Q$669,2,0))</f>
        <v>Kipp Minnesota Charter School</v>
      </c>
      <c r="D2640" s="68">
        <v>4191.0</v>
      </c>
      <c r="E2640" s="69">
        <v>7.0</v>
      </c>
      <c r="F2640" s="69">
        <v>10.0</v>
      </c>
      <c r="G2640" s="70" t="s">
        <v>3401</v>
      </c>
      <c r="H2640" s="69">
        <v>188.0</v>
      </c>
      <c r="I2640" s="69">
        <v>165.0</v>
      </c>
      <c r="J2640" s="69">
        <v>4.0</v>
      </c>
      <c r="K2640" s="29">
        <f t="shared" ref="K2640:K2642" si="3144">ROUND((I$3*I2640)+(J2640*J$3),1)</f>
        <v>167</v>
      </c>
      <c r="L2640" s="71">
        <f t="shared" ref="L2640:L2642" si="3145">ROUND(K2640/H2640,4)</f>
        <v>0.8883</v>
      </c>
      <c r="M2640" s="71">
        <f t="shared" ref="M2640:M2642" si="3146">ROUND(MIN(1,L2640/M$3),4)</f>
        <v>1</v>
      </c>
      <c r="N2640" s="72">
        <f t="shared" ref="N2640:N2642" si="3147">ROUND(K2640*M2640*N$3,2)</f>
        <v>100.2</v>
      </c>
      <c r="O2640" s="73">
        <f t="shared" ref="O2640:O2642" si="3148">ROUND(N2640*O$3,2)</f>
        <v>573945.6</v>
      </c>
      <c r="P2640" s="8">
        <f t="shared" ref="P2640:P2642" si="3149">O2640/H2640</f>
        <v>3052.902128</v>
      </c>
    </row>
    <row r="2641" ht="14.25" customHeight="1" outlineLevel="2">
      <c r="A2641" s="68">
        <v>4191.0</v>
      </c>
      <c r="B2641" s="69">
        <v>7.0</v>
      </c>
      <c r="C2641" s="18" t="str">
        <f>IF(A2641=1.2, "Minneapolis",VLOOKUP(A2641,'Fall20 data fy22 comp rev '!$P$2:$Q$669,2,0))</f>
        <v>Kipp Minnesota Charter School</v>
      </c>
      <c r="D2641" s="68">
        <v>4191.0</v>
      </c>
      <c r="E2641" s="69">
        <v>7.0</v>
      </c>
      <c r="F2641" s="69">
        <v>20.0</v>
      </c>
      <c r="G2641" s="70" t="s">
        <v>3402</v>
      </c>
      <c r="H2641" s="69">
        <v>55.0</v>
      </c>
      <c r="I2641" s="69">
        <v>42.0</v>
      </c>
      <c r="J2641" s="69">
        <v>2.0</v>
      </c>
      <c r="K2641" s="29">
        <f t="shared" si="3144"/>
        <v>43</v>
      </c>
      <c r="L2641" s="71">
        <f t="shared" si="3145"/>
        <v>0.7818</v>
      </c>
      <c r="M2641" s="71">
        <f t="shared" si="3146"/>
        <v>0.9773</v>
      </c>
      <c r="N2641" s="72">
        <f t="shared" si="3147"/>
        <v>25.21</v>
      </c>
      <c r="O2641" s="73">
        <f t="shared" si="3148"/>
        <v>144402.88</v>
      </c>
      <c r="P2641" s="8">
        <f t="shared" si="3149"/>
        <v>2625.506909</v>
      </c>
    </row>
    <row r="2642" ht="14.25" customHeight="1" outlineLevel="2">
      <c r="A2642" s="68">
        <v>4191.0</v>
      </c>
      <c r="B2642" s="69">
        <v>7.0</v>
      </c>
      <c r="C2642" s="18" t="str">
        <f>IF(A2642=1.2, "Minneapolis",VLOOKUP(A2642,'Fall20 data fy22 comp rev '!$P$2:$Q$669,2,0))</f>
        <v>Kipp Minnesota Charter School</v>
      </c>
      <c r="D2642" s="68">
        <v>4191.0</v>
      </c>
      <c r="E2642" s="69">
        <v>7.0</v>
      </c>
      <c r="F2642" s="69">
        <v>30.0</v>
      </c>
      <c r="G2642" s="70" t="s">
        <v>3401</v>
      </c>
      <c r="H2642" s="69">
        <v>286.0</v>
      </c>
      <c r="I2642" s="69">
        <v>258.0</v>
      </c>
      <c r="J2642" s="69">
        <v>7.0</v>
      </c>
      <c r="K2642" s="29">
        <f t="shared" si="3144"/>
        <v>261.5</v>
      </c>
      <c r="L2642" s="71">
        <f t="shared" si="3145"/>
        <v>0.9143</v>
      </c>
      <c r="M2642" s="71">
        <f t="shared" si="3146"/>
        <v>1</v>
      </c>
      <c r="N2642" s="72">
        <f t="shared" si="3147"/>
        <v>156.9</v>
      </c>
      <c r="O2642" s="73">
        <f t="shared" si="3148"/>
        <v>898723.2</v>
      </c>
      <c r="P2642" s="8">
        <f t="shared" si="3149"/>
        <v>3142.388811</v>
      </c>
    </row>
    <row r="2643" ht="14.25" customHeight="1" outlineLevel="1">
      <c r="A2643" s="68"/>
      <c r="B2643" s="69"/>
      <c r="C2643" s="80" t="s">
        <v>4079</v>
      </c>
      <c r="D2643" s="68"/>
      <c r="E2643" s="69"/>
      <c r="F2643" s="69"/>
      <c r="G2643" s="70"/>
      <c r="H2643" s="69">
        <f t="shared" ref="H2643:K2643" si="3150">SUBTOTAL(9,H2640:H2642)</f>
        <v>529</v>
      </c>
      <c r="I2643" s="69">
        <f t="shared" si="3150"/>
        <v>465</v>
      </c>
      <c r="J2643" s="69">
        <f t="shared" si="3150"/>
        <v>13</v>
      </c>
      <c r="K2643" s="29">
        <f t="shared" si="3150"/>
        <v>471.5</v>
      </c>
      <c r="L2643" s="71"/>
      <c r="M2643" s="71"/>
      <c r="N2643" s="72">
        <f t="shared" ref="N2643:O2643" si="3151">SUBTOTAL(9,N2640:N2642)</f>
        <v>282.31</v>
      </c>
      <c r="O2643" s="73">
        <f t="shared" si="3151"/>
        <v>1617071.68</v>
      </c>
      <c r="P2643" s="8"/>
    </row>
    <row r="2644" ht="14.25" customHeight="1" outlineLevel="2">
      <c r="A2644" s="68">
        <v>4192.0</v>
      </c>
      <c r="B2644" s="69">
        <v>7.0</v>
      </c>
      <c r="C2644" s="18" t="str">
        <f>IF(A2644=1.2, "Minneapolis",VLOOKUP(A2644,'Fall20 data fy22 comp rev '!$P$2:$Q$669,2,0))</f>
        <v>Best Academy</v>
      </c>
      <c r="D2644" s="68">
        <v>4192.0</v>
      </c>
      <c r="E2644" s="69">
        <v>7.0</v>
      </c>
      <c r="F2644" s="69">
        <v>10.0</v>
      </c>
      <c r="G2644" s="70" t="s">
        <v>523</v>
      </c>
      <c r="H2644" s="69">
        <v>731.0</v>
      </c>
      <c r="I2644" s="69">
        <v>638.0</v>
      </c>
      <c r="J2644" s="69">
        <v>23.0</v>
      </c>
      <c r="K2644" s="29">
        <f>ROUND((I$3*I2644)+(J2644*J$3),1)</f>
        <v>649.5</v>
      </c>
      <c r="L2644" s="71">
        <f>ROUND(K2644/H2644,4)</f>
        <v>0.8885</v>
      </c>
      <c r="M2644" s="71">
        <f>ROUND(MIN(1,L2644/M$3),4)</f>
        <v>1</v>
      </c>
      <c r="N2644" s="72">
        <f>ROUND(K2644*M2644*N$3,2)</f>
        <v>389.7</v>
      </c>
      <c r="O2644" s="73">
        <f>ROUND(N2644*O$3,2)</f>
        <v>2232201.6</v>
      </c>
      <c r="P2644" s="8">
        <f>O2644/H2644</f>
        <v>3053.62736</v>
      </c>
    </row>
    <row r="2645" ht="14.25" customHeight="1" outlineLevel="1">
      <c r="A2645" s="68"/>
      <c r="B2645" s="69"/>
      <c r="C2645" s="80" t="s">
        <v>4080</v>
      </c>
      <c r="D2645" s="68"/>
      <c r="E2645" s="69"/>
      <c r="F2645" s="69"/>
      <c r="G2645" s="70"/>
      <c r="H2645" s="69">
        <f t="shared" ref="H2645:K2645" si="3152">SUBTOTAL(9,H2644)</f>
        <v>731</v>
      </c>
      <c r="I2645" s="69">
        <f t="shared" si="3152"/>
        <v>638</v>
      </c>
      <c r="J2645" s="69">
        <f t="shared" si="3152"/>
        <v>23</v>
      </c>
      <c r="K2645" s="29">
        <f t="shared" si="3152"/>
        <v>649.5</v>
      </c>
      <c r="L2645" s="71"/>
      <c r="M2645" s="71"/>
      <c r="N2645" s="72">
        <f t="shared" ref="N2645:O2645" si="3153">SUBTOTAL(9,N2644)</f>
        <v>389.7</v>
      </c>
      <c r="O2645" s="73">
        <f t="shared" si="3153"/>
        <v>2232201.6</v>
      </c>
      <c r="P2645" s="8"/>
    </row>
    <row r="2646" ht="14.25" customHeight="1" outlineLevel="2">
      <c r="A2646" s="68">
        <v>4193.0</v>
      </c>
      <c r="B2646" s="69">
        <v>7.0</v>
      </c>
      <c r="C2646" s="18" t="str">
        <f>IF(A2646=1.2, "Minneapolis",VLOOKUP(A2646,'Fall20 data fy22 comp rev '!$P$2:$Q$669,2,0))</f>
        <v>College Preparatory Elementary</v>
      </c>
      <c r="D2646" s="68">
        <v>4193.0</v>
      </c>
      <c r="E2646" s="69">
        <v>7.0</v>
      </c>
      <c r="F2646" s="69">
        <v>10.0</v>
      </c>
      <c r="G2646" s="70" t="s">
        <v>524</v>
      </c>
      <c r="H2646" s="69">
        <v>327.0</v>
      </c>
      <c r="I2646" s="69">
        <v>260.0</v>
      </c>
      <c r="J2646" s="69">
        <v>22.0</v>
      </c>
      <c r="K2646" s="29">
        <f>ROUND((I$3*I2646)+(J2646*J$3),1)</f>
        <v>271</v>
      </c>
      <c r="L2646" s="71">
        <f>ROUND(K2646/H2646,4)</f>
        <v>0.8287</v>
      </c>
      <c r="M2646" s="71">
        <f>ROUND(MIN(1,L2646/M$3),4)</f>
        <v>1</v>
      </c>
      <c r="N2646" s="72">
        <f>ROUND(K2646*M2646*N$3,2)</f>
        <v>162.6</v>
      </c>
      <c r="O2646" s="73">
        <f>ROUND(N2646*O$3,2)</f>
        <v>931372.8</v>
      </c>
      <c r="P2646" s="8">
        <f>O2646/H2646</f>
        <v>2848.234862</v>
      </c>
    </row>
    <row r="2647" ht="14.25" customHeight="1" outlineLevel="1">
      <c r="A2647" s="68"/>
      <c r="B2647" s="69"/>
      <c r="C2647" s="80" t="s">
        <v>4081</v>
      </c>
      <c r="D2647" s="68"/>
      <c r="E2647" s="69"/>
      <c r="F2647" s="69"/>
      <c r="G2647" s="70"/>
      <c r="H2647" s="69">
        <f t="shared" ref="H2647:K2647" si="3154">SUBTOTAL(9,H2646)</f>
        <v>327</v>
      </c>
      <c r="I2647" s="69">
        <f t="shared" si="3154"/>
        <v>260</v>
      </c>
      <c r="J2647" s="69">
        <f t="shared" si="3154"/>
        <v>22</v>
      </c>
      <c r="K2647" s="29">
        <f t="shared" si="3154"/>
        <v>271</v>
      </c>
      <c r="L2647" s="71"/>
      <c r="M2647" s="71"/>
      <c r="N2647" s="72">
        <f t="shared" ref="N2647:O2647" si="3155">SUBTOTAL(9,N2646)</f>
        <v>162.6</v>
      </c>
      <c r="O2647" s="73">
        <f t="shared" si="3155"/>
        <v>931372.8</v>
      </c>
      <c r="P2647" s="8"/>
    </row>
    <row r="2648" ht="14.25" customHeight="1" outlineLevel="2">
      <c r="A2648" s="68">
        <v>4194.0</v>
      </c>
      <c r="B2648" s="69">
        <v>7.0</v>
      </c>
      <c r="C2648" s="18" t="str">
        <f>IF(A2648=1.2, "Minneapolis",VLOOKUP(A2648,'Fall20 data fy22 comp rev '!$P$2:$Q$669,2,0))</f>
        <v>Cannon River Stem School</v>
      </c>
      <c r="D2648" s="68">
        <v>4194.0</v>
      </c>
      <c r="E2648" s="69">
        <v>7.0</v>
      </c>
      <c r="F2648" s="69">
        <v>10.0</v>
      </c>
      <c r="G2648" s="70" t="s">
        <v>525</v>
      </c>
      <c r="H2648" s="69">
        <v>339.0</v>
      </c>
      <c r="I2648" s="69">
        <v>97.0</v>
      </c>
      <c r="J2648" s="69">
        <v>37.0</v>
      </c>
      <c r="K2648" s="29">
        <f>ROUND((I$3*I2648)+(J2648*J$3),1)</f>
        <v>115.5</v>
      </c>
      <c r="L2648" s="71">
        <f>ROUND(K2648/H2648,4)</f>
        <v>0.3407</v>
      </c>
      <c r="M2648" s="71">
        <f>ROUND(MIN(1,L2648/M$3),4)</f>
        <v>0.4259</v>
      </c>
      <c r="N2648" s="72">
        <f>ROUND(K2648*M2648*N$3,2)</f>
        <v>29.51</v>
      </c>
      <c r="O2648" s="73">
        <f>ROUND(N2648*O$3,2)</f>
        <v>169033.28</v>
      </c>
      <c r="P2648" s="8">
        <f>O2648/H2648</f>
        <v>498.6232448</v>
      </c>
    </row>
    <row r="2649" ht="14.25" customHeight="1" outlineLevel="1">
      <c r="A2649" s="68"/>
      <c r="B2649" s="69"/>
      <c r="C2649" s="80" t="s">
        <v>4082</v>
      </c>
      <c r="D2649" s="68"/>
      <c r="E2649" s="69"/>
      <c r="F2649" s="69"/>
      <c r="G2649" s="70"/>
      <c r="H2649" s="69">
        <f t="shared" ref="H2649:K2649" si="3156">SUBTOTAL(9,H2648)</f>
        <v>339</v>
      </c>
      <c r="I2649" s="69">
        <f t="shared" si="3156"/>
        <v>97</v>
      </c>
      <c r="J2649" s="69">
        <f t="shared" si="3156"/>
        <v>37</v>
      </c>
      <c r="K2649" s="29">
        <f t="shared" si="3156"/>
        <v>115.5</v>
      </c>
      <c r="L2649" s="71"/>
      <c r="M2649" s="71"/>
      <c r="N2649" s="72">
        <f t="shared" ref="N2649:O2649" si="3157">SUBTOTAL(9,N2648)</f>
        <v>29.51</v>
      </c>
      <c r="O2649" s="73">
        <f t="shared" si="3157"/>
        <v>169033.28</v>
      </c>
      <c r="P2649" s="8"/>
    </row>
    <row r="2650" ht="14.25" customHeight="1" outlineLevel="2">
      <c r="A2650" s="68">
        <v>4195.0</v>
      </c>
      <c r="B2650" s="69">
        <v>7.0</v>
      </c>
      <c r="C2650" s="18" t="str">
        <f>IF(A2650=1.2, "Minneapolis",VLOOKUP(A2650,'Fall20 data fy22 comp rev '!$P$2:$Q$669,2,0))</f>
        <v>Oshki Ogimaag</v>
      </c>
      <c r="D2650" s="68">
        <v>4195.0</v>
      </c>
      <c r="E2650" s="69">
        <v>7.0</v>
      </c>
      <c r="F2650" s="69">
        <v>10.0</v>
      </c>
      <c r="G2650" s="70" t="s">
        <v>526</v>
      </c>
      <c r="H2650" s="69">
        <v>22.0</v>
      </c>
      <c r="I2650" s="69">
        <v>14.0</v>
      </c>
      <c r="J2650" s="69">
        <v>3.0</v>
      </c>
      <c r="K2650" s="29">
        <f>ROUND((I$3*I2650)+(J2650*J$3),1)</f>
        <v>15.5</v>
      </c>
      <c r="L2650" s="71">
        <f>ROUND(K2650/H2650,4)</f>
        <v>0.7045</v>
      </c>
      <c r="M2650" s="71">
        <f>ROUND(MIN(1,L2650/M$3),4)</f>
        <v>0.8806</v>
      </c>
      <c r="N2650" s="72">
        <f>ROUND(K2650*M2650*N$3,2)</f>
        <v>8.19</v>
      </c>
      <c r="O2650" s="73">
        <f>ROUND(N2650*O$3,2)</f>
        <v>46912.32</v>
      </c>
      <c r="P2650" s="8">
        <f>O2650/H2650</f>
        <v>2132.378182</v>
      </c>
    </row>
    <row r="2651" ht="14.25" customHeight="1" outlineLevel="1">
      <c r="A2651" s="68"/>
      <c r="B2651" s="69"/>
      <c r="C2651" s="80" t="s">
        <v>4083</v>
      </c>
      <c r="D2651" s="68"/>
      <c r="E2651" s="69"/>
      <c r="F2651" s="69"/>
      <c r="G2651" s="70"/>
      <c r="H2651" s="69">
        <f t="shared" ref="H2651:K2651" si="3158">SUBTOTAL(9,H2650)</f>
        <v>22</v>
      </c>
      <c r="I2651" s="69">
        <f t="shared" si="3158"/>
        <v>14</v>
      </c>
      <c r="J2651" s="69">
        <f t="shared" si="3158"/>
        <v>3</v>
      </c>
      <c r="K2651" s="29">
        <f t="shared" si="3158"/>
        <v>15.5</v>
      </c>
      <c r="L2651" s="71"/>
      <c r="M2651" s="71"/>
      <c r="N2651" s="72">
        <f t="shared" ref="N2651:O2651" si="3159">SUBTOTAL(9,N2650)</f>
        <v>8.19</v>
      </c>
      <c r="O2651" s="73">
        <f t="shared" si="3159"/>
        <v>46912.32</v>
      </c>
      <c r="P2651" s="8"/>
    </row>
    <row r="2652" ht="14.25" customHeight="1" outlineLevel="2">
      <c r="A2652" s="68">
        <v>4198.0</v>
      </c>
      <c r="B2652" s="69">
        <v>7.0</v>
      </c>
      <c r="C2652" s="18" t="str">
        <f>IF(A2652=1.2, "Minneapolis",VLOOKUP(A2652,'Fall20 data fy22 comp rev '!$P$2:$Q$669,2,0))</f>
        <v>Discovery Woods Montessori School</v>
      </c>
      <c r="D2652" s="68">
        <v>4198.0</v>
      </c>
      <c r="E2652" s="69">
        <v>7.0</v>
      </c>
      <c r="F2652" s="69">
        <v>10.0</v>
      </c>
      <c r="G2652" s="70" t="s">
        <v>3404</v>
      </c>
      <c r="H2652" s="69">
        <v>120.0</v>
      </c>
      <c r="I2652" s="69">
        <v>48.0</v>
      </c>
      <c r="J2652" s="69">
        <v>16.0</v>
      </c>
      <c r="K2652" s="29">
        <f>ROUND((I$3*I2652)+(J2652*J$3),1)</f>
        <v>56</v>
      </c>
      <c r="L2652" s="71">
        <f>ROUND(K2652/H2652,4)</f>
        <v>0.4667</v>
      </c>
      <c r="M2652" s="71">
        <f>ROUND(MIN(1,L2652/M$3),4)</f>
        <v>0.5834</v>
      </c>
      <c r="N2652" s="72">
        <f>ROUND(K2652*M2652*N$3,2)</f>
        <v>19.6</v>
      </c>
      <c r="O2652" s="73">
        <f>ROUND(N2652*O$3,2)</f>
        <v>112268.8</v>
      </c>
      <c r="P2652" s="8">
        <f>O2652/H2652</f>
        <v>935.5733333</v>
      </c>
    </row>
    <row r="2653" ht="14.25" customHeight="1" outlineLevel="1">
      <c r="A2653" s="68"/>
      <c r="B2653" s="69"/>
      <c r="C2653" s="80" t="s">
        <v>4084</v>
      </c>
      <c r="D2653" s="68"/>
      <c r="E2653" s="69"/>
      <c r="F2653" s="69"/>
      <c r="G2653" s="70"/>
      <c r="H2653" s="69">
        <f t="shared" ref="H2653:K2653" si="3160">SUBTOTAL(9,H2652)</f>
        <v>120</v>
      </c>
      <c r="I2653" s="69">
        <f t="shared" si="3160"/>
        <v>48</v>
      </c>
      <c r="J2653" s="69">
        <f t="shared" si="3160"/>
        <v>16</v>
      </c>
      <c r="K2653" s="29">
        <f t="shared" si="3160"/>
        <v>56</v>
      </c>
      <c r="L2653" s="71"/>
      <c r="M2653" s="71"/>
      <c r="N2653" s="72">
        <f t="shared" ref="N2653:O2653" si="3161">SUBTOTAL(9,N2652)</f>
        <v>19.6</v>
      </c>
      <c r="O2653" s="73">
        <f t="shared" si="3161"/>
        <v>112268.8</v>
      </c>
      <c r="P2653" s="8"/>
    </row>
    <row r="2654" ht="14.25" customHeight="1" outlineLevel="2">
      <c r="A2654" s="68">
        <v>4199.0</v>
      </c>
      <c r="B2654" s="69">
        <v>7.0</v>
      </c>
      <c r="C2654" s="18" t="str">
        <f>IF(A2654=1.2, "Minneapolis",VLOOKUP(A2654,'Fall20 data fy22 comp rev '!$P$2:$Q$669,2,0))</f>
        <v>Parnassus Preparatory School</v>
      </c>
      <c r="D2654" s="68">
        <v>4199.0</v>
      </c>
      <c r="E2654" s="69">
        <v>7.0</v>
      </c>
      <c r="F2654" s="69">
        <v>10.0</v>
      </c>
      <c r="G2654" s="70" t="s">
        <v>3405</v>
      </c>
      <c r="H2654" s="69">
        <v>648.0</v>
      </c>
      <c r="I2654" s="69">
        <v>148.0</v>
      </c>
      <c r="J2654" s="69">
        <v>51.0</v>
      </c>
      <c r="K2654" s="29">
        <f t="shared" ref="K2654:K2656" si="3162">ROUND((I$3*I2654)+(J2654*J$3),1)</f>
        <v>173.5</v>
      </c>
      <c r="L2654" s="71">
        <f t="shared" ref="L2654:L2656" si="3163">ROUND(K2654/H2654,4)</f>
        <v>0.2677</v>
      </c>
      <c r="M2654" s="71">
        <f t="shared" ref="M2654:M2656" si="3164">ROUND(MIN(1,L2654/M$3),4)</f>
        <v>0.3346</v>
      </c>
      <c r="N2654" s="72">
        <f t="shared" ref="N2654:N2656" si="3165">ROUND(K2654*M2654*N$3,2)</f>
        <v>34.83</v>
      </c>
      <c r="O2654" s="73">
        <f t="shared" ref="O2654:O2656" si="3166">ROUND(N2654*O$3,2)</f>
        <v>199506.24</v>
      </c>
      <c r="P2654" s="8">
        <f t="shared" ref="P2654:P2656" si="3167">O2654/H2654</f>
        <v>307.88</v>
      </c>
    </row>
    <row r="2655" ht="14.25" customHeight="1" outlineLevel="2">
      <c r="A2655" s="68">
        <v>4199.0</v>
      </c>
      <c r="B2655" s="69">
        <v>7.0</v>
      </c>
      <c r="C2655" s="18" t="str">
        <f>IF(A2655=1.2, "Minneapolis",VLOOKUP(A2655,'Fall20 data fy22 comp rev '!$P$2:$Q$669,2,0))</f>
        <v>Parnassus Preparatory School</v>
      </c>
      <c r="D2655" s="68">
        <v>4199.0</v>
      </c>
      <c r="E2655" s="69">
        <v>7.0</v>
      </c>
      <c r="F2655" s="69">
        <v>20.0</v>
      </c>
      <c r="G2655" s="70" t="s">
        <v>3406</v>
      </c>
      <c r="H2655" s="69">
        <v>459.0</v>
      </c>
      <c r="I2655" s="69">
        <v>100.0</v>
      </c>
      <c r="J2655" s="69">
        <v>28.0</v>
      </c>
      <c r="K2655" s="29">
        <f t="shared" si="3162"/>
        <v>114</v>
      </c>
      <c r="L2655" s="71">
        <f t="shared" si="3163"/>
        <v>0.2484</v>
      </c>
      <c r="M2655" s="71">
        <f t="shared" si="3164"/>
        <v>0.3105</v>
      </c>
      <c r="N2655" s="72">
        <f t="shared" si="3165"/>
        <v>21.24</v>
      </c>
      <c r="O2655" s="73">
        <f t="shared" si="3166"/>
        <v>121662.72</v>
      </c>
      <c r="P2655" s="8">
        <f t="shared" si="3167"/>
        <v>265.0603922</v>
      </c>
    </row>
    <row r="2656" ht="14.25" customHeight="1" outlineLevel="2">
      <c r="A2656" s="68">
        <v>4199.0</v>
      </c>
      <c r="B2656" s="69">
        <v>7.0</v>
      </c>
      <c r="C2656" s="18" t="str">
        <f>IF(A2656=1.2, "Minneapolis",VLOOKUP(A2656,'Fall20 data fy22 comp rev '!$P$2:$Q$669,2,0))</f>
        <v>Parnassus Preparatory School</v>
      </c>
      <c r="D2656" s="68">
        <v>4199.0</v>
      </c>
      <c r="E2656" s="69">
        <v>7.0</v>
      </c>
      <c r="F2656" s="69">
        <v>25.0</v>
      </c>
      <c r="G2656" s="70" t="s">
        <v>3407</v>
      </c>
      <c r="H2656" s="69">
        <v>121.0</v>
      </c>
      <c r="I2656" s="69">
        <v>20.0</v>
      </c>
      <c r="J2656" s="69">
        <v>5.0</v>
      </c>
      <c r="K2656" s="29">
        <f t="shared" si="3162"/>
        <v>22.5</v>
      </c>
      <c r="L2656" s="71">
        <f t="shared" si="3163"/>
        <v>0.186</v>
      </c>
      <c r="M2656" s="71">
        <f t="shared" si="3164"/>
        <v>0.2325</v>
      </c>
      <c r="N2656" s="72">
        <f t="shared" si="3165"/>
        <v>3.14</v>
      </c>
      <c r="O2656" s="73">
        <f t="shared" si="3166"/>
        <v>17985.92</v>
      </c>
      <c r="P2656" s="8">
        <f t="shared" si="3167"/>
        <v>148.6439669</v>
      </c>
    </row>
    <row r="2657" ht="14.25" customHeight="1" outlineLevel="1">
      <c r="A2657" s="68"/>
      <c r="B2657" s="69"/>
      <c r="C2657" s="80" t="s">
        <v>4085</v>
      </c>
      <c r="D2657" s="68"/>
      <c r="E2657" s="69"/>
      <c r="F2657" s="69"/>
      <c r="G2657" s="70"/>
      <c r="H2657" s="69">
        <f t="shared" ref="H2657:K2657" si="3168">SUBTOTAL(9,H2654:H2656)</f>
        <v>1228</v>
      </c>
      <c r="I2657" s="69">
        <f t="shared" si="3168"/>
        <v>268</v>
      </c>
      <c r="J2657" s="69">
        <f t="shared" si="3168"/>
        <v>84</v>
      </c>
      <c r="K2657" s="29">
        <f t="shared" si="3168"/>
        <v>310</v>
      </c>
      <c r="L2657" s="71"/>
      <c r="M2657" s="71"/>
      <c r="N2657" s="72">
        <f t="shared" ref="N2657:O2657" si="3169">SUBTOTAL(9,N2654:N2656)</f>
        <v>59.21</v>
      </c>
      <c r="O2657" s="73">
        <f t="shared" si="3169"/>
        <v>339154.88</v>
      </c>
      <c r="P2657" s="8"/>
    </row>
    <row r="2658" ht="14.25" customHeight="1" outlineLevel="2">
      <c r="A2658" s="68">
        <v>4200.0</v>
      </c>
      <c r="B2658" s="69">
        <v>7.0</v>
      </c>
      <c r="C2658" s="18" t="str">
        <f>IF(A2658=1.2, "Minneapolis",VLOOKUP(A2658,'Fall20 data fy22 comp rev '!$P$2:$Q$669,2,0))</f>
        <v>Step Academy</v>
      </c>
      <c r="D2658" s="68">
        <v>4200.0</v>
      </c>
      <c r="E2658" s="69">
        <v>7.0</v>
      </c>
      <c r="F2658" s="69">
        <v>10.0</v>
      </c>
      <c r="G2658" s="70" t="s">
        <v>529</v>
      </c>
      <c r="H2658" s="69">
        <v>375.0</v>
      </c>
      <c r="I2658" s="69">
        <v>235.0</v>
      </c>
      <c r="J2658" s="69">
        <v>0.0</v>
      </c>
      <c r="K2658" s="29">
        <f t="shared" ref="K2658:K2659" si="3170">ROUND((I$3*I2658)+(J2658*J$3),1)</f>
        <v>235</v>
      </c>
      <c r="L2658" s="71">
        <f t="shared" ref="L2658:L2659" si="3171">ROUND(K2658/H2658,4)</f>
        <v>0.6267</v>
      </c>
      <c r="M2658" s="71">
        <f t="shared" ref="M2658:M2659" si="3172">ROUND(MIN(1,L2658/M$3),4)</f>
        <v>0.7834</v>
      </c>
      <c r="N2658" s="72">
        <f t="shared" ref="N2658:N2659" si="3173">ROUND(K2658*M2658*N$3,2)</f>
        <v>110.46</v>
      </c>
      <c r="O2658" s="73">
        <f t="shared" ref="O2658:O2659" si="3174">ROUND(N2658*O$3,2)</f>
        <v>632714.88</v>
      </c>
      <c r="P2658" s="8">
        <f t="shared" ref="P2658:P2659" si="3175">O2658/H2658</f>
        <v>1687.23968</v>
      </c>
    </row>
    <row r="2659" ht="14.25" customHeight="1" outlineLevel="2">
      <c r="A2659" s="68">
        <v>4200.0</v>
      </c>
      <c r="B2659" s="69">
        <v>7.0</v>
      </c>
      <c r="C2659" s="18" t="str">
        <f>IF(A2659=1.2, "Minneapolis",VLOOKUP(A2659,'Fall20 data fy22 comp rev '!$P$2:$Q$669,2,0))</f>
        <v>Step Academy</v>
      </c>
      <c r="D2659" s="68">
        <v>4200.0</v>
      </c>
      <c r="E2659" s="69">
        <v>7.0</v>
      </c>
      <c r="F2659" s="69">
        <v>20.0</v>
      </c>
      <c r="G2659" s="70" t="s">
        <v>3408</v>
      </c>
      <c r="H2659" s="69">
        <v>239.0</v>
      </c>
      <c r="I2659" s="69">
        <v>157.0</v>
      </c>
      <c r="J2659" s="69">
        <v>0.0</v>
      </c>
      <c r="K2659" s="29">
        <f t="shared" si="3170"/>
        <v>157</v>
      </c>
      <c r="L2659" s="71">
        <f t="shared" si="3171"/>
        <v>0.6569</v>
      </c>
      <c r="M2659" s="71">
        <f t="shared" si="3172"/>
        <v>0.8211</v>
      </c>
      <c r="N2659" s="72">
        <f t="shared" si="3173"/>
        <v>77.35</v>
      </c>
      <c r="O2659" s="73">
        <f t="shared" si="3174"/>
        <v>443060.8</v>
      </c>
      <c r="P2659" s="8">
        <f t="shared" si="3175"/>
        <v>1853.810879</v>
      </c>
    </row>
    <row r="2660" ht="14.25" customHeight="1" outlineLevel="1">
      <c r="A2660" s="68"/>
      <c r="B2660" s="69"/>
      <c r="C2660" s="80" t="s">
        <v>4086</v>
      </c>
      <c r="D2660" s="68"/>
      <c r="E2660" s="69"/>
      <c r="F2660" s="69"/>
      <c r="G2660" s="70"/>
      <c r="H2660" s="69">
        <f t="shared" ref="H2660:K2660" si="3176">SUBTOTAL(9,H2658:H2659)</f>
        <v>614</v>
      </c>
      <c r="I2660" s="69">
        <f t="shared" si="3176"/>
        <v>392</v>
      </c>
      <c r="J2660" s="69">
        <f t="shared" si="3176"/>
        <v>0</v>
      </c>
      <c r="K2660" s="29">
        <f t="shared" si="3176"/>
        <v>392</v>
      </c>
      <c r="L2660" s="71"/>
      <c r="M2660" s="71"/>
      <c r="N2660" s="72">
        <f t="shared" ref="N2660:O2660" si="3177">SUBTOTAL(9,N2658:N2659)</f>
        <v>187.81</v>
      </c>
      <c r="O2660" s="73">
        <f t="shared" si="3177"/>
        <v>1075775.68</v>
      </c>
      <c r="P2660" s="8"/>
    </row>
    <row r="2661" ht="14.25" customHeight="1" outlineLevel="2">
      <c r="A2661" s="68">
        <v>4201.0</v>
      </c>
      <c r="B2661" s="69">
        <v>7.0</v>
      </c>
      <c r="C2661" s="18" t="str">
        <f>IF(A2661=1.2, "Minneapolis",VLOOKUP(A2661,'Fall20 data fy22 comp rev '!$P$2:$Q$669,2,0))</f>
        <v>Cornerstone Montessori</v>
      </c>
      <c r="D2661" s="68">
        <v>4201.0</v>
      </c>
      <c r="E2661" s="69">
        <v>7.0</v>
      </c>
      <c r="F2661" s="69">
        <v>10.0</v>
      </c>
      <c r="G2661" s="70" t="s">
        <v>530</v>
      </c>
      <c r="H2661" s="69">
        <v>144.0</v>
      </c>
      <c r="I2661" s="69">
        <v>49.0</v>
      </c>
      <c r="J2661" s="69">
        <v>12.0</v>
      </c>
      <c r="K2661" s="29">
        <f>ROUND((I$3*I2661)+(J2661*J$3),1)</f>
        <v>55</v>
      </c>
      <c r="L2661" s="71">
        <f>ROUND(K2661/H2661,4)</f>
        <v>0.3819</v>
      </c>
      <c r="M2661" s="71">
        <f>ROUND(MIN(1,L2661/M$3),4)</f>
        <v>0.4774</v>
      </c>
      <c r="N2661" s="72">
        <f>ROUND(K2661*M2661*N$3,2)</f>
        <v>15.75</v>
      </c>
      <c r="O2661" s="73">
        <f>ROUND(N2661*O$3,2)</f>
        <v>90216</v>
      </c>
      <c r="P2661" s="8">
        <f>O2661/H2661</f>
        <v>626.5</v>
      </c>
    </row>
    <row r="2662" ht="14.25" customHeight="1" outlineLevel="1">
      <c r="A2662" s="68"/>
      <c r="B2662" s="69"/>
      <c r="C2662" s="80" t="s">
        <v>4087</v>
      </c>
      <c r="D2662" s="68"/>
      <c r="E2662" s="69"/>
      <c r="F2662" s="69"/>
      <c r="G2662" s="70"/>
      <c r="H2662" s="69">
        <f t="shared" ref="H2662:K2662" si="3178">SUBTOTAL(9,H2661)</f>
        <v>144</v>
      </c>
      <c r="I2662" s="69">
        <f t="shared" si="3178"/>
        <v>49</v>
      </c>
      <c r="J2662" s="69">
        <f t="shared" si="3178"/>
        <v>12</v>
      </c>
      <c r="K2662" s="29">
        <f t="shared" si="3178"/>
        <v>55</v>
      </c>
      <c r="L2662" s="71"/>
      <c r="M2662" s="71"/>
      <c r="N2662" s="72">
        <f t="shared" ref="N2662:O2662" si="3179">SUBTOTAL(9,N2661)</f>
        <v>15.75</v>
      </c>
      <c r="O2662" s="73">
        <f t="shared" si="3179"/>
        <v>90216</v>
      </c>
      <c r="P2662" s="8"/>
    </row>
    <row r="2663" ht="14.25" customHeight="1" outlineLevel="2">
      <c r="A2663" s="68">
        <v>4204.0</v>
      </c>
      <c r="B2663" s="69">
        <v>7.0</v>
      </c>
      <c r="C2663" s="18" t="str">
        <f>IF(A2663=1.2, "Minneapolis",VLOOKUP(A2663,'Fall20 data fy22 comp rev '!$P$2:$Q$669,2,0))</f>
        <v>Rochester STEM Academy</v>
      </c>
      <c r="D2663" s="68">
        <v>4204.0</v>
      </c>
      <c r="E2663" s="69">
        <v>7.0</v>
      </c>
      <c r="F2663" s="69">
        <v>10.0</v>
      </c>
      <c r="G2663" s="70" t="s">
        <v>531</v>
      </c>
      <c r="H2663" s="69">
        <v>128.0</v>
      </c>
      <c r="I2663" s="69">
        <v>110.0</v>
      </c>
      <c r="J2663" s="69">
        <v>18.0</v>
      </c>
      <c r="K2663" s="29">
        <f>ROUND((I$3*I2663)+(J2663*J$3),1)</f>
        <v>119</v>
      </c>
      <c r="L2663" s="71">
        <f>ROUND(K2663/H2663,4)</f>
        <v>0.9297</v>
      </c>
      <c r="M2663" s="71">
        <f>ROUND(MIN(1,L2663/M$3),4)</f>
        <v>1</v>
      </c>
      <c r="N2663" s="72">
        <f>ROUND(K2663*M2663*N$3,2)</f>
        <v>71.4</v>
      </c>
      <c r="O2663" s="73">
        <f>ROUND(N2663*O$3,2)</f>
        <v>408979.2</v>
      </c>
      <c r="P2663" s="8">
        <f>O2663/H2663</f>
        <v>3195.15</v>
      </c>
    </row>
    <row r="2664" ht="14.25" customHeight="1" outlineLevel="1">
      <c r="A2664" s="68"/>
      <c r="B2664" s="69"/>
      <c r="C2664" s="80" t="s">
        <v>4088</v>
      </c>
      <c r="D2664" s="68"/>
      <c r="E2664" s="69"/>
      <c r="F2664" s="69"/>
      <c r="G2664" s="70"/>
      <c r="H2664" s="69">
        <f t="shared" ref="H2664:K2664" si="3180">SUBTOTAL(9,H2663)</f>
        <v>128</v>
      </c>
      <c r="I2664" s="69">
        <f t="shared" si="3180"/>
        <v>110</v>
      </c>
      <c r="J2664" s="69">
        <f t="shared" si="3180"/>
        <v>18</v>
      </c>
      <c r="K2664" s="29">
        <f t="shared" si="3180"/>
        <v>119</v>
      </c>
      <c r="L2664" s="71"/>
      <c r="M2664" s="71"/>
      <c r="N2664" s="72">
        <f t="shared" ref="N2664:O2664" si="3181">SUBTOTAL(9,N2663)</f>
        <v>71.4</v>
      </c>
      <c r="O2664" s="73">
        <f t="shared" si="3181"/>
        <v>408979.2</v>
      </c>
      <c r="P2664" s="8"/>
    </row>
    <row r="2665" ht="14.25" customHeight="1" outlineLevel="2">
      <c r="A2665" s="68">
        <v>4205.0</v>
      </c>
      <c r="B2665" s="69">
        <v>7.0</v>
      </c>
      <c r="C2665" s="18" t="str">
        <f>IF(A2665=1.2, "Minneapolis",VLOOKUP(A2665,'Fall20 data fy22 comp rev '!$P$2:$Q$669,2,0))</f>
        <v>Hennepin Elementary School</v>
      </c>
      <c r="D2665" s="68">
        <v>4205.0</v>
      </c>
      <c r="E2665" s="69">
        <v>7.0</v>
      </c>
      <c r="F2665" s="69">
        <v>10.0</v>
      </c>
      <c r="G2665" s="70" t="s">
        <v>532</v>
      </c>
      <c r="H2665" s="69">
        <v>305.0</v>
      </c>
      <c r="I2665" s="69">
        <v>280.0</v>
      </c>
      <c r="J2665" s="69">
        <v>9.0</v>
      </c>
      <c r="K2665" s="29">
        <f t="shared" ref="K2665:K2666" si="3182">ROUND((I$3*I2665)+(J2665*J$3),1)</f>
        <v>284.5</v>
      </c>
      <c r="L2665" s="71">
        <f t="shared" ref="L2665:L2666" si="3183">ROUND(K2665/H2665,4)</f>
        <v>0.9328</v>
      </c>
      <c r="M2665" s="71">
        <f t="shared" ref="M2665:M2666" si="3184">ROUND(MIN(1,L2665/M$3),4)</f>
        <v>1</v>
      </c>
      <c r="N2665" s="72">
        <f t="shared" ref="N2665:N2666" si="3185">ROUND(K2665*M2665*N$3,2)</f>
        <v>170.7</v>
      </c>
      <c r="O2665" s="73">
        <f t="shared" ref="O2665:O2666" si="3186">ROUND(N2665*O$3,2)</f>
        <v>977769.6</v>
      </c>
      <c r="P2665" s="8">
        <f t="shared" ref="P2665:P2666" si="3187">O2665/H2665</f>
        <v>3205.801967</v>
      </c>
    </row>
    <row r="2666" ht="14.25" customHeight="1" outlineLevel="2">
      <c r="A2666" s="68">
        <v>4205.0</v>
      </c>
      <c r="B2666" s="69">
        <v>7.0</v>
      </c>
      <c r="C2666" s="18" t="str">
        <f>IF(A2666=1.2, "Minneapolis",VLOOKUP(A2666,'Fall20 data fy22 comp rev '!$P$2:$Q$669,2,0))</f>
        <v>Hennepin Elementary School</v>
      </c>
      <c r="D2666" s="68">
        <v>4205.0</v>
      </c>
      <c r="E2666" s="69">
        <v>7.0</v>
      </c>
      <c r="F2666" s="69">
        <v>20.0</v>
      </c>
      <c r="G2666" s="70" t="s">
        <v>3409</v>
      </c>
      <c r="H2666" s="69">
        <v>89.0</v>
      </c>
      <c r="I2666" s="69">
        <v>84.0</v>
      </c>
      <c r="J2666" s="69">
        <v>1.0</v>
      </c>
      <c r="K2666" s="29">
        <f t="shared" si="3182"/>
        <v>84.5</v>
      </c>
      <c r="L2666" s="71">
        <f t="shared" si="3183"/>
        <v>0.9494</v>
      </c>
      <c r="M2666" s="71">
        <f t="shared" si="3184"/>
        <v>1</v>
      </c>
      <c r="N2666" s="72">
        <f t="shared" si="3185"/>
        <v>50.7</v>
      </c>
      <c r="O2666" s="73">
        <f t="shared" si="3186"/>
        <v>290409.6</v>
      </c>
      <c r="P2666" s="8">
        <f t="shared" si="3187"/>
        <v>3263.029213</v>
      </c>
    </row>
    <row r="2667" ht="14.25" customHeight="1" outlineLevel="1">
      <c r="A2667" s="68"/>
      <c r="B2667" s="69"/>
      <c r="C2667" s="80" t="s">
        <v>4089</v>
      </c>
      <c r="D2667" s="68"/>
      <c r="E2667" s="69"/>
      <c r="F2667" s="69"/>
      <c r="G2667" s="70"/>
      <c r="H2667" s="69">
        <f t="shared" ref="H2667:K2667" si="3188">SUBTOTAL(9,H2665:H2666)</f>
        <v>394</v>
      </c>
      <c r="I2667" s="69">
        <f t="shared" si="3188"/>
        <v>364</v>
      </c>
      <c r="J2667" s="69">
        <f t="shared" si="3188"/>
        <v>10</v>
      </c>
      <c r="K2667" s="29">
        <f t="shared" si="3188"/>
        <v>369</v>
      </c>
      <c r="L2667" s="71"/>
      <c r="M2667" s="71"/>
      <c r="N2667" s="72">
        <f t="shared" ref="N2667:O2667" si="3189">SUBTOTAL(9,N2665:N2666)</f>
        <v>221.4</v>
      </c>
      <c r="O2667" s="73">
        <f t="shared" si="3189"/>
        <v>1268179.2</v>
      </c>
      <c r="P2667" s="8"/>
    </row>
    <row r="2668" ht="14.25" customHeight="1" outlineLevel="2">
      <c r="A2668" s="68">
        <v>4207.0</v>
      </c>
      <c r="B2668" s="69">
        <v>7.0</v>
      </c>
      <c r="C2668" s="18" t="str">
        <f>IF(A2668=1.2, "Minneapolis",VLOOKUP(A2668,'Fall20 data fy22 comp rev '!$P$2:$Q$669,2,0))</f>
        <v>Vermilion Country School</v>
      </c>
      <c r="D2668" s="68">
        <v>4207.0</v>
      </c>
      <c r="E2668" s="69">
        <v>7.0</v>
      </c>
      <c r="F2668" s="69">
        <v>10.0</v>
      </c>
      <c r="G2668" s="70" t="s">
        <v>533</v>
      </c>
      <c r="H2668" s="69">
        <v>31.0</v>
      </c>
      <c r="I2668" s="69">
        <v>22.0</v>
      </c>
      <c r="J2668" s="69">
        <v>2.0</v>
      </c>
      <c r="K2668" s="29">
        <f>ROUND((I$3*I2668)+(J2668*J$3),1)</f>
        <v>23</v>
      </c>
      <c r="L2668" s="71">
        <f>ROUND(K2668/H2668,4)</f>
        <v>0.7419</v>
      </c>
      <c r="M2668" s="71">
        <f>ROUND(MIN(1,L2668/M$3),4)</f>
        <v>0.9274</v>
      </c>
      <c r="N2668" s="72">
        <f>ROUND(K2668*M2668*N$3,2)</f>
        <v>12.8</v>
      </c>
      <c r="O2668" s="73">
        <f>ROUND(N2668*O$3,2)</f>
        <v>73318.4</v>
      </c>
      <c r="P2668" s="8">
        <f>O2668/H2668</f>
        <v>2365.109677</v>
      </c>
    </row>
    <row r="2669" ht="14.25" customHeight="1" outlineLevel="1">
      <c r="A2669" s="68"/>
      <c r="B2669" s="69"/>
      <c r="C2669" s="80" t="s">
        <v>4090</v>
      </c>
      <c r="D2669" s="68"/>
      <c r="E2669" s="69"/>
      <c r="F2669" s="69"/>
      <c r="G2669" s="70"/>
      <c r="H2669" s="69">
        <f t="shared" ref="H2669:K2669" si="3190">SUBTOTAL(9,H2668)</f>
        <v>31</v>
      </c>
      <c r="I2669" s="69">
        <f t="shared" si="3190"/>
        <v>22</v>
      </c>
      <c r="J2669" s="69">
        <f t="shared" si="3190"/>
        <v>2</v>
      </c>
      <c r="K2669" s="29">
        <f t="shared" si="3190"/>
        <v>23</v>
      </c>
      <c r="L2669" s="71"/>
      <c r="M2669" s="71"/>
      <c r="N2669" s="72">
        <f t="shared" ref="N2669:O2669" si="3191">SUBTOTAL(9,N2668)</f>
        <v>12.8</v>
      </c>
      <c r="O2669" s="73">
        <f t="shared" si="3191"/>
        <v>73318.4</v>
      </c>
      <c r="P2669" s="8"/>
    </row>
    <row r="2670" ht="14.25" customHeight="1" outlineLevel="2">
      <c r="A2670" s="68">
        <v>4208.0</v>
      </c>
      <c r="B2670" s="69">
        <v>7.0</v>
      </c>
      <c r="C2670" s="18" t="str">
        <f>IF(A2670=1.2, "Minneapolis",VLOOKUP(A2670,'Fall20 data fy22 comp rev '!$P$2:$Q$669,2,0))</f>
        <v>Nasha Shkola</v>
      </c>
      <c r="D2670" s="68">
        <v>4208.0</v>
      </c>
      <c r="E2670" s="69">
        <v>7.0</v>
      </c>
      <c r="F2670" s="69">
        <v>10.0</v>
      </c>
      <c r="G2670" s="70" t="s">
        <v>534</v>
      </c>
      <c r="H2670" s="69">
        <v>124.0</v>
      </c>
      <c r="I2670" s="69">
        <v>59.0</v>
      </c>
      <c r="J2670" s="69">
        <v>21.0</v>
      </c>
      <c r="K2670" s="29">
        <f>ROUND((I$3*I2670)+(J2670*J$3),1)</f>
        <v>69.5</v>
      </c>
      <c r="L2670" s="71">
        <f>ROUND(K2670/H2670,4)</f>
        <v>0.5605</v>
      </c>
      <c r="M2670" s="71">
        <f>ROUND(MIN(1,L2670/M$3),4)</f>
        <v>0.7006</v>
      </c>
      <c r="N2670" s="72">
        <f>ROUND(K2670*M2670*N$3,2)</f>
        <v>29.22</v>
      </c>
      <c r="O2670" s="73">
        <f>ROUND(N2670*O$3,2)</f>
        <v>167372.16</v>
      </c>
      <c r="P2670" s="8">
        <f>O2670/H2670</f>
        <v>1349.775484</v>
      </c>
    </row>
    <row r="2671" ht="14.25" customHeight="1" outlineLevel="1">
      <c r="A2671" s="68"/>
      <c r="B2671" s="69"/>
      <c r="C2671" s="80" t="s">
        <v>4091</v>
      </c>
      <c r="D2671" s="68"/>
      <c r="E2671" s="69"/>
      <c r="F2671" s="69"/>
      <c r="G2671" s="70"/>
      <c r="H2671" s="69">
        <f t="shared" ref="H2671:K2671" si="3192">SUBTOTAL(9,H2670)</f>
        <v>124</v>
      </c>
      <c r="I2671" s="69">
        <f t="shared" si="3192"/>
        <v>59</v>
      </c>
      <c r="J2671" s="69">
        <f t="shared" si="3192"/>
        <v>21</v>
      </c>
      <c r="K2671" s="29">
        <f t="shared" si="3192"/>
        <v>69.5</v>
      </c>
      <c r="L2671" s="71"/>
      <c r="M2671" s="71"/>
      <c r="N2671" s="72">
        <f t="shared" ref="N2671:O2671" si="3193">SUBTOTAL(9,N2670)</f>
        <v>29.22</v>
      </c>
      <c r="O2671" s="73">
        <f t="shared" si="3193"/>
        <v>167372.16</v>
      </c>
      <c r="P2671" s="8"/>
    </row>
    <row r="2672" ht="14.25" customHeight="1" outlineLevel="2">
      <c r="A2672" s="68">
        <v>4209.0</v>
      </c>
      <c r="B2672" s="69">
        <v>7.0</v>
      </c>
      <c r="C2672" s="18" t="str">
        <f>IF(A2672=1.2, "Minneapolis",VLOOKUP(A2672,'Fall20 data fy22 comp rev '!$P$2:$Q$669,2,0))</f>
        <v>Mastery School</v>
      </c>
      <c r="D2672" s="68">
        <v>4209.0</v>
      </c>
      <c r="E2672" s="69">
        <v>7.0</v>
      </c>
      <c r="F2672" s="69">
        <v>10.0</v>
      </c>
      <c r="G2672" s="70" t="s">
        <v>535</v>
      </c>
      <c r="H2672" s="69">
        <v>195.0</v>
      </c>
      <c r="I2672" s="69">
        <v>177.0</v>
      </c>
      <c r="J2672" s="69">
        <v>0.0</v>
      </c>
      <c r="K2672" s="29">
        <f>ROUND((I$3*I2672)+(J2672*J$3),1)</f>
        <v>177</v>
      </c>
      <c r="L2672" s="71">
        <f>ROUND(K2672/H2672,4)</f>
        <v>0.9077</v>
      </c>
      <c r="M2672" s="71">
        <f>ROUND(MIN(1,L2672/M$3),4)</f>
        <v>1</v>
      </c>
      <c r="N2672" s="72">
        <f>ROUND(K2672*M2672*N$3,2)</f>
        <v>106.2</v>
      </c>
      <c r="O2672" s="73">
        <f>ROUND(N2672*O$3,2)</f>
        <v>608313.6</v>
      </c>
      <c r="P2672" s="8">
        <f>O2672/H2672</f>
        <v>3119.556923</v>
      </c>
    </row>
    <row r="2673" ht="14.25" customHeight="1" outlineLevel="1">
      <c r="A2673" s="68"/>
      <c r="B2673" s="69"/>
      <c r="C2673" s="80" t="s">
        <v>4092</v>
      </c>
      <c r="D2673" s="68"/>
      <c r="E2673" s="69"/>
      <c r="F2673" s="69"/>
      <c r="G2673" s="70"/>
      <c r="H2673" s="69">
        <f t="shared" ref="H2673:K2673" si="3194">SUBTOTAL(9,H2672)</f>
        <v>195</v>
      </c>
      <c r="I2673" s="69">
        <f t="shared" si="3194"/>
        <v>177</v>
      </c>
      <c r="J2673" s="69">
        <f t="shared" si="3194"/>
        <v>0</v>
      </c>
      <c r="K2673" s="29">
        <f t="shared" si="3194"/>
        <v>177</v>
      </c>
      <c r="L2673" s="71"/>
      <c r="M2673" s="71"/>
      <c r="N2673" s="72">
        <f t="shared" ref="N2673:O2673" si="3195">SUBTOTAL(9,N2672)</f>
        <v>106.2</v>
      </c>
      <c r="O2673" s="73">
        <f t="shared" si="3195"/>
        <v>608313.6</v>
      </c>
      <c r="P2673" s="8"/>
    </row>
    <row r="2674" ht="14.25" customHeight="1" outlineLevel="2">
      <c r="A2674" s="68">
        <v>4210.0</v>
      </c>
      <c r="B2674" s="69">
        <v>7.0</v>
      </c>
      <c r="C2674" s="18" t="str">
        <f>IF(A2674=1.2, "Minneapolis",VLOOKUP(A2674,'Fall20 data fy22 comp rev '!$P$2:$Q$669,2,0))</f>
        <v>Upper Mississippi Academy</v>
      </c>
      <c r="D2674" s="68">
        <v>4210.0</v>
      </c>
      <c r="E2674" s="69">
        <v>7.0</v>
      </c>
      <c r="F2674" s="69">
        <v>20.0</v>
      </c>
      <c r="G2674" s="70" t="s">
        <v>3410</v>
      </c>
      <c r="H2674" s="69">
        <v>169.0</v>
      </c>
      <c r="I2674" s="69">
        <v>38.0</v>
      </c>
      <c r="J2674" s="69">
        <v>4.0</v>
      </c>
      <c r="K2674" s="29">
        <f t="shared" ref="K2674:K2675" si="3196">ROUND((I$3*I2674)+(J2674*J$3),1)</f>
        <v>40</v>
      </c>
      <c r="L2674" s="71">
        <f t="shared" ref="L2674:L2675" si="3197">ROUND(K2674/H2674,4)</f>
        <v>0.2367</v>
      </c>
      <c r="M2674" s="71">
        <f t="shared" ref="M2674:M2675" si="3198">ROUND(MIN(1,L2674/M$3),4)</f>
        <v>0.2959</v>
      </c>
      <c r="N2674" s="72">
        <f t="shared" ref="N2674:N2675" si="3199">ROUND(K2674*M2674*N$3,2)</f>
        <v>7.1</v>
      </c>
      <c r="O2674" s="73">
        <f t="shared" ref="O2674:O2675" si="3200">ROUND(N2674*O$3,2)</f>
        <v>40668.8</v>
      </c>
      <c r="P2674" s="8">
        <f t="shared" ref="P2674:P2675" si="3201">O2674/H2674</f>
        <v>240.643787</v>
      </c>
    </row>
    <row r="2675" ht="14.25" customHeight="1" outlineLevel="2">
      <c r="A2675" s="68">
        <v>4210.0</v>
      </c>
      <c r="B2675" s="69">
        <v>7.0</v>
      </c>
      <c r="C2675" s="18" t="str">
        <f>IF(A2675=1.2, "Minneapolis",VLOOKUP(A2675,'Fall20 data fy22 comp rev '!$P$2:$Q$669,2,0))</f>
        <v>Upper Mississippi Academy</v>
      </c>
      <c r="D2675" s="68">
        <v>4210.0</v>
      </c>
      <c r="E2675" s="69">
        <v>7.0</v>
      </c>
      <c r="F2675" s="69">
        <v>30.0</v>
      </c>
      <c r="G2675" s="70" t="s">
        <v>3411</v>
      </c>
      <c r="H2675" s="69">
        <v>144.0</v>
      </c>
      <c r="I2675" s="69">
        <v>21.0</v>
      </c>
      <c r="J2675" s="69">
        <v>6.0</v>
      </c>
      <c r="K2675" s="29">
        <f t="shared" si="3196"/>
        <v>24</v>
      </c>
      <c r="L2675" s="71">
        <f t="shared" si="3197"/>
        <v>0.1667</v>
      </c>
      <c r="M2675" s="71">
        <f t="shared" si="3198"/>
        <v>0.2084</v>
      </c>
      <c r="N2675" s="72">
        <f t="shared" si="3199"/>
        <v>3</v>
      </c>
      <c r="O2675" s="73">
        <f t="shared" si="3200"/>
        <v>17184</v>
      </c>
      <c r="P2675" s="8">
        <f t="shared" si="3201"/>
        <v>119.3333333</v>
      </c>
    </row>
    <row r="2676" ht="14.25" customHeight="1" outlineLevel="1">
      <c r="A2676" s="68"/>
      <c r="B2676" s="69"/>
      <c r="C2676" s="80" t="s">
        <v>4093</v>
      </c>
      <c r="D2676" s="68"/>
      <c r="E2676" s="69"/>
      <c r="F2676" s="69"/>
      <c r="G2676" s="70"/>
      <c r="H2676" s="69">
        <f t="shared" ref="H2676:K2676" si="3202">SUBTOTAL(9,H2674:H2675)</f>
        <v>313</v>
      </c>
      <c r="I2676" s="69">
        <f t="shared" si="3202"/>
        <v>59</v>
      </c>
      <c r="J2676" s="69">
        <f t="shared" si="3202"/>
        <v>10</v>
      </c>
      <c r="K2676" s="29">
        <f t="shared" si="3202"/>
        <v>64</v>
      </c>
      <c r="L2676" s="71"/>
      <c r="M2676" s="71"/>
      <c r="N2676" s="72">
        <f t="shared" ref="N2676:O2676" si="3203">SUBTOTAL(9,N2674:N2675)</f>
        <v>10.1</v>
      </c>
      <c r="O2676" s="73">
        <f t="shared" si="3203"/>
        <v>57852.8</v>
      </c>
      <c r="P2676" s="8"/>
    </row>
    <row r="2677" ht="14.25" customHeight="1" outlineLevel="2">
      <c r="A2677" s="68">
        <v>4213.0</v>
      </c>
      <c r="B2677" s="69">
        <v>7.0</v>
      </c>
      <c r="C2677" s="18" t="str">
        <f>IF(A2677=1.2, "Minneapolis",VLOOKUP(A2677,'Fall20 data fy22 comp rev '!$P$2:$Q$669,2,0))</f>
        <v>Prodeo Academy</v>
      </c>
      <c r="D2677" s="68">
        <v>4213.0</v>
      </c>
      <c r="E2677" s="69">
        <v>7.0</v>
      </c>
      <c r="F2677" s="69">
        <v>10.0</v>
      </c>
      <c r="G2677" s="70" t="s">
        <v>537</v>
      </c>
      <c r="H2677" s="69">
        <v>546.0</v>
      </c>
      <c r="I2677" s="69">
        <v>393.0</v>
      </c>
      <c r="J2677" s="69">
        <v>70.0</v>
      </c>
      <c r="K2677" s="29">
        <f t="shared" ref="K2677:K2678" si="3204">ROUND((I$3*I2677)+(J2677*J$3),1)</f>
        <v>428</v>
      </c>
      <c r="L2677" s="71">
        <f t="shared" ref="L2677:L2678" si="3205">ROUND(K2677/H2677,4)</f>
        <v>0.7839</v>
      </c>
      <c r="M2677" s="71">
        <f t="shared" ref="M2677:M2678" si="3206">ROUND(MIN(1,L2677/M$3),4)</f>
        <v>0.9799</v>
      </c>
      <c r="N2677" s="72">
        <f t="shared" ref="N2677:N2678" si="3207">ROUND(K2677*M2677*N$3,2)</f>
        <v>251.64</v>
      </c>
      <c r="O2677" s="73">
        <f t="shared" ref="O2677:O2678" si="3208">ROUND(N2677*O$3,2)</f>
        <v>1441393.92</v>
      </c>
      <c r="P2677" s="8">
        <f t="shared" ref="P2677:P2678" si="3209">O2677/H2677</f>
        <v>2639.915604</v>
      </c>
    </row>
    <row r="2678" ht="14.25" customHeight="1" outlineLevel="2">
      <c r="A2678" s="68">
        <v>4213.0</v>
      </c>
      <c r="B2678" s="69">
        <v>7.0</v>
      </c>
      <c r="C2678" s="18" t="str">
        <f>IF(A2678=1.2, "Minneapolis",VLOOKUP(A2678,'Fall20 data fy22 comp rev '!$P$2:$Q$669,2,0))</f>
        <v>Prodeo Academy</v>
      </c>
      <c r="D2678" s="68">
        <v>4213.0</v>
      </c>
      <c r="E2678" s="69">
        <v>7.0</v>
      </c>
      <c r="F2678" s="69">
        <v>20.0</v>
      </c>
      <c r="G2678" s="70" t="s">
        <v>3415</v>
      </c>
      <c r="H2678" s="69">
        <v>133.0</v>
      </c>
      <c r="I2678" s="69">
        <v>122.0</v>
      </c>
      <c r="J2678" s="69">
        <v>7.0</v>
      </c>
      <c r="K2678" s="29">
        <f t="shared" si="3204"/>
        <v>125.5</v>
      </c>
      <c r="L2678" s="71">
        <f t="shared" si="3205"/>
        <v>0.9436</v>
      </c>
      <c r="M2678" s="71">
        <f t="shared" si="3206"/>
        <v>1</v>
      </c>
      <c r="N2678" s="72">
        <f t="shared" si="3207"/>
        <v>75.3</v>
      </c>
      <c r="O2678" s="73">
        <f t="shared" si="3208"/>
        <v>431318.4</v>
      </c>
      <c r="P2678" s="8">
        <f t="shared" si="3209"/>
        <v>3242.995489</v>
      </c>
    </row>
    <row r="2679" ht="14.25" customHeight="1" outlineLevel="1">
      <c r="A2679" s="68"/>
      <c r="B2679" s="69"/>
      <c r="C2679" s="80" t="s">
        <v>4094</v>
      </c>
      <c r="D2679" s="68"/>
      <c r="E2679" s="69"/>
      <c r="F2679" s="69"/>
      <c r="G2679" s="70"/>
      <c r="H2679" s="69">
        <f t="shared" ref="H2679:K2679" si="3210">SUBTOTAL(9,H2677:H2678)</f>
        <v>679</v>
      </c>
      <c r="I2679" s="69">
        <f t="shared" si="3210"/>
        <v>515</v>
      </c>
      <c r="J2679" s="69">
        <f t="shared" si="3210"/>
        <v>77</v>
      </c>
      <c r="K2679" s="29">
        <f t="shared" si="3210"/>
        <v>553.5</v>
      </c>
      <c r="L2679" s="71"/>
      <c r="M2679" s="71"/>
      <c r="N2679" s="72">
        <f t="shared" ref="N2679:O2679" si="3211">SUBTOTAL(9,N2677:N2678)</f>
        <v>326.94</v>
      </c>
      <c r="O2679" s="73">
        <f t="shared" si="3211"/>
        <v>1872712.32</v>
      </c>
      <c r="P2679" s="8"/>
    </row>
    <row r="2680" ht="14.25" customHeight="1" outlineLevel="2">
      <c r="A2680" s="68">
        <v>4215.0</v>
      </c>
      <c r="B2680" s="69">
        <v>7.0</v>
      </c>
      <c r="C2680" s="18" t="str">
        <f>IF(A2680=1.2, "Minneapolis",VLOOKUP(A2680,'Fall20 data fy22 comp rev '!$P$2:$Q$669,2,0))</f>
        <v>Sejong Academy</v>
      </c>
      <c r="D2680" s="68">
        <v>4215.0</v>
      </c>
      <c r="E2680" s="69">
        <v>7.0</v>
      </c>
      <c r="F2680" s="69">
        <v>10.0</v>
      </c>
      <c r="G2680" s="70" t="s">
        <v>3416</v>
      </c>
      <c r="H2680" s="69">
        <v>213.0</v>
      </c>
      <c r="I2680" s="69">
        <v>185.0</v>
      </c>
      <c r="J2680" s="69">
        <v>13.0</v>
      </c>
      <c r="K2680" s="29">
        <f t="shared" ref="K2680:K2681" si="3212">ROUND((I$3*I2680)+(J2680*J$3),1)</f>
        <v>191.5</v>
      </c>
      <c r="L2680" s="71">
        <f t="shared" ref="L2680:L2681" si="3213">ROUND(K2680/H2680,4)</f>
        <v>0.8991</v>
      </c>
      <c r="M2680" s="71">
        <f t="shared" ref="M2680:M2681" si="3214">ROUND(MIN(1,L2680/M$3),4)</f>
        <v>1</v>
      </c>
      <c r="N2680" s="72">
        <f t="shared" ref="N2680:N2681" si="3215">ROUND(K2680*M2680*N$3,2)</f>
        <v>114.9</v>
      </c>
      <c r="O2680" s="73">
        <f t="shared" ref="O2680:O2681" si="3216">ROUND(N2680*O$3,2)</f>
        <v>658147.2</v>
      </c>
      <c r="P2680" s="8">
        <f t="shared" ref="P2680:P2681" si="3217">O2680/H2680</f>
        <v>3089.892958</v>
      </c>
    </row>
    <row r="2681" ht="14.25" customHeight="1" outlineLevel="2">
      <c r="A2681" s="68">
        <v>4215.0</v>
      </c>
      <c r="B2681" s="69">
        <v>7.0</v>
      </c>
      <c r="C2681" s="18" t="str">
        <f>IF(A2681=1.2, "Minneapolis",VLOOKUP(A2681,'Fall20 data fy22 comp rev '!$P$2:$Q$669,2,0))</f>
        <v>Sejong Academy</v>
      </c>
      <c r="D2681" s="68">
        <v>4215.0</v>
      </c>
      <c r="E2681" s="69">
        <v>7.0</v>
      </c>
      <c r="F2681" s="69">
        <v>20.0</v>
      </c>
      <c r="G2681" s="70" t="s">
        <v>3417</v>
      </c>
      <c r="H2681" s="69">
        <v>22.0</v>
      </c>
      <c r="I2681" s="69">
        <v>22.0</v>
      </c>
      <c r="J2681" s="69">
        <v>0.0</v>
      </c>
      <c r="K2681" s="29">
        <f t="shared" si="3212"/>
        <v>22</v>
      </c>
      <c r="L2681" s="71">
        <f t="shared" si="3213"/>
        <v>1</v>
      </c>
      <c r="M2681" s="71">
        <f t="shared" si="3214"/>
        <v>1</v>
      </c>
      <c r="N2681" s="72">
        <f t="shared" si="3215"/>
        <v>13.2</v>
      </c>
      <c r="O2681" s="73">
        <f t="shared" si="3216"/>
        <v>75609.6</v>
      </c>
      <c r="P2681" s="8">
        <f t="shared" si="3217"/>
        <v>3436.8</v>
      </c>
    </row>
    <row r="2682" ht="14.25" customHeight="1" outlineLevel="1">
      <c r="A2682" s="68"/>
      <c r="B2682" s="69"/>
      <c r="C2682" s="80" t="s">
        <v>4095</v>
      </c>
      <c r="D2682" s="68"/>
      <c r="E2682" s="69"/>
      <c r="F2682" s="69"/>
      <c r="G2682" s="70"/>
      <c r="H2682" s="69">
        <f t="shared" ref="H2682:K2682" si="3218">SUBTOTAL(9,H2680:H2681)</f>
        <v>235</v>
      </c>
      <c r="I2682" s="69">
        <f t="shared" si="3218"/>
        <v>207</v>
      </c>
      <c r="J2682" s="69">
        <f t="shared" si="3218"/>
        <v>13</v>
      </c>
      <c r="K2682" s="29">
        <f t="shared" si="3218"/>
        <v>213.5</v>
      </c>
      <c r="L2682" s="71"/>
      <c r="M2682" s="71"/>
      <c r="N2682" s="72">
        <f t="shared" ref="N2682:O2682" si="3219">SUBTOTAL(9,N2680:N2681)</f>
        <v>128.1</v>
      </c>
      <c r="O2682" s="73">
        <f t="shared" si="3219"/>
        <v>733756.8</v>
      </c>
      <c r="P2682" s="8"/>
    </row>
    <row r="2683" ht="14.25" customHeight="1" outlineLevel="2">
      <c r="A2683" s="68">
        <v>4217.0</v>
      </c>
      <c r="B2683" s="69">
        <v>7.0</v>
      </c>
      <c r="C2683" s="18" t="str">
        <f>IF(A2683=1.2, "Minneapolis",VLOOKUP(A2683,'Fall20 data fy22 comp rev '!$P$2:$Q$669,2,0))</f>
        <v>Technical Academies of Minnesota</v>
      </c>
      <c r="D2683" s="68">
        <v>4217.0</v>
      </c>
      <c r="E2683" s="69">
        <v>7.0</v>
      </c>
      <c r="F2683" s="69">
        <v>10.0</v>
      </c>
      <c r="G2683" s="70" t="s">
        <v>3418</v>
      </c>
      <c r="H2683" s="69">
        <v>63.0</v>
      </c>
      <c r="I2683" s="69">
        <v>33.0</v>
      </c>
      <c r="J2683" s="69">
        <v>7.0</v>
      </c>
      <c r="K2683" s="29">
        <f t="shared" ref="K2683:K2684" si="3220">ROUND((I$3*I2683)+(J2683*J$3),1)</f>
        <v>36.5</v>
      </c>
      <c r="L2683" s="71">
        <f t="shared" ref="L2683:L2684" si="3221">ROUND(K2683/H2683,4)</f>
        <v>0.5794</v>
      </c>
      <c r="M2683" s="71">
        <f t="shared" ref="M2683:M2684" si="3222">ROUND(MIN(1,L2683/M$3),4)</f>
        <v>0.7243</v>
      </c>
      <c r="N2683" s="72">
        <f t="shared" ref="N2683:N2684" si="3223">ROUND(K2683*M2683*N$3,2)</f>
        <v>15.86</v>
      </c>
      <c r="O2683" s="73">
        <f t="shared" ref="O2683:O2684" si="3224">ROUND(N2683*O$3,2)</f>
        <v>90846.08</v>
      </c>
      <c r="P2683" s="8">
        <f t="shared" ref="P2683:P2684" si="3225">O2683/H2683</f>
        <v>1442.00127</v>
      </c>
    </row>
    <row r="2684" ht="14.25" customHeight="1" outlineLevel="2">
      <c r="A2684" s="68">
        <v>4217.0</v>
      </c>
      <c r="B2684" s="69">
        <v>7.0</v>
      </c>
      <c r="C2684" s="18" t="str">
        <f>IF(A2684=1.2, "Minneapolis",VLOOKUP(A2684,'Fall20 data fy22 comp rev '!$P$2:$Q$669,2,0))</f>
        <v>Technical Academies of Minnesota</v>
      </c>
      <c r="D2684" s="68">
        <v>4217.0</v>
      </c>
      <c r="E2684" s="69">
        <v>7.0</v>
      </c>
      <c r="F2684" s="69">
        <v>20.0</v>
      </c>
      <c r="G2684" s="70" t="s">
        <v>3419</v>
      </c>
      <c r="H2684" s="69">
        <v>50.0</v>
      </c>
      <c r="I2684" s="69">
        <v>16.0</v>
      </c>
      <c r="J2684" s="69">
        <v>0.0</v>
      </c>
      <c r="K2684" s="29">
        <f t="shared" si="3220"/>
        <v>16</v>
      </c>
      <c r="L2684" s="71">
        <f t="shared" si="3221"/>
        <v>0.32</v>
      </c>
      <c r="M2684" s="71">
        <f t="shared" si="3222"/>
        <v>0.4</v>
      </c>
      <c r="N2684" s="72">
        <f t="shared" si="3223"/>
        <v>3.84</v>
      </c>
      <c r="O2684" s="73">
        <f t="shared" si="3224"/>
        <v>21995.52</v>
      </c>
      <c r="P2684" s="8">
        <f t="shared" si="3225"/>
        <v>439.9104</v>
      </c>
    </row>
    <row r="2685" ht="14.25" customHeight="1" outlineLevel="1">
      <c r="A2685" s="68"/>
      <c r="B2685" s="69"/>
      <c r="C2685" s="80" t="s">
        <v>4096</v>
      </c>
      <c r="D2685" s="68"/>
      <c r="E2685" s="69"/>
      <c r="F2685" s="69"/>
      <c r="G2685" s="70"/>
      <c r="H2685" s="69">
        <f t="shared" ref="H2685:K2685" si="3226">SUBTOTAL(9,H2683:H2684)</f>
        <v>113</v>
      </c>
      <c r="I2685" s="69">
        <f t="shared" si="3226"/>
        <v>49</v>
      </c>
      <c r="J2685" s="69">
        <f t="shared" si="3226"/>
        <v>7</v>
      </c>
      <c r="K2685" s="29">
        <f t="shared" si="3226"/>
        <v>52.5</v>
      </c>
      <c r="L2685" s="71"/>
      <c r="M2685" s="71"/>
      <c r="N2685" s="72">
        <f t="shared" ref="N2685:O2685" si="3227">SUBTOTAL(9,N2683:N2684)</f>
        <v>19.7</v>
      </c>
      <c r="O2685" s="73">
        <f t="shared" si="3227"/>
        <v>112841.6</v>
      </c>
      <c r="P2685" s="8"/>
    </row>
    <row r="2686" ht="14.25" customHeight="1" outlineLevel="2">
      <c r="A2686" s="68">
        <v>4218.0</v>
      </c>
      <c r="B2686" s="69">
        <v>7.0</v>
      </c>
      <c r="C2686" s="18" t="str">
        <f>IF(A2686=1.2, "Minneapolis",VLOOKUP(A2686,'Fall20 data fy22 comp rev '!$P$2:$Q$669,2,0))</f>
        <v>Venture Academy</v>
      </c>
      <c r="D2686" s="68">
        <v>4218.0</v>
      </c>
      <c r="E2686" s="69">
        <v>7.0</v>
      </c>
      <c r="F2686" s="69">
        <v>10.0</v>
      </c>
      <c r="G2686" s="70" t="s">
        <v>540</v>
      </c>
      <c r="H2686" s="69">
        <v>331.0</v>
      </c>
      <c r="I2686" s="69">
        <v>292.0</v>
      </c>
      <c r="J2686" s="69">
        <v>19.0</v>
      </c>
      <c r="K2686" s="29">
        <f>ROUND((I$3*I2686)+(J2686*J$3),1)</f>
        <v>301.5</v>
      </c>
      <c r="L2686" s="71">
        <f>ROUND(K2686/H2686,4)</f>
        <v>0.9109</v>
      </c>
      <c r="M2686" s="71">
        <f>ROUND(MIN(1,L2686/M$3),4)</f>
        <v>1</v>
      </c>
      <c r="N2686" s="72">
        <f>ROUND(K2686*M2686*N$3,2)</f>
        <v>180.9</v>
      </c>
      <c r="O2686" s="73">
        <f>ROUND(N2686*O$3,2)</f>
        <v>1036195.2</v>
      </c>
      <c r="P2686" s="8">
        <f>O2686/H2686</f>
        <v>3130.499094</v>
      </c>
    </row>
    <row r="2687" ht="14.25" customHeight="1" outlineLevel="1">
      <c r="A2687" s="68"/>
      <c r="B2687" s="69"/>
      <c r="C2687" s="80" t="s">
        <v>4097</v>
      </c>
      <c r="D2687" s="68"/>
      <c r="E2687" s="69"/>
      <c r="F2687" s="69"/>
      <c r="G2687" s="70"/>
      <c r="H2687" s="69">
        <f t="shared" ref="H2687:K2687" si="3228">SUBTOTAL(9,H2686)</f>
        <v>331</v>
      </c>
      <c r="I2687" s="69">
        <f t="shared" si="3228"/>
        <v>292</v>
      </c>
      <c r="J2687" s="69">
        <f t="shared" si="3228"/>
        <v>19</v>
      </c>
      <c r="K2687" s="29">
        <f t="shared" si="3228"/>
        <v>301.5</v>
      </c>
      <c r="L2687" s="71"/>
      <c r="M2687" s="71"/>
      <c r="N2687" s="72">
        <f t="shared" ref="N2687:O2687" si="3229">SUBTOTAL(9,N2686)</f>
        <v>180.9</v>
      </c>
      <c r="O2687" s="73">
        <f t="shared" si="3229"/>
        <v>1036195.2</v>
      </c>
      <c r="P2687" s="8"/>
    </row>
    <row r="2688" ht="14.25" customHeight="1" outlineLevel="2">
      <c r="A2688" s="68">
        <v>4219.0</v>
      </c>
      <c r="B2688" s="69">
        <v>7.0</v>
      </c>
      <c r="C2688" s="18" t="str">
        <f>IF(A2688=1.2, "Minneapolis",VLOOKUP(A2688,'Fall20 data fy22 comp rev '!$P$2:$Q$669,2,0))</f>
        <v>Northeast College Prep</v>
      </c>
      <c r="D2688" s="68">
        <v>4219.0</v>
      </c>
      <c r="E2688" s="69">
        <v>7.0</v>
      </c>
      <c r="F2688" s="69">
        <v>10.0</v>
      </c>
      <c r="G2688" s="70" t="s">
        <v>3420</v>
      </c>
      <c r="H2688" s="69">
        <v>363.0</v>
      </c>
      <c r="I2688" s="69">
        <v>288.0</v>
      </c>
      <c r="J2688" s="69">
        <v>31.0</v>
      </c>
      <c r="K2688" s="29">
        <f>ROUND((I$3*I2688)+(J2688*J$3),1)</f>
        <v>303.5</v>
      </c>
      <c r="L2688" s="71">
        <f>ROUND(K2688/H2688,4)</f>
        <v>0.8361</v>
      </c>
      <c r="M2688" s="71">
        <f>ROUND(MIN(1,L2688/M$3),4)</f>
        <v>1</v>
      </c>
      <c r="N2688" s="72">
        <f>ROUND(K2688*M2688*N$3,2)</f>
        <v>182.1</v>
      </c>
      <c r="O2688" s="73">
        <f>ROUND(N2688*O$3,2)</f>
        <v>1043068.8</v>
      </c>
      <c r="P2688" s="8">
        <f>O2688/H2688</f>
        <v>2873.467769</v>
      </c>
    </row>
    <row r="2689" ht="14.25" customHeight="1" outlineLevel="1">
      <c r="A2689" s="68"/>
      <c r="B2689" s="69"/>
      <c r="C2689" s="80" t="s">
        <v>4098</v>
      </c>
      <c r="D2689" s="68"/>
      <c r="E2689" s="69"/>
      <c r="F2689" s="69"/>
      <c r="G2689" s="70"/>
      <c r="H2689" s="69">
        <f t="shared" ref="H2689:K2689" si="3230">SUBTOTAL(9,H2688)</f>
        <v>363</v>
      </c>
      <c r="I2689" s="69">
        <f t="shared" si="3230"/>
        <v>288</v>
      </c>
      <c r="J2689" s="69">
        <f t="shared" si="3230"/>
        <v>31</v>
      </c>
      <c r="K2689" s="29">
        <f t="shared" si="3230"/>
        <v>303.5</v>
      </c>
      <c r="L2689" s="71"/>
      <c r="M2689" s="71"/>
      <c r="N2689" s="72">
        <f t="shared" ref="N2689:O2689" si="3231">SUBTOTAL(9,N2688)</f>
        <v>182.1</v>
      </c>
      <c r="O2689" s="73">
        <f t="shared" si="3231"/>
        <v>1043068.8</v>
      </c>
      <c r="P2689" s="8"/>
    </row>
    <row r="2690" ht="14.25" customHeight="1" outlineLevel="2">
      <c r="A2690" s="68">
        <v>4220.0</v>
      </c>
      <c r="B2690" s="69">
        <v>7.0</v>
      </c>
      <c r="C2690" s="18" t="str">
        <f>IF(A2690=1.2, "Minneapolis",VLOOKUP(A2690,'Fall20 data fy22 comp rev '!$P$2:$Q$669,2,0))</f>
        <v>Agamim Classical Academy</v>
      </c>
      <c r="D2690" s="68">
        <v>4220.0</v>
      </c>
      <c r="E2690" s="69">
        <v>7.0</v>
      </c>
      <c r="F2690" s="69">
        <v>10.0</v>
      </c>
      <c r="G2690" s="70" t="s">
        <v>542</v>
      </c>
      <c r="H2690" s="69">
        <v>326.0</v>
      </c>
      <c r="I2690" s="69">
        <v>57.0</v>
      </c>
      <c r="J2690" s="69">
        <v>27.0</v>
      </c>
      <c r="K2690" s="29">
        <f>ROUND((I$3*I2690)+(J2690*J$3),1)</f>
        <v>70.5</v>
      </c>
      <c r="L2690" s="71">
        <f>ROUND(K2690/H2690,4)</f>
        <v>0.2163</v>
      </c>
      <c r="M2690" s="71">
        <f>ROUND(MIN(1,L2690/M$3),4)</f>
        <v>0.2704</v>
      </c>
      <c r="N2690" s="72">
        <f>ROUND(K2690*M2690*N$3,2)</f>
        <v>11.44</v>
      </c>
      <c r="O2690" s="73">
        <f>ROUND(N2690*O$3,2)</f>
        <v>65528.32</v>
      </c>
      <c r="P2690" s="8">
        <f>O2690/H2690</f>
        <v>201.0071166</v>
      </c>
    </row>
    <row r="2691" ht="14.25" customHeight="1" outlineLevel="1">
      <c r="A2691" s="68"/>
      <c r="B2691" s="69"/>
      <c r="C2691" s="80" t="s">
        <v>4099</v>
      </c>
      <c r="D2691" s="68"/>
      <c r="E2691" s="69"/>
      <c r="F2691" s="69"/>
      <c r="G2691" s="70"/>
      <c r="H2691" s="69">
        <f t="shared" ref="H2691:K2691" si="3232">SUBTOTAL(9,H2690)</f>
        <v>326</v>
      </c>
      <c r="I2691" s="69">
        <f t="shared" si="3232"/>
        <v>57</v>
      </c>
      <c r="J2691" s="69">
        <f t="shared" si="3232"/>
        <v>27</v>
      </c>
      <c r="K2691" s="29">
        <f t="shared" si="3232"/>
        <v>70.5</v>
      </c>
      <c r="L2691" s="71"/>
      <c r="M2691" s="71"/>
      <c r="N2691" s="72">
        <f t="shared" ref="N2691:O2691" si="3233">SUBTOTAL(9,N2690)</f>
        <v>11.44</v>
      </c>
      <c r="O2691" s="73">
        <f t="shared" si="3233"/>
        <v>65528.32</v>
      </c>
      <c r="P2691" s="8"/>
    </row>
    <row r="2692" ht="14.25" customHeight="1" outlineLevel="2">
      <c r="A2692" s="68">
        <v>4221.0</v>
      </c>
      <c r="B2692" s="69">
        <v>7.0</v>
      </c>
      <c r="C2692" s="18" t="str">
        <f>IF(A2692=1.2, "Minneapolis",VLOOKUP(A2692,'Fall20 data fy22 comp rev '!$P$2:$Q$669,2,0))</f>
        <v>Discovery Charter School</v>
      </c>
      <c r="D2692" s="68">
        <v>4221.0</v>
      </c>
      <c r="E2692" s="69">
        <v>7.0</v>
      </c>
      <c r="F2692" s="69">
        <v>10.0</v>
      </c>
      <c r="G2692" s="70" t="s">
        <v>3421</v>
      </c>
      <c r="H2692" s="69">
        <v>255.0</v>
      </c>
      <c r="I2692" s="69">
        <v>61.0</v>
      </c>
      <c r="J2692" s="69">
        <v>33.0</v>
      </c>
      <c r="K2692" s="29">
        <f>ROUND((I$3*I2692)+(J2692*J$3),1)</f>
        <v>77.5</v>
      </c>
      <c r="L2692" s="71">
        <f>ROUND(K2692/H2692,4)</f>
        <v>0.3039</v>
      </c>
      <c r="M2692" s="71">
        <f>ROUND(MIN(1,L2692/M$3),4)</f>
        <v>0.3799</v>
      </c>
      <c r="N2692" s="72">
        <f>ROUND(K2692*M2692*N$3,2)</f>
        <v>17.67</v>
      </c>
      <c r="O2692" s="73">
        <f>ROUND(N2692*O$3,2)</f>
        <v>101213.76</v>
      </c>
      <c r="P2692" s="8">
        <f>O2692/H2692</f>
        <v>396.9167059</v>
      </c>
    </row>
    <row r="2693" ht="14.25" customHeight="1" outlineLevel="1">
      <c r="A2693" s="68"/>
      <c r="B2693" s="69"/>
      <c r="C2693" s="80" t="s">
        <v>4100</v>
      </c>
      <c r="D2693" s="68"/>
      <c r="E2693" s="69"/>
      <c r="F2693" s="69"/>
      <c r="G2693" s="70"/>
      <c r="H2693" s="69">
        <f t="shared" ref="H2693:K2693" si="3234">SUBTOTAL(9,H2692)</f>
        <v>255</v>
      </c>
      <c r="I2693" s="69">
        <f t="shared" si="3234"/>
        <v>61</v>
      </c>
      <c r="J2693" s="69">
        <f t="shared" si="3234"/>
        <v>33</v>
      </c>
      <c r="K2693" s="29">
        <f t="shared" si="3234"/>
        <v>77.5</v>
      </c>
      <c r="L2693" s="71"/>
      <c r="M2693" s="71"/>
      <c r="N2693" s="72">
        <f t="shared" ref="N2693:O2693" si="3235">SUBTOTAL(9,N2692)</f>
        <v>17.67</v>
      </c>
      <c r="O2693" s="73">
        <f t="shared" si="3235"/>
        <v>101213.76</v>
      </c>
      <c r="P2693" s="8"/>
    </row>
    <row r="2694" ht="14.25" customHeight="1" outlineLevel="2">
      <c r="A2694" s="68">
        <v>4223.0</v>
      </c>
      <c r="B2694" s="69">
        <v>7.0</v>
      </c>
      <c r="C2694" s="18" t="str">
        <f>IF(A2694=1.2, "Minneapolis",VLOOKUP(A2694,'Fall20 data fy22 comp rev '!$P$2:$Q$669,2,0))</f>
        <v>St. Cloud Math and Science Academy</v>
      </c>
      <c r="D2694" s="68">
        <v>4223.0</v>
      </c>
      <c r="E2694" s="69">
        <v>7.0</v>
      </c>
      <c r="F2694" s="69">
        <v>10.0</v>
      </c>
      <c r="G2694" s="70" t="s">
        <v>3422</v>
      </c>
      <c r="H2694" s="69">
        <v>186.0</v>
      </c>
      <c r="I2694" s="69">
        <v>165.0</v>
      </c>
      <c r="J2694" s="69">
        <v>0.0</v>
      </c>
      <c r="K2694" s="29">
        <f>ROUND((I$3*I2694)+(J2694*J$3),1)</f>
        <v>165</v>
      </c>
      <c r="L2694" s="71">
        <f>ROUND(K2694/H2694,4)</f>
        <v>0.8871</v>
      </c>
      <c r="M2694" s="71">
        <f>ROUND(MIN(1,L2694/M$3),4)</f>
        <v>1</v>
      </c>
      <c r="N2694" s="72">
        <f>ROUND(K2694*M2694*N$3,2)</f>
        <v>99</v>
      </c>
      <c r="O2694" s="73">
        <f>ROUND(N2694*O$3,2)</f>
        <v>567072</v>
      </c>
      <c r="P2694" s="8">
        <f>O2694/H2694</f>
        <v>3048.774194</v>
      </c>
    </row>
    <row r="2695" ht="14.25" customHeight="1" outlineLevel="1">
      <c r="A2695" s="68"/>
      <c r="B2695" s="69"/>
      <c r="C2695" s="80" t="s">
        <v>4101</v>
      </c>
      <c r="D2695" s="68"/>
      <c r="E2695" s="69"/>
      <c r="F2695" s="69"/>
      <c r="G2695" s="70"/>
      <c r="H2695" s="69">
        <f t="shared" ref="H2695:K2695" si="3236">SUBTOTAL(9,H2694)</f>
        <v>186</v>
      </c>
      <c r="I2695" s="69">
        <f t="shared" si="3236"/>
        <v>165</v>
      </c>
      <c r="J2695" s="69">
        <f t="shared" si="3236"/>
        <v>0</v>
      </c>
      <c r="K2695" s="29">
        <f t="shared" si="3236"/>
        <v>165</v>
      </c>
      <c r="L2695" s="71"/>
      <c r="M2695" s="71"/>
      <c r="N2695" s="72">
        <f t="shared" ref="N2695:O2695" si="3237">SUBTOTAL(9,N2694)</f>
        <v>99</v>
      </c>
      <c r="O2695" s="73">
        <f t="shared" si="3237"/>
        <v>567072</v>
      </c>
      <c r="P2695" s="8"/>
    </row>
    <row r="2696" ht="14.25" customHeight="1" outlineLevel="2">
      <c r="A2696" s="68">
        <v>4224.0</v>
      </c>
      <c r="B2696" s="69">
        <v>7.0</v>
      </c>
      <c r="C2696" s="18" t="str">
        <f>IF(A2696=1.2, "Minneapolis",VLOOKUP(A2696,'Fall20 data fy22 comp rev '!$P$2:$Q$669,2,0))</f>
        <v>Star of the North Academy</v>
      </c>
      <c r="D2696" s="68">
        <v>4224.0</v>
      </c>
      <c r="E2696" s="69">
        <v>7.0</v>
      </c>
      <c r="F2696" s="69">
        <v>10.0</v>
      </c>
      <c r="G2696" s="70" t="s">
        <v>3423</v>
      </c>
      <c r="H2696" s="69">
        <v>126.0</v>
      </c>
      <c r="I2696" s="69">
        <v>76.0</v>
      </c>
      <c r="J2696" s="69">
        <v>24.0</v>
      </c>
      <c r="K2696" s="29">
        <f>ROUND((I$3*I2696)+(J2696*J$3),1)</f>
        <v>88</v>
      </c>
      <c r="L2696" s="71">
        <f>ROUND(K2696/H2696,4)</f>
        <v>0.6984</v>
      </c>
      <c r="M2696" s="71">
        <f>ROUND(MIN(1,L2696/M$3),4)</f>
        <v>0.873</v>
      </c>
      <c r="N2696" s="72">
        <f>ROUND(K2696*M2696*N$3,2)</f>
        <v>46.09</v>
      </c>
      <c r="O2696" s="73">
        <f>ROUND(N2696*O$3,2)</f>
        <v>264003.52</v>
      </c>
      <c r="P2696" s="8">
        <f>O2696/H2696</f>
        <v>2095.266032</v>
      </c>
    </row>
    <row r="2697" ht="14.25" customHeight="1" outlineLevel="1">
      <c r="A2697" s="68"/>
      <c r="B2697" s="69"/>
      <c r="C2697" s="80" t="s">
        <v>4102</v>
      </c>
      <c r="D2697" s="68"/>
      <c r="E2697" s="69"/>
      <c r="F2697" s="69"/>
      <c r="G2697" s="70"/>
      <c r="H2697" s="69">
        <f t="shared" ref="H2697:K2697" si="3238">SUBTOTAL(9,H2696)</f>
        <v>126</v>
      </c>
      <c r="I2697" s="69">
        <f t="shared" si="3238"/>
        <v>76</v>
      </c>
      <c r="J2697" s="69">
        <f t="shared" si="3238"/>
        <v>24</v>
      </c>
      <c r="K2697" s="29">
        <f t="shared" si="3238"/>
        <v>88</v>
      </c>
      <c r="L2697" s="71"/>
      <c r="M2697" s="71"/>
      <c r="N2697" s="72">
        <f t="shared" ref="N2697:O2697" si="3239">SUBTOTAL(9,N2696)</f>
        <v>46.09</v>
      </c>
      <c r="O2697" s="73">
        <f t="shared" si="3239"/>
        <v>264003.52</v>
      </c>
      <c r="P2697" s="8"/>
    </row>
    <row r="2698" ht="14.25" customHeight="1" outlineLevel="2">
      <c r="A2698" s="68">
        <v>4225.0</v>
      </c>
      <c r="B2698" s="69">
        <v>7.0</v>
      </c>
      <c r="C2698" s="18" t="str">
        <f>IF(A2698=1.2, "Minneapolis",VLOOKUP(A2698,'Fall20 data fy22 comp rev '!$P$2:$Q$669,2,0))</f>
        <v>Universal Academy</v>
      </c>
      <c r="D2698" s="68">
        <v>4225.0</v>
      </c>
      <c r="E2698" s="69">
        <v>7.0</v>
      </c>
      <c r="F2698" s="69">
        <v>10.0</v>
      </c>
      <c r="G2698" s="70" t="s">
        <v>3424</v>
      </c>
      <c r="H2698" s="69">
        <v>409.0</v>
      </c>
      <c r="I2698" s="69">
        <v>392.0</v>
      </c>
      <c r="J2698" s="69">
        <v>7.0</v>
      </c>
      <c r="K2698" s="29">
        <f>ROUND((I$3*I2698)+(J2698*J$3),1)</f>
        <v>395.5</v>
      </c>
      <c r="L2698" s="71">
        <f>ROUND(K2698/H2698,4)</f>
        <v>0.967</v>
      </c>
      <c r="M2698" s="71">
        <f>ROUND(MIN(1,L2698/M$3),4)</f>
        <v>1</v>
      </c>
      <c r="N2698" s="72">
        <f>ROUND(K2698*M2698*N$3,2)</f>
        <v>237.3</v>
      </c>
      <c r="O2698" s="73">
        <f>ROUND(N2698*O$3,2)</f>
        <v>1359254.4</v>
      </c>
      <c r="P2698" s="8">
        <f>O2698/H2698</f>
        <v>3323.360391</v>
      </c>
    </row>
    <row r="2699" ht="14.25" customHeight="1" outlineLevel="1">
      <c r="A2699" s="68"/>
      <c r="B2699" s="69"/>
      <c r="C2699" s="80" t="s">
        <v>4103</v>
      </c>
      <c r="D2699" s="68"/>
      <c r="E2699" s="69"/>
      <c r="F2699" s="69"/>
      <c r="G2699" s="70"/>
      <c r="H2699" s="69">
        <f t="shared" ref="H2699:K2699" si="3240">SUBTOTAL(9,H2698)</f>
        <v>409</v>
      </c>
      <c r="I2699" s="69">
        <f t="shared" si="3240"/>
        <v>392</v>
      </c>
      <c r="J2699" s="69">
        <f t="shared" si="3240"/>
        <v>7</v>
      </c>
      <c r="K2699" s="29">
        <f t="shared" si="3240"/>
        <v>395.5</v>
      </c>
      <c r="L2699" s="71"/>
      <c r="M2699" s="71"/>
      <c r="N2699" s="72">
        <f t="shared" ref="N2699:O2699" si="3241">SUBTOTAL(9,N2698)</f>
        <v>237.3</v>
      </c>
      <c r="O2699" s="73">
        <f t="shared" si="3241"/>
        <v>1359254.4</v>
      </c>
      <c r="P2699" s="8"/>
    </row>
    <row r="2700" ht="14.25" customHeight="1" outlineLevel="2">
      <c r="A2700" s="68">
        <v>4226.0</v>
      </c>
      <c r="B2700" s="69">
        <v>7.0</v>
      </c>
      <c r="C2700" s="18" t="str">
        <f>IF(A2700=1.2, "Minneapolis",VLOOKUP(A2700,'Fall20 data fy22 comp rev '!$P$2:$Q$669,2,0))</f>
        <v>Bdote Learning Center</v>
      </c>
      <c r="D2700" s="68">
        <v>4226.0</v>
      </c>
      <c r="E2700" s="69">
        <v>7.0</v>
      </c>
      <c r="F2700" s="69">
        <v>10.0</v>
      </c>
      <c r="G2700" s="70" t="s">
        <v>547</v>
      </c>
      <c r="H2700" s="69">
        <v>110.0</v>
      </c>
      <c r="I2700" s="69">
        <v>88.0</v>
      </c>
      <c r="J2700" s="69">
        <v>8.0</v>
      </c>
      <c r="K2700" s="29">
        <f>ROUND((I$3*I2700)+(J2700*J$3),1)</f>
        <v>92</v>
      </c>
      <c r="L2700" s="71">
        <f>ROUND(K2700/H2700,4)</f>
        <v>0.8364</v>
      </c>
      <c r="M2700" s="71">
        <f>ROUND(MIN(1,L2700/M$3),4)</f>
        <v>1</v>
      </c>
      <c r="N2700" s="72">
        <f>ROUND(K2700*M2700*N$3,2)</f>
        <v>55.2</v>
      </c>
      <c r="O2700" s="73">
        <f>ROUND(N2700*O$3,2)</f>
        <v>316185.6</v>
      </c>
      <c r="P2700" s="8">
        <f>O2700/H2700</f>
        <v>2874.414545</v>
      </c>
    </row>
    <row r="2701" ht="14.25" customHeight="1" outlineLevel="1">
      <c r="A2701" s="68"/>
      <c r="B2701" s="69"/>
      <c r="C2701" s="80" t="s">
        <v>4104</v>
      </c>
      <c r="D2701" s="68"/>
      <c r="E2701" s="69"/>
      <c r="F2701" s="69"/>
      <c r="G2701" s="70"/>
      <c r="H2701" s="69">
        <f t="shared" ref="H2701:K2701" si="3242">SUBTOTAL(9,H2700)</f>
        <v>110</v>
      </c>
      <c r="I2701" s="69">
        <f t="shared" si="3242"/>
        <v>88</v>
      </c>
      <c r="J2701" s="69">
        <f t="shared" si="3242"/>
        <v>8</v>
      </c>
      <c r="K2701" s="29">
        <f t="shared" si="3242"/>
        <v>92</v>
      </c>
      <c r="L2701" s="71"/>
      <c r="M2701" s="71"/>
      <c r="N2701" s="72">
        <f t="shared" ref="N2701:O2701" si="3243">SUBTOTAL(9,N2700)</f>
        <v>55.2</v>
      </c>
      <c r="O2701" s="73">
        <f t="shared" si="3243"/>
        <v>316185.6</v>
      </c>
      <c r="P2701" s="8"/>
    </row>
    <row r="2702" ht="14.25" customHeight="1" outlineLevel="2">
      <c r="A2702" s="68">
        <v>4227.0</v>
      </c>
      <c r="B2702" s="69">
        <v>7.0</v>
      </c>
      <c r="C2702" s="18" t="str">
        <f>IF(A2702=1.2, "Minneapolis",VLOOKUP(A2702,'Fall20 data fy22 comp rev '!$P$2:$Q$669,2,0))</f>
        <v>Art and Science Academy</v>
      </c>
      <c r="D2702" s="68">
        <v>4227.0</v>
      </c>
      <c r="E2702" s="69">
        <v>7.0</v>
      </c>
      <c r="F2702" s="69">
        <v>10.0</v>
      </c>
      <c r="G2702" s="70" t="s">
        <v>3425</v>
      </c>
      <c r="H2702" s="69">
        <v>200.0</v>
      </c>
      <c r="I2702" s="69">
        <v>46.0</v>
      </c>
      <c r="J2702" s="69">
        <v>18.0</v>
      </c>
      <c r="K2702" s="29">
        <f t="shared" ref="K2702:K2703" si="3244">ROUND((I$3*I2702)+(J2702*J$3),1)</f>
        <v>55</v>
      </c>
      <c r="L2702" s="71">
        <f t="shared" ref="L2702:L2703" si="3245">ROUND(K2702/H2702,4)</f>
        <v>0.275</v>
      </c>
      <c r="M2702" s="71">
        <f t="shared" ref="M2702:M2703" si="3246">ROUND(MIN(1,L2702/M$3),4)</f>
        <v>0.3438</v>
      </c>
      <c r="N2702" s="72">
        <f t="shared" ref="N2702:N2703" si="3247">ROUND(K2702*M2702*N$3,2)</f>
        <v>11.35</v>
      </c>
      <c r="O2702" s="73">
        <f t="shared" ref="O2702:O2703" si="3248">ROUND(N2702*O$3,2)</f>
        <v>65012.8</v>
      </c>
      <c r="P2702" s="8">
        <f t="shared" ref="P2702:P2703" si="3249">O2702/H2702</f>
        <v>325.064</v>
      </c>
    </row>
    <row r="2703" ht="14.25" customHeight="1" outlineLevel="2">
      <c r="A2703" s="68">
        <v>4227.0</v>
      </c>
      <c r="B2703" s="69">
        <v>7.0</v>
      </c>
      <c r="C2703" s="18" t="str">
        <f>IF(A2703=1.2, "Minneapolis",VLOOKUP(A2703,'Fall20 data fy22 comp rev '!$P$2:$Q$669,2,0))</f>
        <v>Art and Science Academy</v>
      </c>
      <c r="D2703" s="68">
        <v>4227.0</v>
      </c>
      <c r="E2703" s="69">
        <v>7.0</v>
      </c>
      <c r="F2703" s="69">
        <v>30.0</v>
      </c>
      <c r="G2703" s="70" t="s">
        <v>3426</v>
      </c>
      <c r="H2703" s="69">
        <v>185.0</v>
      </c>
      <c r="I2703" s="69">
        <v>40.0</v>
      </c>
      <c r="J2703" s="69">
        <v>14.0</v>
      </c>
      <c r="K2703" s="29">
        <f t="shared" si="3244"/>
        <v>47</v>
      </c>
      <c r="L2703" s="71">
        <f t="shared" si="3245"/>
        <v>0.2541</v>
      </c>
      <c r="M2703" s="71">
        <f t="shared" si="3246"/>
        <v>0.3176</v>
      </c>
      <c r="N2703" s="72">
        <f t="shared" si="3247"/>
        <v>8.96</v>
      </c>
      <c r="O2703" s="73">
        <f t="shared" si="3248"/>
        <v>51322.88</v>
      </c>
      <c r="P2703" s="8">
        <f t="shared" si="3249"/>
        <v>277.420973</v>
      </c>
    </row>
    <row r="2704" ht="14.25" customHeight="1" outlineLevel="1">
      <c r="A2704" s="68"/>
      <c r="B2704" s="69"/>
      <c r="C2704" s="80" t="s">
        <v>4105</v>
      </c>
      <c r="D2704" s="68"/>
      <c r="E2704" s="69"/>
      <c r="F2704" s="69"/>
      <c r="G2704" s="70"/>
      <c r="H2704" s="69">
        <f t="shared" ref="H2704:K2704" si="3250">SUBTOTAL(9,H2702:H2703)</f>
        <v>385</v>
      </c>
      <c r="I2704" s="69">
        <f t="shared" si="3250"/>
        <v>86</v>
      </c>
      <c r="J2704" s="69">
        <f t="shared" si="3250"/>
        <v>32</v>
      </c>
      <c r="K2704" s="29">
        <f t="shared" si="3250"/>
        <v>102</v>
      </c>
      <c r="L2704" s="71"/>
      <c r="M2704" s="71"/>
      <c r="N2704" s="72">
        <f t="shared" ref="N2704:O2704" si="3251">SUBTOTAL(9,N2702:N2703)</f>
        <v>20.31</v>
      </c>
      <c r="O2704" s="73">
        <f t="shared" si="3251"/>
        <v>116335.68</v>
      </c>
      <c r="P2704" s="8"/>
    </row>
    <row r="2705" ht="14.25" customHeight="1" outlineLevel="2">
      <c r="A2705" s="68">
        <v>4228.0</v>
      </c>
      <c r="B2705" s="69">
        <v>7.0</v>
      </c>
      <c r="C2705" s="18" t="str">
        <f>IF(A2705=1.2, "Minneapolis",VLOOKUP(A2705,'Fall20 data fy22 comp rev '!$P$2:$Q$669,2,0))</f>
        <v>Woodbury Leadership Academy</v>
      </c>
      <c r="D2705" s="68">
        <v>4228.0</v>
      </c>
      <c r="E2705" s="69">
        <v>7.0</v>
      </c>
      <c r="F2705" s="69">
        <v>10.0</v>
      </c>
      <c r="G2705" s="70" t="s">
        <v>549</v>
      </c>
      <c r="H2705" s="69">
        <v>487.0</v>
      </c>
      <c r="I2705" s="69">
        <v>48.0</v>
      </c>
      <c r="J2705" s="69">
        <v>11.0</v>
      </c>
      <c r="K2705" s="29">
        <f>ROUND((I$3*I2705)+(J2705*J$3),1)</f>
        <v>53.5</v>
      </c>
      <c r="L2705" s="71">
        <f>ROUND(K2705/H2705,4)</f>
        <v>0.1099</v>
      </c>
      <c r="M2705" s="71">
        <f>ROUND(MIN(1,L2705/M$3),4)</f>
        <v>0.1374</v>
      </c>
      <c r="N2705" s="72">
        <f>ROUND(K2705*M2705*N$3,2)</f>
        <v>4.41</v>
      </c>
      <c r="O2705" s="73">
        <f>ROUND(N2705*O$3,2)</f>
        <v>25260.48</v>
      </c>
      <c r="P2705" s="8">
        <f>O2705/H2705</f>
        <v>51.86956879</v>
      </c>
    </row>
    <row r="2706" ht="14.25" customHeight="1" outlineLevel="1">
      <c r="A2706" s="68"/>
      <c r="B2706" s="69"/>
      <c r="C2706" s="80" t="s">
        <v>4106</v>
      </c>
      <c r="D2706" s="68"/>
      <c r="E2706" s="69"/>
      <c r="F2706" s="69"/>
      <c r="G2706" s="70"/>
      <c r="H2706" s="69">
        <f t="shared" ref="H2706:K2706" si="3252">SUBTOTAL(9,H2705)</f>
        <v>487</v>
      </c>
      <c r="I2706" s="69">
        <f t="shared" si="3252"/>
        <v>48</v>
      </c>
      <c r="J2706" s="69">
        <f t="shared" si="3252"/>
        <v>11</v>
      </c>
      <c r="K2706" s="29">
        <f t="shared" si="3252"/>
        <v>53.5</v>
      </c>
      <c r="L2706" s="71"/>
      <c r="M2706" s="71"/>
      <c r="N2706" s="72">
        <f t="shared" ref="N2706:O2706" si="3253">SUBTOTAL(9,N2705)</f>
        <v>4.41</v>
      </c>
      <c r="O2706" s="73">
        <f t="shared" si="3253"/>
        <v>25260.48</v>
      </c>
      <c r="P2706" s="8"/>
    </row>
    <row r="2707" ht="14.25" customHeight="1" outlineLevel="2">
      <c r="A2707" s="68">
        <v>4229.0</v>
      </c>
      <c r="B2707" s="69">
        <v>7.0</v>
      </c>
      <c r="C2707" s="18" t="str">
        <f>IF(A2707=1.2, "Minneapolis",VLOOKUP(A2707,'Fall20 data fy22 comp rev '!$P$2:$Q$669,2,0))</f>
        <v>Jane Goodall Environmental Science</v>
      </c>
      <c r="D2707" s="68">
        <v>4229.0</v>
      </c>
      <c r="E2707" s="69">
        <v>7.0</v>
      </c>
      <c r="F2707" s="69">
        <v>10.0</v>
      </c>
      <c r="G2707" s="70" t="s">
        <v>550</v>
      </c>
      <c r="H2707" s="69">
        <v>93.0</v>
      </c>
      <c r="I2707" s="69">
        <v>16.0</v>
      </c>
      <c r="J2707" s="69">
        <v>2.0</v>
      </c>
      <c r="K2707" s="29">
        <f>ROUND((I$3*I2707)+(J2707*J$3),1)</f>
        <v>17</v>
      </c>
      <c r="L2707" s="71">
        <f>ROUND(K2707/H2707,4)</f>
        <v>0.1828</v>
      </c>
      <c r="M2707" s="71">
        <f>ROUND(MIN(1,L2707/M$3),4)</f>
        <v>0.2285</v>
      </c>
      <c r="N2707" s="72">
        <f>ROUND(K2707*M2707*N$3,2)</f>
        <v>2.33</v>
      </c>
      <c r="O2707" s="73">
        <f>ROUND(N2707*O$3,2)</f>
        <v>13346.24</v>
      </c>
      <c r="P2707" s="8">
        <f>O2707/H2707</f>
        <v>143.507957</v>
      </c>
    </row>
    <row r="2708" ht="14.25" customHeight="1" outlineLevel="1">
      <c r="A2708" s="68"/>
      <c r="B2708" s="69"/>
      <c r="C2708" s="80" t="s">
        <v>4107</v>
      </c>
      <c r="D2708" s="68"/>
      <c r="E2708" s="69"/>
      <c r="F2708" s="69"/>
      <c r="G2708" s="70"/>
      <c r="H2708" s="69">
        <f t="shared" ref="H2708:K2708" si="3254">SUBTOTAL(9,H2707)</f>
        <v>93</v>
      </c>
      <c r="I2708" s="69">
        <f t="shared" si="3254"/>
        <v>16</v>
      </c>
      <c r="J2708" s="69">
        <f t="shared" si="3254"/>
        <v>2</v>
      </c>
      <c r="K2708" s="29">
        <f t="shared" si="3254"/>
        <v>17</v>
      </c>
      <c r="L2708" s="71"/>
      <c r="M2708" s="71"/>
      <c r="N2708" s="72">
        <f t="shared" ref="N2708:O2708" si="3255">SUBTOTAL(9,N2707)</f>
        <v>2.33</v>
      </c>
      <c r="O2708" s="73">
        <f t="shared" si="3255"/>
        <v>13346.24</v>
      </c>
      <c r="P2708" s="8"/>
    </row>
    <row r="2709" ht="14.25" customHeight="1" outlineLevel="2">
      <c r="A2709" s="68">
        <v>4230.0</v>
      </c>
      <c r="B2709" s="69">
        <v>7.0</v>
      </c>
      <c r="C2709" s="18" t="str">
        <f>IF(A2709=1.2, "Minneapolis",VLOOKUP(A2709,'Fall20 data fy22 comp rev '!$P$2:$Q$669,2,0))</f>
        <v>Minnesota Early Learning Academy</v>
      </c>
      <c r="D2709" s="68">
        <v>4230.0</v>
      </c>
      <c r="E2709" s="69">
        <v>7.0</v>
      </c>
      <c r="F2709" s="69">
        <v>10.0</v>
      </c>
      <c r="G2709" s="70" t="s">
        <v>3427</v>
      </c>
      <c r="H2709" s="69">
        <v>221.0</v>
      </c>
      <c r="I2709" s="69">
        <v>176.0</v>
      </c>
      <c r="J2709" s="69">
        <v>15.0</v>
      </c>
      <c r="K2709" s="29">
        <f>ROUND((I$3*I2709)+(J2709*J$3),1)</f>
        <v>183.5</v>
      </c>
      <c r="L2709" s="71">
        <f>ROUND(K2709/H2709,4)</f>
        <v>0.8303</v>
      </c>
      <c r="M2709" s="71">
        <f>ROUND(MIN(1,L2709/M$3),4)</f>
        <v>1</v>
      </c>
      <c r="N2709" s="72">
        <f>ROUND(K2709*M2709*N$3,2)</f>
        <v>110.1</v>
      </c>
      <c r="O2709" s="73">
        <f>ROUND(N2709*O$3,2)</f>
        <v>630652.8</v>
      </c>
      <c r="P2709" s="8">
        <f>O2709/H2709</f>
        <v>2853.632579</v>
      </c>
    </row>
    <row r="2710" ht="14.25" customHeight="1" outlineLevel="1">
      <c r="A2710" s="68"/>
      <c r="B2710" s="69"/>
      <c r="C2710" s="80" t="s">
        <v>4108</v>
      </c>
      <c r="D2710" s="68"/>
      <c r="E2710" s="69"/>
      <c r="F2710" s="69"/>
      <c r="G2710" s="70"/>
      <c r="H2710" s="69">
        <f t="shared" ref="H2710:K2710" si="3256">SUBTOTAL(9,H2709)</f>
        <v>221</v>
      </c>
      <c r="I2710" s="69">
        <f t="shared" si="3256"/>
        <v>176</v>
      </c>
      <c r="J2710" s="69">
        <f t="shared" si="3256"/>
        <v>15</v>
      </c>
      <c r="K2710" s="29">
        <f t="shared" si="3256"/>
        <v>183.5</v>
      </c>
      <c r="L2710" s="71"/>
      <c r="M2710" s="71"/>
      <c r="N2710" s="72">
        <f t="shared" ref="N2710:O2710" si="3257">SUBTOTAL(9,N2709)</f>
        <v>110.1</v>
      </c>
      <c r="O2710" s="73">
        <f t="shared" si="3257"/>
        <v>630652.8</v>
      </c>
      <c r="P2710" s="8"/>
    </row>
    <row r="2711" ht="14.25" customHeight="1" outlineLevel="2">
      <c r="A2711" s="68">
        <v>4231.0</v>
      </c>
      <c r="B2711" s="69">
        <v>7.0</v>
      </c>
      <c r="C2711" s="18" t="str">
        <f>IF(A2711=1.2, "Minneapolis",VLOOKUP(A2711,'Fall20 data fy22 comp rev '!$P$2:$Q$669,2,0))</f>
        <v>Minnesota Math and Science Academy</v>
      </c>
      <c r="D2711" s="68">
        <v>4231.0</v>
      </c>
      <c r="E2711" s="69">
        <v>7.0</v>
      </c>
      <c r="F2711" s="69">
        <v>10.0</v>
      </c>
      <c r="G2711" s="70" t="s">
        <v>3428</v>
      </c>
      <c r="H2711" s="69">
        <v>208.0</v>
      </c>
      <c r="I2711" s="69">
        <v>204.0</v>
      </c>
      <c r="J2711" s="69">
        <v>3.0</v>
      </c>
      <c r="K2711" s="29">
        <f t="shared" ref="K2711:K2713" si="3258">ROUND((I$3*I2711)+(J2711*J$3),1)</f>
        <v>205.5</v>
      </c>
      <c r="L2711" s="71">
        <f t="shared" ref="L2711:L2713" si="3259">ROUND(K2711/H2711,4)</f>
        <v>0.988</v>
      </c>
      <c r="M2711" s="71">
        <f t="shared" ref="M2711:M2713" si="3260">ROUND(MIN(1,L2711/M$3),4)</f>
        <v>1</v>
      </c>
      <c r="N2711" s="72">
        <f t="shared" ref="N2711:N2713" si="3261">ROUND(K2711*M2711*N$3,2)</f>
        <v>123.3</v>
      </c>
      <c r="O2711" s="73">
        <f t="shared" ref="O2711:O2713" si="3262">ROUND(N2711*O$3,2)</f>
        <v>706262.4</v>
      </c>
      <c r="P2711" s="8">
        <f t="shared" ref="P2711:P2713" si="3263">O2711/H2711</f>
        <v>3395.492308</v>
      </c>
    </row>
    <row r="2712" ht="14.25" customHeight="1" outlineLevel="2">
      <c r="A2712" s="68">
        <v>4231.0</v>
      </c>
      <c r="B2712" s="69">
        <v>7.0</v>
      </c>
      <c r="C2712" s="18" t="str">
        <f>IF(A2712=1.2, "Minneapolis",VLOOKUP(A2712,'Fall20 data fy22 comp rev '!$P$2:$Q$669,2,0))</f>
        <v>Minnesota Math and Science Academy</v>
      </c>
      <c r="D2712" s="68">
        <v>4231.0</v>
      </c>
      <c r="E2712" s="69">
        <v>7.0</v>
      </c>
      <c r="F2712" s="69">
        <v>20.0</v>
      </c>
      <c r="G2712" s="70" t="s">
        <v>3429</v>
      </c>
      <c r="H2712" s="69">
        <v>189.0</v>
      </c>
      <c r="I2712" s="69">
        <v>187.0</v>
      </c>
      <c r="J2712" s="69">
        <v>1.0</v>
      </c>
      <c r="K2712" s="29">
        <f t="shared" si="3258"/>
        <v>187.5</v>
      </c>
      <c r="L2712" s="71">
        <f t="shared" si="3259"/>
        <v>0.9921</v>
      </c>
      <c r="M2712" s="71">
        <f t="shared" si="3260"/>
        <v>1</v>
      </c>
      <c r="N2712" s="72">
        <f t="shared" si="3261"/>
        <v>112.5</v>
      </c>
      <c r="O2712" s="73">
        <f t="shared" si="3262"/>
        <v>644400</v>
      </c>
      <c r="P2712" s="8">
        <f t="shared" si="3263"/>
        <v>3409.52381</v>
      </c>
    </row>
    <row r="2713" ht="14.25" customHeight="1" outlineLevel="2">
      <c r="A2713" s="68">
        <v>4231.0</v>
      </c>
      <c r="B2713" s="69">
        <v>7.0</v>
      </c>
      <c r="C2713" s="18" t="str">
        <f>IF(A2713=1.2, "Minneapolis",VLOOKUP(A2713,'Fall20 data fy22 comp rev '!$P$2:$Q$669,2,0))</f>
        <v>Minnesota Math and Science Academy</v>
      </c>
      <c r="D2713" s="68">
        <v>4231.0</v>
      </c>
      <c r="E2713" s="69">
        <v>7.0</v>
      </c>
      <c r="F2713" s="69">
        <v>30.0</v>
      </c>
      <c r="G2713" s="70" t="s">
        <v>3430</v>
      </c>
      <c r="H2713" s="69">
        <v>88.0</v>
      </c>
      <c r="I2713" s="69">
        <v>85.0</v>
      </c>
      <c r="J2713" s="69">
        <v>0.0</v>
      </c>
      <c r="K2713" s="29">
        <f t="shared" si="3258"/>
        <v>85</v>
      </c>
      <c r="L2713" s="71">
        <f t="shared" si="3259"/>
        <v>0.9659</v>
      </c>
      <c r="M2713" s="71">
        <f t="shared" si="3260"/>
        <v>1</v>
      </c>
      <c r="N2713" s="72">
        <f t="shared" si="3261"/>
        <v>51</v>
      </c>
      <c r="O2713" s="73">
        <f t="shared" si="3262"/>
        <v>292128</v>
      </c>
      <c r="P2713" s="8">
        <f t="shared" si="3263"/>
        <v>3319.636364</v>
      </c>
    </row>
    <row r="2714" ht="14.25" customHeight="1" outlineLevel="1">
      <c r="A2714" s="68"/>
      <c r="B2714" s="69"/>
      <c r="C2714" s="80" t="s">
        <v>4109</v>
      </c>
      <c r="D2714" s="68"/>
      <c r="E2714" s="69"/>
      <c r="F2714" s="69"/>
      <c r="G2714" s="70"/>
      <c r="H2714" s="69">
        <f t="shared" ref="H2714:K2714" si="3264">SUBTOTAL(9,H2711:H2713)</f>
        <v>485</v>
      </c>
      <c r="I2714" s="69">
        <f t="shared" si="3264"/>
        <v>476</v>
      </c>
      <c r="J2714" s="69">
        <f t="shared" si="3264"/>
        <v>4</v>
      </c>
      <c r="K2714" s="29">
        <f t="shared" si="3264"/>
        <v>478</v>
      </c>
      <c r="L2714" s="71"/>
      <c r="M2714" s="71"/>
      <c r="N2714" s="72">
        <f t="shared" ref="N2714:O2714" si="3265">SUBTOTAL(9,N2711:N2713)</f>
        <v>286.8</v>
      </c>
      <c r="O2714" s="73">
        <f t="shared" si="3265"/>
        <v>1642790.4</v>
      </c>
      <c r="P2714" s="8"/>
    </row>
    <row r="2715" ht="14.25" customHeight="1" outlineLevel="2">
      <c r="A2715" s="68">
        <v>4232.0</v>
      </c>
      <c r="B2715" s="69">
        <v>7.0</v>
      </c>
      <c r="C2715" s="18" t="str">
        <f>IF(A2715=1.2, "Minneapolis",VLOOKUP(A2715,'Fall20 data fy22 comp rev '!$P$2:$Q$669,2,0))</f>
        <v>Summit Charter School</v>
      </c>
      <c r="D2715" s="68">
        <v>4232.0</v>
      </c>
      <c r="E2715" s="69">
        <v>7.0</v>
      </c>
      <c r="F2715" s="69">
        <v>10.0</v>
      </c>
      <c r="G2715" s="70" t="s">
        <v>3431</v>
      </c>
      <c r="H2715" s="69">
        <v>130.0</v>
      </c>
      <c r="I2715" s="69">
        <v>104.0</v>
      </c>
      <c r="J2715" s="69">
        <v>2.0</v>
      </c>
      <c r="K2715" s="29">
        <f>ROUND((I$3*I2715)+(J2715*J$3),1)</f>
        <v>105</v>
      </c>
      <c r="L2715" s="71">
        <f>ROUND(K2715/H2715,4)</f>
        <v>0.8077</v>
      </c>
      <c r="M2715" s="71">
        <f>ROUND(MIN(1,L2715/M$3),4)</f>
        <v>1</v>
      </c>
      <c r="N2715" s="72">
        <f>ROUND(K2715*M2715*N$3,2)</f>
        <v>63</v>
      </c>
      <c r="O2715" s="73">
        <f>ROUND(N2715*O$3,2)</f>
        <v>360864</v>
      </c>
      <c r="P2715" s="8">
        <f>O2715/H2715</f>
        <v>2775.876923</v>
      </c>
    </row>
    <row r="2716" ht="14.25" customHeight="1" outlineLevel="1">
      <c r="A2716" s="68"/>
      <c r="B2716" s="69"/>
      <c r="C2716" s="80" t="s">
        <v>4110</v>
      </c>
      <c r="D2716" s="68"/>
      <c r="E2716" s="69"/>
      <c r="F2716" s="69"/>
      <c r="G2716" s="70"/>
      <c r="H2716" s="69">
        <f t="shared" ref="H2716:K2716" si="3266">SUBTOTAL(9,H2715)</f>
        <v>130</v>
      </c>
      <c r="I2716" s="69">
        <f t="shared" si="3266"/>
        <v>104</v>
      </c>
      <c r="J2716" s="69">
        <f t="shared" si="3266"/>
        <v>2</v>
      </c>
      <c r="K2716" s="29">
        <f t="shared" si="3266"/>
        <v>105</v>
      </c>
      <c r="L2716" s="71"/>
      <c r="M2716" s="71"/>
      <c r="N2716" s="72">
        <f t="shared" ref="N2716:O2716" si="3267">SUBTOTAL(9,N2715)</f>
        <v>63</v>
      </c>
      <c r="O2716" s="73">
        <f t="shared" si="3267"/>
        <v>360864</v>
      </c>
      <c r="P2716" s="8"/>
    </row>
    <row r="2717" ht="14.25" customHeight="1" outlineLevel="2">
      <c r="A2717" s="68">
        <v>4233.0</v>
      </c>
      <c r="B2717" s="69">
        <v>7.0</v>
      </c>
      <c r="C2717" s="18" t="str">
        <f>IF(A2717=1.2, "Minneapolis",VLOOKUP(A2717,'Fall20 data fy22 comp rev '!$P$2:$Q$669,2,0))</f>
        <v>Level Up Academy</v>
      </c>
      <c r="D2717" s="68">
        <v>4233.0</v>
      </c>
      <c r="E2717" s="69">
        <v>7.0</v>
      </c>
      <c r="F2717" s="69">
        <v>10.0</v>
      </c>
      <c r="G2717" s="70" t="s">
        <v>553</v>
      </c>
      <c r="H2717" s="69">
        <v>94.0</v>
      </c>
      <c r="I2717" s="69">
        <v>32.0</v>
      </c>
      <c r="J2717" s="69">
        <v>16.0</v>
      </c>
      <c r="K2717" s="29">
        <f t="shared" ref="K2717:K2718" si="3268">ROUND((I$3*I2717)+(J2717*J$3),1)</f>
        <v>40</v>
      </c>
      <c r="L2717" s="71">
        <f t="shared" ref="L2717:L2718" si="3269">ROUND(K2717/H2717,4)</f>
        <v>0.4255</v>
      </c>
      <c r="M2717" s="71">
        <f t="shared" ref="M2717:M2718" si="3270">ROUND(MIN(1,L2717/M$3),4)</f>
        <v>0.5319</v>
      </c>
      <c r="N2717" s="72">
        <f t="shared" ref="N2717:N2718" si="3271">ROUND(K2717*M2717*N$3,2)</f>
        <v>12.77</v>
      </c>
      <c r="O2717" s="73">
        <f t="shared" ref="O2717:O2718" si="3272">ROUND(N2717*O$3,2)</f>
        <v>73146.56</v>
      </c>
      <c r="P2717" s="8">
        <f t="shared" ref="P2717:P2718" si="3273">O2717/H2717</f>
        <v>778.1548936</v>
      </c>
    </row>
    <row r="2718" ht="14.25" customHeight="1" outlineLevel="2">
      <c r="A2718" s="68">
        <v>4233.0</v>
      </c>
      <c r="B2718" s="69">
        <v>7.0</v>
      </c>
      <c r="C2718" s="18" t="str">
        <f>IF(A2718=1.2, "Minneapolis",VLOOKUP(A2718,'Fall20 data fy22 comp rev '!$P$2:$Q$669,2,0))</f>
        <v>Level Up Academy</v>
      </c>
      <c r="D2718" s="68">
        <v>4233.0</v>
      </c>
      <c r="E2718" s="69">
        <v>7.0</v>
      </c>
      <c r="F2718" s="69">
        <v>20.0</v>
      </c>
      <c r="G2718" s="70" t="s">
        <v>3432</v>
      </c>
      <c r="H2718" s="69">
        <v>39.0</v>
      </c>
      <c r="I2718" s="69">
        <v>13.0</v>
      </c>
      <c r="J2718" s="69">
        <v>4.0</v>
      </c>
      <c r="K2718" s="29">
        <f t="shared" si="3268"/>
        <v>15</v>
      </c>
      <c r="L2718" s="71">
        <f t="shared" si="3269"/>
        <v>0.3846</v>
      </c>
      <c r="M2718" s="71">
        <f t="shared" si="3270"/>
        <v>0.4808</v>
      </c>
      <c r="N2718" s="72">
        <f t="shared" si="3271"/>
        <v>4.33</v>
      </c>
      <c r="O2718" s="73">
        <f t="shared" si="3272"/>
        <v>24802.24</v>
      </c>
      <c r="P2718" s="8">
        <f t="shared" si="3273"/>
        <v>635.9548718</v>
      </c>
    </row>
    <row r="2719" ht="14.25" customHeight="1" outlineLevel="1">
      <c r="A2719" s="68"/>
      <c r="B2719" s="69"/>
      <c r="C2719" s="80" t="s">
        <v>4111</v>
      </c>
      <c r="D2719" s="68"/>
      <c r="E2719" s="69"/>
      <c r="F2719" s="69"/>
      <c r="G2719" s="70"/>
      <c r="H2719" s="69">
        <f t="shared" ref="H2719:K2719" si="3274">SUBTOTAL(9,H2717:H2718)</f>
        <v>133</v>
      </c>
      <c r="I2719" s="69">
        <f t="shared" si="3274"/>
        <v>45</v>
      </c>
      <c r="J2719" s="69">
        <f t="shared" si="3274"/>
        <v>20</v>
      </c>
      <c r="K2719" s="29">
        <f t="shared" si="3274"/>
        <v>55</v>
      </c>
      <c r="L2719" s="71"/>
      <c r="M2719" s="71"/>
      <c r="N2719" s="72">
        <f t="shared" ref="N2719:O2719" si="3275">SUBTOTAL(9,N2717:N2718)</f>
        <v>17.1</v>
      </c>
      <c r="O2719" s="73">
        <f t="shared" si="3275"/>
        <v>97948.8</v>
      </c>
      <c r="P2719" s="8"/>
    </row>
    <row r="2720" ht="14.25" customHeight="1" outlineLevel="2">
      <c r="A2720" s="68">
        <v>4237.0</v>
      </c>
      <c r="B2720" s="69">
        <v>7.0</v>
      </c>
      <c r="C2720" s="18" t="str">
        <f>IF(A2720=1.2, "Minneapolis",VLOOKUP(A2720,'Fall20 data fy22 comp rev '!$P$2:$Q$669,2,0))</f>
        <v>Metropolitan Education for Future Employ</v>
      </c>
      <c r="D2720" s="68">
        <v>4237.0</v>
      </c>
      <c r="E2720" s="69">
        <v>7.0</v>
      </c>
      <c r="F2720" s="69">
        <v>10.0</v>
      </c>
      <c r="G2720" s="70" t="s">
        <v>3433</v>
      </c>
      <c r="H2720" s="69">
        <v>106.0</v>
      </c>
      <c r="I2720" s="69">
        <v>78.0</v>
      </c>
      <c r="J2720" s="69">
        <v>8.0</v>
      </c>
      <c r="K2720" s="29">
        <f>ROUND((I$3*I2720)+(J2720*J$3),1)</f>
        <v>82</v>
      </c>
      <c r="L2720" s="71">
        <f>ROUND(K2720/H2720,4)</f>
        <v>0.7736</v>
      </c>
      <c r="M2720" s="71">
        <f>ROUND(MIN(1,L2720/M$3),4)</f>
        <v>0.967</v>
      </c>
      <c r="N2720" s="72">
        <f>ROUND(K2720*M2720*N$3,2)</f>
        <v>47.58</v>
      </c>
      <c r="O2720" s="73">
        <f>ROUND(N2720*O$3,2)</f>
        <v>272538.24</v>
      </c>
      <c r="P2720" s="8">
        <f>O2720/H2720</f>
        <v>2571.115472</v>
      </c>
    </row>
    <row r="2721" ht="14.25" customHeight="1" outlineLevel="1">
      <c r="A2721" s="68"/>
      <c r="B2721" s="69"/>
      <c r="C2721" s="80" t="s">
        <v>4112</v>
      </c>
      <c r="D2721" s="68"/>
      <c r="E2721" s="69"/>
      <c r="F2721" s="69"/>
      <c r="G2721" s="70"/>
      <c r="H2721" s="69">
        <f t="shared" ref="H2721:K2721" si="3276">SUBTOTAL(9,H2720)</f>
        <v>106</v>
      </c>
      <c r="I2721" s="69">
        <f t="shared" si="3276"/>
        <v>78</v>
      </c>
      <c r="J2721" s="69">
        <f t="shared" si="3276"/>
        <v>8</v>
      </c>
      <c r="K2721" s="29">
        <f t="shared" si="3276"/>
        <v>82</v>
      </c>
      <c r="L2721" s="71"/>
      <c r="M2721" s="71"/>
      <c r="N2721" s="72">
        <f t="shared" ref="N2721:O2721" si="3277">SUBTOTAL(9,N2720)</f>
        <v>47.58</v>
      </c>
      <c r="O2721" s="73">
        <f t="shared" si="3277"/>
        <v>272538.24</v>
      </c>
      <c r="P2721" s="8"/>
    </row>
    <row r="2722" ht="14.25" customHeight="1" outlineLevel="2">
      <c r="A2722" s="68">
        <v>4238.0</v>
      </c>
      <c r="B2722" s="69">
        <v>7.0</v>
      </c>
      <c r="C2722" s="18" t="str">
        <f>IF(A2722=1.2, "Minneapolis",VLOOKUP(A2722,'Fall20 data fy22 comp rev '!$P$2:$Q$669,2,0))</f>
        <v>Rochester Beacon Academy</v>
      </c>
      <c r="D2722" s="68">
        <v>4238.0</v>
      </c>
      <c r="E2722" s="69">
        <v>7.0</v>
      </c>
      <c r="F2722" s="69">
        <v>10.0</v>
      </c>
      <c r="G2722" s="70" t="s">
        <v>555</v>
      </c>
      <c r="H2722" s="69">
        <v>124.0</v>
      </c>
      <c r="I2722" s="69">
        <v>26.0</v>
      </c>
      <c r="J2722" s="69">
        <v>3.0</v>
      </c>
      <c r="K2722" s="29">
        <f>ROUND((I$3*I2722)+(J2722*J$3),1)</f>
        <v>27.5</v>
      </c>
      <c r="L2722" s="71">
        <f>ROUND(K2722/H2722,4)</f>
        <v>0.2218</v>
      </c>
      <c r="M2722" s="71">
        <f>ROUND(MIN(1,L2722/M$3),4)</f>
        <v>0.2773</v>
      </c>
      <c r="N2722" s="72">
        <f>ROUND(K2722*M2722*N$3,2)</f>
        <v>4.58</v>
      </c>
      <c r="O2722" s="73">
        <f>ROUND(N2722*O$3,2)</f>
        <v>26234.24</v>
      </c>
      <c r="P2722" s="8">
        <f>O2722/H2722</f>
        <v>211.5664516</v>
      </c>
    </row>
    <row r="2723" ht="14.25" customHeight="1" outlineLevel="1">
      <c r="A2723" s="68"/>
      <c r="B2723" s="69"/>
      <c r="C2723" s="80" t="s">
        <v>4113</v>
      </c>
      <c r="D2723" s="68"/>
      <c r="E2723" s="69"/>
      <c r="F2723" s="69"/>
      <c r="G2723" s="70"/>
      <c r="H2723" s="69">
        <f t="shared" ref="H2723:K2723" si="3278">SUBTOTAL(9,H2722)</f>
        <v>124</v>
      </c>
      <c r="I2723" s="69">
        <f t="shared" si="3278"/>
        <v>26</v>
      </c>
      <c r="J2723" s="69">
        <f t="shared" si="3278"/>
        <v>3</v>
      </c>
      <c r="K2723" s="29">
        <f t="shared" si="3278"/>
        <v>27.5</v>
      </c>
      <c r="L2723" s="71"/>
      <c r="M2723" s="71"/>
      <c r="N2723" s="72">
        <f t="shared" ref="N2723:O2723" si="3279">SUBTOTAL(9,N2722)</f>
        <v>4.58</v>
      </c>
      <c r="O2723" s="73">
        <f t="shared" si="3279"/>
        <v>26234.24</v>
      </c>
      <c r="P2723" s="8"/>
    </row>
    <row r="2724" ht="14.25" customHeight="1" outlineLevel="2">
      <c r="A2724" s="68">
        <v>4239.0</v>
      </c>
      <c r="B2724" s="69">
        <v>7.0</v>
      </c>
      <c r="C2724" s="18" t="str">
        <f>IF(A2724=1.2, "Minneapolis",VLOOKUP(A2724,'Fall20 data fy22 comp rev '!$P$2:$Q$669,2,0))</f>
        <v>Tesfa International School</v>
      </c>
      <c r="D2724" s="68">
        <v>4239.0</v>
      </c>
      <c r="E2724" s="69">
        <v>7.0</v>
      </c>
      <c r="F2724" s="69">
        <v>10.0</v>
      </c>
      <c r="G2724" s="70" t="s">
        <v>1974</v>
      </c>
      <c r="H2724" s="69">
        <v>195.0</v>
      </c>
      <c r="I2724" s="69">
        <v>189.0</v>
      </c>
      <c r="J2724" s="69">
        <v>2.0</v>
      </c>
      <c r="K2724" s="29">
        <f>ROUND((I$3*I2724)+(J2724*J$3),1)</f>
        <v>190</v>
      </c>
      <c r="L2724" s="71">
        <f>ROUND(K2724/H2724,4)</f>
        <v>0.9744</v>
      </c>
      <c r="M2724" s="71">
        <f>ROUND(MIN(1,L2724/M$3),4)</f>
        <v>1</v>
      </c>
      <c r="N2724" s="72">
        <f>ROUND(K2724*M2724*N$3,2)</f>
        <v>114</v>
      </c>
      <c r="O2724" s="73">
        <f>ROUND(N2724*O$3,2)</f>
        <v>652992</v>
      </c>
      <c r="P2724" s="8">
        <f>O2724/H2724</f>
        <v>3348.676923</v>
      </c>
    </row>
    <row r="2725" ht="14.25" customHeight="1" outlineLevel="1">
      <c r="A2725" s="68"/>
      <c r="B2725" s="69"/>
      <c r="C2725" s="80" t="s">
        <v>4114</v>
      </c>
      <c r="D2725" s="68"/>
      <c r="E2725" s="69"/>
      <c r="F2725" s="69"/>
      <c r="G2725" s="70"/>
      <c r="H2725" s="69">
        <f t="shared" ref="H2725:K2725" si="3280">SUBTOTAL(9,H2724)</f>
        <v>195</v>
      </c>
      <c r="I2725" s="69">
        <f t="shared" si="3280"/>
        <v>189</v>
      </c>
      <c r="J2725" s="69">
        <f t="shared" si="3280"/>
        <v>2</v>
      </c>
      <c r="K2725" s="29">
        <f t="shared" si="3280"/>
        <v>190</v>
      </c>
      <c r="L2725" s="71"/>
      <c r="M2725" s="71"/>
      <c r="N2725" s="72">
        <f t="shared" ref="N2725:O2725" si="3281">SUBTOTAL(9,N2724)</f>
        <v>114</v>
      </c>
      <c r="O2725" s="73">
        <f t="shared" si="3281"/>
        <v>652992</v>
      </c>
      <c r="P2725" s="8"/>
    </row>
    <row r="2726" ht="14.25" customHeight="1" outlineLevel="2">
      <c r="A2726" s="68">
        <v>4240.0</v>
      </c>
      <c r="B2726" s="69">
        <v>7.0</v>
      </c>
      <c r="C2726" s="18" t="str">
        <f>IF(A2726=1.2, "Minneapolis",VLOOKUP(A2726,'Fall20 data fy22 comp rev '!$P$2:$Q$669,2,0))</f>
        <v>New Summit School</v>
      </c>
      <c r="D2726" s="68">
        <v>4240.0</v>
      </c>
      <c r="E2726" s="69">
        <v>7.0</v>
      </c>
      <c r="F2726" s="69">
        <v>10.0</v>
      </c>
      <c r="G2726" s="70" t="s">
        <v>3434</v>
      </c>
      <c r="H2726" s="69">
        <v>333.0</v>
      </c>
      <c r="I2726" s="69">
        <v>332.0</v>
      </c>
      <c r="J2726" s="69">
        <v>0.0</v>
      </c>
      <c r="K2726" s="29">
        <f>ROUND((I$3*I2726)+(J2726*J$3),1)</f>
        <v>332</v>
      </c>
      <c r="L2726" s="71">
        <f>ROUND(K2726/H2726,4)</f>
        <v>0.997</v>
      </c>
      <c r="M2726" s="71">
        <f>ROUND(MIN(1,L2726/M$3),4)</f>
        <v>1</v>
      </c>
      <c r="N2726" s="72">
        <f>ROUND(K2726*M2726*N$3,2)</f>
        <v>199.2</v>
      </c>
      <c r="O2726" s="73">
        <f>ROUND(N2726*O$3,2)</f>
        <v>1141017.6</v>
      </c>
      <c r="P2726" s="8">
        <f>O2726/H2726</f>
        <v>3426.479279</v>
      </c>
    </row>
    <row r="2727" ht="14.25" customHeight="1" outlineLevel="1">
      <c r="A2727" s="68"/>
      <c r="B2727" s="69"/>
      <c r="C2727" s="80" t="s">
        <v>4115</v>
      </c>
      <c r="D2727" s="68"/>
      <c r="E2727" s="69"/>
      <c r="F2727" s="69"/>
      <c r="G2727" s="70"/>
      <c r="H2727" s="69">
        <f t="shared" ref="H2727:K2727" si="3282">SUBTOTAL(9,H2726)</f>
        <v>333</v>
      </c>
      <c r="I2727" s="69">
        <f t="shared" si="3282"/>
        <v>332</v>
      </c>
      <c r="J2727" s="69">
        <f t="shared" si="3282"/>
        <v>0</v>
      </c>
      <c r="K2727" s="29">
        <f t="shared" si="3282"/>
        <v>332</v>
      </c>
      <c r="L2727" s="71"/>
      <c r="M2727" s="71"/>
      <c r="N2727" s="72">
        <f t="shared" ref="N2727:O2727" si="3283">SUBTOTAL(9,N2726)</f>
        <v>199.2</v>
      </c>
      <c r="O2727" s="73">
        <f t="shared" si="3283"/>
        <v>1141017.6</v>
      </c>
      <c r="P2727" s="8"/>
    </row>
    <row r="2728" ht="14.25" customHeight="1" outlineLevel="2">
      <c r="A2728" s="68">
        <v>4243.0</v>
      </c>
      <c r="B2728" s="69">
        <v>7.0</v>
      </c>
      <c r="C2728" s="18" t="str">
        <f>IF(A2728=1.2, "Minneapolis",VLOOKUP(A2728,'Fall20 data fy22 comp rev '!$P$2:$Q$669,2,0))</f>
        <v>North Metro Flex Academy</v>
      </c>
      <c r="D2728" s="68">
        <v>4243.0</v>
      </c>
      <c r="E2728" s="69">
        <v>7.0</v>
      </c>
      <c r="F2728" s="69">
        <v>10.0</v>
      </c>
      <c r="G2728" s="70" t="s">
        <v>558</v>
      </c>
      <c r="H2728" s="69">
        <v>237.0</v>
      </c>
      <c r="I2728" s="69">
        <v>158.0</v>
      </c>
      <c r="J2728" s="69">
        <v>35.0</v>
      </c>
      <c r="K2728" s="29">
        <f>ROUND((I$3*I2728)+(J2728*J$3),1)</f>
        <v>175.5</v>
      </c>
      <c r="L2728" s="71">
        <f>ROUND(K2728/H2728,4)</f>
        <v>0.7405</v>
      </c>
      <c r="M2728" s="71">
        <f>ROUND(MIN(1,L2728/M$3),4)</f>
        <v>0.9256</v>
      </c>
      <c r="N2728" s="72">
        <f>ROUND(K2728*M2728*N$3,2)</f>
        <v>97.47</v>
      </c>
      <c r="O2728" s="73">
        <f>ROUND(N2728*O$3,2)</f>
        <v>558308.16</v>
      </c>
      <c r="P2728" s="8">
        <f>O2728/H2728</f>
        <v>2355.730633</v>
      </c>
    </row>
    <row r="2729" ht="14.25" customHeight="1" outlineLevel="1">
      <c r="A2729" s="68"/>
      <c r="B2729" s="69"/>
      <c r="C2729" s="80" t="s">
        <v>4116</v>
      </c>
      <c r="D2729" s="68"/>
      <c r="E2729" s="69"/>
      <c r="F2729" s="69"/>
      <c r="G2729" s="70"/>
      <c r="H2729" s="69">
        <f t="shared" ref="H2729:K2729" si="3284">SUBTOTAL(9,H2728)</f>
        <v>237</v>
      </c>
      <c r="I2729" s="69">
        <f t="shared" si="3284"/>
        <v>158</v>
      </c>
      <c r="J2729" s="69">
        <f t="shared" si="3284"/>
        <v>35</v>
      </c>
      <c r="K2729" s="29">
        <f t="shared" si="3284"/>
        <v>175.5</v>
      </c>
      <c r="L2729" s="71"/>
      <c r="M2729" s="71"/>
      <c r="N2729" s="72">
        <f t="shared" ref="N2729:O2729" si="3285">SUBTOTAL(9,N2728)</f>
        <v>97.47</v>
      </c>
      <c r="O2729" s="73">
        <f t="shared" si="3285"/>
        <v>558308.16</v>
      </c>
      <c r="P2729" s="8"/>
    </row>
    <row r="2730" ht="14.25" customHeight="1" outlineLevel="2">
      <c r="A2730" s="68">
        <v>4244.0</v>
      </c>
      <c r="B2730" s="69">
        <v>7.0</v>
      </c>
      <c r="C2730" s="18" t="str">
        <f>IF(A2730=1.2, "Minneapolis",VLOOKUP(A2730,'Fall20 data fy22 comp rev '!$P$2:$Q$669,2,0))</f>
        <v>FIT Academy  Athlos Preparatory Academy Dakota County</v>
      </c>
      <c r="D2730" s="68">
        <v>4244.0</v>
      </c>
      <c r="E2730" s="69">
        <v>7.0</v>
      </c>
      <c r="F2730" s="69">
        <v>10.0</v>
      </c>
      <c r="G2730" s="70" t="s">
        <v>3436</v>
      </c>
      <c r="H2730" s="69">
        <v>256.0</v>
      </c>
      <c r="I2730" s="69">
        <v>68.0</v>
      </c>
      <c r="J2730" s="69">
        <v>19.0</v>
      </c>
      <c r="K2730" s="29">
        <f t="shared" ref="K2730:K2731" si="3286">ROUND((I$3*I2730)+(J2730*J$3),1)</f>
        <v>77.5</v>
      </c>
      <c r="L2730" s="71">
        <f t="shared" ref="L2730:L2731" si="3287">ROUND(K2730/H2730,4)</f>
        <v>0.3027</v>
      </c>
      <c r="M2730" s="71">
        <f t="shared" ref="M2730:M2731" si="3288">ROUND(MIN(1,L2730/M$3),4)</f>
        <v>0.3784</v>
      </c>
      <c r="N2730" s="72">
        <f t="shared" ref="N2730:N2731" si="3289">ROUND(K2730*M2730*N$3,2)</f>
        <v>17.6</v>
      </c>
      <c r="O2730" s="73">
        <f t="shared" ref="O2730:O2731" si="3290">ROUND(N2730*O$3,2)</f>
        <v>100812.8</v>
      </c>
      <c r="P2730" s="8">
        <f t="shared" ref="P2730:P2731" si="3291">O2730/H2730</f>
        <v>393.8</v>
      </c>
    </row>
    <row r="2731" ht="14.25" customHeight="1" outlineLevel="2">
      <c r="A2731" s="68">
        <v>4244.0</v>
      </c>
      <c r="B2731" s="69">
        <v>7.0</v>
      </c>
      <c r="C2731" s="18" t="str">
        <f>IF(A2731=1.2, "Minneapolis",VLOOKUP(A2731,'Fall20 data fy22 comp rev '!$P$2:$Q$669,2,0))</f>
        <v>FIT Academy  Athlos Preparatory Academy Dakota County</v>
      </c>
      <c r="D2731" s="68">
        <v>4244.0</v>
      </c>
      <c r="E2731" s="69">
        <v>7.0</v>
      </c>
      <c r="F2731" s="69">
        <v>20.0</v>
      </c>
      <c r="G2731" s="70" t="s">
        <v>3437</v>
      </c>
      <c r="H2731" s="69">
        <v>35.0</v>
      </c>
      <c r="I2731" s="69">
        <v>4.0</v>
      </c>
      <c r="J2731" s="69">
        <v>1.0</v>
      </c>
      <c r="K2731" s="29">
        <f t="shared" si="3286"/>
        <v>4.5</v>
      </c>
      <c r="L2731" s="71">
        <f t="shared" si="3287"/>
        <v>0.1286</v>
      </c>
      <c r="M2731" s="71">
        <f t="shared" si="3288"/>
        <v>0.1608</v>
      </c>
      <c r="N2731" s="72">
        <f t="shared" si="3289"/>
        <v>0.43</v>
      </c>
      <c r="O2731" s="73">
        <f t="shared" si="3290"/>
        <v>2463.04</v>
      </c>
      <c r="P2731" s="8">
        <f t="shared" si="3291"/>
        <v>70.37257143</v>
      </c>
    </row>
    <row r="2732" ht="14.25" customHeight="1" outlineLevel="1">
      <c r="A2732" s="68"/>
      <c r="B2732" s="69"/>
      <c r="C2732" s="80" t="s">
        <v>4117</v>
      </c>
      <c r="D2732" s="68"/>
      <c r="E2732" s="69"/>
      <c r="F2732" s="69"/>
      <c r="G2732" s="70"/>
      <c r="H2732" s="69">
        <f t="shared" ref="H2732:K2732" si="3292">SUBTOTAL(9,H2730:H2731)</f>
        <v>291</v>
      </c>
      <c r="I2732" s="69">
        <f t="shared" si="3292"/>
        <v>72</v>
      </c>
      <c r="J2732" s="69">
        <f t="shared" si="3292"/>
        <v>20</v>
      </c>
      <c r="K2732" s="29">
        <f t="shared" si="3292"/>
        <v>82</v>
      </c>
      <c r="L2732" s="71"/>
      <c r="M2732" s="71"/>
      <c r="N2732" s="72">
        <f t="shared" ref="N2732:O2732" si="3293">SUBTOTAL(9,N2730:N2731)</f>
        <v>18.03</v>
      </c>
      <c r="O2732" s="73">
        <f t="shared" si="3293"/>
        <v>103275.84</v>
      </c>
      <c r="P2732" s="8"/>
    </row>
    <row r="2733" ht="14.25" customHeight="1" outlineLevel="2">
      <c r="A2733" s="68">
        <v>4250.0</v>
      </c>
      <c r="B2733" s="69">
        <v>7.0</v>
      </c>
      <c r="C2733" s="18" t="str">
        <f>IF(A2733=1.2, "Minneapolis",VLOOKUP(A2733,'Fall20 data fy22 comp rev '!$P$2:$Q$669,2,0))</f>
        <v>Athlos Saint Cloud</v>
      </c>
      <c r="D2733" s="68">
        <v>4250.0</v>
      </c>
      <c r="E2733" s="69">
        <v>7.0</v>
      </c>
      <c r="F2733" s="69">
        <v>10.0</v>
      </c>
      <c r="G2733" s="70" t="s">
        <v>3438</v>
      </c>
      <c r="H2733" s="69">
        <v>649.0</v>
      </c>
      <c r="I2733" s="69">
        <v>428.0</v>
      </c>
      <c r="J2733" s="69">
        <v>26.0</v>
      </c>
      <c r="K2733" s="29">
        <f>ROUND((I$3*I2733)+(J2733*J$3),1)</f>
        <v>441</v>
      </c>
      <c r="L2733" s="71">
        <f>ROUND(K2733/H2733,4)</f>
        <v>0.6795</v>
      </c>
      <c r="M2733" s="71">
        <f>ROUND(MIN(1,L2733/M$3),4)</f>
        <v>0.8494</v>
      </c>
      <c r="N2733" s="72">
        <f>ROUND(K2733*M2733*N$3,2)</f>
        <v>224.75</v>
      </c>
      <c r="O2733" s="73">
        <f>ROUND(N2733*O$3,2)</f>
        <v>1287368</v>
      </c>
      <c r="P2733" s="8">
        <f>O2733/H2733</f>
        <v>1983.617874</v>
      </c>
    </row>
    <row r="2734" ht="14.25" customHeight="1" outlineLevel="1">
      <c r="A2734" s="68"/>
      <c r="B2734" s="69"/>
      <c r="C2734" s="80" t="s">
        <v>4118</v>
      </c>
      <c r="D2734" s="68"/>
      <c r="E2734" s="69"/>
      <c r="F2734" s="69"/>
      <c r="G2734" s="70"/>
      <c r="H2734" s="69">
        <f t="shared" ref="H2734:K2734" si="3294">SUBTOTAL(9,H2733)</f>
        <v>649</v>
      </c>
      <c r="I2734" s="69">
        <f t="shared" si="3294"/>
        <v>428</v>
      </c>
      <c r="J2734" s="69">
        <f t="shared" si="3294"/>
        <v>26</v>
      </c>
      <c r="K2734" s="29">
        <f t="shared" si="3294"/>
        <v>441</v>
      </c>
      <c r="L2734" s="71"/>
      <c r="M2734" s="71"/>
      <c r="N2734" s="72">
        <f t="shared" ref="N2734:O2734" si="3295">SUBTOTAL(9,N2733)</f>
        <v>224.75</v>
      </c>
      <c r="O2734" s="73">
        <f t="shared" si="3295"/>
        <v>1287368</v>
      </c>
      <c r="P2734" s="8"/>
    </row>
    <row r="2735" ht="14.25" customHeight="1" outlineLevel="2">
      <c r="A2735" s="68">
        <v>4253.0</v>
      </c>
      <c r="B2735" s="69">
        <v>7.0</v>
      </c>
      <c r="C2735" s="18" t="str">
        <f>IF(A2735=1.2, "Minneapolis",VLOOKUP(A2735,'Fall20 data fy22 comp rev '!$P$2:$Q$669,2,0))</f>
        <v>Phoenix Academy Charter</v>
      </c>
      <c r="D2735" s="68">
        <v>4253.0</v>
      </c>
      <c r="E2735" s="69">
        <v>7.0</v>
      </c>
      <c r="F2735" s="69">
        <v>10.0</v>
      </c>
      <c r="G2735" s="70" t="s">
        <v>3439</v>
      </c>
      <c r="H2735" s="69">
        <v>113.0</v>
      </c>
      <c r="I2735" s="69">
        <v>11.0</v>
      </c>
      <c r="J2735" s="69">
        <v>2.0</v>
      </c>
      <c r="K2735" s="29">
        <f>ROUND((I$3*I2735)+(J2735*J$3),1)</f>
        <v>12</v>
      </c>
      <c r="L2735" s="71">
        <f>ROUND(K2735/H2735,4)</f>
        <v>0.1062</v>
      </c>
      <c r="M2735" s="71">
        <f>ROUND(MIN(1,L2735/M$3),4)</f>
        <v>0.1328</v>
      </c>
      <c r="N2735" s="72">
        <f>ROUND(K2735*M2735*N$3,2)</f>
        <v>0.96</v>
      </c>
      <c r="O2735" s="73">
        <f>ROUND(N2735*O$3,2)</f>
        <v>5498.88</v>
      </c>
      <c r="P2735" s="8">
        <f>O2735/H2735</f>
        <v>48.66265487</v>
      </c>
    </row>
    <row r="2736" ht="14.25" customHeight="1" outlineLevel="1">
      <c r="A2736" s="68"/>
      <c r="B2736" s="69"/>
      <c r="C2736" s="80" t="s">
        <v>4119</v>
      </c>
      <c r="D2736" s="68"/>
      <c r="E2736" s="69"/>
      <c r="F2736" s="69"/>
      <c r="G2736" s="70"/>
      <c r="H2736" s="69">
        <f t="shared" ref="H2736:K2736" si="3296">SUBTOTAL(9,H2735)</f>
        <v>113</v>
      </c>
      <c r="I2736" s="69">
        <f t="shared" si="3296"/>
        <v>11</v>
      </c>
      <c r="J2736" s="69">
        <f t="shared" si="3296"/>
        <v>2</v>
      </c>
      <c r="K2736" s="29">
        <f t="shared" si="3296"/>
        <v>12</v>
      </c>
      <c r="L2736" s="71"/>
      <c r="M2736" s="71"/>
      <c r="N2736" s="72">
        <f t="shared" ref="N2736:O2736" si="3297">SUBTOTAL(9,N2735)</f>
        <v>0.96</v>
      </c>
      <c r="O2736" s="73">
        <f t="shared" si="3297"/>
        <v>5498.88</v>
      </c>
      <c r="P2736" s="8"/>
    </row>
    <row r="2737" ht="14.25" customHeight="1" outlineLevel="2">
      <c r="A2737" s="68">
        <v>4254.0</v>
      </c>
      <c r="B2737" s="69">
        <v>7.0</v>
      </c>
      <c r="C2737" s="18" t="str">
        <f>IF(A2737=1.2, "Minneapolis",VLOOKUP(A2737,'Fall20 data fy22 comp rev '!$P$2:$Q$669,2,0))</f>
        <v>Marine Community School</v>
      </c>
      <c r="D2737" s="68">
        <v>4254.0</v>
      </c>
      <c r="E2737" s="69">
        <v>7.0</v>
      </c>
      <c r="F2737" s="69">
        <v>10.0</v>
      </c>
      <c r="G2737" s="70" t="s">
        <v>562</v>
      </c>
      <c r="H2737" s="69">
        <v>192.0</v>
      </c>
      <c r="I2737" s="69">
        <v>0.0</v>
      </c>
      <c r="J2737" s="69">
        <v>0.0</v>
      </c>
      <c r="K2737" s="29">
        <f>ROUND((I$3*I2737)+(J2737*J$3),1)</f>
        <v>0</v>
      </c>
      <c r="L2737" s="71">
        <f>ROUND(K2737/H2737,4)</f>
        <v>0</v>
      </c>
      <c r="M2737" s="71">
        <f>ROUND(MIN(1,L2737/M$3),4)</f>
        <v>0</v>
      </c>
      <c r="N2737" s="72">
        <f>ROUND(K2737*M2737*N$3,2)</f>
        <v>0</v>
      </c>
      <c r="O2737" s="73">
        <f>ROUND(N2737*O$3,2)</f>
        <v>0</v>
      </c>
      <c r="P2737" s="8">
        <f>O2737/H2737</f>
        <v>0</v>
      </c>
    </row>
    <row r="2738" ht="14.25" customHeight="1" outlineLevel="1">
      <c r="A2738" s="68"/>
      <c r="B2738" s="69"/>
      <c r="C2738" s="80" t="s">
        <v>4120</v>
      </c>
      <c r="D2738" s="68"/>
      <c r="E2738" s="69"/>
      <c r="F2738" s="69"/>
      <c r="G2738" s="70"/>
      <c r="H2738" s="69">
        <f t="shared" ref="H2738:K2738" si="3298">SUBTOTAL(9,H2737)</f>
        <v>192</v>
      </c>
      <c r="I2738" s="69">
        <f t="shared" si="3298"/>
        <v>0</v>
      </c>
      <c r="J2738" s="69">
        <f t="shared" si="3298"/>
        <v>0</v>
      </c>
      <c r="K2738" s="29">
        <f t="shared" si="3298"/>
        <v>0</v>
      </c>
      <c r="L2738" s="71"/>
      <c r="M2738" s="71"/>
      <c r="N2738" s="72">
        <f t="shared" ref="N2738:O2738" si="3299">SUBTOTAL(9,N2737)</f>
        <v>0</v>
      </c>
      <c r="O2738" s="73">
        <f t="shared" si="3299"/>
        <v>0</v>
      </c>
      <c r="P2738" s="8"/>
    </row>
    <row r="2739" ht="14.25" customHeight="1" outlineLevel="2">
      <c r="A2739" s="68">
        <v>4255.0</v>
      </c>
      <c r="B2739" s="69">
        <v>7.0</v>
      </c>
      <c r="C2739" s="18" t="str">
        <f>IF(A2739=1.2, "Minneapolis",VLOOKUP(A2739,'Fall20 data fy22 comp rev '!$P$2:$Q$669,2,0))</f>
        <v>Skyline Math and Science Academy</v>
      </c>
      <c r="D2739" s="68">
        <v>4255.0</v>
      </c>
      <c r="E2739" s="69">
        <v>7.0</v>
      </c>
      <c r="F2739" s="69">
        <v>10.0</v>
      </c>
      <c r="G2739" s="70" t="s">
        <v>3440</v>
      </c>
      <c r="H2739" s="69">
        <v>187.0</v>
      </c>
      <c r="I2739" s="69">
        <v>170.0</v>
      </c>
      <c r="J2739" s="69">
        <v>4.0</v>
      </c>
      <c r="K2739" s="29">
        <f>ROUND((I$3*I2739)+(J2739*J$3),1)</f>
        <v>172</v>
      </c>
      <c r="L2739" s="71">
        <f>ROUND(K2739/H2739,4)</f>
        <v>0.9198</v>
      </c>
      <c r="M2739" s="71">
        <f>ROUND(MIN(1,L2739/M$3),4)</f>
        <v>1</v>
      </c>
      <c r="N2739" s="72">
        <f>ROUND(K2739*M2739*N$3,2)</f>
        <v>103.2</v>
      </c>
      <c r="O2739" s="73">
        <f>ROUND(N2739*O$3,2)</f>
        <v>591129.6</v>
      </c>
      <c r="P2739" s="8">
        <f>O2739/H2739</f>
        <v>3161.120856</v>
      </c>
    </row>
    <row r="2740" ht="14.25" customHeight="1" outlineLevel="1">
      <c r="A2740" s="68"/>
      <c r="B2740" s="69"/>
      <c r="C2740" s="80" t="s">
        <v>4121</v>
      </c>
      <c r="D2740" s="68"/>
      <c r="E2740" s="69"/>
      <c r="F2740" s="69"/>
      <c r="G2740" s="70"/>
      <c r="H2740" s="69">
        <f t="shared" ref="H2740:K2740" si="3300">SUBTOTAL(9,H2739)</f>
        <v>187</v>
      </c>
      <c r="I2740" s="69">
        <f t="shared" si="3300"/>
        <v>170</v>
      </c>
      <c r="J2740" s="69">
        <f t="shared" si="3300"/>
        <v>4</v>
      </c>
      <c r="K2740" s="29">
        <f t="shared" si="3300"/>
        <v>172</v>
      </c>
      <c r="L2740" s="71"/>
      <c r="M2740" s="71"/>
      <c r="N2740" s="72">
        <f t="shared" ref="N2740:O2740" si="3301">SUBTOTAL(9,N2739)</f>
        <v>103.2</v>
      </c>
      <c r="O2740" s="73">
        <f t="shared" si="3301"/>
        <v>591129.6</v>
      </c>
      <c r="P2740" s="8"/>
    </row>
    <row r="2741" ht="14.25" customHeight="1" outlineLevel="2">
      <c r="A2741" s="68">
        <v>4258.0</v>
      </c>
      <c r="B2741" s="69">
        <v>7.0</v>
      </c>
      <c r="C2741" s="3" t="str">
        <f>IF(A2741=1.2, "Minneapolis",VLOOKUP(A2741,'Fall20 data fy22 comp rev '!$P$2:$Q$669,2,0))</f>
        <v>The Journey School</v>
      </c>
      <c r="D2741" s="68">
        <v>4258.0</v>
      </c>
      <c r="E2741" s="69">
        <v>7.0</v>
      </c>
      <c r="F2741" s="69">
        <v>10.0</v>
      </c>
      <c r="G2741" s="70" t="s">
        <v>564</v>
      </c>
      <c r="H2741" s="69">
        <v>35.0</v>
      </c>
      <c r="I2741" s="69">
        <v>25.0</v>
      </c>
      <c r="J2741" s="69">
        <v>3.0</v>
      </c>
      <c r="K2741" s="29">
        <f>ROUND((I$3*I2741)+(J2741*J$3),1)</f>
        <v>26.5</v>
      </c>
      <c r="L2741" s="71">
        <f>ROUND(K2741/H2741,4)</f>
        <v>0.7571</v>
      </c>
      <c r="M2741" s="71">
        <f>ROUND(MIN(1,L2741/M$3),4)</f>
        <v>0.9464</v>
      </c>
      <c r="N2741" s="72">
        <f>ROUND(K2741*M2741*N$3,2)</f>
        <v>15.05</v>
      </c>
      <c r="O2741" s="73">
        <f>ROUND(N2741*O$3,2)</f>
        <v>86206.4</v>
      </c>
      <c r="P2741" s="8">
        <f>O2741/H2741</f>
        <v>2463.04</v>
      </c>
    </row>
    <row r="2742" ht="14.25" customHeight="1" outlineLevel="1">
      <c r="A2742" s="68"/>
      <c r="B2742" s="69"/>
      <c r="C2742" s="80" t="s">
        <v>4122</v>
      </c>
      <c r="D2742" s="68"/>
      <c r="E2742" s="69"/>
      <c r="F2742" s="69"/>
      <c r="G2742" s="70"/>
      <c r="H2742" s="69">
        <f t="shared" ref="H2742:K2742" si="3302">SUBTOTAL(9,H2741)</f>
        <v>35</v>
      </c>
      <c r="I2742" s="69">
        <f t="shared" si="3302"/>
        <v>25</v>
      </c>
      <c r="J2742" s="69">
        <f t="shared" si="3302"/>
        <v>3</v>
      </c>
      <c r="K2742" s="29">
        <f t="shared" si="3302"/>
        <v>26.5</v>
      </c>
      <c r="L2742" s="71"/>
      <c r="M2742" s="71"/>
      <c r="N2742" s="72">
        <f t="shared" ref="N2742:O2742" si="3303">SUBTOTAL(9,N2741)</f>
        <v>15.05</v>
      </c>
      <c r="O2742" s="73">
        <f t="shared" si="3303"/>
        <v>86206.4</v>
      </c>
      <c r="P2742" s="8"/>
    </row>
    <row r="2743" ht="14.25" customHeight="1" outlineLevel="2">
      <c r="A2743" s="68">
        <v>4261.0</v>
      </c>
      <c r="B2743" s="69">
        <v>7.0</v>
      </c>
      <c r="C2743" s="18" t="str">
        <f>IF(A2743=1.2, "Minneapolis",VLOOKUP(A2743,'Fall20 data fy22 comp rev '!$P$2:$Q$669,2,0))</f>
        <v>Scitech Academy Charter School</v>
      </c>
      <c r="D2743" s="68">
        <v>4261.0</v>
      </c>
      <c r="E2743" s="69">
        <v>7.0</v>
      </c>
      <c r="F2743" s="69">
        <v>10.0</v>
      </c>
      <c r="G2743" s="70" t="s">
        <v>565</v>
      </c>
      <c r="H2743" s="69">
        <v>227.0</v>
      </c>
      <c r="I2743" s="69">
        <v>220.0</v>
      </c>
      <c r="J2743" s="69">
        <v>0.0</v>
      </c>
      <c r="K2743" s="29">
        <f>ROUND((I$3*I2743)+(J2743*J$3),1)</f>
        <v>220</v>
      </c>
      <c r="L2743" s="71">
        <f>ROUND(K2743/H2743,4)</f>
        <v>0.9692</v>
      </c>
      <c r="M2743" s="71">
        <f>ROUND(MIN(1,L2743/M$3),4)</f>
        <v>1</v>
      </c>
      <c r="N2743" s="72">
        <f>ROUND(K2743*M2743*N$3,2)</f>
        <v>132</v>
      </c>
      <c r="O2743" s="73">
        <f>ROUND(N2743*O$3,2)</f>
        <v>756096</v>
      </c>
      <c r="P2743" s="8">
        <f>O2743/H2743</f>
        <v>3330.819383</v>
      </c>
    </row>
    <row r="2744" ht="14.25" customHeight="1" outlineLevel="1">
      <c r="A2744" s="68"/>
      <c r="B2744" s="69"/>
      <c r="C2744" s="80" t="s">
        <v>4123</v>
      </c>
      <c r="D2744" s="68"/>
      <c r="E2744" s="69"/>
      <c r="F2744" s="69"/>
      <c r="G2744" s="70"/>
      <c r="H2744" s="69">
        <f t="shared" ref="H2744:K2744" si="3304">SUBTOTAL(9,H2743)</f>
        <v>227</v>
      </c>
      <c r="I2744" s="69">
        <f t="shared" si="3304"/>
        <v>220</v>
      </c>
      <c r="J2744" s="69">
        <f t="shared" si="3304"/>
        <v>0</v>
      </c>
      <c r="K2744" s="29">
        <f t="shared" si="3304"/>
        <v>220</v>
      </c>
      <c r="L2744" s="71"/>
      <c r="M2744" s="71"/>
      <c r="N2744" s="72">
        <f t="shared" ref="N2744:O2744" si="3305">SUBTOTAL(9,N2743)</f>
        <v>132</v>
      </c>
      <c r="O2744" s="73">
        <f t="shared" si="3305"/>
        <v>756096</v>
      </c>
      <c r="P2744" s="8"/>
    </row>
    <row r="2745" ht="14.25" customHeight="1" outlineLevel="2">
      <c r="A2745" s="68">
        <v>4263.0</v>
      </c>
      <c r="B2745" s="69">
        <v>7.0</v>
      </c>
      <c r="C2745" s="3" t="str">
        <f>IF(A2745=1.2, "Minneapolis",VLOOKUP(A2745,'Fall20 data fy22 comp rev '!$P$2:$Q$669,2,0))</f>
        <v>Progeny Academy Charter School</v>
      </c>
      <c r="D2745" s="68">
        <v>4263.0</v>
      </c>
      <c r="E2745" s="69">
        <v>7.0</v>
      </c>
      <c r="F2745" s="69">
        <v>10.0</v>
      </c>
      <c r="G2745" s="70" t="s">
        <v>566</v>
      </c>
      <c r="H2745" s="69">
        <v>54.0</v>
      </c>
      <c r="I2745" s="69">
        <v>41.0</v>
      </c>
      <c r="J2745" s="69">
        <v>4.0</v>
      </c>
      <c r="K2745" s="29">
        <f>ROUND((I$3*I2745)+(J2745*J$3),1)</f>
        <v>43</v>
      </c>
      <c r="L2745" s="71">
        <f>ROUND(K2745/H2745,4)</f>
        <v>0.7963</v>
      </c>
      <c r="M2745" s="71">
        <f>ROUND(MIN(1,L2745/M$3),4)</f>
        <v>0.9954</v>
      </c>
      <c r="N2745" s="72">
        <f>ROUND(K2745*M2745*N$3,2)</f>
        <v>25.68</v>
      </c>
      <c r="O2745" s="73">
        <f>ROUND(N2745*O$3,2)</f>
        <v>147095.04</v>
      </c>
      <c r="P2745" s="8">
        <f>O2745/H2745</f>
        <v>2723.982222</v>
      </c>
    </row>
    <row r="2746" ht="14.25" customHeight="1" outlineLevel="1">
      <c r="A2746" s="68"/>
      <c r="B2746" s="69"/>
      <c r="C2746" s="80" t="s">
        <v>4124</v>
      </c>
      <c r="D2746" s="68"/>
      <c r="E2746" s="69"/>
      <c r="F2746" s="69"/>
      <c r="G2746" s="70"/>
      <c r="H2746" s="69">
        <f t="shared" ref="H2746:K2746" si="3306">SUBTOTAL(9,H2745)</f>
        <v>54</v>
      </c>
      <c r="I2746" s="69">
        <f t="shared" si="3306"/>
        <v>41</v>
      </c>
      <c r="J2746" s="69">
        <f t="shared" si="3306"/>
        <v>4</v>
      </c>
      <c r="K2746" s="29">
        <f t="shared" si="3306"/>
        <v>43</v>
      </c>
      <c r="L2746" s="71"/>
      <c r="M2746" s="71"/>
      <c r="N2746" s="72">
        <f t="shared" ref="N2746:O2746" si="3307">SUBTOTAL(9,N2745)</f>
        <v>25.68</v>
      </c>
      <c r="O2746" s="73">
        <f t="shared" si="3307"/>
        <v>147095.04</v>
      </c>
      <c r="P2746" s="8"/>
    </row>
    <row r="2747" ht="14.25" customHeight="1" outlineLevel="2">
      <c r="A2747" s="68">
        <v>4264.0</v>
      </c>
      <c r="B2747" s="69">
        <v>7.0</v>
      </c>
      <c r="C2747" s="18" t="str">
        <f>IF(A2747=1.2, "Minneapolis",VLOOKUP(A2747,'Fall20 data fy22 comp rev '!$P$2:$Q$669,2,0))</f>
        <v>Gateway Stem Academy Charter School</v>
      </c>
      <c r="D2747" s="68">
        <v>4264.0</v>
      </c>
      <c r="E2747" s="69">
        <v>7.0</v>
      </c>
      <c r="F2747" s="69">
        <v>10.0</v>
      </c>
      <c r="G2747" s="70" t="s">
        <v>567</v>
      </c>
      <c r="H2747" s="69">
        <v>178.0</v>
      </c>
      <c r="I2747" s="69">
        <v>176.0</v>
      </c>
      <c r="J2747" s="69">
        <v>0.0</v>
      </c>
      <c r="K2747" s="29">
        <f>ROUND((I$3*I2747)+(J2747*J$3),1)</f>
        <v>176</v>
      </c>
      <c r="L2747" s="71">
        <f>ROUND(K2747/H2747,4)</f>
        <v>0.9888</v>
      </c>
      <c r="M2747" s="71">
        <f>ROUND(MIN(1,L2747/M$3),4)</f>
        <v>1</v>
      </c>
      <c r="N2747" s="72">
        <f>ROUND(K2747*M2747*N$3,2)</f>
        <v>105.6</v>
      </c>
      <c r="O2747" s="73">
        <f>ROUND(N2747*O$3,2)</f>
        <v>604876.8</v>
      </c>
      <c r="P2747" s="8">
        <f>O2747/H2747</f>
        <v>3398.18427</v>
      </c>
    </row>
    <row r="2748" ht="14.25" customHeight="1" outlineLevel="1">
      <c r="A2748" s="68"/>
      <c r="B2748" s="69"/>
      <c r="C2748" s="80" t="s">
        <v>4125</v>
      </c>
      <c r="D2748" s="68"/>
      <c r="E2748" s="69"/>
      <c r="F2748" s="69"/>
      <c r="G2748" s="70"/>
      <c r="H2748" s="69">
        <f t="shared" ref="H2748:K2748" si="3308">SUBTOTAL(9,H2747)</f>
        <v>178</v>
      </c>
      <c r="I2748" s="69">
        <f t="shared" si="3308"/>
        <v>176</v>
      </c>
      <c r="J2748" s="69">
        <f t="shared" si="3308"/>
        <v>0</v>
      </c>
      <c r="K2748" s="29">
        <f t="shared" si="3308"/>
        <v>176</v>
      </c>
      <c r="L2748" s="71"/>
      <c r="M2748" s="71"/>
      <c r="N2748" s="72">
        <f t="shared" ref="N2748:O2748" si="3309">SUBTOTAL(9,N2747)</f>
        <v>105.6</v>
      </c>
      <c r="O2748" s="73">
        <f t="shared" si="3309"/>
        <v>604876.8</v>
      </c>
      <c r="P2748" s="8"/>
    </row>
    <row r="2749" ht="14.25" customHeight="1" outlineLevel="2">
      <c r="A2749" s="68">
        <v>4265.0</v>
      </c>
      <c r="B2749" s="69">
        <v>7.0</v>
      </c>
      <c r="C2749" s="18" t="str">
        <f>IF(A2749=1.2, "Minneapolis",VLOOKUP(A2749,'Fall20 data fy22 comp rev '!$P$2:$Q$669,2,0))</f>
        <v>Minnesota Wild Montessori School</v>
      </c>
      <c r="D2749" s="68">
        <v>4265.0</v>
      </c>
      <c r="E2749" s="69">
        <v>7.0</v>
      </c>
      <c r="F2749" s="69">
        <v>10.0</v>
      </c>
      <c r="G2749" s="70" t="s">
        <v>3444</v>
      </c>
      <c r="H2749" s="69">
        <v>4.0</v>
      </c>
      <c r="I2749" s="69">
        <v>1.0</v>
      </c>
      <c r="J2749" s="69">
        <v>1.0</v>
      </c>
      <c r="K2749" s="29">
        <f t="shared" ref="K2749:K2750" si="3310">ROUND((I$3*I2749)+(J2749*J$3),1)</f>
        <v>1.5</v>
      </c>
      <c r="L2749" s="71">
        <f t="shared" ref="L2749:L2750" si="3311">ROUND(K2749/H2749,4)</f>
        <v>0.375</v>
      </c>
      <c r="M2749" s="71">
        <f t="shared" ref="M2749:M2750" si="3312">ROUND(MIN(1,L2749/M$3),4)</f>
        <v>0.4688</v>
      </c>
      <c r="N2749" s="72">
        <f t="shared" ref="N2749:N2750" si="3313">ROUND(K2749*M2749*N$3,2)</f>
        <v>0.42</v>
      </c>
      <c r="O2749" s="73">
        <f t="shared" ref="O2749:O2750" si="3314">ROUND(N2749*O$3,2)</f>
        <v>2405.76</v>
      </c>
      <c r="P2749" s="8">
        <f t="shared" ref="P2749:P2750" si="3315">O2749/H2749</f>
        <v>601.44</v>
      </c>
    </row>
    <row r="2750" ht="14.25" customHeight="1" outlineLevel="2">
      <c r="A2750" s="68">
        <v>4265.0</v>
      </c>
      <c r="B2750" s="69">
        <v>7.0</v>
      </c>
      <c r="C2750" s="18" t="str">
        <f>IF(A2750=1.2, "Minneapolis",VLOOKUP(A2750,'Fall20 data fy22 comp rev '!$P$2:$Q$669,2,0))</f>
        <v>Minnesota Wild Montessori School</v>
      </c>
      <c r="D2750" s="68">
        <v>4265.0</v>
      </c>
      <c r="E2750" s="69">
        <v>7.0</v>
      </c>
      <c r="F2750" s="69">
        <v>20.0</v>
      </c>
      <c r="G2750" s="70" t="s">
        <v>3445</v>
      </c>
      <c r="H2750" s="69">
        <v>7.0</v>
      </c>
      <c r="I2750" s="69">
        <v>4.0</v>
      </c>
      <c r="J2750" s="69">
        <v>0.0</v>
      </c>
      <c r="K2750" s="29">
        <f t="shared" si="3310"/>
        <v>4</v>
      </c>
      <c r="L2750" s="71">
        <f t="shared" si="3311"/>
        <v>0.5714</v>
      </c>
      <c r="M2750" s="71">
        <f t="shared" si="3312"/>
        <v>0.7143</v>
      </c>
      <c r="N2750" s="72">
        <f t="shared" si="3313"/>
        <v>1.71</v>
      </c>
      <c r="O2750" s="73">
        <f t="shared" si="3314"/>
        <v>9794.88</v>
      </c>
      <c r="P2750" s="8">
        <f t="shared" si="3315"/>
        <v>1399.268571</v>
      </c>
    </row>
    <row r="2751" ht="14.25" customHeight="1" outlineLevel="1">
      <c r="A2751" s="68"/>
      <c r="B2751" s="69"/>
      <c r="C2751" s="80" t="s">
        <v>4126</v>
      </c>
      <c r="D2751" s="68"/>
      <c r="E2751" s="69"/>
      <c r="F2751" s="69"/>
      <c r="G2751" s="70"/>
      <c r="H2751" s="69">
        <f t="shared" ref="H2751:K2751" si="3316">SUBTOTAL(9,H2749:H2750)</f>
        <v>11</v>
      </c>
      <c r="I2751" s="69">
        <f t="shared" si="3316"/>
        <v>5</v>
      </c>
      <c r="J2751" s="69">
        <f t="shared" si="3316"/>
        <v>1</v>
      </c>
      <c r="K2751" s="29">
        <f t="shared" si="3316"/>
        <v>5.5</v>
      </c>
      <c r="L2751" s="71"/>
      <c r="M2751" s="71"/>
      <c r="N2751" s="72">
        <f t="shared" ref="N2751:O2751" si="3317">SUBTOTAL(9,N2749:N2750)</f>
        <v>2.13</v>
      </c>
      <c r="O2751" s="73">
        <f t="shared" si="3317"/>
        <v>12200.64</v>
      </c>
      <c r="P2751" s="8"/>
    </row>
    <row r="2752" ht="14.25" customHeight="1" outlineLevel="2">
      <c r="A2752" s="68">
        <v>4267.0</v>
      </c>
      <c r="B2752" s="69">
        <v>7.0</v>
      </c>
      <c r="C2752" s="3" t="str">
        <f>IF(A2752=1.2, "Minneapolis",VLOOKUP(A2752,'Fall20 data fy22 comp rev '!$P$2:$Q$669,2,0))</f>
        <v>Horizon Science Academy</v>
      </c>
      <c r="D2752" s="68">
        <v>4267.0</v>
      </c>
      <c r="E2752" s="69">
        <v>7.0</v>
      </c>
      <c r="F2752" s="69">
        <v>10.0</v>
      </c>
      <c r="G2752" s="70" t="s">
        <v>3447</v>
      </c>
      <c r="H2752" s="69">
        <v>37.0</v>
      </c>
      <c r="I2752" s="69">
        <v>30.0</v>
      </c>
      <c r="J2752" s="69">
        <v>2.0</v>
      </c>
      <c r="K2752" s="29">
        <f>ROUND((I$3*I2752)+(J2752*J$3),1)</f>
        <v>31</v>
      </c>
      <c r="L2752" s="71">
        <f>ROUND(K2752/H2752,4)</f>
        <v>0.8378</v>
      </c>
      <c r="M2752" s="71">
        <f>ROUND(MIN(1,L2752/M$3),4)</f>
        <v>1</v>
      </c>
      <c r="N2752" s="72">
        <f>ROUND(K2752*M2752*N$3,2)</f>
        <v>18.6</v>
      </c>
      <c r="O2752" s="73">
        <f>ROUND(N2752*O$3,2)</f>
        <v>106540.8</v>
      </c>
      <c r="P2752" s="8">
        <f>O2752/H2752</f>
        <v>2879.481081</v>
      </c>
    </row>
    <row r="2753" ht="14.25" customHeight="1" outlineLevel="1">
      <c r="A2753" s="68"/>
      <c r="B2753" s="69"/>
      <c r="C2753" s="80" t="s">
        <v>4127</v>
      </c>
      <c r="D2753" s="68"/>
      <c r="E2753" s="69"/>
      <c r="F2753" s="69"/>
      <c r="G2753" s="70"/>
      <c r="H2753" s="69">
        <f t="shared" ref="H2753:K2753" si="3318">SUBTOTAL(9,H2752)</f>
        <v>37</v>
      </c>
      <c r="I2753" s="69">
        <f t="shared" si="3318"/>
        <v>30</v>
      </c>
      <c r="J2753" s="69">
        <f t="shared" si="3318"/>
        <v>2</v>
      </c>
      <c r="K2753" s="29">
        <f t="shared" si="3318"/>
        <v>31</v>
      </c>
      <c r="L2753" s="71"/>
      <c r="M2753" s="71"/>
      <c r="N2753" s="72">
        <f t="shared" ref="N2753:O2753" si="3319">SUBTOTAL(9,N2752)</f>
        <v>18.6</v>
      </c>
      <c r="O2753" s="73">
        <f t="shared" si="3319"/>
        <v>106540.8</v>
      </c>
      <c r="P2753" s="8"/>
    </row>
    <row r="2754" ht="14.25" customHeight="1" outlineLevel="2">
      <c r="A2754" s="68">
        <v>4271.0</v>
      </c>
      <c r="B2754" s="69">
        <v>7.0</v>
      </c>
      <c r="C2754" s="3" t="str">
        <f>IF(A2754=1.2, "Minneapolis",VLOOKUP(A2754,'Fall20 data fy22 comp rev '!$P$2:$Q$669,2,0))</f>
        <v>Aurora Waasakone Community of Learning</v>
      </c>
      <c r="D2754" s="68">
        <v>4271.0</v>
      </c>
      <c r="E2754" s="69">
        <v>7.0</v>
      </c>
      <c r="F2754" s="69">
        <v>10.0</v>
      </c>
      <c r="G2754" s="70" t="s">
        <v>3451</v>
      </c>
      <c r="H2754" s="69">
        <v>74.0</v>
      </c>
      <c r="I2754" s="69">
        <v>28.0</v>
      </c>
      <c r="J2754" s="69">
        <v>21.0</v>
      </c>
      <c r="K2754" s="29">
        <f>ROUND((I$3*I2754)+(J2754*J$3),1)</f>
        <v>38.5</v>
      </c>
      <c r="L2754" s="71">
        <f>ROUND(K2754/H2754,4)</f>
        <v>0.5203</v>
      </c>
      <c r="M2754" s="71">
        <f>ROUND(MIN(1,L2754/M$3),4)</f>
        <v>0.6504</v>
      </c>
      <c r="N2754" s="72">
        <f>ROUND(K2754*M2754*N$3,2)</f>
        <v>15.02</v>
      </c>
      <c r="O2754" s="73">
        <f>ROUND(N2754*O$3,2)</f>
        <v>86034.56</v>
      </c>
      <c r="P2754" s="8">
        <f>O2754/H2754</f>
        <v>1162.629189</v>
      </c>
    </row>
    <row r="2755" ht="14.25" customHeight="1" outlineLevel="1">
      <c r="A2755" s="68"/>
      <c r="B2755" s="69"/>
      <c r="C2755" s="80" t="s">
        <v>4128</v>
      </c>
      <c r="D2755" s="68"/>
      <c r="E2755" s="69"/>
      <c r="F2755" s="69"/>
      <c r="G2755" s="70"/>
      <c r="H2755" s="69">
        <f t="shared" ref="H2755:K2755" si="3320">SUBTOTAL(9,H2754)</f>
        <v>74</v>
      </c>
      <c r="I2755" s="69">
        <f t="shared" si="3320"/>
        <v>28</v>
      </c>
      <c r="J2755" s="69">
        <f t="shared" si="3320"/>
        <v>21</v>
      </c>
      <c r="K2755" s="29">
        <f t="shared" si="3320"/>
        <v>38.5</v>
      </c>
      <c r="L2755" s="71"/>
      <c r="M2755" s="71"/>
      <c r="N2755" s="72">
        <f t="shared" ref="N2755:O2755" si="3321">SUBTOTAL(9,N2754)</f>
        <v>15.02</v>
      </c>
      <c r="O2755" s="73">
        <f t="shared" si="3321"/>
        <v>86034.56</v>
      </c>
      <c r="P2755" s="8"/>
    </row>
    <row r="2756" ht="14.25" customHeight="1" outlineLevel="2">
      <c r="A2756" s="68">
        <v>4273.0</v>
      </c>
      <c r="B2756" s="69">
        <v>7.0</v>
      </c>
      <c r="C2756" s="3" t="str">
        <f>IF(A2756=1.2, "Minneapolis",VLOOKUP(A2756,'Fall20 data fy22 comp rev '!$P$2:$Q$669,2,0))</f>
        <v>Modern Montessori Charter School</v>
      </c>
      <c r="D2756" s="68">
        <v>4273.0</v>
      </c>
      <c r="E2756" s="69">
        <v>7.0</v>
      </c>
      <c r="F2756" s="69">
        <v>10.0</v>
      </c>
      <c r="G2756" s="70" t="s">
        <v>574</v>
      </c>
      <c r="H2756" s="69">
        <v>67.0</v>
      </c>
      <c r="I2756" s="69">
        <v>4.0</v>
      </c>
      <c r="J2756" s="69">
        <v>7.0</v>
      </c>
      <c r="K2756" s="29">
        <f>ROUND((I$3*I2756)+(J2756*J$3),1)</f>
        <v>7.5</v>
      </c>
      <c r="L2756" s="71">
        <f>ROUND(K2756/H2756,4)</f>
        <v>0.1119</v>
      </c>
      <c r="M2756" s="71">
        <f>ROUND(MIN(1,L2756/M$3),4)</f>
        <v>0.1399</v>
      </c>
      <c r="N2756" s="72">
        <f>ROUND(K2756*M2756*N$3,2)</f>
        <v>0.63</v>
      </c>
      <c r="O2756" s="73">
        <f>ROUND(N2756*O$3,2)</f>
        <v>3608.64</v>
      </c>
      <c r="P2756" s="8">
        <f>O2756/H2756</f>
        <v>53.86029851</v>
      </c>
    </row>
    <row r="2757" ht="14.25" customHeight="1" outlineLevel="1">
      <c r="A2757" s="68"/>
      <c r="B2757" s="69"/>
      <c r="C2757" s="80" t="s">
        <v>4129</v>
      </c>
      <c r="D2757" s="68"/>
      <c r="E2757" s="69"/>
      <c r="F2757" s="69"/>
      <c r="G2757" s="70"/>
      <c r="H2757" s="69">
        <f t="shared" ref="H2757:K2757" si="3322">SUBTOTAL(9,H2756)</f>
        <v>67</v>
      </c>
      <c r="I2757" s="69">
        <f t="shared" si="3322"/>
        <v>4</v>
      </c>
      <c r="J2757" s="69">
        <f t="shared" si="3322"/>
        <v>7</v>
      </c>
      <c r="K2757" s="29">
        <f t="shared" si="3322"/>
        <v>7.5</v>
      </c>
      <c r="L2757" s="71"/>
      <c r="M2757" s="71"/>
      <c r="N2757" s="72">
        <f t="shared" ref="N2757:O2757" si="3323">SUBTOTAL(9,N2756)</f>
        <v>0.63</v>
      </c>
      <c r="O2757" s="73">
        <f t="shared" si="3323"/>
        <v>3608.64</v>
      </c>
      <c r="P2757" s="8"/>
    </row>
    <row r="2758" ht="14.25" customHeight="1" outlineLevel="2">
      <c r="A2758" s="68">
        <v>4275.0</v>
      </c>
      <c r="B2758" s="69">
        <v>7.0</v>
      </c>
      <c r="C2758" s="3" t="str">
        <f>IF(A2758=1.2, "Minneapolis",VLOOKUP(A2758,'Fall20 data fy22 comp rev '!$P$2:$Q$669,2,0))</f>
        <v>St. Paul School of Northern Lights</v>
      </c>
      <c r="D2758" s="68">
        <v>4275.0</v>
      </c>
      <c r="E2758" s="69">
        <v>7.0</v>
      </c>
      <c r="F2758" s="69">
        <v>10.0</v>
      </c>
      <c r="G2758" s="70" t="s">
        <v>3452</v>
      </c>
      <c r="H2758" s="69">
        <v>99.0</v>
      </c>
      <c r="I2758" s="69">
        <v>14.0</v>
      </c>
      <c r="J2758" s="69">
        <v>7.0</v>
      </c>
      <c r="K2758" s="29">
        <f>ROUND((I$3*I2758)+(J2758*J$3),1)</f>
        <v>17.5</v>
      </c>
      <c r="L2758" s="71">
        <f>ROUND(K2758/H2758,4)</f>
        <v>0.1768</v>
      </c>
      <c r="M2758" s="71">
        <f>ROUND(MIN(1,L2758/M$3),4)</f>
        <v>0.221</v>
      </c>
      <c r="N2758" s="72">
        <f>ROUND(K2758*M2758*N$3,2)</f>
        <v>2.32</v>
      </c>
      <c r="O2758" s="73">
        <f>ROUND(N2758*O$3,2)</f>
        <v>13288.96</v>
      </c>
      <c r="P2758" s="8">
        <f>O2758/H2758</f>
        <v>134.2319192</v>
      </c>
    </row>
    <row r="2759" ht="14.25" customHeight="1" outlineLevel="1">
      <c r="A2759" s="68"/>
      <c r="B2759" s="69"/>
      <c r="C2759" s="80" t="s">
        <v>4130</v>
      </c>
      <c r="D2759" s="68"/>
      <c r="E2759" s="69"/>
      <c r="F2759" s="69"/>
      <c r="G2759" s="70"/>
      <c r="H2759" s="69">
        <f t="shared" ref="H2759:K2759" si="3324">SUBTOTAL(9,H2758)</f>
        <v>99</v>
      </c>
      <c r="I2759" s="69">
        <f t="shared" si="3324"/>
        <v>14</v>
      </c>
      <c r="J2759" s="69">
        <f t="shared" si="3324"/>
        <v>7</v>
      </c>
      <c r="K2759" s="29">
        <f t="shared" si="3324"/>
        <v>17.5</v>
      </c>
      <c r="L2759" s="71"/>
      <c r="M2759" s="71"/>
      <c r="N2759" s="72">
        <f t="shared" ref="N2759:O2759" si="3325">SUBTOTAL(9,N2758)</f>
        <v>2.32</v>
      </c>
      <c r="O2759" s="73">
        <f t="shared" si="3325"/>
        <v>13288.96</v>
      </c>
      <c r="P2759" s="8"/>
    </row>
    <row r="2760" ht="14.25" customHeight="1" outlineLevel="2">
      <c r="A2760" s="68">
        <v>6004.0</v>
      </c>
      <c r="B2760" s="69">
        <v>61.0</v>
      </c>
      <c r="C2760" s="18" t="str">
        <f>IF(A2760=1.2, "Minneapolis",VLOOKUP(A2760,'Fall20 data fy22 comp rev '!$P$2:$Q$669,2,0))</f>
        <v>Freshwater Ed. Dist.</v>
      </c>
      <c r="D2760" s="68">
        <v>6004.0</v>
      </c>
      <c r="E2760" s="69">
        <v>61.0</v>
      </c>
      <c r="F2760" s="69">
        <v>20.0</v>
      </c>
      <c r="G2760" s="70" t="s">
        <v>3454</v>
      </c>
      <c r="H2760" s="69">
        <v>119.0</v>
      </c>
      <c r="I2760" s="69">
        <v>70.0</v>
      </c>
      <c r="J2760" s="69">
        <v>5.0</v>
      </c>
      <c r="K2760" s="29">
        <f t="shared" ref="K2760:K2764" si="3326">ROUND((I$3*I2760)+(J2760*J$3),1)</f>
        <v>72.5</v>
      </c>
      <c r="L2760" s="71">
        <f t="shared" ref="L2760:L2764" si="3327">ROUND(K2760/H2760,4)</f>
        <v>0.6092</v>
      </c>
      <c r="M2760" s="71">
        <f t="shared" ref="M2760:M2764" si="3328">ROUND(MIN(1,L2760/M$3),4)</f>
        <v>0.7615</v>
      </c>
      <c r="N2760" s="72">
        <f t="shared" ref="N2760:N2764" si="3329">ROUND(K2760*M2760*N$3,2)</f>
        <v>33.13</v>
      </c>
      <c r="O2760" s="73">
        <f t="shared" ref="O2760:O2764" si="3330">ROUND(N2760*O$3,2)</f>
        <v>189768.64</v>
      </c>
      <c r="P2760" s="8">
        <f t="shared" ref="P2760:P2764" si="3331">O2760/H2760</f>
        <v>1594.694454</v>
      </c>
    </row>
    <row r="2761" ht="14.25" customHeight="1" outlineLevel="2">
      <c r="A2761" s="68">
        <v>6004.0</v>
      </c>
      <c r="B2761" s="69">
        <v>61.0</v>
      </c>
      <c r="C2761" s="18" t="str">
        <f>IF(A2761=1.2, "Minneapolis",VLOOKUP(A2761,'Fall20 data fy22 comp rev '!$P$2:$Q$669,2,0))</f>
        <v>Freshwater Ed. Dist.</v>
      </c>
      <c r="D2761" s="68">
        <v>6004.0</v>
      </c>
      <c r="E2761" s="69">
        <v>61.0</v>
      </c>
      <c r="F2761" s="69">
        <v>40.0</v>
      </c>
      <c r="G2761" s="70" t="s">
        <v>3455</v>
      </c>
      <c r="H2761" s="69">
        <v>11.0</v>
      </c>
      <c r="I2761" s="69">
        <v>9.0</v>
      </c>
      <c r="J2761" s="69">
        <v>1.0</v>
      </c>
      <c r="K2761" s="29">
        <f t="shared" si="3326"/>
        <v>9.5</v>
      </c>
      <c r="L2761" s="71">
        <f t="shared" si="3327"/>
        <v>0.8636</v>
      </c>
      <c r="M2761" s="71">
        <f t="shared" si="3328"/>
        <v>1</v>
      </c>
      <c r="N2761" s="72">
        <f t="shared" si="3329"/>
        <v>5.7</v>
      </c>
      <c r="O2761" s="73">
        <f t="shared" si="3330"/>
        <v>32649.6</v>
      </c>
      <c r="P2761" s="8">
        <f t="shared" si="3331"/>
        <v>2968.145455</v>
      </c>
    </row>
    <row r="2762" ht="14.25" customHeight="1" outlineLevel="2">
      <c r="A2762" s="68">
        <v>6004.0</v>
      </c>
      <c r="B2762" s="69">
        <v>61.0</v>
      </c>
      <c r="C2762" s="18" t="str">
        <f>IF(A2762=1.2, "Minneapolis",VLOOKUP(A2762,'Fall20 data fy22 comp rev '!$P$2:$Q$669,2,0))</f>
        <v>Freshwater Ed. Dist.</v>
      </c>
      <c r="D2762" s="68">
        <v>6004.0</v>
      </c>
      <c r="E2762" s="69">
        <v>61.0</v>
      </c>
      <c r="F2762" s="69">
        <v>50.0</v>
      </c>
      <c r="G2762" s="70" t="s">
        <v>3456</v>
      </c>
      <c r="H2762" s="69">
        <v>5.0</v>
      </c>
      <c r="I2762" s="69">
        <v>2.0</v>
      </c>
      <c r="J2762" s="69">
        <v>1.0</v>
      </c>
      <c r="K2762" s="29">
        <f t="shared" si="3326"/>
        <v>2.5</v>
      </c>
      <c r="L2762" s="71">
        <f t="shared" si="3327"/>
        <v>0.5</v>
      </c>
      <c r="M2762" s="71">
        <f t="shared" si="3328"/>
        <v>0.625</v>
      </c>
      <c r="N2762" s="72">
        <f t="shared" si="3329"/>
        <v>0.94</v>
      </c>
      <c r="O2762" s="73">
        <f t="shared" si="3330"/>
        <v>5384.32</v>
      </c>
      <c r="P2762" s="8">
        <f t="shared" si="3331"/>
        <v>1076.864</v>
      </c>
    </row>
    <row r="2763" ht="14.25" customHeight="1" outlineLevel="2">
      <c r="A2763" s="68">
        <v>6004.0</v>
      </c>
      <c r="B2763" s="69">
        <v>61.0</v>
      </c>
      <c r="C2763" s="18" t="str">
        <f>IF(A2763=1.2, "Minneapolis",VLOOKUP(A2763,'Fall20 data fy22 comp rev '!$P$2:$Q$669,2,0))</f>
        <v>Freshwater Ed. Dist.</v>
      </c>
      <c r="D2763" s="68">
        <v>6004.0</v>
      </c>
      <c r="E2763" s="69">
        <v>61.0</v>
      </c>
      <c r="F2763" s="69">
        <v>60.0</v>
      </c>
      <c r="G2763" s="70" t="s">
        <v>3457</v>
      </c>
      <c r="H2763" s="69">
        <v>24.0</v>
      </c>
      <c r="I2763" s="69">
        <v>12.0</v>
      </c>
      <c r="J2763" s="69">
        <v>5.0</v>
      </c>
      <c r="K2763" s="29">
        <f t="shared" si="3326"/>
        <v>14.5</v>
      </c>
      <c r="L2763" s="71">
        <f t="shared" si="3327"/>
        <v>0.6042</v>
      </c>
      <c r="M2763" s="71">
        <f t="shared" si="3328"/>
        <v>0.7553</v>
      </c>
      <c r="N2763" s="72">
        <f t="shared" si="3329"/>
        <v>6.57</v>
      </c>
      <c r="O2763" s="73">
        <f t="shared" si="3330"/>
        <v>37632.96</v>
      </c>
      <c r="P2763" s="8">
        <f t="shared" si="3331"/>
        <v>1568.04</v>
      </c>
    </row>
    <row r="2764" ht="14.25" customHeight="1" outlineLevel="2">
      <c r="A2764" s="68">
        <v>6004.0</v>
      </c>
      <c r="B2764" s="69">
        <v>61.0</v>
      </c>
      <c r="C2764" s="18" t="str">
        <f>IF(A2764=1.2, "Minneapolis",VLOOKUP(A2764,'Fall20 data fy22 comp rev '!$P$2:$Q$669,2,0))</f>
        <v>Freshwater Ed. Dist.</v>
      </c>
      <c r="D2764" s="68">
        <v>6004.0</v>
      </c>
      <c r="E2764" s="69">
        <v>61.0</v>
      </c>
      <c r="F2764" s="69">
        <v>70.0</v>
      </c>
      <c r="G2764" s="70" t="s">
        <v>1556</v>
      </c>
      <c r="H2764" s="69">
        <v>73.0</v>
      </c>
      <c r="I2764" s="69">
        <v>28.0</v>
      </c>
      <c r="J2764" s="69">
        <v>3.0</v>
      </c>
      <c r="K2764" s="29">
        <f t="shared" si="3326"/>
        <v>29.5</v>
      </c>
      <c r="L2764" s="71">
        <f t="shared" si="3327"/>
        <v>0.4041</v>
      </c>
      <c r="M2764" s="71">
        <f t="shared" si="3328"/>
        <v>0.5051</v>
      </c>
      <c r="N2764" s="72">
        <f t="shared" si="3329"/>
        <v>8.94</v>
      </c>
      <c r="O2764" s="73">
        <f t="shared" si="3330"/>
        <v>51208.32</v>
      </c>
      <c r="P2764" s="8">
        <f t="shared" si="3331"/>
        <v>701.4838356</v>
      </c>
    </row>
    <row r="2765" ht="14.25" customHeight="1" outlineLevel="1">
      <c r="A2765" s="68"/>
      <c r="B2765" s="69"/>
      <c r="C2765" s="80" t="s">
        <v>4131</v>
      </c>
      <c r="D2765" s="68"/>
      <c r="E2765" s="69"/>
      <c r="F2765" s="69"/>
      <c r="G2765" s="70"/>
      <c r="H2765" s="69">
        <f t="shared" ref="H2765:K2765" si="3332">SUBTOTAL(9,H2760:H2764)</f>
        <v>232</v>
      </c>
      <c r="I2765" s="69">
        <f t="shared" si="3332"/>
        <v>121</v>
      </c>
      <c r="J2765" s="69">
        <f t="shared" si="3332"/>
        <v>15</v>
      </c>
      <c r="K2765" s="29">
        <f t="shared" si="3332"/>
        <v>128.5</v>
      </c>
      <c r="L2765" s="71"/>
      <c r="M2765" s="71"/>
      <c r="N2765" s="72">
        <f t="shared" ref="N2765:O2765" si="3333">SUBTOTAL(9,N2760:N2764)</f>
        <v>55.28</v>
      </c>
      <c r="O2765" s="73">
        <f t="shared" si="3333"/>
        <v>316643.84</v>
      </c>
      <c r="P2765" s="8"/>
    </row>
    <row r="2766" ht="14.25" customHeight="1" outlineLevel="2">
      <c r="A2766" s="68">
        <v>6009.0</v>
      </c>
      <c r="B2766" s="69">
        <v>61.0</v>
      </c>
      <c r="C2766" s="18" t="str">
        <f>IF(A2766=1.2, "Minneapolis",VLOOKUP(A2766,'Fall20 data fy22 comp rev '!$P$2:$Q$669,2,0))</f>
        <v>St. Croix River Education District</v>
      </c>
      <c r="D2766" s="68">
        <v>6009.0</v>
      </c>
      <c r="E2766" s="69">
        <v>61.0</v>
      </c>
      <c r="F2766" s="69">
        <v>40.0</v>
      </c>
      <c r="G2766" s="70" t="s">
        <v>3458</v>
      </c>
      <c r="H2766" s="69">
        <v>17.0</v>
      </c>
      <c r="I2766" s="69">
        <v>8.0</v>
      </c>
      <c r="J2766" s="69">
        <v>3.0</v>
      </c>
      <c r="K2766" s="29">
        <f t="shared" ref="K2766:K2770" si="3334">ROUND((I$3*I2766)+(J2766*J$3),1)</f>
        <v>9.5</v>
      </c>
      <c r="L2766" s="71">
        <f t="shared" ref="L2766:L2770" si="3335">ROUND(K2766/H2766,4)</f>
        <v>0.5588</v>
      </c>
      <c r="M2766" s="71">
        <f t="shared" ref="M2766:M2770" si="3336">ROUND(MIN(1,L2766/M$3),4)</f>
        <v>0.6985</v>
      </c>
      <c r="N2766" s="72">
        <f t="shared" ref="N2766:N2770" si="3337">ROUND(K2766*M2766*N$3,2)</f>
        <v>3.98</v>
      </c>
      <c r="O2766" s="73">
        <f t="shared" ref="O2766:O2770" si="3338">ROUND(N2766*O$3,2)</f>
        <v>22797.44</v>
      </c>
      <c r="P2766" s="8">
        <f t="shared" ref="P2766:P2770" si="3339">O2766/H2766</f>
        <v>1341.025882</v>
      </c>
    </row>
    <row r="2767" ht="14.25" customHeight="1" outlineLevel="2">
      <c r="A2767" s="68">
        <v>6009.0</v>
      </c>
      <c r="B2767" s="69">
        <v>61.0</v>
      </c>
      <c r="C2767" s="18" t="str">
        <f>IF(A2767=1.2, "Minneapolis",VLOOKUP(A2767,'Fall20 data fy22 comp rev '!$P$2:$Q$669,2,0))</f>
        <v>St. Croix River Education District</v>
      </c>
      <c r="D2767" s="68">
        <v>6009.0</v>
      </c>
      <c r="E2767" s="69">
        <v>61.0</v>
      </c>
      <c r="F2767" s="69">
        <v>50.0</v>
      </c>
      <c r="G2767" s="70" t="s">
        <v>3459</v>
      </c>
      <c r="H2767" s="69">
        <v>6.0</v>
      </c>
      <c r="I2767" s="69">
        <v>0.0</v>
      </c>
      <c r="J2767" s="69">
        <v>1.0</v>
      </c>
      <c r="K2767" s="29">
        <f t="shared" si="3334"/>
        <v>0.5</v>
      </c>
      <c r="L2767" s="71">
        <f t="shared" si="3335"/>
        <v>0.0833</v>
      </c>
      <c r="M2767" s="71">
        <f t="shared" si="3336"/>
        <v>0.1041</v>
      </c>
      <c r="N2767" s="72">
        <f t="shared" si="3337"/>
        <v>0.03</v>
      </c>
      <c r="O2767" s="73">
        <f t="shared" si="3338"/>
        <v>171.84</v>
      </c>
      <c r="P2767" s="8">
        <f t="shared" si="3339"/>
        <v>28.64</v>
      </c>
    </row>
    <row r="2768" ht="14.25" customHeight="1" outlineLevel="2">
      <c r="A2768" s="68">
        <v>6009.0</v>
      </c>
      <c r="B2768" s="69">
        <v>61.0</v>
      </c>
      <c r="C2768" s="18" t="str">
        <f>IF(A2768=1.2, "Minneapolis",VLOOKUP(A2768,'Fall20 data fy22 comp rev '!$P$2:$Q$669,2,0))</f>
        <v>St. Croix River Education District</v>
      </c>
      <c r="D2768" s="68">
        <v>6009.0</v>
      </c>
      <c r="E2768" s="69">
        <v>61.0</v>
      </c>
      <c r="F2768" s="69">
        <v>60.0</v>
      </c>
      <c r="G2768" s="70" t="s">
        <v>3460</v>
      </c>
      <c r="H2768" s="69">
        <v>12.0</v>
      </c>
      <c r="I2768" s="69">
        <v>8.0</v>
      </c>
      <c r="J2768" s="69">
        <v>0.0</v>
      </c>
      <c r="K2768" s="29">
        <f t="shared" si="3334"/>
        <v>8</v>
      </c>
      <c r="L2768" s="71">
        <f t="shared" si="3335"/>
        <v>0.6667</v>
      </c>
      <c r="M2768" s="71">
        <f t="shared" si="3336"/>
        <v>0.8334</v>
      </c>
      <c r="N2768" s="72">
        <f t="shared" si="3337"/>
        <v>4</v>
      </c>
      <c r="O2768" s="73">
        <f t="shared" si="3338"/>
        <v>22912</v>
      </c>
      <c r="P2768" s="8">
        <f t="shared" si="3339"/>
        <v>1909.333333</v>
      </c>
    </row>
    <row r="2769" ht="14.25" customHeight="1" outlineLevel="2">
      <c r="A2769" s="68">
        <v>6009.0</v>
      </c>
      <c r="B2769" s="69">
        <v>61.0</v>
      </c>
      <c r="C2769" s="18" t="str">
        <f>IF(A2769=1.2, "Minneapolis",VLOOKUP(A2769,'Fall20 data fy22 comp rev '!$P$2:$Q$669,2,0))</f>
        <v>St. Croix River Education District</v>
      </c>
      <c r="D2769" s="68">
        <v>6009.0</v>
      </c>
      <c r="E2769" s="69">
        <v>61.0</v>
      </c>
      <c r="F2769" s="69">
        <v>70.0</v>
      </c>
      <c r="G2769" s="70" t="s">
        <v>3461</v>
      </c>
      <c r="H2769" s="69">
        <v>29.0</v>
      </c>
      <c r="I2769" s="69">
        <v>5.0</v>
      </c>
      <c r="J2769" s="69">
        <v>1.0</v>
      </c>
      <c r="K2769" s="29">
        <f t="shared" si="3334"/>
        <v>5.5</v>
      </c>
      <c r="L2769" s="71">
        <f t="shared" si="3335"/>
        <v>0.1897</v>
      </c>
      <c r="M2769" s="71">
        <f t="shared" si="3336"/>
        <v>0.2371</v>
      </c>
      <c r="N2769" s="72">
        <f t="shared" si="3337"/>
        <v>0.78</v>
      </c>
      <c r="O2769" s="73">
        <f t="shared" si="3338"/>
        <v>4467.84</v>
      </c>
      <c r="P2769" s="8">
        <f t="shared" si="3339"/>
        <v>154.0634483</v>
      </c>
    </row>
    <row r="2770" ht="14.25" customHeight="1" outlineLevel="2">
      <c r="A2770" s="68">
        <v>6009.0</v>
      </c>
      <c r="B2770" s="69">
        <v>61.0</v>
      </c>
      <c r="C2770" s="18" t="str">
        <f>IF(A2770=1.2, "Minneapolis",VLOOKUP(A2770,'Fall20 data fy22 comp rev '!$P$2:$Q$669,2,0))</f>
        <v>St. Croix River Education District</v>
      </c>
      <c r="D2770" s="68">
        <v>6009.0</v>
      </c>
      <c r="E2770" s="69">
        <v>61.0</v>
      </c>
      <c r="F2770" s="69">
        <v>80.0</v>
      </c>
      <c r="G2770" s="70" t="s">
        <v>3462</v>
      </c>
      <c r="H2770" s="69">
        <v>29.0</v>
      </c>
      <c r="I2770" s="69">
        <v>14.0</v>
      </c>
      <c r="J2770" s="69">
        <v>0.0</v>
      </c>
      <c r="K2770" s="29">
        <f t="shared" si="3334"/>
        <v>14</v>
      </c>
      <c r="L2770" s="71">
        <f t="shared" si="3335"/>
        <v>0.4828</v>
      </c>
      <c r="M2770" s="71">
        <f t="shared" si="3336"/>
        <v>0.6035</v>
      </c>
      <c r="N2770" s="72">
        <f t="shared" si="3337"/>
        <v>5.07</v>
      </c>
      <c r="O2770" s="73">
        <f t="shared" si="3338"/>
        <v>29040.96</v>
      </c>
      <c r="P2770" s="8">
        <f t="shared" si="3339"/>
        <v>1001.412414</v>
      </c>
    </row>
    <row r="2771" ht="14.25" customHeight="1" outlineLevel="1">
      <c r="A2771" s="68"/>
      <c r="B2771" s="69"/>
      <c r="C2771" s="80" t="s">
        <v>4132</v>
      </c>
      <c r="D2771" s="68"/>
      <c r="E2771" s="69"/>
      <c r="F2771" s="69"/>
      <c r="G2771" s="70"/>
      <c r="H2771" s="69">
        <f t="shared" ref="H2771:K2771" si="3340">SUBTOTAL(9,H2766:H2770)</f>
        <v>93</v>
      </c>
      <c r="I2771" s="69">
        <f t="shared" si="3340"/>
        <v>35</v>
      </c>
      <c r="J2771" s="69">
        <f t="shared" si="3340"/>
        <v>5</v>
      </c>
      <c r="K2771" s="29">
        <f t="shared" si="3340"/>
        <v>37.5</v>
      </c>
      <c r="L2771" s="71"/>
      <c r="M2771" s="71"/>
      <c r="N2771" s="72">
        <f t="shared" ref="N2771:O2771" si="3341">SUBTOTAL(9,N2766:N2770)</f>
        <v>13.86</v>
      </c>
      <c r="O2771" s="73">
        <f t="shared" si="3341"/>
        <v>79390.08</v>
      </c>
      <c r="P2771" s="8"/>
    </row>
    <row r="2772" ht="14.25" customHeight="1" outlineLevel="2">
      <c r="A2772" s="68">
        <v>6012.0</v>
      </c>
      <c r="B2772" s="69">
        <v>61.0</v>
      </c>
      <c r="C2772" s="18" t="str">
        <f>IF(A2772=1.2, "Minneapolis",VLOOKUP(A2772,'Fall20 data fy22 comp rev '!$P$2:$Q$669,2,0))</f>
        <v>Zumbro Education District</v>
      </c>
      <c r="D2772" s="68">
        <v>6012.0</v>
      </c>
      <c r="E2772" s="69">
        <v>61.0</v>
      </c>
      <c r="F2772" s="69">
        <v>10.0</v>
      </c>
      <c r="G2772" s="70" t="s">
        <v>581</v>
      </c>
      <c r="H2772" s="69">
        <v>60.0</v>
      </c>
      <c r="I2772" s="69">
        <v>19.0</v>
      </c>
      <c r="J2772" s="69">
        <v>6.0</v>
      </c>
      <c r="K2772" s="29">
        <f t="shared" ref="K2772:K2775" si="3342">ROUND((I$3*I2772)+(J2772*J$3),1)</f>
        <v>22</v>
      </c>
      <c r="L2772" s="71">
        <f t="shared" ref="L2772:L2775" si="3343">ROUND(K2772/H2772,4)</f>
        <v>0.3667</v>
      </c>
      <c r="M2772" s="71">
        <f t="shared" ref="M2772:M2775" si="3344">ROUND(MIN(1,L2772/M$3),4)</f>
        <v>0.4584</v>
      </c>
      <c r="N2772" s="72">
        <f t="shared" ref="N2772:N2775" si="3345">ROUND(K2772*M2772*N$3,2)</f>
        <v>6.05</v>
      </c>
      <c r="O2772" s="73">
        <f t="shared" ref="O2772:O2775" si="3346">ROUND(N2772*O$3,2)</f>
        <v>34654.4</v>
      </c>
      <c r="P2772" s="8">
        <f t="shared" ref="P2772:P2775" si="3347">O2772/H2772</f>
        <v>577.5733333</v>
      </c>
    </row>
    <row r="2773" ht="14.25" customHeight="1" outlineLevel="2">
      <c r="A2773" s="68">
        <v>6012.0</v>
      </c>
      <c r="B2773" s="69">
        <v>61.0</v>
      </c>
      <c r="C2773" s="18" t="str">
        <f>IF(A2773=1.2, "Minneapolis",VLOOKUP(A2773,'Fall20 data fy22 comp rev '!$P$2:$Q$669,2,0))</f>
        <v>Zumbro Education District</v>
      </c>
      <c r="D2773" s="68">
        <v>6012.0</v>
      </c>
      <c r="E2773" s="69">
        <v>61.0</v>
      </c>
      <c r="F2773" s="69">
        <v>20.0</v>
      </c>
      <c r="G2773" s="70" t="s">
        <v>3463</v>
      </c>
      <c r="H2773" s="69">
        <v>66.0</v>
      </c>
      <c r="I2773" s="69">
        <v>28.0</v>
      </c>
      <c r="J2773" s="69">
        <v>7.0</v>
      </c>
      <c r="K2773" s="29">
        <f t="shared" si="3342"/>
        <v>31.5</v>
      </c>
      <c r="L2773" s="71">
        <f t="shared" si="3343"/>
        <v>0.4773</v>
      </c>
      <c r="M2773" s="71">
        <f t="shared" si="3344"/>
        <v>0.5966</v>
      </c>
      <c r="N2773" s="72">
        <f t="shared" si="3345"/>
        <v>11.28</v>
      </c>
      <c r="O2773" s="73">
        <f t="shared" si="3346"/>
        <v>64611.84</v>
      </c>
      <c r="P2773" s="8">
        <f t="shared" si="3347"/>
        <v>978.9672727</v>
      </c>
    </row>
    <row r="2774" ht="14.25" customHeight="1" outlineLevel="2">
      <c r="A2774" s="68">
        <v>6012.0</v>
      </c>
      <c r="B2774" s="69">
        <v>61.0</v>
      </c>
      <c r="C2774" s="18" t="str">
        <f>IF(A2774=1.2, "Minneapolis",VLOOKUP(A2774,'Fall20 data fy22 comp rev '!$P$2:$Q$669,2,0))</f>
        <v>Zumbro Education District</v>
      </c>
      <c r="D2774" s="68">
        <v>6012.0</v>
      </c>
      <c r="E2774" s="69">
        <v>61.0</v>
      </c>
      <c r="F2774" s="69">
        <v>30.0</v>
      </c>
      <c r="G2774" s="70" t="s">
        <v>3464</v>
      </c>
      <c r="H2774" s="69">
        <v>36.0</v>
      </c>
      <c r="I2774" s="69">
        <v>24.0</v>
      </c>
      <c r="J2774" s="69">
        <v>4.0</v>
      </c>
      <c r="K2774" s="29">
        <f t="shared" si="3342"/>
        <v>26</v>
      </c>
      <c r="L2774" s="71">
        <f t="shared" si="3343"/>
        <v>0.7222</v>
      </c>
      <c r="M2774" s="71">
        <f t="shared" si="3344"/>
        <v>0.9028</v>
      </c>
      <c r="N2774" s="72">
        <f t="shared" si="3345"/>
        <v>14.08</v>
      </c>
      <c r="O2774" s="73">
        <f t="shared" si="3346"/>
        <v>80650.24</v>
      </c>
      <c r="P2774" s="8">
        <f t="shared" si="3347"/>
        <v>2240.284444</v>
      </c>
    </row>
    <row r="2775" ht="14.25" customHeight="1" outlineLevel="2">
      <c r="A2775" s="68">
        <v>6012.0</v>
      </c>
      <c r="B2775" s="69">
        <v>61.0</v>
      </c>
      <c r="C2775" s="18" t="str">
        <f>IF(A2775=1.2, "Minneapolis",VLOOKUP(A2775,'Fall20 data fy22 comp rev '!$P$2:$Q$669,2,0))</f>
        <v>Zumbro Education District</v>
      </c>
      <c r="D2775" s="68">
        <v>6012.0</v>
      </c>
      <c r="E2775" s="69">
        <v>61.0</v>
      </c>
      <c r="F2775" s="69">
        <v>60.0</v>
      </c>
      <c r="G2775" s="70" t="s">
        <v>3465</v>
      </c>
      <c r="H2775" s="69">
        <v>14.0</v>
      </c>
      <c r="I2775" s="69">
        <v>2.0</v>
      </c>
      <c r="J2775" s="69">
        <v>1.0</v>
      </c>
      <c r="K2775" s="29">
        <f t="shared" si="3342"/>
        <v>2.5</v>
      </c>
      <c r="L2775" s="71">
        <f t="shared" si="3343"/>
        <v>0.1786</v>
      </c>
      <c r="M2775" s="71">
        <f t="shared" si="3344"/>
        <v>0.2233</v>
      </c>
      <c r="N2775" s="72">
        <f t="shared" si="3345"/>
        <v>0.33</v>
      </c>
      <c r="O2775" s="73">
        <f t="shared" si="3346"/>
        <v>1890.24</v>
      </c>
      <c r="P2775" s="8">
        <f t="shared" si="3347"/>
        <v>135.0171429</v>
      </c>
    </row>
    <row r="2776" ht="14.25" customHeight="1" outlineLevel="1">
      <c r="A2776" s="68"/>
      <c r="B2776" s="69"/>
      <c r="C2776" s="80" t="s">
        <v>4133</v>
      </c>
      <c r="D2776" s="68"/>
      <c r="E2776" s="69"/>
      <c r="F2776" s="69"/>
      <c r="G2776" s="70"/>
      <c r="H2776" s="69">
        <f t="shared" ref="H2776:K2776" si="3348">SUBTOTAL(9,H2772:H2775)</f>
        <v>176</v>
      </c>
      <c r="I2776" s="69">
        <f t="shared" si="3348"/>
        <v>73</v>
      </c>
      <c r="J2776" s="69">
        <f t="shared" si="3348"/>
        <v>18</v>
      </c>
      <c r="K2776" s="29">
        <f t="shared" si="3348"/>
        <v>82</v>
      </c>
      <c r="L2776" s="71"/>
      <c r="M2776" s="71"/>
      <c r="N2776" s="72">
        <f t="shared" ref="N2776:O2776" si="3349">SUBTOTAL(9,N2772:N2775)</f>
        <v>31.74</v>
      </c>
      <c r="O2776" s="73">
        <f t="shared" si="3349"/>
        <v>181806.72</v>
      </c>
      <c r="P2776" s="8"/>
    </row>
    <row r="2777" ht="14.25" customHeight="1" outlineLevel="2">
      <c r="A2777" s="68">
        <v>6013.0</v>
      </c>
      <c r="B2777" s="69">
        <v>61.0</v>
      </c>
      <c r="C2777" s="18" t="str">
        <f>IF(A2777=1.2, "Minneapolis",VLOOKUP(A2777,'Fall20 data fy22 comp rev '!$P$2:$Q$669,2,0))</f>
        <v>Hiawatha Valley Ed. District</v>
      </c>
      <c r="D2777" s="68">
        <v>6013.0</v>
      </c>
      <c r="E2777" s="69">
        <v>61.0</v>
      </c>
      <c r="F2777" s="69">
        <v>15.0</v>
      </c>
      <c r="G2777" s="70" t="s">
        <v>3467</v>
      </c>
      <c r="H2777" s="69">
        <v>10.0</v>
      </c>
      <c r="I2777" s="69">
        <v>5.0</v>
      </c>
      <c r="J2777" s="69">
        <v>2.0</v>
      </c>
      <c r="K2777" s="29">
        <f t="shared" ref="K2777:K2780" si="3350">ROUND((I$3*I2777)+(J2777*J$3),1)</f>
        <v>6</v>
      </c>
      <c r="L2777" s="71">
        <f t="shared" ref="L2777:L2780" si="3351">ROUND(K2777/H2777,4)</f>
        <v>0.6</v>
      </c>
      <c r="M2777" s="71">
        <f t="shared" ref="M2777:M2780" si="3352">ROUND(MIN(1,L2777/M$3),4)</f>
        <v>0.75</v>
      </c>
      <c r="N2777" s="72">
        <f t="shared" ref="N2777:N2780" si="3353">ROUND(K2777*M2777*N$3,2)</f>
        <v>2.7</v>
      </c>
      <c r="O2777" s="73">
        <f t="shared" ref="O2777:O2780" si="3354">ROUND(N2777*O$3,2)</f>
        <v>15465.6</v>
      </c>
      <c r="P2777" s="8">
        <f t="shared" ref="P2777:P2780" si="3355">O2777/H2777</f>
        <v>1546.56</v>
      </c>
    </row>
    <row r="2778" ht="14.25" customHeight="1" outlineLevel="2">
      <c r="A2778" s="68">
        <v>6013.0</v>
      </c>
      <c r="B2778" s="69">
        <v>61.0</v>
      </c>
      <c r="C2778" s="18" t="str">
        <f>IF(A2778=1.2, "Minneapolis",VLOOKUP(A2778,'Fall20 data fy22 comp rev '!$P$2:$Q$669,2,0))</f>
        <v>Hiawatha Valley Ed. District</v>
      </c>
      <c r="D2778" s="68">
        <v>6013.0</v>
      </c>
      <c r="E2778" s="69">
        <v>61.0</v>
      </c>
      <c r="F2778" s="69">
        <v>20.0</v>
      </c>
      <c r="G2778" s="70" t="s">
        <v>3468</v>
      </c>
      <c r="H2778" s="69">
        <v>52.0</v>
      </c>
      <c r="I2778" s="69">
        <v>12.0</v>
      </c>
      <c r="J2778" s="69">
        <v>0.0</v>
      </c>
      <c r="K2778" s="29">
        <f t="shared" si="3350"/>
        <v>12</v>
      </c>
      <c r="L2778" s="71">
        <f t="shared" si="3351"/>
        <v>0.2308</v>
      </c>
      <c r="M2778" s="71">
        <f t="shared" si="3352"/>
        <v>0.2885</v>
      </c>
      <c r="N2778" s="72">
        <f t="shared" si="3353"/>
        <v>2.08</v>
      </c>
      <c r="O2778" s="73">
        <f t="shared" si="3354"/>
        <v>11914.24</v>
      </c>
      <c r="P2778" s="8">
        <f t="shared" si="3355"/>
        <v>229.12</v>
      </c>
    </row>
    <row r="2779" ht="14.25" customHeight="1" outlineLevel="2">
      <c r="A2779" s="68">
        <v>6013.0</v>
      </c>
      <c r="B2779" s="69">
        <v>61.0</v>
      </c>
      <c r="C2779" s="18" t="str">
        <f>IF(A2779=1.2, "Minneapolis",VLOOKUP(A2779,'Fall20 data fy22 comp rev '!$P$2:$Q$669,2,0))</f>
        <v>Hiawatha Valley Ed. District</v>
      </c>
      <c r="D2779" s="68">
        <v>6013.0</v>
      </c>
      <c r="E2779" s="69">
        <v>61.0</v>
      </c>
      <c r="F2779" s="69">
        <v>31.0</v>
      </c>
      <c r="G2779" s="70" t="s">
        <v>3469</v>
      </c>
      <c r="H2779" s="69">
        <v>25.0</v>
      </c>
      <c r="I2779" s="69">
        <v>11.0</v>
      </c>
      <c r="J2779" s="69">
        <v>2.0</v>
      </c>
      <c r="K2779" s="29">
        <f t="shared" si="3350"/>
        <v>12</v>
      </c>
      <c r="L2779" s="71">
        <f t="shared" si="3351"/>
        <v>0.48</v>
      </c>
      <c r="M2779" s="71">
        <f t="shared" si="3352"/>
        <v>0.6</v>
      </c>
      <c r="N2779" s="72">
        <f t="shared" si="3353"/>
        <v>4.32</v>
      </c>
      <c r="O2779" s="73">
        <f t="shared" si="3354"/>
        <v>24744.96</v>
      </c>
      <c r="P2779" s="8">
        <f t="shared" si="3355"/>
        <v>989.7984</v>
      </c>
    </row>
    <row r="2780" ht="14.25" customHeight="1" outlineLevel="2">
      <c r="A2780" s="68">
        <v>6013.0</v>
      </c>
      <c r="B2780" s="69">
        <v>61.0</v>
      </c>
      <c r="C2780" s="18" t="str">
        <f>IF(A2780=1.2, "Minneapolis",VLOOKUP(A2780,'Fall20 data fy22 comp rev '!$P$2:$Q$669,2,0))</f>
        <v>Hiawatha Valley Ed. District</v>
      </c>
      <c r="D2780" s="68">
        <v>6013.0</v>
      </c>
      <c r="E2780" s="69">
        <v>61.0</v>
      </c>
      <c r="F2780" s="69">
        <v>33.0</v>
      </c>
      <c r="G2780" s="70" t="s">
        <v>3470</v>
      </c>
      <c r="H2780" s="69">
        <v>9.0</v>
      </c>
      <c r="I2780" s="69">
        <v>4.0</v>
      </c>
      <c r="J2780" s="69">
        <v>0.0</v>
      </c>
      <c r="K2780" s="29">
        <f t="shared" si="3350"/>
        <v>4</v>
      </c>
      <c r="L2780" s="71">
        <f t="shared" si="3351"/>
        <v>0.4444</v>
      </c>
      <c r="M2780" s="71">
        <f t="shared" si="3352"/>
        <v>0.5555</v>
      </c>
      <c r="N2780" s="72">
        <f t="shared" si="3353"/>
        <v>1.33</v>
      </c>
      <c r="O2780" s="73">
        <f t="shared" si="3354"/>
        <v>7618.24</v>
      </c>
      <c r="P2780" s="8">
        <f t="shared" si="3355"/>
        <v>846.4711111</v>
      </c>
    </row>
    <row r="2781" ht="14.25" customHeight="1" outlineLevel="1">
      <c r="A2781" s="68"/>
      <c r="B2781" s="69"/>
      <c r="C2781" s="80" t="s">
        <v>4134</v>
      </c>
      <c r="D2781" s="68"/>
      <c r="E2781" s="69"/>
      <c r="F2781" s="69"/>
      <c r="G2781" s="70"/>
      <c r="H2781" s="69">
        <f t="shared" ref="H2781:K2781" si="3356">SUBTOTAL(9,H2777:H2780)</f>
        <v>96</v>
      </c>
      <c r="I2781" s="69">
        <f t="shared" si="3356"/>
        <v>32</v>
      </c>
      <c r="J2781" s="69">
        <f t="shared" si="3356"/>
        <v>4</v>
      </c>
      <c r="K2781" s="29">
        <f t="shared" si="3356"/>
        <v>34</v>
      </c>
      <c r="L2781" s="71"/>
      <c r="M2781" s="71"/>
      <c r="N2781" s="72">
        <f t="shared" ref="N2781:O2781" si="3357">SUBTOTAL(9,N2777:N2780)</f>
        <v>10.43</v>
      </c>
      <c r="O2781" s="73">
        <f t="shared" si="3357"/>
        <v>59743.04</v>
      </c>
      <c r="P2781" s="8"/>
    </row>
    <row r="2782" ht="14.25" customHeight="1" outlineLevel="2">
      <c r="A2782" s="68">
        <v>6014.0</v>
      </c>
      <c r="B2782" s="69">
        <v>61.0</v>
      </c>
      <c r="C2782" s="18" t="str">
        <f>IF(A2782=1.2, "Minneapolis",VLOOKUP(A2782,'Fall20 data fy22 comp rev '!$P$2:$Q$669,2,0))</f>
        <v>Runestone Area Ed. District</v>
      </c>
      <c r="D2782" s="68">
        <v>6014.0</v>
      </c>
      <c r="E2782" s="69">
        <v>61.0</v>
      </c>
      <c r="F2782" s="69">
        <v>20.0</v>
      </c>
      <c r="G2782" s="70" t="s">
        <v>3471</v>
      </c>
      <c r="H2782" s="69">
        <v>103.0</v>
      </c>
      <c r="I2782" s="69">
        <v>34.0</v>
      </c>
      <c r="J2782" s="69">
        <v>5.0</v>
      </c>
      <c r="K2782" s="29">
        <f t="shared" ref="K2782:K2783" si="3358">ROUND((I$3*I2782)+(J2782*J$3),1)</f>
        <v>36.5</v>
      </c>
      <c r="L2782" s="71">
        <f t="shared" ref="L2782:L2783" si="3359">ROUND(K2782/H2782,4)</f>
        <v>0.3544</v>
      </c>
      <c r="M2782" s="71">
        <f t="shared" ref="M2782:M2783" si="3360">ROUND(MIN(1,L2782/M$3),4)</f>
        <v>0.443</v>
      </c>
      <c r="N2782" s="72">
        <f t="shared" ref="N2782:N2783" si="3361">ROUND(K2782*M2782*N$3,2)</f>
        <v>9.7</v>
      </c>
      <c r="O2782" s="73">
        <f t="shared" ref="O2782:O2783" si="3362">ROUND(N2782*O$3,2)</f>
        <v>55561.6</v>
      </c>
      <c r="P2782" s="8">
        <f t="shared" ref="P2782:P2783" si="3363">O2782/H2782</f>
        <v>539.4330097</v>
      </c>
    </row>
    <row r="2783" ht="14.25" customHeight="1" outlineLevel="2">
      <c r="A2783" s="68">
        <v>6014.0</v>
      </c>
      <c r="B2783" s="69">
        <v>61.0</v>
      </c>
      <c r="C2783" s="18" t="str">
        <f>IF(A2783=1.2, "Minneapolis",VLOOKUP(A2783,'Fall20 data fy22 comp rev '!$P$2:$Q$669,2,0))</f>
        <v>Runestone Area Ed. District</v>
      </c>
      <c r="D2783" s="68">
        <v>6014.0</v>
      </c>
      <c r="E2783" s="69">
        <v>61.0</v>
      </c>
      <c r="F2783" s="69">
        <v>90.0</v>
      </c>
      <c r="G2783" s="70" t="s">
        <v>4135</v>
      </c>
      <c r="H2783" s="69">
        <v>2.0</v>
      </c>
      <c r="I2783" s="69">
        <v>1.0</v>
      </c>
      <c r="J2783" s="69">
        <v>1.0</v>
      </c>
      <c r="K2783" s="29">
        <f t="shared" si="3358"/>
        <v>1.5</v>
      </c>
      <c r="L2783" s="71">
        <f t="shared" si="3359"/>
        <v>0.75</v>
      </c>
      <c r="M2783" s="71">
        <f t="shared" si="3360"/>
        <v>0.9375</v>
      </c>
      <c r="N2783" s="72">
        <f t="shared" si="3361"/>
        <v>0.84</v>
      </c>
      <c r="O2783" s="73">
        <f t="shared" si="3362"/>
        <v>4811.52</v>
      </c>
      <c r="P2783" s="8">
        <f t="shared" si="3363"/>
        <v>2405.76</v>
      </c>
    </row>
    <row r="2784" ht="14.25" customHeight="1" outlineLevel="1">
      <c r="A2784" s="68"/>
      <c r="B2784" s="69"/>
      <c r="C2784" s="80" t="s">
        <v>4136</v>
      </c>
      <c r="D2784" s="68"/>
      <c r="E2784" s="69"/>
      <c r="F2784" s="69"/>
      <c r="G2784" s="70"/>
      <c r="H2784" s="69">
        <f t="shared" ref="H2784:K2784" si="3364">SUBTOTAL(9,H2782:H2783)</f>
        <v>105</v>
      </c>
      <c r="I2784" s="69">
        <f t="shared" si="3364"/>
        <v>35</v>
      </c>
      <c r="J2784" s="69">
        <f t="shared" si="3364"/>
        <v>6</v>
      </c>
      <c r="K2784" s="29">
        <f t="shared" si="3364"/>
        <v>38</v>
      </c>
      <c r="L2784" s="71"/>
      <c r="M2784" s="71"/>
      <c r="N2784" s="72">
        <f t="shared" ref="N2784:O2784" si="3365">SUBTOTAL(9,N2782:N2783)</f>
        <v>10.54</v>
      </c>
      <c r="O2784" s="73">
        <f t="shared" si="3365"/>
        <v>60373.12</v>
      </c>
      <c r="P2784" s="8"/>
    </row>
    <row r="2785" ht="14.25" customHeight="1" outlineLevel="2">
      <c r="A2785" s="68">
        <v>6018.0</v>
      </c>
      <c r="B2785" s="69">
        <v>61.0</v>
      </c>
      <c r="C2785" s="18" t="str">
        <f>IF(A2785=1.2, "Minneapolis",VLOOKUP(A2785,'Fall20 data fy22 comp rev '!$P$2:$Q$669,2,0))</f>
        <v>Mn River Valley Education District</v>
      </c>
      <c r="D2785" s="68">
        <v>6018.0</v>
      </c>
      <c r="E2785" s="69">
        <v>61.0</v>
      </c>
      <c r="F2785" s="69">
        <v>20.0</v>
      </c>
      <c r="G2785" s="70" t="s">
        <v>3472</v>
      </c>
      <c r="H2785" s="69">
        <v>125.0</v>
      </c>
      <c r="I2785" s="69">
        <v>41.0</v>
      </c>
      <c r="J2785" s="69">
        <v>7.0</v>
      </c>
      <c r="K2785" s="29">
        <f>ROUND((I$3*I2785)+(J2785*J$3),1)</f>
        <v>44.5</v>
      </c>
      <c r="L2785" s="71">
        <f>ROUND(K2785/H2785,4)</f>
        <v>0.356</v>
      </c>
      <c r="M2785" s="71">
        <f>ROUND(MIN(1,L2785/M$3),4)</f>
        <v>0.445</v>
      </c>
      <c r="N2785" s="72">
        <f>ROUND(K2785*M2785*N$3,2)</f>
        <v>11.88</v>
      </c>
      <c r="O2785" s="73">
        <f>ROUND(N2785*O$3,2)</f>
        <v>68048.64</v>
      </c>
      <c r="P2785" s="8">
        <f>O2785/H2785</f>
        <v>544.38912</v>
      </c>
    </row>
    <row r="2786" ht="14.25" customHeight="1" outlineLevel="1">
      <c r="A2786" s="68"/>
      <c r="B2786" s="69"/>
      <c r="C2786" s="80" t="s">
        <v>4137</v>
      </c>
      <c r="D2786" s="68"/>
      <c r="E2786" s="69"/>
      <c r="F2786" s="69"/>
      <c r="G2786" s="70"/>
      <c r="H2786" s="69">
        <f t="shared" ref="H2786:K2786" si="3366">SUBTOTAL(9,H2785)</f>
        <v>125</v>
      </c>
      <c r="I2786" s="69">
        <f t="shared" si="3366"/>
        <v>41</v>
      </c>
      <c r="J2786" s="69">
        <f t="shared" si="3366"/>
        <v>7</v>
      </c>
      <c r="K2786" s="29">
        <f t="shared" si="3366"/>
        <v>44.5</v>
      </c>
      <c r="L2786" s="71"/>
      <c r="M2786" s="71"/>
      <c r="N2786" s="72">
        <f t="shared" ref="N2786:O2786" si="3367">SUBTOTAL(9,N2785)</f>
        <v>11.88</v>
      </c>
      <c r="O2786" s="73">
        <f t="shared" si="3367"/>
        <v>68048.64</v>
      </c>
      <c r="P2786" s="8"/>
    </row>
    <row r="2787" ht="14.25" customHeight="1" outlineLevel="2">
      <c r="A2787" s="68">
        <v>6026.0</v>
      </c>
      <c r="B2787" s="69">
        <v>61.0</v>
      </c>
      <c r="C2787" s="18" t="str">
        <f>IF(A2787=1.2, "Minneapolis",VLOOKUP(A2787,'Fall20 data fy22 comp rev '!$P$2:$Q$669,2,0))</f>
        <v>West Central Education District</v>
      </c>
      <c r="D2787" s="68">
        <v>6026.0</v>
      </c>
      <c r="E2787" s="69">
        <v>61.0</v>
      </c>
      <c r="F2787" s="69">
        <v>20.0</v>
      </c>
      <c r="G2787" s="70" t="s">
        <v>3473</v>
      </c>
      <c r="H2787" s="69">
        <v>31.0</v>
      </c>
      <c r="I2787" s="69">
        <v>12.0</v>
      </c>
      <c r="J2787" s="69">
        <v>6.0</v>
      </c>
      <c r="K2787" s="29">
        <f t="shared" ref="K2787:K2789" si="3368">ROUND((I$3*I2787)+(J2787*J$3),1)</f>
        <v>15</v>
      </c>
      <c r="L2787" s="71">
        <f t="shared" ref="L2787:L2789" si="3369">ROUND(K2787/H2787,4)</f>
        <v>0.4839</v>
      </c>
      <c r="M2787" s="71">
        <f t="shared" ref="M2787:M2789" si="3370">ROUND(MIN(1,L2787/M$3),4)</f>
        <v>0.6049</v>
      </c>
      <c r="N2787" s="72">
        <f t="shared" ref="N2787:N2789" si="3371">ROUND(K2787*M2787*N$3,2)</f>
        <v>5.44</v>
      </c>
      <c r="O2787" s="73">
        <f t="shared" ref="O2787:O2789" si="3372">ROUND(N2787*O$3,2)</f>
        <v>31160.32</v>
      </c>
      <c r="P2787" s="8">
        <f t="shared" ref="P2787:P2789" si="3373">O2787/H2787</f>
        <v>1005.171613</v>
      </c>
    </row>
    <row r="2788" ht="14.25" customHeight="1" outlineLevel="2">
      <c r="A2788" s="68">
        <v>6026.0</v>
      </c>
      <c r="B2788" s="69">
        <v>61.0</v>
      </c>
      <c r="C2788" s="18" t="str">
        <f>IF(A2788=1.2, "Minneapolis",VLOOKUP(A2788,'Fall20 data fy22 comp rev '!$P$2:$Q$669,2,0))</f>
        <v>West Central Education District</v>
      </c>
      <c r="D2788" s="68">
        <v>6026.0</v>
      </c>
      <c r="E2788" s="69">
        <v>61.0</v>
      </c>
      <c r="F2788" s="69">
        <v>24.0</v>
      </c>
      <c r="G2788" s="70" t="s">
        <v>3474</v>
      </c>
      <c r="H2788" s="69">
        <v>9.0</v>
      </c>
      <c r="I2788" s="69">
        <v>0.0</v>
      </c>
      <c r="J2788" s="69">
        <v>0.0</v>
      </c>
      <c r="K2788" s="29">
        <f t="shared" si="3368"/>
        <v>0</v>
      </c>
      <c r="L2788" s="71">
        <f t="shared" si="3369"/>
        <v>0</v>
      </c>
      <c r="M2788" s="71">
        <f t="shared" si="3370"/>
        <v>0</v>
      </c>
      <c r="N2788" s="72">
        <f t="shared" si="3371"/>
        <v>0</v>
      </c>
      <c r="O2788" s="73">
        <f t="shared" si="3372"/>
        <v>0</v>
      </c>
      <c r="P2788" s="8">
        <f t="shared" si="3373"/>
        <v>0</v>
      </c>
    </row>
    <row r="2789" ht="14.25" customHeight="1" outlineLevel="2">
      <c r="A2789" s="68">
        <v>6026.0</v>
      </c>
      <c r="B2789" s="69">
        <v>61.0</v>
      </c>
      <c r="C2789" s="18" t="str">
        <f>IF(A2789=1.2, "Minneapolis",VLOOKUP(A2789,'Fall20 data fy22 comp rev '!$P$2:$Q$669,2,0))</f>
        <v>West Central Education District</v>
      </c>
      <c r="D2789" s="68">
        <v>6026.0</v>
      </c>
      <c r="E2789" s="69">
        <v>61.0</v>
      </c>
      <c r="F2789" s="69">
        <v>25.0</v>
      </c>
      <c r="G2789" s="70" t="s">
        <v>3475</v>
      </c>
      <c r="H2789" s="69">
        <v>31.0</v>
      </c>
      <c r="I2789" s="69">
        <v>1.0</v>
      </c>
      <c r="J2789" s="69">
        <v>2.0</v>
      </c>
      <c r="K2789" s="29">
        <f t="shared" si="3368"/>
        <v>2</v>
      </c>
      <c r="L2789" s="71">
        <f t="shared" si="3369"/>
        <v>0.0645</v>
      </c>
      <c r="M2789" s="71">
        <f t="shared" si="3370"/>
        <v>0.0806</v>
      </c>
      <c r="N2789" s="72">
        <f t="shared" si="3371"/>
        <v>0.1</v>
      </c>
      <c r="O2789" s="73">
        <f t="shared" si="3372"/>
        <v>572.8</v>
      </c>
      <c r="P2789" s="8">
        <f t="shared" si="3373"/>
        <v>18.47741935</v>
      </c>
    </row>
    <row r="2790" ht="14.25" customHeight="1" outlineLevel="1">
      <c r="A2790" s="68"/>
      <c r="B2790" s="69"/>
      <c r="C2790" s="80" t="s">
        <v>4138</v>
      </c>
      <c r="D2790" s="68"/>
      <c r="E2790" s="69"/>
      <c r="F2790" s="69"/>
      <c r="G2790" s="70"/>
      <c r="H2790" s="69">
        <f t="shared" ref="H2790:K2790" si="3374">SUBTOTAL(9,H2787:H2789)</f>
        <v>71</v>
      </c>
      <c r="I2790" s="69">
        <f t="shared" si="3374"/>
        <v>13</v>
      </c>
      <c r="J2790" s="69">
        <f t="shared" si="3374"/>
        <v>8</v>
      </c>
      <c r="K2790" s="29">
        <f t="shared" si="3374"/>
        <v>17</v>
      </c>
      <c r="L2790" s="71"/>
      <c r="M2790" s="71"/>
      <c r="N2790" s="72">
        <f t="shared" ref="N2790:O2790" si="3375">SUBTOTAL(9,N2787:N2789)</f>
        <v>5.54</v>
      </c>
      <c r="O2790" s="73">
        <f t="shared" si="3375"/>
        <v>31733.12</v>
      </c>
      <c r="P2790" s="8"/>
    </row>
    <row r="2791" ht="14.25" customHeight="1" outlineLevel="2">
      <c r="A2791" s="68">
        <v>6027.0</v>
      </c>
      <c r="B2791" s="69">
        <v>61.0</v>
      </c>
      <c r="C2791" s="18" t="str">
        <f>IF(A2791=1.2, "Minneapolis",VLOOKUP(A2791,'Fall20 data fy22 comp rev '!$P$2:$Q$669,2,0))</f>
        <v>Mn Valley Education District</v>
      </c>
      <c r="D2791" s="68">
        <v>6027.0</v>
      </c>
      <c r="E2791" s="69">
        <v>61.0</v>
      </c>
      <c r="F2791" s="69">
        <v>10.0</v>
      </c>
      <c r="G2791" s="70" t="s">
        <v>3476</v>
      </c>
      <c r="H2791" s="69">
        <v>41.0</v>
      </c>
      <c r="I2791" s="69">
        <v>18.0</v>
      </c>
      <c r="J2791" s="69">
        <v>6.0</v>
      </c>
      <c r="K2791" s="29">
        <f t="shared" ref="K2791:K2793" si="3376">ROUND((I$3*I2791)+(J2791*J$3),1)</f>
        <v>21</v>
      </c>
      <c r="L2791" s="71">
        <f t="shared" ref="L2791:L2793" si="3377">ROUND(K2791/H2791,4)</f>
        <v>0.5122</v>
      </c>
      <c r="M2791" s="71">
        <f t="shared" ref="M2791:M2793" si="3378">ROUND(MIN(1,L2791/M$3),4)</f>
        <v>0.6403</v>
      </c>
      <c r="N2791" s="72">
        <f t="shared" ref="N2791:N2793" si="3379">ROUND(K2791*M2791*N$3,2)</f>
        <v>8.07</v>
      </c>
      <c r="O2791" s="73">
        <f t="shared" ref="O2791:O2793" si="3380">ROUND(N2791*O$3,2)</f>
        <v>46224.96</v>
      </c>
      <c r="P2791" s="8">
        <f t="shared" ref="P2791:P2793" si="3381">O2791/H2791</f>
        <v>1127.438049</v>
      </c>
    </row>
    <row r="2792" ht="14.25" customHeight="1" outlineLevel="2">
      <c r="A2792" s="68">
        <v>6027.0</v>
      </c>
      <c r="B2792" s="69">
        <v>61.0</v>
      </c>
      <c r="C2792" s="18" t="str">
        <f>IF(A2792=1.2, "Minneapolis",VLOOKUP(A2792,'Fall20 data fy22 comp rev '!$P$2:$Q$669,2,0))</f>
        <v>Mn Valley Education District</v>
      </c>
      <c r="D2792" s="68">
        <v>6027.0</v>
      </c>
      <c r="E2792" s="69">
        <v>61.0</v>
      </c>
      <c r="F2792" s="69">
        <v>30.0</v>
      </c>
      <c r="G2792" s="70" t="s">
        <v>3477</v>
      </c>
      <c r="H2792" s="69">
        <v>34.0</v>
      </c>
      <c r="I2792" s="69">
        <v>3.0</v>
      </c>
      <c r="J2792" s="69">
        <v>0.0</v>
      </c>
      <c r="K2792" s="29">
        <f t="shared" si="3376"/>
        <v>3</v>
      </c>
      <c r="L2792" s="71">
        <f t="shared" si="3377"/>
        <v>0.0882</v>
      </c>
      <c r="M2792" s="71">
        <f t="shared" si="3378"/>
        <v>0.1103</v>
      </c>
      <c r="N2792" s="72">
        <f t="shared" si="3379"/>
        <v>0.2</v>
      </c>
      <c r="O2792" s="73">
        <f t="shared" si="3380"/>
        <v>1145.6</v>
      </c>
      <c r="P2792" s="8">
        <f t="shared" si="3381"/>
        <v>33.69411765</v>
      </c>
    </row>
    <row r="2793" ht="14.25" customHeight="1" outlineLevel="2">
      <c r="A2793" s="68">
        <v>6027.0</v>
      </c>
      <c r="B2793" s="69">
        <v>61.0</v>
      </c>
      <c r="C2793" s="18" t="str">
        <f>IF(A2793=1.2, "Minneapolis",VLOOKUP(A2793,'Fall20 data fy22 comp rev '!$P$2:$Q$669,2,0))</f>
        <v>Mn Valley Education District</v>
      </c>
      <c r="D2793" s="68">
        <v>6027.0</v>
      </c>
      <c r="E2793" s="69">
        <v>61.0</v>
      </c>
      <c r="F2793" s="69">
        <v>40.0</v>
      </c>
      <c r="G2793" s="70" t="s">
        <v>3478</v>
      </c>
      <c r="H2793" s="69">
        <v>10.0</v>
      </c>
      <c r="I2793" s="69">
        <v>2.0</v>
      </c>
      <c r="J2793" s="69">
        <v>0.0</v>
      </c>
      <c r="K2793" s="29">
        <f t="shared" si="3376"/>
        <v>2</v>
      </c>
      <c r="L2793" s="71">
        <f t="shared" si="3377"/>
        <v>0.2</v>
      </c>
      <c r="M2793" s="71">
        <f t="shared" si="3378"/>
        <v>0.25</v>
      </c>
      <c r="N2793" s="72">
        <f t="shared" si="3379"/>
        <v>0.3</v>
      </c>
      <c r="O2793" s="73">
        <f t="shared" si="3380"/>
        <v>1718.4</v>
      </c>
      <c r="P2793" s="8">
        <f t="shared" si="3381"/>
        <v>171.84</v>
      </c>
    </row>
    <row r="2794" ht="14.25" customHeight="1" outlineLevel="1">
      <c r="A2794" s="68"/>
      <c r="B2794" s="69"/>
      <c r="C2794" s="80" t="s">
        <v>4139</v>
      </c>
      <c r="D2794" s="68"/>
      <c r="E2794" s="69"/>
      <c r="F2794" s="69"/>
      <c r="G2794" s="70"/>
      <c r="H2794" s="69">
        <f t="shared" ref="H2794:K2794" si="3382">SUBTOTAL(9,H2791:H2793)</f>
        <v>85</v>
      </c>
      <c r="I2794" s="69">
        <f t="shared" si="3382"/>
        <v>23</v>
      </c>
      <c r="J2794" s="69">
        <f t="shared" si="3382"/>
        <v>6</v>
      </c>
      <c r="K2794" s="29">
        <f t="shared" si="3382"/>
        <v>26</v>
      </c>
      <c r="L2794" s="71"/>
      <c r="M2794" s="71"/>
      <c r="N2794" s="72">
        <f t="shared" ref="N2794:O2794" si="3383">SUBTOTAL(9,N2791:N2793)</f>
        <v>8.57</v>
      </c>
      <c r="O2794" s="73">
        <f t="shared" si="3383"/>
        <v>49088.96</v>
      </c>
      <c r="P2794" s="8"/>
    </row>
    <row r="2795" ht="14.25" customHeight="1" outlineLevel="2">
      <c r="A2795" s="68">
        <v>6049.0</v>
      </c>
      <c r="B2795" s="69">
        <v>61.0</v>
      </c>
      <c r="C2795" s="18" t="str">
        <f>IF(A2795=1.2, "Minneapolis",VLOOKUP(A2795,'Fall20 data fy22 comp rev '!$P$2:$Q$669,2,0))</f>
        <v>River Bend Education District</v>
      </c>
      <c r="D2795" s="68">
        <v>6049.0</v>
      </c>
      <c r="E2795" s="69">
        <v>61.0</v>
      </c>
      <c r="F2795" s="69">
        <v>20.0</v>
      </c>
      <c r="G2795" s="70" t="s">
        <v>3479</v>
      </c>
      <c r="H2795" s="69">
        <v>67.0</v>
      </c>
      <c r="I2795" s="69">
        <v>31.0</v>
      </c>
      <c r="J2795" s="69">
        <v>9.0</v>
      </c>
      <c r="K2795" s="29">
        <f t="shared" ref="K2795:K2802" si="3384">ROUND((I$3*I2795)+(J2795*J$3),1)</f>
        <v>35.5</v>
      </c>
      <c r="L2795" s="71">
        <f t="shared" ref="L2795:L2802" si="3385">ROUND(K2795/H2795,4)</f>
        <v>0.5299</v>
      </c>
      <c r="M2795" s="71">
        <f t="shared" ref="M2795:M2802" si="3386">ROUND(MIN(1,L2795/M$3),4)</f>
        <v>0.6624</v>
      </c>
      <c r="N2795" s="72">
        <f t="shared" ref="N2795:N2802" si="3387">ROUND(K2795*M2795*N$3,2)</f>
        <v>14.11</v>
      </c>
      <c r="O2795" s="73">
        <f t="shared" ref="O2795:O2802" si="3388">ROUND(N2795*O$3,2)</f>
        <v>80822.08</v>
      </c>
      <c r="P2795" s="8">
        <f t="shared" ref="P2795:P2802" si="3389">O2795/H2795</f>
        <v>1206.299701</v>
      </c>
    </row>
    <row r="2796" ht="14.25" customHeight="1" outlineLevel="2">
      <c r="A2796" s="68">
        <v>6049.0</v>
      </c>
      <c r="B2796" s="69">
        <v>61.0</v>
      </c>
      <c r="C2796" s="18" t="str">
        <f>IF(A2796=1.2, "Minneapolis",VLOOKUP(A2796,'Fall20 data fy22 comp rev '!$P$2:$Q$669,2,0))</f>
        <v>River Bend Education District</v>
      </c>
      <c r="D2796" s="68">
        <v>6049.0</v>
      </c>
      <c r="E2796" s="69">
        <v>61.0</v>
      </c>
      <c r="F2796" s="69">
        <v>35.0</v>
      </c>
      <c r="G2796" s="70" t="s">
        <v>3480</v>
      </c>
      <c r="H2796" s="69">
        <v>29.0</v>
      </c>
      <c r="I2796" s="69">
        <v>16.0</v>
      </c>
      <c r="J2796" s="69">
        <v>1.0</v>
      </c>
      <c r="K2796" s="29">
        <f t="shared" si="3384"/>
        <v>16.5</v>
      </c>
      <c r="L2796" s="71">
        <f t="shared" si="3385"/>
        <v>0.569</v>
      </c>
      <c r="M2796" s="71">
        <f t="shared" si="3386"/>
        <v>0.7113</v>
      </c>
      <c r="N2796" s="72">
        <f t="shared" si="3387"/>
        <v>7.04</v>
      </c>
      <c r="O2796" s="73">
        <f t="shared" si="3388"/>
        <v>40325.12</v>
      </c>
      <c r="P2796" s="8">
        <f t="shared" si="3389"/>
        <v>1390.521379</v>
      </c>
    </row>
    <row r="2797" ht="14.25" customHeight="1" outlineLevel="2">
      <c r="A2797" s="68">
        <v>6049.0</v>
      </c>
      <c r="B2797" s="69">
        <v>61.0</v>
      </c>
      <c r="C2797" s="18" t="str">
        <f>IF(A2797=1.2, "Minneapolis",VLOOKUP(A2797,'Fall20 data fy22 comp rev '!$P$2:$Q$669,2,0))</f>
        <v>River Bend Education District</v>
      </c>
      <c r="D2797" s="68">
        <v>6049.0</v>
      </c>
      <c r="E2797" s="69">
        <v>61.0</v>
      </c>
      <c r="F2797" s="69">
        <v>40.0</v>
      </c>
      <c r="G2797" s="70" t="s">
        <v>3481</v>
      </c>
      <c r="H2797" s="69">
        <v>58.0</v>
      </c>
      <c r="I2797" s="69">
        <v>2.0</v>
      </c>
      <c r="J2797" s="69">
        <v>2.0</v>
      </c>
      <c r="K2797" s="29">
        <f t="shared" si="3384"/>
        <v>3</v>
      </c>
      <c r="L2797" s="71">
        <f t="shared" si="3385"/>
        <v>0.0517</v>
      </c>
      <c r="M2797" s="71">
        <f t="shared" si="3386"/>
        <v>0.0646</v>
      </c>
      <c r="N2797" s="72">
        <f t="shared" si="3387"/>
        <v>0.12</v>
      </c>
      <c r="O2797" s="73">
        <f t="shared" si="3388"/>
        <v>687.36</v>
      </c>
      <c r="P2797" s="8">
        <f t="shared" si="3389"/>
        <v>11.85103448</v>
      </c>
    </row>
    <row r="2798" ht="14.25" customHeight="1" outlineLevel="2">
      <c r="A2798" s="68">
        <v>6049.0</v>
      </c>
      <c r="B2798" s="69">
        <v>61.0</v>
      </c>
      <c r="C2798" s="18" t="str">
        <f>IF(A2798=1.2, "Minneapolis",VLOOKUP(A2798,'Fall20 data fy22 comp rev '!$P$2:$Q$669,2,0))</f>
        <v>River Bend Education District</v>
      </c>
      <c r="D2798" s="68">
        <v>6049.0</v>
      </c>
      <c r="E2798" s="69">
        <v>61.0</v>
      </c>
      <c r="F2798" s="69">
        <v>45.0</v>
      </c>
      <c r="G2798" s="70" t="s">
        <v>3482</v>
      </c>
      <c r="H2798" s="69">
        <v>6.0</v>
      </c>
      <c r="I2798" s="69">
        <v>2.0</v>
      </c>
      <c r="J2798" s="69">
        <v>2.0</v>
      </c>
      <c r="K2798" s="29">
        <f t="shared" si="3384"/>
        <v>3</v>
      </c>
      <c r="L2798" s="71">
        <f t="shared" si="3385"/>
        <v>0.5</v>
      </c>
      <c r="M2798" s="71">
        <f t="shared" si="3386"/>
        <v>0.625</v>
      </c>
      <c r="N2798" s="72">
        <f t="shared" si="3387"/>
        <v>1.13</v>
      </c>
      <c r="O2798" s="73">
        <f t="shared" si="3388"/>
        <v>6472.64</v>
      </c>
      <c r="P2798" s="8">
        <f t="shared" si="3389"/>
        <v>1078.773333</v>
      </c>
    </row>
    <row r="2799" ht="14.25" customHeight="1" outlineLevel="2">
      <c r="A2799" s="68">
        <v>6049.0</v>
      </c>
      <c r="B2799" s="69">
        <v>61.0</v>
      </c>
      <c r="C2799" s="18" t="str">
        <f>IF(A2799=1.2, "Minneapolis",VLOOKUP(A2799,'Fall20 data fy22 comp rev '!$P$2:$Q$669,2,0))</f>
        <v>River Bend Education District</v>
      </c>
      <c r="D2799" s="68">
        <v>6049.0</v>
      </c>
      <c r="E2799" s="69">
        <v>61.0</v>
      </c>
      <c r="F2799" s="69">
        <v>50.0</v>
      </c>
      <c r="G2799" s="70" t="s">
        <v>3483</v>
      </c>
      <c r="H2799" s="69">
        <v>12.0</v>
      </c>
      <c r="I2799" s="69">
        <v>5.0</v>
      </c>
      <c r="J2799" s="69">
        <v>1.0</v>
      </c>
      <c r="K2799" s="29">
        <f t="shared" si="3384"/>
        <v>5.5</v>
      </c>
      <c r="L2799" s="71">
        <f t="shared" si="3385"/>
        <v>0.4583</v>
      </c>
      <c r="M2799" s="71">
        <f t="shared" si="3386"/>
        <v>0.5729</v>
      </c>
      <c r="N2799" s="72">
        <f t="shared" si="3387"/>
        <v>1.89</v>
      </c>
      <c r="O2799" s="73">
        <f t="shared" si="3388"/>
        <v>10825.92</v>
      </c>
      <c r="P2799" s="8">
        <f t="shared" si="3389"/>
        <v>902.16</v>
      </c>
    </row>
    <row r="2800" ht="14.25" customHeight="1" outlineLevel="2">
      <c r="A2800" s="68">
        <v>6049.0</v>
      </c>
      <c r="B2800" s="69">
        <v>61.0</v>
      </c>
      <c r="C2800" s="18" t="str">
        <f>IF(A2800=1.2, "Minneapolis",VLOOKUP(A2800,'Fall20 data fy22 comp rev '!$P$2:$Q$669,2,0))</f>
        <v>River Bend Education District</v>
      </c>
      <c r="D2800" s="68">
        <v>6049.0</v>
      </c>
      <c r="E2800" s="69">
        <v>61.0</v>
      </c>
      <c r="F2800" s="69">
        <v>55.0</v>
      </c>
      <c r="G2800" s="70" t="s">
        <v>3484</v>
      </c>
      <c r="H2800" s="69">
        <v>6.0</v>
      </c>
      <c r="I2800" s="69">
        <v>2.0</v>
      </c>
      <c r="J2800" s="69">
        <v>0.0</v>
      </c>
      <c r="K2800" s="29">
        <f t="shared" si="3384"/>
        <v>2</v>
      </c>
      <c r="L2800" s="71">
        <f t="shared" si="3385"/>
        <v>0.3333</v>
      </c>
      <c r="M2800" s="71">
        <f t="shared" si="3386"/>
        <v>0.4166</v>
      </c>
      <c r="N2800" s="72">
        <f t="shared" si="3387"/>
        <v>0.5</v>
      </c>
      <c r="O2800" s="73">
        <f t="shared" si="3388"/>
        <v>2864</v>
      </c>
      <c r="P2800" s="8">
        <f t="shared" si="3389"/>
        <v>477.3333333</v>
      </c>
    </row>
    <row r="2801" ht="14.25" customHeight="1" outlineLevel="2">
      <c r="A2801" s="68">
        <v>6049.0</v>
      </c>
      <c r="B2801" s="69">
        <v>61.0</v>
      </c>
      <c r="C2801" s="18" t="str">
        <f>IF(A2801=1.2, "Minneapolis",VLOOKUP(A2801,'Fall20 data fy22 comp rev '!$P$2:$Q$669,2,0))</f>
        <v>River Bend Education District</v>
      </c>
      <c r="D2801" s="68">
        <v>6049.0</v>
      </c>
      <c r="E2801" s="69">
        <v>61.0</v>
      </c>
      <c r="F2801" s="69">
        <v>65.0</v>
      </c>
      <c r="G2801" s="70" t="s">
        <v>4140</v>
      </c>
      <c r="H2801" s="69">
        <v>8.0</v>
      </c>
      <c r="I2801" s="69">
        <v>2.0</v>
      </c>
      <c r="J2801" s="69">
        <v>0.0</v>
      </c>
      <c r="K2801" s="29">
        <f t="shared" si="3384"/>
        <v>2</v>
      </c>
      <c r="L2801" s="71">
        <f t="shared" si="3385"/>
        <v>0.25</v>
      </c>
      <c r="M2801" s="71">
        <f t="shared" si="3386"/>
        <v>0.3125</v>
      </c>
      <c r="N2801" s="72">
        <f t="shared" si="3387"/>
        <v>0.38</v>
      </c>
      <c r="O2801" s="73">
        <f t="shared" si="3388"/>
        <v>2176.64</v>
      </c>
      <c r="P2801" s="8">
        <f t="shared" si="3389"/>
        <v>272.08</v>
      </c>
    </row>
    <row r="2802" ht="14.25" customHeight="1" outlineLevel="2">
      <c r="A2802" s="68">
        <v>6049.0</v>
      </c>
      <c r="B2802" s="69">
        <v>61.0</v>
      </c>
      <c r="C2802" s="18" t="str">
        <f>IF(A2802=1.2, "Minneapolis",VLOOKUP(A2802,'Fall20 data fy22 comp rev '!$P$2:$Q$669,2,0))</f>
        <v>River Bend Education District</v>
      </c>
      <c r="D2802" s="68">
        <v>6049.0</v>
      </c>
      <c r="E2802" s="69">
        <v>61.0</v>
      </c>
      <c r="F2802" s="69">
        <v>70.0</v>
      </c>
      <c r="G2802" s="70" t="s">
        <v>4141</v>
      </c>
      <c r="H2802" s="69">
        <v>3.0</v>
      </c>
      <c r="I2802" s="69">
        <v>2.0</v>
      </c>
      <c r="J2802" s="69">
        <v>0.0</v>
      </c>
      <c r="K2802" s="29">
        <f t="shared" si="3384"/>
        <v>2</v>
      </c>
      <c r="L2802" s="71">
        <f t="shared" si="3385"/>
        <v>0.6667</v>
      </c>
      <c r="M2802" s="71">
        <f t="shared" si="3386"/>
        <v>0.8334</v>
      </c>
      <c r="N2802" s="72">
        <f t="shared" si="3387"/>
        <v>1</v>
      </c>
      <c r="O2802" s="73">
        <f t="shared" si="3388"/>
        <v>5728</v>
      </c>
      <c r="P2802" s="8">
        <f t="shared" si="3389"/>
        <v>1909.333333</v>
      </c>
    </row>
    <row r="2803" ht="14.25" customHeight="1" outlineLevel="1">
      <c r="A2803" s="68"/>
      <c r="B2803" s="69"/>
      <c r="C2803" s="80" t="s">
        <v>4142</v>
      </c>
      <c r="D2803" s="68"/>
      <c r="E2803" s="69"/>
      <c r="F2803" s="69"/>
      <c r="G2803" s="70"/>
      <c r="H2803" s="69">
        <f t="shared" ref="H2803:K2803" si="3390">SUBTOTAL(9,H2795:H2802)</f>
        <v>189</v>
      </c>
      <c r="I2803" s="69">
        <f t="shared" si="3390"/>
        <v>62</v>
      </c>
      <c r="J2803" s="69">
        <f t="shared" si="3390"/>
        <v>15</v>
      </c>
      <c r="K2803" s="29">
        <f t="shared" si="3390"/>
        <v>69.5</v>
      </c>
      <c r="L2803" s="71"/>
      <c r="M2803" s="71"/>
      <c r="N2803" s="72">
        <f t="shared" ref="N2803:O2803" si="3391">SUBTOTAL(9,N2795:N2802)</f>
        <v>26.17</v>
      </c>
      <c r="O2803" s="73">
        <f t="shared" si="3391"/>
        <v>149901.76</v>
      </c>
      <c r="P2803" s="8"/>
    </row>
    <row r="2804" ht="14.25" customHeight="1" outlineLevel="2">
      <c r="A2804" s="68">
        <v>6051.0</v>
      </c>
      <c r="B2804" s="69">
        <v>61.0</v>
      </c>
      <c r="C2804" s="18" t="str">
        <f>IF(A2804=1.2, "Minneapolis",VLOOKUP(A2804,'Fall20 data fy22 comp rev '!$P$2:$Q$669,2,0))</f>
        <v>Goodhue County Education  Dist.</v>
      </c>
      <c r="D2804" s="68">
        <v>6051.0</v>
      </c>
      <c r="E2804" s="69">
        <v>61.0</v>
      </c>
      <c r="F2804" s="69">
        <v>10.0</v>
      </c>
      <c r="G2804" s="70" t="s">
        <v>3485</v>
      </c>
      <c r="H2804" s="69">
        <v>65.0</v>
      </c>
      <c r="I2804" s="69">
        <v>21.0</v>
      </c>
      <c r="J2804" s="69">
        <v>5.0</v>
      </c>
      <c r="K2804" s="29">
        <f t="shared" ref="K2804:K2806" si="3392">ROUND((I$3*I2804)+(J2804*J$3),1)</f>
        <v>23.5</v>
      </c>
      <c r="L2804" s="71">
        <f t="shared" ref="L2804:L2806" si="3393">ROUND(K2804/H2804,4)</f>
        <v>0.3615</v>
      </c>
      <c r="M2804" s="71">
        <f t="shared" ref="M2804:M2806" si="3394">ROUND(MIN(1,L2804/M$3),4)</f>
        <v>0.4519</v>
      </c>
      <c r="N2804" s="72">
        <f t="shared" ref="N2804:N2806" si="3395">ROUND(K2804*M2804*N$3,2)</f>
        <v>6.37</v>
      </c>
      <c r="O2804" s="73">
        <f t="shared" ref="O2804:O2806" si="3396">ROUND(N2804*O$3,2)</f>
        <v>36487.36</v>
      </c>
      <c r="P2804" s="8">
        <f t="shared" ref="P2804:P2806" si="3397">O2804/H2804</f>
        <v>561.344</v>
      </c>
    </row>
    <row r="2805" ht="14.25" customHeight="1" outlineLevel="2">
      <c r="A2805" s="68">
        <v>6051.0</v>
      </c>
      <c r="B2805" s="69">
        <v>61.0</v>
      </c>
      <c r="C2805" s="18" t="str">
        <f>IF(A2805=1.2, "Minneapolis",VLOOKUP(A2805,'Fall20 data fy22 comp rev '!$P$2:$Q$669,2,0))</f>
        <v>Goodhue County Education  Dist.</v>
      </c>
      <c r="D2805" s="68">
        <v>6051.0</v>
      </c>
      <c r="E2805" s="69">
        <v>61.0</v>
      </c>
      <c r="F2805" s="69">
        <v>621.0</v>
      </c>
      <c r="G2805" s="70" t="s">
        <v>3486</v>
      </c>
      <c r="H2805" s="69">
        <v>67.0</v>
      </c>
      <c r="I2805" s="69">
        <v>25.0</v>
      </c>
      <c r="J2805" s="69">
        <v>5.0</v>
      </c>
      <c r="K2805" s="29">
        <f t="shared" si="3392"/>
        <v>27.5</v>
      </c>
      <c r="L2805" s="71">
        <f t="shared" si="3393"/>
        <v>0.4104</v>
      </c>
      <c r="M2805" s="71">
        <f t="shared" si="3394"/>
        <v>0.513</v>
      </c>
      <c r="N2805" s="72">
        <f t="shared" si="3395"/>
        <v>8.46</v>
      </c>
      <c r="O2805" s="73">
        <f t="shared" si="3396"/>
        <v>48458.88</v>
      </c>
      <c r="P2805" s="8">
        <f t="shared" si="3397"/>
        <v>723.2668657</v>
      </c>
    </row>
    <row r="2806" ht="14.25" customHeight="1" outlineLevel="2">
      <c r="A2806" s="68">
        <v>6051.0</v>
      </c>
      <c r="B2806" s="69">
        <v>61.0</v>
      </c>
      <c r="C2806" s="18" t="str">
        <f>IF(A2806=1.2, "Minneapolis",VLOOKUP(A2806,'Fall20 data fy22 comp rev '!$P$2:$Q$669,2,0))</f>
        <v>Goodhue County Education  Dist.</v>
      </c>
      <c r="D2806" s="68">
        <v>6051.0</v>
      </c>
      <c r="E2806" s="69">
        <v>61.0</v>
      </c>
      <c r="F2806" s="69">
        <v>633.0</v>
      </c>
      <c r="G2806" s="70" t="s">
        <v>3487</v>
      </c>
      <c r="H2806" s="69">
        <v>31.0</v>
      </c>
      <c r="I2806" s="69">
        <v>5.0</v>
      </c>
      <c r="J2806" s="69">
        <v>5.0</v>
      </c>
      <c r="K2806" s="29">
        <f t="shared" si="3392"/>
        <v>7.5</v>
      </c>
      <c r="L2806" s="71">
        <f t="shared" si="3393"/>
        <v>0.2419</v>
      </c>
      <c r="M2806" s="71">
        <f t="shared" si="3394"/>
        <v>0.3024</v>
      </c>
      <c r="N2806" s="72">
        <f t="shared" si="3395"/>
        <v>1.36</v>
      </c>
      <c r="O2806" s="73">
        <f t="shared" si="3396"/>
        <v>7790.08</v>
      </c>
      <c r="P2806" s="8">
        <f t="shared" si="3397"/>
        <v>251.2929032</v>
      </c>
    </row>
    <row r="2807" ht="14.25" customHeight="1" outlineLevel="1">
      <c r="A2807" s="68"/>
      <c r="B2807" s="69"/>
      <c r="C2807" s="80" t="s">
        <v>4143</v>
      </c>
      <c r="D2807" s="68"/>
      <c r="E2807" s="69"/>
      <c r="F2807" s="69"/>
      <c r="G2807" s="70"/>
      <c r="H2807" s="69">
        <f t="shared" ref="H2807:K2807" si="3398">SUBTOTAL(9,H2804:H2806)</f>
        <v>163</v>
      </c>
      <c r="I2807" s="69">
        <f t="shared" si="3398"/>
        <v>51</v>
      </c>
      <c r="J2807" s="69">
        <f t="shared" si="3398"/>
        <v>15</v>
      </c>
      <c r="K2807" s="29">
        <f t="shared" si="3398"/>
        <v>58.5</v>
      </c>
      <c r="L2807" s="71"/>
      <c r="M2807" s="71"/>
      <c r="N2807" s="72">
        <f t="shared" ref="N2807:O2807" si="3399">SUBTOTAL(9,N2804:N2806)</f>
        <v>16.19</v>
      </c>
      <c r="O2807" s="73">
        <f t="shared" si="3399"/>
        <v>92736.32</v>
      </c>
      <c r="P2807" s="8"/>
    </row>
    <row r="2808" ht="14.25" customHeight="1" outlineLevel="2">
      <c r="A2808" s="68">
        <v>6074.0</v>
      </c>
      <c r="B2808" s="69">
        <v>50.0</v>
      </c>
      <c r="C2808" s="18" t="str">
        <f>IF(A2808=1.2, "Minneapolis",VLOOKUP(A2808,'Fall20 data fy22 comp rev '!$P$2:$Q$669,2,0))</f>
        <v>Central Minnesota Jt. Powers Dist.</v>
      </c>
      <c r="D2808" s="68">
        <v>6074.0</v>
      </c>
      <c r="E2808" s="69">
        <v>50.0</v>
      </c>
      <c r="F2808" s="69">
        <v>647.0</v>
      </c>
      <c r="G2808" s="70" t="s">
        <v>3488</v>
      </c>
      <c r="H2808" s="69">
        <v>4.0</v>
      </c>
      <c r="I2808" s="69">
        <v>1.0</v>
      </c>
      <c r="J2808" s="69">
        <v>0.0</v>
      </c>
      <c r="K2808" s="29">
        <f t="shared" ref="K2808:K2809" si="3400">ROUND((I$3*I2808)+(J2808*J$3),1)</f>
        <v>1</v>
      </c>
      <c r="L2808" s="71">
        <f t="shared" ref="L2808:L2809" si="3401">ROUND(K2808/H2808,4)</f>
        <v>0.25</v>
      </c>
      <c r="M2808" s="71">
        <f t="shared" ref="M2808:M2809" si="3402">ROUND(MIN(1,L2808/M$3),4)</f>
        <v>0.3125</v>
      </c>
      <c r="N2808" s="72">
        <f t="shared" ref="N2808:N2809" si="3403">ROUND(K2808*M2808*N$3,2)</f>
        <v>0.19</v>
      </c>
      <c r="O2808" s="73">
        <f t="shared" ref="O2808:O2809" si="3404">ROUND(N2808*O$3,2)</f>
        <v>1088.32</v>
      </c>
      <c r="P2808" s="8">
        <f t="shared" ref="P2808:P2809" si="3405">O2808/H2808</f>
        <v>272.08</v>
      </c>
    </row>
    <row r="2809" ht="14.25" customHeight="1" outlineLevel="2">
      <c r="A2809" s="68">
        <v>6074.0</v>
      </c>
      <c r="B2809" s="69">
        <v>50.0</v>
      </c>
      <c r="C2809" s="18" t="str">
        <f>IF(A2809=1.2, "Minneapolis",VLOOKUP(A2809,'Fall20 data fy22 comp rev '!$P$2:$Q$669,2,0))</f>
        <v>Central Minnesota Jt. Powers Dist.</v>
      </c>
      <c r="D2809" s="68">
        <v>6074.0</v>
      </c>
      <c r="E2809" s="69">
        <v>50.0</v>
      </c>
      <c r="F2809" s="69">
        <v>651.0</v>
      </c>
      <c r="G2809" s="70" t="s">
        <v>3489</v>
      </c>
      <c r="H2809" s="69">
        <v>3.0</v>
      </c>
      <c r="I2809" s="69">
        <v>2.0</v>
      </c>
      <c r="J2809" s="69">
        <v>0.0</v>
      </c>
      <c r="K2809" s="29">
        <f t="shared" si="3400"/>
        <v>2</v>
      </c>
      <c r="L2809" s="71">
        <f t="shared" si="3401"/>
        <v>0.6667</v>
      </c>
      <c r="M2809" s="71">
        <f t="shared" si="3402"/>
        <v>0.8334</v>
      </c>
      <c r="N2809" s="72">
        <f t="shared" si="3403"/>
        <v>1</v>
      </c>
      <c r="O2809" s="73">
        <f t="shared" si="3404"/>
        <v>5728</v>
      </c>
      <c r="P2809" s="8">
        <f t="shared" si="3405"/>
        <v>1909.333333</v>
      </c>
    </row>
    <row r="2810" ht="14.25" customHeight="1" outlineLevel="1">
      <c r="A2810" s="68"/>
      <c r="B2810" s="69"/>
      <c r="C2810" s="80" t="s">
        <v>4144</v>
      </c>
      <c r="D2810" s="68"/>
      <c r="E2810" s="69"/>
      <c r="F2810" s="69"/>
      <c r="G2810" s="70"/>
      <c r="H2810" s="69">
        <f t="shared" ref="H2810:K2810" si="3406">SUBTOTAL(9,H2808:H2809)</f>
        <v>7</v>
      </c>
      <c r="I2810" s="69">
        <f t="shared" si="3406"/>
        <v>3</v>
      </c>
      <c r="J2810" s="69">
        <f t="shared" si="3406"/>
        <v>0</v>
      </c>
      <c r="K2810" s="29">
        <f t="shared" si="3406"/>
        <v>3</v>
      </c>
      <c r="L2810" s="71"/>
      <c r="M2810" s="71"/>
      <c r="N2810" s="72">
        <f t="shared" ref="N2810:O2810" si="3407">SUBTOTAL(9,N2808:N2809)</f>
        <v>1.19</v>
      </c>
      <c r="O2810" s="73">
        <f t="shared" si="3407"/>
        <v>6816.32</v>
      </c>
      <c r="P2810" s="8"/>
    </row>
    <row r="2811" ht="14.25" customHeight="1" outlineLevel="2">
      <c r="A2811" s="68">
        <v>6076.0</v>
      </c>
      <c r="B2811" s="69">
        <v>50.0</v>
      </c>
      <c r="C2811" s="18" t="str">
        <f>IF(A2811=1.2, "Minneapolis",VLOOKUP(A2811,'Fall20 data fy22 comp rev '!$P$2:$Q$669,2,0))</f>
        <v>Northland Learning Center</v>
      </c>
      <c r="D2811" s="68">
        <v>6076.0</v>
      </c>
      <c r="E2811" s="69">
        <v>50.0</v>
      </c>
      <c r="F2811" s="69">
        <v>10.0</v>
      </c>
      <c r="G2811" s="70" t="s">
        <v>3490</v>
      </c>
      <c r="H2811" s="69">
        <v>32.0</v>
      </c>
      <c r="I2811" s="69">
        <v>23.0</v>
      </c>
      <c r="J2811" s="69">
        <v>1.0</v>
      </c>
      <c r="K2811" s="29">
        <f t="shared" ref="K2811:K2814" si="3408">ROUND((I$3*I2811)+(J2811*J$3),1)</f>
        <v>23.5</v>
      </c>
      <c r="L2811" s="71">
        <f t="shared" ref="L2811:L2814" si="3409">ROUND(K2811/H2811,4)</f>
        <v>0.7344</v>
      </c>
      <c r="M2811" s="71">
        <f t="shared" ref="M2811:M2814" si="3410">ROUND(MIN(1,L2811/M$3),4)</f>
        <v>0.918</v>
      </c>
      <c r="N2811" s="72">
        <f t="shared" ref="N2811:N2814" si="3411">ROUND(K2811*M2811*N$3,2)</f>
        <v>12.94</v>
      </c>
      <c r="O2811" s="73">
        <f t="shared" ref="O2811:O2814" si="3412">ROUND(N2811*O$3,2)</f>
        <v>74120.32</v>
      </c>
      <c r="P2811" s="8">
        <f t="shared" ref="P2811:P2814" si="3413">O2811/H2811</f>
        <v>2316.26</v>
      </c>
    </row>
    <row r="2812" ht="14.25" customHeight="1" outlineLevel="2">
      <c r="A2812" s="68">
        <v>6076.0</v>
      </c>
      <c r="B2812" s="69">
        <v>50.0</v>
      </c>
      <c r="C2812" s="18" t="str">
        <f>IF(A2812=1.2, "Minneapolis",VLOOKUP(A2812,'Fall20 data fy22 comp rev '!$P$2:$Q$669,2,0))</f>
        <v>Northland Learning Center</v>
      </c>
      <c r="D2812" s="68">
        <v>6076.0</v>
      </c>
      <c r="E2812" s="69">
        <v>50.0</v>
      </c>
      <c r="F2812" s="69">
        <v>15.0</v>
      </c>
      <c r="G2812" s="70" t="s">
        <v>3491</v>
      </c>
      <c r="H2812" s="69">
        <v>22.0</v>
      </c>
      <c r="I2812" s="69">
        <v>2.0</v>
      </c>
      <c r="J2812" s="69">
        <v>0.0</v>
      </c>
      <c r="K2812" s="29">
        <f t="shared" si="3408"/>
        <v>2</v>
      </c>
      <c r="L2812" s="71">
        <f t="shared" si="3409"/>
        <v>0.0909</v>
      </c>
      <c r="M2812" s="71">
        <f t="shared" si="3410"/>
        <v>0.1136</v>
      </c>
      <c r="N2812" s="72">
        <f t="shared" si="3411"/>
        <v>0.14</v>
      </c>
      <c r="O2812" s="73">
        <f t="shared" si="3412"/>
        <v>801.92</v>
      </c>
      <c r="P2812" s="8">
        <f t="shared" si="3413"/>
        <v>36.45090909</v>
      </c>
    </row>
    <row r="2813" ht="14.25" customHeight="1" outlineLevel="2">
      <c r="A2813" s="68">
        <v>6076.0</v>
      </c>
      <c r="B2813" s="69">
        <v>50.0</v>
      </c>
      <c r="C2813" s="18" t="str">
        <f>IF(A2813=1.2, "Minneapolis",VLOOKUP(A2813,'Fall20 data fy22 comp rev '!$P$2:$Q$669,2,0))</f>
        <v>Northland Learning Center</v>
      </c>
      <c r="D2813" s="68">
        <v>6076.0</v>
      </c>
      <c r="E2813" s="69">
        <v>50.0</v>
      </c>
      <c r="F2813" s="69">
        <v>20.0</v>
      </c>
      <c r="G2813" s="70" t="s">
        <v>3492</v>
      </c>
      <c r="H2813" s="69">
        <v>65.0</v>
      </c>
      <c r="I2813" s="69">
        <v>43.0</v>
      </c>
      <c r="J2813" s="69">
        <v>7.0</v>
      </c>
      <c r="K2813" s="29">
        <f t="shared" si="3408"/>
        <v>46.5</v>
      </c>
      <c r="L2813" s="71">
        <f t="shared" si="3409"/>
        <v>0.7154</v>
      </c>
      <c r="M2813" s="71">
        <f t="shared" si="3410"/>
        <v>0.8943</v>
      </c>
      <c r="N2813" s="72">
        <f t="shared" si="3411"/>
        <v>24.95</v>
      </c>
      <c r="O2813" s="73">
        <f t="shared" si="3412"/>
        <v>142913.6</v>
      </c>
      <c r="P2813" s="8">
        <f t="shared" si="3413"/>
        <v>2198.670769</v>
      </c>
    </row>
    <row r="2814" ht="14.25" customHeight="1" outlineLevel="2">
      <c r="A2814" s="68">
        <v>6076.0</v>
      </c>
      <c r="B2814" s="69">
        <v>50.0</v>
      </c>
      <c r="C2814" s="18" t="str">
        <f>IF(A2814=1.2, "Minneapolis",VLOOKUP(A2814,'Fall20 data fy22 comp rev '!$P$2:$Q$669,2,0))</f>
        <v>Northland Learning Center</v>
      </c>
      <c r="D2814" s="68">
        <v>6076.0</v>
      </c>
      <c r="E2814" s="69">
        <v>50.0</v>
      </c>
      <c r="F2814" s="69">
        <v>25.0</v>
      </c>
      <c r="G2814" s="70" t="s">
        <v>3493</v>
      </c>
      <c r="H2814" s="69">
        <v>26.0</v>
      </c>
      <c r="I2814" s="69">
        <v>7.0</v>
      </c>
      <c r="J2814" s="69">
        <v>2.0</v>
      </c>
      <c r="K2814" s="29">
        <f t="shared" si="3408"/>
        <v>8</v>
      </c>
      <c r="L2814" s="71">
        <f t="shared" si="3409"/>
        <v>0.3077</v>
      </c>
      <c r="M2814" s="71">
        <f t="shared" si="3410"/>
        <v>0.3846</v>
      </c>
      <c r="N2814" s="72">
        <f t="shared" si="3411"/>
        <v>1.85</v>
      </c>
      <c r="O2814" s="73">
        <f t="shared" si="3412"/>
        <v>10596.8</v>
      </c>
      <c r="P2814" s="8">
        <f t="shared" si="3413"/>
        <v>407.5692308</v>
      </c>
    </row>
    <row r="2815" ht="14.25" customHeight="1" outlineLevel="1">
      <c r="A2815" s="68"/>
      <c r="B2815" s="69"/>
      <c r="C2815" s="80" t="s">
        <v>4145</v>
      </c>
      <c r="D2815" s="68"/>
      <c r="E2815" s="69"/>
      <c r="F2815" s="69"/>
      <c r="G2815" s="70"/>
      <c r="H2815" s="69">
        <f t="shared" ref="H2815:K2815" si="3414">SUBTOTAL(9,H2811:H2814)</f>
        <v>145</v>
      </c>
      <c r="I2815" s="69">
        <f t="shared" si="3414"/>
        <v>75</v>
      </c>
      <c r="J2815" s="69">
        <f t="shared" si="3414"/>
        <v>10</v>
      </c>
      <c r="K2815" s="29">
        <f t="shared" si="3414"/>
        <v>80</v>
      </c>
      <c r="L2815" s="71"/>
      <c r="M2815" s="71"/>
      <c r="N2815" s="72">
        <f t="shared" ref="N2815:O2815" si="3415">SUBTOTAL(9,N2811:N2814)</f>
        <v>39.88</v>
      </c>
      <c r="O2815" s="73">
        <f t="shared" si="3415"/>
        <v>228432.64</v>
      </c>
      <c r="P2815" s="8"/>
    </row>
    <row r="2816" ht="14.25" customHeight="1" outlineLevel="2">
      <c r="A2816" s="68">
        <v>6079.0</v>
      </c>
      <c r="B2816" s="69">
        <v>52.0</v>
      </c>
      <c r="C2816" s="18" t="str">
        <f>IF(A2816=1.2, "Minneapolis",VLOOKUP(A2816,'Fall20 data fy22 comp rev '!$P$2:$Q$669,2,0))</f>
        <v>Rum River Special Education Coop</v>
      </c>
      <c r="D2816" s="68">
        <v>6079.0</v>
      </c>
      <c r="E2816" s="69">
        <v>52.0</v>
      </c>
      <c r="F2816" s="69">
        <v>10.0</v>
      </c>
      <c r="G2816" s="70" t="s">
        <v>3495</v>
      </c>
      <c r="H2816" s="69">
        <v>91.0</v>
      </c>
      <c r="I2816" s="69">
        <v>43.0</v>
      </c>
      <c r="J2816" s="69">
        <v>10.0</v>
      </c>
      <c r="K2816" s="29">
        <f>ROUND((I$3*I2816)+(J2816*J$3),1)</f>
        <v>48</v>
      </c>
      <c r="L2816" s="71">
        <f>ROUND(K2816/H2816,4)</f>
        <v>0.5275</v>
      </c>
      <c r="M2816" s="71">
        <f>ROUND(MIN(1,L2816/M$3),4)</f>
        <v>0.6594</v>
      </c>
      <c r="N2816" s="72">
        <f>ROUND(K2816*M2816*N$3,2)</f>
        <v>18.99</v>
      </c>
      <c r="O2816" s="73">
        <f>ROUND(N2816*O$3,2)</f>
        <v>108774.72</v>
      </c>
      <c r="P2816" s="8">
        <f>O2816/H2816</f>
        <v>1195.326593</v>
      </c>
    </row>
    <row r="2817" ht="14.25" customHeight="1" outlineLevel="1">
      <c r="A2817" s="68"/>
      <c r="B2817" s="69"/>
      <c r="C2817" s="80" t="s">
        <v>4146</v>
      </c>
      <c r="D2817" s="68"/>
      <c r="E2817" s="69"/>
      <c r="F2817" s="69"/>
      <c r="G2817" s="70"/>
      <c r="H2817" s="69">
        <f t="shared" ref="H2817:K2817" si="3416">SUBTOTAL(9,H2816)</f>
        <v>91</v>
      </c>
      <c r="I2817" s="69">
        <f t="shared" si="3416"/>
        <v>43</v>
      </c>
      <c r="J2817" s="69">
        <f t="shared" si="3416"/>
        <v>10</v>
      </c>
      <c r="K2817" s="29">
        <f t="shared" si="3416"/>
        <v>48</v>
      </c>
      <c r="L2817" s="71"/>
      <c r="M2817" s="71"/>
      <c r="N2817" s="72">
        <f t="shared" ref="N2817:O2817" si="3417">SUBTOTAL(9,N2816)</f>
        <v>18.99</v>
      </c>
      <c r="O2817" s="73">
        <f t="shared" si="3417"/>
        <v>108774.72</v>
      </c>
      <c r="P2817" s="8"/>
    </row>
    <row r="2818" ht="14.25" customHeight="1" outlineLevel="2">
      <c r="A2818" s="68">
        <v>6083.0</v>
      </c>
      <c r="B2818" s="69">
        <v>52.0</v>
      </c>
      <c r="C2818" s="18" t="str">
        <f>IF(A2818=1.2, "Minneapolis",VLOOKUP(A2818,'Fall20 data fy22 comp rev '!$P$2:$Q$669,2,0))</f>
        <v>Southern MN Education Consortium (SMEC)</v>
      </c>
      <c r="D2818" s="68">
        <v>6083.0</v>
      </c>
      <c r="E2818" s="69">
        <v>52.0</v>
      </c>
      <c r="F2818" s="69">
        <v>10.0</v>
      </c>
      <c r="G2818" s="70" t="s">
        <v>3496</v>
      </c>
      <c r="H2818" s="69">
        <v>9.0</v>
      </c>
      <c r="I2818" s="69">
        <v>3.0</v>
      </c>
      <c r="J2818" s="69">
        <v>0.0</v>
      </c>
      <c r="K2818" s="29">
        <f t="shared" ref="K2818:K2828" si="3418">ROUND((I$3*I2818)+(J2818*J$3),1)</f>
        <v>3</v>
      </c>
      <c r="L2818" s="71">
        <f t="shared" ref="L2818:L2828" si="3419">ROUND(K2818/H2818,4)</f>
        <v>0.3333</v>
      </c>
      <c r="M2818" s="71">
        <f t="shared" ref="M2818:M2828" si="3420">ROUND(MIN(1,L2818/M$3),4)</f>
        <v>0.4166</v>
      </c>
      <c r="N2818" s="72">
        <f t="shared" ref="N2818:N2828" si="3421">ROUND(K2818*M2818*N$3,2)</f>
        <v>0.75</v>
      </c>
      <c r="O2818" s="73">
        <f t="shared" ref="O2818:O2828" si="3422">ROUND(N2818*O$3,2)</f>
        <v>4296</v>
      </c>
      <c r="P2818" s="8">
        <f t="shared" ref="P2818:P2828" si="3423">O2818/H2818</f>
        <v>477.3333333</v>
      </c>
    </row>
    <row r="2819" ht="14.25" customHeight="1" outlineLevel="2">
      <c r="A2819" s="68">
        <v>6083.0</v>
      </c>
      <c r="B2819" s="69">
        <v>52.0</v>
      </c>
      <c r="C2819" s="18" t="str">
        <f>IF(A2819=1.2, "Minneapolis",VLOOKUP(A2819,'Fall20 data fy22 comp rev '!$P$2:$Q$669,2,0))</f>
        <v>Southern MN Education Consortium (SMEC)</v>
      </c>
      <c r="D2819" s="68">
        <v>6083.0</v>
      </c>
      <c r="E2819" s="69">
        <v>52.0</v>
      </c>
      <c r="F2819" s="69">
        <v>20.0</v>
      </c>
      <c r="G2819" s="70" t="s">
        <v>3497</v>
      </c>
      <c r="H2819" s="69">
        <v>14.0</v>
      </c>
      <c r="I2819" s="69">
        <v>6.0</v>
      </c>
      <c r="J2819" s="69">
        <v>3.0</v>
      </c>
      <c r="K2819" s="29">
        <f t="shared" si="3418"/>
        <v>7.5</v>
      </c>
      <c r="L2819" s="71">
        <f t="shared" si="3419"/>
        <v>0.5357</v>
      </c>
      <c r="M2819" s="71">
        <f t="shared" si="3420"/>
        <v>0.6696</v>
      </c>
      <c r="N2819" s="72">
        <f t="shared" si="3421"/>
        <v>3.01</v>
      </c>
      <c r="O2819" s="73">
        <f t="shared" si="3422"/>
        <v>17241.28</v>
      </c>
      <c r="P2819" s="8">
        <f t="shared" si="3423"/>
        <v>1231.52</v>
      </c>
    </row>
    <row r="2820" ht="14.25" customHeight="1" outlineLevel="2">
      <c r="A2820" s="68">
        <v>6083.0</v>
      </c>
      <c r="B2820" s="69">
        <v>52.0</v>
      </c>
      <c r="C2820" s="18" t="str">
        <f>IF(A2820=1.2, "Minneapolis",VLOOKUP(A2820,'Fall20 data fy22 comp rev '!$P$2:$Q$669,2,0))</f>
        <v>Southern MN Education Consortium (SMEC)</v>
      </c>
      <c r="D2820" s="68">
        <v>6083.0</v>
      </c>
      <c r="E2820" s="69">
        <v>52.0</v>
      </c>
      <c r="F2820" s="69">
        <v>30.0</v>
      </c>
      <c r="G2820" s="70" t="s">
        <v>4147</v>
      </c>
      <c r="H2820" s="69">
        <v>12.0</v>
      </c>
      <c r="I2820" s="69">
        <v>9.0</v>
      </c>
      <c r="J2820" s="69">
        <v>1.0</v>
      </c>
      <c r="K2820" s="29">
        <f t="shared" si="3418"/>
        <v>9.5</v>
      </c>
      <c r="L2820" s="71">
        <f t="shared" si="3419"/>
        <v>0.7917</v>
      </c>
      <c r="M2820" s="71">
        <f t="shared" si="3420"/>
        <v>0.9896</v>
      </c>
      <c r="N2820" s="72">
        <f t="shared" si="3421"/>
        <v>5.64</v>
      </c>
      <c r="O2820" s="73">
        <f t="shared" si="3422"/>
        <v>32305.92</v>
      </c>
      <c r="P2820" s="8">
        <f t="shared" si="3423"/>
        <v>2692.16</v>
      </c>
    </row>
    <row r="2821" ht="14.25" customHeight="1" outlineLevel="2">
      <c r="A2821" s="68">
        <v>6083.0</v>
      </c>
      <c r="B2821" s="69">
        <v>52.0</v>
      </c>
      <c r="C2821" s="18" t="str">
        <f>IF(A2821=1.2, "Minneapolis",VLOOKUP(A2821,'Fall20 data fy22 comp rev '!$P$2:$Q$669,2,0))</f>
        <v>Southern MN Education Consortium (SMEC)</v>
      </c>
      <c r="D2821" s="68">
        <v>6083.0</v>
      </c>
      <c r="E2821" s="69">
        <v>52.0</v>
      </c>
      <c r="F2821" s="69">
        <v>40.0</v>
      </c>
      <c r="G2821" s="70" t="s">
        <v>3498</v>
      </c>
      <c r="H2821" s="69">
        <v>15.0</v>
      </c>
      <c r="I2821" s="69">
        <v>10.0</v>
      </c>
      <c r="J2821" s="69">
        <v>0.0</v>
      </c>
      <c r="K2821" s="29">
        <f t="shared" si="3418"/>
        <v>10</v>
      </c>
      <c r="L2821" s="71">
        <f t="shared" si="3419"/>
        <v>0.6667</v>
      </c>
      <c r="M2821" s="71">
        <f t="shared" si="3420"/>
        <v>0.8334</v>
      </c>
      <c r="N2821" s="72">
        <f t="shared" si="3421"/>
        <v>5</v>
      </c>
      <c r="O2821" s="73">
        <f t="shared" si="3422"/>
        <v>28640</v>
      </c>
      <c r="P2821" s="8">
        <f t="shared" si="3423"/>
        <v>1909.333333</v>
      </c>
    </row>
    <row r="2822" ht="14.25" customHeight="1" outlineLevel="2">
      <c r="A2822" s="68">
        <v>6083.0</v>
      </c>
      <c r="B2822" s="69">
        <v>52.0</v>
      </c>
      <c r="C2822" s="18" t="str">
        <f>IF(A2822=1.2, "Minneapolis",VLOOKUP(A2822,'Fall20 data fy22 comp rev '!$P$2:$Q$669,2,0))</f>
        <v>Southern MN Education Consortium (SMEC)</v>
      </c>
      <c r="D2822" s="68">
        <v>6083.0</v>
      </c>
      <c r="E2822" s="69">
        <v>52.0</v>
      </c>
      <c r="F2822" s="69">
        <v>50.0</v>
      </c>
      <c r="G2822" s="70" t="s">
        <v>3499</v>
      </c>
      <c r="H2822" s="69">
        <v>29.0</v>
      </c>
      <c r="I2822" s="69">
        <v>9.0</v>
      </c>
      <c r="J2822" s="69">
        <v>3.0</v>
      </c>
      <c r="K2822" s="29">
        <f t="shared" si="3418"/>
        <v>10.5</v>
      </c>
      <c r="L2822" s="71">
        <f t="shared" si="3419"/>
        <v>0.3621</v>
      </c>
      <c r="M2822" s="71">
        <f t="shared" si="3420"/>
        <v>0.4526</v>
      </c>
      <c r="N2822" s="72">
        <f t="shared" si="3421"/>
        <v>2.85</v>
      </c>
      <c r="O2822" s="73">
        <f t="shared" si="3422"/>
        <v>16324.8</v>
      </c>
      <c r="P2822" s="8">
        <f t="shared" si="3423"/>
        <v>562.9241379</v>
      </c>
    </row>
    <row r="2823" ht="14.25" customHeight="1" outlineLevel="2">
      <c r="A2823" s="68">
        <v>6083.0</v>
      </c>
      <c r="B2823" s="69">
        <v>52.0</v>
      </c>
      <c r="C2823" s="18" t="str">
        <f>IF(A2823=1.2, "Minneapolis",VLOOKUP(A2823,'Fall20 data fy22 comp rev '!$P$2:$Q$669,2,0))</f>
        <v>Southern MN Education Consortium (SMEC)</v>
      </c>
      <c r="D2823" s="68">
        <v>6083.0</v>
      </c>
      <c r="E2823" s="69">
        <v>52.0</v>
      </c>
      <c r="F2823" s="69">
        <v>60.0</v>
      </c>
      <c r="G2823" s="70" t="s">
        <v>4148</v>
      </c>
      <c r="H2823" s="69">
        <v>8.0</v>
      </c>
      <c r="I2823" s="69">
        <v>3.0</v>
      </c>
      <c r="J2823" s="69">
        <v>3.0</v>
      </c>
      <c r="K2823" s="29">
        <f t="shared" si="3418"/>
        <v>4.5</v>
      </c>
      <c r="L2823" s="71">
        <f t="shared" si="3419"/>
        <v>0.5625</v>
      </c>
      <c r="M2823" s="71">
        <f t="shared" si="3420"/>
        <v>0.7031</v>
      </c>
      <c r="N2823" s="72">
        <f t="shared" si="3421"/>
        <v>1.9</v>
      </c>
      <c r="O2823" s="73">
        <f t="shared" si="3422"/>
        <v>10883.2</v>
      </c>
      <c r="P2823" s="8">
        <f t="shared" si="3423"/>
        <v>1360.4</v>
      </c>
    </row>
    <row r="2824" ht="14.25" customHeight="1" outlineLevel="2">
      <c r="A2824" s="68">
        <v>6083.0</v>
      </c>
      <c r="B2824" s="69">
        <v>52.0</v>
      </c>
      <c r="C2824" s="18" t="str">
        <f>IF(A2824=1.2, "Minneapolis",VLOOKUP(A2824,'Fall20 data fy22 comp rev '!$P$2:$Q$669,2,0))</f>
        <v>Southern MN Education Consortium (SMEC)</v>
      </c>
      <c r="D2824" s="68">
        <v>6083.0</v>
      </c>
      <c r="E2824" s="69">
        <v>52.0</v>
      </c>
      <c r="F2824" s="69">
        <v>70.0</v>
      </c>
      <c r="G2824" s="70" t="s">
        <v>3500</v>
      </c>
      <c r="H2824" s="69">
        <v>9.0</v>
      </c>
      <c r="I2824" s="69">
        <v>3.0</v>
      </c>
      <c r="J2824" s="69">
        <v>1.0</v>
      </c>
      <c r="K2824" s="29">
        <f t="shared" si="3418"/>
        <v>3.5</v>
      </c>
      <c r="L2824" s="71">
        <f t="shared" si="3419"/>
        <v>0.3889</v>
      </c>
      <c r="M2824" s="71">
        <f t="shared" si="3420"/>
        <v>0.4861</v>
      </c>
      <c r="N2824" s="72">
        <f t="shared" si="3421"/>
        <v>1.02</v>
      </c>
      <c r="O2824" s="73">
        <f t="shared" si="3422"/>
        <v>5842.56</v>
      </c>
      <c r="P2824" s="8">
        <f t="shared" si="3423"/>
        <v>649.1733333</v>
      </c>
    </row>
    <row r="2825" ht="14.25" customHeight="1" outlineLevel="2">
      <c r="A2825" s="68">
        <v>6083.0</v>
      </c>
      <c r="B2825" s="69">
        <v>52.0</v>
      </c>
      <c r="C2825" s="18" t="str">
        <f>IF(A2825=1.2, "Minneapolis",VLOOKUP(A2825,'Fall20 data fy22 comp rev '!$P$2:$Q$669,2,0))</f>
        <v>Southern MN Education Consortium (SMEC)</v>
      </c>
      <c r="D2825" s="68">
        <v>6083.0</v>
      </c>
      <c r="E2825" s="69">
        <v>52.0</v>
      </c>
      <c r="F2825" s="69">
        <v>80.0</v>
      </c>
      <c r="G2825" s="70" t="s">
        <v>3501</v>
      </c>
      <c r="H2825" s="69">
        <v>7.0</v>
      </c>
      <c r="I2825" s="69">
        <v>1.0</v>
      </c>
      <c r="J2825" s="69">
        <v>0.0</v>
      </c>
      <c r="K2825" s="29">
        <f t="shared" si="3418"/>
        <v>1</v>
      </c>
      <c r="L2825" s="71">
        <f t="shared" si="3419"/>
        <v>0.1429</v>
      </c>
      <c r="M2825" s="71">
        <f t="shared" si="3420"/>
        <v>0.1786</v>
      </c>
      <c r="N2825" s="72">
        <f t="shared" si="3421"/>
        <v>0.11</v>
      </c>
      <c r="O2825" s="73">
        <f t="shared" si="3422"/>
        <v>630.08</v>
      </c>
      <c r="P2825" s="8">
        <f t="shared" si="3423"/>
        <v>90.01142857</v>
      </c>
    </row>
    <row r="2826" ht="14.25" customHeight="1" outlineLevel="2">
      <c r="A2826" s="68">
        <v>6083.0</v>
      </c>
      <c r="B2826" s="69">
        <v>52.0</v>
      </c>
      <c r="C2826" s="18" t="str">
        <f>IF(A2826=1.2, "Minneapolis",VLOOKUP(A2826,'Fall20 data fy22 comp rev '!$P$2:$Q$669,2,0))</f>
        <v>Southern MN Education Consortium (SMEC)</v>
      </c>
      <c r="D2826" s="68">
        <v>6083.0</v>
      </c>
      <c r="E2826" s="69">
        <v>52.0</v>
      </c>
      <c r="F2826" s="69">
        <v>90.0</v>
      </c>
      <c r="G2826" s="70" t="s">
        <v>3502</v>
      </c>
      <c r="H2826" s="69">
        <v>7.0</v>
      </c>
      <c r="I2826" s="69">
        <v>2.0</v>
      </c>
      <c r="J2826" s="69">
        <v>0.0</v>
      </c>
      <c r="K2826" s="29">
        <f t="shared" si="3418"/>
        <v>2</v>
      </c>
      <c r="L2826" s="71">
        <f t="shared" si="3419"/>
        <v>0.2857</v>
      </c>
      <c r="M2826" s="71">
        <f t="shared" si="3420"/>
        <v>0.3571</v>
      </c>
      <c r="N2826" s="72">
        <f t="shared" si="3421"/>
        <v>0.43</v>
      </c>
      <c r="O2826" s="73">
        <f t="shared" si="3422"/>
        <v>2463.04</v>
      </c>
      <c r="P2826" s="8">
        <f t="shared" si="3423"/>
        <v>351.8628571</v>
      </c>
    </row>
    <row r="2827" ht="14.25" customHeight="1" outlineLevel="2">
      <c r="A2827" s="68">
        <v>6083.0</v>
      </c>
      <c r="B2827" s="69">
        <v>52.0</v>
      </c>
      <c r="C2827" s="18" t="str">
        <f>IF(A2827=1.2, "Minneapolis",VLOOKUP(A2827,'Fall20 data fy22 comp rev '!$P$2:$Q$669,2,0))</f>
        <v>Southern MN Education Consortium (SMEC)</v>
      </c>
      <c r="D2827" s="68">
        <v>6083.0</v>
      </c>
      <c r="E2827" s="69">
        <v>52.0</v>
      </c>
      <c r="F2827" s="69">
        <v>110.0</v>
      </c>
      <c r="G2827" s="70" t="s">
        <v>3503</v>
      </c>
      <c r="H2827" s="69">
        <v>8.0</v>
      </c>
      <c r="I2827" s="69">
        <v>1.0</v>
      </c>
      <c r="J2827" s="69">
        <v>0.0</v>
      </c>
      <c r="K2827" s="29">
        <f t="shared" si="3418"/>
        <v>1</v>
      </c>
      <c r="L2827" s="71">
        <f t="shared" si="3419"/>
        <v>0.125</v>
      </c>
      <c r="M2827" s="71">
        <f t="shared" si="3420"/>
        <v>0.1563</v>
      </c>
      <c r="N2827" s="72">
        <f t="shared" si="3421"/>
        <v>0.09</v>
      </c>
      <c r="O2827" s="73">
        <f t="shared" si="3422"/>
        <v>515.52</v>
      </c>
      <c r="P2827" s="8">
        <f t="shared" si="3423"/>
        <v>64.44</v>
      </c>
    </row>
    <row r="2828" ht="14.25" customHeight="1" outlineLevel="2">
      <c r="A2828" s="68">
        <v>6083.0</v>
      </c>
      <c r="B2828" s="69">
        <v>52.0</v>
      </c>
      <c r="C2828" s="18" t="str">
        <f>IF(A2828=1.2, "Minneapolis",VLOOKUP(A2828,'Fall20 data fy22 comp rev '!$P$2:$Q$669,2,0))</f>
        <v>Southern MN Education Consortium (SMEC)</v>
      </c>
      <c r="D2828" s="68">
        <v>6083.0</v>
      </c>
      <c r="E2828" s="69">
        <v>52.0</v>
      </c>
      <c r="F2828" s="69">
        <v>140.0</v>
      </c>
      <c r="G2828" s="70" t="s">
        <v>3504</v>
      </c>
      <c r="H2828" s="69">
        <v>4.0</v>
      </c>
      <c r="I2828" s="69">
        <v>0.0</v>
      </c>
      <c r="J2828" s="69">
        <v>0.0</v>
      </c>
      <c r="K2828" s="29">
        <f t="shared" si="3418"/>
        <v>0</v>
      </c>
      <c r="L2828" s="71">
        <f t="shared" si="3419"/>
        <v>0</v>
      </c>
      <c r="M2828" s="71">
        <f t="shared" si="3420"/>
        <v>0</v>
      </c>
      <c r="N2828" s="72">
        <f t="shared" si="3421"/>
        <v>0</v>
      </c>
      <c r="O2828" s="73">
        <f t="shared" si="3422"/>
        <v>0</v>
      </c>
      <c r="P2828" s="8">
        <f t="shared" si="3423"/>
        <v>0</v>
      </c>
    </row>
    <row r="2829" ht="14.25" customHeight="1" outlineLevel="1">
      <c r="A2829" s="68"/>
      <c r="B2829" s="69"/>
      <c r="C2829" s="80" t="s">
        <v>4149</v>
      </c>
      <c r="D2829" s="68"/>
      <c r="E2829" s="69"/>
      <c r="F2829" s="69"/>
      <c r="G2829" s="70"/>
      <c r="H2829" s="69">
        <f t="shared" ref="H2829:K2829" si="3424">SUBTOTAL(9,H2818:H2828)</f>
        <v>122</v>
      </c>
      <c r="I2829" s="69">
        <f t="shared" si="3424"/>
        <v>47</v>
      </c>
      <c r="J2829" s="69">
        <f t="shared" si="3424"/>
        <v>11</v>
      </c>
      <c r="K2829" s="29">
        <f t="shared" si="3424"/>
        <v>52.5</v>
      </c>
      <c r="L2829" s="71"/>
      <c r="M2829" s="71"/>
      <c r="N2829" s="72">
        <f t="shared" ref="N2829:O2829" si="3425">SUBTOTAL(9,N2818:N2828)</f>
        <v>20.8</v>
      </c>
      <c r="O2829" s="73">
        <f t="shared" si="3425"/>
        <v>119142.4</v>
      </c>
      <c r="P2829" s="8"/>
    </row>
    <row r="2830" ht="14.25" customHeight="1" outlineLevel="2">
      <c r="A2830" s="68">
        <v>6090.0</v>
      </c>
      <c r="B2830" s="69">
        <v>52.0</v>
      </c>
      <c r="C2830" s="18" t="str">
        <f>IF(A2830=1.2, "Minneapolis",VLOOKUP(A2830,'Fall20 data fy22 comp rev '!$P$2:$Q$669,2,0))</f>
        <v>Sherburne and Northern Wright Special Education Cooperative</v>
      </c>
      <c r="D2830" s="68">
        <v>6090.0</v>
      </c>
      <c r="E2830" s="69">
        <v>52.0</v>
      </c>
      <c r="F2830" s="69">
        <v>10.0</v>
      </c>
      <c r="G2830" s="70" t="s">
        <v>3507</v>
      </c>
      <c r="H2830" s="69">
        <v>20.0</v>
      </c>
      <c r="I2830" s="69">
        <v>7.0</v>
      </c>
      <c r="J2830" s="69">
        <v>1.0</v>
      </c>
      <c r="K2830" s="29">
        <f t="shared" ref="K2830:K2842" si="3426">ROUND((I$3*I2830)+(J2830*J$3),1)</f>
        <v>7.5</v>
      </c>
      <c r="L2830" s="71">
        <f t="shared" ref="L2830:L2842" si="3427">ROUND(K2830/H2830,4)</f>
        <v>0.375</v>
      </c>
      <c r="M2830" s="71">
        <f t="shared" ref="M2830:M2842" si="3428">ROUND(MIN(1,L2830/M$3),4)</f>
        <v>0.4688</v>
      </c>
      <c r="N2830" s="72">
        <f t="shared" ref="N2830:N2842" si="3429">ROUND(K2830*M2830*N$3,2)</f>
        <v>2.11</v>
      </c>
      <c r="O2830" s="73">
        <f t="shared" ref="O2830:O2842" si="3430">ROUND(N2830*O$3,2)</f>
        <v>12086.08</v>
      </c>
      <c r="P2830" s="8">
        <f t="shared" ref="P2830:P2842" si="3431">O2830/H2830</f>
        <v>604.304</v>
      </c>
    </row>
    <row r="2831" ht="14.25" customHeight="1" outlineLevel="2">
      <c r="A2831" s="68">
        <v>6090.0</v>
      </c>
      <c r="B2831" s="69">
        <v>52.0</v>
      </c>
      <c r="C2831" s="18" t="str">
        <f>IF(A2831=1.2, "Minneapolis",VLOOKUP(A2831,'Fall20 data fy22 comp rev '!$P$2:$Q$669,2,0))</f>
        <v>Sherburne and Northern Wright Special Education Cooperative</v>
      </c>
      <c r="D2831" s="68">
        <v>6090.0</v>
      </c>
      <c r="E2831" s="69">
        <v>52.0</v>
      </c>
      <c r="F2831" s="69">
        <v>20.0</v>
      </c>
      <c r="G2831" s="70" t="s">
        <v>3508</v>
      </c>
      <c r="H2831" s="69">
        <v>51.0</v>
      </c>
      <c r="I2831" s="69">
        <v>9.0</v>
      </c>
      <c r="J2831" s="69">
        <v>1.0</v>
      </c>
      <c r="K2831" s="29">
        <f t="shared" si="3426"/>
        <v>9.5</v>
      </c>
      <c r="L2831" s="71">
        <f t="shared" si="3427"/>
        <v>0.1863</v>
      </c>
      <c r="M2831" s="71">
        <f t="shared" si="3428"/>
        <v>0.2329</v>
      </c>
      <c r="N2831" s="72">
        <f t="shared" si="3429"/>
        <v>1.33</v>
      </c>
      <c r="O2831" s="73">
        <f t="shared" si="3430"/>
        <v>7618.24</v>
      </c>
      <c r="P2831" s="8">
        <f t="shared" si="3431"/>
        <v>149.3772549</v>
      </c>
    </row>
    <row r="2832" ht="14.25" customHeight="1" outlineLevel="2">
      <c r="A2832" s="68">
        <v>6090.0</v>
      </c>
      <c r="B2832" s="69">
        <v>52.0</v>
      </c>
      <c r="C2832" s="18" t="str">
        <f>IF(A2832=1.2, "Minneapolis",VLOOKUP(A2832,'Fall20 data fy22 comp rev '!$P$2:$Q$669,2,0))</f>
        <v>Sherburne and Northern Wright Special Education Cooperative</v>
      </c>
      <c r="D2832" s="68">
        <v>6090.0</v>
      </c>
      <c r="E2832" s="69">
        <v>52.0</v>
      </c>
      <c r="F2832" s="69">
        <v>30.0</v>
      </c>
      <c r="G2832" s="70" t="s">
        <v>3509</v>
      </c>
      <c r="H2832" s="69">
        <v>12.0</v>
      </c>
      <c r="I2832" s="69">
        <v>5.0</v>
      </c>
      <c r="J2832" s="69">
        <v>2.0</v>
      </c>
      <c r="K2832" s="29">
        <f t="shared" si="3426"/>
        <v>6</v>
      </c>
      <c r="L2832" s="71">
        <f t="shared" si="3427"/>
        <v>0.5</v>
      </c>
      <c r="M2832" s="71">
        <f t="shared" si="3428"/>
        <v>0.625</v>
      </c>
      <c r="N2832" s="72">
        <f t="shared" si="3429"/>
        <v>2.25</v>
      </c>
      <c r="O2832" s="73">
        <f t="shared" si="3430"/>
        <v>12888</v>
      </c>
      <c r="P2832" s="8">
        <f t="shared" si="3431"/>
        <v>1074</v>
      </c>
    </row>
    <row r="2833" ht="14.25" customHeight="1" outlineLevel="2">
      <c r="A2833" s="68">
        <v>6090.0</v>
      </c>
      <c r="B2833" s="69">
        <v>52.0</v>
      </c>
      <c r="C2833" s="18" t="str">
        <f>IF(A2833=1.2, "Minneapolis",VLOOKUP(A2833,'Fall20 data fy22 comp rev '!$P$2:$Q$669,2,0))</f>
        <v>Sherburne and Northern Wright Special Education Cooperative</v>
      </c>
      <c r="D2833" s="68">
        <v>6090.0</v>
      </c>
      <c r="E2833" s="69">
        <v>52.0</v>
      </c>
      <c r="F2833" s="69">
        <v>50.0</v>
      </c>
      <c r="G2833" s="70" t="s">
        <v>3510</v>
      </c>
      <c r="H2833" s="69">
        <v>7.0</v>
      </c>
      <c r="I2833" s="69">
        <v>3.0</v>
      </c>
      <c r="J2833" s="69">
        <v>1.0</v>
      </c>
      <c r="K2833" s="29">
        <f t="shared" si="3426"/>
        <v>3.5</v>
      </c>
      <c r="L2833" s="71">
        <f t="shared" si="3427"/>
        <v>0.5</v>
      </c>
      <c r="M2833" s="71">
        <f t="shared" si="3428"/>
        <v>0.625</v>
      </c>
      <c r="N2833" s="72">
        <f t="shared" si="3429"/>
        <v>1.31</v>
      </c>
      <c r="O2833" s="73">
        <f t="shared" si="3430"/>
        <v>7503.68</v>
      </c>
      <c r="P2833" s="8">
        <f t="shared" si="3431"/>
        <v>1071.954286</v>
      </c>
    </row>
    <row r="2834" ht="14.25" customHeight="1" outlineLevel="2">
      <c r="A2834" s="68">
        <v>6090.0</v>
      </c>
      <c r="B2834" s="69">
        <v>52.0</v>
      </c>
      <c r="C2834" s="18" t="str">
        <f>IF(A2834=1.2, "Minneapolis",VLOOKUP(A2834,'Fall20 data fy22 comp rev '!$P$2:$Q$669,2,0))</f>
        <v>Sherburne and Northern Wright Special Education Cooperative</v>
      </c>
      <c r="D2834" s="68">
        <v>6090.0</v>
      </c>
      <c r="E2834" s="69">
        <v>52.0</v>
      </c>
      <c r="F2834" s="69">
        <v>60.0</v>
      </c>
      <c r="G2834" s="70" t="s">
        <v>3511</v>
      </c>
      <c r="H2834" s="69">
        <v>90.0</v>
      </c>
      <c r="I2834" s="69">
        <v>4.0</v>
      </c>
      <c r="J2834" s="69">
        <v>0.0</v>
      </c>
      <c r="K2834" s="29">
        <f t="shared" si="3426"/>
        <v>4</v>
      </c>
      <c r="L2834" s="71">
        <f t="shared" si="3427"/>
        <v>0.0444</v>
      </c>
      <c r="M2834" s="71">
        <f t="shared" si="3428"/>
        <v>0.0555</v>
      </c>
      <c r="N2834" s="72">
        <f t="shared" si="3429"/>
        <v>0.13</v>
      </c>
      <c r="O2834" s="73">
        <f t="shared" si="3430"/>
        <v>744.64</v>
      </c>
      <c r="P2834" s="8">
        <f t="shared" si="3431"/>
        <v>8.273777778</v>
      </c>
    </row>
    <row r="2835" ht="14.25" customHeight="1" outlineLevel="2">
      <c r="A2835" s="68">
        <v>6090.0</v>
      </c>
      <c r="B2835" s="69">
        <v>52.0</v>
      </c>
      <c r="C2835" s="18" t="str">
        <f>IF(A2835=1.2, "Minneapolis",VLOOKUP(A2835,'Fall20 data fy22 comp rev '!$P$2:$Q$669,2,0))</f>
        <v>Sherburne and Northern Wright Special Education Cooperative</v>
      </c>
      <c r="D2835" s="68">
        <v>6090.0</v>
      </c>
      <c r="E2835" s="69">
        <v>52.0</v>
      </c>
      <c r="F2835" s="69">
        <v>61.0</v>
      </c>
      <c r="G2835" s="70" t="s">
        <v>3512</v>
      </c>
      <c r="H2835" s="69">
        <v>7.0</v>
      </c>
      <c r="I2835" s="69">
        <v>3.0</v>
      </c>
      <c r="J2835" s="69">
        <v>0.0</v>
      </c>
      <c r="K2835" s="29">
        <f t="shared" si="3426"/>
        <v>3</v>
      </c>
      <c r="L2835" s="71">
        <f t="shared" si="3427"/>
        <v>0.4286</v>
      </c>
      <c r="M2835" s="71">
        <f t="shared" si="3428"/>
        <v>0.5358</v>
      </c>
      <c r="N2835" s="72">
        <f t="shared" si="3429"/>
        <v>0.96</v>
      </c>
      <c r="O2835" s="73">
        <f t="shared" si="3430"/>
        <v>5498.88</v>
      </c>
      <c r="P2835" s="8">
        <f t="shared" si="3431"/>
        <v>785.5542857</v>
      </c>
    </row>
    <row r="2836" ht="14.25" customHeight="1" outlineLevel="2">
      <c r="A2836" s="68">
        <v>6090.0</v>
      </c>
      <c r="B2836" s="69">
        <v>52.0</v>
      </c>
      <c r="C2836" s="18" t="str">
        <f>IF(A2836=1.2, "Minneapolis",VLOOKUP(A2836,'Fall20 data fy22 comp rev '!$P$2:$Q$669,2,0))</f>
        <v>Sherburne and Northern Wright Special Education Cooperative</v>
      </c>
      <c r="D2836" s="68">
        <v>6090.0</v>
      </c>
      <c r="E2836" s="69">
        <v>52.0</v>
      </c>
      <c r="F2836" s="69">
        <v>71.0</v>
      </c>
      <c r="G2836" s="70" t="s">
        <v>3513</v>
      </c>
      <c r="H2836" s="69">
        <v>10.0</v>
      </c>
      <c r="I2836" s="69">
        <v>1.0</v>
      </c>
      <c r="J2836" s="69">
        <v>3.0</v>
      </c>
      <c r="K2836" s="29">
        <f t="shared" si="3426"/>
        <v>2.5</v>
      </c>
      <c r="L2836" s="71">
        <f t="shared" si="3427"/>
        <v>0.25</v>
      </c>
      <c r="M2836" s="71">
        <f t="shared" si="3428"/>
        <v>0.3125</v>
      </c>
      <c r="N2836" s="72">
        <f t="shared" si="3429"/>
        <v>0.47</v>
      </c>
      <c r="O2836" s="73">
        <f t="shared" si="3430"/>
        <v>2692.16</v>
      </c>
      <c r="P2836" s="8">
        <f t="shared" si="3431"/>
        <v>269.216</v>
      </c>
    </row>
    <row r="2837" ht="14.25" customHeight="1" outlineLevel="2">
      <c r="A2837" s="68">
        <v>6090.0</v>
      </c>
      <c r="B2837" s="69">
        <v>52.0</v>
      </c>
      <c r="C2837" s="18" t="str">
        <f>IF(A2837=1.2, "Minneapolis",VLOOKUP(A2837,'Fall20 data fy22 comp rev '!$P$2:$Q$669,2,0))</f>
        <v>Sherburne and Northern Wright Special Education Cooperative</v>
      </c>
      <c r="D2837" s="68">
        <v>6090.0</v>
      </c>
      <c r="E2837" s="69">
        <v>52.0</v>
      </c>
      <c r="F2837" s="69">
        <v>72.0</v>
      </c>
      <c r="G2837" s="70" t="s">
        <v>4150</v>
      </c>
      <c r="H2837" s="69">
        <v>1.0</v>
      </c>
      <c r="I2837" s="69">
        <v>0.0</v>
      </c>
      <c r="J2837" s="69">
        <v>0.0</v>
      </c>
      <c r="K2837" s="29">
        <f t="shared" si="3426"/>
        <v>0</v>
      </c>
      <c r="L2837" s="71">
        <f t="shared" si="3427"/>
        <v>0</v>
      </c>
      <c r="M2837" s="71">
        <f t="shared" si="3428"/>
        <v>0</v>
      </c>
      <c r="N2837" s="72">
        <f t="shared" si="3429"/>
        <v>0</v>
      </c>
      <c r="O2837" s="73">
        <f t="shared" si="3430"/>
        <v>0</v>
      </c>
      <c r="P2837" s="8">
        <f t="shared" si="3431"/>
        <v>0</v>
      </c>
    </row>
    <row r="2838" ht="14.25" customHeight="1" outlineLevel="2">
      <c r="A2838" s="68">
        <v>6090.0</v>
      </c>
      <c r="B2838" s="69">
        <v>52.0</v>
      </c>
      <c r="C2838" s="18" t="str">
        <f>IF(A2838=1.2, "Minneapolis",VLOOKUP(A2838,'Fall20 data fy22 comp rev '!$P$2:$Q$669,2,0))</f>
        <v>Sherburne and Northern Wright Special Education Cooperative</v>
      </c>
      <c r="D2838" s="68">
        <v>6090.0</v>
      </c>
      <c r="E2838" s="69">
        <v>52.0</v>
      </c>
      <c r="F2838" s="69">
        <v>73.0</v>
      </c>
      <c r="G2838" s="70" t="s">
        <v>3514</v>
      </c>
      <c r="H2838" s="69">
        <v>6.0</v>
      </c>
      <c r="I2838" s="69">
        <v>4.0</v>
      </c>
      <c r="J2838" s="69">
        <v>0.0</v>
      </c>
      <c r="K2838" s="29">
        <f t="shared" si="3426"/>
        <v>4</v>
      </c>
      <c r="L2838" s="71">
        <f t="shared" si="3427"/>
        <v>0.6667</v>
      </c>
      <c r="M2838" s="71">
        <f t="shared" si="3428"/>
        <v>0.8334</v>
      </c>
      <c r="N2838" s="72">
        <f t="shared" si="3429"/>
        <v>2</v>
      </c>
      <c r="O2838" s="73">
        <f t="shared" si="3430"/>
        <v>11456</v>
      </c>
      <c r="P2838" s="8">
        <f t="shared" si="3431"/>
        <v>1909.333333</v>
      </c>
    </row>
    <row r="2839" ht="14.25" customHeight="1" outlineLevel="2">
      <c r="A2839" s="68">
        <v>6090.0</v>
      </c>
      <c r="B2839" s="69">
        <v>52.0</v>
      </c>
      <c r="C2839" s="18" t="str">
        <f>IF(A2839=1.2, "Minneapolis",VLOOKUP(A2839,'Fall20 data fy22 comp rev '!$P$2:$Q$669,2,0))</f>
        <v>Sherburne and Northern Wright Special Education Cooperative</v>
      </c>
      <c r="D2839" s="68">
        <v>6090.0</v>
      </c>
      <c r="E2839" s="69">
        <v>52.0</v>
      </c>
      <c r="F2839" s="69">
        <v>74.0</v>
      </c>
      <c r="G2839" s="70" t="s">
        <v>3515</v>
      </c>
      <c r="H2839" s="69">
        <v>14.0</v>
      </c>
      <c r="I2839" s="69">
        <v>0.0</v>
      </c>
      <c r="J2839" s="69">
        <v>0.0</v>
      </c>
      <c r="K2839" s="29">
        <f t="shared" si="3426"/>
        <v>0</v>
      </c>
      <c r="L2839" s="71">
        <f t="shared" si="3427"/>
        <v>0</v>
      </c>
      <c r="M2839" s="71">
        <f t="shared" si="3428"/>
        <v>0</v>
      </c>
      <c r="N2839" s="72">
        <f t="shared" si="3429"/>
        <v>0</v>
      </c>
      <c r="O2839" s="73">
        <f t="shared" si="3430"/>
        <v>0</v>
      </c>
      <c r="P2839" s="8">
        <f t="shared" si="3431"/>
        <v>0</v>
      </c>
    </row>
    <row r="2840" ht="14.25" customHeight="1" outlineLevel="2">
      <c r="A2840" s="68">
        <v>6090.0</v>
      </c>
      <c r="B2840" s="69">
        <v>52.0</v>
      </c>
      <c r="C2840" s="18" t="str">
        <f>IF(A2840=1.2, "Minneapolis",VLOOKUP(A2840,'Fall20 data fy22 comp rev '!$P$2:$Q$669,2,0))</f>
        <v>Sherburne and Northern Wright Special Education Cooperative</v>
      </c>
      <c r="D2840" s="68">
        <v>6090.0</v>
      </c>
      <c r="E2840" s="69">
        <v>52.0</v>
      </c>
      <c r="F2840" s="69">
        <v>75.0</v>
      </c>
      <c r="G2840" s="70" t="s">
        <v>3516</v>
      </c>
      <c r="H2840" s="69">
        <v>6.0</v>
      </c>
      <c r="I2840" s="69">
        <v>1.0</v>
      </c>
      <c r="J2840" s="69">
        <v>0.0</v>
      </c>
      <c r="K2840" s="29">
        <f t="shared" si="3426"/>
        <v>1</v>
      </c>
      <c r="L2840" s="71">
        <f t="shared" si="3427"/>
        <v>0.1667</v>
      </c>
      <c r="M2840" s="71">
        <f t="shared" si="3428"/>
        <v>0.2084</v>
      </c>
      <c r="N2840" s="72">
        <f t="shared" si="3429"/>
        <v>0.13</v>
      </c>
      <c r="O2840" s="73">
        <f t="shared" si="3430"/>
        <v>744.64</v>
      </c>
      <c r="P2840" s="8">
        <f t="shared" si="3431"/>
        <v>124.1066667</v>
      </c>
    </row>
    <row r="2841" ht="14.25" customHeight="1" outlineLevel="2">
      <c r="A2841" s="68">
        <v>6090.0</v>
      </c>
      <c r="B2841" s="69">
        <v>52.0</v>
      </c>
      <c r="C2841" s="18" t="str">
        <f>IF(A2841=1.2, "Minneapolis",VLOOKUP(A2841,'Fall20 data fy22 comp rev '!$P$2:$Q$669,2,0))</f>
        <v>Sherburne and Northern Wright Special Education Cooperative</v>
      </c>
      <c r="D2841" s="68">
        <v>6090.0</v>
      </c>
      <c r="E2841" s="69">
        <v>52.0</v>
      </c>
      <c r="F2841" s="69">
        <v>76.0</v>
      </c>
      <c r="G2841" s="70" t="s">
        <v>3517</v>
      </c>
      <c r="H2841" s="69">
        <v>5.0</v>
      </c>
      <c r="I2841" s="69">
        <v>2.0</v>
      </c>
      <c r="J2841" s="69">
        <v>0.0</v>
      </c>
      <c r="K2841" s="29">
        <f t="shared" si="3426"/>
        <v>2</v>
      </c>
      <c r="L2841" s="71">
        <f t="shared" si="3427"/>
        <v>0.4</v>
      </c>
      <c r="M2841" s="71">
        <f t="shared" si="3428"/>
        <v>0.5</v>
      </c>
      <c r="N2841" s="72">
        <f t="shared" si="3429"/>
        <v>0.6</v>
      </c>
      <c r="O2841" s="73">
        <f t="shared" si="3430"/>
        <v>3436.8</v>
      </c>
      <c r="P2841" s="8">
        <f t="shared" si="3431"/>
        <v>687.36</v>
      </c>
    </row>
    <row r="2842" ht="14.25" customHeight="1" outlineLevel="2">
      <c r="A2842" s="68">
        <v>6090.0</v>
      </c>
      <c r="B2842" s="69">
        <v>52.0</v>
      </c>
      <c r="C2842" s="18" t="str">
        <f>IF(A2842=1.2, "Minneapolis",VLOOKUP(A2842,'Fall20 data fy22 comp rev '!$P$2:$Q$669,2,0))</f>
        <v>Sherburne and Northern Wright Special Education Cooperative</v>
      </c>
      <c r="D2842" s="68">
        <v>6090.0</v>
      </c>
      <c r="E2842" s="69">
        <v>52.0</v>
      </c>
      <c r="F2842" s="69">
        <v>81.0</v>
      </c>
      <c r="G2842" s="70" t="s">
        <v>3518</v>
      </c>
      <c r="H2842" s="69">
        <v>3.0</v>
      </c>
      <c r="I2842" s="69">
        <v>1.0</v>
      </c>
      <c r="J2842" s="69">
        <v>1.0</v>
      </c>
      <c r="K2842" s="29">
        <f t="shared" si="3426"/>
        <v>1.5</v>
      </c>
      <c r="L2842" s="71">
        <f t="shared" si="3427"/>
        <v>0.5</v>
      </c>
      <c r="M2842" s="71">
        <f t="shared" si="3428"/>
        <v>0.625</v>
      </c>
      <c r="N2842" s="72">
        <f t="shared" si="3429"/>
        <v>0.56</v>
      </c>
      <c r="O2842" s="73">
        <f t="shared" si="3430"/>
        <v>3207.68</v>
      </c>
      <c r="P2842" s="8">
        <f t="shared" si="3431"/>
        <v>1069.226667</v>
      </c>
    </row>
    <row r="2843" ht="14.25" customHeight="1" outlineLevel="1">
      <c r="A2843" s="68"/>
      <c r="B2843" s="69"/>
      <c r="C2843" s="80" t="s">
        <v>4151</v>
      </c>
      <c r="D2843" s="68"/>
      <c r="E2843" s="69"/>
      <c r="F2843" s="69"/>
      <c r="G2843" s="70"/>
      <c r="H2843" s="69">
        <f t="shared" ref="H2843:K2843" si="3432">SUBTOTAL(9,H2830:H2842)</f>
        <v>232</v>
      </c>
      <c r="I2843" s="69">
        <f t="shared" si="3432"/>
        <v>40</v>
      </c>
      <c r="J2843" s="69">
        <f t="shared" si="3432"/>
        <v>9</v>
      </c>
      <c r="K2843" s="29">
        <f t="shared" si="3432"/>
        <v>44.5</v>
      </c>
      <c r="L2843" s="71"/>
      <c r="M2843" s="71"/>
      <c r="N2843" s="72">
        <f t="shared" ref="N2843:O2843" si="3433">SUBTOTAL(9,N2830:N2842)</f>
        <v>11.85</v>
      </c>
      <c r="O2843" s="73">
        <f t="shared" si="3433"/>
        <v>67876.8</v>
      </c>
      <c r="P2843" s="8"/>
    </row>
    <row r="2844" ht="14.25" customHeight="1" outlineLevel="2">
      <c r="A2844" s="68">
        <v>6094.0</v>
      </c>
      <c r="B2844" s="69">
        <v>52.0</v>
      </c>
      <c r="C2844" s="18" t="str">
        <f>IF(A2844=1.2, "Minneapolis",VLOOKUP(A2844,'Fall20 data fy22 comp rev '!$P$2:$Q$669,2,0))</f>
        <v>Cannon Valley Special Education Cooperative</v>
      </c>
      <c r="D2844" s="68">
        <v>6094.0</v>
      </c>
      <c r="E2844" s="69">
        <v>52.0</v>
      </c>
      <c r="F2844" s="69">
        <v>10.0</v>
      </c>
      <c r="G2844" s="70" t="s">
        <v>3520</v>
      </c>
      <c r="H2844" s="69">
        <v>47.0</v>
      </c>
      <c r="I2844" s="69">
        <v>29.0</v>
      </c>
      <c r="J2844" s="69">
        <v>4.0</v>
      </c>
      <c r="K2844" s="29">
        <f t="shared" ref="K2844:K2846" si="3434">ROUND((I$3*I2844)+(J2844*J$3),1)</f>
        <v>31</v>
      </c>
      <c r="L2844" s="71">
        <f t="shared" ref="L2844:L2846" si="3435">ROUND(K2844/H2844,4)</f>
        <v>0.6596</v>
      </c>
      <c r="M2844" s="71">
        <f t="shared" ref="M2844:M2846" si="3436">ROUND(MIN(1,L2844/M$3),4)</f>
        <v>0.8245</v>
      </c>
      <c r="N2844" s="72">
        <f t="shared" ref="N2844:N2846" si="3437">ROUND(K2844*M2844*N$3,2)</f>
        <v>15.34</v>
      </c>
      <c r="O2844" s="73">
        <f t="shared" ref="O2844:O2846" si="3438">ROUND(N2844*O$3,2)</f>
        <v>87867.52</v>
      </c>
      <c r="P2844" s="8">
        <f t="shared" ref="P2844:P2846" si="3439">O2844/H2844</f>
        <v>1869.521702</v>
      </c>
    </row>
    <row r="2845" ht="14.25" customHeight="1" outlineLevel="2">
      <c r="A2845" s="68">
        <v>6094.0</v>
      </c>
      <c r="B2845" s="69">
        <v>52.0</v>
      </c>
      <c r="C2845" s="18" t="str">
        <f>IF(A2845=1.2, "Minneapolis",VLOOKUP(A2845,'Fall20 data fy22 comp rev '!$P$2:$Q$669,2,0))</f>
        <v>Cannon Valley Special Education Cooperative</v>
      </c>
      <c r="D2845" s="68">
        <v>6094.0</v>
      </c>
      <c r="E2845" s="69">
        <v>52.0</v>
      </c>
      <c r="F2845" s="69">
        <v>20.0</v>
      </c>
      <c r="G2845" s="70" t="s">
        <v>3521</v>
      </c>
      <c r="H2845" s="69">
        <v>10.0</v>
      </c>
      <c r="I2845" s="69">
        <v>5.0</v>
      </c>
      <c r="J2845" s="69">
        <v>1.0</v>
      </c>
      <c r="K2845" s="29">
        <f t="shared" si="3434"/>
        <v>5.5</v>
      </c>
      <c r="L2845" s="71">
        <f t="shared" si="3435"/>
        <v>0.55</v>
      </c>
      <c r="M2845" s="71">
        <f t="shared" si="3436"/>
        <v>0.6875</v>
      </c>
      <c r="N2845" s="72">
        <f t="shared" si="3437"/>
        <v>2.27</v>
      </c>
      <c r="O2845" s="73">
        <f t="shared" si="3438"/>
        <v>13002.56</v>
      </c>
      <c r="P2845" s="8">
        <f t="shared" si="3439"/>
        <v>1300.256</v>
      </c>
    </row>
    <row r="2846" ht="14.25" customHeight="1" outlineLevel="2">
      <c r="A2846" s="68">
        <v>6094.0</v>
      </c>
      <c r="B2846" s="69">
        <v>52.0</v>
      </c>
      <c r="C2846" s="18" t="str">
        <f>IF(A2846=1.2, "Minneapolis",VLOOKUP(A2846,'Fall20 data fy22 comp rev '!$P$2:$Q$669,2,0))</f>
        <v>Cannon Valley Special Education Cooperative</v>
      </c>
      <c r="D2846" s="68">
        <v>6094.0</v>
      </c>
      <c r="E2846" s="69">
        <v>52.0</v>
      </c>
      <c r="F2846" s="69">
        <v>50.0</v>
      </c>
      <c r="G2846" s="70" t="s">
        <v>3522</v>
      </c>
      <c r="H2846" s="69">
        <v>29.0</v>
      </c>
      <c r="I2846" s="69">
        <v>2.0</v>
      </c>
      <c r="J2846" s="69">
        <v>1.0</v>
      </c>
      <c r="K2846" s="29">
        <f t="shared" si="3434"/>
        <v>2.5</v>
      </c>
      <c r="L2846" s="71">
        <f t="shared" si="3435"/>
        <v>0.0862</v>
      </c>
      <c r="M2846" s="71">
        <f t="shared" si="3436"/>
        <v>0.1078</v>
      </c>
      <c r="N2846" s="72">
        <f t="shared" si="3437"/>
        <v>0.16</v>
      </c>
      <c r="O2846" s="73">
        <f t="shared" si="3438"/>
        <v>916.48</v>
      </c>
      <c r="P2846" s="8">
        <f t="shared" si="3439"/>
        <v>31.60275862</v>
      </c>
    </row>
    <row r="2847" ht="14.25" customHeight="1" outlineLevel="1">
      <c r="A2847" s="68"/>
      <c r="B2847" s="69"/>
      <c r="C2847" s="80" t="s">
        <v>4152</v>
      </c>
      <c r="D2847" s="68"/>
      <c r="E2847" s="69"/>
      <c r="F2847" s="69"/>
      <c r="G2847" s="70"/>
      <c r="H2847" s="69">
        <f t="shared" ref="H2847:K2847" si="3440">SUBTOTAL(9,H2844:H2846)</f>
        <v>86</v>
      </c>
      <c r="I2847" s="69">
        <f t="shared" si="3440"/>
        <v>36</v>
      </c>
      <c r="J2847" s="69">
        <f t="shared" si="3440"/>
        <v>6</v>
      </c>
      <c r="K2847" s="29">
        <f t="shared" si="3440"/>
        <v>39</v>
      </c>
      <c r="L2847" s="71"/>
      <c r="M2847" s="71"/>
      <c r="N2847" s="72">
        <f t="shared" ref="N2847:O2847" si="3441">SUBTOTAL(9,N2844:N2846)</f>
        <v>17.77</v>
      </c>
      <c r="O2847" s="73">
        <f t="shared" si="3441"/>
        <v>101786.56</v>
      </c>
      <c r="P2847" s="8"/>
    </row>
    <row r="2848" ht="14.25" customHeight="1" outlineLevel="2">
      <c r="A2848" s="68">
        <v>6095.0</v>
      </c>
      <c r="B2848" s="69">
        <v>52.0</v>
      </c>
      <c r="C2848" s="18" t="str">
        <f>IF(A2848=1.2, "Minneapolis",VLOOKUP(A2848,'Fall20 data fy22 comp rev '!$P$2:$Q$669,2,0))</f>
        <v>Austin Albert Lea Area Special Education Cooperative (AALASEC)</v>
      </c>
      <c r="D2848" s="68">
        <v>6095.0</v>
      </c>
      <c r="E2848" s="69">
        <v>52.0</v>
      </c>
      <c r="F2848" s="69">
        <v>550.0</v>
      </c>
      <c r="G2848" s="70" t="s">
        <v>3523</v>
      </c>
      <c r="H2848" s="69">
        <v>35.0</v>
      </c>
      <c r="I2848" s="69">
        <v>16.0</v>
      </c>
      <c r="J2848" s="69">
        <v>2.0</v>
      </c>
      <c r="K2848" s="29">
        <f>ROUND((I$3*I2848)+(J2848*J$3),1)</f>
        <v>17</v>
      </c>
      <c r="L2848" s="71">
        <f>ROUND(K2848/H2848,4)</f>
        <v>0.4857</v>
      </c>
      <c r="M2848" s="71">
        <f>ROUND(MIN(1,L2848/M$3),4)</f>
        <v>0.6071</v>
      </c>
      <c r="N2848" s="72">
        <f>ROUND(K2848*M2848*N$3,2)</f>
        <v>6.19</v>
      </c>
      <c r="O2848" s="73">
        <f>ROUND(N2848*O$3,2)</f>
        <v>35456.32</v>
      </c>
      <c r="P2848" s="8">
        <f>O2848/H2848</f>
        <v>1013.037714</v>
      </c>
    </row>
    <row r="2849" ht="14.25" customHeight="1" outlineLevel="1">
      <c r="A2849" s="68"/>
      <c r="B2849" s="69"/>
      <c r="C2849" s="80" t="s">
        <v>4153</v>
      </c>
      <c r="D2849" s="68"/>
      <c r="E2849" s="69"/>
      <c r="F2849" s="69"/>
      <c r="G2849" s="70"/>
      <c r="H2849" s="69">
        <f t="shared" ref="H2849:K2849" si="3442">SUBTOTAL(9,H2848)</f>
        <v>35</v>
      </c>
      <c r="I2849" s="69">
        <f t="shared" si="3442"/>
        <v>16</v>
      </c>
      <c r="J2849" s="69">
        <f t="shared" si="3442"/>
        <v>2</v>
      </c>
      <c r="K2849" s="29">
        <f t="shared" si="3442"/>
        <v>17</v>
      </c>
      <c r="L2849" s="71"/>
      <c r="M2849" s="71"/>
      <c r="N2849" s="72">
        <f t="shared" ref="N2849:O2849" si="3443">SUBTOTAL(9,N2848)</f>
        <v>6.19</v>
      </c>
      <c r="O2849" s="73">
        <f t="shared" si="3443"/>
        <v>35456.32</v>
      </c>
      <c r="P2849" s="8"/>
    </row>
    <row r="2850" ht="14.25" customHeight="1" outlineLevel="2">
      <c r="A2850" s="68">
        <v>6096.0</v>
      </c>
      <c r="B2850" s="69">
        <v>52.0</v>
      </c>
      <c r="C2850" s="18" t="str">
        <f>IF(A2850=1.2, "Minneapolis",VLOOKUP(A2850,'Fall20 data fy22 comp rev '!$P$2:$Q$669,2,0))</f>
        <v>Northern Lights Academy</v>
      </c>
      <c r="D2850" s="68">
        <v>6096.0</v>
      </c>
      <c r="E2850" s="69">
        <v>52.0</v>
      </c>
      <c r="F2850" s="69">
        <v>10.0</v>
      </c>
      <c r="G2850" s="70" t="s">
        <v>2044</v>
      </c>
      <c r="H2850" s="69">
        <v>18.0</v>
      </c>
      <c r="I2850" s="69">
        <v>10.0</v>
      </c>
      <c r="J2850" s="69">
        <v>3.0</v>
      </c>
      <c r="K2850" s="29">
        <f t="shared" ref="K2850:K2852" si="3444">ROUND((I$3*I2850)+(J2850*J$3),1)</f>
        <v>11.5</v>
      </c>
      <c r="L2850" s="71">
        <f t="shared" ref="L2850:L2852" si="3445">ROUND(K2850/H2850,4)</f>
        <v>0.6389</v>
      </c>
      <c r="M2850" s="71">
        <f t="shared" ref="M2850:M2852" si="3446">ROUND(MIN(1,L2850/M$3),4)</f>
        <v>0.7986</v>
      </c>
      <c r="N2850" s="72">
        <f t="shared" ref="N2850:N2852" si="3447">ROUND(K2850*M2850*N$3,2)</f>
        <v>5.51</v>
      </c>
      <c r="O2850" s="73">
        <f t="shared" ref="O2850:O2852" si="3448">ROUND(N2850*O$3,2)</f>
        <v>31561.28</v>
      </c>
      <c r="P2850" s="8">
        <f t="shared" ref="P2850:P2852" si="3449">O2850/H2850</f>
        <v>1753.404444</v>
      </c>
    </row>
    <row r="2851" ht="14.25" customHeight="1" outlineLevel="2">
      <c r="A2851" s="68">
        <v>6096.0</v>
      </c>
      <c r="B2851" s="69">
        <v>52.0</v>
      </c>
      <c r="C2851" s="18" t="str">
        <f>IF(A2851=1.2, "Minneapolis",VLOOKUP(A2851,'Fall20 data fy22 comp rev '!$P$2:$Q$669,2,0))</f>
        <v>Northern Lights Academy</v>
      </c>
      <c r="D2851" s="68">
        <v>6096.0</v>
      </c>
      <c r="E2851" s="69">
        <v>52.0</v>
      </c>
      <c r="F2851" s="69">
        <v>20.0</v>
      </c>
      <c r="G2851" s="70" t="s">
        <v>4154</v>
      </c>
      <c r="H2851" s="69">
        <v>8.0</v>
      </c>
      <c r="I2851" s="69">
        <v>4.0</v>
      </c>
      <c r="J2851" s="69">
        <v>4.0</v>
      </c>
      <c r="K2851" s="29">
        <f t="shared" si="3444"/>
        <v>6</v>
      </c>
      <c r="L2851" s="71">
        <f t="shared" si="3445"/>
        <v>0.75</v>
      </c>
      <c r="M2851" s="71">
        <f t="shared" si="3446"/>
        <v>0.9375</v>
      </c>
      <c r="N2851" s="72">
        <f t="shared" si="3447"/>
        <v>3.38</v>
      </c>
      <c r="O2851" s="73">
        <f t="shared" si="3448"/>
        <v>19360.64</v>
      </c>
      <c r="P2851" s="8">
        <f t="shared" si="3449"/>
        <v>2420.08</v>
      </c>
    </row>
    <row r="2852" ht="14.25" customHeight="1" outlineLevel="2">
      <c r="A2852" s="68">
        <v>6096.0</v>
      </c>
      <c r="B2852" s="69">
        <v>52.0</v>
      </c>
      <c r="C2852" s="18" t="str">
        <f>IF(A2852=1.2, "Minneapolis",VLOOKUP(A2852,'Fall20 data fy22 comp rev '!$P$2:$Q$669,2,0))</f>
        <v>Northern Lights Academy</v>
      </c>
      <c r="D2852" s="68">
        <v>6096.0</v>
      </c>
      <c r="E2852" s="69">
        <v>52.0</v>
      </c>
      <c r="F2852" s="69">
        <v>30.0</v>
      </c>
      <c r="G2852" s="70" t="s">
        <v>4155</v>
      </c>
      <c r="H2852" s="69">
        <v>3.0</v>
      </c>
      <c r="I2852" s="69">
        <v>0.0</v>
      </c>
      <c r="J2852" s="69">
        <v>0.0</v>
      </c>
      <c r="K2852" s="29">
        <f t="shared" si="3444"/>
        <v>0</v>
      </c>
      <c r="L2852" s="71">
        <f t="shared" si="3445"/>
        <v>0</v>
      </c>
      <c r="M2852" s="71">
        <f t="shared" si="3446"/>
        <v>0</v>
      </c>
      <c r="N2852" s="72">
        <f t="shared" si="3447"/>
        <v>0</v>
      </c>
      <c r="O2852" s="73">
        <f t="shared" si="3448"/>
        <v>0</v>
      </c>
      <c r="P2852" s="8">
        <f t="shared" si="3449"/>
        <v>0</v>
      </c>
    </row>
    <row r="2853" ht="14.25" customHeight="1" outlineLevel="1">
      <c r="A2853" s="68"/>
      <c r="B2853" s="69"/>
      <c r="C2853" s="80" t="s">
        <v>4156</v>
      </c>
      <c r="D2853" s="68"/>
      <c r="E2853" s="69"/>
      <c r="F2853" s="69"/>
      <c r="G2853" s="70"/>
      <c r="H2853" s="69">
        <f t="shared" ref="H2853:K2853" si="3450">SUBTOTAL(9,H2850:H2852)</f>
        <v>29</v>
      </c>
      <c r="I2853" s="69">
        <f t="shared" si="3450"/>
        <v>14</v>
      </c>
      <c r="J2853" s="69">
        <f t="shared" si="3450"/>
        <v>7</v>
      </c>
      <c r="K2853" s="29">
        <f t="shared" si="3450"/>
        <v>17.5</v>
      </c>
      <c r="L2853" s="71"/>
      <c r="M2853" s="71"/>
      <c r="N2853" s="72">
        <f t="shared" ref="N2853:O2853" si="3451">SUBTOTAL(9,N2850:N2852)</f>
        <v>8.89</v>
      </c>
      <c r="O2853" s="73">
        <f t="shared" si="3451"/>
        <v>50921.92</v>
      </c>
      <c r="P2853" s="8"/>
    </row>
    <row r="2854" ht="14.25" customHeight="1" outlineLevel="2">
      <c r="A2854" s="68">
        <v>6383.0</v>
      </c>
      <c r="B2854" s="69">
        <v>61.0</v>
      </c>
      <c r="C2854" s="18" t="str">
        <f>IF(A2854=1.2, "Minneapolis",VLOOKUP(A2854,'Fall20 data fy22 comp rev '!$P$2:$Q$669,2,0))</f>
        <v>Benton-Stearns Ed. District</v>
      </c>
      <c r="D2854" s="68">
        <v>6383.0</v>
      </c>
      <c r="E2854" s="69">
        <v>61.0</v>
      </c>
      <c r="F2854" s="69">
        <v>10.0</v>
      </c>
      <c r="G2854" s="70" t="s">
        <v>2046</v>
      </c>
      <c r="H2854" s="69">
        <v>37.0</v>
      </c>
      <c r="I2854" s="69">
        <v>18.0</v>
      </c>
      <c r="J2854" s="69">
        <v>5.0</v>
      </c>
      <c r="K2854" s="29">
        <f t="shared" ref="K2854:K2857" si="3452">ROUND((I$3*I2854)+(J2854*J$3),1)</f>
        <v>20.5</v>
      </c>
      <c r="L2854" s="71">
        <f t="shared" ref="L2854:L2857" si="3453">ROUND(K2854/H2854,4)</f>
        <v>0.5541</v>
      </c>
      <c r="M2854" s="71">
        <f t="shared" ref="M2854:M2857" si="3454">ROUND(MIN(1,L2854/M$3),4)</f>
        <v>0.6926</v>
      </c>
      <c r="N2854" s="72">
        <f t="shared" ref="N2854:N2857" si="3455">ROUND(K2854*M2854*N$3,2)</f>
        <v>8.52</v>
      </c>
      <c r="O2854" s="73">
        <f t="shared" ref="O2854:O2857" si="3456">ROUND(N2854*O$3,2)</f>
        <v>48802.56</v>
      </c>
      <c r="P2854" s="8">
        <f t="shared" ref="P2854:P2857" si="3457">O2854/H2854</f>
        <v>1318.988108</v>
      </c>
    </row>
    <row r="2855" ht="14.25" customHeight="1" outlineLevel="2">
      <c r="A2855" s="68">
        <v>6383.0</v>
      </c>
      <c r="B2855" s="69">
        <v>61.0</v>
      </c>
      <c r="C2855" s="18" t="str">
        <f>IF(A2855=1.2, "Minneapolis",VLOOKUP(A2855,'Fall20 data fy22 comp rev '!$P$2:$Q$669,2,0))</f>
        <v>Benton-Stearns Ed. District</v>
      </c>
      <c r="D2855" s="68">
        <v>6383.0</v>
      </c>
      <c r="E2855" s="69">
        <v>61.0</v>
      </c>
      <c r="F2855" s="69">
        <v>30.0</v>
      </c>
      <c r="G2855" s="70" t="s">
        <v>3525</v>
      </c>
      <c r="H2855" s="69">
        <v>15.0</v>
      </c>
      <c r="I2855" s="69">
        <v>5.0</v>
      </c>
      <c r="J2855" s="69">
        <v>3.0</v>
      </c>
      <c r="K2855" s="29">
        <f t="shared" si="3452"/>
        <v>6.5</v>
      </c>
      <c r="L2855" s="71">
        <f t="shared" si="3453"/>
        <v>0.4333</v>
      </c>
      <c r="M2855" s="71">
        <f t="shared" si="3454"/>
        <v>0.5416</v>
      </c>
      <c r="N2855" s="72">
        <f t="shared" si="3455"/>
        <v>2.11</v>
      </c>
      <c r="O2855" s="73">
        <f t="shared" si="3456"/>
        <v>12086.08</v>
      </c>
      <c r="P2855" s="8">
        <f t="shared" si="3457"/>
        <v>805.7386667</v>
      </c>
    </row>
    <row r="2856" ht="14.25" customHeight="1" outlineLevel="2">
      <c r="A2856" s="68">
        <v>6383.0</v>
      </c>
      <c r="B2856" s="69">
        <v>61.0</v>
      </c>
      <c r="C2856" s="18" t="str">
        <f>IF(A2856=1.2, "Minneapolis",VLOOKUP(A2856,'Fall20 data fy22 comp rev '!$P$2:$Q$669,2,0))</f>
        <v>Benton-Stearns Ed. District</v>
      </c>
      <c r="D2856" s="68">
        <v>6383.0</v>
      </c>
      <c r="E2856" s="69">
        <v>61.0</v>
      </c>
      <c r="F2856" s="69">
        <v>40.0</v>
      </c>
      <c r="G2856" s="70" t="s">
        <v>3526</v>
      </c>
      <c r="H2856" s="69">
        <v>6.0</v>
      </c>
      <c r="I2856" s="69">
        <v>1.0</v>
      </c>
      <c r="J2856" s="69">
        <v>0.0</v>
      </c>
      <c r="K2856" s="29">
        <f t="shared" si="3452"/>
        <v>1</v>
      </c>
      <c r="L2856" s="71">
        <f t="shared" si="3453"/>
        <v>0.1667</v>
      </c>
      <c r="M2856" s="71">
        <f t="shared" si="3454"/>
        <v>0.2084</v>
      </c>
      <c r="N2856" s="72">
        <f t="shared" si="3455"/>
        <v>0.13</v>
      </c>
      <c r="O2856" s="73">
        <f t="shared" si="3456"/>
        <v>744.64</v>
      </c>
      <c r="P2856" s="8">
        <f t="shared" si="3457"/>
        <v>124.1066667</v>
      </c>
    </row>
    <row r="2857" ht="14.25" customHeight="1" outlineLevel="2">
      <c r="A2857" s="68">
        <v>6383.0</v>
      </c>
      <c r="B2857" s="69">
        <v>61.0</v>
      </c>
      <c r="C2857" s="18" t="str">
        <f>IF(A2857=1.2, "Minneapolis",VLOOKUP(A2857,'Fall20 data fy22 comp rev '!$P$2:$Q$669,2,0))</f>
        <v>Benton-Stearns Ed. District</v>
      </c>
      <c r="D2857" s="68">
        <v>6383.0</v>
      </c>
      <c r="E2857" s="69">
        <v>61.0</v>
      </c>
      <c r="F2857" s="69">
        <v>50.0</v>
      </c>
      <c r="G2857" s="70" t="s">
        <v>3527</v>
      </c>
      <c r="H2857" s="69">
        <v>81.0</v>
      </c>
      <c r="I2857" s="69">
        <v>20.0</v>
      </c>
      <c r="J2857" s="69">
        <v>0.0</v>
      </c>
      <c r="K2857" s="29">
        <f t="shared" si="3452"/>
        <v>20</v>
      </c>
      <c r="L2857" s="71">
        <f t="shared" si="3453"/>
        <v>0.2469</v>
      </c>
      <c r="M2857" s="71">
        <f t="shared" si="3454"/>
        <v>0.3086</v>
      </c>
      <c r="N2857" s="72">
        <f t="shared" si="3455"/>
        <v>3.7</v>
      </c>
      <c r="O2857" s="73">
        <f t="shared" si="3456"/>
        <v>21193.6</v>
      </c>
      <c r="P2857" s="8">
        <f t="shared" si="3457"/>
        <v>261.6493827</v>
      </c>
    </row>
    <row r="2858" ht="14.25" customHeight="1" outlineLevel="1">
      <c r="A2858" s="68"/>
      <c r="B2858" s="69"/>
      <c r="C2858" s="80" t="s">
        <v>4157</v>
      </c>
      <c r="D2858" s="68"/>
      <c r="E2858" s="69"/>
      <c r="F2858" s="69"/>
      <c r="G2858" s="70"/>
      <c r="H2858" s="69">
        <f t="shared" ref="H2858:K2858" si="3458">SUBTOTAL(9,H2854:H2857)</f>
        <v>139</v>
      </c>
      <c r="I2858" s="69">
        <f t="shared" si="3458"/>
        <v>44</v>
      </c>
      <c r="J2858" s="69">
        <f t="shared" si="3458"/>
        <v>8</v>
      </c>
      <c r="K2858" s="29">
        <f t="shared" si="3458"/>
        <v>48</v>
      </c>
      <c r="L2858" s="71"/>
      <c r="M2858" s="71"/>
      <c r="N2858" s="72">
        <f t="shared" ref="N2858:O2858" si="3459">SUBTOTAL(9,N2854:N2857)</f>
        <v>14.46</v>
      </c>
      <c r="O2858" s="73">
        <f t="shared" si="3459"/>
        <v>82826.88</v>
      </c>
      <c r="P2858" s="8"/>
    </row>
    <row r="2859" ht="14.25" customHeight="1" outlineLevel="2">
      <c r="A2859" s="68">
        <v>6979.0</v>
      </c>
      <c r="B2859" s="69">
        <v>61.0</v>
      </c>
      <c r="C2859" s="18" t="str">
        <f>IF(A2859=1.2, "Minneapolis",VLOOKUP(A2859,'Fall20 data fy22 comp rev '!$P$2:$Q$669,2,0))</f>
        <v>Mid State Education District</v>
      </c>
      <c r="D2859" s="68">
        <v>6979.0</v>
      </c>
      <c r="E2859" s="69">
        <v>61.0</v>
      </c>
      <c r="F2859" s="69">
        <v>10.0</v>
      </c>
      <c r="G2859" s="70" t="s">
        <v>3528</v>
      </c>
      <c r="H2859" s="69">
        <v>6.0</v>
      </c>
      <c r="I2859" s="69">
        <v>2.0</v>
      </c>
      <c r="J2859" s="69">
        <v>1.0</v>
      </c>
      <c r="K2859" s="29">
        <f t="shared" ref="K2859:K2864" si="3460">ROUND((I$3*I2859)+(J2859*J$3),1)</f>
        <v>2.5</v>
      </c>
      <c r="L2859" s="71">
        <f t="shared" ref="L2859:L2864" si="3461">ROUND(K2859/H2859,4)</f>
        <v>0.4167</v>
      </c>
      <c r="M2859" s="71">
        <f t="shared" ref="M2859:M2864" si="3462">ROUND(MIN(1,L2859/M$3),4)</f>
        <v>0.5209</v>
      </c>
      <c r="N2859" s="72">
        <f t="shared" ref="N2859:N2864" si="3463">ROUND(K2859*M2859*N$3,2)</f>
        <v>0.78</v>
      </c>
      <c r="O2859" s="73">
        <f t="shared" ref="O2859:O2864" si="3464">ROUND(N2859*O$3,2)</f>
        <v>4467.84</v>
      </c>
      <c r="P2859" s="8">
        <f t="shared" ref="P2859:P2864" si="3465">O2859/H2859</f>
        <v>744.64</v>
      </c>
    </row>
    <row r="2860" ht="14.25" customHeight="1" outlineLevel="2">
      <c r="A2860" s="68">
        <v>6979.0</v>
      </c>
      <c r="B2860" s="69">
        <v>61.0</v>
      </c>
      <c r="C2860" s="18" t="str">
        <f>IF(A2860=1.2, "Minneapolis",VLOOKUP(A2860,'Fall20 data fy22 comp rev '!$P$2:$Q$669,2,0))</f>
        <v>Mid State Education District</v>
      </c>
      <c r="D2860" s="68">
        <v>6979.0</v>
      </c>
      <c r="E2860" s="69">
        <v>61.0</v>
      </c>
      <c r="F2860" s="69">
        <v>20.0</v>
      </c>
      <c r="G2860" s="70" t="s">
        <v>3529</v>
      </c>
      <c r="H2860" s="69">
        <v>8.0</v>
      </c>
      <c r="I2860" s="69">
        <v>5.0</v>
      </c>
      <c r="J2860" s="69">
        <v>0.0</v>
      </c>
      <c r="K2860" s="29">
        <f t="shared" si="3460"/>
        <v>5</v>
      </c>
      <c r="L2860" s="71">
        <f t="shared" si="3461"/>
        <v>0.625</v>
      </c>
      <c r="M2860" s="71">
        <f t="shared" si="3462"/>
        <v>0.7813</v>
      </c>
      <c r="N2860" s="72">
        <f t="shared" si="3463"/>
        <v>2.34</v>
      </c>
      <c r="O2860" s="73">
        <f t="shared" si="3464"/>
        <v>13403.52</v>
      </c>
      <c r="P2860" s="8">
        <f t="shared" si="3465"/>
        <v>1675.44</v>
      </c>
    </row>
    <row r="2861" ht="14.25" customHeight="1" outlineLevel="2">
      <c r="A2861" s="68">
        <v>6979.0</v>
      </c>
      <c r="B2861" s="69">
        <v>61.0</v>
      </c>
      <c r="C2861" s="18" t="str">
        <f>IF(A2861=1.2, "Minneapolis",VLOOKUP(A2861,'Fall20 data fy22 comp rev '!$P$2:$Q$669,2,0))</f>
        <v>Mid State Education District</v>
      </c>
      <c r="D2861" s="68">
        <v>6979.0</v>
      </c>
      <c r="E2861" s="69">
        <v>61.0</v>
      </c>
      <c r="F2861" s="69">
        <v>30.0</v>
      </c>
      <c r="G2861" s="70" t="s">
        <v>3530</v>
      </c>
      <c r="H2861" s="69">
        <v>9.0</v>
      </c>
      <c r="I2861" s="69">
        <v>6.0</v>
      </c>
      <c r="J2861" s="69">
        <v>0.0</v>
      </c>
      <c r="K2861" s="29">
        <f t="shared" si="3460"/>
        <v>6</v>
      </c>
      <c r="L2861" s="71">
        <f t="shared" si="3461"/>
        <v>0.6667</v>
      </c>
      <c r="M2861" s="71">
        <f t="shared" si="3462"/>
        <v>0.8334</v>
      </c>
      <c r="N2861" s="72">
        <f t="shared" si="3463"/>
        <v>3</v>
      </c>
      <c r="O2861" s="73">
        <f t="shared" si="3464"/>
        <v>17184</v>
      </c>
      <c r="P2861" s="8">
        <f t="shared" si="3465"/>
        <v>1909.333333</v>
      </c>
    </row>
    <row r="2862" ht="14.25" customHeight="1" outlineLevel="2">
      <c r="A2862" s="68">
        <v>6979.0</v>
      </c>
      <c r="B2862" s="69">
        <v>61.0</v>
      </c>
      <c r="C2862" s="18" t="str">
        <f>IF(A2862=1.2, "Minneapolis",VLOOKUP(A2862,'Fall20 data fy22 comp rev '!$P$2:$Q$669,2,0))</f>
        <v>Mid State Education District</v>
      </c>
      <c r="D2862" s="68">
        <v>6979.0</v>
      </c>
      <c r="E2862" s="69">
        <v>61.0</v>
      </c>
      <c r="F2862" s="69">
        <v>40.0</v>
      </c>
      <c r="G2862" s="70" t="s">
        <v>3531</v>
      </c>
      <c r="H2862" s="69">
        <v>16.0</v>
      </c>
      <c r="I2862" s="69">
        <v>13.0</v>
      </c>
      <c r="J2862" s="69">
        <v>1.0</v>
      </c>
      <c r="K2862" s="29">
        <f t="shared" si="3460"/>
        <v>13.5</v>
      </c>
      <c r="L2862" s="71">
        <f t="shared" si="3461"/>
        <v>0.8438</v>
      </c>
      <c r="M2862" s="71">
        <f t="shared" si="3462"/>
        <v>1</v>
      </c>
      <c r="N2862" s="72">
        <f t="shared" si="3463"/>
        <v>8.1</v>
      </c>
      <c r="O2862" s="73">
        <f t="shared" si="3464"/>
        <v>46396.8</v>
      </c>
      <c r="P2862" s="8">
        <f t="shared" si="3465"/>
        <v>2899.8</v>
      </c>
    </row>
    <row r="2863" ht="14.25" customHeight="1" outlineLevel="2">
      <c r="A2863" s="68">
        <v>6979.0</v>
      </c>
      <c r="B2863" s="69">
        <v>61.0</v>
      </c>
      <c r="C2863" s="18" t="str">
        <f>IF(A2863=1.2, "Minneapolis",VLOOKUP(A2863,'Fall20 data fy22 comp rev '!$P$2:$Q$669,2,0))</f>
        <v>Mid State Education District</v>
      </c>
      <c r="D2863" s="68">
        <v>6979.0</v>
      </c>
      <c r="E2863" s="69">
        <v>61.0</v>
      </c>
      <c r="F2863" s="69">
        <v>60.0</v>
      </c>
      <c r="G2863" s="70" t="s">
        <v>3532</v>
      </c>
      <c r="H2863" s="69">
        <v>23.0</v>
      </c>
      <c r="I2863" s="69">
        <v>1.0</v>
      </c>
      <c r="J2863" s="69">
        <v>0.0</v>
      </c>
      <c r="K2863" s="29">
        <f t="shared" si="3460"/>
        <v>1</v>
      </c>
      <c r="L2863" s="71">
        <f t="shared" si="3461"/>
        <v>0.0435</v>
      </c>
      <c r="M2863" s="71">
        <f t="shared" si="3462"/>
        <v>0.0544</v>
      </c>
      <c r="N2863" s="72">
        <f t="shared" si="3463"/>
        <v>0.03</v>
      </c>
      <c r="O2863" s="73">
        <f t="shared" si="3464"/>
        <v>171.84</v>
      </c>
      <c r="P2863" s="8">
        <f t="shared" si="3465"/>
        <v>7.471304348</v>
      </c>
    </row>
    <row r="2864" ht="14.25" customHeight="1" outlineLevel="2">
      <c r="A2864" s="68">
        <v>6979.0</v>
      </c>
      <c r="B2864" s="69">
        <v>61.0</v>
      </c>
      <c r="C2864" s="18" t="str">
        <f>IF(A2864=1.2, "Minneapolis",VLOOKUP(A2864,'Fall20 data fy22 comp rev '!$P$2:$Q$669,2,0))</f>
        <v>Mid State Education District</v>
      </c>
      <c r="D2864" s="68">
        <v>6979.0</v>
      </c>
      <c r="E2864" s="69">
        <v>61.0</v>
      </c>
      <c r="F2864" s="69">
        <v>70.0</v>
      </c>
      <c r="G2864" s="70" t="s">
        <v>3533</v>
      </c>
      <c r="H2864" s="69">
        <v>11.0</v>
      </c>
      <c r="I2864" s="69">
        <v>9.0</v>
      </c>
      <c r="J2864" s="69">
        <v>0.0</v>
      </c>
      <c r="K2864" s="29">
        <f t="shared" si="3460"/>
        <v>9</v>
      </c>
      <c r="L2864" s="71">
        <f t="shared" si="3461"/>
        <v>0.8182</v>
      </c>
      <c r="M2864" s="71">
        <f t="shared" si="3462"/>
        <v>1</v>
      </c>
      <c r="N2864" s="72">
        <f t="shared" si="3463"/>
        <v>5.4</v>
      </c>
      <c r="O2864" s="73">
        <f t="shared" si="3464"/>
        <v>30931.2</v>
      </c>
      <c r="P2864" s="8">
        <f t="shared" si="3465"/>
        <v>2811.927273</v>
      </c>
    </row>
    <row r="2865" ht="14.25" customHeight="1" outlineLevel="1">
      <c r="A2865" s="68"/>
      <c r="B2865" s="69"/>
      <c r="C2865" s="80" t="s">
        <v>4158</v>
      </c>
      <c r="D2865" s="68"/>
      <c r="E2865" s="69"/>
      <c r="F2865" s="69"/>
      <c r="G2865" s="70"/>
      <c r="H2865" s="69">
        <f t="shared" ref="H2865:K2865" si="3466">SUBTOTAL(9,H2859:H2864)</f>
        <v>73</v>
      </c>
      <c r="I2865" s="69">
        <f t="shared" si="3466"/>
        <v>36</v>
      </c>
      <c r="J2865" s="69">
        <f t="shared" si="3466"/>
        <v>2</v>
      </c>
      <c r="K2865" s="29">
        <f t="shared" si="3466"/>
        <v>37</v>
      </c>
      <c r="L2865" s="71"/>
      <c r="M2865" s="71"/>
      <c r="N2865" s="72">
        <f t="shared" ref="N2865:O2865" si="3467">SUBTOTAL(9,N2859:N2864)</f>
        <v>19.65</v>
      </c>
      <c r="O2865" s="73">
        <f t="shared" si="3467"/>
        <v>112555.2</v>
      </c>
      <c r="P2865" s="8"/>
    </row>
    <row r="2866" ht="14.25" customHeight="1">
      <c r="A2866" s="68"/>
      <c r="B2866" s="69"/>
      <c r="C2866" s="80" t="s">
        <v>4159</v>
      </c>
      <c r="D2866" s="68"/>
      <c r="E2866" s="69"/>
      <c r="F2866" s="69"/>
      <c r="G2866" s="70"/>
      <c r="H2866" s="69">
        <f t="shared" ref="H2866:K2866" si="3468">SUBTOTAL(9,H10:H2864)</f>
        <v>892452</v>
      </c>
      <c r="I2866" s="69">
        <f t="shared" si="3468"/>
        <v>243163</v>
      </c>
      <c r="J2866" s="69">
        <f t="shared" si="3468"/>
        <v>76643</v>
      </c>
      <c r="K2866" s="29">
        <f t="shared" si="3468"/>
        <v>281484.5</v>
      </c>
      <c r="L2866" s="71"/>
      <c r="M2866" s="71"/>
      <c r="N2866" s="72">
        <f t="shared" ref="N2866:O2866" si="3469">SUBTOTAL(9,N10:N2864)</f>
        <v>93430.29</v>
      </c>
      <c r="O2866" s="73">
        <f t="shared" si="3469"/>
        <v>535168701.1</v>
      </c>
      <c r="P2866" s="8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5"/>
    <col customWidth="1" min="2" max="3" width="7.75"/>
    <col customWidth="1" min="4" max="4" width="31.0"/>
    <col customWidth="1" min="5" max="5" width="8.88"/>
    <col customWidth="1" min="6" max="6" width="9.25"/>
    <col customWidth="1" min="7" max="7" width="9.13"/>
    <col customWidth="1" min="8" max="8" width="9.5"/>
    <col customWidth="1" min="9" max="9" width="7.75"/>
    <col customWidth="1" min="10" max="10" width="10.38"/>
    <col customWidth="1" min="11" max="11" width="7.75"/>
    <col customWidth="1" min="12" max="12" width="7.38"/>
    <col customWidth="1" min="13" max="13" width="2.13"/>
    <col customWidth="1" min="14" max="14" width="10.0"/>
    <col customWidth="1" min="15" max="16" width="7.75"/>
    <col customWidth="1" min="17" max="17" width="2.13"/>
    <col customWidth="1" min="18" max="18" width="11.0"/>
    <col customWidth="1" min="19" max="19" width="8.63"/>
    <col customWidth="1" min="20" max="26" width="7.75"/>
  </cols>
  <sheetData>
    <row r="1" ht="45.0" customHeight="1">
      <c r="A1" s="81" t="s">
        <v>8</v>
      </c>
      <c r="B1" s="82" t="s">
        <v>9</v>
      </c>
      <c r="C1" s="82" t="s">
        <v>10</v>
      </c>
      <c r="D1" s="82" t="s">
        <v>11</v>
      </c>
      <c r="E1" s="83" t="s">
        <v>972</v>
      </c>
      <c r="F1" s="83" t="s">
        <v>973</v>
      </c>
      <c r="G1" s="83" t="s">
        <v>974</v>
      </c>
      <c r="H1" s="84" t="s">
        <v>603</v>
      </c>
      <c r="I1" s="84" t="s">
        <v>4160</v>
      </c>
      <c r="J1" s="83" t="s">
        <v>4161</v>
      </c>
      <c r="K1" s="83" t="s">
        <v>4162</v>
      </c>
      <c r="L1" s="84" t="s">
        <v>4163</v>
      </c>
      <c r="M1" s="84"/>
      <c r="N1" s="84" t="s">
        <v>4164</v>
      </c>
      <c r="O1" s="84" t="s">
        <v>4165</v>
      </c>
      <c r="P1" s="84" t="s">
        <v>4166</v>
      </c>
      <c r="Q1" s="84"/>
      <c r="R1" s="84" t="s">
        <v>4167</v>
      </c>
      <c r="S1" s="84" t="s">
        <v>4168</v>
      </c>
      <c r="T1" s="84" t="s">
        <v>4169</v>
      </c>
      <c r="U1" s="82"/>
      <c r="V1" s="82"/>
      <c r="W1" s="82"/>
      <c r="X1" s="82"/>
      <c r="Y1" s="82"/>
      <c r="Z1" s="82"/>
    </row>
    <row r="2" ht="15.0" customHeight="1">
      <c r="A2" s="15"/>
      <c r="B2" s="2"/>
      <c r="C2" s="2"/>
      <c r="D2" s="3"/>
      <c r="E2" s="3"/>
      <c r="F2" s="3"/>
      <c r="G2" s="3"/>
      <c r="H2" s="3"/>
      <c r="I2" s="3"/>
      <c r="J2" s="3"/>
      <c r="K2" s="2"/>
      <c r="L2" s="3"/>
      <c r="M2" s="3"/>
      <c r="N2" s="18"/>
      <c r="O2" s="18"/>
      <c r="P2" s="18"/>
      <c r="Q2" s="18"/>
      <c r="R2" s="18"/>
      <c r="S2" s="18"/>
      <c r="T2" s="18"/>
      <c r="U2" s="3"/>
      <c r="V2" s="3"/>
      <c r="W2" s="3"/>
      <c r="X2" s="3"/>
      <c r="Y2" s="3"/>
      <c r="Z2" s="3"/>
    </row>
    <row r="3" ht="14.25" customHeight="1">
      <c r="A3" s="85"/>
      <c r="B3" s="11"/>
      <c r="C3" s="11"/>
      <c r="D3" s="12" t="s">
        <v>40</v>
      </c>
      <c r="E3" s="12">
        <f t="shared" ref="E3:G3" si="1">SUM(E14:E549)</f>
        <v>888605</v>
      </c>
      <c r="F3" s="12">
        <f t="shared" si="1"/>
        <v>251296</v>
      </c>
      <c r="G3" s="12">
        <f t="shared" si="1"/>
        <v>72051</v>
      </c>
      <c r="H3" s="12">
        <f>F3+(G3*0.5)</f>
        <v>287321.5</v>
      </c>
      <c r="I3" s="86">
        <f>H3/E3</f>
        <v>0.3233399542</v>
      </c>
      <c r="J3" s="12">
        <f>SUM(J14:J549)</f>
        <v>528691198</v>
      </c>
      <c r="K3" s="13">
        <f>J3/E3</f>
        <v>594.9676155</v>
      </c>
      <c r="L3" s="12">
        <f>J3/H3</f>
        <v>1840.068348</v>
      </c>
      <c r="M3" s="12"/>
      <c r="N3" s="13">
        <f>SUM(N14:N549)</f>
        <v>528691198</v>
      </c>
      <c r="O3" s="87">
        <f>N3/E3</f>
        <v>594.9676155</v>
      </c>
      <c r="P3" s="12">
        <f>N3/H3</f>
        <v>1840.068348</v>
      </c>
      <c r="Q3" s="87"/>
      <c r="R3" s="12">
        <f t="shared" ref="R3:T3" si="2">N3-J3</f>
        <v>0.0000003576278687</v>
      </c>
      <c r="S3" s="12">
        <f t="shared" si="2"/>
        <v>0</v>
      </c>
      <c r="T3" s="12">
        <f t="shared" si="2"/>
        <v>0</v>
      </c>
      <c r="U3" s="12"/>
      <c r="V3" s="12"/>
      <c r="W3" s="12"/>
      <c r="X3" s="12"/>
      <c r="Y3" s="12"/>
      <c r="Z3" s="12"/>
    </row>
    <row r="4" ht="14.25" customHeight="1">
      <c r="A4" s="15"/>
      <c r="B4" s="2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15" t="s">
        <v>41</v>
      </c>
      <c r="B5" s="2"/>
      <c r="C5" s="2">
        <v>1.0</v>
      </c>
      <c r="D5" s="2" t="s">
        <v>42</v>
      </c>
      <c r="E5" s="3">
        <f t="shared" ref="E5:G5" si="3">SUMIF($C$14:$C$549,$C5,E$14:E$549)</f>
        <v>72364</v>
      </c>
      <c r="F5" s="3">
        <f t="shared" si="3"/>
        <v>38638</v>
      </c>
      <c r="G5" s="3">
        <f t="shared" si="3"/>
        <v>5767</v>
      </c>
      <c r="H5" s="3">
        <f t="shared" ref="H5:H12" si="6">F5+(G5*0.5)</f>
        <v>41521.5</v>
      </c>
      <c r="I5" s="88">
        <f t="shared" ref="I5:I12" si="7">H5/E5</f>
        <v>0.5737866895</v>
      </c>
      <c r="J5" s="3">
        <f t="shared" ref="J5:J11" si="8">SUMIF($C$14:$C$549,$C5,J$14:J$549)</f>
        <v>109530492.2</v>
      </c>
      <c r="K5" s="3">
        <f t="shared" ref="K5:K12" si="9">J5/E5</f>
        <v>1513.604724</v>
      </c>
      <c r="L5" s="3">
        <f t="shared" ref="L5:L12" si="10">J5/H5</f>
        <v>2637.922335</v>
      </c>
      <c r="M5" s="3"/>
      <c r="N5" s="8">
        <f t="shared" ref="N5:N11" si="11">SUMIF($C$14:$C$549,$C5,N$14:N$549)</f>
        <v>76402397.93</v>
      </c>
      <c r="O5" s="89">
        <f t="shared" ref="O5:O12" si="12">N5/E5</f>
        <v>1055.806726</v>
      </c>
      <c r="P5" s="3">
        <f t="shared" ref="P5:P12" si="13">N5/H5</f>
        <v>1840.068348</v>
      </c>
      <c r="Q5" s="3"/>
      <c r="R5" s="3">
        <f t="shared" ref="R5:R11" si="14">SUMIF($C$14:$C$549,$C5,R$14:R$549)</f>
        <v>-33128094.31</v>
      </c>
      <c r="S5" s="3">
        <f t="shared" ref="S5:T5" si="4">O5-K5</f>
        <v>-457.7979978</v>
      </c>
      <c r="T5" s="3">
        <f t="shared" si="4"/>
        <v>-797.8539868</v>
      </c>
      <c r="U5" s="3"/>
      <c r="V5" s="3"/>
      <c r="W5" s="3"/>
      <c r="X5" s="3"/>
      <c r="Y5" s="3"/>
      <c r="Z5" s="3"/>
    </row>
    <row r="6" ht="14.25" customHeight="1">
      <c r="A6" s="15" t="s">
        <v>43</v>
      </c>
      <c r="B6" s="2"/>
      <c r="C6" s="2">
        <v>2.0</v>
      </c>
      <c r="D6" s="2" t="s">
        <v>44</v>
      </c>
      <c r="E6" s="3">
        <f t="shared" ref="E6:G6" si="5">SUMIF($C$14:$C$549,$C6,E$14:E$549)</f>
        <v>90754</v>
      </c>
      <c r="F6" s="3">
        <f t="shared" si="5"/>
        <v>27683</v>
      </c>
      <c r="G6" s="3">
        <f t="shared" si="5"/>
        <v>7893</v>
      </c>
      <c r="H6" s="3">
        <f t="shared" si="6"/>
        <v>31629.5</v>
      </c>
      <c r="I6" s="88">
        <f t="shared" si="7"/>
        <v>0.3485190735</v>
      </c>
      <c r="J6" s="3">
        <f t="shared" si="8"/>
        <v>60650527.21</v>
      </c>
      <c r="K6" s="3">
        <f t="shared" si="9"/>
        <v>668.2959121</v>
      </c>
      <c r="L6" s="3">
        <f t="shared" si="10"/>
        <v>1917.530382</v>
      </c>
      <c r="M6" s="3"/>
      <c r="N6" s="8">
        <f t="shared" si="11"/>
        <v>58200441.83</v>
      </c>
      <c r="O6" s="89">
        <f t="shared" si="12"/>
        <v>641.298916</v>
      </c>
      <c r="P6" s="3">
        <f t="shared" si="13"/>
        <v>1840.068348</v>
      </c>
      <c r="Q6" s="3"/>
      <c r="R6" s="3">
        <f t="shared" si="14"/>
        <v>-2450085.384</v>
      </c>
      <c r="S6" s="3">
        <f t="shared" ref="S6:T6" si="15">O6-K6</f>
        <v>-26.9969961</v>
      </c>
      <c r="T6" s="3">
        <f t="shared" si="15"/>
        <v>-77.46203335</v>
      </c>
      <c r="U6" s="3"/>
      <c r="V6" s="3"/>
      <c r="W6" s="3"/>
      <c r="X6" s="3"/>
      <c r="Y6" s="3"/>
      <c r="Z6" s="3"/>
    </row>
    <row r="7" ht="14.25" customHeight="1">
      <c r="A7" s="15" t="s">
        <v>45</v>
      </c>
      <c r="B7" s="2"/>
      <c r="C7" s="2">
        <v>3.0</v>
      </c>
      <c r="D7" s="2" t="s">
        <v>46</v>
      </c>
      <c r="E7" s="3">
        <f t="shared" ref="E7:G7" si="16">SUMIF($C$14:$C$549,$C7,E$14:E$549)</f>
        <v>277912</v>
      </c>
      <c r="F7" s="3">
        <f t="shared" si="16"/>
        <v>51818</v>
      </c>
      <c r="G7" s="3">
        <f t="shared" si="16"/>
        <v>18656</v>
      </c>
      <c r="H7" s="3">
        <f t="shared" si="6"/>
        <v>61146</v>
      </c>
      <c r="I7" s="88">
        <f t="shared" si="7"/>
        <v>0.2200192867</v>
      </c>
      <c r="J7" s="3">
        <f t="shared" si="8"/>
        <v>80698509.32</v>
      </c>
      <c r="K7" s="3">
        <f t="shared" si="9"/>
        <v>290.3743247</v>
      </c>
      <c r="L7" s="3">
        <f t="shared" si="10"/>
        <v>1319.767594</v>
      </c>
      <c r="M7" s="3"/>
      <c r="N7" s="8">
        <f t="shared" si="11"/>
        <v>112512819.2</v>
      </c>
      <c r="O7" s="89">
        <f t="shared" si="12"/>
        <v>404.8505255</v>
      </c>
      <c r="P7" s="3">
        <f t="shared" si="13"/>
        <v>1840.068348</v>
      </c>
      <c r="Q7" s="3"/>
      <c r="R7" s="3">
        <f t="shared" si="14"/>
        <v>31814309.91</v>
      </c>
      <c r="S7" s="3">
        <f t="shared" ref="S7:T7" si="17">O7-K7</f>
        <v>114.4762008</v>
      </c>
      <c r="T7" s="3">
        <f t="shared" si="17"/>
        <v>520.3007541</v>
      </c>
      <c r="U7" s="3"/>
      <c r="V7" s="3"/>
      <c r="W7" s="3"/>
      <c r="X7" s="3"/>
      <c r="Y7" s="3"/>
      <c r="Z7" s="3"/>
    </row>
    <row r="8" ht="14.25" customHeight="1">
      <c r="A8" s="15" t="s">
        <v>47</v>
      </c>
      <c r="B8" s="2"/>
      <c r="C8" s="2">
        <v>4.0</v>
      </c>
      <c r="D8" s="2" t="s">
        <v>48</v>
      </c>
      <c r="E8" s="3">
        <f t="shared" ref="E8:G8" si="18">SUMIF($C$14:$C$549,$C8,E$14:E$549)</f>
        <v>196558</v>
      </c>
      <c r="F8" s="3">
        <f t="shared" si="18"/>
        <v>53878</v>
      </c>
      <c r="G8" s="3">
        <f t="shared" si="18"/>
        <v>15319</v>
      </c>
      <c r="H8" s="3">
        <f t="shared" si="6"/>
        <v>61537.5</v>
      </c>
      <c r="I8" s="88">
        <f t="shared" si="7"/>
        <v>0.3130755299</v>
      </c>
      <c r="J8" s="3">
        <f t="shared" si="8"/>
        <v>102493144.7</v>
      </c>
      <c r="K8" s="3">
        <f t="shared" si="9"/>
        <v>521.4397005</v>
      </c>
      <c r="L8" s="3">
        <f t="shared" si="10"/>
        <v>1665.539625</v>
      </c>
      <c r="M8" s="3"/>
      <c r="N8" s="8">
        <f t="shared" si="11"/>
        <v>113233206</v>
      </c>
      <c r="O8" s="89">
        <f t="shared" si="12"/>
        <v>576.0803732</v>
      </c>
      <c r="P8" s="3">
        <f t="shared" si="13"/>
        <v>1840.068348</v>
      </c>
      <c r="Q8" s="3"/>
      <c r="R8" s="3">
        <f t="shared" si="14"/>
        <v>10740061.34</v>
      </c>
      <c r="S8" s="3">
        <f t="shared" ref="S8:T8" si="19">O8-K8</f>
        <v>54.64067268</v>
      </c>
      <c r="T8" s="3">
        <f t="shared" si="19"/>
        <v>174.5287238</v>
      </c>
      <c r="U8" s="3"/>
      <c r="V8" s="3"/>
      <c r="W8" s="3"/>
      <c r="X8" s="3"/>
      <c r="Y8" s="3"/>
      <c r="Z8" s="3"/>
    </row>
    <row r="9" ht="14.25" customHeight="1">
      <c r="A9" s="15" t="s">
        <v>49</v>
      </c>
      <c r="B9" s="2"/>
      <c r="C9" s="2">
        <v>5.0</v>
      </c>
      <c r="D9" s="2" t="s">
        <v>50</v>
      </c>
      <c r="E9" s="3">
        <f t="shared" ref="E9:G9" si="20">SUMIF($C$14:$C$549,$C9,E$14:E$549)</f>
        <v>93872</v>
      </c>
      <c r="F9" s="3">
        <f t="shared" si="20"/>
        <v>23924</v>
      </c>
      <c r="G9" s="3">
        <f t="shared" si="20"/>
        <v>8825</v>
      </c>
      <c r="H9" s="3">
        <f t="shared" si="6"/>
        <v>28336.5</v>
      </c>
      <c r="I9" s="88">
        <f t="shared" si="7"/>
        <v>0.3018631754</v>
      </c>
      <c r="J9" s="3">
        <f t="shared" si="8"/>
        <v>42184844.13</v>
      </c>
      <c r="K9" s="3">
        <f t="shared" si="9"/>
        <v>449.3868686</v>
      </c>
      <c r="L9" s="3">
        <f t="shared" si="10"/>
        <v>1488.710466</v>
      </c>
      <c r="M9" s="3"/>
      <c r="N9" s="8">
        <f t="shared" si="11"/>
        <v>52141096.75</v>
      </c>
      <c r="O9" s="89">
        <f t="shared" si="12"/>
        <v>555.4488746</v>
      </c>
      <c r="P9" s="3">
        <f t="shared" si="13"/>
        <v>1840.068348</v>
      </c>
      <c r="Q9" s="3"/>
      <c r="R9" s="3">
        <f t="shared" si="14"/>
        <v>9956252.625</v>
      </c>
      <c r="S9" s="3">
        <f t="shared" ref="S9:T9" si="21">O9-K9</f>
        <v>106.062006</v>
      </c>
      <c r="T9" s="3">
        <f t="shared" si="21"/>
        <v>351.3578821</v>
      </c>
      <c r="U9" s="3"/>
      <c r="V9" s="3"/>
      <c r="W9" s="3"/>
      <c r="X9" s="3"/>
      <c r="Y9" s="3"/>
      <c r="Z9" s="3"/>
    </row>
    <row r="10" ht="14.25" customHeight="1">
      <c r="A10" s="15" t="s">
        <v>51</v>
      </c>
      <c r="B10" s="2"/>
      <c r="C10" s="2">
        <v>6.0</v>
      </c>
      <c r="D10" s="2" t="s">
        <v>52</v>
      </c>
      <c r="E10" s="3">
        <f t="shared" ref="E10:G10" si="22">SUMIF($C$14:$C$549,$C10,E$14:E$549)</f>
        <v>88236</v>
      </c>
      <c r="F10" s="3">
        <f t="shared" si="22"/>
        <v>24634</v>
      </c>
      <c r="G10" s="3">
        <f t="shared" si="22"/>
        <v>10292</v>
      </c>
      <c r="H10" s="3">
        <f t="shared" si="6"/>
        <v>29780</v>
      </c>
      <c r="I10" s="88">
        <f t="shared" si="7"/>
        <v>0.3375039666</v>
      </c>
      <c r="J10" s="3">
        <f t="shared" si="8"/>
        <v>46702148.87</v>
      </c>
      <c r="K10" s="3">
        <f t="shared" si="9"/>
        <v>529.2867862</v>
      </c>
      <c r="L10" s="3">
        <f t="shared" si="10"/>
        <v>1568.238713</v>
      </c>
      <c r="M10" s="3"/>
      <c r="N10" s="8">
        <f t="shared" si="11"/>
        <v>54797235.42</v>
      </c>
      <c r="O10" s="89">
        <f t="shared" si="12"/>
        <v>621.0303665</v>
      </c>
      <c r="P10" s="3">
        <f t="shared" si="13"/>
        <v>1840.068348</v>
      </c>
      <c r="Q10" s="3"/>
      <c r="R10" s="3">
        <f t="shared" si="14"/>
        <v>8095086.546</v>
      </c>
      <c r="S10" s="3">
        <f t="shared" ref="S10:T10" si="23">O10-K10</f>
        <v>91.74358024</v>
      </c>
      <c r="T10" s="3">
        <f t="shared" si="23"/>
        <v>271.8296355</v>
      </c>
      <c r="U10" s="3"/>
      <c r="V10" s="3"/>
      <c r="W10" s="3"/>
      <c r="X10" s="3"/>
      <c r="Y10" s="3"/>
      <c r="Z10" s="3"/>
    </row>
    <row r="11" ht="14.25" customHeight="1">
      <c r="A11" s="15" t="s">
        <v>53</v>
      </c>
      <c r="B11" s="2"/>
      <c r="C11" s="2">
        <v>7.0</v>
      </c>
      <c r="D11" s="2" t="s">
        <v>54</v>
      </c>
      <c r="E11" s="3">
        <f t="shared" ref="E11:G11" si="24">SUMIF($C$14:$C$549,$C11,E$14:E$549)</f>
        <v>59363</v>
      </c>
      <c r="F11" s="3">
        <f t="shared" si="24"/>
        <v>26922</v>
      </c>
      <c r="G11" s="3">
        <f t="shared" si="24"/>
        <v>4644</v>
      </c>
      <c r="H11" s="3">
        <f t="shared" si="6"/>
        <v>29244</v>
      </c>
      <c r="I11" s="88">
        <f t="shared" si="7"/>
        <v>0.4926300894</v>
      </c>
      <c r="J11" s="3">
        <f t="shared" si="8"/>
        <v>77530134.89</v>
      </c>
      <c r="K11" s="3">
        <f t="shared" si="9"/>
        <v>1306.034649</v>
      </c>
      <c r="L11" s="3">
        <f t="shared" si="10"/>
        <v>2651.146727</v>
      </c>
      <c r="M11" s="3"/>
      <c r="N11" s="8">
        <f t="shared" si="11"/>
        <v>53810958.78</v>
      </c>
      <c r="O11" s="89">
        <f t="shared" si="12"/>
        <v>906.4730351</v>
      </c>
      <c r="P11" s="3">
        <f t="shared" si="13"/>
        <v>1840.068348</v>
      </c>
      <c r="Q11" s="3"/>
      <c r="R11" s="3">
        <f t="shared" si="14"/>
        <v>-23719176.11</v>
      </c>
      <c r="S11" s="3">
        <f t="shared" ref="S11:T11" si="25">O11-K11</f>
        <v>-399.5616143</v>
      </c>
      <c r="T11" s="3">
        <f t="shared" si="25"/>
        <v>-811.0783788</v>
      </c>
      <c r="U11" s="3"/>
      <c r="V11" s="3"/>
      <c r="W11" s="3"/>
      <c r="X11" s="3"/>
      <c r="Y11" s="3"/>
      <c r="Z11" s="3"/>
    </row>
    <row r="12" ht="14.25" customHeight="1">
      <c r="A12" s="15" t="s">
        <v>55</v>
      </c>
      <c r="B12" s="2"/>
      <c r="C12" s="2">
        <v>8.0</v>
      </c>
      <c r="D12" s="2" t="s">
        <v>4170</v>
      </c>
      <c r="E12" s="3">
        <f t="shared" ref="E12:G12" si="26">SUMIF($C$14:$C$549,0,E$14:E$549)</f>
        <v>7047</v>
      </c>
      <c r="F12" s="3">
        <f t="shared" si="26"/>
        <v>3125</v>
      </c>
      <c r="G12" s="3">
        <f t="shared" si="26"/>
        <v>418</v>
      </c>
      <c r="H12" s="3">
        <f t="shared" si="6"/>
        <v>3334</v>
      </c>
      <c r="I12" s="88">
        <f t="shared" si="7"/>
        <v>0.4731091245</v>
      </c>
      <c r="J12" s="3">
        <f>SUMIF($C$14:$C$549,0,J$14:J$549)</f>
        <v>7829619.07</v>
      </c>
      <c r="K12" s="3">
        <f t="shared" si="9"/>
        <v>1111.057055</v>
      </c>
      <c r="L12" s="3">
        <f t="shared" si="10"/>
        <v>2348.416038</v>
      </c>
      <c r="M12" s="3"/>
      <c r="N12" s="8">
        <f>SUMIF($C$14:$C$549,0,N$14:N$549)</f>
        <v>6134787.874</v>
      </c>
      <c r="O12" s="89">
        <f t="shared" si="12"/>
        <v>870.5531252</v>
      </c>
      <c r="P12" s="3">
        <f t="shared" si="13"/>
        <v>1840.068348</v>
      </c>
      <c r="Q12" s="3"/>
      <c r="R12" s="3">
        <f>SUMIF($C$14:$C$549,0,R$14:R$549)</f>
        <v>-1694831.196</v>
      </c>
      <c r="S12" s="3">
        <f t="shared" ref="S12:T12" si="27">O12-K12</f>
        <v>-240.5039302</v>
      </c>
      <c r="T12" s="3">
        <f t="shared" si="27"/>
        <v>-508.3476894</v>
      </c>
      <c r="U12" s="3"/>
      <c r="V12" s="3"/>
      <c r="W12" s="3"/>
      <c r="X12" s="3"/>
      <c r="Y12" s="3"/>
      <c r="Z12" s="3"/>
    </row>
    <row r="13" ht="14.25" customHeight="1">
      <c r="A13" s="15"/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15">
        <v>1.0</v>
      </c>
      <c r="B14" s="2">
        <v>1.0</v>
      </c>
      <c r="C14" s="2">
        <f>IF(A14&gt;=6000, 0,VLOOKUP(A14,'Fall20 data fy22 comp rev '!$K$11:$N$536,3,0))</f>
        <v>5</v>
      </c>
      <c r="D14" s="3" t="s">
        <v>4171</v>
      </c>
      <c r="E14" s="3">
        <v>1186.0</v>
      </c>
      <c r="F14" s="3">
        <v>356.0</v>
      </c>
      <c r="G14" s="3">
        <v>172.0</v>
      </c>
      <c r="H14" s="3">
        <f t="shared" ref="H14:H549" si="29">F14+(G14*0.5)</f>
        <v>442</v>
      </c>
      <c r="I14" s="88">
        <f t="shared" ref="I14:I549" si="30">H14/E14</f>
        <v>0.3726812816</v>
      </c>
      <c r="J14" s="3">
        <v>686806.77</v>
      </c>
      <c r="K14" s="3">
        <f t="shared" ref="K14:K549" si="31">J14/E14</f>
        <v>579.0950843</v>
      </c>
      <c r="L14" s="3">
        <f t="shared" ref="L14:L549" si="32">J14/H14</f>
        <v>1553.861471</v>
      </c>
      <c r="M14" s="3"/>
      <c r="N14" s="3">
        <f t="shared" ref="N14:N549" si="33">$L$3*H14</f>
        <v>813310.21</v>
      </c>
      <c r="O14" s="3">
        <f t="shared" ref="O14:O549" si="34">N14/E14</f>
        <v>685.7590304</v>
      </c>
      <c r="P14" s="3">
        <f t="shared" ref="P14:P549" si="35">N14/H14</f>
        <v>1840.068348</v>
      </c>
      <c r="Q14" s="3"/>
      <c r="R14" s="3">
        <f t="shared" ref="R14:T14" si="28">N14-J14</f>
        <v>126503.44</v>
      </c>
      <c r="S14" s="3">
        <f t="shared" si="28"/>
        <v>106.663946</v>
      </c>
      <c r="T14" s="3">
        <f t="shared" si="28"/>
        <v>286.2068778</v>
      </c>
      <c r="U14" s="3"/>
      <c r="V14" s="3"/>
      <c r="W14" s="3"/>
      <c r="X14" s="3"/>
      <c r="Y14" s="3"/>
      <c r="Z14" s="3"/>
    </row>
    <row r="15" ht="14.25" customHeight="1">
      <c r="A15" s="15">
        <v>1.2</v>
      </c>
      <c r="B15" s="2">
        <v>3.0</v>
      </c>
      <c r="C15" s="2">
        <v>1.0</v>
      </c>
      <c r="D15" s="3" t="s">
        <v>4172</v>
      </c>
      <c r="E15" s="3">
        <v>35561.0</v>
      </c>
      <c r="F15" s="3">
        <v>17968.0</v>
      </c>
      <c r="G15" s="3">
        <v>2264.0</v>
      </c>
      <c r="H15" s="3">
        <f t="shared" si="29"/>
        <v>19100</v>
      </c>
      <c r="I15" s="88">
        <f t="shared" si="30"/>
        <v>0.5371052558</v>
      </c>
      <c r="J15" s="3">
        <v>4.903047253000001E7</v>
      </c>
      <c r="K15" s="3">
        <f t="shared" si="31"/>
        <v>1378.770916</v>
      </c>
      <c r="L15" s="3">
        <f t="shared" si="32"/>
        <v>2567.040447</v>
      </c>
      <c r="M15" s="3"/>
      <c r="N15" s="3">
        <f t="shared" si="33"/>
        <v>35145305.45</v>
      </c>
      <c r="O15" s="3">
        <f t="shared" si="34"/>
        <v>988.3103809</v>
      </c>
      <c r="P15" s="3">
        <f t="shared" si="35"/>
        <v>1840.068348</v>
      </c>
      <c r="Q15" s="3"/>
      <c r="R15" s="3">
        <f t="shared" ref="R15:T15" si="36">N15-J15</f>
        <v>-13885167.08</v>
      </c>
      <c r="S15" s="3">
        <f t="shared" si="36"/>
        <v>-390.4605347</v>
      </c>
      <c r="T15" s="3">
        <f t="shared" si="36"/>
        <v>-726.9720982</v>
      </c>
      <c r="U15" s="3"/>
      <c r="V15" s="3"/>
      <c r="W15" s="3"/>
      <c r="X15" s="3"/>
      <c r="Y15" s="3"/>
      <c r="Z15" s="3"/>
    </row>
    <row r="16" ht="14.25" customHeight="1">
      <c r="A16" s="15">
        <v>2.0</v>
      </c>
      <c r="B16" s="2">
        <v>1.0</v>
      </c>
      <c r="C16" s="2">
        <f>IF(A16&gt;=6000, 0,VLOOKUP(A16,'Fall20 data fy22 comp rev '!$K$11:$N$536,3,0))</f>
        <v>6</v>
      </c>
      <c r="D16" s="3" t="s">
        <v>4173</v>
      </c>
      <c r="E16" s="3">
        <v>267.0</v>
      </c>
      <c r="F16" s="3">
        <v>120.0</v>
      </c>
      <c r="G16" s="3">
        <v>48.0</v>
      </c>
      <c r="H16" s="3">
        <f t="shared" si="29"/>
        <v>144</v>
      </c>
      <c r="I16" s="88">
        <f t="shared" si="30"/>
        <v>0.5393258427</v>
      </c>
      <c r="J16" s="3">
        <v>321210.37</v>
      </c>
      <c r="K16" s="3">
        <f t="shared" si="31"/>
        <v>1203.035094</v>
      </c>
      <c r="L16" s="3">
        <f t="shared" si="32"/>
        <v>2230.627569</v>
      </c>
      <c r="M16" s="3"/>
      <c r="N16" s="3">
        <f t="shared" si="33"/>
        <v>264969.8422</v>
      </c>
      <c r="O16" s="3">
        <f t="shared" si="34"/>
        <v>992.3964126</v>
      </c>
      <c r="P16" s="3">
        <f t="shared" si="35"/>
        <v>1840.068348</v>
      </c>
      <c r="Q16" s="3"/>
      <c r="R16" s="3">
        <f t="shared" ref="R16:T16" si="37">N16-J16</f>
        <v>-56240.52783</v>
      </c>
      <c r="S16" s="3">
        <f t="shared" si="37"/>
        <v>-210.638681</v>
      </c>
      <c r="T16" s="3">
        <f t="shared" si="37"/>
        <v>-390.559221</v>
      </c>
      <c r="U16" s="3"/>
      <c r="V16" s="3"/>
      <c r="W16" s="3"/>
      <c r="X16" s="3"/>
      <c r="Y16" s="3"/>
      <c r="Z16" s="3"/>
    </row>
    <row r="17" ht="14.25" customHeight="1">
      <c r="A17" s="15">
        <v>4.0</v>
      </c>
      <c r="B17" s="2">
        <v>1.0</v>
      </c>
      <c r="C17" s="2">
        <f>IF(A17&gt;=6000, 0,VLOOKUP(A17,'Fall20 data fy22 comp rev '!$K$11:$N$536,3,0))</f>
        <v>6</v>
      </c>
      <c r="D17" s="3" t="s">
        <v>4174</v>
      </c>
      <c r="E17" s="3">
        <v>475.0</v>
      </c>
      <c r="F17" s="3">
        <v>184.0</v>
      </c>
      <c r="G17" s="3">
        <v>14.0</v>
      </c>
      <c r="H17" s="3">
        <f t="shared" si="29"/>
        <v>191</v>
      </c>
      <c r="I17" s="88">
        <f t="shared" si="30"/>
        <v>0.4021052632</v>
      </c>
      <c r="J17" s="3">
        <v>316229.94</v>
      </c>
      <c r="K17" s="3">
        <f t="shared" si="31"/>
        <v>665.7472421</v>
      </c>
      <c r="L17" s="3">
        <f t="shared" si="32"/>
        <v>1655.654136</v>
      </c>
      <c r="M17" s="3"/>
      <c r="N17" s="3">
        <f t="shared" si="33"/>
        <v>351453.0545</v>
      </c>
      <c r="O17" s="3">
        <f t="shared" si="34"/>
        <v>739.9011675</v>
      </c>
      <c r="P17" s="3">
        <f t="shared" si="35"/>
        <v>1840.068348</v>
      </c>
      <c r="Q17" s="3"/>
      <c r="R17" s="3">
        <f t="shared" ref="R17:T17" si="38">N17-J17</f>
        <v>35223.11455</v>
      </c>
      <c r="S17" s="3">
        <f t="shared" si="38"/>
        <v>74.15392536</v>
      </c>
      <c r="T17" s="3">
        <f t="shared" si="38"/>
        <v>184.4142123</v>
      </c>
      <c r="U17" s="3"/>
      <c r="V17" s="3"/>
      <c r="W17" s="3"/>
      <c r="X17" s="3"/>
      <c r="Y17" s="3"/>
      <c r="Z17" s="3"/>
    </row>
    <row r="18" ht="14.25" customHeight="1">
      <c r="A18" s="15">
        <v>6.0</v>
      </c>
      <c r="B18" s="2">
        <v>3.0</v>
      </c>
      <c r="C18" s="2">
        <f>IF(A18&gt;=6000, 0,VLOOKUP(A18,'Fall20 data fy22 comp rev '!$K$11:$N$536,3,0))</f>
        <v>2</v>
      </c>
      <c r="D18" s="3" t="s">
        <v>4174</v>
      </c>
      <c r="E18" s="3">
        <v>3530.0</v>
      </c>
      <c r="F18" s="3">
        <v>1344.0</v>
      </c>
      <c r="G18" s="3">
        <v>427.0</v>
      </c>
      <c r="H18" s="3">
        <f t="shared" si="29"/>
        <v>1557.5</v>
      </c>
      <c r="I18" s="88">
        <f t="shared" si="30"/>
        <v>0.4412181303</v>
      </c>
      <c r="J18" s="3">
        <v>2882081.8</v>
      </c>
      <c r="K18" s="3">
        <f t="shared" si="31"/>
        <v>816.4537677</v>
      </c>
      <c r="L18" s="3">
        <f t="shared" si="32"/>
        <v>1850.453804</v>
      </c>
      <c r="M18" s="3"/>
      <c r="N18" s="3">
        <f t="shared" si="33"/>
        <v>2865906.453</v>
      </c>
      <c r="O18" s="3">
        <f t="shared" si="34"/>
        <v>811.8715163</v>
      </c>
      <c r="P18" s="3">
        <f t="shared" si="35"/>
        <v>1840.068348</v>
      </c>
      <c r="Q18" s="3"/>
      <c r="R18" s="3">
        <f t="shared" ref="R18:T18" si="39">N18-J18</f>
        <v>-16175.34734</v>
      </c>
      <c r="S18" s="3">
        <f t="shared" si="39"/>
        <v>-4.582251371</v>
      </c>
      <c r="T18" s="3">
        <f t="shared" si="39"/>
        <v>-10.38545576</v>
      </c>
      <c r="U18" s="3"/>
      <c r="V18" s="3"/>
      <c r="W18" s="3"/>
      <c r="X18" s="3"/>
      <c r="Y18" s="3"/>
      <c r="Z18" s="3"/>
    </row>
    <row r="19" ht="14.25" customHeight="1">
      <c r="A19" s="15">
        <v>11.0</v>
      </c>
      <c r="B19" s="2">
        <v>1.0</v>
      </c>
      <c r="C19" s="2">
        <f>IF(A19&gt;=6000, 0,VLOOKUP(A19,'Fall20 data fy22 comp rev '!$K$11:$N$536,3,0))</f>
        <v>3</v>
      </c>
      <c r="D19" s="3" t="s">
        <v>4175</v>
      </c>
      <c r="E19" s="3">
        <v>38800.0</v>
      </c>
      <c r="F19" s="3">
        <v>9199.0</v>
      </c>
      <c r="G19" s="3">
        <v>3362.0</v>
      </c>
      <c r="H19" s="3">
        <f t="shared" si="29"/>
        <v>10880</v>
      </c>
      <c r="I19" s="88">
        <f t="shared" si="30"/>
        <v>0.2804123711</v>
      </c>
      <c r="J19" s="3">
        <v>1.4766427649999993E7</v>
      </c>
      <c r="K19" s="3">
        <f t="shared" si="31"/>
        <v>380.5780322</v>
      </c>
      <c r="L19" s="3">
        <f t="shared" si="32"/>
        <v>1357.208424</v>
      </c>
      <c r="M19" s="3"/>
      <c r="N19" s="3">
        <f t="shared" si="33"/>
        <v>20019943.63</v>
      </c>
      <c r="O19" s="3">
        <f t="shared" si="34"/>
        <v>515.9779286</v>
      </c>
      <c r="P19" s="3">
        <f t="shared" si="35"/>
        <v>1840.068348</v>
      </c>
      <c r="Q19" s="3"/>
      <c r="R19" s="3">
        <f t="shared" ref="R19:T19" si="40">N19-J19</f>
        <v>5253515.981</v>
      </c>
      <c r="S19" s="3">
        <f t="shared" si="40"/>
        <v>135.3998964</v>
      </c>
      <c r="T19" s="3">
        <f t="shared" si="40"/>
        <v>482.8599247</v>
      </c>
      <c r="U19" s="3"/>
      <c r="V19" s="3"/>
      <c r="W19" s="3"/>
      <c r="X19" s="3"/>
      <c r="Y19" s="3"/>
      <c r="Z19" s="3"/>
    </row>
    <row r="20" ht="14.25" customHeight="1">
      <c r="A20" s="15">
        <v>12.0</v>
      </c>
      <c r="B20" s="2">
        <v>1.0</v>
      </c>
      <c r="C20" s="2">
        <f>IF(A20&gt;=6000, 0,VLOOKUP(A20,'Fall20 data fy22 comp rev '!$K$11:$N$536,3,0))</f>
        <v>3</v>
      </c>
      <c r="D20" s="3" t="s">
        <v>4176</v>
      </c>
      <c r="E20" s="3">
        <v>6740.0</v>
      </c>
      <c r="F20" s="3">
        <v>788.0</v>
      </c>
      <c r="G20" s="3">
        <v>306.0</v>
      </c>
      <c r="H20" s="3">
        <f t="shared" si="29"/>
        <v>941</v>
      </c>
      <c r="I20" s="88">
        <f t="shared" si="30"/>
        <v>0.1396142433</v>
      </c>
      <c r="J20" s="3">
        <v>679801.33</v>
      </c>
      <c r="K20" s="3">
        <f t="shared" si="31"/>
        <v>100.8607315</v>
      </c>
      <c r="L20" s="3">
        <f t="shared" si="32"/>
        <v>722.4243677</v>
      </c>
      <c r="M20" s="3"/>
      <c r="N20" s="3">
        <f t="shared" si="33"/>
        <v>1731504.316</v>
      </c>
      <c r="O20" s="3">
        <f t="shared" si="34"/>
        <v>256.8997501</v>
      </c>
      <c r="P20" s="3">
        <f t="shared" si="35"/>
        <v>1840.068348</v>
      </c>
      <c r="Q20" s="3"/>
      <c r="R20" s="3">
        <f t="shared" ref="R20:T20" si="41">N20-J20</f>
        <v>1051702.986</v>
      </c>
      <c r="S20" s="3">
        <f t="shared" si="41"/>
        <v>156.0390187</v>
      </c>
      <c r="T20" s="3">
        <f t="shared" si="41"/>
        <v>1117.643981</v>
      </c>
      <c r="U20" s="3"/>
      <c r="V20" s="3"/>
      <c r="W20" s="3"/>
      <c r="X20" s="3"/>
      <c r="Y20" s="3"/>
      <c r="Z20" s="3"/>
    </row>
    <row r="21" ht="14.25" customHeight="1">
      <c r="A21" s="15">
        <v>13.0</v>
      </c>
      <c r="B21" s="2">
        <v>1.0</v>
      </c>
      <c r="C21" s="2">
        <f>IF(A21&gt;=6000, 0,VLOOKUP(A21,'Fall20 data fy22 comp rev '!$K$11:$N$536,3,0))</f>
        <v>2</v>
      </c>
      <c r="D21" s="3" t="s">
        <v>4177</v>
      </c>
      <c r="E21" s="3">
        <v>3397.0</v>
      </c>
      <c r="F21" s="3">
        <v>2036.0</v>
      </c>
      <c r="G21" s="3">
        <v>438.0</v>
      </c>
      <c r="H21" s="3">
        <f t="shared" si="29"/>
        <v>2255</v>
      </c>
      <c r="I21" s="88">
        <f t="shared" si="30"/>
        <v>0.6638210185</v>
      </c>
      <c r="J21" s="3">
        <v>6171245.339999999</v>
      </c>
      <c r="K21" s="3">
        <f t="shared" si="31"/>
        <v>1816.675107</v>
      </c>
      <c r="L21" s="3">
        <f t="shared" si="32"/>
        <v>2736.694164</v>
      </c>
      <c r="M21" s="3"/>
      <c r="N21" s="3">
        <f t="shared" si="33"/>
        <v>4149354.126</v>
      </c>
      <c r="O21" s="3">
        <f t="shared" si="34"/>
        <v>1221.476045</v>
      </c>
      <c r="P21" s="3">
        <f t="shared" si="35"/>
        <v>1840.068348</v>
      </c>
      <c r="Q21" s="3"/>
      <c r="R21" s="3">
        <f t="shared" ref="R21:T21" si="42">N21-J21</f>
        <v>-2021891.214</v>
      </c>
      <c r="S21" s="3">
        <f t="shared" si="42"/>
        <v>-595.1990622</v>
      </c>
      <c r="T21" s="3">
        <f t="shared" si="42"/>
        <v>-896.6258157</v>
      </c>
      <c r="U21" s="3"/>
      <c r="V21" s="3"/>
      <c r="W21" s="3"/>
      <c r="X21" s="3"/>
      <c r="Y21" s="3"/>
      <c r="Z21" s="3"/>
    </row>
    <row r="22" ht="14.25" customHeight="1">
      <c r="A22" s="15">
        <v>14.0</v>
      </c>
      <c r="B22" s="2">
        <v>1.0</v>
      </c>
      <c r="C22" s="2">
        <f>IF(A22&gt;=6000, 0,VLOOKUP(A22,'Fall20 data fy22 comp rev '!$K$11:$N$536,3,0))</f>
        <v>3</v>
      </c>
      <c r="D22" s="3" t="s">
        <v>4178</v>
      </c>
      <c r="E22" s="3">
        <v>3027.0</v>
      </c>
      <c r="F22" s="3">
        <v>1536.0</v>
      </c>
      <c r="G22" s="3">
        <v>419.0</v>
      </c>
      <c r="H22" s="3">
        <f t="shared" si="29"/>
        <v>1745.5</v>
      </c>
      <c r="I22" s="88">
        <f t="shared" si="30"/>
        <v>0.5766435415</v>
      </c>
      <c r="J22" s="3">
        <v>4215249.87</v>
      </c>
      <c r="K22" s="3">
        <f t="shared" si="31"/>
        <v>1392.550337</v>
      </c>
      <c r="L22" s="3">
        <f t="shared" si="32"/>
        <v>2414.924016</v>
      </c>
      <c r="M22" s="3"/>
      <c r="N22" s="3">
        <f t="shared" si="33"/>
        <v>3211839.302</v>
      </c>
      <c r="O22" s="3">
        <f t="shared" si="34"/>
        <v>1061.063529</v>
      </c>
      <c r="P22" s="3">
        <f t="shared" si="35"/>
        <v>1840.068348</v>
      </c>
      <c r="Q22" s="3"/>
      <c r="R22" s="3">
        <f t="shared" ref="R22:T22" si="43">N22-J22</f>
        <v>-1003410.568</v>
      </c>
      <c r="S22" s="3">
        <f t="shared" si="43"/>
        <v>-331.486808</v>
      </c>
      <c r="T22" s="3">
        <f t="shared" si="43"/>
        <v>-574.8556676</v>
      </c>
      <c r="U22" s="3"/>
      <c r="V22" s="3"/>
      <c r="W22" s="3"/>
      <c r="X22" s="3"/>
      <c r="Y22" s="3"/>
      <c r="Z22" s="3"/>
    </row>
    <row r="23" ht="14.25" customHeight="1">
      <c r="A23" s="15">
        <v>15.0</v>
      </c>
      <c r="B23" s="2">
        <v>1.0</v>
      </c>
      <c r="C23" s="2">
        <f>IF(A23&gt;=6000, 0,VLOOKUP(A23,'Fall20 data fy22 comp rev '!$K$11:$N$536,3,0))</f>
        <v>3</v>
      </c>
      <c r="D23" s="3" t="s">
        <v>4179</v>
      </c>
      <c r="E23" s="3">
        <v>4547.0</v>
      </c>
      <c r="F23" s="3">
        <v>800.0</v>
      </c>
      <c r="G23" s="3">
        <v>413.0</v>
      </c>
      <c r="H23" s="3">
        <f t="shared" si="29"/>
        <v>1006.5</v>
      </c>
      <c r="I23" s="88">
        <f t="shared" si="30"/>
        <v>0.2213547394</v>
      </c>
      <c r="J23" s="3">
        <v>991707.6</v>
      </c>
      <c r="K23" s="3">
        <f t="shared" si="31"/>
        <v>218.1015175</v>
      </c>
      <c r="L23" s="3">
        <f t="shared" si="32"/>
        <v>985.3031297</v>
      </c>
      <c r="M23" s="3"/>
      <c r="N23" s="3">
        <f t="shared" si="33"/>
        <v>1852028.793</v>
      </c>
      <c r="O23" s="3">
        <f t="shared" si="34"/>
        <v>407.3078497</v>
      </c>
      <c r="P23" s="3">
        <f t="shared" si="35"/>
        <v>1840.068348</v>
      </c>
      <c r="Q23" s="3"/>
      <c r="R23" s="3">
        <f t="shared" ref="R23:T23" si="44">N23-J23</f>
        <v>860321.1927</v>
      </c>
      <c r="S23" s="3">
        <f t="shared" si="44"/>
        <v>189.2063322</v>
      </c>
      <c r="T23" s="3">
        <f t="shared" si="44"/>
        <v>854.7652188</v>
      </c>
      <c r="U23" s="3"/>
      <c r="V23" s="3"/>
      <c r="W23" s="3"/>
      <c r="X23" s="3"/>
      <c r="Y23" s="3"/>
      <c r="Z23" s="3"/>
    </row>
    <row r="24" ht="14.25" customHeight="1">
      <c r="A24" s="15">
        <v>16.0</v>
      </c>
      <c r="B24" s="2">
        <v>1.0</v>
      </c>
      <c r="C24" s="2">
        <f>IF(A24&gt;=6000, 0,VLOOKUP(A24,'Fall20 data fy22 comp rev '!$K$11:$N$536,3,0))</f>
        <v>3</v>
      </c>
      <c r="D24" s="3" t="s">
        <v>4180</v>
      </c>
      <c r="E24" s="3">
        <v>6096.0</v>
      </c>
      <c r="F24" s="3">
        <v>1516.0</v>
      </c>
      <c r="G24" s="3">
        <v>588.0</v>
      </c>
      <c r="H24" s="3">
        <f t="shared" si="29"/>
        <v>1810</v>
      </c>
      <c r="I24" s="88">
        <f t="shared" si="30"/>
        <v>0.2969160105</v>
      </c>
      <c r="J24" s="3">
        <v>2448346.5500000003</v>
      </c>
      <c r="K24" s="3">
        <f t="shared" si="31"/>
        <v>401.6316519</v>
      </c>
      <c r="L24" s="3">
        <f t="shared" si="32"/>
        <v>1352.677652</v>
      </c>
      <c r="M24" s="3"/>
      <c r="N24" s="3">
        <f t="shared" si="33"/>
        <v>3330523.711</v>
      </c>
      <c r="O24" s="3">
        <f t="shared" si="34"/>
        <v>546.3457531</v>
      </c>
      <c r="P24" s="3">
        <f t="shared" si="35"/>
        <v>1840.068348</v>
      </c>
      <c r="Q24" s="3"/>
      <c r="R24" s="3">
        <f t="shared" ref="R24:T24" si="45">N24-J24</f>
        <v>882177.1606</v>
      </c>
      <c r="S24" s="3">
        <f t="shared" si="45"/>
        <v>144.7141012</v>
      </c>
      <c r="T24" s="3">
        <f t="shared" si="45"/>
        <v>487.3906965</v>
      </c>
      <c r="U24" s="3"/>
      <c r="V24" s="3"/>
      <c r="W24" s="3"/>
      <c r="X24" s="3"/>
      <c r="Y24" s="3"/>
      <c r="Z24" s="3"/>
    </row>
    <row r="25" ht="14.25" customHeight="1">
      <c r="A25" s="15">
        <v>22.0</v>
      </c>
      <c r="B25" s="2">
        <v>1.0</v>
      </c>
      <c r="C25" s="2">
        <f>IF(A25&gt;=6000, 0,VLOOKUP(A25,'Fall20 data fy22 comp rev '!$K$11:$N$536,3,0))</f>
        <v>4</v>
      </c>
      <c r="D25" s="3" t="s">
        <v>4181</v>
      </c>
      <c r="E25" s="3">
        <v>3047.0</v>
      </c>
      <c r="F25" s="3">
        <v>826.0</v>
      </c>
      <c r="G25" s="3">
        <v>296.0</v>
      </c>
      <c r="H25" s="3">
        <f t="shared" si="29"/>
        <v>974</v>
      </c>
      <c r="I25" s="88">
        <f t="shared" si="30"/>
        <v>0.3196586807</v>
      </c>
      <c r="J25" s="3">
        <v>1401361.65</v>
      </c>
      <c r="K25" s="3">
        <f t="shared" si="31"/>
        <v>459.9152117</v>
      </c>
      <c r="L25" s="3">
        <f t="shared" si="32"/>
        <v>1438.769661</v>
      </c>
      <c r="M25" s="3"/>
      <c r="N25" s="3">
        <f t="shared" si="33"/>
        <v>1792226.571</v>
      </c>
      <c r="O25" s="3">
        <f t="shared" si="34"/>
        <v>588.1938206</v>
      </c>
      <c r="P25" s="3">
        <f t="shared" si="35"/>
        <v>1840.068348</v>
      </c>
      <c r="Q25" s="3"/>
      <c r="R25" s="3">
        <f t="shared" ref="R25:T25" si="46">N25-J25</f>
        <v>390864.9214</v>
      </c>
      <c r="S25" s="3">
        <f t="shared" si="46"/>
        <v>128.2786089</v>
      </c>
      <c r="T25" s="3">
        <f t="shared" si="46"/>
        <v>401.2986872</v>
      </c>
      <c r="U25" s="3"/>
      <c r="V25" s="3"/>
      <c r="W25" s="3"/>
      <c r="X25" s="3"/>
      <c r="Y25" s="3"/>
      <c r="Z25" s="3"/>
    </row>
    <row r="26" ht="14.25" customHeight="1">
      <c r="A26" s="15">
        <v>23.0</v>
      </c>
      <c r="B26" s="2">
        <v>1.0</v>
      </c>
      <c r="C26" s="2">
        <f>IF(A26&gt;=6000, 0,VLOOKUP(A26,'Fall20 data fy22 comp rev '!$K$11:$N$536,3,0))</f>
        <v>6</v>
      </c>
      <c r="D26" s="3" t="s">
        <v>4182</v>
      </c>
      <c r="E26" s="3">
        <v>904.0</v>
      </c>
      <c r="F26" s="3">
        <v>283.0</v>
      </c>
      <c r="G26" s="3">
        <v>129.0</v>
      </c>
      <c r="H26" s="3">
        <f t="shared" si="29"/>
        <v>347.5</v>
      </c>
      <c r="I26" s="88">
        <f t="shared" si="30"/>
        <v>0.3844026549</v>
      </c>
      <c r="J26" s="3">
        <v>552937.19</v>
      </c>
      <c r="K26" s="3">
        <f t="shared" si="31"/>
        <v>611.6561836</v>
      </c>
      <c r="L26" s="3">
        <f t="shared" si="32"/>
        <v>1591.186158</v>
      </c>
      <c r="M26" s="3"/>
      <c r="N26" s="3">
        <f t="shared" si="33"/>
        <v>639423.7511</v>
      </c>
      <c r="O26" s="3">
        <f t="shared" si="34"/>
        <v>707.3271583</v>
      </c>
      <c r="P26" s="3">
        <f t="shared" si="35"/>
        <v>1840.068348</v>
      </c>
      <c r="Q26" s="3"/>
      <c r="R26" s="3">
        <f t="shared" ref="R26:T26" si="47">N26-J26</f>
        <v>86486.56108</v>
      </c>
      <c r="S26" s="3">
        <f t="shared" si="47"/>
        <v>95.67097464</v>
      </c>
      <c r="T26" s="3">
        <f t="shared" si="47"/>
        <v>248.8821901</v>
      </c>
      <c r="U26" s="3"/>
      <c r="V26" s="3"/>
      <c r="W26" s="3"/>
      <c r="X26" s="3"/>
      <c r="Y26" s="3"/>
      <c r="Z26" s="3"/>
    </row>
    <row r="27" ht="14.25" customHeight="1">
      <c r="A27" s="15">
        <v>25.0</v>
      </c>
      <c r="B27" s="2">
        <v>1.0</v>
      </c>
      <c r="C27" s="2">
        <f>IF(A27&gt;=6000, 0,VLOOKUP(A27,'Fall20 data fy22 comp rev '!$K$11:$N$536,3,0))</f>
        <v>6</v>
      </c>
      <c r="D27" s="3" t="s">
        <v>4183</v>
      </c>
      <c r="E27" s="3">
        <v>59.0</v>
      </c>
      <c r="F27" s="3">
        <v>54.0</v>
      </c>
      <c r="G27" s="3">
        <v>2.0</v>
      </c>
      <c r="H27" s="3">
        <f t="shared" si="29"/>
        <v>55</v>
      </c>
      <c r="I27" s="88">
        <f t="shared" si="30"/>
        <v>0.9322033898</v>
      </c>
      <c r="J27" s="3">
        <v>180609.0</v>
      </c>
      <c r="K27" s="3">
        <f t="shared" si="31"/>
        <v>3061.169492</v>
      </c>
      <c r="L27" s="3">
        <f t="shared" si="32"/>
        <v>3283.8</v>
      </c>
      <c r="M27" s="3"/>
      <c r="N27" s="3">
        <f t="shared" si="33"/>
        <v>101203.7592</v>
      </c>
      <c r="O27" s="3">
        <f t="shared" si="34"/>
        <v>1715.317952</v>
      </c>
      <c r="P27" s="3">
        <f t="shared" si="35"/>
        <v>1840.068348</v>
      </c>
      <c r="Q27" s="3"/>
      <c r="R27" s="3">
        <f t="shared" ref="R27:T27" si="48">N27-J27</f>
        <v>-79405.24084</v>
      </c>
      <c r="S27" s="3">
        <f t="shared" si="48"/>
        <v>-1345.85154</v>
      </c>
      <c r="T27" s="3">
        <f t="shared" si="48"/>
        <v>-1443.731652</v>
      </c>
      <c r="U27" s="3"/>
      <c r="V27" s="3"/>
      <c r="W27" s="3"/>
      <c r="X27" s="3"/>
      <c r="Y27" s="3"/>
      <c r="Z27" s="3"/>
    </row>
    <row r="28" ht="14.25" customHeight="1">
      <c r="A28" s="15">
        <v>31.0</v>
      </c>
      <c r="B28" s="2">
        <v>1.0</v>
      </c>
      <c r="C28" s="2">
        <f>IF(A28&gt;=6000, 0,VLOOKUP(A28,'Fall20 data fy22 comp rev '!$K$11:$N$536,3,0))</f>
        <v>4</v>
      </c>
      <c r="D28" s="3" t="s">
        <v>4184</v>
      </c>
      <c r="E28" s="3">
        <v>5228.0</v>
      </c>
      <c r="F28" s="3">
        <v>1850.0</v>
      </c>
      <c r="G28" s="3">
        <v>618.0</v>
      </c>
      <c r="H28" s="3">
        <f t="shared" si="29"/>
        <v>2159</v>
      </c>
      <c r="I28" s="88">
        <f t="shared" si="30"/>
        <v>0.4129686305</v>
      </c>
      <c r="J28" s="3">
        <v>3987354.15</v>
      </c>
      <c r="K28" s="3">
        <f t="shared" si="31"/>
        <v>762.6920715</v>
      </c>
      <c r="L28" s="3">
        <f t="shared" si="32"/>
        <v>1846.852316</v>
      </c>
      <c r="M28" s="3"/>
      <c r="N28" s="3">
        <f t="shared" si="33"/>
        <v>3972707.564</v>
      </c>
      <c r="O28" s="3">
        <f t="shared" si="34"/>
        <v>759.8905058</v>
      </c>
      <c r="P28" s="3">
        <f t="shared" si="35"/>
        <v>1840.068348</v>
      </c>
      <c r="Q28" s="3"/>
      <c r="R28" s="3">
        <f t="shared" ref="R28:T28" si="49">N28-J28</f>
        <v>-14646.58577</v>
      </c>
      <c r="S28" s="3">
        <f t="shared" si="49"/>
        <v>-2.801565755</v>
      </c>
      <c r="T28" s="3">
        <f t="shared" si="49"/>
        <v>-6.783967469</v>
      </c>
      <c r="U28" s="3"/>
      <c r="V28" s="3"/>
      <c r="W28" s="3"/>
      <c r="X28" s="3"/>
      <c r="Y28" s="3"/>
      <c r="Z28" s="3"/>
    </row>
    <row r="29" ht="14.25" customHeight="1">
      <c r="A29" s="15">
        <v>32.0</v>
      </c>
      <c r="B29" s="2">
        <v>1.0</v>
      </c>
      <c r="C29" s="2">
        <f>IF(A29&gt;=6000, 0,VLOOKUP(A29,'Fall20 data fy22 comp rev '!$K$11:$N$536,3,0))</f>
        <v>6</v>
      </c>
      <c r="D29" s="3" t="s">
        <v>4185</v>
      </c>
      <c r="E29" s="3">
        <v>664.0</v>
      </c>
      <c r="F29" s="3">
        <v>286.0</v>
      </c>
      <c r="G29" s="3">
        <v>98.0</v>
      </c>
      <c r="H29" s="3">
        <f t="shared" si="29"/>
        <v>335</v>
      </c>
      <c r="I29" s="88">
        <f t="shared" si="30"/>
        <v>0.5045180723</v>
      </c>
      <c r="J29" s="3">
        <v>693812.21</v>
      </c>
      <c r="K29" s="3">
        <f t="shared" si="31"/>
        <v>1044.897907</v>
      </c>
      <c r="L29" s="3">
        <f t="shared" si="32"/>
        <v>2071.081224</v>
      </c>
      <c r="M29" s="3"/>
      <c r="N29" s="3">
        <f t="shared" si="33"/>
        <v>616422.8967</v>
      </c>
      <c r="O29" s="3">
        <f t="shared" si="34"/>
        <v>928.347736</v>
      </c>
      <c r="P29" s="3">
        <f t="shared" si="35"/>
        <v>1840.068348</v>
      </c>
      <c r="Q29" s="3"/>
      <c r="R29" s="3">
        <f t="shared" ref="R29:T29" si="50">N29-J29</f>
        <v>-77389.31328</v>
      </c>
      <c r="S29" s="3">
        <f t="shared" si="50"/>
        <v>-116.5501706</v>
      </c>
      <c r="T29" s="3">
        <f t="shared" si="50"/>
        <v>-231.0128755</v>
      </c>
      <c r="U29" s="3"/>
      <c r="V29" s="3"/>
      <c r="W29" s="3"/>
      <c r="X29" s="3"/>
      <c r="Y29" s="3"/>
      <c r="Z29" s="3"/>
    </row>
    <row r="30" ht="14.25" customHeight="1">
      <c r="A30" s="15">
        <v>36.0</v>
      </c>
      <c r="B30" s="2">
        <v>1.0</v>
      </c>
      <c r="C30" s="2">
        <f>IF(A30&gt;=6000, 0,VLOOKUP(A30,'Fall20 data fy22 comp rev '!$K$11:$N$536,3,0))</f>
        <v>6</v>
      </c>
      <c r="D30" s="3" t="s">
        <v>4186</v>
      </c>
      <c r="E30" s="3">
        <v>285.0</v>
      </c>
      <c r="F30" s="3">
        <v>152.0</v>
      </c>
      <c r="G30" s="3">
        <v>63.0</v>
      </c>
      <c r="H30" s="3">
        <f t="shared" si="29"/>
        <v>183.5</v>
      </c>
      <c r="I30" s="88">
        <f t="shared" si="30"/>
        <v>0.6438596491</v>
      </c>
      <c r="J30" s="3">
        <v>486111.86</v>
      </c>
      <c r="K30" s="3">
        <f t="shared" si="31"/>
        <v>1705.655649</v>
      </c>
      <c r="L30" s="3">
        <f t="shared" si="32"/>
        <v>2649.110954</v>
      </c>
      <c r="M30" s="3"/>
      <c r="N30" s="3">
        <f t="shared" si="33"/>
        <v>337652.5419</v>
      </c>
      <c r="O30" s="3">
        <f t="shared" si="34"/>
        <v>1184.745761</v>
      </c>
      <c r="P30" s="3">
        <f t="shared" si="35"/>
        <v>1840.068348</v>
      </c>
      <c r="Q30" s="3"/>
      <c r="R30" s="3">
        <f t="shared" ref="R30:T30" si="51">N30-J30</f>
        <v>-148459.3181</v>
      </c>
      <c r="S30" s="3">
        <f t="shared" si="51"/>
        <v>-520.9098879</v>
      </c>
      <c r="T30" s="3">
        <f t="shared" si="51"/>
        <v>-809.0426053</v>
      </c>
      <c r="U30" s="3"/>
      <c r="V30" s="3"/>
      <c r="W30" s="3"/>
      <c r="X30" s="3"/>
      <c r="Y30" s="3"/>
      <c r="Z30" s="3"/>
    </row>
    <row r="31" ht="14.25" customHeight="1">
      <c r="A31" s="15">
        <v>38.0</v>
      </c>
      <c r="B31" s="2">
        <v>1.0</v>
      </c>
      <c r="C31" s="2">
        <f>IF(A31&gt;=6000, 0,VLOOKUP(A31,'Fall20 data fy22 comp rev '!$K$11:$N$536,3,0))</f>
        <v>5</v>
      </c>
      <c r="D31" s="3" t="s">
        <v>4187</v>
      </c>
      <c r="E31" s="3">
        <v>1497.0</v>
      </c>
      <c r="F31" s="3">
        <v>1169.0</v>
      </c>
      <c r="G31" s="3">
        <v>14.0</v>
      </c>
      <c r="H31" s="3">
        <f t="shared" si="29"/>
        <v>1176</v>
      </c>
      <c r="I31" s="88">
        <f t="shared" si="30"/>
        <v>0.7855711423</v>
      </c>
      <c r="J31" s="3">
        <v>3675502.6100000003</v>
      </c>
      <c r="K31" s="3">
        <f t="shared" si="31"/>
        <v>2455.245564</v>
      </c>
      <c r="L31" s="3">
        <f t="shared" si="32"/>
        <v>3125.427389</v>
      </c>
      <c r="M31" s="3"/>
      <c r="N31" s="3">
        <f t="shared" si="33"/>
        <v>2163920.378</v>
      </c>
      <c r="O31" s="3">
        <f t="shared" si="34"/>
        <v>1445.504594</v>
      </c>
      <c r="P31" s="3">
        <f t="shared" si="35"/>
        <v>1840.068348</v>
      </c>
      <c r="Q31" s="3"/>
      <c r="R31" s="3">
        <f t="shared" ref="R31:T31" si="52">N31-J31</f>
        <v>-1511582.232</v>
      </c>
      <c r="S31" s="3">
        <f t="shared" si="52"/>
        <v>-1009.74097</v>
      </c>
      <c r="T31" s="3">
        <f t="shared" si="52"/>
        <v>-1285.359041</v>
      </c>
      <c r="U31" s="3"/>
      <c r="V31" s="3"/>
      <c r="W31" s="3"/>
      <c r="X31" s="3"/>
      <c r="Y31" s="3"/>
      <c r="Z31" s="3"/>
    </row>
    <row r="32" ht="14.25" customHeight="1">
      <c r="A32" s="15">
        <v>47.0</v>
      </c>
      <c r="B32" s="2">
        <v>1.0</v>
      </c>
      <c r="C32" s="2">
        <f>IF(A32&gt;=6000, 0,VLOOKUP(A32,'Fall20 data fy22 comp rev '!$K$11:$N$536,3,0))</f>
        <v>4</v>
      </c>
      <c r="D32" s="3" t="s">
        <v>1018</v>
      </c>
      <c r="E32" s="3">
        <v>4647.0</v>
      </c>
      <c r="F32" s="3">
        <v>1068.0</v>
      </c>
      <c r="G32" s="3">
        <v>399.0</v>
      </c>
      <c r="H32" s="3">
        <f t="shared" si="29"/>
        <v>1267.5</v>
      </c>
      <c r="I32" s="88">
        <f t="shared" si="30"/>
        <v>0.2727566172</v>
      </c>
      <c r="J32" s="3">
        <v>1466107.2400000002</v>
      </c>
      <c r="K32" s="3">
        <f t="shared" si="31"/>
        <v>315.495425</v>
      </c>
      <c r="L32" s="3">
        <f t="shared" si="32"/>
        <v>1156.692103</v>
      </c>
      <c r="M32" s="3"/>
      <c r="N32" s="3">
        <f t="shared" si="33"/>
        <v>2332286.632</v>
      </c>
      <c r="O32" s="3">
        <f t="shared" si="34"/>
        <v>501.8908181</v>
      </c>
      <c r="P32" s="3">
        <f t="shared" si="35"/>
        <v>1840.068348</v>
      </c>
      <c r="Q32" s="3"/>
      <c r="R32" s="3">
        <f t="shared" ref="R32:T32" si="53">N32-J32</f>
        <v>866179.3916</v>
      </c>
      <c r="S32" s="3">
        <f t="shared" si="53"/>
        <v>186.3953931</v>
      </c>
      <c r="T32" s="3">
        <f t="shared" si="53"/>
        <v>683.3762459</v>
      </c>
      <c r="U32" s="3"/>
      <c r="V32" s="3"/>
      <c r="W32" s="3"/>
      <c r="X32" s="3"/>
      <c r="Y32" s="3"/>
      <c r="Z32" s="3"/>
    </row>
    <row r="33" ht="14.25" customHeight="1">
      <c r="A33" s="15">
        <v>51.0</v>
      </c>
      <c r="B33" s="2">
        <v>1.0</v>
      </c>
      <c r="C33" s="2">
        <f>IF(A33&gt;=6000, 0,VLOOKUP(A33,'Fall20 data fy22 comp rev '!$K$11:$N$536,3,0))</f>
        <v>5</v>
      </c>
      <c r="D33" s="3" t="s">
        <v>4188</v>
      </c>
      <c r="E33" s="3">
        <v>1964.0</v>
      </c>
      <c r="F33" s="3">
        <v>396.0</v>
      </c>
      <c r="G33" s="3">
        <v>167.0</v>
      </c>
      <c r="H33" s="3">
        <f t="shared" si="29"/>
        <v>479.5</v>
      </c>
      <c r="I33" s="88">
        <f t="shared" si="30"/>
        <v>0.2441446029</v>
      </c>
      <c r="J33" s="3">
        <v>486166.58999999997</v>
      </c>
      <c r="K33" s="3">
        <f t="shared" si="31"/>
        <v>247.5389969</v>
      </c>
      <c r="L33" s="3">
        <f t="shared" si="32"/>
        <v>1013.903212</v>
      </c>
      <c r="M33" s="3"/>
      <c r="N33" s="3">
        <f t="shared" si="33"/>
        <v>882312.7731</v>
      </c>
      <c r="O33" s="3">
        <f t="shared" si="34"/>
        <v>449.2427561</v>
      </c>
      <c r="P33" s="3">
        <f t="shared" si="35"/>
        <v>1840.068348</v>
      </c>
      <c r="Q33" s="3"/>
      <c r="R33" s="3">
        <f t="shared" ref="R33:T33" si="54">N33-J33</f>
        <v>396146.1831</v>
      </c>
      <c r="S33" s="3">
        <f t="shared" si="54"/>
        <v>201.7037592</v>
      </c>
      <c r="T33" s="3">
        <f t="shared" si="54"/>
        <v>826.1651367</v>
      </c>
      <c r="U33" s="3"/>
      <c r="V33" s="3"/>
      <c r="W33" s="3"/>
      <c r="X33" s="3"/>
      <c r="Y33" s="3"/>
      <c r="Z33" s="3"/>
    </row>
    <row r="34" ht="14.25" customHeight="1">
      <c r="A34" s="15">
        <v>75.0</v>
      </c>
      <c r="B34" s="2">
        <v>1.0</v>
      </c>
      <c r="C34" s="2">
        <f>IF(A34&gt;=6000, 0,VLOOKUP(A34,'Fall20 data fy22 comp rev '!$K$11:$N$536,3,0))</f>
        <v>6</v>
      </c>
      <c r="D34" s="3" t="s">
        <v>4189</v>
      </c>
      <c r="E34" s="3">
        <v>666.0</v>
      </c>
      <c r="F34" s="3">
        <v>70.0</v>
      </c>
      <c r="G34" s="3">
        <v>40.0</v>
      </c>
      <c r="H34" s="3">
        <f t="shared" si="29"/>
        <v>90</v>
      </c>
      <c r="I34" s="88">
        <f t="shared" si="30"/>
        <v>0.1351351351</v>
      </c>
      <c r="J34" s="3">
        <v>52486.07</v>
      </c>
      <c r="K34" s="3">
        <f t="shared" si="31"/>
        <v>78.80791291</v>
      </c>
      <c r="L34" s="3">
        <f t="shared" si="32"/>
        <v>583.1785556</v>
      </c>
      <c r="M34" s="3"/>
      <c r="N34" s="3">
        <f t="shared" si="33"/>
        <v>165606.1514</v>
      </c>
      <c r="O34" s="3">
        <f t="shared" si="34"/>
        <v>248.6578849</v>
      </c>
      <c r="P34" s="3">
        <f t="shared" si="35"/>
        <v>1840.068348</v>
      </c>
      <c r="Q34" s="3"/>
      <c r="R34" s="3">
        <f t="shared" ref="R34:T34" si="55">N34-J34</f>
        <v>113120.0814</v>
      </c>
      <c r="S34" s="3">
        <f t="shared" si="55"/>
        <v>169.849972</v>
      </c>
      <c r="T34" s="3">
        <f t="shared" si="55"/>
        <v>1256.889793</v>
      </c>
      <c r="U34" s="3"/>
      <c r="V34" s="3"/>
      <c r="W34" s="3"/>
      <c r="X34" s="3"/>
      <c r="Y34" s="3"/>
      <c r="Z34" s="3"/>
    </row>
    <row r="35" ht="14.25" customHeight="1">
      <c r="A35" s="15">
        <v>77.0</v>
      </c>
      <c r="B35" s="2">
        <v>1.0</v>
      </c>
      <c r="C35" s="2">
        <f>IF(A35&gt;=6000, 0,VLOOKUP(A35,'Fall20 data fy22 comp rev '!$K$11:$N$536,3,0))</f>
        <v>4</v>
      </c>
      <c r="D35" s="3" t="s">
        <v>4190</v>
      </c>
      <c r="E35" s="3">
        <v>8799.0</v>
      </c>
      <c r="F35" s="3">
        <v>2431.0</v>
      </c>
      <c r="G35" s="3">
        <v>614.0</v>
      </c>
      <c r="H35" s="3">
        <f t="shared" si="29"/>
        <v>2738</v>
      </c>
      <c r="I35" s="88">
        <f t="shared" si="30"/>
        <v>0.3111717241</v>
      </c>
      <c r="J35" s="3">
        <v>3752288.8000000003</v>
      </c>
      <c r="K35" s="3">
        <f t="shared" si="31"/>
        <v>426.4449142</v>
      </c>
      <c r="L35" s="3">
        <f t="shared" si="32"/>
        <v>1370.448795</v>
      </c>
      <c r="M35" s="3"/>
      <c r="N35" s="3">
        <f t="shared" si="33"/>
        <v>5038107.138</v>
      </c>
      <c r="O35" s="3">
        <f t="shared" si="34"/>
        <v>572.5772404</v>
      </c>
      <c r="P35" s="3">
        <f t="shared" si="35"/>
        <v>1840.068348</v>
      </c>
      <c r="Q35" s="3"/>
      <c r="R35" s="3">
        <f t="shared" ref="R35:T35" si="56">N35-J35</f>
        <v>1285818.338</v>
      </c>
      <c r="S35" s="3">
        <f t="shared" si="56"/>
        <v>146.1323262</v>
      </c>
      <c r="T35" s="3">
        <f t="shared" si="56"/>
        <v>469.6195537</v>
      </c>
      <c r="U35" s="3"/>
      <c r="V35" s="3"/>
      <c r="W35" s="3"/>
      <c r="X35" s="3"/>
      <c r="Y35" s="3"/>
      <c r="Z35" s="3"/>
    </row>
    <row r="36" ht="14.25" customHeight="1">
      <c r="A36" s="15">
        <v>81.0</v>
      </c>
      <c r="B36" s="2">
        <v>1.0</v>
      </c>
      <c r="C36" s="2">
        <f>IF(A36&gt;=6000, 0,VLOOKUP(A36,'Fall20 data fy22 comp rev '!$K$11:$N$536,3,0))</f>
        <v>6</v>
      </c>
      <c r="D36" s="3" t="s">
        <v>4191</v>
      </c>
      <c r="E36" s="3">
        <v>148.0</v>
      </c>
      <c r="F36" s="3">
        <v>42.0</v>
      </c>
      <c r="G36" s="3">
        <v>26.0</v>
      </c>
      <c r="H36" s="3">
        <f t="shared" si="29"/>
        <v>55</v>
      </c>
      <c r="I36" s="88">
        <f t="shared" si="30"/>
        <v>0.3716216216</v>
      </c>
      <c r="J36" s="3">
        <v>84120.01</v>
      </c>
      <c r="K36" s="3">
        <f t="shared" si="31"/>
        <v>568.3784459</v>
      </c>
      <c r="L36" s="3">
        <f t="shared" si="32"/>
        <v>1529.454727</v>
      </c>
      <c r="M36" s="3"/>
      <c r="N36" s="3">
        <f t="shared" si="33"/>
        <v>101203.7592</v>
      </c>
      <c r="O36" s="3">
        <f t="shared" si="34"/>
        <v>683.8091835</v>
      </c>
      <c r="P36" s="3">
        <f t="shared" si="35"/>
        <v>1840.068348</v>
      </c>
      <c r="Q36" s="3"/>
      <c r="R36" s="3">
        <f t="shared" ref="R36:T36" si="57">N36-J36</f>
        <v>17083.74916</v>
      </c>
      <c r="S36" s="3">
        <f t="shared" si="57"/>
        <v>115.4307376</v>
      </c>
      <c r="T36" s="3">
        <f t="shared" si="57"/>
        <v>310.6136211</v>
      </c>
      <c r="U36" s="3"/>
      <c r="V36" s="3"/>
      <c r="W36" s="3"/>
      <c r="X36" s="3"/>
      <c r="Y36" s="3"/>
      <c r="Z36" s="3"/>
    </row>
    <row r="37" ht="14.25" customHeight="1">
      <c r="A37" s="15">
        <v>84.0</v>
      </c>
      <c r="B37" s="2">
        <v>1.0</v>
      </c>
      <c r="C37" s="2">
        <f>IF(A37&gt;=6000, 0,VLOOKUP(A37,'Fall20 data fy22 comp rev '!$K$11:$N$536,3,0))</f>
        <v>6</v>
      </c>
      <c r="D37" s="3" t="s">
        <v>4192</v>
      </c>
      <c r="E37" s="3">
        <v>605.0</v>
      </c>
      <c r="F37" s="3">
        <v>218.0</v>
      </c>
      <c r="G37" s="3">
        <v>70.0</v>
      </c>
      <c r="H37" s="3">
        <f t="shared" si="29"/>
        <v>253</v>
      </c>
      <c r="I37" s="88">
        <f t="shared" si="30"/>
        <v>0.4181818182</v>
      </c>
      <c r="J37" s="3">
        <v>441014.33999999997</v>
      </c>
      <c r="K37" s="3">
        <f t="shared" si="31"/>
        <v>728.9493223</v>
      </c>
      <c r="L37" s="3">
        <f t="shared" si="32"/>
        <v>1743.139684</v>
      </c>
      <c r="M37" s="3"/>
      <c r="N37" s="3">
        <f t="shared" si="33"/>
        <v>465537.2921</v>
      </c>
      <c r="O37" s="3">
        <f t="shared" si="34"/>
        <v>769.4831275</v>
      </c>
      <c r="P37" s="3">
        <f t="shared" si="35"/>
        <v>1840.068348</v>
      </c>
      <c r="Q37" s="3"/>
      <c r="R37" s="3">
        <f t="shared" ref="R37:T37" si="58">N37-J37</f>
        <v>24522.95215</v>
      </c>
      <c r="S37" s="3">
        <f t="shared" si="58"/>
        <v>40.53380521</v>
      </c>
      <c r="T37" s="3">
        <f t="shared" si="58"/>
        <v>96.92866462</v>
      </c>
      <c r="U37" s="3"/>
      <c r="V37" s="3"/>
      <c r="W37" s="3"/>
      <c r="X37" s="3"/>
      <c r="Y37" s="3"/>
      <c r="Z37" s="3"/>
    </row>
    <row r="38" ht="14.25" customHeight="1">
      <c r="A38" s="15">
        <v>85.0</v>
      </c>
      <c r="B38" s="2">
        <v>1.0</v>
      </c>
      <c r="C38" s="2">
        <f>IF(A38&gt;=6000, 0,VLOOKUP(A38,'Fall20 data fy22 comp rev '!$K$11:$N$536,3,0))</f>
        <v>6</v>
      </c>
      <c r="D38" s="3" t="s">
        <v>4193</v>
      </c>
      <c r="E38" s="3">
        <v>566.0</v>
      </c>
      <c r="F38" s="3">
        <v>157.0</v>
      </c>
      <c r="G38" s="3">
        <v>108.0</v>
      </c>
      <c r="H38" s="3">
        <f t="shared" si="29"/>
        <v>211</v>
      </c>
      <c r="I38" s="88">
        <f t="shared" si="30"/>
        <v>0.3727915194</v>
      </c>
      <c r="J38" s="3">
        <v>329912.44</v>
      </c>
      <c r="K38" s="3">
        <f t="shared" si="31"/>
        <v>582.8841696</v>
      </c>
      <c r="L38" s="3">
        <f t="shared" si="32"/>
        <v>1563.566066</v>
      </c>
      <c r="M38" s="3"/>
      <c r="N38" s="3">
        <f t="shared" si="33"/>
        <v>388254.4215</v>
      </c>
      <c r="O38" s="3">
        <f t="shared" si="34"/>
        <v>685.9618755</v>
      </c>
      <c r="P38" s="3">
        <f t="shared" si="35"/>
        <v>1840.068348</v>
      </c>
      <c r="Q38" s="3"/>
      <c r="R38" s="3">
        <f t="shared" ref="R38:T38" si="59">N38-J38</f>
        <v>58341.98152</v>
      </c>
      <c r="S38" s="3">
        <f t="shared" si="59"/>
        <v>103.0777059</v>
      </c>
      <c r="T38" s="3">
        <f t="shared" si="59"/>
        <v>276.5022821</v>
      </c>
      <c r="U38" s="3"/>
      <c r="V38" s="3"/>
      <c r="W38" s="3"/>
      <c r="X38" s="3"/>
      <c r="Y38" s="3"/>
      <c r="Z38" s="3"/>
    </row>
    <row r="39" ht="14.25" customHeight="1">
      <c r="A39" s="15">
        <v>88.0</v>
      </c>
      <c r="B39" s="2">
        <v>1.0</v>
      </c>
      <c r="C39" s="2">
        <f>IF(A39&gt;=6000, 0,VLOOKUP(A39,'Fall20 data fy22 comp rev '!$K$11:$N$536,3,0))</f>
        <v>4</v>
      </c>
      <c r="D39" s="3" t="s">
        <v>4194</v>
      </c>
      <c r="E39" s="3">
        <v>2091.0</v>
      </c>
      <c r="F39" s="3">
        <v>398.0</v>
      </c>
      <c r="G39" s="3">
        <v>204.0</v>
      </c>
      <c r="H39" s="3">
        <f t="shared" si="29"/>
        <v>500</v>
      </c>
      <c r="I39" s="88">
        <f t="shared" si="30"/>
        <v>0.2391200383</v>
      </c>
      <c r="J39" s="3">
        <v>509755.2200000001</v>
      </c>
      <c r="K39" s="3">
        <f t="shared" si="31"/>
        <v>243.7853754</v>
      </c>
      <c r="L39" s="3">
        <f t="shared" si="32"/>
        <v>1019.51044</v>
      </c>
      <c r="M39" s="3"/>
      <c r="N39" s="3">
        <f t="shared" si="33"/>
        <v>920034.1742</v>
      </c>
      <c r="O39" s="3">
        <f t="shared" si="34"/>
        <v>439.9972139</v>
      </c>
      <c r="P39" s="3">
        <f t="shared" si="35"/>
        <v>1840.068348</v>
      </c>
      <c r="Q39" s="3"/>
      <c r="R39" s="3">
        <f t="shared" ref="R39:T39" si="60">N39-J39</f>
        <v>410278.9542</v>
      </c>
      <c r="S39" s="3">
        <f t="shared" si="60"/>
        <v>196.2118385</v>
      </c>
      <c r="T39" s="3">
        <f t="shared" si="60"/>
        <v>820.5579084</v>
      </c>
      <c r="U39" s="3"/>
      <c r="V39" s="3"/>
      <c r="W39" s="3"/>
      <c r="X39" s="3"/>
      <c r="Y39" s="3"/>
      <c r="Z39" s="3"/>
    </row>
    <row r="40" ht="14.25" customHeight="1">
      <c r="A40" s="15">
        <v>91.0</v>
      </c>
      <c r="B40" s="2">
        <v>1.0</v>
      </c>
      <c r="C40" s="2">
        <f>IF(A40&gt;=6000, 0,VLOOKUP(A40,'Fall20 data fy22 comp rev '!$K$11:$N$536,3,0))</f>
        <v>6</v>
      </c>
      <c r="D40" s="3" t="s">
        <v>4195</v>
      </c>
      <c r="E40" s="3">
        <v>714.0</v>
      </c>
      <c r="F40" s="3">
        <v>157.0</v>
      </c>
      <c r="G40" s="3">
        <v>81.0</v>
      </c>
      <c r="H40" s="3">
        <f t="shared" si="29"/>
        <v>197.5</v>
      </c>
      <c r="I40" s="88">
        <f t="shared" si="30"/>
        <v>0.2766106443</v>
      </c>
      <c r="J40" s="3">
        <v>224283.54</v>
      </c>
      <c r="K40" s="3">
        <f t="shared" si="31"/>
        <v>314.122605</v>
      </c>
      <c r="L40" s="3">
        <f t="shared" si="32"/>
        <v>1135.612861</v>
      </c>
      <c r="M40" s="3"/>
      <c r="N40" s="3">
        <f t="shared" si="33"/>
        <v>363413.4988</v>
      </c>
      <c r="O40" s="3">
        <f t="shared" si="34"/>
        <v>508.9824913</v>
      </c>
      <c r="P40" s="3">
        <f t="shared" si="35"/>
        <v>1840.068348</v>
      </c>
      <c r="Q40" s="3"/>
      <c r="R40" s="3">
        <f t="shared" ref="R40:T40" si="61">N40-J40</f>
        <v>139129.9588</v>
      </c>
      <c r="S40" s="3">
        <f t="shared" si="61"/>
        <v>194.8598863</v>
      </c>
      <c r="T40" s="3">
        <f t="shared" si="61"/>
        <v>704.4554877</v>
      </c>
      <c r="U40" s="3"/>
      <c r="V40" s="3"/>
      <c r="W40" s="3"/>
      <c r="X40" s="3"/>
      <c r="Y40" s="3"/>
      <c r="Z40" s="3"/>
    </row>
    <row r="41" ht="14.25" customHeight="1">
      <c r="A41" s="15">
        <v>93.0</v>
      </c>
      <c r="B41" s="2">
        <v>1.0</v>
      </c>
      <c r="C41" s="2">
        <f>IF(A41&gt;=6000, 0,VLOOKUP(A41,'Fall20 data fy22 comp rev '!$K$11:$N$536,3,0))</f>
        <v>6</v>
      </c>
      <c r="D41" s="3" t="s">
        <v>4196</v>
      </c>
      <c r="E41" s="3">
        <v>435.0</v>
      </c>
      <c r="F41" s="3">
        <v>118.0</v>
      </c>
      <c r="G41" s="3">
        <v>40.0</v>
      </c>
      <c r="H41" s="3">
        <f t="shared" si="29"/>
        <v>138</v>
      </c>
      <c r="I41" s="88">
        <f t="shared" si="30"/>
        <v>0.3172413793</v>
      </c>
      <c r="J41" s="3">
        <v>184604.29</v>
      </c>
      <c r="K41" s="3">
        <f t="shared" si="31"/>
        <v>424.3776782</v>
      </c>
      <c r="L41" s="3">
        <f t="shared" si="32"/>
        <v>1337.712246</v>
      </c>
      <c r="M41" s="3"/>
      <c r="N41" s="3">
        <f t="shared" si="33"/>
        <v>253929.4321</v>
      </c>
      <c r="O41" s="3">
        <f t="shared" si="34"/>
        <v>583.7458209</v>
      </c>
      <c r="P41" s="3">
        <f t="shared" si="35"/>
        <v>1840.068348</v>
      </c>
      <c r="Q41" s="3"/>
      <c r="R41" s="3">
        <f t="shared" ref="R41:T41" si="62">N41-J41</f>
        <v>69325.14208</v>
      </c>
      <c r="S41" s="3">
        <f t="shared" si="62"/>
        <v>159.3681427</v>
      </c>
      <c r="T41" s="3">
        <f t="shared" si="62"/>
        <v>502.356102</v>
      </c>
      <c r="U41" s="3"/>
      <c r="V41" s="3"/>
      <c r="W41" s="3"/>
      <c r="X41" s="3"/>
      <c r="Y41" s="3"/>
      <c r="Z41" s="3"/>
    </row>
    <row r="42" ht="14.25" customHeight="1">
      <c r="A42" s="15">
        <v>94.0</v>
      </c>
      <c r="B42" s="2">
        <v>1.0</v>
      </c>
      <c r="C42" s="2">
        <f>IF(A42&gt;=6000, 0,VLOOKUP(A42,'Fall20 data fy22 comp rev '!$K$11:$N$536,3,0))</f>
        <v>4</v>
      </c>
      <c r="D42" s="3" t="s">
        <v>4197</v>
      </c>
      <c r="E42" s="3">
        <v>2654.0</v>
      </c>
      <c r="F42" s="3">
        <v>911.0</v>
      </c>
      <c r="G42" s="3">
        <v>217.0</v>
      </c>
      <c r="H42" s="3">
        <f t="shared" si="29"/>
        <v>1019.5</v>
      </c>
      <c r="I42" s="88">
        <f t="shared" si="30"/>
        <v>0.3841371515</v>
      </c>
      <c r="J42" s="3">
        <v>1651094.6400000001</v>
      </c>
      <c r="K42" s="3">
        <f t="shared" si="31"/>
        <v>622.1155388</v>
      </c>
      <c r="L42" s="3">
        <f t="shared" si="32"/>
        <v>1619.514115</v>
      </c>
      <c r="M42" s="3"/>
      <c r="N42" s="3">
        <f t="shared" si="33"/>
        <v>1875949.681</v>
      </c>
      <c r="O42" s="3">
        <f t="shared" si="34"/>
        <v>706.8386139</v>
      </c>
      <c r="P42" s="3">
        <f t="shared" si="35"/>
        <v>1840.068348</v>
      </c>
      <c r="Q42" s="3"/>
      <c r="R42" s="3">
        <f t="shared" ref="R42:T42" si="63">N42-J42</f>
        <v>224855.0412</v>
      </c>
      <c r="S42" s="3">
        <f t="shared" si="63"/>
        <v>84.72307506</v>
      </c>
      <c r="T42" s="3">
        <f t="shared" si="63"/>
        <v>220.5542337</v>
      </c>
      <c r="U42" s="3"/>
      <c r="V42" s="3"/>
      <c r="W42" s="3"/>
      <c r="X42" s="3"/>
      <c r="Y42" s="3"/>
      <c r="Z42" s="3"/>
    </row>
    <row r="43" ht="14.25" customHeight="1">
      <c r="A43" s="15">
        <v>95.0</v>
      </c>
      <c r="B43" s="2">
        <v>1.0</v>
      </c>
      <c r="C43" s="2">
        <f>IF(A43&gt;=6000, 0,VLOOKUP(A43,'Fall20 data fy22 comp rev '!$K$11:$N$536,3,0))</f>
        <v>6</v>
      </c>
      <c r="D43" s="3" t="s">
        <v>1040</v>
      </c>
      <c r="E43" s="3">
        <v>331.0</v>
      </c>
      <c r="F43" s="3">
        <v>84.0</v>
      </c>
      <c r="G43" s="3">
        <v>41.0</v>
      </c>
      <c r="H43" s="3">
        <f t="shared" si="29"/>
        <v>104.5</v>
      </c>
      <c r="I43" s="88">
        <f t="shared" si="30"/>
        <v>0.3157099698</v>
      </c>
      <c r="J43" s="3">
        <v>136277.7</v>
      </c>
      <c r="K43" s="3">
        <f t="shared" si="31"/>
        <v>411.7151057</v>
      </c>
      <c r="L43" s="3">
        <f t="shared" si="32"/>
        <v>1304.092823</v>
      </c>
      <c r="M43" s="3"/>
      <c r="N43" s="3">
        <f t="shared" si="33"/>
        <v>192287.1424</v>
      </c>
      <c r="O43" s="3">
        <f t="shared" si="34"/>
        <v>580.9279227</v>
      </c>
      <c r="P43" s="3">
        <f t="shared" si="35"/>
        <v>1840.068348</v>
      </c>
      <c r="Q43" s="3"/>
      <c r="R43" s="3">
        <f t="shared" ref="R43:T43" si="64">N43-J43</f>
        <v>56009.44241</v>
      </c>
      <c r="S43" s="3">
        <f t="shared" si="64"/>
        <v>169.2128169</v>
      </c>
      <c r="T43" s="3">
        <f t="shared" si="64"/>
        <v>535.9755255</v>
      </c>
      <c r="U43" s="3"/>
      <c r="V43" s="3"/>
      <c r="W43" s="3"/>
      <c r="X43" s="3"/>
      <c r="Y43" s="3"/>
      <c r="Z43" s="3"/>
    </row>
    <row r="44" ht="14.25" customHeight="1">
      <c r="A44" s="15">
        <v>97.0</v>
      </c>
      <c r="B44" s="2">
        <v>1.0</v>
      </c>
      <c r="C44" s="2">
        <f>IF(A44&gt;=6000, 0,VLOOKUP(A44,'Fall20 data fy22 comp rev '!$K$11:$N$536,3,0))</f>
        <v>6</v>
      </c>
      <c r="D44" s="3" t="s">
        <v>4198</v>
      </c>
      <c r="E44" s="3">
        <v>655.0</v>
      </c>
      <c r="F44" s="3">
        <v>154.0</v>
      </c>
      <c r="G44" s="3">
        <v>49.0</v>
      </c>
      <c r="H44" s="3">
        <f t="shared" si="29"/>
        <v>178.5</v>
      </c>
      <c r="I44" s="88">
        <f t="shared" si="30"/>
        <v>0.272519084</v>
      </c>
      <c r="J44" s="3">
        <v>201406.4</v>
      </c>
      <c r="K44" s="3">
        <f t="shared" si="31"/>
        <v>307.490687</v>
      </c>
      <c r="L44" s="3">
        <f t="shared" si="32"/>
        <v>1128.327171</v>
      </c>
      <c r="M44" s="3"/>
      <c r="N44" s="3">
        <f t="shared" si="33"/>
        <v>328452.2002</v>
      </c>
      <c r="O44" s="3">
        <f t="shared" si="34"/>
        <v>501.4537408</v>
      </c>
      <c r="P44" s="3">
        <f t="shared" si="35"/>
        <v>1840.068348</v>
      </c>
      <c r="Q44" s="3"/>
      <c r="R44" s="3">
        <f t="shared" ref="R44:T44" si="65">N44-J44</f>
        <v>127045.8002</v>
      </c>
      <c r="S44" s="3">
        <f t="shared" si="65"/>
        <v>193.9630537</v>
      </c>
      <c r="T44" s="3">
        <f t="shared" si="65"/>
        <v>711.7411775</v>
      </c>
      <c r="U44" s="3"/>
      <c r="V44" s="3"/>
      <c r="W44" s="3"/>
      <c r="X44" s="3"/>
      <c r="Y44" s="3"/>
      <c r="Z44" s="3"/>
    </row>
    <row r="45" ht="14.25" customHeight="1">
      <c r="A45" s="15">
        <v>99.0</v>
      </c>
      <c r="B45" s="2">
        <v>1.0</v>
      </c>
      <c r="C45" s="2">
        <f>IF(A45&gt;=6000, 0,VLOOKUP(A45,'Fall20 data fy22 comp rev '!$K$11:$N$536,3,0))</f>
        <v>5</v>
      </c>
      <c r="D45" s="3" t="s">
        <v>4199</v>
      </c>
      <c r="E45" s="3">
        <v>1283.0</v>
      </c>
      <c r="F45" s="3">
        <v>93.0</v>
      </c>
      <c r="G45" s="3">
        <v>41.0</v>
      </c>
      <c r="H45" s="3">
        <f t="shared" si="29"/>
        <v>113.5</v>
      </c>
      <c r="I45" s="88">
        <f t="shared" si="30"/>
        <v>0.08846453624</v>
      </c>
      <c r="J45" s="3">
        <v>41375.880000000005</v>
      </c>
      <c r="K45" s="3">
        <f t="shared" si="31"/>
        <v>32.2493219</v>
      </c>
      <c r="L45" s="3">
        <f t="shared" si="32"/>
        <v>364.5451982</v>
      </c>
      <c r="M45" s="3"/>
      <c r="N45" s="3">
        <f t="shared" si="33"/>
        <v>208847.7575</v>
      </c>
      <c r="O45" s="3">
        <f t="shared" si="34"/>
        <v>162.7807931</v>
      </c>
      <c r="P45" s="3">
        <f t="shared" si="35"/>
        <v>1840.068348</v>
      </c>
      <c r="Q45" s="3"/>
      <c r="R45" s="3">
        <f t="shared" ref="R45:T45" si="66">N45-J45</f>
        <v>167471.8775</v>
      </c>
      <c r="S45" s="3">
        <f t="shared" si="66"/>
        <v>130.5314712</v>
      </c>
      <c r="T45" s="3">
        <f t="shared" si="66"/>
        <v>1475.52315</v>
      </c>
      <c r="U45" s="3"/>
      <c r="V45" s="3"/>
      <c r="W45" s="3"/>
      <c r="X45" s="3"/>
      <c r="Y45" s="3"/>
      <c r="Z45" s="3"/>
    </row>
    <row r="46" ht="14.25" customHeight="1">
      <c r="A46" s="15">
        <v>100.0</v>
      </c>
      <c r="B46" s="2">
        <v>1.0</v>
      </c>
      <c r="C46" s="2">
        <f>IF(A46&gt;=6000, 0,VLOOKUP(A46,'Fall20 data fy22 comp rev '!$K$11:$N$536,3,0))</f>
        <v>6</v>
      </c>
      <c r="D46" s="3" t="s">
        <v>4200</v>
      </c>
      <c r="E46" s="3">
        <v>375.0</v>
      </c>
      <c r="F46" s="3">
        <v>131.0</v>
      </c>
      <c r="G46" s="3">
        <v>33.0</v>
      </c>
      <c r="H46" s="3">
        <f t="shared" si="29"/>
        <v>147.5</v>
      </c>
      <c r="I46" s="88">
        <f t="shared" si="30"/>
        <v>0.3933333333</v>
      </c>
      <c r="J46" s="3">
        <v>238184.96000000002</v>
      </c>
      <c r="K46" s="3">
        <f t="shared" si="31"/>
        <v>635.1598933</v>
      </c>
      <c r="L46" s="3">
        <f t="shared" si="32"/>
        <v>1614.813288</v>
      </c>
      <c r="M46" s="3"/>
      <c r="N46" s="3">
        <f t="shared" si="33"/>
        <v>271410.0814</v>
      </c>
      <c r="O46" s="3">
        <f t="shared" si="34"/>
        <v>723.760217</v>
      </c>
      <c r="P46" s="3">
        <f t="shared" si="35"/>
        <v>1840.068348</v>
      </c>
      <c r="Q46" s="3"/>
      <c r="R46" s="3">
        <f t="shared" ref="R46:T46" si="67">N46-J46</f>
        <v>33225.12139</v>
      </c>
      <c r="S46" s="3">
        <f t="shared" si="67"/>
        <v>88.60032371</v>
      </c>
      <c r="T46" s="3">
        <f t="shared" si="67"/>
        <v>225.2550603</v>
      </c>
      <c r="U46" s="3"/>
      <c r="V46" s="3"/>
      <c r="W46" s="3"/>
      <c r="X46" s="3"/>
      <c r="Y46" s="3"/>
      <c r="Z46" s="3"/>
    </row>
    <row r="47" ht="14.25" customHeight="1">
      <c r="A47" s="15">
        <v>108.0</v>
      </c>
      <c r="B47" s="2">
        <v>1.0</v>
      </c>
      <c r="C47" s="2">
        <f>IF(A47&gt;=6000, 0,VLOOKUP(A47,'Fall20 data fy22 comp rev '!$K$11:$N$536,3,0))</f>
        <v>3</v>
      </c>
      <c r="D47" s="3" t="s">
        <v>4201</v>
      </c>
      <c r="E47" s="3">
        <v>986.0</v>
      </c>
      <c r="F47" s="3">
        <v>151.0</v>
      </c>
      <c r="G47" s="3">
        <v>53.0</v>
      </c>
      <c r="H47" s="3">
        <f t="shared" si="29"/>
        <v>177.5</v>
      </c>
      <c r="I47" s="88">
        <f t="shared" si="30"/>
        <v>0.180020284</v>
      </c>
      <c r="J47" s="3">
        <v>145910.18</v>
      </c>
      <c r="K47" s="3">
        <f t="shared" si="31"/>
        <v>147.981927</v>
      </c>
      <c r="L47" s="3">
        <f t="shared" si="32"/>
        <v>822.0291831</v>
      </c>
      <c r="M47" s="3"/>
      <c r="N47" s="3">
        <f t="shared" si="33"/>
        <v>326612.1318</v>
      </c>
      <c r="O47" s="3">
        <f t="shared" si="34"/>
        <v>331.2496266</v>
      </c>
      <c r="P47" s="3">
        <f t="shared" si="35"/>
        <v>1840.068348</v>
      </c>
      <c r="Q47" s="3"/>
      <c r="R47" s="3">
        <f t="shared" ref="R47:T47" si="68">N47-J47</f>
        <v>180701.9518</v>
      </c>
      <c r="S47" s="3">
        <f t="shared" si="68"/>
        <v>183.2676996</v>
      </c>
      <c r="T47" s="3">
        <f t="shared" si="68"/>
        <v>1018.039165</v>
      </c>
      <c r="U47" s="3"/>
      <c r="V47" s="3"/>
      <c r="W47" s="3"/>
      <c r="X47" s="3"/>
      <c r="Y47" s="3"/>
      <c r="Z47" s="3"/>
    </row>
    <row r="48" ht="14.25" customHeight="1">
      <c r="A48" s="15">
        <v>110.0</v>
      </c>
      <c r="B48" s="2">
        <v>1.0</v>
      </c>
      <c r="C48" s="2">
        <f>IF(A48&gt;=6000, 0,VLOOKUP(A48,'Fall20 data fy22 comp rev '!$K$11:$N$536,3,0))</f>
        <v>3</v>
      </c>
      <c r="D48" s="3" t="s">
        <v>4202</v>
      </c>
      <c r="E48" s="3">
        <v>4123.0</v>
      </c>
      <c r="F48" s="3">
        <v>292.0</v>
      </c>
      <c r="G48" s="3">
        <v>162.0</v>
      </c>
      <c r="H48" s="3">
        <f t="shared" si="29"/>
        <v>373</v>
      </c>
      <c r="I48" s="88">
        <f t="shared" si="30"/>
        <v>0.09046810575</v>
      </c>
      <c r="J48" s="3">
        <v>158826.46000000002</v>
      </c>
      <c r="K48" s="3">
        <f t="shared" si="31"/>
        <v>38.52206161</v>
      </c>
      <c r="L48" s="3">
        <f t="shared" si="32"/>
        <v>425.8082038</v>
      </c>
      <c r="M48" s="3"/>
      <c r="N48" s="3">
        <f t="shared" si="33"/>
        <v>686345.494</v>
      </c>
      <c r="O48" s="3">
        <f t="shared" si="34"/>
        <v>166.4674979</v>
      </c>
      <c r="P48" s="3">
        <f t="shared" si="35"/>
        <v>1840.068348</v>
      </c>
      <c r="Q48" s="3"/>
      <c r="R48" s="3">
        <f t="shared" ref="R48:T48" si="69">N48-J48</f>
        <v>527519.034</v>
      </c>
      <c r="S48" s="3">
        <f t="shared" si="69"/>
        <v>127.9454363</v>
      </c>
      <c r="T48" s="3">
        <f t="shared" si="69"/>
        <v>1414.260145</v>
      </c>
      <c r="U48" s="3"/>
      <c r="V48" s="3"/>
      <c r="W48" s="3"/>
      <c r="X48" s="3"/>
      <c r="Y48" s="3"/>
      <c r="Z48" s="3"/>
    </row>
    <row r="49" ht="14.25" customHeight="1">
      <c r="A49" s="15">
        <v>111.0</v>
      </c>
      <c r="B49" s="2">
        <v>1.0</v>
      </c>
      <c r="C49" s="2">
        <f>IF(A49&gt;=6000, 0,VLOOKUP(A49,'Fall20 data fy22 comp rev '!$K$11:$N$536,3,0))</f>
        <v>3</v>
      </c>
      <c r="D49" s="3" t="s">
        <v>4203</v>
      </c>
      <c r="E49" s="3">
        <v>1552.0</v>
      </c>
      <c r="F49" s="3">
        <v>176.0</v>
      </c>
      <c r="G49" s="3">
        <v>128.0</v>
      </c>
      <c r="H49" s="3">
        <f t="shared" si="29"/>
        <v>240</v>
      </c>
      <c r="I49" s="88">
        <f t="shared" si="30"/>
        <v>0.1546391753</v>
      </c>
      <c r="J49" s="3">
        <v>153900.76</v>
      </c>
      <c r="K49" s="3">
        <f t="shared" si="31"/>
        <v>99.16286082</v>
      </c>
      <c r="L49" s="3">
        <f t="shared" si="32"/>
        <v>641.2531667</v>
      </c>
      <c r="M49" s="3"/>
      <c r="N49" s="3">
        <f t="shared" si="33"/>
        <v>441616.4036</v>
      </c>
      <c r="O49" s="3">
        <f t="shared" si="34"/>
        <v>284.5466518</v>
      </c>
      <c r="P49" s="3">
        <f t="shared" si="35"/>
        <v>1840.068348</v>
      </c>
      <c r="Q49" s="3"/>
      <c r="R49" s="3">
        <f t="shared" ref="R49:T49" si="70">N49-J49</f>
        <v>287715.6436</v>
      </c>
      <c r="S49" s="3">
        <f t="shared" si="70"/>
        <v>185.383791</v>
      </c>
      <c r="T49" s="3">
        <f t="shared" si="70"/>
        <v>1198.815182</v>
      </c>
      <c r="U49" s="3"/>
      <c r="V49" s="3"/>
      <c r="W49" s="3"/>
      <c r="X49" s="3"/>
      <c r="Y49" s="3"/>
      <c r="Z49" s="3"/>
    </row>
    <row r="50" ht="14.25" customHeight="1">
      <c r="A50" s="15">
        <v>112.0</v>
      </c>
      <c r="B50" s="2">
        <v>1.0</v>
      </c>
      <c r="C50" s="2">
        <f>IF(A50&gt;=6000, 0,VLOOKUP(A50,'Fall20 data fy22 comp rev '!$K$11:$N$536,3,0))</f>
        <v>3</v>
      </c>
      <c r="D50" s="3" t="s">
        <v>93</v>
      </c>
      <c r="E50" s="3">
        <v>9829.0</v>
      </c>
      <c r="F50" s="3">
        <v>1314.0</v>
      </c>
      <c r="G50" s="3">
        <v>371.0</v>
      </c>
      <c r="H50" s="3">
        <f t="shared" si="29"/>
        <v>1499.5</v>
      </c>
      <c r="I50" s="88">
        <f t="shared" si="30"/>
        <v>0.1525587547</v>
      </c>
      <c r="J50" s="3">
        <v>1243410.8699999996</v>
      </c>
      <c r="K50" s="3">
        <f t="shared" si="31"/>
        <v>126.5043107</v>
      </c>
      <c r="L50" s="3">
        <f t="shared" si="32"/>
        <v>829.2169857</v>
      </c>
      <c r="M50" s="3"/>
      <c r="N50" s="3">
        <f t="shared" si="33"/>
        <v>2759182.488</v>
      </c>
      <c r="O50" s="3">
        <f t="shared" si="34"/>
        <v>280.7185358</v>
      </c>
      <c r="P50" s="3">
        <f t="shared" si="35"/>
        <v>1840.068348</v>
      </c>
      <c r="Q50" s="3"/>
      <c r="R50" s="3">
        <f t="shared" ref="R50:T50" si="71">N50-J50</f>
        <v>1515771.618</v>
      </c>
      <c r="S50" s="3">
        <f t="shared" si="71"/>
        <v>154.2142251</v>
      </c>
      <c r="T50" s="3">
        <f t="shared" si="71"/>
        <v>1010.851363</v>
      </c>
      <c r="U50" s="3"/>
      <c r="V50" s="3"/>
      <c r="W50" s="3"/>
      <c r="X50" s="3"/>
      <c r="Y50" s="3"/>
      <c r="Z50" s="3"/>
    </row>
    <row r="51" ht="14.25" customHeight="1">
      <c r="A51" s="15">
        <v>113.0</v>
      </c>
      <c r="B51" s="2">
        <v>1.0</v>
      </c>
      <c r="C51" s="2">
        <f>IF(A51&gt;=6000, 0,VLOOKUP(A51,'Fall20 data fy22 comp rev '!$K$11:$N$536,3,0))</f>
        <v>6</v>
      </c>
      <c r="D51" s="3" t="s">
        <v>94</v>
      </c>
      <c r="E51" s="3">
        <v>799.0</v>
      </c>
      <c r="F51" s="3">
        <v>339.0</v>
      </c>
      <c r="G51" s="3">
        <v>58.0</v>
      </c>
      <c r="H51" s="3">
        <f t="shared" si="29"/>
        <v>368</v>
      </c>
      <c r="I51" s="88">
        <f t="shared" si="30"/>
        <v>0.4605757196</v>
      </c>
      <c r="J51" s="3">
        <v>725117.77</v>
      </c>
      <c r="K51" s="3">
        <f t="shared" si="31"/>
        <v>907.531627</v>
      </c>
      <c r="L51" s="3">
        <f t="shared" si="32"/>
        <v>1970.428723</v>
      </c>
      <c r="M51" s="3"/>
      <c r="N51" s="3">
        <f t="shared" si="33"/>
        <v>677145.1522</v>
      </c>
      <c r="O51" s="3">
        <f t="shared" si="34"/>
        <v>847.4908038</v>
      </c>
      <c r="P51" s="3">
        <f t="shared" si="35"/>
        <v>1840.068348</v>
      </c>
      <c r="Q51" s="3"/>
      <c r="R51" s="3">
        <f t="shared" ref="R51:T51" si="72">N51-J51</f>
        <v>-47972.61778</v>
      </c>
      <c r="S51" s="3">
        <f t="shared" si="72"/>
        <v>-60.04082326</v>
      </c>
      <c r="T51" s="3">
        <f t="shared" si="72"/>
        <v>-130.3603744</v>
      </c>
      <c r="U51" s="3"/>
      <c r="V51" s="3"/>
      <c r="W51" s="3"/>
      <c r="X51" s="3"/>
      <c r="Y51" s="3"/>
      <c r="Z51" s="3"/>
    </row>
    <row r="52" ht="14.25" customHeight="1">
      <c r="A52" s="15">
        <v>115.0</v>
      </c>
      <c r="B52" s="2">
        <v>1.0</v>
      </c>
      <c r="C52" s="2">
        <f>IF(A52&gt;=6000, 0,VLOOKUP(A52,'Fall20 data fy22 comp rev '!$K$11:$N$536,3,0))</f>
        <v>5</v>
      </c>
      <c r="D52" s="3" t="s">
        <v>1058</v>
      </c>
      <c r="E52" s="3">
        <v>1211.0</v>
      </c>
      <c r="F52" s="3">
        <v>929.0</v>
      </c>
      <c r="G52" s="3">
        <v>64.0</v>
      </c>
      <c r="H52" s="3">
        <f t="shared" si="29"/>
        <v>961</v>
      </c>
      <c r="I52" s="88">
        <f t="shared" si="30"/>
        <v>0.7935590421</v>
      </c>
      <c r="J52" s="3">
        <v>3048679.92</v>
      </c>
      <c r="K52" s="3">
        <f t="shared" si="31"/>
        <v>2517.489612</v>
      </c>
      <c r="L52" s="3">
        <f t="shared" si="32"/>
        <v>3172.403663</v>
      </c>
      <c r="M52" s="3"/>
      <c r="N52" s="3">
        <f t="shared" si="33"/>
        <v>1768305.683</v>
      </c>
      <c r="O52" s="3">
        <f t="shared" si="34"/>
        <v>1460.202876</v>
      </c>
      <c r="P52" s="3">
        <f t="shared" si="35"/>
        <v>1840.068348</v>
      </c>
      <c r="Q52" s="3"/>
      <c r="R52" s="3">
        <f t="shared" ref="R52:T52" si="73">N52-J52</f>
        <v>-1280374.237</v>
      </c>
      <c r="S52" s="3">
        <f t="shared" si="73"/>
        <v>-1057.286736</v>
      </c>
      <c r="T52" s="3">
        <f t="shared" si="73"/>
        <v>-1332.335314</v>
      </c>
      <c r="U52" s="3"/>
      <c r="V52" s="3"/>
      <c r="W52" s="3"/>
      <c r="X52" s="3"/>
      <c r="Y52" s="3"/>
      <c r="Z52" s="3"/>
    </row>
    <row r="53" ht="14.25" customHeight="1">
      <c r="A53" s="15">
        <v>116.0</v>
      </c>
      <c r="B53" s="2">
        <v>1.0</v>
      </c>
      <c r="C53" s="2">
        <f>IF(A53&gt;=6000, 0,VLOOKUP(A53,'Fall20 data fy22 comp rev '!$K$11:$N$536,3,0))</f>
        <v>6</v>
      </c>
      <c r="D53" s="3" t="s">
        <v>4204</v>
      </c>
      <c r="E53" s="3">
        <v>1164.0</v>
      </c>
      <c r="F53" s="3">
        <v>311.0</v>
      </c>
      <c r="G53" s="3">
        <v>183.0</v>
      </c>
      <c r="H53" s="3">
        <f t="shared" si="29"/>
        <v>402.5</v>
      </c>
      <c r="I53" s="88">
        <f t="shared" si="30"/>
        <v>0.345790378</v>
      </c>
      <c r="J53" s="3">
        <v>578550.83</v>
      </c>
      <c r="K53" s="3">
        <f t="shared" si="31"/>
        <v>497.0367955</v>
      </c>
      <c r="L53" s="3">
        <f t="shared" si="32"/>
        <v>1437.393366</v>
      </c>
      <c r="M53" s="3"/>
      <c r="N53" s="3">
        <f t="shared" si="33"/>
        <v>740627.5102</v>
      </c>
      <c r="O53" s="3">
        <f t="shared" si="34"/>
        <v>636.2779298</v>
      </c>
      <c r="P53" s="3">
        <f t="shared" si="35"/>
        <v>1840.068348</v>
      </c>
      <c r="Q53" s="3"/>
      <c r="R53" s="3">
        <f t="shared" ref="R53:T53" si="74">N53-J53</f>
        <v>162076.6802</v>
      </c>
      <c r="S53" s="3">
        <f t="shared" si="74"/>
        <v>139.2411342</v>
      </c>
      <c r="T53" s="3">
        <f t="shared" si="74"/>
        <v>402.674982</v>
      </c>
      <c r="U53" s="3"/>
      <c r="V53" s="3"/>
      <c r="W53" s="3"/>
      <c r="X53" s="3"/>
      <c r="Y53" s="3"/>
      <c r="Z53" s="3"/>
    </row>
    <row r="54" ht="14.25" customHeight="1">
      <c r="A54" s="15">
        <v>118.0</v>
      </c>
      <c r="B54" s="2">
        <v>1.0</v>
      </c>
      <c r="C54" s="2">
        <f>IF(A54&gt;=6000, 0,VLOOKUP(A54,'Fall20 data fy22 comp rev '!$K$11:$N$536,3,0))</f>
        <v>6</v>
      </c>
      <c r="D54" s="3" t="s">
        <v>681</v>
      </c>
      <c r="E54" s="3">
        <v>348.0</v>
      </c>
      <c r="F54" s="3">
        <v>198.0</v>
      </c>
      <c r="G54" s="3">
        <v>38.0</v>
      </c>
      <c r="H54" s="3">
        <f t="shared" si="29"/>
        <v>217</v>
      </c>
      <c r="I54" s="88">
        <f t="shared" si="30"/>
        <v>0.6235632184</v>
      </c>
      <c r="J54" s="3">
        <v>554086.52</v>
      </c>
      <c r="K54" s="3">
        <f t="shared" si="31"/>
        <v>1592.202644</v>
      </c>
      <c r="L54" s="3">
        <f t="shared" si="32"/>
        <v>2553.394101</v>
      </c>
      <c r="M54" s="3"/>
      <c r="N54" s="3">
        <f t="shared" si="33"/>
        <v>399294.8316</v>
      </c>
      <c r="O54" s="3">
        <f t="shared" si="34"/>
        <v>1147.398941</v>
      </c>
      <c r="P54" s="3">
        <f t="shared" si="35"/>
        <v>1840.068348</v>
      </c>
      <c r="Q54" s="3"/>
      <c r="R54" s="3">
        <f t="shared" ref="R54:T54" si="75">N54-J54</f>
        <v>-154791.6884</v>
      </c>
      <c r="S54" s="3">
        <f t="shared" si="75"/>
        <v>-444.8037023</v>
      </c>
      <c r="T54" s="3">
        <f t="shared" si="75"/>
        <v>-713.325753</v>
      </c>
      <c r="U54" s="3"/>
      <c r="V54" s="3"/>
      <c r="W54" s="3"/>
      <c r="X54" s="3"/>
      <c r="Y54" s="3"/>
      <c r="Z54" s="3"/>
    </row>
    <row r="55" ht="14.25" customHeight="1">
      <c r="A55" s="15">
        <v>129.0</v>
      </c>
      <c r="B55" s="2">
        <v>1.0</v>
      </c>
      <c r="C55" s="2">
        <f>IF(A55&gt;=6000, 0,VLOOKUP(A55,'Fall20 data fy22 comp rev '!$K$11:$N$536,3,0))</f>
        <v>5</v>
      </c>
      <c r="D55" s="3" t="s">
        <v>4205</v>
      </c>
      <c r="E55" s="3">
        <v>1409.0</v>
      </c>
      <c r="F55" s="3">
        <v>457.0</v>
      </c>
      <c r="G55" s="3">
        <v>159.0</v>
      </c>
      <c r="H55" s="3">
        <f t="shared" si="29"/>
        <v>536.5</v>
      </c>
      <c r="I55" s="88">
        <f t="shared" si="30"/>
        <v>0.3807665011</v>
      </c>
      <c r="J55" s="3">
        <v>859261.0</v>
      </c>
      <c r="K55" s="3">
        <f t="shared" si="31"/>
        <v>609.8374734</v>
      </c>
      <c r="L55" s="3">
        <f t="shared" si="32"/>
        <v>1601.604846</v>
      </c>
      <c r="M55" s="3"/>
      <c r="N55" s="3">
        <f t="shared" si="33"/>
        <v>987196.6689</v>
      </c>
      <c r="O55" s="3">
        <f t="shared" si="34"/>
        <v>700.6363867</v>
      </c>
      <c r="P55" s="3">
        <f t="shared" si="35"/>
        <v>1840.068348</v>
      </c>
      <c r="Q55" s="3"/>
      <c r="R55" s="3">
        <f t="shared" ref="R55:T55" si="76">N55-J55</f>
        <v>127935.6689</v>
      </c>
      <c r="S55" s="3">
        <f t="shared" si="76"/>
        <v>90.79891336</v>
      </c>
      <c r="T55" s="3">
        <f t="shared" si="76"/>
        <v>238.4635022</v>
      </c>
      <c r="U55" s="3"/>
      <c r="V55" s="3"/>
      <c r="W55" s="3"/>
      <c r="X55" s="3"/>
      <c r="Y55" s="3"/>
      <c r="Z55" s="3"/>
    </row>
    <row r="56" ht="14.25" customHeight="1">
      <c r="A56" s="15">
        <v>138.0</v>
      </c>
      <c r="B56" s="2">
        <v>1.0</v>
      </c>
      <c r="C56" s="2">
        <f>IF(A56&gt;=6000, 0,VLOOKUP(A56,'Fall20 data fy22 comp rev '!$K$11:$N$536,3,0))</f>
        <v>4</v>
      </c>
      <c r="D56" s="3" t="s">
        <v>1065</v>
      </c>
      <c r="E56" s="3">
        <v>2731.0</v>
      </c>
      <c r="F56" s="3">
        <v>528.0</v>
      </c>
      <c r="G56" s="3">
        <v>264.0</v>
      </c>
      <c r="H56" s="3">
        <f t="shared" si="29"/>
        <v>660</v>
      </c>
      <c r="I56" s="88">
        <f t="shared" si="30"/>
        <v>0.2416697181</v>
      </c>
      <c r="J56" s="3">
        <v>679418.22</v>
      </c>
      <c r="K56" s="3">
        <f t="shared" si="31"/>
        <v>248.7800146</v>
      </c>
      <c r="L56" s="3">
        <f t="shared" si="32"/>
        <v>1029.421545</v>
      </c>
      <c r="M56" s="3"/>
      <c r="N56" s="3">
        <f t="shared" si="33"/>
        <v>1214445.11</v>
      </c>
      <c r="O56" s="3">
        <f t="shared" si="34"/>
        <v>444.688799</v>
      </c>
      <c r="P56" s="3">
        <f t="shared" si="35"/>
        <v>1840.068348</v>
      </c>
      <c r="Q56" s="3"/>
      <c r="R56" s="3">
        <f t="shared" ref="R56:T56" si="77">N56-J56</f>
        <v>535026.89</v>
      </c>
      <c r="S56" s="3">
        <f t="shared" si="77"/>
        <v>195.9087843</v>
      </c>
      <c r="T56" s="3">
        <f t="shared" si="77"/>
        <v>810.646803</v>
      </c>
      <c r="U56" s="3"/>
      <c r="V56" s="3"/>
      <c r="W56" s="3"/>
      <c r="X56" s="3"/>
      <c r="Y56" s="3"/>
      <c r="Z56" s="3"/>
    </row>
    <row r="57" ht="14.25" customHeight="1">
      <c r="A57" s="15">
        <v>139.0</v>
      </c>
      <c r="B57" s="2">
        <v>1.0</v>
      </c>
      <c r="C57" s="2">
        <f>IF(A57&gt;=6000, 0,VLOOKUP(A57,'Fall20 data fy22 comp rev '!$K$11:$N$536,3,0))</f>
        <v>6</v>
      </c>
      <c r="D57" s="3" t="s">
        <v>4206</v>
      </c>
      <c r="E57" s="3">
        <v>848.0</v>
      </c>
      <c r="F57" s="3">
        <v>180.0</v>
      </c>
      <c r="G57" s="3">
        <v>80.0</v>
      </c>
      <c r="H57" s="3">
        <f t="shared" si="29"/>
        <v>220</v>
      </c>
      <c r="I57" s="88">
        <f t="shared" si="30"/>
        <v>0.2594339623</v>
      </c>
      <c r="J57" s="3">
        <v>242672.82</v>
      </c>
      <c r="K57" s="3">
        <f t="shared" si="31"/>
        <v>286.1707783</v>
      </c>
      <c r="L57" s="3">
        <f t="shared" si="32"/>
        <v>1103.058273</v>
      </c>
      <c r="M57" s="3"/>
      <c r="N57" s="3">
        <f t="shared" si="33"/>
        <v>404815.0367</v>
      </c>
      <c r="O57" s="3">
        <f t="shared" si="34"/>
        <v>477.3762225</v>
      </c>
      <c r="P57" s="3">
        <f t="shared" si="35"/>
        <v>1840.068348</v>
      </c>
      <c r="Q57" s="3"/>
      <c r="R57" s="3">
        <f t="shared" ref="R57:T57" si="78">N57-J57</f>
        <v>162142.2167</v>
      </c>
      <c r="S57" s="3">
        <f t="shared" si="78"/>
        <v>191.2054442</v>
      </c>
      <c r="T57" s="3">
        <f t="shared" si="78"/>
        <v>737.0100757</v>
      </c>
      <c r="U57" s="3"/>
      <c r="V57" s="3"/>
      <c r="W57" s="3"/>
      <c r="X57" s="3"/>
      <c r="Y57" s="3"/>
      <c r="Z57" s="3"/>
    </row>
    <row r="58" ht="14.25" customHeight="1">
      <c r="A58" s="15">
        <v>146.0</v>
      </c>
      <c r="B58" s="2">
        <v>1.0</v>
      </c>
      <c r="C58" s="2">
        <f>IF(A58&gt;=6000, 0,VLOOKUP(A58,'Fall20 data fy22 comp rev '!$K$11:$N$536,3,0))</f>
        <v>6</v>
      </c>
      <c r="D58" s="3" t="s">
        <v>4207</v>
      </c>
      <c r="E58" s="3">
        <v>868.0</v>
      </c>
      <c r="F58" s="3">
        <v>101.0</v>
      </c>
      <c r="G58" s="3">
        <v>47.0</v>
      </c>
      <c r="H58" s="3">
        <f t="shared" si="29"/>
        <v>124.5</v>
      </c>
      <c r="I58" s="88">
        <f t="shared" si="30"/>
        <v>0.1434331797</v>
      </c>
      <c r="J58" s="3">
        <v>74542.26</v>
      </c>
      <c r="K58" s="3">
        <f t="shared" si="31"/>
        <v>85.87817972</v>
      </c>
      <c r="L58" s="3">
        <f t="shared" si="32"/>
        <v>598.733012</v>
      </c>
      <c r="M58" s="3"/>
      <c r="N58" s="3">
        <f t="shared" si="33"/>
        <v>229088.5094</v>
      </c>
      <c r="O58" s="3">
        <f t="shared" si="34"/>
        <v>263.9268541</v>
      </c>
      <c r="P58" s="3">
        <f t="shared" si="35"/>
        <v>1840.068348</v>
      </c>
      <c r="Q58" s="3"/>
      <c r="R58" s="3">
        <f t="shared" ref="R58:T58" si="79">N58-J58</f>
        <v>154546.2494</v>
      </c>
      <c r="S58" s="3">
        <f t="shared" si="79"/>
        <v>178.0486744</v>
      </c>
      <c r="T58" s="3">
        <f t="shared" si="79"/>
        <v>1241.335336</v>
      </c>
      <c r="U58" s="3"/>
      <c r="V58" s="3"/>
      <c r="W58" s="3"/>
      <c r="X58" s="3"/>
      <c r="Y58" s="3"/>
      <c r="Z58" s="3"/>
    </row>
    <row r="59" ht="14.25" customHeight="1">
      <c r="A59" s="15">
        <v>150.0</v>
      </c>
      <c r="B59" s="2">
        <v>1.0</v>
      </c>
      <c r="C59" s="2">
        <f>IF(A59&gt;=6000, 0,VLOOKUP(A59,'Fall20 data fy22 comp rev '!$K$11:$N$536,3,0))</f>
        <v>6</v>
      </c>
      <c r="D59" s="3" t="s">
        <v>4208</v>
      </c>
      <c r="E59" s="3">
        <v>975.0</v>
      </c>
      <c r="F59" s="3">
        <v>87.0</v>
      </c>
      <c r="G59" s="3">
        <v>49.0</v>
      </c>
      <c r="H59" s="3">
        <f t="shared" si="29"/>
        <v>111.5</v>
      </c>
      <c r="I59" s="88">
        <f t="shared" si="30"/>
        <v>0.1143589744</v>
      </c>
      <c r="J59" s="3">
        <v>53307.020000000004</v>
      </c>
      <c r="K59" s="3">
        <f t="shared" si="31"/>
        <v>54.67386667</v>
      </c>
      <c r="L59" s="3">
        <f t="shared" si="32"/>
        <v>478.0898655</v>
      </c>
      <c r="M59" s="3"/>
      <c r="N59" s="3">
        <f t="shared" si="33"/>
        <v>205167.6208</v>
      </c>
      <c r="O59" s="3">
        <f t="shared" si="34"/>
        <v>210.4283291</v>
      </c>
      <c r="P59" s="3">
        <f t="shared" si="35"/>
        <v>1840.068348</v>
      </c>
      <c r="Q59" s="3"/>
      <c r="R59" s="3">
        <f t="shared" ref="R59:T59" si="80">N59-J59</f>
        <v>151860.6008</v>
      </c>
      <c r="S59" s="3">
        <f t="shared" si="80"/>
        <v>155.7544624</v>
      </c>
      <c r="T59" s="3">
        <f t="shared" si="80"/>
        <v>1361.978483</v>
      </c>
      <c r="U59" s="3"/>
      <c r="V59" s="3"/>
      <c r="W59" s="3"/>
      <c r="X59" s="3"/>
      <c r="Y59" s="3"/>
      <c r="Z59" s="3"/>
    </row>
    <row r="60" ht="14.25" customHeight="1">
      <c r="A60" s="15">
        <v>152.0</v>
      </c>
      <c r="B60" s="2">
        <v>1.0</v>
      </c>
      <c r="C60" s="2">
        <f>IF(A60&gt;=6000, 0,VLOOKUP(A60,'Fall20 data fy22 comp rev '!$K$11:$N$536,3,0))</f>
        <v>4</v>
      </c>
      <c r="D60" s="3" t="s">
        <v>4209</v>
      </c>
      <c r="E60" s="3">
        <v>7020.0</v>
      </c>
      <c r="F60" s="3">
        <v>2494.0</v>
      </c>
      <c r="G60" s="3">
        <v>332.0</v>
      </c>
      <c r="H60" s="3">
        <f t="shared" si="29"/>
        <v>2660</v>
      </c>
      <c r="I60" s="88">
        <f t="shared" si="30"/>
        <v>0.3789173789</v>
      </c>
      <c r="J60" s="3">
        <v>4261113.610000001</v>
      </c>
      <c r="K60" s="3">
        <f t="shared" si="31"/>
        <v>606.9962407</v>
      </c>
      <c r="L60" s="3">
        <f t="shared" si="32"/>
        <v>1601.92241</v>
      </c>
      <c r="M60" s="3"/>
      <c r="N60" s="3">
        <f t="shared" si="33"/>
        <v>4894581.807</v>
      </c>
      <c r="O60" s="3">
        <f t="shared" si="34"/>
        <v>697.2338756</v>
      </c>
      <c r="P60" s="3">
        <f t="shared" si="35"/>
        <v>1840.068348</v>
      </c>
      <c r="Q60" s="3"/>
      <c r="R60" s="3">
        <f t="shared" ref="R60:T60" si="81">N60-J60</f>
        <v>633468.1968</v>
      </c>
      <c r="S60" s="3">
        <f t="shared" si="81"/>
        <v>90.23763487</v>
      </c>
      <c r="T60" s="3">
        <f t="shared" si="81"/>
        <v>238.1459386</v>
      </c>
      <c r="U60" s="3"/>
      <c r="V60" s="3"/>
      <c r="W60" s="3"/>
      <c r="X60" s="3"/>
      <c r="Y60" s="3"/>
      <c r="Z60" s="3"/>
    </row>
    <row r="61" ht="14.25" customHeight="1">
      <c r="A61" s="15">
        <v>160.0</v>
      </c>
      <c r="B61" s="2">
        <v>70.0</v>
      </c>
      <c r="C61" s="2">
        <f>IF(A61&gt;=6000, 0,VLOOKUP(A61,'Fall20 data fy22 comp rev '!$K$11:$N$536,3,0))</f>
        <v>0</v>
      </c>
      <c r="D61" s="3" t="s">
        <v>104</v>
      </c>
      <c r="E61" s="3">
        <v>152.0</v>
      </c>
      <c r="F61" s="3">
        <v>86.0</v>
      </c>
      <c r="G61" s="3">
        <v>11.0</v>
      </c>
      <c r="H61" s="3">
        <f t="shared" si="29"/>
        <v>91.5</v>
      </c>
      <c r="I61" s="88">
        <f t="shared" si="30"/>
        <v>0.6019736842</v>
      </c>
      <c r="J61" s="3">
        <v>226308.55</v>
      </c>
      <c r="K61" s="3">
        <f t="shared" si="31"/>
        <v>1488.872039</v>
      </c>
      <c r="L61" s="3">
        <f t="shared" si="32"/>
        <v>2473.317486</v>
      </c>
      <c r="M61" s="3"/>
      <c r="N61" s="3">
        <f t="shared" si="33"/>
        <v>168366.2539</v>
      </c>
      <c r="O61" s="3">
        <f t="shared" si="34"/>
        <v>1107.672723</v>
      </c>
      <c r="P61" s="3">
        <f t="shared" si="35"/>
        <v>1840.068348</v>
      </c>
      <c r="Q61" s="3"/>
      <c r="R61" s="3">
        <f t="shared" ref="R61:T61" si="82">N61-J61</f>
        <v>-57942.29612</v>
      </c>
      <c r="S61" s="3">
        <f t="shared" si="82"/>
        <v>-381.1993166</v>
      </c>
      <c r="T61" s="3">
        <f t="shared" si="82"/>
        <v>-633.2491379</v>
      </c>
      <c r="U61" s="3"/>
      <c r="V61" s="3"/>
      <c r="W61" s="3"/>
      <c r="X61" s="3"/>
      <c r="Y61" s="3"/>
      <c r="Z61" s="3"/>
    </row>
    <row r="62" ht="14.25" customHeight="1">
      <c r="A62" s="15">
        <v>162.0</v>
      </c>
      <c r="B62" s="2">
        <v>1.0</v>
      </c>
      <c r="C62" s="2">
        <f>IF(A62&gt;=6000, 0,VLOOKUP(A62,'Fall20 data fy22 comp rev '!$K$11:$N$536,3,0))</f>
        <v>6</v>
      </c>
      <c r="D62" s="3" t="s">
        <v>4210</v>
      </c>
      <c r="E62" s="3">
        <v>1018.0</v>
      </c>
      <c r="F62" s="3">
        <v>367.0</v>
      </c>
      <c r="G62" s="3">
        <v>124.0</v>
      </c>
      <c r="H62" s="3">
        <f t="shared" si="29"/>
        <v>429</v>
      </c>
      <c r="I62" s="88">
        <f t="shared" si="30"/>
        <v>0.4214145383</v>
      </c>
      <c r="J62" s="3">
        <v>743616.51</v>
      </c>
      <c r="K62" s="3">
        <f t="shared" si="31"/>
        <v>730.4680845</v>
      </c>
      <c r="L62" s="3">
        <f t="shared" si="32"/>
        <v>1733.371818</v>
      </c>
      <c r="M62" s="3"/>
      <c r="N62" s="3">
        <f t="shared" si="33"/>
        <v>789389.3215</v>
      </c>
      <c r="O62" s="3">
        <f t="shared" si="34"/>
        <v>775.4315535</v>
      </c>
      <c r="P62" s="3">
        <f t="shared" si="35"/>
        <v>1840.068348</v>
      </c>
      <c r="Q62" s="3"/>
      <c r="R62" s="3">
        <f t="shared" ref="R62:T62" si="83">N62-J62</f>
        <v>45772.81147</v>
      </c>
      <c r="S62" s="3">
        <f t="shared" si="83"/>
        <v>44.96346903</v>
      </c>
      <c r="T62" s="3">
        <f t="shared" si="83"/>
        <v>106.6965302</v>
      </c>
      <c r="U62" s="3"/>
      <c r="V62" s="3"/>
      <c r="W62" s="3"/>
      <c r="X62" s="3"/>
      <c r="Y62" s="3"/>
      <c r="Z62" s="3"/>
    </row>
    <row r="63" ht="14.25" customHeight="1">
      <c r="A63" s="15">
        <v>166.0</v>
      </c>
      <c r="B63" s="2">
        <v>1.0</v>
      </c>
      <c r="C63" s="2">
        <f>IF(A63&gt;=6000, 0,VLOOKUP(A63,'Fall20 data fy22 comp rev '!$K$11:$N$536,3,0))</f>
        <v>6</v>
      </c>
      <c r="D63" s="3" t="s">
        <v>1078</v>
      </c>
      <c r="E63" s="3">
        <v>490.0</v>
      </c>
      <c r="F63" s="3">
        <v>138.0</v>
      </c>
      <c r="G63" s="3">
        <v>41.0</v>
      </c>
      <c r="H63" s="3">
        <f t="shared" si="29"/>
        <v>158.5</v>
      </c>
      <c r="I63" s="88">
        <f t="shared" si="30"/>
        <v>0.3234693878</v>
      </c>
      <c r="J63" s="3">
        <v>212680.78</v>
      </c>
      <c r="K63" s="3">
        <f t="shared" si="31"/>
        <v>434.0424082</v>
      </c>
      <c r="L63" s="3">
        <f t="shared" si="32"/>
        <v>1341.834574</v>
      </c>
      <c r="M63" s="3"/>
      <c r="N63" s="3">
        <f t="shared" si="33"/>
        <v>291650.8332</v>
      </c>
      <c r="O63" s="3">
        <f t="shared" si="34"/>
        <v>595.2057821</v>
      </c>
      <c r="P63" s="3">
        <f t="shared" si="35"/>
        <v>1840.068348</v>
      </c>
      <c r="Q63" s="3"/>
      <c r="R63" s="3">
        <f t="shared" ref="R63:T63" si="84">N63-J63</f>
        <v>78970.05322</v>
      </c>
      <c r="S63" s="3">
        <f t="shared" si="84"/>
        <v>161.1633739</v>
      </c>
      <c r="T63" s="3">
        <f t="shared" si="84"/>
        <v>498.2337743</v>
      </c>
      <c r="U63" s="3"/>
      <c r="V63" s="3"/>
      <c r="W63" s="3"/>
      <c r="X63" s="3"/>
      <c r="Y63" s="3"/>
      <c r="Z63" s="3"/>
    </row>
    <row r="64" ht="14.25" customHeight="1">
      <c r="A64" s="15">
        <v>173.0</v>
      </c>
      <c r="B64" s="2">
        <v>1.0</v>
      </c>
      <c r="C64" s="2">
        <f>IF(A64&gt;=6000, 0,VLOOKUP(A64,'Fall20 data fy22 comp rev '!$K$11:$N$536,3,0))</f>
        <v>6</v>
      </c>
      <c r="D64" s="3" t="s">
        <v>1080</v>
      </c>
      <c r="E64" s="3">
        <v>516.0</v>
      </c>
      <c r="F64" s="3">
        <v>191.0</v>
      </c>
      <c r="G64" s="3">
        <v>84.0</v>
      </c>
      <c r="H64" s="3">
        <f t="shared" si="29"/>
        <v>233</v>
      </c>
      <c r="I64" s="88">
        <f t="shared" si="30"/>
        <v>0.4515503876</v>
      </c>
      <c r="J64" s="3">
        <v>438660.94999999995</v>
      </c>
      <c r="K64" s="3">
        <f t="shared" si="31"/>
        <v>850.1181202</v>
      </c>
      <c r="L64" s="3">
        <f t="shared" si="32"/>
        <v>1882.665021</v>
      </c>
      <c r="M64" s="3"/>
      <c r="N64" s="3">
        <f t="shared" si="33"/>
        <v>428735.9252</v>
      </c>
      <c r="O64" s="3">
        <f t="shared" si="34"/>
        <v>830.8835759</v>
      </c>
      <c r="P64" s="3">
        <f t="shared" si="35"/>
        <v>1840.068348</v>
      </c>
      <c r="Q64" s="3"/>
      <c r="R64" s="3">
        <f t="shared" ref="R64:T64" si="85">N64-J64</f>
        <v>-9925.024819</v>
      </c>
      <c r="S64" s="3">
        <f t="shared" si="85"/>
        <v>-19.23454422</v>
      </c>
      <c r="T64" s="3">
        <f t="shared" si="85"/>
        <v>-42.59667304</v>
      </c>
      <c r="U64" s="3"/>
      <c r="V64" s="3"/>
      <c r="W64" s="3"/>
      <c r="X64" s="3"/>
      <c r="Y64" s="3"/>
      <c r="Z64" s="3"/>
    </row>
    <row r="65" ht="14.25" customHeight="1">
      <c r="A65" s="15">
        <v>177.0</v>
      </c>
      <c r="B65" s="2">
        <v>1.0</v>
      </c>
      <c r="C65" s="2">
        <f>IF(A65&gt;=6000, 0,VLOOKUP(A65,'Fall20 data fy22 comp rev '!$K$11:$N$536,3,0))</f>
        <v>6</v>
      </c>
      <c r="D65" s="3" t="s">
        <v>4211</v>
      </c>
      <c r="E65" s="3">
        <v>1064.0</v>
      </c>
      <c r="F65" s="3">
        <v>320.0</v>
      </c>
      <c r="G65" s="3">
        <v>146.0</v>
      </c>
      <c r="H65" s="3">
        <f t="shared" si="29"/>
        <v>393</v>
      </c>
      <c r="I65" s="88">
        <f t="shared" si="30"/>
        <v>0.3693609023</v>
      </c>
      <c r="J65" s="3">
        <v>603288.7899999999</v>
      </c>
      <c r="K65" s="3">
        <f t="shared" si="31"/>
        <v>567.0007425</v>
      </c>
      <c r="L65" s="3">
        <f t="shared" si="32"/>
        <v>1535.08598</v>
      </c>
      <c r="M65" s="3"/>
      <c r="N65" s="3">
        <f t="shared" si="33"/>
        <v>723146.8609</v>
      </c>
      <c r="O65" s="3">
        <f t="shared" si="34"/>
        <v>679.6493054</v>
      </c>
      <c r="P65" s="3">
        <f t="shared" si="35"/>
        <v>1840.068348</v>
      </c>
      <c r="Q65" s="3"/>
      <c r="R65" s="3">
        <f t="shared" ref="R65:T65" si="86">N65-J65</f>
        <v>119858.0709</v>
      </c>
      <c r="S65" s="3">
        <f t="shared" si="86"/>
        <v>112.6485629</v>
      </c>
      <c r="T65" s="3">
        <f t="shared" si="86"/>
        <v>304.9823688</v>
      </c>
      <c r="U65" s="3"/>
      <c r="V65" s="3"/>
      <c r="W65" s="3"/>
      <c r="X65" s="3"/>
      <c r="Y65" s="3"/>
      <c r="Z65" s="3"/>
    </row>
    <row r="66" ht="14.25" customHeight="1">
      <c r="A66" s="15">
        <v>181.0</v>
      </c>
      <c r="B66" s="2">
        <v>1.0</v>
      </c>
      <c r="C66" s="2">
        <f>IF(A66&gt;=6000, 0,VLOOKUP(A66,'Fall20 data fy22 comp rev '!$K$11:$N$536,3,0))</f>
        <v>4</v>
      </c>
      <c r="D66" s="3" t="s">
        <v>4212</v>
      </c>
      <c r="E66" s="3">
        <v>6812.0</v>
      </c>
      <c r="F66" s="3">
        <v>1957.0</v>
      </c>
      <c r="G66" s="3">
        <v>808.0</v>
      </c>
      <c r="H66" s="3">
        <f t="shared" si="29"/>
        <v>2361</v>
      </c>
      <c r="I66" s="88">
        <f t="shared" si="30"/>
        <v>0.3465942454</v>
      </c>
      <c r="J66" s="3">
        <v>3728590.7099999995</v>
      </c>
      <c r="K66" s="3">
        <f t="shared" si="31"/>
        <v>547.3562405</v>
      </c>
      <c r="L66" s="3">
        <f t="shared" si="32"/>
        <v>1579.242147</v>
      </c>
      <c r="M66" s="3"/>
      <c r="N66" s="3">
        <f t="shared" si="33"/>
        <v>4344401.371</v>
      </c>
      <c r="O66" s="3">
        <f t="shared" si="34"/>
        <v>637.7571008</v>
      </c>
      <c r="P66" s="3">
        <f t="shared" si="35"/>
        <v>1840.068348</v>
      </c>
      <c r="Q66" s="3"/>
      <c r="R66" s="3">
        <f t="shared" ref="R66:T66" si="87">N66-J66</f>
        <v>615810.6606</v>
      </c>
      <c r="S66" s="3">
        <f t="shared" si="87"/>
        <v>90.40086034</v>
      </c>
      <c r="T66" s="3">
        <f t="shared" si="87"/>
        <v>260.826201</v>
      </c>
      <c r="U66" s="3"/>
      <c r="V66" s="3"/>
      <c r="W66" s="3"/>
      <c r="X66" s="3"/>
      <c r="Y66" s="3"/>
      <c r="Z66" s="3"/>
    </row>
    <row r="67" ht="14.25" customHeight="1">
      <c r="A67" s="15">
        <v>182.0</v>
      </c>
      <c r="B67" s="2">
        <v>1.0</v>
      </c>
      <c r="C67" s="2">
        <f>IF(A67&gt;=6000, 0,VLOOKUP(A67,'Fall20 data fy22 comp rev '!$K$11:$N$536,3,0))</f>
        <v>5</v>
      </c>
      <c r="D67" s="3" t="s">
        <v>4213</v>
      </c>
      <c r="E67" s="3">
        <v>1048.0</v>
      </c>
      <c r="F67" s="3">
        <v>341.0</v>
      </c>
      <c r="G67" s="3">
        <v>103.0</v>
      </c>
      <c r="H67" s="3">
        <f t="shared" si="29"/>
        <v>392.5</v>
      </c>
      <c r="I67" s="88">
        <f t="shared" si="30"/>
        <v>0.3745229008</v>
      </c>
      <c r="J67" s="3">
        <v>606408.4</v>
      </c>
      <c r="K67" s="3">
        <f t="shared" si="31"/>
        <v>578.6339695</v>
      </c>
      <c r="L67" s="3">
        <f t="shared" si="32"/>
        <v>1544.989554</v>
      </c>
      <c r="M67" s="3"/>
      <c r="N67" s="3">
        <f t="shared" si="33"/>
        <v>722226.8268</v>
      </c>
      <c r="O67" s="3">
        <f t="shared" si="34"/>
        <v>689.1477355</v>
      </c>
      <c r="P67" s="3">
        <f t="shared" si="35"/>
        <v>1840.068348</v>
      </c>
      <c r="Q67" s="3"/>
      <c r="R67" s="3">
        <f t="shared" ref="R67:T67" si="88">N67-J67</f>
        <v>115818.4268</v>
      </c>
      <c r="S67" s="3">
        <f t="shared" si="88"/>
        <v>110.513766</v>
      </c>
      <c r="T67" s="3">
        <f t="shared" si="88"/>
        <v>295.0787943</v>
      </c>
      <c r="U67" s="3"/>
      <c r="V67" s="3"/>
      <c r="W67" s="3"/>
      <c r="X67" s="3"/>
      <c r="Y67" s="3"/>
      <c r="Z67" s="3"/>
    </row>
    <row r="68" ht="14.25" customHeight="1">
      <c r="A68" s="15">
        <v>186.0</v>
      </c>
      <c r="B68" s="2">
        <v>1.0</v>
      </c>
      <c r="C68" s="2">
        <f>IF(A68&gt;=6000, 0,VLOOKUP(A68,'Fall20 data fy22 comp rev '!$K$11:$N$536,3,0))</f>
        <v>5</v>
      </c>
      <c r="D68" s="3" t="s">
        <v>1088</v>
      </c>
      <c r="E68" s="3">
        <v>1747.0</v>
      </c>
      <c r="F68" s="3">
        <v>272.0</v>
      </c>
      <c r="G68" s="3">
        <v>187.0</v>
      </c>
      <c r="H68" s="3">
        <f t="shared" si="29"/>
        <v>365.5</v>
      </c>
      <c r="I68" s="88">
        <f t="shared" si="30"/>
        <v>0.2092157985</v>
      </c>
      <c r="J68" s="3">
        <v>321538.75</v>
      </c>
      <c r="K68" s="3">
        <f t="shared" si="31"/>
        <v>184.0519462</v>
      </c>
      <c r="L68" s="3">
        <f t="shared" si="32"/>
        <v>879.7229822</v>
      </c>
      <c r="M68" s="3"/>
      <c r="N68" s="3">
        <f t="shared" si="33"/>
        <v>672544.9813</v>
      </c>
      <c r="O68" s="3">
        <f t="shared" si="34"/>
        <v>384.9713688</v>
      </c>
      <c r="P68" s="3">
        <f t="shared" si="35"/>
        <v>1840.068348</v>
      </c>
      <c r="Q68" s="3"/>
      <c r="R68" s="3">
        <f t="shared" ref="R68:T68" si="89">N68-J68</f>
        <v>351006.2313</v>
      </c>
      <c r="S68" s="3">
        <f t="shared" si="89"/>
        <v>200.9194226</v>
      </c>
      <c r="T68" s="3">
        <f t="shared" si="89"/>
        <v>960.3453662</v>
      </c>
      <c r="U68" s="3"/>
      <c r="V68" s="3"/>
      <c r="W68" s="3"/>
      <c r="X68" s="3"/>
      <c r="Y68" s="3"/>
      <c r="Z68" s="3"/>
    </row>
    <row r="69" ht="14.25" customHeight="1">
      <c r="A69" s="15">
        <v>191.0</v>
      </c>
      <c r="B69" s="2">
        <v>1.0</v>
      </c>
      <c r="C69" s="2">
        <f>IF(A69&gt;=6000, 0,VLOOKUP(A69,'Fall20 data fy22 comp rev '!$K$11:$N$536,3,0))</f>
        <v>3</v>
      </c>
      <c r="D69" s="3" t="s">
        <v>4214</v>
      </c>
      <c r="E69" s="3">
        <v>8868.0</v>
      </c>
      <c r="F69" s="3">
        <v>3560.0</v>
      </c>
      <c r="G69" s="3">
        <v>966.0</v>
      </c>
      <c r="H69" s="3">
        <f t="shared" si="29"/>
        <v>4043</v>
      </c>
      <c r="I69" s="88">
        <f t="shared" si="30"/>
        <v>0.4559088859</v>
      </c>
      <c r="J69" s="3">
        <v>8092158.880000002</v>
      </c>
      <c r="K69" s="3">
        <f t="shared" si="31"/>
        <v>912.5122779</v>
      </c>
      <c r="L69" s="3">
        <f t="shared" si="32"/>
        <v>2001.523344</v>
      </c>
      <c r="M69" s="3"/>
      <c r="N69" s="3">
        <f t="shared" si="33"/>
        <v>7439396.333</v>
      </c>
      <c r="O69" s="3">
        <f t="shared" si="34"/>
        <v>838.9035107</v>
      </c>
      <c r="P69" s="3">
        <f t="shared" si="35"/>
        <v>1840.068348</v>
      </c>
      <c r="Q69" s="3"/>
      <c r="R69" s="3">
        <f t="shared" ref="R69:T69" si="90">N69-J69</f>
        <v>-652762.5473</v>
      </c>
      <c r="S69" s="3">
        <f t="shared" si="90"/>
        <v>-73.60876718</v>
      </c>
      <c r="T69" s="3">
        <f t="shared" si="90"/>
        <v>-161.4549956</v>
      </c>
      <c r="U69" s="3"/>
      <c r="V69" s="3"/>
      <c r="W69" s="3"/>
      <c r="X69" s="3"/>
      <c r="Y69" s="3"/>
      <c r="Z69" s="3"/>
    </row>
    <row r="70" ht="14.25" customHeight="1">
      <c r="A70" s="15">
        <v>192.0</v>
      </c>
      <c r="B70" s="2">
        <v>1.0</v>
      </c>
      <c r="C70" s="2">
        <f>IF(A70&gt;=6000, 0,VLOOKUP(A70,'Fall20 data fy22 comp rev '!$K$11:$N$536,3,0))</f>
        <v>3</v>
      </c>
      <c r="D70" s="3" t="s">
        <v>4215</v>
      </c>
      <c r="E70" s="3">
        <v>7313.0</v>
      </c>
      <c r="F70" s="3">
        <v>743.0</v>
      </c>
      <c r="G70" s="3">
        <v>363.0</v>
      </c>
      <c r="H70" s="3">
        <f t="shared" si="29"/>
        <v>924.5</v>
      </c>
      <c r="I70" s="88">
        <f t="shared" si="30"/>
        <v>0.1264187064</v>
      </c>
      <c r="J70" s="3">
        <v>505541.01000000007</v>
      </c>
      <c r="K70" s="3">
        <f t="shared" si="31"/>
        <v>69.12908656</v>
      </c>
      <c r="L70" s="3">
        <f t="shared" si="32"/>
        <v>546.8264035</v>
      </c>
      <c r="M70" s="3"/>
      <c r="N70" s="3">
        <f t="shared" si="33"/>
        <v>1701143.188</v>
      </c>
      <c r="O70" s="3">
        <f t="shared" si="34"/>
        <v>232.6190603</v>
      </c>
      <c r="P70" s="3">
        <f t="shared" si="35"/>
        <v>1840.068348</v>
      </c>
      <c r="Q70" s="3"/>
      <c r="R70" s="3">
        <f t="shared" ref="R70:T70" si="91">N70-J70</f>
        <v>1195602.178</v>
      </c>
      <c r="S70" s="3">
        <f t="shared" si="91"/>
        <v>163.4899738</v>
      </c>
      <c r="T70" s="3">
        <f t="shared" si="91"/>
        <v>1293.241945</v>
      </c>
      <c r="U70" s="3"/>
      <c r="V70" s="3"/>
      <c r="W70" s="3"/>
      <c r="X70" s="3"/>
      <c r="Y70" s="3"/>
      <c r="Z70" s="3"/>
    </row>
    <row r="71" ht="14.25" customHeight="1">
      <c r="A71" s="15">
        <v>194.0</v>
      </c>
      <c r="B71" s="2">
        <v>1.0</v>
      </c>
      <c r="C71" s="2">
        <f>IF(A71&gt;=6000, 0,VLOOKUP(A71,'Fall20 data fy22 comp rev '!$K$11:$N$536,3,0))</f>
        <v>3</v>
      </c>
      <c r="D71" s="3" t="s">
        <v>4216</v>
      </c>
      <c r="E71" s="3">
        <v>11202.0</v>
      </c>
      <c r="F71" s="3">
        <v>1031.0</v>
      </c>
      <c r="G71" s="3">
        <v>403.0</v>
      </c>
      <c r="H71" s="3">
        <f t="shared" si="29"/>
        <v>1232.5</v>
      </c>
      <c r="I71" s="88">
        <f t="shared" si="30"/>
        <v>0.1100249955</v>
      </c>
      <c r="J71" s="3">
        <v>696767.63</v>
      </c>
      <c r="K71" s="3">
        <f t="shared" si="31"/>
        <v>62.20028834</v>
      </c>
      <c r="L71" s="3">
        <f t="shared" si="32"/>
        <v>565.3287059</v>
      </c>
      <c r="M71" s="3"/>
      <c r="N71" s="3">
        <f t="shared" si="33"/>
        <v>2267884.239</v>
      </c>
      <c r="O71" s="3">
        <f t="shared" si="34"/>
        <v>202.4535118</v>
      </c>
      <c r="P71" s="3">
        <f t="shared" si="35"/>
        <v>1840.068348</v>
      </c>
      <c r="Q71" s="3"/>
      <c r="R71" s="3">
        <f t="shared" ref="R71:T71" si="92">N71-J71</f>
        <v>1571116.609</v>
      </c>
      <c r="S71" s="3">
        <f t="shared" si="92"/>
        <v>140.2532235</v>
      </c>
      <c r="T71" s="3">
        <f t="shared" si="92"/>
        <v>1274.739643</v>
      </c>
      <c r="U71" s="3"/>
      <c r="V71" s="3"/>
      <c r="W71" s="3"/>
      <c r="X71" s="3"/>
      <c r="Y71" s="3"/>
      <c r="Z71" s="3"/>
    </row>
    <row r="72" ht="14.25" customHeight="1">
      <c r="A72" s="15">
        <v>195.0</v>
      </c>
      <c r="B72" s="2">
        <v>1.0</v>
      </c>
      <c r="C72" s="2">
        <f>IF(A72&gt;=6000, 0,VLOOKUP(A72,'Fall20 data fy22 comp rev '!$K$11:$N$536,3,0))</f>
        <v>3</v>
      </c>
      <c r="D72" s="3" t="s">
        <v>4217</v>
      </c>
      <c r="E72" s="3">
        <v>684.0</v>
      </c>
      <c r="F72" s="3">
        <v>87.0</v>
      </c>
      <c r="G72" s="3">
        <v>36.0</v>
      </c>
      <c r="H72" s="3">
        <f t="shared" si="29"/>
        <v>105</v>
      </c>
      <c r="I72" s="88">
        <f t="shared" si="30"/>
        <v>0.1535087719</v>
      </c>
      <c r="J72" s="3">
        <v>66278.03</v>
      </c>
      <c r="K72" s="3">
        <f t="shared" si="31"/>
        <v>96.89770468</v>
      </c>
      <c r="L72" s="3">
        <f t="shared" si="32"/>
        <v>631.2193333</v>
      </c>
      <c r="M72" s="3"/>
      <c r="N72" s="3">
        <f t="shared" si="33"/>
        <v>193207.1766</v>
      </c>
      <c r="O72" s="3">
        <f t="shared" si="34"/>
        <v>282.4666324</v>
      </c>
      <c r="P72" s="3">
        <f t="shared" si="35"/>
        <v>1840.068348</v>
      </c>
      <c r="Q72" s="3"/>
      <c r="R72" s="3">
        <f t="shared" ref="R72:T72" si="93">N72-J72</f>
        <v>126929.1466</v>
      </c>
      <c r="S72" s="3">
        <f t="shared" si="93"/>
        <v>185.5689278</v>
      </c>
      <c r="T72" s="3">
        <f t="shared" si="93"/>
        <v>1208.849015</v>
      </c>
      <c r="U72" s="3"/>
      <c r="V72" s="3"/>
      <c r="W72" s="3"/>
      <c r="X72" s="3"/>
      <c r="Y72" s="3"/>
      <c r="Z72" s="3"/>
    </row>
    <row r="73" ht="14.25" customHeight="1">
      <c r="A73" s="15">
        <v>196.0</v>
      </c>
      <c r="B73" s="2">
        <v>1.0</v>
      </c>
      <c r="C73" s="2">
        <f>IF(A73&gt;=6000, 0,VLOOKUP(A73,'Fall20 data fy22 comp rev '!$K$11:$N$536,3,0))</f>
        <v>3</v>
      </c>
      <c r="D73" s="3" t="s">
        <v>116</v>
      </c>
      <c r="E73" s="3">
        <v>28967.0</v>
      </c>
      <c r="F73" s="3">
        <v>4687.0</v>
      </c>
      <c r="G73" s="3">
        <v>1816.0</v>
      </c>
      <c r="H73" s="3">
        <f t="shared" si="29"/>
        <v>5595</v>
      </c>
      <c r="I73" s="88">
        <f t="shared" si="30"/>
        <v>0.1931508268</v>
      </c>
      <c r="J73" s="3">
        <v>5601889.149999999</v>
      </c>
      <c r="K73" s="3">
        <f t="shared" si="31"/>
        <v>193.3886543</v>
      </c>
      <c r="L73" s="3">
        <f t="shared" si="32"/>
        <v>1001.231305</v>
      </c>
      <c r="M73" s="3"/>
      <c r="N73" s="3">
        <f t="shared" si="33"/>
        <v>10295182.41</v>
      </c>
      <c r="O73" s="3">
        <f t="shared" si="34"/>
        <v>355.4107229</v>
      </c>
      <c r="P73" s="3">
        <f t="shared" si="35"/>
        <v>1840.068348</v>
      </c>
      <c r="Q73" s="3"/>
      <c r="R73" s="3">
        <f t="shared" ref="R73:T73" si="94">N73-J73</f>
        <v>4693293.259</v>
      </c>
      <c r="S73" s="3">
        <f t="shared" si="94"/>
        <v>162.0220685</v>
      </c>
      <c r="T73" s="3">
        <f t="shared" si="94"/>
        <v>838.8370437</v>
      </c>
      <c r="U73" s="3"/>
      <c r="V73" s="3"/>
      <c r="W73" s="3"/>
      <c r="X73" s="3"/>
      <c r="Y73" s="3"/>
      <c r="Z73" s="3"/>
    </row>
    <row r="74" ht="14.25" customHeight="1">
      <c r="A74" s="15">
        <v>197.0</v>
      </c>
      <c r="B74" s="2">
        <v>1.0</v>
      </c>
      <c r="C74" s="2">
        <f>IF(A74&gt;=6000, 0,VLOOKUP(A74,'Fall20 data fy22 comp rev '!$K$11:$N$536,3,0))</f>
        <v>2</v>
      </c>
      <c r="D74" s="3" t="s">
        <v>4218</v>
      </c>
      <c r="E74" s="3">
        <v>5220.0</v>
      </c>
      <c r="F74" s="3">
        <v>1713.0</v>
      </c>
      <c r="G74" s="3">
        <v>441.0</v>
      </c>
      <c r="H74" s="3">
        <f t="shared" si="29"/>
        <v>1933.5</v>
      </c>
      <c r="I74" s="88">
        <f t="shared" si="30"/>
        <v>0.3704022989</v>
      </c>
      <c r="J74" s="3">
        <v>3329937.3899999997</v>
      </c>
      <c r="K74" s="3">
        <f t="shared" si="31"/>
        <v>637.9190402</v>
      </c>
      <c r="L74" s="3">
        <f t="shared" si="32"/>
        <v>1722.23294</v>
      </c>
      <c r="M74" s="3"/>
      <c r="N74" s="3">
        <f t="shared" si="33"/>
        <v>3557772.152</v>
      </c>
      <c r="O74" s="3">
        <f t="shared" si="34"/>
        <v>681.5655463</v>
      </c>
      <c r="P74" s="3">
        <f t="shared" si="35"/>
        <v>1840.068348</v>
      </c>
      <c r="Q74" s="3"/>
      <c r="R74" s="3">
        <f t="shared" ref="R74:T74" si="95">N74-J74</f>
        <v>227834.7617</v>
      </c>
      <c r="S74" s="3">
        <f t="shared" si="95"/>
        <v>43.64650607</v>
      </c>
      <c r="T74" s="3">
        <f t="shared" si="95"/>
        <v>117.8354082</v>
      </c>
      <c r="U74" s="3"/>
      <c r="V74" s="3"/>
      <c r="W74" s="3"/>
      <c r="X74" s="3"/>
      <c r="Y74" s="3"/>
      <c r="Z74" s="3"/>
    </row>
    <row r="75" ht="14.25" customHeight="1">
      <c r="A75" s="15">
        <v>199.0</v>
      </c>
      <c r="B75" s="2">
        <v>1.0</v>
      </c>
      <c r="C75" s="2">
        <f>IF(A75&gt;=6000, 0,VLOOKUP(A75,'Fall20 data fy22 comp rev '!$K$11:$N$536,3,0))</f>
        <v>3</v>
      </c>
      <c r="D75" s="3" t="s">
        <v>118</v>
      </c>
      <c r="E75" s="3">
        <v>3618.0</v>
      </c>
      <c r="F75" s="3">
        <v>1143.0</v>
      </c>
      <c r="G75" s="3">
        <v>311.0</v>
      </c>
      <c r="H75" s="3">
        <f t="shared" si="29"/>
        <v>1298.5</v>
      </c>
      <c r="I75" s="88">
        <f t="shared" si="30"/>
        <v>0.3588999447</v>
      </c>
      <c r="J75" s="3">
        <v>1982539.5199999998</v>
      </c>
      <c r="K75" s="3">
        <f t="shared" si="31"/>
        <v>547.9655943</v>
      </c>
      <c r="L75" s="3">
        <f t="shared" si="32"/>
        <v>1526.792083</v>
      </c>
      <c r="M75" s="3"/>
      <c r="N75" s="3">
        <f t="shared" si="33"/>
        <v>2389328.75</v>
      </c>
      <c r="O75" s="3">
        <f t="shared" si="34"/>
        <v>660.4004285</v>
      </c>
      <c r="P75" s="3">
        <f t="shared" si="35"/>
        <v>1840.068348</v>
      </c>
      <c r="Q75" s="3"/>
      <c r="R75" s="3">
        <f t="shared" ref="R75:T75" si="96">N75-J75</f>
        <v>406789.2304</v>
      </c>
      <c r="S75" s="3">
        <f t="shared" si="96"/>
        <v>112.4348343</v>
      </c>
      <c r="T75" s="3">
        <f t="shared" si="96"/>
        <v>313.2762652</v>
      </c>
      <c r="U75" s="3"/>
      <c r="V75" s="3"/>
      <c r="W75" s="3"/>
      <c r="X75" s="3"/>
      <c r="Y75" s="3"/>
      <c r="Z75" s="3"/>
    </row>
    <row r="76" ht="14.25" customHeight="1">
      <c r="A76" s="15">
        <v>200.0</v>
      </c>
      <c r="B76" s="2">
        <v>1.0</v>
      </c>
      <c r="C76" s="2">
        <f>IF(A76&gt;=6000, 0,VLOOKUP(A76,'Fall20 data fy22 comp rev '!$K$11:$N$536,3,0))</f>
        <v>3</v>
      </c>
      <c r="D76" s="3" t="s">
        <v>4219</v>
      </c>
      <c r="E76" s="3">
        <v>4391.0</v>
      </c>
      <c r="F76" s="3">
        <v>660.0</v>
      </c>
      <c r="G76" s="3">
        <v>292.0</v>
      </c>
      <c r="H76" s="3">
        <f t="shared" si="29"/>
        <v>806</v>
      </c>
      <c r="I76" s="88">
        <f t="shared" si="30"/>
        <v>0.1835572762</v>
      </c>
      <c r="J76" s="3">
        <v>667268.16</v>
      </c>
      <c r="K76" s="3">
        <f t="shared" si="31"/>
        <v>151.9626873</v>
      </c>
      <c r="L76" s="3">
        <f t="shared" si="32"/>
        <v>827.876129</v>
      </c>
      <c r="M76" s="3"/>
      <c r="N76" s="3">
        <f t="shared" si="33"/>
        <v>1483095.089</v>
      </c>
      <c r="O76" s="3">
        <f t="shared" si="34"/>
        <v>337.7579341</v>
      </c>
      <c r="P76" s="3">
        <f t="shared" si="35"/>
        <v>1840.068348</v>
      </c>
      <c r="Q76" s="3"/>
      <c r="R76" s="3">
        <f t="shared" ref="R76:T76" si="97">N76-J76</f>
        <v>815826.9288</v>
      </c>
      <c r="S76" s="3">
        <f t="shared" si="97"/>
        <v>185.7952468</v>
      </c>
      <c r="T76" s="3">
        <f t="shared" si="97"/>
        <v>1012.192219</v>
      </c>
      <c r="U76" s="3"/>
      <c r="V76" s="3"/>
      <c r="W76" s="3"/>
      <c r="X76" s="3"/>
      <c r="Y76" s="3"/>
      <c r="Z76" s="3"/>
    </row>
    <row r="77" ht="14.25" customHeight="1">
      <c r="A77" s="15">
        <v>203.0</v>
      </c>
      <c r="B77" s="2">
        <v>1.0</v>
      </c>
      <c r="C77" s="2">
        <f>IF(A77&gt;=6000, 0,VLOOKUP(A77,'Fall20 data fy22 comp rev '!$K$11:$N$536,3,0))</f>
        <v>6</v>
      </c>
      <c r="D77" s="3" t="s">
        <v>4220</v>
      </c>
      <c r="E77" s="3">
        <v>685.0</v>
      </c>
      <c r="F77" s="3">
        <v>155.0</v>
      </c>
      <c r="G77" s="3">
        <v>67.0</v>
      </c>
      <c r="H77" s="3">
        <f t="shared" si="29"/>
        <v>188.5</v>
      </c>
      <c r="I77" s="88">
        <f t="shared" si="30"/>
        <v>0.2751824818</v>
      </c>
      <c r="J77" s="3">
        <v>217113.90999999997</v>
      </c>
      <c r="K77" s="3">
        <f t="shared" si="31"/>
        <v>316.9546131</v>
      </c>
      <c r="L77" s="3">
        <f t="shared" si="32"/>
        <v>1151.797931</v>
      </c>
      <c r="M77" s="3"/>
      <c r="N77" s="3">
        <f t="shared" si="33"/>
        <v>346852.8837</v>
      </c>
      <c r="O77" s="3">
        <f t="shared" si="34"/>
        <v>506.3545747</v>
      </c>
      <c r="P77" s="3">
        <f t="shared" si="35"/>
        <v>1840.068348</v>
      </c>
      <c r="Q77" s="3"/>
      <c r="R77" s="3">
        <f t="shared" ref="R77:T77" si="98">N77-J77</f>
        <v>129738.9737</v>
      </c>
      <c r="S77" s="3">
        <f t="shared" si="98"/>
        <v>189.3999616</v>
      </c>
      <c r="T77" s="3">
        <f t="shared" si="98"/>
        <v>688.2704174</v>
      </c>
      <c r="U77" s="3"/>
      <c r="V77" s="3"/>
      <c r="W77" s="3"/>
      <c r="X77" s="3"/>
      <c r="Y77" s="3"/>
      <c r="Z77" s="3"/>
    </row>
    <row r="78" ht="14.25" customHeight="1">
      <c r="A78" s="15">
        <v>204.0</v>
      </c>
      <c r="B78" s="2">
        <v>1.0</v>
      </c>
      <c r="C78" s="2">
        <f>IF(A78&gt;=6000, 0,VLOOKUP(A78,'Fall20 data fy22 comp rev '!$K$11:$N$536,3,0))</f>
        <v>4</v>
      </c>
      <c r="D78" s="3" t="s">
        <v>121</v>
      </c>
      <c r="E78" s="3">
        <v>2222.0</v>
      </c>
      <c r="F78" s="3">
        <v>292.0</v>
      </c>
      <c r="G78" s="3">
        <v>74.0</v>
      </c>
      <c r="H78" s="3">
        <f t="shared" si="29"/>
        <v>329</v>
      </c>
      <c r="I78" s="88">
        <f t="shared" si="30"/>
        <v>0.1480648065</v>
      </c>
      <c r="J78" s="3">
        <v>205128.03999999998</v>
      </c>
      <c r="K78" s="3">
        <f t="shared" si="31"/>
        <v>92.31684968</v>
      </c>
      <c r="L78" s="3">
        <f t="shared" si="32"/>
        <v>623.4894833</v>
      </c>
      <c r="M78" s="3"/>
      <c r="N78" s="3">
        <f t="shared" si="33"/>
        <v>605382.4866</v>
      </c>
      <c r="O78" s="3">
        <f t="shared" si="34"/>
        <v>272.4493639</v>
      </c>
      <c r="P78" s="3">
        <f t="shared" si="35"/>
        <v>1840.068348</v>
      </c>
      <c r="Q78" s="3"/>
      <c r="R78" s="3">
        <f t="shared" ref="R78:T78" si="99">N78-J78</f>
        <v>400254.4466</v>
      </c>
      <c r="S78" s="3">
        <f t="shared" si="99"/>
        <v>180.1325142</v>
      </c>
      <c r="T78" s="3">
        <f t="shared" si="99"/>
        <v>1216.578865</v>
      </c>
      <c r="U78" s="3"/>
      <c r="V78" s="3"/>
      <c r="W78" s="3"/>
      <c r="X78" s="3"/>
      <c r="Y78" s="3"/>
      <c r="Z78" s="3"/>
    </row>
    <row r="79" ht="14.25" customHeight="1">
      <c r="A79" s="15">
        <v>206.0</v>
      </c>
      <c r="B79" s="2">
        <v>1.0</v>
      </c>
      <c r="C79" s="2">
        <f>IF(A79&gt;=6000, 0,VLOOKUP(A79,'Fall20 data fy22 comp rev '!$K$11:$N$536,3,0))</f>
        <v>4</v>
      </c>
      <c r="D79" s="3" t="s">
        <v>4221</v>
      </c>
      <c r="E79" s="3">
        <v>4191.0</v>
      </c>
      <c r="F79" s="3">
        <v>809.0</v>
      </c>
      <c r="G79" s="3">
        <v>361.0</v>
      </c>
      <c r="H79" s="3">
        <f t="shared" si="29"/>
        <v>989.5</v>
      </c>
      <c r="I79" s="88">
        <f t="shared" si="30"/>
        <v>0.2361011692</v>
      </c>
      <c r="J79" s="3">
        <v>1012505.0</v>
      </c>
      <c r="K79" s="3">
        <f t="shared" si="31"/>
        <v>241.5903126</v>
      </c>
      <c r="L79" s="3">
        <f t="shared" si="32"/>
        <v>1023.249116</v>
      </c>
      <c r="M79" s="3"/>
      <c r="N79" s="3">
        <f t="shared" si="33"/>
        <v>1820747.631</v>
      </c>
      <c r="O79" s="3">
        <f t="shared" si="34"/>
        <v>434.4422884</v>
      </c>
      <c r="P79" s="3">
        <f t="shared" si="35"/>
        <v>1840.068348</v>
      </c>
      <c r="Q79" s="3"/>
      <c r="R79" s="3">
        <f t="shared" ref="R79:T79" si="100">N79-J79</f>
        <v>808242.6308</v>
      </c>
      <c r="S79" s="3">
        <f t="shared" si="100"/>
        <v>192.8519758</v>
      </c>
      <c r="T79" s="3">
        <f t="shared" si="100"/>
        <v>816.8192327</v>
      </c>
      <c r="U79" s="3"/>
      <c r="V79" s="3"/>
      <c r="W79" s="3"/>
      <c r="X79" s="3"/>
      <c r="Y79" s="3"/>
      <c r="Z79" s="3"/>
    </row>
    <row r="80" ht="14.25" customHeight="1">
      <c r="A80" s="15">
        <v>213.0</v>
      </c>
      <c r="B80" s="2">
        <v>1.0</v>
      </c>
      <c r="C80" s="2">
        <f>IF(A80&gt;=6000, 0,VLOOKUP(A80,'Fall20 data fy22 comp rev '!$K$11:$N$536,3,0))</f>
        <v>6</v>
      </c>
      <c r="D80" s="3" t="s">
        <v>4222</v>
      </c>
      <c r="E80" s="3">
        <v>846.0</v>
      </c>
      <c r="F80" s="3">
        <v>169.0</v>
      </c>
      <c r="G80" s="3">
        <v>87.0</v>
      </c>
      <c r="H80" s="3">
        <f t="shared" si="29"/>
        <v>212.5</v>
      </c>
      <c r="I80" s="88">
        <f t="shared" si="30"/>
        <v>0.2511820331</v>
      </c>
      <c r="J80" s="3">
        <v>219795.68</v>
      </c>
      <c r="K80" s="3">
        <f t="shared" si="31"/>
        <v>259.8057683</v>
      </c>
      <c r="L80" s="3">
        <f t="shared" si="32"/>
        <v>1034.332612</v>
      </c>
      <c r="M80" s="3"/>
      <c r="N80" s="3">
        <f t="shared" si="33"/>
        <v>391014.524</v>
      </c>
      <c r="O80" s="3">
        <f t="shared" si="34"/>
        <v>462.1921088</v>
      </c>
      <c r="P80" s="3">
        <f t="shared" si="35"/>
        <v>1840.068348</v>
      </c>
      <c r="Q80" s="3"/>
      <c r="R80" s="3">
        <f t="shared" ref="R80:T80" si="101">N80-J80</f>
        <v>171218.844</v>
      </c>
      <c r="S80" s="3">
        <f t="shared" si="101"/>
        <v>202.3863405</v>
      </c>
      <c r="T80" s="3">
        <f t="shared" si="101"/>
        <v>805.7357367</v>
      </c>
      <c r="U80" s="3"/>
      <c r="V80" s="3"/>
      <c r="W80" s="3"/>
      <c r="X80" s="3"/>
      <c r="Y80" s="3"/>
      <c r="Z80" s="3"/>
    </row>
    <row r="81" ht="14.25" customHeight="1">
      <c r="A81" s="15">
        <v>227.0</v>
      </c>
      <c r="B81" s="2">
        <v>1.0</v>
      </c>
      <c r="C81" s="2">
        <f>IF(A81&gt;=6000, 0,VLOOKUP(A81,'Fall20 data fy22 comp rev '!$K$11:$N$536,3,0))</f>
        <v>6</v>
      </c>
      <c r="D81" s="3" t="s">
        <v>1112</v>
      </c>
      <c r="E81" s="3">
        <v>873.0</v>
      </c>
      <c r="F81" s="3">
        <v>94.0</v>
      </c>
      <c r="G81" s="3">
        <v>54.0</v>
      </c>
      <c r="H81" s="3">
        <f t="shared" si="29"/>
        <v>121</v>
      </c>
      <c r="I81" s="88">
        <f t="shared" si="30"/>
        <v>0.13860252</v>
      </c>
      <c r="J81" s="3">
        <v>70601.7</v>
      </c>
      <c r="K81" s="3">
        <f t="shared" si="31"/>
        <v>80.87250859</v>
      </c>
      <c r="L81" s="3">
        <f t="shared" si="32"/>
        <v>583.485124</v>
      </c>
      <c r="M81" s="3"/>
      <c r="N81" s="3">
        <f t="shared" si="33"/>
        <v>222648.2702</v>
      </c>
      <c r="O81" s="3">
        <f t="shared" si="34"/>
        <v>255.0381101</v>
      </c>
      <c r="P81" s="3">
        <f t="shared" si="35"/>
        <v>1840.068348</v>
      </c>
      <c r="Q81" s="3"/>
      <c r="R81" s="3">
        <f t="shared" ref="R81:T81" si="102">N81-J81</f>
        <v>152046.5702</v>
      </c>
      <c r="S81" s="3">
        <f t="shared" si="102"/>
        <v>174.1656016</v>
      </c>
      <c r="T81" s="3">
        <f t="shared" si="102"/>
        <v>1256.583224</v>
      </c>
      <c r="U81" s="3"/>
      <c r="V81" s="3"/>
      <c r="W81" s="3"/>
      <c r="X81" s="3"/>
      <c r="Y81" s="3"/>
      <c r="Z81" s="3"/>
    </row>
    <row r="82" ht="14.25" customHeight="1">
      <c r="A82" s="15">
        <v>229.0</v>
      </c>
      <c r="B82" s="2">
        <v>1.0</v>
      </c>
      <c r="C82" s="2">
        <f>IF(A82&gt;=6000, 0,VLOOKUP(A82,'Fall20 data fy22 comp rev '!$K$11:$N$536,3,0))</f>
        <v>6</v>
      </c>
      <c r="D82" s="3" t="s">
        <v>4223</v>
      </c>
      <c r="E82" s="3">
        <v>347.0</v>
      </c>
      <c r="F82" s="3">
        <v>62.0</v>
      </c>
      <c r="G82" s="3">
        <v>63.0</v>
      </c>
      <c r="H82" s="3">
        <f t="shared" si="29"/>
        <v>93.5</v>
      </c>
      <c r="I82" s="88">
        <f t="shared" si="30"/>
        <v>0.2694524496</v>
      </c>
      <c r="J82" s="3">
        <v>110007.3</v>
      </c>
      <c r="K82" s="3">
        <f t="shared" si="31"/>
        <v>317.0239193</v>
      </c>
      <c r="L82" s="3">
        <f t="shared" si="32"/>
        <v>1176.548663</v>
      </c>
      <c r="M82" s="3"/>
      <c r="N82" s="3">
        <f t="shared" si="33"/>
        <v>172046.3906</v>
      </c>
      <c r="O82" s="3">
        <f t="shared" si="34"/>
        <v>495.8109239</v>
      </c>
      <c r="P82" s="3">
        <f t="shared" si="35"/>
        <v>1840.068348</v>
      </c>
      <c r="Q82" s="3"/>
      <c r="R82" s="3">
        <f t="shared" ref="R82:T82" si="103">N82-J82</f>
        <v>62039.09058</v>
      </c>
      <c r="S82" s="3">
        <f t="shared" si="103"/>
        <v>178.7870045</v>
      </c>
      <c r="T82" s="3">
        <f t="shared" si="103"/>
        <v>663.5196853</v>
      </c>
      <c r="U82" s="3"/>
      <c r="V82" s="3"/>
      <c r="W82" s="3"/>
      <c r="X82" s="3"/>
      <c r="Y82" s="3"/>
      <c r="Z82" s="3"/>
    </row>
    <row r="83" ht="14.25" customHeight="1">
      <c r="A83" s="15">
        <v>238.0</v>
      </c>
      <c r="B83" s="2">
        <v>1.0</v>
      </c>
      <c r="C83" s="2">
        <f>IF(A83&gt;=6000, 0,VLOOKUP(A83,'Fall20 data fy22 comp rev '!$K$11:$N$536,3,0))</f>
        <v>6</v>
      </c>
      <c r="D83" s="3" t="s">
        <v>4224</v>
      </c>
      <c r="E83" s="3">
        <v>258.0</v>
      </c>
      <c r="F83" s="3">
        <v>56.0</v>
      </c>
      <c r="G83" s="3">
        <v>26.0</v>
      </c>
      <c r="H83" s="3">
        <f t="shared" si="29"/>
        <v>69</v>
      </c>
      <c r="I83" s="88">
        <f t="shared" si="30"/>
        <v>0.2674418605</v>
      </c>
      <c r="J83" s="3">
        <v>77059.84</v>
      </c>
      <c r="K83" s="3">
        <f t="shared" si="31"/>
        <v>298.6815504</v>
      </c>
      <c r="L83" s="3">
        <f t="shared" si="32"/>
        <v>1116.809275</v>
      </c>
      <c r="M83" s="3"/>
      <c r="N83" s="3">
        <f t="shared" si="33"/>
        <v>126964.716</v>
      </c>
      <c r="O83" s="3">
        <f t="shared" si="34"/>
        <v>492.1113025</v>
      </c>
      <c r="P83" s="3">
        <f t="shared" si="35"/>
        <v>1840.068348</v>
      </c>
      <c r="Q83" s="3"/>
      <c r="R83" s="3">
        <f t="shared" ref="R83:T83" si="104">N83-J83</f>
        <v>49904.87604</v>
      </c>
      <c r="S83" s="3">
        <f t="shared" si="104"/>
        <v>193.4297521</v>
      </c>
      <c r="T83" s="3">
        <f t="shared" si="104"/>
        <v>723.2590731</v>
      </c>
      <c r="U83" s="3"/>
      <c r="V83" s="3"/>
      <c r="W83" s="3"/>
      <c r="X83" s="3"/>
      <c r="Y83" s="3"/>
      <c r="Z83" s="3"/>
    </row>
    <row r="84" ht="14.25" customHeight="1">
      <c r="A84" s="15">
        <v>239.0</v>
      </c>
      <c r="B84" s="2">
        <v>1.0</v>
      </c>
      <c r="C84" s="2">
        <f>IF(A84&gt;=6000, 0,VLOOKUP(A84,'Fall20 data fy22 comp rev '!$K$11:$N$536,3,0))</f>
        <v>6</v>
      </c>
      <c r="D84" s="3" t="s">
        <v>1118</v>
      </c>
      <c r="E84" s="3">
        <v>697.0</v>
      </c>
      <c r="F84" s="3">
        <v>114.0</v>
      </c>
      <c r="G84" s="3">
        <v>90.0</v>
      </c>
      <c r="H84" s="3">
        <f t="shared" si="29"/>
        <v>159</v>
      </c>
      <c r="I84" s="88">
        <f t="shared" si="30"/>
        <v>0.2281205165</v>
      </c>
      <c r="J84" s="3">
        <v>150179.12</v>
      </c>
      <c r="K84" s="3">
        <f t="shared" si="31"/>
        <v>215.4650215</v>
      </c>
      <c r="L84" s="3">
        <f t="shared" si="32"/>
        <v>944.5227673</v>
      </c>
      <c r="M84" s="3"/>
      <c r="N84" s="3">
        <f t="shared" si="33"/>
        <v>292570.8674</v>
      </c>
      <c r="O84" s="3">
        <f t="shared" si="34"/>
        <v>419.757342</v>
      </c>
      <c r="P84" s="3">
        <f t="shared" si="35"/>
        <v>1840.068348</v>
      </c>
      <c r="Q84" s="3"/>
      <c r="R84" s="3">
        <f t="shared" ref="R84:T84" si="105">N84-J84</f>
        <v>142391.7474</v>
      </c>
      <c r="S84" s="3">
        <f t="shared" si="105"/>
        <v>204.2923205</v>
      </c>
      <c r="T84" s="3">
        <f t="shared" si="105"/>
        <v>895.5455811</v>
      </c>
      <c r="U84" s="3"/>
      <c r="V84" s="3"/>
      <c r="W84" s="3"/>
      <c r="X84" s="3"/>
      <c r="Y84" s="3"/>
      <c r="Z84" s="3"/>
    </row>
    <row r="85" ht="14.25" customHeight="1">
      <c r="A85" s="15">
        <v>241.0</v>
      </c>
      <c r="B85" s="2">
        <v>1.0</v>
      </c>
      <c r="C85" s="2">
        <f>IF(A85&gt;=6000, 0,VLOOKUP(A85,'Fall20 data fy22 comp rev '!$K$11:$N$536,3,0))</f>
        <v>4</v>
      </c>
      <c r="D85" s="3" t="s">
        <v>4225</v>
      </c>
      <c r="E85" s="3">
        <v>3594.0</v>
      </c>
      <c r="F85" s="3">
        <v>1460.0</v>
      </c>
      <c r="G85" s="3">
        <v>407.0</v>
      </c>
      <c r="H85" s="3">
        <f t="shared" si="29"/>
        <v>1663.5</v>
      </c>
      <c r="I85" s="88">
        <f t="shared" si="30"/>
        <v>0.4628547579</v>
      </c>
      <c r="J85" s="3">
        <v>3278217.54</v>
      </c>
      <c r="K85" s="3">
        <f t="shared" si="31"/>
        <v>912.1362104</v>
      </c>
      <c r="L85" s="3">
        <f t="shared" si="32"/>
        <v>1970.674806</v>
      </c>
      <c r="M85" s="3"/>
      <c r="N85" s="3">
        <f t="shared" si="33"/>
        <v>3060953.698</v>
      </c>
      <c r="O85" s="3">
        <f t="shared" si="34"/>
        <v>851.68439</v>
      </c>
      <c r="P85" s="3">
        <f t="shared" si="35"/>
        <v>1840.068348</v>
      </c>
      <c r="Q85" s="3"/>
      <c r="R85" s="3">
        <f t="shared" ref="R85:T85" si="106">N85-J85</f>
        <v>-217263.8424</v>
      </c>
      <c r="S85" s="3">
        <f t="shared" si="106"/>
        <v>-60.45182037</v>
      </c>
      <c r="T85" s="3">
        <f t="shared" si="106"/>
        <v>-130.6064577</v>
      </c>
      <c r="U85" s="3"/>
      <c r="V85" s="3"/>
      <c r="W85" s="3"/>
      <c r="X85" s="3"/>
      <c r="Y85" s="3"/>
      <c r="Z85" s="3"/>
    </row>
    <row r="86" ht="14.25" customHeight="1">
      <c r="A86" s="15">
        <v>242.0</v>
      </c>
      <c r="B86" s="2">
        <v>1.0</v>
      </c>
      <c r="C86" s="2">
        <f>IF(A86&gt;=6000, 0,VLOOKUP(A86,'Fall20 data fy22 comp rev '!$K$11:$N$536,3,0))</f>
        <v>6</v>
      </c>
      <c r="D86" s="3" t="s">
        <v>4226</v>
      </c>
      <c r="E86" s="3">
        <v>507.0</v>
      </c>
      <c r="F86" s="3">
        <v>107.0</v>
      </c>
      <c r="G86" s="3">
        <v>44.0</v>
      </c>
      <c r="H86" s="3">
        <f t="shared" si="29"/>
        <v>129</v>
      </c>
      <c r="I86" s="88">
        <f t="shared" si="30"/>
        <v>0.2544378698</v>
      </c>
      <c r="J86" s="3">
        <v>134690.53</v>
      </c>
      <c r="K86" s="3">
        <f t="shared" si="31"/>
        <v>265.6617949</v>
      </c>
      <c r="L86" s="3">
        <f t="shared" si="32"/>
        <v>1044.112636</v>
      </c>
      <c r="M86" s="3"/>
      <c r="N86" s="3">
        <f t="shared" si="33"/>
        <v>237368.8169</v>
      </c>
      <c r="O86" s="3">
        <f t="shared" si="34"/>
        <v>468.1830709</v>
      </c>
      <c r="P86" s="3">
        <f t="shared" si="35"/>
        <v>1840.068348</v>
      </c>
      <c r="Q86" s="3"/>
      <c r="R86" s="3">
        <f t="shared" ref="R86:T86" si="107">N86-J86</f>
        <v>102678.2869</v>
      </c>
      <c r="S86" s="3">
        <f t="shared" si="107"/>
        <v>202.521276</v>
      </c>
      <c r="T86" s="3">
        <f t="shared" si="107"/>
        <v>795.9557128</v>
      </c>
      <c r="U86" s="3"/>
      <c r="V86" s="3"/>
      <c r="W86" s="3"/>
      <c r="X86" s="3"/>
      <c r="Y86" s="3"/>
      <c r="Z86" s="3"/>
    </row>
    <row r="87" ht="14.25" customHeight="1">
      <c r="A87" s="15">
        <v>252.0</v>
      </c>
      <c r="B87" s="2">
        <v>1.0</v>
      </c>
      <c r="C87" s="2">
        <f>IF(A87&gt;=6000, 0,VLOOKUP(A87,'Fall20 data fy22 comp rev '!$K$11:$N$536,3,0))</f>
        <v>5</v>
      </c>
      <c r="D87" s="3" t="s">
        <v>4227</v>
      </c>
      <c r="E87" s="3">
        <v>1158.0</v>
      </c>
      <c r="F87" s="3">
        <v>154.0</v>
      </c>
      <c r="G87" s="3">
        <v>135.0</v>
      </c>
      <c r="H87" s="3">
        <f t="shared" si="29"/>
        <v>221.5</v>
      </c>
      <c r="I87" s="88">
        <f t="shared" si="30"/>
        <v>0.1912780656</v>
      </c>
      <c r="J87" s="3">
        <v>175190.72999999998</v>
      </c>
      <c r="K87" s="3">
        <f t="shared" si="31"/>
        <v>151.2873316</v>
      </c>
      <c r="L87" s="3">
        <f t="shared" si="32"/>
        <v>790.9288036</v>
      </c>
      <c r="M87" s="3"/>
      <c r="N87" s="3">
        <f t="shared" si="33"/>
        <v>407575.1392</v>
      </c>
      <c r="O87" s="3">
        <f t="shared" si="34"/>
        <v>351.9647143</v>
      </c>
      <c r="P87" s="3">
        <f t="shared" si="35"/>
        <v>1840.068348</v>
      </c>
      <c r="Q87" s="3"/>
      <c r="R87" s="3">
        <f t="shared" ref="R87:T87" si="108">N87-J87</f>
        <v>232384.4092</v>
      </c>
      <c r="S87" s="3">
        <f t="shared" si="108"/>
        <v>200.6773827</v>
      </c>
      <c r="T87" s="3">
        <f t="shared" si="108"/>
        <v>1049.139545</v>
      </c>
      <c r="U87" s="3"/>
      <c r="V87" s="3"/>
      <c r="W87" s="3"/>
      <c r="X87" s="3"/>
      <c r="Y87" s="3"/>
      <c r="Z87" s="3"/>
    </row>
    <row r="88" ht="14.25" customHeight="1">
      <c r="A88" s="15">
        <v>253.0</v>
      </c>
      <c r="B88" s="2">
        <v>1.0</v>
      </c>
      <c r="C88" s="2">
        <f>IF(A88&gt;=6000, 0,VLOOKUP(A88,'Fall20 data fy22 comp rev '!$K$11:$N$536,3,0))</f>
        <v>6</v>
      </c>
      <c r="D88" s="3" t="s">
        <v>4228</v>
      </c>
      <c r="E88" s="3">
        <v>673.0</v>
      </c>
      <c r="F88" s="3">
        <v>79.0</v>
      </c>
      <c r="G88" s="3">
        <v>35.0</v>
      </c>
      <c r="H88" s="3">
        <f t="shared" si="29"/>
        <v>96.5</v>
      </c>
      <c r="I88" s="88">
        <f t="shared" si="30"/>
        <v>0.1433878158</v>
      </c>
      <c r="J88" s="3">
        <v>56973.92999999999</v>
      </c>
      <c r="K88" s="3">
        <f t="shared" si="31"/>
        <v>84.65665676</v>
      </c>
      <c r="L88" s="3">
        <f t="shared" si="32"/>
        <v>590.4034197</v>
      </c>
      <c r="M88" s="3"/>
      <c r="N88" s="3">
        <f t="shared" si="33"/>
        <v>177566.5956</v>
      </c>
      <c r="O88" s="3">
        <f t="shared" si="34"/>
        <v>263.8433813</v>
      </c>
      <c r="P88" s="3">
        <f t="shared" si="35"/>
        <v>1840.068348</v>
      </c>
      <c r="Q88" s="3"/>
      <c r="R88" s="3">
        <f t="shared" ref="R88:T88" si="109">N88-J88</f>
        <v>120592.6656</v>
      </c>
      <c r="S88" s="3">
        <f t="shared" si="109"/>
        <v>179.1867246</v>
      </c>
      <c r="T88" s="3">
        <f t="shared" si="109"/>
        <v>1249.664929</v>
      </c>
      <c r="U88" s="3"/>
      <c r="V88" s="3"/>
      <c r="W88" s="3"/>
      <c r="X88" s="3"/>
      <c r="Y88" s="3"/>
      <c r="Z88" s="3"/>
    </row>
    <row r="89" ht="14.25" customHeight="1">
      <c r="A89" s="15">
        <v>255.0</v>
      </c>
      <c r="B89" s="2">
        <v>1.0</v>
      </c>
      <c r="C89" s="2">
        <f>IF(A89&gt;=6000, 0,VLOOKUP(A89,'Fall20 data fy22 comp rev '!$K$11:$N$536,3,0))</f>
        <v>5</v>
      </c>
      <c r="D89" s="3" t="s">
        <v>4229</v>
      </c>
      <c r="E89" s="3">
        <v>1358.0</v>
      </c>
      <c r="F89" s="3">
        <v>127.0</v>
      </c>
      <c r="G89" s="3">
        <v>85.0</v>
      </c>
      <c r="H89" s="3">
        <f t="shared" si="29"/>
        <v>169.5</v>
      </c>
      <c r="I89" s="88">
        <f t="shared" si="30"/>
        <v>0.1248159057</v>
      </c>
      <c r="J89" s="3">
        <v>89374.09000000001</v>
      </c>
      <c r="K89" s="3">
        <f t="shared" si="31"/>
        <v>65.81302651</v>
      </c>
      <c r="L89" s="3">
        <f t="shared" si="32"/>
        <v>527.280767</v>
      </c>
      <c r="M89" s="3"/>
      <c r="N89" s="3">
        <f t="shared" si="33"/>
        <v>311891.5851</v>
      </c>
      <c r="O89" s="3">
        <f t="shared" si="34"/>
        <v>229.6697975</v>
      </c>
      <c r="P89" s="3">
        <f t="shared" si="35"/>
        <v>1840.068348</v>
      </c>
      <c r="Q89" s="3"/>
      <c r="R89" s="3">
        <f t="shared" ref="R89:T89" si="110">N89-J89</f>
        <v>222517.4951</v>
      </c>
      <c r="S89" s="3">
        <f t="shared" si="110"/>
        <v>163.856771</v>
      </c>
      <c r="T89" s="3">
        <f t="shared" si="110"/>
        <v>1312.787581</v>
      </c>
      <c r="U89" s="3"/>
      <c r="V89" s="3"/>
      <c r="W89" s="3"/>
      <c r="X89" s="3"/>
      <c r="Y89" s="3"/>
      <c r="Z89" s="3"/>
    </row>
    <row r="90" ht="14.25" customHeight="1">
      <c r="A90" s="15">
        <v>256.0</v>
      </c>
      <c r="B90" s="2">
        <v>1.0</v>
      </c>
      <c r="C90" s="2">
        <f>IF(A90&gt;=6000, 0,VLOOKUP(A90,'Fall20 data fy22 comp rev '!$K$11:$N$536,3,0))</f>
        <v>4</v>
      </c>
      <c r="D90" s="3" t="s">
        <v>4230</v>
      </c>
      <c r="E90" s="3">
        <v>2667.0</v>
      </c>
      <c r="F90" s="3">
        <v>669.0</v>
      </c>
      <c r="G90" s="3">
        <v>223.0</v>
      </c>
      <c r="H90" s="3">
        <f t="shared" si="29"/>
        <v>780.5</v>
      </c>
      <c r="I90" s="88">
        <f t="shared" si="30"/>
        <v>0.2926509186</v>
      </c>
      <c r="J90" s="3">
        <v>961989.21</v>
      </c>
      <c r="K90" s="3">
        <f t="shared" si="31"/>
        <v>360.7008661</v>
      </c>
      <c r="L90" s="3">
        <f t="shared" si="32"/>
        <v>1232.529417</v>
      </c>
      <c r="M90" s="3"/>
      <c r="N90" s="3">
        <f t="shared" si="33"/>
        <v>1436173.346</v>
      </c>
      <c r="O90" s="3">
        <f t="shared" si="34"/>
        <v>538.4976925</v>
      </c>
      <c r="P90" s="3">
        <f t="shared" si="35"/>
        <v>1840.068348</v>
      </c>
      <c r="Q90" s="3"/>
      <c r="R90" s="3">
        <f t="shared" ref="R90:T90" si="111">N90-J90</f>
        <v>474184.1359</v>
      </c>
      <c r="S90" s="3">
        <f t="shared" si="111"/>
        <v>177.7968264</v>
      </c>
      <c r="T90" s="3">
        <f t="shared" si="111"/>
        <v>607.5389314</v>
      </c>
      <c r="U90" s="3"/>
      <c r="V90" s="3"/>
      <c r="W90" s="3"/>
      <c r="X90" s="3"/>
      <c r="Y90" s="3"/>
      <c r="Z90" s="3"/>
    </row>
    <row r="91" ht="14.25" customHeight="1">
      <c r="A91" s="15">
        <v>261.0</v>
      </c>
      <c r="B91" s="2">
        <v>1.0</v>
      </c>
      <c r="C91" s="2">
        <f>IF(A91&gt;=6000, 0,VLOOKUP(A91,'Fall20 data fy22 comp rev '!$K$11:$N$536,3,0))</f>
        <v>6</v>
      </c>
      <c r="D91" s="3" t="s">
        <v>4231</v>
      </c>
      <c r="E91" s="3">
        <v>293.0</v>
      </c>
      <c r="F91" s="3">
        <v>78.0</v>
      </c>
      <c r="G91" s="3">
        <v>31.0</v>
      </c>
      <c r="H91" s="3">
        <f t="shared" si="29"/>
        <v>93.5</v>
      </c>
      <c r="I91" s="88">
        <f t="shared" si="30"/>
        <v>0.319112628</v>
      </c>
      <c r="J91" s="3">
        <v>126043.19</v>
      </c>
      <c r="K91" s="3">
        <f t="shared" si="31"/>
        <v>430.1815358</v>
      </c>
      <c r="L91" s="3">
        <f t="shared" si="32"/>
        <v>1348.055508</v>
      </c>
      <c r="M91" s="3"/>
      <c r="N91" s="3">
        <f t="shared" si="33"/>
        <v>172046.3906</v>
      </c>
      <c r="O91" s="3">
        <f t="shared" si="34"/>
        <v>587.1890463</v>
      </c>
      <c r="P91" s="3">
        <f t="shared" si="35"/>
        <v>1840.068348</v>
      </c>
      <c r="Q91" s="3"/>
      <c r="R91" s="3">
        <f t="shared" ref="R91:T91" si="112">N91-J91</f>
        <v>46003.20058</v>
      </c>
      <c r="S91" s="3">
        <f t="shared" si="112"/>
        <v>157.0075105</v>
      </c>
      <c r="T91" s="3">
        <f t="shared" si="112"/>
        <v>492.0128404</v>
      </c>
      <c r="U91" s="3"/>
      <c r="V91" s="3"/>
      <c r="W91" s="3"/>
      <c r="X91" s="3"/>
      <c r="Y91" s="3"/>
      <c r="Z91" s="3"/>
    </row>
    <row r="92" ht="14.25" customHeight="1">
      <c r="A92" s="15">
        <v>264.0</v>
      </c>
      <c r="B92" s="2">
        <v>1.0</v>
      </c>
      <c r="C92" s="2">
        <f>IF(A92&gt;=6000, 0,VLOOKUP(A92,'Fall20 data fy22 comp rev '!$K$11:$N$536,3,0))</f>
        <v>6</v>
      </c>
      <c r="D92" s="3" t="s">
        <v>135</v>
      </c>
      <c r="E92" s="3">
        <v>99.0</v>
      </c>
      <c r="F92" s="3">
        <v>27.0</v>
      </c>
      <c r="G92" s="3">
        <v>6.0</v>
      </c>
      <c r="H92" s="3">
        <f t="shared" si="29"/>
        <v>30</v>
      </c>
      <c r="I92" s="88">
        <f t="shared" si="30"/>
        <v>0.303030303</v>
      </c>
      <c r="J92" s="3">
        <v>39296.14</v>
      </c>
      <c r="K92" s="3">
        <f t="shared" si="31"/>
        <v>396.9307071</v>
      </c>
      <c r="L92" s="3">
        <f t="shared" si="32"/>
        <v>1309.871333</v>
      </c>
      <c r="M92" s="3"/>
      <c r="N92" s="3">
        <f t="shared" si="33"/>
        <v>55202.05045</v>
      </c>
      <c r="O92" s="3">
        <f t="shared" si="34"/>
        <v>557.5964692</v>
      </c>
      <c r="P92" s="3">
        <f t="shared" si="35"/>
        <v>1840.068348</v>
      </c>
      <c r="Q92" s="3"/>
      <c r="R92" s="3">
        <f t="shared" ref="R92:T92" si="113">N92-J92</f>
        <v>15905.91045</v>
      </c>
      <c r="S92" s="3">
        <f t="shared" si="113"/>
        <v>160.6657621</v>
      </c>
      <c r="T92" s="3">
        <f t="shared" si="113"/>
        <v>530.1970151</v>
      </c>
      <c r="U92" s="3"/>
      <c r="V92" s="3"/>
      <c r="W92" s="3"/>
      <c r="X92" s="3"/>
      <c r="Y92" s="3"/>
      <c r="Z92" s="3"/>
    </row>
    <row r="93" ht="14.25" customHeight="1">
      <c r="A93" s="15">
        <v>270.0</v>
      </c>
      <c r="B93" s="2">
        <v>1.0</v>
      </c>
      <c r="C93" s="2">
        <f>IF(A93&gt;=6000, 0,VLOOKUP(A93,'Fall20 data fy22 comp rev '!$K$11:$N$536,3,0))</f>
        <v>2</v>
      </c>
      <c r="D93" s="3" t="s">
        <v>4232</v>
      </c>
      <c r="E93" s="3">
        <v>6858.0</v>
      </c>
      <c r="F93" s="3">
        <v>1915.0</v>
      </c>
      <c r="G93" s="3">
        <v>522.0</v>
      </c>
      <c r="H93" s="3">
        <f t="shared" si="29"/>
        <v>2176</v>
      </c>
      <c r="I93" s="88">
        <f t="shared" si="30"/>
        <v>0.3172936716</v>
      </c>
      <c r="J93" s="3">
        <v>3389374.17</v>
      </c>
      <c r="K93" s="3">
        <f t="shared" si="31"/>
        <v>494.2219554</v>
      </c>
      <c r="L93" s="3">
        <f t="shared" si="32"/>
        <v>1557.616806</v>
      </c>
      <c r="M93" s="3"/>
      <c r="N93" s="3">
        <f t="shared" si="33"/>
        <v>4003988.726</v>
      </c>
      <c r="O93" s="3">
        <f t="shared" si="34"/>
        <v>583.8420423</v>
      </c>
      <c r="P93" s="3">
        <f t="shared" si="35"/>
        <v>1840.068348</v>
      </c>
      <c r="Q93" s="3"/>
      <c r="R93" s="3">
        <f t="shared" ref="R93:T93" si="114">N93-J93</f>
        <v>614614.5562</v>
      </c>
      <c r="S93" s="3">
        <f t="shared" si="114"/>
        <v>89.62008693</v>
      </c>
      <c r="T93" s="3">
        <f t="shared" si="114"/>
        <v>282.4515424</v>
      </c>
      <c r="U93" s="3"/>
      <c r="V93" s="3"/>
      <c r="W93" s="3"/>
      <c r="X93" s="3"/>
      <c r="Y93" s="3"/>
      <c r="Z93" s="3"/>
    </row>
    <row r="94" ht="14.25" customHeight="1">
      <c r="A94" s="15">
        <v>271.0</v>
      </c>
      <c r="B94" s="2">
        <v>1.0</v>
      </c>
      <c r="C94" s="2">
        <f>IF(A94&gt;=6000, 0,VLOOKUP(A94,'Fall20 data fy22 comp rev '!$K$11:$N$536,3,0))</f>
        <v>3</v>
      </c>
      <c r="D94" s="3" t="s">
        <v>4233</v>
      </c>
      <c r="E94" s="3">
        <v>10614.0</v>
      </c>
      <c r="F94" s="3">
        <v>3326.0</v>
      </c>
      <c r="G94" s="3">
        <v>1056.0</v>
      </c>
      <c r="H94" s="3">
        <f t="shared" si="29"/>
        <v>3854</v>
      </c>
      <c r="I94" s="88">
        <f t="shared" si="30"/>
        <v>0.3631053326</v>
      </c>
      <c r="J94" s="3">
        <v>6986339.23</v>
      </c>
      <c r="K94" s="3">
        <f t="shared" si="31"/>
        <v>658.2192604</v>
      </c>
      <c r="L94" s="3">
        <f t="shared" si="32"/>
        <v>1812.750189</v>
      </c>
      <c r="M94" s="3"/>
      <c r="N94" s="3">
        <f t="shared" si="33"/>
        <v>7091623.415</v>
      </c>
      <c r="O94" s="3">
        <f t="shared" si="34"/>
        <v>668.1386296</v>
      </c>
      <c r="P94" s="3">
        <f t="shared" si="35"/>
        <v>1840.068348</v>
      </c>
      <c r="Q94" s="3"/>
      <c r="R94" s="3">
        <f t="shared" ref="R94:T94" si="115">N94-J94</f>
        <v>105284.1848</v>
      </c>
      <c r="S94" s="3">
        <f t="shared" si="115"/>
        <v>9.919369211</v>
      </c>
      <c r="T94" s="3">
        <f t="shared" si="115"/>
        <v>27.318159</v>
      </c>
      <c r="U94" s="3"/>
      <c r="V94" s="3"/>
      <c r="W94" s="3"/>
      <c r="X94" s="3"/>
      <c r="Y94" s="3"/>
      <c r="Z94" s="3"/>
    </row>
    <row r="95" ht="14.25" customHeight="1">
      <c r="A95" s="15">
        <v>272.0</v>
      </c>
      <c r="B95" s="2">
        <v>1.0</v>
      </c>
      <c r="C95" s="2">
        <f>IF(A95&gt;=6000, 0,VLOOKUP(A95,'Fall20 data fy22 comp rev '!$K$11:$N$536,3,0))</f>
        <v>3</v>
      </c>
      <c r="D95" s="3" t="s">
        <v>4234</v>
      </c>
      <c r="E95" s="3">
        <v>8898.0</v>
      </c>
      <c r="F95" s="3">
        <v>1617.0</v>
      </c>
      <c r="G95" s="3">
        <v>317.0</v>
      </c>
      <c r="H95" s="3">
        <f t="shared" si="29"/>
        <v>1775.5</v>
      </c>
      <c r="I95" s="88">
        <f t="shared" si="30"/>
        <v>0.1995392223</v>
      </c>
      <c r="J95" s="3">
        <v>1601126.1500000001</v>
      </c>
      <c r="K95" s="3">
        <f t="shared" si="31"/>
        <v>179.9422511</v>
      </c>
      <c r="L95" s="3">
        <f t="shared" si="32"/>
        <v>901.7888764</v>
      </c>
      <c r="M95" s="3"/>
      <c r="N95" s="3">
        <f t="shared" si="33"/>
        <v>3267041.353</v>
      </c>
      <c r="O95" s="3">
        <f t="shared" si="34"/>
        <v>367.1658072</v>
      </c>
      <c r="P95" s="3">
        <f t="shared" si="35"/>
        <v>1840.068348</v>
      </c>
      <c r="Q95" s="3"/>
      <c r="R95" s="3">
        <f t="shared" ref="R95:T95" si="116">N95-J95</f>
        <v>1665915.203</v>
      </c>
      <c r="S95" s="3">
        <f t="shared" si="116"/>
        <v>187.2235561</v>
      </c>
      <c r="T95" s="3">
        <f t="shared" si="116"/>
        <v>938.279472</v>
      </c>
      <c r="U95" s="3"/>
      <c r="V95" s="3"/>
      <c r="W95" s="3"/>
      <c r="X95" s="3"/>
      <c r="Y95" s="3"/>
      <c r="Z95" s="3"/>
    </row>
    <row r="96" ht="14.25" customHeight="1">
      <c r="A96" s="15">
        <v>273.0</v>
      </c>
      <c r="B96" s="2">
        <v>1.0</v>
      </c>
      <c r="C96" s="2">
        <f>IF(A96&gt;=6000, 0,VLOOKUP(A96,'Fall20 data fy22 comp rev '!$K$11:$N$536,3,0))</f>
        <v>2</v>
      </c>
      <c r="D96" s="3" t="s">
        <v>4235</v>
      </c>
      <c r="E96" s="3">
        <v>8510.0</v>
      </c>
      <c r="F96" s="3">
        <v>594.0</v>
      </c>
      <c r="G96" s="3">
        <v>162.0</v>
      </c>
      <c r="H96" s="3">
        <f t="shared" si="29"/>
        <v>675</v>
      </c>
      <c r="I96" s="88">
        <f t="shared" si="30"/>
        <v>0.07931844888</v>
      </c>
      <c r="J96" s="3">
        <v>249404.61000000002</v>
      </c>
      <c r="K96" s="3">
        <f t="shared" si="31"/>
        <v>29.30723972</v>
      </c>
      <c r="L96" s="3">
        <f t="shared" si="32"/>
        <v>369.4883111</v>
      </c>
      <c r="M96" s="3"/>
      <c r="N96" s="3">
        <f t="shared" si="33"/>
        <v>1242046.135</v>
      </c>
      <c r="O96" s="3">
        <f t="shared" si="34"/>
        <v>145.9513672</v>
      </c>
      <c r="P96" s="3">
        <f t="shared" si="35"/>
        <v>1840.068348</v>
      </c>
      <c r="Q96" s="3"/>
      <c r="R96" s="3">
        <f t="shared" ref="R96:T96" si="117">N96-J96</f>
        <v>992641.5252</v>
      </c>
      <c r="S96" s="3">
        <f t="shared" si="117"/>
        <v>116.6441275</v>
      </c>
      <c r="T96" s="3">
        <f t="shared" si="117"/>
        <v>1470.580037</v>
      </c>
      <c r="U96" s="3"/>
      <c r="V96" s="3"/>
      <c r="W96" s="3"/>
      <c r="X96" s="3"/>
      <c r="Y96" s="3"/>
      <c r="Z96" s="3"/>
    </row>
    <row r="97" ht="14.25" customHeight="1">
      <c r="A97" s="15">
        <v>276.0</v>
      </c>
      <c r="B97" s="2">
        <v>1.0</v>
      </c>
      <c r="C97" s="2">
        <f>IF(A97&gt;=6000, 0,VLOOKUP(A97,'Fall20 data fy22 comp rev '!$K$11:$N$536,3,0))</f>
        <v>3</v>
      </c>
      <c r="D97" s="3" t="s">
        <v>4236</v>
      </c>
      <c r="E97" s="3">
        <v>10969.0</v>
      </c>
      <c r="F97" s="3">
        <v>485.0</v>
      </c>
      <c r="G97" s="3">
        <v>166.0</v>
      </c>
      <c r="H97" s="3">
        <f t="shared" si="29"/>
        <v>568</v>
      </c>
      <c r="I97" s="88">
        <f t="shared" si="30"/>
        <v>0.05178229556</v>
      </c>
      <c r="J97" s="3">
        <v>126754.68000000001</v>
      </c>
      <c r="K97" s="3">
        <f t="shared" si="31"/>
        <v>11.55571884</v>
      </c>
      <c r="L97" s="3">
        <f t="shared" si="32"/>
        <v>223.1596479</v>
      </c>
      <c r="M97" s="3"/>
      <c r="N97" s="3">
        <f t="shared" si="33"/>
        <v>1045158.822</v>
      </c>
      <c r="O97" s="3">
        <f t="shared" si="34"/>
        <v>95.28296307</v>
      </c>
      <c r="P97" s="3">
        <f t="shared" si="35"/>
        <v>1840.068348</v>
      </c>
      <c r="Q97" s="3"/>
      <c r="R97" s="3">
        <f t="shared" ref="R97:T97" si="118">N97-J97</f>
        <v>918404.1419</v>
      </c>
      <c r="S97" s="3">
        <f t="shared" si="118"/>
        <v>83.72724422</v>
      </c>
      <c r="T97" s="3">
        <f t="shared" si="118"/>
        <v>1616.908701</v>
      </c>
      <c r="U97" s="3"/>
      <c r="V97" s="3"/>
      <c r="W97" s="3"/>
      <c r="X97" s="3"/>
      <c r="Y97" s="3"/>
      <c r="Z97" s="3"/>
    </row>
    <row r="98" ht="14.25" customHeight="1">
      <c r="A98" s="15">
        <v>277.0</v>
      </c>
      <c r="B98" s="2">
        <v>1.0</v>
      </c>
      <c r="C98" s="2">
        <f>IF(A98&gt;=6000, 0,VLOOKUP(A98,'Fall20 data fy22 comp rev '!$K$11:$N$536,3,0))</f>
        <v>3</v>
      </c>
      <c r="D98" s="3" t="s">
        <v>4237</v>
      </c>
      <c r="E98" s="3">
        <v>2447.0</v>
      </c>
      <c r="F98" s="3">
        <v>256.0</v>
      </c>
      <c r="G98" s="3">
        <v>138.0</v>
      </c>
      <c r="H98" s="3">
        <f t="shared" si="29"/>
        <v>325</v>
      </c>
      <c r="I98" s="88">
        <f t="shared" si="30"/>
        <v>0.1328156927</v>
      </c>
      <c r="J98" s="3">
        <v>184330.63999999998</v>
      </c>
      <c r="K98" s="3">
        <f t="shared" si="31"/>
        <v>75.3292358</v>
      </c>
      <c r="L98" s="3">
        <f t="shared" si="32"/>
        <v>567.1712</v>
      </c>
      <c r="M98" s="3"/>
      <c r="N98" s="3">
        <f t="shared" si="33"/>
        <v>598022.2132</v>
      </c>
      <c r="O98" s="3">
        <f t="shared" si="34"/>
        <v>244.3899523</v>
      </c>
      <c r="P98" s="3">
        <f t="shared" si="35"/>
        <v>1840.068348</v>
      </c>
      <c r="Q98" s="3"/>
      <c r="R98" s="3">
        <f t="shared" ref="R98:T98" si="119">N98-J98</f>
        <v>413691.5732</v>
      </c>
      <c r="S98" s="3">
        <f t="shared" si="119"/>
        <v>169.0607165</v>
      </c>
      <c r="T98" s="3">
        <f t="shared" si="119"/>
        <v>1272.897148</v>
      </c>
      <c r="U98" s="3"/>
      <c r="V98" s="3"/>
      <c r="W98" s="3"/>
      <c r="X98" s="3"/>
      <c r="Y98" s="3"/>
      <c r="Z98" s="3"/>
    </row>
    <row r="99" ht="14.25" customHeight="1">
      <c r="A99" s="15">
        <v>278.0</v>
      </c>
      <c r="B99" s="2">
        <v>1.0</v>
      </c>
      <c r="C99" s="2">
        <f>IF(A99&gt;=6000, 0,VLOOKUP(A99,'Fall20 data fy22 comp rev '!$K$11:$N$536,3,0))</f>
        <v>3</v>
      </c>
      <c r="D99" s="3" t="s">
        <v>4238</v>
      </c>
      <c r="E99" s="3">
        <v>2885.0</v>
      </c>
      <c r="F99" s="3">
        <v>130.0</v>
      </c>
      <c r="G99" s="3">
        <v>63.0</v>
      </c>
      <c r="H99" s="3">
        <f t="shared" si="29"/>
        <v>161.5</v>
      </c>
      <c r="I99" s="88">
        <f t="shared" si="30"/>
        <v>0.05597920277</v>
      </c>
      <c r="J99" s="3">
        <v>38748.84</v>
      </c>
      <c r="K99" s="3">
        <f t="shared" si="31"/>
        <v>13.43114038</v>
      </c>
      <c r="L99" s="3">
        <f t="shared" si="32"/>
        <v>239.9308978</v>
      </c>
      <c r="M99" s="3"/>
      <c r="N99" s="3">
        <f t="shared" si="33"/>
        <v>297171.0383</v>
      </c>
      <c r="O99" s="3">
        <f t="shared" si="34"/>
        <v>103.0055592</v>
      </c>
      <c r="P99" s="3">
        <f t="shared" si="35"/>
        <v>1840.068348</v>
      </c>
      <c r="Q99" s="3"/>
      <c r="R99" s="3">
        <f t="shared" ref="R99:T99" si="120">N99-J99</f>
        <v>258422.1983</v>
      </c>
      <c r="S99" s="3">
        <f t="shared" si="120"/>
        <v>89.57441881</v>
      </c>
      <c r="T99" s="3">
        <f t="shared" si="120"/>
        <v>1600.137451</v>
      </c>
      <c r="U99" s="3"/>
      <c r="V99" s="3"/>
      <c r="W99" s="3"/>
      <c r="X99" s="3"/>
      <c r="Y99" s="3"/>
      <c r="Z99" s="3"/>
    </row>
    <row r="100" ht="14.25" customHeight="1">
      <c r="A100" s="15">
        <v>279.0</v>
      </c>
      <c r="B100" s="2">
        <v>1.0</v>
      </c>
      <c r="C100" s="2">
        <f>IF(A100&gt;=6000, 0,VLOOKUP(A100,'Fall20 data fy22 comp rev '!$K$11:$N$536,3,0))</f>
        <v>3</v>
      </c>
      <c r="D100" s="3" t="s">
        <v>4239</v>
      </c>
      <c r="E100" s="3">
        <v>21429.0</v>
      </c>
      <c r="F100" s="3">
        <v>6667.0</v>
      </c>
      <c r="G100" s="3">
        <v>2161.0</v>
      </c>
      <c r="H100" s="3">
        <f t="shared" si="29"/>
        <v>7747.5</v>
      </c>
      <c r="I100" s="88">
        <f t="shared" si="30"/>
        <v>0.3615427691</v>
      </c>
      <c r="J100" s="3">
        <v>1.547140478E7</v>
      </c>
      <c r="K100" s="3">
        <f t="shared" si="31"/>
        <v>721.98445</v>
      </c>
      <c r="L100" s="3">
        <f t="shared" si="32"/>
        <v>1996.954473</v>
      </c>
      <c r="M100" s="3"/>
      <c r="N100" s="3">
        <f t="shared" si="33"/>
        <v>14255929.53</v>
      </c>
      <c r="O100" s="3">
        <f t="shared" si="34"/>
        <v>665.2634061</v>
      </c>
      <c r="P100" s="3">
        <f t="shared" si="35"/>
        <v>1840.068348</v>
      </c>
      <c r="Q100" s="3"/>
      <c r="R100" s="3">
        <f t="shared" ref="R100:T100" si="121">N100-J100</f>
        <v>-1215475.251</v>
      </c>
      <c r="S100" s="3">
        <f t="shared" si="121"/>
        <v>-56.72104394</v>
      </c>
      <c r="T100" s="3">
        <f t="shared" si="121"/>
        <v>-156.8861246</v>
      </c>
      <c r="U100" s="3"/>
      <c r="V100" s="3"/>
      <c r="W100" s="3"/>
      <c r="X100" s="3"/>
      <c r="Y100" s="3"/>
      <c r="Z100" s="3"/>
    </row>
    <row r="101" ht="14.25" customHeight="1">
      <c r="A101" s="15">
        <v>280.0</v>
      </c>
      <c r="B101" s="2">
        <v>1.0</v>
      </c>
      <c r="C101" s="2">
        <f>IF(A101&gt;=6000, 0,VLOOKUP(A101,'Fall20 data fy22 comp rev '!$K$11:$N$536,3,0))</f>
        <v>2</v>
      </c>
      <c r="D101" s="3" t="s">
        <v>4240</v>
      </c>
      <c r="E101" s="3">
        <v>4319.0</v>
      </c>
      <c r="F101" s="3">
        <v>2092.0</v>
      </c>
      <c r="G101" s="3">
        <v>571.0</v>
      </c>
      <c r="H101" s="3">
        <f t="shared" si="29"/>
        <v>2377.5</v>
      </c>
      <c r="I101" s="88">
        <f t="shared" si="30"/>
        <v>0.5504746469</v>
      </c>
      <c r="J101" s="3">
        <v>5496424.440000001</v>
      </c>
      <c r="K101" s="3">
        <f t="shared" si="31"/>
        <v>1272.615059</v>
      </c>
      <c r="L101" s="3">
        <f t="shared" si="32"/>
        <v>2311.850448</v>
      </c>
      <c r="M101" s="3"/>
      <c r="N101" s="3">
        <f t="shared" si="33"/>
        <v>4374762.498</v>
      </c>
      <c r="O101" s="3">
        <f t="shared" si="34"/>
        <v>1012.910974</v>
      </c>
      <c r="P101" s="3">
        <f t="shared" si="35"/>
        <v>1840.068348</v>
      </c>
      <c r="Q101" s="3"/>
      <c r="R101" s="3">
        <f t="shared" ref="R101:T101" si="122">N101-J101</f>
        <v>-1121661.942</v>
      </c>
      <c r="S101" s="3">
        <f t="shared" si="122"/>
        <v>-259.7040847</v>
      </c>
      <c r="T101" s="3">
        <f t="shared" si="122"/>
        <v>-471.7820995</v>
      </c>
      <c r="U101" s="3"/>
      <c r="V101" s="3"/>
      <c r="W101" s="3"/>
      <c r="X101" s="3"/>
      <c r="Y101" s="3"/>
      <c r="Z101" s="3"/>
    </row>
    <row r="102" ht="14.25" customHeight="1">
      <c r="A102" s="15">
        <v>281.0</v>
      </c>
      <c r="B102" s="2">
        <v>1.0</v>
      </c>
      <c r="C102" s="2">
        <f>IF(A102&gt;=6000, 0,VLOOKUP(A102,'Fall20 data fy22 comp rev '!$K$11:$N$536,3,0))</f>
        <v>2</v>
      </c>
      <c r="D102" s="3" t="s">
        <v>4241</v>
      </c>
      <c r="E102" s="3">
        <v>12541.0</v>
      </c>
      <c r="F102" s="3">
        <v>5063.0</v>
      </c>
      <c r="G102" s="3">
        <v>1308.0</v>
      </c>
      <c r="H102" s="3">
        <f t="shared" si="29"/>
        <v>5717</v>
      </c>
      <c r="I102" s="88">
        <f t="shared" si="30"/>
        <v>0.4558647636</v>
      </c>
      <c r="J102" s="3">
        <v>1.2010060659999998E7</v>
      </c>
      <c r="K102" s="3">
        <f t="shared" si="31"/>
        <v>957.6637158</v>
      </c>
      <c r="L102" s="3">
        <f t="shared" si="32"/>
        <v>2100.762753</v>
      </c>
      <c r="M102" s="3"/>
      <c r="N102" s="3">
        <f t="shared" si="33"/>
        <v>10519670.75</v>
      </c>
      <c r="O102" s="3">
        <f t="shared" si="34"/>
        <v>838.8223226</v>
      </c>
      <c r="P102" s="3">
        <f t="shared" si="35"/>
        <v>1840.068348</v>
      </c>
      <c r="Q102" s="3"/>
      <c r="R102" s="3">
        <f t="shared" ref="R102:T102" si="123">N102-J102</f>
        <v>-1490389.912</v>
      </c>
      <c r="S102" s="3">
        <f t="shared" si="123"/>
        <v>-118.8413932</v>
      </c>
      <c r="T102" s="3">
        <f t="shared" si="123"/>
        <v>-260.6944048</v>
      </c>
      <c r="U102" s="3"/>
      <c r="V102" s="3"/>
      <c r="W102" s="3"/>
      <c r="X102" s="3"/>
      <c r="Y102" s="3"/>
      <c r="Z102" s="3"/>
    </row>
    <row r="103" ht="14.25" customHeight="1">
      <c r="A103" s="15">
        <v>282.0</v>
      </c>
      <c r="B103" s="2">
        <v>1.0</v>
      </c>
      <c r="C103" s="2">
        <f>IF(A103&gt;=6000, 0,VLOOKUP(A103,'Fall20 data fy22 comp rev '!$K$11:$N$536,3,0))</f>
        <v>2</v>
      </c>
      <c r="D103" s="3" t="s">
        <v>4242</v>
      </c>
      <c r="E103" s="3">
        <v>1837.0</v>
      </c>
      <c r="F103" s="3">
        <v>318.0</v>
      </c>
      <c r="G103" s="3">
        <v>154.0</v>
      </c>
      <c r="H103" s="3">
        <f t="shared" si="29"/>
        <v>395</v>
      </c>
      <c r="I103" s="88">
        <f t="shared" si="30"/>
        <v>0.2150244965</v>
      </c>
      <c r="J103" s="3">
        <v>351694.98</v>
      </c>
      <c r="K103" s="3">
        <f t="shared" si="31"/>
        <v>191.450724</v>
      </c>
      <c r="L103" s="3">
        <f t="shared" si="32"/>
        <v>890.367038</v>
      </c>
      <c r="M103" s="3"/>
      <c r="N103" s="3">
        <f t="shared" si="33"/>
        <v>726826.9976</v>
      </c>
      <c r="O103" s="3">
        <f t="shared" si="34"/>
        <v>395.6597701</v>
      </c>
      <c r="P103" s="3">
        <f t="shared" si="35"/>
        <v>1840.068348</v>
      </c>
      <c r="Q103" s="3"/>
      <c r="R103" s="3">
        <f t="shared" ref="R103:T103" si="124">N103-J103</f>
        <v>375132.0176</v>
      </c>
      <c r="S103" s="3">
        <f t="shared" si="124"/>
        <v>204.2090461</v>
      </c>
      <c r="T103" s="3">
        <f t="shared" si="124"/>
        <v>949.7013104</v>
      </c>
      <c r="U103" s="3"/>
      <c r="V103" s="3"/>
      <c r="W103" s="3"/>
      <c r="X103" s="3"/>
      <c r="Y103" s="3"/>
      <c r="Z103" s="3"/>
    </row>
    <row r="104" ht="14.25" customHeight="1">
      <c r="A104" s="15">
        <v>283.0</v>
      </c>
      <c r="B104" s="2">
        <v>1.0</v>
      </c>
      <c r="C104" s="2">
        <f>IF(A104&gt;=6000, 0,VLOOKUP(A104,'Fall20 data fy22 comp rev '!$K$11:$N$536,3,0))</f>
        <v>2</v>
      </c>
      <c r="D104" s="3" t="s">
        <v>4243</v>
      </c>
      <c r="E104" s="3">
        <v>4714.0</v>
      </c>
      <c r="F104" s="3">
        <v>1401.0</v>
      </c>
      <c r="G104" s="3">
        <v>302.0</v>
      </c>
      <c r="H104" s="3">
        <f t="shared" si="29"/>
        <v>1552</v>
      </c>
      <c r="I104" s="88">
        <f t="shared" si="30"/>
        <v>0.3292320747</v>
      </c>
      <c r="J104" s="3">
        <v>2215142.0200000005</v>
      </c>
      <c r="K104" s="3">
        <f t="shared" si="31"/>
        <v>469.9070895</v>
      </c>
      <c r="L104" s="3">
        <f t="shared" si="32"/>
        <v>1427.282229</v>
      </c>
      <c r="M104" s="3"/>
      <c r="N104" s="3">
        <f t="shared" si="33"/>
        <v>2855786.077</v>
      </c>
      <c r="O104" s="3">
        <f t="shared" si="34"/>
        <v>605.8095199</v>
      </c>
      <c r="P104" s="3">
        <f t="shared" si="35"/>
        <v>1840.068348</v>
      </c>
      <c r="Q104" s="3"/>
      <c r="R104" s="3">
        <f t="shared" ref="R104:T104" si="125">N104-J104</f>
        <v>640644.0567</v>
      </c>
      <c r="S104" s="3">
        <f t="shared" si="125"/>
        <v>135.9024304</v>
      </c>
      <c r="T104" s="3">
        <f t="shared" si="125"/>
        <v>412.786119</v>
      </c>
      <c r="U104" s="3"/>
      <c r="V104" s="3"/>
      <c r="W104" s="3"/>
      <c r="X104" s="3"/>
      <c r="Y104" s="3"/>
      <c r="Z104" s="3"/>
    </row>
    <row r="105" ht="14.25" customHeight="1">
      <c r="A105" s="15">
        <v>284.0</v>
      </c>
      <c r="B105" s="2">
        <v>1.0</v>
      </c>
      <c r="C105" s="2">
        <f>IF(A105&gt;=6000, 0,VLOOKUP(A105,'Fall20 data fy22 comp rev '!$K$11:$N$536,3,0))</f>
        <v>3</v>
      </c>
      <c r="D105" s="3" t="s">
        <v>4244</v>
      </c>
      <c r="E105" s="3">
        <v>11948.0</v>
      </c>
      <c r="F105" s="3">
        <v>987.0</v>
      </c>
      <c r="G105" s="3">
        <v>354.0</v>
      </c>
      <c r="H105" s="3">
        <f t="shared" si="29"/>
        <v>1164</v>
      </c>
      <c r="I105" s="88">
        <f t="shared" si="30"/>
        <v>0.09742216271</v>
      </c>
      <c r="J105" s="3">
        <v>654406.6100000001</v>
      </c>
      <c r="K105" s="3">
        <f t="shared" si="31"/>
        <v>54.77122615</v>
      </c>
      <c r="L105" s="3">
        <f t="shared" si="32"/>
        <v>562.2049914</v>
      </c>
      <c r="M105" s="3"/>
      <c r="N105" s="3">
        <f t="shared" si="33"/>
        <v>2141839.558</v>
      </c>
      <c r="O105" s="3">
        <f t="shared" si="34"/>
        <v>179.263438</v>
      </c>
      <c r="P105" s="3">
        <f t="shared" si="35"/>
        <v>1840.068348</v>
      </c>
      <c r="Q105" s="3"/>
      <c r="R105" s="3">
        <f t="shared" ref="R105:T105" si="126">N105-J105</f>
        <v>1487432.948</v>
      </c>
      <c r="S105" s="3">
        <f t="shared" si="126"/>
        <v>124.4922119</v>
      </c>
      <c r="T105" s="3">
        <f t="shared" si="126"/>
        <v>1277.863357</v>
      </c>
      <c r="U105" s="3"/>
      <c r="V105" s="3"/>
      <c r="W105" s="3"/>
      <c r="X105" s="3"/>
      <c r="Y105" s="3"/>
      <c r="Z105" s="3"/>
    </row>
    <row r="106" ht="14.25" customHeight="1">
      <c r="A106" s="15">
        <v>286.0</v>
      </c>
      <c r="B106" s="2">
        <v>1.0</v>
      </c>
      <c r="C106" s="2">
        <f>IF(A106&gt;=6000, 0,VLOOKUP(A106,'Fall20 data fy22 comp rev '!$K$11:$N$536,3,0))</f>
        <v>2</v>
      </c>
      <c r="D106" s="3" t="s">
        <v>149</v>
      </c>
      <c r="E106" s="3">
        <v>2486.0</v>
      </c>
      <c r="F106" s="3">
        <v>1458.0</v>
      </c>
      <c r="G106" s="3">
        <v>416.0</v>
      </c>
      <c r="H106" s="3">
        <f t="shared" si="29"/>
        <v>1666</v>
      </c>
      <c r="I106" s="88">
        <f t="shared" si="30"/>
        <v>0.670152856</v>
      </c>
      <c r="J106" s="3">
        <v>4807975.7700000005</v>
      </c>
      <c r="K106" s="3">
        <f t="shared" si="31"/>
        <v>1934.020825</v>
      </c>
      <c r="L106" s="3">
        <f t="shared" si="32"/>
        <v>2885.939838</v>
      </c>
      <c r="M106" s="3"/>
      <c r="N106" s="3">
        <f t="shared" si="33"/>
        <v>3065553.868</v>
      </c>
      <c r="O106" s="3">
        <f t="shared" si="34"/>
        <v>1233.127059</v>
      </c>
      <c r="P106" s="3">
        <f t="shared" si="35"/>
        <v>1840.068348</v>
      </c>
      <c r="Q106" s="3"/>
      <c r="R106" s="3">
        <f t="shared" ref="R106:T106" si="127">N106-J106</f>
        <v>-1742421.902</v>
      </c>
      <c r="S106" s="3">
        <f t="shared" si="127"/>
        <v>-700.8937657</v>
      </c>
      <c r="T106" s="3">
        <f t="shared" si="127"/>
        <v>-1045.87149</v>
      </c>
      <c r="U106" s="3"/>
      <c r="V106" s="3"/>
      <c r="W106" s="3"/>
      <c r="X106" s="3"/>
      <c r="Y106" s="3"/>
      <c r="Z106" s="3"/>
    </row>
    <row r="107" ht="14.25" customHeight="1">
      <c r="A107" s="15">
        <v>287.0</v>
      </c>
      <c r="B107" s="2">
        <v>6.0</v>
      </c>
      <c r="C107" s="2">
        <v>0.0</v>
      </c>
      <c r="D107" s="3" t="s">
        <v>4245</v>
      </c>
      <c r="E107" s="3">
        <v>1074.0</v>
      </c>
      <c r="F107" s="3">
        <v>548.0</v>
      </c>
      <c r="G107" s="3">
        <v>55.0</v>
      </c>
      <c r="H107" s="3">
        <f t="shared" si="29"/>
        <v>575.5</v>
      </c>
      <c r="I107" s="88">
        <f t="shared" si="30"/>
        <v>0.5358472998</v>
      </c>
      <c r="J107" s="3">
        <v>1417890.1099999999</v>
      </c>
      <c r="K107" s="3">
        <f t="shared" si="31"/>
        <v>1320.195633</v>
      </c>
      <c r="L107" s="3">
        <f t="shared" si="32"/>
        <v>2463.753449</v>
      </c>
      <c r="M107" s="3"/>
      <c r="N107" s="3">
        <f t="shared" si="33"/>
        <v>1058959.335</v>
      </c>
      <c r="O107" s="3">
        <f t="shared" si="34"/>
        <v>985.995656</v>
      </c>
      <c r="P107" s="3">
        <f t="shared" si="35"/>
        <v>1840.068348</v>
      </c>
      <c r="Q107" s="3"/>
      <c r="R107" s="3">
        <f t="shared" ref="R107:T107" si="128">N107-J107</f>
        <v>-358930.7755</v>
      </c>
      <c r="S107" s="3">
        <f t="shared" si="128"/>
        <v>-334.1999772</v>
      </c>
      <c r="T107" s="3">
        <f t="shared" si="128"/>
        <v>-623.6851008</v>
      </c>
      <c r="U107" s="3"/>
      <c r="V107" s="3"/>
      <c r="W107" s="3"/>
      <c r="X107" s="3"/>
      <c r="Y107" s="3"/>
      <c r="Z107" s="3"/>
    </row>
    <row r="108" ht="14.25" customHeight="1">
      <c r="A108" s="15">
        <v>288.0</v>
      </c>
      <c r="B108" s="2">
        <v>6.0</v>
      </c>
      <c r="C108" s="2">
        <v>0.0</v>
      </c>
      <c r="D108" s="3" t="s">
        <v>1164</v>
      </c>
      <c r="E108" s="3">
        <v>338.0</v>
      </c>
      <c r="F108" s="3">
        <v>122.0</v>
      </c>
      <c r="G108" s="3">
        <v>18.0</v>
      </c>
      <c r="H108" s="3">
        <f t="shared" si="29"/>
        <v>131</v>
      </c>
      <c r="I108" s="88">
        <f t="shared" si="30"/>
        <v>0.3875739645</v>
      </c>
      <c r="J108" s="3">
        <v>253564.09000000003</v>
      </c>
      <c r="K108" s="3">
        <f t="shared" si="31"/>
        <v>750.1896154</v>
      </c>
      <c r="L108" s="3">
        <f t="shared" si="32"/>
        <v>1935.60374</v>
      </c>
      <c r="M108" s="3"/>
      <c r="N108" s="3">
        <f t="shared" si="33"/>
        <v>241048.9536</v>
      </c>
      <c r="O108" s="3">
        <f t="shared" si="34"/>
        <v>713.1625847</v>
      </c>
      <c r="P108" s="3">
        <f t="shared" si="35"/>
        <v>1840.068348</v>
      </c>
      <c r="Q108" s="3"/>
      <c r="R108" s="3">
        <f t="shared" ref="R108:T108" si="129">N108-J108</f>
        <v>-12515.13636</v>
      </c>
      <c r="S108" s="3">
        <f t="shared" si="129"/>
        <v>-37.02703064</v>
      </c>
      <c r="T108" s="3">
        <f t="shared" si="129"/>
        <v>-95.53539204</v>
      </c>
      <c r="U108" s="3"/>
      <c r="V108" s="3"/>
      <c r="W108" s="3"/>
      <c r="X108" s="3"/>
      <c r="Y108" s="3"/>
      <c r="Z108" s="3"/>
    </row>
    <row r="109" ht="14.25" customHeight="1">
      <c r="A109" s="15">
        <v>294.0</v>
      </c>
      <c r="B109" s="2">
        <v>1.0</v>
      </c>
      <c r="C109" s="2">
        <f>IF(A109&gt;=6000, 0,VLOOKUP(A109,'Fall20 data fy22 comp rev '!$K$11:$N$536,3,0))</f>
        <v>5</v>
      </c>
      <c r="D109" s="3" t="s">
        <v>4246</v>
      </c>
      <c r="E109" s="3">
        <v>1976.0</v>
      </c>
      <c r="F109" s="3">
        <v>481.0</v>
      </c>
      <c r="G109" s="3">
        <v>112.0</v>
      </c>
      <c r="H109" s="3">
        <f t="shared" si="29"/>
        <v>537</v>
      </c>
      <c r="I109" s="88">
        <f t="shared" si="30"/>
        <v>0.2717611336</v>
      </c>
      <c r="J109" s="3">
        <v>606791.51</v>
      </c>
      <c r="K109" s="3">
        <f t="shared" si="31"/>
        <v>307.0807237</v>
      </c>
      <c r="L109" s="3">
        <f t="shared" si="32"/>
        <v>1129.965568</v>
      </c>
      <c r="M109" s="3"/>
      <c r="N109" s="3">
        <f t="shared" si="33"/>
        <v>988116.7031</v>
      </c>
      <c r="O109" s="3">
        <f t="shared" si="34"/>
        <v>500.0590603</v>
      </c>
      <c r="P109" s="3">
        <f t="shared" si="35"/>
        <v>1840.068348</v>
      </c>
      <c r="Q109" s="3"/>
      <c r="R109" s="3">
        <f t="shared" ref="R109:T109" si="130">N109-J109</f>
        <v>381325.1931</v>
      </c>
      <c r="S109" s="3">
        <f t="shared" si="130"/>
        <v>192.9783366</v>
      </c>
      <c r="T109" s="3">
        <f t="shared" si="130"/>
        <v>710.1027804</v>
      </c>
      <c r="U109" s="3"/>
      <c r="V109" s="3"/>
      <c r="W109" s="3"/>
      <c r="X109" s="3"/>
      <c r="Y109" s="3"/>
      <c r="Z109" s="3"/>
    </row>
    <row r="110" ht="14.25" customHeight="1">
      <c r="A110" s="15">
        <v>297.0</v>
      </c>
      <c r="B110" s="2">
        <v>1.0</v>
      </c>
      <c r="C110" s="2">
        <f>IF(A110&gt;=6000, 0,VLOOKUP(A110,'Fall20 data fy22 comp rev '!$K$11:$N$536,3,0))</f>
        <v>6</v>
      </c>
      <c r="D110" s="3" t="s">
        <v>153</v>
      </c>
      <c r="E110" s="3">
        <v>360.0</v>
      </c>
      <c r="F110" s="3">
        <v>57.0</v>
      </c>
      <c r="G110" s="3">
        <v>60.0</v>
      </c>
      <c r="H110" s="3">
        <f t="shared" si="29"/>
        <v>87</v>
      </c>
      <c r="I110" s="88">
        <f t="shared" si="30"/>
        <v>0.2416666667</v>
      </c>
      <c r="J110" s="3">
        <v>86309.20999999999</v>
      </c>
      <c r="K110" s="3">
        <f t="shared" si="31"/>
        <v>239.7478056</v>
      </c>
      <c r="L110" s="3">
        <f t="shared" si="32"/>
        <v>992.0598851</v>
      </c>
      <c r="M110" s="3"/>
      <c r="N110" s="3">
        <f t="shared" si="33"/>
        <v>160085.9463</v>
      </c>
      <c r="O110" s="3">
        <f t="shared" si="34"/>
        <v>444.6831842</v>
      </c>
      <c r="P110" s="3">
        <f t="shared" si="35"/>
        <v>1840.068348</v>
      </c>
      <c r="Q110" s="3"/>
      <c r="R110" s="3">
        <f t="shared" ref="R110:T110" si="131">N110-J110</f>
        <v>73776.73631</v>
      </c>
      <c r="S110" s="3">
        <f t="shared" si="131"/>
        <v>204.9353786</v>
      </c>
      <c r="T110" s="3">
        <f t="shared" si="131"/>
        <v>848.0084634</v>
      </c>
      <c r="U110" s="3"/>
      <c r="V110" s="3"/>
      <c r="W110" s="3"/>
      <c r="X110" s="3"/>
      <c r="Y110" s="3"/>
      <c r="Z110" s="3"/>
    </row>
    <row r="111" ht="14.25" customHeight="1">
      <c r="A111" s="15">
        <v>299.0</v>
      </c>
      <c r="B111" s="2">
        <v>1.0</v>
      </c>
      <c r="C111" s="2">
        <f>IF(A111&gt;=6000, 0,VLOOKUP(A111,'Fall20 data fy22 comp rev '!$K$11:$N$536,3,0))</f>
        <v>6</v>
      </c>
      <c r="D111" s="3" t="s">
        <v>4247</v>
      </c>
      <c r="E111" s="3">
        <v>714.0</v>
      </c>
      <c r="F111" s="3">
        <v>141.0</v>
      </c>
      <c r="G111" s="3">
        <v>54.0</v>
      </c>
      <c r="H111" s="3">
        <f t="shared" si="29"/>
        <v>168</v>
      </c>
      <c r="I111" s="88">
        <f t="shared" si="30"/>
        <v>0.2352941176</v>
      </c>
      <c r="J111" s="3">
        <v>171140.71</v>
      </c>
      <c r="K111" s="3">
        <f t="shared" si="31"/>
        <v>239.6928711</v>
      </c>
      <c r="L111" s="3">
        <f t="shared" si="32"/>
        <v>1018.694702</v>
      </c>
      <c r="M111" s="3"/>
      <c r="N111" s="3">
        <f t="shared" si="33"/>
        <v>309131.4825</v>
      </c>
      <c r="O111" s="3">
        <f t="shared" si="34"/>
        <v>432.9572585</v>
      </c>
      <c r="P111" s="3">
        <f t="shared" si="35"/>
        <v>1840.068348</v>
      </c>
      <c r="Q111" s="3"/>
      <c r="R111" s="3">
        <f t="shared" ref="R111:T111" si="132">N111-J111</f>
        <v>137990.7725</v>
      </c>
      <c r="S111" s="3">
        <f t="shared" si="132"/>
        <v>193.2643873</v>
      </c>
      <c r="T111" s="3">
        <f t="shared" si="132"/>
        <v>821.373646</v>
      </c>
      <c r="U111" s="3"/>
      <c r="V111" s="3"/>
      <c r="W111" s="3"/>
      <c r="X111" s="3"/>
      <c r="Y111" s="3"/>
      <c r="Z111" s="3"/>
    </row>
    <row r="112" ht="14.25" customHeight="1">
      <c r="A112" s="15">
        <v>300.0</v>
      </c>
      <c r="B112" s="2">
        <v>1.0</v>
      </c>
      <c r="C112" s="2">
        <f>IF(A112&gt;=6000, 0,VLOOKUP(A112,'Fall20 data fy22 comp rev '!$K$11:$N$536,3,0))</f>
        <v>5</v>
      </c>
      <c r="D112" s="3" t="s">
        <v>4248</v>
      </c>
      <c r="E112" s="3">
        <v>1108.0</v>
      </c>
      <c r="F112" s="3">
        <v>173.0</v>
      </c>
      <c r="G112" s="3">
        <v>51.0</v>
      </c>
      <c r="H112" s="3">
        <f t="shared" si="29"/>
        <v>198.5</v>
      </c>
      <c r="I112" s="88">
        <f t="shared" si="30"/>
        <v>0.1791516245</v>
      </c>
      <c r="J112" s="3">
        <v>151109.53000000003</v>
      </c>
      <c r="K112" s="3">
        <f t="shared" si="31"/>
        <v>136.3804422</v>
      </c>
      <c r="L112" s="3">
        <f t="shared" si="32"/>
        <v>761.2570781</v>
      </c>
      <c r="M112" s="3"/>
      <c r="N112" s="3">
        <f t="shared" si="33"/>
        <v>365253.5672</v>
      </c>
      <c r="O112" s="3">
        <f t="shared" si="34"/>
        <v>329.6512339</v>
      </c>
      <c r="P112" s="3">
        <f t="shared" si="35"/>
        <v>1840.068348</v>
      </c>
      <c r="Q112" s="3"/>
      <c r="R112" s="3">
        <f t="shared" ref="R112:T112" si="133">N112-J112</f>
        <v>214144.0372</v>
      </c>
      <c r="S112" s="3">
        <f t="shared" si="133"/>
        <v>193.2707917</v>
      </c>
      <c r="T112" s="3">
        <f t="shared" si="133"/>
        <v>1078.81127</v>
      </c>
      <c r="U112" s="3"/>
      <c r="V112" s="3"/>
      <c r="W112" s="3"/>
      <c r="X112" s="3"/>
      <c r="Y112" s="3"/>
      <c r="Z112" s="3"/>
    </row>
    <row r="113" ht="14.25" customHeight="1">
      <c r="A113" s="15">
        <v>306.0</v>
      </c>
      <c r="B113" s="2">
        <v>1.0</v>
      </c>
      <c r="C113" s="2">
        <f>IF(A113&gt;=6000, 0,VLOOKUP(A113,'Fall20 data fy22 comp rev '!$K$11:$N$536,3,0))</f>
        <v>6</v>
      </c>
      <c r="D113" s="3" t="s">
        <v>4249</v>
      </c>
      <c r="E113" s="3">
        <v>338.0</v>
      </c>
      <c r="F113" s="3">
        <v>153.0</v>
      </c>
      <c r="G113" s="3">
        <v>40.0</v>
      </c>
      <c r="H113" s="3">
        <f t="shared" si="29"/>
        <v>173</v>
      </c>
      <c r="I113" s="88">
        <f t="shared" si="30"/>
        <v>0.5118343195</v>
      </c>
      <c r="J113" s="3">
        <v>363790.31</v>
      </c>
      <c r="K113" s="3">
        <f t="shared" si="31"/>
        <v>1076.302692</v>
      </c>
      <c r="L113" s="3">
        <f t="shared" si="32"/>
        <v>2102.834162</v>
      </c>
      <c r="M113" s="3"/>
      <c r="N113" s="3">
        <f t="shared" si="33"/>
        <v>318331.8243</v>
      </c>
      <c r="O113" s="3">
        <f t="shared" si="34"/>
        <v>941.810131</v>
      </c>
      <c r="P113" s="3">
        <f t="shared" si="35"/>
        <v>1840.068348</v>
      </c>
      <c r="Q113" s="3"/>
      <c r="R113" s="3">
        <f t="shared" ref="R113:T113" si="134">N113-J113</f>
        <v>-45458.48572</v>
      </c>
      <c r="S113" s="3">
        <f t="shared" si="134"/>
        <v>-134.4925613</v>
      </c>
      <c r="T113" s="3">
        <f t="shared" si="134"/>
        <v>-262.7658134</v>
      </c>
      <c r="U113" s="3"/>
      <c r="V113" s="3"/>
      <c r="W113" s="3"/>
      <c r="X113" s="3"/>
      <c r="Y113" s="3"/>
      <c r="Z113" s="3"/>
    </row>
    <row r="114" ht="14.25" customHeight="1">
      <c r="A114" s="15">
        <v>308.0</v>
      </c>
      <c r="B114" s="2">
        <v>1.0</v>
      </c>
      <c r="C114" s="2">
        <f>IF(A114&gt;=6000, 0,VLOOKUP(A114,'Fall20 data fy22 comp rev '!$K$11:$N$536,3,0))</f>
        <v>6</v>
      </c>
      <c r="D114" s="3" t="s">
        <v>4250</v>
      </c>
      <c r="E114" s="3">
        <v>619.0</v>
      </c>
      <c r="F114" s="3">
        <v>222.0</v>
      </c>
      <c r="G114" s="3">
        <v>64.0</v>
      </c>
      <c r="H114" s="3">
        <f t="shared" si="29"/>
        <v>254</v>
      </c>
      <c r="I114" s="88">
        <f t="shared" si="30"/>
        <v>0.4103392569</v>
      </c>
      <c r="J114" s="3">
        <v>428098.06</v>
      </c>
      <c r="K114" s="3">
        <f t="shared" si="31"/>
        <v>691.5962197</v>
      </c>
      <c r="L114" s="3">
        <f t="shared" si="32"/>
        <v>1685.425433</v>
      </c>
      <c r="M114" s="3"/>
      <c r="N114" s="3">
        <f t="shared" si="33"/>
        <v>467377.3605</v>
      </c>
      <c r="O114" s="3">
        <f t="shared" si="34"/>
        <v>755.0522787</v>
      </c>
      <c r="P114" s="3">
        <f t="shared" si="35"/>
        <v>1840.068348</v>
      </c>
      <c r="Q114" s="3"/>
      <c r="R114" s="3">
        <f t="shared" ref="R114:T114" si="135">N114-J114</f>
        <v>39279.3005</v>
      </c>
      <c r="S114" s="3">
        <f t="shared" si="135"/>
        <v>63.45605896</v>
      </c>
      <c r="T114" s="3">
        <f t="shared" si="135"/>
        <v>154.6429153</v>
      </c>
      <c r="U114" s="3"/>
      <c r="V114" s="3"/>
      <c r="W114" s="3"/>
      <c r="X114" s="3"/>
      <c r="Y114" s="3"/>
      <c r="Z114" s="3"/>
    </row>
    <row r="115" ht="14.25" customHeight="1">
      <c r="A115" s="15">
        <v>309.0</v>
      </c>
      <c r="B115" s="2">
        <v>1.0</v>
      </c>
      <c r="C115" s="2">
        <f>IF(A115&gt;=6000, 0,VLOOKUP(A115,'Fall20 data fy22 comp rev '!$K$11:$N$536,3,0))</f>
        <v>5</v>
      </c>
      <c r="D115" s="3" t="s">
        <v>4251</v>
      </c>
      <c r="E115" s="3">
        <v>1734.0</v>
      </c>
      <c r="F115" s="3">
        <v>691.0</v>
      </c>
      <c r="G115" s="3">
        <v>194.0</v>
      </c>
      <c r="H115" s="3">
        <f t="shared" si="29"/>
        <v>788</v>
      </c>
      <c r="I115" s="88">
        <f t="shared" si="30"/>
        <v>0.4544405998</v>
      </c>
      <c r="J115" s="3">
        <v>1496427.6600000001</v>
      </c>
      <c r="K115" s="3">
        <f t="shared" si="31"/>
        <v>862.9917301</v>
      </c>
      <c r="L115" s="3">
        <f t="shared" si="32"/>
        <v>1899.019873</v>
      </c>
      <c r="M115" s="3"/>
      <c r="N115" s="3">
        <f t="shared" si="33"/>
        <v>1449973.859</v>
      </c>
      <c r="O115" s="3">
        <f t="shared" si="34"/>
        <v>836.2017639</v>
      </c>
      <c r="P115" s="3">
        <f t="shared" si="35"/>
        <v>1840.068348</v>
      </c>
      <c r="Q115" s="3"/>
      <c r="R115" s="3">
        <f t="shared" ref="R115:T115" si="136">N115-J115</f>
        <v>-46453.80145</v>
      </c>
      <c r="S115" s="3">
        <f t="shared" si="136"/>
        <v>-26.78996623</v>
      </c>
      <c r="T115" s="3">
        <f t="shared" si="136"/>
        <v>-58.95152468</v>
      </c>
      <c r="U115" s="3"/>
      <c r="V115" s="3"/>
      <c r="W115" s="3"/>
      <c r="X115" s="3"/>
      <c r="Y115" s="3"/>
      <c r="Z115" s="3"/>
    </row>
    <row r="116" ht="14.25" customHeight="1">
      <c r="A116" s="15">
        <v>314.0</v>
      </c>
      <c r="B116" s="2">
        <v>1.0</v>
      </c>
      <c r="C116" s="2">
        <f>IF(A116&gt;=6000, 0,VLOOKUP(A116,'Fall20 data fy22 comp rev '!$K$11:$N$536,3,0))</f>
        <v>6</v>
      </c>
      <c r="D116" s="3" t="s">
        <v>4252</v>
      </c>
      <c r="E116" s="3">
        <v>755.0</v>
      </c>
      <c r="F116" s="3">
        <v>212.0</v>
      </c>
      <c r="G116" s="3">
        <v>100.0</v>
      </c>
      <c r="H116" s="3">
        <f t="shared" si="29"/>
        <v>262</v>
      </c>
      <c r="I116" s="88">
        <f t="shared" si="30"/>
        <v>0.3470198675</v>
      </c>
      <c r="J116" s="3">
        <v>376487.67</v>
      </c>
      <c r="K116" s="3">
        <f t="shared" si="31"/>
        <v>498.6591656</v>
      </c>
      <c r="L116" s="3">
        <f t="shared" si="32"/>
        <v>1436.97584</v>
      </c>
      <c r="M116" s="3"/>
      <c r="N116" s="3">
        <f t="shared" si="33"/>
        <v>482097.9073</v>
      </c>
      <c r="O116" s="3">
        <f t="shared" si="34"/>
        <v>638.5402746</v>
      </c>
      <c r="P116" s="3">
        <f t="shared" si="35"/>
        <v>1840.068348</v>
      </c>
      <c r="Q116" s="3"/>
      <c r="R116" s="3">
        <f t="shared" ref="R116:T116" si="137">N116-J116</f>
        <v>105610.2373</v>
      </c>
      <c r="S116" s="3">
        <f t="shared" si="137"/>
        <v>139.881109</v>
      </c>
      <c r="T116" s="3">
        <f t="shared" si="137"/>
        <v>403.0925087</v>
      </c>
      <c r="U116" s="3"/>
      <c r="V116" s="3"/>
      <c r="W116" s="3"/>
      <c r="X116" s="3"/>
      <c r="Y116" s="3"/>
      <c r="Z116" s="3"/>
    </row>
    <row r="117" ht="14.25" customHeight="1">
      <c r="A117" s="15">
        <v>316.0</v>
      </c>
      <c r="B117" s="2">
        <v>1.0</v>
      </c>
      <c r="C117" s="2">
        <f>IF(A117&gt;=6000, 0,VLOOKUP(A117,'Fall20 data fy22 comp rev '!$K$11:$N$536,3,0))</f>
        <v>5</v>
      </c>
      <c r="D117" s="3" t="s">
        <v>4253</v>
      </c>
      <c r="E117" s="3">
        <v>1060.0</v>
      </c>
      <c r="F117" s="3">
        <v>415.0</v>
      </c>
      <c r="G117" s="3">
        <v>138.0</v>
      </c>
      <c r="H117" s="3">
        <f t="shared" si="29"/>
        <v>484</v>
      </c>
      <c r="I117" s="88">
        <f t="shared" si="30"/>
        <v>0.4566037736</v>
      </c>
      <c r="J117" s="3">
        <v>932380.2799999999</v>
      </c>
      <c r="K117" s="3">
        <f t="shared" si="31"/>
        <v>879.6040377</v>
      </c>
      <c r="L117" s="3">
        <f t="shared" si="32"/>
        <v>1926.405537</v>
      </c>
      <c r="M117" s="3"/>
      <c r="N117" s="3">
        <f t="shared" si="33"/>
        <v>890593.0806</v>
      </c>
      <c r="O117" s="3">
        <f t="shared" si="34"/>
        <v>840.1821515</v>
      </c>
      <c r="P117" s="3">
        <f t="shared" si="35"/>
        <v>1840.068348</v>
      </c>
      <c r="Q117" s="3"/>
      <c r="R117" s="3">
        <f t="shared" ref="R117:T117" si="138">N117-J117</f>
        <v>-41787.19937</v>
      </c>
      <c r="S117" s="3">
        <f t="shared" si="138"/>
        <v>-39.42188619</v>
      </c>
      <c r="T117" s="3">
        <f t="shared" si="138"/>
        <v>-86.33718877</v>
      </c>
      <c r="U117" s="3"/>
      <c r="V117" s="3"/>
      <c r="W117" s="3"/>
      <c r="X117" s="3"/>
      <c r="Y117" s="3"/>
      <c r="Z117" s="3"/>
    </row>
    <row r="118" ht="14.25" customHeight="1">
      <c r="A118" s="15">
        <v>317.0</v>
      </c>
      <c r="B118" s="2">
        <v>1.0</v>
      </c>
      <c r="C118" s="2">
        <f>IF(A118&gt;=6000, 0,VLOOKUP(A118,'Fall20 data fy22 comp rev '!$K$11:$N$536,3,0))</f>
        <v>6</v>
      </c>
      <c r="D118" s="3" t="s">
        <v>4254</v>
      </c>
      <c r="E118" s="3">
        <v>954.0</v>
      </c>
      <c r="F118" s="3">
        <v>540.0</v>
      </c>
      <c r="G118" s="3">
        <v>115.0</v>
      </c>
      <c r="H118" s="3">
        <f t="shared" si="29"/>
        <v>597.5</v>
      </c>
      <c r="I118" s="88">
        <f t="shared" si="30"/>
        <v>0.6263102725</v>
      </c>
      <c r="J118" s="3">
        <v>1536490.02</v>
      </c>
      <c r="K118" s="3">
        <f t="shared" si="31"/>
        <v>1610.576541</v>
      </c>
      <c r="L118" s="3">
        <f t="shared" si="32"/>
        <v>2571.531414</v>
      </c>
      <c r="M118" s="3"/>
      <c r="N118" s="3">
        <f t="shared" si="33"/>
        <v>1099440.838</v>
      </c>
      <c r="O118" s="3">
        <f t="shared" si="34"/>
        <v>1152.453709</v>
      </c>
      <c r="P118" s="3">
        <f t="shared" si="35"/>
        <v>1840.068348</v>
      </c>
      <c r="Q118" s="3"/>
      <c r="R118" s="3">
        <f t="shared" ref="R118:T118" si="139">N118-J118</f>
        <v>-437049.1818</v>
      </c>
      <c r="S118" s="3">
        <f t="shared" si="139"/>
        <v>-458.1228321</v>
      </c>
      <c r="T118" s="3">
        <f t="shared" si="139"/>
        <v>-731.4630658</v>
      </c>
      <c r="U118" s="3"/>
      <c r="V118" s="3"/>
      <c r="W118" s="3"/>
      <c r="X118" s="3"/>
      <c r="Y118" s="3"/>
      <c r="Z118" s="3"/>
    </row>
    <row r="119" ht="14.25" customHeight="1">
      <c r="A119" s="15">
        <v>318.0</v>
      </c>
      <c r="B119" s="2">
        <v>1.0</v>
      </c>
      <c r="C119" s="2">
        <f>IF(A119&gt;=6000, 0,VLOOKUP(A119,'Fall20 data fy22 comp rev '!$K$11:$N$536,3,0))</f>
        <v>4</v>
      </c>
      <c r="D119" s="3" t="s">
        <v>4255</v>
      </c>
      <c r="E119" s="3">
        <v>4147.0</v>
      </c>
      <c r="F119" s="3">
        <v>1259.0</v>
      </c>
      <c r="G119" s="3">
        <v>341.0</v>
      </c>
      <c r="H119" s="3">
        <f t="shared" si="29"/>
        <v>1429.5</v>
      </c>
      <c r="I119" s="88">
        <f t="shared" si="30"/>
        <v>0.3447070171</v>
      </c>
      <c r="J119" s="3">
        <v>2163531.63</v>
      </c>
      <c r="K119" s="3">
        <f t="shared" si="31"/>
        <v>521.7100627</v>
      </c>
      <c r="L119" s="3">
        <f t="shared" si="32"/>
        <v>1513.488374</v>
      </c>
      <c r="M119" s="3"/>
      <c r="N119" s="3">
        <f t="shared" si="33"/>
        <v>2630377.704</v>
      </c>
      <c r="O119" s="3">
        <f t="shared" si="34"/>
        <v>634.2844717</v>
      </c>
      <c r="P119" s="3">
        <f t="shared" si="35"/>
        <v>1840.068348</v>
      </c>
      <c r="Q119" s="3"/>
      <c r="R119" s="3">
        <f t="shared" ref="R119:T119" si="140">N119-J119</f>
        <v>466846.0741</v>
      </c>
      <c r="S119" s="3">
        <f t="shared" si="140"/>
        <v>112.574409</v>
      </c>
      <c r="T119" s="3">
        <f t="shared" si="140"/>
        <v>326.5799749</v>
      </c>
      <c r="U119" s="3"/>
      <c r="V119" s="3"/>
      <c r="W119" s="3"/>
      <c r="X119" s="3"/>
      <c r="Y119" s="3"/>
      <c r="Z119" s="3"/>
    </row>
    <row r="120" ht="14.25" customHeight="1">
      <c r="A120" s="15">
        <v>319.0</v>
      </c>
      <c r="B120" s="2">
        <v>1.0</v>
      </c>
      <c r="C120" s="2">
        <f>IF(A120&gt;=6000, 0,VLOOKUP(A120,'Fall20 data fy22 comp rev '!$K$11:$N$536,3,0))</f>
        <v>6</v>
      </c>
      <c r="D120" s="3" t="s">
        <v>163</v>
      </c>
      <c r="E120" s="3">
        <v>602.0</v>
      </c>
      <c r="F120" s="3">
        <v>245.0</v>
      </c>
      <c r="G120" s="3">
        <v>75.0</v>
      </c>
      <c r="H120" s="3">
        <f t="shared" si="29"/>
        <v>282.5</v>
      </c>
      <c r="I120" s="88">
        <f t="shared" si="30"/>
        <v>0.469269103</v>
      </c>
      <c r="J120" s="3">
        <v>547354.73</v>
      </c>
      <c r="K120" s="3">
        <f t="shared" si="31"/>
        <v>909.2271262</v>
      </c>
      <c r="L120" s="3">
        <f t="shared" si="32"/>
        <v>1937.538867</v>
      </c>
      <c r="M120" s="3"/>
      <c r="N120" s="3">
        <f t="shared" si="33"/>
        <v>519819.3084</v>
      </c>
      <c r="O120" s="3">
        <f t="shared" si="34"/>
        <v>863.4872233</v>
      </c>
      <c r="P120" s="3">
        <f t="shared" si="35"/>
        <v>1840.068348</v>
      </c>
      <c r="Q120" s="3"/>
      <c r="R120" s="3">
        <f t="shared" ref="R120:T120" si="141">N120-J120</f>
        <v>-27535.42157</v>
      </c>
      <c r="S120" s="3">
        <f t="shared" si="141"/>
        <v>-45.73990294</v>
      </c>
      <c r="T120" s="3">
        <f t="shared" si="141"/>
        <v>-97.47051884</v>
      </c>
      <c r="U120" s="3"/>
      <c r="V120" s="3"/>
      <c r="W120" s="3"/>
      <c r="X120" s="3"/>
      <c r="Y120" s="3"/>
      <c r="Z120" s="3"/>
    </row>
    <row r="121" ht="14.25" customHeight="1">
      <c r="A121" s="15">
        <v>330.0</v>
      </c>
      <c r="B121" s="2">
        <v>1.0</v>
      </c>
      <c r="C121" s="2">
        <f>IF(A121&gt;=6000, 0,VLOOKUP(A121,'Fall20 data fy22 comp rev '!$K$11:$N$536,3,0))</f>
        <v>6</v>
      </c>
      <c r="D121" s="3" t="s">
        <v>164</v>
      </c>
      <c r="E121" s="3">
        <v>300.0</v>
      </c>
      <c r="F121" s="3">
        <v>85.0</v>
      </c>
      <c r="G121" s="3">
        <v>42.0</v>
      </c>
      <c r="H121" s="3">
        <f t="shared" si="29"/>
        <v>106</v>
      </c>
      <c r="I121" s="88">
        <f t="shared" si="30"/>
        <v>0.3533333333</v>
      </c>
      <c r="J121" s="3">
        <v>156746.72</v>
      </c>
      <c r="K121" s="3">
        <f t="shared" si="31"/>
        <v>522.4890667</v>
      </c>
      <c r="L121" s="3">
        <f t="shared" si="32"/>
        <v>1478.742642</v>
      </c>
      <c r="M121" s="3"/>
      <c r="N121" s="3">
        <f t="shared" si="33"/>
        <v>195047.2449</v>
      </c>
      <c r="O121" s="3">
        <f t="shared" si="34"/>
        <v>650.1574831</v>
      </c>
      <c r="P121" s="3">
        <f t="shared" si="35"/>
        <v>1840.068348</v>
      </c>
      <c r="Q121" s="3"/>
      <c r="R121" s="3">
        <f t="shared" ref="R121:T121" si="142">N121-J121</f>
        <v>38300.52493</v>
      </c>
      <c r="S121" s="3">
        <f t="shared" si="142"/>
        <v>127.6684164</v>
      </c>
      <c r="T121" s="3">
        <f t="shared" si="142"/>
        <v>361.3257069</v>
      </c>
      <c r="U121" s="3"/>
      <c r="V121" s="3"/>
      <c r="W121" s="3"/>
      <c r="X121" s="3"/>
      <c r="Y121" s="3"/>
      <c r="Z121" s="3"/>
    </row>
    <row r="122" ht="14.25" customHeight="1">
      <c r="A122" s="15">
        <v>332.0</v>
      </c>
      <c r="B122" s="2">
        <v>1.0</v>
      </c>
      <c r="C122" s="2">
        <f>IF(A122&gt;=6000, 0,VLOOKUP(A122,'Fall20 data fy22 comp rev '!$K$11:$N$536,3,0))</f>
        <v>5</v>
      </c>
      <c r="D122" s="3" t="s">
        <v>4256</v>
      </c>
      <c r="E122" s="3">
        <v>1643.0</v>
      </c>
      <c r="F122" s="3">
        <v>508.0</v>
      </c>
      <c r="G122" s="3">
        <v>148.0</v>
      </c>
      <c r="H122" s="3">
        <f t="shared" si="29"/>
        <v>582</v>
      </c>
      <c r="I122" s="88">
        <f t="shared" si="30"/>
        <v>0.354230067</v>
      </c>
      <c r="J122" s="3">
        <v>872560.39</v>
      </c>
      <c r="K122" s="3">
        <f t="shared" si="31"/>
        <v>531.077535</v>
      </c>
      <c r="L122" s="3">
        <f t="shared" si="32"/>
        <v>1499.244656</v>
      </c>
      <c r="M122" s="3"/>
      <c r="N122" s="3">
        <f t="shared" si="33"/>
        <v>1070919.779</v>
      </c>
      <c r="O122" s="3">
        <f t="shared" si="34"/>
        <v>651.8075343</v>
      </c>
      <c r="P122" s="3">
        <f t="shared" si="35"/>
        <v>1840.068348</v>
      </c>
      <c r="Q122" s="3"/>
      <c r="R122" s="3">
        <f t="shared" ref="R122:T122" si="143">N122-J122</f>
        <v>198359.3888</v>
      </c>
      <c r="S122" s="3">
        <f t="shared" si="143"/>
        <v>120.7299993</v>
      </c>
      <c r="T122" s="3">
        <f t="shared" si="143"/>
        <v>340.8236921</v>
      </c>
      <c r="U122" s="3"/>
      <c r="V122" s="3"/>
      <c r="W122" s="3"/>
      <c r="X122" s="3"/>
      <c r="Y122" s="3"/>
      <c r="Z122" s="3"/>
    </row>
    <row r="123" ht="14.25" customHeight="1">
      <c r="A123" s="15">
        <v>333.0</v>
      </c>
      <c r="B123" s="2">
        <v>1.0</v>
      </c>
      <c r="C123" s="2">
        <f>IF(A123&gt;=6000, 0,VLOOKUP(A123,'Fall20 data fy22 comp rev '!$K$11:$N$536,3,0))</f>
        <v>6</v>
      </c>
      <c r="D123" s="3" t="s">
        <v>4257</v>
      </c>
      <c r="E123" s="3">
        <v>510.0</v>
      </c>
      <c r="F123" s="3">
        <v>161.0</v>
      </c>
      <c r="G123" s="3">
        <v>44.0</v>
      </c>
      <c r="H123" s="3">
        <f t="shared" si="29"/>
        <v>183</v>
      </c>
      <c r="I123" s="88">
        <f t="shared" si="30"/>
        <v>0.3588235294</v>
      </c>
      <c r="J123" s="3">
        <v>269545.25</v>
      </c>
      <c r="K123" s="3">
        <f t="shared" si="31"/>
        <v>528.520098</v>
      </c>
      <c r="L123" s="3">
        <f t="shared" si="32"/>
        <v>1472.924863</v>
      </c>
      <c r="M123" s="3"/>
      <c r="N123" s="3">
        <f t="shared" si="33"/>
        <v>336732.5078</v>
      </c>
      <c r="O123" s="3">
        <f t="shared" si="34"/>
        <v>660.2598191</v>
      </c>
      <c r="P123" s="3">
        <f t="shared" si="35"/>
        <v>1840.068348</v>
      </c>
      <c r="Q123" s="3"/>
      <c r="R123" s="3">
        <f t="shared" ref="R123:T123" si="144">N123-J123</f>
        <v>67187.25776</v>
      </c>
      <c r="S123" s="3">
        <f t="shared" si="144"/>
        <v>131.7397211</v>
      </c>
      <c r="T123" s="3">
        <f t="shared" si="144"/>
        <v>367.143485</v>
      </c>
      <c r="U123" s="3"/>
      <c r="V123" s="3"/>
      <c r="W123" s="3"/>
      <c r="X123" s="3"/>
      <c r="Y123" s="3"/>
      <c r="Z123" s="3"/>
    </row>
    <row r="124" ht="14.25" customHeight="1">
      <c r="A124" s="15">
        <v>345.0</v>
      </c>
      <c r="B124" s="2">
        <v>1.0</v>
      </c>
      <c r="C124" s="2">
        <f>IF(A124&gt;=6000, 0,VLOOKUP(A124,'Fall20 data fy22 comp rev '!$K$11:$N$536,3,0))</f>
        <v>5</v>
      </c>
      <c r="D124" s="3" t="s">
        <v>167</v>
      </c>
      <c r="E124" s="3">
        <v>1556.0</v>
      </c>
      <c r="F124" s="3">
        <v>278.0</v>
      </c>
      <c r="G124" s="3">
        <v>128.0</v>
      </c>
      <c r="H124" s="3">
        <f t="shared" si="29"/>
        <v>342</v>
      </c>
      <c r="I124" s="88">
        <f t="shared" si="30"/>
        <v>0.2197943445</v>
      </c>
      <c r="J124" s="3">
        <v>313712.36</v>
      </c>
      <c r="K124" s="3">
        <f t="shared" si="31"/>
        <v>201.6146272</v>
      </c>
      <c r="L124" s="3">
        <f t="shared" si="32"/>
        <v>917.2876023</v>
      </c>
      <c r="M124" s="3"/>
      <c r="N124" s="3">
        <f t="shared" si="33"/>
        <v>629303.3752</v>
      </c>
      <c r="O124" s="3">
        <f t="shared" si="34"/>
        <v>404.4366164</v>
      </c>
      <c r="P124" s="3">
        <f t="shared" si="35"/>
        <v>1840.068348</v>
      </c>
      <c r="Q124" s="3"/>
      <c r="R124" s="3">
        <f t="shared" ref="R124:T124" si="145">N124-J124</f>
        <v>315591.0152</v>
      </c>
      <c r="S124" s="3">
        <f t="shared" si="145"/>
        <v>202.8219892</v>
      </c>
      <c r="T124" s="3">
        <f t="shared" si="145"/>
        <v>922.7807461</v>
      </c>
      <c r="U124" s="3"/>
      <c r="V124" s="3"/>
      <c r="W124" s="3"/>
      <c r="X124" s="3"/>
      <c r="Y124" s="3"/>
      <c r="Z124" s="3"/>
    </row>
    <row r="125" ht="14.25" customHeight="1">
      <c r="A125" s="15">
        <v>347.0</v>
      </c>
      <c r="B125" s="2">
        <v>1.0</v>
      </c>
      <c r="C125" s="2">
        <f>IF(A125&gt;=6000, 0,VLOOKUP(A125,'Fall20 data fy22 comp rev '!$K$11:$N$536,3,0))</f>
        <v>4</v>
      </c>
      <c r="D125" s="3" t="s">
        <v>4258</v>
      </c>
      <c r="E125" s="3">
        <v>4455.0</v>
      </c>
      <c r="F125" s="3">
        <v>2417.0</v>
      </c>
      <c r="G125" s="3">
        <v>396.0</v>
      </c>
      <c r="H125" s="3">
        <f t="shared" si="29"/>
        <v>2615</v>
      </c>
      <c r="I125" s="88">
        <f t="shared" si="30"/>
        <v>0.5869809203</v>
      </c>
      <c r="J125" s="3">
        <v>6359297.620000001</v>
      </c>
      <c r="K125" s="3">
        <f t="shared" si="31"/>
        <v>1427.451767</v>
      </c>
      <c r="L125" s="3">
        <f t="shared" si="32"/>
        <v>2431.853774</v>
      </c>
      <c r="M125" s="3"/>
      <c r="N125" s="3">
        <f t="shared" si="33"/>
        <v>4811778.731</v>
      </c>
      <c r="O125" s="3">
        <f t="shared" si="34"/>
        <v>1080.085013</v>
      </c>
      <c r="P125" s="3">
        <f t="shared" si="35"/>
        <v>1840.068348</v>
      </c>
      <c r="Q125" s="3"/>
      <c r="R125" s="3">
        <f t="shared" ref="R125:T125" si="146">N125-J125</f>
        <v>-1547518.889</v>
      </c>
      <c r="S125" s="3">
        <f t="shared" si="146"/>
        <v>-347.366754</v>
      </c>
      <c r="T125" s="3">
        <f t="shared" si="146"/>
        <v>-591.785426</v>
      </c>
      <c r="U125" s="3"/>
      <c r="V125" s="3"/>
      <c r="W125" s="3"/>
      <c r="X125" s="3"/>
      <c r="Y125" s="3"/>
      <c r="Z125" s="3"/>
    </row>
    <row r="126" ht="14.25" customHeight="1">
      <c r="A126" s="15">
        <v>356.0</v>
      </c>
      <c r="B126" s="2">
        <v>1.0</v>
      </c>
      <c r="C126" s="2">
        <f>IF(A126&gt;=6000, 0,VLOOKUP(A126,'Fall20 data fy22 comp rev '!$K$11:$N$536,3,0))</f>
        <v>6</v>
      </c>
      <c r="D126" s="3" t="s">
        <v>4259</v>
      </c>
      <c r="E126" s="3">
        <v>162.0</v>
      </c>
      <c r="F126" s="3">
        <v>52.0</v>
      </c>
      <c r="G126" s="3">
        <v>7.0</v>
      </c>
      <c r="H126" s="3">
        <f t="shared" si="29"/>
        <v>55.5</v>
      </c>
      <c r="I126" s="88">
        <f t="shared" si="30"/>
        <v>0.3425925926</v>
      </c>
      <c r="J126" s="3">
        <v>78154.44</v>
      </c>
      <c r="K126" s="3">
        <f t="shared" si="31"/>
        <v>482.4348148</v>
      </c>
      <c r="L126" s="3">
        <f t="shared" si="32"/>
        <v>1408.188108</v>
      </c>
      <c r="M126" s="3"/>
      <c r="N126" s="3">
        <f t="shared" si="33"/>
        <v>102123.7933</v>
      </c>
      <c r="O126" s="3">
        <f t="shared" si="34"/>
        <v>630.393786</v>
      </c>
      <c r="P126" s="3">
        <f t="shared" si="35"/>
        <v>1840.068348</v>
      </c>
      <c r="Q126" s="3"/>
      <c r="R126" s="3">
        <f t="shared" ref="R126:T126" si="147">N126-J126</f>
        <v>23969.35334</v>
      </c>
      <c r="S126" s="3">
        <f t="shared" si="147"/>
        <v>147.9589712</v>
      </c>
      <c r="T126" s="3">
        <f t="shared" si="147"/>
        <v>431.8802403</v>
      </c>
      <c r="U126" s="3"/>
      <c r="V126" s="3"/>
      <c r="W126" s="3"/>
      <c r="X126" s="3"/>
      <c r="Y126" s="3"/>
      <c r="Z126" s="3"/>
    </row>
    <row r="127" ht="14.25" customHeight="1">
      <c r="A127" s="15">
        <v>361.0</v>
      </c>
      <c r="B127" s="2">
        <v>1.0</v>
      </c>
      <c r="C127" s="2">
        <f>IF(A127&gt;=6000, 0,VLOOKUP(A127,'Fall20 data fy22 comp rev '!$K$11:$N$536,3,0))</f>
        <v>5</v>
      </c>
      <c r="D127" s="3" t="s">
        <v>170</v>
      </c>
      <c r="E127" s="3">
        <v>1011.0</v>
      </c>
      <c r="F127" s="3">
        <v>292.0</v>
      </c>
      <c r="G127" s="3">
        <v>99.0</v>
      </c>
      <c r="H127" s="3">
        <f t="shared" si="29"/>
        <v>341.5</v>
      </c>
      <c r="I127" s="88">
        <f t="shared" si="30"/>
        <v>0.3377843719</v>
      </c>
      <c r="J127" s="3">
        <v>491201.75</v>
      </c>
      <c r="K127" s="3">
        <f t="shared" si="31"/>
        <v>485.8573195</v>
      </c>
      <c r="L127" s="3">
        <f t="shared" si="32"/>
        <v>1438.3653</v>
      </c>
      <c r="M127" s="3"/>
      <c r="N127" s="3">
        <f t="shared" si="33"/>
        <v>628383.341</v>
      </c>
      <c r="O127" s="3">
        <f t="shared" si="34"/>
        <v>621.5463313</v>
      </c>
      <c r="P127" s="3">
        <f t="shared" si="35"/>
        <v>1840.068348</v>
      </c>
      <c r="Q127" s="3"/>
      <c r="R127" s="3">
        <f t="shared" ref="R127:T127" si="148">N127-J127</f>
        <v>137181.591</v>
      </c>
      <c r="S127" s="3">
        <f t="shared" si="148"/>
        <v>135.6890119</v>
      </c>
      <c r="T127" s="3">
        <f t="shared" si="148"/>
        <v>401.7030483</v>
      </c>
      <c r="U127" s="3"/>
      <c r="V127" s="3"/>
      <c r="W127" s="3"/>
      <c r="X127" s="3"/>
      <c r="Y127" s="3"/>
      <c r="Z127" s="3"/>
    </row>
    <row r="128" ht="14.25" customHeight="1">
      <c r="A128" s="15">
        <v>362.0</v>
      </c>
      <c r="B128" s="2">
        <v>1.0</v>
      </c>
      <c r="C128" s="2">
        <f>IF(A128&gt;=6000, 0,VLOOKUP(A128,'Fall20 data fy22 comp rev '!$K$11:$N$536,3,0))</f>
        <v>6</v>
      </c>
      <c r="D128" s="3" t="s">
        <v>171</v>
      </c>
      <c r="E128" s="3">
        <v>327.0</v>
      </c>
      <c r="F128" s="3">
        <v>90.0</v>
      </c>
      <c r="G128" s="3">
        <v>27.0</v>
      </c>
      <c r="H128" s="3">
        <f t="shared" si="29"/>
        <v>103.5</v>
      </c>
      <c r="I128" s="88">
        <f t="shared" si="30"/>
        <v>0.3165137615</v>
      </c>
      <c r="J128" s="3">
        <v>134635.80000000002</v>
      </c>
      <c r="K128" s="3">
        <f t="shared" si="31"/>
        <v>411.7302752</v>
      </c>
      <c r="L128" s="3">
        <f t="shared" si="32"/>
        <v>1300.828986</v>
      </c>
      <c r="M128" s="3"/>
      <c r="N128" s="3">
        <f t="shared" si="33"/>
        <v>190447.0741</v>
      </c>
      <c r="O128" s="3">
        <f t="shared" si="34"/>
        <v>582.4069543</v>
      </c>
      <c r="P128" s="3">
        <f t="shared" si="35"/>
        <v>1840.068348</v>
      </c>
      <c r="Q128" s="3"/>
      <c r="R128" s="3">
        <f t="shared" ref="R128:T128" si="149">N128-J128</f>
        <v>55811.27406</v>
      </c>
      <c r="S128" s="3">
        <f t="shared" si="149"/>
        <v>170.6766791</v>
      </c>
      <c r="T128" s="3">
        <f t="shared" si="149"/>
        <v>539.2393629</v>
      </c>
      <c r="U128" s="3"/>
      <c r="V128" s="3"/>
      <c r="W128" s="3"/>
      <c r="X128" s="3"/>
      <c r="Y128" s="3"/>
      <c r="Z128" s="3"/>
    </row>
    <row r="129" ht="14.25" customHeight="1">
      <c r="A129" s="15">
        <v>363.0</v>
      </c>
      <c r="B129" s="2">
        <v>1.0</v>
      </c>
      <c r="C129" s="2">
        <f>IF(A129&gt;=6000, 0,VLOOKUP(A129,'Fall20 data fy22 comp rev '!$K$11:$N$536,3,0))</f>
        <v>6</v>
      </c>
      <c r="D129" s="3" t="s">
        <v>172</v>
      </c>
      <c r="E129" s="3">
        <v>284.0</v>
      </c>
      <c r="F129" s="3">
        <v>119.0</v>
      </c>
      <c r="G129" s="3">
        <v>23.0</v>
      </c>
      <c r="H129" s="3">
        <f t="shared" si="29"/>
        <v>130.5</v>
      </c>
      <c r="I129" s="88">
        <f t="shared" si="30"/>
        <v>0.4595070423</v>
      </c>
      <c r="J129" s="3">
        <v>253947.2</v>
      </c>
      <c r="K129" s="3">
        <f t="shared" si="31"/>
        <v>894.1802817</v>
      </c>
      <c r="L129" s="3">
        <f t="shared" si="32"/>
        <v>1945.955556</v>
      </c>
      <c r="M129" s="3"/>
      <c r="N129" s="3">
        <f t="shared" si="33"/>
        <v>240128.9195</v>
      </c>
      <c r="O129" s="3">
        <f t="shared" si="34"/>
        <v>845.5243643</v>
      </c>
      <c r="P129" s="3">
        <f t="shared" si="35"/>
        <v>1840.068348</v>
      </c>
      <c r="Q129" s="3"/>
      <c r="R129" s="3">
        <f t="shared" ref="R129:T129" si="150">N129-J129</f>
        <v>-13818.28053</v>
      </c>
      <c r="S129" s="3">
        <f t="shared" si="150"/>
        <v>-48.65591736</v>
      </c>
      <c r="T129" s="3">
        <f t="shared" si="150"/>
        <v>-105.8872071</v>
      </c>
      <c r="U129" s="3"/>
      <c r="V129" s="3"/>
      <c r="W129" s="3"/>
      <c r="X129" s="3"/>
      <c r="Y129" s="3"/>
      <c r="Z129" s="3"/>
    </row>
    <row r="130" ht="14.25" customHeight="1">
      <c r="A130" s="15">
        <v>378.0</v>
      </c>
      <c r="B130" s="2">
        <v>1.0</v>
      </c>
      <c r="C130" s="2">
        <f>IF(A130&gt;=6000, 0,VLOOKUP(A130,'Fall20 data fy22 comp rev '!$K$11:$N$536,3,0))</f>
        <v>6</v>
      </c>
      <c r="D130" s="3" t="s">
        <v>4260</v>
      </c>
      <c r="E130" s="3">
        <v>568.0</v>
      </c>
      <c r="F130" s="3">
        <v>138.0</v>
      </c>
      <c r="G130" s="3">
        <v>71.0</v>
      </c>
      <c r="H130" s="3">
        <f t="shared" si="29"/>
        <v>173.5</v>
      </c>
      <c r="I130" s="88">
        <f t="shared" si="30"/>
        <v>0.3054577465</v>
      </c>
      <c r="J130" s="3">
        <v>218208.51</v>
      </c>
      <c r="K130" s="3">
        <f t="shared" si="31"/>
        <v>384.169912</v>
      </c>
      <c r="L130" s="3">
        <f t="shared" si="32"/>
        <v>1257.685937</v>
      </c>
      <c r="M130" s="3"/>
      <c r="N130" s="3">
        <f t="shared" si="33"/>
        <v>319251.8585</v>
      </c>
      <c r="O130" s="3">
        <f t="shared" si="34"/>
        <v>562.0631311</v>
      </c>
      <c r="P130" s="3">
        <f t="shared" si="35"/>
        <v>1840.068348</v>
      </c>
      <c r="Q130" s="3"/>
      <c r="R130" s="3">
        <f t="shared" ref="R130:T130" si="151">N130-J130</f>
        <v>101043.3485</v>
      </c>
      <c r="S130" s="3">
        <f t="shared" si="151"/>
        <v>177.8932191</v>
      </c>
      <c r="T130" s="3">
        <f t="shared" si="151"/>
        <v>582.3824118</v>
      </c>
      <c r="U130" s="3"/>
      <c r="V130" s="3"/>
      <c r="W130" s="3"/>
      <c r="X130" s="3"/>
      <c r="Y130" s="3"/>
      <c r="Z130" s="3"/>
    </row>
    <row r="131" ht="14.25" customHeight="1">
      <c r="A131" s="15">
        <v>381.0</v>
      </c>
      <c r="B131" s="2">
        <v>1.0</v>
      </c>
      <c r="C131" s="2">
        <f>IF(A131&gt;=6000, 0,VLOOKUP(A131,'Fall20 data fy22 comp rev '!$K$11:$N$536,3,0))</f>
        <v>5</v>
      </c>
      <c r="D131" s="3" t="s">
        <v>4261</v>
      </c>
      <c r="E131" s="3">
        <v>1391.0</v>
      </c>
      <c r="F131" s="3">
        <v>237.0</v>
      </c>
      <c r="G131" s="3">
        <v>125.0</v>
      </c>
      <c r="H131" s="3">
        <f t="shared" si="29"/>
        <v>299.5</v>
      </c>
      <c r="I131" s="88">
        <f t="shared" si="30"/>
        <v>0.2153127247</v>
      </c>
      <c r="J131" s="3">
        <v>286128.44</v>
      </c>
      <c r="K131" s="3">
        <f t="shared" si="31"/>
        <v>205.6998131</v>
      </c>
      <c r="L131" s="3">
        <f t="shared" si="32"/>
        <v>955.3537229</v>
      </c>
      <c r="M131" s="3"/>
      <c r="N131" s="3">
        <f t="shared" si="33"/>
        <v>551100.4704</v>
      </c>
      <c r="O131" s="3">
        <f t="shared" si="34"/>
        <v>396.1901297</v>
      </c>
      <c r="P131" s="3">
        <f t="shared" si="35"/>
        <v>1840.068348</v>
      </c>
      <c r="Q131" s="3"/>
      <c r="R131" s="3">
        <f t="shared" ref="R131:T131" si="152">N131-J131</f>
        <v>264972.0304</v>
      </c>
      <c r="S131" s="3">
        <f t="shared" si="152"/>
        <v>190.4903166</v>
      </c>
      <c r="T131" s="3">
        <f t="shared" si="152"/>
        <v>884.7146255</v>
      </c>
      <c r="U131" s="3"/>
      <c r="V131" s="3"/>
      <c r="W131" s="3"/>
      <c r="X131" s="3"/>
      <c r="Y131" s="3"/>
      <c r="Z131" s="3"/>
    </row>
    <row r="132" ht="14.25" customHeight="1">
      <c r="A132" s="15">
        <v>390.0</v>
      </c>
      <c r="B132" s="2">
        <v>1.0</v>
      </c>
      <c r="C132" s="2">
        <f>IF(A132&gt;=6000, 0,VLOOKUP(A132,'Fall20 data fy22 comp rev '!$K$11:$N$536,3,0))</f>
        <v>6</v>
      </c>
      <c r="D132" s="3" t="s">
        <v>175</v>
      </c>
      <c r="E132" s="3">
        <v>469.0</v>
      </c>
      <c r="F132" s="3">
        <v>134.0</v>
      </c>
      <c r="G132" s="3">
        <v>66.0</v>
      </c>
      <c r="H132" s="3">
        <f t="shared" si="29"/>
        <v>167</v>
      </c>
      <c r="I132" s="88">
        <f t="shared" si="30"/>
        <v>0.3560767591</v>
      </c>
      <c r="J132" s="3">
        <v>249076.23</v>
      </c>
      <c r="K132" s="3">
        <f t="shared" si="31"/>
        <v>531.0793817</v>
      </c>
      <c r="L132" s="3">
        <f t="shared" si="32"/>
        <v>1491.474431</v>
      </c>
      <c r="M132" s="3"/>
      <c r="N132" s="3">
        <f t="shared" si="33"/>
        <v>307291.4142</v>
      </c>
      <c r="O132" s="3">
        <f t="shared" si="34"/>
        <v>655.205574</v>
      </c>
      <c r="P132" s="3">
        <f t="shared" si="35"/>
        <v>1840.068348</v>
      </c>
      <c r="Q132" s="3"/>
      <c r="R132" s="3">
        <f t="shared" ref="R132:T132" si="153">N132-J132</f>
        <v>58215.18419</v>
      </c>
      <c r="S132" s="3">
        <f t="shared" si="153"/>
        <v>124.1261923</v>
      </c>
      <c r="T132" s="3">
        <f t="shared" si="153"/>
        <v>348.5939173</v>
      </c>
      <c r="U132" s="3"/>
      <c r="V132" s="3"/>
      <c r="W132" s="3"/>
      <c r="X132" s="3"/>
      <c r="Y132" s="3"/>
      <c r="Z132" s="3"/>
    </row>
    <row r="133" ht="14.25" customHeight="1">
      <c r="A133" s="15">
        <v>391.0</v>
      </c>
      <c r="B133" s="2">
        <v>1.0</v>
      </c>
      <c r="C133" s="2">
        <f>IF(A133&gt;=6000, 0,VLOOKUP(A133,'Fall20 data fy22 comp rev '!$K$11:$N$536,3,0))</f>
        <v>6</v>
      </c>
      <c r="D133" s="3" t="s">
        <v>4262</v>
      </c>
      <c r="E133" s="3">
        <v>524.0</v>
      </c>
      <c r="F133" s="3">
        <v>98.0</v>
      </c>
      <c r="G133" s="3">
        <v>36.0</v>
      </c>
      <c r="H133" s="3">
        <f t="shared" si="29"/>
        <v>116</v>
      </c>
      <c r="I133" s="88">
        <f t="shared" si="30"/>
        <v>0.2213740458</v>
      </c>
      <c r="J133" s="3">
        <v>105957.28</v>
      </c>
      <c r="K133" s="3">
        <f t="shared" si="31"/>
        <v>202.2085496</v>
      </c>
      <c r="L133" s="3">
        <f t="shared" si="32"/>
        <v>913.4248276</v>
      </c>
      <c r="M133" s="3"/>
      <c r="N133" s="3">
        <f t="shared" si="33"/>
        <v>213447.9284</v>
      </c>
      <c r="O133" s="3">
        <f t="shared" si="34"/>
        <v>407.3433748</v>
      </c>
      <c r="P133" s="3">
        <f t="shared" si="35"/>
        <v>1840.068348</v>
      </c>
      <c r="Q133" s="3"/>
      <c r="R133" s="3">
        <f t="shared" ref="R133:T133" si="154">N133-J133</f>
        <v>107490.6484</v>
      </c>
      <c r="S133" s="3">
        <f t="shared" si="154"/>
        <v>205.1348252</v>
      </c>
      <c r="T133" s="3">
        <f t="shared" si="154"/>
        <v>926.6435208</v>
      </c>
      <c r="U133" s="3"/>
      <c r="V133" s="3"/>
      <c r="W133" s="3"/>
      <c r="X133" s="3"/>
      <c r="Y133" s="3"/>
      <c r="Z133" s="3"/>
    </row>
    <row r="134" ht="14.25" customHeight="1">
      <c r="A134" s="15">
        <v>397.0</v>
      </c>
      <c r="B134" s="2">
        <v>52.0</v>
      </c>
      <c r="C134" s="2">
        <v>0.0</v>
      </c>
      <c r="D134" s="3" t="s">
        <v>177</v>
      </c>
      <c r="E134" s="3">
        <v>75.0</v>
      </c>
      <c r="F134" s="3">
        <v>15.0</v>
      </c>
      <c r="G134" s="3">
        <v>5.0</v>
      </c>
      <c r="H134" s="3">
        <f t="shared" si="29"/>
        <v>17.5</v>
      </c>
      <c r="I134" s="88">
        <f t="shared" si="30"/>
        <v>0.2333333333</v>
      </c>
      <c r="J134" s="3">
        <v>20250.1</v>
      </c>
      <c r="K134" s="3">
        <f t="shared" si="31"/>
        <v>270.0013333</v>
      </c>
      <c r="L134" s="3">
        <f t="shared" si="32"/>
        <v>1157.148571</v>
      </c>
      <c r="M134" s="3"/>
      <c r="N134" s="3">
        <f t="shared" si="33"/>
        <v>32201.1961</v>
      </c>
      <c r="O134" s="3">
        <f t="shared" si="34"/>
        <v>429.3492813</v>
      </c>
      <c r="P134" s="3">
        <f t="shared" si="35"/>
        <v>1840.068348</v>
      </c>
      <c r="Q134" s="3"/>
      <c r="R134" s="3">
        <f t="shared" ref="R134:T134" si="155">N134-J134</f>
        <v>11951.0961</v>
      </c>
      <c r="S134" s="3">
        <f t="shared" si="155"/>
        <v>159.347948</v>
      </c>
      <c r="T134" s="3">
        <f t="shared" si="155"/>
        <v>682.919777</v>
      </c>
      <c r="U134" s="3"/>
      <c r="V134" s="3"/>
      <c r="W134" s="3"/>
      <c r="X134" s="3"/>
      <c r="Y134" s="3"/>
      <c r="Z134" s="3"/>
    </row>
    <row r="135" ht="14.25" customHeight="1">
      <c r="A135" s="15">
        <v>398.0</v>
      </c>
      <c r="B135" s="2">
        <v>52.0</v>
      </c>
      <c r="C135" s="2">
        <v>0.0</v>
      </c>
      <c r="D135" s="3" t="s">
        <v>178</v>
      </c>
      <c r="E135" s="3">
        <v>18.0</v>
      </c>
      <c r="F135" s="3">
        <v>5.0</v>
      </c>
      <c r="G135" s="3">
        <v>0.0</v>
      </c>
      <c r="H135" s="3">
        <f t="shared" si="29"/>
        <v>5</v>
      </c>
      <c r="I135" s="88">
        <f t="shared" si="30"/>
        <v>0.2777777778</v>
      </c>
      <c r="J135" s="3">
        <v>5691.92</v>
      </c>
      <c r="K135" s="3">
        <f t="shared" si="31"/>
        <v>316.2177778</v>
      </c>
      <c r="L135" s="3">
        <f t="shared" si="32"/>
        <v>1138.384</v>
      </c>
      <c r="M135" s="3"/>
      <c r="N135" s="3">
        <f t="shared" si="33"/>
        <v>9200.341742</v>
      </c>
      <c r="O135" s="3">
        <f t="shared" si="34"/>
        <v>511.1300968</v>
      </c>
      <c r="P135" s="3">
        <f t="shared" si="35"/>
        <v>1840.068348</v>
      </c>
      <c r="Q135" s="3"/>
      <c r="R135" s="3">
        <f t="shared" ref="R135:T135" si="156">N135-J135</f>
        <v>3508.421742</v>
      </c>
      <c r="S135" s="3">
        <f t="shared" si="156"/>
        <v>194.912319</v>
      </c>
      <c r="T135" s="3">
        <f t="shared" si="156"/>
        <v>701.6843484</v>
      </c>
      <c r="U135" s="3"/>
      <c r="V135" s="3"/>
      <c r="W135" s="3"/>
      <c r="X135" s="3"/>
      <c r="Y135" s="3"/>
      <c r="Z135" s="3"/>
    </row>
    <row r="136" ht="14.25" customHeight="1">
      <c r="A136" s="15">
        <v>402.0</v>
      </c>
      <c r="B136" s="2">
        <v>1.0</v>
      </c>
      <c r="C136" s="2">
        <f>IF(A136&gt;=6000, 0,VLOOKUP(A136,'Fall20 data fy22 comp rev '!$K$11:$N$536,3,0))</f>
        <v>6</v>
      </c>
      <c r="D136" s="3" t="s">
        <v>4263</v>
      </c>
      <c r="E136" s="3">
        <v>138.0</v>
      </c>
      <c r="F136" s="3">
        <v>33.0</v>
      </c>
      <c r="G136" s="3">
        <v>10.0</v>
      </c>
      <c r="H136" s="3">
        <f t="shared" si="29"/>
        <v>38</v>
      </c>
      <c r="I136" s="88">
        <f t="shared" si="30"/>
        <v>0.2753623188</v>
      </c>
      <c r="J136" s="3">
        <v>48983.350000000006</v>
      </c>
      <c r="K136" s="3">
        <f t="shared" si="31"/>
        <v>354.9518116</v>
      </c>
      <c r="L136" s="3">
        <f t="shared" si="32"/>
        <v>1289.035526</v>
      </c>
      <c r="M136" s="3"/>
      <c r="N136" s="3">
        <f t="shared" si="33"/>
        <v>69922.59724</v>
      </c>
      <c r="O136" s="3">
        <f t="shared" si="34"/>
        <v>506.6854872</v>
      </c>
      <c r="P136" s="3">
        <f t="shared" si="35"/>
        <v>1840.068348</v>
      </c>
      <c r="Q136" s="3"/>
      <c r="R136" s="3">
        <f t="shared" ref="R136:T136" si="157">N136-J136</f>
        <v>20939.24724</v>
      </c>
      <c r="S136" s="3">
        <f t="shared" si="157"/>
        <v>151.7336757</v>
      </c>
      <c r="T136" s="3">
        <f t="shared" si="157"/>
        <v>551.0328221</v>
      </c>
      <c r="U136" s="3"/>
      <c r="V136" s="3"/>
      <c r="W136" s="3"/>
      <c r="X136" s="3"/>
      <c r="Y136" s="3"/>
      <c r="Z136" s="3"/>
    </row>
    <row r="137" ht="14.25" customHeight="1">
      <c r="A137" s="15">
        <v>403.0</v>
      </c>
      <c r="B137" s="2">
        <v>1.0</v>
      </c>
      <c r="C137" s="2">
        <f>IF(A137&gt;=6000, 0,VLOOKUP(A137,'Fall20 data fy22 comp rev '!$K$11:$N$536,3,0))</f>
        <v>6</v>
      </c>
      <c r="D137" s="3" t="s">
        <v>4264</v>
      </c>
      <c r="E137" s="3">
        <v>91.0</v>
      </c>
      <c r="F137" s="3">
        <v>19.0</v>
      </c>
      <c r="G137" s="3">
        <v>15.0</v>
      </c>
      <c r="H137" s="3">
        <f t="shared" si="29"/>
        <v>26.5</v>
      </c>
      <c r="I137" s="88">
        <f t="shared" si="30"/>
        <v>0.2912087912</v>
      </c>
      <c r="J137" s="3">
        <v>31688.67</v>
      </c>
      <c r="K137" s="3">
        <f t="shared" si="31"/>
        <v>348.2271429</v>
      </c>
      <c r="L137" s="3">
        <f t="shared" si="32"/>
        <v>1195.798868</v>
      </c>
      <c r="M137" s="3"/>
      <c r="N137" s="3">
        <f t="shared" si="33"/>
        <v>48761.81123</v>
      </c>
      <c r="O137" s="3">
        <f t="shared" si="34"/>
        <v>535.8440795</v>
      </c>
      <c r="P137" s="3">
        <f t="shared" si="35"/>
        <v>1840.068348</v>
      </c>
      <c r="Q137" s="3"/>
      <c r="R137" s="3">
        <f t="shared" ref="R137:T137" si="158">N137-J137</f>
        <v>17073.14123</v>
      </c>
      <c r="S137" s="3">
        <f t="shared" si="158"/>
        <v>187.6169366</v>
      </c>
      <c r="T137" s="3">
        <f t="shared" si="158"/>
        <v>644.2694805</v>
      </c>
      <c r="U137" s="3"/>
      <c r="V137" s="3"/>
      <c r="W137" s="3"/>
      <c r="X137" s="3"/>
      <c r="Y137" s="3"/>
      <c r="Z137" s="3"/>
    </row>
    <row r="138" ht="14.25" customHeight="1">
      <c r="A138" s="15">
        <v>404.0</v>
      </c>
      <c r="B138" s="2">
        <v>1.0</v>
      </c>
      <c r="C138" s="2">
        <f>IF(A138&gt;=6000, 0,VLOOKUP(A138,'Fall20 data fy22 comp rev '!$K$11:$N$536,3,0))</f>
        <v>6</v>
      </c>
      <c r="D138" s="3" t="s">
        <v>4265</v>
      </c>
      <c r="E138" s="3">
        <v>144.0</v>
      </c>
      <c r="F138" s="3">
        <v>27.0</v>
      </c>
      <c r="G138" s="3">
        <v>21.0</v>
      </c>
      <c r="H138" s="3">
        <f t="shared" si="29"/>
        <v>37.5</v>
      </c>
      <c r="I138" s="88">
        <f t="shared" si="30"/>
        <v>0.2604166667</v>
      </c>
      <c r="J138" s="3">
        <v>40062.36</v>
      </c>
      <c r="K138" s="3">
        <f t="shared" si="31"/>
        <v>278.2108333</v>
      </c>
      <c r="L138" s="3">
        <f t="shared" si="32"/>
        <v>1068.3296</v>
      </c>
      <c r="M138" s="3"/>
      <c r="N138" s="3">
        <f t="shared" si="33"/>
        <v>69002.56307</v>
      </c>
      <c r="O138" s="3">
        <f t="shared" si="34"/>
        <v>479.1844657</v>
      </c>
      <c r="P138" s="3">
        <f t="shared" si="35"/>
        <v>1840.068348</v>
      </c>
      <c r="Q138" s="3"/>
      <c r="R138" s="3">
        <f t="shared" ref="R138:T138" si="159">N138-J138</f>
        <v>28940.20307</v>
      </c>
      <c r="S138" s="3">
        <f t="shared" si="159"/>
        <v>200.9736324</v>
      </c>
      <c r="T138" s="3">
        <f t="shared" si="159"/>
        <v>771.7387484</v>
      </c>
      <c r="U138" s="3"/>
      <c r="V138" s="3"/>
      <c r="W138" s="3"/>
      <c r="X138" s="3"/>
      <c r="Y138" s="3"/>
      <c r="Z138" s="3"/>
    </row>
    <row r="139" ht="14.25" customHeight="1">
      <c r="A139" s="15">
        <v>413.0</v>
      </c>
      <c r="B139" s="2">
        <v>1.0</v>
      </c>
      <c r="C139" s="2">
        <f>IF(A139&gt;=6000, 0,VLOOKUP(A139,'Fall20 data fy22 comp rev '!$K$11:$N$536,3,0))</f>
        <v>4</v>
      </c>
      <c r="D139" s="3" t="s">
        <v>4266</v>
      </c>
      <c r="E139" s="3">
        <v>2622.0</v>
      </c>
      <c r="F139" s="3">
        <v>986.0</v>
      </c>
      <c r="G139" s="3">
        <v>221.0</v>
      </c>
      <c r="H139" s="3">
        <f t="shared" si="29"/>
        <v>1096.5</v>
      </c>
      <c r="I139" s="88">
        <f t="shared" si="30"/>
        <v>0.4181922197</v>
      </c>
      <c r="J139" s="3">
        <v>1962617.8</v>
      </c>
      <c r="K139" s="3">
        <f t="shared" si="31"/>
        <v>748.5193745</v>
      </c>
      <c r="L139" s="3">
        <f t="shared" si="32"/>
        <v>1789.893114</v>
      </c>
      <c r="M139" s="3"/>
      <c r="N139" s="3">
        <f t="shared" si="33"/>
        <v>2017634.944</v>
      </c>
      <c r="O139" s="3">
        <f t="shared" si="34"/>
        <v>769.502267</v>
      </c>
      <c r="P139" s="3">
        <f t="shared" si="35"/>
        <v>1840.068348</v>
      </c>
      <c r="Q139" s="3"/>
      <c r="R139" s="3">
        <f t="shared" ref="R139:T139" si="160">N139-J139</f>
        <v>55017.14404</v>
      </c>
      <c r="S139" s="3">
        <f t="shared" si="160"/>
        <v>20.98289246</v>
      </c>
      <c r="T139" s="3">
        <f t="shared" si="160"/>
        <v>50.17523396</v>
      </c>
      <c r="U139" s="3"/>
      <c r="V139" s="3"/>
      <c r="W139" s="3"/>
      <c r="X139" s="3"/>
      <c r="Y139" s="3"/>
      <c r="Z139" s="3"/>
    </row>
    <row r="140" ht="14.25" customHeight="1">
      <c r="A140" s="15">
        <v>414.0</v>
      </c>
      <c r="B140" s="2">
        <v>1.0</v>
      </c>
      <c r="C140" s="2">
        <f>IF(A140&gt;=6000, 0,VLOOKUP(A140,'Fall20 data fy22 comp rev '!$K$11:$N$536,3,0))</f>
        <v>6</v>
      </c>
      <c r="D140" s="3" t="s">
        <v>4267</v>
      </c>
      <c r="E140" s="3">
        <v>530.0</v>
      </c>
      <c r="F140" s="3">
        <v>102.0</v>
      </c>
      <c r="G140" s="3">
        <v>48.0</v>
      </c>
      <c r="H140" s="3">
        <f t="shared" si="29"/>
        <v>126</v>
      </c>
      <c r="I140" s="88">
        <f t="shared" si="30"/>
        <v>0.2377358491</v>
      </c>
      <c r="J140" s="3">
        <v>123525.61</v>
      </c>
      <c r="K140" s="3">
        <f t="shared" si="31"/>
        <v>233.0671887</v>
      </c>
      <c r="L140" s="3">
        <f t="shared" si="32"/>
        <v>980.3619841</v>
      </c>
      <c r="M140" s="3"/>
      <c r="N140" s="3">
        <f t="shared" si="33"/>
        <v>231848.6119</v>
      </c>
      <c r="O140" s="3">
        <f t="shared" si="34"/>
        <v>437.4502111</v>
      </c>
      <c r="P140" s="3">
        <f t="shared" si="35"/>
        <v>1840.068348</v>
      </c>
      <c r="Q140" s="3"/>
      <c r="R140" s="3">
        <f t="shared" ref="R140:T140" si="161">N140-J140</f>
        <v>108323.0019</v>
      </c>
      <c r="S140" s="3">
        <f t="shared" si="161"/>
        <v>204.3830225</v>
      </c>
      <c r="T140" s="3">
        <f t="shared" si="161"/>
        <v>859.7063643</v>
      </c>
      <c r="U140" s="3"/>
      <c r="V140" s="3"/>
      <c r="W140" s="3"/>
      <c r="X140" s="3"/>
      <c r="Y140" s="3"/>
      <c r="Z140" s="3"/>
    </row>
    <row r="141" ht="14.25" customHeight="1">
      <c r="A141" s="15">
        <v>415.0</v>
      </c>
      <c r="B141" s="2">
        <v>1.0</v>
      </c>
      <c r="C141" s="2">
        <f>IF(A141&gt;=6000, 0,VLOOKUP(A141,'Fall20 data fy22 comp rev '!$K$11:$N$536,3,0))</f>
        <v>6</v>
      </c>
      <c r="D141" s="3" t="s">
        <v>4268</v>
      </c>
      <c r="E141" s="3">
        <v>176.0</v>
      </c>
      <c r="F141" s="3">
        <v>77.0</v>
      </c>
      <c r="G141" s="3">
        <v>29.0</v>
      </c>
      <c r="H141" s="3">
        <f t="shared" si="29"/>
        <v>91.5</v>
      </c>
      <c r="I141" s="88">
        <f t="shared" si="30"/>
        <v>0.5198863636</v>
      </c>
      <c r="J141" s="3">
        <v>195495.56</v>
      </c>
      <c r="K141" s="3">
        <f t="shared" si="31"/>
        <v>1110.770227</v>
      </c>
      <c r="L141" s="3">
        <f t="shared" si="32"/>
        <v>2136.563497</v>
      </c>
      <c r="M141" s="3"/>
      <c r="N141" s="3">
        <f t="shared" si="33"/>
        <v>168366.2539</v>
      </c>
      <c r="O141" s="3">
        <f t="shared" si="34"/>
        <v>956.6264425</v>
      </c>
      <c r="P141" s="3">
        <f t="shared" si="35"/>
        <v>1840.068348</v>
      </c>
      <c r="Q141" s="3"/>
      <c r="R141" s="3">
        <f t="shared" ref="R141:T141" si="162">N141-J141</f>
        <v>-27129.30612</v>
      </c>
      <c r="S141" s="3">
        <f t="shared" si="162"/>
        <v>-154.1437848</v>
      </c>
      <c r="T141" s="3">
        <f t="shared" si="162"/>
        <v>-296.4951488</v>
      </c>
      <c r="U141" s="3"/>
      <c r="V141" s="3"/>
      <c r="W141" s="3"/>
      <c r="X141" s="3"/>
      <c r="Y141" s="3"/>
      <c r="Z141" s="3"/>
    </row>
    <row r="142" ht="14.25" customHeight="1">
      <c r="A142" s="15">
        <v>423.0</v>
      </c>
      <c r="B142" s="2">
        <v>1.0</v>
      </c>
      <c r="C142" s="2">
        <f>IF(A142&gt;=6000, 0,VLOOKUP(A142,'Fall20 data fy22 comp rev '!$K$11:$N$536,3,0))</f>
        <v>4</v>
      </c>
      <c r="D142" s="3" t="s">
        <v>4269</v>
      </c>
      <c r="E142" s="3">
        <v>2944.0</v>
      </c>
      <c r="F142" s="3">
        <v>631.0</v>
      </c>
      <c r="G142" s="3">
        <v>196.0</v>
      </c>
      <c r="H142" s="3">
        <f t="shared" si="29"/>
        <v>729</v>
      </c>
      <c r="I142" s="88">
        <f t="shared" si="30"/>
        <v>0.2476222826</v>
      </c>
      <c r="J142" s="3">
        <v>804093.1599999999</v>
      </c>
      <c r="K142" s="3">
        <f t="shared" si="31"/>
        <v>273.1294701</v>
      </c>
      <c r="L142" s="3">
        <f t="shared" si="32"/>
        <v>1103.00845</v>
      </c>
      <c r="M142" s="3"/>
      <c r="N142" s="3">
        <f t="shared" si="33"/>
        <v>1341409.826</v>
      </c>
      <c r="O142" s="3">
        <f t="shared" si="34"/>
        <v>455.6419246</v>
      </c>
      <c r="P142" s="3">
        <f t="shared" si="35"/>
        <v>1840.068348</v>
      </c>
      <c r="Q142" s="3"/>
      <c r="R142" s="3">
        <f t="shared" ref="R142:T142" si="163">N142-J142</f>
        <v>537316.666</v>
      </c>
      <c r="S142" s="3">
        <f t="shared" si="163"/>
        <v>182.5124545</v>
      </c>
      <c r="T142" s="3">
        <f t="shared" si="163"/>
        <v>737.0598985</v>
      </c>
      <c r="U142" s="3"/>
      <c r="V142" s="3"/>
      <c r="W142" s="3"/>
      <c r="X142" s="3"/>
      <c r="Y142" s="3"/>
      <c r="Z142" s="3"/>
    </row>
    <row r="143" ht="14.25" customHeight="1">
      <c r="A143" s="15">
        <v>424.0</v>
      </c>
      <c r="B143" s="2">
        <v>1.0</v>
      </c>
      <c r="C143" s="2">
        <f>IF(A143&gt;=6000, 0,VLOOKUP(A143,'Fall20 data fy22 comp rev '!$K$11:$N$536,3,0))</f>
        <v>6</v>
      </c>
      <c r="D143" s="3" t="s">
        <v>4270</v>
      </c>
      <c r="E143" s="3">
        <v>434.0</v>
      </c>
      <c r="F143" s="3">
        <v>73.0</v>
      </c>
      <c r="G143" s="3">
        <v>58.0</v>
      </c>
      <c r="H143" s="3">
        <f t="shared" si="29"/>
        <v>102</v>
      </c>
      <c r="I143" s="88">
        <f t="shared" si="30"/>
        <v>0.2350230415</v>
      </c>
      <c r="J143" s="3">
        <v>99006.57</v>
      </c>
      <c r="K143" s="3">
        <f t="shared" si="31"/>
        <v>228.1257373</v>
      </c>
      <c r="L143" s="3">
        <f t="shared" si="32"/>
        <v>970.6526471</v>
      </c>
      <c r="M143" s="3"/>
      <c r="N143" s="3">
        <f t="shared" si="33"/>
        <v>187686.9715</v>
      </c>
      <c r="O143" s="3">
        <f t="shared" si="34"/>
        <v>432.4584598</v>
      </c>
      <c r="P143" s="3">
        <f t="shared" si="35"/>
        <v>1840.068348</v>
      </c>
      <c r="Q143" s="3"/>
      <c r="R143" s="3">
        <f t="shared" ref="R143:T143" si="164">N143-J143</f>
        <v>88680.40154</v>
      </c>
      <c r="S143" s="3">
        <f t="shared" si="164"/>
        <v>204.3327224</v>
      </c>
      <c r="T143" s="3">
        <f t="shared" si="164"/>
        <v>869.4157014</v>
      </c>
      <c r="U143" s="3"/>
      <c r="V143" s="3"/>
      <c r="W143" s="3"/>
      <c r="X143" s="3"/>
      <c r="Y143" s="3"/>
      <c r="Z143" s="3"/>
    </row>
    <row r="144" ht="14.25" customHeight="1">
      <c r="A144" s="15">
        <v>432.0</v>
      </c>
      <c r="B144" s="2">
        <v>1.0</v>
      </c>
      <c r="C144" s="2">
        <f>IF(A144&gt;=6000, 0,VLOOKUP(A144,'Fall20 data fy22 comp rev '!$K$11:$N$536,3,0))</f>
        <v>6</v>
      </c>
      <c r="D144" s="3" t="s">
        <v>4271</v>
      </c>
      <c r="E144" s="3">
        <v>640.0</v>
      </c>
      <c r="F144" s="3">
        <v>466.0</v>
      </c>
      <c r="G144" s="3">
        <v>45.0</v>
      </c>
      <c r="H144" s="3">
        <f t="shared" si="29"/>
        <v>488.5</v>
      </c>
      <c r="I144" s="88">
        <f t="shared" si="30"/>
        <v>0.76328125</v>
      </c>
      <c r="J144" s="3">
        <v>1516075.73</v>
      </c>
      <c r="K144" s="3">
        <f t="shared" si="31"/>
        <v>2368.868328</v>
      </c>
      <c r="L144" s="3">
        <f t="shared" si="32"/>
        <v>3103.532712</v>
      </c>
      <c r="M144" s="3"/>
      <c r="N144" s="3">
        <f t="shared" si="33"/>
        <v>898873.3882</v>
      </c>
      <c r="O144" s="3">
        <f t="shared" si="34"/>
        <v>1404.489669</v>
      </c>
      <c r="P144" s="3">
        <f t="shared" si="35"/>
        <v>1840.068348</v>
      </c>
      <c r="Q144" s="3"/>
      <c r="R144" s="3">
        <f t="shared" ref="R144:T144" si="165">N144-J144</f>
        <v>-617202.3418</v>
      </c>
      <c r="S144" s="3">
        <f t="shared" si="165"/>
        <v>-964.3786591</v>
      </c>
      <c r="T144" s="3">
        <f t="shared" si="165"/>
        <v>-1263.464364</v>
      </c>
      <c r="U144" s="3"/>
      <c r="V144" s="3"/>
      <c r="W144" s="3"/>
      <c r="X144" s="3"/>
      <c r="Y144" s="3"/>
      <c r="Z144" s="3"/>
    </row>
    <row r="145" ht="14.25" customHeight="1">
      <c r="A145" s="15">
        <v>435.0</v>
      </c>
      <c r="B145" s="2">
        <v>1.0</v>
      </c>
      <c r="C145" s="2">
        <f>IF(A145&gt;=6000, 0,VLOOKUP(A145,'Fall20 data fy22 comp rev '!$K$11:$N$536,3,0))</f>
        <v>6</v>
      </c>
      <c r="D145" s="3" t="s">
        <v>188</v>
      </c>
      <c r="E145" s="3">
        <v>686.0</v>
      </c>
      <c r="F145" s="3">
        <v>395.0</v>
      </c>
      <c r="G145" s="3">
        <v>77.0</v>
      </c>
      <c r="H145" s="3">
        <f t="shared" si="29"/>
        <v>433.5</v>
      </c>
      <c r="I145" s="88">
        <f t="shared" si="30"/>
        <v>0.6319241983</v>
      </c>
      <c r="J145" s="3">
        <v>1127547.46</v>
      </c>
      <c r="K145" s="3">
        <f t="shared" si="31"/>
        <v>1643.65519</v>
      </c>
      <c r="L145" s="3">
        <f t="shared" si="32"/>
        <v>2601.032203</v>
      </c>
      <c r="M145" s="3"/>
      <c r="N145" s="3">
        <f t="shared" si="33"/>
        <v>797669.629</v>
      </c>
      <c r="O145" s="3">
        <f t="shared" si="34"/>
        <v>1162.783716</v>
      </c>
      <c r="P145" s="3">
        <f t="shared" si="35"/>
        <v>1840.068348</v>
      </c>
      <c r="Q145" s="3"/>
      <c r="R145" s="3">
        <f t="shared" ref="R145:T145" si="166">N145-J145</f>
        <v>-329877.831</v>
      </c>
      <c r="S145" s="3">
        <f t="shared" si="166"/>
        <v>-480.8714737</v>
      </c>
      <c r="T145" s="3">
        <f t="shared" si="166"/>
        <v>-760.9638546</v>
      </c>
      <c r="U145" s="3"/>
      <c r="V145" s="3"/>
      <c r="W145" s="3"/>
      <c r="X145" s="3"/>
      <c r="Y145" s="3"/>
      <c r="Z145" s="3"/>
    </row>
    <row r="146" ht="14.25" customHeight="1">
      <c r="A146" s="15">
        <v>441.0</v>
      </c>
      <c r="B146" s="2">
        <v>1.0</v>
      </c>
      <c r="C146" s="2">
        <f>IF(A146&gt;=6000, 0,VLOOKUP(A146,'Fall20 data fy22 comp rev '!$K$11:$N$536,3,0))</f>
        <v>6</v>
      </c>
      <c r="D146" s="3" t="s">
        <v>766</v>
      </c>
      <c r="E146" s="3">
        <v>427.0</v>
      </c>
      <c r="F146" s="3">
        <v>74.0</v>
      </c>
      <c r="G146" s="3">
        <v>71.0</v>
      </c>
      <c r="H146" s="3">
        <f t="shared" si="29"/>
        <v>109.5</v>
      </c>
      <c r="I146" s="88">
        <f t="shared" si="30"/>
        <v>0.256440281</v>
      </c>
      <c r="J146" s="3">
        <v>118052.61000000002</v>
      </c>
      <c r="K146" s="3">
        <f t="shared" si="31"/>
        <v>276.4698126</v>
      </c>
      <c r="L146" s="3">
        <f t="shared" si="32"/>
        <v>1078.106027</v>
      </c>
      <c r="M146" s="3"/>
      <c r="N146" s="3">
        <f t="shared" si="33"/>
        <v>201487.4842</v>
      </c>
      <c r="O146" s="3">
        <f t="shared" si="34"/>
        <v>471.8676444</v>
      </c>
      <c r="P146" s="3">
        <f t="shared" si="35"/>
        <v>1840.068348</v>
      </c>
      <c r="Q146" s="3"/>
      <c r="R146" s="3">
        <f t="shared" ref="R146:T146" si="167">N146-J146</f>
        <v>83434.87415</v>
      </c>
      <c r="S146" s="3">
        <f t="shared" si="167"/>
        <v>195.3978317</v>
      </c>
      <c r="T146" s="3">
        <f t="shared" si="167"/>
        <v>761.962321</v>
      </c>
      <c r="U146" s="3"/>
      <c r="V146" s="3"/>
      <c r="W146" s="3"/>
      <c r="X146" s="3"/>
      <c r="Y146" s="3"/>
      <c r="Z146" s="3"/>
    </row>
    <row r="147" ht="14.25" customHeight="1">
      <c r="A147" s="15">
        <v>447.0</v>
      </c>
      <c r="B147" s="2">
        <v>1.0</v>
      </c>
      <c r="C147" s="2">
        <f>IF(A147&gt;=6000, 0,VLOOKUP(A147,'Fall20 data fy22 comp rev '!$K$11:$N$536,3,0))</f>
        <v>6</v>
      </c>
      <c r="D147" s="3" t="s">
        <v>4272</v>
      </c>
      <c r="E147" s="3">
        <v>149.0</v>
      </c>
      <c r="F147" s="3">
        <v>33.0</v>
      </c>
      <c r="G147" s="3">
        <v>37.0</v>
      </c>
      <c r="H147" s="3">
        <f t="shared" si="29"/>
        <v>51.5</v>
      </c>
      <c r="I147" s="88">
        <f t="shared" si="30"/>
        <v>0.3456375839</v>
      </c>
      <c r="J147" s="3">
        <v>73064.55</v>
      </c>
      <c r="K147" s="3">
        <f t="shared" si="31"/>
        <v>490.3661074</v>
      </c>
      <c r="L147" s="3">
        <f t="shared" si="32"/>
        <v>1418.729126</v>
      </c>
      <c r="M147" s="3"/>
      <c r="N147" s="3">
        <f t="shared" si="33"/>
        <v>94763.51994</v>
      </c>
      <c r="O147" s="3">
        <f t="shared" si="34"/>
        <v>635.9967781</v>
      </c>
      <c r="P147" s="3">
        <f t="shared" si="35"/>
        <v>1840.068348</v>
      </c>
      <c r="Q147" s="3"/>
      <c r="R147" s="3">
        <f t="shared" ref="R147:T147" si="168">N147-J147</f>
        <v>21698.96994</v>
      </c>
      <c r="S147" s="3">
        <f t="shared" si="168"/>
        <v>145.6306708</v>
      </c>
      <c r="T147" s="3">
        <f t="shared" si="168"/>
        <v>421.3392222</v>
      </c>
      <c r="U147" s="3"/>
      <c r="V147" s="3"/>
      <c r="W147" s="3"/>
      <c r="X147" s="3"/>
      <c r="Y147" s="3"/>
      <c r="Z147" s="3"/>
    </row>
    <row r="148" ht="14.25" customHeight="1">
      <c r="A148" s="15">
        <v>458.0</v>
      </c>
      <c r="B148" s="2">
        <v>1.0</v>
      </c>
      <c r="C148" s="2">
        <f>IF(A148&gt;=6000, 0,VLOOKUP(A148,'Fall20 data fy22 comp rev '!$K$11:$N$536,3,0))</f>
        <v>6</v>
      </c>
      <c r="D148" s="3" t="s">
        <v>4273</v>
      </c>
      <c r="E148" s="3">
        <v>216.0</v>
      </c>
      <c r="F148" s="3">
        <v>81.0</v>
      </c>
      <c r="G148" s="3">
        <v>53.0</v>
      </c>
      <c r="H148" s="3">
        <f t="shared" si="29"/>
        <v>107.5</v>
      </c>
      <c r="I148" s="88">
        <f t="shared" si="30"/>
        <v>0.4976851852</v>
      </c>
      <c r="J148" s="3">
        <v>221163.93</v>
      </c>
      <c r="K148" s="3">
        <f t="shared" si="31"/>
        <v>1023.907083</v>
      </c>
      <c r="L148" s="3">
        <f t="shared" si="32"/>
        <v>2057.338884</v>
      </c>
      <c r="M148" s="3"/>
      <c r="N148" s="3">
        <f t="shared" si="33"/>
        <v>197807.3475</v>
      </c>
      <c r="O148" s="3">
        <f t="shared" si="34"/>
        <v>915.7747567</v>
      </c>
      <c r="P148" s="3">
        <f t="shared" si="35"/>
        <v>1840.068348</v>
      </c>
      <c r="Q148" s="3"/>
      <c r="R148" s="3">
        <f t="shared" ref="R148:T148" si="169">N148-J148</f>
        <v>-23356.58255</v>
      </c>
      <c r="S148" s="3">
        <f t="shared" si="169"/>
        <v>-108.1323266</v>
      </c>
      <c r="T148" s="3">
        <f t="shared" si="169"/>
        <v>-217.2705353</v>
      </c>
      <c r="U148" s="3"/>
      <c r="V148" s="3"/>
      <c r="W148" s="3"/>
      <c r="X148" s="3"/>
      <c r="Y148" s="3"/>
      <c r="Z148" s="3"/>
    </row>
    <row r="149" ht="14.25" customHeight="1">
      <c r="A149" s="15">
        <v>463.0</v>
      </c>
      <c r="B149" s="2">
        <v>1.0</v>
      </c>
      <c r="C149" s="2">
        <f>IF(A149&gt;=6000, 0,VLOOKUP(A149,'Fall20 data fy22 comp rev '!$K$11:$N$536,3,0))</f>
        <v>6</v>
      </c>
      <c r="D149" s="3" t="s">
        <v>192</v>
      </c>
      <c r="E149" s="3">
        <v>971.0</v>
      </c>
      <c r="F149" s="3">
        <v>178.0</v>
      </c>
      <c r="G149" s="3">
        <v>128.0</v>
      </c>
      <c r="H149" s="3">
        <f t="shared" si="29"/>
        <v>242</v>
      </c>
      <c r="I149" s="88">
        <f t="shared" si="30"/>
        <v>0.2492276004</v>
      </c>
      <c r="J149" s="3">
        <v>255589.09999999998</v>
      </c>
      <c r="K149" s="3">
        <f t="shared" si="31"/>
        <v>263.2225541</v>
      </c>
      <c r="L149" s="3">
        <f t="shared" si="32"/>
        <v>1056.153306</v>
      </c>
      <c r="M149" s="3"/>
      <c r="N149" s="3">
        <f t="shared" si="33"/>
        <v>445296.5403</v>
      </c>
      <c r="O149" s="3">
        <f t="shared" si="34"/>
        <v>458.5958191</v>
      </c>
      <c r="P149" s="3">
        <f t="shared" si="35"/>
        <v>1840.068348</v>
      </c>
      <c r="Q149" s="3"/>
      <c r="R149" s="3">
        <f t="shared" ref="R149:T149" si="170">N149-J149</f>
        <v>189707.4403</v>
      </c>
      <c r="S149" s="3">
        <f t="shared" si="170"/>
        <v>195.373265</v>
      </c>
      <c r="T149" s="3">
        <f t="shared" si="170"/>
        <v>783.9150426</v>
      </c>
      <c r="U149" s="3"/>
      <c r="V149" s="3"/>
      <c r="W149" s="3"/>
      <c r="X149" s="3"/>
      <c r="Y149" s="3"/>
      <c r="Z149" s="3"/>
    </row>
    <row r="150" ht="14.25" customHeight="1">
      <c r="A150" s="15">
        <v>465.0</v>
      </c>
      <c r="B150" s="2">
        <v>1.0</v>
      </c>
      <c r="C150" s="2">
        <f>IF(A150&gt;=6000, 0,VLOOKUP(A150,'Fall20 data fy22 comp rev '!$K$11:$N$536,3,0))</f>
        <v>5</v>
      </c>
      <c r="D150" s="3" t="s">
        <v>4274</v>
      </c>
      <c r="E150" s="3">
        <v>1578.0</v>
      </c>
      <c r="F150" s="3">
        <v>367.0</v>
      </c>
      <c r="G150" s="3">
        <v>190.0</v>
      </c>
      <c r="H150" s="3">
        <f t="shared" si="29"/>
        <v>462</v>
      </c>
      <c r="I150" s="88">
        <f t="shared" si="30"/>
        <v>0.2927756654</v>
      </c>
      <c r="J150" s="3">
        <v>569520.3800000001</v>
      </c>
      <c r="K150" s="3">
        <f t="shared" si="31"/>
        <v>360.9127883</v>
      </c>
      <c r="L150" s="3">
        <f t="shared" si="32"/>
        <v>1232.728095</v>
      </c>
      <c r="M150" s="3"/>
      <c r="N150" s="3">
        <f t="shared" si="33"/>
        <v>850111.577</v>
      </c>
      <c r="O150" s="3">
        <f t="shared" si="34"/>
        <v>538.7272351</v>
      </c>
      <c r="P150" s="3">
        <f t="shared" si="35"/>
        <v>1840.068348</v>
      </c>
      <c r="Q150" s="3"/>
      <c r="R150" s="3">
        <f t="shared" ref="R150:T150" si="171">N150-J150</f>
        <v>280591.197</v>
      </c>
      <c r="S150" s="3">
        <f t="shared" si="171"/>
        <v>177.8144467</v>
      </c>
      <c r="T150" s="3">
        <f t="shared" si="171"/>
        <v>607.3402532</v>
      </c>
      <c r="U150" s="3"/>
      <c r="V150" s="3"/>
      <c r="W150" s="3"/>
      <c r="X150" s="3"/>
      <c r="Y150" s="3"/>
      <c r="Z150" s="3"/>
    </row>
    <row r="151" ht="14.25" customHeight="1">
      <c r="A151" s="15">
        <v>466.0</v>
      </c>
      <c r="B151" s="2">
        <v>1.0</v>
      </c>
      <c r="C151" s="2">
        <f>IF(A151&gt;=6000, 0,VLOOKUP(A151,'Fall20 data fy22 comp rev '!$K$11:$N$536,3,0))</f>
        <v>4</v>
      </c>
      <c r="D151" s="3" t="s">
        <v>4275</v>
      </c>
      <c r="E151" s="3">
        <v>2250.0</v>
      </c>
      <c r="F151" s="3">
        <v>339.0</v>
      </c>
      <c r="G151" s="3">
        <v>198.0</v>
      </c>
      <c r="H151" s="3">
        <f t="shared" si="29"/>
        <v>438</v>
      </c>
      <c r="I151" s="88">
        <f t="shared" si="30"/>
        <v>0.1946666667</v>
      </c>
      <c r="J151" s="3">
        <v>362422.05999999994</v>
      </c>
      <c r="K151" s="3">
        <f t="shared" si="31"/>
        <v>161.0764711</v>
      </c>
      <c r="L151" s="3">
        <f t="shared" si="32"/>
        <v>827.4476256</v>
      </c>
      <c r="M151" s="3"/>
      <c r="N151" s="3">
        <f t="shared" si="33"/>
        <v>805949.9366</v>
      </c>
      <c r="O151" s="3">
        <f t="shared" si="34"/>
        <v>358.1999718</v>
      </c>
      <c r="P151" s="3">
        <f t="shared" si="35"/>
        <v>1840.068348</v>
      </c>
      <c r="Q151" s="3"/>
      <c r="R151" s="3">
        <f t="shared" ref="R151:T151" si="172">N151-J151</f>
        <v>443527.8766</v>
      </c>
      <c r="S151" s="3">
        <f t="shared" si="172"/>
        <v>197.1235007</v>
      </c>
      <c r="T151" s="3">
        <f t="shared" si="172"/>
        <v>1012.620723</v>
      </c>
      <c r="U151" s="3"/>
      <c r="V151" s="3"/>
      <c r="W151" s="3"/>
      <c r="X151" s="3"/>
      <c r="Y151" s="3"/>
      <c r="Z151" s="3"/>
    </row>
    <row r="152" ht="14.25" customHeight="1">
      <c r="A152" s="15">
        <v>473.0</v>
      </c>
      <c r="B152" s="2">
        <v>1.0</v>
      </c>
      <c r="C152" s="2">
        <f>IF(A152&gt;=6000, 0,VLOOKUP(A152,'Fall20 data fy22 comp rev '!$K$11:$N$536,3,0))</f>
        <v>6</v>
      </c>
      <c r="D152" s="3" t="s">
        <v>4276</v>
      </c>
      <c r="E152" s="3">
        <v>431.0</v>
      </c>
      <c r="F152" s="3">
        <v>163.0</v>
      </c>
      <c r="G152" s="3">
        <v>80.0</v>
      </c>
      <c r="H152" s="3">
        <f t="shared" si="29"/>
        <v>203</v>
      </c>
      <c r="I152" s="88">
        <f t="shared" si="30"/>
        <v>0.4709976798</v>
      </c>
      <c r="J152" s="3">
        <v>406698.63</v>
      </c>
      <c r="K152" s="3">
        <f t="shared" si="31"/>
        <v>943.6163109</v>
      </c>
      <c r="L152" s="3">
        <f t="shared" si="32"/>
        <v>2003.441527</v>
      </c>
      <c r="M152" s="3"/>
      <c r="N152" s="3">
        <f t="shared" si="33"/>
        <v>373533.8747</v>
      </c>
      <c r="O152" s="3">
        <f t="shared" si="34"/>
        <v>866.6679228</v>
      </c>
      <c r="P152" s="3">
        <f t="shared" si="35"/>
        <v>1840.068348</v>
      </c>
      <c r="Q152" s="3"/>
      <c r="R152" s="3">
        <f t="shared" ref="R152:T152" si="173">N152-J152</f>
        <v>-33164.75527</v>
      </c>
      <c r="S152" s="3">
        <f t="shared" si="173"/>
        <v>-76.9483881</v>
      </c>
      <c r="T152" s="3">
        <f t="shared" si="173"/>
        <v>-163.3731787</v>
      </c>
      <c r="U152" s="3"/>
      <c r="V152" s="3"/>
      <c r="W152" s="3"/>
      <c r="X152" s="3"/>
      <c r="Y152" s="3"/>
      <c r="Z152" s="3"/>
    </row>
    <row r="153" ht="14.25" customHeight="1">
      <c r="A153" s="15">
        <v>477.0</v>
      </c>
      <c r="B153" s="2">
        <v>1.0</v>
      </c>
      <c r="C153" s="2">
        <f>IF(A153&gt;=6000, 0,VLOOKUP(A153,'Fall20 data fy22 comp rev '!$K$11:$N$536,3,0))</f>
        <v>4</v>
      </c>
      <c r="D153" s="3" t="s">
        <v>4277</v>
      </c>
      <c r="E153" s="3">
        <v>3453.0</v>
      </c>
      <c r="F153" s="3">
        <v>673.0</v>
      </c>
      <c r="G153" s="3">
        <v>392.0</v>
      </c>
      <c r="H153" s="3">
        <f t="shared" si="29"/>
        <v>869</v>
      </c>
      <c r="I153" s="88">
        <f t="shared" si="30"/>
        <v>0.2516652187</v>
      </c>
      <c r="J153" s="3">
        <v>932161.36</v>
      </c>
      <c r="K153" s="3">
        <f t="shared" si="31"/>
        <v>269.9569534</v>
      </c>
      <c r="L153" s="3">
        <f t="shared" si="32"/>
        <v>1072.682808</v>
      </c>
      <c r="M153" s="3"/>
      <c r="N153" s="3">
        <f t="shared" si="33"/>
        <v>1599019.395</v>
      </c>
      <c r="O153" s="3">
        <f t="shared" si="34"/>
        <v>463.0812032</v>
      </c>
      <c r="P153" s="3">
        <f t="shared" si="35"/>
        <v>1840.068348</v>
      </c>
      <c r="Q153" s="3"/>
      <c r="R153" s="3">
        <f t="shared" ref="R153:T153" si="174">N153-J153</f>
        <v>666858.0348</v>
      </c>
      <c r="S153" s="3">
        <f t="shared" si="174"/>
        <v>193.1242499</v>
      </c>
      <c r="T153" s="3">
        <f t="shared" si="174"/>
        <v>767.3855406</v>
      </c>
      <c r="U153" s="3"/>
      <c r="V153" s="3"/>
      <c r="W153" s="3"/>
      <c r="X153" s="3"/>
      <c r="Y153" s="3"/>
      <c r="Z153" s="3"/>
    </row>
    <row r="154" ht="14.25" customHeight="1">
      <c r="A154" s="15">
        <v>480.0</v>
      </c>
      <c r="B154" s="2">
        <v>1.0</v>
      </c>
      <c r="C154" s="2">
        <f>IF(A154&gt;=6000, 0,VLOOKUP(A154,'Fall20 data fy22 comp rev '!$K$11:$N$536,3,0))</f>
        <v>6</v>
      </c>
      <c r="D154" s="3" t="s">
        <v>4278</v>
      </c>
      <c r="E154" s="3">
        <v>640.0</v>
      </c>
      <c r="F154" s="3">
        <v>394.0</v>
      </c>
      <c r="G154" s="3">
        <v>44.0</v>
      </c>
      <c r="H154" s="3">
        <f t="shared" si="29"/>
        <v>416</v>
      </c>
      <c r="I154" s="88">
        <f t="shared" si="30"/>
        <v>0.65</v>
      </c>
      <c r="J154" s="3">
        <v>1105600.73</v>
      </c>
      <c r="K154" s="3">
        <f t="shared" si="31"/>
        <v>1727.501141</v>
      </c>
      <c r="L154" s="3">
        <f t="shared" si="32"/>
        <v>2657.694063</v>
      </c>
      <c r="M154" s="3"/>
      <c r="N154" s="3">
        <f t="shared" si="33"/>
        <v>765468.4329</v>
      </c>
      <c r="O154" s="3">
        <f t="shared" si="34"/>
        <v>1196.044426</v>
      </c>
      <c r="P154" s="3">
        <f t="shared" si="35"/>
        <v>1840.068348</v>
      </c>
      <c r="Q154" s="3"/>
      <c r="R154" s="3">
        <f t="shared" ref="R154:T154" si="175">N154-J154</f>
        <v>-340132.2971</v>
      </c>
      <c r="S154" s="3">
        <f t="shared" si="175"/>
        <v>-531.4567142</v>
      </c>
      <c r="T154" s="3">
        <f t="shared" si="175"/>
        <v>-817.6257141</v>
      </c>
      <c r="U154" s="3"/>
      <c r="V154" s="3"/>
      <c r="W154" s="3"/>
      <c r="X154" s="3"/>
      <c r="Y154" s="3"/>
      <c r="Z154" s="3"/>
    </row>
    <row r="155" ht="14.25" customHeight="1">
      <c r="A155" s="15">
        <v>482.0</v>
      </c>
      <c r="B155" s="2">
        <v>1.0</v>
      </c>
      <c r="C155" s="2">
        <f>IF(A155&gt;=6000, 0,VLOOKUP(A155,'Fall20 data fy22 comp rev '!$K$11:$N$536,3,0))</f>
        <v>4</v>
      </c>
      <c r="D155" s="3" t="s">
        <v>4279</v>
      </c>
      <c r="E155" s="3">
        <v>2536.0</v>
      </c>
      <c r="F155" s="3">
        <v>825.0</v>
      </c>
      <c r="G155" s="3">
        <v>336.0</v>
      </c>
      <c r="H155" s="3">
        <f t="shared" si="29"/>
        <v>993</v>
      </c>
      <c r="I155" s="88">
        <f t="shared" si="30"/>
        <v>0.3915615142</v>
      </c>
      <c r="J155" s="3">
        <v>1623182.34</v>
      </c>
      <c r="K155" s="3">
        <f t="shared" si="31"/>
        <v>640.0561278</v>
      </c>
      <c r="L155" s="3">
        <f t="shared" si="32"/>
        <v>1634.624713</v>
      </c>
      <c r="M155" s="3"/>
      <c r="N155" s="3">
        <f t="shared" si="33"/>
        <v>1827187.87</v>
      </c>
      <c r="O155" s="3">
        <f t="shared" si="34"/>
        <v>720.4999487</v>
      </c>
      <c r="P155" s="3">
        <f t="shared" si="35"/>
        <v>1840.068348</v>
      </c>
      <c r="Q155" s="3"/>
      <c r="R155" s="3">
        <f t="shared" ref="R155:T155" si="176">N155-J155</f>
        <v>204005.53</v>
      </c>
      <c r="S155" s="3">
        <f t="shared" si="176"/>
        <v>80.44382097</v>
      </c>
      <c r="T155" s="3">
        <f t="shared" si="176"/>
        <v>205.4436354</v>
      </c>
      <c r="U155" s="3"/>
      <c r="V155" s="3"/>
      <c r="W155" s="3"/>
      <c r="X155" s="3"/>
      <c r="Y155" s="3"/>
      <c r="Z155" s="3"/>
    </row>
    <row r="156" ht="14.25" customHeight="1">
      <c r="A156" s="15">
        <v>484.0</v>
      </c>
      <c r="B156" s="2">
        <v>1.0</v>
      </c>
      <c r="C156" s="2">
        <f>IF(A156&gt;=6000, 0,VLOOKUP(A156,'Fall20 data fy22 comp rev '!$K$11:$N$536,3,0))</f>
        <v>5</v>
      </c>
      <c r="D156" s="3" t="s">
        <v>4280</v>
      </c>
      <c r="E156" s="3">
        <v>1195.0</v>
      </c>
      <c r="F156" s="3">
        <v>284.0</v>
      </c>
      <c r="G156" s="3">
        <v>126.0</v>
      </c>
      <c r="H156" s="3">
        <f t="shared" si="29"/>
        <v>347</v>
      </c>
      <c r="I156" s="88">
        <f t="shared" si="30"/>
        <v>0.290376569</v>
      </c>
      <c r="J156" s="3">
        <v>428426.44000000006</v>
      </c>
      <c r="K156" s="3">
        <f t="shared" si="31"/>
        <v>358.5158494</v>
      </c>
      <c r="L156" s="3">
        <f t="shared" si="32"/>
        <v>1234.658329</v>
      </c>
      <c r="M156" s="3"/>
      <c r="N156" s="3">
        <f t="shared" si="33"/>
        <v>638503.7169</v>
      </c>
      <c r="O156" s="3">
        <f t="shared" si="34"/>
        <v>534.3127338</v>
      </c>
      <c r="P156" s="3">
        <f t="shared" si="35"/>
        <v>1840.068348</v>
      </c>
      <c r="Q156" s="3"/>
      <c r="R156" s="3">
        <f t="shared" ref="R156:T156" si="177">N156-J156</f>
        <v>210077.2769</v>
      </c>
      <c r="S156" s="3">
        <f t="shared" si="177"/>
        <v>175.7968844</v>
      </c>
      <c r="T156" s="3">
        <f t="shared" si="177"/>
        <v>605.4100199</v>
      </c>
      <c r="U156" s="3"/>
      <c r="V156" s="3"/>
      <c r="W156" s="3"/>
      <c r="X156" s="3"/>
      <c r="Y156" s="3"/>
      <c r="Z156" s="3"/>
    </row>
    <row r="157" ht="14.25" customHeight="1">
      <c r="A157" s="15">
        <v>485.0</v>
      </c>
      <c r="B157" s="2">
        <v>1.0</v>
      </c>
      <c r="C157" s="2">
        <f>IF(A157&gt;=6000, 0,VLOOKUP(A157,'Fall20 data fy22 comp rev '!$K$11:$N$536,3,0))</f>
        <v>6</v>
      </c>
      <c r="D157" s="3" t="s">
        <v>4281</v>
      </c>
      <c r="E157" s="3">
        <v>954.0</v>
      </c>
      <c r="F157" s="3">
        <v>156.0</v>
      </c>
      <c r="G157" s="3">
        <v>112.0</v>
      </c>
      <c r="H157" s="3">
        <f t="shared" si="29"/>
        <v>212</v>
      </c>
      <c r="I157" s="88">
        <f t="shared" si="30"/>
        <v>0.2222222222</v>
      </c>
      <c r="J157" s="3">
        <v>193470.55</v>
      </c>
      <c r="K157" s="3">
        <f t="shared" si="31"/>
        <v>202.7993187</v>
      </c>
      <c r="L157" s="3">
        <f t="shared" si="32"/>
        <v>912.596934</v>
      </c>
      <c r="M157" s="3"/>
      <c r="N157" s="3">
        <f t="shared" si="33"/>
        <v>390094.4899</v>
      </c>
      <c r="O157" s="3">
        <f t="shared" si="34"/>
        <v>408.9040774</v>
      </c>
      <c r="P157" s="3">
        <f t="shared" si="35"/>
        <v>1840.068348</v>
      </c>
      <c r="Q157" s="3"/>
      <c r="R157" s="3">
        <f t="shared" ref="R157:T157" si="178">N157-J157</f>
        <v>196623.9399</v>
      </c>
      <c r="S157" s="3">
        <f t="shared" si="178"/>
        <v>206.1047588</v>
      </c>
      <c r="T157" s="3">
        <f t="shared" si="178"/>
        <v>927.4714145</v>
      </c>
      <c r="U157" s="3"/>
      <c r="V157" s="3"/>
      <c r="W157" s="3"/>
      <c r="X157" s="3"/>
      <c r="Y157" s="3"/>
      <c r="Z157" s="3"/>
    </row>
    <row r="158" ht="14.25" customHeight="1">
      <c r="A158" s="15">
        <v>486.0</v>
      </c>
      <c r="B158" s="2">
        <v>1.0</v>
      </c>
      <c r="C158" s="2">
        <f>IF(A158&gt;=6000, 0,VLOOKUP(A158,'Fall20 data fy22 comp rev '!$K$11:$N$536,3,0))</f>
        <v>6</v>
      </c>
      <c r="D158" s="3" t="s">
        <v>4282</v>
      </c>
      <c r="E158" s="3">
        <v>329.0</v>
      </c>
      <c r="F158" s="3">
        <v>74.0</v>
      </c>
      <c r="G158" s="3">
        <v>56.0</v>
      </c>
      <c r="H158" s="3">
        <f t="shared" si="29"/>
        <v>102</v>
      </c>
      <c r="I158" s="88">
        <f t="shared" si="30"/>
        <v>0.3100303951</v>
      </c>
      <c r="J158" s="3">
        <v>136606.08</v>
      </c>
      <c r="K158" s="3">
        <f t="shared" si="31"/>
        <v>415.2160486</v>
      </c>
      <c r="L158" s="3">
        <f t="shared" si="32"/>
        <v>1339.275294</v>
      </c>
      <c r="M158" s="3"/>
      <c r="N158" s="3">
        <f t="shared" si="33"/>
        <v>187686.9715</v>
      </c>
      <c r="O158" s="3">
        <f t="shared" si="34"/>
        <v>570.4771171</v>
      </c>
      <c r="P158" s="3">
        <f t="shared" si="35"/>
        <v>1840.068348</v>
      </c>
      <c r="Q158" s="3"/>
      <c r="R158" s="3">
        <f t="shared" ref="R158:T158" si="179">N158-J158</f>
        <v>51080.89154</v>
      </c>
      <c r="S158" s="3">
        <f t="shared" si="179"/>
        <v>155.2610685</v>
      </c>
      <c r="T158" s="3">
        <f t="shared" si="179"/>
        <v>500.7930543</v>
      </c>
      <c r="U158" s="3"/>
      <c r="V158" s="3"/>
      <c r="W158" s="3"/>
      <c r="X158" s="3"/>
      <c r="Y158" s="3"/>
      <c r="Z158" s="3"/>
    </row>
    <row r="159" ht="14.25" customHeight="1">
      <c r="A159" s="15">
        <v>487.0</v>
      </c>
      <c r="B159" s="2">
        <v>1.0</v>
      </c>
      <c r="C159" s="2">
        <f>IF(A159&gt;=6000, 0,VLOOKUP(A159,'Fall20 data fy22 comp rev '!$K$11:$N$536,3,0))</f>
        <v>6</v>
      </c>
      <c r="D159" s="3" t="s">
        <v>4283</v>
      </c>
      <c r="E159" s="3">
        <v>380.0</v>
      </c>
      <c r="F159" s="3">
        <v>77.0</v>
      </c>
      <c r="G159" s="3">
        <v>39.0</v>
      </c>
      <c r="H159" s="3">
        <f t="shared" si="29"/>
        <v>96.5</v>
      </c>
      <c r="I159" s="88">
        <f t="shared" si="30"/>
        <v>0.2539473684</v>
      </c>
      <c r="J159" s="3">
        <v>103877.54</v>
      </c>
      <c r="K159" s="3">
        <f t="shared" si="31"/>
        <v>273.3619474</v>
      </c>
      <c r="L159" s="3">
        <f t="shared" si="32"/>
        <v>1076.451192</v>
      </c>
      <c r="M159" s="3"/>
      <c r="N159" s="3">
        <f t="shared" si="33"/>
        <v>177566.5956</v>
      </c>
      <c r="O159" s="3">
        <f t="shared" si="34"/>
        <v>467.2805148</v>
      </c>
      <c r="P159" s="3">
        <f t="shared" si="35"/>
        <v>1840.068348</v>
      </c>
      <c r="Q159" s="3"/>
      <c r="R159" s="3">
        <f t="shared" ref="R159:T159" si="180">N159-J159</f>
        <v>73689.05562</v>
      </c>
      <c r="S159" s="3">
        <f t="shared" si="180"/>
        <v>193.9185674</v>
      </c>
      <c r="T159" s="3">
        <f t="shared" si="180"/>
        <v>763.6171567</v>
      </c>
      <c r="U159" s="3"/>
      <c r="V159" s="3"/>
      <c r="W159" s="3"/>
      <c r="X159" s="3"/>
      <c r="Y159" s="3"/>
      <c r="Z159" s="3"/>
    </row>
    <row r="160" ht="14.25" customHeight="1">
      <c r="A160" s="15">
        <v>492.0</v>
      </c>
      <c r="B160" s="2">
        <v>1.0</v>
      </c>
      <c r="C160" s="2">
        <f>IF(A160&gt;=6000, 0,VLOOKUP(A160,'Fall20 data fy22 comp rev '!$K$11:$N$536,3,0))</f>
        <v>4</v>
      </c>
      <c r="D160" s="3" t="s">
        <v>4284</v>
      </c>
      <c r="E160" s="3">
        <v>5161.0</v>
      </c>
      <c r="F160" s="3">
        <v>2308.0</v>
      </c>
      <c r="G160" s="3">
        <v>605.0</v>
      </c>
      <c r="H160" s="3">
        <f t="shared" si="29"/>
        <v>2610.5</v>
      </c>
      <c r="I160" s="88">
        <f t="shared" si="30"/>
        <v>0.505812827</v>
      </c>
      <c r="J160" s="3">
        <v>5575016.72</v>
      </c>
      <c r="K160" s="3">
        <f t="shared" si="31"/>
        <v>1080.220252</v>
      </c>
      <c r="L160" s="3">
        <f t="shared" si="32"/>
        <v>2135.612611</v>
      </c>
      <c r="M160" s="3"/>
      <c r="N160" s="3">
        <f t="shared" si="33"/>
        <v>4803498.424</v>
      </c>
      <c r="O160" s="3">
        <f t="shared" si="34"/>
        <v>930.7301731</v>
      </c>
      <c r="P160" s="3">
        <f t="shared" si="35"/>
        <v>1840.068348</v>
      </c>
      <c r="Q160" s="3"/>
      <c r="R160" s="3">
        <f t="shared" ref="R160:T160" si="181">N160-J160</f>
        <v>-771518.2965</v>
      </c>
      <c r="S160" s="3">
        <f t="shared" si="181"/>
        <v>-149.4900788</v>
      </c>
      <c r="T160" s="3">
        <f t="shared" si="181"/>
        <v>-295.5442622</v>
      </c>
      <c r="U160" s="3"/>
      <c r="V160" s="3"/>
      <c r="W160" s="3"/>
      <c r="X160" s="3"/>
      <c r="Y160" s="3"/>
      <c r="Z160" s="3"/>
    </row>
    <row r="161" ht="14.25" customHeight="1">
      <c r="A161" s="15">
        <v>495.0</v>
      </c>
      <c r="B161" s="2">
        <v>1.0</v>
      </c>
      <c r="C161" s="2">
        <f>IF(A161&gt;=6000, 0,VLOOKUP(A161,'Fall20 data fy22 comp rev '!$K$11:$N$536,3,0))</f>
        <v>6</v>
      </c>
      <c r="D161" s="3" t="s">
        <v>4285</v>
      </c>
      <c r="E161" s="3">
        <v>438.0</v>
      </c>
      <c r="F161" s="3">
        <v>81.0</v>
      </c>
      <c r="G161" s="3">
        <v>39.0</v>
      </c>
      <c r="H161" s="3">
        <f t="shared" si="29"/>
        <v>100.5</v>
      </c>
      <c r="I161" s="88">
        <f t="shared" si="30"/>
        <v>0.2294520548</v>
      </c>
      <c r="J161" s="3">
        <v>95886.95999999999</v>
      </c>
      <c r="K161" s="3">
        <f t="shared" si="31"/>
        <v>218.92</v>
      </c>
      <c r="L161" s="3">
        <f t="shared" si="32"/>
        <v>954.0991045</v>
      </c>
      <c r="M161" s="3"/>
      <c r="N161" s="3">
        <f t="shared" si="33"/>
        <v>184926.869</v>
      </c>
      <c r="O161" s="3">
        <f t="shared" si="34"/>
        <v>422.2074635</v>
      </c>
      <c r="P161" s="3">
        <f t="shared" si="35"/>
        <v>1840.068348</v>
      </c>
      <c r="Q161" s="3"/>
      <c r="R161" s="3">
        <f t="shared" ref="R161:T161" si="182">N161-J161</f>
        <v>89039.90902</v>
      </c>
      <c r="S161" s="3">
        <f t="shared" si="182"/>
        <v>203.2874635</v>
      </c>
      <c r="T161" s="3">
        <f t="shared" si="182"/>
        <v>885.9692439</v>
      </c>
      <c r="U161" s="3"/>
      <c r="V161" s="3"/>
      <c r="W161" s="3"/>
      <c r="X161" s="3"/>
      <c r="Y161" s="3"/>
      <c r="Z161" s="3"/>
    </row>
    <row r="162" ht="14.25" customHeight="1">
      <c r="A162" s="15">
        <v>497.0</v>
      </c>
      <c r="B162" s="2">
        <v>1.0</v>
      </c>
      <c r="C162" s="2">
        <f>IF(A162&gt;=6000, 0,VLOOKUP(A162,'Fall20 data fy22 comp rev '!$K$11:$N$536,3,0))</f>
        <v>6</v>
      </c>
      <c r="D162" s="3" t="s">
        <v>4286</v>
      </c>
      <c r="E162" s="3">
        <v>275.0</v>
      </c>
      <c r="F162" s="3">
        <v>101.0</v>
      </c>
      <c r="G162" s="3">
        <v>44.0</v>
      </c>
      <c r="H162" s="3">
        <f t="shared" si="29"/>
        <v>123</v>
      </c>
      <c r="I162" s="88">
        <f t="shared" si="30"/>
        <v>0.4472727273</v>
      </c>
      <c r="J162" s="3">
        <v>229045.05</v>
      </c>
      <c r="K162" s="3">
        <f t="shared" si="31"/>
        <v>832.8910909</v>
      </c>
      <c r="L162" s="3">
        <f t="shared" si="32"/>
        <v>1862.154878</v>
      </c>
      <c r="M162" s="3"/>
      <c r="N162" s="3">
        <f t="shared" si="33"/>
        <v>226328.4069</v>
      </c>
      <c r="O162" s="3">
        <f t="shared" si="34"/>
        <v>823.0123886</v>
      </c>
      <c r="P162" s="3">
        <f t="shared" si="35"/>
        <v>1840.068348</v>
      </c>
      <c r="Q162" s="3"/>
      <c r="R162" s="3">
        <f t="shared" ref="R162:T162" si="183">N162-J162</f>
        <v>-2716.643145</v>
      </c>
      <c r="S162" s="3">
        <f t="shared" si="183"/>
        <v>-9.878702344</v>
      </c>
      <c r="T162" s="3">
        <f t="shared" si="183"/>
        <v>-22.08652963</v>
      </c>
      <c r="U162" s="3"/>
      <c r="V162" s="3"/>
      <c r="W162" s="3"/>
      <c r="X162" s="3"/>
      <c r="Y162" s="3"/>
      <c r="Z162" s="3"/>
    </row>
    <row r="163" ht="14.25" customHeight="1">
      <c r="A163" s="15">
        <v>499.0</v>
      </c>
      <c r="B163" s="2">
        <v>1.0</v>
      </c>
      <c r="C163" s="2">
        <f>IF(A163&gt;=6000, 0,VLOOKUP(A163,'Fall20 data fy22 comp rev '!$K$11:$N$536,3,0))</f>
        <v>6</v>
      </c>
      <c r="D163" s="3" t="s">
        <v>1272</v>
      </c>
      <c r="E163" s="3">
        <v>256.0</v>
      </c>
      <c r="F163" s="3">
        <v>58.0</v>
      </c>
      <c r="G163" s="3">
        <v>34.0</v>
      </c>
      <c r="H163" s="3">
        <f t="shared" si="29"/>
        <v>75</v>
      </c>
      <c r="I163" s="88">
        <f t="shared" si="30"/>
        <v>0.29296875</v>
      </c>
      <c r="J163" s="3">
        <v>90195.04</v>
      </c>
      <c r="K163" s="3">
        <f t="shared" si="31"/>
        <v>352.324375</v>
      </c>
      <c r="L163" s="3">
        <f t="shared" si="32"/>
        <v>1202.600533</v>
      </c>
      <c r="M163" s="3"/>
      <c r="N163" s="3">
        <f t="shared" si="33"/>
        <v>138005.1261</v>
      </c>
      <c r="O163" s="3">
        <f t="shared" si="34"/>
        <v>539.082524</v>
      </c>
      <c r="P163" s="3">
        <f t="shared" si="35"/>
        <v>1840.068348</v>
      </c>
      <c r="Q163" s="3"/>
      <c r="R163" s="3">
        <f t="shared" ref="R163:T163" si="184">N163-J163</f>
        <v>47810.08613</v>
      </c>
      <c r="S163" s="3">
        <f t="shared" si="184"/>
        <v>186.758149</v>
      </c>
      <c r="T163" s="3">
        <f t="shared" si="184"/>
        <v>637.4678151</v>
      </c>
      <c r="U163" s="3"/>
      <c r="V163" s="3"/>
      <c r="W163" s="3"/>
      <c r="X163" s="3"/>
      <c r="Y163" s="3"/>
      <c r="Z163" s="3"/>
    </row>
    <row r="164" ht="14.25" customHeight="1">
      <c r="A164" s="15">
        <v>500.0</v>
      </c>
      <c r="B164" s="2">
        <v>1.0</v>
      </c>
      <c r="C164" s="2">
        <f>IF(A164&gt;=6000, 0,VLOOKUP(A164,'Fall20 data fy22 comp rev '!$K$11:$N$536,3,0))</f>
        <v>6</v>
      </c>
      <c r="D164" s="3" t="s">
        <v>4287</v>
      </c>
      <c r="E164" s="3">
        <v>380.0</v>
      </c>
      <c r="F164" s="3">
        <v>67.0</v>
      </c>
      <c r="G164" s="3">
        <v>36.0</v>
      </c>
      <c r="H164" s="3">
        <f t="shared" si="29"/>
        <v>85</v>
      </c>
      <c r="I164" s="88">
        <f t="shared" si="30"/>
        <v>0.2236842105</v>
      </c>
      <c r="J164" s="3">
        <v>85597.72</v>
      </c>
      <c r="K164" s="3">
        <f t="shared" si="31"/>
        <v>225.2571579</v>
      </c>
      <c r="L164" s="3">
        <f t="shared" si="32"/>
        <v>1007.032</v>
      </c>
      <c r="M164" s="3"/>
      <c r="N164" s="3">
        <f t="shared" si="33"/>
        <v>156405.8096</v>
      </c>
      <c r="O164" s="3">
        <f t="shared" si="34"/>
        <v>411.5942358</v>
      </c>
      <c r="P164" s="3">
        <f t="shared" si="35"/>
        <v>1840.068348</v>
      </c>
      <c r="Q164" s="3"/>
      <c r="R164" s="3">
        <f t="shared" ref="R164:T164" si="185">N164-J164</f>
        <v>70808.08962</v>
      </c>
      <c r="S164" s="3">
        <f t="shared" si="185"/>
        <v>186.3370779</v>
      </c>
      <c r="T164" s="3">
        <f t="shared" si="185"/>
        <v>833.0363484</v>
      </c>
      <c r="U164" s="3"/>
      <c r="V164" s="3"/>
      <c r="W164" s="3"/>
      <c r="X164" s="3"/>
      <c r="Y164" s="3"/>
      <c r="Z164" s="3"/>
    </row>
    <row r="165" ht="14.25" customHeight="1">
      <c r="A165" s="15">
        <v>505.0</v>
      </c>
      <c r="B165" s="2">
        <v>1.0</v>
      </c>
      <c r="C165" s="2">
        <f>IF(A165&gt;=6000, 0,VLOOKUP(A165,'Fall20 data fy22 comp rev '!$K$11:$N$536,3,0))</f>
        <v>6</v>
      </c>
      <c r="D165" s="3" t="s">
        <v>4288</v>
      </c>
      <c r="E165" s="3">
        <v>346.0</v>
      </c>
      <c r="F165" s="3">
        <v>100.0</v>
      </c>
      <c r="G165" s="3">
        <v>29.0</v>
      </c>
      <c r="H165" s="3">
        <f t="shared" si="29"/>
        <v>114.5</v>
      </c>
      <c r="I165" s="88">
        <f t="shared" si="30"/>
        <v>0.3309248555</v>
      </c>
      <c r="J165" s="3">
        <v>159100.11</v>
      </c>
      <c r="K165" s="3">
        <f t="shared" si="31"/>
        <v>459.8269075</v>
      </c>
      <c r="L165" s="3">
        <f t="shared" si="32"/>
        <v>1389.520611</v>
      </c>
      <c r="M165" s="3"/>
      <c r="N165" s="3">
        <f t="shared" si="33"/>
        <v>210687.8259</v>
      </c>
      <c r="O165" s="3">
        <f t="shared" si="34"/>
        <v>608.9243523</v>
      </c>
      <c r="P165" s="3">
        <f t="shared" si="35"/>
        <v>1840.068348</v>
      </c>
      <c r="Q165" s="3"/>
      <c r="R165" s="3">
        <f t="shared" ref="R165:T165" si="186">N165-J165</f>
        <v>51587.71589</v>
      </c>
      <c r="S165" s="3">
        <f t="shared" si="186"/>
        <v>149.0974448</v>
      </c>
      <c r="T165" s="3">
        <f t="shared" si="186"/>
        <v>450.5477371</v>
      </c>
      <c r="U165" s="3"/>
      <c r="V165" s="3"/>
      <c r="W165" s="3"/>
      <c r="X165" s="3"/>
      <c r="Y165" s="3"/>
      <c r="Z165" s="3"/>
    </row>
    <row r="166" ht="14.25" customHeight="1">
      <c r="A166" s="15">
        <v>507.0</v>
      </c>
      <c r="B166" s="2">
        <v>1.0</v>
      </c>
      <c r="C166" s="2">
        <f>IF(A166&gt;=6000, 0,VLOOKUP(A166,'Fall20 data fy22 comp rev '!$K$11:$N$536,3,0))</f>
        <v>6</v>
      </c>
      <c r="D166" s="3" t="s">
        <v>4289</v>
      </c>
      <c r="E166" s="3">
        <v>391.0</v>
      </c>
      <c r="F166" s="3">
        <v>43.0</v>
      </c>
      <c r="G166" s="3">
        <v>30.0</v>
      </c>
      <c r="H166" s="3">
        <f t="shared" si="29"/>
        <v>58</v>
      </c>
      <c r="I166" s="88">
        <f t="shared" si="30"/>
        <v>0.1483375959</v>
      </c>
      <c r="J166" s="3">
        <v>36285.990000000005</v>
      </c>
      <c r="K166" s="3">
        <f t="shared" si="31"/>
        <v>92.80304348</v>
      </c>
      <c r="L166" s="3">
        <f t="shared" si="32"/>
        <v>625.6205172</v>
      </c>
      <c r="M166" s="3"/>
      <c r="N166" s="3">
        <f t="shared" si="33"/>
        <v>106723.9642</v>
      </c>
      <c r="O166" s="3">
        <f t="shared" si="34"/>
        <v>272.9513151</v>
      </c>
      <c r="P166" s="3">
        <f t="shared" si="35"/>
        <v>1840.068348</v>
      </c>
      <c r="Q166" s="3"/>
      <c r="R166" s="3">
        <f t="shared" ref="R166:T166" si="187">N166-J166</f>
        <v>70437.97421</v>
      </c>
      <c r="S166" s="3">
        <f t="shared" si="187"/>
        <v>180.1482716</v>
      </c>
      <c r="T166" s="3">
        <f t="shared" si="187"/>
        <v>1214.447831</v>
      </c>
      <c r="U166" s="3"/>
      <c r="V166" s="3"/>
      <c r="W166" s="3"/>
      <c r="X166" s="3"/>
      <c r="Y166" s="3"/>
      <c r="Z166" s="3"/>
    </row>
    <row r="167" ht="14.25" customHeight="1">
      <c r="A167" s="15">
        <v>508.0</v>
      </c>
      <c r="B167" s="2">
        <v>1.0</v>
      </c>
      <c r="C167" s="2">
        <f>IF(A167&gt;=6000, 0,VLOOKUP(A167,'Fall20 data fy22 comp rev '!$K$11:$N$536,3,0))</f>
        <v>5</v>
      </c>
      <c r="D167" s="3" t="s">
        <v>4290</v>
      </c>
      <c r="E167" s="3">
        <v>2246.0</v>
      </c>
      <c r="F167" s="3">
        <v>661.0</v>
      </c>
      <c r="G167" s="3">
        <v>146.0</v>
      </c>
      <c r="H167" s="3">
        <f t="shared" si="29"/>
        <v>734</v>
      </c>
      <c r="I167" s="88">
        <f t="shared" si="30"/>
        <v>0.3268032057</v>
      </c>
      <c r="J167" s="3">
        <v>1023122.6200000001</v>
      </c>
      <c r="K167" s="3">
        <f t="shared" si="31"/>
        <v>455.5309973</v>
      </c>
      <c r="L167" s="3">
        <f t="shared" si="32"/>
        <v>1393.900027</v>
      </c>
      <c r="M167" s="3"/>
      <c r="N167" s="3">
        <f t="shared" si="33"/>
        <v>1350610.168</v>
      </c>
      <c r="O167" s="3">
        <f t="shared" si="34"/>
        <v>601.340235</v>
      </c>
      <c r="P167" s="3">
        <f t="shared" si="35"/>
        <v>1840.068348</v>
      </c>
      <c r="Q167" s="3"/>
      <c r="R167" s="3">
        <f t="shared" ref="R167:T167" si="188">N167-J167</f>
        <v>327487.5477</v>
      </c>
      <c r="S167" s="3">
        <f t="shared" si="188"/>
        <v>145.8092376</v>
      </c>
      <c r="T167" s="3">
        <f t="shared" si="188"/>
        <v>446.1683212</v>
      </c>
      <c r="U167" s="3"/>
      <c r="V167" s="3"/>
      <c r="W167" s="3"/>
      <c r="X167" s="3"/>
      <c r="Y167" s="3"/>
      <c r="Z167" s="3"/>
    </row>
    <row r="168" ht="14.25" customHeight="1">
      <c r="A168" s="15">
        <v>511.0</v>
      </c>
      <c r="B168" s="2">
        <v>1.0</v>
      </c>
      <c r="C168" s="2">
        <f>IF(A168&gt;=6000, 0,VLOOKUP(A168,'Fall20 data fy22 comp rev '!$K$11:$N$536,3,0))</f>
        <v>6</v>
      </c>
      <c r="D168" s="3" t="s">
        <v>4291</v>
      </c>
      <c r="E168" s="3">
        <v>574.0</v>
      </c>
      <c r="F168" s="3">
        <v>149.0</v>
      </c>
      <c r="G168" s="3">
        <v>82.0</v>
      </c>
      <c r="H168" s="3">
        <f t="shared" si="29"/>
        <v>190</v>
      </c>
      <c r="I168" s="88">
        <f t="shared" si="30"/>
        <v>0.331010453</v>
      </c>
      <c r="J168" s="3">
        <v>260295.88000000003</v>
      </c>
      <c r="K168" s="3">
        <f t="shared" si="31"/>
        <v>453.4771429</v>
      </c>
      <c r="L168" s="3">
        <f t="shared" si="32"/>
        <v>1369.978316</v>
      </c>
      <c r="M168" s="3"/>
      <c r="N168" s="3">
        <f t="shared" si="33"/>
        <v>349612.9862</v>
      </c>
      <c r="O168" s="3">
        <f t="shared" si="34"/>
        <v>609.0818575</v>
      </c>
      <c r="P168" s="3">
        <f t="shared" si="35"/>
        <v>1840.068348</v>
      </c>
      <c r="Q168" s="3"/>
      <c r="R168" s="3">
        <f t="shared" ref="R168:T168" si="189">N168-J168</f>
        <v>89317.1062</v>
      </c>
      <c r="S168" s="3">
        <f t="shared" si="189"/>
        <v>155.6047146</v>
      </c>
      <c r="T168" s="3">
        <f t="shared" si="189"/>
        <v>470.0900326</v>
      </c>
      <c r="U168" s="3"/>
      <c r="V168" s="3"/>
      <c r="W168" s="3"/>
      <c r="X168" s="3"/>
      <c r="Y168" s="3"/>
      <c r="Z168" s="3"/>
    </row>
    <row r="169" ht="14.25" customHeight="1">
      <c r="A169" s="15">
        <v>514.0</v>
      </c>
      <c r="B169" s="2">
        <v>1.0</v>
      </c>
      <c r="C169" s="2">
        <f>IF(A169&gt;=6000, 0,VLOOKUP(A169,'Fall20 data fy22 comp rev '!$K$11:$N$536,3,0))</f>
        <v>6</v>
      </c>
      <c r="D169" s="3" t="s">
        <v>4292</v>
      </c>
      <c r="E169" s="3">
        <v>142.0</v>
      </c>
      <c r="F169" s="3">
        <v>45.0</v>
      </c>
      <c r="G169" s="3">
        <v>21.0</v>
      </c>
      <c r="H169" s="3">
        <f t="shared" si="29"/>
        <v>55.5</v>
      </c>
      <c r="I169" s="88">
        <f t="shared" si="30"/>
        <v>0.3908450704</v>
      </c>
      <c r="J169" s="3">
        <v>90085.58</v>
      </c>
      <c r="K169" s="3">
        <f t="shared" si="31"/>
        <v>634.405493</v>
      </c>
      <c r="L169" s="3">
        <f t="shared" si="32"/>
        <v>1623.163604</v>
      </c>
      <c r="M169" s="3"/>
      <c r="N169" s="3">
        <f t="shared" si="33"/>
        <v>102123.7933</v>
      </c>
      <c r="O169" s="3">
        <f t="shared" si="34"/>
        <v>719.1816432</v>
      </c>
      <c r="P169" s="3">
        <f t="shared" si="35"/>
        <v>1840.068348</v>
      </c>
      <c r="Q169" s="3"/>
      <c r="R169" s="3">
        <f t="shared" ref="R169:T169" si="190">N169-J169</f>
        <v>12038.21334</v>
      </c>
      <c r="S169" s="3">
        <f t="shared" si="190"/>
        <v>84.77615026</v>
      </c>
      <c r="T169" s="3">
        <f t="shared" si="190"/>
        <v>216.9047448</v>
      </c>
      <c r="U169" s="3"/>
      <c r="V169" s="3"/>
      <c r="W169" s="3"/>
      <c r="X169" s="3"/>
      <c r="Y169" s="3"/>
      <c r="Z169" s="3"/>
    </row>
    <row r="170" ht="14.25" customHeight="1">
      <c r="A170" s="15">
        <v>518.0</v>
      </c>
      <c r="B170" s="2">
        <v>1.0</v>
      </c>
      <c r="C170" s="2">
        <f>IF(A170&gt;=6000, 0,VLOOKUP(A170,'Fall20 data fy22 comp rev '!$K$11:$N$536,3,0))</f>
        <v>4</v>
      </c>
      <c r="D170" s="3" t="s">
        <v>4293</v>
      </c>
      <c r="E170" s="3">
        <v>3904.0</v>
      </c>
      <c r="F170" s="3">
        <v>1929.0</v>
      </c>
      <c r="G170" s="3">
        <v>496.0</v>
      </c>
      <c r="H170" s="3">
        <f t="shared" si="29"/>
        <v>2177</v>
      </c>
      <c r="I170" s="88">
        <f t="shared" si="30"/>
        <v>0.5576331967</v>
      </c>
      <c r="J170" s="3">
        <v>5638996.09</v>
      </c>
      <c r="K170" s="3">
        <f t="shared" si="31"/>
        <v>1444.414982</v>
      </c>
      <c r="L170" s="3">
        <f t="shared" si="32"/>
        <v>2590.260032</v>
      </c>
      <c r="M170" s="3"/>
      <c r="N170" s="3">
        <f t="shared" si="33"/>
        <v>4005828.795</v>
      </c>
      <c r="O170" s="3">
        <f t="shared" si="34"/>
        <v>1026.083195</v>
      </c>
      <c r="P170" s="3">
        <f t="shared" si="35"/>
        <v>1840.068348</v>
      </c>
      <c r="Q170" s="3"/>
      <c r="R170" s="3">
        <f t="shared" ref="R170:T170" si="191">N170-J170</f>
        <v>-1633167.295</v>
      </c>
      <c r="S170" s="3">
        <f t="shared" si="191"/>
        <v>-418.3317868</v>
      </c>
      <c r="T170" s="3">
        <f t="shared" si="191"/>
        <v>-750.1916837</v>
      </c>
      <c r="U170" s="3"/>
      <c r="V170" s="3"/>
      <c r="W170" s="3"/>
      <c r="X170" s="3"/>
      <c r="Y170" s="3"/>
      <c r="Z170" s="3"/>
    </row>
    <row r="171" ht="14.25" customHeight="1">
      <c r="A171" s="15">
        <v>531.0</v>
      </c>
      <c r="B171" s="2">
        <v>1.0</v>
      </c>
      <c r="C171" s="2">
        <f>IF(A171&gt;=6000, 0,VLOOKUP(A171,'Fall20 data fy22 comp rev '!$K$11:$N$536,3,0))</f>
        <v>5</v>
      </c>
      <c r="D171" s="3" t="s">
        <v>4294</v>
      </c>
      <c r="E171" s="3">
        <v>2114.0</v>
      </c>
      <c r="F171" s="3">
        <v>168.0</v>
      </c>
      <c r="G171" s="3">
        <v>55.0</v>
      </c>
      <c r="H171" s="3">
        <f t="shared" si="29"/>
        <v>195.5</v>
      </c>
      <c r="I171" s="88">
        <f t="shared" si="30"/>
        <v>0.09247871334</v>
      </c>
      <c r="J171" s="3">
        <v>74432.8</v>
      </c>
      <c r="K171" s="3">
        <f t="shared" si="31"/>
        <v>35.20946074</v>
      </c>
      <c r="L171" s="3">
        <f t="shared" si="32"/>
        <v>380.7304348</v>
      </c>
      <c r="M171" s="3"/>
      <c r="N171" s="3">
        <f t="shared" si="33"/>
        <v>359733.3621</v>
      </c>
      <c r="O171" s="3">
        <f t="shared" si="34"/>
        <v>170.1671533</v>
      </c>
      <c r="P171" s="3">
        <f t="shared" si="35"/>
        <v>1840.068348</v>
      </c>
      <c r="Q171" s="3"/>
      <c r="R171" s="3">
        <f t="shared" ref="R171:T171" si="192">N171-J171</f>
        <v>285300.5621</v>
      </c>
      <c r="S171" s="3">
        <f t="shared" si="192"/>
        <v>134.9576926</v>
      </c>
      <c r="T171" s="3">
        <f t="shared" si="192"/>
        <v>1459.337914</v>
      </c>
      <c r="U171" s="3"/>
      <c r="V171" s="3"/>
      <c r="W171" s="3"/>
      <c r="X171" s="3"/>
      <c r="Y171" s="3"/>
      <c r="Z171" s="3"/>
    </row>
    <row r="172" ht="14.25" customHeight="1">
      <c r="A172" s="15">
        <v>533.0</v>
      </c>
      <c r="B172" s="2">
        <v>1.0</v>
      </c>
      <c r="C172" s="2">
        <f>IF(A172&gt;=6000, 0,VLOOKUP(A172,'Fall20 data fy22 comp rev '!$K$11:$N$536,3,0))</f>
        <v>5</v>
      </c>
      <c r="D172" s="3" t="s">
        <v>4295</v>
      </c>
      <c r="E172" s="3">
        <v>1101.0</v>
      </c>
      <c r="F172" s="3">
        <v>140.0</v>
      </c>
      <c r="G172" s="3">
        <v>65.0</v>
      </c>
      <c r="H172" s="3">
        <f t="shared" si="29"/>
        <v>172.5</v>
      </c>
      <c r="I172" s="88">
        <f t="shared" si="30"/>
        <v>0.1566757493</v>
      </c>
      <c r="J172" s="3">
        <v>113783.67</v>
      </c>
      <c r="K172" s="3">
        <f t="shared" si="31"/>
        <v>103.3457493</v>
      </c>
      <c r="L172" s="3">
        <f t="shared" si="32"/>
        <v>659.6154783</v>
      </c>
      <c r="M172" s="3"/>
      <c r="N172" s="3">
        <f t="shared" si="33"/>
        <v>317411.7901</v>
      </c>
      <c r="O172" s="3">
        <f t="shared" si="34"/>
        <v>288.2940873</v>
      </c>
      <c r="P172" s="3">
        <f t="shared" si="35"/>
        <v>1840.068348</v>
      </c>
      <c r="Q172" s="3"/>
      <c r="R172" s="3">
        <f t="shared" ref="R172:T172" si="193">N172-J172</f>
        <v>203628.1201</v>
      </c>
      <c r="S172" s="3">
        <f t="shared" si="193"/>
        <v>184.948338</v>
      </c>
      <c r="T172" s="3">
        <f t="shared" si="193"/>
        <v>1180.45287</v>
      </c>
      <c r="U172" s="3"/>
      <c r="V172" s="3"/>
      <c r="W172" s="3"/>
      <c r="X172" s="3"/>
      <c r="Y172" s="3"/>
      <c r="Z172" s="3"/>
    </row>
    <row r="173" ht="14.25" customHeight="1">
      <c r="A173" s="15">
        <v>534.0</v>
      </c>
      <c r="B173" s="2">
        <v>1.0</v>
      </c>
      <c r="C173" s="2">
        <f>IF(A173&gt;=6000, 0,VLOOKUP(A173,'Fall20 data fy22 comp rev '!$K$11:$N$536,3,0))</f>
        <v>5</v>
      </c>
      <c r="D173" s="3" t="s">
        <v>4296</v>
      </c>
      <c r="E173" s="3">
        <v>2108.0</v>
      </c>
      <c r="F173" s="3">
        <v>312.0</v>
      </c>
      <c r="G173" s="3">
        <v>135.0</v>
      </c>
      <c r="H173" s="3">
        <f t="shared" si="29"/>
        <v>379.5</v>
      </c>
      <c r="I173" s="88">
        <f t="shared" si="30"/>
        <v>0.180028463</v>
      </c>
      <c r="J173" s="3">
        <v>288427.1</v>
      </c>
      <c r="K173" s="3">
        <f t="shared" si="31"/>
        <v>136.825</v>
      </c>
      <c r="L173" s="3">
        <f t="shared" si="32"/>
        <v>760.0187088</v>
      </c>
      <c r="M173" s="3"/>
      <c r="N173" s="3">
        <f t="shared" si="33"/>
        <v>698305.9382</v>
      </c>
      <c r="O173" s="3">
        <f t="shared" si="34"/>
        <v>331.2646766</v>
      </c>
      <c r="P173" s="3">
        <f t="shared" si="35"/>
        <v>1840.068348</v>
      </c>
      <c r="Q173" s="3"/>
      <c r="R173" s="3">
        <f t="shared" ref="R173:T173" si="194">N173-J173</f>
        <v>409878.8382</v>
      </c>
      <c r="S173" s="3">
        <f t="shared" si="194"/>
        <v>194.4396766</v>
      </c>
      <c r="T173" s="3">
        <f t="shared" si="194"/>
        <v>1080.04964</v>
      </c>
      <c r="U173" s="3"/>
      <c r="V173" s="3"/>
      <c r="W173" s="3"/>
      <c r="X173" s="3"/>
      <c r="Y173" s="3"/>
      <c r="Z173" s="3"/>
    </row>
    <row r="174" ht="14.25" customHeight="1">
      <c r="A174" s="15">
        <v>535.0</v>
      </c>
      <c r="B174" s="2">
        <v>1.0</v>
      </c>
      <c r="C174" s="2">
        <f>IF(A174&gt;=6000, 0,VLOOKUP(A174,'Fall20 data fy22 comp rev '!$K$11:$N$536,3,0))</f>
        <v>4</v>
      </c>
      <c r="D174" s="3" t="s">
        <v>4297</v>
      </c>
      <c r="E174" s="3">
        <v>18010.0</v>
      </c>
      <c r="F174" s="3">
        <v>5395.0</v>
      </c>
      <c r="G174" s="3">
        <v>1215.0</v>
      </c>
      <c r="H174" s="3">
        <f t="shared" si="29"/>
        <v>6002.5</v>
      </c>
      <c r="I174" s="88">
        <f t="shared" si="30"/>
        <v>0.3332870627</v>
      </c>
      <c r="J174" s="3">
        <v>9694653.280000003</v>
      </c>
      <c r="K174" s="3">
        <f t="shared" si="31"/>
        <v>538.2927973</v>
      </c>
      <c r="L174" s="3">
        <f t="shared" si="32"/>
        <v>1615.102587</v>
      </c>
      <c r="M174" s="3"/>
      <c r="N174" s="3">
        <f t="shared" si="33"/>
        <v>11045010.26</v>
      </c>
      <c r="O174" s="3">
        <f t="shared" si="34"/>
        <v>613.2709751</v>
      </c>
      <c r="P174" s="3">
        <f t="shared" si="35"/>
        <v>1840.068348</v>
      </c>
      <c r="Q174" s="3"/>
      <c r="R174" s="3">
        <f t="shared" ref="R174:T174" si="195">N174-J174</f>
        <v>1350356.981</v>
      </c>
      <c r="S174" s="3">
        <f t="shared" si="195"/>
        <v>74.97817776</v>
      </c>
      <c r="T174" s="3">
        <f t="shared" si="195"/>
        <v>224.9657612</v>
      </c>
      <c r="U174" s="3"/>
      <c r="V174" s="3"/>
      <c r="W174" s="3"/>
      <c r="X174" s="3"/>
      <c r="Y174" s="3"/>
      <c r="Z174" s="3"/>
    </row>
    <row r="175" ht="14.25" customHeight="1">
      <c r="A175" s="15">
        <v>542.0</v>
      </c>
      <c r="B175" s="2">
        <v>1.0</v>
      </c>
      <c r="C175" s="2">
        <f>IF(A175&gt;=6000, 0,VLOOKUP(A175,'Fall20 data fy22 comp rev '!$K$11:$N$536,3,0))</f>
        <v>6</v>
      </c>
      <c r="D175" s="3" t="s">
        <v>4298</v>
      </c>
      <c r="E175" s="3">
        <v>428.0</v>
      </c>
      <c r="F175" s="3">
        <v>88.0</v>
      </c>
      <c r="G175" s="3">
        <v>38.0</v>
      </c>
      <c r="H175" s="3">
        <f t="shared" si="29"/>
        <v>107</v>
      </c>
      <c r="I175" s="88">
        <f t="shared" si="30"/>
        <v>0.25</v>
      </c>
      <c r="J175" s="3">
        <v>113236.37</v>
      </c>
      <c r="K175" s="3">
        <f t="shared" si="31"/>
        <v>264.5709579</v>
      </c>
      <c r="L175" s="3">
        <f t="shared" si="32"/>
        <v>1058.283832</v>
      </c>
      <c r="M175" s="3"/>
      <c r="N175" s="3">
        <f t="shared" si="33"/>
        <v>196887.3133</v>
      </c>
      <c r="O175" s="3">
        <f t="shared" si="34"/>
        <v>460.0170871</v>
      </c>
      <c r="P175" s="3">
        <f t="shared" si="35"/>
        <v>1840.068348</v>
      </c>
      <c r="Q175" s="3"/>
      <c r="R175" s="3">
        <f t="shared" ref="R175:T175" si="196">N175-J175</f>
        <v>83650.94328</v>
      </c>
      <c r="S175" s="3">
        <f t="shared" si="196"/>
        <v>195.4461292</v>
      </c>
      <c r="T175" s="3">
        <f t="shared" si="196"/>
        <v>781.7845166</v>
      </c>
      <c r="U175" s="3"/>
      <c r="V175" s="3"/>
      <c r="W175" s="3"/>
      <c r="X175" s="3"/>
      <c r="Y175" s="3"/>
      <c r="Z175" s="3"/>
    </row>
    <row r="176" ht="14.25" customHeight="1">
      <c r="A176" s="15">
        <v>544.0</v>
      </c>
      <c r="B176" s="2">
        <v>1.0</v>
      </c>
      <c r="C176" s="2">
        <f>IF(A176&gt;=6000, 0,VLOOKUP(A176,'Fall20 data fy22 comp rev '!$K$11:$N$536,3,0))</f>
        <v>4</v>
      </c>
      <c r="D176" s="3" t="s">
        <v>4299</v>
      </c>
      <c r="E176" s="3">
        <v>2890.0</v>
      </c>
      <c r="F176" s="3">
        <v>734.0</v>
      </c>
      <c r="G176" s="3">
        <v>260.0</v>
      </c>
      <c r="H176" s="3">
        <f t="shared" si="29"/>
        <v>864</v>
      </c>
      <c r="I176" s="88">
        <f t="shared" si="30"/>
        <v>0.2989619377</v>
      </c>
      <c r="J176" s="3">
        <v>1101167.5999999999</v>
      </c>
      <c r="K176" s="3">
        <f t="shared" si="31"/>
        <v>381.0268512</v>
      </c>
      <c r="L176" s="3">
        <f t="shared" si="32"/>
        <v>1274.499537</v>
      </c>
      <c r="M176" s="3"/>
      <c r="N176" s="3">
        <f t="shared" si="33"/>
        <v>1589819.053</v>
      </c>
      <c r="O176" s="3">
        <f t="shared" si="34"/>
        <v>550.110399</v>
      </c>
      <c r="P176" s="3">
        <f t="shared" si="35"/>
        <v>1840.068348</v>
      </c>
      <c r="Q176" s="3"/>
      <c r="R176" s="3">
        <f t="shared" ref="R176:T176" si="197">N176-J176</f>
        <v>488651.453</v>
      </c>
      <c r="S176" s="3">
        <f t="shared" si="197"/>
        <v>169.0835478</v>
      </c>
      <c r="T176" s="3">
        <f t="shared" si="197"/>
        <v>565.5688114</v>
      </c>
      <c r="U176" s="3"/>
      <c r="V176" s="3"/>
      <c r="W176" s="3"/>
      <c r="X176" s="3"/>
      <c r="Y176" s="3"/>
      <c r="Z176" s="3"/>
    </row>
    <row r="177" ht="14.25" customHeight="1">
      <c r="A177" s="15">
        <v>545.0</v>
      </c>
      <c r="B177" s="2">
        <v>1.0</v>
      </c>
      <c r="C177" s="2">
        <f>IF(A177&gt;=6000, 0,VLOOKUP(A177,'Fall20 data fy22 comp rev '!$K$11:$N$536,3,0))</f>
        <v>6</v>
      </c>
      <c r="D177" s="3" t="s">
        <v>4300</v>
      </c>
      <c r="E177" s="3">
        <v>368.0</v>
      </c>
      <c r="F177" s="3">
        <v>101.0</v>
      </c>
      <c r="G177" s="3">
        <v>43.0</v>
      </c>
      <c r="H177" s="3">
        <f t="shared" si="29"/>
        <v>122.5</v>
      </c>
      <c r="I177" s="88">
        <f t="shared" si="30"/>
        <v>0.3328804348</v>
      </c>
      <c r="J177" s="3">
        <v>168677.86</v>
      </c>
      <c r="K177" s="3">
        <f t="shared" si="31"/>
        <v>458.36375</v>
      </c>
      <c r="L177" s="3">
        <f t="shared" si="32"/>
        <v>1376.962122</v>
      </c>
      <c r="M177" s="3"/>
      <c r="N177" s="3">
        <f t="shared" si="33"/>
        <v>225408.3727</v>
      </c>
      <c r="O177" s="3">
        <f t="shared" si="34"/>
        <v>612.5227519</v>
      </c>
      <c r="P177" s="3">
        <f t="shared" si="35"/>
        <v>1840.068348</v>
      </c>
      <c r="Q177" s="3"/>
      <c r="R177" s="3">
        <f t="shared" ref="R177:T177" si="198">N177-J177</f>
        <v>56730.51268</v>
      </c>
      <c r="S177" s="3">
        <f t="shared" si="198"/>
        <v>154.1590019</v>
      </c>
      <c r="T177" s="3">
        <f t="shared" si="198"/>
        <v>463.106226</v>
      </c>
      <c r="U177" s="3"/>
      <c r="V177" s="3"/>
      <c r="W177" s="3"/>
      <c r="X177" s="3"/>
      <c r="Y177" s="3"/>
      <c r="Z177" s="3"/>
    </row>
    <row r="178" ht="14.25" customHeight="1">
      <c r="A178" s="15">
        <v>547.0</v>
      </c>
      <c r="B178" s="2">
        <v>1.0</v>
      </c>
      <c r="C178" s="2">
        <f>IF(A178&gt;=6000, 0,VLOOKUP(A178,'Fall20 data fy22 comp rev '!$K$11:$N$536,3,0))</f>
        <v>6</v>
      </c>
      <c r="D178" s="3" t="s">
        <v>4301</v>
      </c>
      <c r="E178" s="3">
        <v>552.0</v>
      </c>
      <c r="F178" s="3">
        <v>82.0</v>
      </c>
      <c r="G178" s="3">
        <v>60.0</v>
      </c>
      <c r="H178" s="3">
        <f t="shared" si="29"/>
        <v>112</v>
      </c>
      <c r="I178" s="88">
        <f t="shared" si="30"/>
        <v>0.2028985507</v>
      </c>
      <c r="J178" s="3">
        <v>94518.70999999999</v>
      </c>
      <c r="K178" s="3">
        <f t="shared" si="31"/>
        <v>171.2295471</v>
      </c>
      <c r="L178" s="3">
        <f t="shared" si="32"/>
        <v>843.9170536</v>
      </c>
      <c r="M178" s="3"/>
      <c r="N178" s="3">
        <f t="shared" si="33"/>
        <v>206087.655</v>
      </c>
      <c r="O178" s="3">
        <f t="shared" si="34"/>
        <v>373.3472011</v>
      </c>
      <c r="P178" s="3">
        <f t="shared" si="35"/>
        <v>1840.068348</v>
      </c>
      <c r="Q178" s="3"/>
      <c r="R178" s="3">
        <f t="shared" ref="R178:T178" si="199">N178-J178</f>
        <v>111568.945</v>
      </c>
      <c r="S178" s="3">
        <f t="shared" si="199"/>
        <v>202.117654</v>
      </c>
      <c r="T178" s="3">
        <f t="shared" si="199"/>
        <v>996.1512948</v>
      </c>
      <c r="U178" s="3"/>
      <c r="V178" s="3"/>
      <c r="W178" s="3"/>
      <c r="X178" s="3"/>
      <c r="Y178" s="3"/>
      <c r="Z178" s="3"/>
    </row>
    <row r="179" ht="14.25" customHeight="1">
      <c r="A179" s="15">
        <v>548.0</v>
      </c>
      <c r="B179" s="2">
        <v>1.0</v>
      </c>
      <c r="C179" s="2">
        <f>IF(A179&gt;=6000, 0,VLOOKUP(A179,'Fall20 data fy22 comp rev '!$K$11:$N$536,3,0))</f>
        <v>6</v>
      </c>
      <c r="D179" s="3" t="s">
        <v>4302</v>
      </c>
      <c r="E179" s="3">
        <v>887.0</v>
      </c>
      <c r="F179" s="3">
        <v>340.0</v>
      </c>
      <c r="G179" s="3">
        <v>145.0</v>
      </c>
      <c r="H179" s="3">
        <f t="shared" si="29"/>
        <v>412.5</v>
      </c>
      <c r="I179" s="88">
        <f t="shared" si="30"/>
        <v>0.4650507328</v>
      </c>
      <c r="J179" s="3">
        <v>790793.7699999999</v>
      </c>
      <c r="K179" s="3">
        <f t="shared" si="31"/>
        <v>891.5375085</v>
      </c>
      <c r="L179" s="3">
        <f t="shared" si="32"/>
        <v>1917.075806</v>
      </c>
      <c r="M179" s="3"/>
      <c r="N179" s="3">
        <f t="shared" si="33"/>
        <v>759028.1937</v>
      </c>
      <c r="O179" s="3">
        <f t="shared" si="34"/>
        <v>855.7251338</v>
      </c>
      <c r="P179" s="3">
        <f t="shared" si="35"/>
        <v>1840.068348</v>
      </c>
      <c r="Q179" s="3"/>
      <c r="R179" s="3">
        <f t="shared" ref="R179:T179" si="200">N179-J179</f>
        <v>-31765.57628</v>
      </c>
      <c r="S179" s="3">
        <f t="shared" si="200"/>
        <v>-35.81237461</v>
      </c>
      <c r="T179" s="3">
        <f t="shared" si="200"/>
        <v>-77.00745764</v>
      </c>
      <c r="U179" s="3"/>
      <c r="V179" s="3"/>
      <c r="W179" s="3"/>
      <c r="X179" s="3"/>
      <c r="Y179" s="3"/>
      <c r="Z179" s="3"/>
    </row>
    <row r="180" ht="14.25" customHeight="1">
      <c r="A180" s="15">
        <v>549.0</v>
      </c>
      <c r="B180" s="2">
        <v>1.0</v>
      </c>
      <c r="C180" s="2">
        <f>IF(A180&gt;=6000, 0,VLOOKUP(A180,'Fall20 data fy22 comp rev '!$K$11:$N$536,3,0))</f>
        <v>5</v>
      </c>
      <c r="D180" s="3" t="s">
        <v>4303</v>
      </c>
      <c r="E180" s="3">
        <v>1527.0</v>
      </c>
      <c r="F180" s="3">
        <v>415.0</v>
      </c>
      <c r="G180" s="3">
        <v>136.0</v>
      </c>
      <c r="H180" s="3">
        <f t="shared" si="29"/>
        <v>483</v>
      </c>
      <c r="I180" s="88">
        <f t="shared" si="30"/>
        <v>0.3163064833</v>
      </c>
      <c r="J180" s="3">
        <v>638425.45</v>
      </c>
      <c r="K180" s="3">
        <f t="shared" si="31"/>
        <v>418.0913229</v>
      </c>
      <c r="L180" s="3">
        <f t="shared" si="32"/>
        <v>1321.791822</v>
      </c>
      <c r="M180" s="3"/>
      <c r="N180" s="3">
        <f t="shared" si="33"/>
        <v>888753.0123</v>
      </c>
      <c r="O180" s="3">
        <f t="shared" si="34"/>
        <v>582.0255483</v>
      </c>
      <c r="P180" s="3">
        <f t="shared" si="35"/>
        <v>1840.068348</v>
      </c>
      <c r="Q180" s="3"/>
      <c r="R180" s="3">
        <f t="shared" ref="R180:T180" si="201">N180-J180</f>
        <v>250327.5623</v>
      </c>
      <c r="S180" s="3">
        <f t="shared" si="201"/>
        <v>163.9342255</v>
      </c>
      <c r="T180" s="3">
        <f t="shared" si="201"/>
        <v>518.2765265</v>
      </c>
      <c r="U180" s="3"/>
      <c r="V180" s="3"/>
      <c r="W180" s="3"/>
      <c r="X180" s="3"/>
      <c r="Y180" s="3"/>
      <c r="Z180" s="3"/>
    </row>
    <row r="181" ht="14.25" customHeight="1">
      <c r="A181" s="15">
        <v>550.0</v>
      </c>
      <c r="B181" s="2">
        <v>1.0</v>
      </c>
      <c r="C181" s="2">
        <f>IF(A181&gt;=6000, 0,VLOOKUP(A181,'Fall20 data fy22 comp rev '!$K$11:$N$536,3,0))</f>
        <v>6</v>
      </c>
      <c r="D181" s="3" t="s">
        <v>4304</v>
      </c>
      <c r="E181" s="3">
        <v>567.0</v>
      </c>
      <c r="F181" s="3">
        <v>122.0</v>
      </c>
      <c r="G181" s="3">
        <v>83.0</v>
      </c>
      <c r="H181" s="3">
        <f t="shared" si="29"/>
        <v>163.5</v>
      </c>
      <c r="I181" s="88">
        <f t="shared" si="30"/>
        <v>0.2883597884</v>
      </c>
      <c r="J181" s="3">
        <v>198998.28</v>
      </c>
      <c r="K181" s="3">
        <f t="shared" si="31"/>
        <v>350.9669841</v>
      </c>
      <c r="L181" s="3">
        <f t="shared" si="32"/>
        <v>1217.114862</v>
      </c>
      <c r="M181" s="3"/>
      <c r="N181" s="3">
        <f t="shared" si="33"/>
        <v>300851.175</v>
      </c>
      <c r="O181" s="3">
        <f t="shared" si="34"/>
        <v>530.6017195</v>
      </c>
      <c r="P181" s="3">
        <f t="shared" si="35"/>
        <v>1840.068348</v>
      </c>
      <c r="Q181" s="3"/>
      <c r="R181" s="3">
        <f t="shared" ref="R181:T181" si="202">N181-J181</f>
        <v>101852.895</v>
      </c>
      <c r="S181" s="3">
        <f t="shared" si="202"/>
        <v>179.6347354</v>
      </c>
      <c r="T181" s="3">
        <f t="shared" si="202"/>
        <v>622.953486</v>
      </c>
      <c r="U181" s="3"/>
      <c r="V181" s="3"/>
      <c r="W181" s="3"/>
      <c r="X181" s="3"/>
      <c r="Y181" s="3"/>
      <c r="Z181" s="3"/>
    </row>
    <row r="182" ht="14.25" customHeight="1">
      <c r="A182" s="15">
        <v>553.0</v>
      </c>
      <c r="B182" s="2">
        <v>1.0</v>
      </c>
      <c r="C182" s="2">
        <f>IF(A182&gt;=6000, 0,VLOOKUP(A182,'Fall20 data fy22 comp rev '!$K$11:$N$536,3,0))</f>
        <v>6</v>
      </c>
      <c r="D182" s="3" t="s">
        <v>4305</v>
      </c>
      <c r="E182" s="3">
        <v>744.0</v>
      </c>
      <c r="F182" s="3">
        <v>173.0</v>
      </c>
      <c r="G182" s="3">
        <v>90.0</v>
      </c>
      <c r="H182" s="3">
        <f t="shared" si="29"/>
        <v>218</v>
      </c>
      <c r="I182" s="88">
        <f t="shared" si="30"/>
        <v>0.2930107527</v>
      </c>
      <c r="J182" s="3">
        <v>267082.4</v>
      </c>
      <c r="K182" s="3">
        <f t="shared" si="31"/>
        <v>358.9817204</v>
      </c>
      <c r="L182" s="3">
        <f t="shared" si="32"/>
        <v>1225.148624</v>
      </c>
      <c r="M182" s="3"/>
      <c r="N182" s="3">
        <f t="shared" si="33"/>
        <v>401134.9</v>
      </c>
      <c r="O182" s="3">
        <f t="shared" si="34"/>
        <v>539.1598118</v>
      </c>
      <c r="P182" s="3">
        <f t="shared" si="35"/>
        <v>1840.068348</v>
      </c>
      <c r="Q182" s="3"/>
      <c r="R182" s="3">
        <f t="shared" ref="R182:T182" si="203">N182-J182</f>
        <v>134052.5</v>
      </c>
      <c r="S182" s="3">
        <f t="shared" si="203"/>
        <v>180.1780913</v>
      </c>
      <c r="T182" s="3">
        <f t="shared" si="203"/>
        <v>614.9197246</v>
      </c>
      <c r="U182" s="3"/>
      <c r="V182" s="3"/>
      <c r="W182" s="3"/>
      <c r="X182" s="3"/>
      <c r="Y182" s="3"/>
      <c r="Z182" s="3"/>
    </row>
    <row r="183" ht="14.25" customHeight="1">
      <c r="A183" s="15">
        <v>561.0</v>
      </c>
      <c r="B183" s="2">
        <v>1.0</v>
      </c>
      <c r="C183" s="2">
        <f>IF(A183&gt;=6000, 0,VLOOKUP(A183,'Fall20 data fy22 comp rev '!$K$11:$N$536,3,0))</f>
        <v>6</v>
      </c>
      <c r="D183" s="3" t="s">
        <v>4306</v>
      </c>
      <c r="E183" s="3">
        <v>249.0</v>
      </c>
      <c r="F183" s="3">
        <v>66.0</v>
      </c>
      <c r="G183" s="3">
        <v>54.0</v>
      </c>
      <c r="H183" s="3">
        <f t="shared" si="29"/>
        <v>93</v>
      </c>
      <c r="I183" s="88">
        <f t="shared" si="30"/>
        <v>0.3734939759</v>
      </c>
      <c r="J183" s="3">
        <v>146731.13</v>
      </c>
      <c r="K183" s="3">
        <f t="shared" si="31"/>
        <v>589.2816466</v>
      </c>
      <c r="L183" s="3">
        <f t="shared" si="32"/>
        <v>1577.754086</v>
      </c>
      <c r="M183" s="3"/>
      <c r="N183" s="3">
        <f t="shared" si="33"/>
        <v>171126.3564</v>
      </c>
      <c r="O183" s="3">
        <f t="shared" si="34"/>
        <v>687.2544434</v>
      </c>
      <c r="P183" s="3">
        <f t="shared" si="35"/>
        <v>1840.068348</v>
      </c>
      <c r="Q183" s="3"/>
      <c r="R183" s="3">
        <f t="shared" ref="R183:T183" si="204">N183-J183</f>
        <v>24395.2264</v>
      </c>
      <c r="S183" s="3">
        <f t="shared" si="204"/>
        <v>97.9727968</v>
      </c>
      <c r="T183" s="3">
        <f t="shared" si="204"/>
        <v>262.3142624</v>
      </c>
      <c r="U183" s="3"/>
      <c r="V183" s="3"/>
      <c r="W183" s="3"/>
      <c r="X183" s="3"/>
      <c r="Y183" s="3"/>
      <c r="Z183" s="3"/>
    </row>
    <row r="184" ht="14.25" customHeight="1">
      <c r="A184" s="15">
        <v>564.0</v>
      </c>
      <c r="B184" s="2">
        <v>1.0</v>
      </c>
      <c r="C184" s="2">
        <f>IF(A184&gt;=6000, 0,VLOOKUP(A184,'Fall20 data fy22 comp rev '!$K$11:$N$536,3,0))</f>
        <v>5</v>
      </c>
      <c r="D184" s="3" t="s">
        <v>227</v>
      </c>
      <c r="E184" s="3">
        <v>2020.0</v>
      </c>
      <c r="F184" s="3">
        <v>497.0</v>
      </c>
      <c r="G184" s="3">
        <v>211.0</v>
      </c>
      <c r="H184" s="3">
        <f t="shared" si="29"/>
        <v>602.5</v>
      </c>
      <c r="I184" s="88">
        <f t="shared" si="30"/>
        <v>0.2982673267</v>
      </c>
      <c r="J184" s="3">
        <v>764906.48</v>
      </c>
      <c r="K184" s="3">
        <f t="shared" si="31"/>
        <v>378.6665743</v>
      </c>
      <c r="L184" s="3">
        <f t="shared" si="32"/>
        <v>1269.554324</v>
      </c>
      <c r="M184" s="3"/>
      <c r="N184" s="3">
        <f t="shared" si="33"/>
        <v>1108641.18</v>
      </c>
      <c r="O184" s="3">
        <f t="shared" si="34"/>
        <v>548.8322673</v>
      </c>
      <c r="P184" s="3">
        <f t="shared" si="35"/>
        <v>1840.068348</v>
      </c>
      <c r="Q184" s="3"/>
      <c r="R184" s="3">
        <f t="shared" ref="R184:T184" si="205">N184-J184</f>
        <v>343734.6999</v>
      </c>
      <c r="S184" s="3">
        <f t="shared" si="205"/>
        <v>170.165693</v>
      </c>
      <c r="T184" s="3">
        <f t="shared" si="205"/>
        <v>570.5140248</v>
      </c>
      <c r="U184" s="3"/>
      <c r="V184" s="3"/>
      <c r="W184" s="3"/>
      <c r="X184" s="3"/>
      <c r="Y184" s="3"/>
      <c r="Z184" s="3"/>
    </row>
    <row r="185" ht="14.25" customHeight="1">
      <c r="A185" s="15">
        <v>577.0</v>
      </c>
      <c r="B185" s="2">
        <v>1.0</v>
      </c>
      <c r="C185" s="2">
        <f>IF(A185&gt;=6000, 0,VLOOKUP(A185,'Fall20 data fy22 comp rev '!$K$11:$N$536,3,0))</f>
        <v>6</v>
      </c>
      <c r="D185" s="3" t="s">
        <v>4307</v>
      </c>
      <c r="E185" s="3">
        <v>415.0</v>
      </c>
      <c r="F185" s="3">
        <v>122.0</v>
      </c>
      <c r="G185" s="3">
        <v>46.0</v>
      </c>
      <c r="H185" s="3">
        <f t="shared" si="29"/>
        <v>145</v>
      </c>
      <c r="I185" s="88">
        <f t="shared" si="30"/>
        <v>0.3493975904</v>
      </c>
      <c r="J185" s="3">
        <v>208247.65000000002</v>
      </c>
      <c r="K185" s="3">
        <f t="shared" si="31"/>
        <v>501.8015663</v>
      </c>
      <c r="L185" s="3">
        <f t="shared" si="32"/>
        <v>1436.19069</v>
      </c>
      <c r="M185" s="3"/>
      <c r="N185" s="3">
        <f t="shared" si="33"/>
        <v>266809.9105</v>
      </c>
      <c r="O185" s="3">
        <f t="shared" si="34"/>
        <v>642.915447</v>
      </c>
      <c r="P185" s="3">
        <f t="shared" si="35"/>
        <v>1840.068348</v>
      </c>
      <c r="Q185" s="3"/>
      <c r="R185" s="3">
        <f t="shared" ref="R185:T185" si="206">N185-J185</f>
        <v>58562.26052</v>
      </c>
      <c r="S185" s="3">
        <f t="shared" si="206"/>
        <v>141.1138808</v>
      </c>
      <c r="T185" s="3">
        <f t="shared" si="206"/>
        <v>403.8776588</v>
      </c>
      <c r="U185" s="3"/>
      <c r="V185" s="3"/>
      <c r="W185" s="3"/>
      <c r="X185" s="3"/>
      <c r="Y185" s="3"/>
      <c r="Z185" s="3"/>
    </row>
    <row r="186" ht="14.25" customHeight="1">
      <c r="A186" s="15">
        <v>578.0</v>
      </c>
      <c r="B186" s="2">
        <v>1.0</v>
      </c>
      <c r="C186" s="2">
        <f>IF(A186&gt;=6000, 0,VLOOKUP(A186,'Fall20 data fy22 comp rev '!$K$11:$N$536,3,0))</f>
        <v>5</v>
      </c>
      <c r="D186" s="3" t="s">
        <v>4308</v>
      </c>
      <c r="E186" s="3">
        <v>1594.0</v>
      </c>
      <c r="F186" s="3">
        <v>424.0</v>
      </c>
      <c r="G186" s="3">
        <v>117.0</v>
      </c>
      <c r="H186" s="3">
        <f t="shared" si="29"/>
        <v>482.5</v>
      </c>
      <c r="I186" s="88">
        <f t="shared" si="30"/>
        <v>0.3026976161</v>
      </c>
      <c r="J186" s="3">
        <v>617080.75</v>
      </c>
      <c r="K186" s="3">
        <f t="shared" si="31"/>
        <v>387.1271957</v>
      </c>
      <c r="L186" s="3">
        <f t="shared" si="32"/>
        <v>1278.923834</v>
      </c>
      <c r="M186" s="3"/>
      <c r="N186" s="3">
        <f t="shared" si="33"/>
        <v>887832.9781</v>
      </c>
      <c r="O186" s="3">
        <f t="shared" si="34"/>
        <v>556.9843025</v>
      </c>
      <c r="P186" s="3">
        <f t="shared" si="35"/>
        <v>1840.068348</v>
      </c>
      <c r="Q186" s="3"/>
      <c r="R186" s="3">
        <f t="shared" ref="R186:T186" si="207">N186-J186</f>
        <v>270752.2281</v>
      </c>
      <c r="S186" s="3">
        <f t="shared" si="207"/>
        <v>169.8571067</v>
      </c>
      <c r="T186" s="3">
        <f t="shared" si="207"/>
        <v>561.1445142</v>
      </c>
      <c r="U186" s="3"/>
      <c r="V186" s="3"/>
      <c r="W186" s="3"/>
      <c r="X186" s="3"/>
      <c r="Y186" s="3"/>
      <c r="Z186" s="3"/>
    </row>
    <row r="187" ht="14.25" customHeight="1">
      <c r="A187" s="15">
        <v>581.0</v>
      </c>
      <c r="B187" s="2">
        <v>1.0</v>
      </c>
      <c r="C187" s="2">
        <f>IF(A187&gt;=6000, 0,VLOOKUP(A187,'Fall20 data fy22 comp rev '!$K$11:$N$536,3,0))</f>
        <v>6</v>
      </c>
      <c r="D187" s="3" t="s">
        <v>4309</v>
      </c>
      <c r="E187" s="3">
        <v>426.0</v>
      </c>
      <c r="F187" s="3">
        <v>117.0</v>
      </c>
      <c r="G187" s="3">
        <v>74.0</v>
      </c>
      <c r="H187" s="3">
        <f t="shared" si="29"/>
        <v>154</v>
      </c>
      <c r="I187" s="88">
        <f t="shared" si="30"/>
        <v>0.3615023474</v>
      </c>
      <c r="J187" s="3">
        <v>228771.40000000002</v>
      </c>
      <c r="K187" s="3">
        <f t="shared" si="31"/>
        <v>537.0220657</v>
      </c>
      <c r="L187" s="3">
        <f t="shared" si="32"/>
        <v>1485.528571</v>
      </c>
      <c r="M187" s="3"/>
      <c r="N187" s="3">
        <f t="shared" si="33"/>
        <v>283370.5257</v>
      </c>
      <c r="O187" s="3">
        <f t="shared" si="34"/>
        <v>665.1890274</v>
      </c>
      <c r="P187" s="3">
        <f t="shared" si="35"/>
        <v>1840.068348</v>
      </c>
      <c r="Q187" s="3"/>
      <c r="R187" s="3">
        <f t="shared" ref="R187:T187" si="208">N187-J187</f>
        <v>54599.12566</v>
      </c>
      <c r="S187" s="3">
        <f t="shared" si="208"/>
        <v>128.1669616</v>
      </c>
      <c r="T187" s="3">
        <f t="shared" si="208"/>
        <v>354.539777</v>
      </c>
      <c r="U187" s="3"/>
      <c r="V187" s="3"/>
      <c r="W187" s="3"/>
      <c r="X187" s="3"/>
      <c r="Y187" s="3"/>
      <c r="Z187" s="3"/>
    </row>
    <row r="188" ht="14.25" customHeight="1">
      <c r="A188" s="15">
        <v>592.0</v>
      </c>
      <c r="B188" s="2">
        <v>1.0</v>
      </c>
      <c r="C188" s="2">
        <f>IF(A188&gt;=6000, 0,VLOOKUP(A188,'Fall20 data fy22 comp rev '!$K$11:$N$536,3,0))</f>
        <v>6</v>
      </c>
      <c r="D188" s="3" t="s">
        <v>1322</v>
      </c>
      <c r="E188" s="3">
        <v>212.0</v>
      </c>
      <c r="F188" s="3">
        <v>114.0</v>
      </c>
      <c r="G188" s="3">
        <v>27.0</v>
      </c>
      <c r="H188" s="3">
        <f t="shared" si="29"/>
        <v>127.5</v>
      </c>
      <c r="I188" s="88">
        <f t="shared" si="30"/>
        <v>0.6014150943</v>
      </c>
      <c r="J188" s="3">
        <v>315956.29000000004</v>
      </c>
      <c r="K188" s="3">
        <f t="shared" si="31"/>
        <v>1490.359858</v>
      </c>
      <c r="L188" s="3">
        <f t="shared" si="32"/>
        <v>2478.088549</v>
      </c>
      <c r="M188" s="3"/>
      <c r="N188" s="3">
        <f t="shared" si="33"/>
        <v>234608.7144</v>
      </c>
      <c r="O188" s="3">
        <f t="shared" si="34"/>
        <v>1106.644879</v>
      </c>
      <c r="P188" s="3">
        <f t="shared" si="35"/>
        <v>1840.068348</v>
      </c>
      <c r="Q188" s="3"/>
      <c r="R188" s="3">
        <f t="shared" ref="R188:T188" si="209">N188-J188</f>
        <v>-81347.57558</v>
      </c>
      <c r="S188" s="3">
        <f t="shared" si="209"/>
        <v>-383.7149791</v>
      </c>
      <c r="T188" s="3">
        <f t="shared" si="209"/>
        <v>-638.0202006</v>
      </c>
      <c r="U188" s="3"/>
      <c r="V188" s="3"/>
      <c r="W188" s="3"/>
      <c r="X188" s="3"/>
      <c r="Y188" s="3"/>
      <c r="Z188" s="3"/>
    </row>
    <row r="189" ht="14.25" customHeight="1">
      <c r="A189" s="15">
        <v>593.0</v>
      </c>
      <c r="B189" s="2">
        <v>1.0</v>
      </c>
      <c r="C189" s="2">
        <f>IF(A189&gt;=6000, 0,VLOOKUP(A189,'Fall20 data fy22 comp rev '!$K$11:$N$536,3,0))</f>
        <v>5</v>
      </c>
      <c r="D189" s="3" t="s">
        <v>4310</v>
      </c>
      <c r="E189" s="3">
        <v>1191.0</v>
      </c>
      <c r="F189" s="3">
        <v>484.0</v>
      </c>
      <c r="G189" s="3">
        <v>105.0</v>
      </c>
      <c r="H189" s="3">
        <f t="shared" si="29"/>
        <v>536.5</v>
      </c>
      <c r="I189" s="88">
        <f t="shared" si="30"/>
        <v>0.4504617968</v>
      </c>
      <c r="J189" s="3">
        <v>1035601.06</v>
      </c>
      <c r="K189" s="3">
        <f t="shared" si="31"/>
        <v>869.5223006</v>
      </c>
      <c r="L189" s="3">
        <f t="shared" si="32"/>
        <v>1930.290885</v>
      </c>
      <c r="M189" s="3"/>
      <c r="N189" s="3">
        <f t="shared" si="33"/>
        <v>987196.6689</v>
      </c>
      <c r="O189" s="3">
        <f t="shared" si="34"/>
        <v>828.8804945</v>
      </c>
      <c r="P189" s="3">
        <f t="shared" si="35"/>
        <v>1840.068348</v>
      </c>
      <c r="Q189" s="3"/>
      <c r="R189" s="3">
        <f t="shared" ref="R189:T189" si="210">N189-J189</f>
        <v>-48404.39107</v>
      </c>
      <c r="S189" s="3">
        <f t="shared" si="210"/>
        <v>-40.64180611</v>
      </c>
      <c r="T189" s="3">
        <f t="shared" si="210"/>
        <v>-90.22253695</v>
      </c>
      <c r="U189" s="3"/>
      <c r="V189" s="3"/>
      <c r="W189" s="3"/>
      <c r="X189" s="3"/>
      <c r="Y189" s="3"/>
      <c r="Z189" s="3"/>
    </row>
    <row r="190" ht="14.25" customHeight="1">
      <c r="A190" s="15">
        <v>595.0</v>
      </c>
      <c r="B190" s="2">
        <v>1.0</v>
      </c>
      <c r="C190" s="2">
        <f>IF(A190&gt;=6000, 0,VLOOKUP(A190,'Fall20 data fy22 comp rev '!$K$11:$N$536,3,0))</f>
        <v>5</v>
      </c>
      <c r="D190" s="3" t="s">
        <v>4311</v>
      </c>
      <c r="E190" s="3">
        <v>1964.0</v>
      </c>
      <c r="F190" s="3">
        <v>577.0</v>
      </c>
      <c r="G190" s="3">
        <v>78.0</v>
      </c>
      <c r="H190" s="3">
        <f t="shared" si="29"/>
        <v>616</v>
      </c>
      <c r="I190" s="88">
        <f t="shared" si="30"/>
        <v>0.3136456212</v>
      </c>
      <c r="J190" s="3">
        <v>802287.0700000001</v>
      </c>
      <c r="K190" s="3">
        <f t="shared" si="31"/>
        <v>408.4964715</v>
      </c>
      <c r="L190" s="3">
        <f t="shared" si="32"/>
        <v>1302.414075</v>
      </c>
      <c r="M190" s="3"/>
      <c r="N190" s="3">
        <f t="shared" si="33"/>
        <v>1133482.103</v>
      </c>
      <c r="O190" s="3">
        <f t="shared" si="34"/>
        <v>577.1293802</v>
      </c>
      <c r="P190" s="3">
        <f t="shared" si="35"/>
        <v>1840.068348</v>
      </c>
      <c r="Q190" s="3"/>
      <c r="R190" s="3">
        <f t="shared" ref="R190:T190" si="211">N190-J190</f>
        <v>331195.0326</v>
      </c>
      <c r="S190" s="3">
        <f t="shared" si="211"/>
        <v>168.6329087</v>
      </c>
      <c r="T190" s="3">
        <f t="shared" si="211"/>
        <v>537.6542737</v>
      </c>
      <c r="U190" s="3"/>
      <c r="V190" s="3"/>
      <c r="W190" s="3"/>
      <c r="X190" s="3"/>
      <c r="Y190" s="3"/>
      <c r="Z190" s="3"/>
    </row>
    <row r="191" ht="14.25" customHeight="1">
      <c r="A191" s="15">
        <v>599.0</v>
      </c>
      <c r="B191" s="2">
        <v>1.0</v>
      </c>
      <c r="C191" s="2">
        <f>IF(A191&gt;=6000, 0,VLOOKUP(A191,'Fall20 data fy22 comp rev '!$K$11:$N$536,3,0))</f>
        <v>6</v>
      </c>
      <c r="D191" s="3" t="s">
        <v>234</v>
      </c>
      <c r="E191" s="3">
        <v>476.0</v>
      </c>
      <c r="F191" s="3">
        <v>85.0</v>
      </c>
      <c r="G191" s="3">
        <v>43.0</v>
      </c>
      <c r="H191" s="3">
        <f t="shared" si="29"/>
        <v>106.5</v>
      </c>
      <c r="I191" s="88">
        <f t="shared" si="30"/>
        <v>0.2237394958</v>
      </c>
      <c r="J191" s="3">
        <v>97966.70000000001</v>
      </c>
      <c r="K191" s="3">
        <f t="shared" si="31"/>
        <v>205.812395</v>
      </c>
      <c r="L191" s="3">
        <f t="shared" si="32"/>
        <v>919.8751174</v>
      </c>
      <c r="M191" s="3"/>
      <c r="N191" s="3">
        <f t="shared" si="33"/>
        <v>195967.2791</v>
      </c>
      <c r="O191" s="3">
        <f t="shared" si="34"/>
        <v>411.6959645</v>
      </c>
      <c r="P191" s="3">
        <f t="shared" si="35"/>
        <v>1840.068348</v>
      </c>
      <c r="Q191" s="3"/>
      <c r="R191" s="3">
        <f t="shared" ref="R191:T191" si="212">N191-J191</f>
        <v>98000.57911</v>
      </c>
      <c r="S191" s="3">
        <f t="shared" si="212"/>
        <v>205.8835696</v>
      </c>
      <c r="T191" s="3">
        <f t="shared" si="212"/>
        <v>920.193231</v>
      </c>
      <c r="U191" s="3"/>
      <c r="V191" s="3"/>
      <c r="W191" s="3"/>
      <c r="X191" s="3"/>
      <c r="Y191" s="3"/>
      <c r="Z191" s="3"/>
    </row>
    <row r="192" ht="14.25" customHeight="1">
      <c r="A192" s="15">
        <v>600.0</v>
      </c>
      <c r="B192" s="2">
        <v>1.0</v>
      </c>
      <c r="C192" s="2">
        <f>IF(A192&gt;=6000, 0,VLOOKUP(A192,'Fall20 data fy22 comp rev '!$K$11:$N$536,3,0))</f>
        <v>6</v>
      </c>
      <c r="D192" s="3" t="s">
        <v>4312</v>
      </c>
      <c r="E192" s="3">
        <v>274.0</v>
      </c>
      <c r="F192" s="3">
        <v>89.0</v>
      </c>
      <c r="G192" s="3">
        <v>30.0</v>
      </c>
      <c r="H192" s="3">
        <f t="shared" si="29"/>
        <v>104</v>
      </c>
      <c r="I192" s="88">
        <f t="shared" si="30"/>
        <v>0.3795620438</v>
      </c>
      <c r="J192" s="3">
        <v>162493.37</v>
      </c>
      <c r="K192" s="3">
        <f t="shared" si="31"/>
        <v>593.0414964</v>
      </c>
      <c r="L192" s="3">
        <f t="shared" si="32"/>
        <v>1562.43625</v>
      </c>
      <c r="M192" s="3"/>
      <c r="N192" s="3">
        <f t="shared" si="33"/>
        <v>191367.1082</v>
      </c>
      <c r="O192" s="3">
        <f t="shared" si="34"/>
        <v>698.420103</v>
      </c>
      <c r="P192" s="3">
        <f t="shared" si="35"/>
        <v>1840.068348</v>
      </c>
      <c r="Q192" s="3"/>
      <c r="R192" s="3">
        <f t="shared" ref="R192:T192" si="213">N192-J192</f>
        <v>28873.73824</v>
      </c>
      <c r="S192" s="3">
        <f t="shared" si="213"/>
        <v>105.3786067</v>
      </c>
      <c r="T192" s="3">
        <f t="shared" si="213"/>
        <v>277.6320984</v>
      </c>
      <c r="U192" s="3"/>
      <c r="V192" s="3"/>
      <c r="W192" s="3"/>
      <c r="X192" s="3"/>
      <c r="Y192" s="3"/>
      <c r="Z192" s="3"/>
    </row>
    <row r="193" ht="14.25" customHeight="1">
      <c r="A193" s="15">
        <v>601.0</v>
      </c>
      <c r="B193" s="2">
        <v>1.0</v>
      </c>
      <c r="C193" s="2">
        <f>IF(A193&gt;=6000, 0,VLOOKUP(A193,'Fall20 data fy22 comp rev '!$K$11:$N$536,3,0))</f>
        <v>6</v>
      </c>
      <c r="D193" s="3" t="s">
        <v>4313</v>
      </c>
      <c r="E193" s="3">
        <v>614.0</v>
      </c>
      <c r="F193" s="3">
        <v>177.0</v>
      </c>
      <c r="G193" s="3">
        <v>63.0</v>
      </c>
      <c r="H193" s="3">
        <f t="shared" si="29"/>
        <v>208.5</v>
      </c>
      <c r="I193" s="88">
        <f t="shared" si="30"/>
        <v>0.3395765472</v>
      </c>
      <c r="J193" s="3">
        <v>296472.41000000003</v>
      </c>
      <c r="K193" s="3">
        <f t="shared" si="31"/>
        <v>482.8540879</v>
      </c>
      <c r="L193" s="3">
        <f t="shared" si="32"/>
        <v>1421.930024</v>
      </c>
      <c r="M193" s="3"/>
      <c r="N193" s="3">
        <f t="shared" si="33"/>
        <v>383654.2506</v>
      </c>
      <c r="O193" s="3">
        <f t="shared" si="34"/>
        <v>624.8440564</v>
      </c>
      <c r="P193" s="3">
        <f t="shared" si="35"/>
        <v>1840.068348</v>
      </c>
      <c r="Q193" s="3"/>
      <c r="R193" s="3">
        <f t="shared" ref="R193:T193" si="214">N193-J193</f>
        <v>87181.84065</v>
      </c>
      <c r="S193" s="3">
        <f t="shared" si="214"/>
        <v>141.9899685</v>
      </c>
      <c r="T193" s="3">
        <f t="shared" si="214"/>
        <v>418.1383244</v>
      </c>
      <c r="U193" s="3"/>
      <c r="V193" s="3"/>
      <c r="W193" s="3"/>
      <c r="X193" s="3"/>
      <c r="Y193" s="3"/>
      <c r="Z193" s="3"/>
    </row>
    <row r="194" ht="14.25" customHeight="1">
      <c r="A194" s="15">
        <v>621.0</v>
      </c>
      <c r="B194" s="2">
        <v>1.0</v>
      </c>
      <c r="C194" s="2">
        <f>IF(A194&gt;=6000, 0,VLOOKUP(A194,'Fall20 data fy22 comp rev '!$K$11:$N$536,3,0))</f>
        <v>3</v>
      </c>
      <c r="D194" s="3" t="s">
        <v>4314</v>
      </c>
      <c r="E194" s="3">
        <v>11949.0</v>
      </c>
      <c r="F194" s="3">
        <v>2577.0</v>
      </c>
      <c r="G194" s="3">
        <v>991.0</v>
      </c>
      <c r="H194" s="3">
        <f t="shared" si="29"/>
        <v>3072.5</v>
      </c>
      <c r="I194" s="88">
        <f t="shared" si="30"/>
        <v>0.2571344882</v>
      </c>
      <c r="J194" s="3">
        <v>4249729.77</v>
      </c>
      <c r="K194" s="3">
        <f t="shared" si="31"/>
        <v>355.6556842</v>
      </c>
      <c r="L194" s="3">
        <f t="shared" si="32"/>
        <v>1383.150454</v>
      </c>
      <c r="M194" s="3"/>
      <c r="N194" s="3">
        <f t="shared" si="33"/>
        <v>5653610.001</v>
      </c>
      <c r="O194" s="3">
        <f t="shared" si="34"/>
        <v>473.1450331</v>
      </c>
      <c r="P194" s="3">
        <f t="shared" si="35"/>
        <v>1840.068348</v>
      </c>
      <c r="Q194" s="3"/>
      <c r="R194" s="3">
        <f t="shared" ref="R194:T194" si="215">N194-J194</f>
        <v>1403880.231</v>
      </c>
      <c r="S194" s="3">
        <f t="shared" si="215"/>
        <v>117.4893489</v>
      </c>
      <c r="T194" s="3">
        <f t="shared" si="215"/>
        <v>456.9178944</v>
      </c>
      <c r="U194" s="3"/>
      <c r="V194" s="3"/>
      <c r="W194" s="3"/>
      <c r="X194" s="3"/>
      <c r="Y194" s="3"/>
      <c r="Z194" s="3"/>
    </row>
    <row r="195" ht="14.25" customHeight="1">
      <c r="A195" s="15">
        <v>622.0</v>
      </c>
      <c r="B195" s="2">
        <v>1.0</v>
      </c>
      <c r="C195" s="2">
        <f>IF(A195&gt;=6000, 0,VLOOKUP(A195,'Fall20 data fy22 comp rev '!$K$11:$N$536,3,0))</f>
        <v>2</v>
      </c>
      <c r="D195" s="3" t="s">
        <v>4315</v>
      </c>
      <c r="E195" s="3">
        <v>10753.0</v>
      </c>
      <c r="F195" s="3">
        <v>4616.0</v>
      </c>
      <c r="G195" s="3">
        <v>1440.0</v>
      </c>
      <c r="H195" s="3">
        <f t="shared" si="29"/>
        <v>5336</v>
      </c>
      <c r="I195" s="88">
        <f t="shared" si="30"/>
        <v>0.4962336092</v>
      </c>
      <c r="J195" s="3">
        <v>1.152367515E7</v>
      </c>
      <c r="K195" s="3">
        <f t="shared" si="31"/>
        <v>1071.67071</v>
      </c>
      <c r="L195" s="3">
        <f t="shared" si="32"/>
        <v>2159.609286</v>
      </c>
      <c r="M195" s="3"/>
      <c r="N195" s="3">
        <f t="shared" si="33"/>
        <v>9818604.707</v>
      </c>
      <c r="O195" s="3">
        <f t="shared" si="34"/>
        <v>913.1037578</v>
      </c>
      <c r="P195" s="3">
        <f t="shared" si="35"/>
        <v>1840.068348</v>
      </c>
      <c r="Q195" s="3"/>
      <c r="R195" s="3">
        <f t="shared" ref="R195:T195" si="216">N195-J195</f>
        <v>-1705070.443</v>
      </c>
      <c r="S195" s="3">
        <f t="shared" si="216"/>
        <v>-158.5669527</v>
      </c>
      <c r="T195" s="3">
        <f t="shared" si="216"/>
        <v>-319.5409376</v>
      </c>
      <c r="U195" s="3"/>
      <c r="V195" s="3"/>
      <c r="W195" s="3"/>
      <c r="X195" s="3"/>
      <c r="Y195" s="3"/>
      <c r="Z195" s="3"/>
    </row>
    <row r="196" ht="14.25" customHeight="1">
      <c r="A196" s="15">
        <v>623.0</v>
      </c>
      <c r="B196" s="2">
        <v>1.0</v>
      </c>
      <c r="C196" s="2">
        <f>IF(A196&gt;=6000, 0,VLOOKUP(A196,'Fall20 data fy22 comp rev '!$K$11:$N$536,3,0))</f>
        <v>2</v>
      </c>
      <c r="D196" s="3" t="s">
        <v>4316</v>
      </c>
      <c r="E196" s="3">
        <v>7642.0</v>
      </c>
      <c r="F196" s="3">
        <v>2678.0</v>
      </c>
      <c r="G196" s="3">
        <v>738.0</v>
      </c>
      <c r="H196" s="3">
        <f t="shared" si="29"/>
        <v>3047</v>
      </c>
      <c r="I196" s="88">
        <f t="shared" si="30"/>
        <v>0.3987176132</v>
      </c>
      <c r="J196" s="3">
        <v>5643429.22</v>
      </c>
      <c r="K196" s="3">
        <f t="shared" si="31"/>
        <v>738.4754279</v>
      </c>
      <c r="L196" s="3">
        <f t="shared" si="32"/>
        <v>1852.126426</v>
      </c>
      <c r="M196" s="3"/>
      <c r="N196" s="3">
        <f t="shared" si="33"/>
        <v>5606688.258</v>
      </c>
      <c r="O196" s="3">
        <f t="shared" si="34"/>
        <v>733.66766</v>
      </c>
      <c r="P196" s="3">
        <f t="shared" si="35"/>
        <v>1840.068348</v>
      </c>
      <c r="Q196" s="3"/>
      <c r="R196" s="3">
        <f t="shared" ref="R196:T196" si="217">N196-J196</f>
        <v>-36740.96237</v>
      </c>
      <c r="S196" s="3">
        <f t="shared" si="217"/>
        <v>-4.80776791</v>
      </c>
      <c r="T196" s="3">
        <f t="shared" si="217"/>
        <v>-12.05807757</v>
      </c>
      <c r="U196" s="3"/>
      <c r="V196" s="3"/>
      <c r="W196" s="3"/>
      <c r="X196" s="3"/>
      <c r="Y196" s="3"/>
      <c r="Z196" s="3"/>
    </row>
    <row r="197" ht="14.25" customHeight="1">
      <c r="A197" s="15">
        <v>624.0</v>
      </c>
      <c r="B197" s="2">
        <v>1.0</v>
      </c>
      <c r="C197" s="2">
        <f>IF(A197&gt;=6000, 0,VLOOKUP(A197,'Fall20 data fy22 comp rev '!$K$11:$N$536,3,0))</f>
        <v>3</v>
      </c>
      <c r="D197" s="3" t="s">
        <v>240</v>
      </c>
      <c r="E197" s="3">
        <v>8859.0</v>
      </c>
      <c r="F197" s="3">
        <v>1651.0</v>
      </c>
      <c r="G197" s="3">
        <v>680.0</v>
      </c>
      <c r="H197" s="3">
        <f t="shared" si="29"/>
        <v>1991</v>
      </c>
      <c r="I197" s="88">
        <f t="shared" si="30"/>
        <v>0.224743199</v>
      </c>
      <c r="J197" s="3">
        <v>2196971.6599999997</v>
      </c>
      <c r="K197" s="3">
        <f t="shared" si="31"/>
        <v>247.9931888</v>
      </c>
      <c r="L197" s="3">
        <f t="shared" si="32"/>
        <v>1103.451361</v>
      </c>
      <c r="M197" s="3"/>
      <c r="N197" s="3">
        <f t="shared" si="33"/>
        <v>3663576.082</v>
      </c>
      <c r="O197" s="3">
        <f t="shared" si="34"/>
        <v>413.542847</v>
      </c>
      <c r="P197" s="3">
        <f t="shared" si="35"/>
        <v>1840.068348</v>
      </c>
      <c r="Q197" s="3"/>
      <c r="R197" s="3">
        <f t="shared" ref="R197:T197" si="218">N197-J197</f>
        <v>1466604.422</v>
      </c>
      <c r="S197" s="3">
        <f t="shared" si="218"/>
        <v>165.5496582</v>
      </c>
      <c r="T197" s="3">
        <f t="shared" si="218"/>
        <v>736.6169873</v>
      </c>
      <c r="U197" s="3"/>
      <c r="V197" s="3"/>
      <c r="W197" s="3"/>
      <c r="X197" s="3"/>
      <c r="Y197" s="3"/>
      <c r="Z197" s="3"/>
    </row>
    <row r="198" ht="14.25" customHeight="1">
      <c r="A198" s="15">
        <v>625.0</v>
      </c>
      <c r="B198" s="2">
        <v>1.0</v>
      </c>
      <c r="C198" s="2">
        <f>IF(A198&gt;=6000, 0,VLOOKUP(A198,'Fall20 data fy22 comp rev '!$K$11:$N$536,3,0))</f>
        <v>1</v>
      </c>
      <c r="D198" s="3" t="s">
        <v>4317</v>
      </c>
      <c r="E198" s="3">
        <v>36803.0</v>
      </c>
      <c r="F198" s="3">
        <v>20670.0</v>
      </c>
      <c r="G198" s="3">
        <v>3503.0</v>
      </c>
      <c r="H198" s="3">
        <f t="shared" si="29"/>
        <v>22421.5</v>
      </c>
      <c r="I198" s="88">
        <f t="shared" si="30"/>
        <v>0.6092302258</v>
      </c>
      <c r="J198" s="3">
        <v>6.0500019709999986E7</v>
      </c>
      <c r="K198" s="3">
        <f t="shared" si="31"/>
        <v>1643.888262</v>
      </c>
      <c r="L198" s="3">
        <f t="shared" si="32"/>
        <v>2698.303847</v>
      </c>
      <c r="M198" s="3"/>
      <c r="N198" s="3">
        <f t="shared" si="33"/>
        <v>41257092.47</v>
      </c>
      <c r="O198" s="3">
        <f t="shared" si="34"/>
        <v>1121.025255</v>
      </c>
      <c r="P198" s="3">
        <f t="shared" si="35"/>
        <v>1840.068348</v>
      </c>
      <c r="Q198" s="3"/>
      <c r="R198" s="3">
        <f t="shared" ref="R198:T198" si="219">N198-J198</f>
        <v>-19242927.24</v>
      </c>
      <c r="S198" s="3">
        <f t="shared" si="219"/>
        <v>-522.8630067</v>
      </c>
      <c r="T198" s="3">
        <f t="shared" si="219"/>
        <v>-858.2354988</v>
      </c>
      <c r="U198" s="3"/>
      <c r="V198" s="3"/>
      <c r="W198" s="3"/>
      <c r="X198" s="3"/>
      <c r="Y198" s="3"/>
      <c r="Z198" s="3"/>
    </row>
    <row r="199" ht="14.25" customHeight="1">
      <c r="A199" s="15">
        <v>630.0</v>
      </c>
      <c r="B199" s="2">
        <v>1.0</v>
      </c>
      <c r="C199" s="2">
        <f>IF(A199&gt;=6000, 0,VLOOKUP(A199,'Fall20 data fy22 comp rev '!$K$11:$N$536,3,0))</f>
        <v>6</v>
      </c>
      <c r="D199" s="3" t="s">
        <v>4318</v>
      </c>
      <c r="E199" s="3">
        <v>370.0</v>
      </c>
      <c r="F199" s="3">
        <v>78.0</v>
      </c>
      <c r="G199" s="3">
        <v>37.0</v>
      </c>
      <c r="H199" s="3">
        <f t="shared" si="29"/>
        <v>96.5</v>
      </c>
      <c r="I199" s="88">
        <f t="shared" si="30"/>
        <v>0.2608108108</v>
      </c>
      <c r="J199" s="3">
        <v>103822.81</v>
      </c>
      <c r="K199" s="3">
        <f t="shared" si="31"/>
        <v>280.6021892</v>
      </c>
      <c r="L199" s="3">
        <f t="shared" si="32"/>
        <v>1075.884041</v>
      </c>
      <c r="M199" s="3"/>
      <c r="N199" s="3">
        <f t="shared" si="33"/>
        <v>177566.5956</v>
      </c>
      <c r="O199" s="3">
        <f t="shared" si="34"/>
        <v>479.9097179</v>
      </c>
      <c r="P199" s="3">
        <f t="shared" si="35"/>
        <v>1840.068348</v>
      </c>
      <c r="Q199" s="3"/>
      <c r="R199" s="3">
        <f t="shared" ref="R199:T199" si="220">N199-J199</f>
        <v>73743.78562</v>
      </c>
      <c r="S199" s="3">
        <f t="shared" si="220"/>
        <v>199.3075287</v>
      </c>
      <c r="T199" s="3">
        <f t="shared" si="220"/>
        <v>764.184307</v>
      </c>
      <c r="U199" s="3"/>
      <c r="V199" s="3"/>
      <c r="W199" s="3"/>
      <c r="X199" s="3"/>
      <c r="Y199" s="3"/>
      <c r="Z199" s="3"/>
    </row>
    <row r="200" ht="14.25" customHeight="1">
      <c r="A200" s="15">
        <v>635.0</v>
      </c>
      <c r="B200" s="2">
        <v>1.0</v>
      </c>
      <c r="C200" s="2">
        <f>IF(A200&gt;=6000, 0,VLOOKUP(A200,'Fall20 data fy22 comp rev '!$K$11:$N$536,3,0))</f>
        <v>6</v>
      </c>
      <c r="D200" s="3" t="s">
        <v>4319</v>
      </c>
      <c r="E200" s="3">
        <v>37.0</v>
      </c>
      <c r="F200" s="3">
        <v>14.0</v>
      </c>
      <c r="G200" s="3">
        <v>5.0</v>
      </c>
      <c r="H200" s="3">
        <f t="shared" si="29"/>
        <v>16.5</v>
      </c>
      <c r="I200" s="88">
        <f t="shared" si="30"/>
        <v>0.4459459459</v>
      </c>
      <c r="J200" s="3">
        <v>30210.96</v>
      </c>
      <c r="K200" s="3">
        <f t="shared" si="31"/>
        <v>816.5124324</v>
      </c>
      <c r="L200" s="3">
        <f t="shared" si="32"/>
        <v>1830.967273</v>
      </c>
      <c r="M200" s="3"/>
      <c r="N200" s="3">
        <f t="shared" si="33"/>
        <v>30361.12775</v>
      </c>
      <c r="O200" s="3">
        <f t="shared" si="34"/>
        <v>820.5710202</v>
      </c>
      <c r="P200" s="3">
        <f t="shared" si="35"/>
        <v>1840.068348</v>
      </c>
      <c r="Q200" s="3"/>
      <c r="R200" s="3">
        <f t="shared" ref="R200:T200" si="221">N200-J200</f>
        <v>150.1677489</v>
      </c>
      <c r="S200" s="3">
        <f t="shared" si="221"/>
        <v>4.058587808</v>
      </c>
      <c r="T200" s="3">
        <f t="shared" si="221"/>
        <v>9.101075691</v>
      </c>
      <c r="U200" s="3"/>
      <c r="V200" s="3"/>
      <c r="W200" s="3"/>
      <c r="X200" s="3"/>
      <c r="Y200" s="3"/>
      <c r="Z200" s="3"/>
    </row>
    <row r="201" ht="14.25" customHeight="1">
      <c r="A201" s="15">
        <v>640.0</v>
      </c>
      <c r="B201" s="2">
        <v>1.0</v>
      </c>
      <c r="C201" s="2">
        <f>IF(A201&gt;=6000, 0,VLOOKUP(A201,'Fall20 data fy22 comp rev '!$K$11:$N$536,3,0))</f>
        <v>6</v>
      </c>
      <c r="D201" s="3" t="s">
        <v>4320</v>
      </c>
      <c r="E201" s="3">
        <v>407.0</v>
      </c>
      <c r="F201" s="3">
        <v>65.0</v>
      </c>
      <c r="G201" s="3">
        <v>47.0</v>
      </c>
      <c r="H201" s="3">
        <f t="shared" si="29"/>
        <v>88.5</v>
      </c>
      <c r="I201" s="88">
        <f t="shared" si="30"/>
        <v>0.2174447174</v>
      </c>
      <c r="J201" s="3">
        <v>80069.98999999999</v>
      </c>
      <c r="K201" s="3">
        <f t="shared" si="31"/>
        <v>196.7321622</v>
      </c>
      <c r="L201" s="3">
        <f t="shared" si="32"/>
        <v>904.7456497</v>
      </c>
      <c r="M201" s="3"/>
      <c r="N201" s="3">
        <f t="shared" si="33"/>
        <v>162846.0488</v>
      </c>
      <c r="O201" s="3">
        <f t="shared" si="34"/>
        <v>400.1131421</v>
      </c>
      <c r="P201" s="3">
        <f t="shared" si="35"/>
        <v>1840.068348</v>
      </c>
      <c r="Q201" s="3"/>
      <c r="R201" s="3">
        <f t="shared" ref="R201:T201" si="222">N201-J201</f>
        <v>82776.05883</v>
      </c>
      <c r="S201" s="3">
        <f t="shared" si="222"/>
        <v>203.3809799</v>
      </c>
      <c r="T201" s="3">
        <f t="shared" si="222"/>
        <v>935.3226987</v>
      </c>
      <c r="U201" s="3"/>
      <c r="V201" s="3"/>
      <c r="W201" s="3"/>
      <c r="X201" s="3"/>
      <c r="Y201" s="3"/>
      <c r="Z201" s="3"/>
    </row>
    <row r="202" ht="14.25" customHeight="1">
      <c r="A202" s="15">
        <v>656.0</v>
      </c>
      <c r="B202" s="2">
        <v>1.0</v>
      </c>
      <c r="C202" s="2">
        <f>IF(A202&gt;=6000, 0,VLOOKUP(A202,'Fall20 data fy22 comp rev '!$K$11:$N$536,3,0))</f>
        <v>4</v>
      </c>
      <c r="D202" s="3" t="s">
        <v>4321</v>
      </c>
      <c r="E202" s="3">
        <v>3635.0</v>
      </c>
      <c r="F202" s="3">
        <v>1986.0</v>
      </c>
      <c r="G202" s="3">
        <v>301.0</v>
      </c>
      <c r="H202" s="3">
        <f t="shared" si="29"/>
        <v>2136.5</v>
      </c>
      <c r="I202" s="88">
        <f t="shared" si="30"/>
        <v>0.5877579092</v>
      </c>
      <c r="J202" s="3">
        <v>5353250.760000001</v>
      </c>
      <c r="K202" s="3">
        <f t="shared" si="31"/>
        <v>1472.69622</v>
      </c>
      <c r="L202" s="3">
        <f t="shared" si="32"/>
        <v>2505.617018</v>
      </c>
      <c r="M202" s="3"/>
      <c r="N202" s="3">
        <f t="shared" si="33"/>
        <v>3931306.026</v>
      </c>
      <c r="O202" s="3">
        <f t="shared" si="34"/>
        <v>1081.514725</v>
      </c>
      <c r="P202" s="3">
        <f t="shared" si="35"/>
        <v>1840.068348</v>
      </c>
      <c r="Q202" s="3"/>
      <c r="R202" s="3">
        <f t="shared" ref="R202:T202" si="223">N202-J202</f>
        <v>-1421944.734</v>
      </c>
      <c r="S202" s="3">
        <f t="shared" si="223"/>
        <v>-391.1814948</v>
      </c>
      <c r="T202" s="3">
        <f t="shared" si="223"/>
        <v>-665.5486701</v>
      </c>
      <c r="U202" s="3"/>
      <c r="V202" s="3"/>
      <c r="W202" s="3"/>
      <c r="X202" s="3"/>
      <c r="Y202" s="3"/>
      <c r="Z202" s="3"/>
    </row>
    <row r="203" ht="14.25" customHeight="1">
      <c r="A203" s="15">
        <v>659.0</v>
      </c>
      <c r="B203" s="2">
        <v>1.0</v>
      </c>
      <c r="C203" s="2">
        <f>IF(A203&gt;=6000, 0,VLOOKUP(A203,'Fall20 data fy22 comp rev '!$K$11:$N$536,3,0))</f>
        <v>3</v>
      </c>
      <c r="D203" s="3" t="s">
        <v>4322</v>
      </c>
      <c r="E203" s="3">
        <v>4067.0</v>
      </c>
      <c r="F203" s="3">
        <v>799.0</v>
      </c>
      <c r="G203" s="3">
        <v>273.0</v>
      </c>
      <c r="H203" s="3">
        <f t="shared" si="29"/>
        <v>935.5</v>
      </c>
      <c r="I203" s="88">
        <f t="shared" si="30"/>
        <v>0.2300221293</v>
      </c>
      <c r="J203" s="3">
        <v>949674.96</v>
      </c>
      <c r="K203" s="3">
        <f t="shared" si="31"/>
        <v>233.5074896</v>
      </c>
      <c r="L203" s="3">
        <f t="shared" si="32"/>
        <v>1015.152282</v>
      </c>
      <c r="M203" s="3"/>
      <c r="N203" s="3">
        <f t="shared" si="33"/>
        <v>1721383.94</v>
      </c>
      <c r="O203" s="3">
        <f t="shared" si="34"/>
        <v>423.2564396</v>
      </c>
      <c r="P203" s="3">
        <f t="shared" si="35"/>
        <v>1840.068348</v>
      </c>
      <c r="Q203" s="3"/>
      <c r="R203" s="3">
        <f t="shared" ref="R203:T203" si="224">N203-J203</f>
        <v>771708.9799</v>
      </c>
      <c r="S203" s="3">
        <f t="shared" si="224"/>
        <v>189.7489501</v>
      </c>
      <c r="T203" s="3">
        <f t="shared" si="224"/>
        <v>824.9160662</v>
      </c>
      <c r="U203" s="3"/>
      <c r="V203" s="3"/>
      <c r="W203" s="3"/>
      <c r="X203" s="3"/>
      <c r="Y203" s="3"/>
      <c r="Z203" s="3"/>
    </row>
    <row r="204" ht="14.25" customHeight="1">
      <c r="A204" s="15">
        <v>671.0</v>
      </c>
      <c r="B204" s="2">
        <v>1.0</v>
      </c>
      <c r="C204" s="2">
        <f>IF(A204&gt;=6000, 0,VLOOKUP(A204,'Fall20 data fy22 comp rev '!$K$11:$N$536,3,0))</f>
        <v>6</v>
      </c>
      <c r="D204" s="3" t="s">
        <v>247</v>
      </c>
      <c r="E204" s="3">
        <v>364.0</v>
      </c>
      <c r="F204" s="3">
        <v>49.0</v>
      </c>
      <c r="G204" s="3">
        <v>11.0</v>
      </c>
      <c r="H204" s="3">
        <f t="shared" si="29"/>
        <v>54.5</v>
      </c>
      <c r="I204" s="88">
        <f t="shared" si="30"/>
        <v>0.1497252747</v>
      </c>
      <c r="J204" s="3">
        <v>33877.869999999995</v>
      </c>
      <c r="K204" s="3">
        <f t="shared" si="31"/>
        <v>93.07107143</v>
      </c>
      <c r="L204" s="3">
        <f t="shared" si="32"/>
        <v>621.6122936</v>
      </c>
      <c r="M204" s="3"/>
      <c r="N204" s="3">
        <f t="shared" si="33"/>
        <v>100283.725</v>
      </c>
      <c r="O204" s="3">
        <f t="shared" si="34"/>
        <v>275.504739</v>
      </c>
      <c r="P204" s="3">
        <f t="shared" si="35"/>
        <v>1840.068348</v>
      </c>
      <c r="Q204" s="3"/>
      <c r="R204" s="3">
        <f t="shared" ref="R204:T204" si="225">N204-J204</f>
        <v>66405.85499</v>
      </c>
      <c r="S204" s="3">
        <f t="shared" si="225"/>
        <v>182.4336676</v>
      </c>
      <c r="T204" s="3">
        <f t="shared" si="225"/>
        <v>1218.456055</v>
      </c>
      <c r="U204" s="3"/>
      <c r="V204" s="3"/>
      <c r="W204" s="3"/>
      <c r="X204" s="3"/>
      <c r="Y204" s="3"/>
      <c r="Z204" s="3"/>
    </row>
    <row r="205" ht="14.25" customHeight="1">
      <c r="A205" s="15">
        <v>676.0</v>
      </c>
      <c r="B205" s="2">
        <v>1.0</v>
      </c>
      <c r="C205" s="2">
        <f>IF(A205&gt;=6000, 0,VLOOKUP(A205,'Fall20 data fy22 comp rev '!$K$11:$N$536,3,0))</f>
        <v>6</v>
      </c>
      <c r="D205" s="3" t="s">
        <v>4323</v>
      </c>
      <c r="E205" s="3">
        <v>220.0</v>
      </c>
      <c r="F205" s="3">
        <v>52.0</v>
      </c>
      <c r="G205" s="3">
        <v>52.0</v>
      </c>
      <c r="H205" s="3">
        <f t="shared" si="29"/>
        <v>78</v>
      </c>
      <c r="I205" s="88">
        <f t="shared" si="30"/>
        <v>0.3545454545</v>
      </c>
      <c r="J205" s="3">
        <v>113564.75</v>
      </c>
      <c r="K205" s="3">
        <f t="shared" si="31"/>
        <v>516.2034091</v>
      </c>
      <c r="L205" s="3">
        <f t="shared" si="32"/>
        <v>1455.958333</v>
      </c>
      <c r="M205" s="3"/>
      <c r="N205" s="3">
        <f t="shared" si="33"/>
        <v>143525.3312</v>
      </c>
      <c r="O205" s="3">
        <f t="shared" si="34"/>
        <v>652.387869</v>
      </c>
      <c r="P205" s="3">
        <f t="shared" si="35"/>
        <v>1840.068348</v>
      </c>
      <c r="Q205" s="3"/>
      <c r="R205" s="3">
        <f t="shared" ref="R205:T205" si="226">N205-J205</f>
        <v>29960.58118</v>
      </c>
      <c r="S205" s="3">
        <f t="shared" si="226"/>
        <v>136.1844599</v>
      </c>
      <c r="T205" s="3">
        <f t="shared" si="226"/>
        <v>384.1100151</v>
      </c>
      <c r="U205" s="3"/>
      <c r="V205" s="3"/>
      <c r="W205" s="3"/>
      <c r="X205" s="3"/>
      <c r="Y205" s="3"/>
      <c r="Z205" s="3"/>
    </row>
    <row r="206" ht="14.25" customHeight="1">
      <c r="A206" s="15">
        <v>682.0</v>
      </c>
      <c r="B206" s="2">
        <v>1.0</v>
      </c>
      <c r="C206" s="2">
        <f>IF(A206&gt;=6000, 0,VLOOKUP(A206,'Fall20 data fy22 comp rev '!$K$11:$N$536,3,0))</f>
        <v>5</v>
      </c>
      <c r="D206" s="3" t="s">
        <v>4324</v>
      </c>
      <c r="E206" s="3">
        <v>1183.0</v>
      </c>
      <c r="F206" s="3">
        <v>205.0</v>
      </c>
      <c r="G206" s="3">
        <v>119.0</v>
      </c>
      <c r="H206" s="3">
        <f t="shared" si="29"/>
        <v>264.5</v>
      </c>
      <c r="I206" s="88">
        <f t="shared" si="30"/>
        <v>0.2235841082</v>
      </c>
      <c r="J206" s="3">
        <v>249295.15</v>
      </c>
      <c r="K206" s="3">
        <f t="shared" si="31"/>
        <v>210.7313187</v>
      </c>
      <c r="L206" s="3">
        <f t="shared" si="32"/>
        <v>942.5147448</v>
      </c>
      <c r="M206" s="3"/>
      <c r="N206" s="3">
        <f t="shared" si="33"/>
        <v>486698.0782</v>
      </c>
      <c r="O206" s="3">
        <f t="shared" si="34"/>
        <v>411.4100407</v>
      </c>
      <c r="P206" s="3">
        <f t="shared" si="35"/>
        <v>1840.068348</v>
      </c>
      <c r="Q206" s="3"/>
      <c r="R206" s="3">
        <f t="shared" ref="R206:T206" si="227">N206-J206</f>
        <v>237402.9282</v>
      </c>
      <c r="S206" s="3">
        <f t="shared" si="227"/>
        <v>200.678722</v>
      </c>
      <c r="T206" s="3">
        <f t="shared" si="227"/>
        <v>897.5536036</v>
      </c>
      <c r="U206" s="3"/>
      <c r="V206" s="3"/>
      <c r="W206" s="3"/>
      <c r="X206" s="3"/>
      <c r="Y206" s="3"/>
      <c r="Z206" s="3"/>
    </row>
    <row r="207" ht="14.25" customHeight="1">
      <c r="A207" s="15">
        <v>690.0</v>
      </c>
      <c r="B207" s="2">
        <v>1.0</v>
      </c>
      <c r="C207" s="2">
        <f>IF(A207&gt;=6000, 0,VLOOKUP(A207,'Fall20 data fy22 comp rev '!$K$11:$N$536,3,0))</f>
        <v>5</v>
      </c>
      <c r="D207" s="3" t="s">
        <v>4325</v>
      </c>
      <c r="E207" s="3">
        <v>996.0</v>
      </c>
      <c r="F207" s="3">
        <v>284.0</v>
      </c>
      <c r="G207" s="3">
        <v>109.0</v>
      </c>
      <c r="H207" s="3">
        <f t="shared" si="29"/>
        <v>338.5</v>
      </c>
      <c r="I207" s="88">
        <f t="shared" si="30"/>
        <v>0.3398594378</v>
      </c>
      <c r="J207" s="3">
        <v>488738.9</v>
      </c>
      <c r="K207" s="3">
        <f t="shared" si="31"/>
        <v>490.7017068</v>
      </c>
      <c r="L207" s="3">
        <f t="shared" si="32"/>
        <v>1443.837223</v>
      </c>
      <c r="M207" s="3"/>
      <c r="N207" s="3">
        <f t="shared" si="33"/>
        <v>622863.1359</v>
      </c>
      <c r="O207" s="3">
        <f t="shared" si="34"/>
        <v>625.3645943</v>
      </c>
      <c r="P207" s="3">
        <f t="shared" si="35"/>
        <v>1840.068348</v>
      </c>
      <c r="Q207" s="3"/>
      <c r="R207" s="3">
        <f t="shared" ref="R207:T207" si="228">N207-J207</f>
        <v>134124.2359</v>
      </c>
      <c r="S207" s="3">
        <f t="shared" si="228"/>
        <v>134.6628875</v>
      </c>
      <c r="T207" s="3">
        <f t="shared" si="228"/>
        <v>396.2311254</v>
      </c>
      <c r="U207" s="3"/>
      <c r="V207" s="3"/>
      <c r="W207" s="3"/>
      <c r="X207" s="3"/>
      <c r="Y207" s="3"/>
      <c r="Z207" s="3"/>
    </row>
    <row r="208" ht="14.25" customHeight="1">
      <c r="A208" s="15">
        <v>695.0</v>
      </c>
      <c r="B208" s="2">
        <v>1.0</v>
      </c>
      <c r="C208" s="2">
        <f>IF(A208&gt;=6000, 0,VLOOKUP(A208,'Fall20 data fy22 comp rev '!$K$11:$N$536,3,0))</f>
        <v>6</v>
      </c>
      <c r="D208" s="3" t="s">
        <v>4326</v>
      </c>
      <c r="E208" s="3">
        <v>726.0</v>
      </c>
      <c r="F208" s="3">
        <v>239.0</v>
      </c>
      <c r="G208" s="3">
        <v>67.0</v>
      </c>
      <c r="H208" s="3">
        <f t="shared" si="29"/>
        <v>272.5</v>
      </c>
      <c r="I208" s="88">
        <f t="shared" si="30"/>
        <v>0.3753443526</v>
      </c>
      <c r="J208" s="3">
        <v>423446.01</v>
      </c>
      <c r="K208" s="3">
        <f t="shared" si="31"/>
        <v>583.2589669</v>
      </c>
      <c r="L208" s="3">
        <f t="shared" si="32"/>
        <v>1553.930312</v>
      </c>
      <c r="M208" s="3"/>
      <c r="N208" s="3">
        <f t="shared" si="33"/>
        <v>501418.6249</v>
      </c>
      <c r="O208" s="3">
        <f t="shared" si="34"/>
        <v>690.659263</v>
      </c>
      <c r="P208" s="3">
        <f t="shared" si="35"/>
        <v>1840.068348</v>
      </c>
      <c r="Q208" s="3"/>
      <c r="R208" s="3">
        <f t="shared" ref="R208:T208" si="229">N208-J208</f>
        <v>77972.61494</v>
      </c>
      <c r="S208" s="3">
        <f t="shared" si="229"/>
        <v>107.4002961</v>
      </c>
      <c r="T208" s="3">
        <f t="shared" si="229"/>
        <v>286.1380365</v>
      </c>
      <c r="U208" s="3"/>
      <c r="V208" s="3"/>
      <c r="W208" s="3"/>
      <c r="X208" s="3"/>
      <c r="Y208" s="3"/>
      <c r="Z208" s="3"/>
    </row>
    <row r="209" ht="14.25" customHeight="1">
      <c r="A209" s="15">
        <v>696.0</v>
      </c>
      <c r="B209" s="2">
        <v>1.0</v>
      </c>
      <c r="C209" s="2">
        <f>IF(A209&gt;=6000, 0,VLOOKUP(A209,'Fall20 data fy22 comp rev '!$K$11:$N$536,3,0))</f>
        <v>6</v>
      </c>
      <c r="D209" s="3" t="s">
        <v>4327</v>
      </c>
      <c r="E209" s="3">
        <v>573.0</v>
      </c>
      <c r="F209" s="3">
        <v>112.0</v>
      </c>
      <c r="G209" s="3">
        <v>60.0</v>
      </c>
      <c r="H209" s="3">
        <f t="shared" si="29"/>
        <v>142</v>
      </c>
      <c r="I209" s="88">
        <f t="shared" si="30"/>
        <v>0.2478184991</v>
      </c>
      <c r="J209" s="3">
        <v>145362.88</v>
      </c>
      <c r="K209" s="3">
        <f t="shared" si="31"/>
        <v>253.6873997</v>
      </c>
      <c r="L209" s="3">
        <f t="shared" si="32"/>
        <v>1023.682254</v>
      </c>
      <c r="M209" s="3"/>
      <c r="N209" s="3">
        <f t="shared" si="33"/>
        <v>261289.7055</v>
      </c>
      <c r="O209" s="3">
        <f t="shared" si="34"/>
        <v>456.0029764</v>
      </c>
      <c r="P209" s="3">
        <f t="shared" si="35"/>
        <v>1840.068348</v>
      </c>
      <c r="Q209" s="3"/>
      <c r="R209" s="3">
        <f t="shared" ref="R209:T209" si="230">N209-J209</f>
        <v>115926.8255</v>
      </c>
      <c r="S209" s="3">
        <f t="shared" si="230"/>
        <v>202.3155767</v>
      </c>
      <c r="T209" s="3">
        <f t="shared" si="230"/>
        <v>816.3860949</v>
      </c>
      <c r="U209" s="3"/>
      <c r="V209" s="3"/>
      <c r="W209" s="3"/>
      <c r="X209" s="3"/>
      <c r="Y209" s="3"/>
      <c r="Z209" s="3"/>
    </row>
    <row r="210" ht="14.25" customHeight="1">
      <c r="A210" s="15">
        <v>698.0</v>
      </c>
      <c r="B210" s="2">
        <v>1.0</v>
      </c>
      <c r="C210" s="2">
        <f>IF(A210&gt;=6000, 0,VLOOKUP(A210,'Fall20 data fy22 comp rev '!$K$11:$N$536,3,0))</f>
        <v>6</v>
      </c>
      <c r="D210" s="3" t="s">
        <v>4328</v>
      </c>
      <c r="E210" s="3">
        <v>214.0</v>
      </c>
      <c r="F210" s="3">
        <v>78.0</v>
      </c>
      <c r="G210" s="3">
        <v>20.0</v>
      </c>
      <c r="H210" s="3">
        <f t="shared" si="29"/>
        <v>88</v>
      </c>
      <c r="I210" s="88">
        <f t="shared" si="30"/>
        <v>0.4112149533</v>
      </c>
      <c r="J210" s="3">
        <v>149139.25</v>
      </c>
      <c r="K210" s="3">
        <f t="shared" si="31"/>
        <v>696.9123832</v>
      </c>
      <c r="L210" s="3">
        <f t="shared" si="32"/>
        <v>1694.764205</v>
      </c>
      <c r="M210" s="3"/>
      <c r="N210" s="3">
        <f t="shared" si="33"/>
        <v>161926.0147</v>
      </c>
      <c r="O210" s="3">
        <f t="shared" si="34"/>
        <v>756.6636199</v>
      </c>
      <c r="P210" s="3">
        <f t="shared" si="35"/>
        <v>1840.068348</v>
      </c>
      <c r="Q210" s="3"/>
      <c r="R210" s="3">
        <f t="shared" ref="R210:T210" si="231">N210-J210</f>
        <v>12786.76466</v>
      </c>
      <c r="S210" s="3">
        <f t="shared" si="231"/>
        <v>59.75123673</v>
      </c>
      <c r="T210" s="3">
        <f t="shared" si="231"/>
        <v>145.3041439</v>
      </c>
      <c r="U210" s="3"/>
      <c r="V210" s="3"/>
      <c r="W210" s="3"/>
      <c r="X210" s="3"/>
      <c r="Y210" s="3"/>
      <c r="Z210" s="3"/>
    </row>
    <row r="211" ht="14.25" customHeight="1">
      <c r="A211" s="15">
        <v>700.0</v>
      </c>
      <c r="B211" s="2">
        <v>1.0</v>
      </c>
      <c r="C211" s="2">
        <f>IF(A211&gt;=6000, 0,VLOOKUP(A211,'Fall20 data fy22 comp rev '!$K$11:$N$536,3,0))</f>
        <v>4</v>
      </c>
      <c r="D211" s="3" t="s">
        <v>4329</v>
      </c>
      <c r="E211" s="3">
        <v>2110.0</v>
      </c>
      <c r="F211" s="3">
        <v>199.0</v>
      </c>
      <c r="G211" s="3">
        <v>70.0</v>
      </c>
      <c r="H211" s="3">
        <f t="shared" si="29"/>
        <v>234</v>
      </c>
      <c r="I211" s="88">
        <f t="shared" si="30"/>
        <v>0.1109004739</v>
      </c>
      <c r="J211" s="3">
        <v>116191.79000000001</v>
      </c>
      <c r="K211" s="3">
        <f t="shared" si="31"/>
        <v>55.06719905</v>
      </c>
      <c r="L211" s="3">
        <f t="shared" si="32"/>
        <v>496.5461111</v>
      </c>
      <c r="M211" s="3"/>
      <c r="N211" s="3">
        <f t="shared" si="33"/>
        <v>430575.9935</v>
      </c>
      <c r="O211" s="3">
        <f t="shared" si="34"/>
        <v>204.0644519</v>
      </c>
      <c r="P211" s="3">
        <f t="shared" si="35"/>
        <v>1840.068348</v>
      </c>
      <c r="Q211" s="3"/>
      <c r="R211" s="3">
        <f t="shared" ref="R211:T211" si="232">N211-J211</f>
        <v>314384.2035</v>
      </c>
      <c r="S211" s="3">
        <f t="shared" si="232"/>
        <v>148.9972529</v>
      </c>
      <c r="T211" s="3">
        <f t="shared" si="232"/>
        <v>1343.522237</v>
      </c>
      <c r="U211" s="3"/>
      <c r="V211" s="3"/>
      <c r="W211" s="3"/>
      <c r="X211" s="3"/>
      <c r="Y211" s="3"/>
      <c r="Z211" s="3"/>
    </row>
    <row r="212" ht="14.25" customHeight="1">
      <c r="A212" s="15">
        <v>701.0</v>
      </c>
      <c r="B212" s="2">
        <v>1.0</v>
      </c>
      <c r="C212" s="2">
        <f>IF(A212&gt;=6000, 0,VLOOKUP(A212,'Fall20 data fy22 comp rev '!$K$11:$N$536,3,0))</f>
        <v>4</v>
      </c>
      <c r="D212" s="3" t="s">
        <v>4330</v>
      </c>
      <c r="E212" s="3">
        <v>2406.0</v>
      </c>
      <c r="F212" s="3">
        <v>756.0</v>
      </c>
      <c r="G212" s="3">
        <v>230.0</v>
      </c>
      <c r="H212" s="3">
        <f t="shared" si="29"/>
        <v>871</v>
      </c>
      <c r="I212" s="88">
        <f t="shared" si="30"/>
        <v>0.3620116376</v>
      </c>
      <c r="J212" s="3">
        <v>1353746.55</v>
      </c>
      <c r="K212" s="3">
        <f t="shared" si="31"/>
        <v>562.6544264</v>
      </c>
      <c r="L212" s="3">
        <f t="shared" si="32"/>
        <v>1554.24403</v>
      </c>
      <c r="M212" s="3"/>
      <c r="N212" s="3">
        <f t="shared" si="33"/>
        <v>1602699.531</v>
      </c>
      <c r="O212" s="3">
        <f t="shared" si="34"/>
        <v>666.1261561</v>
      </c>
      <c r="P212" s="3">
        <f t="shared" si="35"/>
        <v>1840.068348</v>
      </c>
      <c r="Q212" s="3"/>
      <c r="R212" s="3">
        <f t="shared" ref="R212:T212" si="233">N212-J212</f>
        <v>248952.9815</v>
      </c>
      <c r="S212" s="3">
        <f t="shared" si="233"/>
        <v>103.4717296</v>
      </c>
      <c r="T212" s="3">
        <f t="shared" si="233"/>
        <v>285.8243186</v>
      </c>
      <c r="U212" s="3"/>
      <c r="V212" s="3"/>
      <c r="W212" s="3"/>
      <c r="X212" s="3"/>
      <c r="Y212" s="3"/>
      <c r="Z212" s="3"/>
    </row>
    <row r="213" ht="14.25" customHeight="1">
      <c r="A213" s="15">
        <v>704.0</v>
      </c>
      <c r="B213" s="2">
        <v>1.0</v>
      </c>
      <c r="C213" s="2">
        <f>IF(A213&gt;=6000, 0,VLOOKUP(A213,'Fall20 data fy22 comp rev '!$K$11:$N$536,3,0))</f>
        <v>5</v>
      </c>
      <c r="D213" s="3" t="s">
        <v>4331</v>
      </c>
      <c r="E213" s="3">
        <v>1803.0</v>
      </c>
      <c r="F213" s="3">
        <v>365.0</v>
      </c>
      <c r="G213" s="3">
        <v>151.0</v>
      </c>
      <c r="H213" s="3">
        <f t="shared" si="29"/>
        <v>440.5</v>
      </c>
      <c r="I213" s="88">
        <f t="shared" si="30"/>
        <v>0.2443150305</v>
      </c>
      <c r="J213" s="3">
        <v>459184.69999999995</v>
      </c>
      <c r="K213" s="3">
        <f t="shared" si="31"/>
        <v>254.6781475</v>
      </c>
      <c r="L213" s="3">
        <f t="shared" si="32"/>
        <v>1042.417026</v>
      </c>
      <c r="M213" s="3"/>
      <c r="N213" s="3">
        <f t="shared" si="33"/>
        <v>810550.1075</v>
      </c>
      <c r="O213" s="3">
        <f t="shared" si="34"/>
        <v>449.5563547</v>
      </c>
      <c r="P213" s="3">
        <f t="shared" si="35"/>
        <v>1840.068348</v>
      </c>
      <c r="Q213" s="3"/>
      <c r="R213" s="3">
        <f t="shared" ref="R213:T213" si="234">N213-J213</f>
        <v>351365.4075</v>
      </c>
      <c r="S213" s="3">
        <f t="shared" si="234"/>
        <v>194.8782071</v>
      </c>
      <c r="T213" s="3">
        <f t="shared" si="234"/>
        <v>797.6513223</v>
      </c>
      <c r="U213" s="3"/>
      <c r="V213" s="3"/>
      <c r="W213" s="3"/>
      <c r="X213" s="3"/>
      <c r="Y213" s="3"/>
      <c r="Z213" s="3"/>
    </row>
    <row r="214" ht="14.25" customHeight="1">
      <c r="A214" s="15">
        <v>706.0</v>
      </c>
      <c r="B214" s="2">
        <v>1.0</v>
      </c>
      <c r="C214" s="2" t="str">
        <f>IF(A214&gt;=6000, 0,VLOOKUP(A214,'Fall20 data fy22 comp rev '!$K$11:$N$536,3,0))</f>
        <v>#N/A</v>
      </c>
      <c r="D214" s="3" t="s">
        <v>4332</v>
      </c>
      <c r="E214" s="3">
        <v>1761.0</v>
      </c>
      <c r="F214" s="3">
        <v>490.0</v>
      </c>
      <c r="G214" s="3">
        <v>153.0</v>
      </c>
      <c r="H214" s="3">
        <f t="shared" si="29"/>
        <v>566.5</v>
      </c>
      <c r="I214" s="88">
        <f t="shared" si="30"/>
        <v>0.3216922203</v>
      </c>
      <c r="J214" s="3">
        <v>769777.45</v>
      </c>
      <c r="K214" s="3">
        <f t="shared" si="31"/>
        <v>437.1251846</v>
      </c>
      <c r="L214" s="3">
        <f t="shared" si="32"/>
        <v>1358.83045</v>
      </c>
      <c r="M214" s="3"/>
      <c r="N214" s="3">
        <f t="shared" si="33"/>
        <v>1042398.719</v>
      </c>
      <c r="O214" s="3">
        <f t="shared" si="34"/>
        <v>591.9356726</v>
      </c>
      <c r="P214" s="3">
        <f t="shared" si="35"/>
        <v>1840.068348</v>
      </c>
      <c r="Q214" s="3"/>
      <c r="R214" s="3">
        <f t="shared" ref="R214:T214" si="235">N214-J214</f>
        <v>272621.2694</v>
      </c>
      <c r="S214" s="3">
        <f t="shared" si="235"/>
        <v>154.810488</v>
      </c>
      <c r="T214" s="3">
        <f t="shared" si="235"/>
        <v>481.2378983</v>
      </c>
      <c r="U214" s="3"/>
      <c r="V214" s="3"/>
      <c r="W214" s="3"/>
      <c r="X214" s="3"/>
      <c r="Y214" s="3"/>
      <c r="Z214" s="3"/>
    </row>
    <row r="215" ht="14.25" customHeight="1">
      <c r="A215" s="15">
        <v>707.0</v>
      </c>
      <c r="B215" s="2">
        <v>1.0</v>
      </c>
      <c r="C215" s="2">
        <f>IF(A215&gt;=6000, 0,VLOOKUP(A215,'Fall20 data fy22 comp rev '!$K$11:$N$536,3,0))</f>
        <v>6</v>
      </c>
      <c r="D215" s="3" t="s">
        <v>4333</v>
      </c>
      <c r="E215" s="3">
        <v>57.0</v>
      </c>
      <c r="F215" s="3">
        <v>29.0</v>
      </c>
      <c r="G215" s="3">
        <v>8.0</v>
      </c>
      <c r="H215" s="3">
        <f t="shared" si="29"/>
        <v>33</v>
      </c>
      <c r="I215" s="88">
        <f t="shared" si="30"/>
        <v>0.5789473684</v>
      </c>
      <c r="J215" s="3">
        <v>78428.09</v>
      </c>
      <c r="K215" s="3">
        <f t="shared" si="31"/>
        <v>1375.931404</v>
      </c>
      <c r="L215" s="3">
        <f t="shared" si="32"/>
        <v>2376.608788</v>
      </c>
      <c r="M215" s="3"/>
      <c r="N215" s="3">
        <f t="shared" si="33"/>
        <v>60722.2555</v>
      </c>
      <c r="O215" s="3">
        <f t="shared" si="34"/>
        <v>1065.302728</v>
      </c>
      <c r="P215" s="3">
        <f t="shared" si="35"/>
        <v>1840.068348</v>
      </c>
      <c r="Q215" s="3"/>
      <c r="R215" s="3">
        <f t="shared" ref="R215:T215" si="236">N215-J215</f>
        <v>-17705.8345</v>
      </c>
      <c r="S215" s="3">
        <f t="shared" si="236"/>
        <v>-310.6286755</v>
      </c>
      <c r="T215" s="3">
        <f t="shared" si="236"/>
        <v>-536.5404395</v>
      </c>
      <c r="U215" s="3"/>
      <c r="V215" s="3"/>
      <c r="W215" s="3"/>
      <c r="X215" s="3"/>
      <c r="Y215" s="3"/>
      <c r="Z215" s="3"/>
    </row>
    <row r="216" ht="14.25" customHeight="1">
      <c r="A216" s="15">
        <v>709.0</v>
      </c>
      <c r="B216" s="2">
        <v>1.0</v>
      </c>
      <c r="C216" s="2">
        <f>IF(A216&gt;=6000, 0,VLOOKUP(A216,'Fall20 data fy22 comp rev '!$K$11:$N$536,3,0))</f>
        <v>4</v>
      </c>
      <c r="D216" s="3" t="s">
        <v>4334</v>
      </c>
      <c r="E216" s="3">
        <v>8701.0</v>
      </c>
      <c r="F216" s="3">
        <v>2883.0</v>
      </c>
      <c r="G216" s="3">
        <v>588.0</v>
      </c>
      <c r="H216" s="3">
        <f t="shared" si="29"/>
        <v>3177</v>
      </c>
      <c r="I216" s="88">
        <f t="shared" si="30"/>
        <v>0.3651304448</v>
      </c>
      <c r="J216" s="3">
        <v>6597154.2</v>
      </c>
      <c r="K216" s="3">
        <f t="shared" si="31"/>
        <v>758.206436</v>
      </c>
      <c r="L216" s="3">
        <f t="shared" si="32"/>
        <v>2076.535788</v>
      </c>
      <c r="M216" s="3"/>
      <c r="N216" s="3">
        <f t="shared" si="33"/>
        <v>5845897.143</v>
      </c>
      <c r="O216" s="3">
        <f t="shared" si="34"/>
        <v>671.8649745</v>
      </c>
      <c r="P216" s="3">
        <f t="shared" si="35"/>
        <v>1840.068348</v>
      </c>
      <c r="Q216" s="3"/>
      <c r="R216" s="3">
        <f t="shared" ref="R216:T216" si="237">N216-J216</f>
        <v>-751257.0571</v>
      </c>
      <c r="S216" s="3">
        <f t="shared" si="237"/>
        <v>-86.34146156</v>
      </c>
      <c r="T216" s="3">
        <f t="shared" si="237"/>
        <v>-236.4674401</v>
      </c>
      <c r="U216" s="3"/>
      <c r="V216" s="3"/>
      <c r="W216" s="3"/>
      <c r="X216" s="3"/>
      <c r="Y216" s="3"/>
      <c r="Z216" s="3"/>
    </row>
    <row r="217" ht="14.25" customHeight="1">
      <c r="A217" s="15">
        <v>712.0</v>
      </c>
      <c r="B217" s="2">
        <v>1.0</v>
      </c>
      <c r="C217" s="2">
        <f>IF(A217&gt;=6000, 0,VLOOKUP(A217,'Fall20 data fy22 comp rev '!$K$11:$N$536,3,0))</f>
        <v>6</v>
      </c>
      <c r="D217" s="3" t="s">
        <v>259</v>
      </c>
      <c r="E217" s="3">
        <v>536.0</v>
      </c>
      <c r="F217" s="3">
        <v>208.0</v>
      </c>
      <c r="G217" s="3">
        <v>75.0</v>
      </c>
      <c r="H217" s="3">
        <f t="shared" si="29"/>
        <v>245.5</v>
      </c>
      <c r="I217" s="88">
        <f t="shared" si="30"/>
        <v>0.4580223881</v>
      </c>
      <c r="J217" s="3">
        <v>471280.03</v>
      </c>
      <c r="K217" s="3">
        <f t="shared" si="31"/>
        <v>879.2537873</v>
      </c>
      <c r="L217" s="3">
        <f t="shared" si="32"/>
        <v>1919.674257</v>
      </c>
      <c r="M217" s="3"/>
      <c r="N217" s="3">
        <f t="shared" si="33"/>
        <v>451736.7795</v>
      </c>
      <c r="O217" s="3">
        <f t="shared" si="34"/>
        <v>842.7924991</v>
      </c>
      <c r="P217" s="3">
        <f t="shared" si="35"/>
        <v>1840.068348</v>
      </c>
      <c r="Q217" s="3"/>
      <c r="R217" s="3">
        <f t="shared" ref="R217:T217" si="238">N217-J217</f>
        <v>-19543.25046</v>
      </c>
      <c r="S217" s="3">
        <f t="shared" si="238"/>
        <v>-36.46128818</v>
      </c>
      <c r="T217" s="3">
        <f t="shared" si="238"/>
        <v>-79.6059082</v>
      </c>
      <c r="U217" s="3"/>
      <c r="V217" s="3"/>
      <c r="W217" s="3"/>
      <c r="X217" s="3"/>
      <c r="Y217" s="3"/>
      <c r="Z217" s="3"/>
    </row>
    <row r="218" ht="14.25" customHeight="1">
      <c r="A218" s="15">
        <v>716.0</v>
      </c>
      <c r="B218" s="2">
        <v>1.0</v>
      </c>
      <c r="C218" s="2">
        <f>IF(A218&gt;=6000, 0,VLOOKUP(A218,'Fall20 data fy22 comp rev '!$K$11:$N$536,3,0))</f>
        <v>3</v>
      </c>
      <c r="D218" s="3" t="s">
        <v>4335</v>
      </c>
      <c r="E218" s="3">
        <v>1627.0</v>
      </c>
      <c r="F218" s="3">
        <v>209.0</v>
      </c>
      <c r="G218" s="3">
        <v>110.0</v>
      </c>
      <c r="H218" s="3">
        <f t="shared" si="29"/>
        <v>264</v>
      </c>
      <c r="I218" s="88">
        <f t="shared" si="30"/>
        <v>0.1622618316</v>
      </c>
      <c r="J218" s="3">
        <v>187012.40999999997</v>
      </c>
      <c r="K218" s="3">
        <f t="shared" si="31"/>
        <v>114.9430916</v>
      </c>
      <c r="L218" s="3">
        <f t="shared" si="32"/>
        <v>708.3803409</v>
      </c>
      <c r="M218" s="3"/>
      <c r="N218" s="3">
        <f t="shared" si="33"/>
        <v>485778.044</v>
      </c>
      <c r="O218" s="3">
        <f t="shared" si="34"/>
        <v>298.5728605</v>
      </c>
      <c r="P218" s="3">
        <f t="shared" si="35"/>
        <v>1840.068348</v>
      </c>
      <c r="Q218" s="3"/>
      <c r="R218" s="3">
        <f t="shared" ref="R218:T218" si="239">N218-J218</f>
        <v>298765.634</v>
      </c>
      <c r="S218" s="3">
        <f t="shared" si="239"/>
        <v>183.6297689</v>
      </c>
      <c r="T218" s="3">
        <f t="shared" si="239"/>
        <v>1131.688008</v>
      </c>
      <c r="U218" s="3"/>
      <c r="V218" s="3"/>
      <c r="W218" s="3"/>
      <c r="X218" s="3"/>
      <c r="Y218" s="3"/>
      <c r="Z218" s="3"/>
    </row>
    <row r="219" ht="14.25" customHeight="1">
      <c r="A219" s="15">
        <v>717.0</v>
      </c>
      <c r="B219" s="2">
        <v>1.0</v>
      </c>
      <c r="C219" s="2">
        <f>IF(A219&gt;=6000, 0,VLOOKUP(A219,'Fall20 data fy22 comp rev '!$K$11:$N$536,3,0))</f>
        <v>3</v>
      </c>
      <c r="D219" s="3" t="s">
        <v>4336</v>
      </c>
      <c r="E219" s="3">
        <v>1908.0</v>
      </c>
      <c r="F219" s="3">
        <v>278.0</v>
      </c>
      <c r="G219" s="3">
        <v>106.0</v>
      </c>
      <c r="H219" s="3">
        <f t="shared" si="29"/>
        <v>331</v>
      </c>
      <c r="I219" s="88">
        <f t="shared" si="30"/>
        <v>0.1734800839</v>
      </c>
      <c r="J219" s="3">
        <v>241195.11000000002</v>
      </c>
      <c r="K219" s="3">
        <f t="shared" si="31"/>
        <v>126.4125314</v>
      </c>
      <c r="L219" s="3">
        <f t="shared" si="32"/>
        <v>728.6861329</v>
      </c>
      <c r="M219" s="3"/>
      <c r="N219" s="3">
        <f t="shared" si="33"/>
        <v>609062.6233</v>
      </c>
      <c r="O219" s="3">
        <f t="shared" si="34"/>
        <v>319.2152114</v>
      </c>
      <c r="P219" s="3">
        <f t="shared" si="35"/>
        <v>1840.068348</v>
      </c>
      <c r="Q219" s="3"/>
      <c r="R219" s="3">
        <f t="shared" ref="R219:T219" si="240">N219-J219</f>
        <v>367867.5133</v>
      </c>
      <c r="S219" s="3">
        <f t="shared" si="240"/>
        <v>192.8026799</v>
      </c>
      <c r="T219" s="3">
        <f t="shared" si="240"/>
        <v>1111.382215</v>
      </c>
      <c r="U219" s="3"/>
      <c r="V219" s="3"/>
      <c r="W219" s="3"/>
      <c r="X219" s="3"/>
      <c r="Y219" s="3"/>
      <c r="Z219" s="3"/>
    </row>
    <row r="220" ht="14.25" customHeight="1">
      <c r="A220" s="15">
        <v>719.0</v>
      </c>
      <c r="B220" s="2">
        <v>1.0</v>
      </c>
      <c r="C220" s="2">
        <f>IF(A220&gt;=6000, 0,VLOOKUP(A220,'Fall20 data fy22 comp rev '!$K$11:$N$536,3,0))</f>
        <v>3</v>
      </c>
      <c r="D220" s="3" t="s">
        <v>839</v>
      </c>
      <c r="E220" s="3">
        <v>8931.0</v>
      </c>
      <c r="F220" s="3">
        <v>747.0</v>
      </c>
      <c r="G220" s="3">
        <v>310.0</v>
      </c>
      <c r="H220" s="3">
        <f t="shared" si="29"/>
        <v>902</v>
      </c>
      <c r="I220" s="88">
        <f t="shared" si="30"/>
        <v>0.1009965289</v>
      </c>
      <c r="J220" s="3">
        <v>427058.19</v>
      </c>
      <c r="K220" s="3">
        <f t="shared" si="31"/>
        <v>47.81751092</v>
      </c>
      <c r="L220" s="3">
        <f t="shared" si="32"/>
        <v>473.4569734</v>
      </c>
      <c r="M220" s="3"/>
      <c r="N220" s="3">
        <f t="shared" si="33"/>
        <v>1659741.65</v>
      </c>
      <c r="O220" s="3">
        <f t="shared" si="34"/>
        <v>185.8405162</v>
      </c>
      <c r="P220" s="3">
        <f t="shared" si="35"/>
        <v>1840.068348</v>
      </c>
      <c r="Q220" s="3"/>
      <c r="R220" s="3">
        <f t="shared" ref="R220:T220" si="241">N220-J220</f>
        <v>1232683.46</v>
      </c>
      <c r="S220" s="3">
        <f t="shared" si="241"/>
        <v>138.0230053</v>
      </c>
      <c r="T220" s="3">
        <f t="shared" si="241"/>
        <v>1366.611375</v>
      </c>
      <c r="U220" s="3"/>
      <c r="V220" s="3"/>
      <c r="W220" s="3"/>
      <c r="X220" s="3"/>
      <c r="Y220" s="3"/>
      <c r="Z220" s="3"/>
    </row>
    <row r="221" ht="14.25" customHeight="1">
      <c r="A221" s="15">
        <v>720.0</v>
      </c>
      <c r="B221" s="2">
        <v>1.0</v>
      </c>
      <c r="C221" s="2">
        <f>IF(A221&gt;=6000, 0,VLOOKUP(A221,'Fall20 data fy22 comp rev '!$K$11:$N$536,3,0))</f>
        <v>3</v>
      </c>
      <c r="D221" s="3" t="s">
        <v>4337</v>
      </c>
      <c r="E221" s="3">
        <v>8319.0</v>
      </c>
      <c r="F221" s="3">
        <v>1967.0</v>
      </c>
      <c r="G221" s="3">
        <v>912.0</v>
      </c>
      <c r="H221" s="3">
        <f t="shared" si="29"/>
        <v>2423</v>
      </c>
      <c r="I221" s="88">
        <f t="shared" si="30"/>
        <v>0.2912609689</v>
      </c>
      <c r="J221" s="3">
        <v>2998328.3200000003</v>
      </c>
      <c r="K221" s="3">
        <f t="shared" si="31"/>
        <v>360.4193196</v>
      </c>
      <c r="L221" s="3">
        <f t="shared" si="32"/>
        <v>1237.444622</v>
      </c>
      <c r="M221" s="3"/>
      <c r="N221" s="3">
        <f t="shared" si="33"/>
        <v>4458485.608</v>
      </c>
      <c r="O221" s="3">
        <f t="shared" si="34"/>
        <v>535.9400899</v>
      </c>
      <c r="P221" s="3">
        <f t="shared" si="35"/>
        <v>1840.068348</v>
      </c>
      <c r="Q221" s="3"/>
      <c r="R221" s="3">
        <f t="shared" ref="R221:T221" si="242">N221-J221</f>
        <v>1460157.288</v>
      </c>
      <c r="S221" s="3">
        <f t="shared" si="242"/>
        <v>175.5207703</v>
      </c>
      <c r="T221" s="3">
        <f t="shared" si="242"/>
        <v>602.623726</v>
      </c>
      <c r="U221" s="3"/>
      <c r="V221" s="3"/>
      <c r="W221" s="3"/>
      <c r="X221" s="3"/>
      <c r="Y221" s="3"/>
      <c r="Z221" s="3"/>
    </row>
    <row r="222" ht="14.25" customHeight="1">
      <c r="A222" s="15">
        <v>721.0</v>
      </c>
      <c r="B222" s="2">
        <v>1.0</v>
      </c>
      <c r="C222" s="2">
        <f>IF(A222&gt;=6000, 0,VLOOKUP(A222,'Fall20 data fy22 comp rev '!$K$11:$N$536,3,0))</f>
        <v>3</v>
      </c>
      <c r="D222" s="3" t="s">
        <v>841</v>
      </c>
      <c r="E222" s="3">
        <v>4276.0</v>
      </c>
      <c r="F222" s="3">
        <v>367.0</v>
      </c>
      <c r="G222" s="3">
        <v>161.0</v>
      </c>
      <c r="H222" s="3">
        <f t="shared" si="29"/>
        <v>447.5</v>
      </c>
      <c r="I222" s="88">
        <f t="shared" si="30"/>
        <v>0.1046538821</v>
      </c>
      <c r="J222" s="3">
        <v>216621.34</v>
      </c>
      <c r="K222" s="3">
        <f t="shared" si="31"/>
        <v>50.65980823</v>
      </c>
      <c r="L222" s="3">
        <f t="shared" si="32"/>
        <v>484.0700335</v>
      </c>
      <c r="M222" s="3"/>
      <c r="N222" s="3">
        <f t="shared" si="33"/>
        <v>823430.5859</v>
      </c>
      <c r="O222" s="3">
        <f t="shared" si="34"/>
        <v>192.5702961</v>
      </c>
      <c r="P222" s="3">
        <f t="shared" si="35"/>
        <v>1840.068348</v>
      </c>
      <c r="Q222" s="3"/>
      <c r="R222" s="3">
        <f t="shared" ref="R222:T222" si="243">N222-J222</f>
        <v>606809.2459</v>
      </c>
      <c r="S222" s="3">
        <f t="shared" si="243"/>
        <v>141.9104878</v>
      </c>
      <c r="T222" s="3">
        <f t="shared" si="243"/>
        <v>1355.998315</v>
      </c>
      <c r="U222" s="3"/>
      <c r="V222" s="3"/>
      <c r="W222" s="3"/>
      <c r="X222" s="3"/>
      <c r="Y222" s="3"/>
      <c r="Z222" s="3"/>
    </row>
    <row r="223" ht="14.25" customHeight="1">
      <c r="A223" s="15">
        <v>726.0</v>
      </c>
      <c r="B223" s="2">
        <v>1.0</v>
      </c>
      <c r="C223" s="2">
        <f>IF(A223&gt;=6000, 0,VLOOKUP(A223,'Fall20 data fy22 comp rev '!$K$11:$N$536,3,0))</f>
        <v>4</v>
      </c>
      <c r="D223" s="3" t="s">
        <v>4338</v>
      </c>
      <c r="E223" s="3">
        <v>2940.0</v>
      </c>
      <c r="F223" s="3">
        <v>367.0</v>
      </c>
      <c r="G223" s="3">
        <v>187.0</v>
      </c>
      <c r="H223" s="3">
        <f t="shared" si="29"/>
        <v>460.5</v>
      </c>
      <c r="I223" s="88">
        <f t="shared" si="30"/>
        <v>0.1566326531</v>
      </c>
      <c r="J223" s="3">
        <v>303806.23</v>
      </c>
      <c r="K223" s="3">
        <f t="shared" si="31"/>
        <v>103.3354524</v>
      </c>
      <c r="L223" s="3">
        <f t="shared" si="32"/>
        <v>659.7312269</v>
      </c>
      <c r="M223" s="3"/>
      <c r="N223" s="3">
        <f t="shared" si="33"/>
        <v>847351.4744</v>
      </c>
      <c r="O223" s="3">
        <f t="shared" si="34"/>
        <v>288.2147872</v>
      </c>
      <c r="P223" s="3">
        <f t="shared" si="35"/>
        <v>1840.068348</v>
      </c>
      <c r="Q223" s="3"/>
      <c r="R223" s="3">
        <f t="shared" ref="R223:T223" si="244">N223-J223</f>
        <v>543545.2444</v>
      </c>
      <c r="S223" s="3">
        <f t="shared" si="244"/>
        <v>184.8793348</v>
      </c>
      <c r="T223" s="3">
        <f t="shared" si="244"/>
        <v>1180.337121</v>
      </c>
      <c r="U223" s="3"/>
      <c r="V223" s="3"/>
      <c r="W223" s="3"/>
      <c r="X223" s="3"/>
      <c r="Y223" s="3"/>
      <c r="Z223" s="3"/>
    </row>
    <row r="224" ht="14.25" customHeight="1">
      <c r="A224" s="15">
        <v>727.0</v>
      </c>
      <c r="B224" s="2">
        <v>1.0</v>
      </c>
      <c r="C224" s="2">
        <f>IF(A224&gt;=6000, 0,VLOOKUP(A224,'Fall20 data fy22 comp rev '!$K$11:$N$536,3,0))</f>
        <v>4</v>
      </c>
      <c r="D224" s="3" t="s">
        <v>4339</v>
      </c>
      <c r="E224" s="3">
        <v>3056.0</v>
      </c>
      <c r="F224" s="3">
        <v>477.0</v>
      </c>
      <c r="G224" s="3">
        <v>216.0</v>
      </c>
      <c r="H224" s="3">
        <f t="shared" si="29"/>
        <v>585</v>
      </c>
      <c r="I224" s="88">
        <f t="shared" si="30"/>
        <v>0.1914267016</v>
      </c>
      <c r="J224" s="3">
        <v>465423.92</v>
      </c>
      <c r="K224" s="3">
        <f t="shared" si="31"/>
        <v>152.2984031</v>
      </c>
      <c r="L224" s="3">
        <f t="shared" si="32"/>
        <v>795.5964444</v>
      </c>
      <c r="M224" s="3"/>
      <c r="N224" s="3">
        <f t="shared" si="33"/>
        <v>1076439.984</v>
      </c>
      <c r="O224" s="3">
        <f t="shared" si="34"/>
        <v>352.2382146</v>
      </c>
      <c r="P224" s="3">
        <f t="shared" si="35"/>
        <v>1840.068348</v>
      </c>
      <c r="Q224" s="3"/>
      <c r="R224" s="3">
        <f t="shared" ref="R224:T224" si="245">N224-J224</f>
        <v>611016.0638</v>
      </c>
      <c r="S224" s="3">
        <f t="shared" si="245"/>
        <v>199.9398115</v>
      </c>
      <c r="T224" s="3">
        <f t="shared" si="245"/>
        <v>1044.471904</v>
      </c>
      <c r="U224" s="3"/>
      <c r="V224" s="3"/>
      <c r="W224" s="3"/>
      <c r="X224" s="3"/>
      <c r="Y224" s="3"/>
      <c r="Z224" s="3"/>
    </row>
    <row r="225" ht="14.25" customHeight="1">
      <c r="A225" s="15">
        <v>728.0</v>
      </c>
      <c r="B225" s="2">
        <v>1.0</v>
      </c>
      <c r="C225" s="2">
        <f>IF(A225&gt;=6000, 0,VLOOKUP(A225,'Fall20 data fy22 comp rev '!$K$11:$N$536,3,0))</f>
        <v>4</v>
      </c>
      <c r="D225" s="3" t="s">
        <v>4340</v>
      </c>
      <c r="E225" s="3">
        <v>13669.0</v>
      </c>
      <c r="F225" s="3">
        <v>1510.0</v>
      </c>
      <c r="G225" s="3">
        <v>644.0</v>
      </c>
      <c r="H225" s="3">
        <f t="shared" si="29"/>
        <v>1832</v>
      </c>
      <c r="I225" s="88">
        <f t="shared" si="30"/>
        <v>0.134025898</v>
      </c>
      <c r="J225" s="3">
        <v>1179814.61</v>
      </c>
      <c r="K225" s="3">
        <f t="shared" si="31"/>
        <v>86.3131619</v>
      </c>
      <c r="L225" s="3">
        <f t="shared" si="32"/>
        <v>644.0036081</v>
      </c>
      <c r="M225" s="3"/>
      <c r="N225" s="3">
        <f t="shared" si="33"/>
        <v>3371005.214</v>
      </c>
      <c r="O225" s="3">
        <f t="shared" si="34"/>
        <v>246.6168128</v>
      </c>
      <c r="P225" s="3">
        <f t="shared" si="35"/>
        <v>1840.068348</v>
      </c>
      <c r="Q225" s="3"/>
      <c r="R225" s="3">
        <f t="shared" ref="R225:T225" si="246">N225-J225</f>
        <v>2191190.604</v>
      </c>
      <c r="S225" s="3">
        <f t="shared" si="246"/>
        <v>160.3036509</v>
      </c>
      <c r="T225" s="3">
        <f t="shared" si="246"/>
        <v>1196.06474</v>
      </c>
      <c r="U225" s="3"/>
      <c r="V225" s="3"/>
      <c r="W225" s="3"/>
      <c r="X225" s="3"/>
      <c r="Y225" s="3"/>
      <c r="Z225" s="3"/>
    </row>
    <row r="226" ht="14.25" customHeight="1">
      <c r="A226" s="15">
        <v>738.0</v>
      </c>
      <c r="B226" s="2">
        <v>1.0</v>
      </c>
      <c r="C226" s="2">
        <f>IF(A226&gt;=6000, 0,VLOOKUP(A226,'Fall20 data fy22 comp rev '!$K$11:$N$536,3,0))</f>
        <v>5</v>
      </c>
      <c r="D226" s="3" t="s">
        <v>4341</v>
      </c>
      <c r="E226" s="3">
        <v>1064.0</v>
      </c>
      <c r="F226" s="3">
        <v>145.0</v>
      </c>
      <c r="G226" s="3">
        <v>104.0</v>
      </c>
      <c r="H226" s="3">
        <f t="shared" si="29"/>
        <v>197</v>
      </c>
      <c r="I226" s="88">
        <f t="shared" si="30"/>
        <v>0.1851503759</v>
      </c>
      <c r="J226" s="3">
        <v>151218.99</v>
      </c>
      <c r="K226" s="3">
        <f t="shared" si="31"/>
        <v>142.1231109</v>
      </c>
      <c r="L226" s="3">
        <f t="shared" si="32"/>
        <v>767.6090863</v>
      </c>
      <c r="M226" s="3"/>
      <c r="N226" s="3">
        <f t="shared" si="33"/>
        <v>362493.4646</v>
      </c>
      <c r="O226" s="3">
        <f t="shared" si="34"/>
        <v>340.6893465</v>
      </c>
      <c r="P226" s="3">
        <f t="shared" si="35"/>
        <v>1840.068348</v>
      </c>
      <c r="Q226" s="3"/>
      <c r="R226" s="3">
        <f t="shared" ref="R226:T226" si="247">N226-J226</f>
        <v>211274.4746</v>
      </c>
      <c r="S226" s="3">
        <f t="shared" si="247"/>
        <v>198.5662356</v>
      </c>
      <c r="T226" s="3">
        <f t="shared" si="247"/>
        <v>1072.459262</v>
      </c>
      <c r="U226" s="3"/>
      <c r="V226" s="3"/>
      <c r="W226" s="3"/>
      <c r="X226" s="3"/>
      <c r="Y226" s="3"/>
      <c r="Z226" s="3"/>
    </row>
    <row r="227" ht="14.25" customHeight="1">
      <c r="A227" s="15">
        <v>739.0</v>
      </c>
      <c r="B227" s="2">
        <v>1.0</v>
      </c>
      <c r="C227" s="2">
        <f>IF(A227&gt;=6000, 0,VLOOKUP(A227,'Fall20 data fy22 comp rev '!$K$11:$N$536,3,0))</f>
        <v>6</v>
      </c>
      <c r="D227" s="3" t="s">
        <v>4342</v>
      </c>
      <c r="E227" s="3">
        <v>758.0</v>
      </c>
      <c r="F227" s="3">
        <v>85.0</v>
      </c>
      <c r="G227" s="3">
        <v>94.0</v>
      </c>
      <c r="H227" s="3">
        <f t="shared" si="29"/>
        <v>132</v>
      </c>
      <c r="I227" s="88">
        <f t="shared" si="30"/>
        <v>0.1741424802</v>
      </c>
      <c r="J227" s="3">
        <v>96872.1</v>
      </c>
      <c r="K227" s="3">
        <f t="shared" si="31"/>
        <v>127.7996042</v>
      </c>
      <c r="L227" s="3">
        <f t="shared" si="32"/>
        <v>733.8795455</v>
      </c>
      <c r="M227" s="3"/>
      <c r="N227" s="3">
        <f t="shared" si="33"/>
        <v>242889.022</v>
      </c>
      <c r="O227" s="3">
        <f t="shared" si="34"/>
        <v>320.434066</v>
      </c>
      <c r="P227" s="3">
        <f t="shared" si="35"/>
        <v>1840.068348</v>
      </c>
      <c r="Q227" s="3"/>
      <c r="R227" s="3">
        <f t="shared" ref="R227:T227" si="248">N227-J227</f>
        <v>146016.922</v>
      </c>
      <c r="S227" s="3">
        <f t="shared" si="248"/>
        <v>192.6344617</v>
      </c>
      <c r="T227" s="3">
        <f t="shared" si="248"/>
        <v>1106.188803</v>
      </c>
      <c r="U227" s="3"/>
      <c r="V227" s="3"/>
      <c r="W227" s="3"/>
      <c r="X227" s="3"/>
      <c r="Y227" s="3"/>
      <c r="Z227" s="3"/>
    </row>
    <row r="228" ht="14.25" customHeight="1">
      <c r="A228" s="15">
        <v>740.0</v>
      </c>
      <c r="B228" s="2">
        <v>1.0</v>
      </c>
      <c r="C228" s="2">
        <f>IF(A228&gt;=6000, 0,VLOOKUP(A228,'Fall20 data fy22 comp rev '!$K$11:$N$536,3,0))</f>
        <v>5</v>
      </c>
      <c r="D228" s="3" t="s">
        <v>4343</v>
      </c>
      <c r="E228" s="3">
        <v>1331.0</v>
      </c>
      <c r="F228" s="3">
        <v>364.0</v>
      </c>
      <c r="G228" s="3">
        <v>200.0</v>
      </c>
      <c r="H228" s="3">
        <f t="shared" si="29"/>
        <v>464</v>
      </c>
      <c r="I228" s="88">
        <f t="shared" si="30"/>
        <v>0.3486100676</v>
      </c>
      <c r="J228" s="3">
        <v>689050.7</v>
      </c>
      <c r="K228" s="3">
        <f t="shared" si="31"/>
        <v>517.6939895</v>
      </c>
      <c r="L228" s="3">
        <f t="shared" si="32"/>
        <v>1485.02306</v>
      </c>
      <c r="M228" s="3"/>
      <c r="N228" s="3">
        <f t="shared" si="33"/>
        <v>853791.7137</v>
      </c>
      <c r="O228" s="3">
        <f t="shared" si="34"/>
        <v>641.4663514</v>
      </c>
      <c r="P228" s="3">
        <f t="shared" si="35"/>
        <v>1840.068348</v>
      </c>
      <c r="Q228" s="3"/>
      <c r="R228" s="3">
        <f t="shared" ref="R228:T228" si="249">N228-J228</f>
        <v>164741.0137</v>
      </c>
      <c r="S228" s="3">
        <f t="shared" si="249"/>
        <v>123.7723619</v>
      </c>
      <c r="T228" s="3">
        <f t="shared" si="249"/>
        <v>355.0452881</v>
      </c>
      <c r="U228" s="3"/>
      <c r="V228" s="3"/>
      <c r="W228" s="3"/>
      <c r="X228" s="3"/>
      <c r="Y228" s="3"/>
      <c r="Z228" s="3"/>
    </row>
    <row r="229" ht="14.25" customHeight="1">
      <c r="A229" s="15">
        <v>741.0</v>
      </c>
      <c r="B229" s="2">
        <v>1.0</v>
      </c>
      <c r="C229" s="2">
        <f>IF(A229&gt;=6000, 0,VLOOKUP(A229,'Fall20 data fy22 comp rev '!$K$11:$N$536,3,0))</f>
        <v>5</v>
      </c>
      <c r="D229" s="3" t="s">
        <v>4344</v>
      </c>
      <c r="E229" s="3">
        <v>928.0</v>
      </c>
      <c r="F229" s="3">
        <v>200.0</v>
      </c>
      <c r="G229" s="3">
        <v>88.0</v>
      </c>
      <c r="H229" s="3">
        <f t="shared" si="29"/>
        <v>244</v>
      </c>
      <c r="I229" s="88">
        <f t="shared" si="30"/>
        <v>0.2629310345</v>
      </c>
      <c r="J229" s="3">
        <v>268286.45999999996</v>
      </c>
      <c r="K229" s="3">
        <f t="shared" si="31"/>
        <v>289.1017888</v>
      </c>
      <c r="L229" s="3">
        <f t="shared" si="32"/>
        <v>1099.534672</v>
      </c>
      <c r="M229" s="3"/>
      <c r="N229" s="3">
        <f t="shared" si="33"/>
        <v>448976.677</v>
      </c>
      <c r="O229" s="3">
        <f t="shared" si="34"/>
        <v>483.8110744</v>
      </c>
      <c r="P229" s="3">
        <f t="shared" si="35"/>
        <v>1840.068348</v>
      </c>
      <c r="Q229" s="3"/>
      <c r="R229" s="3">
        <f t="shared" ref="R229:T229" si="250">N229-J229</f>
        <v>180690.217</v>
      </c>
      <c r="S229" s="3">
        <f t="shared" si="250"/>
        <v>194.7092856</v>
      </c>
      <c r="T229" s="3">
        <f t="shared" si="250"/>
        <v>740.5336763</v>
      </c>
      <c r="U229" s="3"/>
      <c r="V229" s="3"/>
      <c r="W229" s="3"/>
      <c r="X229" s="3"/>
      <c r="Y229" s="3"/>
      <c r="Z229" s="3"/>
    </row>
    <row r="230" ht="14.25" customHeight="1">
      <c r="A230" s="15">
        <v>742.0</v>
      </c>
      <c r="B230" s="2">
        <v>1.0</v>
      </c>
      <c r="C230" s="2">
        <f>IF(A230&gt;=6000, 0,VLOOKUP(A230,'Fall20 data fy22 comp rev '!$K$11:$N$536,3,0))</f>
        <v>4</v>
      </c>
      <c r="D230" s="3" t="s">
        <v>4345</v>
      </c>
      <c r="E230" s="3">
        <v>10292.0</v>
      </c>
      <c r="F230" s="3">
        <v>5594.0</v>
      </c>
      <c r="G230" s="3">
        <v>722.0</v>
      </c>
      <c r="H230" s="3">
        <f t="shared" si="29"/>
        <v>5955</v>
      </c>
      <c r="I230" s="88">
        <f t="shared" si="30"/>
        <v>0.5786047415</v>
      </c>
      <c r="J230" s="3">
        <v>1.490363576E7</v>
      </c>
      <c r="K230" s="3">
        <f t="shared" si="31"/>
        <v>1448.07965</v>
      </c>
      <c r="L230" s="3">
        <f t="shared" si="32"/>
        <v>2502.709615</v>
      </c>
      <c r="M230" s="3"/>
      <c r="N230" s="3">
        <f t="shared" si="33"/>
        <v>10957607.01</v>
      </c>
      <c r="O230" s="3">
        <f t="shared" si="34"/>
        <v>1064.672271</v>
      </c>
      <c r="P230" s="3">
        <f t="shared" si="35"/>
        <v>1840.068348</v>
      </c>
      <c r="Q230" s="3"/>
      <c r="R230" s="3">
        <f t="shared" ref="R230:T230" si="251">N230-J230</f>
        <v>-3946028.745</v>
      </c>
      <c r="S230" s="3">
        <f t="shared" si="251"/>
        <v>-383.407379</v>
      </c>
      <c r="T230" s="3">
        <f t="shared" si="251"/>
        <v>-662.641267</v>
      </c>
      <c r="U230" s="3"/>
      <c r="V230" s="3"/>
      <c r="W230" s="3"/>
      <c r="X230" s="3"/>
      <c r="Y230" s="3"/>
      <c r="Z230" s="3"/>
    </row>
    <row r="231" ht="14.25" customHeight="1">
      <c r="A231" s="15">
        <v>743.0</v>
      </c>
      <c r="B231" s="2">
        <v>1.0</v>
      </c>
      <c r="C231" s="2">
        <f>IF(A231&gt;=6000, 0,VLOOKUP(A231,'Fall20 data fy22 comp rev '!$K$11:$N$536,3,0))</f>
        <v>5</v>
      </c>
      <c r="D231" s="3" t="s">
        <v>4346</v>
      </c>
      <c r="E231" s="3">
        <v>1098.0</v>
      </c>
      <c r="F231" s="3">
        <v>292.0</v>
      </c>
      <c r="G231" s="3">
        <v>109.0</v>
      </c>
      <c r="H231" s="3">
        <f t="shared" si="29"/>
        <v>346.5</v>
      </c>
      <c r="I231" s="88">
        <f t="shared" si="30"/>
        <v>0.3155737705</v>
      </c>
      <c r="J231" s="3">
        <v>474892.21</v>
      </c>
      <c r="K231" s="3">
        <f t="shared" si="31"/>
        <v>432.5065665</v>
      </c>
      <c r="L231" s="3">
        <f t="shared" si="32"/>
        <v>1370.540289</v>
      </c>
      <c r="M231" s="3"/>
      <c r="N231" s="3">
        <f t="shared" si="33"/>
        <v>637583.6827</v>
      </c>
      <c r="O231" s="3">
        <f t="shared" si="34"/>
        <v>580.6773067</v>
      </c>
      <c r="P231" s="3">
        <f t="shared" si="35"/>
        <v>1840.068348</v>
      </c>
      <c r="Q231" s="3"/>
      <c r="R231" s="3">
        <f t="shared" ref="R231:T231" si="252">N231-J231</f>
        <v>162691.4727</v>
      </c>
      <c r="S231" s="3">
        <f t="shared" si="252"/>
        <v>148.1707402</v>
      </c>
      <c r="T231" s="3">
        <f t="shared" si="252"/>
        <v>469.5280598</v>
      </c>
      <c r="U231" s="3"/>
      <c r="V231" s="3"/>
      <c r="W231" s="3"/>
      <c r="X231" s="3"/>
      <c r="Y231" s="3"/>
      <c r="Z231" s="3"/>
    </row>
    <row r="232" ht="14.25" customHeight="1">
      <c r="A232" s="15">
        <v>745.0</v>
      </c>
      <c r="B232" s="2">
        <v>1.0</v>
      </c>
      <c r="C232" s="2">
        <f>IF(A232&gt;=6000, 0,VLOOKUP(A232,'Fall20 data fy22 comp rev '!$K$11:$N$536,3,0))</f>
        <v>5</v>
      </c>
      <c r="D232" s="3" t="s">
        <v>4347</v>
      </c>
      <c r="E232" s="3">
        <v>1768.0</v>
      </c>
      <c r="F232" s="3">
        <v>210.0</v>
      </c>
      <c r="G232" s="3">
        <v>136.0</v>
      </c>
      <c r="H232" s="3">
        <f t="shared" si="29"/>
        <v>278</v>
      </c>
      <c r="I232" s="88">
        <f t="shared" si="30"/>
        <v>0.157239819</v>
      </c>
      <c r="J232" s="3">
        <v>181758.33000000002</v>
      </c>
      <c r="K232" s="3">
        <f t="shared" si="31"/>
        <v>102.8044853</v>
      </c>
      <c r="L232" s="3">
        <f t="shared" si="32"/>
        <v>653.8069424</v>
      </c>
      <c r="M232" s="3"/>
      <c r="N232" s="3">
        <f t="shared" si="33"/>
        <v>511539.0009</v>
      </c>
      <c r="O232" s="3">
        <f t="shared" si="34"/>
        <v>289.3320141</v>
      </c>
      <c r="P232" s="3">
        <f t="shared" si="35"/>
        <v>1840.068348</v>
      </c>
      <c r="Q232" s="3"/>
      <c r="R232" s="3">
        <f t="shared" ref="R232:T232" si="253">N232-J232</f>
        <v>329780.6709</v>
      </c>
      <c r="S232" s="3">
        <f t="shared" si="253"/>
        <v>186.5275288</v>
      </c>
      <c r="T232" s="3">
        <f t="shared" si="253"/>
        <v>1186.261406</v>
      </c>
      <c r="U232" s="3"/>
      <c r="V232" s="3"/>
      <c r="W232" s="3"/>
      <c r="X232" s="3"/>
      <c r="Y232" s="3"/>
      <c r="Z232" s="3"/>
    </row>
    <row r="233" ht="14.25" customHeight="1">
      <c r="A233" s="15">
        <v>748.0</v>
      </c>
      <c r="B233" s="2">
        <v>1.0</v>
      </c>
      <c r="C233" s="2">
        <f>IF(A233&gt;=6000, 0,VLOOKUP(A233,'Fall20 data fy22 comp rev '!$K$11:$N$536,3,0))</f>
        <v>4</v>
      </c>
      <c r="D233" s="3" t="s">
        <v>4348</v>
      </c>
      <c r="E233" s="3">
        <v>4074.0</v>
      </c>
      <c r="F233" s="3">
        <v>328.0</v>
      </c>
      <c r="G233" s="3">
        <v>208.0</v>
      </c>
      <c r="H233" s="3">
        <f t="shared" si="29"/>
        <v>432</v>
      </c>
      <c r="I233" s="88">
        <f t="shared" si="30"/>
        <v>0.1060382916</v>
      </c>
      <c r="J233" s="3">
        <v>192157.03000000003</v>
      </c>
      <c r="K233" s="3">
        <f t="shared" si="31"/>
        <v>47.16667403</v>
      </c>
      <c r="L233" s="3">
        <f t="shared" si="32"/>
        <v>444.8079398</v>
      </c>
      <c r="M233" s="3"/>
      <c r="N233" s="3">
        <f t="shared" si="33"/>
        <v>794909.5265</v>
      </c>
      <c r="O233" s="3">
        <f t="shared" si="34"/>
        <v>195.1177041</v>
      </c>
      <c r="P233" s="3">
        <f t="shared" si="35"/>
        <v>1840.068348</v>
      </c>
      <c r="Q233" s="3"/>
      <c r="R233" s="3">
        <f t="shared" ref="R233:T233" si="254">N233-J233</f>
        <v>602752.4965</v>
      </c>
      <c r="S233" s="3">
        <f t="shared" si="254"/>
        <v>147.9510301</v>
      </c>
      <c r="T233" s="3">
        <f t="shared" si="254"/>
        <v>1395.260409</v>
      </c>
      <c r="U233" s="3"/>
      <c r="V233" s="3"/>
      <c r="W233" s="3"/>
      <c r="X233" s="3"/>
      <c r="Y233" s="3"/>
      <c r="Z233" s="3"/>
    </row>
    <row r="234" ht="14.25" customHeight="1">
      <c r="A234" s="15">
        <v>750.0</v>
      </c>
      <c r="B234" s="2">
        <v>1.0</v>
      </c>
      <c r="C234" s="2">
        <f>IF(A234&gt;=6000, 0,VLOOKUP(A234,'Fall20 data fy22 comp rev '!$K$11:$N$536,3,0))</f>
        <v>4</v>
      </c>
      <c r="D234" s="3" t="s">
        <v>4349</v>
      </c>
      <c r="E234" s="3">
        <v>2135.0</v>
      </c>
      <c r="F234" s="3">
        <v>330.0</v>
      </c>
      <c r="G234" s="3">
        <v>221.0</v>
      </c>
      <c r="H234" s="3">
        <f t="shared" si="29"/>
        <v>440.5</v>
      </c>
      <c r="I234" s="88">
        <f t="shared" si="30"/>
        <v>0.206323185</v>
      </c>
      <c r="J234" s="3">
        <v>391976.26</v>
      </c>
      <c r="K234" s="3">
        <f t="shared" si="31"/>
        <v>183.5954379</v>
      </c>
      <c r="L234" s="3">
        <f t="shared" si="32"/>
        <v>889.8439501</v>
      </c>
      <c r="M234" s="3"/>
      <c r="N234" s="3">
        <f t="shared" si="33"/>
        <v>810550.1075</v>
      </c>
      <c r="O234" s="3">
        <f t="shared" si="34"/>
        <v>379.6487623</v>
      </c>
      <c r="P234" s="3">
        <f t="shared" si="35"/>
        <v>1840.068348</v>
      </c>
      <c r="Q234" s="3"/>
      <c r="R234" s="3">
        <f t="shared" ref="R234:T234" si="255">N234-J234</f>
        <v>418573.8475</v>
      </c>
      <c r="S234" s="3">
        <f t="shared" si="255"/>
        <v>196.0533243</v>
      </c>
      <c r="T234" s="3">
        <f t="shared" si="255"/>
        <v>950.2243984</v>
      </c>
      <c r="U234" s="3"/>
      <c r="V234" s="3"/>
      <c r="W234" s="3"/>
      <c r="X234" s="3"/>
      <c r="Y234" s="3"/>
      <c r="Z234" s="3"/>
    </row>
    <row r="235" ht="14.25" customHeight="1">
      <c r="A235" s="15">
        <v>756.0</v>
      </c>
      <c r="B235" s="2">
        <v>1.0</v>
      </c>
      <c r="C235" s="2">
        <f>IF(A235&gt;=6000, 0,VLOOKUP(A235,'Fall20 data fy22 comp rev '!$K$11:$N$536,3,0))</f>
        <v>6</v>
      </c>
      <c r="D235" s="3" t="s">
        <v>4350</v>
      </c>
      <c r="E235" s="3">
        <v>758.0</v>
      </c>
      <c r="F235" s="3">
        <v>133.0</v>
      </c>
      <c r="G235" s="3">
        <v>81.0</v>
      </c>
      <c r="H235" s="3">
        <f t="shared" si="29"/>
        <v>173.5</v>
      </c>
      <c r="I235" s="88">
        <f t="shared" si="30"/>
        <v>0.2288918206</v>
      </c>
      <c r="J235" s="3">
        <v>163040.66999999998</v>
      </c>
      <c r="K235" s="3">
        <f t="shared" si="31"/>
        <v>215.0932322</v>
      </c>
      <c r="L235" s="3">
        <f t="shared" si="32"/>
        <v>939.7156772</v>
      </c>
      <c r="M235" s="3"/>
      <c r="N235" s="3">
        <f t="shared" si="33"/>
        <v>319251.8585</v>
      </c>
      <c r="O235" s="3">
        <f t="shared" si="34"/>
        <v>421.1765943</v>
      </c>
      <c r="P235" s="3">
        <f t="shared" si="35"/>
        <v>1840.068348</v>
      </c>
      <c r="Q235" s="3"/>
      <c r="R235" s="3">
        <f t="shared" ref="R235:T235" si="256">N235-J235</f>
        <v>156211.1885</v>
      </c>
      <c r="S235" s="3">
        <f t="shared" si="256"/>
        <v>206.0833621</v>
      </c>
      <c r="T235" s="3">
        <f t="shared" si="256"/>
        <v>900.3526712</v>
      </c>
      <c r="U235" s="3"/>
      <c r="V235" s="3"/>
      <c r="W235" s="3"/>
      <c r="X235" s="3"/>
      <c r="Y235" s="3"/>
      <c r="Z235" s="3"/>
    </row>
    <row r="236" ht="14.25" customHeight="1">
      <c r="A236" s="15">
        <v>761.0</v>
      </c>
      <c r="B236" s="2">
        <v>1.0</v>
      </c>
      <c r="C236" s="2">
        <f>IF(A236&gt;=6000, 0,VLOOKUP(A236,'Fall20 data fy22 comp rev '!$K$11:$N$536,3,0))</f>
        <v>4</v>
      </c>
      <c r="D236" s="3" t="s">
        <v>4351</v>
      </c>
      <c r="E236" s="3">
        <v>5068.0</v>
      </c>
      <c r="F236" s="3">
        <v>1710.0</v>
      </c>
      <c r="G236" s="3">
        <v>406.0</v>
      </c>
      <c r="H236" s="3">
        <f t="shared" si="29"/>
        <v>1913</v>
      </c>
      <c r="I236" s="88">
        <f t="shared" si="30"/>
        <v>0.3774664562</v>
      </c>
      <c r="J236" s="3">
        <v>3256927.5700000003</v>
      </c>
      <c r="K236" s="3">
        <f t="shared" si="31"/>
        <v>642.6455347</v>
      </c>
      <c r="L236" s="3">
        <f t="shared" si="32"/>
        <v>1702.52356</v>
      </c>
      <c r="M236" s="3"/>
      <c r="N236" s="3">
        <f t="shared" si="33"/>
        <v>3520050.751</v>
      </c>
      <c r="O236" s="3">
        <f t="shared" si="34"/>
        <v>694.5640786</v>
      </c>
      <c r="P236" s="3">
        <f t="shared" si="35"/>
        <v>1840.068348</v>
      </c>
      <c r="Q236" s="3"/>
      <c r="R236" s="3">
        <f t="shared" ref="R236:T236" si="257">N236-J236</f>
        <v>263123.1805</v>
      </c>
      <c r="S236" s="3">
        <f t="shared" si="257"/>
        <v>51.91854391</v>
      </c>
      <c r="T236" s="3">
        <f t="shared" si="257"/>
        <v>137.5447886</v>
      </c>
      <c r="U236" s="3"/>
      <c r="V236" s="3"/>
      <c r="W236" s="3"/>
      <c r="X236" s="3"/>
      <c r="Y236" s="3"/>
      <c r="Z236" s="3"/>
    </row>
    <row r="237" ht="14.25" customHeight="1">
      <c r="A237" s="15">
        <v>763.0</v>
      </c>
      <c r="B237" s="2">
        <v>1.0</v>
      </c>
      <c r="C237" s="2">
        <f>IF(A237&gt;=6000, 0,VLOOKUP(A237,'Fall20 data fy22 comp rev '!$K$11:$N$536,3,0))</f>
        <v>6</v>
      </c>
      <c r="D237" s="3" t="s">
        <v>4352</v>
      </c>
      <c r="E237" s="3">
        <v>891.0</v>
      </c>
      <c r="F237" s="3">
        <v>242.0</v>
      </c>
      <c r="G237" s="3">
        <v>63.0</v>
      </c>
      <c r="H237" s="3">
        <f t="shared" si="29"/>
        <v>273.5</v>
      </c>
      <c r="I237" s="88">
        <f t="shared" si="30"/>
        <v>0.3069584736</v>
      </c>
      <c r="J237" s="3">
        <v>346221.98</v>
      </c>
      <c r="K237" s="3">
        <f t="shared" si="31"/>
        <v>388.5768575</v>
      </c>
      <c r="L237" s="3">
        <f t="shared" si="32"/>
        <v>1265.893894</v>
      </c>
      <c r="M237" s="3"/>
      <c r="N237" s="3">
        <f t="shared" si="33"/>
        <v>503258.6933</v>
      </c>
      <c r="O237" s="3">
        <f t="shared" si="34"/>
        <v>564.8245716</v>
      </c>
      <c r="P237" s="3">
        <f t="shared" si="35"/>
        <v>1840.068348</v>
      </c>
      <c r="Q237" s="3"/>
      <c r="R237" s="3">
        <f t="shared" ref="R237:T237" si="258">N237-J237</f>
        <v>157036.7133</v>
      </c>
      <c r="S237" s="3">
        <f t="shared" si="258"/>
        <v>176.2477141</v>
      </c>
      <c r="T237" s="3">
        <f t="shared" si="258"/>
        <v>574.1744545</v>
      </c>
      <c r="U237" s="3"/>
      <c r="V237" s="3"/>
      <c r="W237" s="3"/>
      <c r="X237" s="3"/>
      <c r="Y237" s="3"/>
      <c r="Z237" s="3"/>
    </row>
    <row r="238" ht="14.25" customHeight="1">
      <c r="A238" s="15">
        <v>768.0</v>
      </c>
      <c r="B238" s="2">
        <v>1.0</v>
      </c>
      <c r="C238" s="2">
        <f>IF(A238&gt;=6000, 0,VLOOKUP(A238,'Fall20 data fy22 comp rev '!$K$11:$N$536,3,0))</f>
        <v>6</v>
      </c>
      <c r="D238" s="3" t="s">
        <v>4353</v>
      </c>
      <c r="E238" s="3">
        <v>369.0</v>
      </c>
      <c r="F238" s="3">
        <v>73.0</v>
      </c>
      <c r="G238" s="3">
        <v>33.0</v>
      </c>
      <c r="H238" s="3">
        <f t="shared" si="29"/>
        <v>89.5</v>
      </c>
      <c r="I238" s="88">
        <f t="shared" si="30"/>
        <v>0.2425474255</v>
      </c>
      <c r="J238" s="3">
        <v>89538.28</v>
      </c>
      <c r="K238" s="3">
        <f t="shared" si="31"/>
        <v>242.6511653</v>
      </c>
      <c r="L238" s="3">
        <f t="shared" si="32"/>
        <v>1000.427709</v>
      </c>
      <c r="M238" s="3"/>
      <c r="N238" s="3">
        <f t="shared" si="33"/>
        <v>164686.1172</v>
      </c>
      <c r="O238" s="3">
        <f t="shared" si="34"/>
        <v>446.3038406</v>
      </c>
      <c r="P238" s="3">
        <f t="shared" si="35"/>
        <v>1840.068348</v>
      </c>
      <c r="Q238" s="3"/>
      <c r="R238" s="3">
        <f t="shared" ref="R238:T238" si="259">N238-J238</f>
        <v>75147.83718</v>
      </c>
      <c r="S238" s="3">
        <f t="shared" si="259"/>
        <v>203.6526753</v>
      </c>
      <c r="T238" s="3">
        <f t="shared" si="259"/>
        <v>839.6406389</v>
      </c>
      <c r="U238" s="3"/>
      <c r="V238" s="3"/>
      <c r="W238" s="3"/>
      <c r="X238" s="3"/>
      <c r="Y238" s="3"/>
      <c r="Z238" s="3"/>
    </row>
    <row r="239" ht="14.25" customHeight="1">
      <c r="A239" s="15">
        <v>771.0</v>
      </c>
      <c r="B239" s="2">
        <v>1.0</v>
      </c>
      <c r="C239" s="2">
        <f>IF(A239&gt;=6000, 0,VLOOKUP(A239,'Fall20 data fy22 comp rev '!$K$11:$N$536,3,0))</f>
        <v>6</v>
      </c>
      <c r="D239" s="3" t="s">
        <v>4354</v>
      </c>
      <c r="E239" s="3">
        <v>155.0</v>
      </c>
      <c r="F239" s="3">
        <v>40.0</v>
      </c>
      <c r="G239" s="3">
        <v>13.0</v>
      </c>
      <c r="H239" s="3">
        <f t="shared" si="29"/>
        <v>46.5</v>
      </c>
      <c r="I239" s="88">
        <f t="shared" si="30"/>
        <v>0.3</v>
      </c>
      <c r="J239" s="3">
        <v>58725.29000000001</v>
      </c>
      <c r="K239" s="3">
        <f t="shared" si="31"/>
        <v>378.8728387</v>
      </c>
      <c r="L239" s="3">
        <f t="shared" si="32"/>
        <v>1262.909462</v>
      </c>
      <c r="M239" s="3"/>
      <c r="N239" s="3">
        <f t="shared" si="33"/>
        <v>85563.1782</v>
      </c>
      <c r="O239" s="3">
        <f t="shared" si="34"/>
        <v>552.0205045</v>
      </c>
      <c r="P239" s="3">
        <f t="shared" si="35"/>
        <v>1840.068348</v>
      </c>
      <c r="Q239" s="3"/>
      <c r="R239" s="3">
        <f t="shared" ref="R239:T239" si="260">N239-J239</f>
        <v>26837.8882</v>
      </c>
      <c r="S239" s="3">
        <f t="shared" si="260"/>
        <v>173.1476658</v>
      </c>
      <c r="T239" s="3">
        <f t="shared" si="260"/>
        <v>577.1588861</v>
      </c>
      <c r="U239" s="3"/>
      <c r="V239" s="3"/>
      <c r="W239" s="3"/>
      <c r="X239" s="3"/>
      <c r="Y239" s="3"/>
      <c r="Z239" s="3"/>
    </row>
    <row r="240" ht="14.25" customHeight="1">
      <c r="A240" s="15">
        <v>775.0</v>
      </c>
      <c r="B240" s="2">
        <v>1.0</v>
      </c>
      <c r="C240" s="2">
        <f>IF(A240&gt;=6000, 0,VLOOKUP(A240,'Fall20 data fy22 comp rev '!$K$11:$N$536,3,0))</f>
        <v>6</v>
      </c>
      <c r="D240" s="3" t="s">
        <v>282</v>
      </c>
      <c r="E240" s="3">
        <v>729.0</v>
      </c>
      <c r="F240" s="3">
        <v>164.0</v>
      </c>
      <c r="G240" s="3">
        <v>111.0</v>
      </c>
      <c r="H240" s="3">
        <f t="shared" si="29"/>
        <v>219.5</v>
      </c>
      <c r="I240" s="88">
        <f t="shared" si="30"/>
        <v>0.3010973937</v>
      </c>
      <c r="J240" s="3">
        <v>278247.32</v>
      </c>
      <c r="K240" s="3">
        <f t="shared" si="31"/>
        <v>381.6835665</v>
      </c>
      <c r="L240" s="3">
        <f t="shared" si="32"/>
        <v>1267.641549</v>
      </c>
      <c r="M240" s="3"/>
      <c r="N240" s="3">
        <f t="shared" si="33"/>
        <v>403895.0025</v>
      </c>
      <c r="O240" s="3">
        <f t="shared" si="34"/>
        <v>554.0397839</v>
      </c>
      <c r="P240" s="3">
        <f t="shared" si="35"/>
        <v>1840.068348</v>
      </c>
      <c r="Q240" s="3"/>
      <c r="R240" s="3">
        <f t="shared" ref="R240:T240" si="261">N240-J240</f>
        <v>125647.6825</v>
      </c>
      <c r="S240" s="3">
        <f t="shared" si="261"/>
        <v>172.3562174</v>
      </c>
      <c r="T240" s="3">
        <f t="shared" si="261"/>
        <v>572.4267994</v>
      </c>
      <c r="U240" s="3"/>
      <c r="V240" s="3"/>
      <c r="W240" s="3"/>
      <c r="X240" s="3"/>
      <c r="Y240" s="3"/>
      <c r="Z240" s="3"/>
    </row>
    <row r="241" ht="14.25" customHeight="1">
      <c r="A241" s="15">
        <v>777.0</v>
      </c>
      <c r="B241" s="2">
        <v>1.0</v>
      </c>
      <c r="C241" s="2">
        <f>IF(A241&gt;=6000, 0,VLOOKUP(A241,'Fall20 data fy22 comp rev '!$K$11:$N$536,3,0))</f>
        <v>6</v>
      </c>
      <c r="D241" s="3" t="s">
        <v>4355</v>
      </c>
      <c r="E241" s="3">
        <v>828.0</v>
      </c>
      <c r="F241" s="3">
        <v>258.0</v>
      </c>
      <c r="G241" s="3">
        <v>87.0</v>
      </c>
      <c r="H241" s="3">
        <f t="shared" si="29"/>
        <v>301.5</v>
      </c>
      <c r="I241" s="88">
        <f t="shared" si="30"/>
        <v>0.3641304348</v>
      </c>
      <c r="J241" s="3">
        <v>480365.20999999996</v>
      </c>
      <c r="K241" s="3">
        <f t="shared" si="31"/>
        <v>580.1512198</v>
      </c>
      <c r="L241" s="3">
        <f t="shared" si="32"/>
        <v>1593.251111</v>
      </c>
      <c r="M241" s="3"/>
      <c r="N241" s="3">
        <f t="shared" si="33"/>
        <v>554780.607</v>
      </c>
      <c r="O241" s="3">
        <f t="shared" si="34"/>
        <v>670.0248877</v>
      </c>
      <c r="P241" s="3">
        <f t="shared" si="35"/>
        <v>1840.068348</v>
      </c>
      <c r="Q241" s="3"/>
      <c r="R241" s="3">
        <f t="shared" ref="R241:T241" si="262">N241-J241</f>
        <v>74415.39705</v>
      </c>
      <c r="S241" s="3">
        <f t="shared" si="262"/>
        <v>89.87366793</v>
      </c>
      <c r="T241" s="3">
        <f t="shared" si="262"/>
        <v>246.8172373</v>
      </c>
      <c r="U241" s="3"/>
      <c r="V241" s="3"/>
      <c r="W241" s="3"/>
      <c r="X241" s="3"/>
      <c r="Y241" s="3"/>
      <c r="Z241" s="3"/>
    </row>
    <row r="242" ht="14.25" customHeight="1">
      <c r="A242" s="15">
        <v>786.0</v>
      </c>
      <c r="B242" s="2">
        <v>1.0</v>
      </c>
      <c r="C242" s="2">
        <f>IF(A242&gt;=6000, 0,VLOOKUP(A242,'Fall20 data fy22 comp rev '!$K$11:$N$536,3,0))</f>
        <v>6</v>
      </c>
      <c r="D242" s="3" t="s">
        <v>4356</v>
      </c>
      <c r="E242" s="3">
        <v>494.0</v>
      </c>
      <c r="F242" s="3">
        <v>153.0</v>
      </c>
      <c r="G242" s="3">
        <v>101.0</v>
      </c>
      <c r="H242" s="3">
        <f t="shared" si="29"/>
        <v>203.5</v>
      </c>
      <c r="I242" s="88">
        <f t="shared" si="30"/>
        <v>0.4119433198</v>
      </c>
      <c r="J242" s="3">
        <v>351421.33</v>
      </c>
      <c r="K242" s="3">
        <f t="shared" si="31"/>
        <v>711.3792105</v>
      </c>
      <c r="L242" s="3">
        <f t="shared" si="32"/>
        <v>1726.886143</v>
      </c>
      <c r="M242" s="3"/>
      <c r="N242" s="3">
        <f t="shared" si="33"/>
        <v>374453.9089</v>
      </c>
      <c r="O242" s="3">
        <f t="shared" si="34"/>
        <v>758.0038642</v>
      </c>
      <c r="P242" s="3">
        <f t="shared" si="35"/>
        <v>1840.068348</v>
      </c>
      <c r="Q242" s="3"/>
      <c r="R242" s="3">
        <f t="shared" ref="R242:T242" si="263">N242-J242</f>
        <v>23032.5789</v>
      </c>
      <c r="S242" s="3">
        <f t="shared" si="263"/>
        <v>46.62465365</v>
      </c>
      <c r="T242" s="3">
        <f t="shared" si="263"/>
        <v>113.1822059</v>
      </c>
      <c r="U242" s="3"/>
      <c r="V242" s="3"/>
      <c r="W242" s="3"/>
      <c r="X242" s="3"/>
      <c r="Y242" s="3"/>
      <c r="Z242" s="3"/>
    </row>
    <row r="243" ht="14.25" customHeight="1">
      <c r="A243" s="15">
        <v>787.0</v>
      </c>
      <c r="B243" s="2">
        <v>1.0</v>
      </c>
      <c r="C243" s="2">
        <f>IF(A243&gt;=6000, 0,VLOOKUP(A243,'Fall20 data fy22 comp rev '!$K$11:$N$536,3,0))</f>
        <v>6</v>
      </c>
      <c r="D243" s="3" t="s">
        <v>4357</v>
      </c>
      <c r="E243" s="3">
        <v>566.0</v>
      </c>
      <c r="F243" s="3">
        <v>201.0</v>
      </c>
      <c r="G243" s="3">
        <v>84.0</v>
      </c>
      <c r="H243" s="3">
        <f t="shared" si="29"/>
        <v>243</v>
      </c>
      <c r="I243" s="88">
        <f t="shared" si="30"/>
        <v>0.4293286219</v>
      </c>
      <c r="J243" s="3">
        <v>428262.25</v>
      </c>
      <c r="K243" s="3">
        <f t="shared" si="31"/>
        <v>756.6470848</v>
      </c>
      <c r="L243" s="3">
        <f t="shared" si="32"/>
        <v>1762.396091</v>
      </c>
      <c r="M243" s="3"/>
      <c r="N243" s="3">
        <f t="shared" si="33"/>
        <v>447136.6087</v>
      </c>
      <c r="O243" s="3">
        <f t="shared" si="34"/>
        <v>789.9940082</v>
      </c>
      <c r="P243" s="3">
        <f t="shared" si="35"/>
        <v>1840.068348</v>
      </c>
      <c r="Q243" s="3"/>
      <c r="R243" s="3">
        <f t="shared" ref="R243:T243" si="264">N243-J243</f>
        <v>18874.35867</v>
      </c>
      <c r="S243" s="3">
        <f t="shared" si="264"/>
        <v>33.34692344</v>
      </c>
      <c r="T243" s="3">
        <f t="shared" si="264"/>
        <v>77.67225788</v>
      </c>
      <c r="U243" s="3"/>
      <c r="V243" s="3"/>
      <c r="W243" s="3"/>
      <c r="X243" s="3"/>
      <c r="Y243" s="3"/>
      <c r="Z243" s="3"/>
    </row>
    <row r="244" ht="14.25" customHeight="1">
      <c r="A244" s="15">
        <v>801.0</v>
      </c>
      <c r="B244" s="2">
        <v>1.0</v>
      </c>
      <c r="C244" s="2">
        <f>IF(A244&gt;=6000, 0,VLOOKUP(A244,'Fall20 data fy22 comp rev '!$K$11:$N$536,3,0))</f>
        <v>6</v>
      </c>
      <c r="D244" s="3" t="s">
        <v>4358</v>
      </c>
      <c r="E244" s="3">
        <v>164.0</v>
      </c>
      <c r="F244" s="3">
        <v>98.0</v>
      </c>
      <c r="G244" s="3">
        <v>19.0</v>
      </c>
      <c r="H244" s="3">
        <f t="shared" si="29"/>
        <v>107.5</v>
      </c>
      <c r="I244" s="88">
        <f t="shared" si="30"/>
        <v>0.6554878049</v>
      </c>
      <c r="J244" s="3">
        <v>290342.65</v>
      </c>
      <c r="K244" s="3">
        <f t="shared" si="31"/>
        <v>1770.382012</v>
      </c>
      <c r="L244" s="3">
        <f t="shared" si="32"/>
        <v>2700.86186</v>
      </c>
      <c r="M244" s="3"/>
      <c r="N244" s="3">
        <f t="shared" si="33"/>
        <v>197807.3475</v>
      </c>
      <c r="O244" s="3">
        <f t="shared" si="34"/>
        <v>1206.142363</v>
      </c>
      <c r="P244" s="3">
        <f t="shared" si="35"/>
        <v>1840.068348</v>
      </c>
      <c r="Q244" s="3"/>
      <c r="R244" s="3">
        <f t="shared" ref="R244:T244" si="265">N244-J244</f>
        <v>-92535.30255</v>
      </c>
      <c r="S244" s="3">
        <f t="shared" si="265"/>
        <v>-564.2396497</v>
      </c>
      <c r="T244" s="3">
        <f t="shared" si="265"/>
        <v>-860.793512</v>
      </c>
      <c r="U244" s="3"/>
      <c r="V244" s="3"/>
      <c r="W244" s="3"/>
      <c r="X244" s="3"/>
      <c r="Y244" s="3"/>
      <c r="Z244" s="3"/>
    </row>
    <row r="245" ht="14.25" customHeight="1">
      <c r="A245" s="15">
        <v>803.0</v>
      </c>
      <c r="B245" s="2">
        <v>1.0</v>
      </c>
      <c r="C245" s="2">
        <f>IF(A245&gt;=6000, 0,VLOOKUP(A245,'Fall20 data fy22 comp rev '!$K$11:$N$536,3,0))</f>
        <v>6</v>
      </c>
      <c r="D245" s="3" t="s">
        <v>4359</v>
      </c>
      <c r="E245" s="3">
        <v>381.0</v>
      </c>
      <c r="F245" s="3">
        <v>96.0</v>
      </c>
      <c r="G245" s="3">
        <v>34.0</v>
      </c>
      <c r="H245" s="3">
        <f t="shared" si="29"/>
        <v>113</v>
      </c>
      <c r="I245" s="88">
        <f t="shared" si="30"/>
        <v>0.2965879265</v>
      </c>
      <c r="J245" s="3">
        <v>139561.5</v>
      </c>
      <c r="K245" s="3">
        <f t="shared" si="31"/>
        <v>366.3031496</v>
      </c>
      <c r="L245" s="3">
        <f t="shared" si="32"/>
        <v>1235.057522</v>
      </c>
      <c r="M245" s="3"/>
      <c r="N245" s="3">
        <f t="shared" si="33"/>
        <v>207927.7234</v>
      </c>
      <c r="O245" s="3">
        <f t="shared" si="34"/>
        <v>545.7420561</v>
      </c>
      <c r="P245" s="3">
        <f t="shared" si="35"/>
        <v>1840.068348</v>
      </c>
      <c r="Q245" s="3"/>
      <c r="R245" s="3">
        <f t="shared" ref="R245:T245" si="266">N245-J245</f>
        <v>68366.22337</v>
      </c>
      <c r="S245" s="3">
        <f t="shared" si="266"/>
        <v>179.4389065</v>
      </c>
      <c r="T245" s="3">
        <f t="shared" si="266"/>
        <v>605.0108263</v>
      </c>
      <c r="U245" s="3"/>
      <c r="V245" s="3"/>
      <c r="W245" s="3"/>
      <c r="X245" s="3"/>
      <c r="Y245" s="3"/>
      <c r="Z245" s="3"/>
    </row>
    <row r="246" ht="14.25" customHeight="1">
      <c r="A246" s="15">
        <v>811.0</v>
      </c>
      <c r="B246" s="2">
        <v>1.0</v>
      </c>
      <c r="C246" s="2">
        <f>IF(A246&gt;=6000, 0,VLOOKUP(A246,'Fall20 data fy22 comp rev '!$K$11:$N$536,3,0))</f>
        <v>6</v>
      </c>
      <c r="D246" s="3" t="s">
        <v>4360</v>
      </c>
      <c r="E246" s="3">
        <v>515.0</v>
      </c>
      <c r="F246" s="3">
        <v>112.0</v>
      </c>
      <c r="G246" s="3">
        <v>58.0</v>
      </c>
      <c r="H246" s="3">
        <f t="shared" si="29"/>
        <v>141</v>
      </c>
      <c r="I246" s="88">
        <f t="shared" si="30"/>
        <v>0.2737864078</v>
      </c>
      <c r="J246" s="3">
        <v>178255.61</v>
      </c>
      <c r="K246" s="3">
        <f t="shared" si="31"/>
        <v>346.1273981</v>
      </c>
      <c r="L246" s="3">
        <f t="shared" si="32"/>
        <v>1264.224184</v>
      </c>
      <c r="M246" s="3"/>
      <c r="N246" s="3">
        <f t="shared" si="33"/>
        <v>259449.6371</v>
      </c>
      <c r="O246" s="3">
        <f t="shared" si="34"/>
        <v>503.7857032</v>
      </c>
      <c r="P246" s="3">
        <f t="shared" si="35"/>
        <v>1840.068348</v>
      </c>
      <c r="Q246" s="3"/>
      <c r="R246" s="3">
        <f t="shared" ref="R246:T246" si="267">N246-J246</f>
        <v>81194.02713</v>
      </c>
      <c r="S246" s="3">
        <f t="shared" si="267"/>
        <v>157.6583051</v>
      </c>
      <c r="T246" s="3">
        <f t="shared" si="267"/>
        <v>575.844164</v>
      </c>
      <c r="U246" s="3"/>
      <c r="V246" s="3"/>
      <c r="W246" s="3"/>
      <c r="X246" s="3"/>
      <c r="Y246" s="3"/>
      <c r="Z246" s="3"/>
    </row>
    <row r="247" ht="14.25" customHeight="1">
      <c r="A247" s="15">
        <v>813.0</v>
      </c>
      <c r="B247" s="2">
        <v>1.0</v>
      </c>
      <c r="C247" s="2">
        <f>IF(A247&gt;=6000, 0,VLOOKUP(A247,'Fall20 data fy22 comp rev '!$K$11:$N$536,3,0))</f>
        <v>5</v>
      </c>
      <c r="D247" s="3" t="s">
        <v>4361</v>
      </c>
      <c r="E247" s="3">
        <v>1253.0</v>
      </c>
      <c r="F247" s="3">
        <v>195.0</v>
      </c>
      <c r="G247" s="3">
        <v>103.0</v>
      </c>
      <c r="H247" s="3">
        <f t="shared" si="29"/>
        <v>246.5</v>
      </c>
      <c r="I247" s="88">
        <f t="shared" si="30"/>
        <v>0.1967278532</v>
      </c>
      <c r="J247" s="3">
        <v>202008.43</v>
      </c>
      <c r="K247" s="3">
        <f t="shared" si="31"/>
        <v>161.2198164</v>
      </c>
      <c r="L247" s="3">
        <f t="shared" si="32"/>
        <v>819.5068154</v>
      </c>
      <c r="M247" s="3"/>
      <c r="N247" s="3">
        <f t="shared" si="33"/>
        <v>453576.8479</v>
      </c>
      <c r="O247" s="3">
        <f t="shared" si="34"/>
        <v>361.9926958</v>
      </c>
      <c r="P247" s="3">
        <f t="shared" si="35"/>
        <v>1840.068348</v>
      </c>
      <c r="Q247" s="3"/>
      <c r="R247" s="3">
        <f t="shared" ref="R247:T247" si="268">N247-J247</f>
        <v>251568.4179</v>
      </c>
      <c r="S247" s="3">
        <f t="shared" si="268"/>
        <v>200.7728794</v>
      </c>
      <c r="T247" s="3">
        <f t="shared" si="268"/>
        <v>1020.561533</v>
      </c>
      <c r="U247" s="3"/>
      <c r="V247" s="3"/>
      <c r="W247" s="3"/>
      <c r="X247" s="3"/>
      <c r="Y247" s="3"/>
      <c r="Z247" s="3"/>
    </row>
    <row r="248" ht="14.25" customHeight="1">
      <c r="A248" s="15">
        <v>818.0</v>
      </c>
      <c r="B248" s="2">
        <v>1.0</v>
      </c>
      <c r="C248" s="2">
        <f>IF(A248&gt;=6000, 0,VLOOKUP(A248,'Fall20 data fy22 comp rev '!$K$11:$N$536,3,0))</f>
        <v>6</v>
      </c>
      <c r="D248" s="3" t="s">
        <v>4362</v>
      </c>
      <c r="E248" s="3">
        <v>573.0</v>
      </c>
      <c r="F248" s="3">
        <v>220.0</v>
      </c>
      <c r="G248" s="3">
        <v>86.0</v>
      </c>
      <c r="H248" s="3">
        <f t="shared" si="29"/>
        <v>263</v>
      </c>
      <c r="I248" s="88">
        <f t="shared" si="30"/>
        <v>0.4589877836</v>
      </c>
      <c r="J248" s="3">
        <v>497112.58999999997</v>
      </c>
      <c r="K248" s="3">
        <f t="shared" si="31"/>
        <v>867.5612391</v>
      </c>
      <c r="L248" s="3">
        <f t="shared" si="32"/>
        <v>1890.161939</v>
      </c>
      <c r="M248" s="3"/>
      <c r="N248" s="3">
        <f t="shared" si="33"/>
        <v>483937.9756</v>
      </c>
      <c r="O248" s="3">
        <f t="shared" si="34"/>
        <v>844.5688929</v>
      </c>
      <c r="P248" s="3">
        <f t="shared" si="35"/>
        <v>1840.068348</v>
      </c>
      <c r="Q248" s="3"/>
      <c r="R248" s="3">
        <f t="shared" ref="R248:T248" si="269">N248-J248</f>
        <v>-13174.61437</v>
      </c>
      <c r="S248" s="3">
        <f t="shared" si="269"/>
        <v>-22.99234619</v>
      </c>
      <c r="T248" s="3">
        <f t="shared" si="269"/>
        <v>-50.09359075</v>
      </c>
      <c r="U248" s="3"/>
      <c r="V248" s="3"/>
      <c r="W248" s="3"/>
      <c r="X248" s="3"/>
      <c r="Y248" s="3"/>
      <c r="Z248" s="3"/>
    </row>
    <row r="249" ht="14.25" customHeight="1">
      <c r="A249" s="15">
        <v>820.0</v>
      </c>
      <c r="B249" s="2">
        <v>1.0</v>
      </c>
      <c r="C249" s="2">
        <f>IF(A249&gt;=6000, 0,VLOOKUP(A249,'Fall20 data fy22 comp rev '!$K$11:$N$536,3,0))</f>
        <v>6</v>
      </c>
      <c r="D249" s="3" t="s">
        <v>4363</v>
      </c>
      <c r="E249" s="3">
        <v>496.0</v>
      </c>
      <c r="F249" s="3">
        <v>165.0</v>
      </c>
      <c r="G249" s="3">
        <v>56.0</v>
      </c>
      <c r="H249" s="3">
        <f t="shared" si="29"/>
        <v>193</v>
      </c>
      <c r="I249" s="88">
        <f t="shared" si="30"/>
        <v>0.3891129032</v>
      </c>
      <c r="J249" s="3">
        <v>309881.26</v>
      </c>
      <c r="K249" s="3">
        <f t="shared" si="31"/>
        <v>624.7606048</v>
      </c>
      <c r="L249" s="3">
        <f t="shared" si="32"/>
        <v>1605.602383</v>
      </c>
      <c r="M249" s="3"/>
      <c r="N249" s="3">
        <f t="shared" si="33"/>
        <v>355133.1912</v>
      </c>
      <c r="O249" s="3">
        <f t="shared" si="34"/>
        <v>715.9943372</v>
      </c>
      <c r="P249" s="3">
        <f t="shared" si="35"/>
        <v>1840.068348</v>
      </c>
      <c r="Q249" s="3"/>
      <c r="R249" s="3">
        <f t="shared" ref="R249:T249" si="270">N249-J249</f>
        <v>45251.93124</v>
      </c>
      <c r="S249" s="3">
        <f t="shared" si="270"/>
        <v>91.23373235</v>
      </c>
      <c r="T249" s="3">
        <f t="shared" si="270"/>
        <v>234.465965</v>
      </c>
      <c r="U249" s="3"/>
      <c r="V249" s="3"/>
      <c r="W249" s="3"/>
      <c r="X249" s="3"/>
      <c r="Y249" s="3"/>
      <c r="Z249" s="3"/>
    </row>
    <row r="250" ht="14.25" customHeight="1">
      <c r="A250" s="15">
        <v>821.0</v>
      </c>
      <c r="B250" s="2">
        <v>1.0</v>
      </c>
      <c r="C250" s="2">
        <f>IF(A250&gt;=6000, 0,VLOOKUP(A250,'Fall20 data fy22 comp rev '!$K$11:$N$536,3,0))</f>
        <v>6</v>
      </c>
      <c r="D250" s="3" t="s">
        <v>4364</v>
      </c>
      <c r="E250" s="3">
        <v>1039.0</v>
      </c>
      <c r="F250" s="3">
        <v>322.0</v>
      </c>
      <c r="G250" s="3">
        <v>166.0</v>
      </c>
      <c r="H250" s="3">
        <f t="shared" si="29"/>
        <v>405</v>
      </c>
      <c r="I250" s="88">
        <f t="shared" si="30"/>
        <v>0.3897978826</v>
      </c>
      <c r="J250" s="3">
        <v>653530.9299999999</v>
      </c>
      <c r="K250" s="3">
        <f t="shared" si="31"/>
        <v>628.9999326</v>
      </c>
      <c r="L250" s="3">
        <f t="shared" si="32"/>
        <v>1613.656617</v>
      </c>
      <c r="M250" s="3"/>
      <c r="N250" s="3">
        <f t="shared" si="33"/>
        <v>745227.6811</v>
      </c>
      <c r="O250" s="3">
        <f t="shared" si="34"/>
        <v>717.254746</v>
      </c>
      <c r="P250" s="3">
        <f t="shared" si="35"/>
        <v>1840.068348</v>
      </c>
      <c r="Q250" s="3"/>
      <c r="R250" s="3">
        <f t="shared" ref="R250:T250" si="271">N250-J250</f>
        <v>91696.75111</v>
      </c>
      <c r="S250" s="3">
        <f t="shared" si="271"/>
        <v>88.25481339</v>
      </c>
      <c r="T250" s="3">
        <f t="shared" si="271"/>
        <v>226.4117311</v>
      </c>
      <c r="U250" s="3"/>
      <c r="V250" s="3"/>
      <c r="W250" s="3"/>
      <c r="X250" s="3"/>
      <c r="Y250" s="3"/>
      <c r="Z250" s="3"/>
    </row>
    <row r="251" ht="14.25" customHeight="1">
      <c r="A251" s="15">
        <v>829.0</v>
      </c>
      <c r="B251" s="2">
        <v>1.0</v>
      </c>
      <c r="C251" s="2">
        <f>IF(A251&gt;=6000, 0,VLOOKUP(A251,'Fall20 data fy22 comp rev '!$K$11:$N$536,3,0))</f>
        <v>5</v>
      </c>
      <c r="D251" s="3" t="s">
        <v>4365</v>
      </c>
      <c r="E251" s="3">
        <v>1945.0</v>
      </c>
      <c r="F251" s="3">
        <v>492.0</v>
      </c>
      <c r="G251" s="3">
        <v>195.0</v>
      </c>
      <c r="H251" s="3">
        <f t="shared" si="29"/>
        <v>589.5</v>
      </c>
      <c r="I251" s="88">
        <f t="shared" si="30"/>
        <v>0.3030848329</v>
      </c>
      <c r="J251" s="3">
        <v>763319.3099999999</v>
      </c>
      <c r="K251" s="3">
        <f t="shared" si="31"/>
        <v>392.4520874</v>
      </c>
      <c r="L251" s="3">
        <f t="shared" si="32"/>
        <v>1294.85888</v>
      </c>
      <c r="M251" s="3"/>
      <c r="N251" s="3">
        <f t="shared" si="33"/>
        <v>1084720.291</v>
      </c>
      <c r="O251" s="3">
        <f t="shared" si="34"/>
        <v>557.6968079</v>
      </c>
      <c r="P251" s="3">
        <f t="shared" si="35"/>
        <v>1840.068348</v>
      </c>
      <c r="Q251" s="3"/>
      <c r="R251" s="3">
        <f t="shared" ref="R251:T251" si="272">N251-J251</f>
        <v>321400.9814</v>
      </c>
      <c r="S251" s="3">
        <f t="shared" si="272"/>
        <v>165.2447205</v>
      </c>
      <c r="T251" s="3">
        <f t="shared" si="272"/>
        <v>545.209468</v>
      </c>
      <c r="U251" s="3"/>
      <c r="V251" s="3"/>
      <c r="W251" s="3"/>
      <c r="X251" s="3"/>
      <c r="Y251" s="3"/>
      <c r="Z251" s="3"/>
    </row>
    <row r="252" ht="14.25" customHeight="1">
      <c r="A252" s="15">
        <v>831.0</v>
      </c>
      <c r="B252" s="2">
        <v>1.0</v>
      </c>
      <c r="C252" s="2">
        <f>IF(A252&gt;=6000, 0,VLOOKUP(A252,'Fall20 data fy22 comp rev '!$K$11:$N$536,3,0))</f>
        <v>3</v>
      </c>
      <c r="D252" s="3" t="s">
        <v>4366</v>
      </c>
      <c r="E252" s="3">
        <v>6148.0</v>
      </c>
      <c r="F252" s="3">
        <v>871.0</v>
      </c>
      <c r="G252" s="3">
        <v>471.0</v>
      </c>
      <c r="H252" s="3">
        <f t="shared" si="29"/>
        <v>1106.5</v>
      </c>
      <c r="I252" s="88">
        <f t="shared" si="30"/>
        <v>0.1799772284</v>
      </c>
      <c r="J252" s="3">
        <v>935773.54</v>
      </c>
      <c r="K252" s="3">
        <f t="shared" si="31"/>
        <v>152.2077977</v>
      </c>
      <c r="L252" s="3">
        <f t="shared" si="32"/>
        <v>845.7058653</v>
      </c>
      <c r="M252" s="3"/>
      <c r="N252" s="3">
        <f t="shared" si="33"/>
        <v>2036035.628</v>
      </c>
      <c r="O252" s="3">
        <f t="shared" si="34"/>
        <v>331.1704014</v>
      </c>
      <c r="P252" s="3">
        <f t="shared" si="35"/>
        <v>1840.068348</v>
      </c>
      <c r="Q252" s="3"/>
      <c r="R252" s="3">
        <f t="shared" ref="R252:T252" si="273">N252-J252</f>
        <v>1100262.088</v>
      </c>
      <c r="S252" s="3">
        <f t="shared" si="273"/>
        <v>178.9626037</v>
      </c>
      <c r="T252" s="3">
        <f t="shared" si="273"/>
        <v>994.3624831</v>
      </c>
      <c r="U252" s="3"/>
      <c r="V252" s="3"/>
      <c r="W252" s="3"/>
      <c r="X252" s="3"/>
      <c r="Y252" s="3"/>
      <c r="Z252" s="3"/>
    </row>
    <row r="253" ht="14.25" customHeight="1">
      <c r="A253" s="15">
        <v>832.0</v>
      </c>
      <c r="B253" s="2">
        <v>1.0</v>
      </c>
      <c r="C253" s="2">
        <f>IF(A253&gt;=6000, 0,VLOOKUP(A253,'Fall20 data fy22 comp rev '!$K$11:$N$536,3,0))</f>
        <v>3</v>
      </c>
      <c r="D253" s="3" t="s">
        <v>4367</v>
      </c>
      <c r="E253" s="3">
        <v>3342.0</v>
      </c>
      <c r="F253" s="3">
        <v>216.0</v>
      </c>
      <c r="G253" s="3">
        <v>71.0</v>
      </c>
      <c r="H253" s="3">
        <f t="shared" si="29"/>
        <v>251.5</v>
      </c>
      <c r="I253" s="88">
        <f t="shared" si="30"/>
        <v>0.07525433872</v>
      </c>
      <c r="J253" s="3">
        <v>82642.29999999999</v>
      </c>
      <c r="K253" s="3">
        <f t="shared" si="31"/>
        <v>24.72839617</v>
      </c>
      <c r="L253" s="3">
        <f t="shared" si="32"/>
        <v>328.5976143</v>
      </c>
      <c r="M253" s="3"/>
      <c r="N253" s="3">
        <f t="shared" si="33"/>
        <v>462777.1896</v>
      </c>
      <c r="O253" s="3">
        <f t="shared" si="34"/>
        <v>138.4731268</v>
      </c>
      <c r="P253" s="3">
        <f t="shared" si="35"/>
        <v>1840.068348</v>
      </c>
      <c r="Q253" s="3"/>
      <c r="R253" s="3">
        <f t="shared" ref="R253:T253" si="274">N253-J253</f>
        <v>380134.8896</v>
      </c>
      <c r="S253" s="3">
        <f t="shared" si="274"/>
        <v>113.7447306</v>
      </c>
      <c r="T253" s="3">
        <f t="shared" si="274"/>
        <v>1511.470734</v>
      </c>
      <c r="U253" s="3"/>
      <c r="V253" s="3"/>
      <c r="W253" s="3"/>
      <c r="X253" s="3"/>
      <c r="Y253" s="3"/>
      <c r="Z253" s="3"/>
    </row>
    <row r="254" ht="14.25" customHeight="1">
      <c r="A254" s="15">
        <v>833.0</v>
      </c>
      <c r="B254" s="2">
        <v>1.0</v>
      </c>
      <c r="C254" s="2">
        <f>IF(A254&gt;=6000, 0,VLOOKUP(A254,'Fall20 data fy22 comp rev '!$K$11:$N$536,3,0))</f>
        <v>2</v>
      </c>
      <c r="D254" s="3" t="s">
        <v>4368</v>
      </c>
      <c r="E254" s="3">
        <v>18947.0</v>
      </c>
      <c r="F254" s="3">
        <v>2455.0</v>
      </c>
      <c r="G254" s="3">
        <v>974.0</v>
      </c>
      <c r="H254" s="3">
        <f t="shared" si="29"/>
        <v>2942</v>
      </c>
      <c r="I254" s="88">
        <f t="shared" si="30"/>
        <v>0.1552752415</v>
      </c>
      <c r="J254" s="3">
        <v>2580081.6599999997</v>
      </c>
      <c r="K254" s="3">
        <f t="shared" si="31"/>
        <v>136.1736243</v>
      </c>
      <c r="L254" s="3">
        <f t="shared" si="32"/>
        <v>876.9822094</v>
      </c>
      <c r="M254" s="3"/>
      <c r="N254" s="3">
        <f t="shared" si="33"/>
        <v>5413481.081</v>
      </c>
      <c r="O254" s="3">
        <f t="shared" si="34"/>
        <v>285.7170571</v>
      </c>
      <c r="P254" s="3">
        <f t="shared" si="35"/>
        <v>1840.068348</v>
      </c>
      <c r="Q254" s="3"/>
      <c r="R254" s="3">
        <f t="shared" ref="R254:T254" si="275">N254-J254</f>
        <v>2833399.421</v>
      </c>
      <c r="S254" s="3">
        <f t="shared" si="275"/>
        <v>149.5434328</v>
      </c>
      <c r="T254" s="3">
        <f t="shared" si="275"/>
        <v>963.086139</v>
      </c>
      <c r="U254" s="3"/>
      <c r="V254" s="3"/>
      <c r="W254" s="3"/>
      <c r="X254" s="3"/>
      <c r="Y254" s="3"/>
      <c r="Z254" s="3"/>
    </row>
    <row r="255" ht="14.25" customHeight="1">
      <c r="A255" s="15">
        <v>834.0</v>
      </c>
      <c r="B255" s="2">
        <v>1.0</v>
      </c>
      <c r="C255" s="2">
        <f>IF(A255&gt;=6000, 0,VLOOKUP(A255,'Fall20 data fy22 comp rev '!$K$11:$N$536,3,0))</f>
        <v>3</v>
      </c>
      <c r="D255" s="3" t="s">
        <v>4369</v>
      </c>
      <c r="E255" s="3">
        <v>8553.0</v>
      </c>
      <c r="F255" s="3">
        <v>985.0</v>
      </c>
      <c r="G255" s="3">
        <v>327.0</v>
      </c>
      <c r="H255" s="3">
        <f t="shared" si="29"/>
        <v>1148.5</v>
      </c>
      <c r="I255" s="88">
        <f t="shared" si="30"/>
        <v>0.1342803695</v>
      </c>
      <c r="J255" s="3">
        <v>734367.1399999998</v>
      </c>
      <c r="K255" s="3">
        <f t="shared" si="31"/>
        <v>85.86076698</v>
      </c>
      <c r="L255" s="3">
        <f t="shared" si="32"/>
        <v>639.4141402</v>
      </c>
      <c r="M255" s="3"/>
      <c r="N255" s="3">
        <f t="shared" si="33"/>
        <v>2113318.498</v>
      </c>
      <c r="O255" s="3">
        <f t="shared" si="34"/>
        <v>247.0850577</v>
      </c>
      <c r="P255" s="3">
        <f t="shared" si="35"/>
        <v>1840.068348</v>
      </c>
      <c r="Q255" s="3"/>
      <c r="R255" s="3">
        <f t="shared" ref="R255:T255" si="276">N255-J255</f>
        <v>1378951.358</v>
      </c>
      <c r="S255" s="3">
        <f t="shared" si="276"/>
        <v>161.2242907</v>
      </c>
      <c r="T255" s="3">
        <f t="shared" si="276"/>
        <v>1200.654208</v>
      </c>
      <c r="U255" s="3"/>
      <c r="V255" s="3"/>
      <c r="W255" s="3"/>
      <c r="X255" s="3"/>
      <c r="Y255" s="3"/>
      <c r="Z255" s="3"/>
    </row>
    <row r="256" ht="14.25" customHeight="1">
      <c r="A256" s="15">
        <v>836.0</v>
      </c>
      <c r="B256" s="2">
        <v>1.0</v>
      </c>
      <c r="C256" s="2">
        <f>IF(A256&gt;=6000, 0,VLOOKUP(A256,'Fall20 data fy22 comp rev '!$K$11:$N$536,3,0))</f>
        <v>6</v>
      </c>
      <c r="D256" s="3" t="s">
        <v>4370</v>
      </c>
      <c r="E256" s="3">
        <v>206.0</v>
      </c>
      <c r="F256" s="3">
        <v>94.0</v>
      </c>
      <c r="G256" s="3">
        <v>41.0</v>
      </c>
      <c r="H256" s="3">
        <f t="shared" si="29"/>
        <v>114.5</v>
      </c>
      <c r="I256" s="88">
        <f t="shared" si="30"/>
        <v>0.5558252427</v>
      </c>
      <c r="J256" s="3">
        <v>265002.66000000003</v>
      </c>
      <c r="K256" s="3">
        <f t="shared" si="31"/>
        <v>1286.42068</v>
      </c>
      <c r="L256" s="3">
        <f t="shared" si="32"/>
        <v>2314.433712</v>
      </c>
      <c r="M256" s="3"/>
      <c r="N256" s="3">
        <f t="shared" si="33"/>
        <v>210687.8259</v>
      </c>
      <c r="O256" s="3">
        <f t="shared" si="34"/>
        <v>1022.756436</v>
      </c>
      <c r="P256" s="3">
        <f t="shared" si="35"/>
        <v>1840.068348</v>
      </c>
      <c r="Q256" s="3"/>
      <c r="R256" s="3">
        <f t="shared" ref="R256:T256" si="277">N256-J256</f>
        <v>-54314.83411</v>
      </c>
      <c r="S256" s="3">
        <f t="shared" si="277"/>
        <v>-263.6642432</v>
      </c>
      <c r="T256" s="3">
        <f t="shared" si="277"/>
        <v>-474.3653634</v>
      </c>
      <c r="U256" s="3"/>
      <c r="V256" s="3"/>
      <c r="W256" s="3"/>
      <c r="X256" s="3"/>
      <c r="Y256" s="3"/>
      <c r="Z256" s="3"/>
    </row>
    <row r="257" ht="14.25" customHeight="1">
      <c r="A257" s="15">
        <v>837.0</v>
      </c>
      <c r="B257" s="2">
        <v>1.0</v>
      </c>
      <c r="C257" s="2">
        <f>IF(A257&gt;=6000, 0,VLOOKUP(A257,'Fall20 data fy22 comp rev '!$K$11:$N$536,3,0))</f>
        <v>6</v>
      </c>
      <c r="D257" s="3" t="s">
        <v>4371</v>
      </c>
      <c r="E257" s="3">
        <v>610.0</v>
      </c>
      <c r="F257" s="3">
        <v>218.0</v>
      </c>
      <c r="G257" s="3">
        <v>101.0</v>
      </c>
      <c r="H257" s="3">
        <f t="shared" si="29"/>
        <v>268.5</v>
      </c>
      <c r="I257" s="88">
        <f t="shared" si="30"/>
        <v>0.4401639344</v>
      </c>
      <c r="J257" s="3">
        <v>487699.03</v>
      </c>
      <c r="K257" s="3">
        <f t="shared" si="31"/>
        <v>799.5066066</v>
      </c>
      <c r="L257" s="3">
        <f t="shared" si="32"/>
        <v>1816.383724</v>
      </c>
      <c r="M257" s="3"/>
      <c r="N257" s="3">
        <f t="shared" si="33"/>
        <v>494058.3516</v>
      </c>
      <c r="O257" s="3">
        <f t="shared" si="34"/>
        <v>809.9317239</v>
      </c>
      <c r="P257" s="3">
        <f t="shared" si="35"/>
        <v>1840.068348</v>
      </c>
      <c r="Q257" s="3"/>
      <c r="R257" s="3">
        <f t="shared" ref="R257:T257" si="278">N257-J257</f>
        <v>6359.32155</v>
      </c>
      <c r="S257" s="3">
        <f t="shared" si="278"/>
        <v>10.4251173</v>
      </c>
      <c r="T257" s="3">
        <f t="shared" si="278"/>
        <v>23.68462402</v>
      </c>
      <c r="U257" s="3"/>
      <c r="V257" s="3"/>
      <c r="W257" s="3"/>
      <c r="X257" s="3"/>
      <c r="Y257" s="3"/>
      <c r="Z257" s="3"/>
    </row>
    <row r="258" ht="14.25" customHeight="1">
      <c r="A258" s="15">
        <v>840.0</v>
      </c>
      <c r="B258" s="2">
        <v>1.0</v>
      </c>
      <c r="C258" s="2">
        <f>IF(A258&gt;=6000, 0,VLOOKUP(A258,'Fall20 data fy22 comp rev '!$K$11:$N$536,3,0))</f>
        <v>5</v>
      </c>
      <c r="D258" s="3" t="s">
        <v>4372</v>
      </c>
      <c r="E258" s="3">
        <v>1038.0</v>
      </c>
      <c r="F258" s="3">
        <v>406.0</v>
      </c>
      <c r="G258" s="3">
        <v>165.0</v>
      </c>
      <c r="H258" s="3">
        <f t="shared" si="29"/>
        <v>488.5</v>
      </c>
      <c r="I258" s="88">
        <f t="shared" si="30"/>
        <v>0.4706165703</v>
      </c>
      <c r="J258" s="3">
        <v>952849.2999999998</v>
      </c>
      <c r="K258" s="3">
        <f t="shared" si="31"/>
        <v>917.9665703</v>
      </c>
      <c r="L258" s="3">
        <f t="shared" si="32"/>
        <v>1950.561515</v>
      </c>
      <c r="M258" s="3"/>
      <c r="N258" s="3">
        <f t="shared" si="33"/>
        <v>898873.3882</v>
      </c>
      <c r="O258" s="3">
        <f t="shared" si="34"/>
        <v>865.9666553</v>
      </c>
      <c r="P258" s="3">
        <f t="shared" si="35"/>
        <v>1840.068348</v>
      </c>
      <c r="Q258" s="3"/>
      <c r="R258" s="3">
        <f t="shared" ref="R258:T258" si="279">N258-J258</f>
        <v>-53975.9118</v>
      </c>
      <c r="S258" s="3">
        <f t="shared" si="279"/>
        <v>-51.99991503</v>
      </c>
      <c r="T258" s="3">
        <f t="shared" si="279"/>
        <v>-110.4931664</v>
      </c>
      <c r="U258" s="3"/>
      <c r="V258" s="3"/>
      <c r="W258" s="3"/>
      <c r="X258" s="3"/>
      <c r="Y258" s="3"/>
      <c r="Z258" s="3"/>
    </row>
    <row r="259" ht="14.25" customHeight="1">
      <c r="A259" s="15">
        <v>846.0</v>
      </c>
      <c r="B259" s="2">
        <v>1.0</v>
      </c>
      <c r="C259" s="2">
        <f>IF(A259&gt;=6000, 0,VLOOKUP(A259,'Fall20 data fy22 comp rev '!$K$11:$N$536,3,0))</f>
        <v>6</v>
      </c>
      <c r="D259" s="3" t="s">
        <v>4373</v>
      </c>
      <c r="E259" s="3">
        <v>641.0</v>
      </c>
      <c r="F259" s="3">
        <v>203.0</v>
      </c>
      <c r="G259" s="3">
        <v>46.0</v>
      </c>
      <c r="H259" s="3">
        <f t="shared" si="29"/>
        <v>226</v>
      </c>
      <c r="I259" s="88">
        <f t="shared" si="30"/>
        <v>0.352574103</v>
      </c>
      <c r="J259" s="3">
        <v>349122.67</v>
      </c>
      <c r="K259" s="3">
        <f t="shared" si="31"/>
        <v>544.6531513</v>
      </c>
      <c r="L259" s="3">
        <f t="shared" si="32"/>
        <v>1544.790575</v>
      </c>
      <c r="M259" s="3"/>
      <c r="N259" s="3">
        <f t="shared" si="33"/>
        <v>415855.4467</v>
      </c>
      <c r="O259" s="3">
        <f t="shared" si="34"/>
        <v>648.7604473</v>
      </c>
      <c r="P259" s="3">
        <f t="shared" si="35"/>
        <v>1840.068348</v>
      </c>
      <c r="Q259" s="3"/>
      <c r="R259" s="3">
        <f t="shared" ref="R259:T259" si="280">N259-J259</f>
        <v>66732.77674</v>
      </c>
      <c r="S259" s="3">
        <f t="shared" si="280"/>
        <v>104.107296</v>
      </c>
      <c r="T259" s="3">
        <f t="shared" si="280"/>
        <v>295.2777732</v>
      </c>
      <c r="U259" s="3"/>
      <c r="V259" s="3"/>
      <c r="W259" s="3"/>
      <c r="X259" s="3"/>
      <c r="Y259" s="3"/>
      <c r="Z259" s="3"/>
    </row>
    <row r="260" ht="14.25" customHeight="1">
      <c r="A260" s="15">
        <v>850.0</v>
      </c>
      <c r="B260" s="2">
        <v>1.0</v>
      </c>
      <c r="C260" s="2">
        <f>IF(A260&gt;=6000, 0,VLOOKUP(A260,'Fall20 data fy22 comp rev '!$K$11:$N$536,3,0))</f>
        <v>6</v>
      </c>
      <c r="D260" s="3" t="s">
        <v>4374</v>
      </c>
      <c r="E260" s="3">
        <v>304.0</v>
      </c>
      <c r="F260" s="3">
        <v>86.0</v>
      </c>
      <c r="G260" s="3">
        <v>36.0</v>
      </c>
      <c r="H260" s="3">
        <f t="shared" si="29"/>
        <v>104</v>
      </c>
      <c r="I260" s="88">
        <f t="shared" si="30"/>
        <v>0.3421052632</v>
      </c>
      <c r="J260" s="3">
        <v>146074.37</v>
      </c>
      <c r="K260" s="3">
        <f t="shared" si="31"/>
        <v>480.5077961</v>
      </c>
      <c r="L260" s="3">
        <f t="shared" si="32"/>
        <v>1404.56125</v>
      </c>
      <c r="M260" s="3"/>
      <c r="N260" s="3">
        <f t="shared" si="33"/>
        <v>191367.1082</v>
      </c>
      <c r="O260" s="3">
        <f t="shared" si="34"/>
        <v>629.4970666</v>
      </c>
      <c r="P260" s="3">
        <f t="shared" si="35"/>
        <v>1840.068348</v>
      </c>
      <c r="Q260" s="3"/>
      <c r="R260" s="3">
        <f t="shared" ref="R260:T260" si="281">N260-J260</f>
        <v>45292.73824</v>
      </c>
      <c r="S260" s="3">
        <f t="shared" si="281"/>
        <v>148.9892705</v>
      </c>
      <c r="T260" s="3">
        <f t="shared" si="281"/>
        <v>435.5070984</v>
      </c>
      <c r="U260" s="3"/>
      <c r="V260" s="3"/>
      <c r="W260" s="3"/>
      <c r="X260" s="3"/>
      <c r="Y260" s="3"/>
      <c r="Z260" s="3"/>
    </row>
    <row r="261" ht="14.25" customHeight="1">
      <c r="A261" s="15">
        <v>852.0</v>
      </c>
      <c r="B261" s="2">
        <v>1.0</v>
      </c>
      <c r="C261" s="2">
        <f>IF(A261&gt;=6000, 0,VLOOKUP(A261,'Fall20 data fy22 comp rev '!$K$11:$N$536,3,0))</f>
        <v>6</v>
      </c>
      <c r="D261" s="3" t="s">
        <v>4375</v>
      </c>
      <c r="E261" s="3">
        <v>140.0</v>
      </c>
      <c r="F261" s="3">
        <v>61.0</v>
      </c>
      <c r="G261" s="3">
        <v>11.0</v>
      </c>
      <c r="H261" s="3">
        <f t="shared" si="29"/>
        <v>66.5</v>
      </c>
      <c r="I261" s="88">
        <f t="shared" si="30"/>
        <v>0.475</v>
      </c>
      <c r="J261" s="3">
        <v>130695.24</v>
      </c>
      <c r="K261" s="3">
        <f t="shared" si="31"/>
        <v>933.5374286</v>
      </c>
      <c r="L261" s="3">
        <f t="shared" si="32"/>
        <v>1965.341955</v>
      </c>
      <c r="M261" s="3"/>
      <c r="N261" s="3">
        <f t="shared" si="33"/>
        <v>122364.5452</v>
      </c>
      <c r="O261" s="3">
        <f t="shared" si="34"/>
        <v>874.0324655</v>
      </c>
      <c r="P261" s="3">
        <f t="shared" si="35"/>
        <v>1840.068348</v>
      </c>
      <c r="Q261" s="3"/>
      <c r="R261" s="3">
        <f t="shared" ref="R261:T261" si="282">N261-J261</f>
        <v>-8330.69483</v>
      </c>
      <c r="S261" s="3">
        <f t="shared" si="282"/>
        <v>-59.50496307</v>
      </c>
      <c r="T261" s="3">
        <f t="shared" si="282"/>
        <v>-125.2736065</v>
      </c>
      <c r="U261" s="3"/>
      <c r="V261" s="3"/>
      <c r="W261" s="3"/>
      <c r="X261" s="3"/>
      <c r="Y261" s="3"/>
      <c r="Z261" s="3"/>
    </row>
    <row r="262" ht="14.25" customHeight="1">
      <c r="A262" s="15">
        <v>857.0</v>
      </c>
      <c r="B262" s="2">
        <v>1.0</v>
      </c>
      <c r="C262" s="2">
        <f>IF(A262&gt;=6000, 0,VLOOKUP(A262,'Fall20 data fy22 comp rev '!$K$11:$N$536,3,0))</f>
        <v>6</v>
      </c>
      <c r="D262" s="3" t="s">
        <v>4376</v>
      </c>
      <c r="E262" s="3">
        <v>745.0</v>
      </c>
      <c r="F262" s="3">
        <v>161.0</v>
      </c>
      <c r="G262" s="3">
        <v>81.0</v>
      </c>
      <c r="H262" s="3">
        <f t="shared" si="29"/>
        <v>201.5</v>
      </c>
      <c r="I262" s="88">
        <f t="shared" si="30"/>
        <v>0.2704697987</v>
      </c>
      <c r="J262" s="3">
        <v>231234.25</v>
      </c>
      <c r="K262" s="3">
        <f t="shared" si="31"/>
        <v>310.3815436</v>
      </c>
      <c r="L262" s="3">
        <f t="shared" si="32"/>
        <v>1147.564516</v>
      </c>
      <c r="M262" s="3"/>
      <c r="N262" s="3">
        <f t="shared" si="33"/>
        <v>370773.7722</v>
      </c>
      <c r="O262" s="3">
        <f t="shared" si="34"/>
        <v>497.6829157</v>
      </c>
      <c r="P262" s="3">
        <f t="shared" si="35"/>
        <v>1840.068348</v>
      </c>
      <c r="Q262" s="3"/>
      <c r="R262" s="3">
        <f t="shared" ref="R262:T262" si="283">N262-J262</f>
        <v>139539.5222</v>
      </c>
      <c r="S262" s="3">
        <f t="shared" si="283"/>
        <v>187.3013721</v>
      </c>
      <c r="T262" s="3">
        <f t="shared" si="283"/>
        <v>692.5038323</v>
      </c>
      <c r="U262" s="3"/>
      <c r="V262" s="3"/>
      <c r="W262" s="3"/>
      <c r="X262" s="3"/>
      <c r="Y262" s="3"/>
      <c r="Z262" s="3"/>
    </row>
    <row r="263" ht="14.25" customHeight="1">
      <c r="A263" s="15">
        <v>858.0</v>
      </c>
      <c r="B263" s="2">
        <v>1.0</v>
      </c>
      <c r="C263" s="2">
        <f>IF(A263&gt;=6000, 0,VLOOKUP(A263,'Fall20 data fy22 comp rev '!$K$11:$N$536,3,0))</f>
        <v>6</v>
      </c>
      <c r="D263" s="3" t="s">
        <v>4377</v>
      </c>
      <c r="E263" s="3">
        <v>996.0</v>
      </c>
      <c r="F263" s="3">
        <v>219.0</v>
      </c>
      <c r="G263" s="3">
        <v>73.0</v>
      </c>
      <c r="H263" s="3">
        <f t="shared" si="29"/>
        <v>255.5</v>
      </c>
      <c r="I263" s="88">
        <f t="shared" si="30"/>
        <v>0.2565261044</v>
      </c>
      <c r="J263" s="3">
        <v>272227.02</v>
      </c>
      <c r="K263" s="3">
        <f t="shared" si="31"/>
        <v>273.3203012</v>
      </c>
      <c r="L263" s="3">
        <f t="shared" si="32"/>
        <v>1065.467789</v>
      </c>
      <c r="M263" s="3"/>
      <c r="N263" s="3">
        <f t="shared" si="33"/>
        <v>470137.463</v>
      </c>
      <c r="O263" s="3">
        <f t="shared" si="34"/>
        <v>472.0255653</v>
      </c>
      <c r="P263" s="3">
        <f t="shared" si="35"/>
        <v>1840.068348</v>
      </c>
      <c r="Q263" s="3"/>
      <c r="R263" s="3">
        <f t="shared" ref="R263:T263" si="284">N263-J263</f>
        <v>197910.443</v>
      </c>
      <c r="S263" s="3">
        <f t="shared" si="284"/>
        <v>198.7052641</v>
      </c>
      <c r="T263" s="3">
        <f t="shared" si="284"/>
        <v>774.6005598</v>
      </c>
      <c r="U263" s="3"/>
      <c r="V263" s="3"/>
      <c r="W263" s="3"/>
      <c r="X263" s="3"/>
      <c r="Y263" s="3"/>
      <c r="Z263" s="3"/>
    </row>
    <row r="264" ht="14.25" customHeight="1">
      <c r="A264" s="15">
        <v>861.0</v>
      </c>
      <c r="B264" s="2">
        <v>1.0</v>
      </c>
      <c r="C264" s="2">
        <f>IF(A264&gt;=6000, 0,VLOOKUP(A264,'Fall20 data fy22 comp rev '!$K$11:$N$536,3,0))</f>
        <v>4</v>
      </c>
      <c r="D264" s="3" t="s">
        <v>4378</v>
      </c>
      <c r="E264" s="3">
        <v>2935.0</v>
      </c>
      <c r="F264" s="3">
        <v>947.0</v>
      </c>
      <c r="G264" s="3">
        <v>221.0</v>
      </c>
      <c r="H264" s="3">
        <f t="shared" si="29"/>
        <v>1057.5</v>
      </c>
      <c r="I264" s="88">
        <f t="shared" si="30"/>
        <v>0.360306644</v>
      </c>
      <c r="J264" s="3">
        <v>1652627.08</v>
      </c>
      <c r="K264" s="3">
        <f t="shared" si="31"/>
        <v>563.0756661</v>
      </c>
      <c r="L264" s="3">
        <f t="shared" si="32"/>
        <v>1562.767924</v>
      </c>
      <c r="M264" s="3"/>
      <c r="N264" s="3">
        <f t="shared" si="33"/>
        <v>1945872.278</v>
      </c>
      <c r="O264" s="3">
        <f t="shared" si="34"/>
        <v>662.9888513</v>
      </c>
      <c r="P264" s="3">
        <f t="shared" si="35"/>
        <v>1840.068348</v>
      </c>
      <c r="Q264" s="3"/>
      <c r="R264" s="3">
        <f t="shared" ref="R264:T264" si="285">N264-J264</f>
        <v>293245.1985</v>
      </c>
      <c r="S264" s="3">
        <f t="shared" si="285"/>
        <v>99.91318516</v>
      </c>
      <c r="T264" s="3">
        <f t="shared" si="285"/>
        <v>277.3004241</v>
      </c>
      <c r="U264" s="3"/>
      <c r="V264" s="3"/>
      <c r="W264" s="3"/>
      <c r="X264" s="3"/>
      <c r="Y264" s="3"/>
      <c r="Z264" s="3"/>
    </row>
    <row r="265" ht="14.25" customHeight="1">
      <c r="A265" s="15">
        <v>876.0</v>
      </c>
      <c r="B265" s="2">
        <v>1.0</v>
      </c>
      <c r="C265" s="2">
        <f>IF(A265&gt;=6000, 0,VLOOKUP(A265,'Fall20 data fy22 comp rev '!$K$11:$N$536,3,0))</f>
        <v>5</v>
      </c>
      <c r="D265" s="3" t="s">
        <v>4379</v>
      </c>
      <c r="E265" s="3">
        <v>1974.0</v>
      </c>
      <c r="F265" s="3">
        <v>293.0</v>
      </c>
      <c r="G265" s="3">
        <v>200.0</v>
      </c>
      <c r="H265" s="3">
        <f t="shared" si="29"/>
        <v>393</v>
      </c>
      <c r="I265" s="88">
        <f t="shared" si="30"/>
        <v>0.1990881459</v>
      </c>
      <c r="J265" s="3">
        <v>328982.02999999997</v>
      </c>
      <c r="K265" s="3">
        <f t="shared" si="31"/>
        <v>166.6575633</v>
      </c>
      <c r="L265" s="3">
        <f t="shared" si="32"/>
        <v>837.104402</v>
      </c>
      <c r="M265" s="3"/>
      <c r="N265" s="3">
        <f t="shared" si="33"/>
        <v>723146.8609</v>
      </c>
      <c r="O265" s="3">
        <f t="shared" si="34"/>
        <v>366.3357958</v>
      </c>
      <c r="P265" s="3">
        <f t="shared" si="35"/>
        <v>1840.068348</v>
      </c>
      <c r="Q265" s="3"/>
      <c r="R265" s="3">
        <f t="shared" ref="R265:T265" si="286">N265-J265</f>
        <v>394164.8309</v>
      </c>
      <c r="S265" s="3">
        <f t="shared" si="286"/>
        <v>199.6782325</v>
      </c>
      <c r="T265" s="3">
        <f t="shared" si="286"/>
        <v>1002.963946</v>
      </c>
      <c r="U265" s="3"/>
      <c r="V265" s="3"/>
      <c r="W265" s="3"/>
      <c r="X265" s="3"/>
      <c r="Y265" s="3"/>
      <c r="Z265" s="3"/>
    </row>
    <row r="266" ht="14.25" customHeight="1">
      <c r="A266" s="15">
        <v>877.0</v>
      </c>
      <c r="B266" s="2">
        <v>1.0</v>
      </c>
      <c r="C266" s="2">
        <f>IF(A266&gt;=6000, 0,VLOOKUP(A266,'Fall20 data fy22 comp rev '!$K$11:$N$536,3,0))</f>
        <v>4</v>
      </c>
      <c r="D266" s="3" t="s">
        <v>308</v>
      </c>
      <c r="E266" s="3">
        <v>5860.0</v>
      </c>
      <c r="F266" s="3">
        <v>868.0</v>
      </c>
      <c r="G266" s="3">
        <v>426.0</v>
      </c>
      <c r="H266" s="3">
        <f t="shared" si="29"/>
        <v>1081</v>
      </c>
      <c r="I266" s="88">
        <f t="shared" si="30"/>
        <v>0.1844709898</v>
      </c>
      <c r="J266" s="3">
        <v>923897.13</v>
      </c>
      <c r="K266" s="3">
        <f t="shared" si="31"/>
        <v>157.6616263</v>
      </c>
      <c r="L266" s="3">
        <f t="shared" si="32"/>
        <v>854.6689454</v>
      </c>
      <c r="M266" s="3"/>
      <c r="N266" s="3">
        <f t="shared" si="33"/>
        <v>1989113.885</v>
      </c>
      <c r="O266" s="3">
        <f t="shared" si="34"/>
        <v>339.4392295</v>
      </c>
      <c r="P266" s="3">
        <f t="shared" si="35"/>
        <v>1840.068348</v>
      </c>
      <c r="Q266" s="3"/>
      <c r="R266" s="3">
        <f t="shared" ref="R266:T266" si="287">N266-J266</f>
        <v>1065216.755</v>
      </c>
      <c r="S266" s="3">
        <f t="shared" si="287"/>
        <v>181.7776032</v>
      </c>
      <c r="T266" s="3">
        <f t="shared" si="287"/>
        <v>985.399403</v>
      </c>
      <c r="U266" s="3"/>
      <c r="V266" s="3"/>
      <c r="W266" s="3"/>
      <c r="X266" s="3"/>
      <c r="Y266" s="3"/>
      <c r="Z266" s="3"/>
    </row>
    <row r="267" ht="14.25" customHeight="1">
      <c r="A267" s="15">
        <v>879.0</v>
      </c>
      <c r="B267" s="2">
        <v>1.0</v>
      </c>
      <c r="C267" s="2">
        <f>IF(A267&gt;=6000, 0,VLOOKUP(A267,'Fall20 data fy22 comp rev '!$K$11:$N$536,3,0))</f>
        <v>4</v>
      </c>
      <c r="D267" s="3" t="s">
        <v>4380</v>
      </c>
      <c r="E267" s="3">
        <v>2501.0</v>
      </c>
      <c r="F267" s="3">
        <v>146.0</v>
      </c>
      <c r="G267" s="3">
        <v>77.0</v>
      </c>
      <c r="H267" s="3">
        <f t="shared" si="29"/>
        <v>184.5</v>
      </c>
      <c r="I267" s="88">
        <f t="shared" si="30"/>
        <v>0.0737704918</v>
      </c>
      <c r="J267" s="3">
        <v>57466.5</v>
      </c>
      <c r="K267" s="3">
        <f t="shared" si="31"/>
        <v>22.97740904</v>
      </c>
      <c r="L267" s="3">
        <f t="shared" si="32"/>
        <v>311.4715447</v>
      </c>
      <c r="M267" s="3"/>
      <c r="N267" s="3">
        <f t="shared" si="33"/>
        <v>339492.6103</v>
      </c>
      <c r="O267" s="3">
        <f t="shared" si="34"/>
        <v>135.742747</v>
      </c>
      <c r="P267" s="3">
        <f t="shared" si="35"/>
        <v>1840.068348</v>
      </c>
      <c r="Q267" s="3"/>
      <c r="R267" s="3">
        <f t="shared" ref="R267:T267" si="288">N267-J267</f>
        <v>282026.1103</v>
      </c>
      <c r="S267" s="3">
        <f t="shared" si="288"/>
        <v>112.765338</v>
      </c>
      <c r="T267" s="3">
        <f t="shared" si="288"/>
        <v>1528.596804</v>
      </c>
      <c r="U267" s="3"/>
      <c r="V267" s="3"/>
      <c r="W267" s="3"/>
      <c r="X267" s="3"/>
      <c r="Y267" s="3"/>
      <c r="Z267" s="3"/>
    </row>
    <row r="268" ht="14.25" customHeight="1">
      <c r="A268" s="15">
        <v>881.0</v>
      </c>
      <c r="B268" s="2">
        <v>1.0</v>
      </c>
      <c r="C268" s="2">
        <f>IF(A268&gt;=6000, 0,VLOOKUP(A268,'Fall20 data fy22 comp rev '!$K$11:$N$536,3,0))</f>
        <v>5</v>
      </c>
      <c r="D268" s="3" t="s">
        <v>4381</v>
      </c>
      <c r="E268" s="3">
        <v>850.0</v>
      </c>
      <c r="F268" s="3">
        <v>104.0</v>
      </c>
      <c r="G268" s="3">
        <v>65.0</v>
      </c>
      <c r="H268" s="3">
        <f t="shared" si="29"/>
        <v>136.5</v>
      </c>
      <c r="I268" s="88">
        <f t="shared" si="30"/>
        <v>0.1605882353</v>
      </c>
      <c r="J268" s="3">
        <v>93697.76</v>
      </c>
      <c r="K268" s="3">
        <f t="shared" si="31"/>
        <v>110.2326588</v>
      </c>
      <c r="L268" s="3">
        <f t="shared" si="32"/>
        <v>686.4304762</v>
      </c>
      <c r="M268" s="3"/>
      <c r="N268" s="3">
        <f t="shared" si="33"/>
        <v>251169.3296</v>
      </c>
      <c r="O268" s="3">
        <f t="shared" si="34"/>
        <v>295.4933289</v>
      </c>
      <c r="P268" s="3">
        <f t="shared" si="35"/>
        <v>1840.068348</v>
      </c>
      <c r="Q268" s="3"/>
      <c r="R268" s="3">
        <f t="shared" ref="R268:T268" si="289">N268-J268</f>
        <v>157471.5696</v>
      </c>
      <c r="S268" s="3">
        <f t="shared" si="289"/>
        <v>185.2606701</v>
      </c>
      <c r="T268" s="3">
        <f t="shared" si="289"/>
        <v>1153.637872</v>
      </c>
      <c r="U268" s="3"/>
      <c r="V268" s="3"/>
      <c r="W268" s="3"/>
      <c r="X268" s="3"/>
      <c r="Y268" s="3"/>
      <c r="Z268" s="3"/>
    </row>
    <row r="269" ht="14.25" customHeight="1">
      <c r="A269" s="15">
        <v>882.0</v>
      </c>
      <c r="B269" s="2">
        <v>1.0</v>
      </c>
      <c r="C269" s="2">
        <f>IF(A269&gt;=6000, 0,VLOOKUP(A269,'Fall20 data fy22 comp rev '!$K$11:$N$536,3,0))</f>
        <v>4</v>
      </c>
      <c r="D269" s="3" t="s">
        <v>4382</v>
      </c>
      <c r="E269" s="3">
        <v>4124.0</v>
      </c>
      <c r="F269" s="3">
        <v>617.0</v>
      </c>
      <c r="G269" s="3">
        <v>356.0</v>
      </c>
      <c r="H269" s="3">
        <f t="shared" si="29"/>
        <v>795</v>
      </c>
      <c r="I269" s="88">
        <f t="shared" si="30"/>
        <v>0.1927740058</v>
      </c>
      <c r="J269" s="3">
        <v>636236.25</v>
      </c>
      <c r="K269" s="3">
        <f t="shared" si="31"/>
        <v>154.2764913</v>
      </c>
      <c r="L269" s="3">
        <f t="shared" si="32"/>
        <v>800.2971698</v>
      </c>
      <c r="M269" s="3"/>
      <c r="N269" s="3">
        <f t="shared" si="33"/>
        <v>1462854.337</v>
      </c>
      <c r="O269" s="3">
        <f t="shared" si="34"/>
        <v>354.7173465</v>
      </c>
      <c r="P269" s="3">
        <f t="shared" si="35"/>
        <v>1840.068348</v>
      </c>
      <c r="Q269" s="3"/>
      <c r="R269" s="3">
        <f t="shared" ref="R269:T269" si="290">N269-J269</f>
        <v>826618.087</v>
      </c>
      <c r="S269" s="3">
        <f t="shared" si="290"/>
        <v>200.4408552</v>
      </c>
      <c r="T269" s="3">
        <f t="shared" si="290"/>
        <v>1039.771179</v>
      </c>
      <c r="U269" s="3"/>
      <c r="V269" s="3"/>
      <c r="W269" s="3"/>
      <c r="X269" s="3"/>
      <c r="Y269" s="3"/>
      <c r="Z269" s="3"/>
    </row>
    <row r="270" ht="14.25" customHeight="1">
      <c r="A270" s="15">
        <v>883.0</v>
      </c>
      <c r="B270" s="2">
        <v>1.0</v>
      </c>
      <c r="C270" s="2">
        <f>IF(A270&gt;=6000, 0,VLOOKUP(A270,'Fall20 data fy22 comp rev '!$K$11:$N$536,3,0))</f>
        <v>5</v>
      </c>
      <c r="D270" s="3" t="s">
        <v>4383</v>
      </c>
      <c r="E270" s="3">
        <v>1634.0</v>
      </c>
      <c r="F270" s="3">
        <v>287.0</v>
      </c>
      <c r="G270" s="3">
        <v>102.0</v>
      </c>
      <c r="H270" s="3">
        <f t="shared" si="29"/>
        <v>338</v>
      </c>
      <c r="I270" s="88">
        <f t="shared" si="30"/>
        <v>0.2068543452</v>
      </c>
      <c r="J270" s="3">
        <v>308567.74</v>
      </c>
      <c r="K270" s="3">
        <f t="shared" si="31"/>
        <v>188.8419461</v>
      </c>
      <c r="L270" s="3">
        <f t="shared" si="32"/>
        <v>912.9223077</v>
      </c>
      <c r="M270" s="3"/>
      <c r="N270" s="3">
        <f t="shared" si="33"/>
        <v>621943.1018</v>
      </c>
      <c r="O270" s="3">
        <f t="shared" si="34"/>
        <v>380.6261333</v>
      </c>
      <c r="P270" s="3">
        <f t="shared" si="35"/>
        <v>1840.068348</v>
      </c>
      <c r="Q270" s="3"/>
      <c r="R270" s="3">
        <f t="shared" ref="R270:T270" si="291">N270-J270</f>
        <v>313375.3618</v>
      </c>
      <c r="S270" s="3">
        <f t="shared" si="291"/>
        <v>191.7841871</v>
      </c>
      <c r="T270" s="3">
        <f t="shared" si="291"/>
        <v>927.1460407</v>
      </c>
      <c r="U270" s="3"/>
      <c r="V270" s="3"/>
      <c r="W270" s="3"/>
      <c r="X270" s="3"/>
      <c r="Y270" s="3"/>
      <c r="Z270" s="3"/>
    </row>
    <row r="271" ht="14.25" customHeight="1">
      <c r="A271" s="15">
        <v>885.0</v>
      </c>
      <c r="B271" s="2">
        <v>1.0</v>
      </c>
      <c r="C271" s="2">
        <f>IF(A271&gt;=6000, 0,VLOOKUP(A271,'Fall20 data fy22 comp rev '!$K$11:$N$536,3,0))</f>
        <v>4</v>
      </c>
      <c r="D271" s="3" t="s">
        <v>4384</v>
      </c>
      <c r="E271" s="3">
        <v>6463.0</v>
      </c>
      <c r="F271" s="3">
        <v>471.0</v>
      </c>
      <c r="G271" s="3">
        <v>302.0</v>
      </c>
      <c r="H271" s="3">
        <f t="shared" si="29"/>
        <v>622</v>
      </c>
      <c r="I271" s="88">
        <f t="shared" si="30"/>
        <v>0.09624013616</v>
      </c>
      <c r="J271" s="3">
        <v>251374.89</v>
      </c>
      <c r="K271" s="3">
        <f t="shared" si="31"/>
        <v>38.89445923</v>
      </c>
      <c r="L271" s="3">
        <f t="shared" si="32"/>
        <v>404.1396945</v>
      </c>
      <c r="M271" s="3"/>
      <c r="N271" s="3">
        <f t="shared" si="33"/>
        <v>1144522.513</v>
      </c>
      <c r="O271" s="3">
        <f t="shared" si="34"/>
        <v>177.0884284</v>
      </c>
      <c r="P271" s="3">
        <f t="shared" si="35"/>
        <v>1840.068348</v>
      </c>
      <c r="Q271" s="3"/>
      <c r="R271" s="3">
        <f t="shared" ref="R271:T271" si="292">N271-J271</f>
        <v>893147.6227</v>
      </c>
      <c r="S271" s="3">
        <f t="shared" si="292"/>
        <v>138.1939692</v>
      </c>
      <c r="T271" s="3">
        <f t="shared" si="292"/>
        <v>1435.928654</v>
      </c>
      <c r="U271" s="3"/>
      <c r="V271" s="3"/>
      <c r="W271" s="3"/>
      <c r="X271" s="3"/>
      <c r="Y271" s="3"/>
      <c r="Z271" s="3"/>
    </row>
    <row r="272" ht="14.25" customHeight="1">
      <c r="A272" s="15">
        <v>891.0</v>
      </c>
      <c r="B272" s="2">
        <v>1.0</v>
      </c>
      <c r="C272" s="2">
        <f>IF(A272&gt;=6000, 0,VLOOKUP(A272,'Fall20 data fy22 comp rev '!$K$11:$N$536,3,0))</f>
        <v>6</v>
      </c>
      <c r="D272" s="3" t="s">
        <v>4385</v>
      </c>
      <c r="E272" s="3">
        <v>579.0</v>
      </c>
      <c r="F272" s="3">
        <v>114.0</v>
      </c>
      <c r="G272" s="3">
        <v>58.0</v>
      </c>
      <c r="H272" s="3">
        <f t="shared" si="29"/>
        <v>143</v>
      </c>
      <c r="I272" s="88">
        <f t="shared" si="30"/>
        <v>0.2469775475</v>
      </c>
      <c r="J272" s="3">
        <v>156254.15</v>
      </c>
      <c r="K272" s="3">
        <f t="shared" si="31"/>
        <v>269.8689983</v>
      </c>
      <c r="L272" s="3">
        <f t="shared" si="32"/>
        <v>1092.686364</v>
      </c>
      <c r="M272" s="3"/>
      <c r="N272" s="3">
        <f t="shared" si="33"/>
        <v>263129.7738</v>
      </c>
      <c r="O272" s="3">
        <f t="shared" si="34"/>
        <v>454.4555679</v>
      </c>
      <c r="P272" s="3">
        <f t="shared" si="35"/>
        <v>1840.068348</v>
      </c>
      <c r="Q272" s="3"/>
      <c r="R272" s="3">
        <f t="shared" ref="R272:T272" si="293">N272-J272</f>
        <v>106875.6238</v>
      </c>
      <c r="S272" s="3">
        <f t="shared" si="293"/>
        <v>184.5865696</v>
      </c>
      <c r="T272" s="3">
        <f t="shared" si="293"/>
        <v>747.3819848</v>
      </c>
      <c r="U272" s="3"/>
      <c r="V272" s="3"/>
      <c r="W272" s="3"/>
      <c r="X272" s="3"/>
      <c r="Y272" s="3"/>
      <c r="Z272" s="3"/>
    </row>
    <row r="273" ht="14.25" customHeight="1">
      <c r="A273" s="15">
        <v>911.0</v>
      </c>
      <c r="B273" s="2">
        <v>1.0</v>
      </c>
      <c r="C273" s="2">
        <f>IF(A273&gt;=6000, 0,VLOOKUP(A273,'Fall20 data fy22 comp rev '!$K$11:$N$536,3,0))</f>
        <v>4</v>
      </c>
      <c r="D273" s="3" t="s">
        <v>4386</v>
      </c>
      <c r="E273" s="3">
        <v>5039.0</v>
      </c>
      <c r="F273" s="3">
        <v>1032.0</v>
      </c>
      <c r="G273" s="3">
        <v>481.0</v>
      </c>
      <c r="H273" s="3">
        <f t="shared" si="29"/>
        <v>1272.5</v>
      </c>
      <c r="I273" s="88">
        <f t="shared" si="30"/>
        <v>0.2525302639</v>
      </c>
      <c r="J273" s="3">
        <v>1348930.3099999998</v>
      </c>
      <c r="K273" s="3">
        <f t="shared" si="31"/>
        <v>267.6980175</v>
      </c>
      <c r="L273" s="3">
        <f t="shared" si="32"/>
        <v>1060.063112</v>
      </c>
      <c r="M273" s="3"/>
      <c r="N273" s="3">
        <f t="shared" si="33"/>
        <v>2341486.973</v>
      </c>
      <c r="O273" s="3">
        <f t="shared" si="34"/>
        <v>464.6729457</v>
      </c>
      <c r="P273" s="3">
        <f t="shared" si="35"/>
        <v>1840.068348</v>
      </c>
      <c r="Q273" s="3"/>
      <c r="R273" s="3">
        <f t="shared" ref="R273:T273" si="294">N273-J273</f>
        <v>992556.6634</v>
      </c>
      <c r="S273" s="3">
        <f t="shared" si="294"/>
        <v>196.9749282</v>
      </c>
      <c r="T273" s="3">
        <f t="shared" si="294"/>
        <v>780.0052364</v>
      </c>
      <c r="U273" s="3"/>
      <c r="V273" s="3"/>
      <c r="W273" s="3"/>
      <c r="X273" s="3"/>
      <c r="Y273" s="3"/>
      <c r="Z273" s="3"/>
    </row>
    <row r="274" ht="14.25" customHeight="1">
      <c r="A274" s="15">
        <v>912.0</v>
      </c>
      <c r="B274" s="2">
        <v>1.0</v>
      </c>
      <c r="C274" s="2">
        <f>IF(A274&gt;=6000, 0,VLOOKUP(A274,'Fall20 data fy22 comp rev '!$K$11:$N$536,3,0))</f>
        <v>5</v>
      </c>
      <c r="D274" s="3" t="s">
        <v>4387</v>
      </c>
      <c r="E274" s="3">
        <v>1811.0</v>
      </c>
      <c r="F274" s="3">
        <v>504.0</v>
      </c>
      <c r="G274" s="3">
        <v>260.0</v>
      </c>
      <c r="H274" s="3">
        <f t="shared" si="29"/>
        <v>634</v>
      </c>
      <c r="I274" s="88">
        <f t="shared" si="30"/>
        <v>0.3500828272</v>
      </c>
      <c r="J274" s="3">
        <v>933201.2300000001</v>
      </c>
      <c r="K274" s="3">
        <f t="shared" si="31"/>
        <v>515.2960961</v>
      </c>
      <c r="L274" s="3">
        <f t="shared" si="32"/>
        <v>1471.92623</v>
      </c>
      <c r="M274" s="3"/>
      <c r="N274" s="3">
        <f t="shared" si="33"/>
        <v>1166603.333</v>
      </c>
      <c r="O274" s="3">
        <f t="shared" si="34"/>
        <v>644.1763296</v>
      </c>
      <c r="P274" s="3">
        <f t="shared" si="35"/>
        <v>1840.068348</v>
      </c>
      <c r="Q274" s="3"/>
      <c r="R274" s="3">
        <f t="shared" ref="R274:T274" si="295">N274-J274</f>
        <v>233402.1029</v>
      </c>
      <c r="S274" s="3">
        <f t="shared" si="295"/>
        <v>128.8802335</v>
      </c>
      <c r="T274" s="3">
        <f t="shared" si="295"/>
        <v>368.1421181</v>
      </c>
      <c r="U274" s="3"/>
      <c r="V274" s="3"/>
      <c r="W274" s="3"/>
      <c r="X274" s="3"/>
      <c r="Y274" s="3"/>
      <c r="Z274" s="3"/>
    </row>
    <row r="275" ht="14.25" customHeight="1">
      <c r="A275" s="15">
        <v>914.0</v>
      </c>
      <c r="B275" s="2">
        <v>1.0</v>
      </c>
      <c r="C275" s="2">
        <f>IF(A275&gt;=6000, 0,VLOOKUP(A275,'Fall20 data fy22 comp rev '!$K$11:$N$536,3,0))</f>
        <v>6</v>
      </c>
      <c r="D275" s="3" t="s">
        <v>4388</v>
      </c>
      <c r="E275" s="3">
        <v>303.0</v>
      </c>
      <c r="F275" s="3">
        <v>65.0</v>
      </c>
      <c r="G275" s="3">
        <v>29.0</v>
      </c>
      <c r="H275" s="3">
        <f t="shared" si="29"/>
        <v>79.5</v>
      </c>
      <c r="I275" s="88">
        <f t="shared" si="30"/>
        <v>0.2623762376</v>
      </c>
      <c r="J275" s="3">
        <v>89319.36</v>
      </c>
      <c r="K275" s="3">
        <f t="shared" si="31"/>
        <v>294.7833663</v>
      </c>
      <c r="L275" s="3">
        <f t="shared" si="32"/>
        <v>1123.513962</v>
      </c>
      <c r="M275" s="3"/>
      <c r="N275" s="3">
        <f t="shared" si="33"/>
        <v>146285.4337</v>
      </c>
      <c r="O275" s="3">
        <f t="shared" si="34"/>
        <v>482.7902102</v>
      </c>
      <c r="P275" s="3">
        <f t="shared" si="35"/>
        <v>1840.068348</v>
      </c>
      <c r="Q275" s="3"/>
      <c r="R275" s="3">
        <f t="shared" ref="R275:T275" si="296">N275-J275</f>
        <v>56966.0737</v>
      </c>
      <c r="S275" s="3">
        <f t="shared" si="296"/>
        <v>188.0068439</v>
      </c>
      <c r="T275" s="3">
        <f t="shared" si="296"/>
        <v>716.5543862</v>
      </c>
      <c r="U275" s="3"/>
      <c r="V275" s="3"/>
      <c r="W275" s="3"/>
      <c r="X275" s="3"/>
      <c r="Y275" s="3"/>
      <c r="Z275" s="3"/>
    </row>
    <row r="276" ht="14.25" customHeight="1">
      <c r="A276" s="15">
        <v>915.0</v>
      </c>
      <c r="B276" s="2">
        <v>52.0</v>
      </c>
      <c r="C276" s="2">
        <v>0.0</v>
      </c>
      <c r="D276" s="3" t="s">
        <v>318</v>
      </c>
      <c r="E276" s="3">
        <v>127.0</v>
      </c>
      <c r="F276" s="3">
        <v>67.0</v>
      </c>
      <c r="G276" s="3">
        <v>12.0</v>
      </c>
      <c r="H276" s="3">
        <f t="shared" si="29"/>
        <v>73</v>
      </c>
      <c r="I276" s="88">
        <f t="shared" si="30"/>
        <v>0.5748031496</v>
      </c>
      <c r="J276" s="3">
        <v>184330.63999999998</v>
      </c>
      <c r="K276" s="3">
        <f t="shared" si="31"/>
        <v>1451.422362</v>
      </c>
      <c r="L276" s="3">
        <f t="shared" si="32"/>
        <v>2525.07726</v>
      </c>
      <c r="M276" s="3"/>
      <c r="N276" s="3">
        <f t="shared" si="33"/>
        <v>134324.9894</v>
      </c>
      <c r="O276" s="3">
        <f t="shared" si="34"/>
        <v>1057.677082</v>
      </c>
      <c r="P276" s="3">
        <f t="shared" si="35"/>
        <v>1840.068348</v>
      </c>
      <c r="Q276" s="3"/>
      <c r="R276" s="3">
        <f t="shared" ref="R276:T276" si="297">N276-J276</f>
        <v>-50005.65057</v>
      </c>
      <c r="S276" s="3">
        <f t="shared" si="297"/>
        <v>-393.74528</v>
      </c>
      <c r="T276" s="3">
        <f t="shared" si="297"/>
        <v>-685.0089119</v>
      </c>
      <c r="U276" s="3"/>
      <c r="V276" s="3"/>
      <c r="W276" s="3"/>
      <c r="X276" s="3"/>
      <c r="Y276" s="3"/>
      <c r="Z276" s="3"/>
    </row>
    <row r="277" ht="14.25" customHeight="1">
      <c r="A277" s="15">
        <v>916.0</v>
      </c>
      <c r="B277" s="2">
        <v>6.0</v>
      </c>
      <c r="C277" s="2">
        <v>0.0</v>
      </c>
      <c r="D277" s="3" t="s">
        <v>4389</v>
      </c>
      <c r="E277" s="3">
        <v>902.0</v>
      </c>
      <c r="F277" s="3">
        <v>412.0</v>
      </c>
      <c r="G277" s="3">
        <v>57.0</v>
      </c>
      <c r="H277" s="3">
        <f t="shared" si="29"/>
        <v>440.5</v>
      </c>
      <c r="I277" s="88">
        <f t="shared" si="30"/>
        <v>0.4883592018</v>
      </c>
      <c r="J277" s="3">
        <v>914374.11</v>
      </c>
      <c r="K277" s="3">
        <f t="shared" si="31"/>
        <v>1013.718525</v>
      </c>
      <c r="L277" s="3">
        <f t="shared" si="32"/>
        <v>2075.764154</v>
      </c>
      <c r="M277" s="3"/>
      <c r="N277" s="3">
        <f t="shared" si="33"/>
        <v>810550.1075</v>
      </c>
      <c r="O277" s="3">
        <f t="shared" si="34"/>
        <v>898.6143098</v>
      </c>
      <c r="P277" s="3">
        <f t="shared" si="35"/>
        <v>1840.068348</v>
      </c>
      <c r="Q277" s="3"/>
      <c r="R277" s="3">
        <f t="shared" ref="R277:T277" si="298">N277-J277</f>
        <v>-103824.0025</v>
      </c>
      <c r="S277" s="3">
        <f t="shared" si="298"/>
        <v>-115.1042157</v>
      </c>
      <c r="T277" s="3">
        <f t="shared" si="298"/>
        <v>-235.695806</v>
      </c>
      <c r="U277" s="3"/>
      <c r="V277" s="3"/>
      <c r="W277" s="3"/>
      <c r="X277" s="3"/>
      <c r="Y277" s="3"/>
      <c r="Z277" s="3"/>
    </row>
    <row r="278" ht="14.25" customHeight="1">
      <c r="A278" s="15">
        <v>917.0</v>
      </c>
      <c r="B278" s="2">
        <v>6.0</v>
      </c>
      <c r="C278" s="2">
        <v>0.0</v>
      </c>
      <c r="D278" s="3" t="s">
        <v>4390</v>
      </c>
      <c r="E278" s="3">
        <v>780.0</v>
      </c>
      <c r="F278" s="3">
        <v>238.0</v>
      </c>
      <c r="G278" s="3">
        <v>39.0</v>
      </c>
      <c r="H278" s="3">
        <f t="shared" si="29"/>
        <v>257.5</v>
      </c>
      <c r="I278" s="88">
        <f t="shared" si="30"/>
        <v>0.3301282051</v>
      </c>
      <c r="J278" s="3">
        <v>457159.69000000006</v>
      </c>
      <c r="K278" s="3">
        <f t="shared" si="31"/>
        <v>586.1021667</v>
      </c>
      <c r="L278" s="3">
        <f t="shared" si="32"/>
        <v>1775.377437</v>
      </c>
      <c r="M278" s="3"/>
      <c r="N278" s="3">
        <f t="shared" si="33"/>
        <v>473817.5997</v>
      </c>
      <c r="O278" s="3">
        <f t="shared" si="34"/>
        <v>607.4584612</v>
      </c>
      <c r="P278" s="3">
        <f t="shared" si="35"/>
        <v>1840.068348</v>
      </c>
      <c r="Q278" s="3"/>
      <c r="R278" s="3">
        <f t="shared" ref="R278:T278" si="299">N278-J278</f>
        <v>16657.90972</v>
      </c>
      <c r="S278" s="3">
        <f t="shared" si="299"/>
        <v>21.35629451</v>
      </c>
      <c r="T278" s="3">
        <f t="shared" si="299"/>
        <v>64.69091152</v>
      </c>
      <c r="U278" s="3"/>
      <c r="V278" s="3"/>
      <c r="W278" s="3"/>
      <c r="X278" s="3"/>
      <c r="Y278" s="3"/>
      <c r="Z278" s="3"/>
    </row>
    <row r="279" ht="14.25" customHeight="1">
      <c r="A279" s="15">
        <v>926.0</v>
      </c>
      <c r="B279" s="2">
        <v>83.0</v>
      </c>
      <c r="C279" s="2">
        <v>0.0</v>
      </c>
      <c r="D279" s="3" t="s">
        <v>321</v>
      </c>
      <c r="E279" s="3">
        <v>57.0</v>
      </c>
      <c r="F279" s="3">
        <v>33.0</v>
      </c>
      <c r="G279" s="3">
        <v>1.0</v>
      </c>
      <c r="H279" s="3">
        <f t="shared" si="29"/>
        <v>33.5</v>
      </c>
      <c r="I279" s="88">
        <f t="shared" si="30"/>
        <v>0.5877192982</v>
      </c>
      <c r="J279" s="3">
        <v>84393.66</v>
      </c>
      <c r="K279" s="3">
        <f t="shared" si="31"/>
        <v>1480.590526</v>
      </c>
      <c r="L279" s="3">
        <f t="shared" si="32"/>
        <v>2519.213731</v>
      </c>
      <c r="M279" s="3"/>
      <c r="N279" s="3">
        <f t="shared" si="33"/>
        <v>61642.28967</v>
      </c>
      <c r="O279" s="3">
        <f t="shared" si="34"/>
        <v>1081.443678</v>
      </c>
      <c r="P279" s="3">
        <f t="shared" si="35"/>
        <v>1840.068348</v>
      </c>
      <c r="Q279" s="3"/>
      <c r="R279" s="3">
        <f t="shared" ref="R279:T279" si="300">N279-J279</f>
        <v>-22751.37033</v>
      </c>
      <c r="S279" s="3">
        <f t="shared" si="300"/>
        <v>-399.1468479</v>
      </c>
      <c r="T279" s="3">
        <f t="shared" si="300"/>
        <v>-679.1453829</v>
      </c>
      <c r="U279" s="3"/>
      <c r="V279" s="3"/>
      <c r="W279" s="3"/>
      <c r="X279" s="3"/>
      <c r="Y279" s="3"/>
      <c r="Z279" s="3"/>
    </row>
    <row r="280" ht="14.25" customHeight="1">
      <c r="A280" s="15">
        <v>935.0</v>
      </c>
      <c r="B280" s="2">
        <v>52.0</v>
      </c>
      <c r="C280" s="2">
        <v>0.0</v>
      </c>
      <c r="D280" s="3" t="s">
        <v>322</v>
      </c>
      <c r="E280" s="3">
        <v>86.0</v>
      </c>
      <c r="F280" s="3">
        <v>16.0</v>
      </c>
      <c r="G280" s="3">
        <v>3.0</v>
      </c>
      <c r="H280" s="3">
        <f t="shared" si="29"/>
        <v>17.5</v>
      </c>
      <c r="I280" s="88">
        <f t="shared" si="30"/>
        <v>0.2034883721</v>
      </c>
      <c r="J280" s="3">
        <v>37325.86</v>
      </c>
      <c r="K280" s="3">
        <f t="shared" si="31"/>
        <v>434.0216279</v>
      </c>
      <c r="L280" s="3">
        <f t="shared" si="32"/>
        <v>2132.906286</v>
      </c>
      <c r="M280" s="3"/>
      <c r="N280" s="3">
        <f t="shared" si="33"/>
        <v>32201.1961</v>
      </c>
      <c r="O280" s="3">
        <f t="shared" si="34"/>
        <v>374.4325128</v>
      </c>
      <c r="P280" s="3">
        <f t="shared" si="35"/>
        <v>1840.068348</v>
      </c>
      <c r="Q280" s="3"/>
      <c r="R280" s="3">
        <f t="shared" ref="R280:T280" si="301">N280-J280</f>
        <v>-5124.663903</v>
      </c>
      <c r="S280" s="3">
        <f t="shared" si="301"/>
        <v>-59.58911515</v>
      </c>
      <c r="T280" s="3">
        <f t="shared" si="301"/>
        <v>-292.8379373</v>
      </c>
      <c r="U280" s="3"/>
      <c r="V280" s="3"/>
      <c r="W280" s="3"/>
      <c r="X280" s="3"/>
      <c r="Y280" s="3"/>
      <c r="Z280" s="3"/>
    </row>
    <row r="281" ht="14.25" customHeight="1">
      <c r="A281" s="15">
        <v>938.0</v>
      </c>
      <c r="B281" s="2">
        <v>52.0</v>
      </c>
      <c r="C281" s="2">
        <v>0.0</v>
      </c>
      <c r="D281" s="3" t="s">
        <v>323</v>
      </c>
      <c r="E281" s="3">
        <v>198.0</v>
      </c>
      <c r="F281" s="3">
        <v>100.0</v>
      </c>
      <c r="G281" s="3">
        <v>11.0</v>
      </c>
      <c r="H281" s="3">
        <f t="shared" si="29"/>
        <v>105.5</v>
      </c>
      <c r="I281" s="88">
        <f t="shared" si="30"/>
        <v>0.5328282828</v>
      </c>
      <c r="J281" s="3">
        <v>284431.81</v>
      </c>
      <c r="K281" s="3">
        <f t="shared" si="31"/>
        <v>1436.524293</v>
      </c>
      <c r="L281" s="3">
        <f t="shared" si="32"/>
        <v>2696.036114</v>
      </c>
      <c r="M281" s="3"/>
      <c r="N281" s="3">
        <f t="shared" si="33"/>
        <v>194127.2108</v>
      </c>
      <c r="O281" s="3">
        <f t="shared" si="34"/>
        <v>980.4404584</v>
      </c>
      <c r="P281" s="3">
        <f t="shared" si="35"/>
        <v>1840.068348</v>
      </c>
      <c r="Q281" s="3"/>
      <c r="R281" s="3">
        <f t="shared" ref="R281:T281" si="302">N281-J281</f>
        <v>-90304.59924</v>
      </c>
      <c r="S281" s="3">
        <f t="shared" si="302"/>
        <v>-456.0838346</v>
      </c>
      <c r="T281" s="3">
        <f t="shared" si="302"/>
        <v>-855.9677653</v>
      </c>
      <c r="U281" s="3"/>
      <c r="V281" s="3"/>
      <c r="W281" s="3"/>
      <c r="X281" s="3"/>
      <c r="Y281" s="3"/>
      <c r="Z281" s="3"/>
    </row>
    <row r="282" ht="14.25" customHeight="1">
      <c r="A282" s="15">
        <v>966.0</v>
      </c>
      <c r="B282" s="2">
        <v>51.0</v>
      </c>
      <c r="C282" s="2">
        <v>0.0</v>
      </c>
      <c r="D282" s="3" t="s">
        <v>324</v>
      </c>
      <c r="E282" s="3">
        <v>90.0</v>
      </c>
      <c r="F282" s="3">
        <v>33.0</v>
      </c>
      <c r="G282" s="3">
        <v>10.0</v>
      </c>
      <c r="H282" s="3">
        <f t="shared" si="29"/>
        <v>38</v>
      </c>
      <c r="I282" s="88">
        <f t="shared" si="30"/>
        <v>0.4222222222</v>
      </c>
      <c r="J282" s="3">
        <v>65840.19</v>
      </c>
      <c r="K282" s="3">
        <f t="shared" si="31"/>
        <v>731.5576667</v>
      </c>
      <c r="L282" s="3">
        <f t="shared" si="32"/>
        <v>1732.636579</v>
      </c>
      <c r="M282" s="3"/>
      <c r="N282" s="3">
        <f t="shared" si="33"/>
        <v>69922.59724</v>
      </c>
      <c r="O282" s="3">
        <f t="shared" si="34"/>
        <v>776.9177471</v>
      </c>
      <c r="P282" s="3">
        <f t="shared" si="35"/>
        <v>1840.068348</v>
      </c>
      <c r="Q282" s="3"/>
      <c r="R282" s="3">
        <f t="shared" ref="R282:T282" si="303">N282-J282</f>
        <v>4082.40724</v>
      </c>
      <c r="S282" s="3">
        <f t="shared" si="303"/>
        <v>45.36008044</v>
      </c>
      <c r="T282" s="3">
        <f t="shared" si="303"/>
        <v>107.4317695</v>
      </c>
      <c r="U282" s="3"/>
      <c r="V282" s="3"/>
      <c r="W282" s="3"/>
      <c r="X282" s="3"/>
      <c r="Y282" s="3"/>
      <c r="Z282" s="3"/>
    </row>
    <row r="283" ht="14.25" customHeight="1">
      <c r="A283" s="15">
        <v>991.0</v>
      </c>
      <c r="B283" s="2">
        <v>83.0</v>
      </c>
      <c r="C283" s="2">
        <v>0.0</v>
      </c>
      <c r="D283" s="3" t="s">
        <v>325</v>
      </c>
      <c r="E283" s="3">
        <v>218.0</v>
      </c>
      <c r="F283" s="3">
        <v>111.0</v>
      </c>
      <c r="G283" s="3">
        <v>25.0</v>
      </c>
      <c r="H283" s="3">
        <f t="shared" si="29"/>
        <v>123.5</v>
      </c>
      <c r="I283" s="88">
        <f t="shared" si="30"/>
        <v>0.5665137615</v>
      </c>
      <c r="J283" s="3">
        <v>308348.82000000007</v>
      </c>
      <c r="K283" s="3">
        <f t="shared" si="31"/>
        <v>1414.444128</v>
      </c>
      <c r="L283" s="3">
        <f t="shared" si="32"/>
        <v>2496.751579</v>
      </c>
      <c r="M283" s="3"/>
      <c r="N283" s="3">
        <f t="shared" si="33"/>
        <v>227248.441</v>
      </c>
      <c r="O283" s="3">
        <f t="shared" si="34"/>
        <v>1042.424041</v>
      </c>
      <c r="P283" s="3">
        <f t="shared" si="35"/>
        <v>1840.068348</v>
      </c>
      <c r="Q283" s="3"/>
      <c r="R283" s="3">
        <f t="shared" ref="R283:T283" si="304">N283-J283</f>
        <v>-81100.37897</v>
      </c>
      <c r="S283" s="3">
        <f t="shared" si="304"/>
        <v>-372.020087</v>
      </c>
      <c r="T283" s="3">
        <f t="shared" si="304"/>
        <v>-656.6832305</v>
      </c>
      <c r="U283" s="3"/>
      <c r="V283" s="3"/>
      <c r="W283" s="3"/>
      <c r="X283" s="3"/>
      <c r="Y283" s="3"/>
      <c r="Z283" s="3"/>
    </row>
    <row r="284" ht="14.25" customHeight="1">
      <c r="A284" s="15">
        <v>998.0</v>
      </c>
      <c r="B284" s="2">
        <v>52.0</v>
      </c>
      <c r="C284" s="2">
        <v>0.0</v>
      </c>
      <c r="D284" s="3" t="s">
        <v>4391</v>
      </c>
      <c r="E284" s="3">
        <v>30.0</v>
      </c>
      <c r="F284" s="3">
        <v>5.0</v>
      </c>
      <c r="G284" s="3">
        <v>0.0</v>
      </c>
      <c r="H284" s="3">
        <f t="shared" si="29"/>
        <v>5</v>
      </c>
      <c r="I284" s="88">
        <f t="shared" si="30"/>
        <v>0.1666666667</v>
      </c>
      <c r="J284" s="3">
        <v>3447.99</v>
      </c>
      <c r="K284" s="3">
        <f t="shared" si="31"/>
        <v>114.933</v>
      </c>
      <c r="L284" s="3">
        <f t="shared" si="32"/>
        <v>689.598</v>
      </c>
      <c r="M284" s="3"/>
      <c r="N284" s="3">
        <f t="shared" si="33"/>
        <v>9200.341742</v>
      </c>
      <c r="O284" s="3">
        <f t="shared" si="34"/>
        <v>306.6780581</v>
      </c>
      <c r="P284" s="3">
        <f t="shared" si="35"/>
        <v>1840.068348</v>
      </c>
      <c r="Q284" s="3"/>
      <c r="R284" s="3">
        <f t="shared" ref="R284:T284" si="305">N284-J284</f>
        <v>5752.351742</v>
      </c>
      <c r="S284" s="3">
        <f t="shared" si="305"/>
        <v>191.7450581</v>
      </c>
      <c r="T284" s="3">
        <f t="shared" si="305"/>
        <v>1150.470348</v>
      </c>
      <c r="U284" s="3"/>
      <c r="V284" s="3"/>
      <c r="W284" s="3"/>
      <c r="X284" s="3"/>
      <c r="Y284" s="3"/>
      <c r="Z284" s="3"/>
    </row>
    <row r="285" ht="14.25" customHeight="1">
      <c r="A285" s="15">
        <v>2071.0</v>
      </c>
      <c r="B285" s="2">
        <v>1.0</v>
      </c>
      <c r="C285" s="2">
        <f>IF(A285&gt;=6000, 0,VLOOKUP(A285,'Fall20 data fy22 comp rev '!$K$11:$N$536,3,0))</f>
        <v>6</v>
      </c>
      <c r="D285" s="3" t="s">
        <v>335</v>
      </c>
      <c r="E285" s="3">
        <v>915.0</v>
      </c>
      <c r="F285" s="3">
        <v>142.0</v>
      </c>
      <c r="G285" s="3">
        <v>95.0</v>
      </c>
      <c r="H285" s="3">
        <f t="shared" si="29"/>
        <v>189.5</v>
      </c>
      <c r="I285" s="88">
        <f t="shared" si="30"/>
        <v>0.2071038251</v>
      </c>
      <c r="J285" s="3">
        <v>161727.15000000002</v>
      </c>
      <c r="K285" s="3">
        <f t="shared" si="31"/>
        <v>176.7509836</v>
      </c>
      <c r="L285" s="3">
        <f t="shared" si="32"/>
        <v>853.4414248</v>
      </c>
      <c r="M285" s="3"/>
      <c r="N285" s="3">
        <f t="shared" si="33"/>
        <v>348692.952</v>
      </c>
      <c r="O285" s="3">
        <f t="shared" si="34"/>
        <v>381.0851935</v>
      </c>
      <c r="P285" s="3">
        <f t="shared" si="35"/>
        <v>1840.068348</v>
      </c>
      <c r="Q285" s="3"/>
      <c r="R285" s="3">
        <f t="shared" ref="R285:T285" si="306">N285-J285</f>
        <v>186965.802</v>
      </c>
      <c r="S285" s="3">
        <f t="shared" si="306"/>
        <v>204.3342099</v>
      </c>
      <c r="T285" s="3">
        <f t="shared" si="306"/>
        <v>986.6269236</v>
      </c>
      <c r="U285" s="3"/>
      <c r="V285" s="3"/>
      <c r="W285" s="3"/>
      <c r="X285" s="3"/>
      <c r="Y285" s="3"/>
      <c r="Z285" s="3"/>
    </row>
    <row r="286" ht="14.25" customHeight="1">
      <c r="A286" s="15">
        <v>2125.0</v>
      </c>
      <c r="B286" s="2">
        <v>1.0</v>
      </c>
      <c r="C286" s="2">
        <f>IF(A286&gt;=6000, 0,VLOOKUP(A286,'Fall20 data fy22 comp rev '!$K$11:$N$536,3,0))</f>
        <v>5</v>
      </c>
      <c r="D286" s="3" t="s">
        <v>336</v>
      </c>
      <c r="E286" s="3">
        <v>1075.0</v>
      </c>
      <c r="F286" s="3">
        <v>281.0</v>
      </c>
      <c r="G286" s="3">
        <v>89.0</v>
      </c>
      <c r="H286" s="3">
        <f t="shared" si="29"/>
        <v>325.5</v>
      </c>
      <c r="I286" s="88">
        <f t="shared" si="30"/>
        <v>0.3027906977</v>
      </c>
      <c r="J286" s="3">
        <v>412500.00999999995</v>
      </c>
      <c r="K286" s="3">
        <f t="shared" si="31"/>
        <v>383.7209395</v>
      </c>
      <c r="L286" s="3">
        <f t="shared" si="32"/>
        <v>1267.281137</v>
      </c>
      <c r="M286" s="3"/>
      <c r="N286" s="3">
        <f t="shared" si="33"/>
        <v>598942.2474</v>
      </c>
      <c r="O286" s="3">
        <f t="shared" si="34"/>
        <v>557.155579</v>
      </c>
      <c r="P286" s="3">
        <f t="shared" si="35"/>
        <v>1840.068348</v>
      </c>
      <c r="Q286" s="3"/>
      <c r="R286" s="3">
        <f t="shared" ref="R286:T286" si="307">N286-J286</f>
        <v>186442.2374</v>
      </c>
      <c r="S286" s="3">
        <f t="shared" si="307"/>
        <v>173.4346395</v>
      </c>
      <c r="T286" s="3">
        <f t="shared" si="307"/>
        <v>572.7872117</v>
      </c>
      <c r="U286" s="3"/>
      <c r="V286" s="3"/>
      <c r="W286" s="3"/>
      <c r="X286" s="3"/>
      <c r="Y286" s="3"/>
      <c r="Z286" s="3"/>
    </row>
    <row r="287" ht="14.25" customHeight="1">
      <c r="A287" s="15">
        <v>2134.0</v>
      </c>
      <c r="B287" s="2">
        <v>1.0</v>
      </c>
      <c r="C287" s="2">
        <f>IF(A287&gt;=6000, 0,VLOOKUP(A287,'Fall20 data fy22 comp rev '!$K$11:$N$536,3,0))</f>
        <v>6</v>
      </c>
      <c r="D287" s="3" t="s">
        <v>337</v>
      </c>
      <c r="E287" s="3">
        <v>722.0</v>
      </c>
      <c r="F287" s="3">
        <v>264.0</v>
      </c>
      <c r="G287" s="3">
        <v>74.0</v>
      </c>
      <c r="H287" s="3">
        <f t="shared" si="29"/>
        <v>301</v>
      </c>
      <c r="I287" s="88">
        <f t="shared" si="30"/>
        <v>0.4168975069</v>
      </c>
      <c r="J287" s="3">
        <v>521576.9</v>
      </c>
      <c r="K287" s="3">
        <f t="shared" si="31"/>
        <v>722.4056787</v>
      </c>
      <c r="L287" s="3">
        <f t="shared" si="32"/>
        <v>1732.813621</v>
      </c>
      <c r="M287" s="3"/>
      <c r="N287" s="3">
        <f t="shared" si="33"/>
        <v>553860.5729</v>
      </c>
      <c r="O287" s="3">
        <f t="shared" si="34"/>
        <v>767.119907</v>
      </c>
      <c r="P287" s="3">
        <f t="shared" si="35"/>
        <v>1840.068348</v>
      </c>
      <c r="Q287" s="3"/>
      <c r="R287" s="3">
        <f t="shared" ref="R287:T287" si="308">N287-J287</f>
        <v>32283.67287</v>
      </c>
      <c r="S287" s="3">
        <f t="shared" si="308"/>
        <v>44.71422836</v>
      </c>
      <c r="T287" s="3">
        <f t="shared" si="308"/>
        <v>107.2547272</v>
      </c>
      <c r="U287" s="3"/>
      <c r="V287" s="3"/>
      <c r="W287" s="3"/>
      <c r="X287" s="3"/>
      <c r="Y287" s="3"/>
      <c r="Z287" s="3"/>
    </row>
    <row r="288" ht="14.25" customHeight="1">
      <c r="A288" s="15">
        <v>2135.0</v>
      </c>
      <c r="B288" s="2">
        <v>1.0</v>
      </c>
      <c r="C288" s="2">
        <f>IF(A288&gt;=6000, 0,VLOOKUP(A288,'Fall20 data fy22 comp rev '!$K$11:$N$536,3,0))</f>
        <v>5</v>
      </c>
      <c r="D288" s="3" t="s">
        <v>338</v>
      </c>
      <c r="E288" s="3">
        <v>904.0</v>
      </c>
      <c r="F288" s="3">
        <v>194.0</v>
      </c>
      <c r="G288" s="3">
        <v>84.0</v>
      </c>
      <c r="H288" s="3">
        <f t="shared" si="29"/>
        <v>236</v>
      </c>
      <c r="I288" s="88">
        <f t="shared" si="30"/>
        <v>0.2610619469</v>
      </c>
      <c r="J288" s="3">
        <v>256793.15999999997</v>
      </c>
      <c r="K288" s="3">
        <f t="shared" si="31"/>
        <v>284.0632301</v>
      </c>
      <c r="L288" s="3">
        <f t="shared" si="32"/>
        <v>1088.10661</v>
      </c>
      <c r="M288" s="3"/>
      <c r="N288" s="3">
        <f t="shared" si="33"/>
        <v>434256.1302</v>
      </c>
      <c r="O288" s="3">
        <f t="shared" si="34"/>
        <v>480.3718255</v>
      </c>
      <c r="P288" s="3">
        <f t="shared" si="35"/>
        <v>1840.068348</v>
      </c>
      <c r="Q288" s="3"/>
      <c r="R288" s="3">
        <f t="shared" ref="R288:T288" si="309">N288-J288</f>
        <v>177462.9702</v>
      </c>
      <c r="S288" s="3">
        <f t="shared" si="309"/>
        <v>196.3085954</v>
      </c>
      <c r="T288" s="3">
        <f t="shared" si="309"/>
        <v>751.9617382</v>
      </c>
      <c r="U288" s="3"/>
      <c r="V288" s="3"/>
      <c r="W288" s="3"/>
      <c r="X288" s="3"/>
      <c r="Y288" s="3"/>
      <c r="Z288" s="3"/>
    </row>
    <row r="289" ht="14.25" customHeight="1">
      <c r="A289" s="15">
        <v>2137.0</v>
      </c>
      <c r="B289" s="2">
        <v>1.0</v>
      </c>
      <c r="C289" s="2">
        <f>IF(A289&gt;=6000, 0,VLOOKUP(A289,'Fall20 data fy22 comp rev '!$K$11:$N$536,3,0))</f>
        <v>6</v>
      </c>
      <c r="D289" s="3" t="s">
        <v>4392</v>
      </c>
      <c r="E289" s="3">
        <v>554.0</v>
      </c>
      <c r="F289" s="3">
        <v>100.0</v>
      </c>
      <c r="G289" s="3">
        <v>51.0</v>
      </c>
      <c r="H289" s="3">
        <f t="shared" si="29"/>
        <v>125.5</v>
      </c>
      <c r="I289" s="88">
        <f t="shared" si="30"/>
        <v>0.226534296</v>
      </c>
      <c r="J289" s="3">
        <v>126590.48999999999</v>
      </c>
      <c r="K289" s="3">
        <f t="shared" si="31"/>
        <v>228.5026895</v>
      </c>
      <c r="L289" s="3">
        <f t="shared" si="32"/>
        <v>1008.689163</v>
      </c>
      <c r="M289" s="3"/>
      <c r="N289" s="3">
        <f t="shared" si="33"/>
        <v>230928.5777</v>
      </c>
      <c r="O289" s="3">
        <f t="shared" si="34"/>
        <v>416.838588</v>
      </c>
      <c r="P289" s="3">
        <f t="shared" si="35"/>
        <v>1840.068348</v>
      </c>
      <c r="Q289" s="3"/>
      <c r="R289" s="3">
        <f t="shared" ref="R289:T289" si="310">N289-J289</f>
        <v>104338.0877</v>
      </c>
      <c r="S289" s="3">
        <f t="shared" si="310"/>
        <v>188.3358984</v>
      </c>
      <c r="T289" s="3">
        <f t="shared" si="310"/>
        <v>831.3791851</v>
      </c>
      <c r="U289" s="3"/>
      <c r="V289" s="3"/>
      <c r="W289" s="3"/>
      <c r="X289" s="3"/>
      <c r="Y289" s="3"/>
      <c r="Z289" s="3"/>
    </row>
    <row r="290" ht="14.25" customHeight="1">
      <c r="A290" s="15">
        <v>2142.0</v>
      </c>
      <c r="B290" s="2">
        <v>1.0</v>
      </c>
      <c r="C290" s="2">
        <f>IF(A290&gt;=6000, 0,VLOOKUP(A290,'Fall20 data fy22 comp rev '!$K$11:$N$536,3,0))</f>
        <v>5</v>
      </c>
      <c r="D290" s="3" t="s">
        <v>4393</v>
      </c>
      <c r="E290" s="3">
        <v>2057.0</v>
      </c>
      <c r="F290" s="3">
        <v>732.0</v>
      </c>
      <c r="G290" s="3">
        <v>198.0</v>
      </c>
      <c r="H290" s="3">
        <f t="shared" si="29"/>
        <v>831</v>
      </c>
      <c r="I290" s="88">
        <f t="shared" si="30"/>
        <v>0.4039863879</v>
      </c>
      <c r="J290" s="3">
        <v>1454778.1300000001</v>
      </c>
      <c r="K290" s="3">
        <f t="shared" si="31"/>
        <v>707.2329266</v>
      </c>
      <c r="L290" s="3">
        <f t="shared" si="32"/>
        <v>1750.635535</v>
      </c>
      <c r="M290" s="3"/>
      <c r="N290" s="3">
        <f t="shared" si="33"/>
        <v>1529096.798</v>
      </c>
      <c r="O290" s="3">
        <f t="shared" si="34"/>
        <v>743.3625656</v>
      </c>
      <c r="P290" s="3">
        <f t="shared" si="35"/>
        <v>1840.068348</v>
      </c>
      <c r="Q290" s="3"/>
      <c r="R290" s="3">
        <f t="shared" ref="R290:T290" si="311">N290-J290</f>
        <v>74318.66754</v>
      </c>
      <c r="S290" s="3">
        <f t="shared" si="311"/>
        <v>36.12963905</v>
      </c>
      <c r="T290" s="3">
        <f t="shared" si="311"/>
        <v>89.43281292</v>
      </c>
      <c r="U290" s="3"/>
      <c r="V290" s="3"/>
      <c r="W290" s="3"/>
      <c r="X290" s="3"/>
      <c r="Y290" s="3"/>
      <c r="Z290" s="3"/>
    </row>
    <row r="291" ht="14.25" customHeight="1">
      <c r="A291" s="15">
        <v>2143.0</v>
      </c>
      <c r="B291" s="2">
        <v>1.0</v>
      </c>
      <c r="C291" s="2">
        <f>IF(A291&gt;=6000, 0,VLOOKUP(A291,'Fall20 data fy22 comp rev '!$K$11:$N$536,3,0))</f>
        <v>6</v>
      </c>
      <c r="D291" s="3" t="s">
        <v>341</v>
      </c>
      <c r="E291" s="3">
        <v>791.0</v>
      </c>
      <c r="F291" s="3">
        <v>175.0</v>
      </c>
      <c r="G291" s="3">
        <v>102.0</v>
      </c>
      <c r="H291" s="3">
        <f t="shared" si="29"/>
        <v>226</v>
      </c>
      <c r="I291" s="88">
        <f t="shared" si="30"/>
        <v>0.2857142857</v>
      </c>
      <c r="J291" s="3">
        <v>268450.65</v>
      </c>
      <c r="K291" s="3">
        <f t="shared" si="31"/>
        <v>339.3813527</v>
      </c>
      <c r="L291" s="3">
        <f t="shared" si="32"/>
        <v>1187.834735</v>
      </c>
      <c r="M291" s="3"/>
      <c r="N291" s="3">
        <f t="shared" si="33"/>
        <v>415855.4467</v>
      </c>
      <c r="O291" s="3">
        <f t="shared" si="34"/>
        <v>525.7338138</v>
      </c>
      <c r="P291" s="3">
        <f t="shared" si="35"/>
        <v>1840.068348</v>
      </c>
      <c r="Q291" s="3"/>
      <c r="R291" s="3">
        <f t="shared" ref="R291:T291" si="312">N291-J291</f>
        <v>147404.7967</v>
      </c>
      <c r="S291" s="3">
        <f t="shared" si="312"/>
        <v>186.3524611</v>
      </c>
      <c r="T291" s="3">
        <f t="shared" si="312"/>
        <v>652.2336139</v>
      </c>
      <c r="U291" s="3"/>
      <c r="V291" s="3"/>
      <c r="W291" s="3"/>
      <c r="X291" s="3"/>
      <c r="Y291" s="3"/>
      <c r="Z291" s="3"/>
    </row>
    <row r="292" ht="14.25" customHeight="1">
      <c r="A292" s="15">
        <v>2144.0</v>
      </c>
      <c r="B292" s="2">
        <v>1.0</v>
      </c>
      <c r="C292" s="2">
        <f>IF(A292&gt;=6000, 0,VLOOKUP(A292,'Fall20 data fy22 comp rev '!$K$11:$N$536,3,0))</f>
        <v>4</v>
      </c>
      <c r="D292" s="3" t="s">
        <v>342</v>
      </c>
      <c r="E292" s="3">
        <v>3475.0</v>
      </c>
      <c r="F292" s="3">
        <v>468.0</v>
      </c>
      <c r="G292" s="3">
        <v>190.0</v>
      </c>
      <c r="H292" s="3">
        <f t="shared" si="29"/>
        <v>563</v>
      </c>
      <c r="I292" s="88">
        <f t="shared" si="30"/>
        <v>0.1620143885</v>
      </c>
      <c r="J292" s="3">
        <v>396464.11999999994</v>
      </c>
      <c r="K292" s="3">
        <f t="shared" si="31"/>
        <v>114.0903942</v>
      </c>
      <c r="L292" s="3">
        <f t="shared" si="32"/>
        <v>704.1991474</v>
      </c>
      <c r="M292" s="3"/>
      <c r="N292" s="3">
        <f t="shared" si="33"/>
        <v>1035958.48</v>
      </c>
      <c r="O292" s="3">
        <f t="shared" si="34"/>
        <v>298.1175482</v>
      </c>
      <c r="P292" s="3">
        <f t="shared" si="35"/>
        <v>1840.068348</v>
      </c>
      <c r="Q292" s="3"/>
      <c r="R292" s="3">
        <f t="shared" ref="R292:T292" si="313">N292-J292</f>
        <v>639494.3602</v>
      </c>
      <c r="S292" s="3">
        <f t="shared" si="313"/>
        <v>184.027154</v>
      </c>
      <c r="T292" s="3">
        <f t="shared" si="313"/>
        <v>1135.869201</v>
      </c>
      <c r="U292" s="3"/>
      <c r="V292" s="3"/>
      <c r="W292" s="3"/>
      <c r="X292" s="3"/>
      <c r="Y292" s="3"/>
      <c r="Z292" s="3"/>
    </row>
    <row r="293" ht="14.25" customHeight="1">
      <c r="A293" s="15">
        <v>2149.0</v>
      </c>
      <c r="B293" s="2">
        <v>1.0</v>
      </c>
      <c r="C293" s="2">
        <f>IF(A293&gt;=6000, 0,VLOOKUP(A293,'Fall20 data fy22 comp rev '!$K$11:$N$536,3,0))</f>
        <v>5</v>
      </c>
      <c r="D293" s="3" t="s">
        <v>343</v>
      </c>
      <c r="E293" s="3">
        <v>1304.0</v>
      </c>
      <c r="F293" s="3">
        <v>263.0</v>
      </c>
      <c r="G293" s="3">
        <v>123.0</v>
      </c>
      <c r="H293" s="3">
        <f t="shared" si="29"/>
        <v>324.5</v>
      </c>
      <c r="I293" s="88">
        <f t="shared" si="30"/>
        <v>0.2488496933</v>
      </c>
      <c r="J293" s="3">
        <v>353008.5</v>
      </c>
      <c r="K293" s="3">
        <f t="shared" si="31"/>
        <v>270.7120399</v>
      </c>
      <c r="L293" s="3">
        <f t="shared" si="32"/>
        <v>1087.853621</v>
      </c>
      <c r="M293" s="3"/>
      <c r="N293" s="3">
        <f t="shared" si="33"/>
        <v>597102.1791</v>
      </c>
      <c r="O293" s="3">
        <f t="shared" si="34"/>
        <v>457.9004441</v>
      </c>
      <c r="P293" s="3">
        <f t="shared" si="35"/>
        <v>1840.068348</v>
      </c>
      <c r="Q293" s="3"/>
      <c r="R293" s="3">
        <f t="shared" ref="R293:T293" si="314">N293-J293</f>
        <v>244093.6791</v>
      </c>
      <c r="S293" s="3">
        <f t="shared" si="314"/>
        <v>187.1884042</v>
      </c>
      <c r="T293" s="3">
        <f t="shared" si="314"/>
        <v>752.2147275</v>
      </c>
      <c r="U293" s="3"/>
      <c r="V293" s="3"/>
      <c r="W293" s="3"/>
      <c r="X293" s="3"/>
      <c r="Y293" s="3"/>
      <c r="Z293" s="3"/>
    </row>
    <row r="294" ht="14.25" customHeight="1">
      <c r="A294" s="15">
        <v>2154.0</v>
      </c>
      <c r="B294" s="2">
        <v>1.0</v>
      </c>
      <c r="C294" s="2" t="str">
        <f>IF(A294&gt;=6000, 0,VLOOKUP(A294,'Fall20 data fy22 comp rev '!$K$11:$N$536,3,0))</f>
        <v>#N/A</v>
      </c>
      <c r="D294" s="3" t="s">
        <v>4394</v>
      </c>
      <c r="E294" s="3">
        <v>738.0</v>
      </c>
      <c r="F294" s="3">
        <v>184.0</v>
      </c>
      <c r="G294" s="3">
        <v>84.0</v>
      </c>
      <c r="H294" s="3">
        <f t="shared" si="29"/>
        <v>226</v>
      </c>
      <c r="I294" s="88">
        <f t="shared" si="30"/>
        <v>0.3062330623</v>
      </c>
      <c r="J294" s="3">
        <v>302000.13999999996</v>
      </c>
      <c r="K294" s="3">
        <f t="shared" si="31"/>
        <v>409.2142818</v>
      </c>
      <c r="L294" s="3">
        <f t="shared" si="32"/>
        <v>1336.283805</v>
      </c>
      <c r="M294" s="3"/>
      <c r="N294" s="3">
        <f t="shared" si="33"/>
        <v>415855.4467</v>
      </c>
      <c r="O294" s="3">
        <f t="shared" si="34"/>
        <v>563.4897652</v>
      </c>
      <c r="P294" s="3">
        <f t="shared" si="35"/>
        <v>1840.068348</v>
      </c>
      <c r="Q294" s="3"/>
      <c r="R294" s="3">
        <f t="shared" ref="R294:T294" si="315">N294-J294</f>
        <v>113855.3067</v>
      </c>
      <c r="S294" s="3">
        <f t="shared" si="315"/>
        <v>154.2754834</v>
      </c>
      <c r="T294" s="3">
        <f t="shared" si="315"/>
        <v>503.7845431</v>
      </c>
      <c r="U294" s="3"/>
      <c r="V294" s="3"/>
      <c r="W294" s="3"/>
      <c r="X294" s="3"/>
      <c r="Y294" s="3"/>
      <c r="Z294" s="3"/>
    </row>
    <row r="295" ht="14.25" customHeight="1">
      <c r="A295" s="15">
        <v>2155.0</v>
      </c>
      <c r="B295" s="2">
        <v>1.0</v>
      </c>
      <c r="C295" s="2">
        <f>IF(A295&gt;=6000, 0,VLOOKUP(A295,'Fall20 data fy22 comp rev '!$K$11:$N$536,3,0))</f>
        <v>5</v>
      </c>
      <c r="D295" s="3" t="s">
        <v>344</v>
      </c>
      <c r="E295" s="3">
        <v>1040.0</v>
      </c>
      <c r="F295" s="3">
        <v>354.0</v>
      </c>
      <c r="G295" s="3">
        <v>190.0</v>
      </c>
      <c r="H295" s="3">
        <f t="shared" si="29"/>
        <v>449</v>
      </c>
      <c r="I295" s="88">
        <f t="shared" si="30"/>
        <v>0.4317307692</v>
      </c>
      <c r="J295" s="3">
        <v>804914.1100000001</v>
      </c>
      <c r="K295" s="3">
        <f t="shared" si="31"/>
        <v>773.955875</v>
      </c>
      <c r="L295" s="3">
        <f t="shared" si="32"/>
        <v>1792.681759</v>
      </c>
      <c r="M295" s="3"/>
      <c r="N295" s="3">
        <f t="shared" si="33"/>
        <v>826190.6884</v>
      </c>
      <c r="O295" s="3">
        <f t="shared" si="34"/>
        <v>794.4141235</v>
      </c>
      <c r="P295" s="3">
        <f t="shared" si="35"/>
        <v>1840.068348</v>
      </c>
      <c r="Q295" s="3"/>
      <c r="R295" s="3">
        <f t="shared" ref="R295:T295" si="316">N295-J295</f>
        <v>21276.57844</v>
      </c>
      <c r="S295" s="3">
        <f t="shared" si="316"/>
        <v>20.4582485</v>
      </c>
      <c r="T295" s="3">
        <f t="shared" si="316"/>
        <v>47.38658895</v>
      </c>
      <c r="U295" s="3"/>
      <c r="V295" s="3"/>
      <c r="W295" s="3"/>
      <c r="X295" s="3"/>
      <c r="Y295" s="3"/>
      <c r="Z295" s="3"/>
    </row>
    <row r="296" ht="14.25" customHeight="1">
      <c r="A296" s="15">
        <v>2159.0</v>
      </c>
      <c r="B296" s="2">
        <v>1.0</v>
      </c>
      <c r="C296" s="2">
        <f>IF(A296&gt;=6000, 0,VLOOKUP(A296,'Fall20 data fy22 comp rev '!$K$11:$N$536,3,0))</f>
        <v>6</v>
      </c>
      <c r="D296" s="3" t="s">
        <v>903</v>
      </c>
      <c r="E296" s="3">
        <v>504.0</v>
      </c>
      <c r="F296" s="3">
        <v>137.0</v>
      </c>
      <c r="G296" s="3">
        <v>48.0</v>
      </c>
      <c r="H296" s="3">
        <f t="shared" si="29"/>
        <v>161</v>
      </c>
      <c r="I296" s="88">
        <f t="shared" si="30"/>
        <v>0.3194444444</v>
      </c>
      <c r="J296" s="3">
        <v>220999.74</v>
      </c>
      <c r="K296" s="3">
        <f t="shared" si="31"/>
        <v>438.4915476</v>
      </c>
      <c r="L296" s="3">
        <f t="shared" si="32"/>
        <v>1372.669193</v>
      </c>
      <c r="M296" s="3"/>
      <c r="N296" s="3">
        <f t="shared" si="33"/>
        <v>296251.0041</v>
      </c>
      <c r="O296" s="3">
        <f t="shared" si="34"/>
        <v>587.7996113</v>
      </c>
      <c r="P296" s="3">
        <f t="shared" si="35"/>
        <v>1840.068348</v>
      </c>
      <c r="Q296" s="3"/>
      <c r="R296" s="3">
        <f t="shared" ref="R296:T296" si="317">N296-J296</f>
        <v>75251.2641</v>
      </c>
      <c r="S296" s="3">
        <f t="shared" si="317"/>
        <v>149.3080637</v>
      </c>
      <c r="T296" s="3">
        <f t="shared" si="317"/>
        <v>467.3991559</v>
      </c>
      <c r="U296" s="3"/>
      <c r="V296" s="3"/>
      <c r="W296" s="3"/>
      <c r="X296" s="3"/>
      <c r="Y296" s="3"/>
      <c r="Z296" s="3"/>
    </row>
    <row r="297" ht="14.25" customHeight="1">
      <c r="A297" s="15">
        <v>2164.0</v>
      </c>
      <c r="B297" s="2">
        <v>1.0</v>
      </c>
      <c r="C297" s="2">
        <f>IF(A297&gt;=6000, 0,VLOOKUP(A297,'Fall20 data fy22 comp rev '!$K$11:$N$536,3,0))</f>
        <v>5</v>
      </c>
      <c r="D297" s="3" t="s">
        <v>346</v>
      </c>
      <c r="E297" s="3">
        <v>1642.0</v>
      </c>
      <c r="F297" s="3">
        <v>345.0</v>
      </c>
      <c r="G297" s="3">
        <v>114.0</v>
      </c>
      <c r="H297" s="3">
        <f t="shared" si="29"/>
        <v>402</v>
      </c>
      <c r="I297" s="88">
        <f t="shared" si="30"/>
        <v>0.2448233861</v>
      </c>
      <c r="J297" s="3">
        <v>424868.99</v>
      </c>
      <c r="K297" s="3">
        <f t="shared" si="31"/>
        <v>258.7509074</v>
      </c>
      <c r="L297" s="3">
        <f t="shared" si="32"/>
        <v>1056.888035</v>
      </c>
      <c r="M297" s="3"/>
      <c r="N297" s="3">
        <f t="shared" si="33"/>
        <v>739707.4761</v>
      </c>
      <c r="O297" s="3">
        <f t="shared" si="34"/>
        <v>450.4917637</v>
      </c>
      <c r="P297" s="3">
        <f t="shared" si="35"/>
        <v>1840.068348</v>
      </c>
      <c r="Q297" s="3"/>
      <c r="R297" s="3">
        <f t="shared" ref="R297:T297" si="318">N297-J297</f>
        <v>314838.4861</v>
      </c>
      <c r="S297" s="3">
        <f t="shared" si="318"/>
        <v>191.7408563</v>
      </c>
      <c r="T297" s="3">
        <f t="shared" si="318"/>
        <v>783.1803136</v>
      </c>
      <c r="U297" s="3"/>
      <c r="V297" s="3"/>
      <c r="W297" s="3"/>
      <c r="X297" s="3"/>
      <c r="Y297" s="3"/>
      <c r="Z297" s="3"/>
    </row>
    <row r="298" ht="14.25" customHeight="1">
      <c r="A298" s="15">
        <v>2165.0</v>
      </c>
      <c r="B298" s="2">
        <v>1.0</v>
      </c>
      <c r="C298" s="2">
        <f>IF(A298&gt;=6000, 0,VLOOKUP(A298,'Fall20 data fy22 comp rev '!$K$11:$N$536,3,0))</f>
        <v>5</v>
      </c>
      <c r="D298" s="3" t="s">
        <v>347</v>
      </c>
      <c r="E298" s="3">
        <v>972.0</v>
      </c>
      <c r="F298" s="3">
        <v>435.0</v>
      </c>
      <c r="G298" s="3">
        <v>106.0</v>
      </c>
      <c r="H298" s="3">
        <f t="shared" si="29"/>
        <v>488</v>
      </c>
      <c r="I298" s="88">
        <f t="shared" si="30"/>
        <v>0.5020576132</v>
      </c>
      <c r="J298" s="3">
        <v>1036148.3600000001</v>
      </c>
      <c r="K298" s="3">
        <f t="shared" si="31"/>
        <v>1065.996255</v>
      </c>
      <c r="L298" s="3">
        <f t="shared" si="32"/>
        <v>2123.254836</v>
      </c>
      <c r="M298" s="3"/>
      <c r="N298" s="3">
        <f t="shared" si="33"/>
        <v>897953.354</v>
      </c>
      <c r="O298" s="3">
        <f t="shared" si="34"/>
        <v>923.8203231</v>
      </c>
      <c r="P298" s="3">
        <f t="shared" si="35"/>
        <v>1840.068348</v>
      </c>
      <c r="Q298" s="3"/>
      <c r="R298" s="3">
        <f t="shared" ref="R298:T298" si="319">N298-J298</f>
        <v>-138195.006</v>
      </c>
      <c r="S298" s="3">
        <f t="shared" si="319"/>
        <v>-142.1759321</v>
      </c>
      <c r="T298" s="3">
        <f t="shared" si="319"/>
        <v>-283.1864876</v>
      </c>
      <c r="U298" s="3"/>
      <c r="V298" s="3"/>
      <c r="W298" s="3"/>
      <c r="X298" s="3"/>
      <c r="Y298" s="3"/>
      <c r="Z298" s="3"/>
    </row>
    <row r="299" ht="14.25" customHeight="1">
      <c r="A299" s="15">
        <v>2167.0</v>
      </c>
      <c r="B299" s="2">
        <v>1.0</v>
      </c>
      <c r="C299" s="2">
        <f>IF(A299&gt;=6000, 0,VLOOKUP(A299,'Fall20 data fy22 comp rev '!$K$11:$N$536,3,0))</f>
        <v>6</v>
      </c>
      <c r="D299" s="3" t="s">
        <v>348</v>
      </c>
      <c r="E299" s="3">
        <v>647.0</v>
      </c>
      <c r="F299" s="3">
        <v>117.0</v>
      </c>
      <c r="G299" s="3">
        <v>102.0</v>
      </c>
      <c r="H299" s="3">
        <f t="shared" si="29"/>
        <v>168</v>
      </c>
      <c r="I299" s="88">
        <f t="shared" si="30"/>
        <v>0.2596599691</v>
      </c>
      <c r="J299" s="3">
        <v>182031.97999999998</v>
      </c>
      <c r="K299" s="3">
        <f t="shared" si="31"/>
        <v>281.347728</v>
      </c>
      <c r="L299" s="3">
        <f t="shared" si="32"/>
        <v>1083.52369</v>
      </c>
      <c r="M299" s="3"/>
      <c r="N299" s="3">
        <f t="shared" si="33"/>
        <v>309131.4825</v>
      </c>
      <c r="O299" s="3">
        <f t="shared" si="34"/>
        <v>477.7920905</v>
      </c>
      <c r="P299" s="3">
        <f t="shared" si="35"/>
        <v>1840.068348</v>
      </c>
      <c r="Q299" s="3"/>
      <c r="R299" s="3">
        <f t="shared" ref="R299:T299" si="320">N299-J299</f>
        <v>127099.5025</v>
      </c>
      <c r="S299" s="3">
        <f t="shared" si="320"/>
        <v>196.4443625</v>
      </c>
      <c r="T299" s="3">
        <f t="shared" si="320"/>
        <v>756.5446579</v>
      </c>
      <c r="U299" s="3"/>
      <c r="V299" s="3"/>
      <c r="W299" s="3"/>
      <c r="X299" s="3"/>
      <c r="Y299" s="3"/>
      <c r="Z299" s="3"/>
    </row>
    <row r="300" ht="14.25" customHeight="1">
      <c r="A300" s="15">
        <v>2168.0</v>
      </c>
      <c r="B300" s="2">
        <v>1.0</v>
      </c>
      <c r="C300" s="2">
        <f>IF(A300&gt;=6000, 0,VLOOKUP(A300,'Fall20 data fy22 comp rev '!$K$11:$N$536,3,0))</f>
        <v>6</v>
      </c>
      <c r="D300" s="3" t="s">
        <v>349</v>
      </c>
      <c r="E300" s="3">
        <v>899.0</v>
      </c>
      <c r="F300" s="3">
        <v>203.0</v>
      </c>
      <c r="G300" s="3">
        <v>85.0</v>
      </c>
      <c r="H300" s="3">
        <f t="shared" si="29"/>
        <v>245.5</v>
      </c>
      <c r="I300" s="88">
        <f t="shared" si="30"/>
        <v>0.2730812013</v>
      </c>
      <c r="J300" s="3">
        <v>275729.74</v>
      </c>
      <c r="K300" s="3">
        <f t="shared" si="31"/>
        <v>306.7071635</v>
      </c>
      <c r="L300" s="3">
        <f t="shared" si="32"/>
        <v>1123.135397</v>
      </c>
      <c r="M300" s="3"/>
      <c r="N300" s="3">
        <f t="shared" si="33"/>
        <v>451736.7795</v>
      </c>
      <c r="O300" s="3">
        <f t="shared" si="34"/>
        <v>502.4880751</v>
      </c>
      <c r="P300" s="3">
        <f t="shared" si="35"/>
        <v>1840.068348</v>
      </c>
      <c r="Q300" s="3"/>
      <c r="R300" s="3">
        <f t="shared" ref="R300:T300" si="321">N300-J300</f>
        <v>176007.0395</v>
      </c>
      <c r="S300" s="3">
        <f t="shared" si="321"/>
        <v>195.7809116</v>
      </c>
      <c r="T300" s="3">
        <f t="shared" si="321"/>
        <v>716.9329513</v>
      </c>
      <c r="U300" s="3"/>
      <c r="V300" s="3"/>
      <c r="W300" s="3"/>
      <c r="X300" s="3"/>
      <c r="Y300" s="3"/>
      <c r="Z300" s="3"/>
    </row>
    <row r="301" ht="14.25" customHeight="1">
      <c r="A301" s="15">
        <v>2169.0</v>
      </c>
      <c r="B301" s="2">
        <v>1.0</v>
      </c>
      <c r="C301" s="2">
        <f>IF(A301&gt;=6000, 0,VLOOKUP(A301,'Fall20 data fy22 comp rev '!$K$11:$N$536,3,0))</f>
        <v>6</v>
      </c>
      <c r="D301" s="3" t="s">
        <v>350</v>
      </c>
      <c r="E301" s="3">
        <v>747.0</v>
      </c>
      <c r="F301" s="3">
        <v>156.0</v>
      </c>
      <c r="G301" s="3">
        <v>55.0</v>
      </c>
      <c r="H301" s="3">
        <f t="shared" si="29"/>
        <v>183.5</v>
      </c>
      <c r="I301" s="88">
        <f t="shared" si="30"/>
        <v>0.2456492637</v>
      </c>
      <c r="J301" s="3">
        <v>194400.96000000002</v>
      </c>
      <c r="K301" s="3">
        <f t="shared" si="31"/>
        <v>260.242249</v>
      </c>
      <c r="L301" s="3">
        <f t="shared" si="32"/>
        <v>1059.405777</v>
      </c>
      <c r="M301" s="3"/>
      <c r="N301" s="3">
        <f t="shared" si="33"/>
        <v>337652.5419</v>
      </c>
      <c r="O301" s="3">
        <f t="shared" si="34"/>
        <v>452.011435</v>
      </c>
      <c r="P301" s="3">
        <f t="shared" si="35"/>
        <v>1840.068348</v>
      </c>
      <c r="Q301" s="3"/>
      <c r="R301" s="3">
        <f t="shared" ref="R301:T301" si="322">N301-J301</f>
        <v>143251.5819</v>
      </c>
      <c r="S301" s="3">
        <f t="shared" si="322"/>
        <v>191.769186</v>
      </c>
      <c r="T301" s="3">
        <f t="shared" si="322"/>
        <v>780.6625719</v>
      </c>
      <c r="U301" s="3"/>
      <c r="V301" s="3"/>
      <c r="W301" s="3"/>
      <c r="X301" s="3"/>
      <c r="Y301" s="3"/>
      <c r="Z301" s="3"/>
    </row>
    <row r="302" ht="14.25" customHeight="1">
      <c r="A302" s="15">
        <v>2170.0</v>
      </c>
      <c r="B302" s="2">
        <v>1.0</v>
      </c>
      <c r="C302" s="2">
        <f>IF(A302&gt;=6000, 0,VLOOKUP(A302,'Fall20 data fy22 comp rev '!$K$11:$N$536,3,0))</f>
        <v>5</v>
      </c>
      <c r="D302" s="3" t="s">
        <v>351</v>
      </c>
      <c r="E302" s="3">
        <v>1104.0</v>
      </c>
      <c r="F302" s="3">
        <v>394.0</v>
      </c>
      <c r="G302" s="3">
        <v>174.0</v>
      </c>
      <c r="H302" s="3">
        <f t="shared" si="29"/>
        <v>481</v>
      </c>
      <c r="I302" s="88">
        <f t="shared" si="30"/>
        <v>0.4356884058</v>
      </c>
      <c r="J302" s="3">
        <v>872122.5499999999</v>
      </c>
      <c r="K302" s="3">
        <f t="shared" si="31"/>
        <v>789.9660779</v>
      </c>
      <c r="L302" s="3">
        <f t="shared" si="32"/>
        <v>1813.144595</v>
      </c>
      <c r="M302" s="3"/>
      <c r="N302" s="3">
        <f t="shared" si="33"/>
        <v>885072.8756</v>
      </c>
      <c r="O302" s="3">
        <f t="shared" si="34"/>
        <v>801.6964453</v>
      </c>
      <c r="P302" s="3">
        <f t="shared" si="35"/>
        <v>1840.068348</v>
      </c>
      <c r="Q302" s="3"/>
      <c r="R302" s="3">
        <f t="shared" ref="R302:T302" si="323">N302-J302</f>
        <v>12950.32559</v>
      </c>
      <c r="S302" s="3">
        <f t="shared" si="323"/>
        <v>11.73036738</v>
      </c>
      <c r="T302" s="3">
        <f t="shared" si="323"/>
        <v>26.92375382</v>
      </c>
      <c r="U302" s="3"/>
      <c r="V302" s="3"/>
      <c r="W302" s="3"/>
      <c r="X302" s="3"/>
      <c r="Y302" s="3"/>
      <c r="Z302" s="3"/>
    </row>
    <row r="303" ht="14.25" customHeight="1">
      <c r="A303" s="15">
        <v>2171.0</v>
      </c>
      <c r="B303" s="2">
        <v>1.0</v>
      </c>
      <c r="C303" s="2">
        <f>IF(A303&gt;=6000, 0,VLOOKUP(A303,'Fall20 data fy22 comp rev '!$K$11:$N$536,3,0))</f>
        <v>6</v>
      </c>
      <c r="D303" s="3" t="s">
        <v>352</v>
      </c>
      <c r="E303" s="3">
        <v>229.0</v>
      </c>
      <c r="F303" s="3">
        <v>41.0</v>
      </c>
      <c r="G303" s="3">
        <v>33.0</v>
      </c>
      <c r="H303" s="3">
        <f t="shared" si="29"/>
        <v>57.5</v>
      </c>
      <c r="I303" s="88">
        <f t="shared" si="30"/>
        <v>0.2510917031</v>
      </c>
      <c r="J303" s="3">
        <v>59600.97</v>
      </c>
      <c r="K303" s="3">
        <f t="shared" si="31"/>
        <v>260.2662445</v>
      </c>
      <c r="L303" s="3">
        <f t="shared" si="32"/>
        <v>1036.538609</v>
      </c>
      <c r="M303" s="3"/>
      <c r="N303" s="3">
        <f t="shared" si="33"/>
        <v>105803.93</v>
      </c>
      <c r="O303" s="3">
        <f t="shared" si="34"/>
        <v>462.0258953</v>
      </c>
      <c r="P303" s="3">
        <f t="shared" si="35"/>
        <v>1840.068348</v>
      </c>
      <c r="Q303" s="3"/>
      <c r="R303" s="3">
        <f t="shared" ref="R303:T303" si="324">N303-J303</f>
        <v>46202.96003</v>
      </c>
      <c r="S303" s="3">
        <f t="shared" si="324"/>
        <v>201.7596508</v>
      </c>
      <c r="T303" s="3">
        <f t="shared" si="324"/>
        <v>803.5297397</v>
      </c>
      <c r="U303" s="3"/>
      <c r="V303" s="3"/>
      <c r="W303" s="3"/>
      <c r="X303" s="3"/>
      <c r="Y303" s="3"/>
      <c r="Z303" s="3"/>
    </row>
    <row r="304" ht="14.25" customHeight="1">
      <c r="A304" s="15">
        <v>2172.0</v>
      </c>
      <c r="B304" s="2">
        <v>1.0</v>
      </c>
      <c r="C304" s="2">
        <f>IF(A304&gt;=6000, 0,VLOOKUP(A304,'Fall20 data fy22 comp rev '!$K$11:$N$536,3,0))</f>
        <v>6</v>
      </c>
      <c r="D304" s="3" t="s">
        <v>353</v>
      </c>
      <c r="E304" s="3">
        <v>770.0</v>
      </c>
      <c r="F304" s="3">
        <v>153.0</v>
      </c>
      <c r="G304" s="3">
        <v>90.0</v>
      </c>
      <c r="H304" s="3">
        <f t="shared" si="29"/>
        <v>198</v>
      </c>
      <c r="I304" s="88">
        <f t="shared" si="30"/>
        <v>0.2571428571</v>
      </c>
      <c r="J304" s="3">
        <v>209396.97999999998</v>
      </c>
      <c r="K304" s="3">
        <f t="shared" si="31"/>
        <v>271.9441299</v>
      </c>
      <c r="L304" s="3">
        <f t="shared" si="32"/>
        <v>1057.560505</v>
      </c>
      <c r="M304" s="3"/>
      <c r="N304" s="3">
        <f t="shared" si="33"/>
        <v>364333.533</v>
      </c>
      <c r="O304" s="3">
        <f t="shared" si="34"/>
        <v>473.1604325</v>
      </c>
      <c r="P304" s="3">
        <f t="shared" si="35"/>
        <v>1840.068348</v>
      </c>
      <c r="Q304" s="3"/>
      <c r="R304" s="3">
        <f t="shared" ref="R304:T304" si="325">N304-J304</f>
        <v>154936.553</v>
      </c>
      <c r="S304" s="3">
        <f t="shared" si="325"/>
        <v>201.2163026</v>
      </c>
      <c r="T304" s="3">
        <f t="shared" si="325"/>
        <v>782.5078434</v>
      </c>
      <c r="U304" s="3"/>
      <c r="V304" s="3"/>
      <c r="W304" s="3"/>
      <c r="X304" s="3"/>
      <c r="Y304" s="3"/>
      <c r="Z304" s="3"/>
    </row>
    <row r="305" ht="14.25" customHeight="1">
      <c r="A305" s="15">
        <v>2174.0</v>
      </c>
      <c r="B305" s="2">
        <v>1.0</v>
      </c>
      <c r="C305" s="2">
        <f>IF(A305&gt;=6000, 0,VLOOKUP(A305,'Fall20 data fy22 comp rev '!$K$11:$N$536,3,0))</f>
        <v>6</v>
      </c>
      <c r="D305" s="3" t="s">
        <v>354</v>
      </c>
      <c r="E305" s="3">
        <v>938.0</v>
      </c>
      <c r="F305" s="3">
        <v>329.0</v>
      </c>
      <c r="G305" s="3">
        <v>110.0</v>
      </c>
      <c r="H305" s="3">
        <f t="shared" si="29"/>
        <v>384</v>
      </c>
      <c r="I305" s="88">
        <f t="shared" si="30"/>
        <v>0.4093816631</v>
      </c>
      <c r="J305" s="3">
        <v>663382.33</v>
      </c>
      <c r="K305" s="3">
        <f t="shared" si="31"/>
        <v>707.230629</v>
      </c>
      <c r="L305" s="3">
        <f t="shared" si="32"/>
        <v>1727.558151</v>
      </c>
      <c r="M305" s="3"/>
      <c r="N305" s="3">
        <f t="shared" si="33"/>
        <v>706586.2458</v>
      </c>
      <c r="O305" s="3">
        <f t="shared" si="34"/>
        <v>753.2902407</v>
      </c>
      <c r="P305" s="3">
        <f t="shared" si="35"/>
        <v>1840.068348</v>
      </c>
      <c r="Q305" s="3"/>
      <c r="R305" s="3">
        <f t="shared" ref="R305:T305" si="326">N305-J305</f>
        <v>43203.91579</v>
      </c>
      <c r="S305" s="3">
        <f t="shared" si="326"/>
        <v>46.05961172</v>
      </c>
      <c r="T305" s="3">
        <f t="shared" si="326"/>
        <v>112.5101974</v>
      </c>
      <c r="U305" s="3"/>
      <c r="V305" s="3"/>
      <c r="W305" s="3"/>
      <c r="X305" s="3"/>
      <c r="Y305" s="3"/>
      <c r="Z305" s="3"/>
    </row>
    <row r="306" ht="14.25" customHeight="1">
      <c r="A306" s="15">
        <v>2176.0</v>
      </c>
      <c r="B306" s="2">
        <v>1.0</v>
      </c>
      <c r="C306" s="2">
        <f>IF(A306&gt;=6000, 0,VLOOKUP(A306,'Fall20 data fy22 comp rev '!$K$11:$N$536,3,0))</f>
        <v>6</v>
      </c>
      <c r="D306" s="3" t="s">
        <v>355</v>
      </c>
      <c r="E306" s="3">
        <v>514.0</v>
      </c>
      <c r="F306" s="3">
        <v>161.0</v>
      </c>
      <c r="G306" s="3">
        <v>62.0</v>
      </c>
      <c r="H306" s="3">
        <f t="shared" si="29"/>
        <v>192</v>
      </c>
      <c r="I306" s="88">
        <f t="shared" si="30"/>
        <v>0.373540856</v>
      </c>
      <c r="J306" s="3">
        <v>300358.24</v>
      </c>
      <c r="K306" s="3">
        <f t="shared" si="31"/>
        <v>584.3545525</v>
      </c>
      <c r="L306" s="3">
        <f t="shared" si="32"/>
        <v>1564.365833</v>
      </c>
      <c r="M306" s="3"/>
      <c r="N306" s="3">
        <f t="shared" si="33"/>
        <v>353293.1229</v>
      </c>
      <c r="O306" s="3">
        <f t="shared" si="34"/>
        <v>687.340706</v>
      </c>
      <c r="P306" s="3">
        <f t="shared" si="35"/>
        <v>1840.068348</v>
      </c>
      <c r="Q306" s="3"/>
      <c r="R306" s="3">
        <f t="shared" ref="R306:T306" si="327">N306-J306</f>
        <v>52934.8829</v>
      </c>
      <c r="S306" s="3">
        <f t="shared" si="327"/>
        <v>102.9861535</v>
      </c>
      <c r="T306" s="3">
        <f t="shared" si="327"/>
        <v>275.7025151</v>
      </c>
      <c r="U306" s="3"/>
      <c r="V306" s="3"/>
      <c r="W306" s="3"/>
      <c r="X306" s="3"/>
      <c r="Y306" s="3"/>
      <c r="Z306" s="3"/>
    </row>
    <row r="307" ht="14.25" customHeight="1">
      <c r="A307" s="15">
        <v>2180.0</v>
      </c>
      <c r="B307" s="2">
        <v>1.0</v>
      </c>
      <c r="C307" s="2">
        <f>IF(A307&gt;=6000, 0,VLOOKUP(A307,'Fall20 data fy22 comp rev '!$K$11:$N$536,3,0))</f>
        <v>6</v>
      </c>
      <c r="D307" s="3" t="s">
        <v>356</v>
      </c>
      <c r="E307" s="3">
        <v>729.0</v>
      </c>
      <c r="F307" s="3">
        <v>204.0</v>
      </c>
      <c r="G307" s="3">
        <v>100.0</v>
      </c>
      <c r="H307" s="3">
        <f t="shared" si="29"/>
        <v>254</v>
      </c>
      <c r="I307" s="88">
        <f t="shared" si="30"/>
        <v>0.3484224966</v>
      </c>
      <c r="J307" s="3">
        <v>369427.49999999994</v>
      </c>
      <c r="K307" s="3">
        <f t="shared" si="31"/>
        <v>506.7592593</v>
      </c>
      <c r="L307" s="3">
        <f t="shared" si="32"/>
        <v>1454.438976</v>
      </c>
      <c r="M307" s="3"/>
      <c r="N307" s="3">
        <f t="shared" si="33"/>
        <v>467377.3605</v>
      </c>
      <c r="O307" s="3">
        <f t="shared" si="34"/>
        <v>641.1212078</v>
      </c>
      <c r="P307" s="3">
        <f t="shared" si="35"/>
        <v>1840.068348</v>
      </c>
      <c r="Q307" s="3"/>
      <c r="R307" s="3">
        <f t="shared" ref="R307:T307" si="328">N307-J307</f>
        <v>97949.8605</v>
      </c>
      <c r="S307" s="3">
        <f t="shared" si="328"/>
        <v>134.3619486</v>
      </c>
      <c r="T307" s="3">
        <f t="shared" si="328"/>
        <v>385.629372</v>
      </c>
      <c r="U307" s="3"/>
      <c r="V307" s="3"/>
      <c r="W307" s="3"/>
      <c r="X307" s="3"/>
      <c r="Y307" s="3"/>
      <c r="Z307" s="3"/>
    </row>
    <row r="308" ht="14.25" customHeight="1">
      <c r="A308" s="15">
        <v>2184.0</v>
      </c>
      <c r="B308" s="2">
        <v>1.0</v>
      </c>
      <c r="C308" s="2">
        <f>IF(A308&gt;=6000, 0,VLOOKUP(A308,'Fall20 data fy22 comp rev '!$K$11:$N$536,3,0))</f>
        <v>5</v>
      </c>
      <c r="D308" s="3" t="s">
        <v>4395</v>
      </c>
      <c r="E308" s="3">
        <v>1254.0</v>
      </c>
      <c r="F308" s="3">
        <v>263.0</v>
      </c>
      <c r="G308" s="3">
        <v>126.0</v>
      </c>
      <c r="H308" s="3">
        <f t="shared" si="29"/>
        <v>326</v>
      </c>
      <c r="I308" s="88">
        <f t="shared" si="30"/>
        <v>0.2599681021</v>
      </c>
      <c r="J308" s="3">
        <v>355854.4600000001</v>
      </c>
      <c r="K308" s="3">
        <f t="shared" si="31"/>
        <v>283.7754864</v>
      </c>
      <c r="L308" s="3">
        <f t="shared" si="32"/>
        <v>1091.578098</v>
      </c>
      <c r="M308" s="3"/>
      <c r="N308" s="3">
        <f t="shared" si="33"/>
        <v>599862.2816</v>
      </c>
      <c r="O308" s="3">
        <f t="shared" si="34"/>
        <v>478.3590762</v>
      </c>
      <c r="P308" s="3">
        <f t="shared" si="35"/>
        <v>1840.068348</v>
      </c>
      <c r="Q308" s="3"/>
      <c r="R308" s="3">
        <f t="shared" ref="R308:T308" si="329">N308-J308</f>
        <v>244007.8216</v>
      </c>
      <c r="S308" s="3">
        <f t="shared" si="329"/>
        <v>194.5835898</v>
      </c>
      <c r="T308" s="3">
        <f t="shared" si="329"/>
        <v>748.4902503</v>
      </c>
      <c r="U308" s="3"/>
      <c r="V308" s="3"/>
      <c r="W308" s="3"/>
      <c r="X308" s="3"/>
      <c r="Y308" s="3"/>
      <c r="Z308" s="3"/>
    </row>
    <row r="309" ht="14.25" customHeight="1">
      <c r="A309" s="15">
        <v>2190.0</v>
      </c>
      <c r="B309" s="2">
        <v>1.0</v>
      </c>
      <c r="C309" s="2">
        <f>IF(A309&gt;=6000, 0,VLOOKUP(A309,'Fall20 data fy22 comp rev '!$K$11:$N$536,3,0))</f>
        <v>6</v>
      </c>
      <c r="D309" s="3" t="s">
        <v>358</v>
      </c>
      <c r="E309" s="3">
        <v>696.0</v>
      </c>
      <c r="F309" s="3">
        <v>189.0</v>
      </c>
      <c r="G309" s="3">
        <v>93.0</v>
      </c>
      <c r="H309" s="3">
        <f t="shared" si="29"/>
        <v>235.5</v>
      </c>
      <c r="I309" s="88">
        <f t="shared" si="30"/>
        <v>0.338362069</v>
      </c>
      <c r="J309" s="3">
        <v>330733.39</v>
      </c>
      <c r="K309" s="3">
        <f t="shared" si="31"/>
        <v>475.1916523</v>
      </c>
      <c r="L309" s="3">
        <f t="shared" si="32"/>
        <v>1404.388068</v>
      </c>
      <c r="M309" s="3"/>
      <c r="N309" s="3">
        <f t="shared" si="33"/>
        <v>433336.0961</v>
      </c>
      <c r="O309" s="3">
        <f t="shared" si="34"/>
        <v>622.6093334</v>
      </c>
      <c r="P309" s="3">
        <f t="shared" si="35"/>
        <v>1840.068348</v>
      </c>
      <c r="Q309" s="3"/>
      <c r="R309" s="3">
        <f t="shared" ref="R309:T309" si="330">N309-J309</f>
        <v>102602.7061</v>
      </c>
      <c r="S309" s="3">
        <f t="shared" si="330"/>
        <v>147.4176811</v>
      </c>
      <c r="T309" s="3">
        <f t="shared" si="330"/>
        <v>435.6802805</v>
      </c>
      <c r="U309" s="3"/>
      <c r="V309" s="3"/>
      <c r="W309" s="3"/>
      <c r="X309" s="3"/>
      <c r="Y309" s="3"/>
      <c r="Z309" s="3"/>
    </row>
    <row r="310" ht="14.25" customHeight="1">
      <c r="A310" s="15">
        <v>2198.0</v>
      </c>
      <c r="B310" s="2">
        <v>1.0</v>
      </c>
      <c r="C310" s="2">
        <f>IF(A310&gt;=6000, 0,VLOOKUP(A310,'Fall20 data fy22 comp rev '!$K$11:$N$536,3,0))</f>
        <v>6</v>
      </c>
      <c r="D310" s="3" t="s">
        <v>359</v>
      </c>
      <c r="E310" s="3">
        <v>619.0</v>
      </c>
      <c r="F310" s="3">
        <v>110.0</v>
      </c>
      <c r="G310" s="3">
        <v>76.0</v>
      </c>
      <c r="H310" s="3">
        <f t="shared" si="29"/>
        <v>148</v>
      </c>
      <c r="I310" s="88">
        <f t="shared" si="30"/>
        <v>0.239095315</v>
      </c>
      <c r="J310" s="3">
        <v>145362.88</v>
      </c>
      <c r="K310" s="3">
        <f t="shared" si="31"/>
        <v>234.8350242</v>
      </c>
      <c r="L310" s="3">
        <f t="shared" si="32"/>
        <v>982.1816216</v>
      </c>
      <c r="M310" s="3"/>
      <c r="N310" s="3">
        <f t="shared" si="33"/>
        <v>272330.1156</v>
      </c>
      <c r="O310" s="3">
        <f t="shared" si="34"/>
        <v>439.9517214</v>
      </c>
      <c r="P310" s="3">
        <f t="shared" si="35"/>
        <v>1840.068348</v>
      </c>
      <c r="Q310" s="3"/>
      <c r="R310" s="3">
        <f t="shared" ref="R310:T310" si="331">N310-J310</f>
        <v>126967.2356</v>
      </c>
      <c r="S310" s="3">
        <f t="shared" si="331"/>
        <v>205.1166972</v>
      </c>
      <c r="T310" s="3">
        <f t="shared" si="331"/>
        <v>857.8867268</v>
      </c>
      <c r="U310" s="3"/>
      <c r="V310" s="3"/>
      <c r="W310" s="3"/>
      <c r="X310" s="3"/>
      <c r="Y310" s="3"/>
      <c r="Z310" s="3"/>
    </row>
    <row r="311" ht="14.25" customHeight="1">
      <c r="A311" s="15">
        <v>2215.0</v>
      </c>
      <c r="B311" s="2">
        <v>1.0</v>
      </c>
      <c r="C311" s="2">
        <f>IF(A311&gt;=6000, 0,VLOOKUP(A311,'Fall20 data fy22 comp rev '!$K$11:$N$536,3,0))</f>
        <v>6</v>
      </c>
      <c r="D311" s="3" t="s">
        <v>360</v>
      </c>
      <c r="E311" s="3">
        <v>257.0</v>
      </c>
      <c r="F311" s="3">
        <v>80.0</v>
      </c>
      <c r="G311" s="3">
        <v>42.0</v>
      </c>
      <c r="H311" s="3">
        <f t="shared" si="29"/>
        <v>101</v>
      </c>
      <c r="I311" s="88">
        <f t="shared" si="30"/>
        <v>0.3929961089</v>
      </c>
      <c r="J311" s="3">
        <v>170265.03</v>
      </c>
      <c r="K311" s="3">
        <f t="shared" si="31"/>
        <v>662.5098444</v>
      </c>
      <c r="L311" s="3">
        <f t="shared" si="32"/>
        <v>1685.792376</v>
      </c>
      <c r="M311" s="3"/>
      <c r="N311" s="3">
        <f t="shared" si="33"/>
        <v>185846.9032</v>
      </c>
      <c r="O311" s="3">
        <f t="shared" si="34"/>
        <v>723.1397011</v>
      </c>
      <c r="P311" s="3">
        <f t="shared" si="35"/>
        <v>1840.068348</v>
      </c>
      <c r="Q311" s="3"/>
      <c r="R311" s="3">
        <f t="shared" ref="R311:T311" si="332">N311-J311</f>
        <v>15581.87319</v>
      </c>
      <c r="S311" s="3">
        <f t="shared" si="332"/>
        <v>60.62985677</v>
      </c>
      <c r="T311" s="3">
        <f t="shared" si="332"/>
        <v>154.2759722</v>
      </c>
      <c r="U311" s="3"/>
      <c r="V311" s="3"/>
      <c r="W311" s="3"/>
      <c r="X311" s="3"/>
      <c r="Y311" s="3"/>
      <c r="Z311" s="3"/>
    </row>
    <row r="312" ht="14.25" customHeight="1">
      <c r="A312" s="15">
        <v>2310.0</v>
      </c>
      <c r="B312" s="2">
        <v>1.0</v>
      </c>
      <c r="C312" s="2">
        <f>IF(A312&gt;=6000, 0,VLOOKUP(A312,'Fall20 data fy22 comp rev '!$K$11:$N$536,3,0))</f>
        <v>5</v>
      </c>
      <c r="D312" s="3" t="s">
        <v>361</v>
      </c>
      <c r="E312" s="3">
        <v>1150.0</v>
      </c>
      <c r="F312" s="3">
        <v>370.0</v>
      </c>
      <c r="G312" s="3">
        <v>100.0</v>
      </c>
      <c r="H312" s="3">
        <f t="shared" si="29"/>
        <v>420</v>
      </c>
      <c r="I312" s="88">
        <f t="shared" si="30"/>
        <v>0.3652173913</v>
      </c>
      <c r="J312" s="3">
        <v>647346.4400000001</v>
      </c>
      <c r="K312" s="3">
        <f t="shared" si="31"/>
        <v>562.9099478</v>
      </c>
      <c r="L312" s="3">
        <f t="shared" si="32"/>
        <v>1541.301048</v>
      </c>
      <c r="M312" s="3"/>
      <c r="N312" s="3">
        <f t="shared" si="33"/>
        <v>772828.7063</v>
      </c>
      <c r="O312" s="3">
        <f t="shared" si="34"/>
        <v>672.024962</v>
      </c>
      <c r="P312" s="3">
        <f t="shared" si="35"/>
        <v>1840.068348</v>
      </c>
      <c r="Q312" s="3"/>
      <c r="R312" s="3">
        <f t="shared" ref="R312:T312" si="333">N312-J312</f>
        <v>125482.2663</v>
      </c>
      <c r="S312" s="3">
        <f t="shared" si="333"/>
        <v>109.1150142</v>
      </c>
      <c r="T312" s="3">
        <f t="shared" si="333"/>
        <v>298.7673008</v>
      </c>
      <c r="U312" s="3"/>
      <c r="V312" s="3"/>
      <c r="W312" s="3"/>
      <c r="X312" s="3"/>
      <c r="Y312" s="3"/>
      <c r="Z312" s="3"/>
    </row>
    <row r="313" ht="14.25" customHeight="1">
      <c r="A313" s="15">
        <v>2311.0</v>
      </c>
      <c r="B313" s="2">
        <v>1.0</v>
      </c>
      <c r="C313" s="2">
        <f>IF(A313&gt;=6000, 0,VLOOKUP(A313,'Fall20 data fy22 comp rev '!$K$11:$N$536,3,0))</f>
        <v>6</v>
      </c>
      <c r="D313" s="3" t="s">
        <v>362</v>
      </c>
      <c r="E313" s="3">
        <v>464.0</v>
      </c>
      <c r="F313" s="3">
        <v>163.0</v>
      </c>
      <c r="G313" s="3">
        <v>82.0</v>
      </c>
      <c r="H313" s="3">
        <f t="shared" si="29"/>
        <v>204</v>
      </c>
      <c r="I313" s="88">
        <f t="shared" si="30"/>
        <v>0.4396551724</v>
      </c>
      <c r="J313" s="3">
        <v>368606.55</v>
      </c>
      <c r="K313" s="3">
        <f t="shared" si="31"/>
        <v>794.4106681</v>
      </c>
      <c r="L313" s="3">
        <f t="shared" si="32"/>
        <v>1806.894853</v>
      </c>
      <c r="M313" s="3"/>
      <c r="N313" s="3">
        <f t="shared" si="33"/>
        <v>375373.9431</v>
      </c>
      <c r="O313" s="3">
        <f t="shared" si="34"/>
        <v>808.995567</v>
      </c>
      <c r="P313" s="3">
        <f t="shared" si="35"/>
        <v>1840.068348</v>
      </c>
      <c r="Q313" s="3"/>
      <c r="R313" s="3">
        <f t="shared" ref="R313:T313" si="334">N313-J313</f>
        <v>6767.393077</v>
      </c>
      <c r="S313" s="3">
        <f t="shared" si="334"/>
        <v>14.58489887</v>
      </c>
      <c r="T313" s="3">
        <f t="shared" si="334"/>
        <v>33.17349548</v>
      </c>
      <c r="U313" s="3"/>
      <c r="V313" s="3"/>
      <c r="W313" s="3"/>
      <c r="X313" s="3"/>
      <c r="Y313" s="3"/>
      <c r="Z313" s="3"/>
    </row>
    <row r="314" ht="14.25" customHeight="1">
      <c r="A314" s="15">
        <v>2342.0</v>
      </c>
      <c r="B314" s="2">
        <v>1.0</v>
      </c>
      <c r="C314" s="2">
        <f>IF(A314&gt;=6000, 0,VLOOKUP(A314,'Fall20 data fy22 comp rev '!$K$11:$N$536,3,0))</f>
        <v>6</v>
      </c>
      <c r="D314" s="3" t="s">
        <v>363</v>
      </c>
      <c r="E314" s="3">
        <v>786.0</v>
      </c>
      <c r="F314" s="3">
        <v>214.0</v>
      </c>
      <c r="G314" s="3">
        <v>63.0</v>
      </c>
      <c r="H314" s="3">
        <f t="shared" si="29"/>
        <v>245.5</v>
      </c>
      <c r="I314" s="88">
        <f t="shared" si="30"/>
        <v>0.3123409669</v>
      </c>
      <c r="J314" s="3">
        <v>324548.9</v>
      </c>
      <c r="K314" s="3">
        <f t="shared" si="31"/>
        <v>412.9120865</v>
      </c>
      <c r="L314" s="3">
        <f t="shared" si="32"/>
        <v>1321.991446</v>
      </c>
      <c r="M314" s="3"/>
      <c r="N314" s="3">
        <f t="shared" si="33"/>
        <v>451736.7795</v>
      </c>
      <c r="O314" s="3">
        <f t="shared" si="34"/>
        <v>574.7287271</v>
      </c>
      <c r="P314" s="3">
        <f t="shared" si="35"/>
        <v>1840.068348</v>
      </c>
      <c r="Q314" s="3"/>
      <c r="R314" s="3">
        <f t="shared" ref="R314:T314" si="335">N314-J314</f>
        <v>127187.8795</v>
      </c>
      <c r="S314" s="3">
        <f t="shared" si="335"/>
        <v>161.8166406</v>
      </c>
      <c r="T314" s="3">
        <f t="shared" si="335"/>
        <v>518.0769024</v>
      </c>
      <c r="U314" s="3"/>
      <c r="V314" s="3"/>
      <c r="W314" s="3"/>
      <c r="X314" s="3"/>
      <c r="Y314" s="3"/>
      <c r="Z314" s="3"/>
    </row>
    <row r="315" ht="14.25" customHeight="1">
      <c r="A315" s="15">
        <v>2358.0</v>
      </c>
      <c r="B315" s="2">
        <v>1.0</v>
      </c>
      <c r="C315" s="2">
        <f>IF(A315&gt;=6000, 0,VLOOKUP(A315,'Fall20 data fy22 comp rev '!$K$11:$N$536,3,0))</f>
        <v>6</v>
      </c>
      <c r="D315" s="3" t="s">
        <v>364</v>
      </c>
      <c r="E315" s="3">
        <v>195.0</v>
      </c>
      <c r="F315" s="3">
        <v>68.0</v>
      </c>
      <c r="G315" s="3">
        <v>32.0</v>
      </c>
      <c r="H315" s="3">
        <f t="shared" si="29"/>
        <v>84</v>
      </c>
      <c r="I315" s="88">
        <f t="shared" si="30"/>
        <v>0.4307692308</v>
      </c>
      <c r="J315" s="3">
        <v>148537.22</v>
      </c>
      <c r="K315" s="3">
        <f t="shared" si="31"/>
        <v>761.7293333</v>
      </c>
      <c r="L315" s="3">
        <f t="shared" si="32"/>
        <v>1768.300238</v>
      </c>
      <c r="M315" s="3"/>
      <c r="N315" s="3">
        <f t="shared" si="33"/>
        <v>154565.7413</v>
      </c>
      <c r="O315" s="3">
        <f t="shared" si="34"/>
        <v>792.644827</v>
      </c>
      <c r="P315" s="3">
        <f t="shared" si="35"/>
        <v>1840.068348</v>
      </c>
      <c r="Q315" s="3"/>
      <c r="R315" s="3">
        <f t="shared" ref="R315:T315" si="336">N315-J315</f>
        <v>6028.521267</v>
      </c>
      <c r="S315" s="3">
        <f t="shared" si="336"/>
        <v>30.91549368</v>
      </c>
      <c r="T315" s="3">
        <f t="shared" si="336"/>
        <v>71.76811032</v>
      </c>
      <c r="U315" s="3"/>
      <c r="V315" s="3"/>
      <c r="W315" s="3"/>
      <c r="X315" s="3"/>
      <c r="Y315" s="3"/>
      <c r="Z315" s="3"/>
    </row>
    <row r="316" ht="14.25" customHeight="1">
      <c r="A316" s="15">
        <v>2364.0</v>
      </c>
      <c r="B316" s="2">
        <v>1.0</v>
      </c>
      <c r="C316" s="2">
        <f>IF(A316&gt;=6000, 0,VLOOKUP(A316,'Fall20 data fy22 comp rev '!$K$11:$N$536,3,0))</f>
        <v>6</v>
      </c>
      <c r="D316" s="3" t="s">
        <v>4396</v>
      </c>
      <c r="E316" s="3">
        <v>655.0</v>
      </c>
      <c r="F316" s="3">
        <v>168.0</v>
      </c>
      <c r="G316" s="3">
        <v>48.0</v>
      </c>
      <c r="H316" s="3">
        <f t="shared" si="29"/>
        <v>192</v>
      </c>
      <c r="I316" s="88">
        <f t="shared" si="30"/>
        <v>0.293129771</v>
      </c>
      <c r="J316" s="3">
        <v>237473.47000000003</v>
      </c>
      <c r="K316" s="3">
        <f t="shared" si="31"/>
        <v>362.554916</v>
      </c>
      <c r="L316" s="3">
        <f t="shared" si="32"/>
        <v>1236.84099</v>
      </c>
      <c r="M316" s="3"/>
      <c r="N316" s="3">
        <f t="shared" si="33"/>
        <v>353293.1229</v>
      </c>
      <c r="O316" s="3">
        <f t="shared" si="34"/>
        <v>539.3788136</v>
      </c>
      <c r="P316" s="3">
        <f t="shared" si="35"/>
        <v>1840.068348</v>
      </c>
      <c r="Q316" s="3"/>
      <c r="R316" s="3">
        <f t="shared" ref="R316:T316" si="337">N316-J316</f>
        <v>115819.6529</v>
      </c>
      <c r="S316" s="3">
        <f t="shared" si="337"/>
        <v>176.8238976</v>
      </c>
      <c r="T316" s="3">
        <f t="shared" si="337"/>
        <v>603.2273588</v>
      </c>
      <c r="U316" s="3"/>
      <c r="V316" s="3"/>
      <c r="W316" s="3"/>
      <c r="X316" s="3"/>
      <c r="Y316" s="3"/>
      <c r="Z316" s="3"/>
    </row>
    <row r="317" ht="14.25" customHeight="1">
      <c r="A317" s="15">
        <v>2365.0</v>
      </c>
      <c r="B317" s="2">
        <v>1.0</v>
      </c>
      <c r="C317" s="2">
        <f>IF(A317&gt;=6000, 0,VLOOKUP(A317,'Fall20 data fy22 comp rev '!$K$11:$N$536,3,0))</f>
        <v>6</v>
      </c>
      <c r="D317" s="3" t="s">
        <v>366</v>
      </c>
      <c r="E317" s="3">
        <v>704.0</v>
      </c>
      <c r="F317" s="3">
        <v>213.0</v>
      </c>
      <c r="G317" s="3">
        <v>109.0</v>
      </c>
      <c r="H317" s="3">
        <f t="shared" si="29"/>
        <v>267.5</v>
      </c>
      <c r="I317" s="88">
        <f t="shared" si="30"/>
        <v>0.3799715909</v>
      </c>
      <c r="J317" s="3">
        <v>436417.01999999996</v>
      </c>
      <c r="K317" s="3">
        <f t="shared" si="31"/>
        <v>619.9105398</v>
      </c>
      <c r="L317" s="3">
        <f t="shared" si="32"/>
        <v>1631.465495</v>
      </c>
      <c r="M317" s="3"/>
      <c r="N317" s="3">
        <f t="shared" si="33"/>
        <v>492218.2832</v>
      </c>
      <c r="O317" s="3">
        <f t="shared" si="34"/>
        <v>699.1736977</v>
      </c>
      <c r="P317" s="3">
        <f t="shared" si="35"/>
        <v>1840.068348</v>
      </c>
      <c r="Q317" s="3"/>
      <c r="R317" s="3">
        <f t="shared" ref="R317:T317" si="338">N317-J317</f>
        <v>55801.2632</v>
      </c>
      <c r="S317" s="3">
        <f t="shared" si="338"/>
        <v>79.26315796</v>
      </c>
      <c r="T317" s="3">
        <f t="shared" si="338"/>
        <v>208.6028531</v>
      </c>
      <c r="U317" s="3"/>
      <c r="V317" s="3"/>
      <c r="W317" s="3"/>
      <c r="X317" s="3"/>
      <c r="Y317" s="3"/>
      <c r="Z317" s="3"/>
    </row>
    <row r="318" ht="14.25" customHeight="1">
      <c r="A318" s="15">
        <v>2396.0</v>
      </c>
      <c r="B318" s="2">
        <v>1.0</v>
      </c>
      <c r="C318" s="2">
        <f>IF(A318&gt;=6000, 0,VLOOKUP(A318,'Fall20 data fy22 comp rev '!$K$11:$N$536,3,0))</f>
        <v>6</v>
      </c>
      <c r="D318" s="3" t="s">
        <v>4397</v>
      </c>
      <c r="E318" s="3">
        <v>817.0</v>
      </c>
      <c r="F318" s="3">
        <v>258.0</v>
      </c>
      <c r="G318" s="3">
        <v>102.0</v>
      </c>
      <c r="H318" s="3">
        <f t="shared" si="29"/>
        <v>309</v>
      </c>
      <c r="I318" s="88">
        <f t="shared" si="30"/>
        <v>0.3782129743</v>
      </c>
      <c r="J318" s="3">
        <v>483922.66000000003</v>
      </c>
      <c r="K318" s="3">
        <f t="shared" si="31"/>
        <v>592.3165973</v>
      </c>
      <c r="L318" s="3">
        <f t="shared" si="32"/>
        <v>1566.092751</v>
      </c>
      <c r="M318" s="3"/>
      <c r="N318" s="3">
        <f t="shared" si="33"/>
        <v>568581.1197</v>
      </c>
      <c r="O318" s="3">
        <f t="shared" si="34"/>
        <v>695.937723</v>
      </c>
      <c r="P318" s="3">
        <f t="shared" si="35"/>
        <v>1840.068348</v>
      </c>
      <c r="Q318" s="3"/>
      <c r="R318" s="3">
        <f t="shared" ref="R318:T318" si="339">N318-J318</f>
        <v>84658.45966</v>
      </c>
      <c r="S318" s="3">
        <f t="shared" si="339"/>
        <v>103.6211257</v>
      </c>
      <c r="T318" s="3">
        <f t="shared" si="339"/>
        <v>273.9755976</v>
      </c>
      <c r="U318" s="3"/>
      <c r="V318" s="3"/>
      <c r="W318" s="3"/>
      <c r="X318" s="3"/>
      <c r="Y318" s="3"/>
      <c r="Z318" s="3"/>
    </row>
    <row r="319" ht="14.25" customHeight="1">
      <c r="A319" s="15">
        <v>2397.0</v>
      </c>
      <c r="B319" s="2">
        <v>1.0</v>
      </c>
      <c r="C319" s="2">
        <f>IF(A319&gt;=6000, 0,VLOOKUP(A319,'Fall20 data fy22 comp rev '!$K$11:$N$536,3,0))</f>
        <v>5</v>
      </c>
      <c r="D319" s="3" t="s">
        <v>4398</v>
      </c>
      <c r="E319" s="3">
        <v>1026.0</v>
      </c>
      <c r="F319" s="3">
        <v>229.0</v>
      </c>
      <c r="G319" s="3">
        <v>109.0</v>
      </c>
      <c r="H319" s="3">
        <f t="shared" si="29"/>
        <v>283.5</v>
      </c>
      <c r="I319" s="88">
        <f t="shared" si="30"/>
        <v>0.2763157895</v>
      </c>
      <c r="J319" s="3">
        <v>335768.55000000005</v>
      </c>
      <c r="K319" s="3">
        <f t="shared" si="31"/>
        <v>327.2597953</v>
      </c>
      <c r="L319" s="3">
        <f t="shared" si="32"/>
        <v>1184.368783</v>
      </c>
      <c r="M319" s="3"/>
      <c r="N319" s="3">
        <f t="shared" si="33"/>
        <v>521659.3768</v>
      </c>
      <c r="O319" s="3">
        <f t="shared" si="34"/>
        <v>508.4399384</v>
      </c>
      <c r="P319" s="3">
        <f t="shared" si="35"/>
        <v>1840.068348</v>
      </c>
      <c r="Q319" s="3"/>
      <c r="R319" s="3">
        <f t="shared" ref="R319:T319" si="340">N319-J319</f>
        <v>185890.8268</v>
      </c>
      <c r="S319" s="3">
        <f t="shared" si="340"/>
        <v>181.1801431</v>
      </c>
      <c r="T319" s="3">
        <f t="shared" si="340"/>
        <v>655.6995653</v>
      </c>
      <c r="U319" s="3"/>
      <c r="V319" s="3"/>
      <c r="W319" s="3"/>
      <c r="X319" s="3"/>
      <c r="Y319" s="3"/>
      <c r="Z319" s="3"/>
    </row>
    <row r="320" ht="14.25" customHeight="1">
      <c r="A320" s="15">
        <v>2448.0</v>
      </c>
      <c r="B320" s="2">
        <v>1.0</v>
      </c>
      <c r="C320" s="2">
        <f>IF(A320&gt;=6000, 0,VLOOKUP(A320,'Fall20 data fy22 comp rev '!$K$11:$N$536,3,0))</f>
        <v>6</v>
      </c>
      <c r="D320" s="3" t="s">
        <v>369</v>
      </c>
      <c r="E320" s="3">
        <v>726.0</v>
      </c>
      <c r="F320" s="3">
        <v>222.0</v>
      </c>
      <c r="G320" s="3">
        <v>78.0</v>
      </c>
      <c r="H320" s="3">
        <f t="shared" si="29"/>
        <v>261</v>
      </c>
      <c r="I320" s="88">
        <f t="shared" si="30"/>
        <v>0.3595041322</v>
      </c>
      <c r="J320" s="3">
        <v>391374.23</v>
      </c>
      <c r="K320" s="3">
        <f t="shared" si="31"/>
        <v>539.0829614</v>
      </c>
      <c r="L320" s="3">
        <f t="shared" si="32"/>
        <v>1499.518123</v>
      </c>
      <c r="M320" s="3"/>
      <c r="N320" s="3">
        <f t="shared" si="33"/>
        <v>480257.8389</v>
      </c>
      <c r="O320" s="3">
        <f t="shared" si="34"/>
        <v>661.5121748</v>
      </c>
      <c r="P320" s="3">
        <f t="shared" si="35"/>
        <v>1840.068348</v>
      </c>
      <c r="Q320" s="3"/>
      <c r="R320" s="3">
        <f t="shared" ref="R320:T320" si="341">N320-J320</f>
        <v>88883.60894</v>
      </c>
      <c r="S320" s="3">
        <f t="shared" si="341"/>
        <v>122.4292134</v>
      </c>
      <c r="T320" s="3">
        <f t="shared" si="341"/>
        <v>340.5502258</v>
      </c>
      <c r="U320" s="3"/>
      <c r="V320" s="3"/>
      <c r="W320" s="3"/>
      <c r="X320" s="3"/>
      <c r="Y320" s="3"/>
      <c r="Z320" s="3"/>
    </row>
    <row r="321" ht="14.25" customHeight="1">
      <c r="A321" s="15">
        <v>2527.0</v>
      </c>
      <c r="B321" s="2">
        <v>1.0</v>
      </c>
      <c r="C321" s="2">
        <f>IF(A321&gt;=6000, 0,VLOOKUP(A321,'Fall20 data fy22 comp rev '!$K$11:$N$536,3,0))</f>
        <v>6</v>
      </c>
      <c r="D321" s="3" t="s">
        <v>370</v>
      </c>
      <c r="E321" s="3">
        <v>81.0</v>
      </c>
      <c r="F321" s="3">
        <v>35.0</v>
      </c>
      <c r="G321" s="3">
        <v>3.0</v>
      </c>
      <c r="H321" s="3">
        <f t="shared" si="29"/>
        <v>36.5</v>
      </c>
      <c r="I321" s="88">
        <f t="shared" si="30"/>
        <v>0.450617284</v>
      </c>
      <c r="J321" s="3">
        <v>67536.82</v>
      </c>
      <c r="K321" s="3">
        <f t="shared" si="31"/>
        <v>833.7879012</v>
      </c>
      <c r="L321" s="3">
        <f t="shared" si="32"/>
        <v>1850.323836</v>
      </c>
      <c r="M321" s="3"/>
      <c r="N321" s="3">
        <f t="shared" si="33"/>
        <v>67162.49472</v>
      </c>
      <c r="O321" s="3">
        <f t="shared" si="34"/>
        <v>829.1666014</v>
      </c>
      <c r="P321" s="3">
        <f t="shared" si="35"/>
        <v>1840.068348</v>
      </c>
      <c r="Q321" s="3"/>
      <c r="R321" s="3">
        <f t="shared" ref="R321:T321" si="342">N321-J321</f>
        <v>-374.3252827</v>
      </c>
      <c r="S321" s="3">
        <f t="shared" si="342"/>
        <v>-4.621299787</v>
      </c>
      <c r="T321" s="3">
        <f t="shared" si="342"/>
        <v>-10.2554872</v>
      </c>
      <c r="U321" s="3"/>
      <c r="V321" s="3"/>
      <c r="W321" s="3"/>
      <c r="X321" s="3"/>
      <c r="Y321" s="3"/>
      <c r="Z321" s="3"/>
    </row>
    <row r="322" ht="14.25" customHeight="1">
      <c r="A322" s="15">
        <v>2534.0</v>
      </c>
      <c r="B322" s="2">
        <v>1.0</v>
      </c>
      <c r="C322" s="2">
        <f>IF(A322&gt;=6000, 0,VLOOKUP(A322,'Fall20 data fy22 comp rev '!$K$11:$N$536,3,0))</f>
        <v>6</v>
      </c>
      <c r="D322" s="3" t="s">
        <v>371</v>
      </c>
      <c r="E322" s="3">
        <v>682.0</v>
      </c>
      <c r="F322" s="3">
        <v>213.0</v>
      </c>
      <c r="G322" s="3">
        <v>94.0</v>
      </c>
      <c r="H322" s="3">
        <f t="shared" si="29"/>
        <v>260</v>
      </c>
      <c r="I322" s="88">
        <f t="shared" si="30"/>
        <v>0.3812316716</v>
      </c>
      <c r="J322" s="3">
        <v>416002.73</v>
      </c>
      <c r="K322" s="3">
        <f t="shared" si="31"/>
        <v>609.9746774</v>
      </c>
      <c r="L322" s="3">
        <f t="shared" si="32"/>
        <v>1600.0105</v>
      </c>
      <c r="M322" s="3"/>
      <c r="N322" s="3">
        <f t="shared" si="33"/>
        <v>478417.7706</v>
      </c>
      <c r="O322" s="3">
        <f t="shared" si="34"/>
        <v>701.4923322</v>
      </c>
      <c r="P322" s="3">
        <f t="shared" si="35"/>
        <v>1840.068348</v>
      </c>
      <c r="Q322" s="3"/>
      <c r="R322" s="3">
        <f t="shared" ref="R322:T322" si="343">N322-J322</f>
        <v>62415.04059</v>
      </c>
      <c r="S322" s="3">
        <f t="shared" si="343"/>
        <v>91.51765482</v>
      </c>
      <c r="T322" s="3">
        <f t="shared" si="343"/>
        <v>240.0578484</v>
      </c>
      <c r="U322" s="3"/>
      <c r="V322" s="3"/>
      <c r="W322" s="3"/>
      <c r="X322" s="3"/>
      <c r="Y322" s="3"/>
      <c r="Z322" s="3"/>
    </row>
    <row r="323" ht="14.25" customHeight="1">
      <c r="A323" s="15">
        <v>2536.0</v>
      </c>
      <c r="B323" s="2">
        <v>1.0</v>
      </c>
      <c r="C323" s="2">
        <f>IF(A323&gt;=6000, 0,VLOOKUP(A323,'Fall20 data fy22 comp rev '!$K$11:$N$536,3,0))</f>
        <v>6</v>
      </c>
      <c r="D323" s="3" t="s">
        <v>372</v>
      </c>
      <c r="E323" s="3">
        <v>309.0</v>
      </c>
      <c r="F323" s="3">
        <v>118.0</v>
      </c>
      <c r="G323" s="3">
        <v>33.0</v>
      </c>
      <c r="H323" s="3">
        <f t="shared" si="29"/>
        <v>134.5</v>
      </c>
      <c r="I323" s="88">
        <f t="shared" si="30"/>
        <v>0.4352750809</v>
      </c>
      <c r="J323" s="3">
        <v>240428.89</v>
      </c>
      <c r="K323" s="3">
        <f t="shared" si="31"/>
        <v>778.0870227</v>
      </c>
      <c r="L323" s="3">
        <f t="shared" si="32"/>
        <v>1787.57539</v>
      </c>
      <c r="M323" s="3"/>
      <c r="N323" s="3">
        <f t="shared" si="33"/>
        <v>247489.1929</v>
      </c>
      <c r="O323" s="3">
        <f t="shared" si="34"/>
        <v>800.9358992</v>
      </c>
      <c r="P323" s="3">
        <f t="shared" si="35"/>
        <v>1840.068348</v>
      </c>
      <c r="Q323" s="3"/>
      <c r="R323" s="3">
        <f t="shared" ref="R323:T323" si="344">N323-J323</f>
        <v>7060.302862</v>
      </c>
      <c r="S323" s="3">
        <f t="shared" si="344"/>
        <v>22.84887658</v>
      </c>
      <c r="T323" s="3">
        <f t="shared" si="344"/>
        <v>52.49295808</v>
      </c>
      <c r="U323" s="3"/>
      <c r="V323" s="3"/>
      <c r="W323" s="3"/>
      <c r="X323" s="3"/>
      <c r="Y323" s="3"/>
      <c r="Z323" s="3"/>
    </row>
    <row r="324" ht="14.25" customHeight="1">
      <c r="A324" s="15">
        <v>2580.0</v>
      </c>
      <c r="B324" s="2">
        <v>1.0</v>
      </c>
      <c r="C324" s="2">
        <f>IF(A324&gt;=6000, 0,VLOOKUP(A324,'Fall20 data fy22 comp rev '!$K$11:$N$536,3,0))</f>
        <v>6</v>
      </c>
      <c r="D324" s="3" t="s">
        <v>373</v>
      </c>
      <c r="E324" s="3">
        <v>766.0</v>
      </c>
      <c r="F324" s="3">
        <v>341.0</v>
      </c>
      <c r="G324" s="3">
        <v>83.0</v>
      </c>
      <c r="H324" s="3">
        <f t="shared" si="29"/>
        <v>382.5</v>
      </c>
      <c r="I324" s="88">
        <f t="shared" si="30"/>
        <v>0.4993472585</v>
      </c>
      <c r="J324" s="3">
        <v>784116.71</v>
      </c>
      <c r="K324" s="3">
        <f t="shared" si="31"/>
        <v>1023.651057</v>
      </c>
      <c r="L324" s="3">
        <f t="shared" si="32"/>
        <v>2049.978327</v>
      </c>
      <c r="M324" s="3"/>
      <c r="N324" s="3">
        <f t="shared" si="33"/>
        <v>703826.1433</v>
      </c>
      <c r="O324" s="3">
        <f t="shared" si="34"/>
        <v>918.8330852</v>
      </c>
      <c r="P324" s="3">
        <f t="shared" si="35"/>
        <v>1840.068348</v>
      </c>
      <c r="Q324" s="3"/>
      <c r="R324" s="3">
        <f t="shared" ref="R324:T324" si="345">N324-J324</f>
        <v>-80290.56673</v>
      </c>
      <c r="S324" s="3">
        <f t="shared" si="345"/>
        <v>-104.8179722</v>
      </c>
      <c r="T324" s="3">
        <f t="shared" si="345"/>
        <v>-209.9099784</v>
      </c>
      <c r="U324" s="3"/>
      <c r="V324" s="3"/>
      <c r="W324" s="3"/>
      <c r="X324" s="3"/>
      <c r="Y324" s="3"/>
      <c r="Z324" s="3"/>
    </row>
    <row r="325" ht="14.25" customHeight="1">
      <c r="A325" s="15">
        <v>2609.0</v>
      </c>
      <c r="B325" s="2">
        <v>1.0</v>
      </c>
      <c r="C325" s="2">
        <f>IF(A325&gt;=6000, 0,VLOOKUP(A325,'Fall20 data fy22 comp rev '!$K$11:$N$536,3,0))</f>
        <v>6</v>
      </c>
      <c r="D325" s="3" t="s">
        <v>374</v>
      </c>
      <c r="E325" s="3">
        <v>483.0</v>
      </c>
      <c r="F325" s="3">
        <v>163.0</v>
      </c>
      <c r="G325" s="3">
        <v>52.0</v>
      </c>
      <c r="H325" s="3">
        <f t="shared" si="29"/>
        <v>189</v>
      </c>
      <c r="I325" s="88">
        <f t="shared" si="30"/>
        <v>0.3913043478</v>
      </c>
      <c r="J325" s="3">
        <v>305885.97</v>
      </c>
      <c r="K325" s="3">
        <f t="shared" si="31"/>
        <v>633.3042857</v>
      </c>
      <c r="L325" s="3">
        <f t="shared" si="32"/>
        <v>1618.444286</v>
      </c>
      <c r="M325" s="3"/>
      <c r="N325" s="3">
        <f t="shared" si="33"/>
        <v>347772.9179</v>
      </c>
      <c r="O325" s="3">
        <f t="shared" si="34"/>
        <v>720.026745</v>
      </c>
      <c r="P325" s="3">
        <f t="shared" si="35"/>
        <v>1840.068348</v>
      </c>
      <c r="Q325" s="3"/>
      <c r="R325" s="3">
        <f t="shared" ref="R325:T325" si="346">N325-J325</f>
        <v>41886.94785</v>
      </c>
      <c r="S325" s="3">
        <f t="shared" si="346"/>
        <v>86.72245932</v>
      </c>
      <c r="T325" s="3">
        <f t="shared" si="346"/>
        <v>221.6240627</v>
      </c>
      <c r="U325" s="3"/>
      <c r="V325" s="3"/>
      <c r="W325" s="3"/>
      <c r="X325" s="3"/>
      <c r="Y325" s="3"/>
      <c r="Z325" s="3"/>
    </row>
    <row r="326" ht="14.25" customHeight="1">
      <c r="A326" s="15">
        <v>2683.0</v>
      </c>
      <c r="B326" s="2">
        <v>1.0</v>
      </c>
      <c r="C326" s="2">
        <f>IF(A326&gt;=6000, 0,VLOOKUP(A326,'Fall20 data fy22 comp rev '!$K$11:$N$536,3,0))</f>
        <v>6</v>
      </c>
      <c r="D326" s="3" t="s">
        <v>375</v>
      </c>
      <c r="E326" s="3">
        <v>283.0</v>
      </c>
      <c r="F326" s="3">
        <v>39.0</v>
      </c>
      <c r="G326" s="3">
        <v>35.0</v>
      </c>
      <c r="H326" s="3">
        <f t="shared" si="29"/>
        <v>56.5</v>
      </c>
      <c r="I326" s="88">
        <f t="shared" si="30"/>
        <v>0.1996466431</v>
      </c>
      <c r="J326" s="3">
        <v>46629.96</v>
      </c>
      <c r="K326" s="3">
        <f t="shared" si="31"/>
        <v>164.7701767</v>
      </c>
      <c r="L326" s="3">
        <f t="shared" si="32"/>
        <v>825.3090265</v>
      </c>
      <c r="M326" s="3"/>
      <c r="N326" s="3">
        <f t="shared" si="33"/>
        <v>103963.8617</v>
      </c>
      <c r="O326" s="3">
        <f t="shared" si="34"/>
        <v>367.3634689</v>
      </c>
      <c r="P326" s="3">
        <f t="shared" si="35"/>
        <v>1840.068348</v>
      </c>
      <c r="Q326" s="3"/>
      <c r="R326" s="3">
        <f t="shared" ref="R326:T326" si="347">N326-J326</f>
        <v>57333.90169</v>
      </c>
      <c r="S326" s="3">
        <f t="shared" si="347"/>
        <v>202.5932922</v>
      </c>
      <c r="T326" s="3">
        <f t="shared" si="347"/>
        <v>1014.759322</v>
      </c>
      <c r="U326" s="3"/>
      <c r="V326" s="3"/>
      <c r="W326" s="3"/>
      <c r="X326" s="3"/>
      <c r="Y326" s="3"/>
      <c r="Z326" s="3"/>
    </row>
    <row r="327" ht="14.25" customHeight="1">
      <c r="A327" s="15">
        <v>2687.0</v>
      </c>
      <c r="B327" s="2">
        <v>1.0</v>
      </c>
      <c r="C327" s="2">
        <f>IF(A327&gt;=6000, 0,VLOOKUP(A327,'Fall20 data fy22 comp rev '!$K$11:$N$536,3,0))</f>
        <v>5</v>
      </c>
      <c r="D327" s="3" t="s">
        <v>376</v>
      </c>
      <c r="E327" s="3">
        <v>1252.0</v>
      </c>
      <c r="F327" s="3">
        <v>216.0</v>
      </c>
      <c r="G327" s="3">
        <v>103.0</v>
      </c>
      <c r="H327" s="3">
        <f t="shared" si="29"/>
        <v>267.5</v>
      </c>
      <c r="I327" s="88">
        <f t="shared" si="30"/>
        <v>0.213658147</v>
      </c>
      <c r="J327" s="3">
        <v>245299.86000000004</v>
      </c>
      <c r="K327" s="3">
        <f t="shared" si="31"/>
        <v>195.9264058</v>
      </c>
      <c r="L327" s="3">
        <f t="shared" si="32"/>
        <v>917.0088224</v>
      </c>
      <c r="M327" s="3"/>
      <c r="N327" s="3">
        <f t="shared" si="33"/>
        <v>492218.2832</v>
      </c>
      <c r="O327" s="3">
        <f t="shared" si="34"/>
        <v>393.1455936</v>
      </c>
      <c r="P327" s="3">
        <f t="shared" si="35"/>
        <v>1840.068348</v>
      </c>
      <c r="Q327" s="3"/>
      <c r="R327" s="3">
        <f t="shared" ref="R327:T327" si="348">N327-J327</f>
        <v>246918.4232</v>
      </c>
      <c r="S327" s="3">
        <f t="shared" si="348"/>
        <v>197.2191879</v>
      </c>
      <c r="T327" s="3">
        <f t="shared" si="348"/>
        <v>923.059526</v>
      </c>
      <c r="U327" s="3"/>
      <c r="V327" s="3"/>
      <c r="W327" s="3"/>
      <c r="X327" s="3"/>
      <c r="Y327" s="3"/>
      <c r="Z327" s="3"/>
    </row>
    <row r="328" ht="14.25" customHeight="1">
      <c r="A328" s="15">
        <v>2689.0</v>
      </c>
      <c r="B328" s="2">
        <v>1.0</v>
      </c>
      <c r="C328" s="2">
        <f>IF(A328&gt;=6000, 0,VLOOKUP(A328,'Fall20 data fy22 comp rev '!$K$11:$N$536,3,0))</f>
        <v>5</v>
      </c>
      <c r="D328" s="3" t="s">
        <v>377</v>
      </c>
      <c r="E328" s="3">
        <v>1146.0</v>
      </c>
      <c r="F328" s="3">
        <v>395.0</v>
      </c>
      <c r="G328" s="3">
        <v>184.0</v>
      </c>
      <c r="H328" s="3">
        <f t="shared" si="29"/>
        <v>487</v>
      </c>
      <c r="I328" s="88">
        <f t="shared" si="30"/>
        <v>0.42495637</v>
      </c>
      <c r="J328" s="3">
        <v>879948.94</v>
      </c>
      <c r="K328" s="3">
        <f t="shared" si="31"/>
        <v>767.8437522</v>
      </c>
      <c r="L328" s="3">
        <f t="shared" si="32"/>
        <v>1806.876674</v>
      </c>
      <c r="M328" s="3"/>
      <c r="N328" s="3">
        <f t="shared" si="33"/>
        <v>896113.2857</v>
      </c>
      <c r="O328" s="3">
        <f t="shared" si="34"/>
        <v>781.9487659</v>
      </c>
      <c r="P328" s="3">
        <f t="shared" si="35"/>
        <v>1840.068348</v>
      </c>
      <c r="Q328" s="3"/>
      <c r="R328" s="3">
        <f t="shared" ref="R328:T328" si="349">N328-J328</f>
        <v>16164.34568</v>
      </c>
      <c r="S328" s="3">
        <f t="shared" si="349"/>
        <v>14.10501368</v>
      </c>
      <c r="T328" s="3">
        <f t="shared" si="349"/>
        <v>33.19167491</v>
      </c>
      <c r="U328" s="3"/>
      <c r="V328" s="3"/>
      <c r="W328" s="3"/>
      <c r="X328" s="3"/>
      <c r="Y328" s="3"/>
      <c r="Z328" s="3"/>
    </row>
    <row r="329" ht="14.25" customHeight="1">
      <c r="A329" s="15">
        <v>2711.0</v>
      </c>
      <c r="B329" s="2">
        <v>1.0</v>
      </c>
      <c r="C329" s="2">
        <f>IF(A329&gt;=6000, 0,VLOOKUP(A329,'Fall20 data fy22 comp rev '!$K$11:$N$536,3,0))</f>
        <v>6</v>
      </c>
      <c r="D329" s="3" t="s">
        <v>378</v>
      </c>
      <c r="E329" s="3">
        <v>1000.0</v>
      </c>
      <c r="F329" s="3">
        <v>296.0</v>
      </c>
      <c r="G329" s="3">
        <v>91.0</v>
      </c>
      <c r="H329" s="3">
        <f t="shared" si="29"/>
        <v>341.5</v>
      </c>
      <c r="I329" s="88">
        <f t="shared" si="30"/>
        <v>0.3415</v>
      </c>
      <c r="J329" s="3">
        <v>481076.69999999995</v>
      </c>
      <c r="K329" s="3">
        <f t="shared" si="31"/>
        <v>481.0767</v>
      </c>
      <c r="L329" s="3">
        <f t="shared" si="32"/>
        <v>1408.716545</v>
      </c>
      <c r="M329" s="3"/>
      <c r="N329" s="3">
        <f t="shared" si="33"/>
        <v>628383.341</v>
      </c>
      <c r="O329" s="3">
        <f t="shared" si="34"/>
        <v>628.383341</v>
      </c>
      <c r="P329" s="3">
        <f t="shared" si="35"/>
        <v>1840.068348</v>
      </c>
      <c r="Q329" s="3"/>
      <c r="R329" s="3">
        <f t="shared" ref="R329:T329" si="350">N329-J329</f>
        <v>147306.641</v>
      </c>
      <c r="S329" s="3">
        <f t="shared" si="350"/>
        <v>147.306641</v>
      </c>
      <c r="T329" s="3">
        <f t="shared" si="350"/>
        <v>431.3518038</v>
      </c>
      <c r="U329" s="3"/>
      <c r="V329" s="3"/>
      <c r="W329" s="3"/>
      <c r="X329" s="3"/>
      <c r="Y329" s="3"/>
      <c r="Z329" s="3"/>
    </row>
    <row r="330" ht="14.25" customHeight="1">
      <c r="A330" s="15">
        <v>2752.0</v>
      </c>
      <c r="B330" s="2">
        <v>1.0</v>
      </c>
      <c r="C330" s="2">
        <f>IF(A330&gt;=6000, 0,VLOOKUP(A330,'Fall20 data fy22 comp rev '!$K$11:$N$536,3,0))</f>
        <v>5</v>
      </c>
      <c r="D330" s="3" t="s">
        <v>379</v>
      </c>
      <c r="E330" s="3">
        <v>1722.0</v>
      </c>
      <c r="F330" s="3">
        <v>614.0</v>
      </c>
      <c r="G330" s="3">
        <v>173.0</v>
      </c>
      <c r="H330" s="3">
        <f t="shared" si="29"/>
        <v>700.5</v>
      </c>
      <c r="I330" s="88">
        <f t="shared" si="30"/>
        <v>0.4067944251</v>
      </c>
      <c r="J330" s="3">
        <v>1210080.3</v>
      </c>
      <c r="K330" s="3">
        <f t="shared" si="31"/>
        <v>702.7179443</v>
      </c>
      <c r="L330" s="3">
        <f t="shared" si="32"/>
        <v>1727.452248</v>
      </c>
      <c r="M330" s="3"/>
      <c r="N330" s="3">
        <f t="shared" si="33"/>
        <v>1288967.878</v>
      </c>
      <c r="O330" s="3">
        <f t="shared" si="34"/>
        <v>748.5295459</v>
      </c>
      <c r="P330" s="3">
        <f t="shared" si="35"/>
        <v>1840.068348</v>
      </c>
      <c r="Q330" s="3"/>
      <c r="R330" s="3">
        <f t="shared" ref="R330:T330" si="351">N330-J330</f>
        <v>78887.57807</v>
      </c>
      <c r="S330" s="3">
        <f t="shared" si="351"/>
        <v>45.81160166</v>
      </c>
      <c r="T330" s="3">
        <f t="shared" si="351"/>
        <v>112.6161</v>
      </c>
      <c r="U330" s="3"/>
      <c r="V330" s="3"/>
      <c r="W330" s="3"/>
      <c r="X330" s="3"/>
      <c r="Y330" s="3"/>
      <c r="Z330" s="3"/>
    </row>
    <row r="331" ht="14.25" customHeight="1">
      <c r="A331" s="15">
        <v>2753.0</v>
      </c>
      <c r="B331" s="2">
        <v>1.0</v>
      </c>
      <c r="C331" s="2">
        <f>IF(A331&gt;=6000, 0,VLOOKUP(A331,'Fall20 data fy22 comp rev '!$K$11:$N$536,3,0))</f>
        <v>5</v>
      </c>
      <c r="D331" s="3" t="s">
        <v>4399</v>
      </c>
      <c r="E331" s="3">
        <v>932.0</v>
      </c>
      <c r="F331" s="3">
        <v>419.0</v>
      </c>
      <c r="G331" s="3">
        <v>152.0</v>
      </c>
      <c r="H331" s="3">
        <f t="shared" si="29"/>
        <v>495</v>
      </c>
      <c r="I331" s="88">
        <f t="shared" si="30"/>
        <v>0.5311158798</v>
      </c>
      <c r="J331" s="3">
        <v>1087211.45</v>
      </c>
      <c r="K331" s="3">
        <f t="shared" si="31"/>
        <v>1166.535891</v>
      </c>
      <c r="L331" s="3">
        <f t="shared" si="32"/>
        <v>2196.386768</v>
      </c>
      <c r="M331" s="3"/>
      <c r="N331" s="3">
        <f t="shared" si="33"/>
        <v>910833.8325</v>
      </c>
      <c r="O331" s="3">
        <f t="shared" si="34"/>
        <v>977.2895198</v>
      </c>
      <c r="P331" s="3">
        <f t="shared" si="35"/>
        <v>1840.068348</v>
      </c>
      <c r="Q331" s="3"/>
      <c r="R331" s="3">
        <f t="shared" ref="R331:T331" si="352">N331-J331</f>
        <v>-176377.6175</v>
      </c>
      <c r="S331" s="3">
        <f t="shared" si="352"/>
        <v>-189.2463707</v>
      </c>
      <c r="T331" s="3">
        <f t="shared" si="352"/>
        <v>-356.3184193</v>
      </c>
      <c r="U331" s="3"/>
      <c r="V331" s="3"/>
      <c r="W331" s="3"/>
      <c r="X331" s="3"/>
      <c r="Y331" s="3"/>
      <c r="Z331" s="3"/>
    </row>
    <row r="332" ht="14.25" customHeight="1">
      <c r="A332" s="15">
        <v>2754.0</v>
      </c>
      <c r="B332" s="2">
        <v>1.0</v>
      </c>
      <c r="C332" s="2">
        <f>IF(A332&gt;=6000, 0,VLOOKUP(A332,'Fall20 data fy22 comp rev '!$K$11:$N$536,3,0))</f>
        <v>6</v>
      </c>
      <c r="D332" s="3" t="s">
        <v>381</v>
      </c>
      <c r="E332" s="3">
        <v>485.0</v>
      </c>
      <c r="F332" s="3">
        <v>143.0</v>
      </c>
      <c r="G332" s="3">
        <v>109.0</v>
      </c>
      <c r="H332" s="3">
        <f t="shared" si="29"/>
        <v>197.5</v>
      </c>
      <c r="I332" s="88">
        <f t="shared" si="30"/>
        <v>0.4072164948</v>
      </c>
      <c r="J332" s="3">
        <v>332977.32</v>
      </c>
      <c r="K332" s="3">
        <f t="shared" si="31"/>
        <v>686.5511753</v>
      </c>
      <c r="L332" s="3">
        <f t="shared" si="32"/>
        <v>1685.961114</v>
      </c>
      <c r="M332" s="3"/>
      <c r="N332" s="3">
        <f t="shared" si="33"/>
        <v>363413.4988</v>
      </c>
      <c r="O332" s="3">
        <f t="shared" si="34"/>
        <v>749.3061831</v>
      </c>
      <c r="P332" s="3">
        <f t="shared" si="35"/>
        <v>1840.068348</v>
      </c>
      <c r="Q332" s="3"/>
      <c r="R332" s="3">
        <f t="shared" ref="R332:T332" si="353">N332-J332</f>
        <v>30436.17881</v>
      </c>
      <c r="S332" s="3">
        <f t="shared" si="353"/>
        <v>62.75500786</v>
      </c>
      <c r="T332" s="3">
        <f t="shared" si="353"/>
        <v>154.1072345</v>
      </c>
      <c r="U332" s="3"/>
      <c r="V332" s="3"/>
      <c r="W332" s="3"/>
      <c r="X332" s="3"/>
      <c r="Y332" s="3"/>
      <c r="Z332" s="3"/>
    </row>
    <row r="333" ht="14.25" customHeight="1">
      <c r="A333" s="15">
        <v>2769.0</v>
      </c>
      <c r="B333" s="2">
        <v>1.0</v>
      </c>
      <c r="C333" s="2">
        <f>IF(A333&gt;=6000, 0,VLOOKUP(A333,'Fall20 data fy22 comp rev '!$K$11:$N$536,3,0))</f>
        <v>5</v>
      </c>
      <c r="D333" s="3" t="s">
        <v>4400</v>
      </c>
      <c r="E333" s="3">
        <v>1045.0</v>
      </c>
      <c r="F333" s="3">
        <v>145.0</v>
      </c>
      <c r="G333" s="3">
        <v>130.0</v>
      </c>
      <c r="H333" s="3">
        <f t="shared" si="29"/>
        <v>210</v>
      </c>
      <c r="I333" s="88">
        <f t="shared" si="30"/>
        <v>0.2009569378</v>
      </c>
      <c r="J333" s="3">
        <v>185370.51</v>
      </c>
      <c r="K333" s="3">
        <f t="shared" si="31"/>
        <v>177.3880478</v>
      </c>
      <c r="L333" s="3">
        <f t="shared" si="32"/>
        <v>882.7167143</v>
      </c>
      <c r="M333" s="3"/>
      <c r="N333" s="3">
        <f t="shared" si="33"/>
        <v>386414.3532</v>
      </c>
      <c r="O333" s="3">
        <f t="shared" si="34"/>
        <v>369.7745006</v>
      </c>
      <c r="P333" s="3">
        <f t="shared" si="35"/>
        <v>1840.068348</v>
      </c>
      <c r="Q333" s="3"/>
      <c r="R333" s="3">
        <f t="shared" ref="R333:T333" si="354">N333-J333</f>
        <v>201043.8432</v>
      </c>
      <c r="S333" s="3">
        <f t="shared" si="354"/>
        <v>192.3864528</v>
      </c>
      <c r="T333" s="3">
        <f t="shared" si="354"/>
        <v>957.3516341</v>
      </c>
      <c r="U333" s="3"/>
      <c r="V333" s="3"/>
      <c r="W333" s="3"/>
      <c r="X333" s="3"/>
      <c r="Y333" s="3"/>
      <c r="Z333" s="3"/>
    </row>
    <row r="334" ht="14.25" customHeight="1">
      <c r="A334" s="15">
        <v>2805.0</v>
      </c>
      <c r="B334" s="2">
        <v>1.0</v>
      </c>
      <c r="C334" s="2">
        <f>IF(A334&gt;=6000, 0,VLOOKUP(A334,'Fall20 data fy22 comp rev '!$K$11:$N$536,3,0))</f>
        <v>5</v>
      </c>
      <c r="D334" s="3" t="s">
        <v>383</v>
      </c>
      <c r="E334" s="3">
        <v>1204.0</v>
      </c>
      <c r="F334" s="3">
        <v>176.0</v>
      </c>
      <c r="G334" s="3">
        <v>83.0</v>
      </c>
      <c r="H334" s="3">
        <f t="shared" si="29"/>
        <v>217.5</v>
      </c>
      <c r="I334" s="88">
        <f t="shared" si="30"/>
        <v>0.1806478405</v>
      </c>
      <c r="J334" s="3">
        <v>163587.97</v>
      </c>
      <c r="K334" s="3">
        <f t="shared" si="31"/>
        <v>135.870407</v>
      </c>
      <c r="L334" s="3">
        <f t="shared" si="32"/>
        <v>752.1285977</v>
      </c>
      <c r="M334" s="3"/>
      <c r="N334" s="3">
        <f t="shared" si="33"/>
        <v>400214.8658</v>
      </c>
      <c r="O334" s="3">
        <f t="shared" si="34"/>
        <v>332.4043736</v>
      </c>
      <c r="P334" s="3">
        <f t="shared" si="35"/>
        <v>1840.068348</v>
      </c>
      <c r="Q334" s="3"/>
      <c r="R334" s="3">
        <f t="shared" ref="R334:T334" si="355">N334-J334</f>
        <v>236626.8958</v>
      </c>
      <c r="S334" s="3">
        <f t="shared" si="355"/>
        <v>196.5339666</v>
      </c>
      <c r="T334" s="3">
        <f t="shared" si="355"/>
        <v>1087.939751</v>
      </c>
      <c r="U334" s="3"/>
      <c r="V334" s="3"/>
      <c r="W334" s="3"/>
      <c r="X334" s="3"/>
      <c r="Y334" s="3"/>
      <c r="Z334" s="3"/>
    </row>
    <row r="335" ht="14.25" customHeight="1">
      <c r="A335" s="15">
        <v>2835.0</v>
      </c>
      <c r="B335" s="2">
        <v>1.0</v>
      </c>
      <c r="C335" s="2">
        <f>IF(A335&gt;=6000, 0,VLOOKUP(A335,'Fall20 data fy22 comp rev '!$K$11:$N$536,3,0))</f>
        <v>6</v>
      </c>
      <c r="D335" s="3" t="s">
        <v>384</v>
      </c>
      <c r="E335" s="3">
        <v>705.0</v>
      </c>
      <c r="F335" s="3">
        <v>157.0</v>
      </c>
      <c r="G335" s="3">
        <v>50.0</v>
      </c>
      <c r="H335" s="3">
        <f t="shared" si="29"/>
        <v>182</v>
      </c>
      <c r="I335" s="88">
        <f t="shared" si="30"/>
        <v>0.2581560284</v>
      </c>
      <c r="J335" s="3">
        <v>207153.05</v>
      </c>
      <c r="K335" s="3">
        <f t="shared" si="31"/>
        <v>293.8341135</v>
      </c>
      <c r="L335" s="3">
        <f t="shared" si="32"/>
        <v>1138.203571</v>
      </c>
      <c r="M335" s="3"/>
      <c r="N335" s="3">
        <f t="shared" si="33"/>
        <v>334892.4394</v>
      </c>
      <c r="O335" s="3">
        <f t="shared" si="34"/>
        <v>475.0247368</v>
      </c>
      <c r="P335" s="3">
        <f t="shared" si="35"/>
        <v>1840.068348</v>
      </c>
      <c r="Q335" s="3"/>
      <c r="R335" s="3">
        <f t="shared" ref="R335:T335" si="356">N335-J335</f>
        <v>127739.3894</v>
      </c>
      <c r="S335" s="3">
        <f t="shared" si="356"/>
        <v>181.1906233</v>
      </c>
      <c r="T335" s="3">
        <f t="shared" si="356"/>
        <v>701.864777</v>
      </c>
      <c r="U335" s="3"/>
      <c r="V335" s="3"/>
      <c r="W335" s="3"/>
      <c r="X335" s="3"/>
      <c r="Y335" s="3"/>
      <c r="Z335" s="3"/>
    </row>
    <row r="336" ht="14.25" customHeight="1">
      <c r="A336" s="15">
        <v>2853.0</v>
      </c>
      <c r="B336" s="2">
        <v>1.0</v>
      </c>
      <c r="C336" s="2">
        <f>IF(A336&gt;=6000, 0,VLOOKUP(A336,'Fall20 data fy22 comp rev '!$K$11:$N$536,3,0))</f>
        <v>6</v>
      </c>
      <c r="D336" s="3" t="s">
        <v>385</v>
      </c>
      <c r="E336" s="3">
        <v>799.0</v>
      </c>
      <c r="F336" s="3">
        <v>264.0</v>
      </c>
      <c r="G336" s="3">
        <v>99.0</v>
      </c>
      <c r="H336" s="3">
        <f t="shared" si="29"/>
        <v>313.5</v>
      </c>
      <c r="I336" s="88">
        <f t="shared" si="30"/>
        <v>0.3923654568</v>
      </c>
      <c r="J336" s="3">
        <v>545165.53</v>
      </c>
      <c r="K336" s="3">
        <f t="shared" si="31"/>
        <v>682.3097997</v>
      </c>
      <c r="L336" s="3">
        <f t="shared" si="32"/>
        <v>1738.965008</v>
      </c>
      <c r="M336" s="3"/>
      <c r="N336" s="3">
        <f t="shared" si="33"/>
        <v>576861.4272</v>
      </c>
      <c r="O336" s="3">
        <f t="shared" si="34"/>
        <v>721.9792581</v>
      </c>
      <c r="P336" s="3">
        <f t="shared" si="35"/>
        <v>1840.068348</v>
      </c>
      <c r="Q336" s="3"/>
      <c r="R336" s="3">
        <f t="shared" ref="R336:T336" si="357">N336-J336</f>
        <v>31695.89723</v>
      </c>
      <c r="S336" s="3">
        <f t="shared" si="357"/>
        <v>39.66945836</v>
      </c>
      <c r="T336" s="3">
        <f t="shared" si="357"/>
        <v>101.1033404</v>
      </c>
      <c r="U336" s="3"/>
      <c r="V336" s="3"/>
      <c r="W336" s="3"/>
      <c r="X336" s="3"/>
      <c r="Y336" s="3"/>
      <c r="Z336" s="3"/>
    </row>
    <row r="337" ht="14.25" customHeight="1">
      <c r="A337" s="15">
        <v>2854.0</v>
      </c>
      <c r="B337" s="2">
        <v>1.0</v>
      </c>
      <c r="C337" s="2">
        <f>IF(A337&gt;=6000, 0,VLOOKUP(A337,'Fall20 data fy22 comp rev '!$K$11:$N$536,3,0))</f>
        <v>6</v>
      </c>
      <c r="D337" s="3" t="s">
        <v>4401</v>
      </c>
      <c r="E337" s="3">
        <v>703.0</v>
      </c>
      <c r="F337" s="3">
        <v>244.0</v>
      </c>
      <c r="G337" s="3">
        <v>96.0</v>
      </c>
      <c r="H337" s="3">
        <f t="shared" si="29"/>
        <v>292</v>
      </c>
      <c r="I337" s="88">
        <f t="shared" si="30"/>
        <v>0.4153627312</v>
      </c>
      <c r="J337" s="3">
        <v>503461.27</v>
      </c>
      <c r="K337" s="3">
        <f t="shared" si="31"/>
        <v>716.1611238</v>
      </c>
      <c r="L337" s="3">
        <f t="shared" si="32"/>
        <v>1724.182432</v>
      </c>
      <c r="M337" s="3"/>
      <c r="N337" s="3">
        <f t="shared" si="33"/>
        <v>537299.9577</v>
      </c>
      <c r="O337" s="3">
        <f t="shared" si="34"/>
        <v>764.2958147</v>
      </c>
      <c r="P337" s="3">
        <f t="shared" si="35"/>
        <v>1840.068348</v>
      </c>
      <c r="Q337" s="3"/>
      <c r="R337" s="3">
        <f t="shared" ref="R337:T337" si="358">N337-J337</f>
        <v>33838.68774</v>
      </c>
      <c r="S337" s="3">
        <f t="shared" si="358"/>
        <v>48.13469095</v>
      </c>
      <c r="T337" s="3">
        <f t="shared" si="358"/>
        <v>115.8859169</v>
      </c>
      <c r="U337" s="3"/>
      <c r="V337" s="3"/>
      <c r="W337" s="3"/>
      <c r="X337" s="3"/>
      <c r="Y337" s="3"/>
      <c r="Z337" s="3"/>
    </row>
    <row r="338" ht="14.25" customHeight="1">
      <c r="A338" s="15">
        <v>2856.0</v>
      </c>
      <c r="B338" s="2">
        <v>1.0</v>
      </c>
      <c r="C338" s="2">
        <f>IF(A338&gt;=6000, 0,VLOOKUP(A338,'Fall20 data fy22 comp rev '!$K$11:$N$536,3,0))</f>
        <v>6</v>
      </c>
      <c r="D338" s="3" t="s">
        <v>935</v>
      </c>
      <c r="E338" s="3">
        <v>300.0</v>
      </c>
      <c r="F338" s="3">
        <v>63.0</v>
      </c>
      <c r="G338" s="3">
        <v>43.0</v>
      </c>
      <c r="H338" s="3">
        <f t="shared" si="29"/>
        <v>84.5</v>
      </c>
      <c r="I338" s="88">
        <f t="shared" si="30"/>
        <v>0.2816666667</v>
      </c>
      <c r="J338" s="3">
        <v>101305.23000000001</v>
      </c>
      <c r="K338" s="3">
        <f t="shared" si="31"/>
        <v>337.6841</v>
      </c>
      <c r="L338" s="3">
        <f t="shared" si="32"/>
        <v>1198.878462</v>
      </c>
      <c r="M338" s="3"/>
      <c r="N338" s="3">
        <f t="shared" si="33"/>
        <v>155485.7754</v>
      </c>
      <c r="O338" s="3">
        <f t="shared" si="34"/>
        <v>518.2859181</v>
      </c>
      <c r="P338" s="3">
        <f t="shared" si="35"/>
        <v>1840.068348</v>
      </c>
      <c r="Q338" s="3"/>
      <c r="R338" s="3">
        <f t="shared" ref="R338:T338" si="359">N338-J338</f>
        <v>54180.54544</v>
      </c>
      <c r="S338" s="3">
        <f t="shared" si="359"/>
        <v>180.6018181</v>
      </c>
      <c r="T338" s="3">
        <f t="shared" si="359"/>
        <v>641.1898869</v>
      </c>
      <c r="U338" s="3"/>
      <c r="V338" s="3"/>
      <c r="W338" s="3"/>
      <c r="X338" s="3"/>
      <c r="Y338" s="3"/>
      <c r="Z338" s="3"/>
    </row>
    <row r="339" ht="14.25" customHeight="1">
      <c r="A339" s="15">
        <v>2859.0</v>
      </c>
      <c r="B339" s="2">
        <v>1.0</v>
      </c>
      <c r="C339" s="2">
        <f>IF(A339&gt;=6000, 0,VLOOKUP(A339,'Fall20 data fy22 comp rev '!$K$11:$N$536,3,0))</f>
        <v>5</v>
      </c>
      <c r="D339" s="3" t="s">
        <v>388</v>
      </c>
      <c r="E339" s="3">
        <v>1626.0</v>
      </c>
      <c r="F339" s="3">
        <v>355.0</v>
      </c>
      <c r="G339" s="3">
        <v>181.0</v>
      </c>
      <c r="H339" s="3">
        <f t="shared" si="29"/>
        <v>445.5</v>
      </c>
      <c r="I339" s="88">
        <f t="shared" si="30"/>
        <v>0.2739852399</v>
      </c>
      <c r="J339" s="3">
        <v>531209.3799999999</v>
      </c>
      <c r="K339" s="3">
        <f t="shared" si="31"/>
        <v>326.6970357</v>
      </c>
      <c r="L339" s="3">
        <f t="shared" si="32"/>
        <v>1192.389181</v>
      </c>
      <c r="M339" s="3"/>
      <c r="N339" s="3">
        <f t="shared" si="33"/>
        <v>819750.4492</v>
      </c>
      <c r="O339" s="3">
        <f t="shared" si="34"/>
        <v>504.1515678</v>
      </c>
      <c r="P339" s="3">
        <f t="shared" si="35"/>
        <v>1840.068348</v>
      </c>
      <c r="Q339" s="3"/>
      <c r="R339" s="3">
        <f t="shared" ref="R339:T339" si="360">N339-J339</f>
        <v>288541.0692</v>
      </c>
      <c r="S339" s="3">
        <f t="shared" si="360"/>
        <v>177.4545321</v>
      </c>
      <c r="T339" s="3">
        <f t="shared" si="360"/>
        <v>647.6791677</v>
      </c>
      <c r="U339" s="3"/>
      <c r="V339" s="3"/>
      <c r="W339" s="3"/>
      <c r="X339" s="3"/>
      <c r="Y339" s="3"/>
      <c r="Z339" s="3"/>
    </row>
    <row r="340" ht="14.25" customHeight="1">
      <c r="A340" s="15">
        <v>2860.0</v>
      </c>
      <c r="B340" s="2">
        <v>1.0</v>
      </c>
      <c r="C340" s="2">
        <f>IF(A340&gt;=6000, 0,VLOOKUP(A340,'Fall20 data fy22 comp rev '!$K$11:$N$536,3,0))</f>
        <v>5</v>
      </c>
      <c r="D340" s="3" t="s">
        <v>389</v>
      </c>
      <c r="E340" s="3">
        <v>1035.0</v>
      </c>
      <c r="F340" s="3">
        <v>342.0</v>
      </c>
      <c r="G340" s="3">
        <v>95.0</v>
      </c>
      <c r="H340" s="3">
        <f t="shared" si="29"/>
        <v>389.5</v>
      </c>
      <c r="I340" s="88">
        <f t="shared" si="30"/>
        <v>0.3763285024</v>
      </c>
      <c r="J340" s="3">
        <v>605259.0700000001</v>
      </c>
      <c r="K340" s="3">
        <f t="shared" si="31"/>
        <v>584.791372</v>
      </c>
      <c r="L340" s="3">
        <f t="shared" si="32"/>
        <v>1553.938562</v>
      </c>
      <c r="M340" s="3"/>
      <c r="N340" s="3">
        <f t="shared" si="33"/>
        <v>716706.6217</v>
      </c>
      <c r="O340" s="3">
        <f t="shared" si="34"/>
        <v>692.4701659</v>
      </c>
      <c r="P340" s="3">
        <f t="shared" si="35"/>
        <v>1840.068348</v>
      </c>
      <c r="Q340" s="3"/>
      <c r="R340" s="3">
        <f t="shared" ref="R340:T340" si="361">N340-J340</f>
        <v>111447.5517</v>
      </c>
      <c r="S340" s="3">
        <f t="shared" si="361"/>
        <v>107.6787939</v>
      </c>
      <c r="T340" s="3">
        <f t="shared" si="361"/>
        <v>286.1297862</v>
      </c>
      <c r="U340" s="3"/>
      <c r="V340" s="3"/>
      <c r="W340" s="3"/>
      <c r="X340" s="3"/>
      <c r="Y340" s="3"/>
      <c r="Z340" s="3"/>
    </row>
    <row r="341" ht="14.25" customHeight="1">
      <c r="A341" s="15">
        <v>2884.0</v>
      </c>
      <c r="B341" s="2">
        <v>1.0</v>
      </c>
      <c r="C341" s="2">
        <f>IF(A341&gt;=6000, 0,VLOOKUP(A341,'Fall20 data fy22 comp rev '!$K$11:$N$536,3,0))</f>
        <v>6</v>
      </c>
      <c r="D341" s="3" t="s">
        <v>390</v>
      </c>
      <c r="E341" s="3">
        <v>426.0</v>
      </c>
      <c r="F341" s="3">
        <v>113.0</v>
      </c>
      <c r="G341" s="3">
        <v>71.0</v>
      </c>
      <c r="H341" s="3">
        <f t="shared" si="29"/>
        <v>148.5</v>
      </c>
      <c r="I341" s="88">
        <f t="shared" si="30"/>
        <v>0.3485915493</v>
      </c>
      <c r="J341" s="3">
        <v>218044.32</v>
      </c>
      <c r="K341" s="3">
        <f t="shared" si="31"/>
        <v>511.8411268</v>
      </c>
      <c r="L341" s="3">
        <f t="shared" si="32"/>
        <v>1468.311919</v>
      </c>
      <c r="M341" s="3"/>
      <c r="N341" s="3">
        <f t="shared" si="33"/>
        <v>273250.1497</v>
      </c>
      <c r="O341" s="3">
        <f t="shared" si="34"/>
        <v>641.4322764</v>
      </c>
      <c r="P341" s="3">
        <f t="shared" si="35"/>
        <v>1840.068348</v>
      </c>
      <c r="Q341" s="3"/>
      <c r="R341" s="3">
        <f t="shared" ref="R341:T341" si="362">N341-J341</f>
        <v>55205.82974</v>
      </c>
      <c r="S341" s="3">
        <f t="shared" si="362"/>
        <v>129.5911496</v>
      </c>
      <c r="T341" s="3">
        <f t="shared" si="362"/>
        <v>371.7564292</v>
      </c>
      <c r="U341" s="3"/>
      <c r="V341" s="3"/>
      <c r="W341" s="3"/>
      <c r="X341" s="3"/>
      <c r="Y341" s="3"/>
      <c r="Z341" s="3"/>
    </row>
    <row r="342" ht="14.25" customHeight="1">
      <c r="A342" s="15">
        <v>2886.0</v>
      </c>
      <c r="B342" s="2">
        <v>1.0</v>
      </c>
      <c r="C342" s="2">
        <f>IF(A342&gt;=6000, 0,VLOOKUP(A342,'Fall20 data fy22 comp rev '!$K$11:$N$536,3,0))</f>
        <v>6</v>
      </c>
      <c r="D342" s="3" t="s">
        <v>391</v>
      </c>
      <c r="E342" s="3">
        <v>242.0</v>
      </c>
      <c r="F342" s="3">
        <v>55.0</v>
      </c>
      <c r="G342" s="3">
        <v>35.0</v>
      </c>
      <c r="H342" s="3">
        <f t="shared" si="29"/>
        <v>72.5</v>
      </c>
      <c r="I342" s="88">
        <f t="shared" si="30"/>
        <v>0.2995867769</v>
      </c>
      <c r="J342" s="3">
        <v>90359.23</v>
      </c>
      <c r="K342" s="3">
        <f t="shared" si="31"/>
        <v>373.3852479</v>
      </c>
      <c r="L342" s="3">
        <f t="shared" si="32"/>
        <v>1246.334207</v>
      </c>
      <c r="M342" s="3"/>
      <c r="N342" s="3">
        <f t="shared" si="33"/>
        <v>133404.9553</v>
      </c>
      <c r="O342" s="3">
        <f t="shared" si="34"/>
        <v>551.2601457</v>
      </c>
      <c r="P342" s="3">
        <f t="shared" si="35"/>
        <v>1840.068348</v>
      </c>
      <c r="Q342" s="3"/>
      <c r="R342" s="3">
        <f t="shared" ref="R342:T342" si="363">N342-J342</f>
        <v>43045.72526</v>
      </c>
      <c r="S342" s="3">
        <f t="shared" si="363"/>
        <v>177.8748978</v>
      </c>
      <c r="T342" s="3">
        <f t="shared" si="363"/>
        <v>593.7341415</v>
      </c>
      <c r="U342" s="3"/>
      <c r="V342" s="3"/>
      <c r="W342" s="3"/>
      <c r="X342" s="3"/>
      <c r="Y342" s="3"/>
      <c r="Z342" s="3"/>
    </row>
    <row r="343" ht="14.25" customHeight="1">
      <c r="A343" s="15">
        <v>2888.0</v>
      </c>
      <c r="B343" s="2">
        <v>1.0</v>
      </c>
      <c r="C343" s="2">
        <f>IF(A343&gt;=6000, 0,VLOOKUP(A343,'Fall20 data fy22 comp rev '!$K$11:$N$536,3,0))</f>
        <v>6</v>
      </c>
      <c r="D343" s="3" t="s">
        <v>392</v>
      </c>
      <c r="E343" s="3">
        <v>322.0</v>
      </c>
      <c r="F343" s="3">
        <v>98.0</v>
      </c>
      <c r="G343" s="3">
        <v>26.0</v>
      </c>
      <c r="H343" s="3">
        <f t="shared" si="29"/>
        <v>111</v>
      </c>
      <c r="I343" s="88">
        <f t="shared" si="30"/>
        <v>0.3447204969</v>
      </c>
      <c r="J343" s="3">
        <v>199983.41999999998</v>
      </c>
      <c r="K343" s="3">
        <f t="shared" si="31"/>
        <v>621.0665217</v>
      </c>
      <c r="L343" s="3">
        <f t="shared" si="32"/>
        <v>1801.652432</v>
      </c>
      <c r="M343" s="3"/>
      <c r="N343" s="3">
        <f t="shared" si="33"/>
        <v>204247.5867</v>
      </c>
      <c r="O343" s="3">
        <f t="shared" si="34"/>
        <v>634.3092754</v>
      </c>
      <c r="P343" s="3">
        <f t="shared" si="35"/>
        <v>1840.068348</v>
      </c>
      <c r="Q343" s="3"/>
      <c r="R343" s="3">
        <f t="shared" ref="R343:T343" si="364">N343-J343</f>
        <v>4264.166674</v>
      </c>
      <c r="S343" s="3">
        <f t="shared" si="364"/>
        <v>13.24275365</v>
      </c>
      <c r="T343" s="3">
        <f t="shared" si="364"/>
        <v>38.41591599</v>
      </c>
      <c r="U343" s="3"/>
      <c r="V343" s="3"/>
      <c r="W343" s="3"/>
      <c r="X343" s="3"/>
      <c r="Y343" s="3"/>
      <c r="Z343" s="3"/>
    </row>
    <row r="344" ht="14.25" customHeight="1">
      <c r="A344" s="15">
        <v>2889.0</v>
      </c>
      <c r="B344" s="2">
        <v>1.0</v>
      </c>
      <c r="C344" s="2">
        <f>IF(A344&gt;=6000, 0,VLOOKUP(A344,'Fall20 data fy22 comp rev '!$K$11:$N$536,3,0))</f>
        <v>6</v>
      </c>
      <c r="D344" s="3" t="s">
        <v>393</v>
      </c>
      <c r="E344" s="3">
        <v>716.0</v>
      </c>
      <c r="F344" s="3">
        <v>162.0</v>
      </c>
      <c r="G344" s="3">
        <v>69.0</v>
      </c>
      <c r="H344" s="3">
        <f t="shared" si="29"/>
        <v>196.5</v>
      </c>
      <c r="I344" s="88">
        <f t="shared" si="30"/>
        <v>0.2744413408</v>
      </c>
      <c r="J344" s="3">
        <v>227403.15000000002</v>
      </c>
      <c r="K344" s="3">
        <f t="shared" si="31"/>
        <v>317.6021648</v>
      </c>
      <c r="L344" s="3">
        <f t="shared" si="32"/>
        <v>1157.267939</v>
      </c>
      <c r="M344" s="3"/>
      <c r="N344" s="3">
        <f t="shared" si="33"/>
        <v>361573.4305</v>
      </c>
      <c r="O344" s="3">
        <f t="shared" si="34"/>
        <v>504.9908247</v>
      </c>
      <c r="P344" s="3">
        <f t="shared" si="35"/>
        <v>1840.068348</v>
      </c>
      <c r="Q344" s="3"/>
      <c r="R344" s="3">
        <f t="shared" ref="R344:T344" si="365">N344-J344</f>
        <v>134170.2805</v>
      </c>
      <c r="S344" s="3">
        <f t="shared" si="365"/>
        <v>187.3886599</v>
      </c>
      <c r="T344" s="3">
        <f t="shared" si="365"/>
        <v>682.8004095</v>
      </c>
      <c r="U344" s="3"/>
      <c r="V344" s="3"/>
      <c r="W344" s="3"/>
      <c r="X344" s="3"/>
      <c r="Y344" s="3"/>
      <c r="Z344" s="3"/>
    </row>
    <row r="345" ht="14.25" customHeight="1">
      <c r="A345" s="15">
        <v>2890.0</v>
      </c>
      <c r="B345" s="2">
        <v>1.0</v>
      </c>
      <c r="C345" s="2">
        <f>IF(A345&gt;=6000, 0,VLOOKUP(A345,'Fall20 data fy22 comp rev '!$K$11:$N$536,3,0))</f>
        <v>6</v>
      </c>
      <c r="D345" s="3" t="s">
        <v>394</v>
      </c>
      <c r="E345" s="3">
        <v>583.0</v>
      </c>
      <c r="F345" s="3">
        <v>200.0</v>
      </c>
      <c r="G345" s="3">
        <v>65.0</v>
      </c>
      <c r="H345" s="3">
        <f t="shared" si="29"/>
        <v>232.5</v>
      </c>
      <c r="I345" s="88">
        <f t="shared" si="30"/>
        <v>0.3987993139</v>
      </c>
      <c r="J345" s="3">
        <v>384259.32999999996</v>
      </c>
      <c r="K345" s="3">
        <f t="shared" si="31"/>
        <v>659.1069125</v>
      </c>
      <c r="L345" s="3">
        <f t="shared" si="32"/>
        <v>1652.728301</v>
      </c>
      <c r="M345" s="3"/>
      <c r="N345" s="3">
        <f t="shared" si="33"/>
        <v>427815.891</v>
      </c>
      <c r="O345" s="3">
        <f t="shared" si="34"/>
        <v>733.8179949</v>
      </c>
      <c r="P345" s="3">
        <f t="shared" si="35"/>
        <v>1840.068348</v>
      </c>
      <c r="Q345" s="3"/>
      <c r="R345" s="3">
        <f t="shared" ref="R345:T345" si="366">N345-J345</f>
        <v>43556.56101</v>
      </c>
      <c r="S345" s="3">
        <f t="shared" si="366"/>
        <v>74.71108235</v>
      </c>
      <c r="T345" s="3">
        <f t="shared" si="366"/>
        <v>187.3400473</v>
      </c>
      <c r="U345" s="3"/>
      <c r="V345" s="3"/>
      <c r="W345" s="3"/>
      <c r="X345" s="3"/>
      <c r="Y345" s="3"/>
      <c r="Z345" s="3"/>
    </row>
    <row r="346" ht="14.25" customHeight="1">
      <c r="A346" s="15">
        <v>2895.0</v>
      </c>
      <c r="B346" s="2">
        <v>1.0</v>
      </c>
      <c r="C346" s="2">
        <f>IF(A346&gt;=6000, 0,VLOOKUP(A346,'Fall20 data fy22 comp rev '!$K$11:$N$536,3,0))</f>
        <v>5</v>
      </c>
      <c r="D346" s="3" t="s">
        <v>395</v>
      </c>
      <c r="E346" s="3">
        <v>1180.0</v>
      </c>
      <c r="F346" s="3">
        <v>291.0</v>
      </c>
      <c r="G346" s="3">
        <v>159.0</v>
      </c>
      <c r="H346" s="3">
        <f t="shared" si="29"/>
        <v>370.5</v>
      </c>
      <c r="I346" s="88">
        <f t="shared" si="30"/>
        <v>0.3139830508</v>
      </c>
      <c r="J346" s="3">
        <v>490709.18</v>
      </c>
      <c r="K346" s="3">
        <f t="shared" si="31"/>
        <v>415.8552373</v>
      </c>
      <c r="L346" s="3">
        <f t="shared" si="32"/>
        <v>1324.451228</v>
      </c>
      <c r="M346" s="3"/>
      <c r="N346" s="3">
        <f t="shared" si="33"/>
        <v>681745.3231</v>
      </c>
      <c r="O346" s="3">
        <f t="shared" si="34"/>
        <v>577.7502738</v>
      </c>
      <c r="P346" s="3">
        <f t="shared" si="35"/>
        <v>1840.068348</v>
      </c>
      <c r="Q346" s="3"/>
      <c r="R346" s="3">
        <f t="shared" ref="R346:T346" si="367">N346-J346</f>
        <v>191036.1431</v>
      </c>
      <c r="S346" s="3">
        <f t="shared" si="367"/>
        <v>161.8950365</v>
      </c>
      <c r="T346" s="3">
        <f t="shared" si="367"/>
        <v>515.6171203</v>
      </c>
      <c r="U346" s="3"/>
      <c r="V346" s="3"/>
      <c r="W346" s="3"/>
      <c r="X346" s="3"/>
      <c r="Y346" s="3"/>
      <c r="Z346" s="3"/>
    </row>
    <row r="347" ht="14.25" customHeight="1">
      <c r="A347" s="15">
        <v>2897.0</v>
      </c>
      <c r="B347" s="2">
        <v>1.0</v>
      </c>
      <c r="C347" s="2">
        <f>IF(A347&gt;=6000, 0,VLOOKUP(A347,'Fall20 data fy22 comp rev '!$K$11:$N$536,3,0))</f>
        <v>5</v>
      </c>
      <c r="D347" s="3" t="s">
        <v>396</v>
      </c>
      <c r="E347" s="3">
        <v>1137.0</v>
      </c>
      <c r="F347" s="3">
        <v>375.0</v>
      </c>
      <c r="G347" s="3">
        <v>153.0</v>
      </c>
      <c r="H347" s="3">
        <f t="shared" si="29"/>
        <v>451.5</v>
      </c>
      <c r="I347" s="88">
        <f t="shared" si="30"/>
        <v>0.3970976253</v>
      </c>
      <c r="J347" s="3">
        <v>751990.2000000001</v>
      </c>
      <c r="K347" s="3">
        <f t="shared" si="31"/>
        <v>661.3810026</v>
      </c>
      <c r="L347" s="3">
        <f t="shared" si="32"/>
        <v>1665.537542</v>
      </c>
      <c r="M347" s="3"/>
      <c r="N347" s="3">
        <f t="shared" si="33"/>
        <v>830790.8593</v>
      </c>
      <c r="O347" s="3">
        <f t="shared" si="34"/>
        <v>730.6867716</v>
      </c>
      <c r="P347" s="3">
        <f t="shared" si="35"/>
        <v>1840.068348</v>
      </c>
      <c r="Q347" s="3"/>
      <c r="R347" s="3">
        <f t="shared" ref="R347:T347" si="368">N347-J347</f>
        <v>78800.65931</v>
      </c>
      <c r="S347" s="3">
        <f t="shared" si="368"/>
        <v>69.30576896</v>
      </c>
      <c r="T347" s="3">
        <f t="shared" si="368"/>
        <v>174.5308069</v>
      </c>
      <c r="U347" s="3"/>
      <c r="V347" s="3"/>
      <c r="W347" s="3"/>
      <c r="X347" s="3"/>
      <c r="Y347" s="3"/>
      <c r="Z347" s="3"/>
    </row>
    <row r="348" ht="14.25" customHeight="1">
      <c r="A348" s="15">
        <v>2898.0</v>
      </c>
      <c r="B348" s="2">
        <v>1.0</v>
      </c>
      <c r="C348" s="2">
        <f>IF(A348&gt;=6000, 0,VLOOKUP(A348,'Fall20 data fy22 comp rev '!$K$11:$N$536,3,0))</f>
        <v>6</v>
      </c>
      <c r="D348" s="3" t="s">
        <v>944</v>
      </c>
      <c r="E348" s="3">
        <v>364.0</v>
      </c>
      <c r="F348" s="3">
        <v>125.0</v>
      </c>
      <c r="G348" s="3">
        <v>72.0</v>
      </c>
      <c r="H348" s="3">
        <f t="shared" si="29"/>
        <v>161</v>
      </c>
      <c r="I348" s="88">
        <f t="shared" si="30"/>
        <v>0.4423076923</v>
      </c>
      <c r="J348" s="3">
        <v>295158.89</v>
      </c>
      <c r="K348" s="3">
        <f t="shared" si="31"/>
        <v>810.8760714</v>
      </c>
      <c r="L348" s="3">
        <f t="shared" si="32"/>
        <v>1833.285031</v>
      </c>
      <c r="M348" s="3"/>
      <c r="N348" s="3">
        <f t="shared" si="33"/>
        <v>296251.0041</v>
      </c>
      <c r="O348" s="3">
        <f t="shared" si="34"/>
        <v>813.8763849</v>
      </c>
      <c r="P348" s="3">
        <f t="shared" si="35"/>
        <v>1840.068348</v>
      </c>
      <c r="Q348" s="3"/>
      <c r="R348" s="3">
        <f t="shared" ref="R348:T348" si="369">N348-J348</f>
        <v>1092.114095</v>
      </c>
      <c r="S348" s="3">
        <f t="shared" si="369"/>
        <v>3.000313449</v>
      </c>
      <c r="T348" s="3">
        <f t="shared" si="369"/>
        <v>6.783317362</v>
      </c>
      <c r="U348" s="3"/>
      <c r="V348" s="3"/>
      <c r="W348" s="3"/>
      <c r="X348" s="3"/>
      <c r="Y348" s="3"/>
      <c r="Z348" s="3"/>
    </row>
    <row r="349" ht="14.25" customHeight="1">
      <c r="A349" s="15">
        <v>2899.0</v>
      </c>
      <c r="B349" s="2">
        <v>1.0</v>
      </c>
      <c r="C349" s="2">
        <f>IF(A349&gt;=6000, 0,VLOOKUP(A349,'Fall20 data fy22 comp rev '!$K$11:$N$536,3,0))</f>
        <v>5</v>
      </c>
      <c r="D349" s="3" t="s">
        <v>398</v>
      </c>
      <c r="E349" s="3">
        <v>1512.0</v>
      </c>
      <c r="F349" s="3">
        <v>266.0</v>
      </c>
      <c r="G349" s="3">
        <v>123.0</v>
      </c>
      <c r="H349" s="3">
        <f t="shared" si="29"/>
        <v>327.5</v>
      </c>
      <c r="I349" s="88">
        <f t="shared" si="30"/>
        <v>0.2166005291</v>
      </c>
      <c r="J349" s="3">
        <v>293900.10000000003</v>
      </c>
      <c r="K349" s="3">
        <f t="shared" si="31"/>
        <v>194.378373</v>
      </c>
      <c r="L349" s="3">
        <f t="shared" si="32"/>
        <v>897.4048855</v>
      </c>
      <c r="M349" s="3"/>
      <c r="N349" s="3">
        <f t="shared" si="33"/>
        <v>602622.3841</v>
      </c>
      <c r="O349" s="3">
        <f t="shared" si="34"/>
        <v>398.5597778</v>
      </c>
      <c r="P349" s="3">
        <f t="shared" si="35"/>
        <v>1840.068348</v>
      </c>
      <c r="Q349" s="3"/>
      <c r="R349" s="3">
        <f t="shared" ref="R349:T349" si="370">N349-J349</f>
        <v>308722.2841</v>
      </c>
      <c r="S349" s="3">
        <f t="shared" si="370"/>
        <v>204.1814048</v>
      </c>
      <c r="T349" s="3">
        <f t="shared" si="370"/>
        <v>942.6634629</v>
      </c>
      <c r="U349" s="3"/>
      <c r="V349" s="3"/>
      <c r="W349" s="3"/>
      <c r="X349" s="3"/>
      <c r="Y349" s="3"/>
      <c r="Z349" s="3"/>
    </row>
    <row r="350" ht="14.25" customHeight="1">
      <c r="A350" s="15">
        <v>2902.0</v>
      </c>
      <c r="B350" s="2">
        <v>1.0</v>
      </c>
      <c r="C350" s="2">
        <f>IF(A350&gt;=6000, 0,VLOOKUP(A350,'Fall20 data fy22 comp rev '!$K$11:$N$536,3,0))</f>
        <v>6</v>
      </c>
      <c r="D350" s="3" t="s">
        <v>4402</v>
      </c>
      <c r="E350" s="3">
        <v>589.0</v>
      </c>
      <c r="F350" s="3">
        <v>103.0</v>
      </c>
      <c r="G350" s="3">
        <v>73.0</v>
      </c>
      <c r="H350" s="3">
        <f t="shared" si="29"/>
        <v>139.5</v>
      </c>
      <c r="I350" s="88">
        <f t="shared" si="30"/>
        <v>0.2368421053</v>
      </c>
      <c r="J350" s="3">
        <v>135730.4</v>
      </c>
      <c r="K350" s="3">
        <f t="shared" si="31"/>
        <v>230.4421053</v>
      </c>
      <c r="L350" s="3">
        <f t="shared" si="32"/>
        <v>972.9777778</v>
      </c>
      <c r="M350" s="3"/>
      <c r="N350" s="3">
        <f t="shared" si="33"/>
        <v>256689.5346</v>
      </c>
      <c r="O350" s="3">
        <f t="shared" si="34"/>
        <v>435.8056615</v>
      </c>
      <c r="P350" s="3">
        <f t="shared" si="35"/>
        <v>1840.068348</v>
      </c>
      <c r="Q350" s="3"/>
      <c r="R350" s="3">
        <f t="shared" ref="R350:T350" si="371">N350-J350</f>
        <v>120959.1346</v>
      </c>
      <c r="S350" s="3">
        <f t="shared" si="371"/>
        <v>205.3635562</v>
      </c>
      <c r="T350" s="3">
        <f t="shared" si="371"/>
        <v>867.0905706</v>
      </c>
      <c r="U350" s="3"/>
      <c r="V350" s="3"/>
      <c r="W350" s="3"/>
      <c r="X350" s="3"/>
      <c r="Y350" s="3"/>
      <c r="Z350" s="3"/>
    </row>
    <row r="351" ht="14.25" customHeight="1">
      <c r="A351" s="15">
        <v>2903.0</v>
      </c>
      <c r="B351" s="2">
        <v>1.0</v>
      </c>
      <c r="C351" s="2">
        <f>IF(A351&gt;=6000, 0,VLOOKUP(A351,'Fall20 data fy22 comp rev '!$K$11:$N$536,3,0))</f>
        <v>6</v>
      </c>
      <c r="D351" s="3" t="s">
        <v>1626</v>
      </c>
      <c r="E351" s="3">
        <v>493.0</v>
      </c>
      <c r="F351" s="3">
        <v>132.0</v>
      </c>
      <c r="G351" s="3">
        <v>69.0</v>
      </c>
      <c r="H351" s="3">
        <f t="shared" si="29"/>
        <v>166.5</v>
      </c>
      <c r="I351" s="88">
        <f t="shared" si="30"/>
        <v>0.3377281947</v>
      </c>
      <c r="J351" s="3">
        <v>238513.34</v>
      </c>
      <c r="K351" s="3">
        <f t="shared" si="31"/>
        <v>483.7998783</v>
      </c>
      <c r="L351" s="3">
        <f t="shared" si="32"/>
        <v>1432.512553</v>
      </c>
      <c r="M351" s="3"/>
      <c r="N351" s="3">
        <f t="shared" si="33"/>
        <v>306371.38</v>
      </c>
      <c r="O351" s="3">
        <f t="shared" si="34"/>
        <v>621.4429615</v>
      </c>
      <c r="P351" s="3">
        <f t="shared" si="35"/>
        <v>1840.068348</v>
      </c>
      <c r="Q351" s="3"/>
      <c r="R351" s="3">
        <f t="shared" ref="R351:T351" si="372">N351-J351</f>
        <v>67858.04001</v>
      </c>
      <c r="S351" s="3">
        <f t="shared" si="372"/>
        <v>137.6430832</v>
      </c>
      <c r="T351" s="3">
        <f t="shared" si="372"/>
        <v>407.5557959</v>
      </c>
      <c r="U351" s="3"/>
      <c r="V351" s="3"/>
      <c r="W351" s="3"/>
      <c r="X351" s="3"/>
      <c r="Y351" s="3"/>
      <c r="Z351" s="3"/>
    </row>
    <row r="352" ht="14.25" customHeight="1">
      <c r="A352" s="15">
        <v>2904.0</v>
      </c>
      <c r="B352" s="2">
        <v>1.0</v>
      </c>
      <c r="C352" s="2">
        <f>IF(A352&gt;=6000, 0,VLOOKUP(A352,'Fall20 data fy22 comp rev '!$K$11:$N$536,3,0))</f>
        <v>6</v>
      </c>
      <c r="D352" s="3" t="s">
        <v>4403</v>
      </c>
      <c r="E352" s="3">
        <v>732.0</v>
      </c>
      <c r="F352" s="3">
        <v>233.0</v>
      </c>
      <c r="G352" s="3">
        <v>128.0</v>
      </c>
      <c r="H352" s="3">
        <f t="shared" si="29"/>
        <v>297</v>
      </c>
      <c r="I352" s="88">
        <f t="shared" si="30"/>
        <v>0.4057377049</v>
      </c>
      <c r="J352" s="3">
        <v>499192.32999999996</v>
      </c>
      <c r="K352" s="3">
        <f t="shared" si="31"/>
        <v>681.956735</v>
      </c>
      <c r="L352" s="3">
        <f t="shared" si="32"/>
        <v>1680.782256</v>
      </c>
      <c r="M352" s="3"/>
      <c r="N352" s="3">
        <f t="shared" si="33"/>
        <v>546500.2995</v>
      </c>
      <c r="O352" s="3">
        <f t="shared" si="34"/>
        <v>746.5851086</v>
      </c>
      <c r="P352" s="3">
        <f t="shared" si="35"/>
        <v>1840.068348</v>
      </c>
      <c r="Q352" s="3"/>
      <c r="R352" s="3">
        <f t="shared" ref="R352:T352" si="373">N352-J352</f>
        <v>47307.96948</v>
      </c>
      <c r="S352" s="3">
        <f t="shared" si="373"/>
        <v>64.62837361</v>
      </c>
      <c r="T352" s="3">
        <f t="shared" si="373"/>
        <v>159.2860925</v>
      </c>
      <c r="U352" s="3"/>
      <c r="V352" s="3"/>
      <c r="W352" s="3"/>
      <c r="X352" s="3"/>
      <c r="Y352" s="3"/>
      <c r="Z352" s="3"/>
    </row>
    <row r="353" ht="14.25" customHeight="1">
      <c r="A353" s="15">
        <v>2905.0</v>
      </c>
      <c r="B353" s="2">
        <v>1.0</v>
      </c>
      <c r="C353" s="2">
        <f>IF(A353&gt;=6000, 0,VLOOKUP(A353,'Fall20 data fy22 comp rev '!$K$11:$N$536,3,0))</f>
        <v>5</v>
      </c>
      <c r="D353" s="3" t="s">
        <v>4404</v>
      </c>
      <c r="E353" s="3">
        <v>1899.0</v>
      </c>
      <c r="F353" s="3">
        <v>426.0</v>
      </c>
      <c r="G353" s="3">
        <v>284.0</v>
      </c>
      <c r="H353" s="3">
        <f t="shared" si="29"/>
        <v>568</v>
      </c>
      <c r="I353" s="88">
        <f t="shared" si="30"/>
        <v>0.299104792</v>
      </c>
      <c r="J353" s="3">
        <v>744492.1900000001</v>
      </c>
      <c r="K353" s="3">
        <f t="shared" si="31"/>
        <v>392.0443339</v>
      </c>
      <c r="L353" s="3">
        <f t="shared" si="32"/>
        <v>1310.725687</v>
      </c>
      <c r="M353" s="3"/>
      <c r="N353" s="3">
        <f t="shared" si="33"/>
        <v>1045158.822</v>
      </c>
      <c r="O353" s="3">
        <f t="shared" si="34"/>
        <v>550.3732606</v>
      </c>
      <c r="P353" s="3">
        <f t="shared" si="35"/>
        <v>1840.068348</v>
      </c>
      <c r="Q353" s="3"/>
      <c r="R353" s="3">
        <f t="shared" ref="R353:T353" si="374">N353-J353</f>
        <v>300666.6319</v>
      </c>
      <c r="S353" s="3">
        <f t="shared" si="374"/>
        <v>158.3289268</v>
      </c>
      <c r="T353" s="3">
        <f t="shared" si="374"/>
        <v>529.3426618</v>
      </c>
      <c r="U353" s="3"/>
      <c r="V353" s="3"/>
      <c r="W353" s="3"/>
      <c r="X353" s="3"/>
      <c r="Y353" s="3"/>
      <c r="Z353" s="3"/>
    </row>
    <row r="354" ht="14.25" customHeight="1">
      <c r="A354" s="15">
        <v>2906.0</v>
      </c>
      <c r="B354" s="2">
        <v>1.0</v>
      </c>
      <c r="C354" s="2">
        <f>IF(A354&gt;=6000, 0,VLOOKUP(A354,'Fall20 data fy22 comp rev '!$K$11:$N$536,3,0))</f>
        <v>6</v>
      </c>
      <c r="D354" s="3" t="s">
        <v>4405</v>
      </c>
      <c r="E354" s="3">
        <v>399.0</v>
      </c>
      <c r="F354" s="3">
        <v>102.0</v>
      </c>
      <c r="G354" s="3">
        <v>81.0</v>
      </c>
      <c r="H354" s="3">
        <f t="shared" si="29"/>
        <v>142.5</v>
      </c>
      <c r="I354" s="88">
        <f t="shared" si="30"/>
        <v>0.3571428571</v>
      </c>
      <c r="J354" s="3">
        <v>211586.18</v>
      </c>
      <c r="K354" s="3">
        <f t="shared" si="31"/>
        <v>530.2911779</v>
      </c>
      <c r="L354" s="3">
        <f t="shared" si="32"/>
        <v>1484.815298</v>
      </c>
      <c r="M354" s="3"/>
      <c r="N354" s="3">
        <f t="shared" si="33"/>
        <v>262209.7396</v>
      </c>
      <c r="O354" s="3">
        <f t="shared" si="34"/>
        <v>657.1672673</v>
      </c>
      <c r="P354" s="3">
        <f t="shared" si="35"/>
        <v>1840.068348</v>
      </c>
      <c r="Q354" s="3"/>
      <c r="R354" s="3">
        <f t="shared" ref="R354:T354" si="375">N354-J354</f>
        <v>50623.55965</v>
      </c>
      <c r="S354" s="3">
        <f t="shared" si="375"/>
        <v>126.8760893</v>
      </c>
      <c r="T354" s="3">
        <f t="shared" si="375"/>
        <v>355.2530502</v>
      </c>
      <c r="U354" s="3"/>
      <c r="V354" s="3"/>
      <c r="W354" s="3"/>
      <c r="X354" s="3"/>
      <c r="Y354" s="3"/>
      <c r="Z354" s="3"/>
    </row>
    <row r="355" ht="14.25" customHeight="1">
      <c r="A355" s="15">
        <v>2907.0</v>
      </c>
      <c r="B355" s="2">
        <v>1.0</v>
      </c>
      <c r="C355" s="2">
        <f>IF(A355&gt;=6000, 0,VLOOKUP(A355,'Fall20 data fy22 comp rev '!$K$11:$N$536,3,0))</f>
        <v>6</v>
      </c>
      <c r="D355" s="3" t="s">
        <v>404</v>
      </c>
      <c r="E355" s="3">
        <v>314.0</v>
      </c>
      <c r="F355" s="3">
        <v>179.0</v>
      </c>
      <c r="G355" s="3">
        <v>44.0</v>
      </c>
      <c r="H355" s="3">
        <f t="shared" si="29"/>
        <v>201</v>
      </c>
      <c r="I355" s="88">
        <f t="shared" si="30"/>
        <v>0.6401273885</v>
      </c>
      <c r="J355" s="3">
        <v>530607.3500000001</v>
      </c>
      <c r="K355" s="3">
        <f t="shared" si="31"/>
        <v>1689.832325</v>
      </c>
      <c r="L355" s="3">
        <f t="shared" si="32"/>
        <v>2639.837562</v>
      </c>
      <c r="M355" s="3"/>
      <c r="N355" s="3">
        <f t="shared" si="33"/>
        <v>369853.738</v>
      </c>
      <c r="O355" s="3">
        <f t="shared" si="34"/>
        <v>1177.878147</v>
      </c>
      <c r="P355" s="3">
        <f t="shared" si="35"/>
        <v>1840.068348</v>
      </c>
      <c r="Q355" s="3"/>
      <c r="R355" s="3">
        <f t="shared" ref="R355:T355" si="376">N355-J355</f>
        <v>-160753.612</v>
      </c>
      <c r="S355" s="3">
        <f t="shared" si="376"/>
        <v>-511.9541782</v>
      </c>
      <c r="T355" s="3">
        <f t="shared" si="376"/>
        <v>-799.7692138</v>
      </c>
      <c r="U355" s="3"/>
      <c r="V355" s="3"/>
      <c r="W355" s="3"/>
      <c r="X355" s="3"/>
      <c r="Y355" s="3"/>
      <c r="Z355" s="3"/>
    </row>
    <row r="356" ht="14.25" customHeight="1">
      <c r="A356" s="15">
        <v>2908.0</v>
      </c>
      <c r="B356" s="2">
        <v>1.0</v>
      </c>
      <c r="C356" s="2">
        <f>IF(A356&gt;=6000, 0,VLOOKUP(A356,'Fall20 data fy22 comp rev '!$K$11:$N$536,3,0))</f>
        <v>6</v>
      </c>
      <c r="D356" s="3" t="s">
        <v>405</v>
      </c>
      <c r="E356" s="3">
        <v>485.0</v>
      </c>
      <c r="F356" s="3">
        <v>110.0</v>
      </c>
      <c r="G356" s="3">
        <v>42.0</v>
      </c>
      <c r="H356" s="3">
        <f t="shared" si="29"/>
        <v>131</v>
      </c>
      <c r="I356" s="88">
        <f t="shared" si="30"/>
        <v>0.2701030928</v>
      </c>
      <c r="J356" s="3">
        <v>150069.66</v>
      </c>
      <c r="K356" s="3">
        <f t="shared" si="31"/>
        <v>309.4219794</v>
      </c>
      <c r="L356" s="3">
        <f t="shared" si="32"/>
        <v>1145.569924</v>
      </c>
      <c r="M356" s="3"/>
      <c r="N356" s="3">
        <f t="shared" si="33"/>
        <v>241048.9536</v>
      </c>
      <c r="O356" s="3">
        <f t="shared" si="34"/>
        <v>497.0081518</v>
      </c>
      <c r="P356" s="3">
        <f t="shared" si="35"/>
        <v>1840.068348</v>
      </c>
      <c r="Q356" s="3"/>
      <c r="R356" s="3">
        <f t="shared" ref="R356:T356" si="377">N356-J356</f>
        <v>90979.29364</v>
      </c>
      <c r="S356" s="3">
        <f t="shared" si="377"/>
        <v>187.5861725</v>
      </c>
      <c r="T356" s="3">
        <f t="shared" si="377"/>
        <v>694.4984248</v>
      </c>
      <c r="U356" s="3"/>
      <c r="V356" s="3"/>
      <c r="W356" s="3"/>
      <c r="X356" s="3"/>
      <c r="Y356" s="3"/>
      <c r="Z356" s="3"/>
    </row>
    <row r="357" ht="14.25" customHeight="1">
      <c r="A357" s="15">
        <v>4000.0</v>
      </c>
      <c r="B357" s="2">
        <v>7.0</v>
      </c>
      <c r="C357" s="2">
        <f>IF(A357&gt;=6000, 0,VLOOKUP(A357,'Fall20 data fy22 comp rev '!$K$11:$N$536,3,0))</f>
        <v>7</v>
      </c>
      <c r="D357" s="3" t="s">
        <v>407</v>
      </c>
      <c r="E357" s="3">
        <v>115.0</v>
      </c>
      <c r="F357" s="3">
        <v>98.0</v>
      </c>
      <c r="G357" s="3">
        <v>3.0</v>
      </c>
      <c r="H357" s="3">
        <f t="shared" si="29"/>
        <v>99.5</v>
      </c>
      <c r="I357" s="88">
        <f t="shared" si="30"/>
        <v>0.8652173913</v>
      </c>
      <c r="J357" s="3">
        <v>326738.1</v>
      </c>
      <c r="K357" s="3">
        <f t="shared" si="31"/>
        <v>2841.20087</v>
      </c>
      <c r="L357" s="3">
        <f t="shared" si="32"/>
        <v>3283.8</v>
      </c>
      <c r="M357" s="3"/>
      <c r="N357" s="3">
        <f t="shared" si="33"/>
        <v>183086.8007</v>
      </c>
      <c r="O357" s="3">
        <f t="shared" si="34"/>
        <v>1592.059136</v>
      </c>
      <c r="P357" s="3">
        <f t="shared" si="35"/>
        <v>1840.068348</v>
      </c>
      <c r="Q357" s="3"/>
      <c r="R357" s="3">
        <f t="shared" ref="R357:T357" si="378">N357-J357</f>
        <v>-143651.2993</v>
      </c>
      <c r="S357" s="3">
        <f t="shared" si="378"/>
        <v>-1249.141733</v>
      </c>
      <c r="T357" s="3">
        <f t="shared" si="378"/>
        <v>-1443.731652</v>
      </c>
      <c r="U357" s="3"/>
      <c r="V357" s="3"/>
      <c r="W357" s="3"/>
      <c r="X357" s="3"/>
      <c r="Y357" s="3"/>
      <c r="Z357" s="3"/>
    </row>
    <row r="358" ht="14.25" customHeight="1">
      <c r="A358" s="15">
        <v>4001.0</v>
      </c>
      <c r="B358" s="2">
        <v>7.0</v>
      </c>
      <c r="C358" s="2">
        <f>IF(A358&gt;=6000, 0,VLOOKUP(A358,'Fall20 data fy22 comp rev '!$K$11:$N$536,3,0))</f>
        <v>7</v>
      </c>
      <c r="D358" s="3" t="s">
        <v>408</v>
      </c>
      <c r="E358" s="3">
        <v>216.0</v>
      </c>
      <c r="F358" s="3">
        <v>36.0</v>
      </c>
      <c r="G358" s="3">
        <v>15.0</v>
      </c>
      <c r="H358" s="3">
        <f t="shared" si="29"/>
        <v>43.5</v>
      </c>
      <c r="I358" s="88">
        <f t="shared" si="30"/>
        <v>0.2013888889</v>
      </c>
      <c r="J358" s="3">
        <v>35957.61</v>
      </c>
      <c r="K358" s="3">
        <f t="shared" si="31"/>
        <v>166.4704167</v>
      </c>
      <c r="L358" s="3">
        <f t="shared" si="32"/>
        <v>826.6117241</v>
      </c>
      <c r="M358" s="3"/>
      <c r="N358" s="3">
        <f t="shared" si="33"/>
        <v>80042.97316</v>
      </c>
      <c r="O358" s="3">
        <f t="shared" si="34"/>
        <v>370.5693202</v>
      </c>
      <c r="P358" s="3">
        <f t="shared" si="35"/>
        <v>1840.068348</v>
      </c>
      <c r="Q358" s="3"/>
      <c r="R358" s="3">
        <f t="shared" ref="R358:T358" si="379">N358-J358</f>
        <v>44085.36316</v>
      </c>
      <c r="S358" s="3">
        <f t="shared" si="379"/>
        <v>204.0989035</v>
      </c>
      <c r="T358" s="3">
        <f t="shared" si="379"/>
        <v>1013.456624</v>
      </c>
      <c r="U358" s="3"/>
      <c r="V358" s="3"/>
      <c r="W358" s="3"/>
      <c r="X358" s="3"/>
      <c r="Y358" s="3"/>
      <c r="Z358" s="3"/>
    </row>
    <row r="359" ht="14.25" customHeight="1">
      <c r="A359" s="15">
        <v>4003.0</v>
      </c>
      <c r="B359" s="2">
        <v>7.0</v>
      </c>
      <c r="C359" s="2">
        <f>IF(A359&gt;=6000, 0,VLOOKUP(A359,'Fall20 data fy22 comp rev '!$K$11:$N$536,3,0))</f>
        <v>7</v>
      </c>
      <c r="D359" s="3" t="s">
        <v>409</v>
      </c>
      <c r="E359" s="3">
        <v>101.0</v>
      </c>
      <c r="F359" s="3">
        <v>47.0</v>
      </c>
      <c r="G359" s="3">
        <v>5.0</v>
      </c>
      <c r="H359" s="3">
        <f t="shared" si="29"/>
        <v>49.5</v>
      </c>
      <c r="I359" s="88">
        <f t="shared" si="30"/>
        <v>0.4900990099</v>
      </c>
      <c r="J359" s="3">
        <v>99553.87</v>
      </c>
      <c r="K359" s="3">
        <f t="shared" si="31"/>
        <v>985.6818812</v>
      </c>
      <c r="L359" s="3">
        <f t="shared" si="32"/>
        <v>2011.189293</v>
      </c>
      <c r="M359" s="3"/>
      <c r="N359" s="3">
        <f t="shared" si="33"/>
        <v>91083.38325</v>
      </c>
      <c r="O359" s="3">
        <f t="shared" si="34"/>
        <v>901.8156757</v>
      </c>
      <c r="P359" s="3">
        <f t="shared" si="35"/>
        <v>1840.068348</v>
      </c>
      <c r="Q359" s="3"/>
      <c r="R359" s="3">
        <f t="shared" ref="R359:T359" si="380">N359-J359</f>
        <v>-8470.486753</v>
      </c>
      <c r="S359" s="3">
        <f t="shared" si="380"/>
        <v>-83.86620548</v>
      </c>
      <c r="T359" s="3">
        <f t="shared" si="380"/>
        <v>-171.1209445</v>
      </c>
      <c r="U359" s="3"/>
      <c r="V359" s="3"/>
      <c r="W359" s="3"/>
      <c r="X359" s="3"/>
      <c r="Y359" s="3"/>
      <c r="Z359" s="3"/>
    </row>
    <row r="360" ht="14.25" customHeight="1">
      <c r="A360" s="15">
        <v>4004.0</v>
      </c>
      <c r="B360" s="2">
        <v>7.0</v>
      </c>
      <c r="C360" s="2">
        <f>IF(A360&gt;=6000, 0,VLOOKUP(A360,'Fall20 data fy22 comp rev '!$K$11:$N$536,3,0))</f>
        <v>7</v>
      </c>
      <c r="D360" s="3" t="s">
        <v>410</v>
      </c>
      <c r="E360" s="3">
        <v>140.0</v>
      </c>
      <c r="F360" s="3">
        <v>133.0</v>
      </c>
      <c r="G360" s="3">
        <v>7.0</v>
      </c>
      <c r="H360" s="3">
        <f t="shared" si="29"/>
        <v>136.5</v>
      </c>
      <c r="I360" s="88">
        <f t="shared" si="30"/>
        <v>0.975</v>
      </c>
      <c r="J360" s="3">
        <v>448238.7</v>
      </c>
      <c r="K360" s="3">
        <f t="shared" si="31"/>
        <v>3201.705</v>
      </c>
      <c r="L360" s="3">
        <f t="shared" si="32"/>
        <v>3283.8</v>
      </c>
      <c r="M360" s="3"/>
      <c r="N360" s="3">
        <f t="shared" si="33"/>
        <v>251169.3296</v>
      </c>
      <c r="O360" s="3">
        <f t="shared" si="34"/>
        <v>1794.06664</v>
      </c>
      <c r="P360" s="3">
        <f t="shared" si="35"/>
        <v>1840.068348</v>
      </c>
      <c r="Q360" s="3"/>
      <c r="R360" s="3">
        <f t="shared" ref="R360:T360" si="381">N360-J360</f>
        <v>-197069.3704</v>
      </c>
      <c r="S360" s="3">
        <f t="shared" si="381"/>
        <v>-1407.63836</v>
      </c>
      <c r="T360" s="3">
        <f t="shared" si="381"/>
        <v>-1443.731652</v>
      </c>
      <c r="U360" s="3"/>
      <c r="V360" s="3"/>
      <c r="W360" s="3"/>
      <c r="X360" s="3"/>
      <c r="Y360" s="3"/>
      <c r="Z360" s="3"/>
    </row>
    <row r="361" ht="14.25" customHeight="1">
      <c r="A361" s="15">
        <v>4005.0</v>
      </c>
      <c r="B361" s="2">
        <v>7.0</v>
      </c>
      <c r="C361" s="2">
        <f>IF(A361&gt;=6000, 0,VLOOKUP(A361,'Fall20 data fy22 comp rev '!$K$11:$N$536,3,0))</f>
        <v>7</v>
      </c>
      <c r="D361" s="3" t="s">
        <v>411</v>
      </c>
      <c r="E361" s="3">
        <v>94.0</v>
      </c>
      <c r="F361" s="3">
        <v>42.0</v>
      </c>
      <c r="G361" s="3">
        <v>14.0</v>
      </c>
      <c r="H361" s="3">
        <f t="shared" si="29"/>
        <v>49</v>
      </c>
      <c r="I361" s="88">
        <f t="shared" si="30"/>
        <v>0.5212765957</v>
      </c>
      <c r="J361" s="3">
        <v>104862.68</v>
      </c>
      <c r="K361" s="3">
        <f t="shared" si="31"/>
        <v>1115.560426</v>
      </c>
      <c r="L361" s="3">
        <f t="shared" si="32"/>
        <v>2140.054694</v>
      </c>
      <c r="M361" s="3"/>
      <c r="N361" s="3">
        <f t="shared" si="33"/>
        <v>90163.34907</v>
      </c>
      <c r="O361" s="3">
        <f t="shared" si="34"/>
        <v>959.1845646</v>
      </c>
      <c r="P361" s="3">
        <f t="shared" si="35"/>
        <v>1840.068348</v>
      </c>
      <c r="Q361" s="3"/>
      <c r="R361" s="3">
        <f t="shared" ref="R361:T361" si="382">N361-J361</f>
        <v>-14699.33093</v>
      </c>
      <c r="S361" s="3">
        <f t="shared" si="382"/>
        <v>-156.3758609</v>
      </c>
      <c r="T361" s="3">
        <f t="shared" si="382"/>
        <v>-299.9863455</v>
      </c>
      <c r="U361" s="3"/>
      <c r="V361" s="3"/>
      <c r="W361" s="3"/>
      <c r="X361" s="3"/>
      <c r="Y361" s="3"/>
      <c r="Z361" s="3"/>
    </row>
    <row r="362" ht="14.25" customHeight="1">
      <c r="A362" s="15">
        <v>4007.0</v>
      </c>
      <c r="B362" s="2">
        <v>7.0</v>
      </c>
      <c r="C362" s="2">
        <f>IF(A362&gt;=6000, 0,VLOOKUP(A362,'Fall20 data fy22 comp rev '!$K$11:$N$536,3,0))</f>
        <v>7</v>
      </c>
      <c r="D362" s="3" t="s">
        <v>412</v>
      </c>
      <c r="E362" s="3">
        <v>214.0</v>
      </c>
      <c r="F362" s="3">
        <v>38.0</v>
      </c>
      <c r="G362" s="3">
        <v>10.0</v>
      </c>
      <c r="H362" s="3">
        <f t="shared" si="29"/>
        <v>43</v>
      </c>
      <c r="I362" s="88">
        <f t="shared" si="30"/>
        <v>0.2009345794</v>
      </c>
      <c r="J362" s="3">
        <v>36669.1</v>
      </c>
      <c r="K362" s="3">
        <f t="shared" si="31"/>
        <v>171.3509346</v>
      </c>
      <c r="L362" s="3">
        <f t="shared" si="32"/>
        <v>852.7697674</v>
      </c>
      <c r="M362" s="3"/>
      <c r="N362" s="3">
        <f t="shared" si="33"/>
        <v>79122.93898</v>
      </c>
      <c r="O362" s="3">
        <f t="shared" si="34"/>
        <v>369.7333597</v>
      </c>
      <c r="P362" s="3">
        <f t="shared" si="35"/>
        <v>1840.068348</v>
      </c>
      <c r="Q362" s="3"/>
      <c r="R362" s="3">
        <f t="shared" ref="R362:T362" si="383">N362-J362</f>
        <v>42453.83898</v>
      </c>
      <c r="S362" s="3">
        <f t="shared" si="383"/>
        <v>198.3824251</v>
      </c>
      <c r="T362" s="3">
        <f t="shared" si="383"/>
        <v>987.298581</v>
      </c>
      <c r="U362" s="3"/>
      <c r="V362" s="3"/>
      <c r="W362" s="3"/>
      <c r="X362" s="3"/>
      <c r="Y362" s="3"/>
      <c r="Z362" s="3"/>
    </row>
    <row r="363" ht="14.25" customHeight="1">
      <c r="A363" s="15">
        <v>4008.0</v>
      </c>
      <c r="B363" s="2">
        <v>7.0</v>
      </c>
      <c r="C363" s="2">
        <f>IF(A363&gt;=6000, 0,VLOOKUP(A363,'Fall20 data fy22 comp rev '!$K$11:$N$536,3,0))</f>
        <v>7</v>
      </c>
      <c r="D363" s="3" t="s">
        <v>413</v>
      </c>
      <c r="E363" s="3">
        <v>654.0</v>
      </c>
      <c r="F363" s="3">
        <v>47.0</v>
      </c>
      <c r="G363" s="3">
        <v>51.0</v>
      </c>
      <c r="H363" s="3">
        <f t="shared" si="29"/>
        <v>72.5</v>
      </c>
      <c r="I363" s="88">
        <f t="shared" si="30"/>
        <v>0.1108562691</v>
      </c>
      <c r="J363" s="3">
        <v>33713.68</v>
      </c>
      <c r="K363" s="3">
        <f t="shared" si="31"/>
        <v>51.54996942</v>
      </c>
      <c r="L363" s="3">
        <f t="shared" si="32"/>
        <v>465.0162759</v>
      </c>
      <c r="M363" s="3"/>
      <c r="N363" s="3">
        <f t="shared" si="33"/>
        <v>133404.9553</v>
      </c>
      <c r="O363" s="3">
        <f t="shared" si="34"/>
        <v>203.983112</v>
      </c>
      <c r="P363" s="3">
        <f t="shared" si="35"/>
        <v>1840.068348</v>
      </c>
      <c r="Q363" s="3"/>
      <c r="R363" s="3">
        <f t="shared" ref="R363:T363" si="384">N363-J363</f>
        <v>99691.27526</v>
      </c>
      <c r="S363" s="3">
        <f t="shared" si="384"/>
        <v>152.4331426</v>
      </c>
      <c r="T363" s="3">
        <f t="shared" si="384"/>
        <v>1375.052073</v>
      </c>
      <c r="U363" s="3"/>
      <c r="V363" s="3"/>
      <c r="W363" s="3"/>
      <c r="X363" s="3"/>
      <c r="Y363" s="3"/>
      <c r="Z363" s="3"/>
    </row>
    <row r="364" ht="14.25" customHeight="1">
      <c r="A364" s="15">
        <v>4011.0</v>
      </c>
      <c r="B364" s="2">
        <v>7.0</v>
      </c>
      <c r="C364" s="2">
        <f>IF(A364&gt;=6000, 0,VLOOKUP(A364,'Fall20 data fy22 comp rev '!$K$11:$N$536,3,0))</f>
        <v>7</v>
      </c>
      <c r="D364" s="3" t="s">
        <v>3314</v>
      </c>
      <c r="E364" s="3">
        <v>899.0</v>
      </c>
      <c r="F364" s="3">
        <v>455.0</v>
      </c>
      <c r="G364" s="3">
        <v>165.0</v>
      </c>
      <c r="H364" s="3">
        <f t="shared" si="29"/>
        <v>537.5</v>
      </c>
      <c r="I364" s="88">
        <f t="shared" si="30"/>
        <v>0.5978865406</v>
      </c>
      <c r="J364" s="3">
        <v>1319211.92</v>
      </c>
      <c r="K364" s="3">
        <f t="shared" si="31"/>
        <v>1467.421491</v>
      </c>
      <c r="L364" s="3">
        <f t="shared" si="32"/>
        <v>2454.347758</v>
      </c>
      <c r="M364" s="3"/>
      <c r="N364" s="3">
        <f t="shared" si="33"/>
        <v>989036.7373</v>
      </c>
      <c r="O364" s="3">
        <f t="shared" si="34"/>
        <v>1100.152099</v>
      </c>
      <c r="P364" s="3">
        <f t="shared" si="35"/>
        <v>1840.068348</v>
      </c>
      <c r="Q364" s="3"/>
      <c r="R364" s="3">
        <f t="shared" ref="R364:T364" si="385">N364-J364</f>
        <v>-330175.1827</v>
      </c>
      <c r="S364" s="3">
        <f t="shared" si="385"/>
        <v>-367.2693912</v>
      </c>
      <c r="T364" s="3">
        <f t="shared" si="385"/>
        <v>-614.2794097</v>
      </c>
      <c r="U364" s="3"/>
      <c r="V364" s="3"/>
      <c r="W364" s="3"/>
      <c r="X364" s="3"/>
      <c r="Y364" s="3"/>
      <c r="Z364" s="3"/>
    </row>
    <row r="365" ht="14.25" customHeight="1">
      <c r="A365" s="15">
        <v>4015.0</v>
      </c>
      <c r="B365" s="2">
        <v>7.0</v>
      </c>
      <c r="C365" s="2">
        <f>IF(A365&gt;=6000, 0,VLOOKUP(A365,'Fall20 data fy22 comp rev '!$K$11:$N$536,3,0))</f>
        <v>7</v>
      </c>
      <c r="D365" s="3" t="s">
        <v>415</v>
      </c>
      <c r="E365" s="3">
        <v>799.0</v>
      </c>
      <c r="F365" s="3">
        <v>541.0</v>
      </c>
      <c r="G365" s="3">
        <v>145.0</v>
      </c>
      <c r="H365" s="3">
        <f t="shared" si="29"/>
        <v>613.5</v>
      </c>
      <c r="I365" s="88">
        <f t="shared" si="30"/>
        <v>0.7678347935</v>
      </c>
      <c r="J365" s="3">
        <v>1935690.6400000001</v>
      </c>
      <c r="K365" s="3">
        <f t="shared" si="31"/>
        <v>2422.641602</v>
      </c>
      <c r="L365" s="3">
        <f t="shared" si="32"/>
        <v>3155.159967</v>
      </c>
      <c r="M365" s="3"/>
      <c r="N365" s="3">
        <f t="shared" si="33"/>
        <v>1128881.932</v>
      </c>
      <c r="O365" s="3">
        <f t="shared" si="34"/>
        <v>1412.8685</v>
      </c>
      <c r="P365" s="3">
        <f t="shared" si="35"/>
        <v>1840.068348</v>
      </c>
      <c r="Q365" s="3"/>
      <c r="R365" s="3">
        <f t="shared" ref="R365:T365" si="386">N365-J365</f>
        <v>-806808.7082</v>
      </c>
      <c r="S365" s="3">
        <f t="shared" si="386"/>
        <v>-1009.773102</v>
      </c>
      <c r="T365" s="3">
        <f t="shared" si="386"/>
        <v>-1315.091619</v>
      </c>
      <c r="U365" s="3"/>
      <c r="V365" s="3"/>
      <c r="W365" s="3"/>
      <c r="X365" s="3"/>
      <c r="Y365" s="3"/>
      <c r="Z365" s="3"/>
    </row>
    <row r="366" ht="14.25" customHeight="1">
      <c r="A366" s="15">
        <v>4016.0</v>
      </c>
      <c r="B366" s="2">
        <v>7.0</v>
      </c>
      <c r="C366" s="2">
        <f>IF(A366&gt;=6000, 0,VLOOKUP(A366,'Fall20 data fy22 comp rev '!$K$11:$N$536,3,0))</f>
        <v>7</v>
      </c>
      <c r="D366" s="3" t="s">
        <v>416</v>
      </c>
      <c r="E366" s="3">
        <v>212.0</v>
      </c>
      <c r="F366" s="3">
        <v>14.0</v>
      </c>
      <c r="G366" s="3">
        <v>4.0</v>
      </c>
      <c r="H366" s="3">
        <f t="shared" si="29"/>
        <v>16</v>
      </c>
      <c r="I366" s="88">
        <f t="shared" si="30"/>
        <v>0.07547169811</v>
      </c>
      <c r="J366" s="3">
        <v>4980.43</v>
      </c>
      <c r="K366" s="3">
        <f t="shared" si="31"/>
        <v>23.49259434</v>
      </c>
      <c r="L366" s="3">
        <f t="shared" si="32"/>
        <v>311.276875</v>
      </c>
      <c r="M366" s="3"/>
      <c r="N366" s="3">
        <f t="shared" si="33"/>
        <v>29441.09357</v>
      </c>
      <c r="O366" s="3">
        <f t="shared" si="34"/>
        <v>138.8730829</v>
      </c>
      <c r="P366" s="3">
        <f t="shared" si="35"/>
        <v>1840.068348</v>
      </c>
      <c r="Q366" s="3"/>
      <c r="R366" s="3">
        <f t="shared" ref="R366:T366" si="387">N366-J366</f>
        <v>24460.66357</v>
      </c>
      <c r="S366" s="3">
        <f t="shared" si="387"/>
        <v>115.3804886</v>
      </c>
      <c r="T366" s="3">
        <f t="shared" si="387"/>
        <v>1528.791473</v>
      </c>
      <c r="U366" s="3"/>
      <c r="V366" s="3"/>
      <c r="W366" s="3"/>
      <c r="X366" s="3"/>
      <c r="Y366" s="3"/>
      <c r="Z366" s="3"/>
    </row>
    <row r="367" ht="14.25" customHeight="1">
      <c r="A367" s="15">
        <v>4017.0</v>
      </c>
      <c r="B367" s="2">
        <v>7.0</v>
      </c>
      <c r="C367" s="2">
        <f>IF(A367&gt;=6000, 0,VLOOKUP(A367,'Fall20 data fy22 comp rev '!$K$11:$N$536,3,0))</f>
        <v>7</v>
      </c>
      <c r="D367" s="3" t="s">
        <v>417</v>
      </c>
      <c r="E367" s="3">
        <v>3423.0</v>
      </c>
      <c r="F367" s="3">
        <v>1658.0</v>
      </c>
      <c r="G367" s="3">
        <v>245.0</v>
      </c>
      <c r="H367" s="3">
        <f t="shared" si="29"/>
        <v>1780.5</v>
      </c>
      <c r="I367" s="88">
        <f t="shared" si="30"/>
        <v>0.5201577564</v>
      </c>
      <c r="J367" s="3">
        <v>3995399.46</v>
      </c>
      <c r="K367" s="3">
        <f t="shared" si="31"/>
        <v>1167.221578</v>
      </c>
      <c r="L367" s="3">
        <f t="shared" si="32"/>
        <v>2243.976108</v>
      </c>
      <c r="M367" s="3"/>
      <c r="N367" s="3">
        <f t="shared" si="33"/>
        <v>3276241.694</v>
      </c>
      <c r="O367" s="3">
        <f t="shared" si="34"/>
        <v>957.1258237</v>
      </c>
      <c r="P367" s="3">
        <f t="shared" si="35"/>
        <v>1840.068348</v>
      </c>
      <c r="Q367" s="3"/>
      <c r="R367" s="3">
        <f t="shared" ref="R367:T367" si="388">N367-J367</f>
        <v>-719157.7656</v>
      </c>
      <c r="S367" s="3">
        <f t="shared" si="388"/>
        <v>-210.0957539</v>
      </c>
      <c r="T367" s="3">
        <f t="shared" si="388"/>
        <v>-403.9077594</v>
      </c>
      <c r="U367" s="3"/>
      <c r="V367" s="3"/>
      <c r="W367" s="3"/>
      <c r="X367" s="3"/>
      <c r="Y367" s="3"/>
      <c r="Z367" s="3"/>
    </row>
    <row r="368" ht="14.25" customHeight="1">
      <c r="A368" s="15">
        <v>4018.0</v>
      </c>
      <c r="B368" s="2">
        <v>7.0</v>
      </c>
      <c r="C368" s="2">
        <f>IF(A368&gt;=6000, 0,VLOOKUP(A368,'Fall20 data fy22 comp rev '!$K$11:$N$536,3,0))</f>
        <v>7</v>
      </c>
      <c r="D368" s="3" t="s">
        <v>418</v>
      </c>
      <c r="E368" s="3">
        <v>452.0</v>
      </c>
      <c r="F368" s="3">
        <v>255.0</v>
      </c>
      <c r="G368" s="3">
        <v>116.0</v>
      </c>
      <c r="H368" s="3">
        <f t="shared" si="29"/>
        <v>313</v>
      </c>
      <c r="I368" s="88">
        <f t="shared" si="30"/>
        <v>0.6924778761</v>
      </c>
      <c r="J368" s="3">
        <v>889690.88</v>
      </c>
      <c r="K368" s="3">
        <f t="shared" si="31"/>
        <v>1968.342655</v>
      </c>
      <c r="L368" s="3">
        <f t="shared" si="32"/>
        <v>2842.462875</v>
      </c>
      <c r="M368" s="3"/>
      <c r="N368" s="3">
        <f t="shared" si="33"/>
        <v>575941.3931</v>
      </c>
      <c r="O368" s="3">
        <f t="shared" si="34"/>
        <v>1274.206622</v>
      </c>
      <c r="P368" s="3">
        <f t="shared" si="35"/>
        <v>1840.068348</v>
      </c>
      <c r="Q368" s="3"/>
      <c r="R368" s="3">
        <f t="shared" ref="R368:T368" si="389">N368-J368</f>
        <v>-313749.4869</v>
      </c>
      <c r="S368" s="3">
        <f t="shared" si="389"/>
        <v>-694.1360331</v>
      </c>
      <c r="T368" s="3">
        <f t="shared" si="389"/>
        <v>-1002.394527</v>
      </c>
      <c r="U368" s="3"/>
      <c r="V368" s="3"/>
      <c r="W368" s="3"/>
      <c r="X368" s="3"/>
      <c r="Y368" s="3"/>
      <c r="Z368" s="3"/>
    </row>
    <row r="369" ht="14.25" customHeight="1">
      <c r="A369" s="15">
        <v>4020.0</v>
      </c>
      <c r="B369" s="2">
        <v>7.0</v>
      </c>
      <c r="C369" s="2">
        <f>IF(A369&gt;=6000, 0,VLOOKUP(A369,'Fall20 data fy22 comp rev '!$K$11:$N$536,3,0))</f>
        <v>7</v>
      </c>
      <c r="D369" s="3" t="s">
        <v>4406</v>
      </c>
      <c r="E369" s="3">
        <v>1362.0</v>
      </c>
      <c r="F369" s="3">
        <v>458.0</v>
      </c>
      <c r="G369" s="3">
        <v>109.0</v>
      </c>
      <c r="H369" s="3">
        <f t="shared" si="29"/>
        <v>512.5</v>
      </c>
      <c r="I369" s="88">
        <f t="shared" si="30"/>
        <v>0.3762848752</v>
      </c>
      <c r="J369" s="3">
        <v>808307.37</v>
      </c>
      <c r="K369" s="3">
        <f t="shared" si="31"/>
        <v>593.4709031</v>
      </c>
      <c r="L369" s="3">
        <f t="shared" si="32"/>
        <v>1577.185112</v>
      </c>
      <c r="M369" s="3"/>
      <c r="N369" s="3">
        <f t="shared" si="33"/>
        <v>943035.0286</v>
      </c>
      <c r="O369" s="3">
        <f t="shared" si="34"/>
        <v>692.3898888</v>
      </c>
      <c r="P369" s="3">
        <f t="shared" si="35"/>
        <v>1840.068348</v>
      </c>
      <c r="Q369" s="3"/>
      <c r="R369" s="3">
        <f t="shared" ref="R369:T369" si="390">N369-J369</f>
        <v>134727.6586</v>
      </c>
      <c r="S369" s="3">
        <f t="shared" si="390"/>
        <v>98.91898573</v>
      </c>
      <c r="T369" s="3">
        <f t="shared" si="390"/>
        <v>262.8832362</v>
      </c>
      <c r="U369" s="3"/>
      <c r="V369" s="3"/>
      <c r="W369" s="3"/>
      <c r="X369" s="3"/>
      <c r="Y369" s="3"/>
      <c r="Z369" s="3"/>
    </row>
    <row r="370" ht="14.25" customHeight="1">
      <c r="A370" s="15">
        <v>4025.0</v>
      </c>
      <c r="B370" s="2">
        <v>7.0</v>
      </c>
      <c r="C370" s="2">
        <f>IF(A370&gt;=6000, 0,VLOOKUP(A370,'Fall20 data fy22 comp rev '!$K$11:$N$536,3,0))</f>
        <v>7</v>
      </c>
      <c r="D370" s="3" t="s">
        <v>420</v>
      </c>
      <c r="E370" s="3">
        <v>228.0</v>
      </c>
      <c r="F370" s="3">
        <v>53.0</v>
      </c>
      <c r="G370" s="3">
        <v>17.0</v>
      </c>
      <c r="H370" s="3">
        <f t="shared" si="29"/>
        <v>61.5</v>
      </c>
      <c r="I370" s="88">
        <f t="shared" si="30"/>
        <v>0.2697368421</v>
      </c>
      <c r="J370" s="3">
        <v>68084.12</v>
      </c>
      <c r="K370" s="3">
        <f t="shared" si="31"/>
        <v>298.6145614</v>
      </c>
      <c r="L370" s="3">
        <f t="shared" si="32"/>
        <v>1107.058862</v>
      </c>
      <c r="M370" s="3"/>
      <c r="N370" s="3">
        <f t="shared" si="33"/>
        <v>113164.2034</v>
      </c>
      <c r="O370" s="3">
        <f t="shared" si="34"/>
        <v>496.3342256</v>
      </c>
      <c r="P370" s="3">
        <f t="shared" si="35"/>
        <v>1840.068348</v>
      </c>
      <c r="Q370" s="3"/>
      <c r="R370" s="3">
        <f t="shared" ref="R370:T370" si="391">N370-J370</f>
        <v>45080.08343</v>
      </c>
      <c r="S370" s="3">
        <f t="shared" si="391"/>
        <v>197.7196642</v>
      </c>
      <c r="T370" s="3">
        <f t="shared" si="391"/>
        <v>733.0094866</v>
      </c>
      <c r="U370" s="3"/>
      <c r="V370" s="3"/>
      <c r="W370" s="3"/>
      <c r="X370" s="3"/>
      <c r="Y370" s="3"/>
      <c r="Z370" s="3"/>
    </row>
    <row r="371" ht="14.25" customHeight="1">
      <c r="A371" s="15">
        <v>4026.0</v>
      </c>
      <c r="B371" s="2">
        <v>7.0</v>
      </c>
      <c r="C371" s="2">
        <f>IF(A371&gt;=6000, 0,VLOOKUP(A371,'Fall20 data fy22 comp rev '!$K$11:$N$536,3,0))</f>
        <v>7</v>
      </c>
      <c r="D371" s="3" t="s">
        <v>421</v>
      </c>
      <c r="E371" s="3">
        <v>68.0</v>
      </c>
      <c r="F371" s="3">
        <v>33.0</v>
      </c>
      <c r="G371" s="3">
        <v>7.0</v>
      </c>
      <c r="H371" s="3">
        <f t="shared" si="29"/>
        <v>36.5</v>
      </c>
      <c r="I371" s="88">
        <f t="shared" si="30"/>
        <v>0.5367647059</v>
      </c>
      <c r="J371" s="3">
        <v>80398.37</v>
      </c>
      <c r="K371" s="3">
        <f t="shared" si="31"/>
        <v>1182.328971</v>
      </c>
      <c r="L371" s="3">
        <f t="shared" si="32"/>
        <v>2202.695068</v>
      </c>
      <c r="M371" s="3"/>
      <c r="N371" s="3">
        <f t="shared" si="33"/>
        <v>67162.49472</v>
      </c>
      <c r="O371" s="3">
        <f t="shared" si="34"/>
        <v>987.6837458</v>
      </c>
      <c r="P371" s="3">
        <f t="shared" si="35"/>
        <v>1840.068348</v>
      </c>
      <c r="Q371" s="3"/>
      <c r="R371" s="3">
        <f t="shared" ref="R371:T371" si="392">N371-J371</f>
        <v>-13235.87528</v>
      </c>
      <c r="S371" s="3">
        <f t="shared" si="392"/>
        <v>-194.6452247</v>
      </c>
      <c r="T371" s="3">
        <f t="shared" si="392"/>
        <v>-362.6267201</v>
      </c>
      <c r="U371" s="3"/>
      <c r="V371" s="3"/>
      <c r="W371" s="3"/>
      <c r="X371" s="3"/>
      <c r="Y371" s="3"/>
      <c r="Z371" s="3"/>
    </row>
    <row r="372" ht="14.25" customHeight="1">
      <c r="A372" s="15">
        <v>4027.0</v>
      </c>
      <c r="B372" s="2">
        <v>7.0</v>
      </c>
      <c r="C372" s="2">
        <f>IF(A372&gt;=6000, 0,VLOOKUP(A372,'Fall20 data fy22 comp rev '!$K$11:$N$536,3,0))</f>
        <v>7</v>
      </c>
      <c r="D372" s="3" t="s">
        <v>422</v>
      </c>
      <c r="E372" s="3">
        <v>780.0</v>
      </c>
      <c r="F372" s="3">
        <v>718.0</v>
      </c>
      <c r="G372" s="3">
        <v>26.0</v>
      </c>
      <c r="H372" s="3">
        <f t="shared" si="29"/>
        <v>731</v>
      </c>
      <c r="I372" s="88">
        <f t="shared" si="30"/>
        <v>0.9371794872</v>
      </c>
      <c r="J372" s="3">
        <v>2400457.8</v>
      </c>
      <c r="K372" s="3">
        <f t="shared" si="31"/>
        <v>3077.51</v>
      </c>
      <c r="L372" s="3">
        <f t="shared" si="32"/>
        <v>3283.8</v>
      </c>
      <c r="M372" s="3"/>
      <c r="N372" s="3">
        <f t="shared" si="33"/>
        <v>1345089.963</v>
      </c>
      <c r="O372" s="3">
        <f t="shared" si="34"/>
        <v>1724.474311</v>
      </c>
      <c r="P372" s="3">
        <f t="shared" si="35"/>
        <v>1840.068348</v>
      </c>
      <c r="Q372" s="3"/>
      <c r="R372" s="3">
        <f t="shared" ref="R372:T372" si="393">N372-J372</f>
        <v>-1055367.837</v>
      </c>
      <c r="S372" s="3">
        <f t="shared" si="393"/>
        <v>-1353.035689</v>
      </c>
      <c r="T372" s="3">
        <f t="shared" si="393"/>
        <v>-1443.731652</v>
      </c>
      <c r="U372" s="3"/>
      <c r="V372" s="3"/>
      <c r="W372" s="3"/>
      <c r="X372" s="3"/>
      <c r="Y372" s="3"/>
      <c r="Z372" s="3"/>
    </row>
    <row r="373" ht="14.25" customHeight="1">
      <c r="A373" s="15">
        <v>4029.0</v>
      </c>
      <c r="B373" s="2">
        <v>7.0</v>
      </c>
      <c r="C373" s="2">
        <f>IF(A373&gt;=6000, 0,VLOOKUP(A373,'Fall20 data fy22 comp rev '!$K$11:$N$536,3,0))</f>
        <v>7</v>
      </c>
      <c r="D373" s="3" t="s">
        <v>4407</v>
      </c>
      <c r="E373" s="3">
        <v>474.0</v>
      </c>
      <c r="F373" s="3">
        <v>373.0</v>
      </c>
      <c r="G373" s="3">
        <v>56.0</v>
      </c>
      <c r="H373" s="3">
        <f t="shared" si="29"/>
        <v>401</v>
      </c>
      <c r="I373" s="88">
        <f t="shared" si="30"/>
        <v>0.8459915612</v>
      </c>
      <c r="J373" s="3">
        <v>1316803.8</v>
      </c>
      <c r="K373" s="3">
        <f t="shared" si="31"/>
        <v>2778.067089</v>
      </c>
      <c r="L373" s="3">
        <f t="shared" si="32"/>
        <v>3283.8</v>
      </c>
      <c r="M373" s="3"/>
      <c r="N373" s="3">
        <f t="shared" si="33"/>
        <v>737867.4077</v>
      </c>
      <c r="O373" s="3">
        <f t="shared" si="34"/>
        <v>1556.682295</v>
      </c>
      <c r="P373" s="3">
        <f t="shared" si="35"/>
        <v>1840.068348</v>
      </c>
      <c r="Q373" s="3"/>
      <c r="R373" s="3">
        <f t="shared" ref="R373:T373" si="394">N373-J373</f>
        <v>-578936.3923</v>
      </c>
      <c r="S373" s="3">
        <f t="shared" si="394"/>
        <v>-1221.384794</v>
      </c>
      <c r="T373" s="3">
        <f t="shared" si="394"/>
        <v>-1443.731652</v>
      </c>
      <c r="U373" s="3"/>
      <c r="V373" s="3"/>
      <c r="W373" s="3"/>
      <c r="X373" s="3"/>
      <c r="Y373" s="3"/>
      <c r="Z373" s="3"/>
    </row>
    <row r="374" ht="14.25" customHeight="1">
      <c r="A374" s="15">
        <v>4031.0</v>
      </c>
      <c r="B374" s="2">
        <v>7.0</v>
      </c>
      <c r="C374" s="2">
        <f>IF(A374&gt;=6000, 0,VLOOKUP(A374,'Fall20 data fy22 comp rev '!$K$11:$N$536,3,0))</f>
        <v>7</v>
      </c>
      <c r="D374" s="3" t="s">
        <v>424</v>
      </c>
      <c r="E374" s="3">
        <v>87.0</v>
      </c>
      <c r="F374" s="3">
        <v>78.0</v>
      </c>
      <c r="G374" s="3">
        <v>3.0</v>
      </c>
      <c r="H374" s="3">
        <f t="shared" si="29"/>
        <v>79.5</v>
      </c>
      <c r="I374" s="88">
        <f t="shared" si="30"/>
        <v>0.9137931034</v>
      </c>
      <c r="J374" s="3">
        <v>261062.1</v>
      </c>
      <c r="K374" s="3">
        <f t="shared" si="31"/>
        <v>3000.713793</v>
      </c>
      <c r="L374" s="3">
        <f t="shared" si="32"/>
        <v>3283.8</v>
      </c>
      <c r="M374" s="3"/>
      <c r="N374" s="3">
        <f t="shared" si="33"/>
        <v>146285.4337</v>
      </c>
      <c r="O374" s="3">
        <f t="shared" si="34"/>
        <v>1681.441767</v>
      </c>
      <c r="P374" s="3">
        <f t="shared" si="35"/>
        <v>1840.068348</v>
      </c>
      <c r="Q374" s="3"/>
      <c r="R374" s="3">
        <f t="shared" ref="R374:T374" si="395">N374-J374</f>
        <v>-114776.6663</v>
      </c>
      <c r="S374" s="3">
        <f t="shared" si="395"/>
        <v>-1319.272026</v>
      </c>
      <c r="T374" s="3">
        <f t="shared" si="395"/>
        <v>-1443.731652</v>
      </c>
      <c r="U374" s="3"/>
      <c r="V374" s="3"/>
      <c r="W374" s="3"/>
      <c r="X374" s="3"/>
      <c r="Y374" s="3"/>
      <c r="Z374" s="3"/>
    </row>
    <row r="375" ht="14.25" customHeight="1">
      <c r="A375" s="15">
        <v>4032.0</v>
      </c>
      <c r="B375" s="2">
        <v>7.0</v>
      </c>
      <c r="C375" s="2">
        <f>IF(A375&gt;=6000, 0,VLOOKUP(A375,'Fall20 data fy22 comp rev '!$K$11:$N$536,3,0))</f>
        <v>7</v>
      </c>
      <c r="D375" s="3" t="s">
        <v>4408</v>
      </c>
      <c r="E375" s="3">
        <v>0.0</v>
      </c>
      <c r="F375" s="3">
        <v>0.0</v>
      </c>
      <c r="G375" s="3">
        <v>0.0</v>
      </c>
      <c r="H375" s="3">
        <f t="shared" si="29"/>
        <v>0</v>
      </c>
      <c r="I375" s="88" t="str">
        <f t="shared" si="30"/>
        <v>#DIV/0!</v>
      </c>
      <c r="J375" s="3">
        <v>0.0</v>
      </c>
      <c r="K375" s="3" t="str">
        <f t="shared" si="31"/>
        <v>#DIV/0!</v>
      </c>
      <c r="L375" s="3" t="str">
        <f t="shared" si="32"/>
        <v>#DIV/0!</v>
      </c>
      <c r="M375" s="3"/>
      <c r="N375" s="3">
        <f t="shared" si="33"/>
        <v>0</v>
      </c>
      <c r="O375" s="3" t="str">
        <f t="shared" si="34"/>
        <v>#DIV/0!</v>
      </c>
      <c r="P375" s="3" t="str">
        <f t="shared" si="35"/>
        <v>#DIV/0!</v>
      </c>
      <c r="Q375" s="3"/>
      <c r="R375" s="3">
        <f t="shared" ref="R375:T375" si="396">N375-J375</f>
        <v>0</v>
      </c>
      <c r="S375" s="3" t="str">
        <f t="shared" si="396"/>
        <v>#DIV/0!</v>
      </c>
      <c r="T375" s="3" t="str">
        <f t="shared" si="396"/>
        <v>#DIV/0!</v>
      </c>
      <c r="U375" s="3"/>
      <c r="V375" s="3"/>
      <c r="W375" s="3"/>
      <c r="X375" s="3"/>
      <c r="Y375" s="3"/>
      <c r="Z375" s="3"/>
    </row>
    <row r="376" ht="14.25" customHeight="1">
      <c r="A376" s="15">
        <v>4035.0</v>
      </c>
      <c r="B376" s="2">
        <v>7.0</v>
      </c>
      <c r="C376" s="2">
        <f>IF(A376&gt;=6000, 0,VLOOKUP(A376,'Fall20 data fy22 comp rev '!$K$11:$N$536,3,0))</f>
        <v>7</v>
      </c>
      <c r="D376" s="3" t="s">
        <v>3333</v>
      </c>
      <c r="E376" s="3">
        <v>289.0</v>
      </c>
      <c r="F376" s="3">
        <v>194.0</v>
      </c>
      <c r="G376" s="3">
        <v>42.0</v>
      </c>
      <c r="H376" s="3">
        <f t="shared" si="29"/>
        <v>215</v>
      </c>
      <c r="I376" s="88">
        <f t="shared" si="30"/>
        <v>0.7439446367</v>
      </c>
      <c r="J376" s="3">
        <v>656541.08</v>
      </c>
      <c r="K376" s="3">
        <f t="shared" si="31"/>
        <v>2271.768443</v>
      </c>
      <c r="L376" s="3">
        <f t="shared" si="32"/>
        <v>3053.679442</v>
      </c>
      <c r="M376" s="3"/>
      <c r="N376" s="3">
        <f t="shared" si="33"/>
        <v>395614.6949</v>
      </c>
      <c r="O376" s="3">
        <f t="shared" si="34"/>
        <v>1368.908979</v>
      </c>
      <c r="P376" s="3">
        <f t="shared" si="35"/>
        <v>1840.068348</v>
      </c>
      <c r="Q376" s="3"/>
      <c r="R376" s="3">
        <f t="shared" ref="R376:T376" si="397">N376-J376</f>
        <v>-260926.3851</v>
      </c>
      <c r="S376" s="3">
        <f t="shared" si="397"/>
        <v>-902.859464</v>
      </c>
      <c r="T376" s="3">
        <f t="shared" si="397"/>
        <v>-1213.611093</v>
      </c>
      <c r="U376" s="3"/>
      <c r="V376" s="3"/>
      <c r="W376" s="3"/>
      <c r="X376" s="3"/>
      <c r="Y376" s="3"/>
      <c r="Z376" s="3"/>
    </row>
    <row r="377" ht="14.25" customHeight="1">
      <c r="A377" s="15">
        <v>4036.0</v>
      </c>
      <c r="B377" s="2">
        <v>7.0</v>
      </c>
      <c r="C377" s="2">
        <f>IF(A377&gt;=6000, 0,VLOOKUP(A377,'Fall20 data fy22 comp rev '!$K$11:$N$536,3,0))</f>
        <v>7</v>
      </c>
      <c r="D377" s="3" t="s">
        <v>426</v>
      </c>
      <c r="E377" s="3">
        <v>86.0</v>
      </c>
      <c r="F377" s="3">
        <v>63.0</v>
      </c>
      <c r="G377" s="3">
        <v>9.0</v>
      </c>
      <c r="H377" s="3">
        <f t="shared" si="29"/>
        <v>67.5</v>
      </c>
      <c r="I377" s="88">
        <f t="shared" si="30"/>
        <v>0.7848837209</v>
      </c>
      <c r="J377" s="3">
        <v>217442.29</v>
      </c>
      <c r="K377" s="3">
        <f t="shared" si="31"/>
        <v>2528.398721</v>
      </c>
      <c r="L377" s="3">
        <f t="shared" si="32"/>
        <v>3221.367259</v>
      </c>
      <c r="M377" s="3"/>
      <c r="N377" s="3">
        <f t="shared" si="33"/>
        <v>124204.6135</v>
      </c>
      <c r="O377" s="3">
        <f t="shared" si="34"/>
        <v>1444.239692</v>
      </c>
      <c r="P377" s="3">
        <f t="shared" si="35"/>
        <v>1840.068348</v>
      </c>
      <c r="Q377" s="3"/>
      <c r="R377" s="3">
        <f t="shared" ref="R377:T377" si="398">N377-J377</f>
        <v>-93237.67648</v>
      </c>
      <c r="S377" s="3">
        <f t="shared" si="398"/>
        <v>-1084.159029</v>
      </c>
      <c r="T377" s="3">
        <f t="shared" si="398"/>
        <v>-1381.298911</v>
      </c>
      <c r="U377" s="3"/>
      <c r="V377" s="3"/>
      <c r="W377" s="3"/>
      <c r="X377" s="3"/>
      <c r="Y377" s="3"/>
      <c r="Z377" s="3"/>
    </row>
    <row r="378" ht="14.25" customHeight="1">
      <c r="A378" s="15">
        <v>4038.0</v>
      </c>
      <c r="B378" s="2">
        <v>7.0</v>
      </c>
      <c r="C378" s="2">
        <f>IF(A378&gt;=6000, 0,VLOOKUP(A378,'Fall20 data fy22 comp rev '!$K$11:$N$536,3,0))</f>
        <v>7</v>
      </c>
      <c r="D378" s="3" t="s">
        <v>427</v>
      </c>
      <c r="E378" s="3">
        <v>389.0</v>
      </c>
      <c r="F378" s="3">
        <v>363.0</v>
      </c>
      <c r="G378" s="3">
        <v>21.0</v>
      </c>
      <c r="H378" s="3">
        <f t="shared" si="29"/>
        <v>373.5</v>
      </c>
      <c r="I378" s="88">
        <f t="shared" si="30"/>
        <v>0.9601542416</v>
      </c>
      <c r="J378" s="3">
        <v>1226499.3</v>
      </c>
      <c r="K378" s="3">
        <f t="shared" si="31"/>
        <v>3152.954499</v>
      </c>
      <c r="L378" s="3">
        <f t="shared" si="32"/>
        <v>3283.8</v>
      </c>
      <c r="M378" s="3"/>
      <c r="N378" s="3">
        <f t="shared" si="33"/>
        <v>687265.5281</v>
      </c>
      <c r="O378" s="3">
        <f t="shared" si="34"/>
        <v>1766.74943</v>
      </c>
      <c r="P378" s="3">
        <f t="shared" si="35"/>
        <v>1840.068348</v>
      </c>
      <c r="Q378" s="3"/>
      <c r="R378" s="3">
        <f t="shared" ref="R378:T378" si="399">N378-J378</f>
        <v>-539233.7719</v>
      </c>
      <c r="S378" s="3">
        <f t="shared" si="399"/>
        <v>-1386.205069</v>
      </c>
      <c r="T378" s="3">
        <f t="shared" si="399"/>
        <v>-1443.731652</v>
      </c>
      <c r="U378" s="3"/>
      <c r="V378" s="3"/>
      <c r="W378" s="3"/>
      <c r="X378" s="3"/>
      <c r="Y378" s="3"/>
      <c r="Z378" s="3"/>
    </row>
    <row r="379" ht="14.25" customHeight="1">
      <c r="A379" s="15">
        <v>4039.0</v>
      </c>
      <c r="B379" s="2">
        <v>7.0</v>
      </c>
      <c r="C379" s="2">
        <f>IF(A379&gt;=6000, 0,VLOOKUP(A379,'Fall20 data fy22 comp rev '!$K$11:$N$536,3,0))</f>
        <v>7</v>
      </c>
      <c r="D379" s="3" t="s">
        <v>428</v>
      </c>
      <c r="E379" s="3">
        <v>279.0</v>
      </c>
      <c r="F379" s="3">
        <v>232.0</v>
      </c>
      <c r="G379" s="3">
        <v>14.0</v>
      </c>
      <c r="H379" s="3">
        <f t="shared" si="29"/>
        <v>239</v>
      </c>
      <c r="I379" s="88">
        <f t="shared" si="30"/>
        <v>0.8566308244</v>
      </c>
      <c r="J379" s="3">
        <v>784828.2</v>
      </c>
      <c r="K379" s="3">
        <f t="shared" si="31"/>
        <v>2813.004301</v>
      </c>
      <c r="L379" s="3">
        <f t="shared" si="32"/>
        <v>3283.8</v>
      </c>
      <c r="M379" s="3"/>
      <c r="N379" s="3">
        <f t="shared" si="33"/>
        <v>439776.3353</v>
      </c>
      <c r="O379" s="3">
        <f t="shared" si="34"/>
        <v>1576.259266</v>
      </c>
      <c r="P379" s="3">
        <f t="shared" si="35"/>
        <v>1840.068348</v>
      </c>
      <c r="Q379" s="3"/>
      <c r="R379" s="3">
        <f t="shared" ref="R379:T379" si="400">N379-J379</f>
        <v>-345051.8647</v>
      </c>
      <c r="S379" s="3">
        <f t="shared" si="400"/>
        <v>-1236.745035</v>
      </c>
      <c r="T379" s="3">
        <f t="shared" si="400"/>
        <v>-1443.731652</v>
      </c>
      <c r="U379" s="3"/>
      <c r="V379" s="3"/>
      <c r="W379" s="3"/>
      <c r="X379" s="3"/>
      <c r="Y379" s="3"/>
      <c r="Z379" s="3"/>
    </row>
    <row r="380" ht="14.25" customHeight="1">
      <c r="A380" s="15">
        <v>4043.0</v>
      </c>
      <c r="B380" s="2">
        <v>7.0</v>
      </c>
      <c r="C380" s="2">
        <f>IF(A380&gt;=6000, 0,VLOOKUP(A380,'Fall20 data fy22 comp rev '!$K$11:$N$536,3,0))</f>
        <v>7</v>
      </c>
      <c r="D380" s="3" t="s">
        <v>429</v>
      </c>
      <c r="E380" s="3">
        <v>526.0</v>
      </c>
      <c r="F380" s="3">
        <v>22.0</v>
      </c>
      <c r="G380" s="3">
        <v>5.0</v>
      </c>
      <c r="H380" s="3">
        <f t="shared" si="29"/>
        <v>24.5</v>
      </c>
      <c r="I380" s="88">
        <f t="shared" si="30"/>
        <v>0.04657794677</v>
      </c>
      <c r="J380" s="3">
        <v>4706.78</v>
      </c>
      <c r="K380" s="3">
        <f t="shared" si="31"/>
        <v>8.948250951</v>
      </c>
      <c r="L380" s="3">
        <f t="shared" si="32"/>
        <v>192.1134694</v>
      </c>
      <c r="M380" s="3"/>
      <c r="N380" s="3">
        <f t="shared" si="33"/>
        <v>45081.67454</v>
      </c>
      <c r="O380" s="3">
        <f t="shared" si="34"/>
        <v>85.70660558</v>
      </c>
      <c r="P380" s="3">
        <f t="shared" si="35"/>
        <v>1840.068348</v>
      </c>
      <c r="Q380" s="3"/>
      <c r="R380" s="3">
        <f t="shared" ref="R380:T380" si="401">N380-J380</f>
        <v>40374.89454</v>
      </c>
      <c r="S380" s="3">
        <f t="shared" si="401"/>
        <v>76.75835463</v>
      </c>
      <c r="T380" s="3">
        <f t="shared" si="401"/>
        <v>1647.954879</v>
      </c>
      <c r="U380" s="3"/>
      <c r="V380" s="3"/>
      <c r="W380" s="3"/>
      <c r="X380" s="3"/>
      <c r="Y380" s="3"/>
      <c r="Z380" s="3"/>
    </row>
    <row r="381" ht="14.25" customHeight="1">
      <c r="A381" s="15">
        <v>4049.0</v>
      </c>
      <c r="B381" s="2">
        <v>7.0</v>
      </c>
      <c r="C381" s="2">
        <f>IF(A381&gt;=6000, 0,VLOOKUP(A381,'Fall20 data fy22 comp rev '!$K$11:$N$536,3,0))</f>
        <v>7</v>
      </c>
      <c r="D381" s="3" t="s">
        <v>430</v>
      </c>
      <c r="E381" s="3">
        <v>153.0</v>
      </c>
      <c r="F381" s="3">
        <v>41.0</v>
      </c>
      <c r="G381" s="3">
        <v>15.0</v>
      </c>
      <c r="H381" s="3">
        <f t="shared" si="29"/>
        <v>48.5</v>
      </c>
      <c r="I381" s="88">
        <f t="shared" si="30"/>
        <v>0.3169934641</v>
      </c>
      <c r="J381" s="3">
        <v>63103.69</v>
      </c>
      <c r="K381" s="3">
        <f t="shared" si="31"/>
        <v>412.4424183</v>
      </c>
      <c r="L381" s="3">
        <f t="shared" si="32"/>
        <v>1301.10701</v>
      </c>
      <c r="M381" s="3"/>
      <c r="N381" s="3">
        <f t="shared" si="33"/>
        <v>89243.3149</v>
      </c>
      <c r="O381" s="3">
        <f t="shared" si="34"/>
        <v>583.2896399</v>
      </c>
      <c r="P381" s="3">
        <f t="shared" si="35"/>
        <v>1840.068348</v>
      </c>
      <c r="Q381" s="3"/>
      <c r="R381" s="3">
        <f t="shared" ref="R381:T381" si="402">N381-J381</f>
        <v>26139.6249</v>
      </c>
      <c r="S381" s="3">
        <f t="shared" si="402"/>
        <v>170.8472216</v>
      </c>
      <c r="T381" s="3">
        <f t="shared" si="402"/>
        <v>538.9613381</v>
      </c>
      <c r="U381" s="3"/>
      <c r="V381" s="3"/>
      <c r="W381" s="3"/>
      <c r="X381" s="3"/>
      <c r="Y381" s="3"/>
      <c r="Z381" s="3"/>
    </row>
    <row r="382" ht="14.25" customHeight="1">
      <c r="A382" s="15">
        <v>4050.0</v>
      </c>
      <c r="B382" s="2">
        <v>7.0</v>
      </c>
      <c r="C382" s="2">
        <f>IF(A382&gt;=6000, 0,VLOOKUP(A382,'Fall20 data fy22 comp rev '!$K$11:$N$536,3,0))</f>
        <v>7</v>
      </c>
      <c r="D382" s="3" t="s">
        <v>431</v>
      </c>
      <c r="E382" s="3">
        <v>85.0</v>
      </c>
      <c r="F382" s="3">
        <v>36.0</v>
      </c>
      <c r="G382" s="3">
        <v>13.0</v>
      </c>
      <c r="H382" s="3">
        <f t="shared" si="29"/>
        <v>42.5</v>
      </c>
      <c r="I382" s="88">
        <f t="shared" si="30"/>
        <v>0.5</v>
      </c>
      <c r="J382" s="3">
        <v>91727.48</v>
      </c>
      <c r="K382" s="3">
        <f t="shared" si="31"/>
        <v>1079.146824</v>
      </c>
      <c r="L382" s="3">
        <f t="shared" si="32"/>
        <v>2158.293647</v>
      </c>
      <c r="M382" s="3"/>
      <c r="N382" s="3">
        <f t="shared" si="33"/>
        <v>78202.90481</v>
      </c>
      <c r="O382" s="3">
        <f t="shared" si="34"/>
        <v>920.0341742</v>
      </c>
      <c r="P382" s="3">
        <f t="shared" si="35"/>
        <v>1840.068348</v>
      </c>
      <c r="Q382" s="3"/>
      <c r="R382" s="3">
        <f t="shared" ref="R382:T382" si="403">N382-J382</f>
        <v>-13524.57519</v>
      </c>
      <c r="S382" s="3">
        <f t="shared" si="403"/>
        <v>-159.1126493</v>
      </c>
      <c r="T382" s="3">
        <f t="shared" si="403"/>
        <v>-318.2252986</v>
      </c>
      <c r="U382" s="3"/>
      <c r="V382" s="3"/>
      <c r="W382" s="3"/>
      <c r="X382" s="3"/>
      <c r="Y382" s="3"/>
      <c r="Z382" s="3"/>
    </row>
    <row r="383" ht="14.25" customHeight="1">
      <c r="A383" s="15">
        <v>4053.0</v>
      </c>
      <c r="B383" s="2">
        <v>7.0</v>
      </c>
      <c r="C383" s="2">
        <f>IF(A383&gt;=6000, 0,VLOOKUP(A383,'Fall20 data fy22 comp rev '!$K$11:$N$536,3,0))</f>
        <v>7</v>
      </c>
      <c r="D383" s="3" t="s">
        <v>432</v>
      </c>
      <c r="E383" s="3">
        <v>402.0</v>
      </c>
      <c r="F383" s="3">
        <v>50.0</v>
      </c>
      <c r="G383" s="3">
        <v>18.0</v>
      </c>
      <c r="H383" s="3">
        <f t="shared" si="29"/>
        <v>59</v>
      </c>
      <c r="I383" s="88">
        <f t="shared" si="30"/>
        <v>0.1467661692</v>
      </c>
      <c r="J383" s="3">
        <v>38037.35</v>
      </c>
      <c r="K383" s="3">
        <f t="shared" si="31"/>
        <v>94.62027363</v>
      </c>
      <c r="L383" s="3">
        <f t="shared" si="32"/>
        <v>644.7008475</v>
      </c>
      <c r="M383" s="3"/>
      <c r="N383" s="3">
        <f t="shared" si="33"/>
        <v>108564.0326</v>
      </c>
      <c r="O383" s="3">
        <f t="shared" si="34"/>
        <v>270.0597825</v>
      </c>
      <c r="P383" s="3">
        <f t="shared" si="35"/>
        <v>1840.068348</v>
      </c>
      <c r="Q383" s="3"/>
      <c r="R383" s="3">
        <f t="shared" ref="R383:T383" si="404">N383-J383</f>
        <v>70526.68256</v>
      </c>
      <c r="S383" s="3">
        <f t="shared" si="404"/>
        <v>175.4395088</v>
      </c>
      <c r="T383" s="3">
        <f t="shared" si="404"/>
        <v>1195.367501</v>
      </c>
      <c r="U383" s="3"/>
      <c r="V383" s="3"/>
      <c r="W383" s="3"/>
      <c r="X383" s="3"/>
      <c r="Y383" s="3"/>
      <c r="Z383" s="3"/>
    </row>
    <row r="384" ht="14.25" customHeight="1">
      <c r="A384" s="15">
        <v>4054.0</v>
      </c>
      <c r="B384" s="2">
        <v>7.0</v>
      </c>
      <c r="C384" s="2">
        <f>IF(A384&gt;=6000, 0,VLOOKUP(A384,'Fall20 data fy22 comp rev '!$K$11:$N$536,3,0))</f>
        <v>7</v>
      </c>
      <c r="D384" s="3" t="s">
        <v>4409</v>
      </c>
      <c r="E384" s="3">
        <v>82.0</v>
      </c>
      <c r="F384" s="3">
        <v>18.0</v>
      </c>
      <c r="G384" s="3">
        <v>8.0</v>
      </c>
      <c r="H384" s="3">
        <f t="shared" si="29"/>
        <v>22</v>
      </c>
      <c r="I384" s="88">
        <f t="shared" si="30"/>
        <v>0.2682926829</v>
      </c>
      <c r="J384" s="3">
        <v>24300.120000000003</v>
      </c>
      <c r="K384" s="3">
        <f t="shared" si="31"/>
        <v>296.3429268</v>
      </c>
      <c r="L384" s="3">
        <f t="shared" si="32"/>
        <v>1104.550909</v>
      </c>
      <c r="M384" s="3"/>
      <c r="N384" s="3">
        <f t="shared" si="33"/>
        <v>40481.50367</v>
      </c>
      <c r="O384" s="3">
        <f t="shared" si="34"/>
        <v>493.676874</v>
      </c>
      <c r="P384" s="3">
        <f t="shared" si="35"/>
        <v>1840.068348</v>
      </c>
      <c r="Q384" s="3"/>
      <c r="R384" s="3">
        <f t="shared" ref="R384:T384" si="405">N384-J384</f>
        <v>16181.38367</v>
      </c>
      <c r="S384" s="3">
        <f t="shared" si="405"/>
        <v>197.3339471</v>
      </c>
      <c r="T384" s="3">
        <f t="shared" si="405"/>
        <v>735.5174393</v>
      </c>
      <c r="U384" s="3"/>
      <c r="V384" s="3"/>
      <c r="W384" s="3"/>
      <c r="X384" s="3"/>
      <c r="Y384" s="3"/>
      <c r="Z384" s="3"/>
    </row>
    <row r="385" ht="14.25" customHeight="1">
      <c r="A385" s="15">
        <v>4055.0</v>
      </c>
      <c r="B385" s="2">
        <v>7.0</v>
      </c>
      <c r="C385" s="2">
        <f>IF(A385&gt;=6000, 0,VLOOKUP(A385,'Fall20 data fy22 comp rev '!$K$11:$N$536,3,0))</f>
        <v>7</v>
      </c>
      <c r="D385" s="3" t="s">
        <v>434</v>
      </c>
      <c r="E385" s="3">
        <v>149.0</v>
      </c>
      <c r="F385" s="3">
        <v>38.0</v>
      </c>
      <c r="G385" s="3">
        <v>14.0</v>
      </c>
      <c r="H385" s="3">
        <f t="shared" si="29"/>
        <v>45</v>
      </c>
      <c r="I385" s="88">
        <f t="shared" si="30"/>
        <v>0.3020134228</v>
      </c>
      <c r="J385" s="3">
        <v>55769.87</v>
      </c>
      <c r="K385" s="3">
        <f t="shared" si="31"/>
        <v>374.2944295</v>
      </c>
      <c r="L385" s="3">
        <f t="shared" si="32"/>
        <v>1239.330444</v>
      </c>
      <c r="M385" s="3"/>
      <c r="N385" s="3">
        <f t="shared" si="33"/>
        <v>82803.07568</v>
      </c>
      <c r="O385" s="3">
        <f t="shared" si="34"/>
        <v>555.7253401</v>
      </c>
      <c r="P385" s="3">
        <f t="shared" si="35"/>
        <v>1840.068348</v>
      </c>
      <c r="Q385" s="3"/>
      <c r="R385" s="3">
        <f t="shared" ref="R385:T385" si="406">N385-J385</f>
        <v>27033.20568</v>
      </c>
      <c r="S385" s="3">
        <f t="shared" si="406"/>
        <v>181.4309106</v>
      </c>
      <c r="T385" s="3">
        <f t="shared" si="406"/>
        <v>600.737904</v>
      </c>
      <c r="U385" s="3"/>
      <c r="V385" s="3"/>
      <c r="W385" s="3"/>
      <c r="X385" s="3"/>
      <c r="Y385" s="3"/>
      <c r="Z385" s="3"/>
    </row>
    <row r="386" ht="14.25" customHeight="1">
      <c r="A386" s="15">
        <v>4056.0</v>
      </c>
      <c r="B386" s="2">
        <v>7.0</v>
      </c>
      <c r="C386" s="2">
        <f>IF(A386&gt;=6000, 0,VLOOKUP(A386,'Fall20 data fy22 comp rev '!$K$11:$N$536,3,0))</f>
        <v>7</v>
      </c>
      <c r="D386" s="3" t="s">
        <v>435</v>
      </c>
      <c r="E386" s="3">
        <v>62.0</v>
      </c>
      <c r="F386" s="3">
        <v>26.0</v>
      </c>
      <c r="G386" s="3">
        <v>1.0</v>
      </c>
      <c r="H386" s="3">
        <f t="shared" si="29"/>
        <v>26.5</v>
      </c>
      <c r="I386" s="88">
        <f t="shared" si="30"/>
        <v>0.4274193548</v>
      </c>
      <c r="J386" s="3">
        <v>46520.5</v>
      </c>
      <c r="K386" s="3">
        <f t="shared" si="31"/>
        <v>750.3306452</v>
      </c>
      <c r="L386" s="3">
        <f t="shared" si="32"/>
        <v>1755.490566</v>
      </c>
      <c r="M386" s="3"/>
      <c r="N386" s="3">
        <f t="shared" si="33"/>
        <v>48761.81123</v>
      </c>
      <c r="O386" s="3">
        <f t="shared" si="34"/>
        <v>786.4808263</v>
      </c>
      <c r="P386" s="3">
        <f t="shared" si="35"/>
        <v>1840.068348</v>
      </c>
      <c r="Q386" s="3"/>
      <c r="R386" s="3">
        <f t="shared" ref="R386:T386" si="407">N386-J386</f>
        <v>2241.311233</v>
      </c>
      <c r="S386" s="3">
        <f t="shared" si="407"/>
        <v>36.15018118</v>
      </c>
      <c r="T386" s="3">
        <f t="shared" si="407"/>
        <v>84.57778238</v>
      </c>
      <c r="U386" s="3"/>
      <c r="V386" s="3"/>
      <c r="W386" s="3"/>
      <c r="X386" s="3"/>
      <c r="Y386" s="3"/>
      <c r="Z386" s="3"/>
    </row>
    <row r="387" ht="14.25" customHeight="1">
      <c r="A387" s="15">
        <v>4057.0</v>
      </c>
      <c r="B387" s="2">
        <v>7.0</v>
      </c>
      <c r="C387" s="2">
        <f>IF(A387&gt;=6000, 0,VLOOKUP(A387,'Fall20 data fy22 comp rev '!$K$11:$N$536,3,0))</f>
        <v>7</v>
      </c>
      <c r="D387" s="3" t="s">
        <v>436</v>
      </c>
      <c r="E387" s="3">
        <v>95.0</v>
      </c>
      <c r="F387" s="3">
        <v>65.0</v>
      </c>
      <c r="G387" s="3">
        <v>11.0</v>
      </c>
      <c r="H387" s="3">
        <f t="shared" si="29"/>
        <v>70.5</v>
      </c>
      <c r="I387" s="88">
        <f t="shared" si="30"/>
        <v>0.7421052632</v>
      </c>
      <c r="J387" s="3">
        <v>214760.52</v>
      </c>
      <c r="K387" s="3">
        <f t="shared" si="31"/>
        <v>2260.637053</v>
      </c>
      <c r="L387" s="3">
        <f t="shared" si="32"/>
        <v>3046.248511</v>
      </c>
      <c r="M387" s="3"/>
      <c r="N387" s="3">
        <f t="shared" si="33"/>
        <v>129724.8186</v>
      </c>
      <c r="O387" s="3">
        <f t="shared" si="34"/>
        <v>1365.524406</v>
      </c>
      <c r="P387" s="3">
        <f t="shared" si="35"/>
        <v>1840.068348</v>
      </c>
      <c r="Q387" s="3"/>
      <c r="R387" s="3">
        <f t="shared" ref="R387:T387" si="408">N387-J387</f>
        <v>-85035.70144</v>
      </c>
      <c r="S387" s="3">
        <f t="shared" si="408"/>
        <v>-895.1126467</v>
      </c>
      <c r="T387" s="3">
        <f t="shared" si="408"/>
        <v>-1206.180162</v>
      </c>
      <c r="U387" s="3"/>
      <c r="V387" s="3"/>
      <c r="W387" s="3"/>
      <c r="X387" s="3"/>
      <c r="Y387" s="3"/>
      <c r="Z387" s="3"/>
    </row>
    <row r="388" ht="14.25" customHeight="1">
      <c r="A388" s="15">
        <v>4058.0</v>
      </c>
      <c r="B388" s="2">
        <v>7.0</v>
      </c>
      <c r="C388" s="2">
        <f>IF(A388&gt;=6000, 0,VLOOKUP(A388,'Fall20 data fy22 comp rev '!$K$11:$N$536,3,0))</f>
        <v>7</v>
      </c>
      <c r="D388" s="3" t="s">
        <v>437</v>
      </c>
      <c r="E388" s="3">
        <v>202.0</v>
      </c>
      <c r="F388" s="3">
        <v>38.0</v>
      </c>
      <c r="G388" s="3">
        <v>50.0</v>
      </c>
      <c r="H388" s="3">
        <f t="shared" si="29"/>
        <v>63</v>
      </c>
      <c r="I388" s="88">
        <f t="shared" si="30"/>
        <v>0.3118811881</v>
      </c>
      <c r="J388" s="3">
        <v>80672.02</v>
      </c>
      <c r="K388" s="3">
        <f t="shared" si="31"/>
        <v>399.3664356</v>
      </c>
      <c r="L388" s="3">
        <f t="shared" si="32"/>
        <v>1280.508254</v>
      </c>
      <c r="M388" s="3"/>
      <c r="N388" s="3">
        <f t="shared" si="33"/>
        <v>115924.306</v>
      </c>
      <c r="O388" s="3">
        <f t="shared" si="34"/>
        <v>573.8827027</v>
      </c>
      <c r="P388" s="3">
        <f t="shared" si="35"/>
        <v>1840.068348</v>
      </c>
      <c r="Q388" s="3"/>
      <c r="R388" s="3">
        <f t="shared" ref="R388:T388" si="409">N388-J388</f>
        <v>35252.28595</v>
      </c>
      <c r="S388" s="3">
        <f t="shared" si="409"/>
        <v>174.5162671</v>
      </c>
      <c r="T388" s="3">
        <f t="shared" si="409"/>
        <v>559.5600944</v>
      </c>
      <c r="U388" s="3"/>
      <c r="V388" s="3"/>
      <c r="W388" s="3"/>
      <c r="X388" s="3"/>
      <c r="Y388" s="3"/>
      <c r="Z388" s="3"/>
    </row>
    <row r="389" ht="14.25" customHeight="1">
      <c r="A389" s="15">
        <v>4059.0</v>
      </c>
      <c r="B389" s="2">
        <v>7.0</v>
      </c>
      <c r="C389" s="2">
        <f>IF(A389&gt;=6000, 0,VLOOKUP(A389,'Fall20 data fy22 comp rev '!$K$11:$N$536,3,0))</f>
        <v>7</v>
      </c>
      <c r="D389" s="3" t="s">
        <v>438</v>
      </c>
      <c r="E389" s="3">
        <v>246.0</v>
      </c>
      <c r="F389" s="3">
        <v>60.0</v>
      </c>
      <c r="G389" s="3">
        <v>22.0</v>
      </c>
      <c r="H389" s="3">
        <f t="shared" si="29"/>
        <v>71</v>
      </c>
      <c r="I389" s="88">
        <f t="shared" si="30"/>
        <v>0.2886178862</v>
      </c>
      <c r="J389" s="3">
        <v>84503.12</v>
      </c>
      <c r="K389" s="3">
        <f t="shared" si="31"/>
        <v>343.5086179</v>
      </c>
      <c r="L389" s="3">
        <f t="shared" si="32"/>
        <v>1190.184789</v>
      </c>
      <c r="M389" s="3"/>
      <c r="N389" s="3">
        <f t="shared" si="33"/>
        <v>130644.8527</v>
      </c>
      <c r="O389" s="3">
        <f t="shared" si="34"/>
        <v>531.0766371</v>
      </c>
      <c r="P389" s="3">
        <f t="shared" si="35"/>
        <v>1840.068348</v>
      </c>
      <c r="Q389" s="3"/>
      <c r="R389" s="3">
        <f t="shared" ref="R389:T389" si="410">N389-J389</f>
        <v>46141.73274</v>
      </c>
      <c r="S389" s="3">
        <f t="shared" si="410"/>
        <v>187.5680193</v>
      </c>
      <c r="T389" s="3">
        <f t="shared" si="410"/>
        <v>649.8835597</v>
      </c>
      <c r="U389" s="3"/>
      <c r="V389" s="3"/>
      <c r="W389" s="3"/>
      <c r="X389" s="3"/>
      <c r="Y389" s="3"/>
      <c r="Z389" s="3"/>
    </row>
    <row r="390" ht="14.25" customHeight="1">
      <c r="A390" s="15">
        <v>4064.0</v>
      </c>
      <c r="B390" s="2">
        <v>7.0</v>
      </c>
      <c r="C390" s="2">
        <f>IF(A390&gt;=6000, 0,VLOOKUP(A390,'Fall20 data fy22 comp rev '!$K$11:$N$536,3,0))</f>
        <v>7</v>
      </c>
      <c r="D390" s="3" t="s">
        <v>439</v>
      </c>
      <c r="E390" s="3">
        <v>124.0</v>
      </c>
      <c r="F390" s="3">
        <v>73.0</v>
      </c>
      <c r="G390" s="3">
        <v>10.0</v>
      </c>
      <c r="H390" s="3">
        <f t="shared" si="29"/>
        <v>78</v>
      </c>
      <c r="I390" s="88">
        <f t="shared" si="30"/>
        <v>0.6290322581</v>
      </c>
      <c r="J390" s="3">
        <v>202774.65</v>
      </c>
      <c r="K390" s="3">
        <f t="shared" si="31"/>
        <v>1635.279435</v>
      </c>
      <c r="L390" s="3">
        <f t="shared" si="32"/>
        <v>2599.675</v>
      </c>
      <c r="M390" s="3"/>
      <c r="N390" s="3">
        <f t="shared" si="33"/>
        <v>143525.3312</v>
      </c>
      <c r="O390" s="3">
        <f t="shared" si="34"/>
        <v>1157.462348</v>
      </c>
      <c r="P390" s="3">
        <f t="shared" si="35"/>
        <v>1840.068348</v>
      </c>
      <c r="Q390" s="3"/>
      <c r="R390" s="3">
        <f t="shared" ref="R390:T390" si="411">N390-J390</f>
        <v>-59249.31882</v>
      </c>
      <c r="S390" s="3">
        <f t="shared" si="411"/>
        <v>-477.8170873</v>
      </c>
      <c r="T390" s="3">
        <f t="shared" si="411"/>
        <v>-759.6066516</v>
      </c>
      <c r="U390" s="3"/>
      <c r="V390" s="3"/>
      <c r="W390" s="3"/>
      <c r="X390" s="3"/>
      <c r="Y390" s="3"/>
      <c r="Z390" s="3"/>
    </row>
    <row r="391" ht="14.25" customHeight="1">
      <c r="A391" s="15">
        <v>4066.0</v>
      </c>
      <c r="B391" s="2">
        <v>7.0</v>
      </c>
      <c r="C391" s="2">
        <f>IF(A391&gt;=6000, 0,VLOOKUP(A391,'Fall20 data fy22 comp rev '!$K$11:$N$536,3,0))</f>
        <v>7</v>
      </c>
      <c r="D391" s="3" t="s">
        <v>1744</v>
      </c>
      <c r="E391" s="3">
        <v>62.0</v>
      </c>
      <c r="F391" s="3">
        <v>25.0</v>
      </c>
      <c r="G391" s="3">
        <v>7.0</v>
      </c>
      <c r="H391" s="3">
        <f t="shared" si="29"/>
        <v>28.5</v>
      </c>
      <c r="I391" s="88">
        <f t="shared" si="30"/>
        <v>0.4596774194</v>
      </c>
      <c r="J391" s="3">
        <v>53799.59</v>
      </c>
      <c r="K391" s="3">
        <f t="shared" si="31"/>
        <v>867.7353226</v>
      </c>
      <c r="L391" s="3">
        <f t="shared" si="32"/>
        <v>1887.704912</v>
      </c>
      <c r="M391" s="3"/>
      <c r="N391" s="3">
        <f t="shared" si="33"/>
        <v>52441.94793</v>
      </c>
      <c r="O391" s="3">
        <f t="shared" si="34"/>
        <v>845.8378698</v>
      </c>
      <c r="P391" s="3">
        <f t="shared" si="35"/>
        <v>1840.068348</v>
      </c>
      <c r="Q391" s="3"/>
      <c r="R391" s="3">
        <f t="shared" ref="R391:T391" si="412">N391-J391</f>
        <v>-1357.64207</v>
      </c>
      <c r="S391" s="3">
        <f t="shared" si="412"/>
        <v>-21.89745274</v>
      </c>
      <c r="T391" s="3">
        <f t="shared" si="412"/>
        <v>-47.63656386</v>
      </c>
      <c r="U391" s="3"/>
      <c r="V391" s="3"/>
      <c r="W391" s="3"/>
      <c r="X391" s="3"/>
      <c r="Y391" s="3"/>
      <c r="Z391" s="3"/>
    </row>
    <row r="392" ht="14.25" customHeight="1">
      <c r="A392" s="15">
        <v>4067.0</v>
      </c>
      <c r="B392" s="2">
        <v>7.0</v>
      </c>
      <c r="C392" s="2">
        <f>IF(A392&gt;=6000, 0,VLOOKUP(A392,'Fall20 data fy22 comp rev '!$K$11:$N$536,3,0))</f>
        <v>7</v>
      </c>
      <c r="D392" s="3" t="s">
        <v>441</v>
      </c>
      <c r="E392" s="3">
        <v>403.0</v>
      </c>
      <c r="F392" s="3">
        <v>275.0</v>
      </c>
      <c r="G392" s="3">
        <v>94.0</v>
      </c>
      <c r="H392" s="3">
        <f t="shared" si="29"/>
        <v>322</v>
      </c>
      <c r="I392" s="88">
        <f t="shared" si="30"/>
        <v>0.7990074442</v>
      </c>
      <c r="J392" s="3">
        <v>1047094.36</v>
      </c>
      <c r="K392" s="3">
        <f t="shared" si="31"/>
        <v>2598.249032</v>
      </c>
      <c r="L392" s="3">
        <f t="shared" si="32"/>
        <v>3251.845839</v>
      </c>
      <c r="M392" s="3"/>
      <c r="N392" s="3">
        <f t="shared" si="33"/>
        <v>592502.0082</v>
      </c>
      <c r="O392" s="3">
        <f t="shared" si="34"/>
        <v>1470.228308</v>
      </c>
      <c r="P392" s="3">
        <f t="shared" si="35"/>
        <v>1840.068348</v>
      </c>
      <c r="Q392" s="3"/>
      <c r="R392" s="3">
        <f t="shared" ref="R392:T392" si="413">N392-J392</f>
        <v>-454592.3518</v>
      </c>
      <c r="S392" s="3">
        <f t="shared" si="413"/>
        <v>-1128.020724</v>
      </c>
      <c r="T392" s="3">
        <f t="shared" si="413"/>
        <v>-1411.77749</v>
      </c>
      <c r="U392" s="3"/>
      <c r="V392" s="3"/>
      <c r="W392" s="3"/>
      <c r="X392" s="3"/>
      <c r="Y392" s="3"/>
      <c r="Z392" s="3"/>
    </row>
    <row r="393" ht="14.25" customHeight="1">
      <c r="A393" s="15">
        <v>4068.0</v>
      </c>
      <c r="B393" s="2">
        <v>7.0</v>
      </c>
      <c r="C393" s="2">
        <f>IF(A393&gt;=6000, 0,VLOOKUP(A393,'Fall20 data fy22 comp rev '!$K$11:$N$536,3,0))</f>
        <v>7</v>
      </c>
      <c r="D393" s="3" t="s">
        <v>442</v>
      </c>
      <c r="E393" s="3">
        <v>426.0</v>
      </c>
      <c r="F393" s="3">
        <v>319.0</v>
      </c>
      <c r="G393" s="3">
        <v>77.0</v>
      </c>
      <c r="H393" s="3">
        <f t="shared" si="29"/>
        <v>357.5</v>
      </c>
      <c r="I393" s="88">
        <f t="shared" si="30"/>
        <v>0.8392018779</v>
      </c>
      <c r="J393" s="3">
        <v>1173958.5</v>
      </c>
      <c r="K393" s="3">
        <f t="shared" si="31"/>
        <v>2755.771127</v>
      </c>
      <c r="L393" s="3">
        <f t="shared" si="32"/>
        <v>3283.8</v>
      </c>
      <c r="M393" s="3"/>
      <c r="N393" s="3">
        <f t="shared" si="33"/>
        <v>657824.4346</v>
      </c>
      <c r="O393" s="3">
        <f t="shared" si="34"/>
        <v>1544.188814</v>
      </c>
      <c r="P393" s="3">
        <f t="shared" si="35"/>
        <v>1840.068348</v>
      </c>
      <c r="Q393" s="3"/>
      <c r="R393" s="3">
        <f t="shared" ref="R393:T393" si="414">N393-J393</f>
        <v>-516134.0654</v>
      </c>
      <c r="S393" s="3">
        <f t="shared" si="414"/>
        <v>-1211.582313</v>
      </c>
      <c r="T393" s="3">
        <f t="shared" si="414"/>
        <v>-1443.731652</v>
      </c>
      <c r="U393" s="3"/>
      <c r="V393" s="3"/>
      <c r="W393" s="3"/>
      <c r="X393" s="3"/>
      <c r="Y393" s="3"/>
      <c r="Z393" s="3"/>
    </row>
    <row r="394" ht="14.25" customHeight="1">
      <c r="A394" s="15">
        <v>4070.0</v>
      </c>
      <c r="B394" s="2">
        <v>7.0</v>
      </c>
      <c r="C394" s="2">
        <f>IF(A394&gt;=6000, 0,VLOOKUP(A394,'Fall20 data fy22 comp rev '!$K$11:$N$536,3,0))</f>
        <v>7</v>
      </c>
      <c r="D394" s="3" t="s">
        <v>443</v>
      </c>
      <c r="E394" s="3">
        <v>494.0</v>
      </c>
      <c r="F394" s="3">
        <v>357.0</v>
      </c>
      <c r="G394" s="3">
        <v>33.0</v>
      </c>
      <c r="H394" s="3">
        <f t="shared" si="29"/>
        <v>373.5</v>
      </c>
      <c r="I394" s="88">
        <f t="shared" si="30"/>
        <v>0.7560728745</v>
      </c>
      <c r="J394" s="3">
        <v>1159181.4</v>
      </c>
      <c r="K394" s="3">
        <f t="shared" si="31"/>
        <v>2346.521053</v>
      </c>
      <c r="L394" s="3">
        <f t="shared" si="32"/>
        <v>3103.564659</v>
      </c>
      <c r="M394" s="3"/>
      <c r="N394" s="3">
        <f t="shared" si="33"/>
        <v>687265.5281</v>
      </c>
      <c r="O394" s="3">
        <f t="shared" si="34"/>
        <v>1391.225765</v>
      </c>
      <c r="P394" s="3">
        <f t="shared" si="35"/>
        <v>1840.068348</v>
      </c>
      <c r="Q394" s="3"/>
      <c r="R394" s="3">
        <f t="shared" ref="R394:T394" si="415">N394-J394</f>
        <v>-471915.8719</v>
      </c>
      <c r="S394" s="3">
        <f t="shared" si="415"/>
        <v>-955.2952872</v>
      </c>
      <c r="T394" s="3">
        <f t="shared" si="415"/>
        <v>-1263.49631</v>
      </c>
      <c r="U394" s="3"/>
      <c r="V394" s="3"/>
      <c r="W394" s="3"/>
      <c r="X394" s="3"/>
      <c r="Y394" s="3"/>
      <c r="Z394" s="3"/>
    </row>
    <row r="395" ht="14.25" customHeight="1">
      <c r="A395" s="15">
        <v>4073.0</v>
      </c>
      <c r="B395" s="2">
        <v>7.0</v>
      </c>
      <c r="C395" s="2">
        <f>IF(A395&gt;=6000, 0,VLOOKUP(A395,'Fall20 data fy22 comp rev '!$K$11:$N$536,3,0))</f>
        <v>7</v>
      </c>
      <c r="D395" s="3" t="s">
        <v>444</v>
      </c>
      <c r="E395" s="3">
        <v>540.0</v>
      </c>
      <c r="F395" s="3">
        <v>374.0</v>
      </c>
      <c r="G395" s="3">
        <v>101.0</v>
      </c>
      <c r="H395" s="3">
        <f t="shared" si="29"/>
        <v>424.5</v>
      </c>
      <c r="I395" s="88">
        <f t="shared" si="30"/>
        <v>0.7861111111</v>
      </c>
      <c r="J395" s="3">
        <v>1369727.71</v>
      </c>
      <c r="K395" s="3">
        <f t="shared" si="31"/>
        <v>2536.532796</v>
      </c>
      <c r="L395" s="3">
        <f t="shared" si="32"/>
        <v>3226.684829</v>
      </c>
      <c r="M395" s="3"/>
      <c r="N395" s="3">
        <f t="shared" si="33"/>
        <v>781109.0139</v>
      </c>
      <c r="O395" s="3">
        <f t="shared" si="34"/>
        <v>1446.498174</v>
      </c>
      <c r="P395" s="3">
        <f t="shared" si="35"/>
        <v>1840.068348</v>
      </c>
      <c r="Q395" s="3"/>
      <c r="R395" s="3">
        <f t="shared" ref="R395:T395" si="416">N395-J395</f>
        <v>-588618.6961</v>
      </c>
      <c r="S395" s="3">
        <f t="shared" si="416"/>
        <v>-1090.034622</v>
      </c>
      <c r="T395" s="3">
        <f t="shared" si="416"/>
        <v>-1386.616481</v>
      </c>
      <c r="U395" s="3"/>
      <c r="V395" s="3"/>
      <c r="W395" s="3"/>
      <c r="X395" s="3"/>
      <c r="Y395" s="3"/>
      <c r="Z395" s="3"/>
    </row>
    <row r="396" ht="14.25" customHeight="1">
      <c r="A396" s="15">
        <v>4074.0</v>
      </c>
      <c r="B396" s="2">
        <v>7.0</v>
      </c>
      <c r="C396" s="2">
        <f>IF(A396&gt;=6000, 0,VLOOKUP(A396,'Fall20 data fy22 comp rev '!$K$11:$N$536,3,0))</f>
        <v>7</v>
      </c>
      <c r="D396" s="3" t="s">
        <v>445</v>
      </c>
      <c r="E396" s="3">
        <v>330.0</v>
      </c>
      <c r="F396" s="3">
        <v>69.0</v>
      </c>
      <c r="G396" s="3">
        <v>41.0</v>
      </c>
      <c r="H396" s="3">
        <f t="shared" si="29"/>
        <v>89.5</v>
      </c>
      <c r="I396" s="88">
        <f t="shared" si="30"/>
        <v>0.2712121212</v>
      </c>
      <c r="J396" s="3">
        <v>100046.44</v>
      </c>
      <c r="K396" s="3">
        <f t="shared" si="31"/>
        <v>303.1710303</v>
      </c>
      <c r="L396" s="3">
        <f t="shared" si="32"/>
        <v>1117.837318</v>
      </c>
      <c r="M396" s="3"/>
      <c r="N396" s="3">
        <f t="shared" si="33"/>
        <v>164686.1172</v>
      </c>
      <c r="O396" s="3">
        <f t="shared" si="34"/>
        <v>499.0488399</v>
      </c>
      <c r="P396" s="3">
        <f t="shared" si="35"/>
        <v>1840.068348</v>
      </c>
      <c r="Q396" s="3"/>
      <c r="R396" s="3">
        <f t="shared" ref="R396:T396" si="417">N396-J396</f>
        <v>64639.67718</v>
      </c>
      <c r="S396" s="3">
        <f t="shared" si="417"/>
        <v>195.8778096</v>
      </c>
      <c r="T396" s="3">
        <f t="shared" si="417"/>
        <v>722.23103</v>
      </c>
      <c r="U396" s="3"/>
      <c r="V396" s="3"/>
      <c r="W396" s="3"/>
      <c r="X396" s="3"/>
      <c r="Y396" s="3"/>
      <c r="Z396" s="3"/>
    </row>
    <row r="397" ht="14.25" customHeight="1">
      <c r="A397" s="15">
        <v>4075.0</v>
      </c>
      <c r="B397" s="2">
        <v>7.0</v>
      </c>
      <c r="C397" s="2">
        <f>IF(A397&gt;=6000, 0,VLOOKUP(A397,'Fall20 data fy22 comp rev '!$K$11:$N$536,3,0))</f>
        <v>7</v>
      </c>
      <c r="D397" s="3" t="s">
        <v>446</v>
      </c>
      <c r="E397" s="3">
        <v>238.0</v>
      </c>
      <c r="F397" s="3">
        <v>48.0</v>
      </c>
      <c r="G397" s="3">
        <v>16.0</v>
      </c>
      <c r="H397" s="3">
        <f t="shared" si="29"/>
        <v>56</v>
      </c>
      <c r="I397" s="88">
        <f t="shared" si="30"/>
        <v>0.2352941176</v>
      </c>
      <c r="J397" s="3">
        <v>55277.3</v>
      </c>
      <c r="K397" s="3">
        <f t="shared" si="31"/>
        <v>232.257563</v>
      </c>
      <c r="L397" s="3">
        <f t="shared" si="32"/>
        <v>987.0946429</v>
      </c>
      <c r="M397" s="3"/>
      <c r="N397" s="3">
        <f t="shared" si="33"/>
        <v>103043.8275</v>
      </c>
      <c r="O397" s="3">
        <f t="shared" si="34"/>
        <v>432.9572585</v>
      </c>
      <c r="P397" s="3">
        <f t="shared" si="35"/>
        <v>1840.068348</v>
      </c>
      <c r="Q397" s="3"/>
      <c r="R397" s="3">
        <f t="shared" ref="R397:T397" si="418">N397-J397</f>
        <v>47766.52751</v>
      </c>
      <c r="S397" s="3">
        <f t="shared" si="418"/>
        <v>200.6996954</v>
      </c>
      <c r="T397" s="3">
        <f t="shared" si="418"/>
        <v>852.9737056</v>
      </c>
      <c r="U397" s="3"/>
      <c r="V397" s="3"/>
      <c r="W397" s="3"/>
      <c r="X397" s="3"/>
      <c r="Y397" s="3"/>
      <c r="Z397" s="3"/>
    </row>
    <row r="398" ht="14.25" customHeight="1">
      <c r="A398" s="15">
        <v>4077.0</v>
      </c>
      <c r="B398" s="2">
        <v>7.0</v>
      </c>
      <c r="C398" s="2">
        <f>IF(A398&gt;=6000, 0,VLOOKUP(A398,'Fall20 data fy22 comp rev '!$K$11:$N$536,3,0))</f>
        <v>7</v>
      </c>
      <c r="D398" s="3" t="s">
        <v>4410</v>
      </c>
      <c r="E398" s="3">
        <v>0.0</v>
      </c>
      <c r="F398" s="3">
        <v>0.0</v>
      </c>
      <c r="G398" s="3">
        <v>0.0</v>
      </c>
      <c r="H398" s="3">
        <f t="shared" si="29"/>
        <v>0</v>
      </c>
      <c r="I398" s="88" t="str">
        <f t="shared" si="30"/>
        <v>#DIV/0!</v>
      </c>
      <c r="J398" s="3">
        <v>0.0</v>
      </c>
      <c r="K398" s="3" t="str">
        <f t="shared" si="31"/>
        <v>#DIV/0!</v>
      </c>
      <c r="L398" s="3" t="str">
        <f t="shared" si="32"/>
        <v>#DIV/0!</v>
      </c>
      <c r="M398" s="3"/>
      <c r="N398" s="3">
        <f t="shared" si="33"/>
        <v>0</v>
      </c>
      <c r="O398" s="3" t="str">
        <f t="shared" si="34"/>
        <v>#DIV/0!</v>
      </c>
      <c r="P398" s="3" t="str">
        <f t="shared" si="35"/>
        <v>#DIV/0!</v>
      </c>
      <c r="Q398" s="3"/>
      <c r="R398" s="3">
        <f t="shared" ref="R398:T398" si="419">N398-J398</f>
        <v>0</v>
      </c>
      <c r="S398" s="3" t="str">
        <f t="shared" si="419"/>
        <v>#DIV/0!</v>
      </c>
      <c r="T398" s="3" t="str">
        <f t="shared" si="419"/>
        <v>#DIV/0!</v>
      </c>
      <c r="U398" s="3"/>
      <c r="V398" s="3"/>
      <c r="W398" s="3"/>
      <c r="X398" s="3"/>
      <c r="Y398" s="3"/>
      <c r="Z398" s="3"/>
    </row>
    <row r="399" ht="14.25" customHeight="1">
      <c r="A399" s="15">
        <v>4078.0</v>
      </c>
      <c r="B399" s="2">
        <v>7.0</v>
      </c>
      <c r="C399" s="2">
        <f>IF(A399&gt;=6000, 0,VLOOKUP(A399,'Fall20 data fy22 comp rev '!$K$11:$N$536,3,0))</f>
        <v>7</v>
      </c>
      <c r="D399" s="3" t="s">
        <v>4411</v>
      </c>
      <c r="E399" s="3">
        <v>1021.0</v>
      </c>
      <c r="F399" s="3">
        <v>979.0</v>
      </c>
      <c r="G399" s="3">
        <v>20.0</v>
      </c>
      <c r="H399" s="3">
        <f t="shared" si="29"/>
        <v>989</v>
      </c>
      <c r="I399" s="88">
        <f t="shared" si="30"/>
        <v>0.9686581783</v>
      </c>
      <c r="J399" s="3">
        <v>3247678.2</v>
      </c>
      <c r="K399" s="3">
        <f t="shared" si="31"/>
        <v>3180.879726</v>
      </c>
      <c r="L399" s="3">
        <f t="shared" si="32"/>
        <v>3283.8</v>
      </c>
      <c r="M399" s="3"/>
      <c r="N399" s="3">
        <f t="shared" si="33"/>
        <v>1819827.597</v>
      </c>
      <c r="O399" s="3">
        <f t="shared" si="34"/>
        <v>1782.397254</v>
      </c>
      <c r="P399" s="3">
        <f t="shared" si="35"/>
        <v>1840.068348</v>
      </c>
      <c r="Q399" s="3"/>
      <c r="R399" s="3">
        <f t="shared" ref="R399:T399" si="420">N399-J399</f>
        <v>-1427850.603</v>
      </c>
      <c r="S399" s="3">
        <f t="shared" si="420"/>
        <v>-1398.482472</v>
      </c>
      <c r="T399" s="3">
        <f t="shared" si="420"/>
        <v>-1443.731652</v>
      </c>
      <c r="U399" s="3"/>
      <c r="V399" s="3"/>
      <c r="W399" s="3"/>
      <c r="X399" s="3"/>
      <c r="Y399" s="3"/>
      <c r="Z399" s="3"/>
    </row>
    <row r="400" ht="14.25" customHeight="1">
      <c r="A400" s="15">
        <v>4079.0</v>
      </c>
      <c r="B400" s="2">
        <v>7.0</v>
      </c>
      <c r="C400" s="2">
        <f>IF(A400&gt;=6000, 0,VLOOKUP(A400,'Fall20 data fy22 comp rev '!$K$11:$N$536,3,0))</f>
        <v>7</v>
      </c>
      <c r="D400" s="3" t="s">
        <v>448</v>
      </c>
      <c r="E400" s="3">
        <v>168.0</v>
      </c>
      <c r="F400" s="3">
        <v>111.0</v>
      </c>
      <c r="G400" s="3">
        <v>11.0</v>
      </c>
      <c r="H400" s="3">
        <f t="shared" si="29"/>
        <v>116.5</v>
      </c>
      <c r="I400" s="88">
        <f t="shared" si="30"/>
        <v>0.693452381</v>
      </c>
      <c r="J400" s="3">
        <v>331663.8</v>
      </c>
      <c r="K400" s="3">
        <f t="shared" si="31"/>
        <v>1974.189286</v>
      </c>
      <c r="L400" s="3">
        <f t="shared" si="32"/>
        <v>2846.899571</v>
      </c>
      <c r="M400" s="3"/>
      <c r="N400" s="3">
        <f t="shared" si="33"/>
        <v>214367.9626</v>
      </c>
      <c r="O400" s="3">
        <f t="shared" si="34"/>
        <v>1275.999777</v>
      </c>
      <c r="P400" s="3">
        <f t="shared" si="35"/>
        <v>1840.068348</v>
      </c>
      <c r="Q400" s="3"/>
      <c r="R400" s="3">
        <f t="shared" ref="R400:T400" si="421">N400-J400</f>
        <v>-117295.8374</v>
      </c>
      <c r="S400" s="3">
        <f t="shared" si="421"/>
        <v>-698.1895084</v>
      </c>
      <c r="T400" s="3">
        <f t="shared" si="421"/>
        <v>-1006.831222</v>
      </c>
      <c r="U400" s="3"/>
      <c r="V400" s="3"/>
      <c r="W400" s="3"/>
      <c r="X400" s="3"/>
      <c r="Y400" s="3"/>
      <c r="Z400" s="3"/>
    </row>
    <row r="401" ht="14.25" customHeight="1">
      <c r="A401" s="15">
        <v>4080.0</v>
      </c>
      <c r="B401" s="2">
        <v>7.0</v>
      </c>
      <c r="C401" s="2">
        <f>IF(A401&gt;=6000, 0,VLOOKUP(A401,'Fall20 data fy22 comp rev '!$K$11:$N$536,3,0))</f>
        <v>7</v>
      </c>
      <c r="D401" s="3" t="s">
        <v>449</v>
      </c>
      <c r="E401" s="3">
        <v>48.0</v>
      </c>
      <c r="F401" s="3">
        <v>24.0</v>
      </c>
      <c r="G401" s="3">
        <v>11.0</v>
      </c>
      <c r="H401" s="3">
        <f t="shared" si="29"/>
        <v>29.5</v>
      </c>
      <c r="I401" s="88">
        <f t="shared" si="30"/>
        <v>0.6145833333</v>
      </c>
      <c r="J401" s="3">
        <v>74432.8</v>
      </c>
      <c r="K401" s="3">
        <f t="shared" si="31"/>
        <v>1550.683333</v>
      </c>
      <c r="L401" s="3">
        <f t="shared" si="32"/>
        <v>2523.145763</v>
      </c>
      <c r="M401" s="3"/>
      <c r="N401" s="3">
        <f t="shared" si="33"/>
        <v>54282.01628</v>
      </c>
      <c r="O401" s="3">
        <f t="shared" si="34"/>
        <v>1130.875339</v>
      </c>
      <c r="P401" s="3">
        <f t="shared" si="35"/>
        <v>1840.068348</v>
      </c>
      <c r="Q401" s="3"/>
      <c r="R401" s="3">
        <f t="shared" ref="R401:T401" si="422">N401-J401</f>
        <v>-20150.78372</v>
      </c>
      <c r="S401" s="3">
        <f t="shared" si="422"/>
        <v>-419.8079942</v>
      </c>
      <c r="T401" s="3">
        <f t="shared" si="422"/>
        <v>-683.0774143</v>
      </c>
      <c r="U401" s="3"/>
      <c r="V401" s="3"/>
      <c r="W401" s="3"/>
      <c r="X401" s="3"/>
      <c r="Y401" s="3"/>
      <c r="Z401" s="3"/>
    </row>
    <row r="402" ht="14.25" customHeight="1">
      <c r="A402" s="15">
        <v>4081.0</v>
      </c>
      <c r="B402" s="2">
        <v>7.0</v>
      </c>
      <c r="C402" s="2">
        <f>IF(A402&gt;=6000, 0,VLOOKUP(A402,'Fall20 data fy22 comp rev '!$K$11:$N$536,3,0))</f>
        <v>7</v>
      </c>
      <c r="D402" s="3" t="s">
        <v>450</v>
      </c>
      <c r="E402" s="3">
        <v>55.0</v>
      </c>
      <c r="F402" s="3">
        <v>23.0</v>
      </c>
      <c r="G402" s="3">
        <v>10.0</v>
      </c>
      <c r="H402" s="3">
        <f t="shared" si="29"/>
        <v>28</v>
      </c>
      <c r="I402" s="88">
        <f t="shared" si="30"/>
        <v>0.5090909091</v>
      </c>
      <c r="J402" s="3">
        <v>58506.37</v>
      </c>
      <c r="K402" s="3">
        <f t="shared" si="31"/>
        <v>1063.752182</v>
      </c>
      <c r="L402" s="3">
        <f t="shared" si="32"/>
        <v>2089.513214</v>
      </c>
      <c r="M402" s="3"/>
      <c r="N402" s="3">
        <f t="shared" si="33"/>
        <v>51521.91376</v>
      </c>
      <c r="O402" s="3">
        <f t="shared" si="34"/>
        <v>936.7620683</v>
      </c>
      <c r="P402" s="3">
        <f t="shared" si="35"/>
        <v>1840.068348</v>
      </c>
      <c r="Q402" s="3"/>
      <c r="R402" s="3">
        <f t="shared" ref="R402:T402" si="423">N402-J402</f>
        <v>-6984.456244</v>
      </c>
      <c r="S402" s="3">
        <f t="shared" si="423"/>
        <v>-126.9901135</v>
      </c>
      <c r="T402" s="3">
        <f t="shared" si="423"/>
        <v>-249.4448659</v>
      </c>
      <c r="U402" s="3"/>
      <c r="V402" s="3"/>
      <c r="W402" s="3"/>
      <c r="X402" s="3"/>
      <c r="Y402" s="3"/>
      <c r="Z402" s="3"/>
    </row>
    <row r="403" ht="14.25" customHeight="1">
      <c r="A403" s="15">
        <v>4082.0</v>
      </c>
      <c r="B403" s="2">
        <v>7.0</v>
      </c>
      <c r="C403" s="2">
        <f>IF(A403&gt;=6000, 0,VLOOKUP(A403,'Fall20 data fy22 comp rev '!$K$11:$N$536,3,0))</f>
        <v>7</v>
      </c>
      <c r="D403" s="3" t="s">
        <v>451</v>
      </c>
      <c r="E403" s="3">
        <v>481.0</v>
      </c>
      <c r="F403" s="3">
        <v>109.0</v>
      </c>
      <c r="G403" s="3">
        <v>30.0</v>
      </c>
      <c r="H403" s="3">
        <f t="shared" si="29"/>
        <v>124</v>
      </c>
      <c r="I403" s="88">
        <f t="shared" si="30"/>
        <v>0.2577962578</v>
      </c>
      <c r="J403" s="3">
        <v>131242.54</v>
      </c>
      <c r="K403" s="3">
        <f t="shared" si="31"/>
        <v>272.8535135</v>
      </c>
      <c r="L403" s="3">
        <f t="shared" si="32"/>
        <v>1058.407581</v>
      </c>
      <c r="M403" s="3"/>
      <c r="N403" s="3">
        <f t="shared" si="33"/>
        <v>228168.4752</v>
      </c>
      <c r="O403" s="3">
        <f t="shared" si="34"/>
        <v>474.3627343</v>
      </c>
      <c r="P403" s="3">
        <f t="shared" si="35"/>
        <v>1840.068348</v>
      </c>
      <c r="Q403" s="3"/>
      <c r="R403" s="3">
        <f t="shared" ref="R403:T403" si="424">N403-J403</f>
        <v>96925.9352</v>
      </c>
      <c r="S403" s="3">
        <f t="shared" si="424"/>
        <v>201.5092208</v>
      </c>
      <c r="T403" s="3">
        <f t="shared" si="424"/>
        <v>781.6607678</v>
      </c>
      <c r="U403" s="3"/>
      <c r="V403" s="3"/>
      <c r="W403" s="3"/>
      <c r="X403" s="3"/>
      <c r="Y403" s="3"/>
      <c r="Z403" s="3"/>
    </row>
    <row r="404" ht="14.25" customHeight="1">
      <c r="A404" s="15">
        <v>4083.0</v>
      </c>
      <c r="B404" s="2">
        <v>7.0</v>
      </c>
      <c r="C404" s="2">
        <f>IF(A404&gt;=6000, 0,VLOOKUP(A404,'Fall20 data fy22 comp rev '!$K$11:$N$536,3,0))</f>
        <v>7</v>
      </c>
      <c r="D404" s="3" t="s">
        <v>452</v>
      </c>
      <c r="E404" s="3">
        <v>99.0</v>
      </c>
      <c r="F404" s="3">
        <v>17.0</v>
      </c>
      <c r="G404" s="3">
        <v>10.0</v>
      </c>
      <c r="H404" s="3">
        <f t="shared" si="29"/>
        <v>22</v>
      </c>
      <c r="I404" s="88">
        <f t="shared" si="30"/>
        <v>0.2222222222</v>
      </c>
      <c r="J404" s="3">
        <v>20085.91</v>
      </c>
      <c r="K404" s="3">
        <f t="shared" si="31"/>
        <v>202.8879798</v>
      </c>
      <c r="L404" s="3">
        <f t="shared" si="32"/>
        <v>912.9959091</v>
      </c>
      <c r="M404" s="3"/>
      <c r="N404" s="3">
        <f t="shared" si="33"/>
        <v>40481.50367</v>
      </c>
      <c r="O404" s="3">
        <f t="shared" si="34"/>
        <v>408.9040774</v>
      </c>
      <c r="P404" s="3">
        <f t="shared" si="35"/>
        <v>1840.068348</v>
      </c>
      <c r="Q404" s="3"/>
      <c r="R404" s="3">
        <f t="shared" ref="R404:T404" si="425">N404-J404</f>
        <v>20395.59367</v>
      </c>
      <c r="S404" s="3">
        <f t="shared" si="425"/>
        <v>206.0160976</v>
      </c>
      <c r="T404" s="3">
        <f t="shared" si="425"/>
        <v>927.0724393</v>
      </c>
      <c r="U404" s="3"/>
      <c r="V404" s="3"/>
      <c r="W404" s="3"/>
      <c r="X404" s="3"/>
      <c r="Y404" s="3"/>
      <c r="Z404" s="3"/>
    </row>
    <row r="405" ht="14.25" customHeight="1">
      <c r="A405" s="15">
        <v>4084.0</v>
      </c>
      <c r="B405" s="2">
        <v>7.0</v>
      </c>
      <c r="C405" s="2">
        <f>IF(A405&gt;=6000, 0,VLOOKUP(A405,'Fall20 data fy22 comp rev '!$K$11:$N$536,3,0))</f>
        <v>7</v>
      </c>
      <c r="D405" s="3" t="s">
        <v>453</v>
      </c>
      <c r="E405" s="3">
        <v>348.0</v>
      </c>
      <c r="F405" s="3">
        <v>43.0</v>
      </c>
      <c r="G405" s="3">
        <v>60.0</v>
      </c>
      <c r="H405" s="3">
        <f t="shared" si="29"/>
        <v>73</v>
      </c>
      <c r="I405" s="88">
        <f t="shared" si="30"/>
        <v>0.2097701149</v>
      </c>
      <c r="J405" s="3">
        <v>62884.77</v>
      </c>
      <c r="K405" s="3">
        <f t="shared" si="31"/>
        <v>180.7033621</v>
      </c>
      <c r="L405" s="3">
        <f t="shared" si="32"/>
        <v>861.4352055</v>
      </c>
      <c r="M405" s="3"/>
      <c r="N405" s="3">
        <f t="shared" si="33"/>
        <v>134324.9894</v>
      </c>
      <c r="O405" s="3">
        <f t="shared" si="34"/>
        <v>385.9913489</v>
      </c>
      <c r="P405" s="3">
        <f t="shared" si="35"/>
        <v>1840.068348</v>
      </c>
      <c r="Q405" s="3"/>
      <c r="R405" s="3">
        <f t="shared" ref="R405:T405" si="426">N405-J405</f>
        <v>71440.21943</v>
      </c>
      <c r="S405" s="3">
        <f t="shared" si="426"/>
        <v>205.2879869</v>
      </c>
      <c r="T405" s="3">
        <f t="shared" si="426"/>
        <v>978.6331429</v>
      </c>
      <c r="U405" s="3"/>
      <c r="V405" s="3"/>
      <c r="W405" s="3"/>
      <c r="X405" s="3"/>
      <c r="Y405" s="3"/>
      <c r="Z405" s="3"/>
    </row>
    <row r="406" ht="14.25" customHeight="1">
      <c r="A406" s="15">
        <v>4085.0</v>
      </c>
      <c r="B406" s="2">
        <v>7.0</v>
      </c>
      <c r="C406" s="2">
        <f>IF(A406&gt;=6000, 0,VLOOKUP(A406,'Fall20 data fy22 comp rev '!$K$11:$N$536,3,0))</f>
        <v>7</v>
      </c>
      <c r="D406" s="3" t="s">
        <v>454</v>
      </c>
      <c r="E406" s="3">
        <v>215.0</v>
      </c>
      <c r="F406" s="3">
        <v>58.0</v>
      </c>
      <c r="G406" s="3">
        <v>21.0</v>
      </c>
      <c r="H406" s="3">
        <f t="shared" si="29"/>
        <v>68.5</v>
      </c>
      <c r="I406" s="88">
        <f t="shared" si="30"/>
        <v>0.3186046512</v>
      </c>
      <c r="J406" s="3">
        <v>89593.01</v>
      </c>
      <c r="K406" s="3">
        <f t="shared" si="31"/>
        <v>416.7116744</v>
      </c>
      <c r="L406" s="3">
        <f t="shared" si="32"/>
        <v>1307.927153</v>
      </c>
      <c r="M406" s="3"/>
      <c r="N406" s="3">
        <f t="shared" si="33"/>
        <v>126044.6819</v>
      </c>
      <c r="O406" s="3">
        <f t="shared" si="34"/>
        <v>586.2543343</v>
      </c>
      <c r="P406" s="3">
        <f t="shared" si="35"/>
        <v>1840.068348</v>
      </c>
      <c r="Q406" s="3"/>
      <c r="R406" s="3">
        <f t="shared" ref="R406:T406" si="427">N406-J406</f>
        <v>36451.67187</v>
      </c>
      <c r="S406" s="3">
        <f t="shared" si="427"/>
        <v>169.5426598</v>
      </c>
      <c r="T406" s="3">
        <f t="shared" si="427"/>
        <v>532.1411951</v>
      </c>
      <c r="U406" s="3"/>
      <c r="V406" s="3"/>
      <c r="W406" s="3"/>
      <c r="X406" s="3"/>
      <c r="Y406" s="3"/>
      <c r="Z406" s="3"/>
    </row>
    <row r="407" ht="14.25" customHeight="1">
      <c r="A407" s="15">
        <v>4087.0</v>
      </c>
      <c r="B407" s="2">
        <v>7.0</v>
      </c>
      <c r="C407" s="2">
        <f>IF(A407&gt;=6000, 0,VLOOKUP(A407,'Fall20 data fy22 comp rev '!$K$11:$N$536,3,0))</f>
        <v>7</v>
      </c>
      <c r="D407" s="3" t="s">
        <v>455</v>
      </c>
      <c r="E407" s="3">
        <v>70.0</v>
      </c>
      <c r="F407" s="3">
        <v>32.0</v>
      </c>
      <c r="G407" s="3">
        <v>4.0</v>
      </c>
      <c r="H407" s="3">
        <f t="shared" si="29"/>
        <v>34</v>
      </c>
      <c r="I407" s="88">
        <f t="shared" si="30"/>
        <v>0.4857142857</v>
      </c>
      <c r="J407" s="3">
        <v>67755.74</v>
      </c>
      <c r="K407" s="3">
        <f t="shared" si="31"/>
        <v>967.9391429</v>
      </c>
      <c r="L407" s="3">
        <f t="shared" si="32"/>
        <v>1992.815882</v>
      </c>
      <c r="M407" s="3"/>
      <c r="N407" s="3">
        <f t="shared" si="33"/>
        <v>62562.32385</v>
      </c>
      <c r="O407" s="3">
        <f t="shared" si="34"/>
        <v>893.7474835</v>
      </c>
      <c r="P407" s="3">
        <f t="shared" si="35"/>
        <v>1840.068348</v>
      </c>
      <c r="Q407" s="3"/>
      <c r="R407" s="3">
        <f t="shared" ref="R407:T407" si="428">N407-J407</f>
        <v>-5193.416154</v>
      </c>
      <c r="S407" s="3">
        <f t="shared" si="428"/>
        <v>-74.19165934</v>
      </c>
      <c r="T407" s="3">
        <f t="shared" si="428"/>
        <v>-152.7475339</v>
      </c>
      <c r="U407" s="3"/>
      <c r="V407" s="3"/>
      <c r="W407" s="3"/>
      <c r="X407" s="3"/>
      <c r="Y407" s="3"/>
      <c r="Z407" s="3"/>
    </row>
    <row r="408" ht="14.25" customHeight="1">
      <c r="A408" s="15">
        <v>4088.0</v>
      </c>
      <c r="B408" s="2">
        <v>7.0</v>
      </c>
      <c r="C408" s="2">
        <f>IF(A408&gt;=6000, 0,VLOOKUP(A408,'Fall20 data fy22 comp rev '!$K$11:$N$536,3,0))</f>
        <v>7</v>
      </c>
      <c r="D408" s="3" t="s">
        <v>456</v>
      </c>
      <c r="E408" s="3">
        <v>342.0</v>
      </c>
      <c r="F408" s="3">
        <v>342.0</v>
      </c>
      <c r="G408" s="3">
        <v>0.0</v>
      </c>
      <c r="H408" s="3">
        <f t="shared" si="29"/>
        <v>342</v>
      </c>
      <c r="I408" s="88">
        <f t="shared" si="30"/>
        <v>1</v>
      </c>
      <c r="J408" s="3">
        <v>1123059.6</v>
      </c>
      <c r="K408" s="3">
        <f t="shared" si="31"/>
        <v>3283.8</v>
      </c>
      <c r="L408" s="3">
        <f t="shared" si="32"/>
        <v>3283.8</v>
      </c>
      <c r="M408" s="3"/>
      <c r="N408" s="3">
        <f t="shared" si="33"/>
        <v>629303.3752</v>
      </c>
      <c r="O408" s="3">
        <f t="shared" si="34"/>
        <v>1840.068348</v>
      </c>
      <c r="P408" s="3">
        <f t="shared" si="35"/>
        <v>1840.068348</v>
      </c>
      <c r="Q408" s="3"/>
      <c r="R408" s="3">
        <f t="shared" ref="R408:T408" si="429">N408-J408</f>
        <v>-493756.2248</v>
      </c>
      <c r="S408" s="3">
        <f t="shared" si="429"/>
        <v>-1443.731652</v>
      </c>
      <c r="T408" s="3">
        <f t="shared" si="429"/>
        <v>-1443.731652</v>
      </c>
      <c r="U408" s="3"/>
      <c r="V408" s="3"/>
      <c r="W408" s="3"/>
      <c r="X408" s="3"/>
      <c r="Y408" s="3"/>
      <c r="Z408" s="3"/>
    </row>
    <row r="409" ht="14.25" customHeight="1">
      <c r="A409" s="15">
        <v>4089.0</v>
      </c>
      <c r="B409" s="2">
        <v>7.0</v>
      </c>
      <c r="C409" s="2">
        <f>IF(A409&gt;=6000, 0,VLOOKUP(A409,'Fall20 data fy22 comp rev '!$K$11:$N$536,3,0))</f>
        <v>7</v>
      </c>
      <c r="D409" s="3" t="s">
        <v>457</v>
      </c>
      <c r="E409" s="3">
        <v>306.0</v>
      </c>
      <c r="F409" s="3">
        <v>99.0</v>
      </c>
      <c r="G409" s="3">
        <v>0.0</v>
      </c>
      <c r="H409" s="3">
        <f t="shared" si="29"/>
        <v>99</v>
      </c>
      <c r="I409" s="88">
        <f t="shared" si="30"/>
        <v>0.3235294118</v>
      </c>
      <c r="J409" s="3">
        <v>131461.46</v>
      </c>
      <c r="K409" s="3">
        <f t="shared" si="31"/>
        <v>429.6126144</v>
      </c>
      <c r="L409" s="3">
        <f t="shared" si="32"/>
        <v>1327.893535</v>
      </c>
      <c r="M409" s="3"/>
      <c r="N409" s="3">
        <f t="shared" si="33"/>
        <v>182166.7665</v>
      </c>
      <c r="O409" s="3">
        <f t="shared" si="34"/>
        <v>595.3162304</v>
      </c>
      <c r="P409" s="3">
        <f t="shared" si="35"/>
        <v>1840.068348</v>
      </c>
      <c r="Q409" s="3"/>
      <c r="R409" s="3">
        <f t="shared" ref="R409:T409" si="430">N409-J409</f>
        <v>50705.30649</v>
      </c>
      <c r="S409" s="3">
        <f t="shared" si="430"/>
        <v>165.703616</v>
      </c>
      <c r="T409" s="3">
        <f t="shared" si="430"/>
        <v>512.1748131</v>
      </c>
      <c r="U409" s="3"/>
      <c r="V409" s="3"/>
      <c r="W409" s="3"/>
      <c r="X409" s="3"/>
      <c r="Y409" s="3"/>
      <c r="Z409" s="3"/>
    </row>
    <row r="410" ht="14.25" customHeight="1">
      <c r="A410" s="15">
        <v>4090.0</v>
      </c>
      <c r="B410" s="2">
        <v>7.0</v>
      </c>
      <c r="C410" s="2">
        <f>IF(A410&gt;=6000, 0,VLOOKUP(A410,'Fall20 data fy22 comp rev '!$K$11:$N$536,3,0))</f>
        <v>7</v>
      </c>
      <c r="D410" s="3" t="s">
        <v>458</v>
      </c>
      <c r="E410" s="3">
        <v>179.0</v>
      </c>
      <c r="F410" s="3">
        <v>16.0</v>
      </c>
      <c r="G410" s="3">
        <v>9.0</v>
      </c>
      <c r="H410" s="3">
        <f t="shared" si="29"/>
        <v>20.5</v>
      </c>
      <c r="I410" s="88">
        <f t="shared" si="30"/>
        <v>0.1145251397</v>
      </c>
      <c r="J410" s="3">
        <v>9632.48</v>
      </c>
      <c r="K410" s="3">
        <f t="shared" si="31"/>
        <v>53.81273743</v>
      </c>
      <c r="L410" s="3">
        <f t="shared" si="32"/>
        <v>469.8770732</v>
      </c>
      <c r="M410" s="3"/>
      <c r="N410" s="3">
        <f t="shared" si="33"/>
        <v>37721.40114</v>
      </c>
      <c r="O410" s="3">
        <f t="shared" si="34"/>
        <v>210.7340846</v>
      </c>
      <c r="P410" s="3">
        <f t="shared" si="35"/>
        <v>1840.068348</v>
      </c>
      <c r="Q410" s="3"/>
      <c r="R410" s="3">
        <f t="shared" ref="R410:T410" si="431">N410-J410</f>
        <v>28088.92114</v>
      </c>
      <c r="S410" s="3">
        <f t="shared" si="431"/>
        <v>156.9213472</v>
      </c>
      <c r="T410" s="3">
        <f t="shared" si="431"/>
        <v>1370.191275</v>
      </c>
      <c r="U410" s="3"/>
      <c r="V410" s="3"/>
      <c r="W410" s="3"/>
      <c r="X410" s="3"/>
      <c r="Y410" s="3"/>
      <c r="Z410" s="3"/>
    </row>
    <row r="411" ht="14.25" customHeight="1">
      <c r="A411" s="15">
        <v>4091.0</v>
      </c>
      <c r="B411" s="2">
        <v>7.0</v>
      </c>
      <c r="C411" s="2">
        <f>IF(A411&gt;=6000, 0,VLOOKUP(A411,'Fall20 data fy22 comp rev '!$K$11:$N$536,3,0))</f>
        <v>7</v>
      </c>
      <c r="D411" s="3" t="s">
        <v>3350</v>
      </c>
      <c r="E411" s="3">
        <v>116.0</v>
      </c>
      <c r="F411" s="3">
        <v>9.0</v>
      </c>
      <c r="G411" s="3">
        <v>2.0</v>
      </c>
      <c r="H411" s="3">
        <f t="shared" si="29"/>
        <v>10</v>
      </c>
      <c r="I411" s="88">
        <f t="shared" si="30"/>
        <v>0.08620689655</v>
      </c>
      <c r="J411" s="3">
        <v>3557.45</v>
      </c>
      <c r="K411" s="3">
        <f t="shared" si="31"/>
        <v>30.66767241</v>
      </c>
      <c r="L411" s="3">
        <f t="shared" si="32"/>
        <v>355.745</v>
      </c>
      <c r="M411" s="3"/>
      <c r="N411" s="3">
        <f t="shared" si="33"/>
        <v>18400.68348</v>
      </c>
      <c r="O411" s="3">
        <f t="shared" si="34"/>
        <v>158.6265818</v>
      </c>
      <c r="P411" s="3">
        <f t="shared" si="35"/>
        <v>1840.068348</v>
      </c>
      <c r="Q411" s="3"/>
      <c r="R411" s="3">
        <f t="shared" ref="R411:T411" si="432">N411-J411</f>
        <v>14843.23348</v>
      </c>
      <c r="S411" s="3">
        <f t="shared" si="432"/>
        <v>127.9589093</v>
      </c>
      <c r="T411" s="3">
        <f t="shared" si="432"/>
        <v>1484.323348</v>
      </c>
      <c r="U411" s="3"/>
      <c r="V411" s="3"/>
      <c r="W411" s="3"/>
      <c r="X411" s="3"/>
      <c r="Y411" s="3"/>
      <c r="Z411" s="3"/>
    </row>
    <row r="412" ht="14.25" customHeight="1">
      <c r="A412" s="15">
        <v>4092.0</v>
      </c>
      <c r="B412" s="2">
        <v>7.0</v>
      </c>
      <c r="C412" s="2">
        <f>IF(A412&gt;=6000, 0,VLOOKUP(A412,'Fall20 data fy22 comp rev '!$K$11:$N$536,3,0))</f>
        <v>7</v>
      </c>
      <c r="D412" s="3" t="s">
        <v>460</v>
      </c>
      <c r="E412" s="3">
        <v>64.0</v>
      </c>
      <c r="F412" s="3">
        <v>30.0</v>
      </c>
      <c r="G412" s="3">
        <v>4.0</v>
      </c>
      <c r="H412" s="3">
        <f t="shared" si="29"/>
        <v>32</v>
      </c>
      <c r="I412" s="88">
        <f t="shared" si="30"/>
        <v>0.5</v>
      </c>
      <c r="J412" s="3">
        <v>65676.0</v>
      </c>
      <c r="K412" s="3">
        <f t="shared" si="31"/>
        <v>1026.1875</v>
      </c>
      <c r="L412" s="3">
        <f t="shared" si="32"/>
        <v>2052.375</v>
      </c>
      <c r="M412" s="3"/>
      <c r="N412" s="3">
        <f t="shared" si="33"/>
        <v>58882.18715</v>
      </c>
      <c r="O412" s="3">
        <f t="shared" si="34"/>
        <v>920.0341742</v>
      </c>
      <c r="P412" s="3">
        <f t="shared" si="35"/>
        <v>1840.068348</v>
      </c>
      <c r="Q412" s="3"/>
      <c r="R412" s="3">
        <f t="shared" ref="R412:T412" si="433">N412-J412</f>
        <v>-6793.812851</v>
      </c>
      <c r="S412" s="3">
        <f t="shared" si="433"/>
        <v>-106.1533258</v>
      </c>
      <c r="T412" s="3">
        <f t="shared" si="433"/>
        <v>-212.3066516</v>
      </c>
      <c r="U412" s="3"/>
      <c r="V412" s="3"/>
      <c r="W412" s="3"/>
      <c r="X412" s="3"/>
      <c r="Y412" s="3"/>
      <c r="Z412" s="3"/>
    </row>
    <row r="413" ht="14.25" customHeight="1">
      <c r="A413" s="15">
        <v>4093.0</v>
      </c>
      <c r="B413" s="2">
        <v>7.0</v>
      </c>
      <c r="C413" s="2">
        <f>IF(A413&gt;=6000, 0,VLOOKUP(A413,'Fall20 data fy22 comp rev '!$K$11:$N$536,3,0))</f>
        <v>7</v>
      </c>
      <c r="D413" s="3" t="s">
        <v>3351</v>
      </c>
      <c r="E413" s="3">
        <v>138.0</v>
      </c>
      <c r="F413" s="3">
        <v>75.0</v>
      </c>
      <c r="G413" s="3">
        <v>21.0</v>
      </c>
      <c r="H413" s="3">
        <f t="shared" si="29"/>
        <v>85.5</v>
      </c>
      <c r="I413" s="88">
        <f t="shared" si="30"/>
        <v>0.6195652174</v>
      </c>
      <c r="J413" s="3">
        <v>217442.29</v>
      </c>
      <c r="K413" s="3">
        <f t="shared" si="31"/>
        <v>1575.668768</v>
      </c>
      <c r="L413" s="3">
        <f t="shared" si="32"/>
        <v>2543.184678</v>
      </c>
      <c r="M413" s="3"/>
      <c r="N413" s="3">
        <f t="shared" si="33"/>
        <v>157325.8438</v>
      </c>
      <c r="O413" s="3">
        <f t="shared" si="34"/>
        <v>1140.042346</v>
      </c>
      <c r="P413" s="3">
        <f t="shared" si="35"/>
        <v>1840.068348</v>
      </c>
      <c r="Q413" s="3"/>
      <c r="R413" s="3">
        <f t="shared" ref="R413:T413" si="434">N413-J413</f>
        <v>-60116.44621</v>
      </c>
      <c r="S413" s="3">
        <f t="shared" si="434"/>
        <v>-435.6264218</v>
      </c>
      <c r="T413" s="3">
        <f t="shared" si="434"/>
        <v>-703.1163299</v>
      </c>
      <c r="U413" s="3"/>
      <c r="V413" s="3"/>
      <c r="W413" s="3"/>
      <c r="X413" s="3"/>
      <c r="Y413" s="3"/>
      <c r="Z413" s="3"/>
    </row>
    <row r="414" ht="14.25" customHeight="1">
      <c r="A414" s="15">
        <v>4095.0</v>
      </c>
      <c r="B414" s="2">
        <v>7.0</v>
      </c>
      <c r="C414" s="2">
        <f>IF(A414&gt;=6000, 0,VLOOKUP(A414,'Fall20 data fy22 comp rev '!$K$11:$N$536,3,0))</f>
        <v>7</v>
      </c>
      <c r="D414" s="3" t="s">
        <v>4412</v>
      </c>
      <c r="E414" s="3">
        <v>184.0</v>
      </c>
      <c r="F414" s="3">
        <v>18.0</v>
      </c>
      <c r="G414" s="3">
        <v>9.0</v>
      </c>
      <c r="H414" s="3">
        <f t="shared" si="29"/>
        <v>22.5</v>
      </c>
      <c r="I414" s="88">
        <f t="shared" si="30"/>
        <v>0.1222826087</v>
      </c>
      <c r="J414" s="3">
        <v>11274.38</v>
      </c>
      <c r="K414" s="3">
        <f t="shared" si="31"/>
        <v>61.27380435</v>
      </c>
      <c r="L414" s="3">
        <f t="shared" si="32"/>
        <v>501.0835556</v>
      </c>
      <c r="M414" s="3"/>
      <c r="N414" s="3">
        <f t="shared" si="33"/>
        <v>41401.53784</v>
      </c>
      <c r="O414" s="3">
        <f t="shared" si="34"/>
        <v>225.0083578</v>
      </c>
      <c r="P414" s="3">
        <f t="shared" si="35"/>
        <v>1840.068348</v>
      </c>
      <c r="Q414" s="3"/>
      <c r="R414" s="3">
        <f t="shared" ref="R414:T414" si="435">N414-J414</f>
        <v>30127.15784</v>
      </c>
      <c r="S414" s="3">
        <f t="shared" si="435"/>
        <v>163.7345535</v>
      </c>
      <c r="T414" s="3">
        <f t="shared" si="435"/>
        <v>1338.984793</v>
      </c>
      <c r="U414" s="3"/>
      <c r="V414" s="3"/>
      <c r="W414" s="3"/>
      <c r="X414" s="3"/>
      <c r="Y414" s="3"/>
      <c r="Z414" s="3"/>
    </row>
    <row r="415" ht="14.25" customHeight="1">
      <c r="A415" s="15">
        <v>4097.0</v>
      </c>
      <c r="B415" s="2">
        <v>7.0</v>
      </c>
      <c r="C415" s="2">
        <f>IF(A415&gt;=6000, 0,VLOOKUP(A415,'Fall20 data fy22 comp rev '!$K$11:$N$536,3,0))</f>
        <v>7</v>
      </c>
      <c r="D415" s="3" t="s">
        <v>463</v>
      </c>
      <c r="E415" s="3">
        <v>310.0</v>
      </c>
      <c r="F415" s="3">
        <v>199.0</v>
      </c>
      <c r="G415" s="3">
        <v>56.0</v>
      </c>
      <c r="H415" s="3">
        <f t="shared" si="29"/>
        <v>227</v>
      </c>
      <c r="I415" s="88">
        <f t="shared" si="30"/>
        <v>0.7322580645</v>
      </c>
      <c r="J415" s="3">
        <v>690637.87</v>
      </c>
      <c r="K415" s="3">
        <f t="shared" si="31"/>
        <v>2227.864097</v>
      </c>
      <c r="L415" s="3">
        <f t="shared" si="32"/>
        <v>3042.457577</v>
      </c>
      <c r="M415" s="3"/>
      <c r="N415" s="3">
        <f t="shared" si="33"/>
        <v>417695.5151</v>
      </c>
      <c r="O415" s="3">
        <f t="shared" si="34"/>
        <v>1347.404887</v>
      </c>
      <c r="P415" s="3">
        <f t="shared" si="35"/>
        <v>1840.068348</v>
      </c>
      <c r="Q415" s="3"/>
      <c r="R415" s="3">
        <f t="shared" ref="R415:T415" si="436">N415-J415</f>
        <v>-272942.3549</v>
      </c>
      <c r="S415" s="3">
        <f t="shared" si="436"/>
        <v>-880.4592094</v>
      </c>
      <c r="T415" s="3">
        <f t="shared" si="436"/>
        <v>-1202.389229</v>
      </c>
      <c r="U415" s="3"/>
      <c r="V415" s="3"/>
      <c r="W415" s="3"/>
      <c r="X415" s="3"/>
      <c r="Y415" s="3"/>
      <c r="Z415" s="3"/>
    </row>
    <row r="416" ht="14.25" customHeight="1">
      <c r="A416" s="15">
        <v>4098.0</v>
      </c>
      <c r="B416" s="2">
        <v>7.0</v>
      </c>
      <c r="C416" s="2">
        <f>IF(A416&gt;=6000, 0,VLOOKUP(A416,'Fall20 data fy22 comp rev '!$K$11:$N$536,3,0))</f>
        <v>7</v>
      </c>
      <c r="D416" s="3" t="s">
        <v>464</v>
      </c>
      <c r="E416" s="3">
        <v>993.0</v>
      </c>
      <c r="F416" s="3">
        <v>76.0</v>
      </c>
      <c r="G416" s="3">
        <v>42.0</v>
      </c>
      <c r="H416" s="3">
        <f t="shared" si="29"/>
        <v>97</v>
      </c>
      <c r="I416" s="88">
        <f t="shared" si="30"/>
        <v>0.09768378651</v>
      </c>
      <c r="J416" s="3">
        <v>38913.03</v>
      </c>
      <c r="K416" s="3">
        <f t="shared" si="31"/>
        <v>39.18734139</v>
      </c>
      <c r="L416" s="3">
        <f t="shared" si="32"/>
        <v>401.1652577</v>
      </c>
      <c r="M416" s="3"/>
      <c r="N416" s="3">
        <f t="shared" si="33"/>
        <v>178486.6298</v>
      </c>
      <c r="O416" s="3">
        <f t="shared" si="34"/>
        <v>179.7448437</v>
      </c>
      <c r="P416" s="3">
        <f t="shared" si="35"/>
        <v>1840.068348</v>
      </c>
      <c r="Q416" s="3"/>
      <c r="R416" s="3">
        <f t="shared" ref="R416:T416" si="437">N416-J416</f>
        <v>139573.5998</v>
      </c>
      <c r="S416" s="3">
        <f t="shared" si="437"/>
        <v>140.5575023</v>
      </c>
      <c r="T416" s="3">
        <f t="shared" si="437"/>
        <v>1438.903091</v>
      </c>
      <c r="U416" s="3"/>
      <c r="V416" s="3"/>
      <c r="W416" s="3"/>
      <c r="X416" s="3"/>
      <c r="Y416" s="3"/>
      <c r="Z416" s="3"/>
    </row>
    <row r="417" ht="14.25" customHeight="1">
      <c r="A417" s="15">
        <v>4100.0</v>
      </c>
      <c r="B417" s="2">
        <v>7.0</v>
      </c>
      <c r="C417" s="2">
        <f>IF(A417&gt;=6000, 0,VLOOKUP(A417,'Fall20 data fy22 comp rev '!$K$11:$N$536,3,0))</f>
        <v>7</v>
      </c>
      <c r="D417" s="3" t="s">
        <v>465</v>
      </c>
      <c r="E417" s="3">
        <v>105.0</v>
      </c>
      <c r="F417" s="3">
        <v>21.0</v>
      </c>
      <c r="G417" s="3">
        <v>20.0</v>
      </c>
      <c r="H417" s="3">
        <f t="shared" si="29"/>
        <v>31</v>
      </c>
      <c r="I417" s="88">
        <f t="shared" si="30"/>
        <v>0.2952380952</v>
      </c>
      <c r="J417" s="3">
        <v>37544.78</v>
      </c>
      <c r="K417" s="3">
        <f t="shared" si="31"/>
        <v>357.5693333</v>
      </c>
      <c r="L417" s="3">
        <f t="shared" si="32"/>
        <v>1211.121935</v>
      </c>
      <c r="M417" s="3"/>
      <c r="N417" s="3">
        <f t="shared" si="33"/>
        <v>57042.1188</v>
      </c>
      <c r="O417" s="3">
        <f t="shared" si="34"/>
        <v>543.2582743</v>
      </c>
      <c r="P417" s="3">
        <f t="shared" si="35"/>
        <v>1840.068348</v>
      </c>
      <c r="Q417" s="3"/>
      <c r="R417" s="3">
        <f t="shared" ref="R417:T417" si="438">N417-J417</f>
        <v>19497.3388</v>
      </c>
      <c r="S417" s="3">
        <f t="shared" si="438"/>
        <v>185.688941</v>
      </c>
      <c r="T417" s="3">
        <f t="shared" si="438"/>
        <v>628.9464129</v>
      </c>
      <c r="U417" s="3"/>
      <c r="V417" s="3"/>
      <c r="W417" s="3"/>
      <c r="X417" s="3"/>
      <c r="Y417" s="3"/>
      <c r="Z417" s="3"/>
    </row>
    <row r="418" ht="14.25" customHeight="1">
      <c r="A418" s="15">
        <v>4102.0</v>
      </c>
      <c r="B418" s="2">
        <v>7.0</v>
      </c>
      <c r="C418" s="2">
        <f>IF(A418&gt;=6000, 0,VLOOKUP(A418,'Fall20 data fy22 comp rev '!$K$11:$N$536,3,0))</f>
        <v>7</v>
      </c>
      <c r="D418" s="3" t="s">
        <v>466</v>
      </c>
      <c r="E418" s="3">
        <v>339.0</v>
      </c>
      <c r="F418" s="3">
        <v>302.0</v>
      </c>
      <c r="G418" s="3">
        <v>0.0</v>
      </c>
      <c r="H418" s="3">
        <f t="shared" si="29"/>
        <v>302</v>
      </c>
      <c r="I418" s="88">
        <f t="shared" si="30"/>
        <v>0.8908554572</v>
      </c>
      <c r="J418" s="3">
        <v>991707.6</v>
      </c>
      <c r="K418" s="3">
        <f t="shared" si="31"/>
        <v>2925.39115</v>
      </c>
      <c r="L418" s="3">
        <f t="shared" si="32"/>
        <v>3283.8</v>
      </c>
      <c r="M418" s="3"/>
      <c r="N418" s="3">
        <f t="shared" si="33"/>
        <v>555700.6412</v>
      </c>
      <c r="O418" s="3">
        <f t="shared" si="34"/>
        <v>1639.23493</v>
      </c>
      <c r="P418" s="3">
        <f t="shared" si="35"/>
        <v>1840.068348</v>
      </c>
      <c r="Q418" s="3"/>
      <c r="R418" s="3">
        <f t="shared" ref="R418:T418" si="439">N418-J418</f>
        <v>-436006.9588</v>
      </c>
      <c r="S418" s="3">
        <f t="shared" si="439"/>
        <v>-1286.156221</v>
      </c>
      <c r="T418" s="3">
        <f t="shared" si="439"/>
        <v>-1443.731652</v>
      </c>
      <c r="U418" s="3"/>
      <c r="V418" s="3"/>
      <c r="W418" s="3"/>
      <c r="X418" s="3"/>
      <c r="Y418" s="3"/>
      <c r="Z418" s="3"/>
    </row>
    <row r="419" ht="14.25" customHeight="1">
      <c r="A419" s="15">
        <v>4103.0</v>
      </c>
      <c r="B419" s="2">
        <v>7.0</v>
      </c>
      <c r="C419" s="2">
        <f>IF(A419&gt;=6000, 0,VLOOKUP(A419,'Fall20 data fy22 comp rev '!$K$11:$N$536,3,0))</f>
        <v>7</v>
      </c>
      <c r="D419" s="3" t="s">
        <v>467</v>
      </c>
      <c r="E419" s="3">
        <v>2201.0</v>
      </c>
      <c r="F419" s="3">
        <v>1441.0</v>
      </c>
      <c r="G419" s="3">
        <v>339.0</v>
      </c>
      <c r="H419" s="3">
        <f t="shared" si="29"/>
        <v>1610.5</v>
      </c>
      <c r="I419" s="88">
        <f t="shared" si="30"/>
        <v>0.7317128578</v>
      </c>
      <c r="J419" s="3">
        <v>4838460.38</v>
      </c>
      <c r="K419" s="3">
        <f t="shared" si="31"/>
        <v>2198.300945</v>
      </c>
      <c r="L419" s="3">
        <f t="shared" si="32"/>
        <v>3004.321875</v>
      </c>
      <c r="M419" s="3"/>
      <c r="N419" s="3">
        <f t="shared" si="33"/>
        <v>2963430.075</v>
      </c>
      <c r="O419" s="3">
        <f t="shared" si="34"/>
        <v>1346.40167</v>
      </c>
      <c r="P419" s="3">
        <f t="shared" si="35"/>
        <v>1840.068348</v>
      </c>
      <c r="Q419" s="3"/>
      <c r="R419" s="3">
        <f t="shared" ref="R419:T419" si="440">N419-J419</f>
        <v>-1875030.305</v>
      </c>
      <c r="S419" s="3">
        <f t="shared" si="440"/>
        <v>-851.8992753</v>
      </c>
      <c r="T419" s="3">
        <f t="shared" si="440"/>
        <v>-1164.253527</v>
      </c>
      <c r="U419" s="3"/>
      <c r="V419" s="3"/>
      <c r="W419" s="3"/>
      <c r="X419" s="3"/>
      <c r="Y419" s="3"/>
      <c r="Z419" s="3"/>
    </row>
    <row r="420" ht="14.25" customHeight="1">
      <c r="A420" s="15">
        <v>4104.0</v>
      </c>
      <c r="B420" s="2">
        <v>7.0</v>
      </c>
      <c r="C420" s="2">
        <f>IF(A420&gt;=6000, 0,VLOOKUP(A420,'Fall20 data fy22 comp rev '!$K$11:$N$536,3,0))</f>
        <v>7</v>
      </c>
      <c r="D420" s="3" t="s">
        <v>3361</v>
      </c>
      <c r="E420" s="3">
        <v>191.0</v>
      </c>
      <c r="F420" s="3">
        <v>143.0</v>
      </c>
      <c r="G420" s="3">
        <v>12.0</v>
      </c>
      <c r="H420" s="3">
        <f t="shared" si="29"/>
        <v>149</v>
      </c>
      <c r="I420" s="88">
        <f t="shared" si="30"/>
        <v>0.780104712</v>
      </c>
      <c r="J420" s="3">
        <v>477081.41</v>
      </c>
      <c r="K420" s="3">
        <f t="shared" si="31"/>
        <v>2497.808429</v>
      </c>
      <c r="L420" s="3">
        <f t="shared" si="32"/>
        <v>3201.888658</v>
      </c>
      <c r="M420" s="3"/>
      <c r="N420" s="3">
        <f t="shared" si="33"/>
        <v>274170.1839</v>
      </c>
      <c r="O420" s="3">
        <f t="shared" si="34"/>
        <v>1435.445989</v>
      </c>
      <c r="P420" s="3">
        <f t="shared" si="35"/>
        <v>1840.068348</v>
      </c>
      <c r="Q420" s="3"/>
      <c r="R420" s="3">
        <f t="shared" ref="R420:T420" si="441">N420-J420</f>
        <v>-202911.2261</v>
      </c>
      <c r="S420" s="3">
        <f t="shared" si="441"/>
        <v>-1062.36244</v>
      </c>
      <c r="T420" s="3">
        <f t="shared" si="441"/>
        <v>-1361.820309</v>
      </c>
      <c r="U420" s="3"/>
      <c r="V420" s="3"/>
      <c r="W420" s="3"/>
      <c r="X420" s="3"/>
      <c r="Y420" s="3"/>
      <c r="Z420" s="3"/>
    </row>
    <row r="421" ht="14.25" customHeight="1">
      <c r="A421" s="15">
        <v>4105.0</v>
      </c>
      <c r="B421" s="2">
        <v>7.0</v>
      </c>
      <c r="C421" s="2">
        <f>IF(A421&gt;=6000, 0,VLOOKUP(A421,'Fall20 data fy22 comp rev '!$K$11:$N$536,3,0))</f>
        <v>7</v>
      </c>
      <c r="D421" s="3" t="s">
        <v>469</v>
      </c>
      <c r="E421" s="3">
        <v>652.0</v>
      </c>
      <c r="F421" s="3">
        <v>52.0</v>
      </c>
      <c r="G421" s="3">
        <v>25.0</v>
      </c>
      <c r="H421" s="3">
        <f t="shared" si="29"/>
        <v>64.5</v>
      </c>
      <c r="I421" s="88">
        <f t="shared" si="30"/>
        <v>0.09892638037</v>
      </c>
      <c r="J421" s="3">
        <v>26325.13</v>
      </c>
      <c r="K421" s="3">
        <f t="shared" si="31"/>
        <v>40.37596626</v>
      </c>
      <c r="L421" s="3">
        <f t="shared" si="32"/>
        <v>408.1415504</v>
      </c>
      <c r="M421" s="3"/>
      <c r="N421" s="3">
        <f t="shared" si="33"/>
        <v>118684.4085</v>
      </c>
      <c r="O421" s="3">
        <f t="shared" si="34"/>
        <v>182.0313013</v>
      </c>
      <c r="P421" s="3">
        <f t="shared" si="35"/>
        <v>1840.068348</v>
      </c>
      <c r="Q421" s="3"/>
      <c r="R421" s="3">
        <f t="shared" ref="R421:T421" si="442">N421-J421</f>
        <v>92359.27847</v>
      </c>
      <c r="S421" s="3">
        <f t="shared" si="442"/>
        <v>141.6553351</v>
      </c>
      <c r="T421" s="3">
        <f t="shared" si="442"/>
        <v>1431.926798</v>
      </c>
      <c r="U421" s="3"/>
      <c r="V421" s="3"/>
      <c r="W421" s="3"/>
      <c r="X421" s="3"/>
      <c r="Y421" s="3"/>
      <c r="Z421" s="3"/>
    </row>
    <row r="422" ht="14.25" customHeight="1">
      <c r="A422" s="15">
        <v>4106.0</v>
      </c>
      <c r="B422" s="2">
        <v>7.0</v>
      </c>
      <c r="C422" s="2">
        <f>IF(A422&gt;=6000, 0,VLOOKUP(A422,'Fall20 data fy22 comp rev '!$K$11:$N$536,3,0))</f>
        <v>7</v>
      </c>
      <c r="D422" s="3" t="s">
        <v>470</v>
      </c>
      <c r="E422" s="3">
        <v>252.0</v>
      </c>
      <c r="F422" s="3">
        <v>115.0</v>
      </c>
      <c r="G422" s="3">
        <v>35.0</v>
      </c>
      <c r="H422" s="3">
        <f t="shared" si="29"/>
        <v>132.5</v>
      </c>
      <c r="I422" s="88">
        <f t="shared" si="30"/>
        <v>0.5257936508</v>
      </c>
      <c r="J422" s="3">
        <v>286018.98</v>
      </c>
      <c r="K422" s="3">
        <f t="shared" si="31"/>
        <v>1134.995952</v>
      </c>
      <c r="L422" s="3">
        <f t="shared" si="32"/>
        <v>2158.633811</v>
      </c>
      <c r="M422" s="3"/>
      <c r="N422" s="3">
        <f t="shared" si="33"/>
        <v>243809.0562</v>
      </c>
      <c r="O422" s="3">
        <f t="shared" si="34"/>
        <v>967.4962546</v>
      </c>
      <c r="P422" s="3">
        <f t="shared" si="35"/>
        <v>1840.068348</v>
      </c>
      <c r="Q422" s="3"/>
      <c r="R422" s="3">
        <f t="shared" ref="R422:T422" si="443">N422-J422</f>
        <v>-42209.92383</v>
      </c>
      <c r="S422" s="3">
        <f t="shared" si="443"/>
        <v>-167.4996978</v>
      </c>
      <c r="T422" s="3">
        <f t="shared" si="443"/>
        <v>-318.5654629</v>
      </c>
      <c r="U422" s="3"/>
      <c r="V422" s="3"/>
      <c r="W422" s="3"/>
      <c r="X422" s="3"/>
      <c r="Y422" s="3"/>
      <c r="Z422" s="3"/>
    </row>
    <row r="423" ht="14.25" customHeight="1">
      <c r="A423" s="15">
        <v>4107.0</v>
      </c>
      <c r="B423" s="2">
        <v>7.0</v>
      </c>
      <c r="C423" s="2">
        <f>IF(A423&gt;=6000, 0,VLOOKUP(A423,'Fall20 data fy22 comp rev '!$K$11:$N$536,3,0))</f>
        <v>7</v>
      </c>
      <c r="D423" s="3" t="s">
        <v>471</v>
      </c>
      <c r="E423" s="3">
        <v>104.0</v>
      </c>
      <c r="F423" s="3">
        <v>60.0</v>
      </c>
      <c r="G423" s="3">
        <v>26.0</v>
      </c>
      <c r="H423" s="3">
        <f t="shared" si="29"/>
        <v>73</v>
      </c>
      <c r="I423" s="88">
        <f t="shared" si="30"/>
        <v>0.7019230769</v>
      </c>
      <c r="J423" s="3">
        <v>210546.31</v>
      </c>
      <c r="K423" s="3">
        <f t="shared" si="31"/>
        <v>2024.48375</v>
      </c>
      <c r="L423" s="3">
        <f t="shared" si="32"/>
        <v>2884.196027</v>
      </c>
      <c r="M423" s="3"/>
      <c r="N423" s="3">
        <f t="shared" si="33"/>
        <v>134324.9894</v>
      </c>
      <c r="O423" s="3">
        <f t="shared" si="34"/>
        <v>1291.586437</v>
      </c>
      <c r="P423" s="3">
        <f t="shared" si="35"/>
        <v>1840.068348</v>
      </c>
      <c r="Q423" s="3"/>
      <c r="R423" s="3">
        <f t="shared" ref="R423:T423" si="444">N423-J423</f>
        <v>-76221.32057</v>
      </c>
      <c r="S423" s="3">
        <f t="shared" si="444"/>
        <v>-732.8973131</v>
      </c>
      <c r="T423" s="3">
        <f t="shared" si="444"/>
        <v>-1044.127679</v>
      </c>
      <c r="U423" s="3"/>
      <c r="V423" s="3"/>
      <c r="W423" s="3"/>
      <c r="X423" s="3"/>
      <c r="Y423" s="3"/>
      <c r="Z423" s="3"/>
    </row>
    <row r="424" ht="14.25" customHeight="1">
      <c r="A424" s="15">
        <v>4110.0</v>
      </c>
      <c r="B424" s="2">
        <v>7.0</v>
      </c>
      <c r="C424" s="2">
        <f>IF(A424&gt;=6000, 0,VLOOKUP(A424,'Fall20 data fy22 comp rev '!$K$11:$N$536,3,0))</f>
        <v>7</v>
      </c>
      <c r="D424" s="3" t="s">
        <v>472</v>
      </c>
      <c r="E424" s="3">
        <v>307.0</v>
      </c>
      <c r="F424" s="3">
        <v>38.0</v>
      </c>
      <c r="G424" s="3">
        <v>16.0</v>
      </c>
      <c r="H424" s="3">
        <f t="shared" si="29"/>
        <v>46</v>
      </c>
      <c r="I424" s="88">
        <f t="shared" si="30"/>
        <v>0.1498371336</v>
      </c>
      <c r="J424" s="3">
        <v>28295.41</v>
      </c>
      <c r="K424" s="3">
        <f t="shared" si="31"/>
        <v>92.16745928</v>
      </c>
      <c r="L424" s="3">
        <f t="shared" si="32"/>
        <v>615.1176087</v>
      </c>
      <c r="M424" s="3"/>
      <c r="N424" s="3">
        <f t="shared" si="33"/>
        <v>84643.14403</v>
      </c>
      <c r="O424" s="3">
        <f t="shared" si="34"/>
        <v>275.7105669</v>
      </c>
      <c r="P424" s="3">
        <f t="shared" si="35"/>
        <v>1840.068348</v>
      </c>
      <c r="Q424" s="3"/>
      <c r="R424" s="3">
        <f t="shared" ref="R424:T424" si="445">N424-J424</f>
        <v>56347.73403</v>
      </c>
      <c r="S424" s="3">
        <f t="shared" si="445"/>
        <v>183.5431076</v>
      </c>
      <c r="T424" s="3">
        <f t="shared" si="445"/>
        <v>1224.95074</v>
      </c>
      <c r="U424" s="3"/>
      <c r="V424" s="3"/>
      <c r="W424" s="3"/>
      <c r="X424" s="3"/>
      <c r="Y424" s="3"/>
      <c r="Z424" s="3"/>
    </row>
    <row r="425" ht="14.25" customHeight="1">
      <c r="A425" s="15">
        <v>4111.0</v>
      </c>
      <c r="B425" s="2">
        <v>7.0</v>
      </c>
      <c r="C425" s="2">
        <f>IF(A425&gt;=6000, 0,VLOOKUP(A425,'Fall20 data fy22 comp rev '!$K$11:$N$536,3,0))</f>
        <v>7</v>
      </c>
      <c r="D425" s="3" t="s">
        <v>473</v>
      </c>
      <c r="E425" s="3">
        <v>100.0</v>
      </c>
      <c r="F425" s="3">
        <v>79.0</v>
      </c>
      <c r="G425" s="3">
        <v>0.0</v>
      </c>
      <c r="H425" s="3">
        <f t="shared" si="29"/>
        <v>79</v>
      </c>
      <c r="I425" s="88">
        <f t="shared" si="30"/>
        <v>0.79</v>
      </c>
      <c r="J425" s="3">
        <v>256191.13</v>
      </c>
      <c r="K425" s="3">
        <f t="shared" si="31"/>
        <v>2561.9113</v>
      </c>
      <c r="L425" s="3">
        <f t="shared" si="32"/>
        <v>3242.925696</v>
      </c>
      <c r="M425" s="3"/>
      <c r="N425" s="3">
        <f t="shared" si="33"/>
        <v>145365.3995</v>
      </c>
      <c r="O425" s="3">
        <f t="shared" si="34"/>
        <v>1453.653995</v>
      </c>
      <c r="P425" s="3">
        <f t="shared" si="35"/>
        <v>1840.068348</v>
      </c>
      <c r="Q425" s="3"/>
      <c r="R425" s="3">
        <f t="shared" ref="R425:T425" si="446">N425-J425</f>
        <v>-110825.7305</v>
      </c>
      <c r="S425" s="3">
        <f t="shared" si="446"/>
        <v>-1108.257305</v>
      </c>
      <c r="T425" s="3">
        <f t="shared" si="446"/>
        <v>-1402.857348</v>
      </c>
      <c r="U425" s="3"/>
      <c r="V425" s="3"/>
      <c r="W425" s="3"/>
      <c r="X425" s="3"/>
      <c r="Y425" s="3"/>
      <c r="Z425" s="3"/>
    </row>
    <row r="426" ht="14.25" customHeight="1">
      <c r="A426" s="15">
        <v>4112.0</v>
      </c>
      <c r="B426" s="2">
        <v>7.0</v>
      </c>
      <c r="C426" s="2">
        <f>IF(A426&gt;=6000, 0,VLOOKUP(A426,'Fall20 data fy22 comp rev '!$K$11:$N$536,3,0))</f>
        <v>7</v>
      </c>
      <c r="D426" s="3" t="s">
        <v>474</v>
      </c>
      <c r="E426" s="3">
        <v>473.0</v>
      </c>
      <c r="F426" s="3">
        <v>50.0</v>
      </c>
      <c r="G426" s="3">
        <v>18.0</v>
      </c>
      <c r="H426" s="3">
        <f t="shared" si="29"/>
        <v>59</v>
      </c>
      <c r="I426" s="88">
        <f t="shared" si="30"/>
        <v>0.1247357294</v>
      </c>
      <c r="J426" s="3">
        <v>30210.96</v>
      </c>
      <c r="K426" s="3">
        <f t="shared" si="31"/>
        <v>63.87095137</v>
      </c>
      <c r="L426" s="3">
        <f t="shared" si="32"/>
        <v>512.0501695</v>
      </c>
      <c r="M426" s="3"/>
      <c r="N426" s="3">
        <f t="shared" si="33"/>
        <v>108564.0326</v>
      </c>
      <c r="O426" s="3">
        <f t="shared" si="34"/>
        <v>229.5222676</v>
      </c>
      <c r="P426" s="3">
        <f t="shared" si="35"/>
        <v>1840.068348</v>
      </c>
      <c r="Q426" s="3"/>
      <c r="R426" s="3">
        <f t="shared" ref="R426:T426" si="447">N426-J426</f>
        <v>78353.07256</v>
      </c>
      <c r="S426" s="3">
        <f t="shared" si="447"/>
        <v>165.6513162</v>
      </c>
      <c r="T426" s="3">
        <f t="shared" si="447"/>
        <v>1328.018179</v>
      </c>
      <c r="U426" s="3"/>
      <c r="V426" s="3"/>
      <c r="W426" s="3"/>
      <c r="X426" s="3"/>
      <c r="Y426" s="3"/>
      <c r="Z426" s="3"/>
    </row>
    <row r="427" ht="14.25" customHeight="1">
      <c r="A427" s="15">
        <v>4113.0</v>
      </c>
      <c r="B427" s="2">
        <v>7.0</v>
      </c>
      <c r="C427" s="2">
        <f>IF(A427&gt;=6000, 0,VLOOKUP(A427,'Fall20 data fy22 comp rev '!$K$11:$N$536,3,0))</f>
        <v>7</v>
      </c>
      <c r="D427" s="3" t="s">
        <v>1807</v>
      </c>
      <c r="E427" s="3">
        <v>127.0</v>
      </c>
      <c r="F427" s="3">
        <v>36.0</v>
      </c>
      <c r="G427" s="3">
        <v>15.0</v>
      </c>
      <c r="H427" s="3">
        <f t="shared" si="29"/>
        <v>43.5</v>
      </c>
      <c r="I427" s="88">
        <f t="shared" si="30"/>
        <v>0.342519685</v>
      </c>
      <c r="J427" s="3">
        <v>61133.41</v>
      </c>
      <c r="K427" s="3">
        <f t="shared" si="31"/>
        <v>481.3654331</v>
      </c>
      <c r="L427" s="3">
        <f t="shared" si="32"/>
        <v>1405.365747</v>
      </c>
      <c r="M427" s="3"/>
      <c r="N427" s="3">
        <f t="shared" si="33"/>
        <v>80042.97316</v>
      </c>
      <c r="O427" s="3">
        <f t="shared" si="34"/>
        <v>630.2596312</v>
      </c>
      <c r="P427" s="3">
        <f t="shared" si="35"/>
        <v>1840.068348</v>
      </c>
      <c r="Q427" s="3"/>
      <c r="R427" s="3">
        <f t="shared" ref="R427:T427" si="448">N427-J427</f>
        <v>18909.56316</v>
      </c>
      <c r="S427" s="3">
        <f t="shared" si="448"/>
        <v>148.8941981</v>
      </c>
      <c r="T427" s="3">
        <f t="shared" si="448"/>
        <v>434.7026013</v>
      </c>
      <c r="U427" s="3"/>
      <c r="V427" s="3"/>
      <c r="W427" s="3"/>
      <c r="X427" s="3"/>
      <c r="Y427" s="3"/>
      <c r="Z427" s="3"/>
    </row>
    <row r="428" ht="14.25" customHeight="1">
      <c r="A428" s="15">
        <v>4116.0</v>
      </c>
      <c r="B428" s="2">
        <v>7.0</v>
      </c>
      <c r="C428" s="2">
        <f>IF(A428&gt;=6000, 0,VLOOKUP(A428,'Fall20 data fy22 comp rev '!$K$11:$N$536,3,0))</f>
        <v>7</v>
      </c>
      <c r="D428" s="3" t="s">
        <v>4413</v>
      </c>
      <c r="E428" s="3">
        <v>1115.0</v>
      </c>
      <c r="F428" s="3">
        <v>83.0</v>
      </c>
      <c r="G428" s="3">
        <v>44.0</v>
      </c>
      <c r="H428" s="3">
        <f t="shared" si="29"/>
        <v>105</v>
      </c>
      <c r="I428" s="88">
        <f t="shared" si="30"/>
        <v>0.09417040359</v>
      </c>
      <c r="J428" s="3">
        <v>42306.29</v>
      </c>
      <c r="K428" s="3">
        <f t="shared" si="31"/>
        <v>37.94286099</v>
      </c>
      <c r="L428" s="3">
        <f t="shared" si="32"/>
        <v>402.9170476</v>
      </c>
      <c r="M428" s="3"/>
      <c r="N428" s="3">
        <f t="shared" si="33"/>
        <v>193207.1766</v>
      </c>
      <c r="O428" s="3">
        <f t="shared" si="34"/>
        <v>173.279979</v>
      </c>
      <c r="P428" s="3">
        <f t="shared" si="35"/>
        <v>1840.068348</v>
      </c>
      <c r="Q428" s="3"/>
      <c r="R428" s="3">
        <f t="shared" ref="R428:T428" si="449">N428-J428</f>
        <v>150900.8866</v>
      </c>
      <c r="S428" s="3">
        <f t="shared" si="449"/>
        <v>135.337118</v>
      </c>
      <c r="T428" s="3">
        <f t="shared" si="449"/>
        <v>1437.151301</v>
      </c>
      <c r="U428" s="3"/>
      <c r="V428" s="3"/>
      <c r="W428" s="3"/>
      <c r="X428" s="3"/>
      <c r="Y428" s="3"/>
      <c r="Z428" s="3"/>
    </row>
    <row r="429" ht="14.25" customHeight="1">
      <c r="A429" s="15">
        <v>4118.0</v>
      </c>
      <c r="B429" s="2">
        <v>7.0</v>
      </c>
      <c r="C429" s="2">
        <f>IF(A429&gt;=6000, 0,VLOOKUP(A429,'Fall20 data fy22 comp rev '!$K$11:$N$536,3,0))</f>
        <v>7</v>
      </c>
      <c r="D429" s="3" t="s">
        <v>477</v>
      </c>
      <c r="E429" s="3">
        <v>572.0</v>
      </c>
      <c r="F429" s="3">
        <v>86.0</v>
      </c>
      <c r="G429" s="3">
        <v>45.0</v>
      </c>
      <c r="H429" s="3">
        <f t="shared" si="29"/>
        <v>108.5</v>
      </c>
      <c r="I429" s="88">
        <f t="shared" si="30"/>
        <v>0.1896853147</v>
      </c>
      <c r="J429" s="3">
        <v>86801.78</v>
      </c>
      <c r="K429" s="3">
        <f t="shared" si="31"/>
        <v>151.7513636</v>
      </c>
      <c r="L429" s="3">
        <f t="shared" si="32"/>
        <v>800.0164055</v>
      </c>
      <c r="M429" s="3"/>
      <c r="N429" s="3">
        <f t="shared" si="33"/>
        <v>199647.4158</v>
      </c>
      <c r="O429" s="3">
        <f t="shared" si="34"/>
        <v>349.0339437</v>
      </c>
      <c r="P429" s="3">
        <f t="shared" si="35"/>
        <v>1840.068348</v>
      </c>
      <c r="Q429" s="3"/>
      <c r="R429" s="3">
        <f t="shared" ref="R429:T429" si="450">N429-J429</f>
        <v>112845.6358</v>
      </c>
      <c r="S429" s="3">
        <f t="shared" si="450"/>
        <v>197.2825801</v>
      </c>
      <c r="T429" s="3">
        <f t="shared" si="450"/>
        <v>1040.051943</v>
      </c>
      <c r="U429" s="3"/>
      <c r="V429" s="3"/>
      <c r="W429" s="3"/>
      <c r="X429" s="3"/>
      <c r="Y429" s="3"/>
      <c r="Z429" s="3"/>
    </row>
    <row r="430" ht="14.25" customHeight="1">
      <c r="A430" s="15">
        <v>4119.0</v>
      </c>
      <c r="B430" s="2">
        <v>7.0</v>
      </c>
      <c r="C430" s="2">
        <f>IF(A430&gt;=6000, 0,VLOOKUP(A430,'Fall20 data fy22 comp rev '!$K$11:$N$536,3,0))</f>
        <v>7</v>
      </c>
      <c r="D430" s="3" t="s">
        <v>478</v>
      </c>
      <c r="E430" s="3">
        <v>90.0</v>
      </c>
      <c r="F430" s="3">
        <v>30.0</v>
      </c>
      <c r="G430" s="3">
        <v>4.0</v>
      </c>
      <c r="H430" s="3">
        <f t="shared" si="29"/>
        <v>32</v>
      </c>
      <c r="I430" s="88">
        <f t="shared" si="30"/>
        <v>0.3555555556</v>
      </c>
      <c r="J430" s="3">
        <v>46684.69</v>
      </c>
      <c r="K430" s="3">
        <f t="shared" si="31"/>
        <v>518.7187778</v>
      </c>
      <c r="L430" s="3">
        <f t="shared" si="32"/>
        <v>1458.896563</v>
      </c>
      <c r="M430" s="3"/>
      <c r="N430" s="3">
        <f t="shared" si="33"/>
        <v>58882.18715</v>
      </c>
      <c r="O430" s="3">
        <f t="shared" si="34"/>
        <v>654.2465239</v>
      </c>
      <c r="P430" s="3">
        <f t="shared" si="35"/>
        <v>1840.068348</v>
      </c>
      <c r="Q430" s="3"/>
      <c r="R430" s="3">
        <f t="shared" ref="R430:T430" si="451">N430-J430</f>
        <v>12197.49715</v>
      </c>
      <c r="S430" s="3">
        <f t="shared" si="451"/>
        <v>135.5277461</v>
      </c>
      <c r="T430" s="3">
        <f t="shared" si="451"/>
        <v>381.1717859</v>
      </c>
      <c r="U430" s="3"/>
      <c r="V430" s="3"/>
      <c r="W430" s="3"/>
      <c r="X430" s="3"/>
      <c r="Y430" s="3"/>
      <c r="Z430" s="3"/>
    </row>
    <row r="431" ht="14.25" customHeight="1">
      <c r="A431" s="15">
        <v>4120.0</v>
      </c>
      <c r="B431" s="2">
        <v>7.0</v>
      </c>
      <c r="C431" s="2">
        <f>IF(A431&gt;=6000, 0,VLOOKUP(A431,'Fall20 data fy22 comp rev '!$K$11:$N$536,3,0))</f>
        <v>7</v>
      </c>
      <c r="D431" s="3" t="s">
        <v>4414</v>
      </c>
      <c r="E431" s="3">
        <v>1172.0</v>
      </c>
      <c r="F431" s="3">
        <v>42.0</v>
      </c>
      <c r="G431" s="3">
        <v>21.0</v>
      </c>
      <c r="H431" s="3">
        <f t="shared" si="29"/>
        <v>52.5</v>
      </c>
      <c r="I431" s="88">
        <f t="shared" si="30"/>
        <v>0.04479522184</v>
      </c>
      <c r="J431" s="3">
        <v>10562.89</v>
      </c>
      <c r="K431" s="3">
        <f t="shared" si="31"/>
        <v>9.012704778</v>
      </c>
      <c r="L431" s="3">
        <f t="shared" si="32"/>
        <v>201.1979048</v>
      </c>
      <c r="M431" s="3"/>
      <c r="N431" s="3">
        <f t="shared" si="33"/>
        <v>96603.58829</v>
      </c>
      <c r="O431" s="3">
        <f t="shared" si="34"/>
        <v>82.42626987</v>
      </c>
      <c r="P431" s="3">
        <f t="shared" si="35"/>
        <v>1840.068348</v>
      </c>
      <c r="Q431" s="3"/>
      <c r="R431" s="3">
        <f t="shared" ref="R431:T431" si="452">N431-J431</f>
        <v>86040.69829</v>
      </c>
      <c r="S431" s="3">
        <f t="shared" si="452"/>
        <v>73.4135651</v>
      </c>
      <c r="T431" s="3">
        <f t="shared" si="452"/>
        <v>1638.870444</v>
      </c>
      <c r="U431" s="3"/>
      <c r="V431" s="3"/>
      <c r="W431" s="3"/>
      <c r="X431" s="3"/>
      <c r="Y431" s="3"/>
      <c r="Z431" s="3"/>
    </row>
    <row r="432" ht="14.25" customHeight="1">
      <c r="A432" s="15">
        <v>4121.0</v>
      </c>
      <c r="B432" s="2">
        <v>7.0</v>
      </c>
      <c r="C432" s="2">
        <f>IF(A432&gt;=6000, 0,VLOOKUP(A432,'Fall20 data fy22 comp rev '!$K$11:$N$536,3,0))</f>
        <v>7</v>
      </c>
      <c r="D432" s="3" t="s">
        <v>480</v>
      </c>
      <c r="E432" s="3">
        <v>312.0</v>
      </c>
      <c r="F432" s="3">
        <v>286.0</v>
      </c>
      <c r="G432" s="3">
        <v>18.0</v>
      </c>
      <c r="H432" s="3">
        <f t="shared" si="29"/>
        <v>295</v>
      </c>
      <c r="I432" s="88">
        <f t="shared" si="30"/>
        <v>0.9455128205</v>
      </c>
      <c r="J432" s="3">
        <v>968721.0</v>
      </c>
      <c r="K432" s="3">
        <f t="shared" si="31"/>
        <v>3104.875</v>
      </c>
      <c r="L432" s="3">
        <f t="shared" si="32"/>
        <v>3283.8</v>
      </c>
      <c r="M432" s="3"/>
      <c r="N432" s="3">
        <f t="shared" si="33"/>
        <v>542820.1628</v>
      </c>
      <c r="O432" s="3">
        <f t="shared" si="34"/>
        <v>1739.808214</v>
      </c>
      <c r="P432" s="3">
        <f t="shared" si="35"/>
        <v>1840.068348</v>
      </c>
      <c r="Q432" s="3"/>
      <c r="R432" s="3">
        <f t="shared" ref="R432:T432" si="453">N432-J432</f>
        <v>-425900.8372</v>
      </c>
      <c r="S432" s="3">
        <f t="shared" si="453"/>
        <v>-1365.066786</v>
      </c>
      <c r="T432" s="3">
        <f t="shared" si="453"/>
        <v>-1443.731652</v>
      </c>
      <c r="U432" s="3"/>
      <c r="V432" s="3"/>
      <c r="W432" s="3"/>
      <c r="X432" s="3"/>
      <c r="Y432" s="3"/>
      <c r="Z432" s="3"/>
    </row>
    <row r="433" ht="14.25" customHeight="1">
      <c r="A433" s="15">
        <v>4122.0</v>
      </c>
      <c r="B433" s="2">
        <v>7.0</v>
      </c>
      <c r="C433" s="2">
        <f>IF(A433&gt;=6000, 0,VLOOKUP(A433,'Fall20 data fy22 comp rev '!$K$11:$N$536,3,0))</f>
        <v>7</v>
      </c>
      <c r="D433" s="3" t="s">
        <v>481</v>
      </c>
      <c r="E433" s="3">
        <v>1368.0</v>
      </c>
      <c r="F433" s="3">
        <v>210.0</v>
      </c>
      <c r="G433" s="3">
        <v>55.0</v>
      </c>
      <c r="H433" s="3">
        <f t="shared" si="29"/>
        <v>237.5</v>
      </c>
      <c r="I433" s="88">
        <f t="shared" si="30"/>
        <v>0.1736111111</v>
      </c>
      <c r="J433" s="3">
        <v>174807.62</v>
      </c>
      <c r="K433" s="3">
        <f t="shared" si="31"/>
        <v>127.783348</v>
      </c>
      <c r="L433" s="3">
        <f t="shared" si="32"/>
        <v>736.0320842</v>
      </c>
      <c r="M433" s="3"/>
      <c r="N433" s="3">
        <f t="shared" si="33"/>
        <v>437016.2327</v>
      </c>
      <c r="O433" s="3">
        <f t="shared" si="34"/>
        <v>319.4563105</v>
      </c>
      <c r="P433" s="3">
        <f t="shared" si="35"/>
        <v>1840.068348</v>
      </c>
      <c r="Q433" s="3"/>
      <c r="R433" s="3">
        <f t="shared" ref="R433:T433" si="454">N433-J433</f>
        <v>262208.6127</v>
      </c>
      <c r="S433" s="3">
        <f t="shared" si="454"/>
        <v>191.6729625</v>
      </c>
      <c r="T433" s="3">
        <f t="shared" si="454"/>
        <v>1104.036264</v>
      </c>
      <c r="U433" s="3"/>
      <c r="V433" s="3"/>
      <c r="W433" s="3"/>
      <c r="X433" s="3"/>
      <c r="Y433" s="3"/>
      <c r="Z433" s="3"/>
    </row>
    <row r="434" ht="14.25" customHeight="1">
      <c r="A434" s="15">
        <v>4124.0</v>
      </c>
      <c r="B434" s="2">
        <v>7.0</v>
      </c>
      <c r="C434" s="2">
        <f>IF(A434&gt;=6000, 0,VLOOKUP(A434,'Fall20 data fy22 comp rev '!$K$11:$N$536,3,0))</f>
        <v>7</v>
      </c>
      <c r="D434" s="3" t="s">
        <v>482</v>
      </c>
      <c r="E434" s="3">
        <v>589.0</v>
      </c>
      <c r="F434" s="3">
        <v>161.0</v>
      </c>
      <c r="G434" s="3">
        <v>61.0</v>
      </c>
      <c r="H434" s="3">
        <f t="shared" si="29"/>
        <v>191.5</v>
      </c>
      <c r="I434" s="88">
        <f t="shared" si="30"/>
        <v>0.3251273345</v>
      </c>
      <c r="J434" s="3">
        <v>255589.1</v>
      </c>
      <c r="K434" s="3">
        <f t="shared" si="31"/>
        <v>433.9373514</v>
      </c>
      <c r="L434" s="3">
        <f t="shared" si="32"/>
        <v>1334.66893</v>
      </c>
      <c r="M434" s="3"/>
      <c r="N434" s="3">
        <f t="shared" si="33"/>
        <v>352373.0887</v>
      </c>
      <c r="O434" s="3">
        <f t="shared" si="34"/>
        <v>598.2565174</v>
      </c>
      <c r="P434" s="3">
        <f t="shared" si="35"/>
        <v>1840.068348</v>
      </c>
      <c r="Q434" s="3"/>
      <c r="R434" s="3">
        <f t="shared" ref="R434:T434" si="455">N434-J434</f>
        <v>96783.98872</v>
      </c>
      <c r="S434" s="3">
        <f t="shared" si="455"/>
        <v>164.3191659</v>
      </c>
      <c r="T434" s="3">
        <f t="shared" si="455"/>
        <v>505.3994189</v>
      </c>
      <c r="U434" s="3"/>
      <c r="V434" s="3"/>
      <c r="W434" s="3"/>
      <c r="X434" s="3"/>
      <c r="Y434" s="3"/>
      <c r="Z434" s="3"/>
    </row>
    <row r="435" ht="14.25" customHeight="1">
      <c r="A435" s="15">
        <v>4126.0</v>
      </c>
      <c r="B435" s="2">
        <v>7.0</v>
      </c>
      <c r="C435" s="2">
        <f>IF(A435&gt;=6000, 0,VLOOKUP(A435,'Fall20 data fy22 comp rev '!$K$11:$N$536,3,0))</f>
        <v>7</v>
      </c>
      <c r="D435" s="3" t="s">
        <v>483</v>
      </c>
      <c r="E435" s="3">
        <v>716.0</v>
      </c>
      <c r="F435" s="3">
        <v>374.0</v>
      </c>
      <c r="G435" s="3">
        <v>94.0</v>
      </c>
      <c r="H435" s="3">
        <f t="shared" si="29"/>
        <v>421</v>
      </c>
      <c r="I435" s="88">
        <f t="shared" si="30"/>
        <v>0.5879888268</v>
      </c>
      <c r="J435" s="3">
        <v>1016992.8599999999</v>
      </c>
      <c r="K435" s="3">
        <f t="shared" si="31"/>
        <v>1420.381089</v>
      </c>
      <c r="L435" s="3">
        <f t="shared" si="32"/>
        <v>2415.66</v>
      </c>
      <c r="M435" s="3"/>
      <c r="N435" s="3">
        <f t="shared" si="33"/>
        <v>774668.7747</v>
      </c>
      <c r="O435" s="3">
        <f t="shared" si="34"/>
        <v>1081.939629</v>
      </c>
      <c r="P435" s="3">
        <f t="shared" si="35"/>
        <v>1840.068348</v>
      </c>
      <c r="Q435" s="3"/>
      <c r="R435" s="3">
        <f t="shared" ref="R435:T435" si="456">N435-J435</f>
        <v>-242324.0853</v>
      </c>
      <c r="S435" s="3">
        <f t="shared" si="456"/>
        <v>-338.4414599</v>
      </c>
      <c r="T435" s="3">
        <f t="shared" si="456"/>
        <v>-575.5916516</v>
      </c>
      <c r="U435" s="3"/>
      <c r="V435" s="3"/>
      <c r="W435" s="3"/>
      <c r="X435" s="3"/>
      <c r="Y435" s="3"/>
      <c r="Z435" s="3"/>
    </row>
    <row r="436" ht="14.25" customHeight="1">
      <c r="A436" s="15">
        <v>4127.0</v>
      </c>
      <c r="B436" s="2">
        <v>7.0</v>
      </c>
      <c r="C436" s="2">
        <f>IF(A436&gt;=6000, 0,VLOOKUP(A436,'Fall20 data fy22 comp rev '!$K$11:$N$536,3,0))</f>
        <v>7</v>
      </c>
      <c r="D436" s="3" t="s">
        <v>484</v>
      </c>
      <c r="E436" s="3">
        <v>128.0</v>
      </c>
      <c r="F436" s="3">
        <v>54.0</v>
      </c>
      <c r="G436" s="3">
        <v>13.0</v>
      </c>
      <c r="H436" s="3">
        <f t="shared" si="29"/>
        <v>60.5</v>
      </c>
      <c r="I436" s="88">
        <f t="shared" si="30"/>
        <v>0.47265625</v>
      </c>
      <c r="J436" s="3">
        <v>117395.85</v>
      </c>
      <c r="K436" s="3">
        <f t="shared" si="31"/>
        <v>917.1550781</v>
      </c>
      <c r="L436" s="3">
        <f t="shared" si="32"/>
        <v>1940.427273</v>
      </c>
      <c r="M436" s="3"/>
      <c r="N436" s="3">
        <f t="shared" si="33"/>
        <v>111324.1351</v>
      </c>
      <c r="O436" s="3">
        <f t="shared" si="34"/>
        <v>869.7198053</v>
      </c>
      <c r="P436" s="3">
        <f t="shared" si="35"/>
        <v>1840.068348</v>
      </c>
      <c r="Q436" s="3"/>
      <c r="R436" s="3">
        <f t="shared" ref="R436:T436" si="457">N436-J436</f>
        <v>-6071.714921</v>
      </c>
      <c r="S436" s="3">
        <f t="shared" si="457"/>
        <v>-47.43527282</v>
      </c>
      <c r="T436" s="3">
        <f t="shared" si="457"/>
        <v>-100.3589243</v>
      </c>
      <c r="U436" s="3"/>
      <c r="V436" s="3"/>
      <c r="W436" s="3"/>
      <c r="X436" s="3"/>
      <c r="Y436" s="3"/>
      <c r="Z436" s="3"/>
    </row>
    <row r="437" ht="14.25" customHeight="1">
      <c r="A437" s="15">
        <v>4131.0</v>
      </c>
      <c r="B437" s="2">
        <v>7.0</v>
      </c>
      <c r="C437" s="2">
        <f>IF(A437&gt;=6000, 0,VLOOKUP(A437,'Fall20 data fy22 comp rev '!$K$11:$N$536,3,0))</f>
        <v>7</v>
      </c>
      <c r="D437" s="3" t="s">
        <v>3380</v>
      </c>
      <c r="E437" s="3">
        <v>385.0</v>
      </c>
      <c r="F437" s="3">
        <v>117.0</v>
      </c>
      <c r="G437" s="3">
        <v>5.0</v>
      </c>
      <c r="H437" s="3">
        <f t="shared" si="29"/>
        <v>119.5</v>
      </c>
      <c r="I437" s="88">
        <f t="shared" si="30"/>
        <v>0.3103896104</v>
      </c>
      <c r="J437" s="3">
        <v>161453.5</v>
      </c>
      <c r="K437" s="3">
        <f t="shared" si="31"/>
        <v>419.3597403</v>
      </c>
      <c r="L437" s="3">
        <f t="shared" si="32"/>
        <v>1351.075314</v>
      </c>
      <c r="M437" s="3"/>
      <c r="N437" s="3">
        <f t="shared" si="33"/>
        <v>219888.1676</v>
      </c>
      <c r="O437" s="3">
        <f t="shared" si="34"/>
        <v>571.1380978</v>
      </c>
      <c r="P437" s="3">
        <f t="shared" si="35"/>
        <v>1840.068348</v>
      </c>
      <c r="Q437" s="3"/>
      <c r="R437" s="3">
        <f t="shared" ref="R437:T437" si="458">N437-J437</f>
        <v>58434.66764</v>
      </c>
      <c r="S437" s="3">
        <f t="shared" si="458"/>
        <v>151.7783575</v>
      </c>
      <c r="T437" s="3">
        <f t="shared" si="458"/>
        <v>488.9930346</v>
      </c>
      <c r="U437" s="3"/>
      <c r="V437" s="3"/>
      <c r="W437" s="3"/>
      <c r="X437" s="3"/>
      <c r="Y437" s="3"/>
      <c r="Z437" s="3"/>
    </row>
    <row r="438" ht="14.25" customHeight="1">
      <c r="A438" s="15">
        <v>4132.0</v>
      </c>
      <c r="B438" s="2">
        <v>7.0</v>
      </c>
      <c r="C438" s="2">
        <f>IF(A438&gt;=6000, 0,VLOOKUP(A438,'Fall20 data fy22 comp rev '!$K$11:$N$536,3,0))</f>
        <v>7</v>
      </c>
      <c r="D438" s="3" t="s">
        <v>486</v>
      </c>
      <c r="E438" s="3">
        <v>623.0</v>
      </c>
      <c r="F438" s="3">
        <v>235.0</v>
      </c>
      <c r="G438" s="3">
        <v>103.0</v>
      </c>
      <c r="H438" s="3">
        <f t="shared" si="29"/>
        <v>286.5</v>
      </c>
      <c r="I438" s="88">
        <f t="shared" si="30"/>
        <v>0.4598715891</v>
      </c>
      <c r="J438" s="3">
        <v>540896.59</v>
      </c>
      <c r="K438" s="3">
        <f t="shared" si="31"/>
        <v>868.212825</v>
      </c>
      <c r="L438" s="3">
        <f t="shared" si="32"/>
        <v>1887.946213</v>
      </c>
      <c r="M438" s="3"/>
      <c r="N438" s="3">
        <f t="shared" si="33"/>
        <v>527179.5818</v>
      </c>
      <c r="O438" s="3">
        <f t="shared" si="34"/>
        <v>846.1951554</v>
      </c>
      <c r="P438" s="3">
        <f t="shared" si="35"/>
        <v>1840.068348</v>
      </c>
      <c r="Q438" s="3"/>
      <c r="R438" s="3">
        <f t="shared" ref="R438:T438" si="459">N438-J438</f>
        <v>-13717.00818</v>
      </c>
      <c r="S438" s="3">
        <f t="shared" si="459"/>
        <v>-22.01766963</v>
      </c>
      <c r="T438" s="3">
        <f t="shared" si="459"/>
        <v>-47.8778645</v>
      </c>
      <c r="U438" s="3"/>
      <c r="V438" s="3"/>
      <c r="W438" s="3"/>
      <c r="X438" s="3"/>
      <c r="Y438" s="3"/>
      <c r="Z438" s="3"/>
    </row>
    <row r="439" ht="14.25" customHeight="1">
      <c r="A439" s="15">
        <v>4135.0</v>
      </c>
      <c r="B439" s="2">
        <v>7.0</v>
      </c>
      <c r="C439" s="2">
        <f>IF(A439&gt;=6000, 0,VLOOKUP(A439,'Fall20 data fy22 comp rev '!$K$11:$N$536,3,0))</f>
        <v>7</v>
      </c>
      <c r="D439" s="3" t="s">
        <v>487</v>
      </c>
      <c r="E439" s="3">
        <v>347.0</v>
      </c>
      <c r="F439" s="3">
        <v>91.0</v>
      </c>
      <c r="G439" s="3">
        <v>0.0</v>
      </c>
      <c r="H439" s="3">
        <f t="shared" si="29"/>
        <v>91</v>
      </c>
      <c r="I439" s="88">
        <f t="shared" si="30"/>
        <v>0.2622478386</v>
      </c>
      <c r="J439" s="3">
        <v>97966.7</v>
      </c>
      <c r="K439" s="3">
        <f t="shared" si="31"/>
        <v>282.3247839</v>
      </c>
      <c r="L439" s="3">
        <f t="shared" si="32"/>
        <v>1076.557143</v>
      </c>
      <c r="M439" s="3"/>
      <c r="N439" s="3">
        <f t="shared" si="33"/>
        <v>167446.2197</v>
      </c>
      <c r="O439" s="3">
        <f t="shared" si="34"/>
        <v>482.5539473</v>
      </c>
      <c r="P439" s="3">
        <f t="shared" si="35"/>
        <v>1840.068348</v>
      </c>
      <c r="Q439" s="3"/>
      <c r="R439" s="3">
        <f t="shared" ref="R439:T439" si="460">N439-J439</f>
        <v>69479.51971</v>
      </c>
      <c r="S439" s="3">
        <f t="shared" si="460"/>
        <v>200.2291634</v>
      </c>
      <c r="T439" s="3">
        <f t="shared" si="460"/>
        <v>763.5112056</v>
      </c>
      <c r="U439" s="3"/>
      <c r="V439" s="3"/>
      <c r="W439" s="3"/>
      <c r="X439" s="3"/>
      <c r="Y439" s="3"/>
      <c r="Z439" s="3"/>
    </row>
    <row r="440" ht="14.25" customHeight="1">
      <c r="A440" s="15">
        <v>4137.0</v>
      </c>
      <c r="B440" s="2">
        <v>7.0</v>
      </c>
      <c r="C440" s="2">
        <f>IF(A440&gt;=6000, 0,VLOOKUP(A440,'Fall20 data fy22 comp rev '!$K$11:$N$536,3,0))</f>
        <v>7</v>
      </c>
      <c r="D440" s="3" t="s">
        <v>488</v>
      </c>
      <c r="E440" s="3">
        <v>158.0</v>
      </c>
      <c r="F440" s="3">
        <v>8.0</v>
      </c>
      <c r="G440" s="3">
        <v>9.0</v>
      </c>
      <c r="H440" s="3">
        <f t="shared" si="29"/>
        <v>12.5</v>
      </c>
      <c r="I440" s="88">
        <f t="shared" si="30"/>
        <v>0.07911392405</v>
      </c>
      <c r="J440" s="3">
        <v>4050.02</v>
      </c>
      <c r="K440" s="3">
        <f t="shared" si="31"/>
        <v>25.63303797</v>
      </c>
      <c r="L440" s="3">
        <f t="shared" si="32"/>
        <v>324.0016</v>
      </c>
      <c r="M440" s="3"/>
      <c r="N440" s="3">
        <f t="shared" si="33"/>
        <v>23000.85436</v>
      </c>
      <c r="O440" s="3">
        <f t="shared" si="34"/>
        <v>145.5750276</v>
      </c>
      <c r="P440" s="3">
        <f t="shared" si="35"/>
        <v>1840.068348</v>
      </c>
      <c r="Q440" s="3"/>
      <c r="R440" s="3">
        <f t="shared" ref="R440:T440" si="461">N440-J440</f>
        <v>18950.83436</v>
      </c>
      <c r="S440" s="3">
        <f t="shared" si="461"/>
        <v>119.9419896</v>
      </c>
      <c r="T440" s="3">
        <f t="shared" si="461"/>
        <v>1516.066748</v>
      </c>
      <c r="U440" s="3"/>
      <c r="V440" s="3"/>
      <c r="W440" s="3"/>
      <c r="X440" s="3"/>
      <c r="Y440" s="3"/>
      <c r="Z440" s="3"/>
    </row>
    <row r="441" ht="14.25" customHeight="1">
      <c r="A441" s="15">
        <v>4138.0</v>
      </c>
      <c r="B441" s="2">
        <v>7.0</v>
      </c>
      <c r="C441" s="2">
        <f>IF(A441&gt;=6000, 0,VLOOKUP(A441,'Fall20 data fy22 comp rev '!$K$11:$N$536,3,0))</f>
        <v>7</v>
      </c>
      <c r="D441" s="3" t="s">
        <v>1839</v>
      </c>
      <c r="E441" s="3">
        <v>0.0</v>
      </c>
      <c r="F441" s="3">
        <v>0.0</v>
      </c>
      <c r="G441" s="3">
        <v>0.0</v>
      </c>
      <c r="H441" s="3">
        <f t="shared" si="29"/>
        <v>0</v>
      </c>
      <c r="I441" s="88" t="str">
        <f t="shared" si="30"/>
        <v>#DIV/0!</v>
      </c>
      <c r="J441" s="3">
        <v>0.0</v>
      </c>
      <c r="K441" s="3" t="str">
        <f t="shared" si="31"/>
        <v>#DIV/0!</v>
      </c>
      <c r="L441" s="3" t="str">
        <f t="shared" si="32"/>
        <v>#DIV/0!</v>
      </c>
      <c r="M441" s="3"/>
      <c r="N441" s="3">
        <f t="shared" si="33"/>
        <v>0</v>
      </c>
      <c r="O441" s="3" t="str">
        <f t="shared" si="34"/>
        <v>#DIV/0!</v>
      </c>
      <c r="P441" s="3" t="str">
        <f t="shared" si="35"/>
        <v>#DIV/0!</v>
      </c>
      <c r="Q441" s="3"/>
      <c r="R441" s="3">
        <f t="shared" ref="R441:T441" si="462">N441-J441</f>
        <v>0</v>
      </c>
      <c r="S441" s="3" t="str">
        <f t="shared" si="462"/>
        <v>#DIV/0!</v>
      </c>
      <c r="T441" s="3" t="str">
        <f t="shared" si="462"/>
        <v>#DIV/0!</v>
      </c>
      <c r="U441" s="3"/>
      <c r="V441" s="3"/>
      <c r="W441" s="3"/>
      <c r="X441" s="3"/>
      <c r="Y441" s="3"/>
      <c r="Z441" s="3"/>
    </row>
    <row r="442" ht="14.25" customHeight="1">
      <c r="A442" s="15">
        <v>4139.0</v>
      </c>
      <c r="B442" s="2">
        <v>7.0</v>
      </c>
      <c r="C442" s="2">
        <f>IF(A442&gt;=6000, 0,VLOOKUP(A442,'Fall20 data fy22 comp rev '!$K$11:$N$536,3,0))</f>
        <v>7</v>
      </c>
      <c r="D442" s="3" t="s">
        <v>489</v>
      </c>
      <c r="E442" s="3">
        <v>159.0</v>
      </c>
      <c r="F442" s="3">
        <v>156.0</v>
      </c>
      <c r="G442" s="3">
        <v>0.0</v>
      </c>
      <c r="H442" s="3">
        <f t="shared" si="29"/>
        <v>156</v>
      </c>
      <c r="I442" s="88">
        <f t="shared" si="30"/>
        <v>0.9811320755</v>
      </c>
      <c r="J442" s="3">
        <v>512272.8</v>
      </c>
      <c r="K442" s="3">
        <f t="shared" si="31"/>
        <v>3221.841509</v>
      </c>
      <c r="L442" s="3">
        <f t="shared" si="32"/>
        <v>3283.8</v>
      </c>
      <c r="M442" s="3"/>
      <c r="N442" s="3">
        <f t="shared" si="33"/>
        <v>287050.6624</v>
      </c>
      <c r="O442" s="3">
        <f t="shared" si="34"/>
        <v>1805.350078</v>
      </c>
      <c r="P442" s="3">
        <f t="shared" si="35"/>
        <v>1840.068348</v>
      </c>
      <c r="Q442" s="3"/>
      <c r="R442" s="3">
        <f t="shared" ref="R442:T442" si="463">N442-J442</f>
        <v>-225222.1376</v>
      </c>
      <c r="S442" s="3">
        <f t="shared" si="463"/>
        <v>-1416.491432</v>
      </c>
      <c r="T442" s="3">
        <f t="shared" si="463"/>
        <v>-1443.731652</v>
      </c>
      <c r="U442" s="3"/>
      <c r="V442" s="3"/>
      <c r="W442" s="3"/>
      <c r="X442" s="3"/>
      <c r="Y442" s="3"/>
      <c r="Z442" s="3"/>
    </row>
    <row r="443" ht="14.25" customHeight="1">
      <c r="A443" s="15">
        <v>4140.0</v>
      </c>
      <c r="B443" s="2">
        <v>7.0</v>
      </c>
      <c r="C443" s="2">
        <f>IF(A443&gt;=6000, 0,VLOOKUP(A443,'Fall20 data fy22 comp rev '!$K$11:$N$536,3,0))</f>
        <v>7</v>
      </c>
      <c r="D443" s="3" t="s">
        <v>490</v>
      </c>
      <c r="E443" s="3">
        <v>822.0</v>
      </c>
      <c r="F443" s="3">
        <v>57.0</v>
      </c>
      <c r="G443" s="3">
        <v>27.0</v>
      </c>
      <c r="H443" s="3">
        <f t="shared" si="29"/>
        <v>70.5</v>
      </c>
      <c r="I443" s="88">
        <f t="shared" si="30"/>
        <v>0.08576642336</v>
      </c>
      <c r="J443" s="3">
        <v>24847.42</v>
      </c>
      <c r="K443" s="3">
        <f t="shared" si="31"/>
        <v>30.22800487</v>
      </c>
      <c r="L443" s="3">
        <f t="shared" si="32"/>
        <v>352.4456738</v>
      </c>
      <c r="M443" s="3"/>
      <c r="N443" s="3">
        <f t="shared" si="33"/>
        <v>129724.8186</v>
      </c>
      <c r="O443" s="3">
        <f t="shared" si="34"/>
        <v>157.816081</v>
      </c>
      <c r="P443" s="3">
        <f t="shared" si="35"/>
        <v>1840.068348</v>
      </c>
      <c r="Q443" s="3"/>
      <c r="R443" s="3">
        <f t="shared" ref="R443:T443" si="464">N443-J443</f>
        <v>104877.3986</v>
      </c>
      <c r="S443" s="3">
        <f t="shared" si="464"/>
        <v>127.5880761</v>
      </c>
      <c r="T443" s="3">
        <f t="shared" si="464"/>
        <v>1487.622675</v>
      </c>
      <c r="U443" s="3"/>
      <c r="V443" s="3"/>
      <c r="W443" s="3"/>
      <c r="X443" s="3"/>
      <c r="Y443" s="3"/>
      <c r="Z443" s="3"/>
    </row>
    <row r="444" ht="14.25" customHeight="1">
      <c r="A444" s="15">
        <v>4142.0</v>
      </c>
      <c r="B444" s="2">
        <v>7.0</v>
      </c>
      <c r="C444" s="2">
        <f>IF(A444&gt;=6000, 0,VLOOKUP(A444,'Fall20 data fy22 comp rev '!$K$11:$N$536,3,0))</f>
        <v>7</v>
      </c>
      <c r="D444" s="3" t="s">
        <v>491</v>
      </c>
      <c r="E444" s="3">
        <v>372.0</v>
      </c>
      <c r="F444" s="3">
        <v>175.0</v>
      </c>
      <c r="G444" s="3">
        <v>16.0</v>
      </c>
      <c r="H444" s="3">
        <f t="shared" si="29"/>
        <v>183</v>
      </c>
      <c r="I444" s="88">
        <f t="shared" si="30"/>
        <v>0.4919354839</v>
      </c>
      <c r="J444" s="3">
        <v>369536.96</v>
      </c>
      <c r="K444" s="3">
        <f t="shared" si="31"/>
        <v>993.3789247</v>
      </c>
      <c r="L444" s="3">
        <f t="shared" si="32"/>
        <v>2019.32765</v>
      </c>
      <c r="M444" s="3"/>
      <c r="N444" s="3">
        <f t="shared" si="33"/>
        <v>336732.5078</v>
      </c>
      <c r="O444" s="3">
        <f t="shared" si="34"/>
        <v>905.1949133</v>
      </c>
      <c r="P444" s="3">
        <f t="shared" si="35"/>
        <v>1840.068348</v>
      </c>
      <c r="Q444" s="3"/>
      <c r="R444" s="3">
        <f t="shared" ref="R444:T444" si="465">N444-J444</f>
        <v>-32804.45224</v>
      </c>
      <c r="S444" s="3">
        <f t="shared" si="465"/>
        <v>-88.1840114</v>
      </c>
      <c r="T444" s="3">
        <f t="shared" si="465"/>
        <v>-179.2593019</v>
      </c>
      <c r="U444" s="3"/>
      <c r="V444" s="3"/>
      <c r="W444" s="3"/>
      <c r="X444" s="3"/>
      <c r="Y444" s="3"/>
      <c r="Z444" s="3"/>
    </row>
    <row r="445" ht="14.25" customHeight="1">
      <c r="A445" s="15">
        <v>4143.0</v>
      </c>
      <c r="B445" s="2">
        <v>7.0</v>
      </c>
      <c r="C445" s="2">
        <f>IF(A445&gt;=6000, 0,VLOOKUP(A445,'Fall20 data fy22 comp rev '!$K$11:$N$536,3,0))</f>
        <v>7</v>
      </c>
      <c r="D445" s="3" t="s">
        <v>492</v>
      </c>
      <c r="E445" s="3">
        <v>688.0</v>
      </c>
      <c r="F445" s="3">
        <v>432.0</v>
      </c>
      <c r="G445" s="3">
        <v>90.0</v>
      </c>
      <c r="H445" s="3">
        <f t="shared" si="29"/>
        <v>477</v>
      </c>
      <c r="I445" s="88">
        <f t="shared" si="30"/>
        <v>0.6933139535</v>
      </c>
      <c r="J445" s="3">
        <v>1357413.46</v>
      </c>
      <c r="K445" s="3">
        <f t="shared" si="31"/>
        <v>1972.98468</v>
      </c>
      <c r="L445" s="3">
        <f t="shared" si="32"/>
        <v>2845.730524</v>
      </c>
      <c r="M445" s="3"/>
      <c r="N445" s="3">
        <f t="shared" si="33"/>
        <v>877712.6022</v>
      </c>
      <c r="O445" s="3">
        <f t="shared" si="34"/>
        <v>1275.745061</v>
      </c>
      <c r="P445" s="3">
        <f t="shared" si="35"/>
        <v>1840.068348</v>
      </c>
      <c r="Q445" s="3"/>
      <c r="R445" s="3">
        <f t="shared" ref="R445:T445" si="466">N445-J445</f>
        <v>-479700.8578</v>
      </c>
      <c r="S445" s="3">
        <f t="shared" si="466"/>
        <v>-697.2396189</v>
      </c>
      <c r="T445" s="3">
        <f t="shared" si="466"/>
        <v>-1005.662176</v>
      </c>
      <c r="U445" s="3"/>
      <c r="V445" s="3"/>
      <c r="W445" s="3"/>
      <c r="X445" s="3"/>
      <c r="Y445" s="3"/>
      <c r="Z445" s="3"/>
    </row>
    <row r="446" ht="14.25" customHeight="1">
      <c r="A446" s="15">
        <v>4144.0</v>
      </c>
      <c r="B446" s="2">
        <v>7.0</v>
      </c>
      <c r="C446" s="2">
        <f>IF(A446&gt;=6000, 0,VLOOKUP(A446,'Fall20 data fy22 comp rev '!$K$11:$N$536,3,0))</f>
        <v>7</v>
      </c>
      <c r="D446" s="3" t="s">
        <v>493</v>
      </c>
      <c r="E446" s="3">
        <v>63.0</v>
      </c>
      <c r="F446" s="3">
        <v>9.0</v>
      </c>
      <c r="G446" s="3">
        <v>11.0</v>
      </c>
      <c r="H446" s="3">
        <f t="shared" si="29"/>
        <v>14.5</v>
      </c>
      <c r="I446" s="88">
        <f t="shared" si="30"/>
        <v>0.2301587302</v>
      </c>
      <c r="J446" s="3">
        <v>13682.5</v>
      </c>
      <c r="K446" s="3">
        <f t="shared" si="31"/>
        <v>217.1825397</v>
      </c>
      <c r="L446" s="3">
        <f t="shared" si="32"/>
        <v>943.6206897</v>
      </c>
      <c r="M446" s="3"/>
      <c r="N446" s="3">
        <f t="shared" si="33"/>
        <v>26680.99105</v>
      </c>
      <c r="O446" s="3">
        <f t="shared" si="34"/>
        <v>423.5077945</v>
      </c>
      <c r="P446" s="3">
        <f t="shared" si="35"/>
        <v>1840.068348</v>
      </c>
      <c r="Q446" s="3"/>
      <c r="R446" s="3">
        <f t="shared" ref="R446:T446" si="467">N446-J446</f>
        <v>12998.49105</v>
      </c>
      <c r="S446" s="3">
        <f t="shared" si="467"/>
        <v>206.3252548</v>
      </c>
      <c r="T446" s="3">
        <f t="shared" si="467"/>
        <v>896.4476588</v>
      </c>
      <c r="U446" s="3"/>
      <c r="V446" s="3"/>
      <c r="W446" s="3"/>
      <c r="X446" s="3"/>
      <c r="Y446" s="3"/>
      <c r="Z446" s="3"/>
    </row>
    <row r="447" ht="14.25" customHeight="1">
      <c r="A447" s="15">
        <v>4145.0</v>
      </c>
      <c r="B447" s="2">
        <v>7.0</v>
      </c>
      <c r="C447" s="2">
        <f>IF(A447&gt;=6000, 0,VLOOKUP(A447,'Fall20 data fy22 comp rev '!$K$11:$N$536,3,0))</f>
        <v>7</v>
      </c>
      <c r="D447" s="3" t="s">
        <v>494</v>
      </c>
      <c r="E447" s="3">
        <v>30.0</v>
      </c>
      <c r="F447" s="3">
        <v>16.0</v>
      </c>
      <c r="G447" s="3">
        <v>2.0</v>
      </c>
      <c r="H447" s="3">
        <f t="shared" si="29"/>
        <v>17</v>
      </c>
      <c r="I447" s="88">
        <f t="shared" si="30"/>
        <v>0.5666666667</v>
      </c>
      <c r="J447" s="3">
        <v>39569.79</v>
      </c>
      <c r="K447" s="3">
        <f t="shared" si="31"/>
        <v>1318.993</v>
      </c>
      <c r="L447" s="3">
        <f t="shared" si="32"/>
        <v>2327.634706</v>
      </c>
      <c r="M447" s="3"/>
      <c r="N447" s="3">
        <f t="shared" si="33"/>
        <v>31281.16192</v>
      </c>
      <c r="O447" s="3">
        <f t="shared" si="34"/>
        <v>1042.705397</v>
      </c>
      <c r="P447" s="3">
        <f t="shared" si="35"/>
        <v>1840.068348</v>
      </c>
      <c r="Q447" s="3"/>
      <c r="R447" s="3">
        <f t="shared" ref="R447:T447" si="468">N447-J447</f>
        <v>-8288.628077</v>
      </c>
      <c r="S447" s="3">
        <f t="shared" si="468"/>
        <v>-276.2876026</v>
      </c>
      <c r="T447" s="3">
        <f t="shared" si="468"/>
        <v>-487.5663575</v>
      </c>
      <c r="U447" s="3"/>
      <c r="V447" s="3"/>
      <c r="W447" s="3"/>
      <c r="X447" s="3"/>
      <c r="Y447" s="3"/>
      <c r="Z447" s="3"/>
    </row>
    <row r="448" ht="14.25" customHeight="1">
      <c r="A448" s="15">
        <v>4146.0</v>
      </c>
      <c r="B448" s="2">
        <v>7.0</v>
      </c>
      <c r="C448" s="2">
        <f>IF(A448&gt;=6000, 0,VLOOKUP(A448,'Fall20 data fy22 comp rev '!$K$11:$N$536,3,0))</f>
        <v>7</v>
      </c>
      <c r="D448" s="3" t="s">
        <v>495</v>
      </c>
      <c r="E448" s="3">
        <v>92.0</v>
      </c>
      <c r="F448" s="3">
        <v>54.0</v>
      </c>
      <c r="G448" s="3">
        <v>15.0</v>
      </c>
      <c r="H448" s="3">
        <f t="shared" si="29"/>
        <v>61.5</v>
      </c>
      <c r="I448" s="88">
        <f t="shared" si="30"/>
        <v>0.6684782609</v>
      </c>
      <c r="J448" s="3">
        <v>168732.59</v>
      </c>
      <c r="K448" s="3">
        <f t="shared" si="31"/>
        <v>1834.049891</v>
      </c>
      <c r="L448" s="3">
        <f t="shared" si="32"/>
        <v>2743.61935</v>
      </c>
      <c r="M448" s="3"/>
      <c r="N448" s="3">
        <f t="shared" si="33"/>
        <v>113164.2034</v>
      </c>
      <c r="O448" s="3">
        <f t="shared" si="34"/>
        <v>1230.045689</v>
      </c>
      <c r="P448" s="3">
        <f t="shared" si="35"/>
        <v>1840.068348</v>
      </c>
      <c r="Q448" s="3"/>
      <c r="R448" s="3">
        <f t="shared" ref="R448:T448" si="469">N448-J448</f>
        <v>-55568.38657</v>
      </c>
      <c r="S448" s="3">
        <f t="shared" si="469"/>
        <v>-604.0042019</v>
      </c>
      <c r="T448" s="3">
        <f t="shared" si="469"/>
        <v>-903.5510012</v>
      </c>
      <c r="U448" s="3"/>
      <c r="V448" s="3"/>
      <c r="W448" s="3"/>
      <c r="X448" s="3"/>
      <c r="Y448" s="3"/>
      <c r="Z448" s="3"/>
    </row>
    <row r="449" ht="14.25" customHeight="1">
      <c r="A449" s="15">
        <v>4150.0</v>
      </c>
      <c r="B449" s="2">
        <v>7.0</v>
      </c>
      <c r="C449" s="2">
        <f>IF(A449&gt;=6000, 0,VLOOKUP(A449,'Fall20 data fy22 comp rev '!$K$11:$N$536,3,0))</f>
        <v>7</v>
      </c>
      <c r="D449" s="3" t="s">
        <v>496</v>
      </c>
      <c r="E449" s="3">
        <v>208.0</v>
      </c>
      <c r="F449" s="3">
        <v>20.0</v>
      </c>
      <c r="G449" s="3">
        <v>1.0</v>
      </c>
      <c r="H449" s="3">
        <f t="shared" si="29"/>
        <v>20.5</v>
      </c>
      <c r="I449" s="88">
        <f t="shared" si="30"/>
        <v>0.09855769231</v>
      </c>
      <c r="J449" s="3">
        <v>8318.96</v>
      </c>
      <c r="K449" s="3">
        <f t="shared" si="31"/>
        <v>39.995</v>
      </c>
      <c r="L449" s="3">
        <f t="shared" si="32"/>
        <v>405.8029268</v>
      </c>
      <c r="M449" s="3"/>
      <c r="N449" s="3">
        <f t="shared" si="33"/>
        <v>37721.40114</v>
      </c>
      <c r="O449" s="3">
        <f t="shared" si="34"/>
        <v>181.3528901</v>
      </c>
      <c r="P449" s="3">
        <f t="shared" si="35"/>
        <v>1840.068348</v>
      </c>
      <c r="Q449" s="3"/>
      <c r="R449" s="3">
        <f t="shared" ref="R449:T449" si="470">N449-J449</f>
        <v>29402.44114</v>
      </c>
      <c r="S449" s="3">
        <f t="shared" si="470"/>
        <v>141.3578901</v>
      </c>
      <c r="T449" s="3">
        <f t="shared" si="470"/>
        <v>1434.265422</v>
      </c>
      <c r="U449" s="3"/>
      <c r="V449" s="3"/>
      <c r="W449" s="3"/>
      <c r="X449" s="3"/>
      <c r="Y449" s="3"/>
      <c r="Z449" s="3"/>
    </row>
    <row r="450" ht="14.25" customHeight="1">
      <c r="A450" s="15">
        <v>4151.0</v>
      </c>
      <c r="B450" s="2">
        <v>7.0</v>
      </c>
      <c r="C450" s="2">
        <f>IF(A450&gt;=6000, 0,VLOOKUP(A450,'Fall20 data fy22 comp rev '!$K$11:$N$536,3,0))</f>
        <v>7</v>
      </c>
      <c r="D450" s="3" t="s">
        <v>497</v>
      </c>
      <c r="E450" s="3">
        <v>112.0</v>
      </c>
      <c r="F450" s="3">
        <v>11.0</v>
      </c>
      <c r="G450" s="3">
        <v>4.0</v>
      </c>
      <c r="H450" s="3">
        <f t="shared" si="29"/>
        <v>13</v>
      </c>
      <c r="I450" s="88">
        <f t="shared" si="30"/>
        <v>0.1160714286</v>
      </c>
      <c r="J450" s="3">
        <v>6184.49</v>
      </c>
      <c r="K450" s="3">
        <f t="shared" si="31"/>
        <v>55.21866071</v>
      </c>
      <c r="L450" s="3">
        <f t="shared" si="32"/>
        <v>475.73</v>
      </c>
      <c r="M450" s="3"/>
      <c r="N450" s="3">
        <f t="shared" si="33"/>
        <v>23920.88853</v>
      </c>
      <c r="O450" s="3">
        <f t="shared" si="34"/>
        <v>213.5793619</v>
      </c>
      <c r="P450" s="3">
        <f t="shared" si="35"/>
        <v>1840.068348</v>
      </c>
      <c r="Q450" s="3"/>
      <c r="R450" s="3">
        <f t="shared" ref="R450:T450" si="471">N450-J450</f>
        <v>17736.39853</v>
      </c>
      <c r="S450" s="3">
        <f t="shared" si="471"/>
        <v>158.3607012</v>
      </c>
      <c r="T450" s="3">
        <f t="shared" si="471"/>
        <v>1364.338348</v>
      </c>
      <c r="U450" s="3"/>
      <c r="V450" s="3"/>
      <c r="W450" s="3"/>
      <c r="X450" s="3"/>
      <c r="Y450" s="3"/>
      <c r="Z450" s="3"/>
    </row>
    <row r="451" ht="14.25" customHeight="1">
      <c r="A451" s="15">
        <v>4152.0</v>
      </c>
      <c r="B451" s="2">
        <v>7.0</v>
      </c>
      <c r="C451" s="2">
        <f>IF(A451&gt;=6000, 0,VLOOKUP(A451,'Fall20 data fy22 comp rev '!$K$11:$N$536,3,0))</f>
        <v>7</v>
      </c>
      <c r="D451" s="3" t="s">
        <v>4415</v>
      </c>
      <c r="E451" s="3">
        <v>586.0</v>
      </c>
      <c r="F451" s="3">
        <v>25.0</v>
      </c>
      <c r="G451" s="3">
        <v>22.0</v>
      </c>
      <c r="H451" s="3">
        <f t="shared" si="29"/>
        <v>36</v>
      </c>
      <c r="I451" s="88">
        <f t="shared" si="30"/>
        <v>0.0614334471</v>
      </c>
      <c r="J451" s="3">
        <v>9085.18</v>
      </c>
      <c r="K451" s="3">
        <f t="shared" si="31"/>
        <v>15.50372014</v>
      </c>
      <c r="L451" s="3">
        <f t="shared" si="32"/>
        <v>252.3661111</v>
      </c>
      <c r="M451" s="3"/>
      <c r="N451" s="3">
        <f t="shared" si="33"/>
        <v>66242.46054</v>
      </c>
      <c r="O451" s="3">
        <f t="shared" si="34"/>
        <v>113.0417415</v>
      </c>
      <c r="P451" s="3">
        <f t="shared" si="35"/>
        <v>1840.068348</v>
      </c>
      <c r="Q451" s="3"/>
      <c r="R451" s="3">
        <f t="shared" ref="R451:T451" si="472">N451-J451</f>
        <v>57157.28054</v>
      </c>
      <c r="S451" s="3">
        <f t="shared" si="472"/>
        <v>97.5380214</v>
      </c>
      <c r="T451" s="3">
        <f t="shared" si="472"/>
        <v>1587.702237</v>
      </c>
      <c r="U451" s="3"/>
      <c r="V451" s="3"/>
      <c r="W451" s="3"/>
      <c r="X451" s="3"/>
      <c r="Y451" s="3"/>
      <c r="Z451" s="3"/>
    </row>
    <row r="452" ht="14.25" customHeight="1">
      <c r="A452" s="15">
        <v>4153.0</v>
      </c>
      <c r="B452" s="2">
        <v>7.0</v>
      </c>
      <c r="C452" s="2">
        <f>IF(A452&gt;=6000, 0,VLOOKUP(A452,'Fall20 data fy22 comp rev '!$K$11:$N$536,3,0))</f>
        <v>7</v>
      </c>
      <c r="D452" s="3" t="s">
        <v>499</v>
      </c>
      <c r="E452" s="3">
        <v>288.0</v>
      </c>
      <c r="F452" s="3">
        <v>286.0</v>
      </c>
      <c r="G452" s="3">
        <v>1.0</v>
      </c>
      <c r="H452" s="3">
        <f t="shared" si="29"/>
        <v>286.5</v>
      </c>
      <c r="I452" s="88">
        <f t="shared" si="30"/>
        <v>0.9947916667</v>
      </c>
      <c r="J452" s="3">
        <v>940808.7</v>
      </c>
      <c r="K452" s="3">
        <f t="shared" si="31"/>
        <v>3266.696875</v>
      </c>
      <c r="L452" s="3">
        <f t="shared" si="32"/>
        <v>3283.8</v>
      </c>
      <c r="M452" s="3"/>
      <c r="N452" s="3">
        <f t="shared" si="33"/>
        <v>527179.5818</v>
      </c>
      <c r="O452" s="3">
        <f t="shared" si="34"/>
        <v>1830.484659</v>
      </c>
      <c r="P452" s="3">
        <f t="shared" si="35"/>
        <v>1840.068348</v>
      </c>
      <c r="Q452" s="3"/>
      <c r="R452" s="3">
        <f t="shared" ref="R452:T452" si="473">N452-J452</f>
        <v>-413629.1182</v>
      </c>
      <c r="S452" s="3">
        <f t="shared" si="473"/>
        <v>-1436.212216</v>
      </c>
      <c r="T452" s="3">
        <f t="shared" si="473"/>
        <v>-1443.731652</v>
      </c>
      <c r="U452" s="3"/>
      <c r="V452" s="3"/>
      <c r="W452" s="3"/>
      <c r="X452" s="3"/>
      <c r="Y452" s="3"/>
      <c r="Z452" s="3"/>
    </row>
    <row r="453" ht="14.25" customHeight="1">
      <c r="A453" s="15">
        <v>4155.0</v>
      </c>
      <c r="B453" s="2">
        <v>7.0</v>
      </c>
      <c r="C453" s="2">
        <f>IF(A453&gt;=6000, 0,VLOOKUP(A453,'Fall20 data fy22 comp rev '!$K$11:$N$536,3,0))</f>
        <v>7</v>
      </c>
      <c r="D453" s="3" t="s">
        <v>500</v>
      </c>
      <c r="E453" s="3">
        <v>121.0</v>
      </c>
      <c r="F453" s="3">
        <v>96.0</v>
      </c>
      <c r="G453" s="3">
        <v>0.0</v>
      </c>
      <c r="H453" s="3">
        <f t="shared" si="29"/>
        <v>96</v>
      </c>
      <c r="I453" s="88">
        <f t="shared" si="30"/>
        <v>0.7933884298</v>
      </c>
      <c r="J453" s="3">
        <v>312672.49</v>
      </c>
      <c r="K453" s="3">
        <f t="shared" si="31"/>
        <v>2584.070165</v>
      </c>
      <c r="L453" s="3">
        <f t="shared" si="32"/>
        <v>3257.005104</v>
      </c>
      <c r="M453" s="3"/>
      <c r="N453" s="3">
        <f t="shared" si="33"/>
        <v>176646.5614</v>
      </c>
      <c r="O453" s="3">
        <f t="shared" si="34"/>
        <v>1459.888938</v>
      </c>
      <c r="P453" s="3">
        <f t="shared" si="35"/>
        <v>1840.068348</v>
      </c>
      <c r="Q453" s="3"/>
      <c r="R453" s="3">
        <f t="shared" ref="R453:T453" si="474">N453-J453</f>
        <v>-136025.9286</v>
      </c>
      <c r="S453" s="3">
        <f t="shared" si="474"/>
        <v>-1124.181228</v>
      </c>
      <c r="T453" s="3">
        <f t="shared" si="474"/>
        <v>-1416.936756</v>
      </c>
      <c r="U453" s="3"/>
      <c r="V453" s="3"/>
      <c r="W453" s="3"/>
      <c r="X453" s="3"/>
      <c r="Y453" s="3"/>
      <c r="Z453" s="3"/>
    </row>
    <row r="454" ht="14.25" customHeight="1">
      <c r="A454" s="15">
        <v>4159.0</v>
      </c>
      <c r="B454" s="2">
        <v>7.0</v>
      </c>
      <c r="C454" s="2">
        <f>IF(A454&gt;=6000, 0,VLOOKUP(A454,'Fall20 data fy22 comp rev '!$K$11:$N$536,3,0))</f>
        <v>7</v>
      </c>
      <c r="D454" s="3" t="s">
        <v>3384</v>
      </c>
      <c r="E454" s="3">
        <v>986.0</v>
      </c>
      <c r="F454" s="3">
        <v>156.0</v>
      </c>
      <c r="G454" s="3">
        <v>49.0</v>
      </c>
      <c r="H454" s="3">
        <f t="shared" si="29"/>
        <v>180.5</v>
      </c>
      <c r="I454" s="88">
        <f t="shared" si="30"/>
        <v>0.1830628803</v>
      </c>
      <c r="J454" s="3">
        <v>154557.52</v>
      </c>
      <c r="K454" s="3">
        <f t="shared" si="31"/>
        <v>156.7520487</v>
      </c>
      <c r="L454" s="3">
        <f t="shared" si="32"/>
        <v>856.274349</v>
      </c>
      <c r="M454" s="3"/>
      <c r="N454" s="3">
        <f t="shared" si="33"/>
        <v>332132.3369</v>
      </c>
      <c r="O454" s="3">
        <f t="shared" si="34"/>
        <v>336.8482119</v>
      </c>
      <c r="P454" s="3">
        <f t="shared" si="35"/>
        <v>1840.068348</v>
      </c>
      <c r="Q454" s="3"/>
      <c r="R454" s="3">
        <f t="shared" ref="R454:T454" si="475">N454-J454</f>
        <v>177574.8169</v>
      </c>
      <c r="S454" s="3">
        <f t="shared" si="475"/>
        <v>180.0961632</v>
      </c>
      <c r="T454" s="3">
        <f t="shared" si="475"/>
        <v>983.7939994</v>
      </c>
      <c r="U454" s="3"/>
      <c r="V454" s="3"/>
      <c r="W454" s="3"/>
      <c r="X454" s="3"/>
      <c r="Y454" s="3"/>
      <c r="Z454" s="3"/>
    </row>
    <row r="455" ht="14.25" customHeight="1">
      <c r="A455" s="15">
        <v>4160.0</v>
      </c>
      <c r="B455" s="2">
        <v>7.0</v>
      </c>
      <c r="C455" s="2">
        <f>IF(A455&gt;=6000, 0,VLOOKUP(A455,'Fall20 data fy22 comp rev '!$K$11:$N$536,3,0))</f>
        <v>7</v>
      </c>
      <c r="D455" s="3" t="s">
        <v>502</v>
      </c>
      <c r="E455" s="3">
        <v>745.0</v>
      </c>
      <c r="F455" s="3">
        <v>64.0</v>
      </c>
      <c r="G455" s="3">
        <v>23.0</v>
      </c>
      <c r="H455" s="3">
        <f t="shared" si="29"/>
        <v>75.5</v>
      </c>
      <c r="I455" s="88">
        <f t="shared" si="30"/>
        <v>0.1013422819</v>
      </c>
      <c r="J455" s="3">
        <v>34698.82</v>
      </c>
      <c r="K455" s="3">
        <f t="shared" si="31"/>
        <v>46.57559732</v>
      </c>
      <c r="L455" s="3">
        <f t="shared" si="32"/>
        <v>459.5870199</v>
      </c>
      <c r="M455" s="3"/>
      <c r="N455" s="3">
        <f t="shared" si="33"/>
        <v>138925.1603</v>
      </c>
      <c r="O455" s="3">
        <f t="shared" si="34"/>
        <v>186.4767252</v>
      </c>
      <c r="P455" s="3">
        <f t="shared" si="35"/>
        <v>1840.068348</v>
      </c>
      <c r="Q455" s="3"/>
      <c r="R455" s="3">
        <f t="shared" ref="R455:T455" si="476">N455-J455</f>
        <v>104226.3403</v>
      </c>
      <c r="S455" s="3">
        <f t="shared" si="476"/>
        <v>139.9011279</v>
      </c>
      <c r="T455" s="3">
        <f t="shared" si="476"/>
        <v>1380.481329</v>
      </c>
      <c r="U455" s="3"/>
      <c r="V455" s="3"/>
      <c r="W455" s="3"/>
      <c r="X455" s="3"/>
      <c r="Y455" s="3"/>
      <c r="Z455" s="3"/>
    </row>
    <row r="456" ht="14.25" customHeight="1">
      <c r="A456" s="15">
        <v>4161.0</v>
      </c>
      <c r="B456" s="2">
        <v>7.0</v>
      </c>
      <c r="C456" s="2">
        <f>IF(A456&gt;=6000, 0,VLOOKUP(A456,'Fall20 data fy22 comp rev '!$K$11:$N$536,3,0))</f>
        <v>7</v>
      </c>
      <c r="D456" s="3" t="s">
        <v>4416</v>
      </c>
      <c r="E456" s="3">
        <v>199.0</v>
      </c>
      <c r="F456" s="3">
        <v>92.0</v>
      </c>
      <c r="G456" s="3">
        <v>20.0</v>
      </c>
      <c r="H456" s="3">
        <f t="shared" si="29"/>
        <v>102</v>
      </c>
      <c r="I456" s="88">
        <f t="shared" si="30"/>
        <v>0.5125628141</v>
      </c>
      <c r="J456" s="3">
        <v>214651.06</v>
      </c>
      <c r="K456" s="3">
        <f t="shared" si="31"/>
        <v>1078.648543</v>
      </c>
      <c r="L456" s="3">
        <f t="shared" si="32"/>
        <v>2104.422157</v>
      </c>
      <c r="M456" s="3"/>
      <c r="N456" s="3">
        <f t="shared" si="33"/>
        <v>187686.9715</v>
      </c>
      <c r="O456" s="3">
        <f t="shared" si="34"/>
        <v>943.1506107</v>
      </c>
      <c r="P456" s="3">
        <f t="shared" si="35"/>
        <v>1840.068348</v>
      </c>
      <c r="Q456" s="3"/>
      <c r="R456" s="3">
        <f t="shared" ref="R456:T456" si="477">N456-J456</f>
        <v>-26964.08846</v>
      </c>
      <c r="S456" s="3">
        <f t="shared" si="477"/>
        <v>-135.497932</v>
      </c>
      <c r="T456" s="3">
        <f t="shared" si="477"/>
        <v>-264.3538084</v>
      </c>
      <c r="U456" s="3"/>
      <c r="V456" s="3"/>
      <c r="W456" s="3"/>
      <c r="X456" s="3"/>
      <c r="Y456" s="3"/>
      <c r="Z456" s="3"/>
    </row>
    <row r="457" ht="14.25" customHeight="1">
      <c r="A457" s="15">
        <v>4162.0</v>
      </c>
      <c r="B457" s="2">
        <v>7.0</v>
      </c>
      <c r="C457" s="2">
        <f>IF(A457&gt;=6000, 0,VLOOKUP(A457,'Fall20 data fy22 comp rev '!$K$11:$N$536,3,0))</f>
        <v>7</v>
      </c>
      <c r="D457" s="3" t="s">
        <v>504</v>
      </c>
      <c r="E457" s="3">
        <v>116.0</v>
      </c>
      <c r="F457" s="3">
        <v>37.0</v>
      </c>
      <c r="G457" s="3">
        <v>18.0</v>
      </c>
      <c r="H457" s="3">
        <f t="shared" si="29"/>
        <v>46</v>
      </c>
      <c r="I457" s="88">
        <f t="shared" si="30"/>
        <v>0.3965517241</v>
      </c>
      <c r="J457" s="3">
        <v>74870.64</v>
      </c>
      <c r="K457" s="3">
        <f t="shared" si="31"/>
        <v>645.4365517</v>
      </c>
      <c r="L457" s="3">
        <f t="shared" si="32"/>
        <v>1627.622609</v>
      </c>
      <c r="M457" s="3"/>
      <c r="N457" s="3">
        <f t="shared" si="33"/>
        <v>84643.14403</v>
      </c>
      <c r="O457" s="3">
        <f t="shared" si="34"/>
        <v>729.6822761</v>
      </c>
      <c r="P457" s="3">
        <f t="shared" si="35"/>
        <v>1840.068348</v>
      </c>
      <c r="Q457" s="3"/>
      <c r="R457" s="3">
        <f t="shared" ref="R457:T457" si="478">N457-J457</f>
        <v>9772.504027</v>
      </c>
      <c r="S457" s="3">
        <f t="shared" si="478"/>
        <v>84.24572437</v>
      </c>
      <c r="T457" s="3">
        <f t="shared" si="478"/>
        <v>212.4457397</v>
      </c>
      <c r="U457" s="3"/>
      <c r="V457" s="3"/>
      <c r="W457" s="3"/>
      <c r="X457" s="3"/>
      <c r="Y457" s="3"/>
      <c r="Z457" s="3"/>
    </row>
    <row r="458" ht="14.25" customHeight="1">
      <c r="A458" s="15">
        <v>4163.0</v>
      </c>
      <c r="B458" s="2">
        <v>7.0</v>
      </c>
      <c r="C458" s="2">
        <f>IF(A458&gt;=6000, 0,VLOOKUP(A458,'Fall20 data fy22 comp rev '!$K$11:$N$536,3,0))</f>
        <v>7</v>
      </c>
      <c r="D458" s="3" t="s">
        <v>4417</v>
      </c>
      <c r="E458" s="3">
        <v>0.0</v>
      </c>
      <c r="F458" s="3">
        <v>0.0</v>
      </c>
      <c r="G458" s="3">
        <v>0.0</v>
      </c>
      <c r="H458" s="3">
        <f t="shared" si="29"/>
        <v>0</v>
      </c>
      <c r="I458" s="88" t="str">
        <f t="shared" si="30"/>
        <v>#DIV/0!</v>
      </c>
      <c r="J458" s="3">
        <v>0.0</v>
      </c>
      <c r="K458" s="3" t="str">
        <f t="shared" si="31"/>
        <v>#DIV/0!</v>
      </c>
      <c r="L458" s="3" t="str">
        <f t="shared" si="32"/>
        <v>#DIV/0!</v>
      </c>
      <c r="M458" s="3"/>
      <c r="N458" s="3">
        <f t="shared" si="33"/>
        <v>0</v>
      </c>
      <c r="O458" s="3" t="str">
        <f t="shared" si="34"/>
        <v>#DIV/0!</v>
      </c>
      <c r="P458" s="3" t="str">
        <f t="shared" si="35"/>
        <v>#DIV/0!</v>
      </c>
      <c r="Q458" s="3"/>
      <c r="R458" s="3">
        <f t="shared" ref="R458:T458" si="479">N458-J458</f>
        <v>0</v>
      </c>
      <c r="S458" s="3" t="str">
        <f t="shared" si="479"/>
        <v>#DIV/0!</v>
      </c>
      <c r="T458" s="3" t="str">
        <f t="shared" si="479"/>
        <v>#DIV/0!</v>
      </c>
      <c r="U458" s="3"/>
      <c r="V458" s="3"/>
      <c r="W458" s="3"/>
      <c r="X458" s="3"/>
      <c r="Y458" s="3"/>
      <c r="Z458" s="3"/>
    </row>
    <row r="459" ht="14.25" customHeight="1">
      <c r="A459" s="15">
        <v>4164.0</v>
      </c>
      <c r="B459" s="2">
        <v>7.0</v>
      </c>
      <c r="C459" s="2">
        <f>IF(A459&gt;=6000, 0,VLOOKUP(A459,'Fall20 data fy22 comp rev '!$K$11:$N$536,3,0))</f>
        <v>7</v>
      </c>
      <c r="D459" s="3" t="s">
        <v>505</v>
      </c>
      <c r="E459" s="3">
        <v>94.0</v>
      </c>
      <c r="F459" s="3">
        <v>39.0</v>
      </c>
      <c r="G459" s="3">
        <v>8.0</v>
      </c>
      <c r="H459" s="3">
        <f t="shared" si="29"/>
        <v>43</v>
      </c>
      <c r="I459" s="88">
        <f t="shared" si="30"/>
        <v>0.4574468085</v>
      </c>
      <c r="J459" s="3">
        <v>80726.75</v>
      </c>
      <c r="K459" s="3">
        <f t="shared" si="31"/>
        <v>858.7952128</v>
      </c>
      <c r="L459" s="3">
        <f t="shared" si="32"/>
        <v>1877.366279</v>
      </c>
      <c r="M459" s="3"/>
      <c r="N459" s="3">
        <f t="shared" si="33"/>
        <v>79122.93898</v>
      </c>
      <c r="O459" s="3">
        <f t="shared" si="34"/>
        <v>841.7333934</v>
      </c>
      <c r="P459" s="3">
        <f t="shared" si="35"/>
        <v>1840.068348</v>
      </c>
      <c r="Q459" s="3"/>
      <c r="R459" s="3">
        <f t="shared" ref="R459:T459" si="480">N459-J459</f>
        <v>-1603.811018</v>
      </c>
      <c r="S459" s="3">
        <f t="shared" si="480"/>
        <v>-17.06181934</v>
      </c>
      <c r="T459" s="3">
        <f t="shared" si="480"/>
        <v>-37.29793065</v>
      </c>
      <c r="U459" s="3"/>
      <c r="V459" s="3"/>
      <c r="W459" s="3"/>
      <c r="X459" s="3"/>
      <c r="Y459" s="3"/>
      <c r="Z459" s="3"/>
    </row>
    <row r="460" ht="14.25" customHeight="1">
      <c r="A460" s="15">
        <v>4166.0</v>
      </c>
      <c r="B460" s="2">
        <v>7.0</v>
      </c>
      <c r="C460" s="2">
        <f>IF(A460&gt;=6000, 0,VLOOKUP(A460,'Fall20 data fy22 comp rev '!$K$11:$N$536,3,0))</f>
        <v>7</v>
      </c>
      <c r="D460" s="3" t="s">
        <v>506</v>
      </c>
      <c r="E460" s="3">
        <v>170.0</v>
      </c>
      <c r="F460" s="3">
        <v>129.0</v>
      </c>
      <c r="G460" s="3">
        <v>13.0</v>
      </c>
      <c r="H460" s="3">
        <f t="shared" si="29"/>
        <v>135.5</v>
      </c>
      <c r="I460" s="88">
        <f t="shared" si="30"/>
        <v>0.7970588235</v>
      </c>
      <c r="J460" s="3">
        <v>443367.73</v>
      </c>
      <c r="K460" s="3">
        <f t="shared" si="31"/>
        <v>2608.045471</v>
      </c>
      <c r="L460" s="3">
        <f t="shared" si="32"/>
        <v>3272.086568</v>
      </c>
      <c r="M460" s="3"/>
      <c r="N460" s="3">
        <f t="shared" si="33"/>
        <v>249329.2612</v>
      </c>
      <c r="O460" s="3">
        <f t="shared" si="34"/>
        <v>1466.642713</v>
      </c>
      <c r="P460" s="3">
        <f t="shared" si="35"/>
        <v>1840.068348</v>
      </c>
      <c r="Q460" s="3"/>
      <c r="R460" s="3">
        <f t="shared" ref="R460:T460" si="481">N460-J460</f>
        <v>-194038.4688</v>
      </c>
      <c r="S460" s="3">
        <f t="shared" si="481"/>
        <v>-1141.402758</v>
      </c>
      <c r="T460" s="3">
        <f t="shared" si="481"/>
        <v>-1432.01822</v>
      </c>
      <c r="U460" s="3"/>
      <c r="V460" s="3"/>
      <c r="W460" s="3"/>
      <c r="X460" s="3"/>
      <c r="Y460" s="3"/>
      <c r="Z460" s="3"/>
    </row>
    <row r="461" ht="14.25" customHeight="1">
      <c r="A461" s="15">
        <v>4167.0</v>
      </c>
      <c r="B461" s="2">
        <v>7.0</v>
      </c>
      <c r="C461" s="2">
        <f>IF(A461&gt;=6000, 0,VLOOKUP(A461,'Fall20 data fy22 comp rev '!$K$11:$N$536,3,0))</f>
        <v>7</v>
      </c>
      <c r="D461" s="3" t="s">
        <v>507</v>
      </c>
      <c r="E461" s="3">
        <v>326.0</v>
      </c>
      <c r="F461" s="3">
        <v>18.0</v>
      </c>
      <c r="G461" s="3">
        <v>3.0</v>
      </c>
      <c r="H461" s="3">
        <f t="shared" si="29"/>
        <v>19.5</v>
      </c>
      <c r="I461" s="88">
        <f t="shared" si="30"/>
        <v>0.05981595092</v>
      </c>
      <c r="J461" s="3">
        <v>4816.24</v>
      </c>
      <c r="K461" s="3">
        <f t="shared" si="31"/>
        <v>14.77374233</v>
      </c>
      <c r="L461" s="3">
        <f t="shared" si="32"/>
        <v>246.9866667</v>
      </c>
      <c r="M461" s="3"/>
      <c r="N461" s="3">
        <f t="shared" si="33"/>
        <v>35881.33279</v>
      </c>
      <c r="O461" s="3">
        <f t="shared" si="34"/>
        <v>110.065438</v>
      </c>
      <c r="P461" s="3">
        <f t="shared" si="35"/>
        <v>1840.068348</v>
      </c>
      <c r="Q461" s="3"/>
      <c r="R461" s="3">
        <f t="shared" ref="R461:T461" si="482">N461-J461</f>
        <v>31065.09279</v>
      </c>
      <c r="S461" s="3">
        <f t="shared" si="482"/>
        <v>95.29169569</v>
      </c>
      <c r="T461" s="3">
        <f t="shared" si="482"/>
        <v>1593.081682</v>
      </c>
      <c r="U461" s="3"/>
      <c r="V461" s="3"/>
      <c r="W461" s="3"/>
      <c r="X461" s="3"/>
      <c r="Y461" s="3"/>
      <c r="Z461" s="3"/>
    </row>
    <row r="462" ht="14.25" customHeight="1">
      <c r="A462" s="15">
        <v>4168.0</v>
      </c>
      <c r="B462" s="2">
        <v>7.0</v>
      </c>
      <c r="C462" s="2">
        <f>IF(A462&gt;=6000, 0,VLOOKUP(A462,'Fall20 data fy22 comp rev '!$K$11:$N$536,3,0))</f>
        <v>7</v>
      </c>
      <c r="D462" s="3" t="s">
        <v>508</v>
      </c>
      <c r="E462" s="3">
        <v>91.0</v>
      </c>
      <c r="F462" s="3">
        <v>37.0</v>
      </c>
      <c r="G462" s="3">
        <v>11.0</v>
      </c>
      <c r="H462" s="3">
        <f t="shared" si="29"/>
        <v>42.5</v>
      </c>
      <c r="I462" s="88">
        <f t="shared" si="30"/>
        <v>0.467032967</v>
      </c>
      <c r="J462" s="3">
        <v>81492.97</v>
      </c>
      <c r="K462" s="3">
        <f t="shared" si="31"/>
        <v>895.5271429</v>
      </c>
      <c r="L462" s="3">
        <f t="shared" si="32"/>
        <v>1917.481647</v>
      </c>
      <c r="M462" s="3"/>
      <c r="N462" s="3">
        <f t="shared" si="33"/>
        <v>78202.90481</v>
      </c>
      <c r="O462" s="3">
        <f t="shared" si="34"/>
        <v>859.3725803</v>
      </c>
      <c r="P462" s="3">
        <f t="shared" si="35"/>
        <v>1840.068348</v>
      </c>
      <c r="Q462" s="3"/>
      <c r="R462" s="3">
        <f t="shared" ref="R462:T462" si="483">N462-J462</f>
        <v>-3290.065192</v>
      </c>
      <c r="S462" s="3">
        <f t="shared" si="483"/>
        <v>-36.15456255</v>
      </c>
      <c r="T462" s="3">
        <f t="shared" si="483"/>
        <v>-77.41329864</v>
      </c>
      <c r="U462" s="3"/>
      <c r="V462" s="3"/>
      <c r="W462" s="3"/>
      <c r="X462" s="3"/>
      <c r="Y462" s="3"/>
      <c r="Z462" s="3"/>
    </row>
    <row r="463" ht="14.25" customHeight="1">
      <c r="A463" s="15">
        <v>4169.0</v>
      </c>
      <c r="B463" s="2">
        <v>7.0</v>
      </c>
      <c r="C463" s="2">
        <f>IF(A463&gt;=6000, 0,VLOOKUP(A463,'Fall20 data fy22 comp rev '!$K$11:$N$536,3,0))</f>
        <v>7</v>
      </c>
      <c r="D463" s="3" t="s">
        <v>3389</v>
      </c>
      <c r="E463" s="3">
        <v>287.0</v>
      </c>
      <c r="F463" s="3">
        <v>227.0</v>
      </c>
      <c r="G463" s="3">
        <v>15.0</v>
      </c>
      <c r="H463" s="3">
        <f t="shared" si="29"/>
        <v>234.5</v>
      </c>
      <c r="I463" s="88">
        <f t="shared" si="30"/>
        <v>0.8170731707</v>
      </c>
      <c r="J463" s="3">
        <v>770051.1</v>
      </c>
      <c r="K463" s="3">
        <f t="shared" si="31"/>
        <v>2683.104878</v>
      </c>
      <c r="L463" s="3">
        <f t="shared" si="32"/>
        <v>3283.8</v>
      </c>
      <c r="M463" s="3"/>
      <c r="N463" s="3">
        <f t="shared" si="33"/>
        <v>431496.0277</v>
      </c>
      <c r="O463" s="3">
        <f t="shared" si="34"/>
        <v>1503.47048</v>
      </c>
      <c r="P463" s="3">
        <f t="shared" si="35"/>
        <v>1840.068348</v>
      </c>
      <c r="Q463" s="3"/>
      <c r="R463" s="3">
        <f t="shared" ref="R463:T463" si="484">N463-J463</f>
        <v>-338555.0723</v>
      </c>
      <c r="S463" s="3">
        <f t="shared" si="484"/>
        <v>-1179.634398</v>
      </c>
      <c r="T463" s="3">
        <f t="shared" si="484"/>
        <v>-1443.731652</v>
      </c>
      <c r="U463" s="3"/>
      <c r="V463" s="3"/>
      <c r="W463" s="3"/>
      <c r="X463" s="3"/>
      <c r="Y463" s="3"/>
      <c r="Z463" s="3"/>
    </row>
    <row r="464" ht="14.25" customHeight="1">
      <c r="A464" s="15">
        <v>4170.0</v>
      </c>
      <c r="B464" s="2">
        <v>7.0</v>
      </c>
      <c r="C464" s="2">
        <f>IF(A464&gt;=6000, 0,VLOOKUP(A464,'Fall20 data fy22 comp rev '!$K$11:$N$536,3,0))</f>
        <v>7</v>
      </c>
      <c r="D464" s="3" t="s">
        <v>4418</v>
      </c>
      <c r="E464" s="3">
        <v>1532.0</v>
      </c>
      <c r="F464" s="3">
        <v>1057.0</v>
      </c>
      <c r="G464" s="3">
        <v>216.0</v>
      </c>
      <c r="H464" s="3">
        <f t="shared" si="29"/>
        <v>1165</v>
      </c>
      <c r="I464" s="88">
        <f t="shared" si="30"/>
        <v>0.7604438642</v>
      </c>
      <c r="J464" s="3">
        <v>3615299.61</v>
      </c>
      <c r="K464" s="3">
        <f t="shared" si="31"/>
        <v>2359.856142</v>
      </c>
      <c r="L464" s="3">
        <f t="shared" si="32"/>
        <v>3103.261468</v>
      </c>
      <c r="M464" s="3"/>
      <c r="N464" s="3">
        <f t="shared" si="33"/>
        <v>2143679.626</v>
      </c>
      <c r="O464" s="3">
        <f t="shared" si="34"/>
        <v>1399.268685</v>
      </c>
      <c r="P464" s="3">
        <f t="shared" si="35"/>
        <v>1840.068348</v>
      </c>
      <c r="Q464" s="3"/>
      <c r="R464" s="3">
        <f t="shared" ref="R464:T464" si="485">N464-J464</f>
        <v>-1471619.984</v>
      </c>
      <c r="S464" s="3">
        <f t="shared" si="485"/>
        <v>-960.587457</v>
      </c>
      <c r="T464" s="3">
        <f t="shared" si="485"/>
        <v>-1263.193119</v>
      </c>
      <c r="U464" s="3"/>
      <c r="V464" s="3"/>
      <c r="W464" s="3"/>
      <c r="X464" s="3"/>
      <c r="Y464" s="3"/>
      <c r="Z464" s="3"/>
    </row>
    <row r="465" ht="14.25" customHeight="1">
      <c r="A465" s="15">
        <v>4171.0</v>
      </c>
      <c r="B465" s="2">
        <v>7.0</v>
      </c>
      <c r="C465" s="2">
        <f>IF(A465&gt;=6000, 0,VLOOKUP(A465,'Fall20 data fy22 comp rev '!$K$11:$N$536,3,0))</f>
        <v>7</v>
      </c>
      <c r="D465" s="3" t="s">
        <v>511</v>
      </c>
      <c r="E465" s="3">
        <v>1029.0</v>
      </c>
      <c r="F465" s="3">
        <v>388.0</v>
      </c>
      <c r="G465" s="3">
        <v>151.0</v>
      </c>
      <c r="H465" s="3">
        <f t="shared" si="29"/>
        <v>463.5</v>
      </c>
      <c r="I465" s="88">
        <f t="shared" si="30"/>
        <v>0.4504373178</v>
      </c>
      <c r="J465" s="3">
        <v>856907.61</v>
      </c>
      <c r="K465" s="3">
        <f t="shared" si="31"/>
        <v>832.7576385</v>
      </c>
      <c r="L465" s="3">
        <f t="shared" si="32"/>
        <v>1848.775858</v>
      </c>
      <c r="M465" s="3"/>
      <c r="N465" s="3">
        <f t="shared" si="33"/>
        <v>852871.6795</v>
      </c>
      <c r="O465" s="3">
        <f t="shared" si="34"/>
        <v>828.8354514</v>
      </c>
      <c r="P465" s="3">
        <f t="shared" si="35"/>
        <v>1840.068348</v>
      </c>
      <c r="Q465" s="3"/>
      <c r="R465" s="3">
        <f t="shared" ref="R465:T465" si="486">N465-J465</f>
        <v>-4035.930508</v>
      </c>
      <c r="S465" s="3">
        <f t="shared" si="486"/>
        <v>-3.922187083</v>
      </c>
      <c r="T465" s="3">
        <f t="shared" si="486"/>
        <v>-8.707509187</v>
      </c>
      <c r="U465" s="3"/>
      <c r="V465" s="3"/>
      <c r="W465" s="3"/>
      <c r="X465" s="3"/>
      <c r="Y465" s="3"/>
      <c r="Z465" s="3"/>
    </row>
    <row r="466" ht="14.25" customHeight="1">
      <c r="A466" s="15">
        <v>4172.0</v>
      </c>
      <c r="B466" s="2">
        <v>7.0</v>
      </c>
      <c r="C466" s="2">
        <f>IF(A466&gt;=6000, 0,VLOOKUP(A466,'Fall20 data fy22 comp rev '!$K$11:$N$536,3,0))</f>
        <v>7</v>
      </c>
      <c r="D466" s="3" t="s">
        <v>512</v>
      </c>
      <c r="E466" s="3">
        <v>51.0</v>
      </c>
      <c r="F466" s="3">
        <v>16.0</v>
      </c>
      <c r="G466" s="3">
        <v>12.0</v>
      </c>
      <c r="H466" s="3">
        <f t="shared" si="29"/>
        <v>22</v>
      </c>
      <c r="I466" s="88">
        <f t="shared" si="30"/>
        <v>0.431372549</v>
      </c>
      <c r="J466" s="3">
        <v>38967.76</v>
      </c>
      <c r="K466" s="3">
        <f t="shared" si="31"/>
        <v>764.0737255</v>
      </c>
      <c r="L466" s="3">
        <f t="shared" si="32"/>
        <v>1771.261818</v>
      </c>
      <c r="M466" s="3"/>
      <c r="N466" s="3">
        <f t="shared" si="33"/>
        <v>40481.50367</v>
      </c>
      <c r="O466" s="3">
        <f t="shared" si="34"/>
        <v>793.7549738</v>
      </c>
      <c r="P466" s="3">
        <f t="shared" si="35"/>
        <v>1840.068348</v>
      </c>
      <c r="Q466" s="3"/>
      <c r="R466" s="3">
        <f t="shared" ref="R466:T466" si="487">N466-J466</f>
        <v>1513.743665</v>
      </c>
      <c r="S466" s="3">
        <f t="shared" si="487"/>
        <v>29.68124834</v>
      </c>
      <c r="T466" s="3">
        <f t="shared" si="487"/>
        <v>68.80653024</v>
      </c>
      <c r="U466" s="3"/>
      <c r="V466" s="3"/>
      <c r="W466" s="3"/>
      <c r="X466" s="3"/>
      <c r="Y466" s="3"/>
      <c r="Z466" s="3"/>
    </row>
    <row r="467" ht="14.25" customHeight="1">
      <c r="A467" s="15">
        <v>4177.0</v>
      </c>
      <c r="B467" s="2">
        <v>7.0</v>
      </c>
      <c r="C467" s="2">
        <f>IF(A467&gt;=6000, 0,VLOOKUP(A467,'Fall20 data fy22 comp rev '!$K$11:$N$536,3,0))</f>
        <v>7</v>
      </c>
      <c r="D467" s="3" t="s">
        <v>1895</v>
      </c>
      <c r="E467" s="3">
        <v>21.0</v>
      </c>
      <c r="F467" s="3">
        <v>10.0</v>
      </c>
      <c r="G467" s="3">
        <v>0.0</v>
      </c>
      <c r="H467" s="3">
        <f t="shared" si="29"/>
        <v>10</v>
      </c>
      <c r="I467" s="88">
        <f t="shared" si="30"/>
        <v>0.4761904762</v>
      </c>
      <c r="J467" s="3">
        <v>19538.61</v>
      </c>
      <c r="K467" s="3">
        <f t="shared" si="31"/>
        <v>930.41</v>
      </c>
      <c r="L467" s="3">
        <f t="shared" si="32"/>
        <v>1953.861</v>
      </c>
      <c r="M467" s="3"/>
      <c r="N467" s="3">
        <f t="shared" si="33"/>
        <v>18400.68348</v>
      </c>
      <c r="O467" s="3">
        <f t="shared" si="34"/>
        <v>876.2230231</v>
      </c>
      <c r="P467" s="3">
        <f t="shared" si="35"/>
        <v>1840.068348</v>
      </c>
      <c r="Q467" s="3"/>
      <c r="R467" s="3">
        <f t="shared" ref="R467:T467" si="488">N467-J467</f>
        <v>-1137.926516</v>
      </c>
      <c r="S467" s="3">
        <f t="shared" si="488"/>
        <v>-54.18697694</v>
      </c>
      <c r="T467" s="3">
        <f t="shared" si="488"/>
        <v>-113.7926516</v>
      </c>
      <c r="U467" s="3"/>
      <c r="V467" s="3"/>
      <c r="W467" s="3"/>
      <c r="X467" s="3"/>
      <c r="Y467" s="3"/>
      <c r="Z467" s="3"/>
    </row>
    <row r="468" ht="14.25" customHeight="1">
      <c r="A468" s="15">
        <v>4178.0</v>
      </c>
      <c r="B468" s="2">
        <v>7.0</v>
      </c>
      <c r="C468" s="2">
        <f>IF(A468&gt;=6000, 0,VLOOKUP(A468,'Fall20 data fy22 comp rev '!$K$11:$N$536,3,0))</f>
        <v>7</v>
      </c>
      <c r="D468" s="3" t="s">
        <v>514</v>
      </c>
      <c r="E468" s="3">
        <v>157.0</v>
      </c>
      <c r="F468" s="3">
        <v>150.0</v>
      </c>
      <c r="G468" s="3">
        <v>7.0</v>
      </c>
      <c r="H468" s="3">
        <f t="shared" si="29"/>
        <v>153.5</v>
      </c>
      <c r="I468" s="88">
        <f t="shared" si="30"/>
        <v>0.9777070064</v>
      </c>
      <c r="J468" s="3">
        <v>504063.3</v>
      </c>
      <c r="K468" s="3">
        <f t="shared" si="31"/>
        <v>3210.594268</v>
      </c>
      <c r="L468" s="3">
        <f t="shared" si="32"/>
        <v>3283.8</v>
      </c>
      <c r="M468" s="3"/>
      <c r="N468" s="3">
        <f t="shared" si="33"/>
        <v>282450.4915</v>
      </c>
      <c r="O468" s="3">
        <f t="shared" si="34"/>
        <v>1799.047716</v>
      </c>
      <c r="P468" s="3">
        <f t="shared" si="35"/>
        <v>1840.068348</v>
      </c>
      <c r="Q468" s="3"/>
      <c r="R468" s="3">
        <f t="shared" ref="R468:T468" si="489">N468-J468</f>
        <v>-221612.8085</v>
      </c>
      <c r="S468" s="3">
        <f t="shared" si="489"/>
        <v>-1411.546551</v>
      </c>
      <c r="T468" s="3">
        <f t="shared" si="489"/>
        <v>-1443.731652</v>
      </c>
      <c r="U468" s="3"/>
      <c r="V468" s="3"/>
      <c r="W468" s="3"/>
      <c r="X468" s="3"/>
      <c r="Y468" s="3"/>
      <c r="Z468" s="3"/>
    </row>
    <row r="469" ht="14.25" customHeight="1">
      <c r="A469" s="15">
        <v>4181.0</v>
      </c>
      <c r="B469" s="2">
        <v>7.0</v>
      </c>
      <c r="C469" s="2">
        <f>IF(A469&gt;=6000, 0,VLOOKUP(A469,'Fall20 data fy22 comp rev '!$K$11:$N$536,3,0))</f>
        <v>7</v>
      </c>
      <c r="D469" s="3" t="s">
        <v>515</v>
      </c>
      <c r="E469" s="3">
        <v>1329.0</v>
      </c>
      <c r="F469" s="3">
        <v>943.0</v>
      </c>
      <c r="G469" s="3">
        <v>163.0</v>
      </c>
      <c r="H469" s="3">
        <f t="shared" si="29"/>
        <v>1024.5</v>
      </c>
      <c r="I469" s="88">
        <f t="shared" si="30"/>
        <v>0.7708803612</v>
      </c>
      <c r="J469" s="3">
        <v>3241767.36</v>
      </c>
      <c r="K469" s="3">
        <f t="shared" si="31"/>
        <v>2439.253093</v>
      </c>
      <c r="L469" s="3">
        <f t="shared" si="32"/>
        <v>3164.243397</v>
      </c>
      <c r="M469" s="3"/>
      <c r="N469" s="3">
        <f t="shared" si="33"/>
        <v>1885150.023</v>
      </c>
      <c r="O469" s="3">
        <f t="shared" si="34"/>
        <v>1418.472553</v>
      </c>
      <c r="P469" s="3">
        <f t="shared" si="35"/>
        <v>1840.068348</v>
      </c>
      <c r="Q469" s="3"/>
      <c r="R469" s="3">
        <f t="shared" ref="R469:T469" si="490">N469-J469</f>
        <v>-1356617.337</v>
      </c>
      <c r="S469" s="3">
        <f t="shared" si="490"/>
        <v>-1020.78054</v>
      </c>
      <c r="T469" s="3">
        <f t="shared" si="490"/>
        <v>-1324.175048</v>
      </c>
      <c r="U469" s="3"/>
      <c r="V469" s="3"/>
      <c r="W469" s="3"/>
      <c r="X469" s="3"/>
      <c r="Y469" s="3"/>
      <c r="Z469" s="3"/>
    </row>
    <row r="470" ht="14.25" customHeight="1">
      <c r="A470" s="15">
        <v>4183.0</v>
      </c>
      <c r="B470" s="2">
        <v>7.0</v>
      </c>
      <c r="C470" s="2">
        <f>IF(A470&gt;=6000, 0,VLOOKUP(A470,'Fall20 data fy22 comp rev '!$K$11:$N$536,3,0))</f>
        <v>7</v>
      </c>
      <c r="D470" s="3" t="s">
        <v>516</v>
      </c>
      <c r="E470" s="3">
        <v>262.0</v>
      </c>
      <c r="F470" s="3">
        <v>28.0</v>
      </c>
      <c r="G470" s="3">
        <v>17.0</v>
      </c>
      <c r="H470" s="3">
        <f t="shared" si="29"/>
        <v>36.5</v>
      </c>
      <c r="I470" s="88">
        <f t="shared" si="30"/>
        <v>0.1393129771</v>
      </c>
      <c r="J470" s="3">
        <v>21782.54</v>
      </c>
      <c r="K470" s="3">
        <f t="shared" si="31"/>
        <v>83.13946565</v>
      </c>
      <c r="L470" s="3">
        <f t="shared" si="32"/>
        <v>596.7819178</v>
      </c>
      <c r="M470" s="3"/>
      <c r="N470" s="3">
        <f t="shared" si="33"/>
        <v>67162.49472</v>
      </c>
      <c r="O470" s="3">
        <f t="shared" si="34"/>
        <v>256.3453997</v>
      </c>
      <c r="P470" s="3">
        <f t="shared" si="35"/>
        <v>1840.068348</v>
      </c>
      <c r="Q470" s="3"/>
      <c r="R470" s="3">
        <f t="shared" ref="R470:T470" si="491">N470-J470</f>
        <v>45379.95472</v>
      </c>
      <c r="S470" s="3">
        <f t="shared" si="491"/>
        <v>173.205934</v>
      </c>
      <c r="T470" s="3">
        <f t="shared" si="491"/>
        <v>1243.286431</v>
      </c>
      <c r="U470" s="3"/>
      <c r="V470" s="3"/>
      <c r="W470" s="3"/>
      <c r="X470" s="3"/>
      <c r="Y470" s="3"/>
      <c r="Z470" s="3"/>
    </row>
    <row r="471" ht="14.25" customHeight="1">
      <c r="A471" s="15">
        <v>4184.0</v>
      </c>
      <c r="B471" s="2">
        <v>7.0</v>
      </c>
      <c r="C471" s="2">
        <f>IF(A471&gt;=6000, 0,VLOOKUP(A471,'Fall20 data fy22 comp rev '!$K$11:$N$536,3,0))</f>
        <v>7</v>
      </c>
      <c r="D471" s="3" t="s">
        <v>517</v>
      </c>
      <c r="E471" s="3">
        <v>554.0</v>
      </c>
      <c r="F471" s="3">
        <v>86.0</v>
      </c>
      <c r="G471" s="3">
        <v>33.0</v>
      </c>
      <c r="H471" s="3">
        <f t="shared" si="29"/>
        <v>102.5</v>
      </c>
      <c r="I471" s="88">
        <f t="shared" si="30"/>
        <v>0.1850180505</v>
      </c>
      <c r="J471" s="3">
        <v>77826.06</v>
      </c>
      <c r="K471" s="3">
        <f t="shared" si="31"/>
        <v>140.4802527</v>
      </c>
      <c r="L471" s="3">
        <f t="shared" si="32"/>
        <v>759.2786341</v>
      </c>
      <c r="M471" s="3"/>
      <c r="N471" s="3">
        <f t="shared" si="33"/>
        <v>188607.0057</v>
      </c>
      <c r="O471" s="3">
        <f t="shared" si="34"/>
        <v>340.4458587</v>
      </c>
      <c r="P471" s="3">
        <f t="shared" si="35"/>
        <v>1840.068348</v>
      </c>
      <c r="Q471" s="3"/>
      <c r="R471" s="3">
        <f t="shared" ref="R471:T471" si="492">N471-J471</f>
        <v>110780.9457</v>
      </c>
      <c r="S471" s="3">
        <f t="shared" si="492"/>
        <v>199.965606</v>
      </c>
      <c r="T471" s="3">
        <f t="shared" si="492"/>
        <v>1080.789714</v>
      </c>
      <c r="U471" s="3"/>
      <c r="V471" s="3"/>
      <c r="W471" s="3"/>
      <c r="X471" s="3"/>
      <c r="Y471" s="3"/>
      <c r="Z471" s="3"/>
    </row>
    <row r="472" ht="14.25" customHeight="1">
      <c r="A472" s="15">
        <v>4185.0</v>
      </c>
      <c r="B472" s="2">
        <v>7.0</v>
      </c>
      <c r="C472" s="2">
        <f>IF(A472&gt;=6000, 0,VLOOKUP(A472,'Fall20 data fy22 comp rev '!$K$11:$N$536,3,0))</f>
        <v>7</v>
      </c>
      <c r="D472" s="3" t="s">
        <v>518</v>
      </c>
      <c r="E472" s="3">
        <v>825.0</v>
      </c>
      <c r="F472" s="3">
        <v>106.0</v>
      </c>
      <c r="G472" s="3">
        <v>61.0</v>
      </c>
      <c r="H472" s="3">
        <f t="shared" si="29"/>
        <v>136.5</v>
      </c>
      <c r="I472" s="88">
        <f t="shared" si="30"/>
        <v>0.1654545455</v>
      </c>
      <c r="J472" s="3">
        <v>92767.35</v>
      </c>
      <c r="K472" s="3">
        <f t="shared" si="31"/>
        <v>112.4452727</v>
      </c>
      <c r="L472" s="3">
        <f t="shared" si="32"/>
        <v>679.6142857</v>
      </c>
      <c r="M472" s="3"/>
      <c r="N472" s="3">
        <f t="shared" si="33"/>
        <v>251169.3296</v>
      </c>
      <c r="O472" s="3">
        <f t="shared" si="34"/>
        <v>304.4476722</v>
      </c>
      <c r="P472" s="3">
        <f t="shared" si="35"/>
        <v>1840.068348</v>
      </c>
      <c r="Q472" s="3"/>
      <c r="R472" s="3">
        <f t="shared" ref="R472:T472" si="493">N472-J472</f>
        <v>158401.9796</v>
      </c>
      <c r="S472" s="3">
        <f t="shared" si="493"/>
        <v>192.0023995</v>
      </c>
      <c r="T472" s="3">
        <f t="shared" si="493"/>
        <v>1160.454063</v>
      </c>
      <c r="U472" s="3"/>
      <c r="V472" s="3"/>
      <c r="W472" s="3"/>
      <c r="X472" s="3"/>
      <c r="Y472" s="3"/>
      <c r="Z472" s="3"/>
    </row>
    <row r="473" ht="14.25" customHeight="1">
      <c r="A473" s="15">
        <v>4186.0</v>
      </c>
      <c r="B473" s="2">
        <v>7.0</v>
      </c>
      <c r="C473" s="2">
        <f>IF(A473&gt;=6000, 0,VLOOKUP(A473,'Fall20 data fy22 comp rev '!$K$11:$N$536,3,0))</f>
        <v>7</v>
      </c>
      <c r="D473" s="3" t="s">
        <v>519</v>
      </c>
      <c r="E473" s="3">
        <v>431.0</v>
      </c>
      <c r="F473" s="3">
        <v>324.0</v>
      </c>
      <c r="G473" s="3">
        <v>39.0</v>
      </c>
      <c r="H473" s="3">
        <f t="shared" si="29"/>
        <v>343.5</v>
      </c>
      <c r="I473" s="88">
        <f t="shared" si="30"/>
        <v>0.7969837587</v>
      </c>
      <c r="J473" s="3">
        <v>1123825.82</v>
      </c>
      <c r="K473" s="3">
        <f t="shared" si="31"/>
        <v>2607.484501</v>
      </c>
      <c r="L473" s="3">
        <f t="shared" si="32"/>
        <v>3271.690888</v>
      </c>
      <c r="M473" s="3"/>
      <c r="N473" s="3">
        <f t="shared" si="33"/>
        <v>632063.4777</v>
      </c>
      <c r="O473" s="3">
        <f t="shared" si="34"/>
        <v>1466.504589</v>
      </c>
      <c r="P473" s="3">
        <f t="shared" si="35"/>
        <v>1840.068348</v>
      </c>
      <c r="Q473" s="3"/>
      <c r="R473" s="3">
        <f t="shared" ref="R473:T473" si="494">N473-J473</f>
        <v>-491762.3423</v>
      </c>
      <c r="S473" s="3">
        <f t="shared" si="494"/>
        <v>-1140.979913</v>
      </c>
      <c r="T473" s="3">
        <f t="shared" si="494"/>
        <v>-1431.62254</v>
      </c>
      <c r="U473" s="3"/>
      <c r="V473" s="3"/>
      <c r="W473" s="3"/>
      <c r="X473" s="3"/>
      <c r="Y473" s="3"/>
      <c r="Z473" s="3"/>
    </row>
    <row r="474" ht="14.25" customHeight="1">
      <c r="A474" s="15">
        <v>4187.0</v>
      </c>
      <c r="B474" s="2">
        <v>7.0</v>
      </c>
      <c r="C474" s="2">
        <f>IF(A474&gt;=6000, 0,VLOOKUP(A474,'Fall20 data fy22 comp rev '!$K$11:$N$536,3,0))</f>
        <v>7</v>
      </c>
      <c r="D474" s="3" t="s">
        <v>4075</v>
      </c>
      <c r="E474" s="3">
        <v>85.0</v>
      </c>
      <c r="F474" s="3">
        <v>1.0</v>
      </c>
      <c r="G474" s="3">
        <v>0.0</v>
      </c>
      <c r="H474" s="3">
        <f t="shared" si="29"/>
        <v>1</v>
      </c>
      <c r="I474" s="88">
        <f t="shared" si="30"/>
        <v>0.01176470588</v>
      </c>
      <c r="J474" s="3">
        <v>54.73</v>
      </c>
      <c r="K474" s="3">
        <f t="shared" si="31"/>
        <v>0.6438823529</v>
      </c>
      <c r="L474" s="3">
        <f t="shared" si="32"/>
        <v>54.73</v>
      </c>
      <c r="M474" s="3"/>
      <c r="N474" s="3">
        <f t="shared" si="33"/>
        <v>1840.068348</v>
      </c>
      <c r="O474" s="3">
        <f t="shared" si="34"/>
        <v>21.64786292</v>
      </c>
      <c r="P474" s="3">
        <f t="shared" si="35"/>
        <v>1840.068348</v>
      </c>
      <c r="Q474" s="3"/>
      <c r="R474" s="3">
        <f t="shared" ref="R474:T474" si="495">N474-J474</f>
        <v>1785.338348</v>
      </c>
      <c r="S474" s="3">
        <f t="shared" si="495"/>
        <v>21.00398057</v>
      </c>
      <c r="T474" s="3">
        <f t="shared" si="495"/>
        <v>1785.338348</v>
      </c>
      <c r="U474" s="3"/>
      <c r="V474" s="3"/>
      <c r="W474" s="3"/>
      <c r="X474" s="3"/>
      <c r="Y474" s="3"/>
      <c r="Z474" s="3"/>
    </row>
    <row r="475" ht="14.25" customHeight="1">
      <c r="A475" s="15">
        <v>4188.0</v>
      </c>
      <c r="B475" s="2">
        <v>7.0</v>
      </c>
      <c r="C475" s="2">
        <f>IF(A475&gt;=6000, 0,VLOOKUP(A475,'Fall20 data fy22 comp rev '!$K$11:$N$536,3,0))</f>
        <v>7</v>
      </c>
      <c r="D475" s="3" t="s">
        <v>520</v>
      </c>
      <c r="E475" s="3">
        <v>641.0</v>
      </c>
      <c r="F475" s="3">
        <v>34.0</v>
      </c>
      <c r="G475" s="3">
        <v>23.0</v>
      </c>
      <c r="H475" s="3">
        <f t="shared" si="29"/>
        <v>45.5</v>
      </c>
      <c r="I475" s="88">
        <f t="shared" si="30"/>
        <v>0.07098283931</v>
      </c>
      <c r="J475" s="3">
        <v>13244.66</v>
      </c>
      <c r="K475" s="3">
        <f t="shared" si="31"/>
        <v>20.6624961</v>
      </c>
      <c r="L475" s="3">
        <f t="shared" si="32"/>
        <v>291.0914286</v>
      </c>
      <c r="M475" s="3"/>
      <c r="N475" s="3">
        <f t="shared" si="33"/>
        <v>83723.10985</v>
      </c>
      <c r="O475" s="3">
        <f t="shared" si="34"/>
        <v>130.6132759</v>
      </c>
      <c r="P475" s="3">
        <f t="shared" si="35"/>
        <v>1840.068348</v>
      </c>
      <c r="Q475" s="3"/>
      <c r="R475" s="3">
        <f t="shared" ref="R475:T475" si="496">N475-J475</f>
        <v>70478.44985</v>
      </c>
      <c r="S475" s="3">
        <f t="shared" si="496"/>
        <v>109.9507798</v>
      </c>
      <c r="T475" s="3">
        <f t="shared" si="496"/>
        <v>1548.97692</v>
      </c>
      <c r="U475" s="3"/>
      <c r="V475" s="3"/>
      <c r="W475" s="3"/>
      <c r="X475" s="3"/>
      <c r="Y475" s="3"/>
      <c r="Z475" s="3"/>
    </row>
    <row r="476" ht="14.25" customHeight="1">
      <c r="A476" s="15">
        <v>4189.0</v>
      </c>
      <c r="B476" s="2">
        <v>7.0</v>
      </c>
      <c r="C476" s="2">
        <f>IF(A476&gt;=6000, 0,VLOOKUP(A476,'Fall20 data fy22 comp rev '!$K$11:$N$536,3,0))</f>
        <v>7</v>
      </c>
      <c r="D476" s="3" t="s">
        <v>521</v>
      </c>
      <c r="E476" s="3">
        <v>160.0</v>
      </c>
      <c r="F476" s="3">
        <v>71.0</v>
      </c>
      <c r="G476" s="3">
        <v>14.0</v>
      </c>
      <c r="H476" s="3">
        <f t="shared" si="29"/>
        <v>78</v>
      </c>
      <c r="I476" s="88">
        <f t="shared" si="30"/>
        <v>0.4875</v>
      </c>
      <c r="J476" s="3">
        <v>156089.96</v>
      </c>
      <c r="K476" s="3">
        <f t="shared" si="31"/>
        <v>975.56225</v>
      </c>
      <c r="L476" s="3">
        <f t="shared" si="32"/>
        <v>2001.153333</v>
      </c>
      <c r="M476" s="3"/>
      <c r="N476" s="3">
        <f t="shared" si="33"/>
        <v>143525.3312</v>
      </c>
      <c r="O476" s="3">
        <f t="shared" si="34"/>
        <v>897.0333199</v>
      </c>
      <c r="P476" s="3">
        <f t="shared" si="35"/>
        <v>1840.068348</v>
      </c>
      <c r="Q476" s="3"/>
      <c r="R476" s="3">
        <f t="shared" ref="R476:T476" si="497">N476-J476</f>
        <v>-12564.62882</v>
      </c>
      <c r="S476" s="3">
        <f t="shared" si="497"/>
        <v>-78.52893015</v>
      </c>
      <c r="T476" s="3">
        <f t="shared" si="497"/>
        <v>-161.0849849</v>
      </c>
      <c r="U476" s="3"/>
      <c r="V476" s="3"/>
      <c r="W476" s="3"/>
      <c r="X476" s="3"/>
      <c r="Y476" s="3"/>
      <c r="Z476" s="3"/>
    </row>
    <row r="477" ht="14.25" customHeight="1">
      <c r="A477" s="15">
        <v>4190.0</v>
      </c>
      <c r="B477" s="2">
        <v>7.0</v>
      </c>
      <c r="C477" s="2">
        <f>IF(A477&gt;=6000, 0,VLOOKUP(A477,'Fall20 data fy22 comp rev '!$K$11:$N$536,3,0))</f>
        <v>7</v>
      </c>
      <c r="D477" s="3" t="s">
        <v>4419</v>
      </c>
      <c r="E477" s="3">
        <v>58.0</v>
      </c>
      <c r="F477" s="3">
        <v>30.0</v>
      </c>
      <c r="G477" s="3">
        <v>7.0</v>
      </c>
      <c r="H477" s="3">
        <f t="shared" si="29"/>
        <v>33.5</v>
      </c>
      <c r="I477" s="88">
        <f t="shared" si="30"/>
        <v>0.5775862069</v>
      </c>
      <c r="J477" s="3">
        <v>79413.23</v>
      </c>
      <c r="K477" s="3">
        <f t="shared" si="31"/>
        <v>1369.193621</v>
      </c>
      <c r="L477" s="3">
        <f t="shared" si="32"/>
        <v>2370.544179</v>
      </c>
      <c r="M477" s="3"/>
      <c r="N477" s="3">
        <f t="shared" si="33"/>
        <v>61642.28967</v>
      </c>
      <c r="O477" s="3">
        <f t="shared" si="34"/>
        <v>1062.798098</v>
      </c>
      <c r="P477" s="3">
        <f t="shared" si="35"/>
        <v>1840.068348</v>
      </c>
      <c r="Q477" s="3"/>
      <c r="R477" s="3">
        <f t="shared" ref="R477:T477" si="498">N477-J477</f>
        <v>-17770.94033</v>
      </c>
      <c r="S477" s="3">
        <f t="shared" si="498"/>
        <v>-306.3955229</v>
      </c>
      <c r="T477" s="3">
        <f t="shared" si="498"/>
        <v>-530.4758307</v>
      </c>
      <c r="U477" s="3"/>
      <c r="V477" s="3"/>
      <c r="W477" s="3"/>
      <c r="X477" s="3"/>
      <c r="Y477" s="3"/>
      <c r="Z477" s="3"/>
    </row>
    <row r="478" ht="14.25" customHeight="1">
      <c r="A478" s="15">
        <v>4191.0</v>
      </c>
      <c r="B478" s="2">
        <v>7.0</v>
      </c>
      <c r="C478" s="2">
        <f>IF(A478&gt;=6000, 0,VLOOKUP(A478,'Fall20 data fy22 comp rev '!$K$11:$N$536,3,0))</f>
        <v>7</v>
      </c>
      <c r="D478" s="3" t="s">
        <v>522</v>
      </c>
      <c r="E478" s="3">
        <v>203.0</v>
      </c>
      <c r="F478" s="3">
        <v>187.0</v>
      </c>
      <c r="G478" s="3">
        <v>6.0</v>
      </c>
      <c r="H478" s="3">
        <f t="shared" si="29"/>
        <v>190</v>
      </c>
      <c r="I478" s="88">
        <f t="shared" si="30"/>
        <v>0.9359605911</v>
      </c>
      <c r="J478" s="3">
        <v>623922.0</v>
      </c>
      <c r="K478" s="3">
        <f t="shared" si="31"/>
        <v>3073.507389</v>
      </c>
      <c r="L478" s="3">
        <f t="shared" si="32"/>
        <v>3283.8</v>
      </c>
      <c r="M478" s="3"/>
      <c r="N478" s="3">
        <f t="shared" si="33"/>
        <v>349612.9862</v>
      </c>
      <c r="O478" s="3">
        <f t="shared" si="34"/>
        <v>1722.231459</v>
      </c>
      <c r="P478" s="3">
        <f t="shared" si="35"/>
        <v>1840.068348</v>
      </c>
      <c r="Q478" s="3"/>
      <c r="R478" s="3">
        <f t="shared" ref="R478:T478" si="499">N478-J478</f>
        <v>-274309.0138</v>
      </c>
      <c r="S478" s="3">
        <f t="shared" si="499"/>
        <v>-1351.27593</v>
      </c>
      <c r="T478" s="3">
        <f t="shared" si="499"/>
        <v>-1443.731652</v>
      </c>
      <c r="U478" s="3"/>
      <c r="V478" s="3"/>
      <c r="W478" s="3"/>
      <c r="X478" s="3"/>
      <c r="Y478" s="3"/>
      <c r="Z478" s="3"/>
    </row>
    <row r="479" ht="14.25" customHeight="1">
      <c r="A479" s="15">
        <v>4192.0</v>
      </c>
      <c r="B479" s="2">
        <v>7.0</v>
      </c>
      <c r="C479" s="2">
        <f>IF(A479&gt;=6000, 0,VLOOKUP(A479,'Fall20 data fy22 comp rev '!$K$11:$N$536,3,0))</f>
        <v>7</v>
      </c>
      <c r="D479" s="3" t="s">
        <v>523</v>
      </c>
      <c r="E479" s="3">
        <v>756.0</v>
      </c>
      <c r="F479" s="3">
        <v>650.0</v>
      </c>
      <c r="G479" s="3">
        <v>17.0</v>
      </c>
      <c r="H479" s="3">
        <f t="shared" si="29"/>
        <v>658.5</v>
      </c>
      <c r="I479" s="88">
        <f t="shared" si="30"/>
        <v>0.871031746</v>
      </c>
      <c r="J479" s="3">
        <v>2162382.3</v>
      </c>
      <c r="K479" s="3">
        <f t="shared" si="31"/>
        <v>2860.294048</v>
      </c>
      <c r="L479" s="3">
        <f t="shared" si="32"/>
        <v>3283.8</v>
      </c>
      <c r="M479" s="3"/>
      <c r="N479" s="3">
        <f t="shared" si="33"/>
        <v>1211685.007</v>
      </c>
      <c r="O479" s="3">
        <f t="shared" si="34"/>
        <v>1602.757946</v>
      </c>
      <c r="P479" s="3">
        <f t="shared" si="35"/>
        <v>1840.068348</v>
      </c>
      <c r="Q479" s="3"/>
      <c r="R479" s="3">
        <f t="shared" ref="R479:T479" si="500">N479-J479</f>
        <v>-950697.2926</v>
      </c>
      <c r="S479" s="3">
        <f t="shared" si="500"/>
        <v>-1257.536101</v>
      </c>
      <c r="T479" s="3">
        <f t="shared" si="500"/>
        <v>-1443.731652</v>
      </c>
      <c r="U479" s="3"/>
      <c r="V479" s="3"/>
      <c r="W479" s="3"/>
      <c r="X479" s="3"/>
      <c r="Y479" s="3"/>
      <c r="Z479" s="3"/>
    </row>
    <row r="480" ht="14.25" customHeight="1">
      <c r="A480" s="15">
        <v>4193.0</v>
      </c>
      <c r="B480" s="2">
        <v>7.0</v>
      </c>
      <c r="C480" s="2">
        <f>IF(A480&gt;=6000, 0,VLOOKUP(A480,'Fall20 data fy22 comp rev '!$K$11:$N$536,3,0))</f>
        <v>7</v>
      </c>
      <c r="D480" s="3" t="s">
        <v>524</v>
      </c>
      <c r="E480" s="3">
        <v>336.0</v>
      </c>
      <c r="F480" s="3">
        <v>273.0</v>
      </c>
      <c r="G480" s="3">
        <v>34.0</v>
      </c>
      <c r="H480" s="3">
        <f t="shared" si="29"/>
        <v>290</v>
      </c>
      <c r="I480" s="88">
        <f t="shared" si="30"/>
        <v>0.8630952381</v>
      </c>
      <c r="J480" s="3">
        <v>952302.0</v>
      </c>
      <c r="K480" s="3">
        <f t="shared" si="31"/>
        <v>2834.232143</v>
      </c>
      <c r="L480" s="3">
        <f t="shared" si="32"/>
        <v>3283.8</v>
      </c>
      <c r="M480" s="3"/>
      <c r="N480" s="3">
        <f t="shared" si="33"/>
        <v>533619.821</v>
      </c>
      <c r="O480" s="3">
        <f t="shared" si="34"/>
        <v>1588.154229</v>
      </c>
      <c r="P480" s="3">
        <f t="shared" si="35"/>
        <v>1840.068348</v>
      </c>
      <c r="Q480" s="3"/>
      <c r="R480" s="3">
        <f t="shared" ref="R480:T480" si="501">N480-J480</f>
        <v>-418682.179</v>
      </c>
      <c r="S480" s="3">
        <f t="shared" si="501"/>
        <v>-1246.077914</v>
      </c>
      <c r="T480" s="3">
        <f t="shared" si="501"/>
        <v>-1443.731652</v>
      </c>
      <c r="U480" s="3"/>
      <c r="V480" s="3"/>
      <c r="W480" s="3"/>
      <c r="X480" s="3"/>
      <c r="Y480" s="3"/>
      <c r="Z480" s="3"/>
    </row>
    <row r="481" ht="14.25" customHeight="1">
      <c r="A481" s="15">
        <v>4194.0</v>
      </c>
      <c r="B481" s="2">
        <v>7.0</v>
      </c>
      <c r="C481" s="2">
        <f>IF(A481&gt;=6000, 0,VLOOKUP(A481,'Fall20 data fy22 comp rev '!$K$11:$N$536,3,0))</f>
        <v>7</v>
      </c>
      <c r="D481" s="3" t="s">
        <v>525</v>
      </c>
      <c r="E481" s="3">
        <v>350.0</v>
      </c>
      <c r="F481" s="3">
        <v>93.0</v>
      </c>
      <c r="G481" s="3">
        <v>41.0</v>
      </c>
      <c r="H481" s="3">
        <f t="shared" si="29"/>
        <v>113.5</v>
      </c>
      <c r="I481" s="88">
        <f t="shared" si="30"/>
        <v>0.3242857143</v>
      </c>
      <c r="J481" s="3">
        <v>151109.53</v>
      </c>
      <c r="K481" s="3">
        <f t="shared" si="31"/>
        <v>431.7415143</v>
      </c>
      <c r="L481" s="3">
        <f t="shared" si="32"/>
        <v>1331.361498</v>
      </c>
      <c r="M481" s="3"/>
      <c r="N481" s="3">
        <f t="shared" si="33"/>
        <v>208847.7575</v>
      </c>
      <c r="O481" s="3">
        <f t="shared" si="34"/>
        <v>596.7078787</v>
      </c>
      <c r="P481" s="3">
        <f t="shared" si="35"/>
        <v>1840.068348</v>
      </c>
      <c r="Q481" s="3"/>
      <c r="R481" s="3">
        <f t="shared" ref="R481:T481" si="502">N481-J481</f>
        <v>57738.22755</v>
      </c>
      <c r="S481" s="3">
        <f t="shared" si="502"/>
        <v>164.9663644</v>
      </c>
      <c r="T481" s="3">
        <f t="shared" si="502"/>
        <v>508.7068506</v>
      </c>
      <c r="U481" s="3"/>
      <c r="V481" s="3"/>
      <c r="W481" s="3"/>
      <c r="X481" s="3"/>
      <c r="Y481" s="3"/>
      <c r="Z481" s="3"/>
    </row>
    <row r="482" ht="14.25" customHeight="1">
      <c r="A482" s="15">
        <v>4195.0</v>
      </c>
      <c r="B482" s="2">
        <v>7.0</v>
      </c>
      <c r="C482" s="2">
        <f>IF(A482&gt;=6000, 0,VLOOKUP(A482,'Fall20 data fy22 comp rev '!$K$11:$N$536,3,0))</f>
        <v>7</v>
      </c>
      <c r="D482" s="3" t="s">
        <v>526</v>
      </c>
      <c r="E482" s="3">
        <v>20.0</v>
      </c>
      <c r="F482" s="3">
        <v>15.0</v>
      </c>
      <c r="G482" s="3">
        <v>2.0</v>
      </c>
      <c r="H482" s="3">
        <f t="shared" si="29"/>
        <v>16</v>
      </c>
      <c r="I482" s="88">
        <f t="shared" si="30"/>
        <v>0.8</v>
      </c>
      <c r="J482" s="3">
        <v>52540.8</v>
      </c>
      <c r="K482" s="3">
        <f t="shared" si="31"/>
        <v>2627.04</v>
      </c>
      <c r="L482" s="3">
        <f t="shared" si="32"/>
        <v>3283.8</v>
      </c>
      <c r="M482" s="3"/>
      <c r="N482" s="3">
        <f t="shared" si="33"/>
        <v>29441.09357</v>
      </c>
      <c r="O482" s="3">
        <f t="shared" si="34"/>
        <v>1472.054679</v>
      </c>
      <c r="P482" s="3">
        <f t="shared" si="35"/>
        <v>1840.068348</v>
      </c>
      <c r="Q482" s="3"/>
      <c r="R482" s="3">
        <f t="shared" ref="R482:T482" si="503">N482-J482</f>
        <v>-23099.70643</v>
      </c>
      <c r="S482" s="3">
        <f t="shared" si="503"/>
        <v>-1154.985321</v>
      </c>
      <c r="T482" s="3">
        <f t="shared" si="503"/>
        <v>-1443.731652</v>
      </c>
      <c r="U482" s="3"/>
      <c r="V482" s="3"/>
      <c r="W482" s="3"/>
      <c r="X482" s="3"/>
      <c r="Y482" s="3"/>
      <c r="Z482" s="3"/>
    </row>
    <row r="483" ht="14.25" customHeight="1">
      <c r="A483" s="15">
        <v>4198.0</v>
      </c>
      <c r="B483" s="2">
        <v>7.0</v>
      </c>
      <c r="C483" s="2">
        <f>IF(A483&gt;=6000, 0,VLOOKUP(A483,'Fall20 data fy22 comp rev '!$K$11:$N$536,3,0))</f>
        <v>7</v>
      </c>
      <c r="D483" s="3" t="s">
        <v>527</v>
      </c>
      <c r="E483" s="3">
        <v>118.0</v>
      </c>
      <c r="F483" s="3">
        <v>58.0</v>
      </c>
      <c r="G483" s="3">
        <v>13.0</v>
      </c>
      <c r="H483" s="3">
        <f t="shared" si="29"/>
        <v>64.5</v>
      </c>
      <c r="I483" s="88">
        <f t="shared" si="30"/>
        <v>0.5466101695</v>
      </c>
      <c r="J483" s="3">
        <v>144706.12</v>
      </c>
      <c r="K483" s="3">
        <f t="shared" si="31"/>
        <v>1226.323051</v>
      </c>
      <c r="L483" s="3">
        <f t="shared" si="32"/>
        <v>2243.505736</v>
      </c>
      <c r="M483" s="3"/>
      <c r="N483" s="3">
        <f t="shared" si="33"/>
        <v>118684.4085</v>
      </c>
      <c r="O483" s="3">
        <f t="shared" si="34"/>
        <v>1005.800072</v>
      </c>
      <c r="P483" s="3">
        <f t="shared" si="35"/>
        <v>1840.068348</v>
      </c>
      <c r="Q483" s="3"/>
      <c r="R483" s="3">
        <f t="shared" ref="R483:T483" si="504">N483-J483</f>
        <v>-26021.71153</v>
      </c>
      <c r="S483" s="3">
        <f t="shared" si="504"/>
        <v>-220.522979</v>
      </c>
      <c r="T483" s="3">
        <f t="shared" si="504"/>
        <v>-403.437388</v>
      </c>
      <c r="U483" s="3"/>
      <c r="V483" s="3"/>
      <c r="W483" s="3"/>
      <c r="X483" s="3"/>
      <c r="Y483" s="3"/>
      <c r="Z483" s="3"/>
    </row>
    <row r="484" ht="14.25" customHeight="1">
      <c r="A484" s="15">
        <v>4199.0</v>
      </c>
      <c r="B484" s="2">
        <v>7.0</v>
      </c>
      <c r="C484" s="2">
        <f>IF(A484&gt;=6000, 0,VLOOKUP(A484,'Fall20 data fy22 comp rev '!$K$11:$N$536,3,0))</f>
        <v>7</v>
      </c>
      <c r="D484" s="3" t="s">
        <v>528</v>
      </c>
      <c r="E484" s="3">
        <v>1134.0</v>
      </c>
      <c r="F484" s="3">
        <v>239.0</v>
      </c>
      <c r="G484" s="3">
        <v>71.0</v>
      </c>
      <c r="H484" s="3">
        <f t="shared" si="29"/>
        <v>274.5</v>
      </c>
      <c r="I484" s="88">
        <f t="shared" si="30"/>
        <v>0.2420634921</v>
      </c>
      <c r="J484" s="3">
        <v>277754.75</v>
      </c>
      <c r="K484" s="3">
        <f t="shared" si="31"/>
        <v>244.933642</v>
      </c>
      <c r="L484" s="3">
        <f t="shared" si="32"/>
        <v>1011.857013</v>
      </c>
      <c r="M484" s="3"/>
      <c r="N484" s="3">
        <f t="shared" si="33"/>
        <v>505098.7616</v>
      </c>
      <c r="O484" s="3">
        <f t="shared" si="34"/>
        <v>445.4133701</v>
      </c>
      <c r="P484" s="3">
        <f t="shared" si="35"/>
        <v>1840.068348</v>
      </c>
      <c r="Q484" s="3"/>
      <c r="R484" s="3">
        <f t="shared" ref="R484:T484" si="505">N484-J484</f>
        <v>227344.0116</v>
      </c>
      <c r="S484" s="3">
        <f t="shared" si="505"/>
        <v>200.4797281</v>
      </c>
      <c r="T484" s="3">
        <f t="shared" si="505"/>
        <v>828.2113357</v>
      </c>
      <c r="U484" s="3"/>
      <c r="V484" s="3"/>
      <c r="W484" s="3"/>
      <c r="X484" s="3"/>
      <c r="Y484" s="3"/>
      <c r="Z484" s="3"/>
    </row>
    <row r="485" ht="14.25" customHeight="1">
      <c r="A485" s="15">
        <v>4200.0</v>
      </c>
      <c r="B485" s="2">
        <v>7.0</v>
      </c>
      <c r="C485" s="2">
        <f>IF(A485&gt;=6000, 0,VLOOKUP(A485,'Fall20 data fy22 comp rev '!$K$11:$N$536,3,0))</f>
        <v>7</v>
      </c>
      <c r="D485" s="3" t="s">
        <v>529</v>
      </c>
      <c r="E485" s="3">
        <v>473.0</v>
      </c>
      <c r="F485" s="3">
        <v>464.0</v>
      </c>
      <c r="G485" s="3">
        <v>7.0</v>
      </c>
      <c r="H485" s="3">
        <f t="shared" si="29"/>
        <v>467.5</v>
      </c>
      <c r="I485" s="88">
        <f t="shared" si="30"/>
        <v>0.988372093</v>
      </c>
      <c r="J485" s="3">
        <v>1535176.5</v>
      </c>
      <c r="K485" s="3">
        <f t="shared" si="31"/>
        <v>3245.616279</v>
      </c>
      <c r="L485" s="3">
        <f t="shared" si="32"/>
        <v>3283.8</v>
      </c>
      <c r="M485" s="3"/>
      <c r="N485" s="3">
        <f t="shared" si="33"/>
        <v>860231.9529</v>
      </c>
      <c r="O485" s="3">
        <f t="shared" si="34"/>
        <v>1818.672205</v>
      </c>
      <c r="P485" s="3">
        <f t="shared" si="35"/>
        <v>1840.068348</v>
      </c>
      <c r="Q485" s="3"/>
      <c r="R485" s="3">
        <f t="shared" ref="R485:T485" si="506">N485-J485</f>
        <v>-674944.5471</v>
      </c>
      <c r="S485" s="3">
        <f t="shared" si="506"/>
        <v>-1426.944074</v>
      </c>
      <c r="T485" s="3">
        <f t="shared" si="506"/>
        <v>-1443.731652</v>
      </c>
      <c r="U485" s="3"/>
      <c r="V485" s="3"/>
      <c r="W485" s="3"/>
      <c r="X485" s="3"/>
      <c r="Y485" s="3"/>
      <c r="Z485" s="3"/>
    </row>
    <row r="486" ht="14.25" customHeight="1">
      <c r="A486" s="15">
        <v>4201.0</v>
      </c>
      <c r="B486" s="2">
        <v>7.0</v>
      </c>
      <c r="C486" s="2">
        <f>IF(A486&gt;=6000, 0,VLOOKUP(A486,'Fall20 data fy22 comp rev '!$K$11:$N$536,3,0))</f>
        <v>7</v>
      </c>
      <c r="D486" s="3" t="s">
        <v>530</v>
      </c>
      <c r="E486" s="3">
        <v>140.0</v>
      </c>
      <c r="F486" s="3">
        <v>33.0</v>
      </c>
      <c r="G486" s="3">
        <v>23.0</v>
      </c>
      <c r="H486" s="3">
        <f t="shared" si="29"/>
        <v>44.5</v>
      </c>
      <c r="I486" s="88">
        <f t="shared" si="30"/>
        <v>0.3178571429</v>
      </c>
      <c r="J486" s="3">
        <v>58068.53</v>
      </c>
      <c r="K486" s="3">
        <f t="shared" si="31"/>
        <v>414.7752143</v>
      </c>
      <c r="L486" s="3">
        <f t="shared" si="32"/>
        <v>1304.910787</v>
      </c>
      <c r="M486" s="3"/>
      <c r="N486" s="3">
        <f t="shared" si="33"/>
        <v>81883.0415</v>
      </c>
      <c r="O486" s="3">
        <f t="shared" si="34"/>
        <v>584.8788679</v>
      </c>
      <c r="P486" s="3">
        <f t="shared" si="35"/>
        <v>1840.068348</v>
      </c>
      <c r="Q486" s="3"/>
      <c r="R486" s="3">
        <f t="shared" ref="R486:T486" si="507">N486-J486</f>
        <v>23814.5115</v>
      </c>
      <c r="S486" s="3">
        <f t="shared" si="507"/>
        <v>170.1036536</v>
      </c>
      <c r="T486" s="3">
        <f t="shared" si="507"/>
        <v>535.1575619</v>
      </c>
      <c r="U486" s="3"/>
      <c r="V486" s="3"/>
      <c r="W486" s="3"/>
      <c r="X486" s="3"/>
      <c r="Y486" s="3"/>
      <c r="Z486" s="3"/>
    </row>
    <row r="487" ht="14.25" customHeight="1">
      <c r="A487" s="15">
        <v>4204.0</v>
      </c>
      <c r="B487" s="2">
        <v>7.0</v>
      </c>
      <c r="C487" s="2">
        <f>IF(A487&gt;=6000, 0,VLOOKUP(A487,'Fall20 data fy22 comp rev '!$K$11:$N$536,3,0))</f>
        <v>7</v>
      </c>
      <c r="D487" s="3" t="s">
        <v>531</v>
      </c>
      <c r="E487" s="3">
        <v>141.0</v>
      </c>
      <c r="F487" s="3">
        <v>141.0</v>
      </c>
      <c r="G487" s="3">
        <v>0.0</v>
      </c>
      <c r="H487" s="3">
        <f t="shared" si="29"/>
        <v>141</v>
      </c>
      <c r="I487" s="88">
        <f t="shared" si="30"/>
        <v>1</v>
      </c>
      <c r="J487" s="3">
        <v>463015.8</v>
      </c>
      <c r="K487" s="3">
        <f t="shared" si="31"/>
        <v>3283.8</v>
      </c>
      <c r="L487" s="3">
        <f t="shared" si="32"/>
        <v>3283.8</v>
      </c>
      <c r="M487" s="3"/>
      <c r="N487" s="3">
        <f t="shared" si="33"/>
        <v>259449.6371</v>
      </c>
      <c r="O487" s="3">
        <f t="shared" si="34"/>
        <v>1840.068348</v>
      </c>
      <c r="P487" s="3">
        <f t="shared" si="35"/>
        <v>1840.068348</v>
      </c>
      <c r="Q487" s="3"/>
      <c r="R487" s="3">
        <f t="shared" ref="R487:T487" si="508">N487-J487</f>
        <v>-203566.1629</v>
      </c>
      <c r="S487" s="3">
        <f t="shared" si="508"/>
        <v>-1443.731652</v>
      </c>
      <c r="T487" s="3">
        <f t="shared" si="508"/>
        <v>-1443.731652</v>
      </c>
      <c r="U487" s="3"/>
      <c r="V487" s="3"/>
      <c r="W487" s="3"/>
      <c r="X487" s="3"/>
      <c r="Y487" s="3"/>
      <c r="Z487" s="3"/>
    </row>
    <row r="488" ht="14.25" customHeight="1">
      <c r="A488" s="15">
        <v>4205.0</v>
      </c>
      <c r="B488" s="2">
        <v>7.0</v>
      </c>
      <c r="C488" s="2">
        <f>IF(A488&gt;=6000, 0,VLOOKUP(A488,'Fall20 data fy22 comp rev '!$K$11:$N$536,3,0))</f>
        <v>7</v>
      </c>
      <c r="D488" s="3" t="s">
        <v>532</v>
      </c>
      <c r="E488" s="3">
        <v>374.0</v>
      </c>
      <c r="F488" s="3">
        <v>351.0</v>
      </c>
      <c r="G488" s="3">
        <v>14.0</v>
      </c>
      <c r="H488" s="3">
        <f t="shared" si="29"/>
        <v>358</v>
      </c>
      <c r="I488" s="88">
        <f t="shared" si="30"/>
        <v>0.9572192513</v>
      </c>
      <c r="J488" s="3">
        <v>1175600.4</v>
      </c>
      <c r="K488" s="3">
        <f t="shared" si="31"/>
        <v>3143.316578</v>
      </c>
      <c r="L488" s="3">
        <f t="shared" si="32"/>
        <v>3283.8</v>
      </c>
      <c r="M488" s="3"/>
      <c r="N488" s="3">
        <f t="shared" si="33"/>
        <v>658744.4687</v>
      </c>
      <c r="O488" s="3">
        <f t="shared" si="34"/>
        <v>1761.348847</v>
      </c>
      <c r="P488" s="3">
        <f t="shared" si="35"/>
        <v>1840.068348</v>
      </c>
      <c r="Q488" s="3"/>
      <c r="R488" s="3">
        <f t="shared" ref="R488:T488" si="509">N488-J488</f>
        <v>-516855.9313</v>
      </c>
      <c r="S488" s="3">
        <f t="shared" si="509"/>
        <v>-1381.967731</v>
      </c>
      <c r="T488" s="3">
        <f t="shared" si="509"/>
        <v>-1443.731652</v>
      </c>
      <c r="U488" s="3"/>
      <c r="V488" s="3"/>
      <c r="W488" s="3"/>
      <c r="X488" s="3"/>
      <c r="Y488" s="3"/>
      <c r="Z488" s="3"/>
    </row>
    <row r="489" ht="14.25" customHeight="1">
      <c r="A489" s="15">
        <v>4207.0</v>
      </c>
      <c r="B489" s="2">
        <v>7.0</v>
      </c>
      <c r="C489" s="2">
        <f>IF(A489&gt;=6000, 0,VLOOKUP(A489,'Fall20 data fy22 comp rev '!$K$11:$N$536,3,0))</f>
        <v>7</v>
      </c>
      <c r="D489" s="3" t="s">
        <v>533</v>
      </c>
      <c r="E489" s="3">
        <v>40.0</v>
      </c>
      <c r="F489" s="3">
        <v>28.0</v>
      </c>
      <c r="G489" s="3">
        <v>3.0</v>
      </c>
      <c r="H489" s="3">
        <f t="shared" si="29"/>
        <v>29.5</v>
      </c>
      <c r="I489" s="88">
        <f t="shared" si="30"/>
        <v>0.7375</v>
      </c>
      <c r="J489" s="3">
        <v>89319.36</v>
      </c>
      <c r="K489" s="3">
        <f t="shared" si="31"/>
        <v>2232.984</v>
      </c>
      <c r="L489" s="3">
        <f t="shared" si="32"/>
        <v>3027.774915</v>
      </c>
      <c r="M489" s="3"/>
      <c r="N489" s="3">
        <f t="shared" si="33"/>
        <v>54282.01628</v>
      </c>
      <c r="O489" s="3">
        <f t="shared" si="34"/>
        <v>1357.050407</v>
      </c>
      <c r="P489" s="3">
        <f t="shared" si="35"/>
        <v>1840.068348</v>
      </c>
      <c r="Q489" s="3"/>
      <c r="R489" s="3">
        <f t="shared" ref="R489:T489" si="510">N489-J489</f>
        <v>-35037.34372</v>
      </c>
      <c r="S489" s="3">
        <f t="shared" si="510"/>
        <v>-875.933593</v>
      </c>
      <c r="T489" s="3">
        <f t="shared" si="510"/>
        <v>-1187.706567</v>
      </c>
      <c r="U489" s="3"/>
      <c r="V489" s="3"/>
      <c r="W489" s="3"/>
      <c r="X489" s="3"/>
      <c r="Y489" s="3"/>
      <c r="Z489" s="3"/>
    </row>
    <row r="490" ht="14.25" customHeight="1">
      <c r="A490" s="15">
        <v>4208.0</v>
      </c>
      <c r="B490" s="2">
        <v>7.0</v>
      </c>
      <c r="C490" s="2">
        <f>IF(A490&gt;=6000, 0,VLOOKUP(A490,'Fall20 data fy22 comp rev '!$K$11:$N$536,3,0))</f>
        <v>7</v>
      </c>
      <c r="D490" s="3" t="s">
        <v>534</v>
      </c>
      <c r="E490" s="3">
        <v>99.0</v>
      </c>
      <c r="F490" s="3">
        <v>57.0</v>
      </c>
      <c r="G490" s="3">
        <v>12.0</v>
      </c>
      <c r="H490" s="3">
        <f t="shared" si="29"/>
        <v>63</v>
      </c>
      <c r="I490" s="88">
        <f t="shared" si="30"/>
        <v>0.6363636364</v>
      </c>
      <c r="J490" s="3">
        <v>164573.11</v>
      </c>
      <c r="K490" s="3">
        <f t="shared" si="31"/>
        <v>1662.354646</v>
      </c>
      <c r="L490" s="3">
        <f t="shared" si="32"/>
        <v>2612.271587</v>
      </c>
      <c r="M490" s="3"/>
      <c r="N490" s="3">
        <f t="shared" si="33"/>
        <v>115924.306</v>
      </c>
      <c r="O490" s="3">
        <f t="shared" si="34"/>
        <v>1170.952585</v>
      </c>
      <c r="P490" s="3">
        <f t="shared" si="35"/>
        <v>1840.068348</v>
      </c>
      <c r="Q490" s="3"/>
      <c r="R490" s="3">
        <f t="shared" ref="R490:T490" si="511">N490-J490</f>
        <v>-48648.80405</v>
      </c>
      <c r="S490" s="3">
        <f t="shared" si="511"/>
        <v>-491.4020611</v>
      </c>
      <c r="T490" s="3">
        <f t="shared" si="511"/>
        <v>-772.2032389</v>
      </c>
      <c r="U490" s="3"/>
      <c r="V490" s="3"/>
      <c r="W490" s="3"/>
      <c r="X490" s="3"/>
      <c r="Y490" s="3"/>
      <c r="Z490" s="3"/>
    </row>
    <row r="491" ht="14.25" customHeight="1">
      <c r="A491" s="15">
        <v>4209.0</v>
      </c>
      <c r="B491" s="2">
        <v>7.0</v>
      </c>
      <c r="C491" s="2">
        <f>IF(A491&gt;=6000, 0,VLOOKUP(A491,'Fall20 data fy22 comp rev '!$K$11:$N$536,3,0))</f>
        <v>7</v>
      </c>
      <c r="D491" s="3" t="s">
        <v>535</v>
      </c>
      <c r="E491" s="3">
        <v>230.0</v>
      </c>
      <c r="F491" s="3">
        <v>204.0</v>
      </c>
      <c r="G491" s="3">
        <v>7.0</v>
      </c>
      <c r="H491" s="3">
        <f t="shared" si="29"/>
        <v>207.5</v>
      </c>
      <c r="I491" s="88">
        <f t="shared" si="30"/>
        <v>0.902173913</v>
      </c>
      <c r="J491" s="3">
        <v>681388.5</v>
      </c>
      <c r="K491" s="3">
        <f t="shared" si="31"/>
        <v>2962.558696</v>
      </c>
      <c r="L491" s="3">
        <f t="shared" si="32"/>
        <v>3283.8</v>
      </c>
      <c r="M491" s="3"/>
      <c r="N491" s="3">
        <f t="shared" si="33"/>
        <v>381814.1823</v>
      </c>
      <c r="O491" s="3">
        <f t="shared" si="34"/>
        <v>1660.061662</v>
      </c>
      <c r="P491" s="3">
        <f t="shared" si="35"/>
        <v>1840.068348</v>
      </c>
      <c r="Q491" s="3"/>
      <c r="R491" s="3">
        <f t="shared" ref="R491:T491" si="512">N491-J491</f>
        <v>-299574.3177</v>
      </c>
      <c r="S491" s="3">
        <f t="shared" si="512"/>
        <v>-1302.497033</v>
      </c>
      <c r="T491" s="3">
        <f t="shared" si="512"/>
        <v>-1443.731652</v>
      </c>
      <c r="U491" s="3"/>
      <c r="V491" s="3"/>
      <c r="W491" s="3"/>
      <c r="X491" s="3"/>
      <c r="Y491" s="3"/>
      <c r="Z491" s="3"/>
    </row>
    <row r="492" ht="14.25" customHeight="1">
      <c r="A492" s="15">
        <v>4210.0</v>
      </c>
      <c r="B492" s="2">
        <v>7.0</v>
      </c>
      <c r="C492" s="2">
        <f>IF(A492&gt;=6000, 0,VLOOKUP(A492,'Fall20 data fy22 comp rev '!$K$11:$N$536,3,0))</f>
        <v>7</v>
      </c>
      <c r="D492" s="3" t="s">
        <v>536</v>
      </c>
      <c r="E492" s="3">
        <v>286.0</v>
      </c>
      <c r="F492" s="3">
        <v>38.0</v>
      </c>
      <c r="G492" s="3">
        <v>5.0</v>
      </c>
      <c r="H492" s="3">
        <f t="shared" si="29"/>
        <v>40.5</v>
      </c>
      <c r="I492" s="88">
        <f t="shared" si="30"/>
        <v>0.1416083916</v>
      </c>
      <c r="J492" s="3">
        <v>25011.61</v>
      </c>
      <c r="K492" s="3">
        <f t="shared" si="31"/>
        <v>87.45318182</v>
      </c>
      <c r="L492" s="3">
        <f t="shared" si="32"/>
        <v>617.5706173</v>
      </c>
      <c r="M492" s="3"/>
      <c r="N492" s="3">
        <f t="shared" si="33"/>
        <v>74522.76811</v>
      </c>
      <c r="O492" s="3">
        <f t="shared" si="34"/>
        <v>260.5691193</v>
      </c>
      <c r="P492" s="3">
        <f t="shared" si="35"/>
        <v>1840.068348</v>
      </c>
      <c r="Q492" s="3"/>
      <c r="R492" s="3">
        <f t="shared" ref="R492:T492" si="513">N492-J492</f>
        <v>49511.15811</v>
      </c>
      <c r="S492" s="3">
        <f t="shared" si="513"/>
        <v>173.1159375</v>
      </c>
      <c r="T492" s="3">
        <f t="shared" si="513"/>
        <v>1222.497731</v>
      </c>
      <c r="U492" s="3"/>
      <c r="V492" s="3"/>
      <c r="W492" s="3"/>
      <c r="X492" s="3"/>
      <c r="Y492" s="3"/>
      <c r="Z492" s="3"/>
    </row>
    <row r="493" ht="14.25" customHeight="1">
      <c r="A493" s="15">
        <v>4212.0</v>
      </c>
      <c r="B493" s="2">
        <v>7.0</v>
      </c>
      <c r="C493" s="2">
        <f>IF(A493&gt;=6000, 0,VLOOKUP(A493,'Fall20 data fy22 comp rev '!$K$11:$N$536,3,0))</f>
        <v>7</v>
      </c>
      <c r="D493" s="3" t="s">
        <v>1945</v>
      </c>
      <c r="E493" s="3">
        <v>176.0</v>
      </c>
      <c r="F493" s="3">
        <v>127.0</v>
      </c>
      <c r="G493" s="3">
        <v>16.0</v>
      </c>
      <c r="H493" s="3">
        <f t="shared" si="29"/>
        <v>135</v>
      </c>
      <c r="I493" s="88">
        <f t="shared" si="30"/>
        <v>0.7670454545</v>
      </c>
      <c r="J493" s="3">
        <v>425033.18</v>
      </c>
      <c r="K493" s="3">
        <f t="shared" si="31"/>
        <v>2414.96125</v>
      </c>
      <c r="L493" s="3">
        <f t="shared" si="32"/>
        <v>3148.393926</v>
      </c>
      <c r="M493" s="3"/>
      <c r="N493" s="3">
        <f t="shared" si="33"/>
        <v>248409.227</v>
      </c>
      <c r="O493" s="3">
        <f t="shared" si="34"/>
        <v>1411.416063</v>
      </c>
      <c r="P493" s="3">
        <f t="shared" si="35"/>
        <v>1840.068348</v>
      </c>
      <c r="Q493" s="3"/>
      <c r="R493" s="3">
        <f t="shared" ref="R493:T493" si="514">N493-J493</f>
        <v>-176623.953</v>
      </c>
      <c r="S493" s="3">
        <f t="shared" si="514"/>
        <v>-1003.545187</v>
      </c>
      <c r="T493" s="3">
        <f t="shared" si="514"/>
        <v>-1308.325578</v>
      </c>
      <c r="U493" s="3"/>
      <c r="V493" s="3"/>
      <c r="W493" s="3"/>
      <c r="X493" s="3"/>
      <c r="Y493" s="3"/>
      <c r="Z493" s="3"/>
    </row>
    <row r="494" ht="14.25" customHeight="1">
      <c r="A494" s="15">
        <v>4213.0</v>
      </c>
      <c r="B494" s="2">
        <v>7.0</v>
      </c>
      <c r="C494" s="2">
        <f>IF(A494&gt;=6000, 0,VLOOKUP(A494,'Fall20 data fy22 comp rev '!$K$11:$N$536,3,0))</f>
        <v>7</v>
      </c>
      <c r="D494" s="3" t="s">
        <v>537</v>
      </c>
      <c r="E494" s="3">
        <v>632.0</v>
      </c>
      <c r="F494" s="3">
        <v>349.0</v>
      </c>
      <c r="G494" s="3">
        <v>41.0</v>
      </c>
      <c r="H494" s="3">
        <f t="shared" si="29"/>
        <v>369.5</v>
      </c>
      <c r="I494" s="88">
        <f t="shared" si="30"/>
        <v>0.5846518987</v>
      </c>
      <c r="J494" s="3">
        <v>898557.1399999999</v>
      </c>
      <c r="K494" s="3">
        <f t="shared" si="31"/>
        <v>1421.767627</v>
      </c>
      <c r="L494" s="3">
        <f t="shared" si="32"/>
        <v>2431.819053</v>
      </c>
      <c r="M494" s="3"/>
      <c r="N494" s="3">
        <f t="shared" si="33"/>
        <v>679905.2547</v>
      </c>
      <c r="O494" s="3">
        <f t="shared" si="34"/>
        <v>1075.799454</v>
      </c>
      <c r="P494" s="3">
        <f t="shared" si="35"/>
        <v>1840.068348</v>
      </c>
      <c r="Q494" s="3"/>
      <c r="R494" s="3">
        <f t="shared" ref="R494:T494" si="515">N494-J494</f>
        <v>-218651.8853</v>
      </c>
      <c r="S494" s="3">
        <f t="shared" si="515"/>
        <v>-345.9681729</v>
      </c>
      <c r="T494" s="3">
        <f t="shared" si="515"/>
        <v>-591.7507044</v>
      </c>
      <c r="U494" s="3"/>
      <c r="V494" s="3"/>
      <c r="W494" s="3"/>
      <c r="X494" s="3"/>
      <c r="Y494" s="3"/>
      <c r="Z494" s="3"/>
    </row>
    <row r="495" ht="14.25" customHeight="1">
      <c r="A495" s="15">
        <v>4215.0</v>
      </c>
      <c r="B495" s="2">
        <v>7.0</v>
      </c>
      <c r="C495" s="2">
        <f>IF(A495&gt;=6000, 0,VLOOKUP(A495,'Fall20 data fy22 comp rev '!$K$11:$N$536,3,0))</f>
        <v>7</v>
      </c>
      <c r="D495" s="3" t="s">
        <v>3416</v>
      </c>
      <c r="E495" s="3">
        <v>187.0</v>
      </c>
      <c r="F495" s="3">
        <v>170.0</v>
      </c>
      <c r="G495" s="3">
        <v>13.0</v>
      </c>
      <c r="H495" s="3">
        <f t="shared" si="29"/>
        <v>176.5</v>
      </c>
      <c r="I495" s="88">
        <f t="shared" si="30"/>
        <v>0.9438502674</v>
      </c>
      <c r="J495" s="3">
        <v>579590.7</v>
      </c>
      <c r="K495" s="3">
        <f t="shared" si="31"/>
        <v>3099.415508</v>
      </c>
      <c r="L495" s="3">
        <f t="shared" si="32"/>
        <v>3283.8</v>
      </c>
      <c r="M495" s="3"/>
      <c r="N495" s="3">
        <f t="shared" si="33"/>
        <v>324772.0635</v>
      </c>
      <c r="O495" s="3">
        <f t="shared" si="34"/>
        <v>1736.749003</v>
      </c>
      <c r="P495" s="3">
        <f t="shared" si="35"/>
        <v>1840.068348</v>
      </c>
      <c r="Q495" s="3"/>
      <c r="R495" s="3">
        <f t="shared" ref="R495:T495" si="516">N495-J495</f>
        <v>-254818.6365</v>
      </c>
      <c r="S495" s="3">
        <f t="shared" si="516"/>
        <v>-1362.666505</v>
      </c>
      <c r="T495" s="3">
        <f t="shared" si="516"/>
        <v>-1443.731652</v>
      </c>
      <c r="U495" s="3"/>
      <c r="V495" s="3"/>
      <c r="W495" s="3"/>
      <c r="X495" s="3"/>
      <c r="Y495" s="3"/>
      <c r="Z495" s="3"/>
    </row>
    <row r="496" ht="14.25" customHeight="1">
      <c r="A496" s="15">
        <v>4217.0</v>
      </c>
      <c r="B496" s="2">
        <v>7.0</v>
      </c>
      <c r="C496" s="2">
        <f>IF(A496&gt;=6000, 0,VLOOKUP(A496,'Fall20 data fy22 comp rev '!$K$11:$N$536,3,0))</f>
        <v>7</v>
      </c>
      <c r="D496" s="3" t="s">
        <v>4420</v>
      </c>
      <c r="E496" s="3">
        <v>99.0</v>
      </c>
      <c r="F496" s="3">
        <v>28.0</v>
      </c>
      <c r="G496" s="3">
        <v>10.0</v>
      </c>
      <c r="H496" s="3">
        <f t="shared" si="29"/>
        <v>33</v>
      </c>
      <c r="I496" s="88">
        <f t="shared" si="30"/>
        <v>0.3333333333</v>
      </c>
      <c r="J496" s="3">
        <v>49421.189999999995</v>
      </c>
      <c r="K496" s="3">
        <f t="shared" si="31"/>
        <v>499.2039394</v>
      </c>
      <c r="L496" s="3">
        <f t="shared" si="32"/>
        <v>1497.611818</v>
      </c>
      <c r="M496" s="3"/>
      <c r="N496" s="3">
        <f t="shared" si="33"/>
        <v>60722.2555</v>
      </c>
      <c r="O496" s="3">
        <f t="shared" si="34"/>
        <v>613.3561161</v>
      </c>
      <c r="P496" s="3">
        <f t="shared" si="35"/>
        <v>1840.068348</v>
      </c>
      <c r="Q496" s="3"/>
      <c r="R496" s="3">
        <f t="shared" ref="R496:T496" si="517">N496-J496</f>
        <v>11301.0655</v>
      </c>
      <c r="S496" s="3">
        <f t="shared" si="517"/>
        <v>114.1521767</v>
      </c>
      <c r="T496" s="3">
        <f t="shared" si="517"/>
        <v>342.4565302</v>
      </c>
      <c r="U496" s="3"/>
      <c r="V496" s="3"/>
      <c r="W496" s="3"/>
      <c r="X496" s="3"/>
      <c r="Y496" s="3"/>
      <c r="Z496" s="3"/>
    </row>
    <row r="497" ht="14.25" customHeight="1">
      <c r="A497" s="15">
        <v>4218.0</v>
      </c>
      <c r="B497" s="2">
        <v>7.0</v>
      </c>
      <c r="C497" s="2">
        <f>IF(A497&gt;=6000, 0,VLOOKUP(A497,'Fall20 data fy22 comp rev '!$K$11:$N$536,3,0))</f>
        <v>7</v>
      </c>
      <c r="D497" s="3" t="s">
        <v>540</v>
      </c>
      <c r="E497" s="3">
        <v>323.0</v>
      </c>
      <c r="F497" s="3">
        <v>301.0</v>
      </c>
      <c r="G497" s="3">
        <v>12.0</v>
      </c>
      <c r="H497" s="3">
        <f t="shared" si="29"/>
        <v>307</v>
      </c>
      <c r="I497" s="88">
        <f t="shared" si="30"/>
        <v>0.9504643963</v>
      </c>
      <c r="J497" s="3">
        <v>1008126.6</v>
      </c>
      <c r="K497" s="3">
        <f t="shared" si="31"/>
        <v>3121.134985</v>
      </c>
      <c r="L497" s="3">
        <f t="shared" si="32"/>
        <v>3283.8</v>
      </c>
      <c r="M497" s="3"/>
      <c r="N497" s="3">
        <f t="shared" si="33"/>
        <v>564900.983</v>
      </c>
      <c r="O497" s="3">
        <f t="shared" si="34"/>
        <v>1748.919452</v>
      </c>
      <c r="P497" s="3">
        <f t="shared" si="35"/>
        <v>1840.068348</v>
      </c>
      <c r="Q497" s="3"/>
      <c r="R497" s="3">
        <f t="shared" ref="R497:T497" si="518">N497-J497</f>
        <v>-443225.617</v>
      </c>
      <c r="S497" s="3">
        <f t="shared" si="518"/>
        <v>-1372.215533</v>
      </c>
      <c r="T497" s="3">
        <f t="shared" si="518"/>
        <v>-1443.731652</v>
      </c>
      <c r="U497" s="3"/>
      <c r="V497" s="3"/>
      <c r="W497" s="3"/>
      <c r="X497" s="3"/>
      <c r="Y497" s="3"/>
      <c r="Z497" s="3"/>
    </row>
    <row r="498" ht="14.25" customHeight="1">
      <c r="A498" s="15">
        <v>4219.0</v>
      </c>
      <c r="B498" s="2">
        <v>7.0</v>
      </c>
      <c r="C498" s="2">
        <f>IF(A498&gt;=6000, 0,VLOOKUP(A498,'Fall20 data fy22 comp rev '!$K$11:$N$536,3,0))</f>
        <v>7</v>
      </c>
      <c r="D498" s="3" t="s">
        <v>541</v>
      </c>
      <c r="E498" s="3">
        <v>319.0</v>
      </c>
      <c r="F498" s="3">
        <v>256.0</v>
      </c>
      <c r="G498" s="3">
        <v>31.0</v>
      </c>
      <c r="H498" s="3">
        <f t="shared" si="29"/>
        <v>271.5</v>
      </c>
      <c r="I498" s="88">
        <f t="shared" si="30"/>
        <v>0.8510971787</v>
      </c>
      <c r="J498" s="3">
        <v>891551.7</v>
      </c>
      <c r="K498" s="3">
        <f t="shared" si="31"/>
        <v>2794.832915</v>
      </c>
      <c r="L498" s="3">
        <f t="shared" si="32"/>
        <v>3283.8</v>
      </c>
      <c r="M498" s="3"/>
      <c r="N498" s="3">
        <f t="shared" si="33"/>
        <v>499578.5566</v>
      </c>
      <c r="O498" s="3">
        <f t="shared" si="34"/>
        <v>1566.07698</v>
      </c>
      <c r="P498" s="3">
        <f t="shared" si="35"/>
        <v>1840.068348</v>
      </c>
      <c r="Q498" s="3"/>
      <c r="R498" s="3">
        <f t="shared" ref="R498:T498" si="519">N498-J498</f>
        <v>-391973.1434</v>
      </c>
      <c r="S498" s="3">
        <f t="shared" si="519"/>
        <v>-1228.755935</v>
      </c>
      <c r="T498" s="3">
        <f t="shared" si="519"/>
        <v>-1443.731652</v>
      </c>
      <c r="U498" s="3"/>
      <c r="V498" s="3"/>
      <c r="W498" s="3"/>
      <c r="X498" s="3"/>
      <c r="Y498" s="3"/>
      <c r="Z498" s="3"/>
    </row>
    <row r="499" ht="14.25" customHeight="1">
      <c r="A499" s="15">
        <v>4220.0</v>
      </c>
      <c r="B499" s="2">
        <v>7.0</v>
      </c>
      <c r="C499" s="2">
        <f>IF(A499&gt;=6000, 0,VLOOKUP(A499,'Fall20 data fy22 comp rev '!$K$11:$N$536,3,0))</f>
        <v>7</v>
      </c>
      <c r="D499" s="3" t="s">
        <v>542</v>
      </c>
      <c r="E499" s="3">
        <v>310.0</v>
      </c>
      <c r="F499" s="3">
        <v>57.0</v>
      </c>
      <c r="G499" s="3">
        <v>18.0</v>
      </c>
      <c r="H499" s="3">
        <f t="shared" si="29"/>
        <v>66</v>
      </c>
      <c r="I499" s="88">
        <f t="shared" si="30"/>
        <v>0.2129032258</v>
      </c>
      <c r="J499" s="3">
        <v>57685.42</v>
      </c>
      <c r="K499" s="3">
        <f t="shared" si="31"/>
        <v>186.082</v>
      </c>
      <c r="L499" s="3">
        <f t="shared" si="32"/>
        <v>874.0215152</v>
      </c>
      <c r="M499" s="3"/>
      <c r="N499" s="3">
        <f t="shared" si="33"/>
        <v>121444.511</v>
      </c>
      <c r="O499" s="3">
        <f t="shared" si="34"/>
        <v>391.7564871</v>
      </c>
      <c r="P499" s="3">
        <f t="shared" si="35"/>
        <v>1840.068348</v>
      </c>
      <c r="Q499" s="3"/>
      <c r="R499" s="3">
        <f t="shared" ref="R499:T499" si="520">N499-J499</f>
        <v>63759.091</v>
      </c>
      <c r="S499" s="3">
        <f t="shared" si="520"/>
        <v>205.6744871</v>
      </c>
      <c r="T499" s="3">
        <f t="shared" si="520"/>
        <v>966.0468333</v>
      </c>
      <c r="U499" s="3"/>
      <c r="V499" s="3"/>
      <c r="W499" s="3"/>
      <c r="X499" s="3"/>
      <c r="Y499" s="3"/>
      <c r="Z499" s="3"/>
    </row>
    <row r="500" ht="14.25" customHeight="1">
      <c r="A500" s="15">
        <v>4221.0</v>
      </c>
      <c r="B500" s="2">
        <v>7.0</v>
      </c>
      <c r="C500" s="2">
        <f>IF(A500&gt;=6000, 0,VLOOKUP(A500,'Fall20 data fy22 comp rev '!$K$11:$N$536,3,0))</f>
        <v>7</v>
      </c>
      <c r="D500" s="3" t="s">
        <v>543</v>
      </c>
      <c r="E500" s="3">
        <v>239.0</v>
      </c>
      <c r="F500" s="3">
        <v>89.0</v>
      </c>
      <c r="G500" s="3">
        <v>20.0</v>
      </c>
      <c r="H500" s="3">
        <f t="shared" si="29"/>
        <v>99</v>
      </c>
      <c r="I500" s="88">
        <f t="shared" si="30"/>
        <v>0.4142259414</v>
      </c>
      <c r="J500" s="3">
        <v>168349.48</v>
      </c>
      <c r="K500" s="3">
        <f t="shared" si="31"/>
        <v>704.3911297</v>
      </c>
      <c r="L500" s="3">
        <f t="shared" si="32"/>
        <v>1700.499798</v>
      </c>
      <c r="M500" s="3"/>
      <c r="N500" s="3">
        <f t="shared" si="33"/>
        <v>182166.7665</v>
      </c>
      <c r="O500" s="3">
        <f t="shared" si="34"/>
        <v>762.2040439</v>
      </c>
      <c r="P500" s="3">
        <f t="shared" si="35"/>
        <v>1840.068348</v>
      </c>
      <c r="Q500" s="3"/>
      <c r="R500" s="3">
        <f t="shared" ref="R500:T500" si="521">N500-J500</f>
        <v>13817.28649</v>
      </c>
      <c r="S500" s="3">
        <f t="shared" si="521"/>
        <v>57.8129142</v>
      </c>
      <c r="T500" s="3">
        <f t="shared" si="521"/>
        <v>139.5685504</v>
      </c>
      <c r="U500" s="3"/>
      <c r="V500" s="3"/>
      <c r="W500" s="3"/>
      <c r="X500" s="3"/>
      <c r="Y500" s="3"/>
      <c r="Z500" s="3"/>
    </row>
    <row r="501" ht="14.25" customHeight="1">
      <c r="A501" s="15">
        <v>4223.0</v>
      </c>
      <c r="B501" s="2">
        <v>7.0</v>
      </c>
      <c r="C501" s="2">
        <f>IF(A501&gt;=6000, 0,VLOOKUP(A501,'Fall20 data fy22 comp rev '!$K$11:$N$536,3,0))</f>
        <v>7</v>
      </c>
      <c r="D501" s="3" t="s">
        <v>3422</v>
      </c>
      <c r="E501" s="3">
        <v>167.0</v>
      </c>
      <c r="F501" s="3">
        <v>148.0</v>
      </c>
      <c r="G501" s="3">
        <v>1.0</v>
      </c>
      <c r="H501" s="3">
        <f t="shared" si="29"/>
        <v>148.5</v>
      </c>
      <c r="I501" s="88">
        <f t="shared" si="30"/>
        <v>0.8892215569</v>
      </c>
      <c r="J501" s="3">
        <v>487644.3</v>
      </c>
      <c r="K501" s="3">
        <f t="shared" si="31"/>
        <v>2920.025749</v>
      </c>
      <c r="L501" s="3">
        <f t="shared" si="32"/>
        <v>3283.8</v>
      </c>
      <c r="M501" s="3"/>
      <c r="N501" s="3">
        <f t="shared" si="33"/>
        <v>273250.1497</v>
      </c>
      <c r="O501" s="3">
        <f t="shared" si="34"/>
        <v>1636.228442</v>
      </c>
      <c r="P501" s="3">
        <f t="shared" si="35"/>
        <v>1840.068348</v>
      </c>
      <c r="Q501" s="3"/>
      <c r="R501" s="3">
        <f t="shared" ref="R501:T501" si="522">N501-J501</f>
        <v>-214394.1503</v>
      </c>
      <c r="S501" s="3">
        <f t="shared" si="522"/>
        <v>-1283.797307</v>
      </c>
      <c r="T501" s="3">
        <f t="shared" si="522"/>
        <v>-1443.731652</v>
      </c>
      <c r="U501" s="3"/>
      <c r="V501" s="3"/>
      <c r="W501" s="3"/>
      <c r="X501" s="3"/>
      <c r="Y501" s="3"/>
      <c r="Z501" s="3"/>
    </row>
    <row r="502" ht="14.25" customHeight="1">
      <c r="A502" s="15">
        <v>4224.0</v>
      </c>
      <c r="B502" s="2">
        <v>7.0</v>
      </c>
      <c r="C502" s="2">
        <f>IF(A502&gt;=6000, 0,VLOOKUP(A502,'Fall20 data fy22 comp rev '!$K$11:$N$536,3,0))</f>
        <v>7</v>
      </c>
      <c r="D502" s="3" t="s">
        <v>3423</v>
      </c>
      <c r="E502" s="3">
        <v>154.0</v>
      </c>
      <c r="F502" s="3">
        <v>42.0</v>
      </c>
      <c r="G502" s="3">
        <v>6.0</v>
      </c>
      <c r="H502" s="3">
        <f t="shared" si="29"/>
        <v>45</v>
      </c>
      <c r="I502" s="88">
        <f t="shared" si="30"/>
        <v>0.2922077922</v>
      </c>
      <c r="J502" s="3">
        <v>53963.78</v>
      </c>
      <c r="K502" s="3">
        <f t="shared" si="31"/>
        <v>350.4141558</v>
      </c>
      <c r="L502" s="3">
        <f t="shared" si="32"/>
        <v>1199.195111</v>
      </c>
      <c r="M502" s="3"/>
      <c r="N502" s="3">
        <f t="shared" si="33"/>
        <v>82803.07568</v>
      </c>
      <c r="O502" s="3">
        <f t="shared" si="34"/>
        <v>537.6823096</v>
      </c>
      <c r="P502" s="3">
        <f t="shared" si="35"/>
        <v>1840.068348</v>
      </c>
      <c r="Q502" s="3"/>
      <c r="R502" s="3">
        <f t="shared" ref="R502:T502" si="523">N502-J502</f>
        <v>28839.29568</v>
      </c>
      <c r="S502" s="3">
        <f t="shared" si="523"/>
        <v>187.2681538</v>
      </c>
      <c r="T502" s="3">
        <f t="shared" si="523"/>
        <v>640.8732373</v>
      </c>
      <c r="U502" s="3"/>
      <c r="V502" s="3"/>
      <c r="W502" s="3"/>
      <c r="X502" s="3"/>
      <c r="Y502" s="3"/>
      <c r="Z502" s="3"/>
    </row>
    <row r="503" ht="14.25" customHeight="1">
      <c r="A503" s="15">
        <v>4225.0</v>
      </c>
      <c r="B503" s="2">
        <v>7.0</v>
      </c>
      <c r="C503" s="2">
        <f>IF(A503&gt;=6000, 0,VLOOKUP(A503,'Fall20 data fy22 comp rev '!$K$11:$N$536,3,0))</f>
        <v>7</v>
      </c>
      <c r="D503" s="3" t="s">
        <v>3424</v>
      </c>
      <c r="E503" s="3">
        <v>403.0</v>
      </c>
      <c r="F503" s="3">
        <v>345.0</v>
      </c>
      <c r="G503" s="3">
        <v>2.0</v>
      </c>
      <c r="H503" s="3">
        <f t="shared" si="29"/>
        <v>346</v>
      </c>
      <c r="I503" s="88">
        <f t="shared" si="30"/>
        <v>0.858560794</v>
      </c>
      <c r="J503" s="3">
        <v>1136194.8</v>
      </c>
      <c r="K503" s="3">
        <f t="shared" si="31"/>
        <v>2819.341935</v>
      </c>
      <c r="L503" s="3">
        <f t="shared" si="32"/>
        <v>3283.8</v>
      </c>
      <c r="M503" s="3"/>
      <c r="N503" s="3">
        <f t="shared" si="33"/>
        <v>636663.6486</v>
      </c>
      <c r="O503" s="3">
        <f t="shared" si="34"/>
        <v>1579.810542</v>
      </c>
      <c r="P503" s="3">
        <f t="shared" si="35"/>
        <v>1840.068348</v>
      </c>
      <c r="Q503" s="3"/>
      <c r="R503" s="3">
        <f t="shared" ref="R503:T503" si="524">N503-J503</f>
        <v>-499531.1514</v>
      </c>
      <c r="S503" s="3">
        <f t="shared" si="524"/>
        <v>-1239.531393</v>
      </c>
      <c r="T503" s="3">
        <f t="shared" si="524"/>
        <v>-1443.731652</v>
      </c>
      <c r="U503" s="3"/>
      <c r="V503" s="3"/>
      <c r="W503" s="3"/>
      <c r="X503" s="3"/>
      <c r="Y503" s="3"/>
      <c r="Z503" s="3"/>
    </row>
    <row r="504" ht="14.25" customHeight="1">
      <c r="A504" s="15">
        <v>4226.0</v>
      </c>
      <c r="B504" s="2">
        <v>7.0</v>
      </c>
      <c r="C504" s="2">
        <f>IF(A504&gt;=6000, 0,VLOOKUP(A504,'Fall20 data fy22 comp rev '!$K$11:$N$536,3,0))</f>
        <v>7</v>
      </c>
      <c r="D504" s="3" t="s">
        <v>547</v>
      </c>
      <c r="E504" s="3">
        <v>101.0</v>
      </c>
      <c r="F504" s="3">
        <v>84.0</v>
      </c>
      <c r="G504" s="3">
        <v>8.0</v>
      </c>
      <c r="H504" s="3">
        <f t="shared" si="29"/>
        <v>88</v>
      </c>
      <c r="I504" s="88">
        <f t="shared" si="30"/>
        <v>0.8712871287</v>
      </c>
      <c r="J504" s="3">
        <v>288974.4</v>
      </c>
      <c r="K504" s="3">
        <f t="shared" si="31"/>
        <v>2861.132673</v>
      </c>
      <c r="L504" s="3">
        <f t="shared" si="32"/>
        <v>3283.8</v>
      </c>
      <c r="M504" s="3"/>
      <c r="N504" s="3">
        <f t="shared" si="33"/>
        <v>161926.0147</v>
      </c>
      <c r="O504" s="3">
        <f t="shared" si="34"/>
        <v>1603.227868</v>
      </c>
      <c r="P504" s="3">
        <f t="shared" si="35"/>
        <v>1840.068348</v>
      </c>
      <c r="Q504" s="3"/>
      <c r="R504" s="3">
        <f t="shared" ref="R504:T504" si="525">N504-J504</f>
        <v>-127048.3853</v>
      </c>
      <c r="S504" s="3">
        <f t="shared" si="525"/>
        <v>-1257.904805</v>
      </c>
      <c r="T504" s="3">
        <f t="shared" si="525"/>
        <v>-1443.731652</v>
      </c>
      <c r="U504" s="3"/>
      <c r="V504" s="3"/>
      <c r="W504" s="3"/>
      <c r="X504" s="3"/>
      <c r="Y504" s="3"/>
      <c r="Z504" s="3"/>
    </row>
    <row r="505" ht="14.25" customHeight="1">
      <c r="A505" s="15">
        <v>4227.0</v>
      </c>
      <c r="B505" s="2">
        <v>7.0</v>
      </c>
      <c r="C505" s="2">
        <f>IF(A505&gt;=6000, 0,VLOOKUP(A505,'Fall20 data fy22 comp rev '!$K$11:$N$536,3,0))</f>
        <v>7</v>
      </c>
      <c r="D505" s="3" t="s">
        <v>3425</v>
      </c>
      <c r="E505" s="3">
        <v>378.0</v>
      </c>
      <c r="F505" s="3">
        <v>109.0</v>
      </c>
      <c r="G505" s="3">
        <v>38.0</v>
      </c>
      <c r="H505" s="3">
        <f t="shared" si="29"/>
        <v>128</v>
      </c>
      <c r="I505" s="88">
        <f t="shared" si="30"/>
        <v>0.3386243386</v>
      </c>
      <c r="J505" s="3">
        <v>178146.15</v>
      </c>
      <c r="K505" s="3">
        <f t="shared" si="31"/>
        <v>471.2861111</v>
      </c>
      <c r="L505" s="3">
        <f t="shared" si="32"/>
        <v>1391.766797</v>
      </c>
      <c r="M505" s="3"/>
      <c r="N505" s="3">
        <f t="shared" si="33"/>
        <v>235528.7486</v>
      </c>
      <c r="O505" s="3">
        <f t="shared" si="34"/>
        <v>623.0919275</v>
      </c>
      <c r="P505" s="3">
        <f t="shared" si="35"/>
        <v>1840.068348</v>
      </c>
      <c r="Q505" s="3"/>
      <c r="R505" s="3">
        <f t="shared" ref="R505:T505" si="526">N505-J505</f>
        <v>57382.5986</v>
      </c>
      <c r="S505" s="3">
        <f t="shared" si="526"/>
        <v>151.8058164</v>
      </c>
      <c r="T505" s="3">
        <f t="shared" si="526"/>
        <v>448.3015515</v>
      </c>
      <c r="U505" s="3"/>
      <c r="V505" s="3"/>
      <c r="W505" s="3"/>
      <c r="X505" s="3"/>
      <c r="Y505" s="3"/>
      <c r="Z505" s="3"/>
    </row>
    <row r="506" ht="14.25" customHeight="1">
      <c r="A506" s="15">
        <v>4228.0</v>
      </c>
      <c r="B506" s="2">
        <v>7.0</v>
      </c>
      <c r="C506" s="2">
        <f>IF(A506&gt;=6000, 0,VLOOKUP(A506,'Fall20 data fy22 comp rev '!$K$11:$N$536,3,0))</f>
        <v>7</v>
      </c>
      <c r="D506" s="3" t="s">
        <v>549</v>
      </c>
      <c r="E506" s="3">
        <v>391.0</v>
      </c>
      <c r="F506" s="3">
        <v>30.0</v>
      </c>
      <c r="G506" s="3">
        <v>2.0</v>
      </c>
      <c r="H506" s="3">
        <f t="shared" si="29"/>
        <v>31</v>
      </c>
      <c r="I506" s="88">
        <f t="shared" si="30"/>
        <v>0.07928388747</v>
      </c>
      <c r="J506" s="3">
        <v>10070.32</v>
      </c>
      <c r="K506" s="3">
        <f t="shared" si="31"/>
        <v>25.75529412</v>
      </c>
      <c r="L506" s="3">
        <f t="shared" si="32"/>
        <v>324.8490323</v>
      </c>
      <c r="M506" s="3"/>
      <c r="N506" s="3">
        <f t="shared" si="33"/>
        <v>57042.1188</v>
      </c>
      <c r="O506" s="3">
        <f t="shared" si="34"/>
        <v>145.8877719</v>
      </c>
      <c r="P506" s="3">
        <f t="shared" si="35"/>
        <v>1840.068348</v>
      </c>
      <c r="Q506" s="3"/>
      <c r="R506" s="3">
        <f t="shared" ref="R506:T506" si="527">N506-J506</f>
        <v>46971.7988</v>
      </c>
      <c r="S506" s="3">
        <f t="shared" si="527"/>
        <v>120.1324778</v>
      </c>
      <c r="T506" s="3">
        <f t="shared" si="527"/>
        <v>1515.219316</v>
      </c>
      <c r="U506" s="3"/>
      <c r="V506" s="3"/>
      <c r="W506" s="3"/>
      <c r="X506" s="3"/>
      <c r="Y506" s="3"/>
      <c r="Z506" s="3"/>
    </row>
    <row r="507" ht="14.25" customHeight="1">
      <c r="A507" s="15">
        <v>4229.0</v>
      </c>
      <c r="B507" s="2">
        <v>7.0</v>
      </c>
      <c r="C507" s="2">
        <f>IF(A507&gt;=6000, 0,VLOOKUP(A507,'Fall20 data fy22 comp rev '!$K$11:$N$536,3,0))</f>
        <v>7</v>
      </c>
      <c r="D507" s="3" t="s">
        <v>550</v>
      </c>
      <c r="E507" s="3">
        <v>114.0</v>
      </c>
      <c r="F507" s="3">
        <v>17.0</v>
      </c>
      <c r="G507" s="3">
        <v>3.0</v>
      </c>
      <c r="H507" s="3">
        <f t="shared" si="29"/>
        <v>18.5</v>
      </c>
      <c r="I507" s="88">
        <f t="shared" si="30"/>
        <v>0.1622807018</v>
      </c>
      <c r="J507" s="3">
        <v>12314.25</v>
      </c>
      <c r="K507" s="3">
        <f t="shared" si="31"/>
        <v>108.0197368</v>
      </c>
      <c r="L507" s="3">
        <f t="shared" si="32"/>
        <v>665.6351351</v>
      </c>
      <c r="M507" s="3"/>
      <c r="N507" s="3">
        <f t="shared" si="33"/>
        <v>34041.26445</v>
      </c>
      <c r="O507" s="3">
        <f t="shared" si="34"/>
        <v>298.6075829</v>
      </c>
      <c r="P507" s="3">
        <f t="shared" si="35"/>
        <v>1840.068348</v>
      </c>
      <c r="Q507" s="3"/>
      <c r="R507" s="3">
        <f t="shared" ref="R507:T507" si="528">N507-J507</f>
        <v>21727.01445</v>
      </c>
      <c r="S507" s="3">
        <f t="shared" si="528"/>
        <v>190.587846</v>
      </c>
      <c r="T507" s="3">
        <f t="shared" si="528"/>
        <v>1174.433213</v>
      </c>
      <c r="U507" s="3"/>
      <c r="V507" s="3"/>
      <c r="W507" s="3"/>
      <c r="X507" s="3"/>
      <c r="Y507" s="3"/>
      <c r="Z507" s="3"/>
    </row>
    <row r="508" ht="14.25" customHeight="1">
      <c r="A508" s="15">
        <v>4230.0</v>
      </c>
      <c r="B508" s="2">
        <v>7.0</v>
      </c>
      <c r="C508" s="2">
        <f>IF(A508&gt;=6000, 0,VLOOKUP(A508,'Fall20 data fy22 comp rev '!$K$11:$N$536,3,0))</f>
        <v>7</v>
      </c>
      <c r="D508" s="3" t="s">
        <v>551</v>
      </c>
      <c r="E508" s="3">
        <v>192.0</v>
      </c>
      <c r="F508" s="3">
        <v>177.0</v>
      </c>
      <c r="G508" s="3">
        <v>0.0</v>
      </c>
      <c r="H508" s="3">
        <f t="shared" si="29"/>
        <v>177</v>
      </c>
      <c r="I508" s="88">
        <f t="shared" si="30"/>
        <v>0.921875</v>
      </c>
      <c r="J508" s="3">
        <v>581232.6</v>
      </c>
      <c r="K508" s="3">
        <f t="shared" si="31"/>
        <v>3027.253125</v>
      </c>
      <c r="L508" s="3">
        <f t="shared" si="32"/>
        <v>3283.8</v>
      </c>
      <c r="M508" s="3"/>
      <c r="N508" s="3">
        <f t="shared" si="33"/>
        <v>325692.0977</v>
      </c>
      <c r="O508" s="3">
        <f t="shared" si="34"/>
        <v>1696.313009</v>
      </c>
      <c r="P508" s="3">
        <f t="shared" si="35"/>
        <v>1840.068348</v>
      </c>
      <c r="Q508" s="3"/>
      <c r="R508" s="3">
        <f t="shared" ref="R508:T508" si="529">N508-J508</f>
        <v>-255540.5023</v>
      </c>
      <c r="S508" s="3">
        <f t="shared" si="529"/>
        <v>-1330.940116</v>
      </c>
      <c r="T508" s="3">
        <f t="shared" si="529"/>
        <v>-1443.731652</v>
      </c>
      <c r="U508" s="3"/>
      <c r="V508" s="3"/>
      <c r="W508" s="3"/>
      <c r="X508" s="3"/>
      <c r="Y508" s="3"/>
      <c r="Z508" s="3"/>
    </row>
    <row r="509" ht="14.25" customHeight="1">
      <c r="A509" s="15">
        <v>4231.0</v>
      </c>
      <c r="B509" s="2">
        <v>7.0</v>
      </c>
      <c r="C509" s="2">
        <f>IF(A509&gt;=6000, 0,VLOOKUP(A509,'Fall20 data fy22 comp rev '!$K$11:$N$536,3,0))</f>
        <v>7</v>
      </c>
      <c r="D509" s="3" t="s">
        <v>4421</v>
      </c>
      <c r="E509" s="3">
        <v>410.0</v>
      </c>
      <c r="F509" s="3">
        <v>403.0</v>
      </c>
      <c r="G509" s="3">
        <v>2.0</v>
      </c>
      <c r="H509" s="3">
        <f t="shared" si="29"/>
        <v>404</v>
      </c>
      <c r="I509" s="88">
        <f t="shared" si="30"/>
        <v>0.9853658537</v>
      </c>
      <c r="J509" s="3">
        <v>1326655.2</v>
      </c>
      <c r="K509" s="3">
        <f t="shared" si="31"/>
        <v>3235.74439</v>
      </c>
      <c r="L509" s="3">
        <f t="shared" si="32"/>
        <v>3283.8</v>
      </c>
      <c r="M509" s="3"/>
      <c r="N509" s="3">
        <f t="shared" si="33"/>
        <v>743387.6128</v>
      </c>
      <c r="O509" s="3">
        <f t="shared" si="34"/>
        <v>1813.140519</v>
      </c>
      <c r="P509" s="3">
        <f t="shared" si="35"/>
        <v>1840.068348</v>
      </c>
      <c r="Q509" s="3"/>
      <c r="R509" s="3">
        <f t="shared" ref="R509:T509" si="530">N509-J509</f>
        <v>-583267.5872</v>
      </c>
      <c r="S509" s="3">
        <f t="shared" si="530"/>
        <v>-1422.603871</v>
      </c>
      <c r="T509" s="3">
        <f t="shared" si="530"/>
        <v>-1443.731652</v>
      </c>
      <c r="U509" s="3"/>
      <c r="V509" s="3"/>
      <c r="W509" s="3"/>
      <c r="X509" s="3"/>
      <c r="Y509" s="3"/>
      <c r="Z509" s="3"/>
    </row>
    <row r="510" ht="14.25" customHeight="1">
      <c r="A510" s="15">
        <v>4232.0</v>
      </c>
      <c r="B510" s="2">
        <v>7.0</v>
      </c>
      <c r="C510" s="2">
        <f>IF(A510&gt;=6000, 0,VLOOKUP(A510,'Fall20 data fy22 comp rev '!$K$11:$N$536,3,0))</f>
        <v>7</v>
      </c>
      <c r="D510" s="3" t="s">
        <v>1964</v>
      </c>
      <c r="E510" s="3">
        <v>81.0</v>
      </c>
      <c r="F510" s="3">
        <v>58.0</v>
      </c>
      <c r="G510" s="3">
        <v>2.0</v>
      </c>
      <c r="H510" s="3">
        <f t="shared" si="29"/>
        <v>59</v>
      </c>
      <c r="I510" s="88">
        <f t="shared" si="30"/>
        <v>0.7283950617</v>
      </c>
      <c r="J510" s="3">
        <v>176394.79</v>
      </c>
      <c r="K510" s="3">
        <f t="shared" si="31"/>
        <v>2177.713457</v>
      </c>
      <c r="L510" s="3">
        <f t="shared" si="32"/>
        <v>2989.742203</v>
      </c>
      <c r="M510" s="3"/>
      <c r="N510" s="3">
        <f t="shared" si="33"/>
        <v>108564.0326</v>
      </c>
      <c r="O510" s="3">
        <f t="shared" si="34"/>
        <v>1340.296698</v>
      </c>
      <c r="P510" s="3">
        <f t="shared" si="35"/>
        <v>1840.068348</v>
      </c>
      <c r="Q510" s="3"/>
      <c r="R510" s="3">
        <f t="shared" ref="R510:T510" si="531">N510-J510</f>
        <v>-67830.75744</v>
      </c>
      <c r="S510" s="3">
        <f t="shared" si="531"/>
        <v>-837.4167586</v>
      </c>
      <c r="T510" s="3">
        <f t="shared" si="531"/>
        <v>-1149.673855</v>
      </c>
      <c r="U510" s="3"/>
      <c r="V510" s="3"/>
      <c r="W510" s="3"/>
      <c r="X510" s="3"/>
      <c r="Y510" s="3"/>
      <c r="Z510" s="3"/>
    </row>
    <row r="511" ht="14.25" customHeight="1">
      <c r="A511" s="15">
        <v>4233.0</v>
      </c>
      <c r="B511" s="2">
        <v>7.0</v>
      </c>
      <c r="C511" s="2">
        <f>IF(A511&gt;=6000, 0,VLOOKUP(A511,'Fall20 data fy22 comp rev '!$K$11:$N$536,3,0))</f>
        <v>7</v>
      </c>
      <c r="D511" s="3" t="s">
        <v>553</v>
      </c>
      <c r="E511" s="3">
        <v>121.0</v>
      </c>
      <c r="F511" s="3">
        <v>42.0</v>
      </c>
      <c r="G511" s="3">
        <v>16.0</v>
      </c>
      <c r="H511" s="3">
        <f t="shared" si="29"/>
        <v>50</v>
      </c>
      <c r="I511" s="88">
        <f t="shared" si="30"/>
        <v>0.4132231405</v>
      </c>
      <c r="J511" s="3">
        <v>87075.43</v>
      </c>
      <c r="K511" s="3">
        <f t="shared" si="31"/>
        <v>719.6316529</v>
      </c>
      <c r="L511" s="3">
        <f t="shared" si="32"/>
        <v>1741.5086</v>
      </c>
      <c r="M511" s="3"/>
      <c r="N511" s="3">
        <f t="shared" si="33"/>
        <v>92003.41742</v>
      </c>
      <c r="O511" s="3">
        <f t="shared" si="34"/>
        <v>760.3588217</v>
      </c>
      <c r="P511" s="3">
        <f t="shared" si="35"/>
        <v>1840.068348</v>
      </c>
      <c r="Q511" s="3"/>
      <c r="R511" s="3">
        <f t="shared" ref="R511:T511" si="532">N511-J511</f>
        <v>4927.987421</v>
      </c>
      <c r="S511" s="3">
        <f t="shared" si="532"/>
        <v>40.72716877</v>
      </c>
      <c r="T511" s="3">
        <f t="shared" si="532"/>
        <v>98.55974842</v>
      </c>
      <c r="U511" s="3"/>
      <c r="V511" s="3"/>
      <c r="W511" s="3"/>
      <c r="X511" s="3"/>
      <c r="Y511" s="3"/>
      <c r="Z511" s="3"/>
    </row>
    <row r="512" ht="14.25" customHeight="1">
      <c r="A512" s="15">
        <v>4237.0</v>
      </c>
      <c r="B512" s="2">
        <v>7.0</v>
      </c>
      <c r="C512" s="2">
        <f>IF(A512&gt;=6000, 0,VLOOKUP(A512,'Fall20 data fy22 comp rev '!$K$11:$N$536,3,0))</f>
        <v>7</v>
      </c>
      <c r="D512" s="3" t="s">
        <v>4422</v>
      </c>
      <c r="E512" s="3">
        <v>106.0</v>
      </c>
      <c r="F512" s="3">
        <v>78.0</v>
      </c>
      <c r="G512" s="3">
        <v>5.0</v>
      </c>
      <c r="H512" s="3">
        <f t="shared" si="29"/>
        <v>80.5</v>
      </c>
      <c r="I512" s="88">
        <f t="shared" si="30"/>
        <v>0.7594339623</v>
      </c>
      <c r="J512" s="3">
        <v>250937.05</v>
      </c>
      <c r="K512" s="3">
        <f t="shared" si="31"/>
        <v>2367.33066</v>
      </c>
      <c r="L512" s="3">
        <f t="shared" si="32"/>
        <v>3117.230435</v>
      </c>
      <c r="M512" s="3"/>
      <c r="N512" s="3">
        <f t="shared" si="33"/>
        <v>148125.502</v>
      </c>
      <c r="O512" s="3">
        <f t="shared" si="34"/>
        <v>1397.410397</v>
      </c>
      <c r="P512" s="3">
        <f t="shared" si="35"/>
        <v>1840.068348</v>
      </c>
      <c r="Q512" s="3"/>
      <c r="R512" s="3">
        <f t="shared" ref="R512:T512" si="533">N512-J512</f>
        <v>-102811.548</v>
      </c>
      <c r="S512" s="3">
        <f t="shared" si="533"/>
        <v>-969.9202637</v>
      </c>
      <c r="T512" s="3">
        <f t="shared" si="533"/>
        <v>-1277.162086</v>
      </c>
      <c r="U512" s="3"/>
      <c r="V512" s="3"/>
      <c r="W512" s="3"/>
      <c r="X512" s="3"/>
      <c r="Y512" s="3"/>
      <c r="Z512" s="3"/>
    </row>
    <row r="513" ht="14.25" customHeight="1">
      <c r="A513" s="15">
        <v>4238.0</v>
      </c>
      <c r="B513" s="2">
        <v>7.0</v>
      </c>
      <c r="C513" s="2">
        <f>IF(A513&gt;=6000, 0,VLOOKUP(A513,'Fall20 data fy22 comp rev '!$K$11:$N$536,3,0))</f>
        <v>7</v>
      </c>
      <c r="D513" s="3" t="s">
        <v>555</v>
      </c>
      <c r="E513" s="3">
        <v>148.0</v>
      </c>
      <c r="F513" s="3">
        <v>27.0</v>
      </c>
      <c r="G513" s="3">
        <v>5.0</v>
      </c>
      <c r="H513" s="3">
        <f t="shared" si="29"/>
        <v>29.5</v>
      </c>
      <c r="I513" s="88">
        <f t="shared" si="30"/>
        <v>0.1993243243</v>
      </c>
      <c r="J513" s="3">
        <v>24135.93</v>
      </c>
      <c r="K513" s="3">
        <f t="shared" si="31"/>
        <v>163.0806081</v>
      </c>
      <c r="L513" s="3">
        <f t="shared" si="32"/>
        <v>818.1671186</v>
      </c>
      <c r="M513" s="3"/>
      <c r="N513" s="3">
        <f t="shared" si="33"/>
        <v>54282.01628</v>
      </c>
      <c r="O513" s="3">
        <f t="shared" si="34"/>
        <v>366.7703803</v>
      </c>
      <c r="P513" s="3">
        <f t="shared" si="35"/>
        <v>1840.068348</v>
      </c>
      <c r="Q513" s="3"/>
      <c r="R513" s="3">
        <f t="shared" ref="R513:T513" si="534">N513-J513</f>
        <v>30146.08628</v>
      </c>
      <c r="S513" s="3">
        <f t="shared" si="534"/>
        <v>203.6897722</v>
      </c>
      <c r="T513" s="3">
        <f t="shared" si="534"/>
        <v>1021.90123</v>
      </c>
      <c r="U513" s="3"/>
      <c r="V513" s="3"/>
      <c r="W513" s="3"/>
      <c r="X513" s="3"/>
      <c r="Y513" s="3"/>
      <c r="Z513" s="3"/>
    </row>
    <row r="514" ht="14.25" customHeight="1">
      <c r="A514" s="15">
        <v>4239.0</v>
      </c>
      <c r="B514" s="2">
        <v>7.0</v>
      </c>
      <c r="C514" s="2">
        <f>IF(A514&gt;=6000, 0,VLOOKUP(A514,'Fall20 data fy22 comp rev '!$K$11:$N$536,3,0))</f>
        <v>7</v>
      </c>
      <c r="D514" s="3" t="s">
        <v>556</v>
      </c>
      <c r="E514" s="3">
        <v>167.0</v>
      </c>
      <c r="F514" s="3">
        <v>153.0</v>
      </c>
      <c r="G514" s="3">
        <v>6.0</v>
      </c>
      <c r="H514" s="3">
        <f t="shared" si="29"/>
        <v>156</v>
      </c>
      <c r="I514" s="88">
        <f t="shared" si="30"/>
        <v>0.9341317365</v>
      </c>
      <c r="J514" s="3">
        <v>512272.8</v>
      </c>
      <c r="K514" s="3">
        <f t="shared" si="31"/>
        <v>3067.501796</v>
      </c>
      <c r="L514" s="3">
        <f t="shared" si="32"/>
        <v>3283.8</v>
      </c>
      <c r="M514" s="3"/>
      <c r="N514" s="3">
        <f t="shared" si="33"/>
        <v>287050.6624</v>
      </c>
      <c r="O514" s="3">
        <f t="shared" si="34"/>
        <v>1718.866242</v>
      </c>
      <c r="P514" s="3">
        <f t="shared" si="35"/>
        <v>1840.068348</v>
      </c>
      <c r="Q514" s="3"/>
      <c r="R514" s="3">
        <f t="shared" ref="R514:T514" si="535">N514-J514</f>
        <v>-225222.1376</v>
      </c>
      <c r="S514" s="3">
        <f t="shared" si="535"/>
        <v>-1348.635555</v>
      </c>
      <c r="T514" s="3">
        <f t="shared" si="535"/>
        <v>-1443.731652</v>
      </c>
      <c r="U514" s="3"/>
      <c r="V514" s="3"/>
      <c r="W514" s="3"/>
      <c r="X514" s="3"/>
      <c r="Y514" s="3"/>
      <c r="Z514" s="3"/>
    </row>
    <row r="515" ht="14.25" customHeight="1">
      <c r="A515" s="15">
        <v>4240.0</v>
      </c>
      <c r="B515" s="2">
        <v>7.0</v>
      </c>
      <c r="C515" s="2">
        <f>IF(A515&gt;=6000, 0,VLOOKUP(A515,'Fall20 data fy22 comp rev '!$K$11:$N$536,3,0))</f>
        <v>7</v>
      </c>
      <c r="D515" s="3" t="s">
        <v>557</v>
      </c>
      <c r="E515" s="3">
        <v>294.0</v>
      </c>
      <c r="F515" s="3">
        <v>293.0</v>
      </c>
      <c r="G515" s="3">
        <v>0.0</v>
      </c>
      <c r="H515" s="3">
        <f t="shared" si="29"/>
        <v>293</v>
      </c>
      <c r="I515" s="88">
        <f t="shared" si="30"/>
        <v>0.9965986395</v>
      </c>
      <c r="J515" s="3">
        <v>962153.4</v>
      </c>
      <c r="K515" s="3">
        <f t="shared" si="31"/>
        <v>3272.630612</v>
      </c>
      <c r="L515" s="3">
        <f t="shared" si="32"/>
        <v>3283.8</v>
      </c>
      <c r="M515" s="3"/>
      <c r="N515" s="3">
        <f t="shared" si="33"/>
        <v>539140.0261</v>
      </c>
      <c r="O515" s="3">
        <f t="shared" si="34"/>
        <v>1833.809613</v>
      </c>
      <c r="P515" s="3">
        <f t="shared" si="35"/>
        <v>1840.068348</v>
      </c>
      <c r="Q515" s="3"/>
      <c r="R515" s="3">
        <f t="shared" ref="R515:T515" si="536">N515-J515</f>
        <v>-423013.3739</v>
      </c>
      <c r="S515" s="3">
        <f t="shared" si="536"/>
        <v>-1438.821</v>
      </c>
      <c r="T515" s="3">
        <f t="shared" si="536"/>
        <v>-1443.731652</v>
      </c>
      <c r="U515" s="3"/>
      <c r="V515" s="3"/>
      <c r="W515" s="3"/>
      <c r="X515" s="3"/>
      <c r="Y515" s="3"/>
      <c r="Z515" s="3"/>
    </row>
    <row r="516" ht="14.25" customHeight="1">
      <c r="A516" s="15">
        <v>4243.0</v>
      </c>
      <c r="B516" s="2">
        <v>7.0</v>
      </c>
      <c r="C516" s="2">
        <f>IF(A516&gt;=6000, 0,VLOOKUP(A516,'Fall20 data fy22 comp rev '!$K$11:$N$536,3,0))</f>
        <v>7</v>
      </c>
      <c r="D516" s="3" t="s">
        <v>558</v>
      </c>
      <c r="E516" s="3">
        <v>229.0</v>
      </c>
      <c r="F516" s="3">
        <v>160.0</v>
      </c>
      <c r="G516" s="3">
        <v>20.0</v>
      </c>
      <c r="H516" s="3">
        <f t="shared" si="29"/>
        <v>170</v>
      </c>
      <c r="I516" s="88">
        <f t="shared" si="30"/>
        <v>0.7423580786</v>
      </c>
      <c r="J516" s="3">
        <v>518074.18</v>
      </c>
      <c r="K516" s="3">
        <f t="shared" si="31"/>
        <v>2262.332664</v>
      </c>
      <c r="L516" s="3">
        <f t="shared" si="32"/>
        <v>3047.495176</v>
      </c>
      <c r="M516" s="3"/>
      <c r="N516" s="3">
        <f t="shared" si="33"/>
        <v>312811.6192</v>
      </c>
      <c r="O516" s="3">
        <f t="shared" si="34"/>
        <v>1365.989604</v>
      </c>
      <c r="P516" s="3">
        <f t="shared" si="35"/>
        <v>1840.068348</v>
      </c>
      <c r="Q516" s="3"/>
      <c r="R516" s="3">
        <f t="shared" ref="R516:T516" si="537">N516-J516</f>
        <v>-205262.5608</v>
      </c>
      <c r="S516" s="3">
        <f t="shared" si="537"/>
        <v>-896.3430601</v>
      </c>
      <c r="T516" s="3">
        <f t="shared" si="537"/>
        <v>-1207.426828</v>
      </c>
      <c r="U516" s="3"/>
      <c r="V516" s="3"/>
      <c r="W516" s="3"/>
      <c r="X516" s="3"/>
      <c r="Y516" s="3"/>
      <c r="Z516" s="3"/>
    </row>
    <row r="517" ht="14.25" customHeight="1">
      <c r="A517" s="15">
        <v>4244.0</v>
      </c>
      <c r="B517" s="2">
        <v>7.0</v>
      </c>
      <c r="C517" s="2">
        <f>IF(A517&gt;=6000, 0,VLOOKUP(A517,'Fall20 data fy22 comp rev '!$K$11:$N$536,3,0))</f>
        <v>7</v>
      </c>
      <c r="D517" s="3" t="s">
        <v>559</v>
      </c>
      <c r="E517" s="3">
        <v>266.0</v>
      </c>
      <c r="F517" s="3">
        <v>73.0</v>
      </c>
      <c r="G517" s="3">
        <v>32.0</v>
      </c>
      <c r="H517" s="3">
        <f t="shared" si="29"/>
        <v>89</v>
      </c>
      <c r="I517" s="88">
        <f t="shared" si="30"/>
        <v>0.3345864662</v>
      </c>
      <c r="J517" s="3">
        <v>122868.85</v>
      </c>
      <c r="K517" s="3">
        <f t="shared" si="31"/>
        <v>461.9129699</v>
      </c>
      <c r="L517" s="3">
        <f t="shared" si="32"/>
        <v>1380.548876</v>
      </c>
      <c r="M517" s="3"/>
      <c r="N517" s="3">
        <f t="shared" si="33"/>
        <v>163766.083</v>
      </c>
      <c r="O517" s="3">
        <f t="shared" si="34"/>
        <v>615.6619662</v>
      </c>
      <c r="P517" s="3">
        <f t="shared" si="35"/>
        <v>1840.068348</v>
      </c>
      <c r="Q517" s="3"/>
      <c r="R517" s="3">
        <f t="shared" ref="R517:T517" si="538">N517-J517</f>
        <v>40897.23301</v>
      </c>
      <c r="S517" s="3">
        <f t="shared" si="538"/>
        <v>153.7489963</v>
      </c>
      <c r="T517" s="3">
        <f t="shared" si="538"/>
        <v>459.519472</v>
      </c>
      <c r="U517" s="3"/>
      <c r="V517" s="3"/>
      <c r="W517" s="3"/>
      <c r="X517" s="3"/>
      <c r="Y517" s="3"/>
      <c r="Z517" s="3"/>
    </row>
    <row r="518" ht="14.25" customHeight="1">
      <c r="A518" s="15">
        <v>4246.0</v>
      </c>
      <c r="B518" s="2">
        <v>7.0</v>
      </c>
      <c r="C518" s="2">
        <f>IF(A518&gt;=6000, 0,VLOOKUP(A518,'Fall20 data fy22 comp rev '!$K$11:$N$536,3,0))</f>
        <v>7</v>
      </c>
      <c r="D518" s="3" t="s">
        <v>4423</v>
      </c>
      <c r="E518" s="3">
        <v>0.0</v>
      </c>
      <c r="F518" s="3">
        <v>0.0</v>
      </c>
      <c r="G518" s="3">
        <v>0.0</v>
      </c>
      <c r="H518" s="3">
        <f t="shared" si="29"/>
        <v>0</v>
      </c>
      <c r="I518" s="88" t="str">
        <f t="shared" si="30"/>
        <v>#DIV/0!</v>
      </c>
      <c r="J518" s="3">
        <v>0.0</v>
      </c>
      <c r="K518" s="3" t="str">
        <f t="shared" si="31"/>
        <v>#DIV/0!</v>
      </c>
      <c r="L518" s="3" t="str">
        <f t="shared" si="32"/>
        <v>#DIV/0!</v>
      </c>
      <c r="M518" s="3"/>
      <c r="N518" s="3">
        <f t="shared" si="33"/>
        <v>0</v>
      </c>
      <c r="O518" s="3" t="str">
        <f t="shared" si="34"/>
        <v>#DIV/0!</v>
      </c>
      <c r="P518" s="3" t="str">
        <f t="shared" si="35"/>
        <v>#DIV/0!</v>
      </c>
      <c r="Q518" s="3"/>
      <c r="R518" s="3">
        <f t="shared" ref="R518:T518" si="539">N518-J518</f>
        <v>0</v>
      </c>
      <c r="S518" s="3" t="str">
        <f t="shared" si="539"/>
        <v>#DIV/0!</v>
      </c>
      <c r="T518" s="3" t="str">
        <f t="shared" si="539"/>
        <v>#DIV/0!</v>
      </c>
      <c r="U518" s="3"/>
      <c r="V518" s="3"/>
      <c r="W518" s="3"/>
      <c r="X518" s="3"/>
      <c r="Y518" s="3"/>
      <c r="Z518" s="3"/>
    </row>
    <row r="519" ht="14.25" customHeight="1">
      <c r="A519" s="15">
        <v>4250.0</v>
      </c>
      <c r="B519" s="2">
        <v>7.0</v>
      </c>
      <c r="C519" s="2">
        <f>IF(A519&gt;=6000, 0,VLOOKUP(A519,'Fall20 data fy22 comp rev '!$K$11:$N$536,3,0))</f>
        <v>7</v>
      </c>
      <c r="D519" s="3" t="s">
        <v>560</v>
      </c>
      <c r="E519" s="3">
        <v>613.0</v>
      </c>
      <c r="F519" s="3">
        <v>388.0</v>
      </c>
      <c r="G519" s="3">
        <v>40.0</v>
      </c>
      <c r="H519" s="3">
        <f t="shared" si="29"/>
        <v>408</v>
      </c>
      <c r="I519" s="88">
        <f t="shared" si="30"/>
        <v>0.6655791191</v>
      </c>
      <c r="J519" s="3">
        <v>1114685.91</v>
      </c>
      <c r="K519" s="3">
        <f t="shared" si="31"/>
        <v>1818.410946</v>
      </c>
      <c r="L519" s="3">
        <f t="shared" si="32"/>
        <v>2732.073309</v>
      </c>
      <c r="M519" s="3"/>
      <c r="N519" s="3">
        <f t="shared" si="33"/>
        <v>750747.8862</v>
      </c>
      <c r="O519" s="3">
        <f t="shared" si="34"/>
        <v>1224.71107</v>
      </c>
      <c r="P519" s="3">
        <f t="shared" si="35"/>
        <v>1840.068348</v>
      </c>
      <c r="Q519" s="3"/>
      <c r="R519" s="3">
        <f t="shared" ref="R519:T519" si="540">N519-J519</f>
        <v>-363938.0238</v>
      </c>
      <c r="S519" s="3">
        <f t="shared" si="540"/>
        <v>-593.6998758</v>
      </c>
      <c r="T519" s="3">
        <f t="shared" si="540"/>
        <v>-892.0049604</v>
      </c>
      <c r="U519" s="3"/>
      <c r="V519" s="3"/>
      <c r="W519" s="3"/>
      <c r="X519" s="3"/>
      <c r="Y519" s="3"/>
      <c r="Z519" s="3"/>
    </row>
    <row r="520" ht="14.25" customHeight="1">
      <c r="A520" s="15">
        <v>4254.0</v>
      </c>
      <c r="B520" s="2">
        <v>7.0</v>
      </c>
      <c r="C520" s="2">
        <f>IF(A520&gt;=6000, 0,VLOOKUP(A520,'Fall20 data fy22 comp rev '!$K$11:$N$536,3,0))</f>
        <v>7</v>
      </c>
      <c r="D520" s="3" t="s">
        <v>562</v>
      </c>
      <c r="E520" s="3">
        <v>183.0</v>
      </c>
      <c r="F520" s="3">
        <v>0.0</v>
      </c>
      <c r="G520" s="3">
        <v>0.0</v>
      </c>
      <c r="H520" s="3">
        <f t="shared" si="29"/>
        <v>0</v>
      </c>
      <c r="I520" s="88">
        <f t="shared" si="30"/>
        <v>0</v>
      </c>
      <c r="J520" s="3">
        <v>0.0</v>
      </c>
      <c r="K520" s="3">
        <f t="shared" si="31"/>
        <v>0</v>
      </c>
      <c r="L520" s="3" t="str">
        <f t="shared" si="32"/>
        <v>#DIV/0!</v>
      </c>
      <c r="M520" s="3"/>
      <c r="N520" s="3">
        <f t="shared" si="33"/>
        <v>0</v>
      </c>
      <c r="O520" s="3">
        <f t="shared" si="34"/>
        <v>0</v>
      </c>
      <c r="P520" s="3" t="str">
        <f t="shared" si="35"/>
        <v>#DIV/0!</v>
      </c>
      <c r="Q520" s="3"/>
      <c r="R520" s="3">
        <f t="shared" ref="R520:T520" si="541">N520-J520</f>
        <v>0</v>
      </c>
      <c r="S520" s="3">
        <f t="shared" si="541"/>
        <v>0</v>
      </c>
      <c r="T520" s="3" t="str">
        <f t="shared" si="541"/>
        <v>#DIV/0!</v>
      </c>
      <c r="U520" s="3"/>
      <c r="V520" s="3"/>
      <c r="W520" s="3"/>
      <c r="X520" s="3"/>
      <c r="Y520" s="3"/>
      <c r="Z520" s="3"/>
    </row>
    <row r="521" ht="14.25" customHeight="1">
      <c r="A521" s="15">
        <v>6004.0</v>
      </c>
      <c r="B521" s="2">
        <v>61.0</v>
      </c>
      <c r="C521" s="2">
        <f>IF(A521&gt;=6000, 0,VLOOKUP(A521,'Fall20 data fy22 comp rev '!$K$11:$N$536,3,0))</f>
        <v>0</v>
      </c>
      <c r="D521" s="3" t="s">
        <v>4424</v>
      </c>
      <c r="E521" s="3">
        <v>208.0</v>
      </c>
      <c r="F521" s="3">
        <v>102.0</v>
      </c>
      <c r="G521" s="3">
        <v>17.0</v>
      </c>
      <c r="H521" s="3">
        <f t="shared" si="29"/>
        <v>110.5</v>
      </c>
      <c r="I521" s="88">
        <f t="shared" si="30"/>
        <v>0.53125</v>
      </c>
      <c r="J521" s="3">
        <v>246996.49</v>
      </c>
      <c r="K521" s="3">
        <f t="shared" si="31"/>
        <v>1187.483125</v>
      </c>
      <c r="L521" s="3">
        <f t="shared" si="32"/>
        <v>2235.262353</v>
      </c>
      <c r="M521" s="3"/>
      <c r="N521" s="3">
        <f t="shared" si="33"/>
        <v>203327.5525</v>
      </c>
      <c r="O521" s="3">
        <f t="shared" si="34"/>
        <v>977.5363101</v>
      </c>
      <c r="P521" s="3">
        <f t="shared" si="35"/>
        <v>1840.068348</v>
      </c>
      <c r="Q521" s="3"/>
      <c r="R521" s="3">
        <f t="shared" ref="R521:T521" si="542">N521-J521</f>
        <v>-43668.9375</v>
      </c>
      <c r="S521" s="3">
        <f t="shared" si="542"/>
        <v>-209.9468149</v>
      </c>
      <c r="T521" s="3">
        <f t="shared" si="542"/>
        <v>-395.1940045</v>
      </c>
      <c r="U521" s="3"/>
      <c r="V521" s="3"/>
      <c r="W521" s="3"/>
      <c r="X521" s="3"/>
      <c r="Y521" s="3"/>
      <c r="Z521" s="3"/>
    </row>
    <row r="522" ht="14.25" customHeight="1">
      <c r="A522" s="15">
        <v>6012.0</v>
      </c>
      <c r="B522" s="2">
        <v>61.0</v>
      </c>
      <c r="C522" s="2">
        <f>IF(A522&gt;=6000, 0,VLOOKUP(A522,'Fall20 data fy22 comp rev '!$K$11:$N$536,3,0))</f>
        <v>0</v>
      </c>
      <c r="D522" s="3" t="s">
        <v>4425</v>
      </c>
      <c r="E522" s="3">
        <v>168.0</v>
      </c>
      <c r="F522" s="3">
        <v>77.0</v>
      </c>
      <c r="G522" s="3">
        <v>12.0</v>
      </c>
      <c r="H522" s="3">
        <f t="shared" si="29"/>
        <v>83</v>
      </c>
      <c r="I522" s="88">
        <f t="shared" si="30"/>
        <v>0.494047619</v>
      </c>
      <c r="J522" s="3">
        <v>190898.24</v>
      </c>
      <c r="K522" s="3">
        <f t="shared" si="31"/>
        <v>1136.299048</v>
      </c>
      <c r="L522" s="3">
        <f t="shared" si="32"/>
        <v>2299.978795</v>
      </c>
      <c r="M522" s="3"/>
      <c r="N522" s="3">
        <f t="shared" si="33"/>
        <v>152725.6729</v>
      </c>
      <c r="O522" s="3">
        <f t="shared" si="34"/>
        <v>909.0813864</v>
      </c>
      <c r="P522" s="3">
        <f t="shared" si="35"/>
        <v>1840.068348</v>
      </c>
      <c r="Q522" s="3"/>
      <c r="R522" s="3">
        <f t="shared" ref="R522:T522" si="543">N522-J522</f>
        <v>-38172.56708</v>
      </c>
      <c r="S522" s="3">
        <f t="shared" si="543"/>
        <v>-227.2176612</v>
      </c>
      <c r="T522" s="3">
        <f t="shared" si="543"/>
        <v>-459.9104468</v>
      </c>
      <c r="U522" s="3"/>
      <c r="V522" s="3"/>
      <c r="W522" s="3"/>
      <c r="X522" s="3"/>
      <c r="Y522" s="3"/>
      <c r="Z522" s="3"/>
    </row>
    <row r="523" ht="14.25" customHeight="1">
      <c r="A523" s="15">
        <v>6013.0</v>
      </c>
      <c r="B523" s="2">
        <v>61.0</v>
      </c>
      <c r="C523" s="2">
        <f>IF(A523&gt;=6000, 0,VLOOKUP(A523,'Fall20 data fy22 comp rev '!$K$11:$N$536,3,0))</f>
        <v>0</v>
      </c>
      <c r="D523" s="3" t="s">
        <v>4426</v>
      </c>
      <c r="E523" s="3">
        <v>118.0</v>
      </c>
      <c r="F523" s="3">
        <v>40.0</v>
      </c>
      <c r="G523" s="3">
        <v>5.0</v>
      </c>
      <c r="H523" s="3">
        <f t="shared" si="29"/>
        <v>42.5</v>
      </c>
      <c r="I523" s="88">
        <f t="shared" si="30"/>
        <v>0.3601694915</v>
      </c>
      <c r="J523" s="3">
        <v>86254.48000000001</v>
      </c>
      <c r="K523" s="3">
        <f t="shared" si="31"/>
        <v>730.9701695</v>
      </c>
      <c r="L523" s="3">
        <f t="shared" si="32"/>
        <v>2029.517176</v>
      </c>
      <c r="M523" s="3"/>
      <c r="N523" s="3">
        <f t="shared" si="33"/>
        <v>78202.90481</v>
      </c>
      <c r="O523" s="3">
        <f t="shared" si="34"/>
        <v>662.7364814</v>
      </c>
      <c r="P523" s="3">
        <f t="shared" si="35"/>
        <v>1840.068348</v>
      </c>
      <c r="Q523" s="3"/>
      <c r="R523" s="3">
        <f t="shared" ref="R523:T523" si="544">N523-J523</f>
        <v>-8051.575192</v>
      </c>
      <c r="S523" s="3">
        <f t="shared" si="544"/>
        <v>-68.23368807</v>
      </c>
      <c r="T523" s="3">
        <f t="shared" si="544"/>
        <v>-189.4488281</v>
      </c>
      <c r="U523" s="3"/>
      <c r="V523" s="3"/>
      <c r="W523" s="3"/>
      <c r="X523" s="3"/>
      <c r="Y523" s="3"/>
      <c r="Z523" s="3"/>
    </row>
    <row r="524" ht="14.25" customHeight="1">
      <c r="A524" s="15">
        <v>6014.0</v>
      </c>
      <c r="B524" s="2">
        <v>61.0</v>
      </c>
      <c r="C524" s="2">
        <f>IF(A524&gt;=6000, 0,VLOOKUP(A524,'Fall20 data fy22 comp rev '!$K$11:$N$536,3,0))</f>
        <v>0</v>
      </c>
      <c r="D524" s="3" t="s">
        <v>4427</v>
      </c>
      <c r="E524" s="3">
        <v>93.0</v>
      </c>
      <c r="F524" s="3">
        <v>46.0</v>
      </c>
      <c r="G524" s="3">
        <v>8.0</v>
      </c>
      <c r="H524" s="3">
        <f t="shared" si="29"/>
        <v>50</v>
      </c>
      <c r="I524" s="88">
        <f t="shared" si="30"/>
        <v>0.5376344086</v>
      </c>
      <c r="J524" s="3">
        <v>110554.6</v>
      </c>
      <c r="K524" s="3">
        <f t="shared" si="31"/>
        <v>1188.75914</v>
      </c>
      <c r="L524" s="3">
        <f t="shared" si="32"/>
        <v>2211.092</v>
      </c>
      <c r="M524" s="3"/>
      <c r="N524" s="3">
        <f t="shared" si="33"/>
        <v>92003.41742</v>
      </c>
      <c r="O524" s="3">
        <f t="shared" si="34"/>
        <v>989.2840583</v>
      </c>
      <c r="P524" s="3">
        <f t="shared" si="35"/>
        <v>1840.068348</v>
      </c>
      <c r="Q524" s="3"/>
      <c r="R524" s="3">
        <f t="shared" ref="R524:T524" si="545">N524-J524</f>
        <v>-18551.18258</v>
      </c>
      <c r="S524" s="3">
        <f t="shared" si="545"/>
        <v>-199.4750815</v>
      </c>
      <c r="T524" s="3">
        <f t="shared" si="545"/>
        <v>-371.0236516</v>
      </c>
      <c r="U524" s="3"/>
      <c r="V524" s="3"/>
      <c r="W524" s="3"/>
      <c r="X524" s="3"/>
      <c r="Y524" s="3"/>
      <c r="Z524" s="3"/>
    </row>
    <row r="525" ht="14.25" customHeight="1">
      <c r="A525" s="15">
        <v>6018.0</v>
      </c>
      <c r="B525" s="2">
        <v>61.0</v>
      </c>
      <c r="C525" s="2">
        <f>IF(A525&gt;=6000, 0,VLOOKUP(A525,'Fall20 data fy22 comp rev '!$K$11:$N$536,3,0))</f>
        <v>0</v>
      </c>
      <c r="D525" s="3" t="s">
        <v>4428</v>
      </c>
      <c r="E525" s="3">
        <v>153.0</v>
      </c>
      <c r="F525" s="3">
        <v>54.0</v>
      </c>
      <c r="G525" s="3">
        <v>5.0</v>
      </c>
      <c r="H525" s="3">
        <f t="shared" si="29"/>
        <v>56.5</v>
      </c>
      <c r="I525" s="88">
        <f t="shared" si="30"/>
        <v>0.3692810458</v>
      </c>
      <c r="J525" s="3">
        <v>85652.45</v>
      </c>
      <c r="K525" s="3">
        <f t="shared" si="31"/>
        <v>559.8199346</v>
      </c>
      <c r="L525" s="3">
        <f t="shared" si="32"/>
        <v>1515.972566</v>
      </c>
      <c r="M525" s="3"/>
      <c r="N525" s="3">
        <f t="shared" si="33"/>
        <v>103963.8617</v>
      </c>
      <c r="O525" s="3">
        <f t="shared" si="34"/>
        <v>679.502364</v>
      </c>
      <c r="P525" s="3">
        <f t="shared" si="35"/>
        <v>1840.068348</v>
      </c>
      <c r="Q525" s="3"/>
      <c r="R525" s="3">
        <f t="shared" ref="R525:T525" si="546">N525-J525</f>
        <v>18311.41169</v>
      </c>
      <c r="S525" s="3">
        <f t="shared" si="546"/>
        <v>119.6824293</v>
      </c>
      <c r="T525" s="3">
        <f t="shared" si="546"/>
        <v>324.095782</v>
      </c>
      <c r="U525" s="3"/>
      <c r="V525" s="3"/>
      <c r="W525" s="3"/>
      <c r="X525" s="3"/>
      <c r="Y525" s="3"/>
      <c r="Z525" s="3"/>
    </row>
    <row r="526" ht="14.25" customHeight="1">
      <c r="A526" s="15">
        <v>6026.0</v>
      </c>
      <c r="B526" s="2">
        <v>61.0</v>
      </c>
      <c r="C526" s="2">
        <f>IF(A526&gt;=6000, 0,VLOOKUP(A526,'Fall20 data fy22 comp rev '!$K$11:$N$536,3,0))</f>
        <v>0</v>
      </c>
      <c r="D526" s="3" t="s">
        <v>4429</v>
      </c>
      <c r="E526" s="3">
        <v>79.0</v>
      </c>
      <c r="F526" s="3">
        <v>24.0</v>
      </c>
      <c r="G526" s="3">
        <v>10.0</v>
      </c>
      <c r="H526" s="3">
        <f t="shared" si="29"/>
        <v>29</v>
      </c>
      <c r="I526" s="88">
        <f t="shared" si="30"/>
        <v>0.3670886076</v>
      </c>
      <c r="J526" s="3">
        <v>54346.89</v>
      </c>
      <c r="K526" s="3">
        <f t="shared" si="31"/>
        <v>687.9353165</v>
      </c>
      <c r="L526" s="3">
        <f t="shared" si="32"/>
        <v>1874.03069</v>
      </c>
      <c r="M526" s="3"/>
      <c r="N526" s="3">
        <f t="shared" si="33"/>
        <v>53361.9821</v>
      </c>
      <c r="O526" s="3">
        <f t="shared" si="34"/>
        <v>675.4681279</v>
      </c>
      <c r="P526" s="3">
        <f t="shared" si="35"/>
        <v>1840.068348</v>
      </c>
      <c r="Q526" s="3"/>
      <c r="R526" s="3">
        <f t="shared" ref="R526:T526" si="547">N526-J526</f>
        <v>-984.9078959</v>
      </c>
      <c r="S526" s="3">
        <f t="shared" si="547"/>
        <v>-12.46718856</v>
      </c>
      <c r="T526" s="3">
        <f t="shared" si="547"/>
        <v>-33.96234124</v>
      </c>
      <c r="U526" s="3"/>
      <c r="V526" s="3"/>
      <c r="W526" s="3"/>
      <c r="X526" s="3"/>
      <c r="Y526" s="3"/>
      <c r="Z526" s="3"/>
    </row>
    <row r="527" ht="14.25" customHeight="1">
      <c r="A527" s="15">
        <v>6027.0</v>
      </c>
      <c r="B527" s="2">
        <v>61.0</v>
      </c>
      <c r="C527" s="2">
        <f>IF(A527&gt;=6000, 0,VLOOKUP(A527,'Fall20 data fy22 comp rev '!$K$11:$N$536,3,0))</f>
        <v>0</v>
      </c>
      <c r="D527" s="3" t="s">
        <v>4430</v>
      </c>
      <c r="E527" s="3">
        <v>92.0</v>
      </c>
      <c r="F527" s="3">
        <v>22.0</v>
      </c>
      <c r="G527" s="3">
        <v>3.0</v>
      </c>
      <c r="H527" s="3">
        <f t="shared" si="29"/>
        <v>23.5</v>
      </c>
      <c r="I527" s="88">
        <f t="shared" si="30"/>
        <v>0.2554347826</v>
      </c>
      <c r="J527" s="3">
        <v>51884.04</v>
      </c>
      <c r="K527" s="3">
        <f t="shared" si="31"/>
        <v>563.9569565</v>
      </c>
      <c r="L527" s="3">
        <f t="shared" si="32"/>
        <v>2207.831489</v>
      </c>
      <c r="M527" s="3"/>
      <c r="N527" s="3">
        <f t="shared" si="33"/>
        <v>43241.60619</v>
      </c>
      <c r="O527" s="3">
        <f t="shared" si="34"/>
        <v>470.0174586</v>
      </c>
      <c r="P527" s="3">
        <f t="shared" si="35"/>
        <v>1840.068348</v>
      </c>
      <c r="Q527" s="3"/>
      <c r="R527" s="3">
        <f t="shared" ref="R527:T527" si="548">N527-J527</f>
        <v>-8642.433812</v>
      </c>
      <c r="S527" s="3">
        <f t="shared" si="548"/>
        <v>-93.93949796</v>
      </c>
      <c r="T527" s="3">
        <f t="shared" si="548"/>
        <v>-367.7631409</v>
      </c>
      <c r="U527" s="3"/>
      <c r="V527" s="3"/>
      <c r="W527" s="3"/>
      <c r="X527" s="3"/>
      <c r="Y527" s="3"/>
      <c r="Z527" s="3"/>
    </row>
    <row r="528" ht="14.25" customHeight="1">
      <c r="A528" s="15">
        <v>6049.0</v>
      </c>
      <c r="B528" s="2">
        <v>61.0</v>
      </c>
      <c r="C528" s="2">
        <f>IF(A528&gt;=6000, 0,VLOOKUP(A528,'Fall20 data fy22 comp rev '!$K$11:$N$536,3,0))</f>
        <v>0</v>
      </c>
      <c r="D528" s="3" t="s">
        <v>4431</v>
      </c>
      <c r="E528" s="3">
        <v>174.0</v>
      </c>
      <c r="F528" s="3">
        <v>66.0</v>
      </c>
      <c r="G528" s="3">
        <v>18.0</v>
      </c>
      <c r="H528" s="3">
        <f t="shared" si="29"/>
        <v>75</v>
      </c>
      <c r="I528" s="88">
        <f t="shared" si="30"/>
        <v>0.4310344828</v>
      </c>
      <c r="J528" s="3">
        <v>166543.38999999998</v>
      </c>
      <c r="K528" s="3">
        <f t="shared" si="31"/>
        <v>957.1459195</v>
      </c>
      <c r="L528" s="3">
        <f t="shared" si="32"/>
        <v>2220.578533</v>
      </c>
      <c r="M528" s="3"/>
      <c r="N528" s="3">
        <f t="shared" si="33"/>
        <v>138005.1261</v>
      </c>
      <c r="O528" s="3">
        <f t="shared" si="34"/>
        <v>793.1329088</v>
      </c>
      <c r="P528" s="3">
        <f t="shared" si="35"/>
        <v>1840.068348</v>
      </c>
      <c r="Q528" s="3"/>
      <c r="R528" s="3">
        <f t="shared" ref="R528:T528" si="549">N528-J528</f>
        <v>-28538.26387</v>
      </c>
      <c r="S528" s="3">
        <f t="shared" si="549"/>
        <v>-164.0130107</v>
      </c>
      <c r="T528" s="3">
        <f t="shared" si="549"/>
        <v>-380.5101849</v>
      </c>
      <c r="U528" s="3"/>
      <c r="V528" s="3"/>
      <c r="W528" s="3"/>
      <c r="X528" s="3"/>
      <c r="Y528" s="3"/>
      <c r="Z528" s="3"/>
    </row>
    <row r="529" ht="14.25" customHeight="1">
      <c r="A529" s="15">
        <v>6051.0</v>
      </c>
      <c r="B529" s="2">
        <v>61.0</v>
      </c>
      <c r="C529" s="2">
        <f>IF(A529&gt;=6000, 0,VLOOKUP(A529,'Fall20 data fy22 comp rev '!$K$11:$N$536,3,0))</f>
        <v>0</v>
      </c>
      <c r="D529" s="3" t="s">
        <v>4432</v>
      </c>
      <c r="E529" s="3">
        <v>149.0</v>
      </c>
      <c r="F529" s="3">
        <v>65.0</v>
      </c>
      <c r="G529" s="3">
        <v>2.0</v>
      </c>
      <c r="H529" s="3">
        <f t="shared" si="29"/>
        <v>66</v>
      </c>
      <c r="I529" s="88">
        <f t="shared" si="30"/>
        <v>0.4429530201</v>
      </c>
      <c r="J529" s="3">
        <v>127520.9</v>
      </c>
      <c r="K529" s="3">
        <f t="shared" si="31"/>
        <v>855.8449664</v>
      </c>
      <c r="L529" s="3">
        <f t="shared" si="32"/>
        <v>1932.134848</v>
      </c>
      <c r="M529" s="3"/>
      <c r="N529" s="3">
        <f t="shared" si="33"/>
        <v>121444.511</v>
      </c>
      <c r="O529" s="3">
        <f t="shared" si="34"/>
        <v>815.0638322</v>
      </c>
      <c r="P529" s="3">
        <f t="shared" si="35"/>
        <v>1840.068348</v>
      </c>
      <c r="Q529" s="3"/>
      <c r="R529" s="3">
        <f t="shared" ref="R529:T529" si="550">N529-J529</f>
        <v>-6076.389004</v>
      </c>
      <c r="S529" s="3">
        <f t="shared" si="550"/>
        <v>-40.78113426</v>
      </c>
      <c r="T529" s="3">
        <f t="shared" si="550"/>
        <v>-92.06650007</v>
      </c>
      <c r="U529" s="3"/>
      <c r="V529" s="3"/>
      <c r="W529" s="3"/>
      <c r="X529" s="3"/>
      <c r="Y529" s="3"/>
      <c r="Z529" s="3"/>
    </row>
    <row r="530" ht="14.25" customHeight="1">
      <c r="A530" s="15">
        <v>6074.0</v>
      </c>
      <c r="B530" s="2">
        <v>50.0</v>
      </c>
      <c r="C530" s="2">
        <f>IF(A530&gt;=6000, 0,VLOOKUP(A530,'Fall20 data fy22 comp rev '!$K$11:$N$536,3,0))</f>
        <v>0</v>
      </c>
      <c r="D530" s="3" t="s">
        <v>4433</v>
      </c>
      <c r="E530" s="3">
        <v>5.0</v>
      </c>
      <c r="F530" s="3">
        <v>0.0</v>
      </c>
      <c r="G530" s="3">
        <v>0.0</v>
      </c>
      <c r="H530" s="3">
        <f t="shared" si="29"/>
        <v>0</v>
      </c>
      <c r="I530" s="88">
        <f t="shared" si="30"/>
        <v>0</v>
      </c>
      <c r="J530" s="3">
        <v>0.0</v>
      </c>
      <c r="K530" s="3">
        <f t="shared" si="31"/>
        <v>0</v>
      </c>
      <c r="L530" s="3" t="str">
        <f t="shared" si="32"/>
        <v>#DIV/0!</v>
      </c>
      <c r="M530" s="3"/>
      <c r="N530" s="3">
        <f t="shared" si="33"/>
        <v>0</v>
      </c>
      <c r="O530" s="3">
        <f t="shared" si="34"/>
        <v>0</v>
      </c>
      <c r="P530" s="3" t="str">
        <f t="shared" si="35"/>
        <v>#DIV/0!</v>
      </c>
      <c r="Q530" s="3"/>
      <c r="R530" s="3">
        <f t="shared" ref="R530:T530" si="551">N530-J530</f>
        <v>0</v>
      </c>
      <c r="S530" s="3">
        <f t="shared" si="551"/>
        <v>0</v>
      </c>
      <c r="T530" s="3" t="str">
        <f t="shared" si="551"/>
        <v>#DIV/0!</v>
      </c>
      <c r="U530" s="3"/>
      <c r="V530" s="3"/>
      <c r="W530" s="3"/>
      <c r="X530" s="3"/>
      <c r="Y530" s="3"/>
      <c r="Z530" s="3"/>
    </row>
    <row r="531" ht="14.25" customHeight="1">
      <c r="A531" s="15">
        <v>6076.0</v>
      </c>
      <c r="B531" s="2">
        <v>50.0</v>
      </c>
      <c r="C531" s="2">
        <f>IF(A531&gt;=6000, 0,VLOOKUP(A531,'Fall20 data fy22 comp rev '!$K$11:$N$536,3,0))</f>
        <v>0</v>
      </c>
      <c r="D531" s="3" t="s">
        <v>590</v>
      </c>
      <c r="E531" s="3">
        <v>153.0</v>
      </c>
      <c r="F531" s="3">
        <v>86.0</v>
      </c>
      <c r="G531" s="3">
        <v>13.0</v>
      </c>
      <c r="H531" s="3">
        <f t="shared" si="29"/>
        <v>92.5</v>
      </c>
      <c r="I531" s="88">
        <f t="shared" si="30"/>
        <v>0.6045751634</v>
      </c>
      <c r="J531" s="3">
        <v>258435.06</v>
      </c>
      <c r="K531" s="3">
        <f t="shared" si="31"/>
        <v>1689.118039</v>
      </c>
      <c r="L531" s="3">
        <f t="shared" si="32"/>
        <v>2793.892541</v>
      </c>
      <c r="M531" s="3"/>
      <c r="N531" s="3">
        <f t="shared" si="33"/>
        <v>170206.3222</v>
      </c>
      <c r="O531" s="3">
        <f t="shared" si="34"/>
        <v>1112.459622</v>
      </c>
      <c r="P531" s="3">
        <f t="shared" si="35"/>
        <v>1840.068348</v>
      </c>
      <c r="Q531" s="3"/>
      <c r="R531" s="3">
        <f t="shared" ref="R531:T531" si="552">N531-J531</f>
        <v>-88228.73777</v>
      </c>
      <c r="S531" s="3">
        <f t="shared" si="552"/>
        <v>-576.6584168</v>
      </c>
      <c r="T531" s="3">
        <f t="shared" si="552"/>
        <v>-953.8241921</v>
      </c>
      <c r="U531" s="3"/>
      <c r="V531" s="3"/>
      <c r="W531" s="3"/>
      <c r="X531" s="3"/>
      <c r="Y531" s="3"/>
      <c r="Z531" s="3"/>
    </row>
    <row r="532" ht="14.25" customHeight="1">
      <c r="A532" s="15">
        <v>6079.0</v>
      </c>
      <c r="B532" s="2">
        <v>52.0</v>
      </c>
      <c r="C532" s="2">
        <f>IF(A532&gt;=6000, 0,VLOOKUP(A532,'Fall20 data fy22 comp rev '!$K$11:$N$536,3,0))</f>
        <v>0</v>
      </c>
      <c r="D532" s="3" t="s">
        <v>591</v>
      </c>
      <c r="E532" s="3">
        <v>88.0</v>
      </c>
      <c r="F532" s="3">
        <v>48.0</v>
      </c>
      <c r="G532" s="3">
        <v>14.0</v>
      </c>
      <c r="H532" s="3">
        <f t="shared" si="29"/>
        <v>55</v>
      </c>
      <c r="I532" s="88">
        <f t="shared" si="30"/>
        <v>0.625</v>
      </c>
      <c r="J532" s="3">
        <v>141093.94</v>
      </c>
      <c r="K532" s="3">
        <f t="shared" si="31"/>
        <v>1603.340227</v>
      </c>
      <c r="L532" s="3">
        <f t="shared" si="32"/>
        <v>2565.344364</v>
      </c>
      <c r="M532" s="3"/>
      <c r="N532" s="3">
        <f t="shared" si="33"/>
        <v>101203.7592</v>
      </c>
      <c r="O532" s="3">
        <f t="shared" si="34"/>
        <v>1150.042718</v>
      </c>
      <c r="P532" s="3">
        <f t="shared" si="35"/>
        <v>1840.068348</v>
      </c>
      <c r="Q532" s="3"/>
      <c r="R532" s="3">
        <f t="shared" ref="R532:T532" si="553">N532-J532</f>
        <v>-39890.18084</v>
      </c>
      <c r="S532" s="3">
        <f t="shared" si="553"/>
        <v>-453.2975095</v>
      </c>
      <c r="T532" s="3">
        <f t="shared" si="553"/>
        <v>-725.2760152</v>
      </c>
      <c r="U532" s="3"/>
      <c r="V532" s="3"/>
      <c r="W532" s="3"/>
      <c r="X532" s="3"/>
      <c r="Y532" s="3"/>
      <c r="Z532" s="3"/>
    </row>
    <row r="533" ht="14.25" customHeight="1">
      <c r="A533" s="15">
        <v>6083.0</v>
      </c>
      <c r="B533" s="2">
        <v>50.0</v>
      </c>
      <c r="C533" s="2">
        <f>IF(A533&gt;=6000, 0,VLOOKUP(A533,'Fall20 data fy22 comp rev '!$K$11:$N$536,3,0))</f>
        <v>0</v>
      </c>
      <c r="D533" s="3" t="s">
        <v>592</v>
      </c>
      <c r="E533" s="3">
        <v>98.0</v>
      </c>
      <c r="F533" s="3">
        <v>28.0</v>
      </c>
      <c r="G533" s="3">
        <v>16.0</v>
      </c>
      <c r="H533" s="3">
        <f t="shared" si="29"/>
        <v>36</v>
      </c>
      <c r="I533" s="88">
        <f t="shared" si="30"/>
        <v>0.3673469388</v>
      </c>
      <c r="J533" s="3">
        <v>65730.73</v>
      </c>
      <c r="K533" s="3">
        <f t="shared" si="31"/>
        <v>670.7217347</v>
      </c>
      <c r="L533" s="3">
        <f t="shared" si="32"/>
        <v>1825.853611</v>
      </c>
      <c r="M533" s="3"/>
      <c r="N533" s="3">
        <f t="shared" si="33"/>
        <v>66242.46054</v>
      </c>
      <c r="O533" s="3">
        <f t="shared" si="34"/>
        <v>675.9434749</v>
      </c>
      <c r="P533" s="3">
        <f t="shared" si="35"/>
        <v>1840.068348</v>
      </c>
      <c r="Q533" s="3"/>
      <c r="R533" s="3">
        <f t="shared" ref="R533:T533" si="554">N533-J533</f>
        <v>511.7305431</v>
      </c>
      <c r="S533" s="3">
        <f t="shared" si="554"/>
        <v>5.221740235</v>
      </c>
      <c r="T533" s="3">
        <f t="shared" si="554"/>
        <v>14.21473731</v>
      </c>
      <c r="U533" s="3"/>
      <c r="V533" s="3"/>
      <c r="W533" s="3"/>
      <c r="X533" s="3"/>
      <c r="Y533" s="3"/>
      <c r="Z533" s="3"/>
    </row>
    <row r="534" ht="14.25" customHeight="1">
      <c r="A534" s="15">
        <v>6090.0</v>
      </c>
      <c r="B534" s="2">
        <v>52.0</v>
      </c>
      <c r="C534" s="2">
        <f>IF(A534&gt;=6000, 0,VLOOKUP(A534,'Fall20 data fy22 comp rev '!$K$11:$N$536,3,0))</f>
        <v>0</v>
      </c>
      <c r="D534" s="3" t="s">
        <v>593</v>
      </c>
      <c r="E534" s="3">
        <v>174.0</v>
      </c>
      <c r="F534" s="3">
        <v>32.0</v>
      </c>
      <c r="G534" s="3">
        <v>6.0</v>
      </c>
      <c r="H534" s="3">
        <f t="shared" si="29"/>
        <v>35</v>
      </c>
      <c r="I534" s="88">
        <f t="shared" si="30"/>
        <v>0.2011494253</v>
      </c>
      <c r="J534" s="3">
        <v>54675.270000000004</v>
      </c>
      <c r="K534" s="3">
        <f t="shared" si="31"/>
        <v>314.2256897</v>
      </c>
      <c r="L534" s="3">
        <f t="shared" si="32"/>
        <v>1562.150571</v>
      </c>
      <c r="M534" s="3"/>
      <c r="N534" s="3">
        <f t="shared" si="33"/>
        <v>64402.39219</v>
      </c>
      <c r="O534" s="3">
        <f t="shared" si="34"/>
        <v>370.1286908</v>
      </c>
      <c r="P534" s="3">
        <f t="shared" si="35"/>
        <v>1840.068348</v>
      </c>
      <c r="Q534" s="3"/>
      <c r="R534" s="3">
        <f t="shared" ref="R534:T534" si="555">N534-J534</f>
        <v>9727.122195</v>
      </c>
      <c r="S534" s="3">
        <f t="shared" si="555"/>
        <v>55.90300112</v>
      </c>
      <c r="T534" s="3">
        <f t="shared" si="555"/>
        <v>277.917777</v>
      </c>
      <c r="U534" s="3"/>
      <c r="V534" s="3"/>
      <c r="W534" s="3"/>
      <c r="X534" s="3"/>
      <c r="Y534" s="3"/>
      <c r="Z534" s="3"/>
    </row>
    <row r="535" ht="14.25" customHeight="1">
      <c r="A535" s="15">
        <v>6094.0</v>
      </c>
      <c r="B535" s="2">
        <v>52.0</v>
      </c>
      <c r="C535" s="2">
        <f>IF(A535&gt;=6000, 0,VLOOKUP(A535,'Fall20 data fy22 comp rev '!$K$11:$N$536,3,0))</f>
        <v>0</v>
      </c>
      <c r="D535" s="3" t="s">
        <v>594</v>
      </c>
      <c r="E535" s="3">
        <v>82.0</v>
      </c>
      <c r="F535" s="3">
        <v>41.0</v>
      </c>
      <c r="G535" s="3">
        <v>8.0</v>
      </c>
      <c r="H535" s="3">
        <f t="shared" si="29"/>
        <v>45</v>
      </c>
      <c r="I535" s="88">
        <f t="shared" si="30"/>
        <v>0.5487804878</v>
      </c>
      <c r="J535" s="3">
        <v>115535.03000000001</v>
      </c>
      <c r="K535" s="3">
        <f t="shared" si="31"/>
        <v>1408.96378</v>
      </c>
      <c r="L535" s="3">
        <f t="shared" si="32"/>
        <v>2567.445111</v>
      </c>
      <c r="M535" s="3"/>
      <c r="N535" s="3">
        <f t="shared" si="33"/>
        <v>82803.07568</v>
      </c>
      <c r="O535" s="3">
        <f t="shared" si="34"/>
        <v>1009.793606</v>
      </c>
      <c r="P535" s="3">
        <f t="shared" si="35"/>
        <v>1840.068348</v>
      </c>
      <c r="Q535" s="3"/>
      <c r="R535" s="3">
        <f t="shared" ref="R535:T535" si="556">N535-J535</f>
        <v>-32731.95432</v>
      </c>
      <c r="S535" s="3">
        <f t="shared" si="556"/>
        <v>-399.1701746</v>
      </c>
      <c r="T535" s="3">
        <f t="shared" si="556"/>
        <v>-727.3767627</v>
      </c>
      <c r="U535" s="3"/>
      <c r="V535" s="3"/>
      <c r="W535" s="3"/>
      <c r="X535" s="3"/>
      <c r="Y535" s="3"/>
      <c r="Z535" s="3"/>
    </row>
    <row r="536" ht="14.25" customHeight="1">
      <c r="A536" s="15">
        <v>6095.0</v>
      </c>
      <c r="B536" s="2">
        <v>52.0</v>
      </c>
      <c r="C536" s="2">
        <f>IF(A536&gt;=6000, 0,VLOOKUP(A536,'Fall20 data fy22 comp rev '!$K$11:$N$536,3,0))</f>
        <v>0</v>
      </c>
      <c r="D536" s="3" t="s">
        <v>595</v>
      </c>
      <c r="E536" s="3">
        <v>48.0</v>
      </c>
      <c r="F536" s="3">
        <v>26.0</v>
      </c>
      <c r="G536" s="3">
        <v>9.0</v>
      </c>
      <c r="H536" s="3">
        <f t="shared" si="29"/>
        <v>30.5</v>
      </c>
      <c r="I536" s="88">
        <f t="shared" si="30"/>
        <v>0.6354166667</v>
      </c>
      <c r="J536" s="3">
        <v>79577.42</v>
      </c>
      <c r="K536" s="3">
        <f t="shared" si="31"/>
        <v>1657.862917</v>
      </c>
      <c r="L536" s="3">
        <f t="shared" si="32"/>
        <v>2609.095738</v>
      </c>
      <c r="M536" s="3"/>
      <c r="N536" s="3">
        <f t="shared" si="33"/>
        <v>56122.08463</v>
      </c>
      <c r="O536" s="3">
        <f t="shared" si="34"/>
        <v>1169.210096</v>
      </c>
      <c r="P536" s="3">
        <f t="shared" si="35"/>
        <v>1840.068348</v>
      </c>
      <c r="Q536" s="3"/>
      <c r="R536" s="3">
        <f t="shared" ref="R536:T536" si="557">N536-J536</f>
        <v>-23455.33537</v>
      </c>
      <c r="S536" s="3">
        <f t="shared" si="557"/>
        <v>-488.6528203</v>
      </c>
      <c r="T536" s="3">
        <f t="shared" si="557"/>
        <v>-769.0273893</v>
      </c>
      <c r="U536" s="3"/>
      <c r="V536" s="3"/>
      <c r="W536" s="3"/>
      <c r="X536" s="3"/>
      <c r="Y536" s="3"/>
      <c r="Z536" s="3"/>
    </row>
    <row r="537" ht="14.25" customHeight="1">
      <c r="A537" s="15">
        <v>6096.0</v>
      </c>
      <c r="B537" s="2">
        <v>52.0</v>
      </c>
      <c r="C537" s="2">
        <f>IF(A537&gt;=6000, 0,VLOOKUP(A537,'Fall20 data fy22 comp rev '!$K$11:$N$536,3,0))</f>
        <v>0</v>
      </c>
      <c r="D537" s="3" t="s">
        <v>4434</v>
      </c>
      <c r="E537" s="3">
        <v>23.0</v>
      </c>
      <c r="F537" s="3">
        <v>14.0</v>
      </c>
      <c r="G537" s="3">
        <v>2.0</v>
      </c>
      <c r="H537" s="3">
        <f t="shared" si="29"/>
        <v>15</v>
      </c>
      <c r="I537" s="88">
        <f t="shared" si="30"/>
        <v>0.652173913</v>
      </c>
      <c r="J537" s="3">
        <v>45535.36</v>
      </c>
      <c r="K537" s="3">
        <f t="shared" si="31"/>
        <v>1979.798261</v>
      </c>
      <c r="L537" s="3">
        <f t="shared" si="32"/>
        <v>3035.690667</v>
      </c>
      <c r="M537" s="3"/>
      <c r="N537" s="3">
        <f t="shared" si="33"/>
        <v>27601.02523</v>
      </c>
      <c r="O537" s="3">
        <f t="shared" si="34"/>
        <v>1200.044575</v>
      </c>
      <c r="P537" s="3">
        <f t="shared" si="35"/>
        <v>1840.068348</v>
      </c>
      <c r="Q537" s="3"/>
      <c r="R537" s="3">
        <f t="shared" ref="R537:T537" si="558">N537-J537</f>
        <v>-17934.33477</v>
      </c>
      <c r="S537" s="3">
        <f t="shared" si="558"/>
        <v>-779.7536858</v>
      </c>
      <c r="T537" s="3">
        <f t="shared" si="558"/>
        <v>-1195.622318</v>
      </c>
      <c r="U537" s="3"/>
      <c r="V537" s="3"/>
      <c r="W537" s="3"/>
      <c r="X537" s="3"/>
      <c r="Y537" s="3"/>
      <c r="Z537" s="3"/>
    </row>
    <row r="538" ht="14.25" customHeight="1">
      <c r="A538" s="15">
        <v>6383.0</v>
      </c>
      <c r="B538" s="2">
        <v>61.0</v>
      </c>
      <c r="C538" s="2">
        <f>IF(A538&gt;=6000, 0,VLOOKUP(A538,'Fall20 data fy22 comp rev '!$K$11:$N$536,3,0))</f>
        <v>0</v>
      </c>
      <c r="D538" s="3" t="s">
        <v>4435</v>
      </c>
      <c r="E538" s="3">
        <v>122.0</v>
      </c>
      <c r="F538" s="3">
        <v>47.0</v>
      </c>
      <c r="G538" s="3">
        <v>7.0</v>
      </c>
      <c r="H538" s="3">
        <f t="shared" si="29"/>
        <v>50.5</v>
      </c>
      <c r="I538" s="88">
        <f t="shared" si="30"/>
        <v>0.4139344262</v>
      </c>
      <c r="J538" s="3">
        <v>100757.93000000001</v>
      </c>
      <c r="K538" s="3">
        <f t="shared" si="31"/>
        <v>825.8846721</v>
      </c>
      <c r="L538" s="3">
        <f t="shared" si="32"/>
        <v>1995.206535</v>
      </c>
      <c r="M538" s="3"/>
      <c r="N538" s="3">
        <f t="shared" si="33"/>
        <v>92923.4516</v>
      </c>
      <c r="O538" s="3">
        <f t="shared" si="34"/>
        <v>761.667636</v>
      </c>
      <c r="P538" s="3">
        <f t="shared" si="35"/>
        <v>1840.068348</v>
      </c>
      <c r="Q538" s="3"/>
      <c r="R538" s="3">
        <f t="shared" ref="R538:T538" si="559">N538-J538</f>
        <v>-7834.478405</v>
      </c>
      <c r="S538" s="3">
        <f t="shared" si="559"/>
        <v>-64.21703611</v>
      </c>
      <c r="T538" s="3">
        <f t="shared" si="559"/>
        <v>-155.1381862</v>
      </c>
      <c r="U538" s="3"/>
      <c r="V538" s="3"/>
      <c r="W538" s="3"/>
      <c r="X538" s="3"/>
      <c r="Y538" s="3"/>
      <c r="Z538" s="3"/>
    </row>
    <row r="539" ht="14.25" customHeight="1">
      <c r="A539" s="15">
        <v>6979.0</v>
      </c>
      <c r="B539" s="2">
        <v>61.0</v>
      </c>
      <c r="C539" s="2">
        <f>IF(A539&gt;=6000, 0,VLOOKUP(A539,'Fall20 data fy22 comp rev '!$K$11:$N$536,3,0))</f>
        <v>0</v>
      </c>
      <c r="D539" s="3" t="s">
        <v>4436</v>
      </c>
      <c r="E539" s="3">
        <v>66.0</v>
      </c>
      <c r="F539" s="3">
        <v>35.0</v>
      </c>
      <c r="G539" s="3">
        <v>1.0</v>
      </c>
      <c r="H539" s="3">
        <f t="shared" si="29"/>
        <v>35.5</v>
      </c>
      <c r="I539" s="88">
        <f t="shared" si="30"/>
        <v>0.5378787879</v>
      </c>
      <c r="J539" s="3">
        <v>92220.05</v>
      </c>
      <c r="K539" s="3">
        <f t="shared" si="31"/>
        <v>1397.273485</v>
      </c>
      <c r="L539" s="3">
        <f t="shared" si="32"/>
        <v>2597.747887</v>
      </c>
      <c r="M539" s="3"/>
      <c r="N539" s="3">
        <f t="shared" si="33"/>
        <v>65322.42637</v>
      </c>
      <c r="O539" s="3">
        <f t="shared" si="34"/>
        <v>989.7337329</v>
      </c>
      <c r="P539" s="3">
        <f t="shared" si="35"/>
        <v>1840.068348</v>
      </c>
      <c r="Q539" s="3"/>
      <c r="R539" s="3">
        <f t="shared" ref="R539:T539" si="560">N539-J539</f>
        <v>-26897.62363</v>
      </c>
      <c r="S539" s="3">
        <f t="shared" si="560"/>
        <v>-407.539752</v>
      </c>
      <c r="T539" s="3">
        <f t="shared" si="560"/>
        <v>-757.6795389</v>
      </c>
      <c r="U539" s="3"/>
      <c r="V539" s="3"/>
      <c r="W539" s="3"/>
      <c r="X539" s="3"/>
      <c r="Y539" s="3"/>
      <c r="Z539" s="3"/>
    </row>
    <row r="540" ht="14.25" customHeight="1">
      <c r="A540" s="15">
        <v>1094.0</v>
      </c>
      <c r="B540" s="2">
        <v>34.0</v>
      </c>
      <c r="C540" s="2">
        <v>0.0</v>
      </c>
      <c r="D540" s="3" t="s">
        <v>1509</v>
      </c>
      <c r="E540" s="3">
        <v>190.0</v>
      </c>
      <c r="F540" s="3">
        <v>164.0</v>
      </c>
      <c r="G540" s="3">
        <v>11.0</v>
      </c>
      <c r="H540" s="3">
        <f t="shared" si="29"/>
        <v>169.5</v>
      </c>
      <c r="I540" s="88">
        <f t="shared" si="30"/>
        <v>0.8921052632</v>
      </c>
      <c r="J540" s="3">
        <v>556604.1</v>
      </c>
      <c r="K540" s="3">
        <f t="shared" si="31"/>
        <v>2929.495263</v>
      </c>
      <c r="L540" s="3">
        <f t="shared" si="32"/>
        <v>3283.8</v>
      </c>
      <c r="M540" s="3"/>
      <c r="N540" s="3">
        <f t="shared" si="33"/>
        <v>311891.5851</v>
      </c>
      <c r="O540" s="3">
        <f t="shared" si="34"/>
        <v>1641.534658</v>
      </c>
      <c r="P540" s="3">
        <f t="shared" si="35"/>
        <v>1840.068348</v>
      </c>
      <c r="Q540" s="3"/>
      <c r="R540" s="3">
        <f t="shared" ref="R540:T540" si="561">N540-J540</f>
        <v>-244712.5149</v>
      </c>
      <c r="S540" s="3">
        <f t="shared" si="561"/>
        <v>-1287.960605</v>
      </c>
      <c r="T540" s="3">
        <f t="shared" si="561"/>
        <v>-1443.731652</v>
      </c>
      <c r="U540" s="3"/>
      <c r="V540" s="3"/>
      <c r="W540" s="3"/>
      <c r="X540" s="3"/>
      <c r="Y540" s="3"/>
      <c r="Z540" s="3"/>
    </row>
    <row r="541" ht="14.25" customHeight="1">
      <c r="A541" s="15">
        <v>1115.0</v>
      </c>
      <c r="B541" s="2">
        <v>34.0</v>
      </c>
      <c r="C541" s="2">
        <v>0.0</v>
      </c>
      <c r="D541" s="3" t="s">
        <v>1511</v>
      </c>
      <c r="E541" s="3">
        <v>177.0</v>
      </c>
      <c r="F541" s="3">
        <v>126.0</v>
      </c>
      <c r="G541" s="3">
        <v>0.0</v>
      </c>
      <c r="H541" s="3">
        <f t="shared" si="29"/>
        <v>126</v>
      </c>
      <c r="I541" s="88">
        <f t="shared" si="30"/>
        <v>0.7118644068</v>
      </c>
      <c r="J541" s="3">
        <v>368223.44</v>
      </c>
      <c r="K541" s="3">
        <f t="shared" si="31"/>
        <v>2080.358418</v>
      </c>
      <c r="L541" s="3">
        <f t="shared" si="32"/>
        <v>2922.408254</v>
      </c>
      <c r="M541" s="3"/>
      <c r="N541" s="3">
        <f t="shared" si="33"/>
        <v>231848.6119</v>
      </c>
      <c r="O541" s="3">
        <f t="shared" si="34"/>
        <v>1309.879163</v>
      </c>
      <c r="P541" s="3">
        <f t="shared" si="35"/>
        <v>1840.068348</v>
      </c>
      <c r="Q541" s="3"/>
      <c r="R541" s="3">
        <f t="shared" ref="R541:T541" si="562">N541-J541</f>
        <v>-136374.8281</v>
      </c>
      <c r="S541" s="3">
        <f t="shared" si="562"/>
        <v>-770.4792548</v>
      </c>
      <c r="T541" s="3">
        <f t="shared" si="562"/>
        <v>-1082.339906</v>
      </c>
      <c r="U541" s="3"/>
      <c r="V541" s="3"/>
      <c r="W541" s="3"/>
      <c r="X541" s="3"/>
      <c r="Y541" s="3"/>
      <c r="Z541" s="3"/>
    </row>
    <row r="542" ht="14.25" customHeight="1">
      <c r="A542" s="15">
        <v>1435.0</v>
      </c>
      <c r="B542" s="2">
        <v>34.0</v>
      </c>
      <c r="C542" s="2">
        <v>0.0</v>
      </c>
      <c r="D542" s="3" t="s">
        <v>1513</v>
      </c>
      <c r="E542" s="3">
        <v>200.0</v>
      </c>
      <c r="F542" s="3">
        <v>148.0</v>
      </c>
      <c r="G542" s="3">
        <v>0.0</v>
      </c>
      <c r="H542" s="3">
        <f t="shared" si="29"/>
        <v>148</v>
      </c>
      <c r="I542" s="88">
        <f t="shared" si="30"/>
        <v>0.74</v>
      </c>
      <c r="J542" s="3">
        <v>449552.22</v>
      </c>
      <c r="K542" s="3">
        <f t="shared" si="31"/>
        <v>2247.7611</v>
      </c>
      <c r="L542" s="3">
        <f t="shared" si="32"/>
        <v>3037.515</v>
      </c>
      <c r="M542" s="3"/>
      <c r="N542" s="3">
        <f t="shared" si="33"/>
        <v>272330.1156</v>
      </c>
      <c r="O542" s="3">
        <f t="shared" si="34"/>
        <v>1361.650578</v>
      </c>
      <c r="P542" s="3">
        <f t="shared" si="35"/>
        <v>1840.068348</v>
      </c>
      <c r="Q542" s="3"/>
      <c r="R542" s="3">
        <f t="shared" ref="R542:T542" si="563">N542-J542</f>
        <v>-177222.1044</v>
      </c>
      <c r="S542" s="3">
        <f t="shared" si="563"/>
        <v>-886.1105222</v>
      </c>
      <c r="T542" s="3">
        <f t="shared" si="563"/>
        <v>-1197.446652</v>
      </c>
      <c r="U542" s="3"/>
      <c r="V542" s="3"/>
      <c r="W542" s="3"/>
      <c r="X542" s="3"/>
      <c r="Y542" s="3"/>
      <c r="Z542" s="3"/>
    </row>
    <row r="543" ht="14.25" customHeight="1">
      <c r="A543" s="15">
        <v>1480.0</v>
      </c>
      <c r="B543" s="2">
        <v>34.0</v>
      </c>
      <c r="C543" s="2">
        <v>0.0</v>
      </c>
      <c r="D543" s="3" t="s">
        <v>1515</v>
      </c>
      <c r="E543" s="3">
        <v>161.0</v>
      </c>
      <c r="F543" s="3">
        <v>0.0</v>
      </c>
      <c r="G543" s="3">
        <v>0.0</v>
      </c>
      <c r="H543" s="3">
        <f t="shared" si="29"/>
        <v>0</v>
      </c>
      <c r="I543" s="88">
        <f t="shared" si="30"/>
        <v>0</v>
      </c>
      <c r="J543" s="3">
        <v>0.0</v>
      </c>
      <c r="K543" s="3">
        <f t="shared" si="31"/>
        <v>0</v>
      </c>
      <c r="L543" s="3" t="str">
        <f t="shared" si="32"/>
        <v>#DIV/0!</v>
      </c>
      <c r="M543" s="3"/>
      <c r="N543" s="3">
        <f t="shared" si="33"/>
        <v>0</v>
      </c>
      <c r="O543" s="3">
        <f t="shared" si="34"/>
        <v>0</v>
      </c>
      <c r="P543" s="3" t="str">
        <f t="shared" si="35"/>
        <v>#DIV/0!</v>
      </c>
      <c r="Q543" s="3"/>
      <c r="R543" s="3">
        <f t="shared" ref="R543:T543" si="564">N543-J543</f>
        <v>0</v>
      </c>
      <c r="S543" s="3">
        <f t="shared" si="564"/>
        <v>0</v>
      </c>
      <c r="T543" s="3" t="str">
        <f t="shared" si="564"/>
        <v>#DIV/0!</v>
      </c>
      <c r="U543" s="3"/>
      <c r="V543" s="3"/>
      <c r="W543" s="3"/>
      <c r="X543" s="3"/>
      <c r="Y543" s="3"/>
      <c r="Z543" s="3"/>
    </row>
    <row r="544" ht="14.25" customHeight="1">
      <c r="A544" s="15">
        <v>4253.0</v>
      </c>
      <c r="B544" s="2">
        <v>7.0</v>
      </c>
      <c r="C544" s="2">
        <f>IF(A544&gt;=6000, 0,VLOOKUP(A544,'Fall20 data fy22 comp rev '!$K$11:$N$536,3,0))</f>
        <v>7</v>
      </c>
      <c r="D544" s="3" t="s">
        <v>4437</v>
      </c>
      <c r="E544" s="3">
        <v>118.0</v>
      </c>
      <c r="F544" s="3">
        <v>15.0</v>
      </c>
      <c r="G544" s="3">
        <v>19.0</v>
      </c>
      <c r="H544" s="3">
        <f t="shared" si="29"/>
        <v>24.5</v>
      </c>
      <c r="I544" s="88">
        <f t="shared" si="30"/>
        <v>0.2076271186</v>
      </c>
      <c r="J544" s="3">
        <v>20852.13</v>
      </c>
      <c r="K544" s="3">
        <f t="shared" si="31"/>
        <v>176.7129661</v>
      </c>
      <c r="L544" s="3">
        <f t="shared" si="32"/>
        <v>851.1073469</v>
      </c>
      <c r="M544" s="3"/>
      <c r="N544" s="3">
        <f t="shared" si="33"/>
        <v>45081.67454</v>
      </c>
      <c r="O544" s="3">
        <f t="shared" si="34"/>
        <v>382.0480893</v>
      </c>
      <c r="P544" s="3">
        <f t="shared" si="35"/>
        <v>1840.068348</v>
      </c>
      <c r="Q544" s="3"/>
      <c r="R544" s="3">
        <f t="shared" ref="R544:T544" si="565">N544-J544</f>
        <v>24229.54454</v>
      </c>
      <c r="S544" s="3">
        <f t="shared" si="565"/>
        <v>205.3351232</v>
      </c>
      <c r="T544" s="3">
        <f t="shared" si="565"/>
        <v>988.9610015</v>
      </c>
      <c r="U544" s="3"/>
      <c r="V544" s="3"/>
      <c r="W544" s="3"/>
      <c r="X544" s="3"/>
      <c r="Y544" s="3"/>
      <c r="Z544" s="3"/>
    </row>
    <row r="545" ht="14.25" customHeight="1">
      <c r="A545" s="15">
        <v>4255.0</v>
      </c>
      <c r="B545" s="2">
        <v>7.0</v>
      </c>
      <c r="C545" s="2">
        <f>IF(A545&gt;=6000, 0,VLOOKUP(A545,'Fall20 data fy22 comp rev '!$K$11:$N$536,3,0))</f>
        <v>7</v>
      </c>
      <c r="D545" s="3" t="s">
        <v>3440</v>
      </c>
      <c r="E545" s="3">
        <v>218.0</v>
      </c>
      <c r="F545" s="3">
        <v>182.0</v>
      </c>
      <c r="G545" s="3">
        <v>10.0</v>
      </c>
      <c r="H545" s="3">
        <f t="shared" si="29"/>
        <v>187</v>
      </c>
      <c r="I545" s="88">
        <f t="shared" si="30"/>
        <v>0.8577981651</v>
      </c>
      <c r="J545" s="3">
        <v>614070.6</v>
      </c>
      <c r="K545" s="3">
        <f t="shared" si="31"/>
        <v>2816.837615</v>
      </c>
      <c r="L545" s="3">
        <f t="shared" si="32"/>
        <v>3283.8</v>
      </c>
      <c r="M545" s="3"/>
      <c r="N545" s="3">
        <f t="shared" si="33"/>
        <v>344092.7812</v>
      </c>
      <c r="O545" s="3">
        <f t="shared" si="34"/>
        <v>1578.407253</v>
      </c>
      <c r="P545" s="3">
        <f t="shared" si="35"/>
        <v>1840.068348</v>
      </c>
      <c r="Q545" s="3"/>
      <c r="R545" s="3">
        <f t="shared" ref="R545:T545" si="566">N545-J545</f>
        <v>-269977.8188</v>
      </c>
      <c r="S545" s="3">
        <f t="shared" si="566"/>
        <v>-1238.430362</v>
      </c>
      <c r="T545" s="3">
        <f t="shared" si="566"/>
        <v>-1443.731652</v>
      </c>
      <c r="U545" s="3"/>
      <c r="V545" s="3"/>
      <c r="W545" s="3"/>
      <c r="X545" s="3"/>
      <c r="Y545" s="3"/>
      <c r="Z545" s="3"/>
    </row>
    <row r="546" ht="14.25" customHeight="1">
      <c r="A546" s="15">
        <v>4261.0</v>
      </c>
      <c r="B546" s="2">
        <v>7.0</v>
      </c>
      <c r="C546" s="2">
        <f>IF(A546&gt;=6000, 0,VLOOKUP(A546,'Fall20 data fy22 comp rev '!$K$11:$N$536,3,0))</f>
        <v>7</v>
      </c>
      <c r="D546" s="3" t="s">
        <v>565</v>
      </c>
      <c r="E546" s="3">
        <v>147.0</v>
      </c>
      <c r="F546" s="3">
        <v>147.0</v>
      </c>
      <c r="G546" s="3">
        <v>0.0</v>
      </c>
      <c r="H546" s="3">
        <f t="shared" si="29"/>
        <v>147</v>
      </c>
      <c r="I546" s="88">
        <f t="shared" si="30"/>
        <v>1</v>
      </c>
      <c r="J546" s="3">
        <v>482718.6</v>
      </c>
      <c r="K546" s="3">
        <f t="shared" si="31"/>
        <v>3283.8</v>
      </c>
      <c r="L546" s="3">
        <f t="shared" si="32"/>
        <v>3283.8</v>
      </c>
      <c r="M546" s="3"/>
      <c r="N546" s="3">
        <f t="shared" si="33"/>
        <v>270490.0472</v>
      </c>
      <c r="O546" s="3">
        <f t="shared" si="34"/>
        <v>1840.068348</v>
      </c>
      <c r="P546" s="3">
        <f t="shared" si="35"/>
        <v>1840.068348</v>
      </c>
      <c r="Q546" s="3"/>
      <c r="R546" s="3">
        <f t="shared" ref="R546:T546" si="567">N546-J546</f>
        <v>-212228.5528</v>
      </c>
      <c r="S546" s="3">
        <f t="shared" si="567"/>
        <v>-1443.731652</v>
      </c>
      <c r="T546" s="3">
        <f t="shared" si="567"/>
        <v>-1443.731652</v>
      </c>
      <c r="U546" s="3"/>
      <c r="V546" s="3"/>
      <c r="W546" s="3"/>
      <c r="X546" s="3"/>
      <c r="Y546" s="3"/>
      <c r="Z546" s="3"/>
    </row>
    <row r="547" ht="14.25" customHeight="1">
      <c r="A547" s="15">
        <v>4264.0</v>
      </c>
      <c r="B547" s="2">
        <v>7.0</v>
      </c>
      <c r="C547" s="2">
        <f>IF(A547&gt;=6000, 0,VLOOKUP(A547,'Fall20 data fy22 comp rev '!$K$11:$N$536,3,0))</f>
        <v>7</v>
      </c>
      <c r="D547" s="3" t="s">
        <v>567</v>
      </c>
      <c r="E547" s="3">
        <v>134.0</v>
      </c>
      <c r="F547" s="3">
        <v>121.0</v>
      </c>
      <c r="G547" s="3">
        <v>1.0</v>
      </c>
      <c r="H547" s="3">
        <f t="shared" si="29"/>
        <v>121.5</v>
      </c>
      <c r="I547" s="88">
        <f t="shared" si="30"/>
        <v>0.9067164179</v>
      </c>
      <c r="J547" s="3">
        <v>398981.7</v>
      </c>
      <c r="K547" s="3">
        <f t="shared" si="31"/>
        <v>2977.475373</v>
      </c>
      <c r="L547" s="3">
        <f t="shared" si="32"/>
        <v>3283.8</v>
      </c>
      <c r="M547" s="3"/>
      <c r="N547" s="3">
        <f t="shared" si="33"/>
        <v>223568.3043</v>
      </c>
      <c r="O547" s="3">
        <f t="shared" si="34"/>
        <v>1668.420182</v>
      </c>
      <c r="P547" s="3">
        <f t="shared" si="35"/>
        <v>1840.068348</v>
      </c>
      <c r="Q547" s="3"/>
      <c r="R547" s="3">
        <f t="shared" ref="R547:T547" si="568">N547-J547</f>
        <v>-175413.3957</v>
      </c>
      <c r="S547" s="3">
        <f t="shared" si="568"/>
        <v>-1309.055192</v>
      </c>
      <c r="T547" s="3">
        <f t="shared" si="568"/>
        <v>-1443.731652</v>
      </c>
      <c r="U547" s="3"/>
      <c r="V547" s="3"/>
      <c r="W547" s="3"/>
      <c r="X547" s="3"/>
      <c r="Y547" s="3"/>
      <c r="Z547" s="3"/>
    </row>
    <row r="548" ht="14.25" customHeight="1">
      <c r="A548" s="15">
        <v>4265.0</v>
      </c>
      <c r="B548" s="2">
        <v>7.0</v>
      </c>
      <c r="C548" s="2">
        <f>IF(A548&gt;=6000, 0,VLOOKUP(A548,'Fall20 data fy22 comp rev '!$K$11:$N$536,3,0))</f>
        <v>7</v>
      </c>
      <c r="D548" s="3" t="s">
        <v>1994</v>
      </c>
      <c r="E548" s="3">
        <v>10.0</v>
      </c>
      <c r="F548" s="3">
        <v>5.0</v>
      </c>
      <c r="G548" s="3">
        <v>0.0</v>
      </c>
      <c r="H548" s="3">
        <f t="shared" si="29"/>
        <v>5</v>
      </c>
      <c r="I548" s="88">
        <f t="shared" si="30"/>
        <v>0.5</v>
      </c>
      <c r="J548" s="3">
        <v>10289.24</v>
      </c>
      <c r="K548" s="3">
        <f t="shared" si="31"/>
        <v>1028.924</v>
      </c>
      <c r="L548" s="3">
        <f t="shared" si="32"/>
        <v>2057.848</v>
      </c>
      <c r="M548" s="3"/>
      <c r="N548" s="3">
        <f t="shared" si="33"/>
        <v>9200.341742</v>
      </c>
      <c r="O548" s="3">
        <f t="shared" si="34"/>
        <v>920.0341742</v>
      </c>
      <c r="P548" s="3">
        <f t="shared" si="35"/>
        <v>1840.068348</v>
      </c>
      <c r="Q548" s="3"/>
      <c r="R548" s="3">
        <f t="shared" ref="R548:T548" si="569">N548-J548</f>
        <v>-1088.898258</v>
      </c>
      <c r="S548" s="3">
        <f t="shared" si="569"/>
        <v>-108.8898258</v>
      </c>
      <c r="T548" s="3">
        <f t="shared" si="569"/>
        <v>-217.7796516</v>
      </c>
      <c r="U548" s="3"/>
      <c r="V548" s="3"/>
      <c r="W548" s="3"/>
      <c r="X548" s="3"/>
      <c r="Y548" s="3"/>
      <c r="Z548" s="3"/>
    </row>
    <row r="549" ht="14.25" customHeight="1">
      <c r="A549" s="15">
        <v>6009.0</v>
      </c>
      <c r="B549" s="2">
        <v>61.0</v>
      </c>
      <c r="C549" s="2">
        <f>IF(A549&gt;=6000, 0,VLOOKUP(A549,'Fall20 data fy22 comp rev '!$K$11:$N$536,3,0))</f>
        <v>0</v>
      </c>
      <c r="D549" s="3" t="s">
        <v>580</v>
      </c>
      <c r="E549" s="3">
        <v>81.0</v>
      </c>
      <c r="F549" s="3">
        <v>43.0</v>
      </c>
      <c r="G549" s="3">
        <v>4.0</v>
      </c>
      <c r="H549" s="3">
        <f t="shared" si="29"/>
        <v>45</v>
      </c>
      <c r="I549" s="88">
        <f t="shared" si="30"/>
        <v>0.5555555556</v>
      </c>
      <c r="J549" s="3">
        <v>117669.5</v>
      </c>
      <c r="K549" s="3">
        <f t="shared" si="31"/>
        <v>1452.709877</v>
      </c>
      <c r="L549" s="3">
        <f t="shared" si="32"/>
        <v>2614.877778</v>
      </c>
      <c r="M549" s="3"/>
      <c r="N549" s="3">
        <f t="shared" si="33"/>
        <v>82803.07568</v>
      </c>
      <c r="O549" s="3">
        <f t="shared" si="34"/>
        <v>1022.260194</v>
      </c>
      <c r="P549" s="3">
        <f t="shared" si="35"/>
        <v>1840.068348</v>
      </c>
      <c r="Q549" s="3"/>
      <c r="R549" s="3">
        <f t="shared" ref="R549:T549" si="570">N549-J549</f>
        <v>-34866.42432</v>
      </c>
      <c r="S549" s="3">
        <f t="shared" si="570"/>
        <v>-430.449683</v>
      </c>
      <c r="T549" s="3">
        <f t="shared" si="570"/>
        <v>-774.8094294</v>
      </c>
      <c r="U549" s="3"/>
      <c r="V549" s="3"/>
      <c r="W549" s="3"/>
      <c r="X549" s="3"/>
      <c r="Y549" s="3"/>
      <c r="Z549" s="3"/>
    </row>
    <row r="550" ht="14.25" customHeight="1">
      <c r="A550" s="15"/>
      <c r="B550" s="2"/>
      <c r="C550" s="2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15"/>
      <c r="B551" s="2"/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15"/>
      <c r="B552" s="2"/>
      <c r="C552" s="2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15"/>
      <c r="B553" s="2"/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15"/>
      <c r="B554" s="2"/>
      <c r="C554" s="2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15"/>
      <c r="B555" s="2"/>
      <c r="C555" s="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15"/>
      <c r="B556" s="2"/>
      <c r="C556" s="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15"/>
      <c r="B557" s="2"/>
      <c r="C557" s="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15"/>
      <c r="B558" s="2"/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15"/>
      <c r="B559" s="2"/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15"/>
      <c r="B560" s="2"/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15"/>
      <c r="B561" s="2"/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15"/>
      <c r="B562" s="2"/>
      <c r="C562" s="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15"/>
      <c r="B563" s="2"/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15"/>
      <c r="B564" s="2"/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15"/>
      <c r="B565" s="2"/>
      <c r="C565" s="2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15"/>
      <c r="B566" s="2"/>
      <c r="C566" s="2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15"/>
      <c r="B567" s="2"/>
      <c r="C567" s="2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15"/>
      <c r="B568" s="2"/>
      <c r="C568" s="2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15"/>
      <c r="B569" s="2"/>
      <c r="C569" s="2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15"/>
      <c r="B570" s="2"/>
      <c r="C570" s="2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15"/>
      <c r="B571" s="2"/>
      <c r="C571" s="2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15"/>
      <c r="B572" s="2"/>
      <c r="C572" s="2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15"/>
      <c r="B573" s="2"/>
      <c r="C573" s="2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15"/>
      <c r="B574" s="2"/>
      <c r="C574" s="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15"/>
      <c r="B575" s="2"/>
      <c r="C575" s="2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15"/>
      <c r="B576" s="2"/>
      <c r="C576" s="2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15"/>
      <c r="B577" s="2"/>
      <c r="C577" s="2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15"/>
      <c r="B578" s="2"/>
      <c r="C578" s="2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15"/>
      <c r="B579" s="2"/>
      <c r="C579" s="2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15"/>
      <c r="B580" s="2"/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15"/>
      <c r="B581" s="2"/>
      <c r="C581" s="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15"/>
      <c r="B582" s="2"/>
      <c r="C582" s="2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15"/>
      <c r="B583" s="2"/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15"/>
      <c r="B584" s="2"/>
      <c r="C584" s="2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15"/>
      <c r="B585" s="2"/>
      <c r="C585" s="2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15"/>
      <c r="B586" s="2"/>
      <c r="C586" s="2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15"/>
      <c r="B587" s="2"/>
      <c r="C587" s="2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15"/>
      <c r="B588" s="2"/>
      <c r="C588" s="2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15"/>
      <c r="B589" s="2"/>
      <c r="C589" s="2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15"/>
      <c r="B590" s="2"/>
      <c r="C590" s="2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15"/>
      <c r="B591" s="2"/>
      <c r="C591" s="2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15"/>
      <c r="B592" s="2"/>
      <c r="C592" s="2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15"/>
      <c r="B593" s="2"/>
      <c r="C593" s="2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15"/>
      <c r="B594" s="2"/>
      <c r="C594" s="2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15"/>
      <c r="B595" s="2"/>
      <c r="C595" s="2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15"/>
      <c r="B596" s="2"/>
      <c r="C596" s="2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15"/>
      <c r="B597" s="2"/>
      <c r="C597" s="2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15"/>
      <c r="B598" s="2"/>
      <c r="C598" s="2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15"/>
      <c r="B599" s="2"/>
      <c r="C599" s="2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15"/>
      <c r="B600" s="2"/>
      <c r="C600" s="2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15"/>
      <c r="B601" s="2"/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15"/>
      <c r="B602" s="2"/>
      <c r="C602" s="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15"/>
      <c r="B603" s="2"/>
      <c r="C603" s="2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15"/>
      <c r="B604" s="2"/>
      <c r="C604" s="2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15"/>
      <c r="B605" s="2"/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15"/>
      <c r="B606" s="2"/>
      <c r="C606" s="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15"/>
      <c r="B607" s="2"/>
      <c r="C607" s="2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15"/>
      <c r="B608" s="2"/>
      <c r="C608" s="2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15"/>
      <c r="B609" s="2"/>
      <c r="C609" s="2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15"/>
      <c r="B610" s="2"/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15"/>
      <c r="B611" s="2"/>
      <c r="C611" s="2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15"/>
      <c r="B612" s="2"/>
      <c r="C612" s="2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15"/>
      <c r="B613" s="2"/>
      <c r="C613" s="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15"/>
      <c r="B614" s="2"/>
      <c r="C614" s="2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15"/>
      <c r="B615" s="2"/>
      <c r="C615" s="2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15"/>
      <c r="B616" s="2"/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15"/>
      <c r="B617" s="2"/>
      <c r="C617" s="2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15"/>
      <c r="B618" s="2"/>
      <c r="C618" s="2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15"/>
      <c r="B619" s="2"/>
      <c r="C619" s="2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15"/>
      <c r="B620" s="2"/>
      <c r="C620" s="2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15"/>
      <c r="B621" s="2"/>
      <c r="C621" s="2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15"/>
      <c r="B622" s="2"/>
      <c r="C622" s="2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15"/>
      <c r="B623" s="2"/>
      <c r="C623" s="2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15"/>
      <c r="B624" s="2"/>
      <c r="C624" s="2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15"/>
      <c r="B625" s="2"/>
      <c r="C625" s="2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15"/>
      <c r="B626" s="2"/>
      <c r="C626" s="2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15"/>
      <c r="B627" s="2"/>
      <c r="C627" s="2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15"/>
      <c r="B628" s="2"/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15"/>
      <c r="B629" s="2"/>
      <c r="C629" s="2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15"/>
      <c r="B630" s="2"/>
      <c r="C630" s="2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15"/>
      <c r="B631" s="2"/>
      <c r="C631" s="2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15"/>
      <c r="B632" s="2"/>
      <c r="C632" s="2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15"/>
      <c r="B633" s="2"/>
      <c r="C633" s="2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15"/>
      <c r="B634" s="2"/>
      <c r="C634" s="2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15"/>
      <c r="B635" s="2"/>
      <c r="C635" s="2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15"/>
      <c r="B636" s="2"/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15"/>
      <c r="B637" s="2"/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15"/>
      <c r="B638" s="2"/>
      <c r="C638" s="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15"/>
      <c r="B639" s="2"/>
      <c r="C639" s="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15"/>
      <c r="B640" s="2"/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15"/>
      <c r="B641" s="2"/>
      <c r="C641" s="2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15"/>
      <c r="B642" s="2"/>
      <c r="C642" s="2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15"/>
      <c r="B643" s="2"/>
      <c r="C643" s="2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15"/>
      <c r="B644" s="2"/>
      <c r="C644" s="2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15"/>
      <c r="B645" s="2"/>
      <c r="C645" s="2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15"/>
      <c r="B646" s="2"/>
      <c r="C646" s="2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15"/>
      <c r="B647" s="2"/>
      <c r="C647" s="2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15"/>
      <c r="B648" s="2"/>
      <c r="C648" s="2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15"/>
      <c r="B649" s="2"/>
      <c r="C649" s="2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15"/>
      <c r="B650" s="2"/>
      <c r="C650" s="2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15"/>
      <c r="B651" s="2"/>
      <c r="C651" s="2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15"/>
      <c r="B652" s="2"/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15"/>
      <c r="B653" s="2"/>
      <c r="C653" s="2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15"/>
      <c r="B654" s="2"/>
      <c r="C654" s="2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15"/>
      <c r="B655" s="2"/>
      <c r="C655" s="2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15"/>
      <c r="B656" s="2"/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15"/>
      <c r="B657" s="2"/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15"/>
      <c r="B658" s="2"/>
      <c r="C658" s="2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15"/>
      <c r="B659" s="2"/>
      <c r="C659" s="2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15"/>
      <c r="B660" s="2"/>
      <c r="C660" s="2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15"/>
      <c r="B661" s="2"/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15"/>
      <c r="B662" s="2"/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15"/>
      <c r="B663" s="2"/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15"/>
      <c r="B664" s="2"/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15"/>
      <c r="B665" s="2"/>
      <c r="C665" s="2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15"/>
      <c r="B666" s="2"/>
      <c r="C666" s="2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15"/>
      <c r="B667" s="2"/>
      <c r="C667" s="2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15"/>
      <c r="B668" s="2"/>
      <c r="C668" s="2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15"/>
      <c r="B669" s="2"/>
      <c r="C669" s="2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15"/>
      <c r="B670" s="2"/>
      <c r="C670" s="2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15"/>
      <c r="B671" s="2"/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15"/>
      <c r="B672" s="2"/>
      <c r="C672" s="2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15"/>
      <c r="B673" s="2"/>
      <c r="C673" s="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15"/>
      <c r="B674" s="2"/>
      <c r="C674" s="2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15"/>
      <c r="B675" s="2"/>
      <c r="C675" s="2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15"/>
      <c r="B676" s="2"/>
      <c r="C676" s="2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15"/>
      <c r="B677" s="2"/>
      <c r="C677" s="2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15"/>
      <c r="B678" s="2"/>
      <c r="C678" s="2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15"/>
      <c r="B679" s="2"/>
      <c r="C679" s="2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15"/>
      <c r="B680" s="2"/>
      <c r="C680" s="2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15"/>
      <c r="B681" s="2"/>
      <c r="C681" s="2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15"/>
      <c r="B682" s="2"/>
      <c r="C682" s="2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15"/>
      <c r="B683" s="2"/>
      <c r="C683" s="2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15"/>
      <c r="B684" s="2"/>
      <c r="C684" s="2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15"/>
      <c r="B685" s="2"/>
      <c r="C685" s="2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15"/>
      <c r="B686" s="2"/>
      <c r="C686" s="2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15"/>
      <c r="B687" s="2"/>
      <c r="C687" s="2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15"/>
      <c r="B688" s="2"/>
      <c r="C688" s="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15"/>
      <c r="B689" s="2"/>
      <c r="C689" s="2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15"/>
      <c r="B690" s="2"/>
      <c r="C690" s="2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15"/>
      <c r="B691" s="2"/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15"/>
      <c r="B692" s="2"/>
      <c r="C692" s="2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15"/>
      <c r="B693" s="2"/>
      <c r="C693" s="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15"/>
      <c r="B694" s="2"/>
      <c r="C694" s="2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15"/>
      <c r="B695" s="2"/>
      <c r="C695" s="2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15"/>
      <c r="B696" s="2"/>
      <c r="C696" s="2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15"/>
      <c r="B697" s="2"/>
      <c r="C697" s="2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15"/>
      <c r="B698" s="2"/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15"/>
      <c r="B699" s="2"/>
      <c r="C699" s="2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15"/>
      <c r="B700" s="2"/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15"/>
      <c r="B701" s="2"/>
      <c r="C701" s="2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15"/>
      <c r="B702" s="2"/>
      <c r="C702" s="2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15"/>
      <c r="B703" s="2"/>
      <c r="C703" s="2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15"/>
      <c r="B704" s="2"/>
      <c r="C704" s="2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15"/>
      <c r="B705" s="2"/>
      <c r="C705" s="2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15"/>
      <c r="B706" s="2"/>
      <c r="C706" s="2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15"/>
      <c r="B707" s="2"/>
      <c r="C707" s="2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15"/>
      <c r="B708" s="2"/>
      <c r="C708" s="2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15"/>
      <c r="B709" s="2"/>
      <c r="C709" s="2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15"/>
      <c r="B710" s="2"/>
      <c r="C710" s="2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15"/>
      <c r="B711" s="2"/>
      <c r="C711" s="2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15"/>
      <c r="B712" s="2"/>
      <c r="C712" s="2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15"/>
      <c r="B713" s="2"/>
      <c r="C713" s="2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15"/>
      <c r="B714" s="2"/>
      <c r="C714" s="2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15"/>
      <c r="B715" s="2"/>
      <c r="C715" s="2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15"/>
      <c r="B716" s="2"/>
      <c r="C716" s="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15"/>
      <c r="B717" s="2"/>
      <c r="C717" s="2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15"/>
      <c r="B718" s="2"/>
      <c r="C718" s="2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15"/>
      <c r="B719" s="2"/>
      <c r="C719" s="2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15"/>
      <c r="B720" s="2"/>
      <c r="C720" s="2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15"/>
      <c r="B721" s="2"/>
      <c r="C721" s="2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15"/>
      <c r="B722" s="2"/>
      <c r="C722" s="2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15"/>
      <c r="B723" s="2"/>
      <c r="C723" s="2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15"/>
      <c r="B724" s="2"/>
      <c r="C724" s="2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15"/>
      <c r="B725" s="2"/>
      <c r="C725" s="2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15"/>
      <c r="B726" s="2"/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15"/>
      <c r="B727" s="2"/>
      <c r="C727" s="2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15"/>
      <c r="B728" s="2"/>
      <c r="C728" s="2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15"/>
      <c r="B729" s="2"/>
      <c r="C729" s="2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15"/>
      <c r="B730" s="2"/>
      <c r="C730" s="2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15"/>
      <c r="B731" s="2"/>
      <c r="C731" s="2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15"/>
      <c r="B732" s="2"/>
      <c r="C732" s="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15"/>
      <c r="B733" s="2"/>
      <c r="C733" s="2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15"/>
      <c r="B734" s="2"/>
      <c r="C734" s="2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15"/>
      <c r="B735" s="2"/>
      <c r="C735" s="2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15"/>
      <c r="B736" s="2"/>
      <c r="C736" s="2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15"/>
      <c r="B737" s="2"/>
      <c r="C737" s="2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15"/>
      <c r="B738" s="2"/>
      <c r="C738" s="2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15"/>
      <c r="B739" s="2"/>
      <c r="C739" s="2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15"/>
      <c r="B740" s="2"/>
      <c r="C740" s="2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15"/>
      <c r="B741" s="2"/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15"/>
      <c r="B742" s="2"/>
      <c r="C742" s="2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15"/>
      <c r="B743" s="2"/>
      <c r="C743" s="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15"/>
      <c r="B744" s="2"/>
      <c r="C744" s="2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15"/>
      <c r="B745" s="2"/>
      <c r="C745" s="2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15"/>
      <c r="B746" s="2"/>
      <c r="C746" s="2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15"/>
      <c r="B747" s="2"/>
      <c r="C747" s="2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15"/>
      <c r="B748" s="2"/>
      <c r="C748" s="2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15"/>
      <c r="B749" s="2"/>
      <c r="C749" s="2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15"/>
      <c r="B750" s="2"/>
      <c r="C750" s="2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15"/>
      <c r="B751" s="2"/>
      <c r="C751" s="2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15"/>
      <c r="B752" s="2"/>
      <c r="C752" s="2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15"/>
      <c r="B753" s="2"/>
      <c r="C753" s="2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15"/>
      <c r="B754" s="2"/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15"/>
      <c r="B755" s="2"/>
      <c r="C755" s="2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15"/>
      <c r="B756" s="2"/>
      <c r="C756" s="2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15"/>
      <c r="B757" s="2"/>
      <c r="C757" s="2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15"/>
      <c r="B758" s="2"/>
      <c r="C758" s="2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15"/>
      <c r="B759" s="2"/>
      <c r="C759" s="2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15"/>
      <c r="B760" s="2"/>
      <c r="C760" s="2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15"/>
      <c r="B761" s="2"/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15"/>
      <c r="B762" s="2"/>
      <c r="C762" s="2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15"/>
      <c r="B763" s="2"/>
      <c r="C763" s="2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15"/>
      <c r="B764" s="2"/>
      <c r="C764" s="2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15"/>
      <c r="B765" s="2"/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15"/>
      <c r="B766" s="2"/>
      <c r="C766" s="2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15"/>
      <c r="B767" s="2"/>
      <c r="C767" s="2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15"/>
      <c r="B768" s="2"/>
      <c r="C768" s="2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15"/>
      <c r="B769" s="2"/>
      <c r="C769" s="2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15"/>
      <c r="B770" s="2"/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15"/>
      <c r="B771" s="2"/>
      <c r="C771" s="2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15"/>
      <c r="B772" s="2"/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15"/>
      <c r="B773" s="2"/>
      <c r="C773" s="2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15"/>
      <c r="B774" s="2"/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15"/>
      <c r="B775" s="2"/>
      <c r="C775" s="2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15"/>
      <c r="B776" s="2"/>
      <c r="C776" s="2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15"/>
      <c r="B777" s="2"/>
      <c r="C777" s="2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15"/>
      <c r="B778" s="2"/>
      <c r="C778" s="2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15"/>
      <c r="B779" s="2"/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15"/>
      <c r="B780" s="2"/>
      <c r="C780" s="2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15"/>
      <c r="B781" s="2"/>
      <c r="C781" s="2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15"/>
      <c r="B782" s="2"/>
      <c r="C782" s="2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15"/>
      <c r="B783" s="2"/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15"/>
      <c r="B784" s="2"/>
      <c r="C784" s="2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15"/>
      <c r="B785" s="2"/>
      <c r="C785" s="2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15"/>
      <c r="B786" s="2"/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15"/>
      <c r="B787" s="2"/>
      <c r="C787" s="2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15"/>
      <c r="B788" s="2"/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15"/>
      <c r="B789" s="2"/>
      <c r="C789" s="2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15"/>
      <c r="B790" s="2"/>
      <c r="C790" s="2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15"/>
      <c r="B791" s="2"/>
      <c r="C791" s="2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15"/>
      <c r="B792" s="2"/>
      <c r="C792" s="2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15"/>
      <c r="B793" s="2"/>
      <c r="C793" s="2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15"/>
      <c r="B794" s="2"/>
      <c r="C794" s="2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15"/>
      <c r="B795" s="2"/>
      <c r="C795" s="2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15"/>
      <c r="B796" s="2"/>
      <c r="C796" s="2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15"/>
      <c r="B797" s="2"/>
      <c r="C797" s="2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15"/>
      <c r="B798" s="2"/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15"/>
      <c r="B799" s="2"/>
      <c r="C799" s="2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15"/>
      <c r="B800" s="2"/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15"/>
      <c r="B801" s="2"/>
      <c r="C801" s="2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15"/>
      <c r="B802" s="2"/>
      <c r="C802" s="2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15"/>
      <c r="B803" s="2"/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15"/>
      <c r="B804" s="2"/>
      <c r="C804" s="2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15"/>
      <c r="B805" s="2"/>
      <c r="C805" s="2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15"/>
      <c r="B806" s="2"/>
      <c r="C806" s="2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15"/>
      <c r="B807" s="2"/>
      <c r="C807" s="2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15"/>
      <c r="B808" s="2"/>
      <c r="C808" s="2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15"/>
      <c r="B809" s="2"/>
      <c r="C809" s="2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15"/>
      <c r="B810" s="2"/>
      <c r="C810" s="2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15"/>
      <c r="B811" s="2"/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15"/>
      <c r="B812" s="2"/>
      <c r="C812" s="2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15"/>
      <c r="B813" s="2"/>
      <c r="C813" s="2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15"/>
      <c r="B814" s="2"/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15"/>
      <c r="B815" s="2"/>
      <c r="C815" s="2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15"/>
      <c r="B816" s="2"/>
      <c r="C816" s="2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15"/>
      <c r="B817" s="2"/>
      <c r="C817" s="2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15"/>
      <c r="B818" s="2"/>
      <c r="C818" s="2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15"/>
      <c r="B819" s="2"/>
      <c r="C819" s="2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15"/>
      <c r="B820" s="2"/>
      <c r="C820" s="2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15"/>
      <c r="B821" s="2"/>
      <c r="C821" s="2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15"/>
      <c r="B822" s="2"/>
      <c r="C822" s="2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15"/>
      <c r="B823" s="2"/>
      <c r="C823" s="2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15"/>
      <c r="B824" s="2"/>
      <c r="C824" s="2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15"/>
      <c r="B825" s="2"/>
      <c r="C825" s="2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15"/>
      <c r="B826" s="2"/>
      <c r="C826" s="2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15"/>
      <c r="B827" s="2"/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15"/>
      <c r="B828" s="2"/>
      <c r="C828" s="2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15"/>
      <c r="B829" s="2"/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15"/>
      <c r="B830" s="2"/>
      <c r="C830" s="2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15"/>
      <c r="B831" s="2"/>
      <c r="C831" s="2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15"/>
      <c r="B832" s="2"/>
      <c r="C832" s="2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15"/>
      <c r="B833" s="2"/>
      <c r="C833" s="2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15"/>
      <c r="B834" s="2"/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15"/>
      <c r="B835" s="2"/>
      <c r="C835" s="2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15"/>
      <c r="B836" s="2"/>
      <c r="C836" s="2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15"/>
      <c r="B837" s="2"/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15"/>
      <c r="B838" s="2"/>
      <c r="C838" s="2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15"/>
      <c r="B839" s="2"/>
      <c r="C839" s="2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15"/>
      <c r="B840" s="2"/>
      <c r="C840" s="2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15"/>
      <c r="B841" s="2"/>
      <c r="C841" s="2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15"/>
      <c r="B842" s="2"/>
      <c r="C842" s="2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15"/>
      <c r="B843" s="2"/>
      <c r="C843" s="2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15"/>
      <c r="B844" s="2"/>
      <c r="C844" s="2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15"/>
      <c r="B845" s="2"/>
      <c r="C845" s="2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15"/>
      <c r="B846" s="2"/>
      <c r="C846" s="2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15"/>
      <c r="B847" s="2"/>
      <c r="C847" s="2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15"/>
      <c r="B848" s="2"/>
      <c r="C848" s="2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15"/>
      <c r="B849" s="2"/>
      <c r="C849" s="2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15"/>
      <c r="B850" s="2"/>
      <c r="C850" s="2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15"/>
      <c r="B851" s="2"/>
      <c r="C851" s="2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15"/>
      <c r="B852" s="2"/>
      <c r="C852" s="2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15"/>
      <c r="B853" s="2"/>
      <c r="C853" s="2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15"/>
      <c r="B854" s="2"/>
      <c r="C854" s="2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15"/>
      <c r="B855" s="2"/>
      <c r="C855" s="2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15"/>
      <c r="B856" s="2"/>
      <c r="C856" s="2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15"/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15"/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15"/>
      <c r="B859" s="2"/>
      <c r="C859" s="2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15"/>
      <c r="B860" s="2"/>
      <c r="C860" s="2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15"/>
      <c r="B861" s="2"/>
      <c r="C861" s="2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15"/>
      <c r="B862" s="2"/>
      <c r="C862" s="2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15"/>
      <c r="B863" s="2"/>
      <c r="C863" s="2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15"/>
      <c r="B864" s="2"/>
      <c r="C864" s="2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15"/>
      <c r="B865" s="2"/>
      <c r="C865" s="2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15"/>
      <c r="B866" s="2"/>
      <c r="C866" s="2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15"/>
      <c r="B867" s="2"/>
      <c r="C867" s="2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15"/>
      <c r="B868" s="2"/>
      <c r="C868" s="2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15"/>
      <c r="B869" s="2"/>
      <c r="C869" s="2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15"/>
      <c r="B870" s="2"/>
      <c r="C870" s="2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15"/>
      <c r="B871" s="2"/>
      <c r="C871" s="2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15"/>
      <c r="B872" s="2"/>
      <c r="C872" s="2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15"/>
      <c r="B873" s="2"/>
      <c r="C873" s="2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15"/>
      <c r="B874" s="2"/>
      <c r="C874" s="2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15"/>
      <c r="B875" s="2"/>
      <c r="C875" s="2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15"/>
      <c r="B876" s="2"/>
      <c r="C876" s="2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15"/>
      <c r="B877" s="2"/>
      <c r="C877" s="2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15"/>
      <c r="B878" s="2"/>
      <c r="C878" s="2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15"/>
      <c r="B879" s="2"/>
      <c r="C879" s="2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15"/>
      <c r="B880" s="2"/>
      <c r="C880" s="2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15"/>
      <c r="B881" s="2"/>
      <c r="C881" s="2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15"/>
      <c r="B882" s="2"/>
      <c r="C882" s="2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15"/>
      <c r="B883" s="2"/>
      <c r="C883" s="2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15"/>
      <c r="B884" s="2"/>
      <c r="C884" s="2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15"/>
      <c r="B885" s="2"/>
      <c r="C885" s="2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15"/>
      <c r="B886" s="2"/>
      <c r="C886" s="2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15"/>
      <c r="B887" s="2"/>
      <c r="C887" s="2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15"/>
      <c r="B888" s="2"/>
      <c r="C888" s="2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15"/>
      <c r="B889" s="2"/>
      <c r="C889" s="2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15"/>
      <c r="B890" s="2"/>
      <c r="C890" s="2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15"/>
      <c r="B891" s="2"/>
      <c r="C891" s="2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15"/>
      <c r="B892" s="2"/>
      <c r="C892" s="2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15"/>
      <c r="B893" s="2"/>
      <c r="C893" s="2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15"/>
      <c r="B894" s="2"/>
      <c r="C894" s="2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15"/>
      <c r="B895" s="2"/>
      <c r="C895" s="2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15"/>
      <c r="B896" s="2"/>
      <c r="C896" s="2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15"/>
      <c r="B897" s="2"/>
      <c r="C897" s="2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15"/>
      <c r="B898" s="2"/>
      <c r="C898" s="2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15"/>
      <c r="B899" s="2"/>
      <c r="C899" s="2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15"/>
      <c r="B900" s="2"/>
      <c r="C900" s="2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15"/>
      <c r="B901" s="2"/>
      <c r="C901" s="2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15"/>
      <c r="B902" s="2"/>
      <c r="C902" s="2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15"/>
      <c r="B903" s="2"/>
      <c r="C903" s="2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15"/>
      <c r="B904" s="2"/>
      <c r="C904" s="2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15"/>
      <c r="B905" s="2"/>
      <c r="C905" s="2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15"/>
      <c r="B906" s="2"/>
      <c r="C906" s="2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15"/>
      <c r="B907" s="2"/>
      <c r="C907" s="2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15"/>
      <c r="B908" s="2"/>
      <c r="C908" s="2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15"/>
      <c r="B909" s="2"/>
      <c r="C909" s="2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15"/>
      <c r="B910" s="2"/>
      <c r="C910" s="2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15"/>
      <c r="B911" s="2"/>
      <c r="C911" s="2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15"/>
      <c r="B912" s="2"/>
      <c r="C912" s="2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15"/>
      <c r="B913" s="2"/>
      <c r="C913" s="2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15"/>
      <c r="B914" s="2"/>
      <c r="C914" s="2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15"/>
      <c r="B915" s="2"/>
      <c r="C915" s="2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15"/>
      <c r="B916" s="2"/>
      <c r="C916" s="2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15"/>
      <c r="B917" s="2"/>
      <c r="C917" s="2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15"/>
      <c r="B918" s="2"/>
      <c r="C918" s="2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15"/>
      <c r="B919" s="2"/>
      <c r="C919" s="2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15"/>
      <c r="B920" s="2"/>
      <c r="C920" s="2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15"/>
      <c r="B921" s="2"/>
      <c r="C921" s="2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15"/>
      <c r="B922" s="2"/>
      <c r="C922" s="2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15"/>
      <c r="B923" s="2"/>
      <c r="C923" s="2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15"/>
      <c r="B924" s="2"/>
      <c r="C924" s="2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15"/>
      <c r="B925" s="2"/>
      <c r="C925" s="2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15"/>
      <c r="B926" s="2"/>
      <c r="C926" s="2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15"/>
      <c r="B927" s="2"/>
      <c r="C927" s="2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15"/>
      <c r="B928" s="2"/>
      <c r="C928" s="2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15"/>
      <c r="B929" s="2"/>
      <c r="C929" s="2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15"/>
      <c r="B930" s="2"/>
      <c r="C930" s="2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15"/>
      <c r="B931" s="2"/>
      <c r="C931" s="2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15"/>
      <c r="B932" s="2"/>
      <c r="C932" s="2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15"/>
      <c r="B933" s="2"/>
      <c r="C933" s="2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15"/>
      <c r="B934" s="2"/>
      <c r="C934" s="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15"/>
      <c r="B935" s="2"/>
      <c r="C935" s="2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15"/>
      <c r="B936" s="2"/>
      <c r="C936" s="2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15"/>
      <c r="B937" s="2"/>
      <c r="C937" s="2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15"/>
      <c r="B938" s="2"/>
      <c r="C938" s="2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15"/>
      <c r="B939" s="2"/>
      <c r="C939" s="2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15"/>
      <c r="B940" s="2"/>
      <c r="C940" s="2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15"/>
      <c r="B941" s="2"/>
      <c r="C941" s="2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15"/>
      <c r="B942" s="2"/>
      <c r="C942" s="2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15"/>
      <c r="B943" s="2"/>
      <c r="C943" s="2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15"/>
      <c r="B944" s="2"/>
      <c r="C944" s="2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15"/>
      <c r="B945" s="2"/>
      <c r="C945" s="2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15"/>
      <c r="B946" s="2"/>
      <c r="C946" s="2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15"/>
      <c r="B947" s="2"/>
      <c r="C947" s="2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15"/>
      <c r="B948" s="2"/>
      <c r="C948" s="2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15"/>
      <c r="B949" s="2"/>
      <c r="C949" s="2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15"/>
      <c r="B950" s="2"/>
      <c r="C950" s="2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15"/>
      <c r="B951" s="2"/>
      <c r="C951" s="2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15"/>
      <c r="B952" s="2"/>
      <c r="C952" s="2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15"/>
      <c r="B953" s="2"/>
      <c r="C953" s="2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15"/>
      <c r="B954" s="2"/>
      <c r="C954" s="2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15"/>
      <c r="B955" s="2"/>
      <c r="C955" s="2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15"/>
      <c r="B956" s="2"/>
      <c r="C956" s="2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15"/>
      <c r="B957" s="2"/>
      <c r="C957" s="2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15"/>
      <c r="B958" s="2"/>
      <c r="C958" s="2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15"/>
      <c r="B959" s="2"/>
      <c r="C959" s="2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15"/>
      <c r="B960" s="2"/>
      <c r="C960" s="2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15"/>
      <c r="B961" s="2"/>
      <c r="C961" s="2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15"/>
      <c r="B962" s="2"/>
      <c r="C962" s="2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15"/>
      <c r="B963" s="2"/>
      <c r="C963" s="2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15"/>
      <c r="B964" s="2"/>
      <c r="C964" s="2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15"/>
      <c r="B965" s="2"/>
      <c r="C965" s="2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15"/>
      <c r="B966" s="2"/>
      <c r="C966" s="2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15"/>
      <c r="B967" s="2"/>
      <c r="C967" s="2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15"/>
      <c r="B968" s="2"/>
      <c r="C968" s="2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15"/>
      <c r="B969" s="2"/>
      <c r="C969" s="2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15"/>
      <c r="B970" s="2"/>
      <c r="C970" s="2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15"/>
      <c r="B971" s="2"/>
      <c r="C971" s="2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15"/>
      <c r="B972" s="2"/>
      <c r="C972" s="2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15"/>
      <c r="B973" s="2"/>
      <c r="C973" s="2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15"/>
      <c r="B974" s="2"/>
      <c r="C974" s="2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15"/>
      <c r="B975" s="2"/>
      <c r="C975" s="2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15"/>
      <c r="B976" s="2"/>
      <c r="C976" s="2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15"/>
      <c r="B977" s="2"/>
      <c r="C977" s="2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15"/>
      <c r="B978" s="2"/>
      <c r="C978" s="2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15"/>
      <c r="B979" s="2"/>
      <c r="C979" s="2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15"/>
      <c r="B980" s="2"/>
      <c r="C980" s="2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15"/>
      <c r="B981" s="2"/>
      <c r="C981" s="2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15"/>
      <c r="B982" s="2"/>
      <c r="C982" s="2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15"/>
      <c r="B983" s="2"/>
      <c r="C983" s="2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15"/>
      <c r="B984" s="2"/>
      <c r="C984" s="2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15"/>
      <c r="B985" s="2"/>
      <c r="C985" s="2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15"/>
      <c r="B986" s="2"/>
      <c r="C986" s="2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15"/>
      <c r="B987" s="2"/>
      <c r="C987" s="2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15"/>
      <c r="B988" s="2"/>
      <c r="C988" s="2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15"/>
      <c r="B989" s="2"/>
      <c r="C989" s="2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15"/>
      <c r="B990" s="2"/>
      <c r="C990" s="2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15"/>
      <c r="B991" s="2"/>
      <c r="C991" s="2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15"/>
      <c r="B992" s="2"/>
      <c r="C992" s="2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15"/>
      <c r="B993" s="2"/>
      <c r="C993" s="2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15"/>
      <c r="B994" s="2"/>
      <c r="C994" s="2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15"/>
      <c r="B995" s="2"/>
      <c r="C995" s="2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15"/>
      <c r="B996" s="2"/>
      <c r="C996" s="2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15"/>
      <c r="B997" s="2"/>
      <c r="C997" s="2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15"/>
      <c r="B998" s="2"/>
      <c r="C998" s="2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15"/>
      <c r="B999" s="2"/>
      <c r="C999" s="2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15"/>
      <c r="B1000" s="2"/>
      <c r="C1000" s="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 gridLines="1"/>
  <pageMargins bottom="0.46" footer="0.0" header="0.0" left="0.0" right="0.0" top="0.5"/>
  <pageSetup paperSize="5" orientation="landscape"/>
  <headerFooter>
    <oddHeader>&amp;CCompensatory Revenue Baseline v. Alternative for FY 20 Summed to District Level</oddHeader>
    <oddFooter>&amp;LData from MDE, reformatted by HRD&amp;C&amp;P&amp;RJanuary 9, 2019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5"/>
    <col customWidth="1" min="2" max="3" width="7.75"/>
    <col customWidth="1" min="4" max="4" width="31.0"/>
    <col customWidth="1" min="5" max="5" width="8.88"/>
    <col customWidth="1" min="6" max="6" width="9.25"/>
    <col customWidth="1" min="7" max="7" width="9.13"/>
    <col customWidth="1" min="8" max="8" width="9.5"/>
    <col customWidth="1" min="9" max="9" width="7.75"/>
    <col customWidth="1" min="10" max="10" width="10.38"/>
    <col customWidth="1" min="11" max="11" width="7.75"/>
    <col customWidth="1" min="12" max="12" width="7.38"/>
    <col customWidth="1" min="13" max="13" width="2.13"/>
    <col customWidth="1" min="14" max="14" width="10.0"/>
    <col customWidth="1" min="15" max="16" width="7.75"/>
    <col customWidth="1" min="17" max="17" width="2.13"/>
    <col customWidth="1" min="18" max="18" width="11.0"/>
    <col customWidth="1" min="19" max="19" width="8.63"/>
    <col customWidth="1" min="20" max="20" width="7.75"/>
    <col customWidth="1" min="21" max="21" width="1.38"/>
    <col customWidth="1" min="22" max="22" width="7.75"/>
    <col customWidth="1" min="23" max="23" width="10.38"/>
    <col customWidth="1" min="24" max="26" width="7.75"/>
  </cols>
  <sheetData>
    <row r="1" ht="45.0" customHeight="1">
      <c r="A1" s="90" t="s">
        <v>8</v>
      </c>
      <c r="B1" s="83" t="s">
        <v>9</v>
      </c>
      <c r="C1" s="83" t="s">
        <v>10</v>
      </c>
      <c r="D1" s="83" t="s">
        <v>11</v>
      </c>
      <c r="E1" s="83" t="s">
        <v>972</v>
      </c>
      <c r="F1" s="83" t="s">
        <v>973</v>
      </c>
      <c r="G1" s="83" t="s">
        <v>974</v>
      </c>
      <c r="H1" s="84" t="s">
        <v>603</v>
      </c>
      <c r="I1" s="84" t="s">
        <v>4160</v>
      </c>
      <c r="J1" s="83" t="s">
        <v>4161</v>
      </c>
      <c r="K1" s="83" t="s">
        <v>4162</v>
      </c>
      <c r="L1" s="84" t="s">
        <v>4163</v>
      </c>
      <c r="M1" s="84"/>
      <c r="N1" s="84" t="s">
        <v>4164</v>
      </c>
      <c r="O1" s="84" t="s">
        <v>4165</v>
      </c>
      <c r="P1" s="84" t="s">
        <v>4166</v>
      </c>
      <c r="Q1" s="84"/>
      <c r="R1" s="84" t="s">
        <v>4167</v>
      </c>
      <c r="S1" s="84" t="s">
        <v>4168</v>
      </c>
      <c r="T1" s="84" t="s">
        <v>4169</v>
      </c>
      <c r="U1" s="83"/>
      <c r="V1" s="83" t="s">
        <v>4438</v>
      </c>
      <c r="W1" s="83"/>
      <c r="X1" s="83" t="s">
        <v>4439</v>
      </c>
      <c r="Y1" s="83"/>
      <c r="Z1" s="83"/>
    </row>
    <row r="2" ht="15.0" customHeight="1">
      <c r="A2" s="15"/>
      <c r="B2" s="2"/>
      <c r="C2" s="2"/>
      <c r="D2" s="3"/>
      <c r="E2" s="3"/>
      <c r="F2" s="3"/>
      <c r="G2" s="3"/>
      <c r="H2" s="3"/>
      <c r="I2" s="3"/>
      <c r="J2" s="3"/>
      <c r="K2" s="2"/>
      <c r="L2" s="3"/>
      <c r="M2" s="3"/>
      <c r="N2" s="18"/>
      <c r="O2" s="18"/>
      <c r="P2" s="18"/>
      <c r="Q2" s="18"/>
      <c r="R2" s="18"/>
      <c r="S2" s="18"/>
      <c r="T2" s="18"/>
      <c r="U2" s="3"/>
      <c r="V2" s="3"/>
      <c r="W2" s="3"/>
      <c r="X2" s="3"/>
      <c r="Y2" s="3"/>
      <c r="Z2" s="3"/>
    </row>
    <row r="3" ht="14.25" customHeight="1">
      <c r="A3" s="85"/>
      <c r="B3" s="11"/>
      <c r="C3" s="11"/>
      <c r="D3" s="12" t="s">
        <v>40</v>
      </c>
      <c r="E3" s="12">
        <f t="shared" ref="E3:G3" si="1">SUM(E14:E549)</f>
        <v>888605</v>
      </c>
      <c r="F3" s="12">
        <f t="shared" si="1"/>
        <v>251296</v>
      </c>
      <c r="G3" s="12">
        <f t="shared" si="1"/>
        <v>72051</v>
      </c>
      <c r="H3" s="12">
        <f>F3+(G3*0.5)</f>
        <v>287321.5</v>
      </c>
      <c r="I3" s="86">
        <f>H3/E3</f>
        <v>0.3233399542</v>
      </c>
      <c r="J3" s="12">
        <f>SUM(J14:J549)</f>
        <v>528691198</v>
      </c>
      <c r="K3" s="13">
        <f>J3/E3</f>
        <v>594.9676155</v>
      </c>
      <c r="L3" s="12">
        <f>J3/H3</f>
        <v>1840.068348</v>
      </c>
      <c r="M3" s="12"/>
      <c r="N3" s="13">
        <f>SUM(N14:N549)</f>
        <v>528691198</v>
      </c>
      <c r="O3" s="87">
        <f>N3/E3</f>
        <v>594.9676155</v>
      </c>
      <c r="P3" s="12">
        <f>N3/H3</f>
        <v>1840.068348</v>
      </c>
      <c r="Q3" s="87"/>
      <c r="R3" s="12">
        <f t="shared" ref="R3:T3" si="2">N3-J3</f>
        <v>0.0000003576278687</v>
      </c>
      <c r="S3" s="12">
        <f t="shared" si="2"/>
        <v>0</v>
      </c>
      <c r="T3" s="12">
        <f t="shared" si="2"/>
        <v>0</v>
      </c>
      <c r="U3" s="12"/>
      <c r="V3" s="12">
        <f t="shared" ref="V3:X3" si="3">SUM(V14:V549)</f>
        <v>98559.64051</v>
      </c>
      <c r="W3" s="12">
        <f t="shared" si="3"/>
        <v>198135097.5</v>
      </c>
      <c r="X3" s="12">
        <f t="shared" si="3"/>
        <v>52781.56438</v>
      </c>
      <c r="Y3" s="12"/>
      <c r="Z3" s="12"/>
    </row>
    <row r="4" ht="14.25" customHeight="1">
      <c r="A4" s="15"/>
      <c r="B4" s="2"/>
      <c r="C4" s="2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15" t="s">
        <v>41</v>
      </c>
      <c r="B5" s="2"/>
      <c r="C5" s="2">
        <v>1.0</v>
      </c>
      <c r="D5" s="2" t="s">
        <v>42</v>
      </c>
      <c r="E5" s="3">
        <f t="shared" ref="E5:G5" si="4">SUMIF($C$14:$C$549,$C5,E$14:E$549)</f>
        <v>72364</v>
      </c>
      <c r="F5" s="3">
        <f t="shared" si="4"/>
        <v>38638</v>
      </c>
      <c r="G5" s="3">
        <f t="shared" si="4"/>
        <v>5767</v>
      </c>
      <c r="H5" s="3">
        <f t="shared" ref="H5:H12" si="8">F5+(G5*0.5)</f>
        <v>41521.5</v>
      </c>
      <c r="I5" s="88">
        <f t="shared" ref="I5:I12" si="9">H5/E5</f>
        <v>0.5737866895</v>
      </c>
      <c r="J5" s="3">
        <f t="shared" ref="J5:J11" si="10">SUMIF($C$14:$C$549,$C5,J$14:J$549)</f>
        <v>109530492.2</v>
      </c>
      <c r="K5" s="3">
        <f t="shared" ref="K5:K12" si="11">J5/E5</f>
        <v>1513.604724</v>
      </c>
      <c r="L5" s="3">
        <f t="shared" ref="L5:L12" si="12">J5/H5</f>
        <v>2637.922335</v>
      </c>
      <c r="M5" s="3"/>
      <c r="N5" s="8">
        <f t="shared" ref="N5:N11" si="13">SUMIF($C$14:$C$549,$C5,N$14:N$549)</f>
        <v>76402397.93</v>
      </c>
      <c r="O5" s="89">
        <f t="shared" ref="O5:O12" si="14">N5/E5</f>
        <v>1055.806726</v>
      </c>
      <c r="P5" s="3">
        <f t="shared" ref="P5:P12" si="15">N5/H5</f>
        <v>1840.068348</v>
      </c>
      <c r="Q5" s="3"/>
      <c r="R5" s="3">
        <f t="shared" ref="R5:R11" si="16">SUMIF($C$14:$C$549,$C5,R$14:R$549)</f>
        <v>-33128094.31</v>
      </c>
      <c r="S5" s="3">
        <f t="shared" ref="S5:T5" si="5">O5-K5</f>
        <v>-457.7979978</v>
      </c>
      <c r="T5" s="3">
        <f t="shared" si="5"/>
        <v>-797.8539868</v>
      </c>
      <c r="U5" s="3"/>
      <c r="V5" s="3">
        <f t="shared" ref="V5:X5" si="6">SUMIF($C$14:$C$549,$C5,V$14:V$549)</f>
        <v>0</v>
      </c>
      <c r="W5" s="3">
        <f t="shared" si="6"/>
        <v>0</v>
      </c>
      <c r="X5" s="3">
        <f t="shared" si="6"/>
        <v>0</v>
      </c>
      <c r="Y5" s="3"/>
      <c r="Z5" s="3"/>
    </row>
    <row r="6" ht="14.25" customHeight="1">
      <c r="A6" s="15" t="s">
        <v>43</v>
      </c>
      <c r="B6" s="2"/>
      <c r="C6" s="2">
        <v>2.0</v>
      </c>
      <c r="D6" s="2" t="s">
        <v>44</v>
      </c>
      <c r="E6" s="3">
        <f t="shared" ref="E6:G6" si="7">SUMIF($C$14:$C$549,$C6,E$14:E$549)</f>
        <v>90754</v>
      </c>
      <c r="F6" s="3">
        <f t="shared" si="7"/>
        <v>27683</v>
      </c>
      <c r="G6" s="3">
        <f t="shared" si="7"/>
        <v>7893</v>
      </c>
      <c r="H6" s="3">
        <f t="shared" si="8"/>
        <v>31629.5</v>
      </c>
      <c r="I6" s="88">
        <f t="shared" si="9"/>
        <v>0.3485190735</v>
      </c>
      <c r="J6" s="3">
        <f t="shared" si="10"/>
        <v>60650527.21</v>
      </c>
      <c r="K6" s="3">
        <f t="shared" si="11"/>
        <v>668.2959121</v>
      </c>
      <c r="L6" s="3">
        <f t="shared" si="12"/>
        <v>1917.530382</v>
      </c>
      <c r="M6" s="3"/>
      <c r="N6" s="8">
        <f t="shared" si="13"/>
        <v>58200441.83</v>
      </c>
      <c r="O6" s="89">
        <f t="shared" si="14"/>
        <v>641.298916</v>
      </c>
      <c r="P6" s="3">
        <f t="shared" si="15"/>
        <v>1840.068348</v>
      </c>
      <c r="Q6" s="3"/>
      <c r="R6" s="3">
        <f t="shared" si="16"/>
        <v>-2450085.384</v>
      </c>
      <c r="S6" s="3">
        <f t="shared" ref="S6:T6" si="17">O6-K6</f>
        <v>-26.9969961</v>
      </c>
      <c r="T6" s="3">
        <f t="shared" si="17"/>
        <v>-77.46203335</v>
      </c>
      <c r="U6" s="3"/>
      <c r="V6" s="3">
        <f t="shared" ref="V6:X6" si="18">SUMIF($C$14:$C$549,$C6,V$14:V$549)</f>
        <v>1653.777445</v>
      </c>
      <c r="W6" s="3">
        <f t="shared" si="18"/>
        <v>15528249.13</v>
      </c>
      <c r="X6" s="3">
        <f t="shared" si="18"/>
        <v>968.7002253</v>
      </c>
      <c r="Y6" s="3"/>
      <c r="Z6" s="3"/>
    </row>
    <row r="7" ht="14.25" customHeight="1">
      <c r="A7" s="15" t="s">
        <v>45</v>
      </c>
      <c r="B7" s="2"/>
      <c r="C7" s="2">
        <v>3.0</v>
      </c>
      <c r="D7" s="2" t="s">
        <v>46</v>
      </c>
      <c r="E7" s="3">
        <f t="shared" ref="E7:G7" si="19">SUMIF($C$14:$C$549,$C7,E$14:E$549)</f>
        <v>277912</v>
      </c>
      <c r="F7" s="3">
        <f t="shared" si="19"/>
        <v>51818</v>
      </c>
      <c r="G7" s="3">
        <f t="shared" si="19"/>
        <v>18656</v>
      </c>
      <c r="H7" s="3">
        <f t="shared" si="8"/>
        <v>61146</v>
      </c>
      <c r="I7" s="88">
        <f t="shared" si="9"/>
        <v>0.2200192867</v>
      </c>
      <c r="J7" s="3">
        <f t="shared" si="10"/>
        <v>80698509.32</v>
      </c>
      <c r="K7" s="3">
        <f t="shared" si="11"/>
        <v>290.3743247</v>
      </c>
      <c r="L7" s="3">
        <f t="shared" si="12"/>
        <v>1319.767594</v>
      </c>
      <c r="M7" s="3"/>
      <c r="N7" s="8">
        <f t="shared" si="13"/>
        <v>112512819.2</v>
      </c>
      <c r="O7" s="89">
        <f t="shared" si="14"/>
        <v>404.8505255</v>
      </c>
      <c r="P7" s="3">
        <f t="shared" si="15"/>
        <v>1840.068348</v>
      </c>
      <c r="Q7" s="3"/>
      <c r="R7" s="3">
        <f t="shared" si="16"/>
        <v>31814309.91</v>
      </c>
      <c r="S7" s="3">
        <f t="shared" ref="S7:T7" si="20">O7-K7</f>
        <v>114.4762008</v>
      </c>
      <c r="T7" s="3">
        <f t="shared" si="20"/>
        <v>520.3007541</v>
      </c>
      <c r="U7" s="3"/>
      <c r="V7" s="3">
        <f t="shared" ref="V7:X7" si="21">SUMIF($C$14:$C$549,$C7,V$14:V$549)</f>
        <v>13078.9062</v>
      </c>
      <c r="W7" s="3">
        <f t="shared" si="21"/>
        <v>93273596.31</v>
      </c>
      <c r="X7" s="3">
        <f t="shared" si="21"/>
        <v>8505.919795</v>
      </c>
      <c r="Y7" s="3"/>
      <c r="Z7" s="3"/>
    </row>
    <row r="8" ht="14.25" customHeight="1">
      <c r="A8" s="15" t="s">
        <v>47</v>
      </c>
      <c r="B8" s="2"/>
      <c r="C8" s="2">
        <v>4.0</v>
      </c>
      <c r="D8" s="2" t="s">
        <v>48</v>
      </c>
      <c r="E8" s="3">
        <f t="shared" ref="E8:G8" si="22">SUMIF($C$14:$C$549,$C8,E$14:E$549)</f>
        <v>196558</v>
      </c>
      <c r="F8" s="3">
        <f t="shared" si="22"/>
        <v>53878</v>
      </c>
      <c r="G8" s="3">
        <f t="shared" si="22"/>
        <v>15319</v>
      </c>
      <c r="H8" s="3">
        <f t="shared" si="8"/>
        <v>61537.5</v>
      </c>
      <c r="I8" s="88">
        <f t="shared" si="9"/>
        <v>0.3130755299</v>
      </c>
      <c r="J8" s="3">
        <f t="shared" si="10"/>
        <v>102493144.7</v>
      </c>
      <c r="K8" s="3">
        <f t="shared" si="11"/>
        <v>521.4397005</v>
      </c>
      <c r="L8" s="3">
        <f t="shared" si="12"/>
        <v>1665.539625</v>
      </c>
      <c r="M8" s="3"/>
      <c r="N8" s="8">
        <f t="shared" si="13"/>
        <v>113233206</v>
      </c>
      <c r="O8" s="89">
        <f t="shared" si="14"/>
        <v>576.0803732</v>
      </c>
      <c r="P8" s="3">
        <f t="shared" si="15"/>
        <v>1840.068348</v>
      </c>
      <c r="Q8" s="3"/>
      <c r="R8" s="3">
        <f t="shared" si="16"/>
        <v>10740061.34</v>
      </c>
      <c r="S8" s="3">
        <f t="shared" ref="S8:T8" si="23">O8-K8</f>
        <v>54.64067268</v>
      </c>
      <c r="T8" s="3">
        <f t="shared" si="23"/>
        <v>174.5287238</v>
      </c>
      <c r="U8" s="3"/>
      <c r="V8" s="3">
        <f t="shared" ref="V8:X8" si="24">SUMIF($C$14:$C$549,$C8,V$14:V$549)</f>
        <v>9663.378215</v>
      </c>
      <c r="W8" s="3">
        <f t="shared" si="24"/>
        <v>40304809.5</v>
      </c>
      <c r="X8" s="3">
        <f t="shared" si="24"/>
        <v>5223.773058</v>
      </c>
      <c r="Y8" s="3"/>
      <c r="Z8" s="3"/>
    </row>
    <row r="9" ht="14.25" customHeight="1">
      <c r="A9" s="15" t="s">
        <v>49</v>
      </c>
      <c r="B9" s="2"/>
      <c r="C9" s="2">
        <v>5.0</v>
      </c>
      <c r="D9" s="2" t="s">
        <v>50</v>
      </c>
      <c r="E9" s="3">
        <f t="shared" ref="E9:G9" si="25">SUMIF($C$14:$C$549,$C9,E$14:E$549)</f>
        <v>93872</v>
      </c>
      <c r="F9" s="3">
        <f t="shared" si="25"/>
        <v>23924</v>
      </c>
      <c r="G9" s="3">
        <f t="shared" si="25"/>
        <v>8825</v>
      </c>
      <c r="H9" s="3">
        <f t="shared" si="8"/>
        <v>28336.5</v>
      </c>
      <c r="I9" s="88">
        <f t="shared" si="9"/>
        <v>0.3018631754</v>
      </c>
      <c r="J9" s="3">
        <f t="shared" si="10"/>
        <v>42184844.13</v>
      </c>
      <c r="K9" s="3">
        <f t="shared" si="11"/>
        <v>449.3868686</v>
      </c>
      <c r="L9" s="3">
        <f t="shared" si="12"/>
        <v>1488.710466</v>
      </c>
      <c r="M9" s="3"/>
      <c r="N9" s="8">
        <f t="shared" si="13"/>
        <v>52141096.75</v>
      </c>
      <c r="O9" s="89">
        <f t="shared" si="14"/>
        <v>555.4488746</v>
      </c>
      <c r="P9" s="3">
        <f t="shared" si="15"/>
        <v>1840.068348</v>
      </c>
      <c r="Q9" s="3"/>
      <c r="R9" s="3">
        <f t="shared" si="16"/>
        <v>9956252.625</v>
      </c>
      <c r="S9" s="3">
        <f t="shared" ref="S9:T9" si="26">O9-K9</f>
        <v>106.062006</v>
      </c>
      <c r="T9" s="3">
        <f t="shared" si="26"/>
        <v>351.3578821</v>
      </c>
      <c r="U9" s="3"/>
      <c r="V9" s="3">
        <f t="shared" ref="V9:X9" si="27">SUMIF($C$14:$C$549,$C9,V$14:V$549)</f>
        <v>15420.02962</v>
      </c>
      <c r="W9" s="3">
        <f t="shared" si="27"/>
        <v>22310725.14</v>
      </c>
      <c r="X9" s="3">
        <f t="shared" si="27"/>
        <v>7075.437123</v>
      </c>
      <c r="Y9" s="3"/>
      <c r="Z9" s="3"/>
    </row>
    <row r="10" ht="14.25" customHeight="1">
      <c r="A10" s="15" t="s">
        <v>51</v>
      </c>
      <c r="B10" s="2"/>
      <c r="C10" s="2">
        <v>6.0</v>
      </c>
      <c r="D10" s="2" t="s">
        <v>52</v>
      </c>
      <c r="E10" s="3">
        <f t="shared" ref="E10:G10" si="28">SUMIF($C$14:$C$549,$C10,E$14:E$549)</f>
        <v>88236</v>
      </c>
      <c r="F10" s="3">
        <f t="shared" si="28"/>
        <v>24634</v>
      </c>
      <c r="G10" s="3">
        <f t="shared" si="28"/>
        <v>10292</v>
      </c>
      <c r="H10" s="3">
        <f t="shared" si="8"/>
        <v>29780</v>
      </c>
      <c r="I10" s="88">
        <f t="shared" si="9"/>
        <v>0.3375039666</v>
      </c>
      <c r="J10" s="3">
        <f t="shared" si="10"/>
        <v>46702148.87</v>
      </c>
      <c r="K10" s="3">
        <f t="shared" si="11"/>
        <v>529.2867862</v>
      </c>
      <c r="L10" s="3">
        <f t="shared" si="12"/>
        <v>1568.238713</v>
      </c>
      <c r="M10" s="3"/>
      <c r="N10" s="8">
        <f t="shared" si="13"/>
        <v>54797235.42</v>
      </c>
      <c r="O10" s="89">
        <f t="shared" si="14"/>
        <v>621.0303665</v>
      </c>
      <c r="P10" s="3">
        <f t="shared" si="15"/>
        <v>1840.068348</v>
      </c>
      <c r="Q10" s="3"/>
      <c r="R10" s="3">
        <f t="shared" si="16"/>
        <v>8095086.546</v>
      </c>
      <c r="S10" s="3">
        <f t="shared" ref="S10:T10" si="29">O10-K10</f>
        <v>91.74358024</v>
      </c>
      <c r="T10" s="3">
        <f t="shared" si="29"/>
        <v>271.8296355</v>
      </c>
      <c r="U10" s="3"/>
      <c r="V10" s="3">
        <f t="shared" ref="V10:X10" si="30">SUMIF($C$14:$C$549,$C10,V$14:V$549)</f>
        <v>27016.21967</v>
      </c>
      <c r="W10" s="3">
        <f t="shared" si="30"/>
        <v>15243697.6</v>
      </c>
      <c r="X10" s="3">
        <f t="shared" si="30"/>
        <v>10160.52644</v>
      </c>
      <c r="Y10" s="3"/>
      <c r="Z10" s="3"/>
    </row>
    <row r="11" ht="14.25" customHeight="1">
      <c r="A11" s="15" t="s">
        <v>53</v>
      </c>
      <c r="B11" s="2"/>
      <c r="C11" s="2">
        <v>7.0</v>
      </c>
      <c r="D11" s="2" t="s">
        <v>54</v>
      </c>
      <c r="E11" s="3">
        <f t="shared" ref="E11:G11" si="31">SUMIF($C$14:$C$549,$C11,E$14:E$549)</f>
        <v>59363</v>
      </c>
      <c r="F11" s="3">
        <f t="shared" si="31"/>
        <v>26922</v>
      </c>
      <c r="G11" s="3">
        <f t="shared" si="31"/>
        <v>4644</v>
      </c>
      <c r="H11" s="3">
        <f t="shared" si="8"/>
        <v>29244</v>
      </c>
      <c r="I11" s="88">
        <f t="shared" si="9"/>
        <v>0.4926300894</v>
      </c>
      <c r="J11" s="3">
        <f t="shared" si="10"/>
        <v>77530134.89</v>
      </c>
      <c r="K11" s="3">
        <f t="shared" si="11"/>
        <v>1306.034649</v>
      </c>
      <c r="L11" s="3">
        <f t="shared" si="12"/>
        <v>2651.146727</v>
      </c>
      <c r="M11" s="3"/>
      <c r="N11" s="8">
        <f t="shared" si="13"/>
        <v>53810958.78</v>
      </c>
      <c r="O11" s="89">
        <f t="shared" si="14"/>
        <v>906.4730351</v>
      </c>
      <c r="P11" s="3">
        <f t="shared" si="15"/>
        <v>1840.068348</v>
      </c>
      <c r="Q11" s="3"/>
      <c r="R11" s="3">
        <f t="shared" si="16"/>
        <v>-23719176.11</v>
      </c>
      <c r="S11" s="3">
        <f t="shared" ref="S11:T11" si="32">O11-K11</f>
        <v>-399.5616143</v>
      </c>
      <c r="T11" s="3">
        <f t="shared" si="32"/>
        <v>-811.0783788</v>
      </c>
      <c r="U11" s="3"/>
      <c r="V11" s="3">
        <f t="shared" ref="V11:X11" si="33">SUMIF($C$14:$C$549,$C11,V$14:V$549)</f>
        <v>28593.33593</v>
      </c>
      <c r="W11" s="3">
        <f t="shared" si="33"/>
        <v>10838581.64</v>
      </c>
      <c r="X11" s="3">
        <f t="shared" si="33"/>
        <v>18514.69312</v>
      </c>
      <c r="Y11" s="3"/>
      <c r="Z11" s="3"/>
    </row>
    <row r="12" ht="14.25" customHeight="1">
      <c r="A12" s="15" t="s">
        <v>55</v>
      </c>
      <c r="B12" s="2"/>
      <c r="C12" s="2">
        <v>8.0</v>
      </c>
      <c r="D12" s="2" t="s">
        <v>4170</v>
      </c>
      <c r="E12" s="3">
        <f t="shared" ref="E12:G12" si="34">SUMIF($C$14:$C$549,0,E$14:E$549)</f>
        <v>7047</v>
      </c>
      <c r="F12" s="3">
        <f t="shared" si="34"/>
        <v>3125</v>
      </c>
      <c r="G12" s="3">
        <f t="shared" si="34"/>
        <v>418</v>
      </c>
      <c r="H12" s="3">
        <f t="shared" si="8"/>
        <v>3334</v>
      </c>
      <c r="I12" s="88">
        <f t="shared" si="9"/>
        <v>0.4731091245</v>
      </c>
      <c r="J12" s="3">
        <f>SUMIF($C$14:$C$549,0,J$14:J$549)</f>
        <v>7829619.07</v>
      </c>
      <c r="K12" s="3">
        <f t="shared" si="11"/>
        <v>1111.057055</v>
      </c>
      <c r="L12" s="3">
        <f t="shared" si="12"/>
        <v>2348.416038</v>
      </c>
      <c r="M12" s="3"/>
      <c r="N12" s="8">
        <f>SUMIF($C$14:$C$549,0,N$14:N$549)</f>
        <v>6134787.874</v>
      </c>
      <c r="O12" s="89">
        <f t="shared" si="14"/>
        <v>870.5531252</v>
      </c>
      <c r="P12" s="3">
        <f t="shared" si="15"/>
        <v>1840.068348</v>
      </c>
      <c r="Q12" s="3"/>
      <c r="R12" s="3">
        <f>SUMIF($C$14:$C$549,0,R$14:R$549)</f>
        <v>-1694831.196</v>
      </c>
      <c r="S12" s="3">
        <f t="shared" ref="S12:T12" si="35">O12-K12</f>
        <v>-240.5039302</v>
      </c>
      <c r="T12" s="3">
        <f t="shared" si="35"/>
        <v>-508.3476894</v>
      </c>
      <c r="U12" s="3"/>
      <c r="V12" s="3">
        <f t="shared" ref="V12:X12" si="36">SUMIF($C$14:$C$549,0,V$14:V$549)</f>
        <v>2790.397668</v>
      </c>
      <c r="W12" s="3">
        <f t="shared" si="36"/>
        <v>220391.7068</v>
      </c>
      <c r="X12" s="3">
        <f t="shared" si="36"/>
        <v>2298.004826</v>
      </c>
      <c r="Y12" s="3"/>
      <c r="Z12" s="3"/>
    </row>
    <row r="13" ht="14.25" customHeight="1">
      <c r="A13" s="15"/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15">
        <v>1.0</v>
      </c>
      <c r="B14" s="2">
        <v>1.0</v>
      </c>
      <c r="C14" s="2">
        <f>IF(A14&gt;=6000, 0,VLOOKUP(A14,'Fall20 data fy22 comp rev '!$K$11:$N$536,3,0))</f>
        <v>5</v>
      </c>
      <c r="D14" s="3" t="s">
        <v>4171</v>
      </c>
      <c r="E14" s="3">
        <v>1186.0</v>
      </c>
      <c r="F14" s="3">
        <v>356.0</v>
      </c>
      <c r="G14" s="3">
        <v>172.0</v>
      </c>
      <c r="H14" s="3">
        <f t="shared" ref="H14:H549" si="38">F14+(G14*0.5)</f>
        <v>442</v>
      </c>
      <c r="I14" s="88">
        <f t="shared" ref="I14:I549" si="39">IF(E14&gt;0,H14/E14,0)</f>
        <v>0.3726812816</v>
      </c>
      <c r="J14" s="3">
        <v>686806.77</v>
      </c>
      <c r="K14" s="3">
        <f t="shared" ref="K14:K549" si="40">IF(E14&gt;0,J14/E14,0)</f>
        <v>579.0950843</v>
      </c>
      <c r="L14" s="3">
        <f t="shared" ref="L14:L549" si="41">IF(H14&gt;0,J14/H14,0)</f>
        <v>1553.861471</v>
      </c>
      <c r="M14" s="3"/>
      <c r="N14" s="3">
        <f t="shared" ref="N14:N549" si="42">$L$3*H14</f>
        <v>813310.21</v>
      </c>
      <c r="O14" s="3">
        <f t="shared" ref="O14:O549" si="43">IF(E14&gt;0,N14/E14,0)</f>
        <v>685.7590304</v>
      </c>
      <c r="P14" s="3">
        <f t="shared" ref="P14:P549" si="44">N14/H14</f>
        <v>1840.068348</v>
      </c>
      <c r="Q14" s="3"/>
      <c r="R14" s="3">
        <f t="shared" ref="R14:T14" si="37">N14-J14</f>
        <v>126503.44</v>
      </c>
      <c r="S14" s="3">
        <f t="shared" si="37"/>
        <v>106.663946</v>
      </c>
      <c r="T14" s="3">
        <f t="shared" si="37"/>
        <v>286.2068778</v>
      </c>
      <c r="U14" s="3"/>
      <c r="V14" s="3">
        <f t="shared" ref="V14:V549" si="46">IF(K14&lt;$O$3,$O$3-K14,0)</f>
        <v>15.87253118</v>
      </c>
      <c r="W14" s="3">
        <f t="shared" ref="W14:W549" si="47">+V14*E14</f>
        <v>18824.82198</v>
      </c>
      <c r="X14" s="3">
        <f t="shared" ref="X14:X549" si="48">IF(O14&lt;$O$3,$O$3-O14,0)</f>
        <v>0</v>
      </c>
      <c r="Y14" s="3"/>
      <c r="Z14" s="3"/>
    </row>
    <row r="15" ht="14.25" customHeight="1">
      <c r="A15" s="15">
        <v>1.2</v>
      </c>
      <c r="B15" s="2">
        <v>3.0</v>
      </c>
      <c r="C15" s="2">
        <v>1.0</v>
      </c>
      <c r="D15" s="3" t="s">
        <v>4172</v>
      </c>
      <c r="E15" s="3">
        <v>35561.0</v>
      </c>
      <c r="F15" s="3">
        <v>17968.0</v>
      </c>
      <c r="G15" s="3">
        <v>2264.0</v>
      </c>
      <c r="H15" s="3">
        <f t="shared" si="38"/>
        <v>19100</v>
      </c>
      <c r="I15" s="88">
        <f t="shared" si="39"/>
        <v>0.5371052558</v>
      </c>
      <c r="J15" s="3">
        <v>4.903047253000001E7</v>
      </c>
      <c r="K15" s="3">
        <f t="shared" si="40"/>
        <v>1378.770916</v>
      </c>
      <c r="L15" s="3">
        <f t="shared" si="41"/>
        <v>2567.040447</v>
      </c>
      <c r="M15" s="3"/>
      <c r="N15" s="3">
        <f t="shared" si="42"/>
        <v>35145305.45</v>
      </c>
      <c r="O15" s="3">
        <f t="shared" si="43"/>
        <v>988.3103809</v>
      </c>
      <c r="P15" s="3">
        <f t="shared" si="44"/>
        <v>1840.068348</v>
      </c>
      <c r="Q15" s="3"/>
      <c r="R15" s="3">
        <f t="shared" ref="R15:T15" si="45">N15-J15</f>
        <v>-13885167.08</v>
      </c>
      <c r="S15" s="3">
        <f t="shared" si="45"/>
        <v>-390.4605347</v>
      </c>
      <c r="T15" s="3">
        <f t="shared" si="45"/>
        <v>-726.9720982</v>
      </c>
      <c r="U15" s="3"/>
      <c r="V15" s="3">
        <f t="shared" si="46"/>
        <v>0</v>
      </c>
      <c r="W15" s="3">
        <f t="shared" si="47"/>
        <v>0</v>
      </c>
      <c r="X15" s="3">
        <f t="shared" si="48"/>
        <v>0</v>
      </c>
      <c r="Y15" s="3"/>
      <c r="Z15" s="3"/>
    </row>
    <row r="16" ht="14.25" customHeight="1">
      <c r="A16" s="15">
        <v>2.0</v>
      </c>
      <c r="B16" s="2">
        <v>1.0</v>
      </c>
      <c r="C16" s="2">
        <f>IF(A16&gt;=6000, 0,VLOOKUP(A16,'Fall20 data fy22 comp rev '!$K$11:$N$536,3,0))</f>
        <v>6</v>
      </c>
      <c r="D16" s="3" t="s">
        <v>4173</v>
      </c>
      <c r="E16" s="3">
        <v>267.0</v>
      </c>
      <c r="F16" s="3">
        <v>120.0</v>
      </c>
      <c r="G16" s="3">
        <v>48.0</v>
      </c>
      <c r="H16" s="3">
        <f t="shared" si="38"/>
        <v>144</v>
      </c>
      <c r="I16" s="88">
        <f t="shared" si="39"/>
        <v>0.5393258427</v>
      </c>
      <c r="J16" s="3">
        <v>321210.37</v>
      </c>
      <c r="K16" s="3">
        <f t="shared" si="40"/>
        <v>1203.035094</v>
      </c>
      <c r="L16" s="3">
        <f t="shared" si="41"/>
        <v>2230.627569</v>
      </c>
      <c r="M16" s="3"/>
      <c r="N16" s="3">
        <f t="shared" si="42"/>
        <v>264969.8422</v>
      </c>
      <c r="O16" s="3">
        <f t="shared" si="43"/>
        <v>992.3964126</v>
      </c>
      <c r="P16" s="3">
        <f t="shared" si="44"/>
        <v>1840.068348</v>
      </c>
      <c r="Q16" s="3"/>
      <c r="R16" s="3">
        <f t="shared" ref="R16:T16" si="49">N16-J16</f>
        <v>-56240.52783</v>
      </c>
      <c r="S16" s="3">
        <f t="shared" si="49"/>
        <v>-210.638681</v>
      </c>
      <c r="T16" s="3">
        <f t="shared" si="49"/>
        <v>-390.559221</v>
      </c>
      <c r="U16" s="3"/>
      <c r="V16" s="3">
        <f t="shared" si="46"/>
        <v>0</v>
      </c>
      <c r="W16" s="3">
        <f t="shared" si="47"/>
        <v>0</v>
      </c>
      <c r="X16" s="3">
        <f t="shared" si="48"/>
        <v>0</v>
      </c>
      <c r="Y16" s="3"/>
      <c r="Z16" s="3"/>
    </row>
    <row r="17" ht="14.25" customHeight="1">
      <c r="A17" s="15">
        <v>4.0</v>
      </c>
      <c r="B17" s="2">
        <v>1.0</v>
      </c>
      <c r="C17" s="2">
        <f>IF(A17&gt;=6000, 0,VLOOKUP(A17,'Fall20 data fy22 comp rev '!$K$11:$N$536,3,0))</f>
        <v>6</v>
      </c>
      <c r="D17" s="3" t="s">
        <v>4174</v>
      </c>
      <c r="E17" s="3">
        <v>475.0</v>
      </c>
      <c r="F17" s="3">
        <v>184.0</v>
      </c>
      <c r="G17" s="3">
        <v>14.0</v>
      </c>
      <c r="H17" s="3">
        <f t="shared" si="38"/>
        <v>191</v>
      </c>
      <c r="I17" s="88">
        <f t="shared" si="39"/>
        <v>0.4021052632</v>
      </c>
      <c r="J17" s="3">
        <v>316229.94</v>
      </c>
      <c r="K17" s="3">
        <f t="shared" si="40"/>
        <v>665.7472421</v>
      </c>
      <c r="L17" s="3">
        <f t="shared" si="41"/>
        <v>1655.654136</v>
      </c>
      <c r="M17" s="3"/>
      <c r="N17" s="3">
        <f t="shared" si="42"/>
        <v>351453.0545</v>
      </c>
      <c r="O17" s="3">
        <f t="shared" si="43"/>
        <v>739.9011675</v>
      </c>
      <c r="P17" s="3">
        <f t="shared" si="44"/>
        <v>1840.068348</v>
      </c>
      <c r="Q17" s="3"/>
      <c r="R17" s="3">
        <f t="shared" ref="R17:T17" si="50">N17-J17</f>
        <v>35223.11455</v>
      </c>
      <c r="S17" s="3">
        <f t="shared" si="50"/>
        <v>74.15392536</v>
      </c>
      <c r="T17" s="3">
        <f t="shared" si="50"/>
        <v>184.4142123</v>
      </c>
      <c r="U17" s="3"/>
      <c r="V17" s="3">
        <f t="shared" si="46"/>
        <v>0</v>
      </c>
      <c r="W17" s="3">
        <f t="shared" si="47"/>
        <v>0</v>
      </c>
      <c r="X17" s="3">
        <f t="shared" si="48"/>
        <v>0</v>
      </c>
      <c r="Y17" s="3"/>
      <c r="Z17" s="3"/>
    </row>
    <row r="18" ht="14.25" customHeight="1">
      <c r="A18" s="15">
        <v>6.0</v>
      </c>
      <c r="B18" s="2">
        <v>3.0</v>
      </c>
      <c r="C18" s="2">
        <f>IF(A18&gt;=6000, 0,VLOOKUP(A18,'Fall20 data fy22 comp rev '!$K$11:$N$536,3,0))</f>
        <v>2</v>
      </c>
      <c r="D18" s="3" t="s">
        <v>4174</v>
      </c>
      <c r="E18" s="3">
        <v>3530.0</v>
      </c>
      <c r="F18" s="3">
        <v>1344.0</v>
      </c>
      <c r="G18" s="3">
        <v>427.0</v>
      </c>
      <c r="H18" s="3">
        <f t="shared" si="38"/>
        <v>1557.5</v>
      </c>
      <c r="I18" s="88">
        <f t="shared" si="39"/>
        <v>0.4412181303</v>
      </c>
      <c r="J18" s="3">
        <v>2882081.8</v>
      </c>
      <c r="K18" s="3">
        <f t="shared" si="40"/>
        <v>816.4537677</v>
      </c>
      <c r="L18" s="3">
        <f t="shared" si="41"/>
        <v>1850.453804</v>
      </c>
      <c r="M18" s="3"/>
      <c r="N18" s="3">
        <f t="shared" si="42"/>
        <v>2865906.453</v>
      </c>
      <c r="O18" s="3">
        <f t="shared" si="43"/>
        <v>811.8715163</v>
      </c>
      <c r="P18" s="3">
        <f t="shared" si="44"/>
        <v>1840.068348</v>
      </c>
      <c r="Q18" s="3"/>
      <c r="R18" s="3">
        <f t="shared" ref="R18:T18" si="51">N18-J18</f>
        <v>-16175.34734</v>
      </c>
      <c r="S18" s="3">
        <f t="shared" si="51"/>
        <v>-4.582251371</v>
      </c>
      <c r="T18" s="3">
        <f t="shared" si="51"/>
        <v>-10.38545576</v>
      </c>
      <c r="U18" s="3"/>
      <c r="V18" s="3">
        <f t="shared" si="46"/>
        <v>0</v>
      </c>
      <c r="W18" s="3">
        <f t="shared" si="47"/>
        <v>0</v>
      </c>
      <c r="X18" s="3">
        <f t="shared" si="48"/>
        <v>0</v>
      </c>
      <c r="Y18" s="3"/>
      <c r="Z18" s="3"/>
    </row>
    <row r="19" ht="14.25" customHeight="1">
      <c r="A19" s="15">
        <v>11.0</v>
      </c>
      <c r="B19" s="2">
        <v>1.0</v>
      </c>
      <c r="C19" s="2">
        <f>IF(A19&gt;=6000, 0,VLOOKUP(A19,'Fall20 data fy22 comp rev '!$K$11:$N$536,3,0))</f>
        <v>3</v>
      </c>
      <c r="D19" s="3" t="s">
        <v>4175</v>
      </c>
      <c r="E19" s="3">
        <v>38800.0</v>
      </c>
      <c r="F19" s="3">
        <v>9199.0</v>
      </c>
      <c r="G19" s="3">
        <v>3362.0</v>
      </c>
      <c r="H19" s="3">
        <f t="shared" si="38"/>
        <v>10880</v>
      </c>
      <c r="I19" s="88">
        <f t="shared" si="39"/>
        <v>0.2804123711</v>
      </c>
      <c r="J19" s="3">
        <v>1.4766427649999993E7</v>
      </c>
      <c r="K19" s="3">
        <f t="shared" si="40"/>
        <v>380.5780322</v>
      </c>
      <c r="L19" s="3">
        <f t="shared" si="41"/>
        <v>1357.208424</v>
      </c>
      <c r="M19" s="3"/>
      <c r="N19" s="3">
        <f t="shared" si="42"/>
        <v>20019943.63</v>
      </c>
      <c r="O19" s="3">
        <f t="shared" si="43"/>
        <v>515.9779286</v>
      </c>
      <c r="P19" s="3">
        <f t="shared" si="44"/>
        <v>1840.068348</v>
      </c>
      <c r="Q19" s="3"/>
      <c r="R19" s="3">
        <f t="shared" ref="R19:T19" si="52">N19-J19</f>
        <v>5253515.981</v>
      </c>
      <c r="S19" s="3">
        <f t="shared" si="52"/>
        <v>135.3998964</v>
      </c>
      <c r="T19" s="3">
        <f t="shared" si="52"/>
        <v>482.8599247</v>
      </c>
      <c r="U19" s="3"/>
      <c r="V19" s="3">
        <f t="shared" si="46"/>
        <v>214.3895833</v>
      </c>
      <c r="W19" s="3">
        <f t="shared" si="47"/>
        <v>8318315.831</v>
      </c>
      <c r="X19" s="3">
        <f t="shared" si="48"/>
        <v>78.98968687</v>
      </c>
      <c r="Y19" s="3"/>
      <c r="Z19" s="3"/>
    </row>
    <row r="20" ht="14.25" customHeight="1">
      <c r="A20" s="15">
        <v>12.0</v>
      </c>
      <c r="B20" s="2">
        <v>1.0</v>
      </c>
      <c r="C20" s="2">
        <f>IF(A20&gt;=6000, 0,VLOOKUP(A20,'Fall20 data fy22 comp rev '!$K$11:$N$536,3,0))</f>
        <v>3</v>
      </c>
      <c r="D20" s="3" t="s">
        <v>4176</v>
      </c>
      <c r="E20" s="3">
        <v>6740.0</v>
      </c>
      <c r="F20" s="3">
        <v>788.0</v>
      </c>
      <c r="G20" s="3">
        <v>306.0</v>
      </c>
      <c r="H20" s="3">
        <f t="shared" si="38"/>
        <v>941</v>
      </c>
      <c r="I20" s="88">
        <f t="shared" si="39"/>
        <v>0.1396142433</v>
      </c>
      <c r="J20" s="3">
        <v>679801.33</v>
      </c>
      <c r="K20" s="3">
        <f t="shared" si="40"/>
        <v>100.8607315</v>
      </c>
      <c r="L20" s="3">
        <f t="shared" si="41"/>
        <v>722.4243677</v>
      </c>
      <c r="M20" s="3"/>
      <c r="N20" s="3">
        <f t="shared" si="42"/>
        <v>1731504.316</v>
      </c>
      <c r="O20" s="3">
        <f t="shared" si="43"/>
        <v>256.8997501</v>
      </c>
      <c r="P20" s="3">
        <f t="shared" si="44"/>
        <v>1840.068348</v>
      </c>
      <c r="Q20" s="3"/>
      <c r="R20" s="3">
        <f t="shared" ref="R20:T20" si="53">N20-J20</f>
        <v>1051702.986</v>
      </c>
      <c r="S20" s="3">
        <f t="shared" si="53"/>
        <v>156.0390187</v>
      </c>
      <c r="T20" s="3">
        <f t="shared" si="53"/>
        <v>1117.643981</v>
      </c>
      <c r="U20" s="3"/>
      <c r="V20" s="3">
        <f t="shared" si="46"/>
        <v>494.106884</v>
      </c>
      <c r="W20" s="3">
        <f t="shared" si="47"/>
        <v>3330280.398</v>
      </c>
      <c r="X20" s="3">
        <f t="shared" si="48"/>
        <v>338.0678654</v>
      </c>
      <c r="Y20" s="3"/>
      <c r="Z20" s="3"/>
    </row>
    <row r="21" ht="14.25" customHeight="1">
      <c r="A21" s="15">
        <v>13.0</v>
      </c>
      <c r="B21" s="2">
        <v>1.0</v>
      </c>
      <c r="C21" s="2">
        <f>IF(A21&gt;=6000, 0,VLOOKUP(A21,'Fall20 data fy22 comp rev '!$K$11:$N$536,3,0))</f>
        <v>2</v>
      </c>
      <c r="D21" s="3" t="s">
        <v>4177</v>
      </c>
      <c r="E21" s="3">
        <v>3397.0</v>
      </c>
      <c r="F21" s="3">
        <v>2036.0</v>
      </c>
      <c r="G21" s="3">
        <v>438.0</v>
      </c>
      <c r="H21" s="3">
        <f t="shared" si="38"/>
        <v>2255</v>
      </c>
      <c r="I21" s="88">
        <f t="shared" si="39"/>
        <v>0.6638210185</v>
      </c>
      <c r="J21" s="3">
        <v>6171245.339999999</v>
      </c>
      <c r="K21" s="3">
        <f t="shared" si="40"/>
        <v>1816.675107</v>
      </c>
      <c r="L21" s="3">
        <f t="shared" si="41"/>
        <v>2736.694164</v>
      </c>
      <c r="M21" s="3"/>
      <c r="N21" s="3">
        <f t="shared" si="42"/>
        <v>4149354.126</v>
      </c>
      <c r="O21" s="3">
        <f t="shared" si="43"/>
        <v>1221.476045</v>
      </c>
      <c r="P21" s="3">
        <f t="shared" si="44"/>
        <v>1840.068348</v>
      </c>
      <c r="Q21" s="3"/>
      <c r="R21" s="3">
        <f t="shared" ref="R21:T21" si="54">N21-J21</f>
        <v>-2021891.214</v>
      </c>
      <c r="S21" s="3">
        <f t="shared" si="54"/>
        <v>-595.1990622</v>
      </c>
      <c r="T21" s="3">
        <f t="shared" si="54"/>
        <v>-896.6258157</v>
      </c>
      <c r="U21" s="3"/>
      <c r="V21" s="3">
        <f t="shared" si="46"/>
        <v>0</v>
      </c>
      <c r="W21" s="3">
        <f t="shared" si="47"/>
        <v>0</v>
      </c>
      <c r="X21" s="3">
        <f t="shared" si="48"/>
        <v>0</v>
      </c>
      <c r="Y21" s="3"/>
      <c r="Z21" s="3"/>
    </row>
    <row r="22" ht="14.25" customHeight="1">
      <c r="A22" s="15">
        <v>14.0</v>
      </c>
      <c r="B22" s="2">
        <v>1.0</v>
      </c>
      <c r="C22" s="2">
        <f>IF(A22&gt;=6000, 0,VLOOKUP(A22,'Fall20 data fy22 comp rev '!$K$11:$N$536,3,0))</f>
        <v>3</v>
      </c>
      <c r="D22" s="3" t="s">
        <v>4178</v>
      </c>
      <c r="E22" s="3">
        <v>3027.0</v>
      </c>
      <c r="F22" s="3">
        <v>1536.0</v>
      </c>
      <c r="G22" s="3">
        <v>419.0</v>
      </c>
      <c r="H22" s="3">
        <f t="shared" si="38"/>
        <v>1745.5</v>
      </c>
      <c r="I22" s="88">
        <f t="shared" si="39"/>
        <v>0.5766435415</v>
      </c>
      <c r="J22" s="3">
        <v>4215249.87</v>
      </c>
      <c r="K22" s="3">
        <f t="shared" si="40"/>
        <v>1392.550337</v>
      </c>
      <c r="L22" s="3">
        <f t="shared" si="41"/>
        <v>2414.924016</v>
      </c>
      <c r="M22" s="3"/>
      <c r="N22" s="3">
        <f t="shared" si="42"/>
        <v>3211839.302</v>
      </c>
      <c r="O22" s="3">
        <f t="shared" si="43"/>
        <v>1061.063529</v>
      </c>
      <c r="P22" s="3">
        <f t="shared" si="44"/>
        <v>1840.068348</v>
      </c>
      <c r="Q22" s="3"/>
      <c r="R22" s="3">
        <f t="shared" ref="R22:T22" si="55">N22-J22</f>
        <v>-1003410.568</v>
      </c>
      <c r="S22" s="3">
        <f t="shared" si="55"/>
        <v>-331.486808</v>
      </c>
      <c r="T22" s="3">
        <f t="shared" si="55"/>
        <v>-574.8556676</v>
      </c>
      <c r="U22" s="3"/>
      <c r="V22" s="3">
        <f t="shared" si="46"/>
        <v>0</v>
      </c>
      <c r="W22" s="3">
        <f t="shared" si="47"/>
        <v>0</v>
      </c>
      <c r="X22" s="3">
        <f t="shared" si="48"/>
        <v>0</v>
      </c>
      <c r="Y22" s="3"/>
      <c r="Z22" s="3"/>
    </row>
    <row r="23" ht="14.25" customHeight="1">
      <c r="A23" s="15">
        <v>15.0</v>
      </c>
      <c r="B23" s="2">
        <v>1.0</v>
      </c>
      <c r="C23" s="2">
        <f>IF(A23&gt;=6000, 0,VLOOKUP(A23,'Fall20 data fy22 comp rev '!$K$11:$N$536,3,0))</f>
        <v>3</v>
      </c>
      <c r="D23" s="3" t="s">
        <v>4179</v>
      </c>
      <c r="E23" s="3">
        <v>4547.0</v>
      </c>
      <c r="F23" s="3">
        <v>800.0</v>
      </c>
      <c r="G23" s="3">
        <v>413.0</v>
      </c>
      <c r="H23" s="3">
        <f t="shared" si="38"/>
        <v>1006.5</v>
      </c>
      <c r="I23" s="88">
        <f t="shared" si="39"/>
        <v>0.2213547394</v>
      </c>
      <c r="J23" s="3">
        <v>991707.6</v>
      </c>
      <c r="K23" s="3">
        <f t="shared" si="40"/>
        <v>218.1015175</v>
      </c>
      <c r="L23" s="3">
        <f t="shared" si="41"/>
        <v>985.3031297</v>
      </c>
      <c r="M23" s="3"/>
      <c r="N23" s="3">
        <f t="shared" si="42"/>
        <v>1852028.793</v>
      </c>
      <c r="O23" s="3">
        <f t="shared" si="43"/>
        <v>407.3078497</v>
      </c>
      <c r="P23" s="3">
        <f t="shared" si="44"/>
        <v>1840.068348</v>
      </c>
      <c r="Q23" s="3"/>
      <c r="R23" s="3">
        <f t="shared" ref="R23:T23" si="56">N23-J23</f>
        <v>860321.1927</v>
      </c>
      <c r="S23" s="3">
        <f t="shared" si="56"/>
        <v>189.2063322</v>
      </c>
      <c r="T23" s="3">
        <f t="shared" si="56"/>
        <v>854.7652188</v>
      </c>
      <c r="U23" s="3"/>
      <c r="V23" s="3">
        <f t="shared" si="46"/>
        <v>376.866098</v>
      </c>
      <c r="W23" s="3">
        <f t="shared" si="47"/>
        <v>1713610.148</v>
      </c>
      <c r="X23" s="3">
        <f t="shared" si="48"/>
        <v>187.6597658</v>
      </c>
      <c r="Y23" s="3"/>
      <c r="Z23" s="3"/>
    </row>
    <row r="24" ht="14.25" customHeight="1">
      <c r="A24" s="15">
        <v>16.0</v>
      </c>
      <c r="B24" s="2">
        <v>1.0</v>
      </c>
      <c r="C24" s="2">
        <f>IF(A24&gt;=6000, 0,VLOOKUP(A24,'Fall20 data fy22 comp rev '!$K$11:$N$536,3,0))</f>
        <v>3</v>
      </c>
      <c r="D24" s="3" t="s">
        <v>4180</v>
      </c>
      <c r="E24" s="3">
        <v>6096.0</v>
      </c>
      <c r="F24" s="3">
        <v>1516.0</v>
      </c>
      <c r="G24" s="3">
        <v>588.0</v>
      </c>
      <c r="H24" s="3">
        <f t="shared" si="38"/>
        <v>1810</v>
      </c>
      <c r="I24" s="88">
        <f t="shared" si="39"/>
        <v>0.2969160105</v>
      </c>
      <c r="J24" s="3">
        <v>2448346.5500000003</v>
      </c>
      <c r="K24" s="3">
        <f t="shared" si="40"/>
        <v>401.6316519</v>
      </c>
      <c r="L24" s="3">
        <f t="shared" si="41"/>
        <v>1352.677652</v>
      </c>
      <c r="M24" s="3"/>
      <c r="N24" s="3">
        <f t="shared" si="42"/>
        <v>3330523.711</v>
      </c>
      <c r="O24" s="3">
        <f t="shared" si="43"/>
        <v>546.3457531</v>
      </c>
      <c r="P24" s="3">
        <f t="shared" si="44"/>
        <v>1840.068348</v>
      </c>
      <c r="Q24" s="3"/>
      <c r="R24" s="3">
        <f t="shared" ref="R24:T24" si="57">N24-J24</f>
        <v>882177.1606</v>
      </c>
      <c r="S24" s="3">
        <f t="shared" si="57"/>
        <v>144.7141012</v>
      </c>
      <c r="T24" s="3">
        <f t="shared" si="57"/>
        <v>487.3906965</v>
      </c>
      <c r="U24" s="3"/>
      <c r="V24" s="3">
        <f t="shared" si="46"/>
        <v>193.3359636</v>
      </c>
      <c r="W24" s="3">
        <f t="shared" si="47"/>
        <v>1178576.034</v>
      </c>
      <c r="X24" s="3">
        <f t="shared" si="48"/>
        <v>48.62186244</v>
      </c>
      <c r="Y24" s="3"/>
      <c r="Z24" s="3"/>
    </row>
    <row r="25" ht="14.25" customHeight="1">
      <c r="A25" s="15">
        <v>22.0</v>
      </c>
      <c r="B25" s="2">
        <v>1.0</v>
      </c>
      <c r="C25" s="2">
        <f>IF(A25&gt;=6000, 0,VLOOKUP(A25,'Fall20 data fy22 comp rev '!$K$11:$N$536,3,0))</f>
        <v>4</v>
      </c>
      <c r="D25" s="3" t="s">
        <v>4181</v>
      </c>
      <c r="E25" s="3">
        <v>3047.0</v>
      </c>
      <c r="F25" s="3">
        <v>826.0</v>
      </c>
      <c r="G25" s="3">
        <v>296.0</v>
      </c>
      <c r="H25" s="3">
        <f t="shared" si="38"/>
        <v>974</v>
      </c>
      <c r="I25" s="88">
        <f t="shared" si="39"/>
        <v>0.3196586807</v>
      </c>
      <c r="J25" s="3">
        <v>1401361.65</v>
      </c>
      <c r="K25" s="3">
        <f t="shared" si="40"/>
        <v>459.9152117</v>
      </c>
      <c r="L25" s="3">
        <f t="shared" si="41"/>
        <v>1438.769661</v>
      </c>
      <c r="M25" s="3"/>
      <c r="N25" s="3">
        <f t="shared" si="42"/>
        <v>1792226.571</v>
      </c>
      <c r="O25" s="3">
        <f t="shared" si="43"/>
        <v>588.1938206</v>
      </c>
      <c r="P25" s="3">
        <f t="shared" si="44"/>
        <v>1840.068348</v>
      </c>
      <c r="Q25" s="3"/>
      <c r="R25" s="3">
        <f t="shared" ref="R25:T25" si="58">N25-J25</f>
        <v>390864.9214</v>
      </c>
      <c r="S25" s="3">
        <f t="shared" si="58"/>
        <v>128.2786089</v>
      </c>
      <c r="T25" s="3">
        <f t="shared" si="58"/>
        <v>401.2986872</v>
      </c>
      <c r="U25" s="3"/>
      <c r="V25" s="3">
        <f t="shared" si="46"/>
        <v>135.0524038</v>
      </c>
      <c r="W25" s="3">
        <f t="shared" si="47"/>
        <v>411504.6744</v>
      </c>
      <c r="X25" s="3">
        <f t="shared" si="48"/>
        <v>6.773794901</v>
      </c>
      <c r="Y25" s="3"/>
      <c r="Z25" s="3"/>
    </row>
    <row r="26" ht="14.25" customHeight="1">
      <c r="A26" s="15">
        <v>23.0</v>
      </c>
      <c r="B26" s="2">
        <v>1.0</v>
      </c>
      <c r="C26" s="2">
        <f>IF(A26&gt;=6000, 0,VLOOKUP(A26,'Fall20 data fy22 comp rev '!$K$11:$N$536,3,0))</f>
        <v>6</v>
      </c>
      <c r="D26" s="3" t="s">
        <v>4182</v>
      </c>
      <c r="E26" s="3">
        <v>904.0</v>
      </c>
      <c r="F26" s="3">
        <v>283.0</v>
      </c>
      <c r="G26" s="3">
        <v>129.0</v>
      </c>
      <c r="H26" s="3">
        <f t="shared" si="38"/>
        <v>347.5</v>
      </c>
      <c r="I26" s="88">
        <f t="shared" si="39"/>
        <v>0.3844026549</v>
      </c>
      <c r="J26" s="3">
        <v>552937.19</v>
      </c>
      <c r="K26" s="3">
        <f t="shared" si="40"/>
        <v>611.6561836</v>
      </c>
      <c r="L26" s="3">
        <f t="shared" si="41"/>
        <v>1591.186158</v>
      </c>
      <c r="M26" s="3"/>
      <c r="N26" s="3">
        <f t="shared" si="42"/>
        <v>639423.7511</v>
      </c>
      <c r="O26" s="3">
        <f t="shared" si="43"/>
        <v>707.3271583</v>
      </c>
      <c r="P26" s="3">
        <f t="shared" si="44"/>
        <v>1840.068348</v>
      </c>
      <c r="Q26" s="3"/>
      <c r="R26" s="3">
        <f t="shared" ref="R26:T26" si="59">N26-J26</f>
        <v>86486.56108</v>
      </c>
      <c r="S26" s="3">
        <f t="shared" si="59"/>
        <v>95.67097464</v>
      </c>
      <c r="T26" s="3">
        <f t="shared" si="59"/>
        <v>248.8821901</v>
      </c>
      <c r="U26" s="3"/>
      <c r="V26" s="3">
        <f t="shared" si="46"/>
        <v>0</v>
      </c>
      <c r="W26" s="3">
        <f t="shared" si="47"/>
        <v>0</v>
      </c>
      <c r="X26" s="3">
        <f t="shared" si="48"/>
        <v>0</v>
      </c>
      <c r="Y26" s="3"/>
      <c r="Z26" s="3"/>
    </row>
    <row r="27" ht="14.25" customHeight="1">
      <c r="A27" s="15">
        <v>25.0</v>
      </c>
      <c r="B27" s="2">
        <v>1.0</v>
      </c>
      <c r="C27" s="2">
        <f>IF(A27&gt;=6000, 0,VLOOKUP(A27,'Fall20 data fy22 comp rev '!$K$11:$N$536,3,0))</f>
        <v>6</v>
      </c>
      <c r="D27" s="3" t="s">
        <v>4183</v>
      </c>
      <c r="E27" s="3">
        <v>59.0</v>
      </c>
      <c r="F27" s="3">
        <v>54.0</v>
      </c>
      <c r="G27" s="3">
        <v>2.0</v>
      </c>
      <c r="H27" s="3">
        <f t="shared" si="38"/>
        <v>55</v>
      </c>
      <c r="I27" s="88">
        <f t="shared" si="39"/>
        <v>0.9322033898</v>
      </c>
      <c r="J27" s="3">
        <v>180609.0</v>
      </c>
      <c r="K27" s="3">
        <f t="shared" si="40"/>
        <v>3061.169492</v>
      </c>
      <c r="L27" s="3">
        <f t="shared" si="41"/>
        <v>3283.8</v>
      </c>
      <c r="M27" s="3"/>
      <c r="N27" s="3">
        <f t="shared" si="42"/>
        <v>101203.7592</v>
      </c>
      <c r="O27" s="3">
        <f t="shared" si="43"/>
        <v>1715.317952</v>
      </c>
      <c r="P27" s="3">
        <f t="shared" si="44"/>
        <v>1840.068348</v>
      </c>
      <c r="Q27" s="3"/>
      <c r="R27" s="3">
        <f t="shared" ref="R27:T27" si="60">N27-J27</f>
        <v>-79405.24084</v>
      </c>
      <c r="S27" s="3">
        <f t="shared" si="60"/>
        <v>-1345.85154</v>
      </c>
      <c r="T27" s="3">
        <f t="shared" si="60"/>
        <v>-1443.731652</v>
      </c>
      <c r="U27" s="3"/>
      <c r="V27" s="3">
        <f t="shared" si="46"/>
        <v>0</v>
      </c>
      <c r="W27" s="3">
        <f t="shared" si="47"/>
        <v>0</v>
      </c>
      <c r="X27" s="3">
        <f t="shared" si="48"/>
        <v>0</v>
      </c>
      <c r="Y27" s="3"/>
      <c r="Z27" s="3"/>
    </row>
    <row r="28" ht="14.25" customHeight="1">
      <c r="A28" s="15">
        <v>31.0</v>
      </c>
      <c r="B28" s="2">
        <v>1.0</v>
      </c>
      <c r="C28" s="2">
        <f>IF(A28&gt;=6000, 0,VLOOKUP(A28,'Fall20 data fy22 comp rev '!$K$11:$N$536,3,0))</f>
        <v>4</v>
      </c>
      <c r="D28" s="3" t="s">
        <v>4184</v>
      </c>
      <c r="E28" s="3">
        <v>5228.0</v>
      </c>
      <c r="F28" s="3">
        <v>1850.0</v>
      </c>
      <c r="G28" s="3">
        <v>618.0</v>
      </c>
      <c r="H28" s="3">
        <f t="shared" si="38"/>
        <v>2159</v>
      </c>
      <c r="I28" s="88">
        <f t="shared" si="39"/>
        <v>0.4129686305</v>
      </c>
      <c r="J28" s="3">
        <v>3987354.15</v>
      </c>
      <c r="K28" s="3">
        <f t="shared" si="40"/>
        <v>762.6920715</v>
      </c>
      <c r="L28" s="3">
        <f t="shared" si="41"/>
        <v>1846.852316</v>
      </c>
      <c r="M28" s="3"/>
      <c r="N28" s="3">
        <f t="shared" si="42"/>
        <v>3972707.564</v>
      </c>
      <c r="O28" s="3">
        <f t="shared" si="43"/>
        <v>759.8905058</v>
      </c>
      <c r="P28" s="3">
        <f t="shared" si="44"/>
        <v>1840.068348</v>
      </c>
      <c r="Q28" s="3"/>
      <c r="R28" s="3">
        <f t="shared" ref="R28:T28" si="61">N28-J28</f>
        <v>-14646.58577</v>
      </c>
      <c r="S28" s="3">
        <f t="shared" si="61"/>
        <v>-2.801565755</v>
      </c>
      <c r="T28" s="3">
        <f t="shared" si="61"/>
        <v>-6.783967469</v>
      </c>
      <c r="U28" s="3"/>
      <c r="V28" s="3">
        <f t="shared" si="46"/>
        <v>0</v>
      </c>
      <c r="W28" s="3">
        <f t="shared" si="47"/>
        <v>0</v>
      </c>
      <c r="X28" s="3">
        <f t="shared" si="48"/>
        <v>0</v>
      </c>
      <c r="Y28" s="3"/>
      <c r="Z28" s="3"/>
    </row>
    <row r="29" ht="14.25" customHeight="1">
      <c r="A29" s="15">
        <v>32.0</v>
      </c>
      <c r="B29" s="2">
        <v>1.0</v>
      </c>
      <c r="C29" s="2">
        <f>IF(A29&gt;=6000, 0,VLOOKUP(A29,'Fall20 data fy22 comp rev '!$K$11:$N$536,3,0))</f>
        <v>6</v>
      </c>
      <c r="D29" s="3" t="s">
        <v>4185</v>
      </c>
      <c r="E29" s="3">
        <v>664.0</v>
      </c>
      <c r="F29" s="3">
        <v>286.0</v>
      </c>
      <c r="G29" s="3">
        <v>98.0</v>
      </c>
      <c r="H29" s="3">
        <f t="shared" si="38"/>
        <v>335</v>
      </c>
      <c r="I29" s="88">
        <f t="shared" si="39"/>
        <v>0.5045180723</v>
      </c>
      <c r="J29" s="3">
        <v>693812.21</v>
      </c>
      <c r="K29" s="3">
        <f t="shared" si="40"/>
        <v>1044.897907</v>
      </c>
      <c r="L29" s="3">
        <f t="shared" si="41"/>
        <v>2071.081224</v>
      </c>
      <c r="M29" s="3"/>
      <c r="N29" s="3">
        <f t="shared" si="42"/>
        <v>616422.8967</v>
      </c>
      <c r="O29" s="3">
        <f t="shared" si="43"/>
        <v>928.347736</v>
      </c>
      <c r="P29" s="3">
        <f t="shared" si="44"/>
        <v>1840.068348</v>
      </c>
      <c r="Q29" s="3"/>
      <c r="R29" s="3">
        <f t="shared" ref="R29:T29" si="62">N29-J29</f>
        <v>-77389.31328</v>
      </c>
      <c r="S29" s="3">
        <f t="shared" si="62"/>
        <v>-116.5501706</v>
      </c>
      <c r="T29" s="3">
        <f t="shared" si="62"/>
        <v>-231.0128755</v>
      </c>
      <c r="U29" s="3"/>
      <c r="V29" s="3">
        <f t="shared" si="46"/>
        <v>0</v>
      </c>
      <c r="W29" s="3">
        <f t="shared" si="47"/>
        <v>0</v>
      </c>
      <c r="X29" s="3">
        <f t="shared" si="48"/>
        <v>0</v>
      </c>
      <c r="Y29" s="3"/>
      <c r="Z29" s="3"/>
    </row>
    <row r="30" ht="14.25" customHeight="1">
      <c r="A30" s="15">
        <v>36.0</v>
      </c>
      <c r="B30" s="2">
        <v>1.0</v>
      </c>
      <c r="C30" s="2">
        <f>IF(A30&gt;=6000, 0,VLOOKUP(A30,'Fall20 data fy22 comp rev '!$K$11:$N$536,3,0))</f>
        <v>6</v>
      </c>
      <c r="D30" s="3" t="s">
        <v>4186</v>
      </c>
      <c r="E30" s="3">
        <v>285.0</v>
      </c>
      <c r="F30" s="3">
        <v>152.0</v>
      </c>
      <c r="G30" s="3">
        <v>63.0</v>
      </c>
      <c r="H30" s="3">
        <f t="shared" si="38"/>
        <v>183.5</v>
      </c>
      <c r="I30" s="88">
        <f t="shared" si="39"/>
        <v>0.6438596491</v>
      </c>
      <c r="J30" s="3">
        <v>486111.86</v>
      </c>
      <c r="K30" s="3">
        <f t="shared" si="40"/>
        <v>1705.655649</v>
      </c>
      <c r="L30" s="3">
        <f t="shared" si="41"/>
        <v>2649.110954</v>
      </c>
      <c r="M30" s="3"/>
      <c r="N30" s="3">
        <f t="shared" si="42"/>
        <v>337652.5419</v>
      </c>
      <c r="O30" s="3">
        <f t="shared" si="43"/>
        <v>1184.745761</v>
      </c>
      <c r="P30" s="3">
        <f t="shared" si="44"/>
        <v>1840.068348</v>
      </c>
      <c r="Q30" s="3"/>
      <c r="R30" s="3">
        <f t="shared" ref="R30:T30" si="63">N30-J30</f>
        <v>-148459.3181</v>
      </c>
      <c r="S30" s="3">
        <f t="shared" si="63"/>
        <v>-520.9098879</v>
      </c>
      <c r="T30" s="3">
        <f t="shared" si="63"/>
        <v>-809.0426053</v>
      </c>
      <c r="U30" s="3"/>
      <c r="V30" s="3">
        <f t="shared" si="46"/>
        <v>0</v>
      </c>
      <c r="W30" s="3">
        <f t="shared" si="47"/>
        <v>0</v>
      </c>
      <c r="X30" s="3">
        <f t="shared" si="48"/>
        <v>0</v>
      </c>
      <c r="Y30" s="3"/>
      <c r="Z30" s="3"/>
    </row>
    <row r="31" ht="14.25" customHeight="1">
      <c r="A31" s="15">
        <v>38.0</v>
      </c>
      <c r="B31" s="2">
        <v>1.0</v>
      </c>
      <c r="C31" s="2">
        <f>IF(A31&gt;=6000, 0,VLOOKUP(A31,'Fall20 data fy22 comp rev '!$K$11:$N$536,3,0))</f>
        <v>5</v>
      </c>
      <c r="D31" s="3" t="s">
        <v>4187</v>
      </c>
      <c r="E31" s="3">
        <v>1497.0</v>
      </c>
      <c r="F31" s="3">
        <v>1169.0</v>
      </c>
      <c r="G31" s="3">
        <v>14.0</v>
      </c>
      <c r="H31" s="3">
        <f t="shared" si="38"/>
        <v>1176</v>
      </c>
      <c r="I31" s="88">
        <f t="shared" si="39"/>
        <v>0.7855711423</v>
      </c>
      <c r="J31" s="3">
        <v>3675502.6100000003</v>
      </c>
      <c r="K31" s="3">
        <f t="shared" si="40"/>
        <v>2455.245564</v>
      </c>
      <c r="L31" s="3">
        <f t="shared" si="41"/>
        <v>3125.427389</v>
      </c>
      <c r="M31" s="3"/>
      <c r="N31" s="3">
        <f t="shared" si="42"/>
        <v>2163920.378</v>
      </c>
      <c r="O31" s="3">
        <f t="shared" si="43"/>
        <v>1445.504594</v>
      </c>
      <c r="P31" s="3">
        <f t="shared" si="44"/>
        <v>1840.068348</v>
      </c>
      <c r="Q31" s="3"/>
      <c r="R31" s="3">
        <f t="shared" ref="R31:T31" si="64">N31-J31</f>
        <v>-1511582.232</v>
      </c>
      <c r="S31" s="3">
        <f t="shared" si="64"/>
        <v>-1009.74097</v>
      </c>
      <c r="T31" s="3">
        <f t="shared" si="64"/>
        <v>-1285.359041</v>
      </c>
      <c r="U31" s="3"/>
      <c r="V31" s="3">
        <f t="shared" si="46"/>
        <v>0</v>
      </c>
      <c r="W31" s="3">
        <f t="shared" si="47"/>
        <v>0</v>
      </c>
      <c r="X31" s="3">
        <f t="shared" si="48"/>
        <v>0</v>
      </c>
      <c r="Y31" s="3"/>
      <c r="Z31" s="3"/>
    </row>
    <row r="32" ht="14.25" customHeight="1">
      <c r="A32" s="15">
        <v>47.0</v>
      </c>
      <c r="B32" s="2">
        <v>1.0</v>
      </c>
      <c r="C32" s="2">
        <f>IF(A32&gt;=6000, 0,VLOOKUP(A32,'Fall20 data fy22 comp rev '!$K$11:$N$536,3,0))</f>
        <v>4</v>
      </c>
      <c r="D32" s="3" t="s">
        <v>1018</v>
      </c>
      <c r="E32" s="3">
        <v>4647.0</v>
      </c>
      <c r="F32" s="3">
        <v>1068.0</v>
      </c>
      <c r="G32" s="3">
        <v>399.0</v>
      </c>
      <c r="H32" s="3">
        <f t="shared" si="38"/>
        <v>1267.5</v>
      </c>
      <c r="I32" s="88">
        <f t="shared" si="39"/>
        <v>0.2727566172</v>
      </c>
      <c r="J32" s="3">
        <v>1466107.2400000002</v>
      </c>
      <c r="K32" s="3">
        <f t="shared" si="40"/>
        <v>315.495425</v>
      </c>
      <c r="L32" s="3">
        <f t="shared" si="41"/>
        <v>1156.692103</v>
      </c>
      <c r="M32" s="3"/>
      <c r="N32" s="3">
        <f t="shared" si="42"/>
        <v>2332286.632</v>
      </c>
      <c r="O32" s="3">
        <f t="shared" si="43"/>
        <v>501.8908181</v>
      </c>
      <c r="P32" s="3">
        <f t="shared" si="44"/>
        <v>1840.068348</v>
      </c>
      <c r="Q32" s="3"/>
      <c r="R32" s="3">
        <f t="shared" ref="R32:T32" si="65">N32-J32</f>
        <v>866179.3916</v>
      </c>
      <c r="S32" s="3">
        <f t="shared" si="65"/>
        <v>186.3953931</v>
      </c>
      <c r="T32" s="3">
        <f t="shared" si="65"/>
        <v>683.3762459</v>
      </c>
      <c r="U32" s="3"/>
      <c r="V32" s="3">
        <f t="shared" si="46"/>
        <v>279.4721905</v>
      </c>
      <c r="W32" s="3">
        <f t="shared" si="47"/>
        <v>1298707.269</v>
      </c>
      <c r="X32" s="3">
        <f t="shared" si="48"/>
        <v>93.07679742</v>
      </c>
      <c r="Y32" s="3"/>
      <c r="Z32" s="3"/>
    </row>
    <row r="33" ht="14.25" customHeight="1">
      <c r="A33" s="15">
        <v>51.0</v>
      </c>
      <c r="B33" s="2">
        <v>1.0</v>
      </c>
      <c r="C33" s="2">
        <f>IF(A33&gt;=6000, 0,VLOOKUP(A33,'Fall20 data fy22 comp rev '!$K$11:$N$536,3,0))</f>
        <v>5</v>
      </c>
      <c r="D33" s="3" t="s">
        <v>4188</v>
      </c>
      <c r="E33" s="3">
        <v>1964.0</v>
      </c>
      <c r="F33" s="3">
        <v>396.0</v>
      </c>
      <c r="G33" s="3">
        <v>167.0</v>
      </c>
      <c r="H33" s="3">
        <f t="shared" si="38"/>
        <v>479.5</v>
      </c>
      <c r="I33" s="88">
        <f t="shared" si="39"/>
        <v>0.2441446029</v>
      </c>
      <c r="J33" s="3">
        <v>486166.58999999997</v>
      </c>
      <c r="K33" s="3">
        <f t="shared" si="40"/>
        <v>247.5389969</v>
      </c>
      <c r="L33" s="3">
        <f t="shared" si="41"/>
        <v>1013.903212</v>
      </c>
      <c r="M33" s="3"/>
      <c r="N33" s="3">
        <f t="shared" si="42"/>
        <v>882312.7731</v>
      </c>
      <c r="O33" s="3">
        <f t="shared" si="43"/>
        <v>449.2427561</v>
      </c>
      <c r="P33" s="3">
        <f t="shared" si="44"/>
        <v>1840.068348</v>
      </c>
      <c r="Q33" s="3"/>
      <c r="R33" s="3">
        <f t="shared" ref="R33:T33" si="66">N33-J33</f>
        <v>396146.1831</v>
      </c>
      <c r="S33" s="3">
        <f t="shared" si="66"/>
        <v>201.7037592</v>
      </c>
      <c r="T33" s="3">
        <f t="shared" si="66"/>
        <v>826.1651367</v>
      </c>
      <c r="U33" s="3"/>
      <c r="V33" s="3">
        <f t="shared" si="46"/>
        <v>347.4286186</v>
      </c>
      <c r="W33" s="3">
        <f t="shared" si="47"/>
        <v>682349.8068</v>
      </c>
      <c r="X33" s="3">
        <f t="shared" si="48"/>
        <v>145.7248594</v>
      </c>
      <c r="Y33" s="3"/>
      <c r="Z33" s="3"/>
    </row>
    <row r="34" ht="14.25" customHeight="1">
      <c r="A34" s="15">
        <v>75.0</v>
      </c>
      <c r="B34" s="2">
        <v>1.0</v>
      </c>
      <c r="C34" s="2">
        <f>IF(A34&gt;=6000, 0,VLOOKUP(A34,'Fall20 data fy22 comp rev '!$K$11:$N$536,3,0))</f>
        <v>6</v>
      </c>
      <c r="D34" s="3" t="s">
        <v>4189</v>
      </c>
      <c r="E34" s="3">
        <v>666.0</v>
      </c>
      <c r="F34" s="3">
        <v>70.0</v>
      </c>
      <c r="G34" s="3">
        <v>40.0</v>
      </c>
      <c r="H34" s="3">
        <f t="shared" si="38"/>
        <v>90</v>
      </c>
      <c r="I34" s="88">
        <f t="shared" si="39"/>
        <v>0.1351351351</v>
      </c>
      <c r="J34" s="3">
        <v>52486.07</v>
      </c>
      <c r="K34" s="3">
        <f t="shared" si="40"/>
        <v>78.80791291</v>
      </c>
      <c r="L34" s="3">
        <f t="shared" si="41"/>
        <v>583.1785556</v>
      </c>
      <c r="M34" s="3"/>
      <c r="N34" s="3">
        <f t="shared" si="42"/>
        <v>165606.1514</v>
      </c>
      <c r="O34" s="3">
        <f t="shared" si="43"/>
        <v>248.6578849</v>
      </c>
      <c r="P34" s="3">
        <f t="shared" si="44"/>
        <v>1840.068348</v>
      </c>
      <c r="Q34" s="3"/>
      <c r="R34" s="3">
        <f t="shared" ref="R34:T34" si="67">N34-J34</f>
        <v>113120.0814</v>
      </c>
      <c r="S34" s="3">
        <f t="shared" si="67"/>
        <v>169.849972</v>
      </c>
      <c r="T34" s="3">
        <f t="shared" si="67"/>
        <v>1256.889793</v>
      </c>
      <c r="U34" s="3"/>
      <c r="V34" s="3">
        <f t="shared" si="46"/>
        <v>516.1597026</v>
      </c>
      <c r="W34" s="3">
        <f t="shared" si="47"/>
        <v>343762.3619</v>
      </c>
      <c r="X34" s="3">
        <f t="shared" si="48"/>
        <v>346.3097306</v>
      </c>
      <c r="Y34" s="3"/>
      <c r="Z34" s="3"/>
    </row>
    <row r="35" ht="14.25" customHeight="1">
      <c r="A35" s="15">
        <v>77.0</v>
      </c>
      <c r="B35" s="2">
        <v>1.0</v>
      </c>
      <c r="C35" s="2">
        <f>IF(A35&gt;=6000, 0,VLOOKUP(A35,'Fall20 data fy22 comp rev '!$K$11:$N$536,3,0))</f>
        <v>4</v>
      </c>
      <c r="D35" s="3" t="s">
        <v>4190</v>
      </c>
      <c r="E35" s="3">
        <v>8799.0</v>
      </c>
      <c r="F35" s="3">
        <v>2431.0</v>
      </c>
      <c r="G35" s="3">
        <v>614.0</v>
      </c>
      <c r="H35" s="3">
        <f t="shared" si="38"/>
        <v>2738</v>
      </c>
      <c r="I35" s="88">
        <f t="shared" si="39"/>
        <v>0.3111717241</v>
      </c>
      <c r="J35" s="3">
        <v>3752288.8000000003</v>
      </c>
      <c r="K35" s="3">
        <f t="shared" si="40"/>
        <v>426.4449142</v>
      </c>
      <c r="L35" s="3">
        <f t="shared" si="41"/>
        <v>1370.448795</v>
      </c>
      <c r="M35" s="3"/>
      <c r="N35" s="3">
        <f t="shared" si="42"/>
        <v>5038107.138</v>
      </c>
      <c r="O35" s="3">
        <f t="shared" si="43"/>
        <v>572.5772404</v>
      </c>
      <c r="P35" s="3">
        <f t="shared" si="44"/>
        <v>1840.068348</v>
      </c>
      <c r="Q35" s="3"/>
      <c r="R35" s="3">
        <f t="shared" ref="R35:T35" si="68">N35-J35</f>
        <v>1285818.338</v>
      </c>
      <c r="S35" s="3">
        <f t="shared" si="68"/>
        <v>146.1323262</v>
      </c>
      <c r="T35" s="3">
        <f t="shared" si="68"/>
        <v>469.6195537</v>
      </c>
      <c r="U35" s="3"/>
      <c r="V35" s="3">
        <f t="shared" si="46"/>
        <v>168.5227013</v>
      </c>
      <c r="W35" s="3">
        <f t="shared" si="47"/>
        <v>1482831.249</v>
      </c>
      <c r="X35" s="3">
        <f t="shared" si="48"/>
        <v>22.39037513</v>
      </c>
      <c r="Y35" s="3"/>
      <c r="Z35" s="3"/>
    </row>
    <row r="36" ht="14.25" customHeight="1">
      <c r="A36" s="15">
        <v>81.0</v>
      </c>
      <c r="B36" s="2">
        <v>1.0</v>
      </c>
      <c r="C36" s="2">
        <f>IF(A36&gt;=6000, 0,VLOOKUP(A36,'Fall20 data fy22 comp rev '!$K$11:$N$536,3,0))</f>
        <v>6</v>
      </c>
      <c r="D36" s="3" t="s">
        <v>4191</v>
      </c>
      <c r="E36" s="3">
        <v>148.0</v>
      </c>
      <c r="F36" s="3">
        <v>42.0</v>
      </c>
      <c r="G36" s="3">
        <v>26.0</v>
      </c>
      <c r="H36" s="3">
        <f t="shared" si="38"/>
        <v>55</v>
      </c>
      <c r="I36" s="88">
        <f t="shared" si="39"/>
        <v>0.3716216216</v>
      </c>
      <c r="J36" s="3">
        <v>84120.01</v>
      </c>
      <c r="K36" s="3">
        <f t="shared" si="40"/>
        <v>568.3784459</v>
      </c>
      <c r="L36" s="3">
        <f t="shared" si="41"/>
        <v>1529.454727</v>
      </c>
      <c r="M36" s="3"/>
      <c r="N36" s="3">
        <f t="shared" si="42"/>
        <v>101203.7592</v>
      </c>
      <c r="O36" s="3">
        <f t="shared" si="43"/>
        <v>683.8091835</v>
      </c>
      <c r="P36" s="3">
        <f t="shared" si="44"/>
        <v>1840.068348</v>
      </c>
      <c r="Q36" s="3"/>
      <c r="R36" s="3">
        <f t="shared" ref="R36:T36" si="69">N36-J36</f>
        <v>17083.74916</v>
      </c>
      <c r="S36" s="3">
        <f t="shared" si="69"/>
        <v>115.4307376</v>
      </c>
      <c r="T36" s="3">
        <f t="shared" si="69"/>
        <v>310.6136211</v>
      </c>
      <c r="U36" s="3"/>
      <c r="V36" s="3">
        <f t="shared" si="46"/>
        <v>26.58916955</v>
      </c>
      <c r="W36" s="3">
        <f t="shared" si="47"/>
        <v>3935.197094</v>
      </c>
      <c r="X36" s="3">
        <f t="shared" si="48"/>
        <v>0</v>
      </c>
      <c r="Y36" s="3"/>
      <c r="Z36" s="3"/>
    </row>
    <row r="37" ht="14.25" customHeight="1">
      <c r="A37" s="15">
        <v>84.0</v>
      </c>
      <c r="B37" s="2">
        <v>1.0</v>
      </c>
      <c r="C37" s="2">
        <f>IF(A37&gt;=6000, 0,VLOOKUP(A37,'Fall20 data fy22 comp rev '!$K$11:$N$536,3,0))</f>
        <v>6</v>
      </c>
      <c r="D37" s="3" t="s">
        <v>4192</v>
      </c>
      <c r="E37" s="3">
        <v>605.0</v>
      </c>
      <c r="F37" s="3">
        <v>218.0</v>
      </c>
      <c r="G37" s="3">
        <v>70.0</v>
      </c>
      <c r="H37" s="3">
        <f t="shared" si="38"/>
        <v>253</v>
      </c>
      <c r="I37" s="88">
        <f t="shared" si="39"/>
        <v>0.4181818182</v>
      </c>
      <c r="J37" s="3">
        <v>441014.33999999997</v>
      </c>
      <c r="K37" s="3">
        <f t="shared" si="40"/>
        <v>728.9493223</v>
      </c>
      <c r="L37" s="3">
        <f t="shared" si="41"/>
        <v>1743.139684</v>
      </c>
      <c r="M37" s="3"/>
      <c r="N37" s="3">
        <f t="shared" si="42"/>
        <v>465537.2921</v>
      </c>
      <c r="O37" s="3">
        <f t="shared" si="43"/>
        <v>769.4831275</v>
      </c>
      <c r="P37" s="3">
        <f t="shared" si="44"/>
        <v>1840.068348</v>
      </c>
      <c r="Q37" s="3"/>
      <c r="R37" s="3">
        <f t="shared" ref="R37:T37" si="70">N37-J37</f>
        <v>24522.95215</v>
      </c>
      <c r="S37" s="3">
        <f t="shared" si="70"/>
        <v>40.53380521</v>
      </c>
      <c r="T37" s="3">
        <f t="shared" si="70"/>
        <v>96.92866462</v>
      </c>
      <c r="U37" s="3"/>
      <c r="V37" s="3">
        <f t="shared" si="46"/>
        <v>0</v>
      </c>
      <c r="W37" s="3">
        <f t="shared" si="47"/>
        <v>0</v>
      </c>
      <c r="X37" s="3">
        <f t="shared" si="48"/>
        <v>0</v>
      </c>
      <c r="Y37" s="3"/>
      <c r="Z37" s="3"/>
    </row>
    <row r="38" ht="14.25" customHeight="1">
      <c r="A38" s="15">
        <v>85.0</v>
      </c>
      <c r="B38" s="2">
        <v>1.0</v>
      </c>
      <c r="C38" s="2">
        <f>IF(A38&gt;=6000, 0,VLOOKUP(A38,'Fall20 data fy22 comp rev '!$K$11:$N$536,3,0))</f>
        <v>6</v>
      </c>
      <c r="D38" s="3" t="s">
        <v>4193</v>
      </c>
      <c r="E38" s="3">
        <v>566.0</v>
      </c>
      <c r="F38" s="3">
        <v>157.0</v>
      </c>
      <c r="G38" s="3">
        <v>108.0</v>
      </c>
      <c r="H38" s="3">
        <f t="shared" si="38"/>
        <v>211</v>
      </c>
      <c r="I38" s="88">
        <f t="shared" si="39"/>
        <v>0.3727915194</v>
      </c>
      <c r="J38" s="3">
        <v>329912.44</v>
      </c>
      <c r="K38" s="3">
        <f t="shared" si="40"/>
        <v>582.8841696</v>
      </c>
      <c r="L38" s="3">
        <f t="shared" si="41"/>
        <v>1563.566066</v>
      </c>
      <c r="M38" s="3"/>
      <c r="N38" s="3">
        <f t="shared" si="42"/>
        <v>388254.4215</v>
      </c>
      <c r="O38" s="3">
        <f t="shared" si="43"/>
        <v>685.9618755</v>
      </c>
      <c r="P38" s="3">
        <f t="shared" si="44"/>
        <v>1840.068348</v>
      </c>
      <c r="Q38" s="3"/>
      <c r="R38" s="3">
        <f t="shared" ref="R38:T38" si="71">N38-J38</f>
        <v>58341.98152</v>
      </c>
      <c r="S38" s="3">
        <f t="shared" si="71"/>
        <v>103.0777059</v>
      </c>
      <c r="T38" s="3">
        <f t="shared" si="71"/>
        <v>276.5022821</v>
      </c>
      <c r="U38" s="3"/>
      <c r="V38" s="3">
        <f t="shared" si="46"/>
        <v>12.08344589</v>
      </c>
      <c r="W38" s="3">
        <f t="shared" si="47"/>
        <v>6839.230372</v>
      </c>
      <c r="X38" s="3">
        <f t="shared" si="48"/>
        <v>0</v>
      </c>
      <c r="Y38" s="3"/>
      <c r="Z38" s="3"/>
    </row>
    <row r="39" ht="14.25" customHeight="1">
      <c r="A39" s="15">
        <v>88.0</v>
      </c>
      <c r="B39" s="2">
        <v>1.0</v>
      </c>
      <c r="C39" s="2">
        <f>IF(A39&gt;=6000, 0,VLOOKUP(A39,'Fall20 data fy22 comp rev '!$K$11:$N$536,3,0))</f>
        <v>4</v>
      </c>
      <c r="D39" s="3" t="s">
        <v>4194</v>
      </c>
      <c r="E39" s="3">
        <v>2091.0</v>
      </c>
      <c r="F39" s="3">
        <v>398.0</v>
      </c>
      <c r="G39" s="3">
        <v>204.0</v>
      </c>
      <c r="H39" s="3">
        <f t="shared" si="38"/>
        <v>500</v>
      </c>
      <c r="I39" s="88">
        <f t="shared" si="39"/>
        <v>0.2391200383</v>
      </c>
      <c r="J39" s="3">
        <v>509755.2200000001</v>
      </c>
      <c r="K39" s="3">
        <f t="shared" si="40"/>
        <v>243.7853754</v>
      </c>
      <c r="L39" s="3">
        <f t="shared" si="41"/>
        <v>1019.51044</v>
      </c>
      <c r="M39" s="3"/>
      <c r="N39" s="3">
        <f t="shared" si="42"/>
        <v>920034.1742</v>
      </c>
      <c r="O39" s="3">
        <f t="shared" si="43"/>
        <v>439.9972139</v>
      </c>
      <c r="P39" s="3">
        <f t="shared" si="44"/>
        <v>1840.068348</v>
      </c>
      <c r="Q39" s="3"/>
      <c r="R39" s="3">
        <f t="shared" ref="R39:T39" si="72">N39-J39</f>
        <v>410278.9542</v>
      </c>
      <c r="S39" s="3">
        <f t="shared" si="72"/>
        <v>196.2118385</v>
      </c>
      <c r="T39" s="3">
        <f t="shared" si="72"/>
        <v>820.5579084</v>
      </c>
      <c r="U39" s="3"/>
      <c r="V39" s="3">
        <f t="shared" si="46"/>
        <v>351.1822401</v>
      </c>
      <c r="W39" s="3">
        <f t="shared" si="47"/>
        <v>734322.064</v>
      </c>
      <c r="X39" s="3">
        <f t="shared" si="48"/>
        <v>154.9704016</v>
      </c>
      <c r="Y39" s="3"/>
      <c r="Z39" s="3"/>
    </row>
    <row r="40" ht="14.25" customHeight="1">
      <c r="A40" s="15">
        <v>91.0</v>
      </c>
      <c r="B40" s="2">
        <v>1.0</v>
      </c>
      <c r="C40" s="2">
        <f>IF(A40&gt;=6000, 0,VLOOKUP(A40,'Fall20 data fy22 comp rev '!$K$11:$N$536,3,0))</f>
        <v>6</v>
      </c>
      <c r="D40" s="3" t="s">
        <v>4195</v>
      </c>
      <c r="E40" s="3">
        <v>714.0</v>
      </c>
      <c r="F40" s="3">
        <v>157.0</v>
      </c>
      <c r="G40" s="3">
        <v>81.0</v>
      </c>
      <c r="H40" s="3">
        <f t="shared" si="38"/>
        <v>197.5</v>
      </c>
      <c r="I40" s="88">
        <f t="shared" si="39"/>
        <v>0.2766106443</v>
      </c>
      <c r="J40" s="3">
        <v>224283.54</v>
      </c>
      <c r="K40" s="3">
        <f t="shared" si="40"/>
        <v>314.122605</v>
      </c>
      <c r="L40" s="3">
        <f t="shared" si="41"/>
        <v>1135.612861</v>
      </c>
      <c r="M40" s="3"/>
      <c r="N40" s="3">
        <f t="shared" si="42"/>
        <v>363413.4988</v>
      </c>
      <c r="O40" s="3">
        <f t="shared" si="43"/>
        <v>508.9824913</v>
      </c>
      <c r="P40" s="3">
        <f t="shared" si="44"/>
        <v>1840.068348</v>
      </c>
      <c r="Q40" s="3"/>
      <c r="R40" s="3">
        <f t="shared" ref="R40:T40" si="73">N40-J40</f>
        <v>139129.9588</v>
      </c>
      <c r="S40" s="3">
        <f t="shared" si="73"/>
        <v>194.8598863</v>
      </c>
      <c r="T40" s="3">
        <f t="shared" si="73"/>
        <v>704.4554877</v>
      </c>
      <c r="U40" s="3"/>
      <c r="V40" s="3">
        <f t="shared" si="46"/>
        <v>280.8450105</v>
      </c>
      <c r="W40" s="3">
        <f t="shared" si="47"/>
        <v>200523.3375</v>
      </c>
      <c r="X40" s="3">
        <f t="shared" si="48"/>
        <v>85.98512416</v>
      </c>
      <c r="Y40" s="3"/>
      <c r="Z40" s="3"/>
    </row>
    <row r="41" ht="14.25" customHeight="1">
      <c r="A41" s="15">
        <v>93.0</v>
      </c>
      <c r="B41" s="2">
        <v>1.0</v>
      </c>
      <c r="C41" s="2">
        <f>IF(A41&gt;=6000, 0,VLOOKUP(A41,'Fall20 data fy22 comp rev '!$K$11:$N$536,3,0))</f>
        <v>6</v>
      </c>
      <c r="D41" s="3" t="s">
        <v>4196</v>
      </c>
      <c r="E41" s="3">
        <v>435.0</v>
      </c>
      <c r="F41" s="3">
        <v>118.0</v>
      </c>
      <c r="G41" s="3">
        <v>40.0</v>
      </c>
      <c r="H41" s="3">
        <f t="shared" si="38"/>
        <v>138</v>
      </c>
      <c r="I41" s="88">
        <f t="shared" si="39"/>
        <v>0.3172413793</v>
      </c>
      <c r="J41" s="3">
        <v>184604.29</v>
      </c>
      <c r="K41" s="3">
        <f t="shared" si="40"/>
        <v>424.3776782</v>
      </c>
      <c r="L41" s="3">
        <f t="shared" si="41"/>
        <v>1337.712246</v>
      </c>
      <c r="M41" s="3"/>
      <c r="N41" s="3">
        <f t="shared" si="42"/>
        <v>253929.4321</v>
      </c>
      <c r="O41" s="3">
        <f t="shared" si="43"/>
        <v>583.7458209</v>
      </c>
      <c r="P41" s="3">
        <f t="shared" si="44"/>
        <v>1840.068348</v>
      </c>
      <c r="Q41" s="3"/>
      <c r="R41" s="3">
        <f t="shared" ref="R41:T41" si="74">N41-J41</f>
        <v>69325.14208</v>
      </c>
      <c r="S41" s="3">
        <f t="shared" si="74"/>
        <v>159.3681427</v>
      </c>
      <c r="T41" s="3">
        <f t="shared" si="74"/>
        <v>502.356102</v>
      </c>
      <c r="U41" s="3"/>
      <c r="V41" s="3">
        <f t="shared" si="46"/>
        <v>170.5899373</v>
      </c>
      <c r="W41" s="3">
        <f t="shared" si="47"/>
        <v>74206.62274</v>
      </c>
      <c r="X41" s="3">
        <f t="shared" si="48"/>
        <v>11.22179462</v>
      </c>
      <c r="Y41" s="3"/>
      <c r="Z41" s="3"/>
    </row>
    <row r="42" ht="14.25" customHeight="1">
      <c r="A42" s="15">
        <v>94.0</v>
      </c>
      <c r="B42" s="2">
        <v>1.0</v>
      </c>
      <c r="C42" s="2">
        <f>IF(A42&gt;=6000, 0,VLOOKUP(A42,'Fall20 data fy22 comp rev '!$K$11:$N$536,3,0))</f>
        <v>4</v>
      </c>
      <c r="D42" s="3" t="s">
        <v>4197</v>
      </c>
      <c r="E42" s="3">
        <v>2654.0</v>
      </c>
      <c r="F42" s="3">
        <v>911.0</v>
      </c>
      <c r="G42" s="3">
        <v>217.0</v>
      </c>
      <c r="H42" s="3">
        <f t="shared" si="38"/>
        <v>1019.5</v>
      </c>
      <c r="I42" s="88">
        <f t="shared" si="39"/>
        <v>0.3841371515</v>
      </c>
      <c r="J42" s="3">
        <v>1651094.6400000001</v>
      </c>
      <c r="K42" s="3">
        <f t="shared" si="40"/>
        <v>622.1155388</v>
      </c>
      <c r="L42" s="3">
        <f t="shared" si="41"/>
        <v>1619.514115</v>
      </c>
      <c r="M42" s="3"/>
      <c r="N42" s="3">
        <f t="shared" si="42"/>
        <v>1875949.681</v>
      </c>
      <c r="O42" s="3">
        <f t="shared" si="43"/>
        <v>706.8386139</v>
      </c>
      <c r="P42" s="3">
        <f t="shared" si="44"/>
        <v>1840.068348</v>
      </c>
      <c r="Q42" s="3"/>
      <c r="R42" s="3">
        <f t="shared" ref="R42:T42" si="75">N42-J42</f>
        <v>224855.0412</v>
      </c>
      <c r="S42" s="3">
        <f t="shared" si="75"/>
        <v>84.72307506</v>
      </c>
      <c r="T42" s="3">
        <f t="shared" si="75"/>
        <v>220.5542337</v>
      </c>
      <c r="U42" s="3"/>
      <c r="V42" s="3">
        <f t="shared" si="46"/>
        <v>0</v>
      </c>
      <c r="W42" s="3">
        <f t="shared" si="47"/>
        <v>0</v>
      </c>
      <c r="X42" s="3">
        <f t="shared" si="48"/>
        <v>0</v>
      </c>
      <c r="Y42" s="3"/>
      <c r="Z42" s="3"/>
    </row>
    <row r="43" ht="14.25" customHeight="1">
      <c r="A43" s="15">
        <v>95.0</v>
      </c>
      <c r="B43" s="2">
        <v>1.0</v>
      </c>
      <c r="C43" s="2">
        <f>IF(A43&gt;=6000, 0,VLOOKUP(A43,'Fall20 data fy22 comp rev '!$K$11:$N$536,3,0))</f>
        <v>6</v>
      </c>
      <c r="D43" s="3" t="s">
        <v>1040</v>
      </c>
      <c r="E43" s="3">
        <v>331.0</v>
      </c>
      <c r="F43" s="3">
        <v>84.0</v>
      </c>
      <c r="G43" s="3">
        <v>41.0</v>
      </c>
      <c r="H43" s="3">
        <f t="shared" si="38"/>
        <v>104.5</v>
      </c>
      <c r="I43" s="88">
        <f t="shared" si="39"/>
        <v>0.3157099698</v>
      </c>
      <c r="J43" s="3">
        <v>136277.7</v>
      </c>
      <c r="K43" s="3">
        <f t="shared" si="40"/>
        <v>411.7151057</v>
      </c>
      <c r="L43" s="3">
        <f t="shared" si="41"/>
        <v>1304.092823</v>
      </c>
      <c r="M43" s="3"/>
      <c r="N43" s="3">
        <f t="shared" si="42"/>
        <v>192287.1424</v>
      </c>
      <c r="O43" s="3">
        <f t="shared" si="43"/>
        <v>580.9279227</v>
      </c>
      <c r="P43" s="3">
        <f t="shared" si="44"/>
        <v>1840.068348</v>
      </c>
      <c r="Q43" s="3"/>
      <c r="R43" s="3">
        <f t="shared" ref="R43:T43" si="76">N43-J43</f>
        <v>56009.44241</v>
      </c>
      <c r="S43" s="3">
        <f t="shared" si="76"/>
        <v>169.2128169</v>
      </c>
      <c r="T43" s="3">
        <f t="shared" si="76"/>
        <v>535.9755255</v>
      </c>
      <c r="U43" s="3"/>
      <c r="V43" s="3">
        <f t="shared" si="46"/>
        <v>183.2525098</v>
      </c>
      <c r="W43" s="3">
        <f t="shared" si="47"/>
        <v>60656.58073</v>
      </c>
      <c r="X43" s="3">
        <f t="shared" si="48"/>
        <v>14.03969281</v>
      </c>
      <c r="Y43" s="3"/>
      <c r="Z43" s="3"/>
    </row>
    <row r="44" ht="14.25" customHeight="1">
      <c r="A44" s="15">
        <v>97.0</v>
      </c>
      <c r="B44" s="2">
        <v>1.0</v>
      </c>
      <c r="C44" s="2">
        <f>IF(A44&gt;=6000, 0,VLOOKUP(A44,'Fall20 data fy22 comp rev '!$K$11:$N$536,3,0))</f>
        <v>6</v>
      </c>
      <c r="D44" s="3" t="s">
        <v>4198</v>
      </c>
      <c r="E44" s="3">
        <v>655.0</v>
      </c>
      <c r="F44" s="3">
        <v>154.0</v>
      </c>
      <c r="G44" s="3">
        <v>49.0</v>
      </c>
      <c r="H44" s="3">
        <f t="shared" si="38"/>
        <v>178.5</v>
      </c>
      <c r="I44" s="88">
        <f t="shared" si="39"/>
        <v>0.272519084</v>
      </c>
      <c r="J44" s="3">
        <v>201406.4</v>
      </c>
      <c r="K44" s="3">
        <f t="shared" si="40"/>
        <v>307.490687</v>
      </c>
      <c r="L44" s="3">
        <f t="shared" si="41"/>
        <v>1128.327171</v>
      </c>
      <c r="M44" s="3"/>
      <c r="N44" s="3">
        <f t="shared" si="42"/>
        <v>328452.2002</v>
      </c>
      <c r="O44" s="3">
        <f t="shared" si="43"/>
        <v>501.4537408</v>
      </c>
      <c r="P44" s="3">
        <f t="shared" si="44"/>
        <v>1840.068348</v>
      </c>
      <c r="Q44" s="3"/>
      <c r="R44" s="3">
        <f t="shared" ref="R44:T44" si="77">N44-J44</f>
        <v>127045.8002</v>
      </c>
      <c r="S44" s="3">
        <f t="shared" si="77"/>
        <v>193.9630537</v>
      </c>
      <c r="T44" s="3">
        <f t="shared" si="77"/>
        <v>711.7411775</v>
      </c>
      <c r="U44" s="3"/>
      <c r="V44" s="3">
        <f t="shared" si="46"/>
        <v>287.4769285</v>
      </c>
      <c r="W44" s="3">
        <f t="shared" si="47"/>
        <v>188297.3882</v>
      </c>
      <c r="X44" s="3">
        <f t="shared" si="48"/>
        <v>93.51387475</v>
      </c>
      <c r="Y44" s="3"/>
      <c r="Z44" s="3"/>
    </row>
    <row r="45" ht="14.25" customHeight="1">
      <c r="A45" s="15">
        <v>99.0</v>
      </c>
      <c r="B45" s="2">
        <v>1.0</v>
      </c>
      <c r="C45" s="2">
        <f>IF(A45&gt;=6000, 0,VLOOKUP(A45,'Fall20 data fy22 comp rev '!$K$11:$N$536,3,0))</f>
        <v>5</v>
      </c>
      <c r="D45" s="3" t="s">
        <v>4199</v>
      </c>
      <c r="E45" s="3">
        <v>1283.0</v>
      </c>
      <c r="F45" s="3">
        <v>93.0</v>
      </c>
      <c r="G45" s="3">
        <v>41.0</v>
      </c>
      <c r="H45" s="3">
        <f t="shared" si="38"/>
        <v>113.5</v>
      </c>
      <c r="I45" s="88">
        <f t="shared" si="39"/>
        <v>0.08846453624</v>
      </c>
      <c r="J45" s="3">
        <v>41375.880000000005</v>
      </c>
      <c r="K45" s="3">
        <f t="shared" si="40"/>
        <v>32.2493219</v>
      </c>
      <c r="L45" s="3">
        <f t="shared" si="41"/>
        <v>364.5451982</v>
      </c>
      <c r="M45" s="3"/>
      <c r="N45" s="3">
        <f t="shared" si="42"/>
        <v>208847.7575</v>
      </c>
      <c r="O45" s="3">
        <f t="shared" si="43"/>
        <v>162.7807931</v>
      </c>
      <c r="P45" s="3">
        <f t="shared" si="44"/>
        <v>1840.068348</v>
      </c>
      <c r="Q45" s="3"/>
      <c r="R45" s="3">
        <f t="shared" ref="R45:T45" si="78">N45-J45</f>
        <v>167471.8775</v>
      </c>
      <c r="S45" s="3">
        <f t="shared" si="78"/>
        <v>130.5314712</v>
      </c>
      <c r="T45" s="3">
        <f t="shared" si="78"/>
        <v>1475.52315</v>
      </c>
      <c r="U45" s="3"/>
      <c r="V45" s="3">
        <f t="shared" si="46"/>
        <v>562.7182936</v>
      </c>
      <c r="W45" s="3">
        <f t="shared" si="47"/>
        <v>721967.5707</v>
      </c>
      <c r="X45" s="3">
        <f t="shared" si="48"/>
        <v>432.1868224</v>
      </c>
      <c r="Y45" s="3"/>
      <c r="Z45" s="3"/>
    </row>
    <row r="46" ht="14.25" customHeight="1">
      <c r="A46" s="15">
        <v>100.0</v>
      </c>
      <c r="B46" s="2">
        <v>1.0</v>
      </c>
      <c r="C46" s="2">
        <f>IF(A46&gt;=6000, 0,VLOOKUP(A46,'Fall20 data fy22 comp rev '!$K$11:$N$536,3,0))</f>
        <v>6</v>
      </c>
      <c r="D46" s="3" t="s">
        <v>4200</v>
      </c>
      <c r="E46" s="3">
        <v>375.0</v>
      </c>
      <c r="F46" s="3">
        <v>131.0</v>
      </c>
      <c r="G46" s="3">
        <v>33.0</v>
      </c>
      <c r="H46" s="3">
        <f t="shared" si="38"/>
        <v>147.5</v>
      </c>
      <c r="I46" s="88">
        <f t="shared" si="39"/>
        <v>0.3933333333</v>
      </c>
      <c r="J46" s="3">
        <v>238184.96000000002</v>
      </c>
      <c r="K46" s="3">
        <f t="shared" si="40"/>
        <v>635.1598933</v>
      </c>
      <c r="L46" s="3">
        <f t="shared" si="41"/>
        <v>1614.813288</v>
      </c>
      <c r="M46" s="3"/>
      <c r="N46" s="3">
        <f t="shared" si="42"/>
        <v>271410.0814</v>
      </c>
      <c r="O46" s="3">
        <f t="shared" si="43"/>
        <v>723.760217</v>
      </c>
      <c r="P46" s="3">
        <f t="shared" si="44"/>
        <v>1840.068348</v>
      </c>
      <c r="Q46" s="3"/>
      <c r="R46" s="3">
        <f t="shared" ref="R46:T46" si="79">N46-J46</f>
        <v>33225.12139</v>
      </c>
      <c r="S46" s="3">
        <f t="shared" si="79"/>
        <v>88.60032371</v>
      </c>
      <c r="T46" s="3">
        <f t="shared" si="79"/>
        <v>225.2550603</v>
      </c>
      <c r="U46" s="3"/>
      <c r="V46" s="3">
        <f t="shared" si="46"/>
        <v>0</v>
      </c>
      <c r="W46" s="3">
        <f t="shared" si="47"/>
        <v>0</v>
      </c>
      <c r="X46" s="3">
        <f t="shared" si="48"/>
        <v>0</v>
      </c>
      <c r="Y46" s="3"/>
      <c r="Z46" s="3"/>
    </row>
    <row r="47" ht="14.25" customHeight="1">
      <c r="A47" s="15">
        <v>108.0</v>
      </c>
      <c r="B47" s="2">
        <v>1.0</v>
      </c>
      <c r="C47" s="2">
        <f>IF(A47&gt;=6000, 0,VLOOKUP(A47,'Fall20 data fy22 comp rev '!$K$11:$N$536,3,0))</f>
        <v>3</v>
      </c>
      <c r="D47" s="3" t="s">
        <v>4201</v>
      </c>
      <c r="E47" s="3">
        <v>986.0</v>
      </c>
      <c r="F47" s="3">
        <v>151.0</v>
      </c>
      <c r="G47" s="3">
        <v>53.0</v>
      </c>
      <c r="H47" s="3">
        <f t="shared" si="38"/>
        <v>177.5</v>
      </c>
      <c r="I47" s="88">
        <f t="shared" si="39"/>
        <v>0.180020284</v>
      </c>
      <c r="J47" s="3">
        <v>145910.18</v>
      </c>
      <c r="K47" s="3">
        <f t="shared" si="40"/>
        <v>147.981927</v>
      </c>
      <c r="L47" s="3">
        <f t="shared" si="41"/>
        <v>822.0291831</v>
      </c>
      <c r="M47" s="3"/>
      <c r="N47" s="3">
        <f t="shared" si="42"/>
        <v>326612.1318</v>
      </c>
      <c r="O47" s="3">
        <f t="shared" si="43"/>
        <v>331.2496266</v>
      </c>
      <c r="P47" s="3">
        <f t="shared" si="44"/>
        <v>1840.068348</v>
      </c>
      <c r="Q47" s="3"/>
      <c r="R47" s="3">
        <f t="shared" ref="R47:T47" si="80">N47-J47</f>
        <v>180701.9518</v>
      </c>
      <c r="S47" s="3">
        <f t="shared" si="80"/>
        <v>183.2676996</v>
      </c>
      <c r="T47" s="3">
        <f t="shared" si="80"/>
        <v>1018.039165</v>
      </c>
      <c r="U47" s="3"/>
      <c r="V47" s="3">
        <f t="shared" si="46"/>
        <v>446.9856885</v>
      </c>
      <c r="W47" s="3">
        <f t="shared" si="47"/>
        <v>440727.8889</v>
      </c>
      <c r="X47" s="3">
        <f t="shared" si="48"/>
        <v>263.7179889</v>
      </c>
      <c r="Y47" s="3"/>
      <c r="Z47" s="3"/>
    </row>
    <row r="48" ht="14.25" customHeight="1">
      <c r="A48" s="15">
        <v>110.0</v>
      </c>
      <c r="B48" s="2">
        <v>1.0</v>
      </c>
      <c r="C48" s="2">
        <f>IF(A48&gt;=6000, 0,VLOOKUP(A48,'Fall20 data fy22 comp rev '!$K$11:$N$536,3,0))</f>
        <v>3</v>
      </c>
      <c r="D48" s="3" t="s">
        <v>4202</v>
      </c>
      <c r="E48" s="3">
        <v>4123.0</v>
      </c>
      <c r="F48" s="3">
        <v>292.0</v>
      </c>
      <c r="G48" s="3">
        <v>162.0</v>
      </c>
      <c r="H48" s="3">
        <f t="shared" si="38"/>
        <v>373</v>
      </c>
      <c r="I48" s="88">
        <f t="shared" si="39"/>
        <v>0.09046810575</v>
      </c>
      <c r="J48" s="3">
        <v>158826.46000000002</v>
      </c>
      <c r="K48" s="3">
        <f t="shared" si="40"/>
        <v>38.52206161</v>
      </c>
      <c r="L48" s="3">
        <f t="shared" si="41"/>
        <v>425.8082038</v>
      </c>
      <c r="M48" s="3"/>
      <c r="N48" s="3">
        <f t="shared" si="42"/>
        <v>686345.494</v>
      </c>
      <c r="O48" s="3">
        <f t="shared" si="43"/>
        <v>166.4674979</v>
      </c>
      <c r="P48" s="3">
        <f t="shared" si="44"/>
        <v>1840.068348</v>
      </c>
      <c r="Q48" s="3"/>
      <c r="R48" s="3">
        <f t="shared" ref="R48:T48" si="81">N48-J48</f>
        <v>527519.034</v>
      </c>
      <c r="S48" s="3">
        <f t="shared" si="81"/>
        <v>127.9454363</v>
      </c>
      <c r="T48" s="3">
        <f t="shared" si="81"/>
        <v>1414.260145</v>
      </c>
      <c r="U48" s="3"/>
      <c r="V48" s="3">
        <f t="shared" si="46"/>
        <v>556.4455539</v>
      </c>
      <c r="W48" s="3">
        <f t="shared" si="47"/>
        <v>2294225.019</v>
      </c>
      <c r="X48" s="3">
        <f t="shared" si="48"/>
        <v>428.5001176</v>
      </c>
      <c r="Y48" s="3"/>
      <c r="Z48" s="3"/>
    </row>
    <row r="49" ht="14.25" customHeight="1">
      <c r="A49" s="15">
        <v>111.0</v>
      </c>
      <c r="B49" s="2">
        <v>1.0</v>
      </c>
      <c r="C49" s="2">
        <f>IF(A49&gt;=6000, 0,VLOOKUP(A49,'Fall20 data fy22 comp rev '!$K$11:$N$536,3,0))</f>
        <v>3</v>
      </c>
      <c r="D49" s="3" t="s">
        <v>4203</v>
      </c>
      <c r="E49" s="3">
        <v>1552.0</v>
      </c>
      <c r="F49" s="3">
        <v>176.0</v>
      </c>
      <c r="G49" s="3">
        <v>128.0</v>
      </c>
      <c r="H49" s="3">
        <f t="shared" si="38"/>
        <v>240</v>
      </c>
      <c r="I49" s="88">
        <f t="shared" si="39"/>
        <v>0.1546391753</v>
      </c>
      <c r="J49" s="3">
        <v>153900.76</v>
      </c>
      <c r="K49" s="3">
        <f t="shared" si="40"/>
        <v>99.16286082</v>
      </c>
      <c r="L49" s="3">
        <f t="shared" si="41"/>
        <v>641.2531667</v>
      </c>
      <c r="M49" s="3"/>
      <c r="N49" s="3">
        <f t="shared" si="42"/>
        <v>441616.4036</v>
      </c>
      <c r="O49" s="3">
        <f t="shared" si="43"/>
        <v>284.5466518</v>
      </c>
      <c r="P49" s="3">
        <f t="shared" si="44"/>
        <v>1840.068348</v>
      </c>
      <c r="Q49" s="3"/>
      <c r="R49" s="3">
        <f t="shared" ref="R49:T49" si="82">N49-J49</f>
        <v>287715.6436</v>
      </c>
      <c r="S49" s="3">
        <f t="shared" si="82"/>
        <v>185.383791</v>
      </c>
      <c r="T49" s="3">
        <f t="shared" si="82"/>
        <v>1198.815182</v>
      </c>
      <c r="U49" s="3"/>
      <c r="V49" s="3">
        <f t="shared" si="46"/>
        <v>495.8047547</v>
      </c>
      <c r="W49" s="3">
        <f t="shared" si="47"/>
        <v>769488.9793</v>
      </c>
      <c r="X49" s="3">
        <f t="shared" si="48"/>
        <v>310.4209637</v>
      </c>
      <c r="Y49" s="3"/>
      <c r="Z49" s="3"/>
    </row>
    <row r="50" ht="14.25" customHeight="1">
      <c r="A50" s="15">
        <v>112.0</v>
      </c>
      <c r="B50" s="2">
        <v>1.0</v>
      </c>
      <c r="C50" s="2">
        <f>IF(A50&gt;=6000, 0,VLOOKUP(A50,'Fall20 data fy22 comp rev '!$K$11:$N$536,3,0))</f>
        <v>3</v>
      </c>
      <c r="D50" s="3" t="s">
        <v>93</v>
      </c>
      <c r="E50" s="3">
        <v>9829.0</v>
      </c>
      <c r="F50" s="3">
        <v>1314.0</v>
      </c>
      <c r="G50" s="3">
        <v>371.0</v>
      </c>
      <c r="H50" s="3">
        <f t="shared" si="38"/>
        <v>1499.5</v>
      </c>
      <c r="I50" s="88">
        <f t="shared" si="39"/>
        <v>0.1525587547</v>
      </c>
      <c r="J50" s="3">
        <v>1243410.8699999996</v>
      </c>
      <c r="K50" s="3">
        <f t="shared" si="40"/>
        <v>126.5043107</v>
      </c>
      <c r="L50" s="3">
        <f t="shared" si="41"/>
        <v>829.2169857</v>
      </c>
      <c r="M50" s="3"/>
      <c r="N50" s="3">
        <f t="shared" si="42"/>
        <v>2759182.488</v>
      </c>
      <c r="O50" s="3">
        <f t="shared" si="43"/>
        <v>280.7185358</v>
      </c>
      <c r="P50" s="3">
        <f t="shared" si="44"/>
        <v>1840.068348</v>
      </c>
      <c r="Q50" s="3"/>
      <c r="R50" s="3">
        <f t="shared" ref="R50:T50" si="83">N50-J50</f>
        <v>1515771.618</v>
      </c>
      <c r="S50" s="3">
        <f t="shared" si="83"/>
        <v>154.2142251</v>
      </c>
      <c r="T50" s="3">
        <f t="shared" si="83"/>
        <v>1010.851363</v>
      </c>
      <c r="U50" s="3"/>
      <c r="V50" s="3">
        <f t="shared" si="46"/>
        <v>468.4633048</v>
      </c>
      <c r="W50" s="3">
        <f t="shared" si="47"/>
        <v>4604525.823</v>
      </c>
      <c r="X50" s="3">
        <f t="shared" si="48"/>
        <v>314.2490797</v>
      </c>
      <c r="Y50" s="3"/>
      <c r="Z50" s="3"/>
    </row>
    <row r="51" ht="14.25" customHeight="1">
      <c r="A51" s="15">
        <v>113.0</v>
      </c>
      <c r="B51" s="2">
        <v>1.0</v>
      </c>
      <c r="C51" s="2">
        <f>IF(A51&gt;=6000, 0,VLOOKUP(A51,'Fall20 data fy22 comp rev '!$K$11:$N$536,3,0))</f>
        <v>6</v>
      </c>
      <c r="D51" s="3" t="s">
        <v>94</v>
      </c>
      <c r="E51" s="3">
        <v>799.0</v>
      </c>
      <c r="F51" s="3">
        <v>339.0</v>
      </c>
      <c r="G51" s="3">
        <v>58.0</v>
      </c>
      <c r="H51" s="3">
        <f t="shared" si="38"/>
        <v>368</v>
      </c>
      <c r="I51" s="88">
        <f t="shared" si="39"/>
        <v>0.4605757196</v>
      </c>
      <c r="J51" s="3">
        <v>725117.77</v>
      </c>
      <c r="K51" s="3">
        <f t="shared" si="40"/>
        <v>907.531627</v>
      </c>
      <c r="L51" s="3">
        <f t="shared" si="41"/>
        <v>1970.428723</v>
      </c>
      <c r="M51" s="3"/>
      <c r="N51" s="3">
        <f t="shared" si="42"/>
        <v>677145.1522</v>
      </c>
      <c r="O51" s="3">
        <f t="shared" si="43"/>
        <v>847.4908038</v>
      </c>
      <c r="P51" s="3">
        <f t="shared" si="44"/>
        <v>1840.068348</v>
      </c>
      <c r="Q51" s="3"/>
      <c r="R51" s="3">
        <f t="shared" ref="R51:T51" si="84">N51-J51</f>
        <v>-47972.61778</v>
      </c>
      <c r="S51" s="3">
        <f t="shared" si="84"/>
        <v>-60.04082326</v>
      </c>
      <c r="T51" s="3">
        <f t="shared" si="84"/>
        <v>-130.3603744</v>
      </c>
      <c r="U51" s="3"/>
      <c r="V51" s="3">
        <f t="shared" si="46"/>
        <v>0</v>
      </c>
      <c r="W51" s="3">
        <f t="shared" si="47"/>
        <v>0</v>
      </c>
      <c r="X51" s="3">
        <f t="shared" si="48"/>
        <v>0</v>
      </c>
      <c r="Y51" s="3"/>
      <c r="Z51" s="3"/>
    </row>
    <row r="52" ht="14.25" customHeight="1">
      <c r="A52" s="15">
        <v>115.0</v>
      </c>
      <c r="B52" s="2">
        <v>1.0</v>
      </c>
      <c r="C52" s="2">
        <f>IF(A52&gt;=6000, 0,VLOOKUP(A52,'Fall20 data fy22 comp rev '!$K$11:$N$536,3,0))</f>
        <v>5</v>
      </c>
      <c r="D52" s="3" t="s">
        <v>1058</v>
      </c>
      <c r="E52" s="3">
        <v>1211.0</v>
      </c>
      <c r="F52" s="3">
        <v>929.0</v>
      </c>
      <c r="G52" s="3">
        <v>64.0</v>
      </c>
      <c r="H52" s="3">
        <f t="shared" si="38"/>
        <v>961</v>
      </c>
      <c r="I52" s="88">
        <f t="shared" si="39"/>
        <v>0.7935590421</v>
      </c>
      <c r="J52" s="3">
        <v>3048679.92</v>
      </c>
      <c r="K52" s="3">
        <f t="shared" si="40"/>
        <v>2517.489612</v>
      </c>
      <c r="L52" s="3">
        <f t="shared" si="41"/>
        <v>3172.403663</v>
      </c>
      <c r="M52" s="3"/>
      <c r="N52" s="3">
        <f t="shared" si="42"/>
        <v>1768305.683</v>
      </c>
      <c r="O52" s="3">
        <f t="shared" si="43"/>
        <v>1460.202876</v>
      </c>
      <c r="P52" s="3">
        <f t="shared" si="44"/>
        <v>1840.068348</v>
      </c>
      <c r="Q52" s="3"/>
      <c r="R52" s="3">
        <f t="shared" ref="R52:T52" si="85">N52-J52</f>
        <v>-1280374.237</v>
      </c>
      <c r="S52" s="3">
        <f t="shared" si="85"/>
        <v>-1057.286736</v>
      </c>
      <c r="T52" s="3">
        <f t="shared" si="85"/>
        <v>-1332.335314</v>
      </c>
      <c r="U52" s="3"/>
      <c r="V52" s="3">
        <f t="shared" si="46"/>
        <v>0</v>
      </c>
      <c r="W52" s="3">
        <f t="shared" si="47"/>
        <v>0</v>
      </c>
      <c r="X52" s="3">
        <f t="shared" si="48"/>
        <v>0</v>
      </c>
      <c r="Y52" s="3"/>
      <c r="Z52" s="3"/>
    </row>
    <row r="53" ht="14.25" customHeight="1">
      <c r="A53" s="15">
        <v>116.0</v>
      </c>
      <c r="B53" s="2">
        <v>1.0</v>
      </c>
      <c r="C53" s="2">
        <f>IF(A53&gt;=6000, 0,VLOOKUP(A53,'Fall20 data fy22 comp rev '!$K$11:$N$536,3,0))</f>
        <v>6</v>
      </c>
      <c r="D53" s="3" t="s">
        <v>4204</v>
      </c>
      <c r="E53" s="3">
        <v>1164.0</v>
      </c>
      <c r="F53" s="3">
        <v>311.0</v>
      </c>
      <c r="G53" s="3">
        <v>183.0</v>
      </c>
      <c r="H53" s="3">
        <f t="shared" si="38"/>
        <v>402.5</v>
      </c>
      <c r="I53" s="88">
        <f t="shared" si="39"/>
        <v>0.345790378</v>
      </c>
      <c r="J53" s="3">
        <v>578550.83</v>
      </c>
      <c r="K53" s="3">
        <f t="shared" si="40"/>
        <v>497.0367955</v>
      </c>
      <c r="L53" s="3">
        <f t="shared" si="41"/>
        <v>1437.393366</v>
      </c>
      <c r="M53" s="3"/>
      <c r="N53" s="3">
        <f t="shared" si="42"/>
        <v>740627.5102</v>
      </c>
      <c r="O53" s="3">
        <f t="shared" si="43"/>
        <v>636.2779298</v>
      </c>
      <c r="P53" s="3">
        <f t="shared" si="44"/>
        <v>1840.068348</v>
      </c>
      <c r="Q53" s="3"/>
      <c r="R53" s="3">
        <f t="shared" ref="R53:T53" si="86">N53-J53</f>
        <v>162076.6802</v>
      </c>
      <c r="S53" s="3">
        <f t="shared" si="86"/>
        <v>139.2411342</v>
      </c>
      <c r="T53" s="3">
        <f t="shared" si="86"/>
        <v>402.674982</v>
      </c>
      <c r="U53" s="3"/>
      <c r="V53" s="3">
        <f t="shared" si="46"/>
        <v>97.93081997</v>
      </c>
      <c r="W53" s="3">
        <f t="shared" si="47"/>
        <v>113991.4744</v>
      </c>
      <c r="X53" s="3">
        <f t="shared" si="48"/>
        <v>0</v>
      </c>
      <c r="Y53" s="3"/>
      <c r="Z53" s="3"/>
    </row>
    <row r="54" ht="14.25" customHeight="1">
      <c r="A54" s="15">
        <v>118.0</v>
      </c>
      <c r="B54" s="2">
        <v>1.0</v>
      </c>
      <c r="C54" s="2">
        <f>IF(A54&gt;=6000, 0,VLOOKUP(A54,'Fall20 data fy22 comp rev '!$K$11:$N$536,3,0))</f>
        <v>6</v>
      </c>
      <c r="D54" s="3" t="s">
        <v>681</v>
      </c>
      <c r="E54" s="3">
        <v>348.0</v>
      </c>
      <c r="F54" s="3">
        <v>198.0</v>
      </c>
      <c r="G54" s="3">
        <v>38.0</v>
      </c>
      <c r="H54" s="3">
        <f t="shared" si="38"/>
        <v>217</v>
      </c>
      <c r="I54" s="88">
        <f t="shared" si="39"/>
        <v>0.6235632184</v>
      </c>
      <c r="J54" s="3">
        <v>554086.52</v>
      </c>
      <c r="K54" s="3">
        <f t="shared" si="40"/>
        <v>1592.202644</v>
      </c>
      <c r="L54" s="3">
        <f t="shared" si="41"/>
        <v>2553.394101</v>
      </c>
      <c r="M54" s="3"/>
      <c r="N54" s="3">
        <f t="shared" si="42"/>
        <v>399294.8316</v>
      </c>
      <c r="O54" s="3">
        <f t="shared" si="43"/>
        <v>1147.398941</v>
      </c>
      <c r="P54" s="3">
        <f t="shared" si="44"/>
        <v>1840.068348</v>
      </c>
      <c r="Q54" s="3"/>
      <c r="R54" s="3">
        <f t="shared" ref="R54:T54" si="87">N54-J54</f>
        <v>-154791.6884</v>
      </c>
      <c r="S54" s="3">
        <f t="shared" si="87"/>
        <v>-444.8037023</v>
      </c>
      <c r="T54" s="3">
        <f t="shared" si="87"/>
        <v>-713.325753</v>
      </c>
      <c r="U54" s="3"/>
      <c r="V54" s="3">
        <f t="shared" si="46"/>
        <v>0</v>
      </c>
      <c r="W54" s="3">
        <f t="shared" si="47"/>
        <v>0</v>
      </c>
      <c r="X54" s="3">
        <f t="shared" si="48"/>
        <v>0</v>
      </c>
      <c r="Y54" s="3"/>
      <c r="Z54" s="3"/>
    </row>
    <row r="55" ht="14.25" customHeight="1">
      <c r="A55" s="15">
        <v>129.0</v>
      </c>
      <c r="B55" s="2">
        <v>1.0</v>
      </c>
      <c r="C55" s="2">
        <f>IF(A55&gt;=6000, 0,VLOOKUP(A55,'Fall20 data fy22 comp rev '!$K$11:$N$536,3,0))</f>
        <v>5</v>
      </c>
      <c r="D55" s="3" t="s">
        <v>4205</v>
      </c>
      <c r="E55" s="3">
        <v>1409.0</v>
      </c>
      <c r="F55" s="3">
        <v>457.0</v>
      </c>
      <c r="G55" s="3">
        <v>159.0</v>
      </c>
      <c r="H55" s="3">
        <f t="shared" si="38"/>
        <v>536.5</v>
      </c>
      <c r="I55" s="88">
        <f t="shared" si="39"/>
        <v>0.3807665011</v>
      </c>
      <c r="J55" s="3">
        <v>859261.0</v>
      </c>
      <c r="K55" s="3">
        <f t="shared" si="40"/>
        <v>609.8374734</v>
      </c>
      <c r="L55" s="3">
        <f t="shared" si="41"/>
        <v>1601.604846</v>
      </c>
      <c r="M55" s="3"/>
      <c r="N55" s="3">
        <f t="shared" si="42"/>
        <v>987196.6689</v>
      </c>
      <c r="O55" s="3">
        <f t="shared" si="43"/>
        <v>700.6363867</v>
      </c>
      <c r="P55" s="3">
        <f t="shared" si="44"/>
        <v>1840.068348</v>
      </c>
      <c r="Q55" s="3"/>
      <c r="R55" s="3">
        <f t="shared" ref="R55:T55" si="88">N55-J55</f>
        <v>127935.6689</v>
      </c>
      <c r="S55" s="3">
        <f t="shared" si="88"/>
        <v>90.79891336</v>
      </c>
      <c r="T55" s="3">
        <f t="shared" si="88"/>
        <v>238.4635022</v>
      </c>
      <c r="U55" s="3"/>
      <c r="V55" s="3">
        <f t="shared" si="46"/>
        <v>0</v>
      </c>
      <c r="W55" s="3">
        <f t="shared" si="47"/>
        <v>0</v>
      </c>
      <c r="X55" s="3">
        <f t="shared" si="48"/>
        <v>0</v>
      </c>
      <c r="Y55" s="3"/>
      <c r="Z55" s="3"/>
    </row>
    <row r="56" ht="14.25" customHeight="1">
      <c r="A56" s="15">
        <v>138.0</v>
      </c>
      <c r="B56" s="2">
        <v>1.0</v>
      </c>
      <c r="C56" s="2">
        <f>IF(A56&gt;=6000, 0,VLOOKUP(A56,'Fall20 data fy22 comp rev '!$K$11:$N$536,3,0))</f>
        <v>4</v>
      </c>
      <c r="D56" s="3" t="s">
        <v>1065</v>
      </c>
      <c r="E56" s="3">
        <v>2731.0</v>
      </c>
      <c r="F56" s="3">
        <v>528.0</v>
      </c>
      <c r="G56" s="3">
        <v>264.0</v>
      </c>
      <c r="H56" s="3">
        <f t="shared" si="38"/>
        <v>660</v>
      </c>
      <c r="I56" s="88">
        <f t="shared" si="39"/>
        <v>0.2416697181</v>
      </c>
      <c r="J56" s="3">
        <v>679418.22</v>
      </c>
      <c r="K56" s="3">
        <f t="shared" si="40"/>
        <v>248.7800146</v>
      </c>
      <c r="L56" s="3">
        <f t="shared" si="41"/>
        <v>1029.421545</v>
      </c>
      <c r="M56" s="3"/>
      <c r="N56" s="3">
        <f t="shared" si="42"/>
        <v>1214445.11</v>
      </c>
      <c r="O56" s="3">
        <f t="shared" si="43"/>
        <v>444.688799</v>
      </c>
      <c r="P56" s="3">
        <f t="shared" si="44"/>
        <v>1840.068348</v>
      </c>
      <c r="Q56" s="3"/>
      <c r="R56" s="3">
        <f t="shared" ref="R56:T56" si="89">N56-J56</f>
        <v>535026.89</v>
      </c>
      <c r="S56" s="3">
        <f t="shared" si="89"/>
        <v>195.9087843</v>
      </c>
      <c r="T56" s="3">
        <f t="shared" si="89"/>
        <v>810.646803</v>
      </c>
      <c r="U56" s="3"/>
      <c r="V56" s="3">
        <f t="shared" si="46"/>
        <v>346.1876009</v>
      </c>
      <c r="W56" s="3">
        <f t="shared" si="47"/>
        <v>945438.3379</v>
      </c>
      <c r="X56" s="3">
        <f t="shared" si="48"/>
        <v>150.2788165</v>
      </c>
      <c r="Y56" s="3"/>
      <c r="Z56" s="3"/>
    </row>
    <row r="57" ht="14.25" customHeight="1">
      <c r="A57" s="15">
        <v>139.0</v>
      </c>
      <c r="B57" s="2">
        <v>1.0</v>
      </c>
      <c r="C57" s="2">
        <f>IF(A57&gt;=6000, 0,VLOOKUP(A57,'Fall20 data fy22 comp rev '!$K$11:$N$536,3,0))</f>
        <v>6</v>
      </c>
      <c r="D57" s="3" t="s">
        <v>4206</v>
      </c>
      <c r="E57" s="3">
        <v>848.0</v>
      </c>
      <c r="F57" s="3">
        <v>180.0</v>
      </c>
      <c r="G57" s="3">
        <v>80.0</v>
      </c>
      <c r="H57" s="3">
        <f t="shared" si="38"/>
        <v>220</v>
      </c>
      <c r="I57" s="88">
        <f t="shared" si="39"/>
        <v>0.2594339623</v>
      </c>
      <c r="J57" s="3">
        <v>242672.82</v>
      </c>
      <c r="K57" s="3">
        <f t="shared" si="40"/>
        <v>286.1707783</v>
      </c>
      <c r="L57" s="3">
        <f t="shared" si="41"/>
        <v>1103.058273</v>
      </c>
      <c r="M57" s="3"/>
      <c r="N57" s="3">
        <f t="shared" si="42"/>
        <v>404815.0367</v>
      </c>
      <c r="O57" s="3">
        <f t="shared" si="43"/>
        <v>477.3762225</v>
      </c>
      <c r="P57" s="3">
        <f t="shared" si="44"/>
        <v>1840.068348</v>
      </c>
      <c r="Q57" s="3"/>
      <c r="R57" s="3">
        <f t="shared" ref="R57:T57" si="90">N57-J57</f>
        <v>162142.2167</v>
      </c>
      <c r="S57" s="3">
        <f t="shared" si="90"/>
        <v>191.2054442</v>
      </c>
      <c r="T57" s="3">
        <f t="shared" si="90"/>
        <v>737.0100757</v>
      </c>
      <c r="U57" s="3"/>
      <c r="V57" s="3">
        <f t="shared" si="46"/>
        <v>308.7968372</v>
      </c>
      <c r="W57" s="3">
        <f t="shared" si="47"/>
        <v>261859.7179</v>
      </c>
      <c r="X57" s="3">
        <f t="shared" si="48"/>
        <v>117.591393</v>
      </c>
      <c r="Y57" s="3"/>
      <c r="Z57" s="3"/>
    </row>
    <row r="58" ht="14.25" customHeight="1">
      <c r="A58" s="15">
        <v>146.0</v>
      </c>
      <c r="B58" s="2">
        <v>1.0</v>
      </c>
      <c r="C58" s="2">
        <f>IF(A58&gt;=6000, 0,VLOOKUP(A58,'Fall20 data fy22 comp rev '!$K$11:$N$536,3,0))</f>
        <v>6</v>
      </c>
      <c r="D58" s="3" t="s">
        <v>4207</v>
      </c>
      <c r="E58" s="3">
        <v>868.0</v>
      </c>
      <c r="F58" s="3">
        <v>101.0</v>
      </c>
      <c r="G58" s="3">
        <v>47.0</v>
      </c>
      <c r="H58" s="3">
        <f t="shared" si="38"/>
        <v>124.5</v>
      </c>
      <c r="I58" s="88">
        <f t="shared" si="39"/>
        <v>0.1434331797</v>
      </c>
      <c r="J58" s="3">
        <v>74542.26</v>
      </c>
      <c r="K58" s="3">
        <f t="shared" si="40"/>
        <v>85.87817972</v>
      </c>
      <c r="L58" s="3">
        <f t="shared" si="41"/>
        <v>598.733012</v>
      </c>
      <c r="M58" s="3"/>
      <c r="N58" s="3">
        <f t="shared" si="42"/>
        <v>229088.5094</v>
      </c>
      <c r="O58" s="3">
        <f t="shared" si="43"/>
        <v>263.9268541</v>
      </c>
      <c r="P58" s="3">
        <f t="shared" si="44"/>
        <v>1840.068348</v>
      </c>
      <c r="Q58" s="3"/>
      <c r="R58" s="3">
        <f t="shared" ref="R58:T58" si="91">N58-J58</f>
        <v>154546.2494</v>
      </c>
      <c r="S58" s="3">
        <f t="shared" si="91"/>
        <v>178.0486744</v>
      </c>
      <c r="T58" s="3">
        <f t="shared" si="91"/>
        <v>1241.335336</v>
      </c>
      <c r="U58" s="3"/>
      <c r="V58" s="3">
        <f t="shared" si="46"/>
        <v>509.0894358</v>
      </c>
      <c r="W58" s="3">
        <f t="shared" si="47"/>
        <v>441889.6303</v>
      </c>
      <c r="X58" s="3">
        <f t="shared" si="48"/>
        <v>331.0407614</v>
      </c>
      <c r="Y58" s="3"/>
      <c r="Z58" s="3"/>
    </row>
    <row r="59" ht="14.25" customHeight="1">
      <c r="A59" s="15">
        <v>150.0</v>
      </c>
      <c r="B59" s="2">
        <v>1.0</v>
      </c>
      <c r="C59" s="2">
        <f>IF(A59&gt;=6000, 0,VLOOKUP(A59,'Fall20 data fy22 comp rev '!$K$11:$N$536,3,0))</f>
        <v>6</v>
      </c>
      <c r="D59" s="3" t="s">
        <v>4208</v>
      </c>
      <c r="E59" s="3">
        <v>975.0</v>
      </c>
      <c r="F59" s="3">
        <v>87.0</v>
      </c>
      <c r="G59" s="3">
        <v>49.0</v>
      </c>
      <c r="H59" s="3">
        <f t="shared" si="38"/>
        <v>111.5</v>
      </c>
      <c r="I59" s="88">
        <f t="shared" si="39"/>
        <v>0.1143589744</v>
      </c>
      <c r="J59" s="3">
        <v>53307.020000000004</v>
      </c>
      <c r="K59" s="3">
        <f t="shared" si="40"/>
        <v>54.67386667</v>
      </c>
      <c r="L59" s="3">
        <f t="shared" si="41"/>
        <v>478.0898655</v>
      </c>
      <c r="M59" s="3"/>
      <c r="N59" s="3">
        <f t="shared" si="42"/>
        <v>205167.6208</v>
      </c>
      <c r="O59" s="3">
        <f t="shared" si="43"/>
        <v>210.4283291</v>
      </c>
      <c r="P59" s="3">
        <f t="shared" si="44"/>
        <v>1840.068348</v>
      </c>
      <c r="Q59" s="3"/>
      <c r="R59" s="3">
        <f t="shared" ref="R59:T59" si="92">N59-J59</f>
        <v>151860.6008</v>
      </c>
      <c r="S59" s="3">
        <f t="shared" si="92"/>
        <v>155.7544624</v>
      </c>
      <c r="T59" s="3">
        <f t="shared" si="92"/>
        <v>1361.978483</v>
      </c>
      <c r="U59" s="3"/>
      <c r="V59" s="3">
        <f t="shared" si="46"/>
        <v>540.2937488</v>
      </c>
      <c r="W59" s="3">
        <f t="shared" si="47"/>
        <v>526786.4051</v>
      </c>
      <c r="X59" s="3">
        <f t="shared" si="48"/>
        <v>384.5392864</v>
      </c>
      <c r="Y59" s="3"/>
      <c r="Z59" s="3"/>
    </row>
    <row r="60" ht="14.25" customHeight="1">
      <c r="A60" s="15">
        <v>152.0</v>
      </c>
      <c r="B60" s="2">
        <v>1.0</v>
      </c>
      <c r="C60" s="2">
        <f>IF(A60&gt;=6000, 0,VLOOKUP(A60,'Fall20 data fy22 comp rev '!$K$11:$N$536,3,0))</f>
        <v>4</v>
      </c>
      <c r="D60" s="3" t="s">
        <v>4209</v>
      </c>
      <c r="E60" s="3">
        <v>7020.0</v>
      </c>
      <c r="F60" s="3">
        <v>2494.0</v>
      </c>
      <c r="G60" s="3">
        <v>332.0</v>
      </c>
      <c r="H60" s="3">
        <f t="shared" si="38"/>
        <v>2660</v>
      </c>
      <c r="I60" s="88">
        <f t="shared" si="39"/>
        <v>0.3789173789</v>
      </c>
      <c r="J60" s="3">
        <v>4261113.610000001</v>
      </c>
      <c r="K60" s="3">
        <f t="shared" si="40"/>
        <v>606.9962407</v>
      </c>
      <c r="L60" s="3">
        <f t="shared" si="41"/>
        <v>1601.92241</v>
      </c>
      <c r="M60" s="3"/>
      <c r="N60" s="3">
        <f t="shared" si="42"/>
        <v>4894581.807</v>
      </c>
      <c r="O60" s="3">
        <f t="shared" si="43"/>
        <v>697.2338756</v>
      </c>
      <c r="P60" s="3">
        <f t="shared" si="44"/>
        <v>1840.068348</v>
      </c>
      <c r="Q60" s="3"/>
      <c r="R60" s="3">
        <f t="shared" ref="R60:T60" si="93">N60-J60</f>
        <v>633468.1968</v>
      </c>
      <c r="S60" s="3">
        <f t="shared" si="93"/>
        <v>90.23763487</v>
      </c>
      <c r="T60" s="3">
        <f t="shared" si="93"/>
        <v>238.1459386</v>
      </c>
      <c r="U60" s="3"/>
      <c r="V60" s="3">
        <f t="shared" si="46"/>
        <v>0</v>
      </c>
      <c r="W60" s="3">
        <f t="shared" si="47"/>
        <v>0</v>
      </c>
      <c r="X60" s="3">
        <f t="shared" si="48"/>
        <v>0</v>
      </c>
      <c r="Y60" s="3"/>
      <c r="Z60" s="3"/>
    </row>
    <row r="61" ht="14.25" customHeight="1">
      <c r="A61" s="15">
        <v>160.0</v>
      </c>
      <c r="B61" s="2">
        <v>70.0</v>
      </c>
      <c r="C61" s="2">
        <f>IF(A61&gt;=6000, 0,VLOOKUP(A61,'Fall20 data fy22 comp rev '!$K$11:$N$536,3,0))</f>
        <v>0</v>
      </c>
      <c r="D61" s="3" t="s">
        <v>104</v>
      </c>
      <c r="E61" s="3">
        <v>152.0</v>
      </c>
      <c r="F61" s="3">
        <v>86.0</v>
      </c>
      <c r="G61" s="3">
        <v>11.0</v>
      </c>
      <c r="H61" s="3">
        <f t="shared" si="38"/>
        <v>91.5</v>
      </c>
      <c r="I61" s="88">
        <f t="shared" si="39"/>
        <v>0.6019736842</v>
      </c>
      <c r="J61" s="3">
        <v>226308.55</v>
      </c>
      <c r="K61" s="3">
        <f t="shared" si="40"/>
        <v>1488.872039</v>
      </c>
      <c r="L61" s="3">
        <f t="shared" si="41"/>
        <v>2473.317486</v>
      </c>
      <c r="M61" s="3"/>
      <c r="N61" s="3">
        <f t="shared" si="42"/>
        <v>168366.2539</v>
      </c>
      <c r="O61" s="3">
        <f t="shared" si="43"/>
        <v>1107.672723</v>
      </c>
      <c r="P61" s="3">
        <f t="shared" si="44"/>
        <v>1840.068348</v>
      </c>
      <c r="Q61" s="3"/>
      <c r="R61" s="3">
        <f t="shared" ref="R61:T61" si="94">N61-J61</f>
        <v>-57942.29612</v>
      </c>
      <c r="S61" s="3">
        <f t="shared" si="94"/>
        <v>-381.1993166</v>
      </c>
      <c r="T61" s="3">
        <f t="shared" si="94"/>
        <v>-633.2491379</v>
      </c>
      <c r="U61" s="3"/>
      <c r="V61" s="3">
        <f t="shared" si="46"/>
        <v>0</v>
      </c>
      <c r="W61" s="3">
        <f t="shared" si="47"/>
        <v>0</v>
      </c>
      <c r="X61" s="3">
        <f t="shared" si="48"/>
        <v>0</v>
      </c>
      <c r="Y61" s="3"/>
      <c r="Z61" s="3"/>
    </row>
    <row r="62" ht="14.25" customHeight="1">
      <c r="A62" s="15">
        <v>162.0</v>
      </c>
      <c r="B62" s="2">
        <v>1.0</v>
      </c>
      <c r="C62" s="2">
        <f>IF(A62&gt;=6000, 0,VLOOKUP(A62,'Fall20 data fy22 comp rev '!$K$11:$N$536,3,0))</f>
        <v>6</v>
      </c>
      <c r="D62" s="3" t="s">
        <v>4210</v>
      </c>
      <c r="E62" s="3">
        <v>1018.0</v>
      </c>
      <c r="F62" s="3">
        <v>367.0</v>
      </c>
      <c r="G62" s="3">
        <v>124.0</v>
      </c>
      <c r="H62" s="3">
        <f t="shared" si="38"/>
        <v>429</v>
      </c>
      <c r="I62" s="88">
        <f t="shared" si="39"/>
        <v>0.4214145383</v>
      </c>
      <c r="J62" s="3">
        <v>743616.51</v>
      </c>
      <c r="K62" s="3">
        <f t="shared" si="40"/>
        <v>730.4680845</v>
      </c>
      <c r="L62" s="3">
        <f t="shared" si="41"/>
        <v>1733.371818</v>
      </c>
      <c r="M62" s="3"/>
      <c r="N62" s="3">
        <f t="shared" si="42"/>
        <v>789389.3215</v>
      </c>
      <c r="O62" s="3">
        <f t="shared" si="43"/>
        <v>775.4315535</v>
      </c>
      <c r="P62" s="3">
        <f t="shared" si="44"/>
        <v>1840.068348</v>
      </c>
      <c r="Q62" s="3"/>
      <c r="R62" s="3">
        <f t="shared" ref="R62:T62" si="95">N62-J62</f>
        <v>45772.81147</v>
      </c>
      <c r="S62" s="3">
        <f t="shared" si="95"/>
        <v>44.96346903</v>
      </c>
      <c r="T62" s="3">
        <f t="shared" si="95"/>
        <v>106.6965302</v>
      </c>
      <c r="U62" s="3"/>
      <c r="V62" s="3">
        <f t="shared" si="46"/>
        <v>0</v>
      </c>
      <c r="W62" s="3">
        <f t="shared" si="47"/>
        <v>0</v>
      </c>
      <c r="X62" s="3">
        <f t="shared" si="48"/>
        <v>0</v>
      </c>
      <c r="Y62" s="3"/>
      <c r="Z62" s="3"/>
    </row>
    <row r="63" ht="14.25" customHeight="1">
      <c r="A63" s="15">
        <v>166.0</v>
      </c>
      <c r="B63" s="2">
        <v>1.0</v>
      </c>
      <c r="C63" s="2">
        <f>IF(A63&gt;=6000, 0,VLOOKUP(A63,'Fall20 data fy22 comp rev '!$K$11:$N$536,3,0))</f>
        <v>6</v>
      </c>
      <c r="D63" s="3" t="s">
        <v>1078</v>
      </c>
      <c r="E63" s="3">
        <v>490.0</v>
      </c>
      <c r="F63" s="3">
        <v>138.0</v>
      </c>
      <c r="G63" s="3">
        <v>41.0</v>
      </c>
      <c r="H63" s="3">
        <f t="shared" si="38"/>
        <v>158.5</v>
      </c>
      <c r="I63" s="88">
        <f t="shared" si="39"/>
        <v>0.3234693878</v>
      </c>
      <c r="J63" s="3">
        <v>212680.78</v>
      </c>
      <c r="K63" s="3">
        <f t="shared" si="40"/>
        <v>434.0424082</v>
      </c>
      <c r="L63" s="3">
        <f t="shared" si="41"/>
        <v>1341.834574</v>
      </c>
      <c r="M63" s="3"/>
      <c r="N63" s="3">
        <f t="shared" si="42"/>
        <v>291650.8332</v>
      </c>
      <c r="O63" s="3">
        <f t="shared" si="43"/>
        <v>595.2057821</v>
      </c>
      <c r="P63" s="3">
        <f t="shared" si="44"/>
        <v>1840.068348</v>
      </c>
      <c r="Q63" s="3"/>
      <c r="R63" s="3">
        <f t="shared" ref="R63:T63" si="96">N63-J63</f>
        <v>78970.05322</v>
      </c>
      <c r="S63" s="3">
        <f t="shared" si="96"/>
        <v>161.1633739</v>
      </c>
      <c r="T63" s="3">
        <f t="shared" si="96"/>
        <v>498.2337743</v>
      </c>
      <c r="U63" s="3"/>
      <c r="V63" s="3">
        <f t="shared" si="46"/>
        <v>160.9252073</v>
      </c>
      <c r="W63" s="3">
        <f t="shared" si="47"/>
        <v>78853.35159</v>
      </c>
      <c r="X63" s="3">
        <f t="shared" si="48"/>
        <v>0</v>
      </c>
      <c r="Y63" s="3"/>
      <c r="Z63" s="3"/>
    </row>
    <row r="64" ht="14.25" customHeight="1">
      <c r="A64" s="15">
        <v>173.0</v>
      </c>
      <c r="B64" s="2">
        <v>1.0</v>
      </c>
      <c r="C64" s="2">
        <f>IF(A64&gt;=6000, 0,VLOOKUP(A64,'Fall20 data fy22 comp rev '!$K$11:$N$536,3,0))</f>
        <v>6</v>
      </c>
      <c r="D64" s="3" t="s">
        <v>1080</v>
      </c>
      <c r="E64" s="3">
        <v>516.0</v>
      </c>
      <c r="F64" s="3">
        <v>191.0</v>
      </c>
      <c r="G64" s="3">
        <v>84.0</v>
      </c>
      <c r="H64" s="3">
        <f t="shared" si="38"/>
        <v>233</v>
      </c>
      <c r="I64" s="88">
        <f t="shared" si="39"/>
        <v>0.4515503876</v>
      </c>
      <c r="J64" s="3">
        <v>438660.94999999995</v>
      </c>
      <c r="K64" s="3">
        <f t="shared" si="40"/>
        <v>850.1181202</v>
      </c>
      <c r="L64" s="3">
        <f t="shared" si="41"/>
        <v>1882.665021</v>
      </c>
      <c r="M64" s="3"/>
      <c r="N64" s="3">
        <f t="shared" si="42"/>
        <v>428735.9252</v>
      </c>
      <c r="O64" s="3">
        <f t="shared" si="43"/>
        <v>830.8835759</v>
      </c>
      <c r="P64" s="3">
        <f t="shared" si="44"/>
        <v>1840.068348</v>
      </c>
      <c r="Q64" s="3"/>
      <c r="R64" s="3">
        <f t="shared" ref="R64:T64" si="97">N64-J64</f>
        <v>-9925.024819</v>
      </c>
      <c r="S64" s="3">
        <f t="shared" si="97"/>
        <v>-19.23454422</v>
      </c>
      <c r="T64" s="3">
        <f t="shared" si="97"/>
        <v>-42.59667304</v>
      </c>
      <c r="U64" s="3"/>
      <c r="V64" s="3">
        <f t="shared" si="46"/>
        <v>0</v>
      </c>
      <c r="W64" s="3">
        <f t="shared" si="47"/>
        <v>0</v>
      </c>
      <c r="X64" s="3">
        <f t="shared" si="48"/>
        <v>0</v>
      </c>
      <c r="Y64" s="3"/>
      <c r="Z64" s="3"/>
    </row>
    <row r="65" ht="14.25" customHeight="1">
      <c r="A65" s="15">
        <v>177.0</v>
      </c>
      <c r="B65" s="2">
        <v>1.0</v>
      </c>
      <c r="C65" s="2">
        <f>IF(A65&gt;=6000, 0,VLOOKUP(A65,'Fall20 data fy22 comp rev '!$K$11:$N$536,3,0))</f>
        <v>6</v>
      </c>
      <c r="D65" s="3" t="s">
        <v>4211</v>
      </c>
      <c r="E65" s="3">
        <v>1064.0</v>
      </c>
      <c r="F65" s="3">
        <v>320.0</v>
      </c>
      <c r="G65" s="3">
        <v>146.0</v>
      </c>
      <c r="H65" s="3">
        <f t="shared" si="38"/>
        <v>393</v>
      </c>
      <c r="I65" s="88">
        <f t="shared" si="39"/>
        <v>0.3693609023</v>
      </c>
      <c r="J65" s="3">
        <v>603288.7899999999</v>
      </c>
      <c r="K65" s="3">
        <f t="shared" si="40"/>
        <v>567.0007425</v>
      </c>
      <c r="L65" s="3">
        <f t="shared" si="41"/>
        <v>1535.08598</v>
      </c>
      <c r="M65" s="3"/>
      <c r="N65" s="3">
        <f t="shared" si="42"/>
        <v>723146.8609</v>
      </c>
      <c r="O65" s="3">
        <f t="shared" si="43"/>
        <v>679.6493054</v>
      </c>
      <c r="P65" s="3">
        <f t="shared" si="44"/>
        <v>1840.068348</v>
      </c>
      <c r="Q65" s="3"/>
      <c r="R65" s="3">
        <f t="shared" ref="R65:T65" si="98">N65-J65</f>
        <v>119858.0709</v>
      </c>
      <c r="S65" s="3">
        <f t="shared" si="98"/>
        <v>112.6485629</v>
      </c>
      <c r="T65" s="3">
        <f t="shared" si="98"/>
        <v>304.9823688</v>
      </c>
      <c r="U65" s="3"/>
      <c r="V65" s="3">
        <f t="shared" si="46"/>
        <v>27.96687302</v>
      </c>
      <c r="W65" s="3">
        <f t="shared" si="47"/>
        <v>29756.75289</v>
      </c>
      <c r="X65" s="3">
        <f t="shared" si="48"/>
        <v>0</v>
      </c>
      <c r="Y65" s="3"/>
      <c r="Z65" s="3"/>
    </row>
    <row r="66" ht="14.25" customHeight="1">
      <c r="A66" s="15">
        <v>181.0</v>
      </c>
      <c r="B66" s="2">
        <v>1.0</v>
      </c>
      <c r="C66" s="2">
        <f>IF(A66&gt;=6000, 0,VLOOKUP(A66,'Fall20 data fy22 comp rev '!$K$11:$N$536,3,0))</f>
        <v>4</v>
      </c>
      <c r="D66" s="3" t="s">
        <v>4212</v>
      </c>
      <c r="E66" s="3">
        <v>6812.0</v>
      </c>
      <c r="F66" s="3">
        <v>1957.0</v>
      </c>
      <c r="G66" s="3">
        <v>808.0</v>
      </c>
      <c r="H66" s="3">
        <f t="shared" si="38"/>
        <v>2361</v>
      </c>
      <c r="I66" s="88">
        <f t="shared" si="39"/>
        <v>0.3465942454</v>
      </c>
      <c r="J66" s="3">
        <v>3728590.7099999995</v>
      </c>
      <c r="K66" s="3">
        <f t="shared" si="40"/>
        <v>547.3562405</v>
      </c>
      <c r="L66" s="3">
        <f t="shared" si="41"/>
        <v>1579.242147</v>
      </c>
      <c r="M66" s="3"/>
      <c r="N66" s="3">
        <f t="shared" si="42"/>
        <v>4344401.371</v>
      </c>
      <c r="O66" s="3">
        <f t="shared" si="43"/>
        <v>637.7571008</v>
      </c>
      <c r="P66" s="3">
        <f t="shared" si="44"/>
        <v>1840.068348</v>
      </c>
      <c r="Q66" s="3"/>
      <c r="R66" s="3">
        <f t="shared" ref="R66:T66" si="99">N66-J66</f>
        <v>615810.6606</v>
      </c>
      <c r="S66" s="3">
        <f t="shared" si="99"/>
        <v>90.40086034</v>
      </c>
      <c r="T66" s="3">
        <f t="shared" si="99"/>
        <v>260.826201</v>
      </c>
      <c r="U66" s="3"/>
      <c r="V66" s="3">
        <f t="shared" si="46"/>
        <v>47.61137504</v>
      </c>
      <c r="W66" s="3">
        <f t="shared" si="47"/>
        <v>324328.6868</v>
      </c>
      <c r="X66" s="3">
        <f t="shared" si="48"/>
        <v>0</v>
      </c>
      <c r="Y66" s="3"/>
      <c r="Z66" s="3"/>
    </row>
    <row r="67" ht="14.25" customHeight="1">
      <c r="A67" s="15">
        <v>182.0</v>
      </c>
      <c r="B67" s="2">
        <v>1.0</v>
      </c>
      <c r="C67" s="2">
        <f>IF(A67&gt;=6000, 0,VLOOKUP(A67,'Fall20 data fy22 comp rev '!$K$11:$N$536,3,0))</f>
        <v>5</v>
      </c>
      <c r="D67" s="3" t="s">
        <v>4213</v>
      </c>
      <c r="E67" s="3">
        <v>1048.0</v>
      </c>
      <c r="F67" s="3">
        <v>341.0</v>
      </c>
      <c r="G67" s="3">
        <v>103.0</v>
      </c>
      <c r="H67" s="3">
        <f t="shared" si="38"/>
        <v>392.5</v>
      </c>
      <c r="I67" s="88">
        <f t="shared" si="39"/>
        <v>0.3745229008</v>
      </c>
      <c r="J67" s="3">
        <v>606408.4</v>
      </c>
      <c r="K67" s="3">
        <f t="shared" si="40"/>
        <v>578.6339695</v>
      </c>
      <c r="L67" s="3">
        <f t="shared" si="41"/>
        <v>1544.989554</v>
      </c>
      <c r="M67" s="3"/>
      <c r="N67" s="3">
        <f t="shared" si="42"/>
        <v>722226.8268</v>
      </c>
      <c r="O67" s="3">
        <f t="shared" si="43"/>
        <v>689.1477355</v>
      </c>
      <c r="P67" s="3">
        <f t="shared" si="44"/>
        <v>1840.068348</v>
      </c>
      <c r="Q67" s="3"/>
      <c r="R67" s="3">
        <f t="shared" ref="R67:T67" si="100">N67-J67</f>
        <v>115818.4268</v>
      </c>
      <c r="S67" s="3">
        <f t="shared" si="100"/>
        <v>110.513766</v>
      </c>
      <c r="T67" s="3">
        <f t="shared" si="100"/>
        <v>295.0787943</v>
      </c>
      <c r="U67" s="3"/>
      <c r="V67" s="3">
        <f t="shared" si="46"/>
        <v>16.33364603</v>
      </c>
      <c r="W67" s="3">
        <f t="shared" si="47"/>
        <v>17117.66104</v>
      </c>
      <c r="X67" s="3">
        <f t="shared" si="48"/>
        <v>0</v>
      </c>
      <c r="Y67" s="3"/>
      <c r="Z67" s="3"/>
    </row>
    <row r="68" ht="14.25" customHeight="1">
      <c r="A68" s="15">
        <v>186.0</v>
      </c>
      <c r="B68" s="2">
        <v>1.0</v>
      </c>
      <c r="C68" s="2">
        <f>IF(A68&gt;=6000, 0,VLOOKUP(A68,'Fall20 data fy22 comp rev '!$K$11:$N$536,3,0))</f>
        <v>5</v>
      </c>
      <c r="D68" s="3" t="s">
        <v>1088</v>
      </c>
      <c r="E68" s="3">
        <v>1747.0</v>
      </c>
      <c r="F68" s="3">
        <v>272.0</v>
      </c>
      <c r="G68" s="3">
        <v>187.0</v>
      </c>
      <c r="H68" s="3">
        <f t="shared" si="38"/>
        <v>365.5</v>
      </c>
      <c r="I68" s="88">
        <f t="shared" si="39"/>
        <v>0.2092157985</v>
      </c>
      <c r="J68" s="3">
        <v>321538.75</v>
      </c>
      <c r="K68" s="3">
        <f t="shared" si="40"/>
        <v>184.0519462</v>
      </c>
      <c r="L68" s="3">
        <f t="shared" si="41"/>
        <v>879.7229822</v>
      </c>
      <c r="M68" s="3"/>
      <c r="N68" s="3">
        <f t="shared" si="42"/>
        <v>672544.9813</v>
      </c>
      <c r="O68" s="3">
        <f t="shared" si="43"/>
        <v>384.9713688</v>
      </c>
      <c r="P68" s="3">
        <f t="shared" si="44"/>
        <v>1840.068348</v>
      </c>
      <c r="Q68" s="3"/>
      <c r="R68" s="3">
        <f t="shared" ref="R68:T68" si="101">N68-J68</f>
        <v>351006.2313</v>
      </c>
      <c r="S68" s="3">
        <f t="shared" si="101"/>
        <v>200.9194226</v>
      </c>
      <c r="T68" s="3">
        <f t="shared" si="101"/>
        <v>960.3453662</v>
      </c>
      <c r="U68" s="3"/>
      <c r="V68" s="3">
        <f t="shared" si="46"/>
        <v>410.9156693</v>
      </c>
      <c r="W68" s="3">
        <f t="shared" si="47"/>
        <v>717869.6743</v>
      </c>
      <c r="X68" s="3">
        <f t="shared" si="48"/>
        <v>209.9962467</v>
      </c>
      <c r="Y68" s="3"/>
      <c r="Z68" s="3"/>
    </row>
    <row r="69" ht="14.25" customHeight="1">
      <c r="A69" s="15">
        <v>191.0</v>
      </c>
      <c r="B69" s="2">
        <v>1.0</v>
      </c>
      <c r="C69" s="2">
        <f>IF(A69&gt;=6000, 0,VLOOKUP(A69,'Fall20 data fy22 comp rev '!$K$11:$N$536,3,0))</f>
        <v>3</v>
      </c>
      <c r="D69" s="3" t="s">
        <v>4214</v>
      </c>
      <c r="E69" s="3">
        <v>8868.0</v>
      </c>
      <c r="F69" s="3">
        <v>3560.0</v>
      </c>
      <c r="G69" s="3">
        <v>966.0</v>
      </c>
      <c r="H69" s="3">
        <f t="shared" si="38"/>
        <v>4043</v>
      </c>
      <c r="I69" s="88">
        <f t="shared" si="39"/>
        <v>0.4559088859</v>
      </c>
      <c r="J69" s="3">
        <v>8092158.880000002</v>
      </c>
      <c r="K69" s="3">
        <f t="shared" si="40"/>
        <v>912.5122779</v>
      </c>
      <c r="L69" s="3">
        <f t="shared" si="41"/>
        <v>2001.523344</v>
      </c>
      <c r="M69" s="3"/>
      <c r="N69" s="3">
        <f t="shared" si="42"/>
        <v>7439396.333</v>
      </c>
      <c r="O69" s="3">
        <f t="shared" si="43"/>
        <v>838.9035107</v>
      </c>
      <c r="P69" s="3">
        <f t="shared" si="44"/>
        <v>1840.068348</v>
      </c>
      <c r="Q69" s="3"/>
      <c r="R69" s="3">
        <f t="shared" ref="R69:T69" si="102">N69-J69</f>
        <v>-652762.5473</v>
      </c>
      <c r="S69" s="3">
        <f t="shared" si="102"/>
        <v>-73.60876718</v>
      </c>
      <c r="T69" s="3">
        <f t="shared" si="102"/>
        <v>-161.4549956</v>
      </c>
      <c r="U69" s="3"/>
      <c r="V69" s="3">
        <f t="shared" si="46"/>
        <v>0</v>
      </c>
      <c r="W69" s="3">
        <f t="shared" si="47"/>
        <v>0</v>
      </c>
      <c r="X69" s="3">
        <f t="shared" si="48"/>
        <v>0</v>
      </c>
      <c r="Y69" s="3"/>
      <c r="Z69" s="3"/>
    </row>
    <row r="70" ht="14.25" customHeight="1">
      <c r="A70" s="15">
        <v>192.0</v>
      </c>
      <c r="B70" s="2">
        <v>1.0</v>
      </c>
      <c r="C70" s="2">
        <f>IF(A70&gt;=6000, 0,VLOOKUP(A70,'Fall20 data fy22 comp rev '!$K$11:$N$536,3,0))</f>
        <v>3</v>
      </c>
      <c r="D70" s="3" t="s">
        <v>4215</v>
      </c>
      <c r="E70" s="3">
        <v>7313.0</v>
      </c>
      <c r="F70" s="3">
        <v>743.0</v>
      </c>
      <c r="G70" s="3">
        <v>363.0</v>
      </c>
      <c r="H70" s="3">
        <f t="shared" si="38"/>
        <v>924.5</v>
      </c>
      <c r="I70" s="88">
        <f t="shared" si="39"/>
        <v>0.1264187064</v>
      </c>
      <c r="J70" s="3">
        <v>505541.01000000007</v>
      </c>
      <c r="K70" s="3">
        <f t="shared" si="40"/>
        <v>69.12908656</v>
      </c>
      <c r="L70" s="3">
        <f t="shared" si="41"/>
        <v>546.8264035</v>
      </c>
      <c r="M70" s="3"/>
      <c r="N70" s="3">
        <f t="shared" si="42"/>
        <v>1701143.188</v>
      </c>
      <c r="O70" s="3">
        <f t="shared" si="43"/>
        <v>232.6190603</v>
      </c>
      <c r="P70" s="3">
        <f t="shared" si="44"/>
        <v>1840.068348</v>
      </c>
      <c r="Q70" s="3"/>
      <c r="R70" s="3">
        <f t="shared" ref="R70:T70" si="103">N70-J70</f>
        <v>1195602.178</v>
      </c>
      <c r="S70" s="3">
        <f t="shared" si="103"/>
        <v>163.4899738</v>
      </c>
      <c r="T70" s="3">
        <f t="shared" si="103"/>
        <v>1293.241945</v>
      </c>
      <c r="U70" s="3"/>
      <c r="V70" s="3">
        <f t="shared" si="46"/>
        <v>525.8385289</v>
      </c>
      <c r="W70" s="3">
        <f t="shared" si="47"/>
        <v>3845457.162</v>
      </c>
      <c r="X70" s="3">
        <f t="shared" si="48"/>
        <v>362.3485552</v>
      </c>
      <c r="Y70" s="3"/>
      <c r="Z70" s="3"/>
    </row>
    <row r="71" ht="14.25" customHeight="1">
      <c r="A71" s="15">
        <v>194.0</v>
      </c>
      <c r="B71" s="2">
        <v>1.0</v>
      </c>
      <c r="C71" s="2">
        <f>IF(A71&gt;=6000, 0,VLOOKUP(A71,'Fall20 data fy22 comp rev '!$K$11:$N$536,3,0))</f>
        <v>3</v>
      </c>
      <c r="D71" s="3" t="s">
        <v>4216</v>
      </c>
      <c r="E71" s="3">
        <v>11202.0</v>
      </c>
      <c r="F71" s="3">
        <v>1031.0</v>
      </c>
      <c r="G71" s="3">
        <v>403.0</v>
      </c>
      <c r="H71" s="3">
        <f t="shared" si="38"/>
        <v>1232.5</v>
      </c>
      <c r="I71" s="88">
        <f t="shared" si="39"/>
        <v>0.1100249955</v>
      </c>
      <c r="J71" s="3">
        <v>696767.63</v>
      </c>
      <c r="K71" s="3">
        <f t="shared" si="40"/>
        <v>62.20028834</v>
      </c>
      <c r="L71" s="3">
        <f t="shared" si="41"/>
        <v>565.3287059</v>
      </c>
      <c r="M71" s="3"/>
      <c r="N71" s="3">
        <f t="shared" si="42"/>
        <v>2267884.239</v>
      </c>
      <c r="O71" s="3">
        <f t="shared" si="43"/>
        <v>202.4535118</v>
      </c>
      <c r="P71" s="3">
        <f t="shared" si="44"/>
        <v>1840.068348</v>
      </c>
      <c r="Q71" s="3"/>
      <c r="R71" s="3">
        <f t="shared" ref="R71:T71" si="104">N71-J71</f>
        <v>1571116.609</v>
      </c>
      <c r="S71" s="3">
        <f t="shared" si="104"/>
        <v>140.2532235</v>
      </c>
      <c r="T71" s="3">
        <f t="shared" si="104"/>
        <v>1274.739643</v>
      </c>
      <c r="U71" s="3"/>
      <c r="V71" s="3">
        <f t="shared" si="46"/>
        <v>532.7673272</v>
      </c>
      <c r="W71" s="3">
        <f t="shared" si="47"/>
        <v>5968059.599</v>
      </c>
      <c r="X71" s="3">
        <f t="shared" si="48"/>
        <v>392.5141037</v>
      </c>
      <c r="Y71" s="3"/>
      <c r="Z71" s="3"/>
    </row>
    <row r="72" ht="14.25" customHeight="1">
      <c r="A72" s="15">
        <v>195.0</v>
      </c>
      <c r="B72" s="2">
        <v>1.0</v>
      </c>
      <c r="C72" s="2">
        <f>IF(A72&gt;=6000, 0,VLOOKUP(A72,'Fall20 data fy22 comp rev '!$K$11:$N$536,3,0))</f>
        <v>3</v>
      </c>
      <c r="D72" s="3" t="s">
        <v>4217</v>
      </c>
      <c r="E72" s="3">
        <v>684.0</v>
      </c>
      <c r="F72" s="3">
        <v>87.0</v>
      </c>
      <c r="G72" s="3">
        <v>36.0</v>
      </c>
      <c r="H72" s="3">
        <f t="shared" si="38"/>
        <v>105</v>
      </c>
      <c r="I72" s="88">
        <f t="shared" si="39"/>
        <v>0.1535087719</v>
      </c>
      <c r="J72" s="3">
        <v>66278.03</v>
      </c>
      <c r="K72" s="3">
        <f t="shared" si="40"/>
        <v>96.89770468</v>
      </c>
      <c r="L72" s="3">
        <f t="shared" si="41"/>
        <v>631.2193333</v>
      </c>
      <c r="M72" s="3"/>
      <c r="N72" s="3">
        <f t="shared" si="42"/>
        <v>193207.1766</v>
      </c>
      <c r="O72" s="3">
        <f t="shared" si="43"/>
        <v>282.4666324</v>
      </c>
      <c r="P72" s="3">
        <f t="shared" si="44"/>
        <v>1840.068348</v>
      </c>
      <c r="Q72" s="3"/>
      <c r="R72" s="3">
        <f t="shared" ref="R72:T72" si="105">N72-J72</f>
        <v>126929.1466</v>
      </c>
      <c r="S72" s="3">
        <f t="shared" si="105"/>
        <v>185.5689278</v>
      </c>
      <c r="T72" s="3">
        <f t="shared" si="105"/>
        <v>1208.849015</v>
      </c>
      <c r="U72" s="3"/>
      <c r="V72" s="3">
        <f t="shared" si="46"/>
        <v>498.0699108</v>
      </c>
      <c r="W72" s="3">
        <f t="shared" si="47"/>
        <v>340679.819</v>
      </c>
      <c r="X72" s="3">
        <f t="shared" si="48"/>
        <v>312.5009831</v>
      </c>
      <c r="Y72" s="3"/>
      <c r="Z72" s="3"/>
    </row>
    <row r="73" ht="14.25" customHeight="1">
      <c r="A73" s="15">
        <v>196.0</v>
      </c>
      <c r="B73" s="2">
        <v>1.0</v>
      </c>
      <c r="C73" s="2">
        <f>IF(A73&gt;=6000, 0,VLOOKUP(A73,'Fall20 data fy22 comp rev '!$K$11:$N$536,3,0))</f>
        <v>3</v>
      </c>
      <c r="D73" s="3" t="s">
        <v>116</v>
      </c>
      <c r="E73" s="3">
        <v>28967.0</v>
      </c>
      <c r="F73" s="3">
        <v>4687.0</v>
      </c>
      <c r="G73" s="3">
        <v>1816.0</v>
      </c>
      <c r="H73" s="3">
        <f t="shared" si="38"/>
        <v>5595</v>
      </c>
      <c r="I73" s="88">
        <f t="shared" si="39"/>
        <v>0.1931508268</v>
      </c>
      <c r="J73" s="3">
        <v>5601889.149999999</v>
      </c>
      <c r="K73" s="3">
        <f t="shared" si="40"/>
        <v>193.3886543</v>
      </c>
      <c r="L73" s="3">
        <f t="shared" si="41"/>
        <v>1001.231305</v>
      </c>
      <c r="M73" s="3"/>
      <c r="N73" s="3">
        <f t="shared" si="42"/>
        <v>10295182.41</v>
      </c>
      <c r="O73" s="3">
        <f t="shared" si="43"/>
        <v>355.4107229</v>
      </c>
      <c r="P73" s="3">
        <f t="shared" si="44"/>
        <v>1840.068348</v>
      </c>
      <c r="Q73" s="3"/>
      <c r="R73" s="3">
        <f t="shared" ref="R73:T73" si="106">N73-J73</f>
        <v>4693293.259</v>
      </c>
      <c r="S73" s="3">
        <f t="shared" si="106"/>
        <v>162.0220685</v>
      </c>
      <c r="T73" s="3">
        <f t="shared" si="106"/>
        <v>838.8370437</v>
      </c>
      <c r="U73" s="3"/>
      <c r="V73" s="3">
        <f t="shared" si="46"/>
        <v>401.5789612</v>
      </c>
      <c r="W73" s="3">
        <f t="shared" si="47"/>
        <v>11632537.77</v>
      </c>
      <c r="X73" s="3">
        <f t="shared" si="48"/>
        <v>239.5568926</v>
      </c>
      <c r="Y73" s="3"/>
      <c r="Z73" s="3"/>
    </row>
    <row r="74" ht="14.25" customHeight="1">
      <c r="A74" s="15">
        <v>197.0</v>
      </c>
      <c r="B74" s="2">
        <v>1.0</v>
      </c>
      <c r="C74" s="2">
        <f>IF(A74&gt;=6000, 0,VLOOKUP(A74,'Fall20 data fy22 comp rev '!$K$11:$N$536,3,0))</f>
        <v>2</v>
      </c>
      <c r="D74" s="3" t="s">
        <v>4218</v>
      </c>
      <c r="E74" s="3">
        <v>5220.0</v>
      </c>
      <c r="F74" s="3">
        <v>1713.0</v>
      </c>
      <c r="G74" s="3">
        <v>441.0</v>
      </c>
      <c r="H74" s="3">
        <f t="shared" si="38"/>
        <v>1933.5</v>
      </c>
      <c r="I74" s="88">
        <f t="shared" si="39"/>
        <v>0.3704022989</v>
      </c>
      <c r="J74" s="3">
        <v>3329937.3899999997</v>
      </c>
      <c r="K74" s="3">
        <f t="shared" si="40"/>
        <v>637.9190402</v>
      </c>
      <c r="L74" s="3">
        <f t="shared" si="41"/>
        <v>1722.23294</v>
      </c>
      <c r="M74" s="3"/>
      <c r="N74" s="3">
        <f t="shared" si="42"/>
        <v>3557772.152</v>
      </c>
      <c r="O74" s="3">
        <f t="shared" si="43"/>
        <v>681.5655463</v>
      </c>
      <c r="P74" s="3">
        <f t="shared" si="44"/>
        <v>1840.068348</v>
      </c>
      <c r="Q74" s="3"/>
      <c r="R74" s="3">
        <f t="shared" ref="R74:T74" si="107">N74-J74</f>
        <v>227834.7617</v>
      </c>
      <c r="S74" s="3">
        <f t="shared" si="107"/>
        <v>43.64650607</v>
      </c>
      <c r="T74" s="3">
        <f t="shared" si="107"/>
        <v>117.8354082</v>
      </c>
      <c r="U74" s="3"/>
      <c r="V74" s="3">
        <f t="shared" si="46"/>
        <v>0</v>
      </c>
      <c r="W74" s="3">
        <f t="shared" si="47"/>
        <v>0</v>
      </c>
      <c r="X74" s="3">
        <f t="shared" si="48"/>
        <v>0</v>
      </c>
      <c r="Y74" s="3"/>
      <c r="Z74" s="3"/>
    </row>
    <row r="75" ht="14.25" customHeight="1">
      <c r="A75" s="15">
        <v>199.0</v>
      </c>
      <c r="B75" s="2">
        <v>1.0</v>
      </c>
      <c r="C75" s="2">
        <f>IF(A75&gt;=6000, 0,VLOOKUP(A75,'Fall20 data fy22 comp rev '!$K$11:$N$536,3,0))</f>
        <v>3</v>
      </c>
      <c r="D75" s="3" t="s">
        <v>118</v>
      </c>
      <c r="E75" s="3">
        <v>3618.0</v>
      </c>
      <c r="F75" s="3">
        <v>1143.0</v>
      </c>
      <c r="G75" s="3">
        <v>311.0</v>
      </c>
      <c r="H75" s="3">
        <f t="shared" si="38"/>
        <v>1298.5</v>
      </c>
      <c r="I75" s="88">
        <f t="shared" si="39"/>
        <v>0.3588999447</v>
      </c>
      <c r="J75" s="3">
        <v>1982539.5199999998</v>
      </c>
      <c r="K75" s="3">
        <f t="shared" si="40"/>
        <v>547.9655943</v>
      </c>
      <c r="L75" s="3">
        <f t="shared" si="41"/>
        <v>1526.792083</v>
      </c>
      <c r="M75" s="3"/>
      <c r="N75" s="3">
        <f t="shared" si="42"/>
        <v>2389328.75</v>
      </c>
      <c r="O75" s="3">
        <f t="shared" si="43"/>
        <v>660.4004285</v>
      </c>
      <c r="P75" s="3">
        <f t="shared" si="44"/>
        <v>1840.068348</v>
      </c>
      <c r="Q75" s="3"/>
      <c r="R75" s="3">
        <f t="shared" ref="R75:T75" si="108">N75-J75</f>
        <v>406789.2304</v>
      </c>
      <c r="S75" s="3">
        <f t="shared" si="108"/>
        <v>112.4348343</v>
      </c>
      <c r="T75" s="3">
        <f t="shared" si="108"/>
        <v>313.2762652</v>
      </c>
      <c r="U75" s="3"/>
      <c r="V75" s="3">
        <f t="shared" si="46"/>
        <v>47.00202125</v>
      </c>
      <c r="W75" s="3">
        <f t="shared" si="47"/>
        <v>170053.3129</v>
      </c>
      <c r="X75" s="3">
        <f t="shared" si="48"/>
        <v>0</v>
      </c>
      <c r="Y75" s="3"/>
      <c r="Z75" s="3"/>
    </row>
    <row r="76" ht="14.25" customHeight="1">
      <c r="A76" s="15">
        <v>200.0</v>
      </c>
      <c r="B76" s="2">
        <v>1.0</v>
      </c>
      <c r="C76" s="2">
        <f>IF(A76&gt;=6000, 0,VLOOKUP(A76,'Fall20 data fy22 comp rev '!$K$11:$N$536,3,0))</f>
        <v>3</v>
      </c>
      <c r="D76" s="3" t="s">
        <v>4219</v>
      </c>
      <c r="E76" s="3">
        <v>4391.0</v>
      </c>
      <c r="F76" s="3">
        <v>660.0</v>
      </c>
      <c r="G76" s="3">
        <v>292.0</v>
      </c>
      <c r="H76" s="3">
        <f t="shared" si="38"/>
        <v>806</v>
      </c>
      <c r="I76" s="88">
        <f t="shared" si="39"/>
        <v>0.1835572762</v>
      </c>
      <c r="J76" s="3">
        <v>667268.16</v>
      </c>
      <c r="K76" s="3">
        <f t="shared" si="40"/>
        <v>151.9626873</v>
      </c>
      <c r="L76" s="3">
        <f t="shared" si="41"/>
        <v>827.876129</v>
      </c>
      <c r="M76" s="3"/>
      <c r="N76" s="3">
        <f t="shared" si="42"/>
        <v>1483095.089</v>
      </c>
      <c r="O76" s="3">
        <f t="shared" si="43"/>
        <v>337.7579341</v>
      </c>
      <c r="P76" s="3">
        <f t="shared" si="44"/>
        <v>1840.068348</v>
      </c>
      <c r="Q76" s="3"/>
      <c r="R76" s="3">
        <f t="shared" ref="R76:T76" si="109">N76-J76</f>
        <v>815826.9288</v>
      </c>
      <c r="S76" s="3">
        <f t="shared" si="109"/>
        <v>185.7952468</v>
      </c>
      <c r="T76" s="3">
        <f t="shared" si="109"/>
        <v>1012.192219</v>
      </c>
      <c r="U76" s="3"/>
      <c r="V76" s="3">
        <f t="shared" si="46"/>
        <v>443.0049282</v>
      </c>
      <c r="W76" s="3">
        <f t="shared" si="47"/>
        <v>1945234.64</v>
      </c>
      <c r="X76" s="3">
        <f t="shared" si="48"/>
        <v>257.2096814</v>
      </c>
      <c r="Y76" s="3"/>
      <c r="Z76" s="3"/>
    </row>
    <row r="77" ht="14.25" customHeight="1">
      <c r="A77" s="15">
        <v>203.0</v>
      </c>
      <c r="B77" s="2">
        <v>1.0</v>
      </c>
      <c r="C77" s="2">
        <f>IF(A77&gt;=6000, 0,VLOOKUP(A77,'Fall20 data fy22 comp rev '!$K$11:$N$536,3,0))</f>
        <v>6</v>
      </c>
      <c r="D77" s="3" t="s">
        <v>4220</v>
      </c>
      <c r="E77" s="3">
        <v>685.0</v>
      </c>
      <c r="F77" s="3">
        <v>155.0</v>
      </c>
      <c r="G77" s="3">
        <v>67.0</v>
      </c>
      <c r="H77" s="3">
        <f t="shared" si="38"/>
        <v>188.5</v>
      </c>
      <c r="I77" s="88">
        <f t="shared" si="39"/>
        <v>0.2751824818</v>
      </c>
      <c r="J77" s="3">
        <v>217113.90999999997</v>
      </c>
      <c r="K77" s="3">
        <f t="shared" si="40"/>
        <v>316.9546131</v>
      </c>
      <c r="L77" s="3">
        <f t="shared" si="41"/>
        <v>1151.797931</v>
      </c>
      <c r="M77" s="3"/>
      <c r="N77" s="3">
        <f t="shared" si="42"/>
        <v>346852.8837</v>
      </c>
      <c r="O77" s="3">
        <f t="shared" si="43"/>
        <v>506.3545747</v>
      </c>
      <c r="P77" s="3">
        <f t="shared" si="44"/>
        <v>1840.068348</v>
      </c>
      <c r="Q77" s="3"/>
      <c r="R77" s="3">
        <f t="shared" ref="R77:T77" si="110">N77-J77</f>
        <v>129738.9737</v>
      </c>
      <c r="S77" s="3">
        <f t="shared" si="110"/>
        <v>189.3999616</v>
      </c>
      <c r="T77" s="3">
        <f t="shared" si="110"/>
        <v>688.2704174</v>
      </c>
      <c r="U77" s="3"/>
      <c r="V77" s="3">
        <f t="shared" si="46"/>
        <v>278.0130024</v>
      </c>
      <c r="W77" s="3">
        <f t="shared" si="47"/>
        <v>190438.9066</v>
      </c>
      <c r="X77" s="3">
        <f t="shared" si="48"/>
        <v>88.61304079</v>
      </c>
      <c r="Y77" s="3"/>
      <c r="Z77" s="3"/>
    </row>
    <row r="78" ht="14.25" customHeight="1">
      <c r="A78" s="15">
        <v>204.0</v>
      </c>
      <c r="B78" s="2">
        <v>1.0</v>
      </c>
      <c r="C78" s="2">
        <f>IF(A78&gt;=6000, 0,VLOOKUP(A78,'Fall20 data fy22 comp rev '!$K$11:$N$536,3,0))</f>
        <v>4</v>
      </c>
      <c r="D78" s="3" t="s">
        <v>121</v>
      </c>
      <c r="E78" s="3">
        <v>2222.0</v>
      </c>
      <c r="F78" s="3">
        <v>292.0</v>
      </c>
      <c r="G78" s="3">
        <v>74.0</v>
      </c>
      <c r="H78" s="3">
        <f t="shared" si="38"/>
        <v>329</v>
      </c>
      <c r="I78" s="88">
        <f t="shared" si="39"/>
        <v>0.1480648065</v>
      </c>
      <c r="J78" s="3">
        <v>205128.03999999998</v>
      </c>
      <c r="K78" s="3">
        <f t="shared" si="40"/>
        <v>92.31684968</v>
      </c>
      <c r="L78" s="3">
        <f t="shared" si="41"/>
        <v>623.4894833</v>
      </c>
      <c r="M78" s="3"/>
      <c r="N78" s="3">
        <f t="shared" si="42"/>
        <v>605382.4866</v>
      </c>
      <c r="O78" s="3">
        <f t="shared" si="43"/>
        <v>272.4493639</v>
      </c>
      <c r="P78" s="3">
        <f t="shared" si="44"/>
        <v>1840.068348</v>
      </c>
      <c r="Q78" s="3"/>
      <c r="R78" s="3">
        <f t="shared" ref="R78:T78" si="111">N78-J78</f>
        <v>400254.4466</v>
      </c>
      <c r="S78" s="3">
        <f t="shared" si="111"/>
        <v>180.1325142</v>
      </c>
      <c r="T78" s="3">
        <f t="shared" si="111"/>
        <v>1216.578865</v>
      </c>
      <c r="U78" s="3"/>
      <c r="V78" s="3">
        <f t="shared" si="46"/>
        <v>502.6507658</v>
      </c>
      <c r="W78" s="3">
        <f t="shared" si="47"/>
        <v>1116890.002</v>
      </c>
      <c r="X78" s="3">
        <f t="shared" si="48"/>
        <v>322.5182516</v>
      </c>
      <c r="Y78" s="3"/>
      <c r="Z78" s="3"/>
    </row>
    <row r="79" ht="14.25" customHeight="1">
      <c r="A79" s="15">
        <v>206.0</v>
      </c>
      <c r="B79" s="2">
        <v>1.0</v>
      </c>
      <c r="C79" s="2">
        <f>IF(A79&gt;=6000, 0,VLOOKUP(A79,'Fall20 data fy22 comp rev '!$K$11:$N$536,3,0))</f>
        <v>4</v>
      </c>
      <c r="D79" s="3" t="s">
        <v>4221</v>
      </c>
      <c r="E79" s="3">
        <v>4191.0</v>
      </c>
      <c r="F79" s="3">
        <v>809.0</v>
      </c>
      <c r="G79" s="3">
        <v>361.0</v>
      </c>
      <c r="H79" s="3">
        <f t="shared" si="38"/>
        <v>989.5</v>
      </c>
      <c r="I79" s="88">
        <f t="shared" si="39"/>
        <v>0.2361011692</v>
      </c>
      <c r="J79" s="3">
        <v>1012505.0</v>
      </c>
      <c r="K79" s="3">
        <f t="shared" si="40"/>
        <v>241.5903126</v>
      </c>
      <c r="L79" s="3">
        <f t="shared" si="41"/>
        <v>1023.249116</v>
      </c>
      <c r="M79" s="3"/>
      <c r="N79" s="3">
        <f t="shared" si="42"/>
        <v>1820747.631</v>
      </c>
      <c r="O79" s="3">
        <f t="shared" si="43"/>
        <v>434.4422884</v>
      </c>
      <c r="P79" s="3">
        <f t="shared" si="44"/>
        <v>1840.068348</v>
      </c>
      <c r="Q79" s="3"/>
      <c r="R79" s="3">
        <f t="shared" ref="R79:T79" si="112">N79-J79</f>
        <v>808242.6308</v>
      </c>
      <c r="S79" s="3">
        <f t="shared" si="112"/>
        <v>192.8519758</v>
      </c>
      <c r="T79" s="3">
        <f t="shared" si="112"/>
        <v>816.8192327</v>
      </c>
      <c r="U79" s="3"/>
      <c r="V79" s="3">
        <f t="shared" si="46"/>
        <v>353.3773029</v>
      </c>
      <c r="W79" s="3">
        <f t="shared" si="47"/>
        <v>1481004.277</v>
      </c>
      <c r="X79" s="3">
        <f t="shared" si="48"/>
        <v>160.5253271</v>
      </c>
      <c r="Y79" s="3"/>
      <c r="Z79" s="3"/>
    </row>
    <row r="80" ht="14.25" customHeight="1">
      <c r="A80" s="15">
        <v>213.0</v>
      </c>
      <c r="B80" s="2">
        <v>1.0</v>
      </c>
      <c r="C80" s="2">
        <f>IF(A80&gt;=6000, 0,VLOOKUP(A80,'Fall20 data fy22 comp rev '!$K$11:$N$536,3,0))</f>
        <v>6</v>
      </c>
      <c r="D80" s="3" t="s">
        <v>4222</v>
      </c>
      <c r="E80" s="3">
        <v>846.0</v>
      </c>
      <c r="F80" s="3">
        <v>169.0</v>
      </c>
      <c r="G80" s="3">
        <v>87.0</v>
      </c>
      <c r="H80" s="3">
        <f t="shared" si="38"/>
        <v>212.5</v>
      </c>
      <c r="I80" s="88">
        <f t="shared" si="39"/>
        <v>0.2511820331</v>
      </c>
      <c r="J80" s="3">
        <v>219795.68</v>
      </c>
      <c r="K80" s="3">
        <f t="shared" si="40"/>
        <v>259.8057683</v>
      </c>
      <c r="L80" s="3">
        <f t="shared" si="41"/>
        <v>1034.332612</v>
      </c>
      <c r="M80" s="3"/>
      <c r="N80" s="3">
        <f t="shared" si="42"/>
        <v>391014.524</v>
      </c>
      <c r="O80" s="3">
        <f t="shared" si="43"/>
        <v>462.1921088</v>
      </c>
      <c r="P80" s="3">
        <f t="shared" si="44"/>
        <v>1840.068348</v>
      </c>
      <c r="Q80" s="3"/>
      <c r="R80" s="3">
        <f t="shared" ref="R80:T80" si="113">N80-J80</f>
        <v>171218.844</v>
      </c>
      <c r="S80" s="3">
        <f t="shared" si="113"/>
        <v>202.3863405</v>
      </c>
      <c r="T80" s="3">
        <f t="shared" si="113"/>
        <v>805.7357367</v>
      </c>
      <c r="U80" s="3"/>
      <c r="V80" s="3">
        <f t="shared" si="46"/>
        <v>335.1618472</v>
      </c>
      <c r="W80" s="3">
        <f t="shared" si="47"/>
        <v>283546.9227</v>
      </c>
      <c r="X80" s="3">
        <f t="shared" si="48"/>
        <v>132.7755067</v>
      </c>
      <c r="Y80" s="3"/>
      <c r="Z80" s="3"/>
    </row>
    <row r="81" ht="14.25" customHeight="1">
      <c r="A81" s="15">
        <v>227.0</v>
      </c>
      <c r="B81" s="2">
        <v>1.0</v>
      </c>
      <c r="C81" s="2">
        <f>IF(A81&gt;=6000, 0,VLOOKUP(A81,'Fall20 data fy22 comp rev '!$K$11:$N$536,3,0))</f>
        <v>6</v>
      </c>
      <c r="D81" s="3" t="s">
        <v>1112</v>
      </c>
      <c r="E81" s="3">
        <v>873.0</v>
      </c>
      <c r="F81" s="3">
        <v>94.0</v>
      </c>
      <c r="G81" s="3">
        <v>54.0</v>
      </c>
      <c r="H81" s="3">
        <f t="shared" si="38"/>
        <v>121</v>
      </c>
      <c r="I81" s="88">
        <f t="shared" si="39"/>
        <v>0.13860252</v>
      </c>
      <c r="J81" s="3">
        <v>70601.7</v>
      </c>
      <c r="K81" s="3">
        <f t="shared" si="40"/>
        <v>80.87250859</v>
      </c>
      <c r="L81" s="3">
        <f t="shared" si="41"/>
        <v>583.485124</v>
      </c>
      <c r="M81" s="3"/>
      <c r="N81" s="3">
        <f t="shared" si="42"/>
        <v>222648.2702</v>
      </c>
      <c r="O81" s="3">
        <f t="shared" si="43"/>
        <v>255.0381101</v>
      </c>
      <c r="P81" s="3">
        <f t="shared" si="44"/>
        <v>1840.068348</v>
      </c>
      <c r="Q81" s="3"/>
      <c r="R81" s="3">
        <f t="shared" ref="R81:T81" si="114">N81-J81</f>
        <v>152046.5702</v>
      </c>
      <c r="S81" s="3">
        <f t="shared" si="114"/>
        <v>174.1656016</v>
      </c>
      <c r="T81" s="3">
        <f t="shared" si="114"/>
        <v>1256.583224</v>
      </c>
      <c r="U81" s="3"/>
      <c r="V81" s="3">
        <f t="shared" si="46"/>
        <v>514.0951069</v>
      </c>
      <c r="W81" s="3">
        <f t="shared" si="47"/>
        <v>448805.0283</v>
      </c>
      <c r="X81" s="3">
        <f t="shared" si="48"/>
        <v>339.9295054</v>
      </c>
      <c r="Y81" s="3"/>
      <c r="Z81" s="3"/>
    </row>
    <row r="82" ht="14.25" customHeight="1">
      <c r="A82" s="15">
        <v>229.0</v>
      </c>
      <c r="B82" s="2">
        <v>1.0</v>
      </c>
      <c r="C82" s="2">
        <f>IF(A82&gt;=6000, 0,VLOOKUP(A82,'Fall20 data fy22 comp rev '!$K$11:$N$536,3,0))</f>
        <v>6</v>
      </c>
      <c r="D82" s="3" t="s">
        <v>4223</v>
      </c>
      <c r="E82" s="3">
        <v>347.0</v>
      </c>
      <c r="F82" s="3">
        <v>62.0</v>
      </c>
      <c r="G82" s="3">
        <v>63.0</v>
      </c>
      <c r="H82" s="3">
        <f t="shared" si="38"/>
        <v>93.5</v>
      </c>
      <c r="I82" s="88">
        <f t="shared" si="39"/>
        <v>0.2694524496</v>
      </c>
      <c r="J82" s="3">
        <v>110007.3</v>
      </c>
      <c r="K82" s="3">
        <f t="shared" si="40"/>
        <v>317.0239193</v>
      </c>
      <c r="L82" s="3">
        <f t="shared" si="41"/>
        <v>1176.548663</v>
      </c>
      <c r="M82" s="3"/>
      <c r="N82" s="3">
        <f t="shared" si="42"/>
        <v>172046.3906</v>
      </c>
      <c r="O82" s="3">
        <f t="shared" si="43"/>
        <v>495.8109239</v>
      </c>
      <c r="P82" s="3">
        <f t="shared" si="44"/>
        <v>1840.068348</v>
      </c>
      <c r="Q82" s="3"/>
      <c r="R82" s="3">
        <f t="shared" ref="R82:T82" si="115">N82-J82</f>
        <v>62039.09058</v>
      </c>
      <c r="S82" s="3">
        <f t="shared" si="115"/>
        <v>178.7870045</v>
      </c>
      <c r="T82" s="3">
        <f t="shared" si="115"/>
        <v>663.5196853</v>
      </c>
      <c r="U82" s="3"/>
      <c r="V82" s="3">
        <f t="shared" si="46"/>
        <v>277.9436962</v>
      </c>
      <c r="W82" s="3">
        <f t="shared" si="47"/>
        <v>96446.46258</v>
      </c>
      <c r="X82" s="3">
        <f t="shared" si="48"/>
        <v>99.15669165</v>
      </c>
      <c r="Y82" s="3"/>
      <c r="Z82" s="3"/>
    </row>
    <row r="83" ht="14.25" customHeight="1">
      <c r="A83" s="15">
        <v>238.0</v>
      </c>
      <c r="B83" s="2">
        <v>1.0</v>
      </c>
      <c r="C83" s="2">
        <f>IF(A83&gt;=6000, 0,VLOOKUP(A83,'Fall20 data fy22 comp rev '!$K$11:$N$536,3,0))</f>
        <v>6</v>
      </c>
      <c r="D83" s="3" t="s">
        <v>4224</v>
      </c>
      <c r="E83" s="3">
        <v>258.0</v>
      </c>
      <c r="F83" s="3">
        <v>56.0</v>
      </c>
      <c r="G83" s="3">
        <v>26.0</v>
      </c>
      <c r="H83" s="3">
        <f t="shared" si="38"/>
        <v>69</v>
      </c>
      <c r="I83" s="88">
        <f t="shared" si="39"/>
        <v>0.2674418605</v>
      </c>
      <c r="J83" s="3">
        <v>77059.84</v>
      </c>
      <c r="K83" s="3">
        <f t="shared" si="40"/>
        <v>298.6815504</v>
      </c>
      <c r="L83" s="3">
        <f t="shared" si="41"/>
        <v>1116.809275</v>
      </c>
      <c r="M83" s="3"/>
      <c r="N83" s="3">
        <f t="shared" si="42"/>
        <v>126964.716</v>
      </c>
      <c r="O83" s="3">
        <f t="shared" si="43"/>
        <v>492.1113025</v>
      </c>
      <c r="P83" s="3">
        <f t="shared" si="44"/>
        <v>1840.068348</v>
      </c>
      <c r="Q83" s="3"/>
      <c r="R83" s="3">
        <f t="shared" ref="R83:T83" si="116">N83-J83</f>
        <v>49904.87604</v>
      </c>
      <c r="S83" s="3">
        <f t="shared" si="116"/>
        <v>193.4297521</v>
      </c>
      <c r="T83" s="3">
        <f t="shared" si="116"/>
        <v>723.2590731</v>
      </c>
      <c r="U83" s="3"/>
      <c r="V83" s="3">
        <f t="shared" si="46"/>
        <v>296.2860651</v>
      </c>
      <c r="W83" s="3">
        <f t="shared" si="47"/>
        <v>76441.8048</v>
      </c>
      <c r="X83" s="3">
        <f t="shared" si="48"/>
        <v>102.856313</v>
      </c>
      <c r="Y83" s="3"/>
      <c r="Z83" s="3"/>
    </row>
    <row r="84" ht="14.25" customHeight="1">
      <c r="A84" s="15">
        <v>239.0</v>
      </c>
      <c r="B84" s="2">
        <v>1.0</v>
      </c>
      <c r="C84" s="2">
        <f>IF(A84&gt;=6000, 0,VLOOKUP(A84,'Fall20 data fy22 comp rev '!$K$11:$N$536,3,0))</f>
        <v>6</v>
      </c>
      <c r="D84" s="3" t="s">
        <v>1118</v>
      </c>
      <c r="E84" s="3">
        <v>697.0</v>
      </c>
      <c r="F84" s="3">
        <v>114.0</v>
      </c>
      <c r="G84" s="3">
        <v>90.0</v>
      </c>
      <c r="H84" s="3">
        <f t="shared" si="38"/>
        <v>159</v>
      </c>
      <c r="I84" s="88">
        <f t="shared" si="39"/>
        <v>0.2281205165</v>
      </c>
      <c r="J84" s="3">
        <v>150179.12</v>
      </c>
      <c r="K84" s="3">
        <f t="shared" si="40"/>
        <v>215.4650215</v>
      </c>
      <c r="L84" s="3">
        <f t="shared" si="41"/>
        <v>944.5227673</v>
      </c>
      <c r="M84" s="3"/>
      <c r="N84" s="3">
        <f t="shared" si="42"/>
        <v>292570.8674</v>
      </c>
      <c r="O84" s="3">
        <f t="shared" si="43"/>
        <v>419.757342</v>
      </c>
      <c r="P84" s="3">
        <f t="shared" si="44"/>
        <v>1840.068348</v>
      </c>
      <c r="Q84" s="3"/>
      <c r="R84" s="3">
        <f t="shared" ref="R84:T84" si="117">N84-J84</f>
        <v>142391.7474</v>
      </c>
      <c r="S84" s="3">
        <f t="shared" si="117"/>
        <v>204.2923205</v>
      </c>
      <c r="T84" s="3">
        <f t="shared" si="117"/>
        <v>895.5455811</v>
      </c>
      <c r="U84" s="3"/>
      <c r="V84" s="3">
        <f t="shared" si="46"/>
        <v>379.502594</v>
      </c>
      <c r="W84" s="3">
        <f t="shared" si="47"/>
        <v>264513.308</v>
      </c>
      <c r="X84" s="3">
        <f t="shared" si="48"/>
        <v>175.2102735</v>
      </c>
      <c r="Y84" s="3"/>
      <c r="Z84" s="3"/>
    </row>
    <row r="85" ht="14.25" customHeight="1">
      <c r="A85" s="15">
        <v>241.0</v>
      </c>
      <c r="B85" s="2">
        <v>1.0</v>
      </c>
      <c r="C85" s="2">
        <f>IF(A85&gt;=6000, 0,VLOOKUP(A85,'Fall20 data fy22 comp rev '!$K$11:$N$536,3,0))</f>
        <v>4</v>
      </c>
      <c r="D85" s="3" t="s">
        <v>4225</v>
      </c>
      <c r="E85" s="3">
        <v>3594.0</v>
      </c>
      <c r="F85" s="3">
        <v>1460.0</v>
      </c>
      <c r="G85" s="3">
        <v>407.0</v>
      </c>
      <c r="H85" s="3">
        <f t="shared" si="38"/>
        <v>1663.5</v>
      </c>
      <c r="I85" s="88">
        <f t="shared" si="39"/>
        <v>0.4628547579</v>
      </c>
      <c r="J85" s="3">
        <v>3278217.54</v>
      </c>
      <c r="K85" s="3">
        <f t="shared" si="40"/>
        <v>912.1362104</v>
      </c>
      <c r="L85" s="3">
        <f t="shared" si="41"/>
        <v>1970.674806</v>
      </c>
      <c r="M85" s="3"/>
      <c r="N85" s="3">
        <f t="shared" si="42"/>
        <v>3060953.698</v>
      </c>
      <c r="O85" s="3">
        <f t="shared" si="43"/>
        <v>851.68439</v>
      </c>
      <c r="P85" s="3">
        <f t="shared" si="44"/>
        <v>1840.068348</v>
      </c>
      <c r="Q85" s="3"/>
      <c r="R85" s="3">
        <f t="shared" ref="R85:T85" si="118">N85-J85</f>
        <v>-217263.8424</v>
      </c>
      <c r="S85" s="3">
        <f t="shared" si="118"/>
        <v>-60.45182037</v>
      </c>
      <c r="T85" s="3">
        <f t="shared" si="118"/>
        <v>-130.6064577</v>
      </c>
      <c r="U85" s="3"/>
      <c r="V85" s="3">
        <f t="shared" si="46"/>
        <v>0</v>
      </c>
      <c r="W85" s="3">
        <f t="shared" si="47"/>
        <v>0</v>
      </c>
      <c r="X85" s="3">
        <f t="shared" si="48"/>
        <v>0</v>
      </c>
      <c r="Y85" s="3"/>
      <c r="Z85" s="3"/>
    </row>
    <row r="86" ht="14.25" customHeight="1">
      <c r="A86" s="15">
        <v>242.0</v>
      </c>
      <c r="B86" s="2">
        <v>1.0</v>
      </c>
      <c r="C86" s="2">
        <f>IF(A86&gt;=6000, 0,VLOOKUP(A86,'Fall20 data fy22 comp rev '!$K$11:$N$536,3,0))</f>
        <v>6</v>
      </c>
      <c r="D86" s="3" t="s">
        <v>4226</v>
      </c>
      <c r="E86" s="3">
        <v>507.0</v>
      </c>
      <c r="F86" s="3">
        <v>107.0</v>
      </c>
      <c r="G86" s="3">
        <v>44.0</v>
      </c>
      <c r="H86" s="3">
        <f t="shared" si="38"/>
        <v>129</v>
      </c>
      <c r="I86" s="88">
        <f t="shared" si="39"/>
        <v>0.2544378698</v>
      </c>
      <c r="J86" s="3">
        <v>134690.53</v>
      </c>
      <c r="K86" s="3">
        <f t="shared" si="40"/>
        <v>265.6617949</v>
      </c>
      <c r="L86" s="3">
        <f t="shared" si="41"/>
        <v>1044.112636</v>
      </c>
      <c r="M86" s="3"/>
      <c r="N86" s="3">
        <f t="shared" si="42"/>
        <v>237368.8169</v>
      </c>
      <c r="O86" s="3">
        <f t="shared" si="43"/>
        <v>468.1830709</v>
      </c>
      <c r="P86" s="3">
        <f t="shared" si="44"/>
        <v>1840.068348</v>
      </c>
      <c r="Q86" s="3"/>
      <c r="R86" s="3">
        <f t="shared" ref="R86:T86" si="119">N86-J86</f>
        <v>102678.2869</v>
      </c>
      <c r="S86" s="3">
        <f t="shared" si="119"/>
        <v>202.521276</v>
      </c>
      <c r="T86" s="3">
        <f t="shared" si="119"/>
        <v>795.9557128</v>
      </c>
      <c r="U86" s="3"/>
      <c r="V86" s="3">
        <f t="shared" si="46"/>
        <v>329.3058206</v>
      </c>
      <c r="W86" s="3">
        <f t="shared" si="47"/>
        <v>166958.0511</v>
      </c>
      <c r="X86" s="3">
        <f t="shared" si="48"/>
        <v>126.7845446</v>
      </c>
      <c r="Y86" s="3"/>
      <c r="Z86" s="3"/>
    </row>
    <row r="87" ht="14.25" customHeight="1">
      <c r="A87" s="15">
        <v>252.0</v>
      </c>
      <c r="B87" s="2">
        <v>1.0</v>
      </c>
      <c r="C87" s="2">
        <f>IF(A87&gt;=6000, 0,VLOOKUP(A87,'Fall20 data fy22 comp rev '!$K$11:$N$536,3,0))</f>
        <v>5</v>
      </c>
      <c r="D87" s="3" t="s">
        <v>4227</v>
      </c>
      <c r="E87" s="3">
        <v>1158.0</v>
      </c>
      <c r="F87" s="3">
        <v>154.0</v>
      </c>
      <c r="G87" s="3">
        <v>135.0</v>
      </c>
      <c r="H87" s="3">
        <f t="shared" si="38"/>
        <v>221.5</v>
      </c>
      <c r="I87" s="88">
        <f t="shared" si="39"/>
        <v>0.1912780656</v>
      </c>
      <c r="J87" s="3">
        <v>175190.72999999998</v>
      </c>
      <c r="K87" s="3">
        <f t="shared" si="40"/>
        <v>151.2873316</v>
      </c>
      <c r="L87" s="3">
        <f t="shared" si="41"/>
        <v>790.9288036</v>
      </c>
      <c r="M87" s="3"/>
      <c r="N87" s="3">
        <f t="shared" si="42"/>
        <v>407575.1392</v>
      </c>
      <c r="O87" s="3">
        <f t="shared" si="43"/>
        <v>351.9647143</v>
      </c>
      <c r="P87" s="3">
        <f t="shared" si="44"/>
        <v>1840.068348</v>
      </c>
      <c r="Q87" s="3"/>
      <c r="R87" s="3">
        <f t="shared" ref="R87:T87" si="120">N87-J87</f>
        <v>232384.4092</v>
      </c>
      <c r="S87" s="3">
        <f t="shared" si="120"/>
        <v>200.6773827</v>
      </c>
      <c r="T87" s="3">
        <f t="shared" si="120"/>
        <v>1049.139545</v>
      </c>
      <c r="U87" s="3"/>
      <c r="V87" s="3">
        <f t="shared" si="46"/>
        <v>443.6802839</v>
      </c>
      <c r="W87" s="3">
        <f t="shared" si="47"/>
        <v>513781.7687</v>
      </c>
      <c r="X87" s="3">
        <f t="shared" si="48"/>
        <v>243.0029012</v>
      </c>
      <c r="Y87" s="3"/>
      <c r="Z87" s="3"/>
    </row>
    <row r="88" ht="14.25" customHeight="1">
      <c r="A88" s="15">
        <v>253.0</v>
      </c>
      <c r="B88" s="2">
        <v>1.0</v>
      </c>
      <c r="C88" s="2">
        <f>IF(A88&gt;=6000, 0,VLOOKUP(A88,'Fall20 data fy22 comp rev '!$K$11:$N$536,3,0))</f>
        <v>6</v>
      </c>
      <c r="D88" s="3" t="s">
        <v>4228</v>
      </c>
      <c r="E88" s="3">
        <v>673.0</v>
      </c>
      <c r="F88" s="3">
        <v>79.0</v>
      </c>
      <c r="G88" s="3">
        <v>35.0</v>
      </c>
      <c r="H88" s="3">
        <f t="shared" si="38"/>
        <v>96.5</v>
      </c>
      <c r="I88" s="88">
        <f t="shared" si="39"/>
        <v>0.1433878158</v>
      </c>
      <c r="J88" s="3">
        <v>56973.92999999999</v>
      </c>
      <c r="K88" s="3">
        <f t="shared" si="40"/>
        <v>84.65665676</v>
      </c>
      <c r="L88" s="3">
        <f t="shared" si="41"/>
        <v>590.4034197</v>
      </c>
      <c r="M88" s="3"/>
      <c r="N88" s="3">
        <f t="shared" si="42"/>
        <v>177566.5956</v>
      </c>
      <c r="O88" s="3">
        <f t="shared" si="43"/>
        <v>263.8433813</v>
      </c>
      <c r="P88" s="3">
        <f t="shared" si="44"/>
        <v>1840.068348</v>
      </c>
      <c r="Q88" s="3"/>
      <c r="R88" s="3">
        <f t="shared" ref="R88:T88" si="121">N88-J88</f>
        <v>120592.6656</v>
      </c>
      <c r="S88" s="3">
        <f t="shared" si="121"/>
        <v>179.1867246</v>
      </c>
      <c r="T88" s="3">
        <f t="shared" si="121"/>
        <v>1249.664929</v>
      </c>
      <c r="U88" s="3"/>
      <c r="V88" s="3">
        <f t="shared" si="46"/>
        <v>510.3109587</v>
      </c>
      <c r="W88" s="3">
        <f t="shared" si="47"/>
        <v>343439.2752</v>
      </c>
      <c r="X88" s="3">
        <f t="shared" si="48"/>
        <v>331.1242342</v>
      </c>
      <c r="Y88" s="3"/>
      <c r="Z88" s="3"/>
    </row>
    <row r="89" ht="14.25" customHeight="1">
      <c r="A89" s="15">
        <v>255.0</v>
      </c>
      <c r="B89" s="2">
        <v>1.0</v>
      </c>
      <c r="C89" s="2">
        <f>IF(A89&gt;=6000, 0,VLOOKUP(A89,'Fall20 data fy22 comp rev '!$K$11:$N$536,3,0))</f>
        <v>5</v>
      </c>
      <c r="D89" s="3" t="s">
        <v>4229</v>
      </c>
      <c r="E89" s="3">
        <v>1358.0</v>
      </c>
      <c r="F89" s="3">
        <v>127.0</v>
      </c>
      <c r="G89" s="3">
        <v>85.0</v>
      </c>
      <c r="H89" s="3">
        <f t="shared" si="38"/>
        <v>169.5</v>
      </c>
      <c r="I89" s="88">
        <f t="shared" si="39"/>
        <v>0.1248159057</v>
      </c>
      <c r="J89" s="3">
        <v>89374.09000000001</v>
      </c>
      <c r="K89" s="3">
        <f t="shared" si="40"/>
        <v>65.81302651</v>
      </c>
      <c r="L89" s="3">
        <f t="shared" si="41"/>
        <v>527.280767</v>
      </c>
      <c r="M89" s="3"/>
      <c r="N89" s="3">
        <f t="shared" si="42"/>
        <v>311891.5851</v>
      </c>
      <c r="O89" s="3">
        <f t="shared" si="43"/>
        <v>229.6697975</v>
      </c>
      <c r="P89" s="3">
        <f t="shared" si="44"/>
        <v>1840.068348</v>
      </c>
      <c r="Q89" s="3"/>
      <c r="R89" s="3">
        <f t="shared" ref="R89:T89" si="122">N89-J89</f>
        <v>222517.4951</v>
      </c>
      <c r="S89" s="3">
        <f t="shared" si="122"/>
        <v>163.856771</v>
      </c>
      <c r="T89" s="3">
        <f t="shared" si="122"/>
        <v>1312.787581</v>
      </c>
      <c r="U89" s="3"/>
      <c r="V89" s="3">
        <f t="shared" si="46"/>
        <v>529.154589</v>
      </c>
      <c r="W89" s="3">
        <f t="shared" si="47"/>
        <v>718591.9318</v>
      </c>
      <c r="X89" s="3">
        <f t="shared" si="48"/>
        <v>365.297818</v>
      </c>
      <c r="Y89" s="3"/>
      <c r="Z89" s="3"/>
    </row>
    <row r="90" ht="14.25" customHeight="1">
      <c r="A90" s="15">
        <v>256.0</v>
      </c>
      <c r="B90" s="2">
        <v>1.0</v>
      </c>
      <c r="C90" s="2">
        <f>IF(A90&gt;=6000, 0,VLOOKUP(A90,'Fall20 data fy22 comp rev '!$K$11:$N$536,3,0))</f>
        <v>4</v>
      </c>
      <c r="D90" s="3" t="s">
        <v>4230</v>
      </c>
      <c r="E90" s="3">
        <v>2667.0</v>
      </c>
      <c r="F90" s="3">
        <v>669.0</v>
      </c>
      <c r="G90" s="3">
        <v>223.0</v>
      </c>
      <c r="H90" s="3">
        <f t="shared" si="38"/>
        <v>780.5</v>
      </c>
      <c r="I90" s="88">
        <f t="shared" si="39"/>
        <v>0.2926509186</v>
      </c>
      <c r="J90" s="3">
        <v>961989.21</v>
      </c>
      <c r="K90" s="3">
        <f t="shared" si="40"/>
        <v>360.7008661</v>
      </c>
      <c r="L90" s="3">
        <f t="shared" si="41"/>
        <v>1232.529417</v>
      </c>
      <c r="M90" s="3"/>
      <c r="N90" s="3">
        <f t="shared" si="42"/>
        <v>1436173.346</v>
      </c>
      <c r="O90" s="3">
        <f t="shared" si="43"/>
        <v>538.4976925</v>
      </c>
      <c r="P90" s="3">
        <f t="shared" si="44"/>
        <v>1840.068348</v>
      </c>
      <c r="Q90" s="3"/>
      <c r="R90" s="3">
        <f t="shared" ref="R90:T90" si="123">N90-J90</f>
        <v>474184.1359</v>
      </c>
      <c r="S90" s="3">
        <f t="shared" si="123"/>
        <v>177.7968264</v>
      </c>
      <c r="T90" s="3">
        <f t="shared" si="123"/>
        <v>607.5389314</v>
      </c>
      <c r="U90" s="3"/>
      <c r="V90" s="3">
        <f t="shared" si="46"/>
        <v>234.2667494</v>
      </c>
      <c r="W90" s="3">
        <f t="shared" si="47"/>
        <v>624789.4205</v>
      </c>
      <c r="X90" s="3">
        <f t="shared" si="48"/>
        <v>56.46992298</v>
      </c>
      <c r="Y90" s="3"/>
      <c r="Z90" s="3"/>
    </row>
    <row r="91" ht="14.25" customHeight="1">
      <c r="A91" s="15">
        <v>261.0</v>
      </c>
      <c r="B91" s="2">
        <v>1.0</v>
      </c>
      <c r="C91" s="2">
        <f>IF(A91&gt;=6000, 0,VLOOKUP(A91,'Fall20 data fy22 comp rev '!$K$11:$N$536,3,0))</f>
        <v>6</v>
      </c>
      <c r="D91" s="3" t="s">
        <v>4231</v>
      </c>
      <c r="E91" s="3">
        <v>293.0</v>
      </c>
      <c r="F91" s="3">
        <v>78.0</v>
      </c>
      <c r="G91" s="3">
        <v>31.0</v>
      </c>
      <c r="H91" s="3">
        <f t="shared" si="38"/>
        <v>93.5</v>
      </c>
      <c r="I91" s="88">
        <f t="shared" si="39"/>
        <v>0.319112628</v>
      </c>
      <c r="J91" s="3">
        <v>126043.19</v>
      </c>
      <c r="K91" s="3">
        <f t="shared" si="40"/>
        <v>430.1815358</v>
      </c>
      <c r="L91" s="3">
        <f t="shared" si="41"/>
        <v>1348.055508</v>
      </c>
      <c r="M91" s="3"/>
      <c r="N91" s="3">
        <f t="shared" si="42"/>
        <v>172046.3906</v>
      </c>
      <c r="O91" s="3">
        <f t="shared" si="43"/>
        <v>587.1890463</v>
      </c>
      <c r="P91" s="3">
        <f t="shared" si="44"/>
        <v>1840.068348</v>
      </c>
      <c r="Q91" s="3"/>
      <c r="R91" s="3">
        <f t="shared" ref="R91:T91" si="124">N91-J91</f>
        <v>46003.20058</v>
      </c>
      <c r="S91" s="3">
        <f t="shared" si="124"/>
        <v>157.0075105</v>
      </c>
      <c r="T91" s="3">
        <f t="shared" si="124"/>
        <v>492.0128404</v>
      </c>
      <c r="U91" s="3"/>
      <c r="V91" s="3">
        <f t="shared" si="46"/>
        <v>164.7860797</v>
      </c>
      <c r="W91" s="3">
        <f t="shared" si="47"/>
        <v>48282.32134</v>
      </c>
      <c r="X91" s="3">
        <f t="shared" si="48"/>
        <v>7.77856916</v>
      </c>
      <c r="Y91" s="3"/>
      <c r="Z91" s="3"/>
    </row>
    <row r="92" ht="14.25" customHeight="1">
      <c r="A92" s="15">
        <v>264.0</v>
      </c>
      <c r="B92" s="2">
        <v>1.0</v>
      </c>
      <c r="C92" s="2">
        <f>IF(A92&gt;=6000, 0,VLOOKUP(A92,'Fall20 data fy22 comp rev '!$K$11:$N$536,3,0))</f>
        <v>6</v>
      </c>
      <c r="D92" s="3" t="s">
        <v>135</v>
      </c>
      <c r="E92" s="3">
        <v>99.0</v>
      </c>
      <c r="F92" s="3">
        <v>27.0</v>
      </c>
      <c r="G92" s="3">
        <v>6.0</v>
      </c>
      <c r="H92" s="3">
        <f t="shared" si="38"/>
        <v>30</v>
      </c>
      <c r="I92" s="88">
        <f t="shared" si="39"/>
        <v>0.303030303</v>
      </c>
      <c r="J92" s="3">
        <v>39296.14</v>
      </c>
      <c r="K92" s="3">
        <f t="shared" si="40"/>
        <v>396.9307071</v>
      </c>
      <c r="L92" s="3">
        <f t="shared" si="41"/>
        <v>1309.871333</v>
      </c>
      <c r="M92" s="3"/>
      <c r="N92" s="3">
        <f t="shared" si="42"/>
        <v>55202.05045</v>
      </c>
      <c r="O92" s="3">
        <f t="shared" si="43"/>
        <v>557.5964692</v>
      </c>
      <c r="P92" s="3">
        <f t="shared" si="44"/>
        <v>1840.068348</v>
      </c>
      <c r="Q92" s="3"/>
      <c r="R92" s="3">
        <f t="shared" ref="R92:T92" si="125">N92-J92</f>
        <v>15905.91045</v>
      </c>
      <c r="S92" s="3">
        <f t="shared" si="125"/>
        <v>160.6657621</v>
      </c>
      <c r="T92" s="3">
        <f t="shared" si="125"/>
        <v>530.1970151</v>
      </c>
      <c r="U92" s="3"/>
      <c r="V92" s="3">
        <f t="shared" si="46"/>
        <v>198.0369084</v>
      </c>
      <c r="W92" s="3">
        <f t="shared" si="47"/>
        <v>19605.65393</v>
      </c>
      <c r="X92" s="3">
        <f t="shared" si="48"/>
        <v>37.37114628</v>
      </c>
      <c r="Y92" s="3"/>
      <c r="Z92" s="3"/>
    </row>
    <row r="93" ht="14.25" customHeight="1">
      <c r="A93" s="15">
        <v>270.0</v>
      </c>
      <c r="B93" s="2">
        <v>1.0</v>
      </c>
      <c r="C93" s="2">
        <f>IF(A93&gt;=6000, 0,VLOOKUP(A93,'Fall20 data fy22 comp rev '!$K$11:$N$536,3,0))</f>
        <v>2</v>
      </c>
      <c r="D93" s="3" t="s">
        <v>4232</v>
      </c>
      <c r="E93" s="3">
        <v>6858.0</v>
      </c>
      <c r="F93" s="3">
        <v>1915.0</v>
      </c>
      <c r="G93" s="3">
        <v>522.0</v>
      </c>
      <c r="H93" s="3">
        <f t="shared" si="38"/>
        <v>2176</v>
      </c>
      <c r="I93" s="88">
        <f t="shared" si="39"/>
        <v>0.3172936716</v>
      </c>
      <c r="J93" s="3">
        <v>3389374.17</v>
      </c>
      <c r="K93" s="3">
        <f t="shared" si="40"/>
        <v>494.2219554</v>
      </c>
      <c r="L93" s="3">
        <f t="shared" si="41"/>
        <v>1557.616806</v>
      </c>
      <c r="M93" s="3"/>
      <c r="N93" s="3">
        <f t="shared" si="42"/>
        <v>4003988.726</v>
      </c>
      <c r="O93" s="3">
        <f t="shared" si="43"/>
        <v>583.8420423</v>
      </c>
      <c r="P93" s="3">
        <f t="shared" si="44"/>
        <v>1840.068348</v>
      </c>
      <c r="Q93" s="3"/>
      <c r="R93" s="3">
        <f t="shared" ref="R93:T93" si="126">N93-J93</f>
        <v>614614.5562</v>
      </c>
      <c r="S93" s="3">
        <f t="shared" si="126"/>
        <v>89.62008693</v>
      </c>
      <c r="T93" s="3">
        <f t="shared" si="126"/>
        <v>282.4515424</v>
      </c>
      <c r="U93" s="3"/>
      <c r="V93" s="3">
        <f t="shared" si="46"/>
        <v>100.7456601</v>
      </c>
      <c r="W93" s="3">
        <f t="shared" si="47"/>
        <v>690913.7371</v>
      </c>
      <c r="X93" s="3">
        <f t="shared" si="48"/>
        <v>11.12557319</v>
      </c>
      <c r="Y93" s="3"/>
      <c r="Z93" s="3"/>
    </row>
    <row r="94" ht="14.25" customHeight="1">
      <c r="A94" s="15">
        <v>271.0</v>
      </c>
      <c r="B94" s="2">
        <v>1.0</v>
      </c>
      <c r="C94" s="2">
        <f>IF(A94&gt;=6000, 0,VLOOKUP(A94,'Fall20 data fy22 comp rev '!$K$11:$N$536,3,0))</f>
        <v>3</v>
      </c>
      <c r="D94" s="3" t="s">
        <v>4233</v>
      </c>
      <c r="E94" s="3">
        <v>10614.0</v>
      </c>
      <c r="F94" s="3">
        <v>3326.0</v>
      </c>
      <c r="G94" s="3">
        <v>1056.0</v>
      </c>
      <c r="H94" s="3">
        <f t="shared" si="38"/>
        <v>3854</v>
      </c>
      <c r="I94" s="88">
        <f t="shared" si="39"/>
        <v>0.3631053326</v>
      </c>
      <c r="J94" s="3">
        <v>6986339.23</v>
      </c>
      <c r="K94" s="3">
        <f t="shared" si="40"/>
        <v>658.2192604</v>
      </c>
      <c r="L94" s="3">
        <f t="shared" si="41"/>
        <v>1812.750189</v>
      </c>
      <c r="M94" s="3"/>
      <c r="N94" s="3">
        <f t="shared" si="42"/>
        <v>7091623.415</v>
      </c>
      <c r="O94" s="3">
        <f t="shared" si="43"/>
        <v>668.1386296</v>
      </c>
      <c r="P94" s="3">
        <f t="shared" si="44"/>
        <v>1840.068348</v>
      </c>
      <c r="Q94" s="3"/>
      <c r="R94" s="3">
        <f t="shared" ref="R94:T94" si="127">N94-J94</f>
        <v>105284.1848</v>
      </c>
      <c r="S94" s="3">
        <f t="shared" si="127"/>
        <v>9.919369211</v>
      </c>
      <c r="T94" s="3">
        <f t="shared" si="127"/>
        <v>27.318159</v>
      </c>
      <c r="U94" s="3"/>
      <c r="V94" s="3">
        <f t="shared" si="46"/>
        <v>0</v>
      </c>
      <c r="W94" s="3">
        <f t="shared" si="47"/>
        <v>0</v>
      </c>
      <c r="X94" s="3">
        <f t="shared" si="48"/>
        <v>0</v>
      </c>
      <c r="Y94" s="3"/>
      <c r="Z94" s="3"/>
    </row>
    <row r="95" ht="14.25" customHeight="1">
      <c r="A95" s="15">
        <v>272.0</v>
      </c>
      <c r="B95" s="2">
        <v>1.0</v>
      </c>
      <c r="C95" s="2">
        <f>IF(A95&gt;=6000, 0,VLOOKUP(A95,'Fall20 data fy22 comp rev '!$K$11:$N$536,3,0))</f>
        <v>3</v>
      </c>
      <c r="D95" s="3" t="s">
        <v>4234</v>
      </c>
      <c r="E95" s="3">
        <v>8898.0</v>
      </c>
      <c r="F95" s="3">
        <v>1617.0</v>
      </c>
      <c r="G95" s="3">
        <v>317.0</v>
      </c>
      <c r="H95" s="3">
        <f t="shared" si="38"/>
        <v>1775.5</v>
      </c>
      <c r="I95" s="88">
        <f t="shared" si="39"/>
        <v>0.1995392223</v>
      </c>
      <c r="J95" s="3">
        <v>1601126.1500000001</v>
      </c>
      <c r="K95" s="3">
        <f t="shared" si="40"/>
        <v>179.9422511</v>
      </c>
      <c r="L95" s="3">
        <f t="shared" si="41"/>
        <v>901.7888764</v>
      </c>
      <c r="M95" s="3"/>
      <c r="N95" s="3">
        <f t="shared" si="42"/>
        <v>3267041.353</v>
      </c>
      <c r="O95" s="3">
        <f t="shared" si="43"/>
        <v>367.1658072</v>
      </c>
      <c r="P95" s="3">
        <f t="shared" si="44"/>
        <v>1840.068348</v>
      </c>
      <c r="Q95" s="3"/>
      <c r="R95" s="3">
        <f t="shared" ref="R95:T95" si="128">N95-J95</f>
        <v>1665915.203</v>
      </c>
      <c r="S95" s="3">
        <f t="shared" si="128"/>
        <v>187.2235561</v>
      </c>
      <c r="T95" s="3">
        <f t="shared" si="128"/>
        <v>938.279472</v>
      </c>
      <c r="U95" s="3"/>
      <c r="V95" s="3">
        <f t="shared" si="46"/>
        <v>415.0253644</v>
      </c>
      <c r="W95" s="3">
        <f t="shared" si="47"/>
        <v>3692895.693</v>
      </c>
      <c r="X95" s="3">
        <f t="shared" si="48"/>
        <v>227.8018083</v>
      </c>
      <c r="Y95" s="3"/>
      <c r="Z95" s="3"/>
    </row>
    <row r="96" ht="14.25" customHeight="1">
      <c r="A96" s="15">
        <v>273.0</v>
      </c>
      <c r="B96" s="2">
        <v>1.0</v>
      </c>
      <c r="C96" s="2">
        <f>IF(A96&gt;=6000, 0,VLOOKUP(A96,'Fall20 data fy22 comp rev '!$K$11:$N$536,3,0))</f>
        <v>2</v>
      </c>
      <c r="D96" s="3" t="s">
        <v>4235</v>
      </c>
      <c r="E96" s="3">
        <v>8510.0</v>
      </c>
      <c r="F96" s="3">
        <v>594.0</v>
      </c>
      <c r="G96" s="3">
        <v>162.0</v>
      </c>
      <c r="H96" s="3">
        <f t="shared" si="38"/>
        <v>675</v>
      </c>
      <c r="I96" s="88">
        <f t="shared" si="39"/>
        <v>0.07931844888</v>
      </c>
      <c r="J96" s="3">
        <v>249404.61000000002</v>
      </c>
      <c r="K96" s="3">
        <f t="shared" si="40"/>
        <v>29.30723972</v>
      </c>
      <c r="L96" s="3">
        <f t="shared" si="41"/>
        <v>369.4883111</v>
      </c>
      <c r="M96" s="3"/>
      <c r="N96" s="3">
        <f t="shared" si="42"/>
        <v>1242046.135</v>
      </c>
      <c r="O96" s="3">
        <f t="shared" si="43"/>
        <v>145.9513672</v>
      </c>
      <c r="P96" s="3">
        <f t="shared" si="44"/>
        <v>1840.068348</v>
      </c>
      <c r="Q96" s="3"/>
      <c r="R96" s="3">
        <f t="shared" ref="R96:T96" si="129">N96-J96</f>
        <v>992641.5252</v>
      </c>
      <c r="S96" s="3">
        <f t="shared" si="129"/>
        <v>116.6441275</v>
      </c>
      <c r="T96" s="3">
        <f t="shared" si="129"/>
        <v>1470.580037</v>
      </c>
      <c r="U96" s="3"/>
      <c r="V96" s="3">
        <f t="shared" si="46"/>
        <v>565.6603758</v>
      </c>
      <c r="W96" s="3">
        <f t="shared" si="47"/>
        <v>4813769.798</v>
      </c>
      <c r="X96" s="3">
        <f t="shared" si="48"/>
        <v>449.0162483</v>
      </c>
      <c r="Y96" s="3"/>
      <c r="Z96" s="3"/>
    </row>
    <row r="97" ht="14.25" customHeight="1">
      <c r="A97" s="15">
        <v>276.0</v>
      </c>
      <c r="B97" s="2">
        <v>1.0</v>
      </c>
      <c r="C97" s="2">
        <f>IF(A97&gt;=6000, 0,VLOOKUP(A97,'Fall20 data fy22 comp rev '!$K$11:$N$536,3,0))</f>
        <v>3</v>
      </c>
      <c r="D97" s="3" t="s">
        <v>4236</v>
      </c>
      <c r="E97" s="3">
        <v>10969.0</v>
      </c>
      <c r="F97" s="3">
        <v>485.0</v>
      </c>
      <c r="G97" s="3">
        <v>166.0</v>
      </c>
      <c r="H97" s="3">
        <f t="shared" si="38"/>
        <v>568</v>
      </c>
      <c r="I97" s="88">
        <f t="shared" si="39"/>
        <v>0.05178229556</v>
      </c>
      <c r="J97" s="3">
        <v>126754.68000000001</v>
      </c>
      <c r="K97" s="3">
        <f t="shared" si="40"/>
        <v>11.55571884</v>
      </c>
      <c r="L97" s="3">
        <f t="shared" si="41"/>
        <v>223.1596479</v>
      </c>
      <c r="M97" s="3"/>
      <c r="N97" s="3">
        <f t="shared" si="42"/>
        <v>1045158.822</v>
      </c>
      <c r="O97" s="3">
        <f t="shared" si="43"/>
        <v>95.28296307</v>
      </c>
      <c r="P97" s="3">
        <f t="shared" si="44"/>
        <v>1840.068348</v>
      </c>
      <c r="Q97" s="3"/>
      <c r="R97" s="3">
        <f t="shared" ref="R97:T97" si="130">N97-J97</f>
        <v>918404.1419</v>
      </c>
      <c r="S97" s="3">
        <f t="shared" si="130"/>
        <v>83.72724422</v>
      </c>
      <c r="T97" s="3">
        <f t="shared" si="130"/>
        <v>1616.908701</v>
      </c>
      <c r="U97" s="3"/>
      <c r="V97" s="3">
        <f t="shared" si="46"/>
        <v>583.4118967</v>
      </c>
      <c r="W97" s="3">
        <f t="shared" si="47"/>
        <v>6399445.094</v>
      </c>
      <c r="X97" s="3">
        <f t="shared" si="48"/>
        <v>499.6846524</v>
      </c>
      <c r="Y97" s="3"/>
      <c r="Z97" s="3"/>
    </row>
    <row r="98" ht="14.25" customHeight="1">
      <c r="A98" s="15">
        <v>277.0</v>
      </c>
      <c r="B98" s="2">
        <v>1.0</v>
      </c>
      <c r="C98" s="2">
        <f>IF(A98&gt;=6000, 0,VLOOKUP(A98,'Fall20 data fy22 comp rev '!$K$11:$N$536,3,0))</f>
        <v>3</v>
      </c>
      <c r="D98" s="3" t="s">
        <v>4237</v>
      </c>
      <c r="E98" s="3">
        <v>2447.0</v>
      </c>
      <c r="F98" s="3">
        <v>256.0</v>
      </c>
      <c r="G98" s="3">
        <v>138.0</v>
      </c>
      <c r="H98" s="3">
        <f t="shared" si="38"/>
        <v>325</v>
      </c>
      <c r="I98" s="88">
        <f t="shared" si="39"/>
        <v>0.1328156927</v>
      </c>
      <c r="J98" s="3">
        <v>184330.63999999998</v>
      </c>
      <c r="K98" s="3">
        <f t="shared" si="40"/>
        <v>75.3292358</v>
      </c>
      <c r="L98" s="3">
        <f t="shared" si="41"/>
        <v>567.1712</v>
      </c>
      <c r="M98" s="3"/>
      <c r="N98" s="3">
        <f t="shared" si="42"/>
        <v>598022.2132</v>
      </c>
      <c r="O98" s="3">
        <f t="shared" si="43"/>
        <v>244.3899523</v>
      </c>
      <c r="P98" s="3">
        <f t="shared" si="44"/>
        <v>1840.068348</v>
      </c>
      <c r="Q98" s="3"/>
      <c r="R98" s="3">
        <f t="shared" ref="R98:T98" si="131">N98-J98</f>
        <v>413691.5732</v>
      </c>
      <c r="S98" s="3">
        <f t="shared" si="131"/>
        <v>169.0607165</v>
      </c>
      <c r="T98" s="3">
        <f t="shared" si="131"/>
        <v>1272.897148</v>
      </c>
      <c r="U98" s="3"/>
      <c r="V98" s="3">
        <f t="shared" si="46"/>
        <v>519.6383797</v>
      </c>
      <c r="W98" s="3">
        <f t="shared" si="47"/>
        <v>1271555.115</v>
      </c>
      <c r="X98" s="3">
        <f t="shared" si="48"/>
        <v>350.5776632</v>
      </c>
      <c r="Y98" s="3"/>
      <c r="Z98" s="3"/>
    </row>
    <row r="99" ht="14.25" customHeight="1">
      <c r="A99" s="15">
        <v>278.0</v>
      </c>
      <c r="B99" s="2">
        <v>1.0</v>
      </c>
      <c r="C99" s="2">
        <f>IF(A99&gt;=6000, 0,VLOOKUP(A99,'Fall20 data fy22 comp rev '!$K$11:$N$536,3,0))</f>
        <v>3</v>
      </c>
      <c r="D99" s="3" t="s">
        <v>4238</v>
      </c>
      <c r="E99" s="3">
        <v>2885.0</v>
      </c>
      <c r="F99" s="3">
        <v>130.0</v>
      </c>
      <c r="G99" s="3">
        <v>63.0</v>
      </c>
      <c r="H99" s="3">
        <f t="shared" si="38"/>
        <v>161.5</v>
      </c>
      <c r="I99" s="88">
        <f t="shared" si="39"/>
        <v>0.05597920277</v>
      </c>
      <c r="J99" s="3">
        <v>38748.84</v>
      </c>
      <c r="K99" s="3">
        <f t="shared" si="40"/>
        <v>13.43114038</v>
      </c>
      <c r="L99" s="3">
        <f t="shared" si="41"/>
        <v>239.9308978</v>
      </c>
      <c r="M99" s="3"/>
      <c r="N99" s="3">
        <f t="shared" si="42"/>
        <v>297171.0383</v>
      </c>
      <c r="O99" s="3">
        <f t="shared" si="43"/>
        <v>103.0055592</v>
      </c>
      <c r="P99" s="3">
        <f t="shared" si="44"/>
        <v>1840.068348</v>
      </c>
      <c r="Q99" s="3"/>
      <c r="R99" s="3">
        <f t="shared" ref="R99:T99" si="132">N99-J99</f>
        <v>258422.1983</v>
      </c>
      <c r="S99" s="3">
        <f t="shared" si="132"/>
        <v>89.57441881</v>
      </c>
      <c r="T99" s="3">
        <f t="shared" si="132"/>
        <v>1600.137451</v>
      </c>
      <c r="U99" s="3"/>
      <c r="V99" s="3">
        <f t="shared" si="46"/>
        <v>581.5364751</v>
      </c>
      <c r="W99" s="3">
        <f t="shared" si="47"/>
        <v>1677732.731</v>
      </c>
      <c r="X99" s="3">
        <f t="shared" si="48"/>
        <v>491.9620563</v>
      </c>
      <c r="Y99" s="3"/>
      <c r="Z99" s="3"/>
    </row>
    <row r="100" ht="14.25" customHeight="1">
      <c r="A100" s="15">
        <v>279.0</v>
      </c>
      <c r="B100" s="2">
        <v>1.0</v>
      </c>
      <c r="C100" s="2">
        <f>IF(A100&gt;=6000, 0,VLOOKUP(A100,'Fall20 data fy22 comp rev '!$K$11:$N$536,3,0))</f>
        <v>3</v>
      </c>
      <c r="D100" s="3" t="s">
        <v>4239</v>
      </c>
      <c r="E100" s="3">
        <v>21429.0</v>
      </c>
      <c r="F100" s="3">
        <v>6667.0</v>
      </c>
      <c r="G100" s="3">
        <v>2161.0</v>
      </c>
      <c r="H100" s="3">
        <f t="shared" si="38"/>
        <v>7747.5</v>
      </c>
      <c r="I100" s="88">
        <f t="shared" si="39"/>
        <v>0.3615427691</v>
      </c>
      <c r="J100" s="3">
        <v>1.547140478E7</v>
      </c>
      <c r="K100" s="3">
        <f t="shared" si="40"/>
        <v>721.98445</v>
      </c>
      <c r="L100" s="3">
        <f t="shared" si="41"/>
        <v>1996.954473</v>
      </c>
      <c r="M100" s="3"/>
      <c r="N100" s="3">
        <f t="shared" si="42"/>
        <v>14255929.53</v>
      </c>
      <c r="O100" s="3">
        <f t="shared" si="43"/>
        <v>665.2634061</v>
      </c>
      <c r="P100" s="3">
        <f t="shared" si="44"/>
        <v>1840.068348</v>
      </c>
      <c r="Q100" s="3"/>
      <c r="R100" s="3">
        <f t="shared" ref="R100:T100" si="133">N100-J100</f>
        <v>-1215475.251</v>
      </c>
      <c r="S100" s="3">
        <f t="shared" si="133"/>
        <v>-56.72104394</v>
      </c>
      <c r="T100" s="3">
        <f t="shared" si="133"/>
        <v>-156.8861246</v>
      </c>
      <c r="U100" s="3"/>
      <c r="V100" s="3">
        <f t="shared" si="46"/>
        <v>0</v>
      </c>
      <c r="W100" s="3">
        <f t="shared" si="47"/>
        <v>0</v>
      </c>
      <c r="X100" s="3">
        <f t="shared" si="48"/>
        <v>0</v>
      </c>
      <c r="Y100" s="3"/>
      <c r="Z100" s="3"/>
    </row>
    <row r="101" ht="14.25" customHeight="1">
      <c r="A101" s="15">
        <v>280.0</v>
      </c>
      <c r="B101" s="2">
        <v>1.0</v>
      </c>
      <c r="C101" s="2">
        <f>IF(A101&gt;=6000, 0,VLOOKUP(A101,'Fall20 data fy22 comp rev '!$K$11:$N$536,3,0))</f>
        <v>2</v>
      </c>
      <c r="D101" s="3" t="s">
        <v>4240</v>
      </c>
      <c r="E101" s="3">
        <v>4319.0</v>
      </c>
      <c r="F101" s="3">
        <v>2092.0</v>
      </c>
      <c r="G101" s="3">
        <v>571.0</v>
      </c>
      <c r="H101" s="3">
        <f t="shared" si="38"/>
        <v>2377.5</v>
      </c>
      <c r="I101" s="88">
        <f t="shared" si="39"/>
        <v>0.5504746469</v>
      </c>
      <c r="J101" s="3">
        <v>5496424.440000001</v>
      </c>
      <c r="K101" s="3">
        <f t="shared" si="40"/>
        <v>1272.615059</v>
      </c>
      <c r="L101" s="3">
        <f t="shared" si="41"/>
        <v>2311.850448</v>
      </c>
      <c r="M101" s="3"/>
      <c r="N101" s="3">
        <f t="shared" si="42"/>
        <v>4374762.498</v>
      </c>
      <c r="O101" s="3">
        <f t="shared" si="43"/>
        <v>1012.910974</v>
      </c>
      <c r="P101" s="3">
        <f t="shared" si="44"/>
        <v>1840.068348</v>
      </c>
      <c r="Q101" s="3"/>
      <c r="R101" s="3">
        <f t="shared" ref="R101:T101" si="134">N101-J101</f>
        <v>-1121661.942</v>
      </c>
      <c r="S101" s="3">
        <f t="shared" si="134"/>
        <v>-259.7040847</v>
      </c>
      <c r="T101" s="3">
        <f t="shared" si="134"/>
        <v>-471.7820995</v>
      </c>
      <c r="U101" s="3"/>
      <c r="V101" s="3">
        <f t="shared" si="46"/>
        <v>0</v>
      </c>
      <c r="W101" s="3">
        <f t="shared" si="47"/>
        <v>0</v>
      </c>
      <c r="X101" s="3">
        <f t="shared" si="48"/>
        <v>0</v>
      </c>
      <c r="Y101" s="3"/>
      <c r="Z101" s="3"/>
    </row>
    <row r="102" ht="14.25" customHeight="1">
      <c r="A102" s="15">
        <v>281.0</v>
      </c>
      <c r="B102" s="2">
        <v>1.0</v>
      </c>
      <c r="C102" s="2">
        <f>IF(A102&gt;=6000, 0,VLOOKUP(A102,'Fall20 data fy22 comp rev '!$K$11:$N$536,3,0))</f>
        <v>2</v>
      </c>
      <c r="D102" s="3" t="s">
        <v>4241</v>
      </c>
      <c r="E102" s="3">
        <v>12541.0</v>
      </c>
      <c r="F102" s="3">
        <v>5063.0</v>
      </c>
      <c r="G102" s="3">
        <v>1308.0</v>
      </c>
      <c r="H102" s="3">
        <f t="shared" si="38"/>
        <v>5717</v>
      </c>
      <c r="I102" s="88">
        <f t="shared" si="39"/>
        <v>0.4558647636</v>
      </c>
      <c r="J102" s="3">
        <v>1.2010060659999998E7</v>
      </c>
      <c r="K102" s="3">
        <f t="shared" si="40"/>
        <v>957.6637158</v>
      </c>
      <c r="L102" s="3">
        <f t="shared" si="41"/>
        <v>2100.762753</v>
      </c>
      <c r="M102" s="3"/>
      <c r="N102" s="3">
        <f t="shared" si="42"/>
        <v>10519670.75</v>
      </c>
      <c r="O102" s="3">
        <f t="shared" si="43"/>
        <v>838.8223226</v>
      </c>
      <c r="P102" s="3">
        <f t="shared" si="44"/>
        <v>1840.068348</v>
      </c>
      <c r="Q102" s="3"/>
      <c r="R102" s="3">
        <f t="shared" ref="R102:T102" si="135">N102-J102</f>
        <v>-1490389.912</v>
      </c>
      <c r="S102" s="3">
        <f t="shared" si="135"/>
        <v>-118.8413932</v>
      </c>
      <c r="T102" s="3">
        <f t="shared" si="135"/>
        <v>-260.6944048</v>
      </c>
      <c r="U102" s="3"/>
      <c r="V102" s="3">
        <f t="shared" si="46"/>
        <v>0</v>
      </c>
      <c r="W102" s="3">
        <f t="shared" si="47"/>
        <v>0</v>
      </c>
      <c r="X102" s="3">
        <f t="shared" si="48"/>
        <v>0</v>
      </c>
      <c r="Y102" s="3"/>
      <c r="Z102" s="3"/>
    </row>
    <row r="103" ht="14.25" customHeight="1">
      <c r="A103" s="15">
        <v>282.0</v>
      </c>
      <c r="B103" s="2">
        <v>1.0</v>
      </c>
      <c r="C103" s="2">
        <f>IF(A103&gt;=6000, 0,VLOOKUP(A103,'Fall20 data fy22 comp rev '!$K$11:$N$536,3,0))</f>
        <v>2</v>
      </c>
      <c r="D103" s="3" t="s">
        <v>4242</v>
      </c>
      <c r="E103" s="3">
        <v>1837.0</v>
      </c>
      <c r="F103" s="3">
        <v>318.0</v>
      </c>
      <c r="G103" s="3">
        <v>154.0</v>
      </c>
      <c r="H103" s="3">
        <f t="shared" si="38"/>
        <v>395</v>
      </c>
      <c r="I103" s="88">
        <f t="shared" si="39"/>
        <v>0.2150244965</v>
      </c>
      <c r="J103" s="3">
        <v>351694.98</v>
      </c>
      <c r="K103" s="3">
        <f t="shared" si="40"/>
        <v>191.450724</v>
      </c>
      <c r="L103" s="3">
        <f t="shared" si="41"/>
        <v>890.367038</v>
      </c>
      <c r="M103" s="3"/>
      <c r="N103" s="3">
        <f t="shared" si="42"/>
        <v>726826.9976</v>
      </c>
      <c r="O103" s="3">
        <f t="shared" si="43"/>
        <v>395.6597701</v>
      </c>
      <c r="P103" s="3">
        <f t="shared" si="44"/>
        <v>1840.068348</v>
      </c>
      <c r="Q103" s="3"/>
      <c r="R103" s="3">
        <f t="shared" ref="R103:T103" si="136">N103-J103</f>
        <v>375132.0176</v>
      </c>
      <c r="S103" s="3">
        <f t="shared" si="136"/>
        <v>204.2090461</v>
      </c>
      <c r="T103" s="3">
        <f t="shared" si="136"/>
        <v>949.7013104</v>
      </c>
      <c r="U103" s="3"/>
      <c r="V103" s="3">
        <f t="shared" si="46"/>
        <v>403.5168915</v>
      </c>
      <c r="W103" s="3">
        <f t="shared" si="47"/>
        <v>741260.5297</v>
      </c>
      <c r="X103" s="3">
        <f t="shared" si="48"/>
        <v>199.3078454</v>
      </c>
      <c r="Y103" s="3"/>
      <c r="Z103" s="3"/>
    </row>
    <row r="104" ht="14.25" customHeight="1">
      <c r="A104" s="15">
        <v>283.0</v>
      </c>
      <c r="B104" s="2">
        <v>1.0</v>
      </c>
      <c r="C104" s="2">
        <f>IF(A104&gt;=6000, 0,VLOOKUP(A104,'Fall20 data fy22 comp rev '!$K$11:$N$536,3,0))</f>
        <v>2</v>
      </c>
      <c r="D104" s="3" t="s">
        <v>4243</v>
      </c>
      <c r="E104" s="3">
        <v>4714.0</v>
      </c>
      <c r="F104" s="3">
        <v>1401.0</v>
      </c>
      <c r="G104" s="3">
        <v>302.0</v>
      </c>
      <c r="H104" s="3">
        <f t="shared" si="38"/>
        <v>1552</v>
      </c>
      <c r="I104" s="88">
        <f t="shared" si="39"/>
        <v>0.3292320747</v>
      </c>
      <c r="J104" s="3">
        <v>2215142.0200000005</v>
      </c>
      <c r="K104" s="3">
        <f t="shared" si="40"/>
        <v>469.9070895</v>
      </c>
      <c r="L104" s="3">
        <f t="shared" si="41"/>
        <v>1427.282229</v>
      </c>
      <c r="M104" s="3"/>
      <c r="N104" s="3">
        <f t="shared" si="42"/>
        <v>2855786.077</v>
      </c>
      <c r="O104" s="3">
        <f t="shared" si="43"/>
        <v>605.8095199</v>
      </c>
      <c r="P104" s="3">
        <f t="shared" si="44"/>
        <v>1840.068348</v>
      </c>
      <c r="Q104" s="3"/>
      <c r="R104" s="3">
        <f t="shared" ref="R104:T104" si="137">N104-J104</f>
        <v>640644.0567</v>
      </c>
      <c r="S104" s="3">
        <f t="shared" si="137"/>
        <v>135.9024304</v>
      </c>
      <c r="T104" s="3">
        <f t="shared" si="137"/>
        <v>412.786119</v>
      </c>
      <c r="U104" s="3"/>
      <c r="V104" s="3">
        <f t="shared" si="46"/>
        <v>125.060526</v>
      </c>
      <c r="W104" s="3">
        <f t="shared" si="47"/>
        <v>589535.3195</v>
      </c>
      <c r="X104" s="3">
        <f t="shared" si="48"/>
        <v>0</v>
      </c>
      <c r="Y104" s="3"/>
      <c r="Z104" s="3"/>
    </row>
    <row r="105" ht="14.25" customHeight="1">
      <c r="A105" s="15">
        <v>284.0</v>
      </c>
      <c r="B105" s="2">
        <v>1.0</v>
      </c>
      <c r="C105" s="2">
        <f>IF(A105&gt;=6000, 0,VLOOKUP(A105,'Fall20 data fy22 comp rev '!$K$11:$N$536,3,0))</f>
        <v>3</v>
      </c>
      <c r="D105" s="3" t="s">
        <v>4244</v>
      </c>
      <c r="E105" s="3">
        <v>11948.0</v>
      </c>
      <c r="F105" s="3">
        <v>987.0</v>
      </c>
      <c r="G105" s="3">
        <v>354.0</v>
      </c>
      <c r="H105" s="3">
        <f t="shared" si="38"/>
        <v>1164</v>
      </c>
      <c r="I105" s="88">
        <f t="shared" si="39"/>
        <v>0.09742216271</v>
      </c>
      <c r="J105" s="3">
        <v>654406.6100000001</v>
      </c>
      <c r="K105" s="3">
        <f t="shared" si="40"/>
        <v>54.77122615</v>
      </c>
      <c r="L105" s="3">
        <f t="shared" si="41"/>
        <v>562.2049914</v>
      </c>
      <c r="M105" s="3"/>
      <c r="N105" s="3">
        <f t="shared" si="42"/>
        <v>2141839.558</v>
      </c>
      <c r="O105" s="3">
        <f t="shared" si="43"/>
        <v>179.263438</v>
      </c>
      <c r="P105" s="3">
        <f t="shared" si="44"/>
        <v>1840.068348</v>
      </c>
      <c r="Q105" s="3"/>
      <c r="R105" s="3">
        <f t="shared" ref="R105:T105" si="138">N105-J105</f>
        <v>1487432.948</v>
      </c>
      <c r="S105" s="3">
        <f t="shared" si="138"/>
        <v>124.4922119</v>
      </c>
      <c r="T105" s="3">
        <f t="shared" si="138"/>
        <v>1277.863357</v>
      </c>
      <c r="U105" s="3"/>
      <c r="V105" s="3">
        <f t="shared" si="46"/>
        <v>540.1963894</v>
      </c>
      <c r="W105" s="3">
        <f t="shared" si="47"/>
        <v>6454266.46</v>
      </c>
      <c r="X105" s="3">
        <f t="shared" si="48"/>
        <v>415.7041775</v>
      </c>
      <c r="Y105" s="3"/>
      <c r="Z105" s="3"/>
    </row>
    <row r="106" ht="14.25" customHeight="1">
      <c r="A106" s="15">
        <v>286.0</v>
      </c>
      <c r="B106" s="2">
        <v>1.0</v>
      </c>
      <c r="C106" s="2">
        <f>IF(A106&gt;=6000, 0,VLOOKUP(A106,'Fall20 data fy22 comp rev '!$K$11:$N$536,3,0))</f>
        <v>2</v>
      </c>
      <c r="D106" s="3" t="s">
        <v>149</v>
      </c>
      <c r="E106" s="3">
        <v>2486.0</v>
      </c>
      <c r="F106" s="3">
        <v>1458.0</v>
      </c>
      <c r="G106" s="3">
        <v>416.0</v>
      </c>
      <c r="H106" s="3">
        <f t="shared" si="38"/>
        <v>1666</v>
      </c>
      <c r="I106" s="88">
        <f t="shared" si="39"/>
        <v>0.670152856</v>
      </c>
      <c r="J106" s="3">
        <v>4807975.7700000005</v>
      </c>
      <c r="K106" s="3">
        <f t="shared" si="40"/>
        <v>1934.020825</v>
      </c>
      <c r="L106" s="3">
        <f t="shared" si="41"/>
        <v>2885.939838</v>
      </c>
      <c r="M106" s="3"/>
      <c r="N106" s="3">
        <f t="shared" si="42"/>
        <v>3065553.868</v>
      </c>
      <c r="O106" s="3">
        <f t="shared" si="43"/>
        <v>1233.127059</v>
      </c>
      <c r="P106" s="3">
        <f t="shared" si="44"/>
        <v>1840.068348</v>
      </c>
      <c r="Q106" s="3"/>
      <c r="R106" s="3">
        <f t="shared" ref="R106:T106" si="139">N106-J106</f>
        <v>-1742421.902</v>
      </c>
      <c r="S106" s="3">
        <f t="shared" si="139"/>
        <v>-700.8937657</v>
      </c>
      <c r="T106" s="3">
        <f t="shared" si="139"/>
        <v>-1045.87149</v>
      </c>
      <c r="U106" s="3"/>
      <c r="V106" s="3">
        <f t="shared" si="46"/>
        <v>0</v>
      </c>
      <c r="W106" s="3">
        <f t="shared" si="47"/>
        <v>0</v>
      </c>
      <c r="X106" s="3">
        <f t="shared" si="48"/>
        <v>0</v>
      </c>
      <c r="Y106" s="3"/>
      <c r="Z106" s="3"/>
    </row>
    <row r="107" ht="14.25" customHeight="1">
      <c r="A107" s="15">
        <v>287.0</v>
      </c>
      <c r="B107" s="2">
        <v>6.0</v>
      </c>
      <c r="C107" s="2">
        <v>0.0</v>
      </c>
      <c r="D107" s="3" t="s">
        <v>4245</v>
      </c>
      <c r="E107" s="3">
        <v>1074.0</v>
      </c>
      <c r="F107" s="3">
        <v>548.0</v>
      </c>
      <c r="G107" s="3">
        <v>55.0</v>
      </c>
      <c r="H107" s="3">
        <f t="shared" si="38"/>
        <v>575.5</v>
      </c>
      <c r="I107" s="88">
        <f t="shared" si="39"/>
        <v>0.5358472998</v>
      </c>
      <c r="J107" s="3">
        <v>1417890.1099999999</v>
      </c>
      <c r="K107" s="3">
        <f t="shared" si="40"/>
        <v>1320.195633</v>
      </c>
      <c r="L107" s="3">
        <f t="shared" si="41"/>
        <v>2463.753449</v>
      </c>
      <c r="M107" s="3"/>
      <c r="N107" s="3">
        <f t="shared" si="42"/>
        <v>1058959.335</v>
      </c>
      <c r="O107" s="3">
        <f t="shared" si="43"/>
        <v>985.995656</v>
      </c>
      <c r="P107" s="3">
        <f t="shared" si="44"/>
        <v>1840.068348</v>
      </c>
      <c r="Q107" s="3"/>
      <c r="R107" s="3">
        <f t="shared" ref="R107:T107" si="140">N107-J107</f>
        <v>-358930.7755</v>
      </c>
      <c r="S107" s="3">
        <f t="shared" si="140"/>
        <v>-334.1999772</v>
      </c>
      <c r="T107" s="3">
        <f t="shared" si="140"/>
        <v>-623.6851008</v>
      </c>
      <c r="U107" s="3"/>
      <c r="V107" s="3">
        <f t="shared" si="46"/>
        <v>0</v>
      </c>
      <c r="W107" s="3">
        <f t="shared" si="47"/>
        <v>0</v>
      </c>
      <c r="X107" s="3">
        <f t="shared" si="48"/>
        <v>0</v>
      </c>
      <c r="Y107" s="3"/>
      <c r="Z107" s="3"/>
    </row>
    <row r="108" ht="14.25" customHeight="1">
      <c r="A108" s="15">
        <v>288.0</v>
      </c>
      <c r="B108" s="2">
        <v>6.0</v>
      </c>
      <c r="C108" s="2">
        <v>0.0</v>
      </c>
      <c r="D108" s="3" t="s">
        <v>1164</v>
      </c>
      <c r="E108" s="3">
        <v>338.0</v>
      </c>
      <c r="F108" s="3">
        <v>122.0</v>
      </c>
      <c r="G108" s="3">
        <v>18.0</v>
      </c>
      <c r="H108" s="3">
        <f t="shared" si="38"/>
        <v>131</v>
      </c>
      <c r="I108" s="88">
        <f t="shared" si="39"/>
        <v>0.3875739645</v>
      </c>
      <c r="J108" s="3">
        <v>253564.09000000003</v>
      </c>
      <c r="K108" s="3">
        <f t="shared" si="40"/>
        <v>750.1896154</v>
      </c>
      <c r="L108" s="3">
        <f t="shared" si="41"/>
        <v>1935.60374</v>
      </c>
      <c r="M108" s="3"/>
      <c r="N108" s="3">
        <f t="shared" si="42"/>
        <v>241048.9536</v>
      </c>
      <c r="O108" s="3">
        <f t="shared" si="43"/>
        <v>713.1625847</v>
      </c>
      <c r="P108" s="3">
        <f t="shared" si="44"/>
        <v>1840.068348</v>
      </c>
      <c r="Q108" s="3"/>
      <c r="R108" s="3">
        <f t="shared" ref="R108:T108" si="141">N108-J108</f>
        <v>-12515.13636</v>
      </c>
      <c r="S108" s="3">
        <f t="shared" si="141"/>
        <v>-37.02703064</v>
      </c>
      <c r="T108" s="3">
        <f t="shared" si="141"/>
        <v>-95.53539204</v>
      </c>
      <c r="U108" s="3"/>
      <c r="V108" s="3">
        <f t="shared" si="46"/>
        <v>0</v>
      </c>
      <c r="W108" s="3">
        <f t="shared" si="47"/>
        <v>0</v>
      </c>
      <c r="X108" s="3">
        <f t="shared" si="48"/>
        <v>0</v>
      </c>
      <c r="Y108" s="3"/>
      <c r="Z108" s="3"/>
    </row>
    <row r="109" ht="14.25" customHeight="1">
      <c r="A109" s="15">
        <v>294.0</v>
      </c>
      <c r="B109" s="2">
        <v>1.0</v>
      </c>
      <c r="C109" s="2">
        <f>IF(A109&gt;=6000, 0,VLOOKUP(A109,'Fall20 data fy22 comp rev '!$K$11:$N$536,3,0))</f>
        <v>5</v>
      </c>
      <c r="D109" s="3" t="s">
        <v>4246</v>
      </c>
      <c r="E109" s="3">
        <v>1976.0</v>
      </c>
      <c r="F109" s="3">
        <v>481.0</v>
      </c>
      <c r="G109" s="3">
        <v>112.0</v>
      </c>
      <c r="H109" s="3">
        <f t="shared" si="38"/>
        <v>537</v>
      </c>
      <c r="I109" s="88">
        <f t="shared" si="39"/>
        <v>0.2717611336</v>
      </c>
      <c r="J109" s="3">
        <v>606791.51</v>
      </c>
      <c r="K109" s="3">
        <f t="shared" si="40"/>
        <v>307.0807237</v>
      </c>
      <c r="L109" s="3">
        <f t="shared" si="41"/>
        <v>1129.965568</v>
      </c>
      <c r="M109" s="3"/>
      <c r="N109" s="3">
        <f t="shared" si="42"/>
        <v>988116.7031</v>
      </c>
      <c r="O109" s="3">
        <f t="shared" si="43"/>
        <v>500.0590603</v>
      </c>
      <c r="P109" s="3">
        <f t="shared" si="44"/>
        <v>1840.068348</v>
      </c>
      <c r="Q109" s="3"/>
      <c r="R109" s="3">
        <f t="shared" ref="R109:T109" si="142">N109-J109</f>
        <v>381325.1931</v>
      </c>
      <c r="S109" s="3">
        <f t="shared" si="142"/>
        <v>192.9783366</v>
      </c>
      <c r="T109" s="3">
        <f t="shared" si="142"/>
        <v>710.1027804</v>
      </c>
      <c r="U109" s="3"/>
      <c r="V109" s="3">
        <f t="shared" si="46"/>
        <v>287.8868918</v>
      </c>
      <c r="W109" s="3">
        <f t="shared" si="47"/>
        <v>568864.4982</v>
      </c>
      <c r="X109" s="3">
        <f t="shared" si="48"/>
        <v>94.90855522</v>
      </c>
      <c r="Y109" s="3"/>
      <c r="Z109" s="3"/>
    </row>
    <row r="110" ht="14.25" customHeight="1">
      <c r="A110" s="15">
        <v>297.0</v>
      </c>
      <c r="B110" s="2">
        <v>1.0</v>
      </c>
      <c r="C110" s="2">
        <f>IF(A110&gt;=6000, 0,VLOOKUP(A110,'Fall20 data fy22 comp rev '!$K$11:$N$536,3,0))</f>
        <v>6</v>
      </c>
      <c r="D110" s="3" t="s">
        <v>153</v>
      </c>
      <c r="E110" s="3">
        <v>360.0</v>
      </c>
      <c r="F110" s="3">
        <v>57.0</v>
      </c>
      <c r="G110" s="3">
        <v>60.0</v>
      </c>
      <c r="H110" s="3">
        <f t="shared" si="38"/>
        <v>87</v>
      </c>
      <c r="I110" s="88">
        <f t="shared" si="39"/>
        <v>0.2416666667</v>
      </c>
      <c r="J110" s="3">
        <v>86309.20999999999</v>
      </c>
      <c r="K110" s="3">
        <f t="shared" si="40"/>
        <v>239.7478056</v>
      </c>
      <c r="L110" s="3">
        <f t="shared" si="41"/>
        <v>992.0598851</v>
      </c>
      <c r="M110" s="3"/>
      <c r="N110" s="3">
        <f t="shared" si="42"/>
        <v>160085.9463</v>
      </c>
      <c r="O110" s="3">
        <f t="shared" si="43"/>
        <v>444.6831842</v>
      </c>
      <c r="P110" s="3">
        <f t="shared" si="44"/>
        <v>1840.068348</v>
      </c>
      <c r="Q110" s="3"/>
      <c r="R110" s="3">
        <f t="shared" ref="R110:T110" si="143">N110-J110</f>
        <v>73776.73631</v>
      </c>
      <c r="S110" s="3">
        <f t="shared" si="143"/>
        <v>204.9353786</v>
      </c>
      <c r="T110" s="3">
        <f t="shared" si="143"/>
        <v>848.0084634</v>
      </c>
      <c r="U110" s="3"/>
      <c r="V110" s="3">
        <f t="shared" si="46"/>
        <v>355.2198099</v>
      </c>
      <c r="W110" s="3">
        <f t="shared" si="47"/>
        <v>127879.1316</v>
      </c>
      <c r="X110" s="3">
        <f t="shared" si="48"/>
        <v>150.2844313</v>
      </c>
      <c r="Y110" s="3"/>
      <c r="Z110" s="3"/>
    </row>
    <row r="111" ht="14.25" customHeight="1">
      <c r="A111" s="15">
        <v>299.0</v>
      </c>
      <c r="B111" s="2">
        <v>1.0</v>
      </c>
      <c r="C111" s="2">
        <f>IF(A111&gt;=6000, 0,VLOOKUP(A111,'Fall20 data fy22 comp rev '!$K$11:$N$536,3,0))</f>
        <v>6</v>
      </c>
      <c r="D111" s="3" t="s">
        <v>4247</v>
      </c>
      <c r="E111" s="3">
        <v>714.0</v>
      </c>
      <c r="F111" s="3">
        <v>141.0</v>
      </c>
      <c r="G111" s="3">
        <v>54.0</v>
      </c>
      <c r="H111" s="3">
        <f t="shared" si="38"/>
        <v>168</v>
      </c>
      <c r="I111" s="88">
        <f t="shared" si="39"/>
        <v>0.2352941176</v>
      </c>
      <c r="J111" s="3">
        <v>171140.71</v>
      </c>
      <c r="K111" s="3">
        <f t="shared" si="40"/>
        <v>239.6928711</v>
      </c>
      <c r="L111" s="3">
        <f t="shared" si="41"/>
        <v>1018.694702</v>
      </c>
      <c r="M111" s="3"/>
      <c r="N111" s="3">
        <f t="shared" si="42"/>
        <v>309131.4825</v>
      </c>
      <c r="O111" s="3">
        <f t="shared" si="43"/>
        <v>432.9572585</v>
      </c>
      <c r="P111" s="3">
        <f t="shared" si="44"/>
        <v>1840.068348</v>
      </c>
      <c r="Q111" s="3"/>
      <c r="R111" s="3">
        <f t="shared" ref="R111:T111" si="144">N111-J111</f>
        <v>137990.7725</v>
      </c>
      <c r="S111" s="3">
        <f t="shared" si="144"/>
        <v>193.2643873</v>
      </c>
      <c r="T111" s="3">
        <f t="shared" si="144"/>
        <v>821.373646</v>
      </c>
      <c r="U111" s="3"/>
      <c r="V111" s="3">
        <f t="shared" si="46"/>
        <v>355.2747443</v>
      </c>
      <c r="W111" s="3">
        <f t="shared" si="47"/>
        <v>253666.1675</v>
      </c>
      <c r="X111" s="3">
        <f t="shared" si="48"/>
        <v>162.010357</v>
      </c>
      <c r="Y111" s="3"/>
      <c r="Z111" s="3"/>
    </row>
    <row r="112" ht="14.25" customHeight="1">
      <c r="A112" s="15">
        <v>300.0</v>
      </c>
      <c r="B112" s="2">
        <v>1.0</v>
      </c>
      <c r="C112" s="2">
        <f>IF(A112&gt;=6000, 0,VLOOKUP(A112,'Fall20 data fy22 comp rev '!$K$11:$N$536,3,0))</f>
        <v>5</v>
      </c>
      <c r="D112" s="3" t="s">
        <v>4248</v>
      </c>
      <c r="E112" s="3">
        <v>1108.0</v>
      </c>
      <c r="F112" s="3">
        <v>173.0</v>
      </c>
      <c r="G112" s="3">
        <v>51.0</v>
      </c>
      <c r="H112" s="3">
        <f t="shared" si="38"/>
        <v>198.5</v>
      </c>
      <c r="I112" s="88">
        <f t="shared" si="39"/>
        <v>0.1791516245</v>
      </c>
      <c r="J112" s="3">
        <v>151109.53000000003</v>
      </c>
      <c r="K112" s="3">
        <f t="shared" si="40"/>
        <v>136.3804422</v>
      </c>
      <c r="L112" s="3">
        <f t="shared" si="41"/>
        <v>761.2570781</v>
      </c>
      <c r="M112" s="3"/>
      <c r="N112" s="3">
        <f t="shared" si="42"/>
        <v>365253.5672</v>
      </c>
      <c r="O112" s="3">
        <f t="shared" si="43"/>
        <v>329.6512339</v>
      </c>
      <c r="P112" s="3">
        <f t="shared" si="44"/>
        <v>1840.068348</v>
      </c>
      <c r="Q112" s="3"/>
      <c r="R112" s="3">
        <f t="shared" ref="R112:T112" si="145">N112-J112</f>
        <v>214144.0372</v>
      </c>
      <c r="S112" s="3">
        <f t="shared" si="145"/>
        <v>193.2707917</v>
      </c>
      <c r="T112" s="3">
        <f t="shared" si="145"/>
        <v>1078.81127</v>
      </c>
      <c r="U112" s="3"/>
      <c r="V112" s="3">
        <f t="shared" si="46"/>
        <v>458.5871733</v>
      </c>
      <c r="W112" s="3">
        <f t="shared" si="47"/>
        <v>508114.588</v>
      </c>
      <c r="X112" s="3">
        <f t="shared" si="48"/>
        <v>265.3163816</v>
      </c>
      <c r="Y112" s="3"/>
      <c r="Z112" s="3"/>
    </row>
    <row r="113" ht="14.25" customHeight="1">
      <c r="A113" s="15">
        <v>306.0</v>
      </c>
      <c r="B113" s="2">
        <v>1.0</v>
      </c>
      <c r="C113" s="2">
        <f>IF(A113&gt;=6000, 0,VLOOKUP(A113,'Fall20 data fy22 comp rev '!$K$11:$N$536,3,0))</f>
        <v>6</v>
      </c>
      <c r="D113" s="3" t="s">
        <v>4249</v>
      </c>
      <c r="E113" s="3">
        <v>338.0</v>
      </c>
      <c r="F113" s="3">
        <v>153.0</v>
      </c>
      <c r="G113" s="3">
        <v>40.0</v>
      </c>
      <c r="H113" s="3">
        <f t="shared" si="38"/>
        <v>173</v>
      </c>
      <c r="I113" s="88">
        <f t="shared" si="39"/>
        <v>0.5118343195</v>
      </c>
      <c r="J113" s="3">
        <v>363790.31</v>
      </c>
      <c r="K113" s="3">
        <f t="shared" si="40"/>
        <v>1076.302692</v>
      </c>
      <c r="L113" s="3">
        <f t="shared" si="41"/>
        <v>2102.834162</v>
      </c>
      <c r="M113" s="3"/>
      <c r="N113" s="3">
        <f t="shared" si="42"/>
        <v>318331.8243</v>
      </c>
      <c r="O113" s="3">
        <f t="shared" si="43"/>
        <v>941.810131</v>
      </c>
      <c r="P113" s="3">
        <f t="shared" si="44"/>
        <v>1840.068348</v>
      </c>
      <c r="Q113" s="3"/>
      <c r="R113" s="3">
        <f t="shared" ref="R113:T113" si="146">N113-J113</f>
        <v>-45458.48572</v>
      </c>
      <c r="S113" s="3">
        <f t="shared" si="146"/>
        <v>-134.4925613</v>
      </c>
      <c r="T113" s="3">
        <f t="shared" si="146"/>
        <v>-262.7658134</v>
      </c>
      <c r="U113" s="3"/>
      <c r="V113" s="3">
        <f t="shared" si="46"/>
        <v>0</v>
      </c>
      <c r="W113" s="3">
        <f t="shared" si="47"/>
        <v>0</v>
      </c>
      <c r="X113" s="3">
        <f t="shared" si="48"/>
        <v>0</v>
      </c>
      <c r="Y113" s="3"/>
      <c r="Z113" s="3"/>
    </row>
    <row r="114" ht="14.25" customHeight="1">
      <c r="A114" s="15">
        <v>308.0</v>
      </c>
      <c r="B114" s="2">
        <v>1.0</v>
      </c>
      <c r="C114" s="2">
        <f>IF(A114&gt;=6000, 0,VLOOKUP(A114,'Fall20 data fy22 comp rev '!$K$11:$N$536,3,0))</f>
        <v>6</v>
      </c>
      <c r="D114" s="3" t="s">
        <v>4250</v>
      </c>
      <c r="E114" s="3">
        <v>619.0</v>
      </c>
      <c r="F114" s="3">
        <v>222.0</v>
      </c>
      <c r="G114" s="3">
        <v>64.0</v>
      </c>
      <c r="H114" s="3">
        <f t="shared" si="38"/>
        <v>254</v>
      </c>
      <c r="I114" s="88">
        <f t="shared" si="39"/>
        <v>0.4103392569</v>
      </c>
      <c r="J114" s="3">
        <v>428098.06</v>
      </c>
      <c r="K114" s="3">
        <f t="shared" si="40"/>
        <v>691.5962197</v>
      </c>
      <c r="L114" s="3">
        <f t="shared" si="41"/>
        <v>1685.425433</v>
      </c>
      <c r="M114" s="3"/>
      <c r="N114" s="3">
        <f t="shared" si="42"/>
        <v>467377.3605</v>
      </c>
      <c r="O114" s="3">
        <f t="shared" si="43"/>
        <v>755.0522787</v>
      </c>
      <c r="P114" s="3">
        <f t="shared" si="44"/>
        <v>1840.068348</v>
      </c>
      <c r="Q114" s="3"/>
      <c r="R114" s="3">
        <f t="shared" ref="R114:T114" si="147">N114-J114</f>
        <v>39279.3005</v>
      </c>
      <c r="S114" s="3">
        <f t="shared" si="147"/>
        <v>63.45605896</v>
      </c>
      <c r="T114" s="3">
        <f t="shared" si="147"/>
        <v>154.6429153</v>
      </c>
      <c r="U114" s="3"/>
      <c r="V114" s="3">
        <f t="shared" si="46"/>
        <v>0</v>
      </c>
      <c r="W114" s="3">
        <f t="shared" si="47"/>
        <v>0</v>
      </c>
      <c r="X114" s="3">
        <f t="shared" si="48"/>
        <v>0</v>
      </c>
      <c r="Y114" s="3"/>
      <c r="Z114" s="3"/>
    </row>
    <row r="115" ht="14.25" customHeight="1">
      <c r="A115" s="15">
        <v>309.0</v>
      </c>
      <c r="B115" s="2">
        <v>1.0</v>
      </c>
      <c r="C115" s="2">
        <f>IF(A115&gt;=6000, 0,VLOOKUP(A115,'Fall20 data fy22 comp rev '!$K$11:$N$536,3,0))</f>
        <v>5</v>
      </c>
      <c r="D115" s="3" t="s">
        <v>4251</v>
      </c>
      <c r="E115" s="3">
        <v>1734.0</v>
      </c>
      <c r="F115" s="3">
        <v>691.0</v>
      </c>
      <c r="G115" s="3">
        <v>194.0</v>
      </c>
      <c r="H115" s="3">
        <f t="shared" si="38"/>
        <v>788</v>
      </c>
      <c r="I115" s="88">
        <f t="shared" si="39"/>
        <v>0.4544405998</v>
      </c>
      <c r="J115" s="3">
        <v>1496427.6600000001</v>
      </c>
      <c r="K115" s="3">
        <f t="shared" si="40"/>
        <v>862.9917301</v>
      </c>
      <c r="L115" s="3">
        <f t="shared" si="41"/>
        <v>1899.019873</v>
      </c>
      <c r="M115" s="3"/>
      <c r="N115" s="3">
        <f t="shared" si="42"/>
        <v>1449973.859</v>
      </c>
      <c r="O115" s="3">
        <f t="shared" si="43"/>
        <v>836.2017639</v>
      </c>
      <c r="P115" s="3">
        <f t="shared" si="44"/>
        <v>1840.068348</v>
      </c>
      <c r="Q115" s="3"/>
      <c r="R115" s="3">
        <f t="shared" ref="R115:T115" si="148">N115-J115</f>
        <v>-46453.80145</v>
      </c>
      <c r="S115" s="3">
        <f t="shared" si="148"/>
        <v>-26.78996623</v>
      </c>
      <c r="T115" s="3">
        <f t="shared" si="148"/>
        <v>-58.95152468</v>
      </c>
      <c r="U115" s="3"/>
      <c r="V115" s="3">
        <f t="shared" si="46"/>
        <v>0</v>
      </c>
      <c r="W115" s="3">
        <f t="shared" si="47"/>
        <v>0</v>
      </c>
      <c r="X115" s="3">
        <f t="shared" si="48"/>
        <v>0</v>
      </c>
      <c r="Y115" s="3"/>
      <c r="Z115" s="3"/>
    </row>
    <row r="116" ht="14.25" customHeight="1">
      <c r="A116" s="15">
        <v>314.0</v>
      </c>
      <c r="B116" s="2">
        <v>1.0</v>
      </c>
      <c r="C116" s="2">
        <f>IF(A116&gt;=6000, 0,VLOOKUP(A116,'Fall20 data fy22 comp rev '!$K$11:$N$536,3,0))</f>
        <v>6</v>
      </c>
      <c r="D116" s="3" t="s">
        <v>4252</v>
      </c>
      <c r="E116" s="3">
        <v>755.0</v>
      </c>
      <c r="F116" s="3">
        <v>212.0</v>
      </c>
      <c r="G116" s="3">
        <v>100.0</v>
      </c>
      <c r="H116" s="3">
        <f t="shared" si="38"/>
        <v>262</v>
      </c>
      <c r="I116" s="88">
        <f t="shared" si="39"/>
        <v>0.3470198675</v>
      </c>
      <c r="J116" s="3">
        <v>376487.67</v>
      </c>
      <c r="K116" s="3">
        <f t="shared" si="40"/>
        <v>498.6591656</v>
      </c>
      <c r="L116" s="3">
        <f t="shared" si="41"/>
        <v>1436.97584</v>
      </c>
      <c r="M116" s="3"/>
      <c r="N116" s="3">
        <f t="shared" si="42"/>
        <v>482097.9073</v>
      </c>
      <c r="O116" s="3">
        <f t="shared" si="43"/>
        <v>638.5402746</v>
      </c>
      <c r="P116" s="3">
        <f t="shared" si="44"/>
        <v>1840.068348</v>
      </c>
      <c r="Q116" s="3"/>
      <c r="R116" s="3">
        <f t="shared" ref="R116:T116" si="149">N116-J116</f>
        <v>105610.2373</v>
      </c>
      <c r="S116" s="3">
        <f t="shared" si="149"/>
        <v>139.881109</v>
      </c>
      <c r="T116" s="3">
        <f t="shared" si="149"/>
        <v>403.0925087</v>
      </c>
      <c r="U116" s="3"/>
      <c r="V116" s="3">
        <f t="shared" si="46"/>
        <v>96.30844994</v>
      </c>
      <c r="W116" s="3">
        <f t="shared" si="47"/>
        <v>72712.8797</v>
      </c>
      <c r="X116" s="3">
        <f t="shared" si="48"/>
        <v>0</v>
      </c>
      <c r="Y116" s="3"/>
      <c r="Z116" s="3"/>
    </row>
    <row r="117" ht="14.25" customHeight="1">
      <c r="A117" s="15">
        <v>316.0</v>
      </c>
      <c r="B117" s="2">
        <v>1.0</v>
      </c>
      <c r="C117" s="2">
        <f>IF(A117&gt;=6000, 0,VLOOKUP(A117,'Fall20 data fy22 comp rev '!$K$11:$N$536,3,0))</f>
        <v>5</v>
      </c>
      <c r="D117" s="3" t="s">
        <v>4253</v>
      </c>
      <c r="E117" s="3">
        <v>1060.0</v>
      </c>
      <c r="F117" s="3">
        <v>415.0</v>
      </c>
      <c r="G117" s="3">
        <v>138.0</v>
      </c>
      <c r="H117" s="3">
        <f t="shared" si="38"/>
        <v>484</v>
      </c>
      <c r="I117" s="88">
        <f t="shared" si="39"/>
        <v>0.4566037736</v>
      </c>
      <c r="J117" s="3">
        <v>932380.2799999999</v>
      </c>
      <c r="K117" s="3">
        <f t="shared" si="40"/>
        <v>879.6040377</v>
      </c>
      <c r="L117" s="3">
        <f t="shared" si="41"/>
        <v>1926.405537</v>
      </c>
      <c r="M117" s="3"/>
      <c r="N117" s="3">
        <f t="shared" si="42"/>
        <v>890593.0806</v>
      </c>
      <c r="O117" s="3">
        <f t="shared" si="43"/>
        <v>840.1821515</v>
      </c>
      <c r="P117" s="3">
        <f t="shared" si="44"/>
        <v>1840.068348</v>
      </c>
      <c r="Q117" s="3"/>
      <c r="R117" s="3">
        <f t="shared" ref="R117:T117" si="150">N117-J117</f>
        <v>-41787.19937</v>
      </c>
      <c r="S117" s="3">
        <f t="shared" si="150"/>
        <v>-39.42188619</v>
      </c>
      <c r="T117" s="3">
        <f t="shared" si="150"/>
        <v>-86.33718877</v>
      </c>
      <c r="U117" s="3"/>
      <c r="V117" s="3">
        <f t="shared" si="46"/>
        <v>0</v>
      </c>
      <c r="W117" s="3">
        <f t="shared" si="47"/>
        <v>0</v>
      </c>
      <c r="X117" s="3">
        <f t="shared" si="48"/>
        <v>0</v>
      </c>
      <c r="Y117" s="3"/>
      <c r="Z117" s="3"/>
    </row>
    <row r="118" ht="14.25" customHeight="1">
      <c r="A118" s="15">
        <v>317.0</v>
      </c>
      <c r="B118" s="2">
        <v>1.0</v>
      </c>
      <c r="C118" s="2">
        <f>IF(A118&gt;=6000, 0,VLOOKUP(A118,'Fall20 data fy22 comp rev '!$K$11:$N$536,3,0))</f>
        <v>6</v>
      </c>
      <c r="D118" s="3" t="s">
        <v>4254</v>
      </c>
      <c r="E118" s="3">
        <v>954.0</v>
      </c>
      <c r="F118" s="3">
        <v>540.0</v>
      </c>
      <c r="G118" s="3">
        <v>115.0</v>
      </c>
      <c r="H118" s="3">
        <f t="shared" si="38"/>
        <v>597.5</v>
      </c>
      <c r="I118" s="88">
        <f t="shared" si="39"/>
        <v>0.6263102725</v>
      </c>
      <c r="J118" s="3">
        <v>1536490.02</v>
      </c>
      <c r="K118" s="3">
        <f t="shared" si="40"/>
        <v>1610.576541</v>
      </c>
      <c r="L118" s="3">
        <f t="shared" si="41"/>
        <v>2571.531414</v>
      </c>
      <c r="M118" s="3"/>
      <c r="N118" s="3">
        <f t="shared" si="42"/>
        <v>1099440.838</v>
      </c>
      <c r="O118" s="3">
        <f t="shared" si="43"/>
        <v>1152.453709</v>
      </c>
      <c r="P118" s="3">
        <f t="shared" si="44"/>
        <v>1840.068348</v>
      </c>
      <c r="Q118" s="3"/>
      <c r="R118" s="3">
        <f t="shared" ref="R118:T118" si="151">N118-J118</f>
        <v>-437049.1818</v>
      </c>
      <c r="S118" s="3">
        <f t="shared" si="151"/>
        <v>-458.1228321</v>
      </c>
      <c r="T118" s="3">
        <f t="shared" si="151"/>
        <v>-731.4630658</v>
      </c>
      <c r="U118" s="3"/>
      <c r="V118" s="3">
        <f t="shared" si="46"/>
        <v>0</v>
      </c>
      <c r="W118" s="3">
        <f t="shared" si="47"/>
        <v>0</v>
      </c>
      <c r="X118" s="3">
        <f t="shared" si="48"/>
        <v>0</v>
      </c>
      <c r="Y118" s="3"/>
      <c r="Z118" s="3"/>
    </row>
    <row r="119" ht="14.25" customHeight="1">
      <c r="A119" s="15">
        <v>318.0</v>
      </c>
      <c r="B119" s="2">
        <v>1.0</v>
      </c>
      <c r="C119" s="2">
        <f>IF(A119&gt;=6000, 0,VLOOKUP(A119,'Fall20 data fy22 comp rev '!$K$11:$N$536,3,0))</f>
        <v>4</v>
      </c>
      <c r="D119" s="3" t="s">
        <v>4255</v>
      </c>
      <c r="E119" s="3">
        <v>4147.0</v>
      </c>
      <c r="F119" s="3">
        <v>1259.0</v>
      </c>
      <c r="G119" s="3">
        <v>341.0</v>
      </c>
      <c r="H119" s="3">
        <f t="shared" si="38"/>
        <v>1429.5</v>
      </c>
      <c r="I119" s="88">
        <f t="shared" si="39"/>
        <v>0.3447070171</v>
      </c>
      <c r="J119" s="3">
        <v>2163531.63</v>
      </c>
      <c r="K119" s="3">
        <f t="shared" si="40"/>
        <v>521.7100627</v>
      </c>
      <c r="L119" s="3">
        <f t="shared" si="41"/>
        <v>1513.488374</v>
      </c>
      <c r="M119" s="3"/>
      <c r="N119" s="3">
        <f t="shared" si="42"/>
        <v>2630377.704</v>
      </c>
      <c r="O119" s="3">
        <f t="shared" si="43"/>
        <v>634.2844717</v>
      </c>
      <c r="P119" s="3">
        <f t="shared" si="44"/>
        <v>1840.068348</v>
      </c>
      <c r="Q119" s="3"/>
      <c r="R119" s="3">
        <f t="shared" ref="R119:T119" si="152">N119-J119</f>
        <v>466846.0741</v>
      </c>
      <c r="S119" s="3">
        <f t="shared" si="152"/>
        <v>112.574409</v>
      </c>
      <c r="T119" s="3">
        <f t="shared" si="152"/>
        <v>326.5799749</v>
      </c>
      <c r="U119" s="3"/>
      <c r="V119" s="3">
        <f t="shared" si="46"/>
        <v>73.2575528</v>
      </c>
      <c r="W119" s="3">
        <f t="shared" si="47"/>
        <v>303799.0715</v>
      </c>
      <c r="X119" s="3">
        <f t="shared" si="48"/>
        <v>0</v>
      </c>
      <c r="Y119" s="3"/>
      <c r="Z119" s="3"/>
    </row>
    <row r="120" ht="14.25" customHeight="1">
      <c r="A120" s="15">
        <v>319.0</v>
      </c>
      <c r="B120" s="2">
        <v>1.0</v>
      </c>
      <c r="C120" s="2">
        <f>IF(A120&gt;=6000, 0,VLOOKUP(A120,'Fall20 data fy22 comp rev '!$K$11:$N$536,3,0))</f>
        <v>6</v>
      </c>
      <c r="D120" s="3" t="s">
        <v>163</v>
      </c>
      <c r="E120" s="3">
        <v>602.0</v>
      </c>
      <c r="F120" s="3">
        <v>245.0</v>
      </c>
      <c r="G120" s="3">
        <v>75.0</v>
      </c>
      <c r="H120" s="3">
        <f t="shared" si="38"/>
        <v>282.5</v>
      </c>
      <c r="I120" s="88">
        <f t="shared" si="39"/>
        <v>0.469269103</v>
      </c>
      <c r="J120" s="3">
        <v>547354.73</v>
      </c>
      <c r="K120" s="3">
        <f t="shared" si="40"/>
        <v>909.2271262</v>
      </c>
      <c r="L120" s="3">
        <f t="shared" si="41"/>
        <v>1937.538867</v>
      </c>
      <c r="M120" s="3"/>
      <c r="N120" s="3">
        <f t="shared" si="42"/>
        <v>519819.3084</v>
      </c>
      <c r="O120" s="3">
        <f t="shared" si="43"/>
        <v>863.4872233</v>
      </c>
      <c r="P120" s="3">
        <f t="shared" si="44"/>
        <v>1840.068348</v>
      </c>
      <c r="Q120" s="3"/>
      <c r="R120" s="3">
        <f t="shared" ref="R120:T120" si="153">N120-J120</f>
        <v>-27535.42157</v>
      </c>
      <c r="S120" s="3">
        <f t="shared" si="153"/>
        <v>-45.73990294</v>
      </c>
      <c r="T120" s="3">
        <f t="shared" si="153"/>
        <v>-97.47051884</v>
      </c>
      <c r="U120" s="3"/>
      <c r="V120" s="3">
        <f t="shared" si="46"/>
        <v>0</v>
      </c>
      <c r="W120" s="3">
        <f t="shared" si="47"/>
        <v>0</v>
      </c>
      <c r="X120" s="3">
        <f t="shared" si="48"/>
        <v>0</v>
      </c>
      <c r="Y120" s="3"/>
      <c r="Z120" s="3"/>
    </row>
    <row r="121" ht="14.25" customHeight="1">
      <c r="A121" s="15">
        <v>330.0</v>
      </c>
      <c r="B121" s="2">
        <v>1.0</v>
      </c>
      <c r="C121" s="2">
        <f>IF(A121&gt;=6000, 0,VLOOKUP(A121,'Fall20 data fy22 comp rev '!$K$11:$N$536,3,0))</f>
        <v>6</v>
      </c>
      <c r="D121" s="3" t="s">
        <v>164</v>
      </c>
      <c r="E121" s="3">
        <v>300.0</v>
      </c>
      <c r="F121" s="3">
        <v>85.0</v>
      </c>
      <c r="G121" s="3">
        <v>42.0</v>
      </c>
      <c r="H121" s="3">
        <f t="shared" si="38"/>
        <v>106</v>
      </c>
      <c r="I121" s="88">
        <f t="shared" si="39"/>
        <v>0.3533333333</v>
      </c>
      <c r="J121" s="3">
        <v>156746.72</v>
      </c>
      <c r="K121" s="3">
        <f t="shared" si="40"/>
        <v>522.4890667</v>
      </c>
      <c r="L121" s="3">
        <f t="shared" si="41"/>
        <v>1478.742642</v>
      </c>
      <c r="M121" s="3"/>
      <c r="N121" s="3">
        <f t="shared" si="42"/>
        <v>195047.2449</v>
      </c>
      <c r="O121" s="3">
        <f t="shared" si="43"/>
        <v>650.1574831</v>
      </c>
      <c r="P121" s="3">
        <f t="shared" si="44"/>
        <v>1840.068348</v>
      </c>
      <c r="Q121" s="3"/>
      <c r="R121" s="3">
        <f t="shared" ref="R121:T121" si="154">N121-J121</f>
        <v>38300.52493</v>
      </c>
      <c r="S121" s="3">
        <f t="shared" si="154"/>
        <v>127.6684164</v>
      </c>
      <c r="T121" s="3">
        <f t="shared" si="154"/>
        <v>361.3257069</v>
      </c>
      <c r="U121" s="3"/>
      <c r="V121" s="3">
        <f t="shared" si="46"/>
        <v>72.47854883</v>
      </c>
      <c r="W121" s="3">
        <f t="shared" si="47"/>
        <v>21743.56465</v>
      </c>
      <c r="X121" s="3">
        <f t="shared" si="48"/>
        <v>0</v>
      </c>
      <c r="Y121" s="3"/>
      <c r="Z121" s="3"/>
    </row>
    <row r="122" ht="14.25" customHeight="1">
      <c r="A122" s="15">
        <v>332.0</v>
      </c>
      <c r="B122" s="2">
        <v>1.0</v>
      </c>
      <c r="C122" s="2">
        <f>IF(A122&gt;=6000, 0,VLOOKUP(A122,'Fall20 data fy22 comp rev '!$K$11:$N$536,3,0))</f>
        <v>5</v>
      </c>
      <c r="D122" s="3" t="s">
        <v>4256</v>
      </c>
      <c r="E122" s="3">
        <v>1643.0</v>
      </c>
      <c r="F122" s="3">
        <v>508.0</v>
      </c>
      <c r="G122" s="3">
        <v>148.0</v>
      </c>
      <c r="H122" s="3">
        <f t="shared" si="38"/>
        <v>582</v>
      </c>
      <c r="I122" s="88">
        <f t="shared" si="39"/>
        <v>0.354230067</v>
      </c>
      <c r="J122" s="3">
        <v>872560.39</v>
      </c>
      <c r="K122" s="3">
        <f t="shared" si="40"/>
        <v>531.077535</v>
      </c>
      <c r="L122" s="3">
        <f t="shared" si="41"/>
        <v>1499.244656</v>
      </c>
      <c r="M122" s="3"/>
      <c r="N122" s="3">
        <f t="shared" si="42"/>
        <v>1070919.779</v>
      </c>
      <c r="O122" s="3">
        <f t="shared" si="43"/>
        <v>651.8075343</v>
      </c>
      <c r="P122" s="3">
        <f t="shared" si="44"/>
        <v>1840.068348</v>
      </c>
      <c r="Q122" s="3"/>
      <c r="R122" s="3">
        <f t="shared" ref="R122:T122" si="155">N122-J122</f>
        <v>198359.3888</v>
      </c>
      <c r="S122" s="3">
        <f t="shared" si="155"/>
        <v>120.7299993</v>
      </c>
      <c r="T122" s="3">
        <f t="shared" si="155"/>
        <v>340.8236921</v>
      </c>
      <c r="U122" s="3"/>
      <c r="V122" s="3">
        <f t="shared" si="46"/>
        <v>63.8900805</v>
      </c>
      <c r="W122" s="3">
        <f t="shared" si="47"/>
        <v>104971.4023</v>
      </c>
      <c r="X122" s="3">
        <f t="shared" si="48"/>
        <v>0</v>
      </c>
      <c r="Y122" s="3"/>
      <c r="Z122" s="3"/>
    </row>
    <row r="123" ht="14.25" customHeight="1">
      <c r="A123" s="15">
        <v>333.0</v>
      </c>
      <c r="B123" s="2">
        <v>1.0</v>
      </c>
      <c r="C123" s="2">
        <f>IF(A123&gt;=6000, 0,VLOOKUP(A123,'Fall20 data fy22 comp rev '!$K$11:$N$536,3,0))</f>
        <v>6</v>
      </c>
      <c r="D123" s="3" t="s">
        <v>4257</v>
      </c>
      <c r="E123" s="3">
        <v>510.0</v>
      </c>
      <c r="F123" s="3">
        <v>161.0</v>
      </c>
      <c r="G123" s="3">
        <v>44.0</v>
      </c>
      <c r="H123" s="3">
        <f t="shared" si="38"/>
        <v>183</v>
      </c>
      <c r="I123" s="88">
        <f t="shared" si="39"/>
        <v>0.3588235294</v>
      </c>
      <c r="J123" s="3">
        <v>269545.25</v>
      </c>
      <c r="K123" s="3">
        <f t="shared" si="40"/>
        <v>528.520098</v>
      </c>
      <c r="L123" s="3">
        <f t="shared" si="41"/>
        <v>1472.924863</v>
      </c>
      <c r="M123" s="3"/>
      <c r="N123" s="3">
        <f t="shared" si="42"/>
        <v>336732.5078</v>
      </c>
      <c r="O123" s="3">
        <f t="shared" si="43"/>
        <v>660.2598191</v>
      </c>
      <c r="P123" s="3">
        <f t="shared" si="44"/>
        <v>1840.068348</v>
      </c>
      <c r="Q123" s="3"/>
      <c r="R123" s="3">
        <f t="shared" ref="R123:T123" si="156">N123-J123</f>
        <v>67187.25776</v>
      </c>
      <c r="S123" s="3">
        <f t="shared" si="156"/>
        <v>131.7397211</v>
      </c>
      <c r="T123" s="3">
        <f t="shared" si="156"/>
        <v>367.143485</v>
      </c>
      <c r="U123" s="3"/>
      <c r="V123" s="3">
        <f t="shared" si="46"/>
        <v>66.44751746</v>
      </c>
      <c r="W123" s="3">
        <f t="shared" si="47"/>
        <v>33888.2339</v>
      </c>
      <c r="X123" s="3">
        <f t="shared" si="48"/>
        <v>0</v>
      </c>
      <c r="Y123" s="3"/>
      <c r="Z123" s="3"/>
    </row>
    <row r="124" ht="14.25" customHeight="1">
      <c r="A124" s="15">
        <v>345.0</v>
      </c>
      <c r="B124" s="2">
        <v>1.0</v>
      </c>
      <c r="C124" s="2">
        <f>IF(A124&gt;=6000, 0,VLOOKUP(A124,'Fall20 data fy22 comp rev '!$K$11:$N$536,3,0))</f>
        <v>5</v>
      </c>
      <c r="D124" s="3" t="s">
        <v>167</v>
      </c>
      <c r="E124" s="3">
        <v>1556.0</v>
      </c>
      <c r="F124" s="3">
        <v>278.0</v>
      </c>
      <c r="G124" s="3">
        <v>128.0</v>
      </c>
      <c r="H124" s="3">
        <f t="shared" si="38"/>
        <v>342</v>
      </c>
      <c r="I124" s="88">
        <f t="shared" si="39"/>
        <v>0.2197943445</v>
      </c>
      <c r="J124" s="3">
        <v>313712.36</v>
      </c>
      <c r="K124" s="3">
        <f t="shared" si="40"/>
        <v>201.6146272</v>
      </c>
      <c r="L124" s="3">
        <f t="shared" si="41"/>
        <v>917.2876023</v>
      </c>
      <c r="M124" s="3"/>
      <c r="N124" s="3">
        <f t="shared" si="42"/>
        <v>629303.3752</v>
      </c>
      <c r="O124" s="3">
        <f t="shared" si="43"/>
        <v>404.4366164</v>
      </c>
      <c r="P124" s="3">
        <f t="shared" si="44"/>
        <v>1840.068348</v>
      </c>
      <c r="Q124" s="3"/>
      <c r="R124" s="3">
        <f t="shared" ref="R124:T124" si="157">N124-J124</f>
        <v>315591.0152</v>
      </c>
      <c r="S124" s="3">
        <f t="shared" si="157"/>
        <v>202.8219892</v>
      </c>
      <c r="T124" s="3">
        <f t="shared" si="157"/>
        <v>922.7807461</v>
      </c>
      <c r="U124" s="3"/>
      <c r="V124" s="3">
        <f t="shared" si="46"/>
        <v>393.3529882</v>
      </c>
      <c r="W124" s="3">
        <f t="shared" si="47"/>
        <v>612057.2497</v>
      </c>
      <c r="X124" s="3">
        <f t="shared" si="48"/>
        <v>190.5309991</v>
      </c>
      <c r="Y124" s="3"/>
      <c r="Z124" s="3"/>
    </row>
    <row r="125" ht="14.25" customHeight="1">
      <c r="A125" s="15">
        <v>347.0</v>
      </c>
      <c r="B125" s="2">
        <v>1.0</v>
      </c>
      <c r="C125" s="2">
        <f>IF(A125&gt;=6000, 0,VLOOKUP(A125,'Fall20 data fy22 comp rev '!$K$11:$N$536,3,0))</f>
        <v>4</v>
      </c>
      <c r="D125" s="3" t="s">
        <v>4258</v>
      </c>
      <c r="E125" s="3">
        <v>4455.0</v>
      </c>
      <c r="F125" s="3">
        <v>2417.0</v>
      </c>
      <c r="G125" s="3">
        <v>396.0</v>
      </c>
      <c r="H125" s="3">
        <f t="shared" si="38"/>
        <v>2615</v>
      </c>
      <c r="I125" s="88">
        <f t="shared" si="39"/>
        <v>0.5869809203</v>
      </c>
      <c r="J125" s="3">
        <v>6359297.620000001</v>
      </c>
      <c r="K125" s="3">
        <f t="shared" si="40"/>
        <v>1427.451767</v>
      </c>
      <c r="L125" s="3">
        <f t="shared" si="41"/>
        <v>2431.853774</v>
      </c>
      <c r="M125" s="3"/>
      <c r="N125" s="3">
        <f t="shared" si="42"/>
        <v>4811778.731</v>
      </c>
      <c r="O125" s="3">
        <f t="shared" si="43"/>
        <v>1080.085013</v>
      </c>
      <c r="P125" s="3">
        <f t="shared" si="44"/>
        <v>1840.068348</v>
      </c>
      <c r="Q125" s="3"/>
      <c r="R125" s="3">
        <f t="shared" ref="R125:T125" si="158">N125-J125</f>
        <v>-1547518.889</v>
      </c>
      <c r="S125" s="3">
        <f t="shared" si="158"/>
        <v>-347.366754</v>
      </c>
      <c r="T125" s="3">
        <f t="shared" si="158"/>
        <v>-591.785426</v>
      </c>
      <c r="U125" s="3"/>
      <c r="V125" s="3">
        <f t="shared" si="46"/>
        <v>0</v>
      </c>
      <c r="W125" s="3">
        <f t="shared" si="47"/>
        <v>0</v>
      </c>
      <c r="X125" s="3">
        <f t="shared" si="48"/>
        <v>0</v>
      </c>
      <c r="Y125" s="3"/>
      <c r="Z125" s="3"/>
    </row>
    <row r="126" ht="14.25" customHeight="1">
      <c r="A126" s="15">
        <v>356.0</v>
      </c>
      <c r="B126" s="2">
        <v>1.0</v>
      </c>
      <c r="C126" s="2">
        <f>IF(A126&gt;=6000, 0,VLOOKUP(A126,'Fall20 data fy22 comp rev '!$K$11:$N$536,3,0))</f>
        <v>6</v>
      </c>
      <c r="D126" s="3" t="s">
        <v>4259</v>
      </c>
      <c r="E126" s="3">
        <v>162.0</v>
      </c>
      <c r="F126" s="3">
        <v>52.0</v>
      </c>
      <c r="G126" s="3">
        <v>7.0</v>
      </c>
      <c r="H126" s="3">
        <f t="shared" si="38"/>
        <v>55.5</v>
      </c>
      <c r="I126" s="88">
        <f t="shared" si="39"/>
        <v>0.3425925926</v>
      </c>
      <c r="J126" s="3">
        <v>78154.44</v>
      </c>
      <c r="K126" s="3">
        <f t="shared" si="40"/>
        <v>482.4348148</v>
      </c>
      <c r="L126" s="3">
        <f t="shared" si="41"/>
        <v>1408.188108</v>
      </c>
      <c r="M126" s="3"/>
      <c r="N126" s="3">
        <f t="shared" si="42"/>
        <v>102123.7933</v>
      </c>
      <c r="O126" s="3">
        <f t="shared" si="43"/>
        <v>630.393786</v>
      </c>
      <c r="P126" s="3">
        <f t="shared" si="44"/>
        <v>1840.068348</v>
      </c>
      <c r="Q126" s="3"/>
      <c r="R126" s="3">
        <f t="shared" ref="R126:T126" si="159">N126-J126</f>
        <v>23969.35334</v>
      </c>
      <c r="S126" s="3">
        <f t="shared" si="159"/>
        <v>147.9589712</v>
      </c>
      <c r="T126" s="3">
        <f t="shared" si="159"/>
        <v>431.8802403</v>
      </c>
      <c r="U126" s="3"/>
      <c r="V126" s="3">
        <f t="shared" si="46"/>
        <v>112.5328007</v>
      </c>
      <c r="W126" s="3">
        <f t="shared" si="47"/>
        <v>18230.31371</v>
      </c>
      <c r="X126" s="3">
        <f t="shared" si="48"/>
        <v>0</v>
      </c>
      <c r="Y126" s="3"/>
      <c r="Z126" s="3"/>
    </row>
    <row r="127" ht="14.25" customHeight="1">
      <c r="A127" s="15">
        <v>361.0</v>
      </c>
      <c r="B127" s="2">
        <v>1.0</v>
      </c>
      <c r="C127" s="2">
        <f>IF(A127&gt;=6000, 0,VLOOKUP(A127,'Fall20 data fy22 comp rev '!$K$11:$N$536,3,0))</f>
        <v>5</v>
      </c>
      <c r="D127" s="3" t="s">
        <v>170</v>
      </c>
      <c r="E127" s="3">
        <v>1011.0</v>
      </c>
      <c r="F127" s="3">
        <v>292.0</v>
      </c>
      <c r="G127" s="3">
        <v>99.0</v>
      </c>
      <c r="H127" s="3">
        <f t="shared" si="38"/>
        <v>341.5</v>
      </c>
      <c r="I127" s="88">
        <f t="shared" si="39"/>
        <v>0.3377843719</v>
      </c>
      <c r="J127" s="3">
        <v>491201.75</v>
      </c>
      <c r="K127" s="3">
        <f t="shared" si="40"/>
        <v>485.8573195</v>
      </c>
      <c r="L127" s="3">
        <f t="shared" si="41"/>
        <v>1438.3653</v>
      </c>
      <c r="M127" s="3"/>
      <c r="N127" s="3">
        <f t="shared" si="42"/>
        <v>628383.341</v>
      </c>
      <c r="O127" s="3">
        <f t="shared" si="43"/>
        <v>621.5463313</v>
      </c>
      <c r="P127" s="3">
        <f t="shared" si="44"/>
        <v>1840.068348</v>
      </c>
      <c r="Q127" s="3"/>
      <c r="R127" s="3">
        <f t="shared" ref="R127:T127" si="160">N127-J127</f>
        <v>137181.591</v>
      </c>
      <c r="S127" s="3">
        <f t="shared" si="160"/>
        <v>135.6890119</v>
      </c>
      <c r="T127" s="3">
        <f t="shared" si="160"/>
        <v>401.7030483</v>
      </c>
      <c r="U127" s="3"/>
      <c r="V127" s="3">
        <f t="shared" si="46"/>
        <v>109.110296</v>
      </c>
      <c r="W127" s="3">
        <f t="shared" si="47"/>
        <v>110310.5093</v>
      </c>
      <c r="X127" s="3">
        <f t="shared" si="48"/>
        <v>0</v>
      </c>
      <c r="Y127" s="3"/>
      <c r="Z127" s="3"/>
    </row>
    <row r="128" ht="14.25" customHeight="1">
      <c r="A128" s="15">
        <v>362.0</v>
      </c>
      <c r="B128" s="2">
        <v>1.0</v>
      </c>
      <c r="C128" s="2">
        <f>IF(A128&gt;=6000, 0,VLOOKUP(A128,'Fall20 data fy22 comp rev '!$K$11:$N$536,3,0))</f>
        <v>6</v>
      </c>
      <c r="D128" s="3" t="s">
        <v>171</v>
      </c>
      <c r="E128" s="3">
        <v>327.0</v>
      </c>
      <c r="F128" s="3">
        <v>90.0</v>
      </c>
      <c r="G128" s="3">
        <v>27.0</v>
      </c>
      <c r="H128" s="3">
        <f t="shared" si="38"/>
        <v>103.5</v>
      </c>
      <c r="I128" s="88">
        <f t="shared" si="39"/>
        <v>0.3165137615</v>
      </c>
      <c r="J128" s="3">
        <v>134635.80000000002</v>
      </c>
      <c r="K128" s="3">
        <f t="shared" si="40"/>
        <v>411.7302752</v>
      </c>
      <c r="L128" s="3">
        <f t="shared" si="41"/>
        <v>1300.828986</v>
      </c>
      <c r="M128" s="3"/>
      <c r="N128" s="3">
        <f t="shared" si="42"/>
        <v>190447.0741</v>
      </c>
      <c r="O128" s="3">
        <f t="shared" si="43"/>
        <v>582.4069543</v>
      </c>
      <c r="P128" s="3">
        <f t="shared" si="44"/>
        <v>1840.068348</v>
      </c>
      <c r="Q128" s="3"/>
      <c r="R128" s="3">
        <f t="shared" ref="R128:T128" si="161">N128-J128</f>
        <v>55811.27406</v>
      </c>
      <c r="S128" s="3">
        <f t="shared" si="161"/>
        <v>170.6766791</v>
      </c>
      <c r="T128" s="3">
        <f t="shared" si="161"/>
        <v>539.2393629</v>
      </c>
      <c r="U128" s="3"/>
      <c r="V128" s="3">
        <f t="shared" si="46"/>
        <v>183.2373403</v>
      </c>
      <c r="W128" s="3">
        <f t="shared" si="47"/>
        <v>59918.61027</v>
      </c>
      <c r="X128" s="3">
        <f t="shared" si="48"/>
        <v>12.56066118</v>
      </c>
      <c r="Y128" s="3"/>
      <c r="Z128" s="3"/>
    </row>
    <row r="129" ht="14.25" customHeight="1">
      <c r="A129" s="15">
        <v>363.0</v>
      </c>
      <c r="B129" s="2">
        <v>1.0</v>
      </c>
      <c r="C129" s="2">
        <f>IF(A129&gt;=6000, 0,VLOOKUP(A129,'Fall20 data fy22 comp rev '!$K$11:$N$536,3,0))</f>
        <v>6</v>
      </c>
      <c r="D129" s="3" t="s">
        <v>172</v>
      </c>
      <c r="E129" s="3">
        <v>284.0</v>
      </c>
      <c r="F129" s="3">
        <v>119.0</v>
      </c>
      <c r="G129" s="3">
        <v>23.0</v>
      </c>
      <c r="H129" s="3">
        <f t="shared" si="38"/>
        <v>130.5</v>
      </c>
      <c r="I129" s="88">
        <f t="shared" si="39"/>
        <v>0.4595070423</v>
      </c>
      <c r="J129" s="3">
        <v>253947.2</v>
      </c>
      <c r="K129" s="3">
        <f t="shared" si="40"/>
        <v>894.1802817</v>
      </c>
      <c r="L129" s="3">
        <f t="shared" si="41"/>
        <v>1945.955556</v>
      </c>
      <c r="M129" s="3"/>
      <c r="N129" s="3">
        <f t="shared" si="42"/>
        <v>240128.9195</v>
      </c>
      <c r="O129" s="3">
        <f t="shared" si="43"/>
        <v>845.5243643</v>
      </c>
      <c r="P129" s="3">
        <f t="shared" si="44"/>
        <v>1840.068348</v>
      </c>
      <c r="Q129" s="3"/>
      <c r="R129" s="3">
        <f t="shared" ref="R129:T129" si="162">N129-J129</f>
        <v>-13818.28053</v>
      </c>
      <c r="S129" s="3">
        <f t="shared" si="162"/>
        <v>-48.65591736</v>
      </c>
      <c r="T129" s="3">
        <f t="shared" si="162"/>
        <v>-105.8872071</v>
      </c>
      <c r="U129" s="3"/>
      <c r="V129" s="3">
        <f t="shared" si="46"/>
        <v>0</v>
      </c>
      <c r="W129" s="3">
        <f t="shared" si="47"/>
        <v>0</v>
      </c>
      <c r="X129" s="3">
        <f t="shared" si="48"/>
        <v>0</v>
      </c>
      <c r="Y129" s="3"/>
      <c r="Z129" s="3"/>
    </row>
    <row r="130" ht="14.25" customHeight="1">
      <c r="A130" s="15">
        <v>378.0</v>
      </c>
      <c r="B130" s="2">
        <v>1.0</v>
      </c>
      <c r="C130" s="2">
        <f>IF(A130&gt;=6000, 0,VLOOKUP(A130,'Fall20 data fy22 comp rev '!$K$11:$N$536,3,0))</f>
        <v>6</v>
      </c>
      <c r="D130" s="3" t="s">
        <v>4260</v>
      </c>
      <c r="E130" s="3">
        <v>568.0</v>
      </c>
      <c r="F130" s="3">
        <v>138.0</v>
      </c>
      <c r="G130" s="3">
        <v>71.0</v>
      </c>
      <c r="H130" s="3">
        <f t="shared" si="38"/>
        <v>173.5</v>
      </c>
      <c r="I130" s="88">
        <f t="shared" si="39"/>
        <v>0.3054577465</v>
      </c>
      <c r="J130" s="3">
        <v>218208.51</v>
      </c>
      <c r="K130" s="3">
        <f t="shared" si="40"/>
        <v>384.169912</v>
      </c>
      <c r="L130" s="3">
        <f t="shared" si="41"/>
        <v>1257.685937</v>
      </c>
      <c r="M130" s="3"/>
      <c r="N130" s="3">
        <f t="shared" si="42"/>
        <v>319251.8585</v>
      </c>
      <c r="O130" s="3">
        <f t="shared" si="43"/>
        <v>562.0631311</v>
      </c>
      <c r="P130" s="3">
        <f t="shared" si="44"/>
        <v>1840.068348</v>
      </c>
      <c r="Q130" s="3"/>
      <c r="R130" s="3">
        <f t="shared" ref="R130:T130" si="163">N130-J130</f>
        <v>101043.3485</v>
      </c>
      <c r="S130" s="3">
        <f t="shared" si="163"/>
        <v>177.8932191</v>
      </c>
      <c r="T130" s="3">
        <f t="shared" si="163"/>
        <v>582.3824118</v>
      </c>
      <c r="U130" s="3"/>
      <c r="V130" s="3">
        <f t="shared" si="46"/>
        <v>210.7977035</v>
      </c>
      <c r="W130" s="3">
        <f t="shared" si="47"/>
        <v>119733.0956</v>
      </c>
      <c r="X130" s="3">
        <f t="shared" si="48"/>
        <v>32.90448442</v>
      </c>
      <c r="Y130" s="3"/>
      <c r="Z130" s="3"/>
    </row>
    <row r="131" ht="14.25" customHeight="1">
      <c r="A131" s="15">
        <v>381.0</v>
      </c>
      <c r="B131" s="2">
        <v>1.0</v>
      </c>
      <c r="C131" s="2">
        <f>IF(A131&gt;=6000, 0,VLOOKUP(A131,'Fall20 data fy22 comp rev '!$K$11:$N$536,3,0))</f>
        <v>5</v>
      </c>
      <c r="D131" s="3" t="s">
        <v>4261</v>
      </c>
      <c r="E131" s="3">
        <v>1391.0</v>
      </c>
      <c r="F131" s="3">
        <v>237.0</v>
      </c>
      <c r="G131" s="3">
        <v>125.0</v>
      </c>
      <c r="H131" s="3">
        <f t="shared" si="38"/>
        <v>299.5</v>
      </c>
      <c r="I131" s="88">
        <f t="shared" si="39"/>
        <v>0.2153127247</v>
      </c>
      <c r="J131" s="3">
        <v>286128.44</v>
      </c>
      <c r="K131" s="3">
        <f t="shared" si="40"/>
        <v>205.6998131</v>
      </c>
      <c r="L131" s="3">
        <f t="shared" si="41"/>
        <v>955.3537229</v>
      </c>
      <c r="M131" s="3"/>
      <c r="N131" s="3">
        <f t="shared" si="42"/>
        <v>551100.4704</v>
      </c>
      <c r="O131" s="3">
        <f t="shared" si="43"/>
        <v>396.1901297</v>
      </c>
      <c r="P131" s="3">
        <f t="shared" si="44"/>
        <v>1840.068348</v>
      </c>
      <c r="Q131" s="3"/>
      <c r="R131" s="3">
        <f t="shared" ref="R131:T131" si="164">N131-J131</f>
        <v>264972.0304</v>
      </c>
      <c r="S131" s="3">
        <f t="shared" si="164"/>
        <v>190.4903166</v>
      </c>
      <c r="T131" s="3">
        <f t="shared" si="164"/>
        <v>884.7146255</v>
      </c>
      <c r="U131" s="3"/>
      <c r="V131" s="3">
        <f t="shared" si="46"/>
        <v>389.2678024</v>
      </c>
      <c r="W131" s="3">
        <f t="shared" si="47"/>
        <v>541471.5132</v>
      </c>
      <c r="X131" s="3">
        <f t="shared" si="48"/>
        <v>198.7774858</v>
      </c>
      <c r="Y131" s="3"/>
      <c r="Z131" s="3"/>
    </row>
    <row r="132" ht="14.25" customHeight="1">
      <c r="A132" s="15">
        <v>390.0</v>
      </c>
      <c r="B132" s="2">
        <v>1.0</v>
      </c>
      <c r="C132" s="2">
        <f>IF(A132&gt;=6000, 0,VLOOKUP(A132,'Fall20 data fy22 comp rev '!$K$11:$N$536,3,0))</f>
        <v>6</v>
      </c>
      <c r="D132" s="3" t="s">
        <v>175</v>
      </c>
      <c r="E132" s="3">
        <v>469.0</v>
      </c>
      <c r="F132" s="3">
        <v>134.0</v>
      </c>
      <c r="G132" s="3">
        <v>66.0</v>
      </c>
      <c r="H132" s="3">
        <f t="shared" si="38"/>
        <v>167</v>
      </c>
      <c r="I132" s="88">
        <f t="shared" si="39"/>
        <v>0.3560767591</v>
      </c>
      <c r="J132" s="3">
        <v>249076.23</v>
      </c>
      <c r="K132" s="3">
        <f t="shared" si="40"/>
        <v>531.0793817</v>
      </c>
      <c r="L132" s="3">
        <f t="shared" si="41"/>
        <v>1491.474431</v>
      </c>
      <c r="M132" s="3"/>
      <c r="N132" s="3">
        <f t="shared" si="42"/>
        <v>307291.4142</v>
      </c>
      <c r="O132" s="3">
        <f t="shared" si="43"/>
        <v>655.205574</v>
      </c>
      <c r="P132" s="3">
        <f t="shared" si="44"/>
        <v>1840.068348</v>
      </c>
      <c r="Q132" s="3"/>
      <c r="R132" s="3">
        <f t="shared" ref="R132:T132" si="165">N132-J132</f>
        <v>58215.18419</v>
      </c>
      <c r="S132" s="3">
        <f t="shared" si="165"/>
        <v>124.1261923</v>
      </c>
      <c r="T132" s="3">
        <f t="shared" si="165"/>
        <v>348.5939173</v>
      </c>
      <c r="U132" s="3"/>
      <c r="V132" s="3">
        <f t="shared" si="46"/>
        <v>63.88823384</v>
      </c>
      <c r="W132" s="3">
        <f t="shared" si="47"/>
        <v>29963.58167</v>
      </c>
      <c r="X132" s="3">
        <f t="shared" si="48"/>
        <v>0</v>
      </c>
      <c r="Y132" s="3"/>
      <c r="Z132" s="3"/>
    </row>
    <row r="133" ht="14.25" customHeight="1">
      <c r="A133" s="15">
        <v>391.0</v>
      </c>
      <c r="B133" s="2">
        <v>1.0</v>
      </c>
      <c r="C133" s="2">
        <f>IF(A133&gt;=6000, 0,VLOOKUP(A133,'Fall20 data fy22 comp rev '!$K$11:$N$536,3,0))</f>
        <v>6</v>
      </c>
      <c r="D133" s="3" t="s">
        <v>4262</v>
      </c>
      <c r="E133" s="3">
        <v>524.0</v>
      </c>
      <c r="F133" s="3">
        <v>98.0</v>
      </c>
      <c r="G133" s="3">
        <v>36.0</v>
      </c>
      <c r="H133" s="3">
        <f t="shared" si="38"/>
        <v>116</v>
      </c>
      <c r="I133" s="88">
        <f t="shared" si="39"/>
        <v>0.2213740458</v>
      </c>
      <c r="J133" s="3">
        <v>105957.28</v>
      </c>
      <c r="K133" s="3">
        <f t="shared" si="40"/>
        <v>202.2085496</v>
      </c>
      <c r="L133" s="3">
        <f t="shared" si="41"/>
        <v>913.4248276</v>
      </c>
      <c r="M133" s="3"/>
      <c r="N133" s="3">
        <f t="shared" si="42"/>
        <v>213447.9284</v>
      </c>
      <c r="O133" s="3">
        <f t="shared" si="43"/>
        <v>407.3433748</v>
      </c>
      <c r="P133" s="3">
        <f t="shared" si="44"/>
        <v>1840.068348</v>
      </c>
      <c r="Q133" s="3"/>
      <c r="R133" s="3">
        <f t="shared" ref="R133:T133" si="166">N133-J133</f>
        <v>107490.6484</v>
      </c>
      <c r="S133" s="3">
        <f t="shared" si="166"/>
        <v>205.1348252</v>
      </c>
      <c r="T133" s="3">
        <f t="shared" si="166"/>
        <v>926.6435208</v>
      </c>
      <c r="U133" s="3"/>
      <c r="V133" s="3">
        <f t="shared" si="46"/>
        <v>392.7590659</v>
      </c>
      <c r="W133" s="3">
        <f t="shared" si="47"/>
        <v>205805.7505</v>
      </c>
      <c r="X133" s="3">
        <f t="shared" si="48"/>
        <v>187.6242407</v>
      </c>
      <c r="Y133" s="3"/>
      <c r="Z133" s="3"/>
    </row>
    <row r="134" ht="14.25" customHeight="1">
      <c r="A134" s="15">
        <v>397.0</v>
      </c>
      <c r="B134" s="2">
        <v>52.0</v>
      </c>
      <c r="C134" s="2">
        <v>0.0</v>
      </c>
      <c r="D134" s="3" t="s">
        <v>177</v>
      </c>
      <c r="E134" s="3">
        <v>75.0</v>
      </c>
      <c r="F134" s="3">
        <v>15.0</v>
      </c>
      <c r="G134" s="3">
        <v>5.0</v>
      </c>
      <c r="H134" s="3">
        <f t="shared" si="38"/>
        <v>17.5</v>
      </c>
      <c r="I134" s="88">
        <f t="shared" si="39"/>
        <v>0.2333333333</v>
      </c>
      <c r="J134" s="3">
        <v>20250.1</v>
      </c>
      <c r="K134" s="3">
        <f t="shared" si="40"/>
        <v>270.0013333</v>
      </c>
      <c r="L134" s="3">
        <f t="shared" si="41"/>
        <v>1157.148571</v>
      </c>
      <c r="M134" s="3"/>
      <c r="N134" s="3">
        <f t="shared" si="42"/>
        <v>32201.1961</v>
      </c>
      <c r="O134" s="3">
        <f t="shared" si="43"/>
        <v>429.3492813</v>
      </c>
      <c r="P134" s="3">
        <f t="shared" si="44"/>
        <v>1840.068348</v>
      </c>
      <c r="Q134" s="3"/>
      <c r="R134" s="3">
        <f t="shared" ref="R134:T134" si="167">N134-J134</f>
        <v>11951.0961</v>
      </c>
      <c r="S134" s="3">
        <f t="shared" si="167"/>
        <v>159.347948</v>
      </c>
      <c r="T134" s="3">
        <f t="shared" si="167"/>
        <v>682.919777</v>
      </c>
      <c r="U134" s="3"/>
      <c r="V134" s="3">
        <f t="shared" si="46"/>
        <v>324.9662822</v>
      </c>
      <c r="W134" s="3">
        <f t="shared" si="47"/>
        <v>24372.47116</v>
      </c>
      <c r="X134" s="3">
        <f t="shared" si="48"/>
        <v>165.6183342</v>
      </c>
      <c r="Y134" s="3"/>
      <c r="Z134" s="3"/>
    </row>
    <row r="135" ht="14.25" customHeight="1">
      <c r="A135" s="15">
        <v>398.0</v>
      </c>
      <c r="B135" s="2">
        <v>52.0</v>
      </c>
      <c r="C135" s="2">
        <v>0.0</v>
      </c>
      <c r="D135" s="3" t="s">
        <v>178</v>
      </c>
      <c r="E135" s="3">
        <v>18.0</v>
      </c>
      <c r="F135" s="3">
        <v>5.0</v>
      </c>
      <c r="G135" s="3">
        <v>0.0</v>
      </c>
      <c r="H135" s="3">
        <f t="shared" si="38"/>
        <v>5</v>
      </c>
      <c r="I135" s="88">
        <f t="shared" si="39"/>
        <v>0.2777777778</v>
      </c>
      <c r="J135" s="3">
        <v>5691.92</v>
      </c>
      <c r="K135" s="3">
        <f t="shared" si="40"/>
        <v>316.2177778</v>
      </c>
      <c r="L135" s="3">
        <f t="shared" si="41"/>
        <v>1138.384</v>
      </c>
      <c r="M135" s="3"/>
      <c r="N135" s="3">
        <f t="shared" si="42"/>
        <v>9200.341742</v>
      </c>
      <c r="O135" s="3">
        <f t="shared" si="43"/>
        <v>511.1300968</v>
      </c>
      <c r="P135" s="3">
        <f t="shared" si="44"/>
        <v>1840.068348</v>
      </c>
      <c r="Q135" s="3"/>
      <c r="R135" s="3">
        <f t="shared" ref="R135:T135" si="168">N135-J135</f>
        <v>3508.421742</v>
      </c>
      <c r="S135" s="3">
        <f t="shared" si="168"/>
        <v>194.912319</v>
      </c>
      <c r="T135" s="3">
        <f t="shared" si="168"/>
        <v>701.6843484</v>
      </c>
      <c r="U135" s="3"/>
      <c r="V135" s="3">
        <f t="shared" si="46"/>
        <v>278.7498377</v>
      </c>
      <c r="W135" s="3">
        <f t="shared" si="47"/>
        <v>5017.497079</v>
      </c>
      <c r="X135" s="3">
        <f t="shared" si="48"/>
        <v>83.83751872</v>
      </c>
      <c r="Y135" s="3"/>
      <c r="Z135" s="3"/>
    </row>
    <row r="136" ht="14.25" customHeight="1">
      <c r="A136" s="15">
        <v>402.0</v>
      </c>
      <c r="B136" s="2">
        <v>1.0</v>
      </c>
      <c r="C136" s="2">
        <f>IF(A136&gt;=6000, 0,VLOOKUP(A136,'Fall20 data fy22 comp rev '!$K$11:$N$536,3,0))</f>
        <v>6</v>
      </c>
      <c r="D136" s="3" t="s">
        <v>4263</v>
      </c>
      <c r="E136" s="3">
        <v>138.0</v>
      </c>
      <c r="F136" s="3">
        <v>33.0</v>
      </c>
      <c r="G136" s="3">
        <v>10.0</v>
      </c>
      <c r="H136" s="3">
        <f t="shared" si="38"/>
        <v>38</v>
      </c>
      <c r="I136" s="88">
        <f t="shared" si="39"/>
        <v>0.2753623188</v>
      </c>
      <c r="J136" s="3">
        <v>48983.350000000006</v>
      </c>
      <c r="K136" s="3">
        <f t="shared" si="40"/>
        <v>354.9518116</v>
      </c>
      <c r="L136" s="3">
        <f t="shared" si="41"/>
        <v>1289.035526</v>
      </c>
      <c r="M136" s="3"/>
      <c r="N136" s="3">
        <f t="shared" si="42"/>
        <v>69922.59724</v>
      </c>
      <c r="O136" s="3">
        <f t="shared" si="43"/>
        <v>506.6854872</v>
      </c>
      <c r="P136" s="3">
        <f t="shared" si="44"/>
        <v>1840.068348</v>
      </c>
      <c r="Q136" s="3"/>
      <c r="R136" s="3">
        <f t="shared" ref="R136:T136" si="169">N136-J136</f>
        <v>20939.24724</v>
      </c>
      <c r="S136" s="3">
        <f t="shared" si="169"/>
        <v>151.7336757</v>
      </c>
      <c r="T136" s="3">
        <f t="shared" si="169"/>
        <v>551.0328221</v>
      </c>
      <c r="U136" s="3"/>
      <c r="V136" s="3">
        <f t="shared" si="46"/>
        <v>240.0158039</v>
      </c>
      <c r="W136" s="3">
        <f t="shared" si="47"/>
        <v>33122.18094</v>
      </c>
      <c r="X136" s="3">
        <f t="shared" si="48"/>
        <v>88.28212825</v>
      </c>
      <c r="Y136" s="3"/>
      <c r="Z136" s="3"/>
    </row>
    <row r="137" ht="14.25" customHeight="1">
      <c r="A137" s="15">
        <v>403.0</v>
      </c>
      <c r="B137" s="2">
        <v>1.0</v>
      </c>
      <c r="C137" s="2">
        <f>IF(A137&gt;=6000, 0,VLOOKUP(A137,'Fall20 data fy22 comp rev '!$K$11:$N$536,3,0))</f>
        <v>6</v>
      </c>
      <c r="D137" s="3" t="s">
        <v>4264</v>
      </c>
      <c r="E137" s="3">
        <v>91.0</v>
      </c>
      <c r="F137" s="3">
        <v>19.0</v>
      </c>
      <c r="G137" s="3">
        <v>15.0</v>
      </c>
      <c r="H137" s="3">
        <f t="shared" si="38"/>
        <v>26.5</v>
      </c>
      <c r="I137" s="88">
        <f t="shared" si="39"/>
        <v>0.2912087912</v>
      </c>
      <c r="J137" s="3">
        <v>31688.67</v>
      </c>
      <c r="K137" s="3">
        <f t="shared" si="40"/>
        <v>348.2271429</v>
      </c>
      <c r="L137" s="3">
        <f t="shared" si="41"/>
        <v>1195.798868</v>
      </c>
      <c r="M137" s="3"/>
      <c r="N137" s="3">
        <f t="shared" si="42"/>
        <v>48761.81123</v>
      </c>
      <c r="O137" s="3">
        <f t="shared" si="43"/>
        <v>535.8440795</v>
      </c>
      <c r="P137" s="3">
        <f t="shared" si="44"/>
        <v>1840.068348</v>
      </c>
      <c r="Q137" s="3"/>
      <c r="R137" s="3">
        <f t="shared" ref="R137:T137" si="170">N137-J137</f>
        <v>17073.14123</v>
      </c>
      <c r="S137" s="3">
        <f t="shared" si="170"/>
        <v>187.6169366</v>
      </c>
      <c r="T137" s="3">
        <f t="shared" si="170"/>
        <v>644.2694805</v>
      </c>
      <c r="U137" s="3"/>
      <c r="V137" s="3">
        <f t="shared" si="46"/>
        <v>246.7404726</v>
      </c>
      <c r="W137" s="3">
        <f t="shared" si="47"/>
        <v>22453.38301</v>
      </c>
      <c r="X137" s="3">
        <f t="shared" si="48"/>
        <v>59.12353601</v>
      </c>
      <c r="Y137" s="3"/>
      <c r="Z137" s="3"/>
    </row>
    <row r="138" ht="14.25" customHeight="1">
      <c r="A138" s="15">
        <v>404.0</v>
      </c>
      <c r="B138" s="2">
        <v>1.0</v>
      </c>
      <c r="C138" s="2">
        <f>IF(A138&gt;=6000, 0,VLOOKUP(A138,'Fall20 data fy22 comp rev '!$K$11:$N$536,3,0))</f>
        <v>6</v>
      </c>
      <c r="D138" s="3" t="s">
        <v>4265</v>
      </c>
      <c r="E138" s="3">
        <v>144.0</v>
      </c>
      <c r="F138" s="3">
        <v>27.0</v>
      </c>
      <c r="G138" s="3">
        <v>21.0</v>
      </c>
      <c r="H138" s="3">
        <f t="shared" si="38"/>
        <v>37.5</v>
      </c>
      <c r="I138" s="88">
        <f t="shared" si="39"/>
        <v>0.2604166667</v>
      </c>
      <c r="J138" s="3">
        <v>40062.36</v>
      </c>
      <c r="K138" s="3">
        <f t="shared" si="40"/>
        <v>278.2108333</v>
      </c>
      <c r="L138" s="3">
        <f t="shared" si="41"/>
        <v>1068.3296</v>
      </c>
      <c r="M138" s="3"/>
      <c r="N138" s="3">
        <f t="shared" si="42"/>
        <v>69002.56307</v>
      </c>
      <c r="O138" s="3">
        <f t="shared" si="43"/>
        <v>479.1844657</v>
      </c>
      <c r="P138" s="3">
        <f t="shared" si="44"/>
        <v>1840.068348</v>
      </c>
      <c r="Q138" s="3"/>
      <c r="R138" s="3">
        <f t="shared" ref="R138:T138" si="171">N138-J138</f>
        <v>28940.20307</v>
      </c>
      <c r="S138" s="3">
        <f t="shared" si="171"/>
        <v>200.9736324</v>
      </c>
      <c r="T138" s="3">
        <f t="shared" si="171"/>
        <v>771.7387484</v>
      </c>
      <c r="U138" s="3"/>
      <c r="V138" s="3">
        <f t="shared" si="46"/>
        <v>316.7567822</v>
      </c>
      <c r="W138" s="3">
        <f t="shared" si="47"/>
        <v>45612.97663</v>
      </c>
      <c r="X138" s="3">
        <f t="shared" si="48"/>
        <v>115.7831498</v>
      </c>
      <c r="Y138" s="3"/>
      <c r="Z138" s="3"/>
    </row>
    <row r="139" ht="14.25" customHeight="1">
      <c r="A139" s="15">
        <v>413.0</v>
      </c>
      <c r="B139" s="2">
        <v>1.0</v>
      </c>
      <c r="C139" s="2">
        <f>IF(A139&gt;=6000, 0,VLOOKUP(A139,'Fall20 data fy22 comp rev '!$K$11:$N$536,3,0))</f>
        <v>4</v>
      </c>
      <c r="D139" s="3" t="s">
        <v>4266</v>
      </c>
      <c r="E139" s="3">
        <v>2622.0</v>
      </c>
      <c r="F139" s="3">
        <v>986.0</v>
      </c>
      <c r="G139" s="3">
        <v>221.0</v>
      </c>
      <c r="H139" s="3">
        <f t="shared" si="38"/>
        <v>1096.5</v>
      </c>
      <c r="I139" s="88">
        <f t="shared" si="39"/>
        <v>0.4181922197</v>
      </c>
      <c r="J139" s="3">
        <v>1962617.8</v>
      </c>
      <c r="K139" s="3">
        <f t="shared" si="40"/>
        <v>748.5193745</v>
      </c>
      <c r="L139" s="3">
        <f t="shared" si="41"/>
        <v>1789.893114</v>
      </c>
      <c r="M139" s="3"/>
      <c r="N139" s="3">
        <f t="shared" si="42"/>
        <v>2017634.944</v>
      </c>
      <c r="O139" s="3">
        <f t="shared" si="43"/>
        <v>769.502267</v>
      </c>
      <c r="P139" s="3">
        <f t="shared" si="44"/>
        <v>1840.068348</v>
      </c>
      <c r="Q139" s="3"/>
      <c r="R139" s="3">
        <f t="shared" ref="R139:T139" si="172">N139-J139</f>
        <v>55017.14404</v>
      </c>
      <c r="S139" s="3">
        <f t="shared" si="172"/>
        <v>20.98289246</v>
      </c>
      <c r="T139" s="3">
        <f t="shared" si="172"/>
        <v>50.17523396</v>
      </c>
      <c r="U139" s="3"/>
      <c r="V139" s="3">
        <f t="shared" si="46"/>
        <v>0</v>
      </c>
      <c r="W139" s="3">
        <f t="shared" si="47"/>
        <v>0</v>
      </c>
      <c r="X139" s="3">
        <f t="shared" si="48"/>
        <v>0</v>
      </c>
      <c r="Y139" s="3"/>
      <c r="Z139" s="3"/>
    </row>
    <row r="140" ht="14.25" customHeight="1">
      <c r="A140" s="15">
        <v>414.0</v>
      </c>
      <c r="B140" s="2">
        <v>1.0</v>
      </c>
      <c r="C140" s="2">
        <f>IF(A140&gt;=6000, 0,VLOOKUP(A140,'Fall20 data fy22 comp rev '!$K$11:$N$536,3,0))</f>
        <v>6</v>
      </c>
      <c r="D140" s="3" t="s">
        <v>4267</v>
      </c>
      <c r="E140" s="3">
        <v>530.0</v>
      </c>
      <c r="F140" s="3">
        <v>102.0</v>
      </c>
      <c r="G140" s="3">
        <v>48.0</v>
      </c>
      <c r="H140" s="3">
        <f t="shared" si="38"/>
        <v>126</v>
      </c>
      <c r="I140" s="88">
        <f t="shared" si="39"/>
        <v>0.2377358491</v>
      </c>
      <c r="J140" s="3">
        <v>123525.61</v>
      </c>
      <c r="K140" s="3">
        <f t="shared" si="40"/>
        <v>233.0671887</v>
      </c>
      <c r="L140" s="3">
        <f t="shared" si="41"/>
        <v>980.3619841</v>
      </c>
      <c r="M140" s="3"/>
      <c r="N140" s="3">
        <f t="shared" si="42"/>
        <v>231848.6119</v>
      </c>
      <c r="O140" s="3">
        <f t="shared" si="43"/>
        <v>437.4502111</v>
      </c>
      <c r="P140" s="3">
        <f t="shared" si="44"/>
        <v>1840.068348</v>
      </c>
      <c r="Q140" s="3"/>
      <c r="R140" s="3">
        <f t="shared" ref="R140:T140" si="173">N140-J140</f>
        <v>108323.0019</v>
      </c>
      <c r="S140" s="3">
        <f t="shared" si="173"/>
        <v>204.3830225</v>
      </c>
      <c r="T140" s="3">
        <f t="shared" si="173"/>
        <v>859.7063643</v>
      </c>
      <c r="U140" s="3"/>
      <c r="V140" s="3">
        <f t="shared" si="46"/>
        <v>361.9004268</v>
      </c>
      <c r="W140" s="3">
        <f t="shared" si="47"/>
        <v>191807.2262</v>
      </c>
      <c r="X140" s="3">
        <f t="shared" si="48"/>
        <v>157.5174044</v>
      </c>
      <c r="Y140" s="3"/>
      <c r="Z140" s="3"/>
    </row>
    <row r="141" ht="14.25" customHeight="1">
      <c r="A141" s="15">
        <v>415.0</v>
      </c>
      <c r="B141" s="2">
        <v>1.0</v>
      </c>
      <c r="C141" s="2">
        <f>IF(A141&gt;=6000, 0,VLOOKUP(A141,'Fall20 data fy22 comp rev '!$K$11:$N$536,3,0))</f>
        <v>6</v>
      </c>
      <c r="D141" s="3" t="s">
        <v>4268</v>
      </c>
      <c r="E141" s="3">
        <v>176.0</v>
      </c>
      <c r="F141" s="3">
        <v>77.0</v>
      </c>
      <c r="G141" s="3">
        <v>29.0</v>
      </c>
      <c r="H141" s="3">
        <f t="shared" si="38"/>
        <v>91.5</v>
      </c>
      <c r="I141" s="88">
        <f t="shared" si="39"/>
        <v>0.5198863636</v>
      </c>
      <c r="J141" s="3">
        <v>195495.56</v>
      </c>
      <c r="K141" s="3">
        <f t="shared" si="40"/>
        <v>1110.770227</v>
      </c>
      <c r="L141" s="3">
        <f t="shared" si="41"/>
        <v>2136.563497</v>
      </c>
      <c r="M141" s="3"/>
      <c r="N141" s="3">
        <f t="shared" si="42"/>
        <v>168366.2539</v>
      </c>
      <c r="O141" s="3">
        <f t="shared" si="43"/>
        <v>956.6264425</v>
      </c>
      <c r="P141" s="3">
        <f t="shared" si="44"/>
        <v>1840.068348</v>
      </c>
      <c r="Q141" s="3"/>
      <c r="R141" s="3">
        <f t="shared" ref="R141:T141" si="174">N141-J141</f>
        <v>-27129.30612</v>
      </c>
      <c r="S141" s="3">
        <f t="shared" si="174"/>
        <v>-154.1437848</v>
      </c>
      <c r="T141" s="3">
        <f t="shared" si="174"/>
        <v>-296.4951488</v>
      </c>
      <c r="U141" s="3"/>
      <c r="V141" s="3">
        <f t="shared" si="46"/>
        <v>0</v>
      </c>
      <c r="W141" s="3">
        <f t="shared" si="47"/>
        <v>0</v>
      </c>
      <c r="X141" s="3">
        <f t="shared" si="48"/>
        <v>0</v>
      </c>
      <c r="Y141" s="3"/>
      <c r="Z141" s="3"/>
    </row>
    <row r="142" ht="14.25" customHeight="1">
      <c r="A142" s="15">
        <v>423.0</v>
      </c>
      <c r="B142" s="2">
        <v>1.0</v>
      </c>
      <c r="C142" s="2">
        <f>IF(A142&gt;=6000, 0,VLOOKUP(A142,'Fall20 data fy22 comp rev '!$K$11:$N$536,3,0))</f>
        <v>4</v>
      </c>
      <c r="D142" s="3" t="s">
        <v>4269</v>
      </c>
      <c r="E142" s="3">
        <v>2944.0</v>
      </c>
      <c r="F142" s="3">
        <v>631.0</v>
      </c>
      <c r="G142" s="3">
        <v>196.0</v>
      </c>
      <c r="H142" s="3">
        <f t="shared" si="38"/>
        <v>729</v>
      </c>
      <c r="I142" s="88">
        <f t="shared" si="39"/>
        <v>0.2476222826</v>
      </c>
      <c r="J142" s="3">
        <v>804093.1599999999</v>
      </c>
      <c r="K142" s="3">
        <f t="shared" si="40"/>
        <v>273.1294701</v>
      </c>
      <c r="L142" s="3">
        <f t="shared" si="41"/>
        <v>1103.00845</v>
      </c>
      <c r="M142" s="3"/>
      <c r="N142" s="3">
        <f t="shared" si="42"/>
        <v>1341409.826</v>
      </c>
      <c r="O142" s="3">
        <f t="shared" si="43"/>
        <v>455.6419246</v>
      </c>
      <c r="P142" s="3">
        <f t="shared" si="44"/>
        <v>1840.068348</v>
      </c>
      <c r="Q142" s="3"/>
      <c r="R142" s="3">
        <f t="shared" ref="R142:T142" si="175">N142-J142</f>
        <v>537316.666</v>
      </c>
      <c r="S142" s="3">
        <f t="shared" si="175"/>
        <v>182.5124545</v>
      </c>
      <c r="T142" s="3">
        <f t="shared" si="175"/>
        <v>737.0598985</v>
      </c>
      <c r="U142" s="3"/>
      <c r="V142" s="3">
        <f t="shared" si="46"/>
        <v>321.8381454</v>
      </c>
      <c r="W142" s="3">
        <f t="shared" si="47"/>
        <v>947491.5</v>
      </c>
      <c r="X142" s="3">
        <f t="shared" si="48"/>
        <v>139.3256909</v>
      </c>
      <c r="Y142" s="3"/>
      <c r="Z142" s="3"/>
    </row>
    <row r="143" ht="14.25" customHeight="1">
      <c r="A143" s="15">
        <v>424.0</v>
      </c>
      <c r="B143" s="2">
        <v>1.0</v>
      </c>
      <c r="C143" s="2">
        <f>IF(A143&gt;=6000, 0,VLOOKUP(A143,'Fall20 data fy22 comp rev '!$K$11:$N$536,3,0))</f>
        <v>6</v>
      </c>
      <c r="D143" s="3" t="s">
        <v>4270</v>
      </c>
      <c r="E143" s="3">
        <v>434.0</v>
      </c>
      <c r="F143" s="3">
        <v>73.0</v>
      </c>
      <c r="G143" s="3">
        <v>58.0</v>
      </c>
      <c r="H143" s="3">
        <f t="shared" si="38"/>
        <v>102</v>
      </c>
      <c r="I143" s="88">
        <f t="shared" si="39"/>
        <v>0.2350230415</v>
      </c>
      <c r="J143" s="3">
        <v>99006.57</v>
      </c>
      <c r="K143" s="3">
        <f t="shared" si="40"/>
        <v>228.1257373</v>
      </c>
      <c r="L143" s="3">
        <f t="shared" si="41"/>
        <v>970.6526471</v>
      </c>
      <c r="M143" s="3"/>
      <c r="N143" s="3">
        <f t="shared" si="42"/>
        <v>187686.9715</v>
      </c>
      <c r="O143" s="3">
        <f t="shared" si="43"/>
        <v>432.4584598</v>
      </c>
      <c r="P143" s="3">
        <f t="shared" si="44"/>
        <v>1840.068348</v>
      </c>
      <c r="Q143" s="3"/>
      <c r="R143" s="3">
        <f t="shared" ref="R143:T143" si="176">N143-J143</f>
        <v>88680.40154</v>
      </c>
      <c r="S143" s="3">
        <f t="shared" si="176"/>
        <v>204.3327224</v>
      </c>
      <c r="T143" s="3">
        <f t="shared" si="176"/>
        <v>869.4157014</v>
      </c>
      <c r="U143" s="3"/>
      <c r="V143" s="3">
        <f t="shared" si="46"/>
        <v>366.8418782</v>
      </c>
      <c r="W143" s="3">
        <f t="shared" si="47"/>
        <v>159209.3751</v>
      </c>
      <c r="X143" s="3">
        <f t="shared" si="48"/>
        <v>162.5091557</v>
      </c>
      <c r="Y143" s="3"/>
      <c r="Z143" s="3"/>
    </row>
    <row r="144" ht="14.25" customHeight="1">
      <c r="A144" s="15">
        <v>432.0</v>
      </c>
      <c r="B144" s="2">
        <v>1.0</v>
      </c>
      <c r="C144" s="2">
        <f>IF(A144&gt;=6000, 0,VLOOKUP(A144,'Fall20 data fy22 comp rev '!$K$11:$N$536,3,0))</f>
        <v>6</v>
      </c>
      <c r="D144" s="3" t="s">
        <v>4271</v>
      </c>
      <c r="E144" s="3">
        <v>640.0</v>
      </c>
      <c r="F144" s="3">
        <v>466.0</v>
      </c>
      <c r="G144" s="3">
        <v>45.0</v>
      </c>
      <c r="H144" s="3">
        <f t="shared" si="38"/>
        <v>488.5</v>
      </c>
      <c r="I144" s="88">
        <f t="shared" si="39"/>
        <v>0.76328125</v>
      </c>
      <c r="J144" s="3">
        <v>1516075.73</v>
      </c>
      <c r="K144" s="3">
        <f t="shared" si="40"/>
        <v>2368.868328</v>
      </c>
      <c r="L144" s="3">
        <f t="shared" si="41"/>
        <v>3103.532712</v>
      </c>
      <c r="M144" s="3"/>
      <c r="N144" s="3">
        <f t="shared" si="42"/>
        <v>898873.3882</v>
      </c>
      <c r="O144" s="3">
        <f t="shared" si="43"/>
        <v>1404.489669</v>
      </c>
      <c r="P144" s="3">
        <f t="shared" si="44"/>
        <v>1840.068348</v>
      </c>
      <c r="Q144" s="3"/>
      <c r="R144" s="3">
        <f t="shared" ref="R144:T144" si="177">N144-J144</f>
        <v>-617202.3418</v>
      </c>
      <c r="S144" s="3">
        <f t="shared" si="177"/>
        <v>-964.3786591</v>
      </c>
      <c r="T144" s="3">
        <f t="shared" si="177"/>
        <v>-1263.464364</v>
      </c>
      <c r="U144" s="3"/>
      <c r="V144" s="3">
        <f t="shared" si="46"/>
        <v>0</v>
      </c>
      <c r="W144" s="3">
        <f t="shared" si="47"/>
        <v>0</v>
      </c>
      <c r="X144" s="3">
        <f t="shared" si="48"/>
        <v>0</v>
      </c>
      <c r="Y144" s="3"/>
      <c r="Z144" s="3"/>
    </row>
    <row r="145" ht="14.25" customHeight="1">
      <c r="A145" s="15">
        <v>435.0</v>
      </c>
      <c r="B145" s="2">
        <v>1.0</v>
      </c>
      <c r="C145" s="2">
        <f>IF(A145&gt;=6000, 0,VLOOKUP(A145,'Fall20 data fy22 comp rev '!$K$11:$N$536,3,0))</f>
        <v>6</v>
      </c>
      <c r="D145" s="3" t="s">
        <v>188</v>
      </c>
      <c r="E145" s="3">
        <v>686.0</v>
      </c>
      <c r="F145" s="3">
        <v>395.0</v>
      </c>
      <c r="G145" s="3">
        <v>77.0</v>
      </c>
      <c r="H145" s="3">
        <f t="shared" si="38"/>
        <v>433.5</v>
      </c>
      <c r="I145" s="88">
        <f t="shared" si="39"/>
        <v>0.6319241983</v>
      </c>
      <c r="J145" s="3">
        <v>1127547.46</v>
      </c>
      <c r="K145" s="3">
        <f t="shared" si="40"/>
        <v>1643.65519</v>
      </c>
      <c r="L145" s="3">
        <f t="shared" si="41"/>
        <v>2601.032203</v>
      </c>
      <c r="M145" s="3"/>
      <c r="N145" s="3">
        <f t="shared" si="42"/>
        <v>797669.629</v>
      </c>
      <c r="O145" s="3">
        <f t="shared" si="43"/>
        <v>1162.783716</v>
      </c>
      <c r="P145" s="3">
        <f t="shared" si="44"/>
        <v>1840.068348</v>
      </c>
      <c r="Q145" s="3"/>
      <c r="R145" s="3">
        <f t="shared" ref="R145:T145" si="178">N145-J145</f>
        <v>-329877.831</v>
      </c>
      <c r="S145" s="3">
        <f t="shared" si="178"/>
        <v>-480.8714737</v>
      </c>
      <c r="T145" s="3">
        <f t="shared" si="178"/>
        <v>-760.9638546</v>
      </c>
      <c r="U145" s="3"/>
      <c r="V145" s="3">
        <f t="shared" si="46"/>
        <v>0</v>
      </c>
      <c r="W145" s="3">
        <f t="shared" si="47"/>
        <v>0</v>
      </c>
      <c r="X145" s="3">
        <f t="shared" si="48"/>
        <v>0</v>
      </c>
      <c r="Y145" s="3"/>
      <c r="Z145" s="3"/>
    </row>
    <row r="146" ht="14.25" customHeight="1">
      <c r="A146" s="15">
        <v>441.0</v>
      </c>
      <c r="B146" s="2">
        <v>1.0</v>
      </c>
      <c r="C146" s="2">
        <f>IF(A146&gt;=6000, 0,VLOOKUP(A146,'Fall20 data fy22 comp rev '!$K$11:$N$536,3,0))</f>
        <v>6</v>
      </c>
      <c r="D146" s="3" t="s">
        <v>766</v>
      </c>
      <c r="E146" s="3">
        <v>427.0</v>
      </c>
      <c r="F146" s="3">
        <v>74.0</v>
      </c>
      <c r="G146" s="3">
        <v>71.0</v>
      </c>
      <c r="H146" s="3">
        <f t="shared" si="38"/>
        <v>109.5</v>
      </c>
      <c r="I146" s="88">
        <f t="shared" si="39"/>
        <v>0.256440281</v>
      </c>
      <c r="J146" s="3">
        <v>118052.61000000002</v>
      </c>
      <c r="K146" s="3">
        <f t="shared" si="40"/>
        <v>276.4698126</v>
      </c>
      <c r="L146" s="3">
        <f t="shared" si="41"/>
        <v>1078.106027</v>
      </c>
      <c r="M146" s="3"/>
      <c r="N146" s="3">
        <f t="shared" si="42"/>
        <v>201487.4842</v>
      </c>
      <c r="O146" s="3">
        <f t="shared" si="43"/>
        <v>471.8676444</v>
      </c>
      <c r="P146" s="3">
        <f t="shared" si="44"/>
        <v>1840.068348</v>
      </c>
      <c r="Q146" s="3"/>
      <c r="R146" s="3">
        <f t="shared" ref="R146:T146" si="179">N146-J146</f>
        <v>83434.87415</v>
      </c>
      <c r="S146" s="3">
        <f t="shared" si="179"/>
        <v>195.3978317</v>
      </c>
      <c r="T146" s="3">
        <f t="shared" si="179"/>
        <v>761.962321</v>
      </c>
      <c r="U146" s="3"/>
      <c r="V146" s="3">
        <f t="shared" si="46"/>
        <v>318.4978029</v>
      </c>
      <c r="W146" s="3">
        <f t="shared" si="47"/>
        <v>135998.5618</v>
      </c>
      <c r="X146" s="3">
        <f t="shared" si="48"/>
        <v>123.0999711</v>
      </c>
      <c r="Y146" s="3"/>
      <c r="Z146" s="3"/>
    </row>
    <row r="147" ht="14.25" customHeight="1">
      <c r="A147" s="15">
        <v>447.0</v>
      </c>
      <c r="B147" s="2">
        <v>1.0</v>
      </c>
      <c r="C147" s="2">
        <f>IF(A147&gt;=6000, 0,VLOOKUP(A147,'Fall20 data fy22 comp rev '!$K$11:$N$536,3,0))</f>
        <v>6</v>
      </c>
      <c r="D147" s="3" t="s">
        <v>4272</v>
      </c>
      <c r="E147" s="3">
        <v>149.0</v>
      </c>
      <c r="F147" s="3">
        <v>33.0</v>
      </c>
      <c r="G147" s="3">
        <v>37.0</v>
      </c>
      <c r="H147" s="3">
        <f t="shared" si="38"/>
        <v>51.5</v>
      </c>
      <c r="I147" s="88">
        <f t="shared" si="39"/>
        <v>0.3456375839</v>
      </c>
      <c r="J147" s="3">
        <v>73064.55</v>
      </c>
      <c r="K147" s="3">
        <f t="shared" si="40"/>
        <v>490.3661074</v>
      </c>
      <c r="L147" s="3">
        <f t="shared" si="41"/>
        <v>1418.729126</v>
      </c>
      <c r="M147" s="3"/>
      <c r="N147" s="3">
        <f t="shared" si="42"/>
        <v>94763.51994</v>
      </c>
      <c r="O147" s="3">
        <f t="shared" si="43"/>
        <v>635.9967781</v>
      </c>
      <c r="P147" s="3">
        <f t="shared" si="44"/>
        <v>1840.068348</v>
      </c>
      <c r="Q147" s="3"/>
      <c r="R147" s="3">
        <f t="shared" ref="R147:T147" si="180">N147-J147</f>
        <v>21698.96994</v>
      </c>
      <c r="S147" s="3">
        <f t="shared" si="180"/>
        <v>145.6306708</v>
      </c>
      <c r="T147" s="3">
        <f t="shared" si="180"/>
        <v>421.3392222</v>
      </c>
      <c r="U147" s="3"/>
      <c r="V147" s="3">
        <f t="shared" si="46"/>
        <v>104.6015081</v>
      </c>
      <c r="W147" s="3">
        <f t="shared" si="47"/>
        <v>15585.62471</v>
      </c>
      <c r="X147" s="3">
        <f t="shared" si="48"/>
        <v>0</v>
      </c>
      <c r="Y147" s="3"/>
      <c r="Z147" s="3"/>
    </row>
    <row r="148" ht="14.25" customHeight="1">
      <c r="A148" s="15">
        <v>458.0</v>
      </c>
      <c r="B148" s="2">
        <v>1.0</v>
      </c>
      <c r="C148" s="2">
        <f>IF(A148&gt;=6000, 0,VLOOKUP(A148,'Fall20 data fy22 comp rev '!$K$11:$N$536,3,0))</f>
        <v>6</v>
      </c>
      <c r="D148" s="3" t="s">
        <v>4273</v>
      </c>
      <c r="E148" s="3">
        <v>216.0</v>
      </c>
      <c r="F148" s="3">
        <v>81.0</v>
      </c>
      <c r="G148" s="3">
        <v>53.0</v>
      </c>
      <c r="H148" s="3">
        <f t="shared" si="38"/>
        <v>107.5</v>
      </c>
      <c r="I148" s="88">
        <f t="shared" si="39"/>
        <v>0.4976851852</v>
      </c>
      <c r="J148" s="3">
        <v>221163.93</v>
      </c>
      <c r="K148" s="3">
        <f t="shared" si="40"/>
        <v>1023.907083</v>
      </c>
      <c r="L148" s="3">
        <f t="shared" si="41"/>
        <v>2057.338884</v>
      </c>
      <c r="M148" s="3"/>
      <c r="N148" s="3">
        <f t="shared" si="42"/>
        <v>197807.3475</v>
      </c>
      <c r="O148" s="3">
        <f t="shared" si="43"/>
        <v>915.7747567</v>
      </c>
      <c r="P148" s="3">
        <f t="shared" si="44"/>
        <v>1840.068348</v>
      </c>
      <c r="Q148" s="3"/>
      <c r="R148" s="3">
        <f t="shared" ref="R148:T148" si="181">N148-J148</f>
        <v>-23356.58255</v>
      </c>
      <c r="S148" s="3">
        <f t="shared" si="181"/>
        <v>-108.1323266</v>
      </c>
      <c r="T148" s="3">
        <f t="shared" si="181"/>
        <v>-217.2705353</v>
      </c>
      <c r="U148" s="3"/>
      <c r="V148" s="3">
        <f t="shared" si="46"/>
        <v>0</v>
      </c>
      <c r="W148" s="3">
        <f t="shared" si="47"/>
        <v>0</v>
      </c>
      <c r="X148" s="3">
        <f t="shared" si="48"/>
        <v>0</v>
      </c>
      <c r="Y148" s="3"/>
      <c r="Z148" s="3"/>
    </row>
    <row r="149" ht="14.25" customHeight="1">
      <c r="A149" s="15">
        <v>463.0</v>
      </c>
      <c r="B149" s="2">
        <v>1.0</v>
      </c>
      <c r="C149" s="2">
        <f>IF(A149&gt;=6000, 0,VLOOKUP(A149,'Fall20 data fy22 comp rev '!$K$11:$N$536,3,0))</f>
        <v>6</v>
      </c>
      <c r="D149" s="3" t="s">
        <v>192</v>
      </c>
      <c r="E149" s="3">
        <v>971.0</v>
      </c>
      <c r="F149" s="3">
        <v>178.0</v>
      </c>
      <c r="G149" s="3">
        <v>128.0</v>
      </c>
      <c r="H149" s="3">
        <f t="shared" si="38"/>
        <v>242</v>
      </c>
      <c r="I149" s="88">
        <f t="shared" si="39"/>
        <v>0.2492276004</v>
      </c>
      <c r="J149" s="3">
        <v>255589.09999999998</v>
      </c>
      <c r="K149" s="3">
        <f t="shared" si="40"/>
        <v>263.2225541</v>
      </c>
      <c r="L149" s="3">
        <f t="shared" si="41"/>
        <v>1056.153306</v>
      </c>
      <c r="M149" s="3"/>
      <c r="N149" s="3">
        <f t="shared" si="42"/>
        <v>445296.5403</v>
      </c>
      <c r="O149" s="3">
        <f t="shared" si="43"/>
        <v>458.5958191</v>
      </c>
      <c r="P149" s="3">
        <f t="shared" si="44"/>
        <v>1840.068348</v>
      </c>
      <c r="Q149" s="3"/>
      <c r="R149" s="3">
        <f t="shared" ref="R149:T149" si="182">N149-J149</f>
        <v>189707.4403</v>
      </c>
      <c r="S149" s="3">
        <f t="shared" si="182"/>
        <v>195.373265</v>
      </c>
      <c r="T149" s="3">
        <f t="shared" si="182"/>
        <v>783.9150426</v>
      </c>
      <c r="U149" s="3"/>
      <c r="V149" s="3">
        <f t="shared" si="46"/>
        <v>331.7450614</v>
      </c>
      <c r="W149" s="3">
        <f t="shared" si="47"/>
        <v>322124.4546</v>
      </c>
      <c r="X149" s="3">
        <f t="shared" si="48"/>
        <v>136.3717964</v>
      </c>
      <c r="Y149" s="3"/>
      <c r="Z149" s="3"/>
    </row>
    <row r="150" ht="14.25" customHeight="1">
      <c r="A150" s="15">
        <v>465.0</v>
      </c>
      <c r="B150" s="2">
        <v>1.0</v>
      </c>
      <c r="C150" s="2">
        <f>IF(A150&gt;=6000, 0,VLOOKUP(A150,'Fall20 data fy22 comp rev '!$K$11:$N$536,3,0))</f>
        <v>5</v>
      </c>
      <c r="D150" s="3" t="s">
        <v>4274</v>
      </c>
      <c r="E150" s="3">
        <v>1578.0</v>
      </c>
      <c r="F150" s="3">
        <v>367.0</v>
      </c>
      <c r="G150" s="3">
        <v>190.0</v>
      </c>
      <c r="H150" s="3">
        <f t="shared" si="38"/>
        <v>462</v>
      </c>
      <c r="I150" s="88">
        <f t="shared" si="39"/>
        <v>0.2927756654</v>
      </c>
      <c r="J150" s="3">
        <v>569520.3800000001</v>
      </c>
      <c r="K150" s="3">
        <f t="shared" si="40"/>
        <v>360.9127883</v>
      </c>
      <c r="L150" s="3">
        <f t="shared" si="41"/>
        <v>1232.728095</v>
      </c>
      <c r="M150" s="3"/>
      <c r="N150" s="3">
        <f t="shared" si="42"/>
        <v>850111.577</v>
      </c>
      <c r="O150" s="3">
        <f t="shared" si="43"/>
        <v>538.7272351</v>
      </c>
      <c r="P150" s="3">
        <f t="shared" si="44"/>
        <v>1840.068348</v>
      </c>
      <c r="Q150" s="3"/>
      <c r="R150" s="3">
        <f t="shared" ref="R150:T150" si="183">N150-J150</f>
        <v>280591.197</v>
      </c>
      <c r="S150" s="3">
        <f t="shared" si="183"/>
        <v>177.8144467</v>
      </c>
      <c r="T150" s="3">
        <f t="shared" si="183"/>
        <v>607.3402532</v>
      </c>
      <c r="U150" s="3"/>
      <c r="V150" s="3">
        <f t="shared" si="46"/>
        <v>234.0548272</v>
      </c>
      <c r="W150" s="3">
        <f t="shared" si="47"/>
        <v>369338.5173</v>
      </c>
      <c r="X150" s="3">
        <f t="shared" si="48"/>
        <v>56.24038041</v>
      </c>
      <c r="Y150" s="3"/>
      <c r="Z150" s="3"/>
    </row>
    <row r="151" ht="14.25" customHeight="1">
      <c r="A151" s="15">
        <v>466.0</v>
      </c>
      <c r="B151" s="2">
        <v>1.0</v>
      </c>
      <c r="C151" s="2">
        <f>IF(A151&gt;=6000, 0,VLOOKUP(A151,'Fall20 data fy22 comp rev '!$K$11:$N$536,3,0))</f>
        <v>4</v>
      </c>
      <c r="D151" s="3" t="s">
        <v>4275</v>
      </c>
      <c r="E151" s="3">
        <v>2250.0</v>
      </c>
      <c r="F151" s="3">
        <v>339.0</v>
      </c>
      <c r="G151" s="3">
        <v>198.0</v>
      </c>
      <c r="H151" s="3">
        <f t="shared" si="38"/>
        <v>438</v>
      </c>
      <c r="I151" s="88">
        <f t="shared" si="39"/>
        <v>0.1946666667</v>
      </c>
      <c r="J151" s="3">
        <v>362422.05999999994</v>
      </c>
      <c r="K151" s="3">
        <f t="shared" si="40"/>
        <v>161.0764711</v>
      </c>
      <c r="L151" s="3">
        <f t="shared" si="41"/>
        <v>827.4476256</v>
      </c>
      <c r="M151" s="3"/>
      <c r="N151" s="3">
        <f t="shared" si="42"/>
        <v>805949.9366</v>
      </c>
      <c r="O151" s="3">
        <f t="shared" si="43"/>
        <v>358.1999718</v>
      </c>
      <c r="P151" s="3">
        <f t="shared" si="44"/>
        <v>1840.068348</v>
      </c>
      <c r="Q151" s="3"/>
      <c r="R151" s="3">
        <f t="shared" ref="R151:T151" si="184">N151-J151</f>
        <v>443527.8766</v>
      </c>
      <c r="S151" s="3">
        <f t="shared" si="184"/>
        <v>197.1235007</v>
      </c>
      <c r="T151" s="3">
        <f t="shared" si="184"/>
        <v>1012.620723</v>
      </c>
      <c r="U151" s="3"/>
      <c r="V151" s="3">
        <f t="shared" si="46"/>
        <v>433.8911444</v>
      </c>
      <c r="W151" s="3">
        <f t="shared" si="47"/>
        <v>976255.0749</v>
      </c>
      <c r="X151" s="3">
        <f t="shared" si="48"/>
        <v>236.7676437</v>
      </c>
      <c r="Y151" s="3"/>
      <c r="Z151" s="3"/>
    </row>
    <row r="152" ht="14.25" customHeight="1">
      <c r="A152" s="15">
        <v>473.0</v>
      </c>
      <c r="B152" s="2">
        <v>1.0</v>
      </c>
      <c r="C152" s="2">
        <f>IF(A152&gt;=6000, 0,VLOOKUP(A152,'Fall20 data fy22 comp rev '!$K$11:$N$536,3,0))</f>
        <v>6</v>
      </c>
      <c r="D152" s="3" t="s">
        <v>4276</v>
      </c>
      <c r="E152" s="3">
        <v>431.0</v>
      </c>
      <c r="F152" s="3">
        <v>163.0</v>
      </c>
      <c r="G152" s="3">
        <v>80.0</v>
      </c>
      <c r="H152" s="3">
        <f t="shared" si="38"/>
        <v>203</v>
      </c>
      <c r="I152" s="88">
        <f t="shared" si="39"/>
        <v>0.4709976798</v>
      </c>
      <c r="J152" s="3">
        <v>406698.63</v>
      </c>
      <c r="K152" s="3">
        <f t="shared" si="40"/>
        <v>943.6163109</v>
      </c>
      <c r="L152" s="3">
        <f t="shared" si="41"/>
        <v>2003.441527</v>
      </c>
      <c r="M152" s="3"/>
      <c r="N152" s="3">
        <f t="shared" si="42"/>
        <v>373533.8747</v>
      </c>
      <c r="O152" s="3">
        <f t="shared" si="43"/>
        <v>866.6679228</v>
      </c>
      <c r="P152" s="3">
        <f t="shared" si="44"/>
        <v>1840.068348</v>
      </c>
      <c r="Q152" s="3"/>
      <c r="R152" s="3">
        <f t="shared" ref="R152:T152" si="185">N152-J152</f>
        <v>-33164.75527</v>
      </c>
      <c r="S152" s="3">
        <f t="shared" si="185"/>
        <v>-76.9483881</v>
      </c>
      <c r="T152" s="3">
        <f t="shared" si="185"/>
        <v>-163.3731787</v>
      </c>
      <c r="U152" s="3"/>
      <c r="V152" s="3">
        <f t="shared" si="46"/>
        <v>0</v>
      </c>
      <c r="W152" s="3">
        <f t="shared" si="47"/>
        <v>0</v>
      </c>
      <c r="X152" s="3">
        <f t="shared" si="48"/>
        <v>0</v>
      </c>
      <c r="Y152" s="3"/>
      <c r="Z152" s="3"/>
    </row>
    <row r="153" ht="14.25" customHeight="1">
      <c r="A153" s="15">
        <v>477.0</v>
      </c>
      <c r="B153" s="2">
        <v>1.0</v>
      </c>
      <c r="C153" s="2">
        <f>IF(A153&gt;=6000, 0,VLOOKUP(A153,'Fall20 data fy22 comp rev '!$K$11:$N$536,3,0))</f>
        <v>4</v>
      </c>
      <c r="D153" s="3" t="s">
        <v>4277</v>
      </c>
      <c r="E153" s="3">
        <v>3453.0</v>
      </c>
      <c r="F153" s="3">
        <v>673.0</v>
      </c>
      <c r="G153" s="3">
        <v>392.0</v>
      </c>
      <c r="H153" s="3">
        <f t="shared" si="38"/>
        <v>869</v>
      </c>
      <c r="I153" s="88">
        <f t="shared" si="39"/>
        <v>0.2516652187</v>
      </c>
      <c r="J153" s="3">
        <v>932161.36</v>
      </c>
      <c r="K153" s="3">
        <f t="shared" si="40"/>
        <v>269.9569534</v>
      </c>
      <c r="L153" s="3">
        <f t="shared" si="41"/>
        <v>1072.682808</v>
      </c>
      <c r="M153" s="3"/>
      <c r="N153" s="3">
        <f t="shared" si="42"/>
        <v>1599019.395</v>
      </c>
      <c r="O153" s="3">
        <f t="shared" si="43"/>
        <v>463.0812032</v>
      </c>
      <c r="P153" s="3">
        <f t="shared" si="44"/>
        <v>1840.068348</v>
      </c>
      <c r="Q153" s="3"/>
      <c r="R153" s="3">
        <f t="shared" ref="R153:T153" si="186">N153-J153</f>
        <v>666858.0348</v>
      </c>
      <c r="S153" s="3">
        <f t="shared" si="186"/>
        <v>193.1242499</v>
      </c>
      <c r="T153" s="3">
        <f t="shared" si="186"/>
        <v>767.3855406</v>
      </c>
      <c r="U153" s="3"/>
      <c r="V153" s="3">
        <f t="shared" si="46"/>
        <v>325.0106621</v>
      </c>
      <c r="W153" s="3">
        <f t="shared" si="47"/>
        <v>1122261.816</v>
      </c>
      <c r="X153" s="3">
        <f t="shared" si="48"/>
        <v>131.8864123</v>
      </c>
      <c r="Y153" s="3"/>
      <c r="Z153" s="3"/>
    </row>
    <row r="154" ht="14.25" customHeight="1">
      <c r="A154" s="15">
        <v>480.0</v>
      </c>
      <c r="B154" s="2">
        <v>1.0</v>
      </c>
      <c r="C154" s="2">
        <f>IF(A154&gt;=6000, 0,VLOOKUP(A154,'Fall20 data fy22 comp rev '!$K$11:$N$536,3,0))</f>
        <v>6</v>
      </c>
      <c r="D154" s="3" t="s">
        <v>4278</v>
      </c>
      <c r="E154" s="3">
        <v>640.0</v>
      </c>
      <c r="F154" s="3">
        <v>394.0</v>
      </c>
      <c r="G154" s="3">
        <v>44.0</v>
      </c>
      <c r="H154" s="3">
        <f t="shared" si="38"/>
        <v>416</v>
      </c>
      <c r="I154" s="88">
        <f t="shared" si="39"/>
        <v>0.65</v>
      </c>
      <c r="J154" s="3">
        <v>1105600.73</v>
      </c>
      <c r="K154" s="3">
        <f t="shared" si="40"/>
        <v>1727.501141</v>
      </c>
      <c r="L154" s="3">
        <f t="shared" si="41"/>
        <v>2657.694063</v>
      </c>
      <c r="M154" s="3"/>
      <c r="N154" s="3">
        <f t="shared" si="42"/>
        <v>765468.4329</v>
      </c>
      <c r="O154" s="3">
        <f t="shared" si="43"/>
        <v>1196.044426</v>
      </c>
      <c r="P154" s="3">
        <f t="shared" si="44"/>
        <v>1840.068348</v>
      </c>
      <c r="Q154" s="3"/>
      <c r="R154" s="3">
        <f t="shared" ref="R154:T154" si="187">N154-J154</f>
        <v>-340132.2971</v>
      </c>
      <c r="S154" s="3">
        <f t="shared" si="187"/>
        <v>-531.4567142</v>
      </c>
      <c r="T154" s="3">
        <f t="shared" si="187"/>
        <v>-817.6257141</v>
      </c>
      <c r="U154" s="3"/>
      <c r="V154" s="3">
        <f t="shared" si="46"/>
        <v>0</v>
      </c>
      <c r="W154" s="3">
        <f t="shared" si="47"/>
        <v>0</v>
      </c>
      <c r="X154" s="3">
        <f t="shared" si="48"/>
        <v>0</v>
      </c>
      <c r="Y154" s="3"/>
      <c r="Z154" s="3"/>
    </row>
    <row r="155" ht="14.25" customHeight="1">
      <c r="A155" s="15">
        <v>482.0</v>
      </c>
      <c r="B155" s="2">
        <v>1.0</v>
      </c>
      <c r="C155" s="2">
        <f>IF(A155&gt;=6000, 0,VLOOKUP(A155,'Fall20 data fy22 comp rev '!$K$11:$N$536,3,0))</f>
        <v>4</v>
      </c>
      <c r="D155" s="3" t="s">
        <v>4279</v>
      </c>
      <c r="E155" s="3">
        <v>2536.0</v>
      </c>
      <c r="F155" s="3">
        <v>825.0</v>
      </c>
      <c r="G155" s="3">
        <v>336.0</v>
      </c>
      <c r="H155" s="3">
        <f t="shared" si="38"/>
        <v>993</v>
      </c>
      <c r="I155" s="88">
        <f t="shared" si="39"/>
        <v>0.3915615142</v>
      </c>
      <c r="J155" s="3">
        <v>1623182.34</v>
      </c>
      <c r="K155" s="3">
        <f t="shared" si="40"/>
        <v>640.0561278</v>
      </c>
      <c r="L155" s="3">
        <f t="shared" si="41"/>
        <v>1634.624713</v>
      </c>
      <c r="M155" s="3"/>
      <c r="N155" s="3">
        <f t="shared" si="42"/>
        <v>1827187.87</v>
      </c>
      <c r="O155" s="3">
        <f t="shared" si="43"/>
        <v>720.4999487</v>
      </c>
      <c r="P155" s="3">
        <f t="shared" si="44"/>
        <v>1840.068348</v>
      </c>
      <c r="Q155" s="3"/>
      <c r="R155" s="3">
        <f t="shared" ref="R155:T155" si="188">N155-J155</f>
        <v>204005.53</v>
      </c>
      <c r="S155" s="3">
        <f t="shared" si="188"/>
        <v>80.44382097</v>
      </c>
      <c r="T155" s="3">
        <f t="shared" si="188"/>
        <v>205.4436354</v>
      </c>
      <c r="U155" s="3"/>
      <c r="V155" s="3">
        <f t="shared" si="46"/>
        <v>0</v>
      </c>
      <c r="W155" s="3">
        <f t="shared" si="47"/>
        <v>0</v>
      </c>
      <c r="X155" s="3">
        <f t="shared" si="48"/>
        <v>0</v>
      </c>
      <c r="Y155" s="3"/>
      <c r="Z155" s="3"/>
    </row>
    <row r="156" ht="14.25" customHeight="1">
      <c r="A156" s="15">
        <v>484.0</v>
      </c>
      <c r="B156" s="2">
        <v>1.0</v>
      </c>
      <c r="C156" s="2">
        <f>IF(A156&gt;=6000, 0,VLOOKUP(A156,'Fall20 data fy22 comp rev '!$K$11:$N$536,3,0))</f>
        <v>5</v>
      </c>
      <c r="D156" s="3" t="s">
        <v>4280</v>
      </c>
      <c r="E156" s="3">
        <v>1195.0</v>
      </c>
      <c r="F156" s="3">
        <v>284.0</v>
      </c>
      <c r="G156" s="3">
        <v>126.0</v>
      </c>
      <c r="H156" s="3">
        <f t="shared" si="38"/>
        <v>347</v>
      </c>
      <c r="I156" s="88">
        <f t="shared" si="39"/>
        <v>0.290376569</v>
      </c>
      <c r="J156" s="3">
        <v>428426.44000000006</v>
      </c>
      <c r="K156" s="3">
        <f t="shared" si="40"/>
        <v>358.5158494</v>
      </c>
      <c r="L156" s="3">
        <f t="shared" si="41"/>
        <v>1234.658329</v>
      </c>
      <c r="M156" s="3"/>
      <c r="N156" s="3">
        <f t="shared" si="42"/>
        <v>638503.7169</v>
      </c>
      <c r="O156" s="3">
        <f t="shared" si="43"/>
        <v>534.3127338</v>
      </c>
      <c r="P156" s="3">
        <f t="shared" si="44"/>
        <v>1840.068348</v>
      </c>
      <c r="Q156" s="3"/>
      <c r="R156" s="3">
        <f t="shared" ref="R156:T156" si="189">N156-J156</f>
        <v>210077.2769</v>
      </c>
      <c r="S156" s="3">
        <f t="shared" si="189"/>
        <v>175.7968844</v>
      </c>
      <c r="T156" s="3">
        <f t="shared" si="189"/>
        <v>605.4100199</v>
      </c>
      <c r="U156" s="3"/>
      <c r="V156" s="3">
        <f t="shared" si="46"/>
        <v>236.4517661</v>
      </c>
      <c r="W156" s="3">
        <f t="shared" si="47"/>
        <v>282559.8605</v>
      </c>
      <c r="X156" s="3">
        <f t="shared" si="48"/>
        <v>60.65488169</v>
      </c>
      <c r="Y156" s="3"/>
      <c r="Z156" s="3"/>
    </row>
    <row r="157" ht="14.25" customHeight="1">
      <c r="A157" s="15">
        <v>485.0</v>
      </c>
      <c r="B157" s="2">
        <v>1.0</v>
      </c>
      <c r="C157" s="2">
        <f>IF(A157&gt;=6000, 0,VLOOKUP(A157,'Fall20 data fy22 comp rev '!$K$11:$N$536,3,0))</f>
        <v>6</v>
      </c>
      <c r="D157" s="3" t="s">
        <v>4281</v>
      </c>
      <c r="E157" s="3">
        <v>954.0</v>
      </c>
      <c r="F157" s="3">
        <v>156.0</v>
      </c>
      <c r="G157" s="3">
        <v>112.0</v>
      </c>
      <c r="H157" s="3">
        <f t="shared" si="38"/>
        <v>212</v>
      </c>
      <c r="I157" s="88">
        <f t="shared" si="39"/>
        <v>0.2222222222</v>
      </c>
      <c r="J157" s="3">
        <v>193470.55</v>
      </c>
      <c r="K157" s="3">
        <f t="shared" si="40"/>
        <v>202.7993187</v>
      </c>
      <c r="L157" s="3">
        <f t="shared" si="41"/>
        <v>912.596934</v>
      </c>
      <c r="M157" s="3"/>
      <c r="N157" s="3">
        <f t="shared" si="42"/>
        <v>390094.4899</v>
      </c>
      <c r="O157" s="3">
        <f t="shared" si="43"/>
        <v>408.9040774</v>
      </c>
      <c r="P157" s="3">
        <f t="shared" si="44"/>
        <v>1840.068348</v>
      </c>
      <c r="Q157" s="3"/>
      <c r="R157" s="3">
        <f t="shared" ref="R157:T157" si="190">N157-J157</f>
        <v>196623.9399</v>
      </c>
      <c r="S157" s="3">
        <f t="shared" si="190"/>
        <v>206.1047588</v>
      </c>
      <c r="T157" s="3">
        <f t="shared" si="190"/>
        <v>927.4714145</v>
      </c>
      <c r="U157" s="3"/>
      <c r="V157" s="3">
        <f t="shared" si="46"/>
        <v>392.1682968</v>
      </c>
      <c r="W157" s="3">
        <f t="shared" si="47"/>
        <v>374128.5552</v>
      </c>
      <c r="X157" s="3">
        <f t="shared" si="48"/>
        <v>186.0635381</v>
      </c>
      <c r="Y157" s="3"/>
      <c r="Z157" s="3"/>
    </row>
    <row r="158" ht="14.25" customHeight="1">
      <c r="A158" s="15">
        <v>486.0</v>
      </c>
      <c r="B158" s="2">
        <v>1.0</v>
      </c>
      <c r="C158" s="2">
        <f>IF(A158&gt;=6000, 0,VLOOKUP(A158,'Fall20 data fy22 comp rev '!$K$11:$N$536,3,0))</f>
        <v>6</v>
      </c>
      <c r="D158" s="3" t="s">
        <v>4282</v>
      </c>
      <c r="E158" s="3">
        <v>329.0</v>
      </c>
      <c r="F158" s="3">
        <v>74.0</v>
      </c>
      <c r="G158" s="3">
        <v>56.0</v>
      </c>
      <c r="H158" s="3">
        <f t="shared" si="38"/>
        <v>102</v>
      </c>
      <c r="I158" s="88">
        <f t="shared" si="39"/>
        <v>0.3100303951</v>
      </c>
      <c r="J158" s="3">
        <v>136606.08</v>
      </c>
      <c r="K158" s="3">
        <f t="shared" si="40"/>
        <v>415.2160486</v>
      </c>
      <c r="L158" s="3">
        <f t="shared" si="41"/>
        <v>1339.275294</v>
      </c>
      <c r="M158" s="3"/>
      <c r="N158" s="3">
        <f t="shared" si="42"/>
        <v>187686.9715</v>
      </c>
      <c r="O158" s="3">
        <f t="shared" si="43"/>
        <v>570.4771171</v>
      </c>
      <c r="P158" s="3">
        <f t="shared" si="44"/>
        <v>1840.068348</v>
      </c>
      <c r="Q158" s="3"/>
      <c r="R158" s="3">
        <f t="shared" ref="R158:T158" si="191">N158-J158</f>
        <v>51080.89154</v>
      </c>
      <c r="S158" s="3">
        <f t="shared" si="191"/>
        <v>155.2610685</v>
      </c>
      <c r="T158" s="3">
        <f t="shared" si="191"/>
        <v>500.7930543</v>
      </c>
      <c r="U158" s="3"/>
      <c r="V158" s="3">
        <f t="shared" si="46"/>
        <v>179.7515669</v>
      </c>
      <c r="W158" s="3">
        <f t="shared" si="47"/>
        <v>59138.2655</v>
      </c>
      <c r="X158" s="3">
        <f t="shared" si="48"/>
        <v>24.49049836</v>
      </c>
      <c r="Y158" s="3"/>
      <c r="Z158" s="3"/>
    </row>
    <row r="159" ht="14.25" customHeight="1">
      <c r="A159" s="15">
        <v>487.0</v>
      </c>
      <c r="B159" s="2">
        <v>1.0</v>
      </c>
      <c r="C159" s="2">
        <f>IF(A159&gt;=6000, 0,VLOOKUP(A159,'Fall20 data fy22 comp rev '!$K$11:$N$536,3,0))</f>
        <v>6</v>
      </c>
      <c r="D159" s="3" t="s">
        <v>4283</v>
      </c>
      <c r="E159" s="3">
        <v>380.0</v>
      </c>
      <c r="F159" s="3">
        <v>77.0</v>
      </c>
      <c r="G159" s="3">
        <v>39.0</v>
      </c>
      <c r="H159" s="3">
        <f t="shared" si="38"/>
        <v>96.5</v>
      </c>
      <c r="I159" s="88">
        <f t="shared" si="39"/>
        <v>0.2539473684</v>
      </c>
      <c r="J159" s="3">
        <v>103877.54</v>
      </c>
      <c r="K159" s="3">
        <f t="shared" si="40"/>
        <v>273.3619474</v>
      </c>
      <c r="L159" s="3">
        <f t="shared" si="41"/>
        <v>1076.451192</v>
      </c>
      <c r="M159" s="3"/>
      <c r="N159" s="3">
        <f t="shared" si="42"/>
        <v>177566.5956</v>
      </c>
      <c r="O159" s="3">
        <f t="shared" si="43"/>
        <v>467.2805148</v>
      </c>
      <c r="P159" s="3">
        <f t="shared" si="44"/>
        <v>1840.068348</v>
      </c>
      <c r="Q159" s="3"/>
      <c r="R159" s="3">
        <f t="shared" ref="R159:T159" si="192">N159-J159</f>
        <v>73689.05562</v>
      </c>
      <c r="S159" s="3">
        <f t="shared" si="192"/>
        <v>193.9185674</v>
      </c>
      <c r="T159" s="3">
        <f t="shared" si="192"/>
        <v>763.6171567</v>
      </c>
      <c r="U159" s="3"/>
      <c r="V159" s="3">
        <f t="shared" si="46"/>
        <v>321.6056681</v>
      </c>
      <c r="W159" s="3">
        <f t="shared" si="47"/>
        <v>122210.1539</v>
      </c>
      <c r="X159" s="3">
        <f t="shared" si="48"/>
        <v>127.6871007</v>
      </c>
      <c r="Y159" s="3"/>
      <c r="Z159" s="3"/>
    </row>
    <row r="160" ht="14.25" customHeight="1">
      <c r="A160" s="15">
        <v>492.0</v>
      </c>
      <c r="B160" s="2">
        <v>1.0</v>
      </c>
      <c r="C160" s="2">
        <f>IF(A160&gt;=6000, 0,VLOOKUP(A160,'Fall20 data fy22 comp rev '!$K$11:$N$536,3,0))</f>
        <v>4</v>
      </c>
      <c r="D160" s="3" t="s">
        <v>4284</v>
      </c>
      <c r="E160" s="3">
        <v>5161.0</v>
      </c>
      <c r="F160" s="3">
        <v>2308.0</v>
      </c>
      <c r="G160" s="3">
        <v>605.0</v>
      </c>
      <c r="H160" s="3">
        <f t="shared" si="38"/>
        <v>2610.5</v>
      </c>
      <c r="I160" s="88">
        <f t="shared" si="39"/>
        <v>0.505812827</v>
      </c>
      <c r="J160" s="3">
        <v>5575016.72</v>
      </c>
      <c r="K160" s="3">
        <f t="shared" si="40"/>
        <v>1080.220252</v>
      </c>
      <c r="L160" s="3">
        <f t="shared" si="41"/>
        <v>2135.612611</v>
      </c>
      <c r="M160" s="3"/>
      <c r="N160" s="3">
        <f t="shared" si="42"/>
        <v>4803498.424</v>
      </c>
      <c r="O160" s="3">
        <f t="shared" si="43"/>
        <v>930.7301731</v>
      </c>
      <c r="P160" s="3">
        <f t="shared" si="44"/>
        <v>1840.068348</v>
      </c>
      <c r="Q160" s="3"/>
      <c r="R160" s="3">
        <f t="shared" ref="R160:T160" si="193">N160-J160</f>
        <v>-771518.2965</v>
      </c>
      <c r="S160" s="3">
        <f t="shared" si="193"/>
        <v>-149.4900788</v>
      </c>
      <c r="T160" s="3">
        <f t="shared" si="193"/>
        <v>-295.5442622</v>
      </c>
      <c r="U160" s="3"/>
      <c r="V160" s="3">
        <f t="shared" si="46"/>
        <v>0</v>
      </c>
      <c r="W160" s="3">
        <f t="shared" si="47"/>
        <v>0</v>
      </c>
      <c r="X160" s="3">
        <f t="shared" si="48"/>
        <v>0</v>
      </c>
      <c r="Y160" s="3"/>
      <c r="Z160" s="3"/>
    </row>
    <row r="161" ht="14.25" customHeight="1">
      <c r="A161" s="15">
        <v>495.0</v>
      </c>
      <c r="B161" s="2">
        <v>1.0</v>
      </c>
      <c r="C161" s="2">
        <f>IF(A161&gt;=6000, 0,VLOOKUP(A161,'Fall20 data fy22 comp rev '!$K$11:$N$536,3,0))</f>
        <v>6</v>
      </c>
      <c r="D161" s="3" t="s">
        <v>4285</v>
      </c>
      <c r="E161" s="3">
        <v>438.0</v>
      </c>
      <c r="F161" s="3">
        <v>81.0</v>
      </c>
      <c r="G161" s="3">
        <v>39.0</v>
      </c>
      <c r="H161" s="3">
        <f t="shared" si="38"/>
        <v>100.5</v>
      </c>
      <c r="I161" s="88">
        <f t="shared" si="39"/>
        <v>0.2294520548</v>
      </c>
      <c r="J161" s="3">
        <v>95886.95999999999</v>
      </c>
      <c r="K161" s="3">
        <f t="shared" si="40"/>
        <v>218.92</v>
      </c>
      <c r="L161" s="3">
        <f t="shared" si="41"/>
        <v>954.0991045</v>
      </c>
      <c r="M161" s="3"/>
      <c r="N161" s="3">
        <f t="shared" si="42"/>
        <v>184926.869</v>
      </c>
      <c r="O161" s="3">
        <f t="shared" si="43"/>
        <v>422.2074635</v>
      </c>
      <c r="P161" s="3">
        <f t="shared" si="44"/>
        <v>1840.068348</v>
      </c>
      <c r="Q161" s="3"/>
      <c r="R161" s="3">
        <f t="shared" ref="R161:T161" si="194">N161-J161</f>
        <v>89039.90902</v>
      </c>
      <c r="S161" s="3">
        <f t="shared" si="194"/>
        <v>203.2874635</v>
      </c>
      <c r="T161" s="3">
        <f t="shared" si="194"/>
        <v>885.9692439</v>
      </c>
      <c r="U161" s="3"/>
      <c r="V161" s="3">
        <f t="shared" si="46"/>
        <v>376.0476155</v>
      </c>
      <c r="W161" s="3">
        <f t="shared" si="47"/>
        <v>164708.8556</v>
      </c>
      <c r="X161" s="3">
        <f t="shared" si="48"/>
        <v>172.760152</v>
      </c>
      <c r="Y161" s="3"/>
      <c r="Z161" s="3"/>
    </row>
    <row r="162" ht="14.25" customHeight="1">
      <c r="A162" s="15">
        <v>497.0</v>
      </c>
      <c r="B162" s="2">
        <v>1.0</v>
      </c>
      <c r="C162" s="2">
        <f>IF(A162&gt;=6000, 0,VLOOKUP(A162,'Fall20 data fy22 comp rev '!$K$11:$N$536,3,0))</f>
        <v>6</v>
      </c>
      <c r="D162" s="3" t="s">
        <v>4286</v>
      </c>
      <c r="E162" s="3">
        <v>275.0</v>
      </c>
      <c r="F162" s="3">
        <v>101.0</v>
      </c>
      <c r="G162" s="3">
        <v>44.0</v>
      </c>
      <c r="H162" s="3">
        <f t="shared" si="38"/>
        <v>123</v>
      </c>
      <c r="I162" s="88">
        <f t="shared" si="39"/>
        <v>0.4472727273</v>
      </c>
      <c r="J162" s="3">
        <v>229045.05</v>
      </c>
      <c r="K162" s="3">
        <f t="shared" si="40"/>
        <v>832.8910909</v>
      </c>
      <c r="L162" s="3">
        <f t="shared" si="41"/>
        <v>1862.154878</v>
      </c>
      <c r="M162" s="3"/>
      <c r="N162" s="3">
        <f t="shared" si="42"/>
        <v>226328.4069</v>
      </c>
      <c r="O162" s="3">
        <f t="shared" si="43"/>
        <v>823.0123886</v>
      </c>
      <c r="P162" s="3">
        <f t="shared" si="44"/>
        <v>1840.068348</v>
      </c>
      <c r="Q162" s="3"/>
      <c r="R162" s="3">
        <f t="shared" ref="R162:T162" si="195">N162-J162</f>
        <v>-2716.643145</v>
      </c>
      <c r="S162" s="3">
        <f t="shared" si="195"/>
        <v>-9.878702344</v>
      </c>
      <c r="T162" s="3">
        <f t="shared" si="195"/>
        <v>-22.08652963</v>
      </c>
      <c r="U162" s="3"/>
      <c r="V162" s="3">
        <f t="shared" si="46"/>
        <v>0</v>
      </c>
      <c r="W162" s="3">
        <f t="shared" si="47"/>
        <v>0</v>
      </c>
      <c r="X162" s="3">
        <f t="shared" si="48"/>
        <v>0</v>
      </c>
      <c r="Y162" s="3"/>
      <c r="Z162" s="3"/>
    </row>
    <row r="163" ht="14.25" customHeight="1">
      <c r="A163" s="15">
        <v>499.0</v>
      </c>
      <c r="B163" s="2">
        <v>1.0</v>
      </c>
      <c r="C163" s="2">
        <f>IF(A163&gt;=6000, 0,VLOOKUP(A163,'Fall20 data fy22 comp rev '!$K$11:$N$536,3,0))</f>
        <v>6</v>
      </c>
      <c r="D163" s="3" t="s">
        <v>1272</v>
      </c>
      <c r="E163" s="3">
        <v>256.0</v>
      </c>
      <c r="F163" s="3">
        <v>58.0</v>
      </c>
      <c r="G163" s="3">
        <v>34.0</v>
      </c>
      <c r="H163" s="3">
        <f t="shared" si="38"/>
        <v>75</v>
      </c>
      <c r="I163" s="88">
        <f t="shared" si="39"/>
        <v>0.29296875</v>
      </c>
      <c r="J163" s="3">
        <v>90195.04</v>
      </c>
      <c r="K163" s="3">
        <f t="shared" si="40"/>
        <v>352.324375</v>
      </c>
      <c r="L163" s="3">
        <f t="shared" si="41"/>
        <v>1202.600533</v>
      </c>
      <c r="M163" s="3"/>
      <c r="N163" s="3">
        <f t="shared" si="42"/>
        <v>138005.1261</v>
      </c>
      <c r="O163" s="3">
        <f t="shared" si="43"/>
        <v>539.082524</v>
      </c>
      <c r="P163" s="3">
        <f t="shared" si="44"/>
        <v>1840.068348</v>
      </c>
      <c r="Q163" s="3"/>
      <c r="R163" s="3">
        <f t="shared" ref="R163:T163" si="196">N163-J163</f>
        <v>47810.08613</v>
      </c>
      <c r="S163" s="3">
        <f t="shared" si="196"/>
        <v>186.758149</v>
      </c>
      <c r="T163" s="3">
        <f t="shared" si="196"/>
        <v>637.4678151</v>
      </c>
      <c r="U163" s="3"/>
      <c r="V163" s="3">
        <f t="shared" si="46"/>
        <v>242.6432405</v>
      </c>
      <c r="W163" s="3">
        <f t="shared" si="47"/>
        <v>62116.66957</v>
      </c>
      <c r="X163" s="3">
        <f t="shared" si="48"/>
        <v>55.88509155</v>
      </c>
      <c r="Y163" s="3"/>
      <c r="Z163" s="3"/>
    </row>
    <row r="164" ht="14.25" customHeight="1">
      <c r="A164" s="15">
        <v>500.0</v>
      </c>
      <c r="B164" s="2">
        <v>1.0</v>
      </c>
      <c r="C164" s="2">
        <f>IF(A164&gt;=6000, 0,VLOOKUP(A164,'Fall20 data fy22 comp rev '!$K$11:$N$536,3,0))</f>
        <v>6</v>
      </c>
      <c r="D164" s="3" t="s">
        <v>4287</v>
      </c>
      <c r="E164" s="3">
        <v>380.0</v>
      </c>
      <c r="F164" s="3">
        <v>67.0</v>
      </c>
      <c r="G164" s="3">
        <v>36.0</v>
      </c>
      <c r="H164" s="3">
        <f t="shared" si="38"/>
        <v>85</v>
      </c>
      <c r="I164" s="88">
        <f t="shared" si="39"/>
        <v>0.2236842105</v>
      </c>
      <c r="J164" s="3">
        <v>85597.72</v>
      </c>
      <c r="K164" s="3">
        <f t="shared" si="40"/>
        <v>225.2571579</v>
      </c>
      <c r="L164" s="3">
        <f t="shared" si="41"/>
        <v>1007.032</v>
      </c>
      <c r="M164" s="3"/>
      <c r="N164" s="3">
        <f t="shared" si="42"/>
        <v>156405.8096</v>
      </c>
      <c r="O164" s="3">
        <f t="shared" si="43"/>
        <v>411.5942358</v>
      </c>
      <c r="P164" s="3">
        <f t="shared" si="44"/>
        <v>1840.068348</v>
      </c>
      <c r="Q164" s="3"/>
      <c r="R164" s="3">
        <f t="shared" ref="R164:T164" si="197">N164-J164</f>
        <v>70808.08962</v>
      </c>
      <c r="S164" s="3">
        <f t="shared" si="197"/>
        <v>186.3370779</v>
      </c>
      <c r="T164" s="3">
        <f t="shared" si="197"/>
        <v>833.0363484</v>
      </c>
      <c r="U164" s="3"/>
      <c r="V164" s="3">
        <f t="shared" si="46"/>
        <v>369.7104576</v>
      </c>
      <c r="W164" s="3">
        <f t="shared" si="47"/>
        <v>140489.9739</v>
      </c>
      <c r="X164" s="3">
        <f t="shared" si="48"/>
        <v>183.3733797</v>
      </c>
      <c r="Y164" s="3"/>
      <c r="Z164" s="3"/>
    </row>
    <row r="165" ht="14.25" customHeight="1">
      <c r="A165" s="15">
        <v>505.0</v>
      </c>
      <c r="B165" s="2">
        <v>1.0</v>
      </c>
      <c r="C165" s="2">
        <f>IF(A165&gt;=6000, 0,VLOOKUP(A165,'Fall20 data fy22 comp rev '!$K$11:$N$536,3,0))</f>
        <v>6</v>
      </c>
      <c r="D165" s="3" t="s">
        <v>4288</v>
      </c>
      <c r="E165" s="3">
        <v>346.0</v>
      </c>
      <c r="F165" s="3">
        <v>100.0</v>
      </c>
      <c r="G165" s="3">
        <v>29.0</v>
      </c>
      <c r="H165" s="3">
        <f t="shared" si="38"/>
        <v>114.5</v>
      </c>
      <c r="I165" s="88">
        <f t="shared" si="39"/>
        <v>0.3309248555</v>
      </c>
      <c r="J165" s="3">
        <v>159100.11</v>
      </c>
      <c r="K165" s="3">
        <f t="shared" si="40"/>
        <v>459.8269075</v>
      </c>
      <c r="L165" s="3">
        <f t="shared" si="41"/>
        <v>1389.520611</v>
      </c>
      <c r="M165" s="3"/>
      <c r="N165" s="3">
        <f t="shared" si="42"/>
        <v>210687.8259</v>
      </c>
      <c r="O165" s="3">
        <f t="shared" si="43"/>
        <v>608.9243523</v>
      </c>
      <c r="P165" s="3">
        <f t="shared" si="44"/>
        <v>1840.068348</v>
      </c>
      <c r="Q165" s="3"/>
      <c r="R165" s="3">
        <f t="shared" ref="R165:T165" si="198">N165-J165</f>
        <v>51587.71589</v>
      </c>
      <c r="S165" s="3">
        <f t="shared" si="198"/>
        <v>149.0974448</v>
      </c>
      <c r="T165" s="3">
        <f t="shared" si="198"/>
        <v>450.5477371</v>
      </c>
      <c r="U165" s="3"/>
      <c r="V165" s="3">
        <f t="shared" si="46"/>
        <v>135.140708</v>
      </c>
      <c r="W165" s="3">
        <f t="shared" si="47"/>
        <v>46758.68496</v>
      </c>
      <c r="X165" s="3">
        <f t="shared" si="48"/>
        <v>0</v>
      </c>
      <c r="Y165" s="3"/>
      <c r="Z165" s="3"/>
    </row>
    <row r="166" ht="14.25" customHeight="1">
      <c r="A166" s="15">
        <v>507.0</v>
      </c>
      <c r="B166" s="2">
        <v>1.0</v>
      </c>
      <c r="C166" s="2">
        <f>IF(A166&gt;=6000, 0,VLOOKUP(A166,'Fall20 data fy22 comp rev '!$K$11:$N$536,3,0))</f>
        <v>6</v>
      </c>
      <c r="D166" s="3" t="s">
        <v>4289</v>
      </c>
      <c r="E166" s="3">
        <v>391.0</v>
      </c>
      <c r="F166" s="3">
        <v>43.0</v>
      </c>
      <c r="G166" s="3">
        <v>30.0</v>
      </c>
      <c r="H166" s="3">
        <f t="shared" si="38"/>
        <v>58</v>
      </c>
      <c r="I166" s="88">
        <f t="shared" si="39"/>
        <v>0.1483375959</v>
      </c>
      <c r="J166" s="3">
        <v>36285.990000000005</v>
      </c>
      <c r="K166" s="3">
        <f t="shared" si="40"/>
        <v>92.80304348</v>
      </c>
      <c r="L166" s="3">
        <f t="shared" si="41"/>
        <v>625.6205172</v>
      </c>
      <c r="M166" s="3"/>
      <c r="N166" s="3">
        <f t="shared" si="42"/>
        <v>106723.9642</v>
      </c>
      <c r="O166" s="3">
        <f t="shared" si="43"/>
        <v>272.9513151</v>
      </c>
      <c r="P166" s="3">
        <f t="shared" si="44"/>
        <v>1840.068348</v>
      </c>
      <c r="Q166" s="3"/>
      <c r="R166" s="3">
        <f t="shared" ref="R166:T166" si="199">N166-J166</f>
        <v>70437.97421</v>
      </c>
      <c r="S166" s="3">
        <f t="shared" si="199"/>
        <v>180.1482716</v>
      </c>
      <c r="T166" s="3">
        <f t="shared" si="199"/>
        <v>1214.447831</v>
      </c>
      <c r="U166" s="3"/>
      <c r="V166" s="3">
        <f t="shared" si="46"/>
        <v>502.164572</v>
      </c>
      <c r="W166" s="3">
        <f t="shared" si="47"/>
        <v>196346.3477</v>
      </c>
      <c r="X166" s="3">
        <f t="shared" si="48"/>
        <v>322.0163004</v>
      </c>
      <c r="Y166" s="3"/>
      <c r="Z166" s="3"/>
    </row>
    <row r="167" ht="14.25" customHeight="1">
      <c r="A167" s="15">
        <v>508.0</v>
      </c>
      <c r="B167" s="2">
        <v>1.0</v>
      </c>
      <c r="C167" s="2">
        <f>IF(A167&gt;=6000, 0,VLOOKUP(A167,'Fall20 data fy22 comp rev '!$K$11:$N$536,3,0))</f>
        <v>5</v>
      </c>
      <c r="D167" s="3" t="s">
        <v>4290</v>
      </c>
      <c r="E167" s="3">
        <v>2246.0</v>
      </c>
      <c r="F167" s="3">
        <v>661.0</v>
      </c>
      <c r="G167" s="3">
        <v>146.0</v>
      </c>
      <c r="H167" s="3">
        <f t="shared" si="38"/>
        <v>734</v>
      </c>
      <c r="I167" s="88">
        <f t="shared" si="39"/>
        <v>0.3268032057</v>
      </c>
      <c r="J167" s="3">
        <v>1023122.6200000001</v>
      </c>
      <c r="K167" s="3">
        <f t="shared" si="40"/>
        <v>455.5309973</v>
      </c>
      <c r="L167" s="3">
        <f t="shared" si="41"/>
        <v>1393.900027</v>
      </c>
      <c r="M167" s="3"/>
      <c r="N167" s="3">
        <f t="shared" si="42"/>
        <v>1350610.168</v>
      </c>
      <c r="O167" s="3">
        <f t="shared" si="43"/>
        <v>601.340235</v>
      </c>
      <c r="P167" s="3">
        <f t="shared" si="44"/>
        <v>1840.068348</v>
      </c>
      <c r="Q167" s="3"/>
      <c r="R167" s="3">
        <f t="shared" ref="R167:T167" si="200">N167-J167</f>
        <v>327487.5477</v>
      </c>
      <c r="S167" s="3">
        <f t="shared" si="200"/>
        <v>145.8092376</v>
      </c>
      <c r="T167" s="3">
        <f t="shared" si="200"/>
        <v>446.1683212</v>
      </c>
      <c r="U167" s="3"/>
      <c r="V167" s="3">
        <f t="shared" si="46"/>
        <v>139.4366182</v>
      </c>
      <c r="W167" s="3">
        <f t="shared" si="47"/>
        <v>313174.6444</v>
      </c>
      <c r="X167" s="3">
        <f t="shared" si="48"/>
        <v>0</v>
      </c>
      <c r="Y167" s="3"/>
      <c r="Z167" s="3"/>
    </row>
    <row r="168" ht="14.25" customHeight="1">
      <c r="A168" s="15">
        <v>511.0</v>
      </c>
      <c r="B168" s="2">
        <v>1.0</v>
      </c>
      <c r="C168" s="2">
        <f>IF(A168&gt;=6000, 0,VLOOKUP(A168,'Fall20 data fy22 comp rev '!$K$11:$N$536,3,0))</f>
        <v>6</v>
      </c>
      <c r="D168" s="3" t="s">
        <v>4291</v>
      </c>
      <c r="E168" s="3">
        <v>574.0</v>
      </c>
      <c r="F168" s="3">
        <v>149.0</v>
      </c>
      <c r="G168" s="3">
        <v>82.0</v>
      </c>
      <c r="H168" s="3">
        <f t="shared" si="38"/>
        <v>190</v>
      </c>
      <c r="I168" s="88">
        <f t="shared" si="39"/>
        <v>0.331010453</v>
      </c>
      <c r="J168" s="3">
        <v>260295.88000000003</v>
      </c>
      <c r="K168" s="3">
        <f t="shared" si="40"/>
        <v>453.4771429</v>
      </c>
      <c r="L168" s="3">
        <f t="shared" si="41"/>
        <v>1369.978316</v>
      </c>
      <c r="M168" s="3"/>
      <c r="N168" s="3">
        <f t="shared" si="42"/>
        <v>349612.9862</v>
      </c>
      <c r="O168" s="3">
        <f t="shared" si="43"/>
        <v>609.0818575</v>
      </c>
      <c r="P168" s="3">
        <f t="shared" si="44"/>
        <v>1840.068348</v>
      </c>
      <c r="Q168" s="3"/>
      <c r="R168" s="3">
        <f t="shared" ref="R168:T168" si="201">N168-J168</f>
        <v>89317.1062</v>
      </c>
      <c r="S168" s="3">
        <f t="shared" si="201"/>
        <v>155.6047146</v>
      </c>
      <c r="T168" s="3">
        <f t="shared" si="201"/>
        <v>470.0900326</v>
      </c>
      <c r="U168" s="3"/>
      <c r="V168" s="3">
        <f t="shared" si="46"/>
        <v>141.4904726</v>
      </c>
      <c r="W168" s="3">
        <f t="shared" si="47"/>
        <v>81215.5313</v>
      </c>
      <c r="X168" s="3">
        <f t="shared" si="48"/>
        <v>0</v>
      </c>
      <c r="Y168" s="3"/>
      <c r="Z168" s="3"/>
    </row>
    <row r="169" ht="14.25" customHeight="1">
      <c r="A169" s="15">
        <v>514.0</v>
      </c>
      <c r="B169" s="2">
        <v>1.0</v>
      </c>
      <c r="C169" s="2">
        <f>IF(A169&gt;=6000, 0,VLOOKUP(A169,'Fall20 data fy22 comp rev '!$K$11:$N$536,3,0))</f>
        <v>6</v>
      </c>
      <c r="D169" s="3" t="s">
        <v>4292</v>
      </c>
      <c r="E169" s="3">
        <v>142.0</v>
      </c>
      <c r="F169" s="3">
        <v>45.0</v>
      </c>
      <c r="G169" s="3">
        <v>21.0</v>
      </c>
      <c r="H169" s="3">
        <f t="shared" si="38"/>
        <v>55.5</v>
      </c>
      <c r="I169" s="88">
        <f t="shared" si="39"/>
        <v>0.3908450704</v>
      </c>
      <c r="J169" s="3">
        <v>90085.58</v>
      </c>
      <c r="K169" s="3">
        <f t="shared" si="40"/>
        <v>634.405493</v>
      </c>
      <c r="L169" s="3">
        <f t="shared" si="41"/>
        <v>1623.163604</v>
      </c>
      <c r="M169" s="3"/>
      <c r="N169" s="3">
        <f t="shared" si="42"/>
        <v>102123.7933</v>
      </c>
      <c r="O169" s="3">
        <f t="shared" si="43"/>
        <v>719.1816432</v>
      </c>
      <c r="P169" s="3">
        <f t="shared" si="44"/>
        <v>1840.068348</v>
      </c>
      <c r="Q169" s="3"/>
      <c r="R169" s="3">
        <f t="shared" ref="R169:T169" si="202">N169-J169</f>
        <v>12038.21334</v>
      </c>
      <c r="S169" s="3">
        <f t="shared" si="202"/>
        <v>84.77615026</v>
      </c>
      <c r="T169" s="3">
        <f t="shared" si="202"/>
        <v>216.9047448</v>
      </c>
      <c r="U169" s="3"/>
      <c r="V169" s="3">
        <f t="shared" si="46"/>
        <v>0</v>
      </c>
      <c r="W169" s="3">
        <f t="shared" si="47"/>
        <v>0</v>
      </c>
      <c r="X169" s="3">
        <f t="shared" si="48"/>
        <v>0</v>
      </c>
      <c r="Y169" s="3"/>
      <c r="Z169" s="3"/>
    </row>
    <row r="170" ht="14.25" customHeight="1">
      <c r="A170" s="15">
        <v>518.0</v>
      </c>
      <c r="B170" s="2">
        <v>1.0</v>
      </c>
      <c r="C170" s="2">
        <f>IF(A170&gt;=6000, 0,VLOOKUP(A170,'Fall20 data fy22 comp rev '!$K$11:$N$536,3,0))</f>
        <v>4</v>
      </c>
      <c r="D170" s="3" t="s">
        <v>4293</v>
      </c>
      <c r="E170" s="3">
        <v>3904.0</v>
      </c>
      <c r="F170" s="3">
        <v>1929.0</v>
      </c>
      <c r="G170" s="3">
        <v>496.0</v>
      </c>
      <c r="H170" s="3">
        <f t="shared" si="38"/>
        <v>2177</v>
      </c>
      <c r="I170" s="88">
        <f t="shared" si="39"/>
        <v>0.5576331967</v>
      </c>
      <c r="J170" s="3">
        <v>5638996.09</v>
      </c>
      <c r="K170" s="3">
        <f t="shared" si="40"/>
        <v>1444.414982</v>
      </c>
      <c r="L170" s="3">
        <f t="shared" si="41"/>
        <v>2590.260032</v>
      </c>
      <c r="M170" s="3"/>
      <c r="N170" s="3">
        <f t="shared" si="42"/>
        <v>4005828.795</v>
      </c>
      <c r="O170" s="3">
        <f t="shared" si="43"/>
        <v>1026.083195</v>
      </c>
      <c r="P170" s="3">
        <f t="shared" si="44"/>
        <v>1840.068348</v>
      </c>
      <c r="Q170" s="3"/>
      <c r="R170" s="3">
        <f t="shared" ref="R170:T170" si="203">N170-J170</f>
        <v>-1633167.295</v>
      </c>
      <c r="S170" s="3">
        <f t="shared" si="203"/>
        <v>-418.3317868</v>
      </c>
      <c r="T170" s="3">
        <f t="shared" si="203"/>
        <v>-750.1916837</v>
      </c>
      <c r="U170" s="3"/>
      <c r="V170" s="3">
        <f t="shared" si="46"/>
        <v>0</v>
      </c>
      <c r="W170" s="3">
        <f t="shared" si="47"/>
        <v>0</v>
      </c>
      <c r="X170" s="3">
        <f t="shared" si="48"/>
        <v>0</v>
      </c>
      <c r="Y170" s="3"/>
      <c r="Z170" s="3"/>
    </row>
    <row r="171" ht="14.25" customHeight="1">
      <c r="A171" s="15">
        <v>531.0</v>
      </c>
      <c r="B171" s="2">
        <v>1.0</v>
      </c>
      <c r="C171" s="2">
        <f>IF(A171&gt;=6000, 0,VLOOKUP(A171,'Fall20 data fy22 comp rev '!$K$11:$N$536,3,0))</f>
        <v>5</v>
      </c>
      <c r="D171" s="3" t="s">
        <v>4294</v>
      </c>
      <c r="E171" s="3">
        <v>2114.0</v>
      </c>
      <c r="F171" s="3">
        <v>168.0</v>
      </c>
      <c r="G171" s="3">
        <v>55.0</v>
      </c>
      <c r="H171" s="3">
        <f t="shared" si="38"/>
        <v>195.5</v>
      </c>
      <c r="I171" s="88">
        <f t="shared" si="39"/>
        <v>0.09247871334</v>
      </c>
      <c r="J171" s="3">
        <v>74432.8</v>
      </c>
      <c r="K171" s="3">
        <f t="shared" si="40"/>
        <v>35.20946074</v>
      </c>
      <c r="L171" s="3">
        <f t="shared" si="41"/>
        <v>380.7304348</v>
      </c>
      <c r="M171" s="3"/>
      <c r="N171" s="3">
        <f t="shared" si="42"/>
        <v>359733.3621</v>
      </c>
      <c r="O171" s="3">
        <f t="shared" si="43"/>
        <v>170.1671533</v>
      </c>
      <c r="P171" s="3">
        <f t="shared" si="44"/>
        <v>1840.068348</v>
      </c>
      <c r="Q171" s="3"/>
      <c r="R171" s="3">
        <f t="shared" ref="R171:T171" si="204">N171-J171</f>
        <v>285300.5621</v>
      </c>
      <c r="S171" s="3">
        <f t="shared" si="204"/>
        <v>134.9576926</v>
      </c>
      <c r="T171" s="3">
        <f t="shared" si="204"/>
        <v>1459.337914</v>
      </c>
      <c r="U171" s="3"/>
      <c r="V171" s="3">
        <f t="shared" si="46"/>
        <v>559.7581548</v>
      </c>
      <c r="W171" s="3">
        <f t="shared" si="47"/>
        <v>1183328.739</v>
      </c>
      <c r="X171" s="3">
        <f t="shared" si="48"/>
        <v>424.8004622</v>
      </c>
      <c r="Y171" s="3"/>
      <c r="Z171" s="3"/>
    </row>
    <row r="172" ht="14.25" customHeight="1">
      <c r="A172" s="15">
        <v>533.0</v>
      </c>
      <c r="B172" s="2">
        <v>1.0</v>
      </c>
      <c r="C172" s="2">
        <f>IF(A172&gt;=6000, 0,VLOOKUP(A172,'Fall20 data fy22 comp rev '!$K$11:$N$536,3,0))</f>
        <v>5</v>
      </c>
      <c r="D172" s="3" t="s">
        <v>4295</v>
      </c>
      <c r="E172" s="3">
        <v>1101.0</v>
      </c>
      <c r="F172" s="3">
        <v>140.0</v>
      </c>
      <c r="G172" s="3">
        <v>65.0</v>
      </c>
      <c r="H172" s="3">
        <f t="shared" si="38"/>
        <v>172.5</v>
      </c>
      <c r="I172" s="88">
        <f t="shared" si="39"/>
        <v>0.1566757493</v>
      </c>
      <c r="J172" s="3">
        <v>113783.67</v>
      </c>
      <c r="K172" s="3">
        <f t="shared" si="40"/>
        <v>103.3457493</v>
      </c>
      <c r="L172" s="3">
        <f t="shared" si="41"/>
        <v>659.6154783</v>
      </c>
      <c r="M172" s="3"/>
      <c r="N172" s="3">
        <f t="shared" si="42"/>
        <v>317411.7901</v>
      </c>
      <c r="O172" s="3">
        <f t="shared" si="43"/>
        <v>288.2940873</v>
      </c>
      <c r="P172" s="3">
        <f t="shared" si="44"/>
        <v>1840.068348</v>
      </c>
      <c r="Q172" s="3"/>
      <c r="R172" s="3">
        <f t="shared" ref="R172:T172" si="205">N172-J172</f>
        <v>203628.1201</v>
      </c>
      <c r="S172" s="3">
        <f t="shared" si="205"/>
        <v>184.948338</v>
      </c>
      <c r="T172" s="3">
        <f t="shared" si="205"/>
        <v>1180.45287</v>
      </c>
      <c r="U172" s="3"/>
      <c r="V172" s="3">
        <f t="shared" si="46"/>
        <v>491.6218662</v>
      </c>
      <c r="W172" s="3">
        <f t="shared" si="47"/>
        <v>541275.6747</v>
      </c>
      <c r="X172" s="3">
        <f t="shared" si="48"/>
        <v>306.6735282</v>
      </c>
      <c r="Y172" s="3"/>
      <c r="Z172" s="3"/>
    </row>
    <row r="173" ht="14.25" customHeight="1">
      <c r="A173" s="15">
        <v>534.0</v>
      </c>
      <c r="B173" s="2">
        <v>1.0</v>
      </c>
      <c r="C173" s="2">
        <f>IF(A173&gt;=6000, 0,VLOOKUP(A173,'Fall20 data fy22 comp rev '!$K$11:$N$536,3,0))</f>
        <v>5</v>
      </c>
      <c r="D173" s="3" t="s">
        <v>4296</v>
      </c>
      <c r="E173" s="3">
        <v>2108.0</v>
      </c>
      <c r="F173" s="3">
        <v>312.0</v>
      </c>
      <c r="G173" s="3">
        <v>135.0</v>
      </c>
      <c r="H173" s="3">
        <f t="shared" si="38"/>
        <v>379.5</v>
      </c>
      <c r="I173" s="88">
        <f t="shared" si="39"/>
        <v>0.180028463</v>
      </c>
      <c r="J173" s="3">
        <v>288427.1</v>
      </c>
      <c r="K173" s="3">
        <f t="shared" si="40"/>
        <v>136.825</v>
      </c>
      <c r="L173" s="3">
        <f t="shared" si="41"/>
        <v>760.0187088</v>
      </c>
      <c r="M173" s="3"/>
      <c r="N173" s="3">
        <f t="shared" si="42"/>
        <v>698305.9382</v>
      </c>
      <c r="O173" s="3">
        <f t="shared" si="43"/>
        <v>331.2646766</v>
      </c>
      <c r="P173" s="3">
        <f t="shared" si="44"/>
        <v>1840.068348</v>
      </c>
      <c r="Q173" s="3"/>
      <c r="R173" s="3">
        <f t="shared" ref="R173:T173" si="206">N173-J173</f>
        <v>409878.8382</v>
      </c>
      <c r="S173" s="3">
        <f t="shared" si="206"/>
        <v>194.4396766</v>
      </c>
      <c r="T173" s="3">
        <f t="shared" si="206"/>
        <v>1080.04964</v>
      </c>
      <c r="U173" s="3"/>
      <c r="V173" s="3">
        <f t="shared" si="46"/>
        <v>458.1426155</v>
      </c>
      <c r="W173" s="3">
        <f t="shared" si="47"/>
        <v>965764.6335</v>
      </c>
      <c r="X173" s="3">
        <f t="shared" si="48"/>
        <v>263.7029389</v>
      </c>
      <c r="Y173" s="3"/>
      <c r="Z173" s="3"/>
    </row>
    <row r="174" ht="14.25" customHeight="1">
      <c r="A174" s="15">
        <v>535.0</v>
      </c>
      <c r="B174" s="2">
        <v>1.0</v>
      </c>
      <c r="C174" s="2">
        <f>IF(A174&gt;=6000, 0,VLOOKUP(A174,'Fall20 data fy22 comp rev '!$K$11:$N$536,3,0))</f>
        <v>4</v>
      </c>
      <c r="D174" s="3" t="s">
        <v>4297</v>
      </c>
      <c r="E174" s="3">
        <v>18010.0</v>
      </c>
      <c r="F174" s="3">
        <v>5395.0</v>
      </c>
      <c r="G174" s="3">
        <v>1215.0</v>
      </c>
      <c r="H174" s="3">
        <f t="shared" si="38"/>
        <v>6002.5</v>
      </c>
      <c r="I174" s="88">
        <f t="shared" si="39"/>
        <v>0.3332870627</v>
      </c>
      <c r="J174" s="3">
        <v>9694653.280000003</v>
      </c>
      <c r="K174" s="3">
        <f t="shared" si="40"/>
        <v>538.2927973</v>
      </c>
      <c r="L174" s="3">
        <f t="shared" si="41"/>
        <v>1615.102587</v>
      </c>
      <c r="M174" s="3"/>
      <c r="N174" s="3">
        <f t="shared" si="42"/>
        <v>11045010.26</v>
      </c>
      <c r="O174" s="3">
        <f t="shared" si="43"/>
        <v>613.2709751</v>
      </c>
      <c r="P174" s="3">
        <f t="shared" si="44"/>
        <v>1840.068348</v>
      </c>
      <c r="Q174" s="3"/>
      <c r="R174" s="3">
        <f t="shared" ref="R174:T174" si="207">N174-J174</f>
        <v>1350356.981</v>
      </c>
      <c r="S174" s="3">
        <f t="shared" si="207"/>
        <v>74.97817776</v>
      </c>
      <c r="T174" s="3">
        <f t="shared" si="207"/>
        <v>224.9657612</v>
      </c>
      <c r="U174" s="3"/>
      <c r="V174" s="3">
        <f t="shared" si="46"/>
        <v>56.67481816</v>
      </c>
      <c r="W174" s="3">
        <f t="shared" si="47"/>
        <v>1020713.475</v>
      </c>
      <c r="X174" s="3">
        <f t="shared" si="48"/>
        <v>0</v>
      </c>
      <c r="Y174" s="3"/>
      <c r="Z174" s="3"/>
    </row>
    <row r="175" ht="14.25" customHeight="1">
      <c r="A175" s="15">
        <v>542.0</v>
      </c>
      <c r="B175" s="2">
        <v>1.0</v>
      </c>
      <c r="C175" s="2">
        <f>IF(A175&gt;=6000, 0,VLOOKUP(A175,'Fall20 data fy22 comp rev '!$K$11:$N$536,3,0))</f>
        <v>6</v>
      </c>
      <c r="D175" s="3" t="s">
        <v>4298</v>
      </c>
      <c r="E175" s="3">
        <v>428.0</v>
      </c>
      <c r="F175" s="3">
        <v>88.0</v>
      </c>
      <c r="G175" s="3">
        <v>38.0</v>
      </c>
      <c r="H175" s="3">
        <f t="shared" si="38"/>
        <v>107</v>
      </c>
      <c r="I175" s="88">
        <f t="shared" si="39"/>
        <v>0.25</v>
      </c>
      <c r="J175" s="3">
        <v>113236.37</v>
      </c>
      <c r="K175" s="3">
        <f t="shared" si="40"/>
        <v>264.5709579</v>
      </c>
      <c r="L175" s="3">
        <f t="shared" si="41"/>
        <v>1058.283832</v>
      </c>
      <c r="M175" s="3"/>
      <c r="N175" s="3">
        <f t="shared" si="42"/>
        <v>196887.3133</v>
      </c>
      <c r="O175" s="3">
        <f t="shared" si="43"/>
        <v>460.0170871</v>
      </c>
      <c r="P175" s="3">
        <f t="shared" si="44"/>
        <v>1840.068348</v>
      </c>
      <c r="Q175" s="3"/>
      <c r="R175" s="3">
        <f t="shared" ref="R175:T175" si="208">N175-J175</f>
        <v>83650.94328</v>
      </c>
      <c r="S175" s="3">
        <f t="shared" si="208"/>
        <v>195.4461292</v>
      </c>
      <c r="T175" s="3">
        <f t="shared" si="208"/>
        <v>781.7845166</v>
      </c>
      <c r="U175" s="3"/>
      <c r="V175" s="3">
        <f t="shared" si="46"/>
        <v>330.3966576</v>
      </c>
      <c r="W175" s="3">
        <f t="shared" si="47"/>
        <v>141409.7694</v>
      </c>
      <c r="X175" s="3">
        <f t="shared" si="48"/>
        <v>134.9505284</v>
      </c>
      <c r="Y175" s="3"/>
      <c r="Z175" s="3"/>
    </row>
    <row r="176" ht="14.25" customHeight="1">
      <c r="A176" s="15">
        <v>544.0</v>
      </c>
      <c r="B176" s="2">
        <v>1.0</v>
      </c>
      <c r="C176" s="2">
        <f>IF(A176&gt;=6000, 0,VLOOKUP(A176,'Fall20 data fy22 comp rev '!$K$11:$N$536,3,0))</f>
        <v>4</v>
      </c>
      <c r="D176" s="3" t="s">
        <v>4299</v>
      </c>
      <c r="E176" s="3">
        <v>2890.0</v>
      </c>
      <c r="F176" s="3">
        <v>734.0</v>
      </c>
      <c r="G176" s="3">
        <v>260.0</v>
      </c>
      <c r="H176" s="3">
        <f t="shared" si="38"/>
        <v>864</v>
      </c>
      <c r="I176" s="88">
        <f t="shared" si="39"/>
        <v>0.2989619377</v>
      </c>
      <c r="J176" s="3">
        <v>1101167.5999999999</v>
      </c>
      <c r="K176" s="3">
        <f t="shared" si="40"/>
        <v>381.0268512</v>
      </c>
      <c r="L176" s="3">
        <f t="shared" si="41"/>
        <v>1274.499537</v>
      </c>
      <c r="M176" s="3"/>
      <c r="N176" s="3">
        <f t="shared" si="42"/>
        <v>1589819.053</v>
      </c>
      <c r="O176" s="3">
        <f t="shared" si="43"/>
        <v>550.110399</v>
      </c>
      <c r="P176" s="3">
        <f t="shared" si="44"/>
        <v>1840.068348</v>
      </c>
      <c r="Q176" s="3"/>
      <c r="R176" s="3">
        <f t="shared" ref="R176:T176" si="209">N176-J176</f>
        <v>488651.453</v>
      </c>
      <c r="S176" s="3">
        <f t="shared" si="209"/>
        <v>169.0835478</v>
      </c>
      <c r="T176" s="3">
        <f t="shared" si="209"/>
        <v>565.5688114</v>
      </c>
      <c r="U176" s="3"/>
      <c r="V176" s="3">
        <f t="shared" si="46"/>
        <v>213.9407643</v>
      </c>
      <c r="W176" s="3">
        <f t="shared" si="47"/>
        <v>618288.8088</v>
      </c>
      <c r="X176" s="3">
        <f t="shared" si="48"/>
        <v>44.85721653</v>
      </c>
      <c r="Y176" s="3"/>
      <c r="Z176" s="3"/>
    </row>
    <row r="177" ht="14.25" customHeight="1">
      <c r="A177" s="15">
        <v>545.0</v>
      </c>
      <c r="B177" s="2">
        <v>1.0</v>
      </c>
      <c r="C177" s="2">
        <f>IF(A177&gt;=6000, 0,VLOOKUP(A177,'Fall20 data fy22 comp rev '!$K$11:$N$536,3,0))</f>
        <v>6</v>
      </c>
      <c r="D177" s="3" t="s">
        <v>4300</v>
      </c>
      <c r="E177" s="3">
        <v>368.0</v>
      </c>
      <c r="F177" s="3">
        <v>101.0</v>
      </c>
      <c r="G177" s="3">
        <v>43.0</v>
      </c>
      <c r="H177" s="3">
        <f t="shared" si="38"/>
        <v>122.5</v>
      </c>
      <c r="I177" s="88">
        <f t="shared" si="39"/>
        <v>0.3328804348</v>
      </c>
      <c r="J177" s="3">
        <v>168677.86</v>
      </c>
      <c r="K177" s="3">
        <f t="shared" si="40"/>
        <v>458.36375</v>
      </c>
      <c r="L177" s="3">
        <f t="shared" si="41"/>
        <v>1376.962122</v>
      </c>
      <c r="M177" s="3"/>
      <c r="N177" s="3">
        <f t="shared" si="42"/>
        <v>225408.3727</v>
      </c>
      <c r="O177" s="3">
        <f t="shared" si="43"/>
        <v>612.5227519</v>
      </c>
      <c r="P177" s="3">
        <f t="shared" si="44"/>
        <v>1840.068348</v>
      </c>
      <c r="Q177" s="3"/>
      <c r="R177" s="3">
        <f t="shared" ref="R177:T177" si="210">N177-J177</f>
        <v>56730.51268</v>
      </c>
      <c r="S177" s="3">
        <f t="shared" si="210"/>
        <v>154.1590019</v>
      </c>
      <c r="T177" s="3">
        <f t="shared" si="210"/>
        <v>463.106226</v>
      </c>
      <c r="U177" s="3"/>
      <c r="V177" s="3">
        <f t="shared" si="46"/>
        <v>136.6038655</v>
      </c>
      <c r="W177" s="3">
        <f t="shared" si="47"/>
        <v>50270.2225</v>
      </c>
      <c r="X177" s="3">
        <f t="shared" si="48"/>
        <v>0</v>
      </c>
      <c r="Y177" s="3"/>
      <c r="Z177" s="3"/>
    </row>
    <row r="178" ht="14.25" customHeight="1">
      <c r="A178" s="15">
        <v>547.0</v>
      </c>
      <c r="B178" s="2">
        <v>1.0</v>
      </c>
      <c r="C178" s="2">
        <f>IF(A178&gt;=6000, 0,VLOOKUP(A178,'Fall20 data fy22 comp rev '!$K$11:$N$536,3,0))</f>
        <v>6</v>
      </c>
      <c r="D178" s="3" t="s">
        <v>4301</v>
      </c>
      <c r="E178" s="3">
        <v>552.0</v>
      </c>
      <c r="F178" s="3">
        <v>82.0</v>
      </c>
      <c r="G178" s="3">
        <v>60.0</v>
      </c>
      <c r="H178" s="3">
        <f t="shared" si="38"/>
        <v>112</v>
      </c>
      <c r="I178" s="88">
        <f t="shared" si="39"/>
        <v>0.2028985507</v>
      </c>
      <c r="J178" s="3">
        <v>94518.70999999999</v>
      </c>
      <c r="K178" s="3">
        <f t="shared" si="40"/>
        <v>171.2295471</v>
      </c>
      <c r="L178" s="3">
        <f t="shared" si="41"/>
        <v>843.9170536</v>
      </c>
      <c r="M178" s="3"/>
      <c r="N178" s="3">
        <f t="shared" si="42"/>
        <v>206087.655</v>
      </c>
      <c r="O178" s="3">
        <f t="shared" si="43"/>
        <v>373.3472011</v>
      </c>
      <c r="P178" s="3">
        <f t="shared" si="44"/>
        <v>1840.068348</v>
      </c>
      <c r="Q178" s="3"/>
      <c r="R178" s="3">
        <f t="shared" ref="R178:T178" si="211">N178-J178</f>
        <v>111568.945</v>
      </c>
      <c r="S178" s="3">
        <f t="shared" si="211"/>
        <v>202.117654</v>
      </c>
      <c r="T178" s="3">
        <f t="shared" si="211"/>
        <v>996.1512948</v>
      </c>
      <c r="U178" s="3"/>
      <c r="V178" s="3">
        <f t="shared" si="46"/>
        <v>423.7380684</v>
      </c>
      <c r="W178" s="3">
        <f t="shared" si="47"/>
        <v>233903.4138</v>
      </c>
      <c r="X178" s="3">
        <f t="shared" si="48"/>
        <v>221.6204144</v>
      </c>
      <c r="Y178" s="3"/>
      <c r="Z178" s="3"/>
    </row>
    <row r="179" ht="14.25" customHeight="1">
      <c r="A179" s="15">
        <v>548.0</v>
      </c>
      <c r="B179" s="2">
        <v>1.0</v>
      </c>
      <c r="C179" s="2">
        <f>IF(A179&gt;=6000, 0,VLOOKUP(A179,'Fall20 data fy22 comp rev '!$K$11:$N$536,3,0))</f>
        <v>6</v>
      </c>
      <c r="D179" s="3" t="s">
        <v>4302</v>
      </c>
      <c r="E179" s="3">
        <v>887.0</v>
      </c>
      <c r="F179" s="3">
        <v>340.0</v>
      </c>
      <c r="G179" s="3">
        <v>145.0</v>
      </c>
      <c r="H179" s="3">
        <f t="shared" si="38"/>
        <v>412.5</v>
      </c>
      <c r="I179" s="88">
        <f t="shared" si="39"/>
        <v>0.4650507328</v>
      </c>
      <c r="J179" s="3">
        <v>790793.7699999999</v>
      </c>
      <c r="K179" s="3">
        <f t="shared" si="40"/>
        <v>891.5375085</v>
      </c>
      <c r="L179" s="3">
        <f t="shared" si="41"/>
        <v>1917.075806</v>
      </c>
      <c r="M179" s="3"/>
      <c r="N179" s="3">
        <f t="shared" si="42"/>
        <v>759028.1937</v>
      </c>
      <c r="O179" s="3">
        <f t="shared" si="43"/>
        <v>855.7251338</v>
      </c>
      <c r="P179" s="3">
        <f t="shared" si="44"/>
        <v>1840.068348</v>
      </c>
      <c r="Q179" s="3"/>
      <c r="R179" s="3">
        <f t="shared" ref="R179:T179" si="212">N179-J179</f>
        <v>-31765.57628</v>
      </c>
      <c r="S179" s="3">
        <f t="shared" si="212"/>
        <v>-35.81237461</v>
      </c>
      <c r="T179" s="3">
        <f t="shared" si="212"/>
        <v>-77.00745764</v>
      </c>
      <c r="U179" s="3"/>
      <c r="V179" s="3">
        <f t="shared" si="46"/>
        <v>0</v>
      </c>
      <c r="W179" s="3">
        <f t="shared" si="47"/>
        <v>0</v>
      </c>
      <c r="X179" s="3">
        <f t="shared" si="48"/>
        <v>0</v>
      </c>
      <c r="Y179" s="3"/>
      <c r="Z179" s="3"/>
    </row>
    <row r="180" ht="14.25" customHeight="1">
      <c r="A180" s="15">
        <v>549.0</v>
      </c>
      <c r="B180" s="2">
        <v>1.0</v>
      </c>
      <c r="C180" s="2">
        <f>IF(A180&gt;=6000, 0,VLOOKUP(A180,'Fall20 data fy22 comp rev '!$K$11:$N$536,3,0))</f>
        <v>5</v>
      </c>
      <c r="D180" s="3" t="s">
        <v>4303</v>
      </c>
      <c r="E180" s="3">
        <v>1527.0</v>
      </c>
      <c r="F180" s="3">
        <v>415.0</v>
      </c>
      <c r="G180" s="3">
        <v>136.0</v>
      </c>
      <c r="H180" s="3">
        <f t="shared" si="38"/>
        <v>483</v>
      </c>
      <c r="I180" s="88">
        <f t="shared" si="39"/>
        <v>0.3163064833</v>
      </c>
      <c r="J180" s="3">
        <v>638425.45</v>
      </c>
      <c r="K180" s="3">
        <f t="shared" si="40"/>
        <v>418.0913229</v>
      </c>
      <c r="L180" s="3">
        <f t="shared" si="41"/>
        <v>1321.791822</v>
      </c>
      <c r="M180" s="3"/>
      <c r="N180" s="3">
        <f t="shared" si="42"/>
        <v>888753.0123</v>
      </c>
      <c r="O180" s="3">
        <f t="shared" si="43"/>
        <v>582.0255483</v>
      </c>
      <c r="P180" s="3">
        <f t="shared" si="44"/>
        <v>1840.068348</v>
      </c>
      <c r="Q180" s="3"/>
      <c r="R180" s="3">
        <f t="shared" ref="R180:T180" si="213">N180-J180</f>
        <v>250327.5623</v>
      </c>
      <c r="S180" s="3">
        <f t="shared" si="213"/>
        <v>163.9342255</v>
      </c>
      <c r="T180" s="3">
        <f t="shared" si="213"/>
        <v>518.2765265</v>
      </c>
      <c r="U180" s="3"/>
      <c r="V180" s="3">
        <f t="shared" si="46"/>
        <v>176.8762926</v>
      </c>
      <c r="W180" s="3">
        <f t="shared" si="47"/>
        <v>270090.0989</v>
      </c>
      <c r="X180" s="3">
        <f t="shared" si="48"/>
        <v>12.94206718</v>
      </c>
      <c r="Y180" s="3"/>
      <c r="Z180" s="3"/>
    </row>
    <row r="181" ht="14.25" customHeight="1">
      <c r="A181" s="15">
        <v>550.0</v>
      </c>
      <c r="B181" s="2">
        <v>1.0</v>
      </c>
      <c r="C181" s="2">
        <f>IF(A181&gt;=6000, 0,VLOOKUP(A181,'Fall20 data fy22 comp rev '!$K$11:$N$536,3,0))</f>
        <v>6</v>
      </c>
      <c r="D181" s="3" t="s">
        <v>4304</v>
      </c>
      <c r="E181" s="3">
        <v>567.0</v>
      </c>
      <c r="F181" s="3">
        <v>122.0</v>
      </c>
      <c r="G181" s="3">
        <v>83.0</v>
      </c>
      <c r="H181" s="3">
        <f t="shared" si="38"/>
        <v>163.5</v>
      </c>
      <c r="I181" s="88">
        <f t="shared" si="39"/>
        <v>0.2883597884</v>
      </c>
      <c r="J181" s="3">
        <v>198998.28</v>
      </c>
      <c r="K181" s="3">
        <f t="shared" si="40"/>
        <v>350.9669841</v>
      </c>
      <c r="L181" s="3">
        <f t="shared" si="41"/>
        <v>1217.114862</v>
      </c>
      <c r="M181" s="3"/>
      <c r="N181" s="3">
        <f t="shared" si="42"/>
        <v>300851.175</v>
      </c>
      <c r="O181" s="3">
        <f t="shared" si="43"/>
        <v>530.6017195</v>
      </c>
      <c r="P181" s="3">
        <f t="shared" si="44"/>
        <v>1840.068348</v>
      </c>
      <c r="Q181" s="3"/>
      <c r="R181" s="3">
        <f t="shared" ref="R181:T181" si="214">N181-J181</f>
        <v>101852.895</v>
      </c>
      <c r="S181" s="3">
        <f t="shared" si="214"/>
        <v>179.6347354</v>
      </c>
      <c r="T181" s="3">
        <f t="shared" si="214"/>
        <v>622.953486</v>
      </c>
      <c r="U181" s="3"/>
      <c r="V181" s="3">
        <f t="shared" si="46"/>
        <v>244.0006314</v>
      </c>
      <c r="W181" s="3">
        <f t="shared" si="47"/>
        <v>138348.358</v>
      </c>
      <c r="X181" s="3">
        <f t="shared" si="48"/>
        <v>64.36589598</v>
      </c>
      <c r="Y181" s="3"/>
      <c r="Z181" s="3"/>
    </row>
    <row r="182" ht="14.25" customHeight="1">
      <c r="A182" s="15">
        <v>553.0</v>
      </c>
      <c r="B182" s="2">
        <v>1.0</v>
      </c>
      <c r="C182" s="2">
        <f>IF(A182&gt;=6000, 0,VLOOKUP(A182,'Fall20 data fy22 comp rev '!$K$11:$N$536,3,0))</f>
        <v>6</v>
      </c>
      <c r="D182" s="3" t="s">
        <v>4305</v>
      </c>
      <c r="E182" s="3">
        <v>744.0</v>
      </c>
      <c r="F182" s="3">
        <v>173.0</v>
      </c>
      <c r="G182" s="3">
        <v>90.0</v>
      </c>
      <c r="H182" s="3">
        <f t="shared" si="38"/>
        <v>218</v>
      </c>
      <c r="I182" s="88">
        <f t="shared" si="39"/>
        <v>0.2930107527</v>
      </c>
      <c r="J182" s="3">
        <v>267082.4</v>
      </c>
      <c r="K182" s="3">
        <f t="shared" si="40"/>
        <v>358.9817204</v>
      </c>
      <c r="L182" s="3">
        <f t="shared" si="41"/>
        <v>1225.148624</v>
      </c>
      <c r="M182" s="3"/>
      <c r="N182" s="3">
        <f t="shared" si="42"/>
        <v>401134.9</v>
      </c>
      <c r="O182" s="3">
        <f t="shared" si="43"/>
        <v>539.1598118</v>
      </c>
      <c r="P182" s="3">
        <f t="shared" si="44"/>
        <v>1840.068348</v>
      </c>
      <c r="Q182" s="3"/>
      <c r="R182" s="3">
        <f t="shared" ref="R182:T182" si="215">N182-J182</f>
        <v>134052.5</v>
      </c>
      <c r="S182" s="3">
        <f t="shared" si="215"/>
        <v>180.1780913</v>
      </c>
      <c r="T182" s="3">
        <f t="shared" si="215"/>
        <v>614.9197246</v>
      </c>
      <c r="U182" s="3"/>
      <c r="V182" s="3">
        <f t="shared" si="46"/>
        <v>235.9858951</v>
      </c>
      <c r="W182" s="3">
        <f t="shared" si="47"/>
        <v>175573.5059</v>
      </c>
      <c r="X182" s="3">
        <f t="shared" si="48"/>
        <v>55.80780373</v>
      </c>
      <c r="Y182" s="3"/>
      <c r="Z182" s="3"/>
    </row>
    <row r="183" ht="14.25" customHeight="1">
      <c r="A183" s="15">
        <v>561.0</v>
      </c>
      <c r="B183" s="2">
        <v>1.0</v>
      </c>
      <c r="C183" s="2">
        <f>IF(A183&gt;=6000, 0,VLOOKUP(A183,'Fall20 data fy22 comp rev '!$K$11:$N$536,3,0))</f>
        <v>6</v>
      </c>
      <c r="D183" s="3" t="s">
        <v>4306</v>
      </c>
      <c r="E183" s="3">
        <v>249.0</v>
      </c>
      <c r="F183" s="3">
        <v>66.0</v>
      </c>
      <c r="G183" s="3">
        <v>54.0</v>
      </c>
      <c r="H183" s="3">
        <f t="shared" si="38"/>
        <v>93</v>
      </c>
      <c r="I183" s="88">
        <f t="shared" si="39"/>
        <v>0.3734939759</v>
      </c>
      <c r="J183" s="3">
        <v>146731.13</v>
      </c>
      <c r="K183" s="3">
        <f t="shared" si="40"/>
        <v>589.2816466</v>
      </c>
      <c r="L183" s="3">
        <f t="shared" si="41"/>
        <v>1577.754086</v>
      </c>
      <c r="M183" s="3"/>
      <c r="N183" s="3">
        <f t="shared" si="42"/>
        <v>171126.3564</v>
      </c>
      <c r="O183" s="3">
        <f t="shared" si="43"/>
        <v>687.2544434</v>
      </c>
      <c r="P183" s="3">
        <f t="shared" si="44"/>
        <v>1840.068348</v>
      </c>
      <c r="Q183" s="3"/>
      <c r="R183" s="3">
        <f t="shared" ref="R183:T183" si="216">N183-J183</f>
        <v>24395.2264</v>
      </c>
      <c r="S183" s="3">
        <f t="shared" si="216"/>
        <v>97.9727968</v>
      </c>
      <c r="T183" s="3">
        <f t="shared" si="216"/>
        <v>262.3142624</v>
      </c>
      <c r="U183" s="3"/>
      <c r="V183" s="3">
        <f t="shared" si="46"/>
        <v>5.685968912</v>
      </c>
      <c r="W183" s="3">
        <f t="shared" si="47"/>
        <v>1415.806259</v>
      </c>
      <c r="X183" s="3">
        <f t="shared" si="48"/>
        <v>0</v>
      </c>
      <c r="Y183" s="3"/>
      <c r="Z183" s="3"/>
    </row>
    <row r="184" ht="14.25" customHeight="1">
      <c r="A184" s="15">
        <v>564.0</v>
      </c>
      <c r="B184" s="2">
        <v>1.0</v>
      </c>
      <c r="C184" s="2">
        <f>IF(A184&gt;=6000, 0,VLOOKUP(A184,'Fall20 data fy22 comp rev '!$K$11:$N$536,3,0))</f>
        <v>5</v>
      </c>
      <c r="D184" s="3" t="s">
        <v>227</v>
      </c>
      <c r="E184" s="3">
        <v>2020.0</v>
      </c>
      <c r="F184" s="3">
        <v>497.0</v>
      </c>
      <c r="G184" s="3">
        <v>211.0</v>
      </c>
      <c r="H184" s="3">
        <f t="shared" si="38"/>
        <v>602.5</v>
      </c>
      <c r="I184" s="88">
        <f t="shared" si="39"/>
        <v>0.2982673267</v>
      </c>
      <c r="J184" s="3">
        <v>764906.48</v>
      </c>
      <c r="K184" s="3">
        <f t="shared" si="40"/>
        <v>378.6665743</v>
      </c>
      <c r="L184" s="3">
        <f t="shared" si="41"/>
        <v>1269.554324</v>
      </c>
      <c r="M184" s="3"/>
      <c r="N184" s="3">
        <f t="shared" si="42"/>
        <v>1108641.18</v>
      </c>
      <c r="O184" s="3">
        <f t="shared" si="43"/>
        <v>548.8322673</v>
      </c>
      <c r="P184" s="3">
        <f t="shared" si="44"/>
        <v>1840.068348</v>
      </c>
      <c r="Q184" s="3"/>
      <c r="R184" s="3">
        <f t="shared" ref="R184:T184" si="217">N184-J184</f>
        <v>343734.6999</v>
      </c>
      <c r="S184" s="3">
        <f t="shared" si="217"/>
        <v>170.165693</v>
      </c>
      <c r="T184" s="3">
        <f t="shared" si="217"/>
        <v>570.5140248</v>
      </c>
      <c r="U184" s="3"/>
      <c r="V184" s="3">
        <f t="shared" si="46"/>
        <v>216.3010412</v>
      </c>
      <c r="W184" s="3">
        <f t="shared" si="47"/>
        <v>436928.1033</v>
      </c>
      <c r="X184" s="3">
        <f t="shared" si="48"/>
        <v>46.13534821</v>
      </c>
      <c r="Y184" s="3"/>
      <c r="Z184" s="3"/>
    </row>
    <row r="185" ht="14.25" customHeight="1">
      <c r="A185" s="15">
        <v>577.0</v>
      </c>
      <c r="B185" s="2">
        <v>1.0</v>
      </c>
      <c r="C185" s="2">
        <f>IF(A185&gt;=6000, 0,VLOOKUP(A185,'Fall20 data fy22 comp rev '!$K$11:$N$536,3,0))</f>
        <v>6</v>
      </c>
      <c r="D185" s="3" t="s">
        <v>4307</v>
      </c>
      <c r="E185" s="3">
        <v>415.0</v>
      </c>
      <c r="F185" s="3">
        <v>122.0</v>
      </c>
      <c r="G185" s="3">
        <v>46.0</v>
      </c>
      <c r="H185" s="3">
        <f t="shared" si="38"/>
        <v>145</v>
      </c>
      <c r="I185" s="88">
        <f t="shared" si="39"/>
        <v>0.3493975904</v>
      </c>
      <c r="J185" s="3">
        <v>208247.65000000002</v>
      </c>
      <c r="K185" s="3">
        <f t="shared" si="40"/>
        <v>501.8015663</v>
      </c>
      <c r="L185" s="3">
        <f t="shared" si="41"/>
        <v>1436.19069</v>
      </c>
      <c r="M185" s="3"/>
      <c r="N185" s="3">
        <f t="shared" si="42"/>
        <v>266809.9105</v>
      </c>
      <c r="O185" s="3">
        <f t="shared" si="43"/>
        <v>642.915447</v>
      </c>
      <c r="P185" s="3">
        <f t="shared" si="44"/>
        <v>1840.068348</v>
      </c>
      <c r="Q185" s="3"/>
      <c r="R185" s="3">
        <f t="shared" ref="R185:T185" si="218">N185-J185</f>
        <v>58562.26052</v>
      </c>
      <c r="S185" s="3">
        <f t="shared" si="218"/>
        <v>141.1138808</v>
      </c>
      <c r="T185" s="3">
        <f t="shared" si="218"/>
        <v>403.8776588</v>
      </c>
      <c r="U185" s="3"/>
      <c r="V185" s="3">
        <f t="shared" si="46"/>
        <v>93.16604923</v>
      </c>
      <c r="W185" s="3">
        <f t="shared" si="47"/>
        <v>38663.91043</v>
      </c>
      <c r="X185" s="3">
        <f t="shared" si="48"/>
        <v>0</v>
      </c>
      <c r="Y185" s="3"/>
      <c r="Z185" s="3"/>
    </row>
    <row r="186" ht="14.25" customHeight="1">
      <c r="A186" s="15">
        <v>578.0</v>
      </c>
      <c r="B186" s="2">
        <v>1.0</v>
      </c>
      <c r="C186" s="2">
        <f>IF(A186&gt;=6000, 0,VLOOKUP(A186,'Fall20 data fy22 comp rev '!$K$11:$N$536,3,0))</f>
        <v>5</v>
      </c>
      <c r="D186" s="3" t="s">
        <v>4308</v>
      </c>
      <c r="E186" s="3">
        <v>1594.0</v>
      </c>
      <c r="F186" s="3">
        <v>424.0</v>
      </c>
      <c r="G186" s="3">
        <v>117.0</v>
      </c>
      <c r="H186" s="3">
        <f t="shared" si="38"/>
        <v>482.5</v>
      </c>
      <c r="I186" s="88">
        <f t="shared" si="39"/>
        <v>0.3026976161</v>
      </c>
      <c r="J186" s="3">
        <v>617080.75</v>
      </c>
      <c r="K186" s="3">
        <f t="shared" si="40"/>
        <v>387.1271957</v>
      </c>
      <c r="L186" s="3">
        <f t="shared" si="41"/>
        <v>1278.923834</v>
      </c>
      <c r="M186" s="3"/>
      <c r="N186" s="3">
        <f t="shared" si="42"/>
        <v>887832.9781</v>
      </c>
      <c r="O186" s="3">
        <f t="shared" si="43"/>
        <v>556.9843025</v>
      </c>
      <c r="P186" s="3">
        <f t="shared" si="44"/>
        <v>1840.068348</v>
      </c>
      <c r="Q186" s="3"/>
      <c r="R186" s="3">
        <f t="shared" ref="R186:T186" si="219">N186-J186</f>
        <v>270752.2281</v>
      </c>
      <c r="S186" s="3">
        <f t="shared" si="219"/>
        <v>169.8571067</v>
      </c>
      <c r="T186" s="3">
        <f t="shared" si="219"/>
        <v>561.1445142</v>
      </c>
      <c r="U186" s="3"/>
      <c r="V186" s="3">
        <f t="shared" si="46"/>
        <v>207.8404198</v>
      </c>
      <c r="W186" s="3">
        <f t="shared" si="47"/>
        <v>331297.6291</v>
      </c>
      <c r="X186" s="3">
        <f t="shared" si="48"/>
        <v>37.98331304</v>
      </c>
      <c r="Y186" s="3"/>
      <c r="Z186" s="3"/>
    </row>
    <row r="187" ht="14.25" customHeight="1">
      <c r="A187" s="15">
        <v>581.0</v>
      </c>
      <c r="B187" s="2">
        <v>1.0</v>
      </c>
      <c r="C187" s="2">
        <f>IF(A187&gt;=6000, 0,VLOOKUP(A187,'Fall20 data fy22 comp rev '!$K$11:$N$536,3,0))</f>
        <v>6</v>
      </c>
      <c r="D187" s="3" t="s">
        <v>4309</v>
      </c>
      <c r="E187" s="3">
        <v>426.0</v>
      </c>
      <c r="F187" s="3">
        <v>117.0</v>
      </c>
      <c r="G187" s="3">
        <v>74.0</v>
      </c>
      <c r="H187" s="3">
        <f t="shared" si="38"/>
        <v>154</v>
      </c>
      <c r="I187" s="88">
        <f t="shared" si="39"/>
        <v>0.3615023474</v>
      </c>
      <c r="J187" s="3">
        <v>228771.40000000002</v>
      </c>
      <c r="K187" s="3">
        <f t="shared" si="40"/>
        <v>537.0220657</v>
      </c>
      <c r="L187" s="3">
        <f t="shared" si="41"/>
        <v>1485.528571</v>
      </c>
      <c r="M187" s="3"/>
      <c r="N187" s="3">
        <f t="shared" si="42"/>
        <v>283370.5257</v>
      </c>
      <c r="O187" s="3">
        <f t="shared" si="43"/>
        <v>665.1890274</v>
      </c>
      <c r="P187" s="3">
        <f t="shared" si="44"/>
        <v>1840.068348</v>
      </c>
      <c r="Q187" s="3"/>
      <c r="R187" s="3">
        <f t="shared" ref="R187:T187" si="220">N187-J187</f>
        <v>54599.12566</v>
      </c>
      <c r="S187" s="3">
        <f t="shared" si="220"/>
        <v>128.1669616</v>
      </c>
      <c r="T187" s="3">
        <f t="shared" si="220"/>
        <v>354.539777</v>
      </c>
      <c r="U187" s="3"/>
      <c r="V187" s="3">
        <f t="shared" si="46"/>
        <v>57.94554977</v>
      </c>
      <c r="W187" s="3">
        <f t="shared" si="47"/>
        <v>24684.8042</v>
      </c>
      <c r="X187" s="3">
        <f t="shared" si="48"/>
        <v>0</v>
      </c>
      <c r="Y187" s="3"/>
      <c r="Z187" s="3"/>
    </row>
    <row r="188" ht="14.25" customHeight="1">
      <c r="A188" s="15">
        <v>592.0</v>
      </c>
      <c r="B188" s="2">
        <v>1.0</v>
      </c>
      <c r="C188" s="2">
        <f>IF(A188&gt;=6000, 0,VLOOKUP(A188,'Fall20 data fy22 comp rev '!$K$11:$N$536,3,0))</f>
        <v>6</v>
      </c>
      <c r="D188" s="3" t="s">
        <v>1322</v>
      </c>
      <c r="E188" s="3">
        <v>212.0</v>
      </c>
      <c r="F188" s="3">
        <v>114.0</v>
      </c>
      <c r="G188" s="3">
        <v>27.0</v>
      </c>
      <c r="H188" s="3">
        <f t="shared" si="38"/>
        <v>127.5</v>
      </c>
      <c r="I188" s="88">
        <f t="shared" si="39"/>
        <v>0.6014150943</v>
      </c>
      <c r="J188" s="3">
        <v>315956.29000000004</v>
      </c>
      <c r="K188" s="3">
        <f t="shared" si="40"/>
        <v>1490.359858</v>
      </c>
      <c r="L188" s="3">
        <f t="shared" si="41"/>
        <v>2478.088549</v>
      </c>
      <c r="M188" s="3"/>
      <c r="N188" s="3">
        <f t="shared" si="42"/>
        <v>234608.7144</v>
      </c>
      <c r="O188" s="3">
        <f t="shared" si="43"/>
        <v>1106.644879</v>
      </c>
      <c r="P188" s="3">
        <f t="shared" si="44"/>
        <v>1840.068348</v>
      </c>
      <c r="Q188" s="3"/>
      <c r="R188" s="3">
        <f t="shared" ref="R188:T188" si="221">N188-J188</f>
        <v>-81347.57558</v>
      </c>
      <c r="S188" s="3">
        <f t="shared" si="221"/>
        <v>-383.7149791</v>
      </c>
      <c r="T188" s="3">
        <f t="shared" si="221"/>
        <v>-638.0202006</v>
      </c>
      <c r="U188" s="3"/>
      <c r="V188" s="3">
        <f t="shared" si="46"/>
        <v>0</v>
      </c>
      <c r="W188" s="3">
        <f t="shared" si="47"/>
        <v>0</v>
      </c>
      <c r="X188" s="3">
        <f t="shared" si="48"/>
        <v>0</v>
      </c>
      <c r="Y188" s="3"/>
      <c r="Z188" s="3"/>
    </row>
    <row r="189" ht="14.25" customHeight="1">
      <c r="A189" s="15">
        <v>593.0</v>
      </c>
      <c r="B189" s="2">
        <v>1.0</v>
      </c>
      <c r="C189" s="2">
        <f>IF(A189&gt;=6000, 0,VLOOKUP(A189,'Fall20 data fy22 comp rev '!$K$11:$N$536,3,0))</f>
        <v>5</v>
      </c>
      <c r="D189" s="3" t="s">
        <v>4310</v>
      </c>
      <c r="E189" s="3">
        <v>1191.0</v>
      </c>
      <c r="F189" s="3">
        <v>484.0</v>
      </c>
      <c r="G189" s="3">
        <v>105.0</v>
      </c>
      <c r="H189" s="3">
        <f t="shared" si="38"/>
        <v>536.5</v>
      </c>
      <c r="I189" s="88">
        <f t="shared" si="39"/>
        <v>0.4504617968</v>
      </c>
      <c r="J189" s="3">
        <v>1035601.06</v>
      </c>
      <c r="K189" s="3">
        <f t="shared" si="40"/>
        <v>869.5223006</v>
      </c>
      <c r="L189" s="3">
        <f t="shared" si="41"/>
        <v>1930.290885</v>
      </c>
      <c r="M189" s="3"/>
      <c r="N189" s="3">
        <f t="shared" si="42"/>
        <v>987196.6689</v>
      </c>
      <c r="O189" s="3">
        <f t="shared" si="43"/>
        <v>828.8804945</v>
      </c>
      <c r="P189" s="3">
        <f t="shared" si="44"/>
        <v>1840.068348</v>
      </c>
      <c r="Q189" s="3"/>
      <c r="R189" s="3">
        <f t="shared" ref="R189:T189" si="222">N189-J189</f>
        <v>-48404.39107</v>
      </c>
      <c r="S189" s="3">
        <f t="shared" si="222"/>
        <v>-40.64180611</v>
      </c>
      <c r="T189" s="3">
        <f t="shared" si="222"/>
        <v>-90.22253695</v>
      </c>
      <c r="U189" s="3"/>
      <c r="V189" s="3">
        <f t="shared" si="46"/>
        <v>0</v>
      </c>
      <c r="W189" s="3">
        <f t="shared" si="47"/>
        <v>0</v>
      </c>
      <c r="X189" s="3">
        <f t="shared" si="48"/>
        <v>0</v>
      </c>
      <c r="Y189" s="3"/>
      <c r="Z189" s="3"/>
    </row>
    <row r="190" ht="14.25" customHeight="1">
      <c r="A190" s="15">
        <v>595.0</v>
      </c>
      <c r="B190" s="2">
        <v>1.0</v>
      </c>
      <c r="C190" s="2">
        <f>IF(A190&gt;=6000, 0,VLOOKUP(A190,'Fall20 data fy22 comp rev '!$K$11:$N$536,3,0))</f>
        <v>5</v>
      </c>
      <c r="D190" s="3" t="s">
        <v>4311</v>
      </c>
      <c r="E190" s="3">
        <v>1964.0</v>
      </c>
      <c r="F190" s="3">
        <v>577.0</v>
      </c>
      <c r="G190" s="3">
        <v>78.0</v>
      </c>
      <c r="H190" s="3">
        <f t="shared" si="38"/>
        <v>616</v>
      </c>
      <c r="I190" s="88">
        <f t="shared" si="39"/>
        <v>0.3136456212</v>
      </c>
      <c r="J190" s="3">
        <v>802287.0700000001</v>
      </c>
      <c r="K190" s="3">
        <f t="shared" si="40"/>
        <v>408.4964715</v>
      </c>
      <c r="L190" s="3">
        <f t="shared" si="41"/>
        <v>1302.414075</v>
      </c>
      <c r="M190" s="3"/>
      <c r="N190" s="3">
        <f t="shared" si="42"/>
        <v>1133482.103</v>
      </c>
      <c r="O190" s="3">
        <f t="shared" si="43"/>
        <v>577.1293802</v>
      </c>
      <c r="P190" s="3">
        <f t="shared" si="44"/>
        <v>1840.068348</v>
      </c>
      <c r="Q190" s="3"/>
      <c r="R190" s="3">
        <f t="shared" ref="R190:T190" si="223">N190-J190</f>
        <v>331195.0326</v>
      </c>
      <c r="S190" s="3">
        <f t="shared" si="223"/>
        <v>168.6329087</v>
      </c>
      <c r="T190" s="3">
        <f t="shared" si="223"/>
        <v>537.6542737</v>
      </c>
      <c r="U190" s="3"/>
      <c r="V190" s="3">
        <f t="shared" si="46"/>
        <v>186.471144</v>
      </c>
      <c r="W190" s="3">
        <f t="shared" si="47"/>
        <v>366229.3268</v>
      </c>
      <c r="X190" s="3">
        <f t="shared" si="48"/>
        <v>17.83823534</v>
      </c>
      <c r="Y190" s="3"/>
      <c r="Z190" s="3"/>
    </row>
    <row r="191" ht="14.25" customHeight="1">
      <c r="A191" s="15">
        <v>599.0</v>
      </c>
      <c r="B191" s="2">
        <v>1.0</v>
      </c>
      <c r="C191" s="2">
        <f>IF(A191&gt;=6000, 0,VLOOKUP(A191,'Fall20 data fy22 comp rev '!$K$11:$N$536,3,0))</f>
        <v>6</v>
      </c>
      <c r="D191" s="3" t="s">
        <v>234</v>
      </c>
      <c r="E191" s="3">
        <v>476.0</v>
      </c>
      <c r="F191" s="3">
        <v>85.0</v>
      </c>
      <c r="G191" s="3">
        <v>43.0</v>
      </c>
      <c r="H191" s="3">
        <f t="shared" si="38"/>
        <v>106.5</v>
      </c>
      <c r="I191" s="88">
        <f t="shared" si="39"/>
        <v>0.2237394958</v>
      </c>
      <c r="J191" s="3">
        <v>97966.70000000001</v>
      </c>
      <c r="K191" s="3">
        <f t="shared" si="40"/>
        <v>205.812395</v>
      </c>
      <c r="L191" s="3">
        <f t="shared" si="41"/>
        <v>919.8751174</v>
      </c>
      <c r="M191" s="3"/>
      <c r="N191" s="3">
        <f t="shared" si="42"/>
        <v>195967.2791</v>
      </c>
      <c r="O191" s="3">
        <f t="shared" si="43"/>
        <v>411.6959645</v>
      </c>
      <c r="P191" s="3">
        <f t="shared" si="44"/>
        <v>1840.068348</v>
      </c>
      <c r="Q191" s="3"/>
      <c r="R191" s="3">
        <f t="shared" ref="R191:T191" si="224">N191-J191</f>
        <v>98000.57911</v>
      </c>
      <c r="S191" s="3">
        <f t="shared" si="224"/>
        <v>205.8835696</v>
      </c>
      <c r="T191" s="3">
        <f t="shared" si="224"/>
        <v>920.193231</v>
      </c>
      <c r="U191" s="3"/>
      <c r="V191" s="3">
        <f t="shared" si="46"/>
        <v>389.1552205</v>
      </c>
      <c r="W191" s="3">
        <f t="shared" si="47"/>
        <v>185237.885</v>
      </c>
      <c r="X191" s="3">
        <f t="shared" si="48"/>
        <v>183.271651</v>
      </c>
      <c r="Y191" s="3"/>
      <c r="Z191" s="3"/>
    </row>
    <row r="192" ht="14.25" customHeight="1">
      <c r="A192" s="15">
        <v>600.0</v>
      </c>
      <c r="B192" s="2">
        <v>1.0</v>
      </c>
      <c r="C192" s="2">
        <f>IF(A192&gt;=6000, 0,VLOOKUP(A192,'Fall20 data fy22 comp rev '!$K$11:$N$536,3,0))</f>
        <v>6</v>
      </c>
      <c r="D192" s="3" t="s">
        <v>4312</v>
      </c>
      <c r="E192" s="3">
        <v>274.0</v>
      </c>
      <c r="F192" s="3">
        <v>89.0</v>
      </c>
      <c r="G192" s="3">
        <v>30.0</v>
      </c>
      <c r="H192" s="3">
        <f t="shared" si="38"/>
        <v>104</v>
      </c>
      <c r="I192" s="88">
        <f t="shared" si="39"/>
        <v>0.3795620438</v>
      </c>
      <c r="J192" s="3">
        <v>162493.37</v>
      </c>
      <c r="K192" s="3">
        <f t="shared" si="40"/>
        <v>593.0414964</v>
      </c>
      <c r="L192" s="3">
        <f t="shared" si="41"/>
        <v>1562.43625</v>
      </c>
      <c r="M192" s="3"/>
      <c r="N192" s="3">
        <f t="shared" si="42"/>
        <v>191367.1082</v>
      </c>
      <c r="O192" s="3">
        <f t="shared" si="43"/>
        <v>698.420103</v>
      </c>
      <c r="P192" s="3">
        <f t="shared" si="44"/>
        <v>1840.068348</v>
      </c>
      <c r="Q192" s="3"/>
      <c r="R192" s="3">
        <f t="shared" ref="R192:T192" si="225">N192-J192</f>
        <v>28873.73824</v>
      </c>
      <c r="S192" s="3">
        <f t="shared" si="225"/>
        <v>105.3786067</v>
      </c>
      <c r="T192" s="3">
        <f t="shared" si="225"/>
        <v>277.6320984</v>
      </c>
      <c r="U192" s="3"/>
      <c r="V192" s="3">
        <f t="shared" si="46"/>
        <v>1.926119148</v>
      </c>
      <c r="W192" s="3">
        <f t="shared" si="47"/>
        <v>527.7566466</v>
      </c>
      <c r="X192" s="3">
        <f t="shared" si="48"/>
        <v>0</v>
      </c>
      <c r="Y192" s="3"/>
      <c r="Z192" s="3"/>
    </row>
    <row r="193" ht="14.25" customHeight="1">
      <c r="A193" s="15">
        <v>601.0</v>
      </c>
      <c r="B193" s="2">
        <v>1.0</v>
      </c>
      <c r="C193" s="2">
        <f>IF(A193&gt;=6000, 0,VLOOKUP(A193,'Fall20 data fy22 comp rev '!$K$11:$N$536,3,0))</f>
        <v>6</v>
      </c>
      <c r="D193" s="3" t="s">
        <v>4313</v>
      </c>
      <c r="E193" s="3">
        <v>614.0</v>
      </c>
      <c r="F193" s="3">
        <v>177.0</v>
      </c>
      <c r="G193" s="3">
        <v>63.0</v>
      </c>
      <c r="H193" s="3">
        <f t="shared" si="38"/>
        <v>208.5</v>
      </c>
      <c r="I193" s="88">
        <f t="shared" si="39"/>
        <v>0.3395765472</v>
      </c>
      <c r="J193" s="3">
        <v>296472.41000000003</v>
      </c>
      <c r="K193" s="3">
        <f t="shared" si="40"/>
        <v>482.8540879</v>
      </c>
      <c r="L193" s="3">
        <f t="shared" si="41"/>
        <v>1421.930024</v>
      </c>
      <c r="M193" s="3"/>
      <c r="N193" s="3">
        <f t="shared" si="42"/>
        <v>383654.2506</v>
      </c>
      <c r="O193" s="3">
        <f t="shared" si="43"/>
        <v>624.8440564</v>
      </c>
      <c r="P193" s="3">
        <f t="shared" si="44"/>
        <v>1840.068348</v>
      </c>
      <c r="Q193" s="3"/>
      <c r="R193" s="3">
        <f t="shared" ref="R193:T193" si="226">N193-J193</f>
        <v>87181.84065</v>
      </c>
      <c r="S193" s="3">
        <f t="shared" si="226"/>
        <v>141.9899685</v>
      </c>
      <c r="T193" s="3">
        <f t="shared" si="226"/>
        <v>418.1383244</v>
      </c>
      <c r="U193" s="3"/>
      <c r="V193" s="3">
        <f t="shared" si="46"/>
        <v>112.1135276</v>
      </c>
      <c r="W193" s="3">
        <f t="shared" si="47"/>
        <v>68837.70592</v>
      </c>
      <c r="X193" s="3">
        <f t="shared" si="48"/>
        <v>0</v>
      </c>
      <c r="Y193" s="3"/>
      <c r="Z193" s="3"/>
    </row>
    <row r="194" ht="14.25" customHeight="1">
      <c r="A194" s="15">
        <v>621.0</v>
      </c>
      <c r="B194" s="2">
        <v>1.0</v>
      </c>
      <c r="C194" s="2">
        <f>IF(A194&gt;=6000, 0,VLOOKUP(A194,'Fall20 data fy22 comp rev '!$K$11:$N$536,3,0))</f>
        <v>3</v>
      </c>
      <c r="D194" s="3" t="s">
        <v>4314</v>
      </c>
      <c r="E194" s="3">
        <v>11949.0</v>
      </c>
      <c r="F194" s="3">
        <v>2577.0</v>
      </c>
      <c r="G194" s="3">
        <v>991.0</v>
      </c>
      <c r="H194" s="3">
        <f t="shared" si="38"/>
        <v>3072.5</v>
      </c>
      <c r="I194" s="88">
        <f t="shared" si="39"/>
        <v>0.2571344882</v>
      </c>
      <c r="J194" s="3">
        <v>4249729.77</v>
      </c>
      <c r="K194" s="3">
        <f t="shared" si="40"/>
        <v>355.6556842</v>
      </c>
      <c r="L194" s="3">
        <f t="shared" si="41"/>
        <v>1383.150454</v>
      </c>
      <c r="M194" s="3"/>
      <c r="N194" s="3">
        <f t="shared" si="42"/>
        <v>5653610.001</v>
      </c>
      <c r="O194" s="3">
        <f t="shared" si="43"/>
        <v>473.1450331</v>
      </c>
      <c r="P194" s="3">
        <f t="shared" si="44"/>
        <v>1840.068348</v>
      </c>
      <c r="Q194" s="3"/>
      <c r="R194" s="3">
        <f t="shared" ref="R194:T194" si="227">N194-J194</f>
        <v>1403880.231</v>
      </c>
      <c r="S194" s="3">
        <f t="shared" si="227"/>
        <v>117.4893489</v>
      </c>
      <c r="T194" s="3">
        <f t="shared" si="227"/>
        <v>456.9178944</v>
      </c>
      <c r="U194" s="3"/>
      <c r="V194" s="3">
        <f t="shared" si="46"/>
        <v>239.3119313</v>
      </c>
      <c r="W194" s="3">
        <f t="shared" si="47"/>
        <v>2859538.268</v>
      </c>
      <c r="X194" s="3">
        <f t="shared" si="48"/>
        <v>121.8225824</v>
      </c>
      <c r="Y194" s="3"/>
      <c r="Z194" s="3"/>
    </row>
    <row r="195" ht="14.25" customHeight="1">
      <c r="A195" s="15">
        <v>622.0</v>
      </c>
      <c r="B195" s="2">
        <v>1.0</v>
      </c>
      <c r="C195" s="2">
        <f>IF(A195&gt;=6000, 0,VLOOKUP(A195,'Fall20 data fy22 comp rev '!$K$11:$N$536,3,0))</f>
        <v>2</v>
      </c>
      <c r="D195" s="3" t="s">
        <v>4315</v>
      </c>
      <c r="E195" s="3">
        <v>10753.0</v>
      </c>
      <c r="F195" s="3">
        <v>4616.0</v>
      </c>
      <c r="G195" s="3">
        <v>1440.0</v>
      </c>
      <c r="H195" s="3">
        <f t="shared" si="38"/>
        <v>5336</v>
      </c>
      <c r="I195" s="88">
        <f t="shared" si="39"/>
        <v>0.4962336092</v>
      </c>
      <c r="J195" s="3">
        <v>1.152367515E7</v>
      </c>
      <c r="K195" s="3">
        <f t="shared" si="40"/>
        <v>1071.67071</v>
      </c>
      <c r="L195" s="3">
        <f t="shared" si="41"/>
        <v>2159.609286</v>
      </c>
      <c r="M195" s="3"/>
      <c r="N195" s="3">
        <f t="shared" si="42"/>
        <v>9818604.707</v>
      </c>
      <c r="O195" s="3">
        <f t="shared" si="43"/>
        <v>913.1037578</v>
      </c>
      <c r="P195" s="3">
        <f t="shared" si="44"/>
        <v>1840.068348</v>
      </c>
      <c r="Q195" s="3"/>
      <c r="R195" s="3">
        <f t="shared" ref="R195:T195" si="228">N195-J195</f>
        <v>-1705070.443</v>
      </c>
      <c r="S195" s="3">
        <f t="shared" si="228"/>
        <v>-158.5669527</v>
      </c>
      <c r="T195" s="3">
        <f t="shared" si="228"/>
        <v>-319.5409376</v>
      </c>
      <c r="U195" s="3"/>
      <c r="V195" s="3">
        <f t="shared" si="46"/>
        <v>0</v>
      </c>
      <c r="W195" s="3">
        <f t="shared" si="47"/>
        <v>0</v>
      </c>
      <c r="X195" s="3">
        <f t="shared" si="48"/>
        <v>0</v>
      </c>
      <c r="Y195" s="3"/>
      <c r="Z195" s="3"/>
    </row>
    <row r="196" ht="14.25" customHeight="1">
      <c r="A196" s="15">
        <v>623.0</v>
      </c>
      <c r="B196" s="2">
        <v>1.0</v>
      </c>
      <c r="C196" s="2">
        <f>IF(A196&gt;=6000, 0,VLOOKUP(A196,'Fall20 data fy22 comp rev '!$K$11:$N$536,3,0))</f>
        <v>2</v>
      </c>
      <c r="D196" s="3" t="s">
        <v>4316</v>
      </c>
      <c r="E196" s="3">
        <v>7642.0</v>
      </c>
      <c r="F196" s="3">
        <v>2678.0</v>
      </c>
      <c r="G196" s="3">
        <v>738.0</v>
      </c>
      <c r="H196" s="3">
        <f t="shared" si="38"/>
        <v>3047</v>
      </c>
      <c r="I196" s="88">
        <f t="shared" si="39"/>
        <v>0.3987176132</v>
      </c>
      <c r="J196" s="3">
        <v>5643429.22</v>
      </c>
      <c r="K196" s="3">
        <f t="shared" si="40"/>
        <v>738.4754279</v>
      </c>
      <c r="L196" s="3">
        <f t="shared" si="41"/>
        <v>1852.126426</v>
      </c>
      <c r="M196" s="3"/>
      <c r="N196" s="3">
        <f t="shared" si="42"/>
        <v>5606688.258</v>
      </c>
      <c r="O196" s="3">
        <f t="shared" si="43"/>
        <v>733.66766</v>
      </c>
      <c r="P196" s="3">
        <f t="shared" si="44"/>
        <v>1840.068348</v>
      </c>
      <c r="Q196" s="3"/>
      <c r="R196" s="3">
        <f t="shared" ref="R196:T196" si="229">N196-J196</f>
        <v>-36740.96237</v>
      </c>
      <c r="S196" s="3">
        <f t="shared" si="229"/>
        <v>-4.80776791</v>
      </c>
      <c r="T196" s="3">
        <f t="shared" si="229"/>
        <v>-12.05807757</v>
      </c>
      <c r="U196" s="3"/>
      <c r="V196" s="3">
        <f t="shared" si="46"/>
        <v>0</v>
      </c>
      <c r="W196" s="3">
        <f t="shared" si="47"/>
        <v>0</v>
      </c>
      <c r="X196" s="3">
        <f t="shared" si="48"/>
        <v>0</v>
      </c>
      <c r="Y196" s="3"/>
      <c r="Z196" s="3"/>
    </row>
    <row r="197" ht="14.25" customHeight="1">
      <c r="A197" s="15">
        <v>624.0</v>
      </c>
      <c r="B197" s="2">
        <v>1.0</v>
      </c>
      <c r="C197" s="2">
        <f>IF(A197&gt;=6000, 0,VLOOKUP(A197,'Fall20 data fy22 comp rev '!$K$11:$N$536,3,0))</f>
        <v>3</v>
      </c>
      <c r="D197" s="3" t="s">
        <v>240</v>
      </c>
      <c r="E197" s="3">
        <v>8859.0</v>
      </c>
      <c r="F197" s="3">
        <v>1651.0</v>
      </c>
      <c r="G197" s="3">
        <v>680.0</v>
      </c>
      <c r="H197" s="3">
        <f t="shared" si="38"/>
        <v>1991</v>
      </c>
      <c r="I197" s="88">
        <f t="shared" si="39"/>
        <v>0.224743199</v>
      </c>
      <c r="J197" s="3">
        <v>2196971.6599999997</v>
      </c>
      <c r="K197" s="3">
        <f t="shared" si="40"/>
        <v>247.9931888</v>
      </c>
      <c r="L197" s="3">
        <f t="shared" si="41"/>
        <v>1103.451361</v>
      </c>
      <c r="M197" s="3"/>
      <c r="N197" s="3">
        <f t="shared" si="42"/>
        <v>3663576.082</v>
      </c>
      <c r="O197" s="3">
        <f t="shared" si="43"/>
        <v>413.542847</v>
      </c>
      <c r="P197" s="3">
        <f t="shared" si="44"/>
        <v>1840.068348</v>
      </c>
      <c r="Q197" s="3"/>
      <c r="R197" s="3">
        <f t="shared" ref="R197:T197" si="230">N197-J197</f>
        <v>1466604.422</v>
      </c>
      <c r="S197" s="3">
        <f t="shared" si="230"/>
        <v>165.5496582</v>
      </c>
      <c r="T197" s="3">
        <f t="shared" si="230"/>
        <v>736.6169873</v>
      </c>
      <c r="U197" s="3"/>
      <c r="V197" s="3">
        <f t="shared" si="46"/>
        <v>346.9744267</v>
      </c>
      <c r="W197" s="3">
        <f t="shared" si="47"/>
        <v>3073846.446</v>
      </c>
      <c r="X197" s="3">
        <f t="shared" si="48"/>
        <v>181.4247685</v>
      </c>
      <c r="Y197" s="3"/>
      <c r="Z197" s="3"/>
    </row>
    <row r="198" ht="14.25" customHeight="1">
      <c r="A198" s="15">
        <v>625.0</v>
      </c>
      <c r="B198" s="2">
        <v>1.0</v>
      </c>
      <c r="C198" s="2">
        <f>IF(A198&gt;=6000, 0,VLOOKUP(A198,'Fall20 data fy22 comp rev '!$K$11:$N$536,3,0))</f>
        <v>1</v>
      </c>
      <c r="D198" s="3" t="s">
        <v>4317</v>
      </c>
      <c r="E198" s="3">
        <v>36803.0</v>
      </c>
      <c r="F198" s="3">
        <v>20670.0</v>
      </c>
      <c r="G198" s="3">
        <v>3503.0</v>
      </c>
      <c r="H198" s="3">
        <f t="shared" si="38"/>
        <v>22421.5</v>
      </c>
      <c r="I198" s="88">
        <f t="shared" si="39"/>
        <v>0.6092302258</v>
      </c>
      <c r="J198" s="3">
        <v>6.0500019709999986E7</v>
      </c>
      <c r="K198" s="3">
        <f t="shared" si="40"/>
        <v>1643.888262</v>
      </c>
      <c r="L198" s="3">
        <f t="shared" si="41"/>
        <v>2698.303847</v>
      </c>
      <c r="M198" s="3"/>
      <c r="N198" s="3">
        <f t="shared" si="42"/>
        <v>41257092.47</v>
      </c>
      <c r="O198" s="3">
        <f t="shared" si="43"/>
        <v>1121.025255</v>
      </c>
      <c r="P198" s="3">
        <f t="shared" si="44"/>
        <v>1840.068348</v>
      </c>
      <c r="Q198" s="3"/>
      <c r="R198" s="3">
        <f t="shared" ref="R198:T198" si="231">N198-J198</f>
        <v>-19242927.24</v>
      </c>
      <c r="S198" s="3">
        <f t="shared" si="231"/>
        <v>-522.8630067</v>
      </c>
      <c r="T198" s="3">
        <f t="shared" si="231"/>
        <v>-858.2354988</v>
      </c>
      <c r="U198" s="3"/>
      <c r="V198" s="3">
        <f t="shared" si="46"/>
        <v>0</v>
      </c>
      <c r="W198" s="3">
        <f t="shared" si="47"/>
        <v>0</v>
      </c>
      <c r="X198" s="3">
        <f t="shared" si="48"/>
        <v>0</v>
      </c>
      <c r="Y198" s="3"/>
      <c r="Z198" s="3"/>
    </row>
    <row r="199" ht="14.25" customHeight="1">
      <c r="A199" s="15">
        <v>630.0</v>
      </c>
      <c r="B199" s="2">
        <v>1.0</v>
      </c>
      <c r="C199" s="2">
        <f>IF(A199&gt;=6000, 0,VLOOKUP(A199,'Fall20 data fy22 comp rev '!$K$11:$N$536,3,0))</f>
        <v>6</v>
      </c>
      <c r="D199" s="3" t="s">
        <v>4318</v>
      </c>
      <c r="E199" s="3">
        <v>370.0</v>
      </c>
      <c r="F199" s="3">
        <v>78.0</v>
      </c>
      <c r="G199" s="3">
        <v>37.0</v>
      </c>
      <c r="H199" s="3">
        <f t="shared" si="38"/>
        <v>96.5</v>
      </c>
      <c r="I199" s="88">
        <f t="shared" si="39"/>
        <v>0.2608108108</v>
      </c>
      <c r="J199" s="3">
        <v>103822.81</v>
      </c>
      <c r="K199" s="3">
        <f t="shared" si="40"/>
        <v>280.6021892</v>
      </c>
      <c r="L199" s="3">
        <f t="shared" si="41"/>
        <v>1075.884041</v>
      </c>
      <c r="M199" s="3"/>
      <c r="N199" s="3">
        <f t="shared" si="42"/>
        <v>177566.5956</v>
      </c>
      <c r="O199" s="3">
        <f t="shared" si="43"/>
        <v>479.9097179</v>
      </c>
      <c r="P199" s="3">
        <f t="shared" si="44"/>
        <v>1840.068348</v>
      </c>
      <c r="Q199" s="3"/>
      <c r="R199" s="3">
        <f t="shared" ref="R199:T199" si="232">N199-J199</f>
        <v>73743.78562</v>
      </c>
      <c r="S199" s="3">
        <f t="shared" si="232"/>
        <v>199.3075287</v>
      </c>
      <c r="T199" s="3">
        <f t="shared" si="232"/>
        <v>764.184307</v>
      </c>
      <c r="U199" s="3"/>
      <c r="V199" s="3">
        <f t="shared" si="46"/>
        <v>314.3654263</v>
      </c>
      <c r="W199" s="3">
        <f t="shared" si="47"/>
        <v>116315.2077</v>
      </c>
      <c r="X199" s="3">
        <f t="shared" si="48"/>
        <v>115.0578976</v>
      </c>
      <c r="Y199" s="3"/>
      <c r="Z199" s="3"/>
    </row>
    <row r="200" ht="14.25" customHeight="1">
      <c r="A200" s="15">
        <v>635.0</v>
      </c>
      <c r="B200" s="2">
        <v>1.0</v>
      </c>
      <c r="C200" s="2">
        <f>IF(A200&gt;=6000, 0,VLOOKUP(A200,'Fall20 data fy22 comp rev '!$K$11:$N$536,3,0))</f>
        <v>6</v>
      </c>
      <c r="D200" s="3" t="s">
        <v>4319</v>
      </c>
      <c r="E200" s="3">
        <v>37.0</v>
      </c>
      <c r="F200" s="3">
        <v>14.0</v>
      </c>
      <c r="G200" s="3">
        <v>5.0</v>
      </c>
      <c r="H200" s="3">
        <f t="shared" si="38"/>
        <v>16.5</v>
      </c>
      <c r="I200" s="88">
        <f t="shared" si="39"/>
        <v>0.4459459459</v>
      </c>
      <c r="J200" s="3">
        <v>30210.96</v>
      </c>
      <c r="K200" s="3">
        <f t="shared" si="40"/>
        <v>816.5124324</v>
      </c>
      <c r="L200" s="3">
        <f t="shared" si="41"/>
        <v>1830.967273</v>
      </c>
      <c r="M200" s="3"/>
      <c r="N200" s="3">
        <f t="shared" si="42"/>
        <v>30361.12775</v>
      </c>
      <c r="O200" s="3">
        <f t="shared" si="43"/>
        <v>820.5710202</v>
      </c>
      <c r="P200" s="3">
        <f t="shared" si="44"/>
        <v>1840.068348</v>
      </c>
      <c r="Q200" s="3"/>
      <c r="R200" s="3">
        <f t="shared" ref="R200:T200" si="233">N200-J200</f>
        <v>150.1677489</v>
      </c>
      <c r="S200" s="3">
        <f t="shared" si="233"/>
        <v>4.058587808</v>
      </c>
      <c r="T200" s="3">
        <f t="shared" si="233"/>
        <v>9.101075691</v>
      </c>
      <c r="U200" s="3"/>
      <c r="V200" s="3">
        <f t="shared" si="46"/>
        <v>0</v>
      </c>
      <c r="W200" s="3">
        <f t="shared" si="47"/>
        <v>0</v>
      </c>
      <c r="X200" s="3">
        <f t="shared" si="48"/>
        <v>0</v>
      </c>
      <c r="Y200" s="3"/>
      <c r="Z200" s="3"/>
    </row>
    <row r="201" ht="14.25" customHeight="1">
      <c r="A201" s="15">
        <v>640.0</v>
      </c>
      <c r="B201" s="2">
        <v>1.0</v>
      </c>
      <c r="C201" s="2">
        <f>IF(A201&gt;=6000, 0,VLOOKUP(A201,'Fall20 data fy22 comp rev '!$K$11:$N$536,3,0))</f>
        <v>6</v>
      </c>
      <c r="D201" s="3" t="s">
        <v>4320</v>
      </c>
      <c r="E201" s="3">
        <v>407.0</v>
      </c>
      <c r="F201" s="3">
        <v>65.0</v>
      </c>
      <c r="G201" s="3">
        <v>47.0</v>
      </c>
      <c r="H201" s="3">
        <f t="shared" si="38"/>
        <v>88.5</v>
      </c>
      <c r="I201" s="88">
        <f t="shared" si="39"/>
        <v>0.2174447174</v>
      </c>
      <c r="J201" s="3">
        <v>80069.98999999999</v>
      </c>
      <c r="K201" s="3">
        <f t="shared" si="40"/>
        <v>196.7321622</v>
      </c>
      <c r="L201" s="3">
        <f t="shared" si="41"/>
        <v>904.7456497</v>
      </c>
      <c r="M201" s="3"/>
      <c r="N201" s="3">
        <f t="shared" si="42"/>
        <v>162846.0488</v>
      </c>
      <c r="O201" s="3">
        <f t="shared" si="43"/>
        <v>400.1131421</v>
      </c>
      <c r="P201" s="3">
        <f t="shared" si="44"/>
        <v>1840.068348</v>
      </c>
      <c r="Q201" s="3"/>
      <c r="R201" s="3">
        <f t="shared" ref="R201:T201" si="234">N201-J201</f>
        <v>82776.05883</v>
      </c>
      <c r="S201" s="3">
        <f t="shared" si="234"/>
        <v>203.3809799</v>
      </c>
      <c r="T201" s="3">
        <f t="shared" si="234"/>
        <v>935.3226987</v>
      </c>
      <c r="U201" s="3"/>
      <c r="V201" s="3">
        <f t="shared" si="46"/>
        <v>398.2354533</v>
      </c>
      <c r="W201" s="3">
        <f t="shared" si="47"/>
        <v>162081.8295</v>
      </c>
      <c r="X201" s="3">
        <f t="shared" si="48"/>
        <v>194.8544734</v>
      </c>
      <c r="Y201" s="3"/>
      <c r="Z201" s="3"/>
    </row>
    <row r="202" ht="14.25" customHeight="1">
      <c r="A202" s="15">
        <v>656.0</v>
      </c>
      <c r="B202" s="2">
        <v>1.0</v>
      </c>
      <c r="C202" s="2">
        <f>IF(A202&gt;=6000, 0,VLOOKUP(A202,'Fall20 data fy22 comp rev '!$K$11:$N$536,3,0))</f>
        <v>4</v>
      </c>
      <c r="D202" s="3" t="s">
        <v>4321</v>
      </c>
      <c r="E202" s="3">
        <v>3635.0</v>
      </c>
      <c r="F202" s="3">
        <v>1986.0</v>
      </c>
      <c r="G202" s="3">
        <v>301.0</v>
      </c>
      <c r="H202" s="3">
        <f t="shared" si="38"/>
        <v>2136.5</v>
      </c>
      <c r="I202" s="88">
        <f t="shared" si="39"/>
        <v>0.5877579092</v>
      </c>
      <c r="J202" s="3">
        <v>5353250.760000001</v>
      </c>
      <c r="K202" s="3">
        <f t="shared" si="40"/>
        <v>1472.69622</v>
      </c>
      <c r="L202" s="3">
        <f t="shared" si="41"/>
        <v>2505.617018</v>
      </c>
      <c r="M202" s="3"/>
      <c r="N202" s="3">
        <f t="shared" si="42"/>
        <v>3931306.026</v>
      </c>
      <c r="O202" s="3">
        <f t="shared" si="43"/>
        <v>1081.514725</v>
      </c>
      <c r="P202" s="3">
        <f t="shared" si="44"/>
        <v>1840.068348</v>
      </c>
      <c r="Q202" s="3"/>
      <c r="R202" s="3">
        <f t="shared" ref="R202:T202" si="235">N202-J202</f>
        <v>-1421944.734</v>
      </c>
      <c r="S202" s="3">
        <f t="shared" si="235"/>
        <v>-391.1814948</v>
      </c>
      <c r="T202" s="3">
        <f t="shared" si="235"/>
        <v>-665.5486701</v>
      </c>
      <c r="U202" s="3"/>
      <c r="V202" s="3">
        <f t="shared" si="46"/>
        <v>0</v>
      </c>
      <c r="W202" s="3">
        <f t="shared" si="47"/>
        <v>0</v>
      </c>
      <c r="X202" s="3">
        <f t="shared" si="48"/>
        <v>0</v>
      </c>
      <c r="Y202" s="3"/>
      <c r="Z202" s="3"/>
    </row>
    <row r="203" ht="14.25" customHeight="1">
      <c r="A203" s="15">
        <v>659.0</v>
      </c>
      <c r="B203" s="2">
        <v>1.0</v>
      </c>
      <c r="C203" s="2">
        <f>IF(A203&gt;=6000, 0,VLOOKUP(A203,'Fall20 data fy22 comp rev '!$K$11:$N$536,3,0))</f>
        <v>3</v>
      </c>
      <c r="D203" s="3" t="s">
        <v>4322</v>
      </c>
      <c r="E203" s="3">
        <v>4067.0</v>
      </c>
      <c r="F203" s="3">
        <v>799.0</v>
      </c>
      <c r="G203" s="3">
        <v>273.0</v>
      </c>
      <c r="H203" s="3">
        <f t="shared" si="38"/>
        <v>935.5</v>
      </c>
      <c r="I203" s="88">
        <f t="shared" si="39"/>
        <v>0.2300221293</v>
      </c>
      <c r="J203" s="3">
        <v>949674.96</v>
      </c>
      <c r="K203" s="3">
        <f t="shared" si="40"/>
        <v>233.5074896</v>
      </c>
      <c r="L203" s="3">
        <f t="shared" si="41"/>
        <v>1015.152282</v>
      </c>
      <c r="M203" s="3"/>
      <c r="N203" s="3">
        <f t="shared" si="42"/>
        <v>1721383.94</v>
      </c>
      <c r="O203" s="3">
        <f t="shared" si="43"/>
        <v>423.2564396</v>
      </c>
      <c r="P203" s="3">
        <f t="shared" si="44"/>
        <v>1840.068348</v>
      </c>
      <c r="Q203" s="3"/>
      <c r="R203" s="3">
        <f t="shared" ref="R203:T203" si="236">N203-J203</f>
        <v>771708.9799</v>
      </c>
      <c r="S203" s="3">
        <f t="shared" si="236"/>
        <v>189.7489501</v>
      </c>
      <c r="T203" s="3">
        <f t="shared" si="236"/>
        <v>824.9160662</v>
      </c>
      <c r="U203" s="3"/>
      <c r="V203" s="3">
        <f t="shared" si="46"/>
        <v>361.4601259</v>
      </c>
      <c r="W203" s="3">
        <f t="shared" si="47"/>
        <v>1470058.332</v>
      </c>
      <c r="X203" s="3">
        <f t="shared" si="48"/>
        <v>171.7111759</v>
      </c>
      <c r="Y203" s="3"/>
      <c r="Z203" s="3"/>
    </row>
    <row r="204" ht="14.25" customHeight="1">
      <c r="A204" s="15">
        <v>671.0</v>
      </c>
      <c r="B204" s="2">
        <v>1.0</v>
      </c>
      <c r="C204" s="2">
        <f>IF(A204&gt;=6000, 0,VLOOKUP(A204,'Fall20 data fy22 comp rev '!$K$11:$N$536,3,0))</f>
        <v>6</v>
      </c>
      <c r="D204" s="3" t="s">
        <v>247</v>
      </c>
      <c r="E204" s="3">
        <v>364.0</v>
      </c>
      <c r="F204" s="3">
        <v>49.0</v>
      </c>
      <c r="G204" s="3">
        <v>11.0</v>
      </c>
      <c r="H204" s="3">
        <f t="shared" si="38"/>
        <v>54.5</v>
      </c>
      <c r="I204" s="88">
        <f t="shared" si="39"/>
        <v>0.1497252747</v>
      </c>
      <c r="J204" s="3">
        <v>33877.869999999995</v>
      </c>
      <c r="K204" s="3">
        <f t="shared" si="40"/>
        <v>93.07107143</v>
      </c>
      <c r="L204" s="3">
        <f t="shared" si="41"/>
        <v>621.6122936</v>
      </c>
      <c r="M204" s="3"/>
      <c r="N204" s="3">
        <f t="shared" si="42"/>
        <v>100283.725</v>
      </c>
      <c r="O204" s="3">
        <f t="shared" si="43"/>
        <v>275.504739</v>
      </c>
      <c r="P204" s="3">
        <f t="shared" si="44"/>
        <v>1840.068348</v>
      </c>
      <c r="Q204" s="3"/>
      <c r="R204" s="3">
        <f t="shared" ref="R204:T204" si="237">N204-J204</f>
        <v>66405.85499</v>
      </c>
      <c r="S204" s="3">
        <f t="shared" si="237"/>
        <v>182.4336676</v>
      </c>
      <c r="T204" s="3">
        <f t="shared" si="237"/>
        <v>1218.456055</v>
      </c>
      <c r="U204" s="3"/>
      <c r="V204" s="3">
        <f t="shared" si="46"/>
        <v>501.8965441</v>
      </c>
      <c r="W204" s="3">
        <f t="shared" si="47"/>
        <v>182690.342</v>
      </c>
      <c r="X204" s="3">
        <f t="shared" si="48"/>
        <v>319.4628765</v>
      </c>
      <c r="Y204" s="3"/>
      <c r="Z204" s="3"/>
    </row>
    <row r="205" ht="14.25" customHeight="1">
      <c r="A205" s="15">
        <v>676.0</v>
      </c>
      <c r="B205" s="2">
        <v>1.0</v>
      </c>
      <c r="C205" s="2">
        <f>IF(A205&gt;=6000, 0,VLOOKUP(A205,'Fall20 data fy22 comp rev '!$K$11:$N$536,3,0))</f>
        <v>6</v>
      </c>
      <c r="D205" s="3" t="s">
        <v>4323</v>
      </c>
      <c r="E205" s="3">
        <v>220.0</v>
      </c>
      <c r="F205" s="3">
        <v>52.0</v>
      </c>
      <c r="G205" s="3">
        <v>52.0</v>
      </c>
      <c r="H205" s="3">
        <f t="shared" si="38"/>
        <v>78</v>
      </c>
      <c r="I205" s="88">
        <f t="shared" si="39"/>
        <v>0.3545454545</v>
      </c>
      <c r="J205" s="3">
        <v>113564.75</v>
      </c>
      <c r="K205" s="3">
        <f t="shared" si="40"/>
        <v>516.2034091</v>
      </c>
      <c r="L205" s="3">
        <f t="shared" si="41"/>
        <v>1455.958333</v>
      </c>
      <c r="M205" s="3"/>
      <c r="N205" s="3">
        <f t="shared" si="42"/>
        <v>143525.3312</v>
      </c>
      <c r="O205" s="3">
        <f t="shared" si="43"/>
        <v>652.387869</v>
      </c>
      <c r="P205" s="3">
        <f t="shared" si="44"/>
        <v>1840.068348</v>
      </c>
      <c r="Q205" s="3"/>
      <c r="R205" s="3">
        <f t="shared" ref="R205:T205" si="238">N205-J205</f>
        <v>29960.58118</v>
      </c>
      <c r="S205" s="3">
        <f t="shared" si="238"/>
        <v>136.1844599</v>
      </c>
      <c r="T205" s="3">
        <f t="shared" si="238"/>
        <v>384.1100151</v>
      </c>
      <c r="U205" s="3"/>
      <c r="V205" s="3">
        <f t="shared" si="46"/>
        <v>78.76420641</v>
      </c>
      <c r="W205" s="3">
        <f t="shared" si="47"/>
        <v>17328.12541</v>
      </c>
      <c r="X205" s="3">
        <f t="shared" si="48"/>
        <v>0</v>
      </c>
      <c r="Y205" s="3"/>
      <c r="Z205" s="3"/>
    </row>
    <row r="206" ht="14.25" customHeight="1">
      <c r="A206" s="15">
        <v>682.0</v>
      </c>
      <c r="B206" s="2">
        <v>1.0</v>
      </c>
      <c r="C206" s="2">
        <f>IF(A206&gt;=6000, 0,VLOOKUP(A206,'Fall20 data fy22 comp rev '!$K$11:$N$536,3,0))</f>
        <v>5</v>
      </c>
      <c r="D206" s="3" t="s">
        <v>4324</v>
      </c>
      <c r="E206" s="3">
        <v>1183.0</v>
      </c>
      <c r="F206" s="3">
        <v>205.0</v>
      </c>
      <c r="G206" s="3">
        <v>119.0</v>
      </c>
      <c r="H206" s="3">
        <f t="shared" si="38"/>
        <v>264.5</v>
      </c>
      <c r="I206" s="88">
        <f t="shared" si="39"/>
        <v>0.2235841082</v>
      </c>
      <c r="J206" s="3">
        <v>249295.15</v>
      </c>
      <c r="K206" s="3">
        <f t="shared" si="40"/>
        <v>210.7313187</v>
      </c>
      <c r="L206" s="3">
        <f t="shared" si="41"/>
        <v>942.5147448</v>
      </c>
      <c r="M206" s="3"/>
      <c r="N206" s="3">
        <f t="shared" si="42"/>
        <v>486698.0782</v>
      </c>
      <c r="O206" s="3">
        <f t="shared" si="43"/>
        <v>411.4100407</v>
      </c>
      <c r="P206" s="3">
        <f t="shared" si="44"/>
        <v>1840.068348</v>
      </c>
      <c r="Q206" s="3"/>
      <c r="R206" s="3">
        <f t="shared" ref="R206:T206" si="239">N206-J206</f>
        <v>237402.9282</v>
      </c>
      <c r="S206" s="3">
        <f t="shared" si="239"/>
        <v>200.678722</v>
      </c>
      <c r="T206" s="3">
        <f t="shared" si="239"/>
        <v>897.5536036</v>
      </c>
      <c r="U206" s="3"/>
      <c r="V206" s="3">
        <f t="shared" si="46"/>
        <v>384.2362968</v>
      </c>
      <c r="W206" s="3">
        <f t="shared" si="47"/>
        <v>454551.5391</v>
      </c>
      <c r="X206" s="3">
        <f t="shared" si="48"/>
        <v>183.5575748</v>
      </c>
      <c r="Y206" s="3"/>
      <c r="Z206" s="3"/>
    </row>
    <row r="207" ht="14.25" customHeight="1">
      <c r="A207" s="15">
        <v>690.0</v>
      </c>
      <c r="B207" s="2">
        <v>1.0</v>
      </c>
      <c r="C207" s="2">
        <f>IF(A207&gt;=6000, 0,VLOOKUP(A207,'Fall20 data fy22 comp rev '!$K$11:$N$536,3,0))</f>
        <v>5</v>
      </c>
      <c r="D207" s="3" t="s">
        <v>4325</v>
      </c>
      <c r="E207" s="3">
        <v>996.0</v>
      </c>
      <c r="F207" s="3">
        <v>284.0</v>
      </c>
      <c r="G207" s="3">
        <v>109.0</v>
      </c>
      <c r="H207" s="3">
        <f t="shared" si="38"/>
        <v>338.5</v>
      </c>
      <c r="I207" s="88">
        <f t="shared" si="39"/>
        <v>0.3398594378</v>
      </c>
      <c r="J207" s="3">
        <v>488738.9</v>
      </c>
      <c r="K207" s="3">
        <f t="shared" si="40"/>
        <v>490.7017068</v>
      </c>
      <c r="L207" s="3">
        <f t="shared" si="41"/>
        <v>1443.837223</v>
      </c>
      <c r="M207" s="3"/>
      <c r="N207" s="3">
        <f t="shared" si="42"/>
        <v>622863.1359</v>
      </c>
      <c r="O207" s="3">
        <f t="shared" si="43"/>
        <v>625.3645943</v>
      </c>
      <c r="P207" s="3">
        <f t="shared" si="44"/>
        <v>1840.068348</v>
      </c>
      <c r="Q207" s="3"/>
      <c r="R207" s="3">
        <f t="shared" ref="R207:T207" si="240">N207-J207</f>
        <v>134124.2359</v>
      </c>
      <c r="S207" s="3">
        <f t="shared" si="240"/>
        <v>134.6628875</v>
      </c>
      <c r="T207" s="3">
        <f t="shared" si="240"/>
        <v>396.2311254</v>
      </c>
      <c r="U207" s="3"/>
      <c r="V207" s="3">
        <f t="shared" si="46"/>
        <v>104.2659087</v>
      </c>
      <c r="W207" s="3">
        <f t="shared" si="47"/>
        <v>103848.845</v>
      </c>
      <c r="X207" s="3">
        <f t="shared" si="48"/>
        <v>0</v>
      </c>
      <c r="Y207" s="3"/>
      <c r="Z207" s="3"/>
    </row>
    <row r="208" ht="14.25" customHeight="1">
      <c r="A208" s="15">
        <v>695.0</v>
      </c>
      <c r="B208" s="2">
        <v>1.0</v>
      </c>
      <c r="C208" s="2">
        <f>IF(A208&gt;=6000, 0,VLOOKUP(A208,'Fall20 data fy22 comp rev '!$K$11:$N$536,3,0))</f>
        <v>6</v>
      </c>
      <c r="D208" s="3" t="s">
        <v>4326</v>
      </c>
      <c r="E208" s="3">
        <v>726.0</v>
      </c>
      <c r="F208" s="3">
        <v>239.0</v>
      </c>
      <c r="G208" s="3">
        <v>67.0</v>
      </c>
      <c r="H208" s="3">
        <f t="shared" si="38"/>
        <v>272.5</v>
      </c>
      <c r="I208" s="88">
        <f t="shared" si="39"/>
        <v>0.3753443526</v>
      </c>
      <c r="J208" s="3">
        <v>423446.01</v>
      </c>
      <c r="K208" s="3">
        <f t="shared" si="40"/>
        <v>583.2589669</v>
      </c>
      <c r="L208" s="3">
        <f t="shared" si="41"/>
        <v>1553.930312</v>
      </c>
      <c r="M208" s="3"/>
      <c r="N208" s="3">
        <f t="shared" si="42"/>
        <v>501418.6249</v>
      </c>
      <c r="O208" s="3">
        <f t="shared" si="43"/>
        <v>690.659263</v>
      </c>
      <c r="P208" s="3">
        <f t="shared" si="44"/>
        <v>1840.068348</v>
      </c>
      <c r="Q208" s="3"/>
      <c r="R208" s="3">
        <f t="shared" ref="R208:T208" si="241">N208-J208</f>
        <v>77972.61494</v>
      </c>
      <c r="S208" s="3">
        <f t="shared" si="241"/>
        <v>107.4002961</v>
      </c>
      <c r="T208" s="3">
        <f t="shared" si="241"/>
        <v>286.1380365</v>
      </c>
      <c r="U208" s="3"/>
      <c r="V208" s="3">
        <f t="shared" si="46"/>
        <v>11.70864856</v>
      </c>
      <c r="W208" s="3">
        <f t="shared" si="47"/>
        <v>8500.478852</v>
      </c>
      <c r="X208" s="3">
        <f t="shared" si="48"/>
        <v>0</v>
      </c>
      <c r="Y208" s="3"/>
      <c r="Z208" s="3"/>
    </row>
    <row r="209" ht="14.25" customHeight="1">
      <c r="A209" s="15">
        <v>696.0</v>
      </c>
      <c r="B209" s="2">
        <v>1.0</v>
      </c>
      <c r="C209" s="2">
        <f>IF(A209&gt;=6000, 0,VLOOKUP(A209,'Fall20 data fy22 comp rev '!$K$11:$N$536,3,0))</f>
        <v>6</v>
      </c>
      <c r="D209" s="3" t="s">
        <v>4327</v>
      </c>
      <c r="E209" s="3">
        <v>573.0</v>
      </c>
      <c r="F209" s="3">
        <v>112.0</v>
      </c>
      <c r="G209" s="3">
        <v>60.0</v>
      </c>
      <c r="H209" s="3">
        <f t="shared" si="38"/>
        <v>142</v>
      </c>
      <c r="I209" s="88">
        <f t="shared" si="39"/>
        <v>0.2478184991</v>
      </c>
      <c r="J209" s="3">
        <v>145362.88</v>
      </c>
      <c r="K209" s="3">
        <f t="shared" si="40"/>
        <v>253.6873997</v>
      </c>
      <c r="L209" s="3">
        <f t="shared" si="41"/>
        <v>1023.682254</v>
      </c>
      <c r="M209" s="3"/>
      <c r="N209" s="3">
        <f t="shared" si="42"/>
        <v>261289.7055</v>
      </c>
      <c r="O209" s="3">
        <f t="shared" si="43"/>
        <v>456.0029764</v>
      </c>
      <c r="P209" s="3">
        <f t="shared" si="44"/>
        <v>1840.068348</v>
      </c>
      <c r="Q209" s="3"/>
      <c r="R209" s="3">
        <f t="shared" ref="R209:T209" si="242">N209-J209</f>
        <v>115926.8255</v>
      </c>
      <c r="S209" s="3">
        <f t="shared" si="242"/>
        <v>202.3155767</v>
      </c>
      <c r="T209" s="3">
        <f t="shared" si="242"/>
        <v>816.3860949</v>
      </c>
      <c r="U209" s="3"/>
      <c r="V209" s="3">
        <f t="shared" si="46"/>
        <v>341.2802158</v>
      </c>
      <c r="W209" s="3">
        <f t="shared" si="47"/>
        <v>195553.5637</v>
      </c>
      <c r="X209" s="3">
        <f t="shared" si="48"/>
        <v>138.9646391</v>
      </c>
      <c r="Y209" s="3"/>
      <c r="Z209" s="3"/>
    </row>
    <row r="210" ht="14.25" customHeight="1">
      <c r="A210" s="15">
        <v>698.0</v>
      </c>
      <c r="B210" s="2">
        <v>1.0</v>
      </c>
      <c r="C210" s="2">
        <f>IF(A210&gt;=6000, 0,VLOOKUP(A210,'Fall20 data fy22 comp rev '!$K$11:$N$536,3,0))</f>
        <v>6</v>
      </c>
      <c r="D210" s="3" t="s">
        <v>4328</v>
      </c>
      <c r="E210" s="3">
        <v>214.0</v>
      </c>
      <c r="F210" s="3">
        <v>78.0</v>
      </c>
      <c r="G210" s="3">
        <v>20.0</v>
      </c>
      <c r="H210" s="3">
        <f t="shared" si="38"/>
        <v>88</v>
      </c>
      <c r="I210" s="88">
        <f t="shared" si="39"/>
        <v>0.4112149533</v>
      </c>
      <c r="J210" s="3">
        <v>149139.25</v>
      </c>
      <c r="K210" s="3">
        <f t="shared" si="40"/>
        <v>696.9123832</v>
      </c>
      <c r="L210" s="3">
        <f t="shared" si="41"/>
        <v>1694.764205</v>
      </c>
      <c r="M210" s="3"/>
      <c r="N210" s="3">
        <f t="shared" si="42"/>
        <v>161926.0147</v>
      </c>
      <c r="O210" s="3">
        <f t="shared" si="43"/>
        <v>756.6636199</v>
      </c>
      <c r="P210" s="3">
        <f t="shared" si="44"/>
        <v>1840.068348</v>
      </c>
      <c r="Q210" s="3"/>
      <c r="R210" s="3">
        <f t="shared" ref="R210:T210" si="243">N210-J210</f>
        <v>12786.76466</v>
      </c>
      <c r="S210" s="3">
        <f t="shared" si="243"/>
        <v>59.75123673</v>
      </c>
      <c r="T210" s="3">
        <f t="shared" si="243"/>
        <v>145.3041439</v>
      </c>
      <c r="U210" s="3"/>
      <c r="V210" s="3">
        <f t="shared" si="46"/>
        <v>0</v>
      </c>
      <c r="W210" s="3">
        <f t="shared" si="47"/>
        <v>0</v>
      </c>
      <c r="X210" s="3">
        <f t="shared" si="48"/>
        <v>0</v>
      </c>
      <c r="Y210" s="3"/>
      <c r="Z210" s="3"/>
    </row>
    <row r="211" ht="14.25" customHeight="1">
      <c r="A211" s="15">
        <v>700.0</v>
      </c>
      <c r="B211" s="2">
        <v>1.0</v>
      </c>
      <c r="C211" s="2">
        <f>IF(A211&gt;=6000, 0,VLOOKUP(A211,'Fall20 data fy22 comp rev '!$K$11:$N$536,3,0))</f>
        <v>4</v>
      </c>
      <c r="D211" s="3" t="s">
        <v>4329</v>
      </c>
      <c r="E211" s="3">
        <v>2110.0</v>
      </c>
      <c r="F211" s="3">
        <v>199.0</v>
      </c>
      <c r="G211" s="3">
        <v>70.0</v>
      </c>
      <c r="H211" s="3">
        <f t="shared" si="38"/>
        <v>234</v>
      </c>
      <c r="I211" s="88">
        <f t="shared" si="39"/>
        <v>0.1109004739</v>
      </c>
      <c r="J211" s="3">
        <v>116191.79000000001</v>
      </c>
      <c r="K211" s="3">
        <f t="shared" si="40"/>
        <v>55.06719905</v>
      </c>
      <c r="L211" s="3">
        <f t="shared" si="41"/>
        <v>496.5461111</v>
      </c>
      <c r="M211" s="3"/>
      <c r="N211" s="3">
        <f t="shared" si="42"/>
        <v>430575.9935</v>
      </c>
      <c r="O211" s="3">
        <f t="shared" si="43"/>
        <v>204.0644519</v>
      </c>
      <c r="P211" s="3">
        <f t="shared" si="44"/>
        <v>1840.068348</v>
      </c>
      <c r="Q211" s="3"/>
      <c r="R211" s="3">
        <f t="shared" ref="R211:T211" si="244">N211-J211</f>
        <v>314384.2035</v>
      </c>
      <c r="S211" s="3">
        <f t="shared" si="244"/>
        <v>148.9972529</v>
      </c>
      <c r="T211" s="3">
        <f t="shared" si="244"/>
        <v>1343.522237</v>
      </c>
      <c r="U211" s="3"/>
      <c r="V211" s="3">
        <f t="shared" si="46"/>
        <v>539.9004164</v>
      </c>
      <c r="W211" s="3">
        <f t="shared" si="47"/>
        <v>1139189.879</v>
      </c>
      <c r="X211" s="3">
        <f t="shared" si="48"/>
        <v>390.9031636</v>
      </c>
      <c r="Y211" s="3"/>
      <c r="Z211" s="3"/>
    </row>
    <row r="212" ht="14.25" customHeight="1">
      <c r="A212" s="15">
        <v>701.0</v>
      </c>
      <c r="B212" s="2">
        <v>1.0</v>
      </c>
      <c r="C212" s="2">
        <f>IF(A212&gt;=6000, 0,VLOOKUP(A212,'Fall20 data fy22 comp rev '!$K$11:$N$536,3,0))</f>
        <v>4</v>
      </c>
      <c r="D212" s="3" t="s">
        <v>4330</v>
      </c>
      <c r="E212" s="3">
        <v>2406.0</v>
      </c>
      <c r="F212" s="3">
        <v>756.0</v>
      </c>
      <c r="G212" s="3">
        <v>230.0</v>
      </c>
      <c r="H212" s="3">
        <f t="shared" si="38"/>
        <v>871</v>
      </c>
      <c r="I212" s="88">
        <f t="shared" si="39"/>
        <v>0.3620116376</v>
      </c>
      <c r="J212" s="3">
        <v>1353746.55</v>
      </c>
      <c r="K212" s="3">
        <f t="shared" si="40"/>
        <v>562.6544264</v>
      </c>
      <c r="L212" s="3">
        <f t="shared" si="41"/>
        <v>1554.24403</v>
      </c>
      <c r="M212" s="3"/>
      <c r="N212" s="3">
        <f t="shared" si="42"/>
        <v>1602699.531</v>
      </c>
      <c r="O212" s="3">
        <f t="shared" si="43"/>
        <v>666.1261561</v>
      </c>
      <c r="P212" s="3">
        <f t="shared" si="44"/>
        <v>1840.068348</v>
      </c>
      <c r="Q212" s="3"/>
      <c r="R212" s="3">
        <f t="shared" ref="R212:T212" si="245">N212-J212</f>
        <v>248952.9815</v>
      </c>
      <c r="S212" s="3">
        <f t="shared" si="245"/>
        <v>103.4717296</v>
      </c>
      <c r="T212" s="3">
        <f t="shared" si="245"/>
        <v>285.8243186</v>
      </c>
      <c r="U212" s="3"/>
      <c r="V212" s="3">
        <f t="shared" si="46"/>
        <v>32.31318906</v>
      </c>
      <c r="W212" s="3">
        <f t="shared" si="47"/>
        <v>77745.53289</v>
      </c>
      <c r="X212" s="3">
        <f t="shared" si="48"/>
        <v>0</v>
      </c>
      <c r="Y212" s="3"/>
      <c r="Z212" s="3"/>
    </row>
    <row r="213" ht="14.25" customHeight="1">
      <c r="A213" s="15">
        <v>704.0</v>
      </c>
      <c r="B213" s="2">
        <v>1.0</v>
      </c>
      <c r="C213" s="2">
        <f>IF(A213&gt;=6000, 0,VLOOKUP(A213,'Fall20 data fy22 comp rev '!$K$11:$N$536,3,0))</f>
        <v>5</v>
      </c>
      <c r="D213" s="3" t="s">
        <v>4331</v>
      </c>
      <c r="E213" s="3">
        <v>1803.0</v>
      </c>
      <c r="F213" s="3">
        <v>365.0</v>
      </c>
      <c r="G213" s="3">
        <v>151.0</v>
      </c>
      <c r="H213" s="3">
        <f t="shared" si="38"/>
        <v>440.5</v>
      </c>
      <c r="I213" s="88">
        <f t="shared" si="39"/>
        <v>0.2443150305</v>
      </c>
      <c r="J213" s="3">
        <v>459184.69999999995</v>
      </c>
      <c r="K213" s="3">
        <f t="shared" si="40"/>
        <v>254.6781475</v>
      </c>
      <c r="L213" s="3">
        <f t="shared" si="41"/>
        <v>1042.417026</v>
      </c>
      <c r="M213" s="3"/>
      <c r="N213" s="3">
        <f t="shared" si="42"/>
        <v>810550.1075</v>
      </c>
      <c r="O213" s="3">
        <f t="shared" si="43"/>
        <v>449.5563547</v>
      </c>
      <c r="P213" s="3">
        <f t="shared" si="44"/>
        <v>1840.068348</v>
      </c>
      <c r="Q213" s="3"/>
      <c r="R213" s="3">
        <f t="shared" ref="R213:T213" si="246">N213-J213</f>
        <v>351365.4075</v>
      </c>
      <c r="S213" s="3">
        <f t="shared" si="246"/>
        <v>194.8782071</v>
      </c>
      <c r="T213" s="3">
        <f t="shared" si="246"/>
        <v>797.6513223</v>
      </c>
      <c r="U213" s="3"/>
      <c r="V213" s="3">
        <f t="shared" si="46"/>
        <v>340.289468</v>
      </c>
      <c r="W213" s="3">
        <f t="shared" si="47"/>
        <v>613541.9107</v>
      </c>
      <c r="X213" s="3">
        <f t="shared" si="48"/>
        <v>145.4112608</v>
      </c>
      <c r="Y213" s="3"/>
      <c r="Z213" s="3"/>
    </row>
    <row r="214" ht="14.25" customHeight="1">
      <c r="A214" s="15">
        <v>706.0</v>
      </c>
      <c r="B214" s="2">
        <v>1.0</v>
      </c>
      <c r="C214" s="2" t="str">
        <f>IF(A214&gt;=6000, 0,VLOOKUP(A214,'Fall20 data fy22 comp rev '!$K$11:$N$536,3,0))</f>
        <v>#N/A</v>
      </c>
      <c r="D214" s="3" t="s">
        <v>4332</v>
      </c>
      <c r="E214" s="3">
        <v>1761.0</v>
      </c>
      <c r="F214" s="3">
        <v>490.0</v>
      </c>
      <c r="G214" s="3">
        <v>153.0</v>
      </c>
      <c r="H214" s="3">
        <f t="shared" si="38"/>
        <v>566.5</v>
      </c>
      <c r="I214" s="88">
        <f t="shared" si="39"/>
        <v>0.3216922203</v>
      </c>
      <c r="J214" s="3">
        <v>769777.45</v>
      </c>
      <c r="K214" s="3">
        <f t="shared" si="40"/>
        <v>437.1251846</v>
      </c>
      <c r="L214" s="3">
        <f t="shared" si="41"/>
        <v>1358.83045</v>
      </c>
      <c r="M214" s="3"/>
      <c r="N214" s="3">
        <f t="shared" si="42"/>
        <v>1042398.719</v>
      </c>
      <c r="O214" s="3">
        <f t="shared" si="43"/>
        <v>591.9356726</v>
      </c>
      <c r="P214" s="3">
        <f t="shared" si="44"/>
        <v>1840.068348</v>
      </c>
      <c r="Q214" s="3"/>
      <c r="R214" s="3">
        <f t="shared" ref="R214:T214" si="247">N214-J214</f>
        <v>272621.2694</v>
      </c>
      <c r="S214" s="3">
        <f t="shared" si="247"/>
        <v>154.810488</v>
      </c>
      <c r="T214" s="3">
        <f t="shared" si="247"/>
        <v>481.2378983</v>
      </c>
      <c r="U214" s="3"/>
      <c r="V214" s="3">
        <f t="shared" si="46"/>
        <v>157.8424309</v>
      </c>
      <c r="W214" s="3">
        <f t="shared" si="47"/>
        <v>277960.5209</v>
      </c>
      <c r="X214" s="3">
        <f t="shared" si="48"/>
        <v>3.031942938</v>
      </c>
      <c r="Y214" s="3"/>
      <c r="Z214" s="3"/>
    </row>
    <row r="215" ht="14.25" customHeight="1">
      <c r="A215" s="15">
        <v>707.0</v>
      </c>
      <c r="B215" s="2">
        <v>1.0</v>
      </c>
      <c r="C215" s="2">
        <f>IF(A215&gt;=6000, 0,VLOOKUP(A215,'Fall20 data fy22 comp rev '!$K$11:$N$536,3,0))</f>
        <v>6</v>
      </c>
      <c r="D215" s="3" t="s">
        <v>4333</v>
      </c>
      <c r="E215" s="3">
        <v>57.0</v>
      </c>
      <c r="F215" s="3">
        <v>29.0</v>
      </c>
      <c r="G215" s="3">
        <v>8.0</v>
      </c>
      <c r="H215" s="3">
        <f t="shared" si="38"/>
        <v>33</v>
      </c>
      <c r="I215" s="88">
        <f t="shared" si="39"/>
        <v>0.5789473684</v>
      </c>
      <c r="J215" s="3">
        <v>78428.09</v>
      </c>
      <c r="K215" s="3">
        <f t="shared" si="40"/>
        <v>1375.931404</v>
      </c>
      <c r="L215" s="3">
        <f t="shared" si="41"/>
        <v>2376.608788</v>
      </c>
      <c r="M215" s="3"/>
      <c r="N215" s="3">
        <f t="shared" si="42"/>
        <v>60722.2555</v>
      </c>
      <c r="O215" s="3">
        <f t="shared" si="43"/>
        <v>1065.302728</v>
      </c>
      <c r="P215" s="3">
        <f t="shared" si="44"/>
        <v>1840.068348</v>
      </c>
      <c r="Q215" s="3"/>
      <c r="R215" s="3">
        <f t="shared" ref="R215:T215" si="248">N215-J215</f>
        <v>-17705.8345</v>
      </c>
      <c r="S215" s="3">
        <f t="shared" si="248"/>
        <v>-310.6286755</v>
      </c>
      <c r="T215" s="3">
        <f t="shared" si="248"/>
        <v>-536.5404395</v>
      </c>
      <c r="U215" s="3"/>
      <c r="V215" s="3">
        <f t="shared" si="46"/>
        <v>0</v>
      </c>
      <c r="W215" s="3">
        <f t="shared" si="47"/>
        <v>0</v>
      </c>
      <c r="X215" s="3">
        <f t="shared" si="48"/>
        <v>0</v>
      </c>
      <c r="Y215" s="3"/>
      <c r="Z215" s="3"/>
    </row>
    <row r="216" ht="14.25" customHeight="1">
      <c r="A216" s="15">
        <v>709.0</v>
      </c>
      <c r="B216" s="2">
        <v>1.0</v>
      </c>
      <c r="C216" s="2">
        <f>IF(A216&gt;=6000, 0,VLOOKUP(A216,'Fall20 data fy22 comp rev '!$K$11:$N$536,3,0))</f>
        <v>4</v>
      </c>
      <c r="D216" s="3" t="s">
        <v>4334</v>
      </c>
      <c r="E216" s="3">
        <v>8701.0</v>
      </c>
      <c r="F216" s="3">
        <v>2883.0</v>
      </c>
      <c r="G216" s="3">
        <v>588.0</v>
      </c>
      <c r="H216" s="3">
        <f t="shared" si="38"/>
        <v>3177</v>
      </c>
      <c r="I216" s="88">
        <f t="shared" si="39"/>
        <v>0.3651304448</v>
      </c>
      <c r="J216" s="3">
        <v>6597154.2</v>
      </c>
      <c r="K216" s="3">
        <f t="shared" si="40"/>
        <v>758.206436</v>
      </c>
      <c r="L216" s="3">
        <f t="shared" si="41"/>
        <v>2076.535788</v>
      </c>
      <c r="M216" s="3"/>
      <c r="N216" s="3">
        <f t="shared" si="42"/>
        <v>5845897.143</v>
      </c>
      <c r="O216" s="3">
        <f t="shared" si="43"/>
        <v>671.8649745</v>
      </c>
      <c r="P216" s="3">
        <f t="shared" si="44"/>
        <v>1840.068348</v>
      </c>
      <c r="Q216" s="3"/>
      <c r="R216" s="3">
        <f t="shared" ref="R216:T216" si="249">N216-J216</f>
        <v>-751257.0571</v>
      </c>
      <c r="S216" s="3">
        <f t="shared" si="249"/>
        <v>-86.34146156</v>
      </c>
      <c r="T216" s="3">
        <f t="shared" si="249"/>
        <v>-236.4674401</v>
      </c>
      <c r="U216" s="3"/>
      <c r="V216" s="3">
        <f t="shared" si="46"/>
        <v>0</v>
      </c>
      <c r="W216" s="3">
        <f t="shared" si="47"/>
        <v>0</v>
      </c>
      <c r="X216" s="3">
        <f t="shared" si="48"/>
        <v>0</v>
      </c>
      <c r="Y216" s="3"/>
      <c r="Z216" s="3"/>
    </row>
    <row r="217" ht="14.25" customHeight="1">
      <c r="A217" s="15">
        <v>712.0</v>
      </c>
      <c r="B217" s="2">
        <v>1.0</v>
      </c>
      <c r="C217" s="2">
        <f>IF(A217&gt;=6000, 0,VLOOKUP(A217,'Fall20 data fy22 comp rev '!$K$11:$N$536,3,0))</f>
        <v>6</v>
      </c>
      <c r="D217" s="3" t="s">
        <v>259</v>
      </c>
      <c r="E217" s="3">
        <v>536.0</v>
      </c>
      <c r="F217" s="3">
        <v>208.0</v>
      </c>
      <c r="G217" s="3">
        <v>75.0</v>
      </c>
      <c r="H217" s="3">
        <f t="shared" si="38"/>
        <v>245.5</v>
      </c>
      <c r="I217" s="88">
        <f t="shared" si="39"/>
        <v>0.4580223881</v>
      </c>
      <c r="J217" s="3">
        <v>471280.03</v>
      </c>
      <c r="K217" s="3">
        <f t="shared" si="40"/>
        <v>879.2537873</v>
      </c>
      <c r="L217" s="3">
        <f t="shared" si="41"/>
        <v>1919.674257</v>
      </c>
      <c r="M217" s="3"/>
      <c r="N217" s="3">
        <f t="shared" si="42"/>
        <v>451736.7795</v>
      </c>
      <c r="O217" s="3">
        <f t="shared" si="43"/>
        <v>842.7924991</v>
      </c>
      <c r="P217" s="3">
        <f t="shared" si="44"/>
        <v>1840.068348</v>
      </c>
      <c r="Q217" s="3"/>
      <c r="R217" s="3">
        <f t="shared" ref="R217:T217" si="250">N217-J217</f>
        <v>-19543.25046</v>
      </c>
      <c r="S217" s="3">
        <f t="shared" si="250"/>
        <v>-36.46128818</v>
      </c>
      <c r="T217" s="3">
        <f t="shared" si="250"/>
        <v>-79.6059082</v>
      </c>
      <c r="U217" s="3"/>
      <c r="V217" s="3">
        <f t="shared" si="46"/>
        <v>0</v>
      </c>
      <c r="W217" s="3">
        <f t="shared" si="47"/>
        <v>0</v>
      </c>
      <c r="X217" s="3">
        <f t="shared" si="48"/>
        <v>0</v>
      </c>
      <c r="Y217" s="3"/>
      <c r="Z217" s="3"/>
    </row>
    <row r="218" ht="14.25" customHeight="1">
      <c r="A218" s="15">
        <v>716.0</v>
      </c>
      <c r="B218" s="2">
        <v>1.0</v>
      </c>
      <c r="C218" s="2">
        <f>IF(A218&gt;=6000, 0,VLOOKUP(A218,'Fall20 data fy22 comp rev '!$K$11:$N$536,3,0))</f>
        <v>3</v>
      </c>
      <c r="D218" s="3" t="s">
        <v>4335</v>
      </c>
      <c r="E218" s="3">
        <v>1627.0</v>
      </c>
      <c r="F218" s="3">
        <v>209.0</v>
      </c>
      <c r="G218" s="3">
        <v>110.0</v>
      </c>
      <c r="H218" s="3">
        <f t="shared" si="38"/>
        <v>264</v>
      </c>
      <c r="I218" s="88">
        <f t="shared" si="39"/>
        <v>0.1622618316</v>
      </c>
      <c r="J218" s="3">
        <v>187012.40999999997</v>
      </c>
      <c r="K218" s="3">
        <f t="shared" si="40"/>
        <v>114.9430916</v>
      </c>
      <c r="L218" s="3">
        <f t="shared" si="41"/>
        <v>708.3803409</v>
      </c>
      <c r="M218" s="3"/>
      <c r="N218" s="3">
        <f t="shared" si="42"/>
        <v>485778.044</v>
      </c>
      <c r="O218" s="3">
        <f t="shared" si="43"/>
        <v>298.5728605</v>
      </c>
      <c r="P218" s="3">
        <f t="shared" si="44"/>
        <v>1840.068348</v>
      </c>
      <c r="Q218" s="3"/>
      <c r="R218" s="3">
        <f t="shared" ref="R218:T218" si="251">N218-J218</f>
        <v>298765.634</v>
      </c>
      <c r="S218" s="3">
        <f t="shared" si="251"/>
        <v>183.6297689</v>
      </c>
      <c r="T218" s="3">
        <f t="shared" si="251"/>
        <v>1131.688008</v>
      </c>
      <c r="U218" s="3"/>
      <c r="V218" s="3">
        <f t="shared" si="46"/>
        <v>480.0245239</v>
      </c>
      <c r="W218" s="3">
        <f t="shared" si="47"/>
        <v>780999.9004</v>
      </c>
      <c r="X218" s="3">
        <f t="shared" si="48"/>
        <v>296.394755</v>
      </c>
      <c r="Y218" s="3"/>
      <c r="Z218" s="3"/>
    </row>
    <row r="219" ht="14.25" customHeight="1">
      <c r="A219" s="15">
        <v>717.0</v>
      </c>
      <c r="B219" s="2">
        <v>1.0</v>
      </c>
      <c r="C219" s="2">
        <f>IF(A219&gt;=6000, 0,VLOOKUP(A219,'Fall20 data fy22 comp rev '!$K$11:$N$536,3,0))</f>
        <v>3</v>
      </c>
      <c r="D219" s="3" t="s">
        <v>4336</v>
      </c>
      <c r="E219" s="3">
        <v>1908.0</v>
      </c>
      <c r="F219" s="3">
        <v>278.0</v>
      </c>
      <c r="G219" s="3">
        <v>106.0</v>
      </c>
      <c r="H219" s="3">
        <f t="shared" si="38"/>
        <v>331</v>
      </c>
      <c r="I219" s="88">
        <f t="shared" si="39"/>
        <v>0.1734800839</v>
      </c>
      <c r="J219" s="3">
        <v>241195.11000000002</v>
      </c>
      <c r="K219" s="3">
        <f t="shared" si="40"/>
        <v>126.4125314</v>
      </c>
      <c r="L219" s="3">
        <f t="shared" si="41"/>
        <v>728.6861329</v>
      </c>
      <c r="M219" s="3"/>
      <c r="N219" s="3">
        <f t="shared" si="42"/>
        <v>609062.6233</v>
      </c>
      <c r="O219" s="3">
        <f t="shared" si="43"/>
        <v>319.2152114</v>
      </c>
      <c r="P219" s="3">
        <f t="shared" si="44"/>
        <v>1840.068348</v>
      </c>
      <c r="Q219" s="3"/>
      <c r="R219" s="3">
        <f t="shared" ref="R219:T219" si="252">N219-J219</f>
        <v>367867.5133</v>
      </c>
      <c r="S219" s="3">
        <f t="shared" si="252"/>
        <v>192.8026799</v>
      </c>
      <c r="T219" s="3">
        <f t="shared" si="252"/>
        <v>1111.382215</v>
      </c>
      <c r="U219" s="3"/>
      <c r="V219" s="3">
        <f t="shared" si="46"/>
        <v>468.5550841</v>
      </c>
      <c r="W219" s="3">
        <f t="shared" si="47"/>
        <v>894003.1004</v>
      </c>
      <c r="X219" s="3">
        <f t="shared" si="48"/>
        <v>275.7524041</v>
      </c>
      <c r="Y219" s="3"/>
      <c r="Z219" s="3"/>
    </row>
    <row r="220" ht="14.25" customHeight="1">
      <c r="A220" s="15">
        <v>719.0</v>
      </c>
      <c r="B220" s="2">
        <v>1.0</v>
      </c>
      <c r="C220" s="2">
        <f>IF(A220&gt;=6000, 0,VLOOKUP(A220,'Fall20 data fy22 comp rev '!$K$11:$N$536,3,0))</f>
        <v>3</v>
      </c>
      <c r="D220" s="3" t="s">
        <v>839</v>
      </c>
      <c r="E220" s="3">
        <v>8931.0</v>
      </c>
      <c r="F220" s="3">
        <v>747.0</v>
      </c>
      <c r="G220" s="3">
        <v>310.0</v>
      </c>
      <c r="H220" s="3">
        <f t="shared" si="38"/>
        <v>902</v>
      </c>
      <c r="I220" s="88">
        <f t="shared" si="39"/>
        <v>0.1009965289</v>
      </c>
      <c r="J220" s="3">
        <v>427058.19</v>
      </c>
      <c r="K220" s="3">
        <f t="shared" si="40"/>
        <v>47.81751092</v>
      </c>
      <c r="L220" s="3">
        <f t="shared" si="41"/>
        <v>473.4569734</v>
      </c>
      <c r="M220" s="3"/>
      <c r="N220" s="3">
        <f t="shared" si="42"/>
        <v>1659741.65</v>
      </c>
      <c r="O220" s="3">
        <f t="shared" si="43"/>
        <v>185.8405162</v>
      </c>
      <c r="P220" s="3">
        <f t="shared" si="44"/>
        <v>1840.068348</v>
      </c>
      <c r="Q220" s="3"/>
      <c r="R220" s="3">
        <f t="shared" ref="R220:T220" si="253">N220-J220</f>
        <v>1232683.46</v>
      </c>
      <c r="S220" s="3">
        <f t="shared" si="253"/>
        <v>138.0230053</v>
      </c>
      <c r="T220" s="3">
        <f t="shared" si="253"/>
        <v>1366.611375</v>
      </c>
      <c r="U220" s="3"/>
      <c r="V220" s="3">
        <f t="shared" si="46"/>
        <v>547.1501046</v>
      </c>
      <c r="W220" s="3">
        <f t="shared" si="47"/>
        <v>4886597.584</v>
      </c>
      <c r="X220" s="3">
        <f t="shared" si="48"/>
        <v>409.1270993</v>
      </c>
      <c r="Y220" s="3"/>
      <c r="Z220" s="3"/>
    </row>
    <row r="221" ht="14.25" customHeight="1">
      <c r="A221" s="15">
        <v>720.0</v>
      </c>
      <c r="B221" s="2">
        <v>1.0</v>
      </c>
      <c r="C221" s="2">
        <f>IF(A221&gt;=6000, 0,VLOOKUP(A221,'Fall20 data fy22 comp rev '!$K$11:$N$536,3,0))</f>
        <v>3</v>
      </c>
      <c r="D221" s="3" t="s">
        <v>4337</v>
      </c>
      <c r="E221" s="3">
        <v>8319.0</v>
      </c>
      <c r="F221" s="3">
        <v>1967.0</v>
      </c>
      <c r="G221" s="3">
        <v>912.0</v>
      </c>
      <c r="H221" s="3">
        <f t="shared" si="38"/>
        <v>2423</v>
      </c>
      <c r="I221" s="88">
        <f t="shared" si="39"/>
        <v>0.2912609689</v>
      </c>
      <c r="J221" s="3">
        <v>2998328.3200000003</v>
      </c>
      <c r="K221" s="3">
        <f t="shared" si="40"/>
        <v>360.4193196</v>
      </c>
      <c r="L221" s="3">
        <f t="shared" si="41"/>
        <v>1237.444622</v>
      </c>
      <c r="M221" s="3"/>
      <c r="N221" s="3">
        <f t="shared" si="42"/>
        <v>4458485.608</v>
      </c>
      <c r="O221" s="3">
        <f t="shared" si="43"/>
        <v>535.9400899</v>
      </c>
      <c r="P221" s="3">
        <f t="shared" si="44"/>
        <v>1840.068348</v>
      </c>
      <c r="Q221" s="3"/>
      <c r="R221" s="3">
        <f t="shared" ref="R221:T221" si="254">N221-J221</f>
        <v>1460157.288</v>
      </c>
      <c r="S221" s="3">
        <f t="shared" si="254"/>
        <v>175.5207703</v>
      </c>
      <c r="T221" s="3">
        <f t="shared" si="254"/>
        <v>602.623726</v>
      </c>
      <c r="U221" s="3"/>
      <c r="V221" s="3">
        <f t="shared" si="46"/>
        <v>234.5482959</v>
      </c>
      <c r="W221" s="3">
        <f t="shared" si="47"/>
        <v>1951207.273</v>
      </c>
      <c r="X221" s="3">
        <f t="shared" si="48"/>
        <v>59.02752556</v>
      </c>
      <c r="Y221" s="3"/>
      <c r="Z221" s="3"/>
    </row>
    <row r="222" ht="14.25" customHeight="1">
      <c r="A222" s="15">
        <v>721.0</v>
      </c>
      <c r="B222" s="2">
        <v>1.0</v>
      </c>
      <c r="C222" s="2">
        <f>IF(A222&gt;=6000, 0,VLOOKUP(A222,'Fall20 data fy22 comp rev '!$K$11:$N$536,3,0))</f>
        <v>3</v>
      </c>
      <c r="D222" s="3" t="s">
        <v>841</v>
      </c>
      <c r="E222" s="3">
        <v>4276.0</v>
      </c>
      <c r="F222" s="3">
        <v>367.0</v>
      </c>
      <c r="G222" s="3">
        <v>161.0</v>
      </c>
      <c r="H222" s="3">
        <f t="shared" si="38"/>
        <v>447.5</v>
      </c>
      <c r="I222" s="88">
        <f t="shared" si="39"/>
        <v>0.1046538821</v>
      </c>
      <c r="J222" s="3">
        <v>216621.34</v>
      </c>
      <c r="K222" s="3">
        <f t="shared" si="40"/>
        <v>50.65980823</v>
      </c>
      <c r="L222" s="3">
        <f t="shared" si="41"/>
        <v>484.0700335</v>
      </c>
      <c r="M222" s="3"/>
      <c r="N222" s="3">
        <f t="shared" si="42"/>
        <v>823430.5859</v>
      </c>
      <c r="O222" s="3">
        <f t="shared" si="43"/>
        <v>192.5702961</v>
      </c>
      <c r="P222" s="3">
        <f t="shared" si="44"/>
        <v>1840.068348</v>
      </c>
      <c r="Q222" s="3"/>
      <c r="R222" s="3">
        <f t="shared" ref="R222:T222" si="255">N222-J222</f>
        <v>606809.2459</v>
      </c>
      <c r="S222" s="3">
        <f t="shared" si="255"/>
        <v>141.9104878</v>
      </c>
      <c r="T222" s="3">
        <f t="shared" si="255"/>
        <v>1355.998315</v>
      </c>
      <c r="U222" s="3"/>
      <c r="V222" s="3">
        <f t="shared" si="46"/>
        <v>544.3078073</v>
      </c>
      <c r="W222" s="3">
        <f t="shared" si="47"/>
        <v>2327460.184</v>
      </c>
      <c r="X222" s="3">
        <f t="shared" si="48"/>
        <v>402.3973194</v>
      </c>
      <c r="Y222" s="3"/>
      <c r="Z222" s="3"/>
    </row>
    <row r="223" ht="14.25" customHeight="1">
      <c r="A223" s="15">
        <v>726.0</v>
      </c>
      <c r="B223" s="2">
        <v>1.0</v>
      </c>
      <c r="C223" s="2">
        <f>IF(A223&gt;=6000, 0,VLOOKUP(A223,'Fall20 data fy22 comp rev '!$K$11:$N$536,3,0))</f>
        <v>4</v>
      </c>
      <c r="D223" s="3" t="s">
        <v>4338</v>
      </c>
      <c r="E223" s="3">
        <v>2940.0</v>
      </c>
      <c r="F223" s="3">
        <v>367.0</v>
      </c>
      <c r="G223" s="3">
        <v>187.0</v>
      </c>
      <c r="H223" s="3">
        <f t="shared" si="38"/>
        <v>460.5</v>
      </c>
      <c r="I223" s="88">
        <f t="shared" si="39"/>
        <v>0.1566326531</v>
      </c>
      <c r="J223" s="3">
        <v>303806.23</v>
      </c>
      <c r="K223" s="3">
        <f t="shared" si="40"/>
        <v>103.3354524</v>
      </c>
      <c r="L223" s="3">
        <f t="shared" si="41"/>
        <v>659.7312269</v>
      </c>
      <c r="M223" s="3"/>
      <c r="N223" s="3">
        <f t="shared" si="42"/>
        <v>847351.4744</v>
      </c>
      <c r="O223" s="3">
        <f t="shared" si="43"/>
        <v>288.2147872</v>
      </c>
      <c r="P223" s="3">
        <f t="shared" si="44"/>
        <v>1840.068348</v>
      </c>
      <c r="Q223" s="3"/>
      <c r="R223" s="3">
        <f t="shared" ref="R223:T223" si="256">N223-J223</f>
        <v>543545.2444</v>
      </c>
      <c r="S223" s="3">
        <f t="shared" si="256"/>
        <v>184.8793348</v>
      </c>
      <c r="T223" s="3">
        <f t="shared" si="256"/>
        <v>1180.337121</v>
      </c>
      <c r="U223" s="3"/>
      <c r="V223" s="3">
        <f t="shared" si="46"/>
        <v>491.6321631</v>
      </c>
      <c r="W223" s="3">
        <f t="shared" si="47"/>
        <v>1445398.56</v>
      </c>
      <c r="X223" s="3">
        <f t="shared" si="48"/>
        <v>306.7528283</v>
      </c>
      <c r="Y223" s="3"/>
      <c r="Z223" s="3"/>
    </row>
    <row r="224" ht="14.25" customHeight="1">
      <c r="A224" s="15">
        <v>727.0</v>
      </c>
      <c r="B224" s="2">
        <v>1.0</v>
      </c>
      <c r="C224" s="2">
        <f>IF(A224&gt;=6000, 0,VLOOKUP(A224,'Fall20 data fy22 comp rev '!$K$11:$N$536,3,0))</f>
        <v>4</v>
      </c>
      <c r="D224" s="3" t="s">
        <v>4339</v>
      </c>
      <c r="E224" s="3">
        <v>3056.0</v>
      </c>
      <c r="F224" s="3">
        <v>477.0</v>
      </c>
      <c r="G224" s="3">
        <v>216.0</v>
      </c>
      <c r="H224" s="3">
        <f t="shared" si="38"/>
        <v>585</v>
      </c>
      <c r="I224" s="88">
        <f t="shared" si="39"/>
        <v>0.1914267016</v>
      </c>
      <c r="J224" s="3">
        <v>465423.92</v>
      </c>
      <c r="K224" s="3">
        <f t="shared" si="40"/>
        <v>152.2984031</v>
      </c>
      <c r="L224" s="3">
        <f t="shared" si="41"/>
        <v>795.5964444</v>
      </c>
      <c r="M224" s="3"/>
      <c r="N224" s="3">
        <f t="shared" si="42"/>
        <v>1076439.984</v>
      </c>
      <c r="O224" s="3">
        <f t="shared" si="43"/>
        <v>352.2382146</v>
      </c>
      <c r="P224" s="3">
        <f t="shared" si="44"/>
        <v>1840.068348</v>
      </c>
      <c r="Q224" s="3"/>
      <c r="R224" s="3">
        <f t="shared" ref="R224:T224" si="257">N224-J224</f>
        <v>611016.0638</v>
      </c>
      <c r="S224" s="3">
        <f t="shared" si="257"/>
        <v>199.9398115</v>
      </c>
      <c r="T224" s="3">
        <f t="shared" si="257"/>
        <v>1044.471904</v>
      </c>
      <c r="U224" s="3"/>
      <c r="V224" s="3">
        <f t="shared" si="46"/>
        <v>442.6692124</v>
      </c>
      <c r="W224" s="3">
        <f t="shared" si="47"/>
        <v>1352797.113</v>
      </c>
      <c r="X224" s="3">
        <f t="shared" si="48"/>
        <v>242.7294009</v>
      </c>
      <c r="Y224" s="3"/>
      <c r="Z224" s="3"/>
    </row>
    <row r="225" ht="14.25" customHeight="1">
      <c r="A225" s="15">
        <v>728.0</v>
      </c>
      <c r="B225" s="2">
        <v>1.0</v>
      </c>
      <c r="C225" s="2">
        <f>IF(A225&gt;=6000, 0,VLOOKUP(A225,'Fall20 data fy22 comp rev '!$K$11:$N$536,3,0))</f>
        <v>4</v>
      </c>
      <c r="D225" s="3" t="s">
        <v>4340</v>
      </c>
      <c r="E225" s="3">
        <v>13669.0</v>
      </c>
      <c r="F225" s="3">
        <v>1510.0</v>
      </c>
      <c r="G225" s="3">
        <v>644.0</v>
      </c>
      <c r="H225" s="3">
        <f t="shared" si="38"/>
        <v>1832</v>
      </c>
      <c r="I225" s="88">
        <f t="shared" si="39"/>
        <v>0.134025898</v>
      </c>
      <c r="J225" s="3">
        <v>1179814.61</v>
      </c>
      <c r="K225" s="3">
        <f t="shared" si="40"/>
        <v>86.3131619</v>
      </c>
      <c r="L225" s="3">
        <f t="shared" si="41"/>
        <v>644.0036081</v>
      </c>
      <c r="M225" s="3"/>
      <c r="N225" s="3">
        <f t="shared" si="42"/>
        <v>3371005.214</v>
      </c>
      <c r="O225" s="3">
        <f t="shared" si="43"/>
        <v>246.6168128</v>
      </c>
      <c r="P225" s="3">
        <f t="shared" si="44"/>
        <v>1840.068348</v>
      </c>
      <c r="Q225" s="3"/>
      <c r="R225" s="3">
        <f t="shared" ref="R225:T225" si="258">N225-J225</f>
        <v>2191190.604</v>
      </c>
      <c r="S225" s="3">
        <f t="shared" si="258"/>
        <v>160.3036509</v>
      </c>
      <c r="T225" s="3">
        <f t="shared" si="258"/>
        <v>1196.06474</v>
      </c>
      <c r="U225" s="3"/>
      <c r="V225" s="3">
        <f t="shared" si="46"/>
        <v>508.6544536</v>
      </c>
      <c r="W225" s="3">
        <f t="shared" si="47"/>
        <v>6952797.726</v>
      </c>
      <c r="X225" s="3">
        <f t="shared" si="48"/>
        <v>348.3508027</v>
      </c>
      <c r="Y225" s="3"/>
      <c r="Z225" s="3"/>
    </row>
    <row r="226" ht="14.25" customHeight="1">
      <c r="A226" s="15">
        <v>738.0</v>
      </c>
      <c r="B226" s="2">
        <v>1.0</v>
      </c>
      <c r="C226" s="2">
        <f>IF(A226&gt;=6000, 0,VLOOKUP(A226,'Fall20 data fy22 comp rev '!$K$11:$N$536,3,0))</f>
        <v>5</v>
      </c>
      <c r="D226" s="3" t="s">
        <v>4341</v>
      </c>
      <c r="E226" s="3">
        <v>1064.0</v>
      </c>
      <c r="F226" s="3">
        <v>145.0</v>
      </c>
      <c r="G226" s="3">
        <v>104.0</v>
      </c>
      <c r="H226" s="3">
        <f t="shared" si="38"/>
        <v>197</v>
      </c>
      <c r="I226" s="88">
        <f t="shared" si="39"/>
        <v>0.1851503759</v>
      </c>
      <c r="J226" s="3">
        <v>151218.99</v>
      </c>
      <c r="K226" s="3">
        <f t="shared" si="40"/>
        <v>142.1231109</v>
      </c>
      <c r="L226" s="3">
        <f t="shared" si="41"/>
        <v>767.6090863</v>
      </c>
      <c r="M226" s="3"/>
      <c r="N226" s="3">
        <f t="shared" si="42"/>
        <v>362493.4646</v>
      </c>
      <c r="O226" s="3">
        <f t="shared" si="43"/>
        <v>340.6893465</v>
      </c>
      <c r="P226" s="3">
        <f t="shared" si="44"/>
        <v>1840.068348</v>
      </c>
      <c r="Q226" s="3"/>
      <c r="R226" s="3">
        <f t="shared" ref="R226:T226" si="259">N226-J226</f>
        <v>211274.4746</v>
      </c>
      <c r="S226" s="3">
        <f t="shared" si="259"/>
        <v>198.5662356</v>
      </c>
      <c r="T226" s="3">
        <f t="shared" si="259"/>
        <v>1072.459262</v>
      </c>
      <c r="U226" s="3"/>
      <c r="V226" s="3">
        <f t="shared" si="46"/>
        <v>452.8445046</v>
      </c>
      <c r="W226" s="3">
        <f t="shared" si="47"/>
        <v>481826.5529</v>
      </c>
      <c r="X226" s="3">
        <f t="shared" si="48"/>
        <v>254.278269</v>
      </c>
      <c r="Y226" s="3"/>
      <c r="Z226" s="3"/>
    </row>
    <row r="227" ht="14.25" customHeight="1">
      <c r="A227" s="15">
        <v>739.0</v>
      </c>
      <c r="B227" s="2">
        <v>1.0</v>
      </c>
      <c r="C227" s="2">
        <f>IF(A227&gt;=6000, 0,VLOOKUP(A227,'Fall20 data fy22 comp rev '!$K$11:$N$536,3,0))</f>
        <v>6</v>
      </c>
      <c r="D227" s="3" t="s">
        <v>4342</v>
      </c>
      <c r="E227" s="3">
        <v>758.0</v>
      </c>
      <c r="F227" s="3">
        <v>85.0</v>
      </c>
      <c r="G227" s="3">
        <v>94.0</v>
      </c>
      <c r="H227" s="3">
        <f t="shared" si="38"/>
        <v>132</v>
      </c>
      <c r="I227" s="88">
        <f t="shared" si="39"/>
        <v>0.1741424802</v>
      </c>
      <c r="J227" s="3">
        <v>96872.1</v>
      </c>
      <c r="K227" s="3">
        <f t="shared" si="40"/>
        <v>127.7996042</v>
      </c>
      <c r="L227" s="3">
        <f t="shared" si="41"/>
        <v>733.8795455</v>
      </c>
      <c r="M227" s="3"/>
      <c r="N227" s="3">
        <f t="shared" si="42"/>
        <v>242889.022</v>
      </c>
      <c r="O227" s="3">
        <f t="shared" si="43"/>
        <v>320.434066</v>
      </c>
      <c r="P227" s="3">
        <f t="shared" si="44"/>
        <v>1840.068348</v>
      </c>
      <c r="Q227" s="3"/>
      <c r="R227" s="3">
        <f t="shared" ref="R227:T227" si="260">N227-J227</f>
        <v>146016.922</v>
      </c>
      <c r="S227" s="3">
        <f t="shared" si="260"/>
        <v>192.6344617</v>
      </c>
      <c r="T227" s="3">
        <f t="shared" si="260"/>
        <v>1106.188803</v>
      </c>
      <c r="U227" s="3"/>
      <c r="V227" s="3">
        <f t="shared" si="46"/>
        <v>467.1680113</v>
      </c>
      <c r="W227" s="3">
        <f t="shared" si="47"/>
        <v>354113.3525</v>
      </c>
      <c r="X227" s="3">
        <f t="shared" si="48"/>
        <v>274.5335495</v>
      </c>
      <c r="Y227" s="3"/>
      <c r="Z227" s="3"/>
    </row>
    <row r="228" ht="14.25" customHeight="1">
      <c r="A228" s="15">
        <v>740.0</v>
      </c>
      <c r="B228" s="2">
        <v>1.0</v>
      </c>
      <c r="C228" s="2">
        <f>IF(A228&gt;=6000, 0,VLOOKUP(A228,'Fall20 data fy22 comp rev '!$K$11:$N$536,3,0))</f>
        <v>5</v>
      </c>
      <c r="D228" s="3" t="s">
        <v>4343</v>
      </c>
      <c r="E228" s="3">
        <v>1331.0</v>
      </c>
      <c r="F228" s="3">
        <v>364.0</v>
      </c>
      <c r="G228" s="3">
        <v>200.0</v>
      </c>
      <c r="H228" s="3">
        <f t="shared" si="38"/>
        <v>464</v>
      </c>
      <c r="I228" s="88">
        <f t="shared" si="39"/>
        <v>0.3486100676</v>
      </c>
      <c r="J228" s="3">
        <v>689050.7</v>
      </c>
      <c r="K228" s="3">
        <f t="shared" si="40"/>
        <v>517.6939895</v>
      </c>
      <c r="L228" s="3">
        <f t="shared" si="41"/>
        <v>1485.02306</v>
      </c>
      <c r="M228" s="3"/>
      <c r="N228" s="3">
        <f t="shared" si="42"/>
        <v>853791.7137</v>
      </c>
      <c r="O228" s="3">
        <f t="shared" si="43"/>
        <v>641.4663514</v>
      </c>
      <c r="P228" s="3">
        <f t="shared" si="44"/>
        <v>1840.068348</v>
      </c>
      <c r="Q228" s="3"/>
      <c r="R228" s="3">
        <f t="shared" ref="R228:T228" si="261">N228-J228</f>
        <v>164741.0137</v>
      </c>
      <c r="S228" s="3">
        <f t="shared" si="261"/>
        <v>123.7723619</v>
      </c>
      <c r="T228" s="3">
        <f t="shared" si="261"/>
        <v>355.0452881</v>
      </c>
      <c r="U228" s="3"/>
      <c r="V228" s="3">
        <f t="shared" si="46"/>
        <v>77.27362602</v>
      </c>
      <c r="W228" s="3">
        <f t="shared" si="47"/>
        <v>102851.1962</v>
      </c>
      <c r="X228" s="3">
        <f t="shared" si="48"/>
        <v>0</v>
      </c>
      <c r="Y228" s="3"/>
      <c r="Z228" s="3"/>
    </row>
    <row r="229" ht="14.25" customHeight="1">
      <c r="A229" s="15">
        <v>741.0</v>
      </c>
      <c r="B229" s="2">
        <v>1.0</v>
      </c>
      <c r="C229" s="2">
        <f>IF(A229&gt;=6000, 0,VLOOKUP(A229,'Fall20 data fy22 comp rev '!$K$11:$N$536,3,0))</f>
        <v>5</v>
      </c>
      <c r="D229" s="3" t="s">
        <v>4344</v>
      </c>
      <c r="E229" s="3">
        <v>928.0</v>
      </c>
      <c r="F229" s="3">
        <v>200.0</v>
      </c>
      <c r="G229" s="3">
        <v>88.0</v>
      </c>
      <c r="H229" s="3">
        <f t="shared" si="38"/>
        <v>244</v>
      </c>
      <c r="I229" s="88">
        <f t="shared" si="39"/>
        <v>0.2629310345</v>
      </c>
      <c r="J229" s="3">
        <v>268286.45999999996</v>
      </c>
      <c r="K229" s="3">
        <f t="shared" si="40"/>
        <v>289.1017888</v>
      </c>
      <c r="L229" s="3">
        <f t="shared" si="41"/>
        <v>1099.534672</v>
      </c>
      <c r="M229" s="3"/>
      <c r="N229" s="3">
        <f t="shared" si="42"/>
        <v>448976.677</v>
      </c>
      <c r="O229" s="3">
        <f t="shared" si="43"/>
        <v>483.8110744</v>
      </c>
      <c r="P229" s="3">
        <f t="shared" si="44"/>
        <v>1840.068348</v>
      </c>
      <c r="Q229" s="3"/>
      <c r="R229" s="3">
        <f t="shared" ref="R229:T229" si="262">N229-J229</f>
        <v>180690.217</v>
      </c>
      <c r="S229" s="3">
        <f t="shared" si="262"/>
        <v>194.7092856</v>
      </c>
      <c r="T229" s="3">
        <f t="shared" si="262"/>
        <v>740.5336763</v>
      </c>
      <c r="U229" s="3"/>
      <c r="V229" s="3">
        <f t="shared" si="46"/>
        <v>305.8658267</v>
      </c>
      <c r="W229" s="3">
        <f t="shared" si="47"/>
        <v>283843.4872</v>
      </c>
      <c r="X229" s="3">
        <f t="shared" si="48"/>
        <v>111.1565411</v>
      </c>
      <c r="Y229" s="3"/>
      <c r="Z229" s="3"/>
    </row>
    <row r="230" ht="14.25" customHeight="1">
      <c r="A230" s="15">
        <v>742.0</v>
      </c>
      <c r="B230" s="2">
        <v>1.0</v>
      </c>
      <c r="C230" s="2">
        <f>IF(A230&gt;=6000, 0,VLOOKUP(A230,'Fall20 data fy22 comp rev '!$K$11:$N$536,3,0))</f>
        <v>4</v>
      </c>
      <c r="D230" s="3" t="s">
        <v>4345</v>
      </c>
      <c r="E230" s="3">
        <v>10292.0</v>
      </c>
      <c r="F230" s="3">
        <v>5594.0</v>
      </c>
      <c r="G230" s="3">
        <v>722.0</v>
      </c>
      <c r="H230" s="3">
        <f t="shared" si="38"/>
        <v>5955</v>
      </c>
      <c r="I230" s="88">
        <f t="shared" si="39"/>
        <v>0.5786047415</v>
      </c>
      <c r="J230" s="3">
        <v>1.490363576E7</v>
      </c>
      <c r="K230" s="3">
        <f t="shared" si="40"/>
        <v>1448.07965</v>
      </c>
      <c r="L230" s="3">
        <f t="shared" si="41"/>
        <v>2502.709615</v>
      </c>
      <c r="M230" s="3"/>
      <c r="N230" s="3">
        <f t="shared" si="42"/>
        <v>10957607.01</v>
      </c>
      <c r="O230" s="3">
        <f t="shared" si="43"/>
        <v>1064.672271</v>
      </c>
      <c r="P230" s="3">
        <f t="shared" si="44"/>
        <v>1840.068348</v>
      </c>
      <c r="Q230" s="3"/>
      <c r="R230" s="3">
        <f t="shared" ref="R230:T230" si="263">N230-J230</f>
        <v>-3946028.745</v>
      </c>
      <c r="S230" s="3">
        <f t="shared" si="263"/>
        <v>-383.407379</v>
      </c>
      <c r="T230" s="3">
        <f t="shared" si="263"/>
        <v>-662.641267</v>
      </c>
      <c r="U230" s="3"/>
      <c r="V230" s="3">
        <f t="shared" si="46"/>
        <v>0</v>
      </c>
      <c r="W230" s="3">
        <f t="shared" si="47"/>
        <v>0</v>
      </c>
      <c r="X230" s="3">
        <f t="shared" si="48"/>
        <v>0</v>
      </c>
      <c r="Y230" s="3"/>
      <c r="Z230" s="3"/>
    </row>
    <row r="231" ht="14.25" customHeight="1">
      <c r="A231" s="15">
        <v>743.0</v>
      </c>
      <c r="B231" s="2">
        <v>1.0</v>
      </c>
      <c r="C231" s="2">
        <f>IF(A231&gt;=6000, 0,VLOOKUP(A231,'Fall20 data fy22 comp rev '!$K$11:$N$536,3,0))</f>
        <v>5</v>
      </c>
      <c r="D231" s="3" t="s">
        <v>4346</v>
      </c>
      <c r="E231" s="3">
        <v>1098.0</v>
      </c>
      <c r="F231" s="3">
        <v>292.0</v>
      </c>
      <c r="G231" s="3">
        <v>109.0</v>
      </c>
      <c r="H231" s="3">
        <f t="shared" si="38"/>
        <v>346.5</v>
      </c>
      <c r="I231" s="88">
        <f t="shared" si="39"/>
        <v>0.3155737705</v>
      </c>
      <c r="J231" s="3">
        <v>474892.21</v>
      </c>
      <c r="K231" s="3">
        <f t="shared" si="40"/>
        <v>432.5065665</v>
      </c>
      <c r="L231" s="3">
        <f t="shared" si="41"/>
        <v>1370.540289</v>
      </c>
      <c r="M231" s="3"/>
      <c r="N231" s="3">
        <f t="shared" si="42"/>
        <v>637583.6827</v>
      </c>
      <c r="O231" s="3">
        <f t="shared" si="43"/>
        <v>580.6773067</v>
      </c>
      <c r="P231" s="3">
        <f t="shared" si="44"/>
        <v>1840.068348</v>
      </c>
      <c r="Q231" s="3"/>
      <c r="R231" s="3">
        <f t="shared" ref="R231:T231" si="264">N231-J231</f>
        <v>162691.4727</v>
      </c>
      <c r="S231" s="3">
        <f t="shared" si="264"/>
        <v>148.1707402</v>
      </c>
      <c r="T231" s="3">
        <f t="shared" si="264"/>
        <v>469.5280598</v>
      </c>
      <c r="U231" s="3"/>
      <c r="V231" s="3">
        <f t="shared" si="46"/>
        <v>162.461049</v>
      </c>
      <c r="W231" s="3">
        <f t="shared" si="47"/>
        <v>178382.2318</v>
      </c>
      <c r="X231" s="3">
        <f t="shared" si="48"/>
        <v>14.29030883</v>
      </c>
      <c r="Y231" s="3"/>
      <c r="Z231" s="3"/>
    </row>
    <row r="232" ht="14.25" customHeight="1">
      <c r="A232" s="15">
        <v>745.0</v>
      </c>
      <c r="B232" s="2">
        <v>1.0</v>
      </c>
      <c r="C232" s="2">
        <f>IF(A232&gt;=6000, 0,VLOOKUP(A232,'Fall20 data fy22 comp rev '!$K$11:$N$536,3,0))</f>
        <v>5</v>
      </c>
      <c r="D232" s="3" t="s">
        <v>4347</v>
      </c>
      <c r="E232" s="3">
        <v>1768.0</v>
      </c>
      <c r="F232" s="3">
        <v>210.0</v>
      </c>
      <c r="G232" s="3">
        <v>136.0</v>
      </c>
      <c r="H232" s="3">
        <f t="shared" si="38"/>
        <v>278</v>
      </c>
      <c r="I232" s="88">
        <f t="shared" si="39"/>
        <v>0.157239819</v>
      </c>
      <c r="J232" s="3">
        <v>181758.33000000002</v>
      </c>
      <c r="K232" s="3">
        <f t="shared" si="40"/>
        <v>102.8044853</v>
      </c>
      <c r="L232" s="3">
        <f t="shared" si="41"/>
        <v>653.8069424</v>
      </c>
      <c r="M232" s="3"/>
      <c r="N232" s="3">
        <f t="shared" si="42"/>
        <v>511539.0009</v>
      </c>
      <c r="O232" s="3">
        <f t="shared" si="43"/>
        <v>289.3320141</v>
      </c>
      <c r="P232" s="3">
        <f t="shared" si="44"/>
        <v>1840.068348</v>
      </c>
      <c r="Q232" s="3"/>
      <c r="R232" s="3">
        <f t="shared" ref="R232:T232" si="265">N232-J232</f>
        <v>329780.6709</v>
      </c>
      <c r="S232" s="3">
        <f t="shared" si="265"/>
        <v>186.5275288</v>
      </c>
      <c r="T232" s="3">
        <f t="shared" si="265"/>
        <v>1186.261406</v>
      </c>
      <c r="U232" s="3"/>
      <c r="V232" s="3">
        <f t="shared" si="46"/>
        <v>492.1631302</v>
      </c>
      <c r="W232" s="3">
        <f t="shared" si="47"/>
        <v>870144.4142</v>
      </c>
      <c r="X232" s="3">
        <f t="shared" si="48"/>
        <v>305.6356014</v>
      </c>
      <c r="Y232" s="3"/>
      <c r="Z232" s="3"/>
    </row>
    <row r="233" ht="14.25" customHeight="1">
      <c r="A233" s="15">
        <v>748.0</v>
      </c>
      <c r="B233" s="2">
        <v>1.0</v>
      </c>
      <c r="C233" s="2">
        <f>IF(A233&gt;=6000, 0,VLOOKUP(A233,'Fall20 data fy22 comp rev '!$K$11:$N$536,3,0))</f>
        <v>4</v>
      </c>
      <c r="D233" s="3" t="s">
        <v>4348</v>
      </c>
      <c r="E233" s="3">
        <v>4074.0</v>
      </c>
      <c r="F233" s="3">
        <v>328.0</v>
      </c>
      <c r="G233" s="3">
        <v>208.0</v>
      </c>
      <c r="H233" s="3">
        <f t="shared" si="38"/>
        <v>432</v>
      </c>
      <c r="I233" s="88">
        <f t="shared" si="39"/>
        <v>0.1060382916</v>
      </c>
      <c r="J233" s="3">
        <v>192157.03000000003</v>
      </c>
      <c r="K233" s="3">
        <f t="shared" si="40"/>
        <v>47.16667403</v>
      </c>
      <c r="L233" s="3">
        <f t="shared" si="41"/>
        <v>444.8079398</v>
      </c>
      <c r="M233" s="3"/>
      <c r="N233" s="3">
        <f t="shared" si="42"/>
        <v>794909.5265</v>
      </c>
      <c r="O233" s="3">
        <f t="shared" si="43"/>
        <v>195.1177041</v>
      </c>
      <c r="P233" s="3">
        <f t="shared" si="44"/>
        <v>1840.068348</v>
      </c>
      <c r="Q233" s="3"/>
      <c r="R233" s="3">
        <f t="shared" ref="R233:T233" si="266">N233-J233</f>
        <v>602752.4965</v>
      </c>
      <c r="S233" s="3">
        <f t="shared" si="266"/>
        <v>147.9510301</v>
      </c>
      <c r="T233" s="3">
        <f t="shared" si="266"/>
        <v>1395.260409</v>
      </c>
      <c r="U233" s="3"/>
      <c r="V233" s="3">
        <f t="shared" si="46"/>
        <v>547.8009415</v>
      </c>
      <c r="W233" s="3">
        <f t="shared" si="47"/>
        <v>2231741.036</v>
      </c>
      <c r="X233" s="3">
        <f t="shared" si="48"/>
        <v>399.8499114</v>
      </c>
      <c r="Y233" s="3"/>
      <c r="Z233" s="3"/>
    </row>
    <row r="234" ht="14.25" customHeight="1">
      <c r="A234" s="15">
        <v>750.0</v>
      </c>
      <c r="B234" s="2">
        <v>1.0</v>
      </c>
      <c r="C234" s="2">
        <f>IF(A234&gt;=6000, 0,VLOOKUP(A234,'Fall20 data fy22 comp rev '!$K$11:$N$536,3,0))</f>
        <v>4</v>
      </c>
      <c r="D234" s="3" t="s">
        <v>4349</v>
      </c>
      <c r="E234" s="3">
        <v>2135.0</v>
      </c>
      <c r="F234" s="3">
        <v>330.0</v>
      </c>
      <c r="G234" s="3">
        <v>221.0</v>
      </c>
      <c r="H234" s="3">
        <f t="shared" si="38"/>
        <v>440.5</v>
      </c>
      <c r="I234" s="88">
        <f t="shared" si="39"/>
        <v>0.206323185</v>
      </c>
      <c r="J234" s="3">
        <v>391976.26</v>
      </c>
      <c r="K234" s="3">
        <f t="shared" si="40"/>
        <v>183.5954379</v>
      </c>
      <c r="L234" s="3">
        <f t="shared" si="41"/>
        <v>889.8439501</v>
      </c>
      <c r="M234" s="3"/>
      <c r="N234" s="3">
        <f t="shared" si="42"/>
        <v>810550.1075</v>
      </c>
      <c r="O234" s="3">
        <f t="shared" si="43"/>
        <v>379.6487623</v>
      </c>
      <c r="P234" s="3">
        <f t="shared" si="44"/>
        <v>1840.068348</v>
      </c>
      <c r="Q234" s="3"/>
      <c r="R234" s="3">
        <f t="shared" ref="R234:T234" si="267">N234-J234</f>
        <v>418573.8475</v>
      </c>
      <c r="S234" s="3">
        <f t="shared" si="267"/>
        <v>196.0533243</v>
      </c>
      <c r="T234" s="3">
        <f t="shared" si="267"/>
        <v>950.2243984</v>
      </c>
      <c r="U234" s="3"/>
      <c r="V234" s="3">
        <f t="shared" si="46"/>
        <v>411.3721776</v>
      </c>
      <c r="W234" s="3">
        <f t="shared" si="47"/>
        <v>878279.5991</v>
      </c>
      <c r="X234" s="3">
        <f t="shared" si="48"/>
        <v>215.3188532</v>
      </c>
      <c r="Y234" s="3"/>
      <c r="Z234" s="3"/>
    </row>
    <row r="235" ht="14.25" customHeight="1">
      <c r="A235" s="15">
        <v>756.0</v>
      </c>
      <c r="B235" s="2">
        <v>1.0</v>
      </c>
      <c r="C235" s="2">
        <f>IF(A235&gt;=6000, 0,VLOOKUP(A235,'Fall20 data fy22 comp rev '!$K$11:$N$536,3,0))</f>
        <v>6</v>
      </c>
      <c r="D235" s="3" t="s">
        <v>4350</v>
      </c>
      <c r="E235" s="3">
        <v>758.0</v>
      </c>
      <c r="F235" s="3">
        <v>133.0</v>
      </c>
      <c r="G235" s="3">
        <v>81.0</v>
      </c>
      <c r="H235" s="3">
        <f t="shared" si="38"/>
        <v>173.5</v>
      </c>
      <c r="I235" s="88">
        <f t="shared" si="39"/>
        <v>0.2288918206</v>
      </c>
      <c r="J235" s="3">
        <v>163040.66999999998</v>
      </c>
      <c r="K235" s="3">
        <f t="shared" si="40"/>
        <v>215.0932322</v>
      </c>
      <c r="L235" s="3">
        <f t="shared" si="41"/>
        <v>939.7156772</v>
      </c>
      <c r="M235" s="3"/>
      <c r="N235" s="3">
        <f t="shared" si="42"/>
        <v>319251.8585</v>
      </c>
      <c r="O235" s="3">
        <f t="shared" si="43"/>
        <v>421.1765943</v>
      </c>
      <c r="P235" s="3">
        <f t="shared" si="44"/>
        <v>1840.068348</v>
      </c>
      <c r="Q235" s="3"/>
      <c r="R235" s="3">
        <f t="shared" ref="R235:T235" si="268">N235-J235</f>
        <v>156211.1885</v>
      </c>
      <c r="S235" s="3">
        <f t="shared" si="268"/>
        <v>206.0833621</v>
      </c>
      <c r="T235" s="3">
        <f t="shared" si="268"/>
        <v>900.3526712</v>
      </c>
      <c r="U235" s="3"/>
      <c r="V235" s="3">
        <f t="shared" si="46"/>
        <v>379.8743833</v>
      </c>
      <c r="W235" s="3">
        <f t="shared" si="47"/>
        <v>287944.7825</v>
      </c>
      <c r="X235" s="3">
        <f t="shared" si="48"/>
        <v>173.7910212</v>
      </c>
      <c r="Y235" s="3"/>
      <c r="Z235" s="3"/>
    </row>
    <row r="236" ht="14.25" customHeight="1">
      <c r="A236" s="15">
        <v>761.0</v>
      </c>
      <c r="B236" s="2">
        <v>1.0</v>
      </c>
      <c r="C236" s="2">
        <f>IF(A236&gt;=6000, 0,VLOOKUP(A236,'Fall20 data fy22 comp rev '!$K$11:$N$536,3,0))</f>
        <v>4</v>
      </c>
      <c r="D236" s="3" t="s">
        <v>4351</v>
      </c>
      <c r="E236" s="3">
        <v>5068.0</v>
      </c>
      <c r="F236" s="3">
        <v>1710.0</v>
      </c>
      <c r="G236" s="3">
        <v>406.0</v>
      </c>
      <c r="H236" s="3">
        <f t="shared" si="38"/>
        <v>1913</v>
      </c>
      <c r="I236" s="88">
        <f t="shared" si="39"/>
        <v>0.3774664562</v>
      </c>
      <c r="J236" s="3">
        <v>3256927.5700000003</v>
      </c>
      <c r="K236" s="3">
        <f t="shared" si="40"/>
        <v>642.6455347</v>
      </c>
      <c r="L236" s="3">
        <f t="shared" si="41"/>
        <v>1702.52356</v>
      </c>
      <c r="M236" s="3"/>
      <c r="N236" s="3">
        <f t="shared" si="42"/>
        <v>3520050.751</v>
      </c>
      <c r="O236" s="3">
        <f t="shared" si="43"/>
        <v>694.5640786</v>
      </c>
      <c r="P236" s="3">
        <f t="shared" si="44"/>
        <v>1840.068348</v>
      </c>
      <c r="Q236" s="3"/>
      <c r="R236" s="3">
        <f t="shared" ref="R236:T236" si="269">N236-J236</f>
        <v>263123.1805</v>
      </c>
      <c r="S236" s="3">
        <f t="shared" si="269"/>
        <v>51.91854391</v>
      </c>
      <c r="T236" s="3">
        <f t="shared" si="269"/>
        <v>137.5447886</v>
      </c>
      <c r="U236" s="3"/>
      <c r="V236" s="3">
        <f t="shared" si="46"/>
        <v>0</v>
      </c>
      <c r="W236" s="3">
        <f t="shared" si="47"/>
        <v>0</v>
      </c>
      <c r="X236" s="3">
        <f t="shared" si="48"/>
        <v>0</v>
      </c>
      <c r="Y236" s="3"/>
      <c r="Z236" s="3"/>
    </row>
    <row r="237" ht="14.25" customHeight="1">
      <c r="A237" s="15">
        <v>763.0</v>
      </c>
      <c r="B237" s="2">
        <v>1.0</v>
      </c>
      <c r="C237" s="2">
        <f>IF(A237&gt;=6000, 0,VLOOKUP(A237,'Fall20 data fy22 comp rev '!$K$11:$N$536,3,0))</f>
        <v>6</v>
      </c>
      <c r="D237" s="3" t="s">
        <v>4352</v>
      </c>
      <c r="E237" s="3">
        <v>891.0</v>
      </c>
      <c r="F237" s="3">
        <v>242.0</v>
      </c>
      <c r="G237" s="3">
        <v>63.0</v>
      </c>
      <c r="H237" s="3">
        <f t="shared" si="38"/>
        <v>273.5</v>
      </c>
      <c r="I237" s="88">
        <f t="shared" si="39"/>
        <v>0.3069584736</v>
      </c>
      <c r="J237" s="3">
        <v>346221.98</v>
      </c>
      <c r="K237" s="3">
        <f t="shared" si="40"/>
        <v>388.5768575</v>
      </c>
      <c r="L237" s="3">
        <f t="shared" si="41"/>
        <v>1265.893894</v>
      </c>
      <c r="M237" s="3"/>
      <c r="N237" s="3">
        <f t="shared" si="42"/>
        <v>503258.6933</v>
      </c>
      <c r="O237" s="3">
        <f t="shared" si="43"/>
        <v>564.8245716</v>
      </c>
      <c r="P237" s="3">
        <f t="shared" si="44"/>
        <v>1840.068348</v>
      </c>
      <c r="Q237" s="3"/>
      <c r="R237" s="3">
        <f t="shared" ref="R237:T237" si="270">N237-J237</f>
        <v>157036.7133</v>
      </c>
      <c r="S237" s="3">
        <f t="shared" si="270"/>
        <v>176.2477141</v>
      </c>
      <c r="T237" s="3">
        <f t="shared" si="270"/>
        <v>574.1744545</v>
      </c>
      <c r="U237" s="3"/>
      <c r="V237" s="3">
        <f t="shared" si="46"/>
        <v>206.390758</v>
      </c>
      <c r="W237" s="3">
        <f t="shared" si="47"/>
        <v>183894.1654</v>
      </c>
      <c r="X237" s="3">
        <f t="shared" si="48"/>
        <v>30.1430439</v>
      </c>
      <c r="Y237" s="3"/>
      <c r="Z237" s="3"/>
    </row>
    <row r="238" ht="14.25" customHeight="1">
      <c r="A238" s="15">
        <v>768.0</v>
      </c>
      <c r="B238" s="2">
        <v>1.0</v>
      </c>
      <c r="C238" s="2">
        <f>IF(A238&gt;=6000, 0,VLOOKUP(A238,'Fall20 data fy22 comp rev '!$K$11:$N$536,3,0))</f>
        <v>6</v>
      </c>
      <c r="D238" s="3" t="s">
        <v>4353</v>
      </c>
      <c r="E238" s="3">
        <v>369.0</v>
      </c>
      <c r="F238" s="3">
        <v>73.0</v>
      </c>
      <c r="G238" s="3">
        <v>33.0</v>
      </c>
      <c r="H238" s="3">
        <f t="shared" si="38"/>
        <v>89.5</v>
      </c>
      <c r="I238" s="88">
        <f t="shared" si="39"/>
        <v>0.2425474255</v>
      </c>
      <c r="J238" s="3">
        <v>89538.28</v>
      </c>
      <c r="K238" s="3">
        <f t="shared" si="40"/>
        <v>242.6511653</v>
      </c>
      <c r="L238" s="3">
        <f t="shared" si="41"/>
        <v>1000.427709</v>
      </c>
      <c r="M238" s="3"/>
      <c r="N238" s="3">
        <f t="shared" si="42"/>
        <v>164686.1172</v>
      </c>
      <c r="O238" s="3">
        <f t="shared" si="43"/>
        <v>446.3038406</v>
      </c>
      <c r="P238" s="3">
        <f t="shared" si="44"/>
        <v>1840.068348</v>
      </c>
      <c r="Q238" s="3"/>
      <c r="R238" s="3">
        <f t="shared" ref="R238:T238" si="271">N238-J238</f>
        <v>75147.83718</v>
      </c>
      <c r="S238" s="3">
        <f t="shared" si="271"/>
        <v>203.6526753</v>
      </c>
      <c r="T238" s="3">
        <f t="shared" si="271"/>
        <v>839.6406389</v>
      </c>
      <c r="U238" s="3"/>
      <c r="V238" s="3">
        <f t="shared" si="46"/>
        <v>352.3164502</v>
      </c>
      <c r="W238" s="3">
        <f t="shared" si="47"/>
        <v>130004.7701</v>
      </c>
      <c r="X238" s="3">
        <f t="shared" si="48"/>
        <v>148.6637749</v>
      </c>
      <c r="Y238" s="3"/>
      <c r="Z238" s="3"/>
    </row>
    <row r="239" ht="14.25" customHeight="1">
      <c r="A239" s="15">
        <v>771.0</v>
      </c>
      <c r="B239" s="2">
        <v>1.0</v>
      </c>
      <c r="C239" s="2">
        <f>IF(A239&gt;=6000, 0,VLOOKUP(A239,'Fall20 data fy22 comp rev '!$K$11:$N$536,3,0))</f>
        <v>6</v>
      </c>
      <c r="D239" s="3" t="s">
        <v>4354</v>
      </c>
      <c r="E239" s="3">
        <v>155.0</v>
      </c>
      <c r="F239" s="3">
        <v>40.0</v>
      </c>
      <c r="G239" s="3">
        <v>13.0</v>
      </c>
      <c r="H239" s="3">
        <f t="shared" si="38"/>
        <v>46.5</v>
      </c>
      <c r="I239" s="88">
        <f t="shared" si="39"/>
        <v>0.3</v>
      </c>
      <c r="J239" s="3">
        <v>58725.29000000001</v>
      </c>
      <c r="K239" s="3">
        <f t="shared" si="40"/>
        <v>378.8728387</v>
      </c>
      <c r="L239" s="3">
        <f t="shared" si="41"/>
        <v>1262.909462</v>
      </c>
      <c r="M239" s="3"/>
      <c r="N239" s="3">
        <f t="shared" si="42"/>
        <v>85563.1782</v>
      </c>
      <c r="O239" s="3">
        <f t="shared" si="43"/>
        <v>552.0205045</v>
      </c>
      <c r="P239" s="3">
        <f t="shared" si="44"/>
        <v>1840.068348</v>
      </c>
      <c r="Q239" s="3"/>
      <c r="R239" s="3">
        <f t="shared" ref="R239:T239" si="272">N239-J239</f>
        <v>26837.8882</v>
      </c>
      <c r="S239" s="3">
        <f t="shared" si="272"/>
        <v>173.1476658</v>
      </c>
      <c r="T239" s="3">
        <f t="shared" si="272"/>
        <v>577.1588861</v>
      </c>
      <c r="U239" s="3"/>
      <c r="V239" s="3">
        <f t="shared" si="46"/>
        <v>216.0947768</v>
      </c>
      <c r="W239" s="3">
        <f t="shared" si="47"/>
        <v>33494.6904</v>
      </c>
      <c r="X239" s="3">
        <f t="shared" si="48"/>
        <v>42.94711097</v>
      </c>
      <c r="Y239" s="3"/>
      <c r="Z239" s="3"/>
    </row>
    <row r="240" ht="14.25" customHeight="1">
      <c r="A240" s="15">
        <v>775.0</v>
      </c>
      <c r="B240" s="2">
        <v>1.0</v>
      </c>
      <c r="C240" s="2">
        <f>IF(A240&gt;=6000, 0,VLOOKUP(A240,'Fall20 data fy22 comp rev '!$K$11:$N$536,3,0))</f>
        <v>6</v>
      </c>
      <c r="D240" s="3" t="s">
        <v>282</v>
      </c>
      <c r="E240" s="3">
        <v>729.0</v>
      </c>
      <c r="F240" s="3">
        <v>164.0</v>
      </c>
      <c r="G240" s="3">
        <v>111.0</v>
      </c>
      <c r="H240" s="3">
        <f t="shared" si="38"/>
        <v>219.5</v>
      </c>
      <c r="I240" s="88">
        <f t="shared" si="39"/>
        <v>0.3010973937</v>
      </c>
      <c r="J240" s="3">
        <v>278247.32</v>
      </c>
      <c r="K240" s="3">
        <f t="shared" si="40"/>
        <v>381.6835665</v>
      </c>
      <c r="L240" s="3">
        <f t="shared" si="41"/>
        <v>1267.641549</v>
      </c>
      <c r="M240" s="3"/>
      <c r="N240" s="3">
        <f t="shared" si="42"/>
        <v>403895.0025</v>
      </c>
      <c r="O240" s="3">
        <f t="shared" si="43"/>
        <v>554.0397839</v>
      </c>
      <c r="P240" s="3">
        <f t="shared" si="44"/>
        <v>1840.068348</v>
      </c>
      <c r="Q240" s="3"/>
      <c r="R240" s="3">
        <f t="shared" ref="R240:T240" si="273">N240-J240</f>
        <v>125647.6825</v>
      </c>
      <c r="S240" s="3">
        <f t="shared" si="273"/>
        <v>172.3562174</v>
      </c>
      <c r="T240" s="3">
        <f t="shared" si="273"/>
        <v>572.4267994</v>
      </c>
      <c r="U240" s="3"/>
      <c r="V240" s="3">
        <f t="shared" si="46"/>
        <v>213.284049</v>
      </c>
      <c r="W240" s="3">
        <f t="shared" si="47"/>
        <v>155484.0717</v>
      </c>
      <c r="X240" s="3">
        <f t="shared" si="48"/>
        <v>40.92783158</v>
      </c>
      <c r="Y240" s="3"/>
      <c r="Z240" s="3"/>
    </row>
    <row r="241" ht="14.25" customHeight="1">
      <c r="A241" s="15">
        <v>777.0</v>
      </c>
      <c r="B241" s="2">
        <v>1.0</v>
      </c>
      <c r="C241" s="2">
        <f>IF(A241&gt;=6000, 0,VLOOKUP(A241,'Fall20 data fy22 comp rev '!$K$11:$N$536,3,0))</f>
        <v>6</v>
      </c>
      <c r="D241" s="3" t="s">
        <v>4355</v>
      </c>
      <c r="E241" s="3">
        <v>828.0</v>
      </c>
      <c r="F241" s="3">
        <v>258.0</v>
      </c>
      <c r="G241" s="3">
        <v>87.0</v>
      </c>
      <c r="H241" s="3">
        <f t="shared" si="38"/>
        <v>301.5</v>
      </c>
      <c r="I241" s="88">
        <f t="shared" si="39"/>
        <v>0.3641304348</v>
      </c>
      <c r="J241" s="3">
        <v>480365.20999999996</v>
      </c>
      <c r="K241" s="3">
        <f t="shared" si="40"/>
        <v>580.1512198</v>
      </c>
      <c r="L241" s="3">
        <f t="shared" si="41"/>
        <v>1593.251111</v>
      </c>
      <c r="M241" s="3"/>
      <c r="N241" s="3">
        <f t="shared" si="42"/>
        <v>554780.607</v>
      </c>
      <c r="O241" s="3">
        <f t="shared" si="43"/>
        <v>670.0248877</v>
      </c>
      <c r="P241" s="3">
        <f t="shared" si="44"/>
        <v>1840.068348</v>
      </c>
      <c r="Q241" s="3"/>
      <c r="R241" s="3">
        <f t="shared" ref="R241:T241" si="274">N241-J241</f>
        <v>74415.39705</v>
      </c>
      <c r="S241" s="3">
        <f t="shared" si="274"/>
        <v>89.87366793</v>
      </c>
      <c r="T241" s="3">
        <f t="shared" si="274"/>
        <v>246.8172373</v>
      </c>
      <c r="U241" s="3"/>
      <c r="V241" s="3">
        <f t="shared" si="46"/>
        <v>14.81639569</v>
      </c>
      <c r="W241" s="3">
        <f t="shared" si="47"/>
        <v>12267.97563</v>
      </c>
      <c r="X241" s="3">
        <f t="shared" si="48"/>
        <v>0</v>
      </c>
      <c r="Y241" s="3"/>
      <c r="Z241" s="3"/>
    </row>
    <row r="242" ht="14.25" customHeight="1">
      <c r="A242" s="15">
        <v>786.0</v>
      </c>
      <c r="B242" s="2">
        <v>1.0</v>
      </c>
      <c r="C242" s="2">
        <f>IF(A242&gt;=6000, 0,VLOOKUP(A242,'Fall20 data fy22 comp rev '!$K$11:$N$536,3,0))</f>
        <v>6</v>
      </c>
      <c r="D242" s="3" t="s">
        <v>4356</v>
      </c>
      <c r="E242" s="3">
        <v>494.0</v>
      </c>
      <c r="F242" s="3">
        <v>153.0</v>
      </c>
      <c r="G242" s="3">
        <v>101.0</v>
      </c>
      <c r="H242" s="3">
        <f t="shared" si="38"/>
        <v>203.5</v>
      </c>
      <c r="I242" s="88">
        <f t="shared" si="39"/>
        <v>0.4119433198</v>
      </c>
      <c r="J242" s="3">
        <v>351421.33</v>
      </c>
      <c r="K242" s="3">
        <f t="shared" si="40"/>
        <v>711.3792105</v>
      </c>
      <c r="L242" s="3">
        <f t="shared" si="41"/>
        <v>1726.886143</v>
      </c>
      <c r="M242" s="3"/>
      <c r="N242" s="3">
        <f t="shared" si="42"/>
        <v>374453.9089</v>
      </c>
      <c r="O242" s="3">
        <f t="shared" si="43"/>
        <v>758.0038642</v>
      </c>
      <c r="P242" s="3">
        <f t="shared" si="44"/>
        <v>1840.068348</v>
      </c>
      <c r="Q242" s="3"/>
      <c r="R242" s="3">
        <f t="shared" ref="R242:T242" si="275">N242-J242</f>
        <v>23032.5789</v>
      </c>
      <c r="S242" s="3">
        <f t="shared" si="275"/>
        <v>46.62465365</v>
      </c>
      <c r="T242" s="3">
        <f t="shared" si="275"/>
        <v>113.1822059</v>
      </c>
      <c r="U242" s="3"/>
      <c r="V242" s="3">
        <f t="shared" si="46"/>
        <v>0</v>
      </c>
      <c r="W242" s="3">
        <f t="shared" si="47"/>
        <v>0</v>
      </c>
      <c r="X242" s="3">
        <f t="shared" si="48"/>
        <v>0</v>
      </c>
      <c r="Y242" s="3"/>
      <c r="Z242" s="3"/>
    </row>
    <row r="243" ht="14.25" customHeight="1">
      <c r="A243" s="15">
        <v>787.0</v>
      </c>
      <c r="B243" s="2">
        <v>1.0</v>
      </c>
      <c r="C243" s="2">
        <f>IF(A243&gt;=6000, 0,VLOOKUP(A243,'Fall20 data fy22 comp rev '!$K$11:$N$536,3,0))</f>
        <v>6</v>
      </c>
      <c r="D243" s="3" t="s">
        <v>4357</v>
      </c>
      <c r="E243" s="3">
        <v>566.0</v>
      </c>
      <c r="F243" s="3">
        <v>201.0</v>
      </c>
      <c r="G243" s="3">
        <v>84.0</v>
      </c>
      <c r="H243" s="3">
        <f t="shared" si="38"/>
        <v>243</v>
      </c>
      <c r="I243" s="88">
        <f t="shared" si="39"/>
        <v>0.4293286219</v>
      </c>
      <c r="J243" s="3">
        <v>428262.25</v>
      </c>
      <c r="K243" s="3">
        <f t="shared" si="40"/>
        <v>756.6470848</v>
      </c>
      <c r="L243" s="3">
        <f t="shared" si="41"/>
        <v>1762.396091</v>
      </c>
      <c r="M243" s="3"/>
      <c r="N243" s="3">
        <f t="shared" si="42"/>
        <v>447136.6087</v>
      </c>
      <c r="O243" s="3">
        <f t="shared" si="43"/>
        <v>789.9940082</v>
      </c>
      <c r="P243" s="3">
        <f t="shared" si="44"/>
        <v>1840.068348</v>
      </c>
      <c r="Q243" s="3"/>
      <c r="R243" s="3">
        <f t="shared" ref="R243:T243" si="276">N243-J243</f>
        <v>18874.35867</v>
      </c>
      <c r="S243" s="3">
        <f t="shared" si="276"/>
        <v>33.34692344</v>
      </c>
      <c r="T243" s="3">
        <f t="shared" si="276"/>
        <v>77.67225788</v>
      </c>
      <c r="U243" s="3"/>
      <c r="V243" s="3">
        <f t="shared" si="46"/>
        <v>0</v>
      </c>
      <c r="W243" s="3">
        <f t="shared" si="47"/>
        <v>0</v>
      </c>
      <c r="X243" s="3">
        <f t="shared" si="48"/>
        <v>0</v>
      </c>
      <c r="Y243" s="3"/>
      <c r="Z243" s="3"/>
    </row>
    <row r="244" ht="14.25" customHeight="1">
      <c r="A244" s="15">
        <v>801.0</v>
      </c>
      <c r="B244" s="2">
        <v>1.0</v>
      </c>
      <c r="C244" s="2">
        <f>IF(A244&gt;=6000, 0,VLOOKUP(A244,'Fall20 data fy22 comp rev '!$K$11:$N$536,3,0))</f>
        <v>6</v>
      </c>
      <c r="D244" s="3" t="s">
        <v>4358</v>
      </c>
      <c r="E244" s="3">
        <v>164.0</v>
      </c>
      <c r="F244" s="3">
        <v>98.0</v>
      </c>
      <c r="G244" s="3">
        <v>19.0</v>
      </c>
      <c r="H244" s="3">
        <f t="shared" si="38"/>
        <v>107.5</v>
      </c>
      <c r="I244" s="88">
        <f t="shared" si="39"/>
        <v>0.6554878049</v>
      </c>
      <c r="J244" s="3">
        <v>290342.65</v>
      </c>
      <c r="K244" s="3">
        <f t="shared" si="40"/>
        <v>1770.382012</v>
      </c>
      <c r="L244" s="3">
        <f t="shared" si="41"/>
        <v>2700.86186</v>
      </c>
      <c r="M244" s="3"/>
      <c r="N244" s="3">
        <f t="shared" si="42"/>
        <v>197807.3475</v>
      </c>
      <c r="O244" s="3">
        <f t="shared" si="43"/>
        <v>1206.142363</v>
      </c>
      <c r="P244" s="3">
        <f t="shared" si="44"/>
        <v>1840.068348</v>
      </c>
      <c r="Q244" s="3"/>
      <c r="R244" s="3">
        <f t="shared" ref="R244:T244" si="277">N244-J244</f>
        <v>-92535.30255</v>
      </c>
      <c r="S244" s="3">
        <f t="shared" si="277"/>
        <v>-564.2396497</v>
      </c>
      <c r="T244" s="3">
        <f t="shared" si="277"/>
        <v>-860.793512</v>
      </c>
      <c r="U244" s="3"/>
      <c r="V244" s="3">
        <f t="shared" si="46"/>
        <v>0</v>
      </c>
      <c r="W244" s="3">
        <f t="shared" si="47"/>
        <v>0</v>
      </c>
      <c r="X244" s="3">
        <f t="shared" si="48"/>
        <v>0</v>
      </c>
      <c r="Y244" s="3"/>
      <c r="Z244" s="3"/>
    </row>
    <row r="245" ht="14.25" customHeight="1">
      <c r="A245" s="15">
        <v>803.0</v>
      </c>
      <c r="B245" s="2">
        <v>1.0</v>
      </c>
      <c r="C245" s="2">
        <f>IF(A245&gt;=6000, 0,VLOOKUP(A245,'Fall20 data fy22 comp rev '!$K$11:$N$536,3,0))</f>
        <v>6</v>
      </c>
      <c r="D245" s="3" t="s">
        <v>4359</v>
      </c>
      <c r="E245" s="3">
        <v>381.0</v>
      </c>
      <c r="F245" s="3">
        <v>96.0</v>
      </c>
      <c r="G245" s="3">
        <v>34.0</v>
      </c>
      <c r="H245" s="3">
        <f t="shared" si="38"/>
        <v>113</v>
      </c>
      <c r="I245" s="88">
        <f t="shared" si="39"/>
        <v>0.2965879265</v>
      </c>
      <c r="J245" s="3">
        <v>139561.5</v>
      </c>
      <c r="K245" s="3">
        <f t="shared" si="40"/>
        <v>366.3031496</v>
      </c>
      <c r="L245" s="3">
        <f t="shared" si="41"/>
        <v>1235.057522</v>
      </c>
      <c r="M245" s="3"/>
      <c r="N245" s="3">
        <f t="shared" si="42"/>
        <v>207927.7234</v>
      </c>
      <c r="O245" s="3">
        <f t="shared" si="43"/>
        <v>545.7420561</v>
      </c>
      <c r="P245" s="3">
        <f t="shared" si="44"/>
        <v>1840.068348</v>
      </c>
      <c r="Q245" s="3"/>
      <c r="R245" s="3">
        <f t="shared" ref="R245:T245" si="278">N245-J245</f>
        <v>68366.22337</v>
      </c>
      <c r="S245" s="3">
        <f t="shared" si="278"/>
        <v>179.4389065</v>
      </c>
      <c r="T245" s="3">
        <f t="shared" si="278"/>
        <v>605.0108263</v>
      </c>
      <c r="U245" s="3"/>
      <c r="V245" s="3">
        <f t="shared" si="46"/>
        <v>228.6644659</v>
      </c>
      <c r="W245" s="3">
        <f t="shared" si="47"/>
        <v>87121.1615</v>
      </c>
      <c r="X245" s="3">
        <f t="shared" si="48"/>
        <v>49.22555941</v>
      </c>
      <c r="Y245" s="3"/>
      <c r="Z245" s="3"/>
    </row>
    <row r="246" ht="14.25" customHeight="1">
      <c r="A246" s="15">
        <v>811.0</v>
      </c>
      <c r="B246" s="2">
        <v>1.0</v>
      </c>
      <c r="C246" s="2">
        <f>IF(A246&gt;=6000, 0,VLOOKUP(A246,'Fall20 data fy22 comp rev '!$K$11:$N$536,3,0))</f>
        <v>6</v>
      </c>
      <c r="D246" s="3" t="s">
        <v>4360</v>
      </c>
      <c r="E246" s="3">
        <v>515.0</v>
      </c>
      <c r="F246" s="3">
        <v>112.0</v>
      </c>
      <c r="G246" s="3">
        <v>58.0</v>
      </c>
      <c r="H246" s="3">
        <f t="shared" si="38"/>
        <v>141</v>
      </c>
      <c r="I246" s="88">
        <f t="shared" si="39"/>
        <v>0.2737864078</v>
      </c>
      <c r="J246" s="3">
        <v>178255.61</v>
      </c>
      <c r="K246" s="3">
        <f t="shared" si="40"/>
        <v>346.1273981</v>
      </c>
      <c r="L246" s="3">
        <f t="shared" si="41"/>
        <v>1264.224184</v>
      </c>
      <c r="M246" s="3"/>
      <c r="N246" s="3">
        <f t="shared" si="42"/>
        <v>259449.6371</v>
      </c>
      <c r="O246" s="3">
        <f t="shared" si="43"/>
        <v>503.7857032</v>
      </c>
      <c r="P246" s="3">
        <f t="shared" si="44"/>
        <v>1840.068348</v>
      </c>
      <c r="Q246" s="3"/>
      <c r="R246" s="3">
        <f t="shared" ref="R246:T246" si="279">N246-J246</f>
        <v>81194.02713</v>
      </c>
      <c r="S246" s="3">
        <f t="shared" si="279"/>
        <v>157.6583051</v>
      </c>
      <c r="T246" s="3">
        <f t="shared" si="279"/>
        <v>575.844164</v>
      </c>
      <c r="U246" s="3"/>
      <c r="V246" s="3">
        <f t="shared" si="46"/>
        <v>248.8402174</v>
      </c>
      <c r="W246" s="3">
        <f t="shared" si="47"/>
        <v>128152.712</v>
      </c>
      <c r="X246" s="3">
        <f t="shared" si="48"/>
        <v>91.18191234</v>
      </c>
      <c r="Y246" s="3"/>
      <c r="Z246" s="3"/>
    </row>
    <row r="247" ht="14.25" customHeight="1">
      <c r="A247" s="15">
        <v>813.0</v>
      </c>
      <c r="B247" s="2">
        <v>1.0</v>
      </c>
      <c r="C247" s="2">
        <f>IF(A247&gt;=6000, 0,VLOOKUP(A247,'Fall20 data fy22 comp rev '!$K$11:$N$536,3,0))</f>
        <v>5</v>
      </c>
      <c r="D247" s="3" t="s">
        <v>4361</v>
      </c>
      <c r="E247" s="3">
        <v>1253.0</v>
      </c>
      <c r="F247" s="3">
        <v>195.0</v>
      </c>
      <c r="G247" s="3">
        <v>103.0</v>
      </c>
      <c r="H247" s="3">
        <f t="shared" si="38"/>
        <v>246.5</v>
      </c>
      <c r="I247" s="88">
        <f t="shared" si="39"/>
        <v>0.1967278532</v>
      </c>
      <c r="J247" s="3">
        <v>202008.43</v>
      </c>
      <c r="K247" s="3">
        <f t="shared" si="40"/>
        <v>161.2198164</v>
      </c>
      <c r="L247" s="3">
        <f t="shared" si="41"/>
        <v>819.5068154</v>
      </c>
      <c r="M247" s="3"/>
      <c r="N247" s="3">
        <f t="shared" si="42"/>
        <v>453576.8479</v>
      </c>
      <c r="O247" s="3">
        <f t="shared" si="43"/>
        <v>361.9926958</v>
      </c>
      <c r="P247" s="3">
        <f t="shared" si="44"/>
        <v>1840.068348</v>
      </c>
      <c r="Q247" s="3"/>
      <c r="R247" s="3">
        <f t="shared" ref="R247:T247" si="280">N247-J247</f>
        <v>251568.4179</v>
      </c>
      <c r="S247" s="3">
        <f t="shared" si="280"/>
        <v>200.7728794</v>
      </c>
      <c r="T247" s="3">
        <f t="shared" si="280"/>
        <v>1020.561533</v>
      </c>
      <c r="U247" s="3"/>
      <c r="V247" s="3">
        <f t="shared" si="46"/>
        <v>433.7477991</v>
      </c>
      <c r="W247" s="3">
        <f t="shared" si="47"/>
        <v>543485.9922</v>
      </c>
      <c r="X247" s="3">
        <f t="shared" si="48"/>
        <v>232.9749197</v>
      </c>
      <c r="Y247" s="3"/>
      <c r="Z247" s="3"/>
    </row>
    <row r="248" ht="14.25" customHeight="1">
      <c r="A248" s="15">
        <v>818.0</v>
      </c>
      <c r="B248" s="2">
        <v>1.0</v>
      </c>
      <c r="C248" s="2">
        <f>IF(A248&gt;=6000, 0,VLOOKUP(A248,'Fall20 data fy22 comp rev '!$K$11:$N$536,3,0))</f>
        <v>6</v>
      </c>
      <c r="D248" s="3" t="s">
        <v>4362</v>
      </c>
      <c r="E248" s="3">
        <v>573.0</v>
      </c>
      <c r="F248" s="3">
        <v>220.0</v>
      </c>
      <c r="G248" s="3">
        <v>86.0</v>
      </c>
      <c r="H248" s="3">
        <f t="shared" si="38"/>
        <v>263</v>
      </c>
      <c r="I248" s="88">
        <f t="shared" si="39"/>
        <v>0.4589877836</v>
      </c>
      <c r="J248" s="3">
        <v>497112.58999999997</v>
      </c>
      <c r="K248" s="3">
        <f t="shared" si="40"/>
        <v>867.5612391</v>
      </c>
      <c r="L248" s="3">
        <f t="shared" si="41"/>
        <v>1890.161939</v>
      </c>
      <c r="M248" s="3"/>
      <c r="N248" s="3">
        <f t="shared" si="42"/>
        <v>483937.9756</v>
      </c>
      <c r="O248" s="3">
        <f t="shared" si="43"/>
        <v>844.5688929</v>
      </c>
      <c r="P248" s="3">
        <f t="shared" si="44"/>
        <v>1840.068348</v>
      </c>
      <c r="Q248" s="3"/>
      <c r="R248" s="3">
        <f t="shared" ref="R248:T248" si="281">N248-J248</f>
        <v>-13174.61437</v>
      </c>
      <c r="S248" s="3">
        <f t="shared" si="281"/>
        <v>-22.99234619</v>
      </c>
      <c r="T248" s="3">
        <f t="shared" si="281"/>
        <v>-50.09359075</v>
      </c>
      <c r="U248" s="3"/>
      <c r="V248" s="3">
        <f t="shared" si="46"/>
        <v>0</v>
      </c>
      <c r="W248" s="3">
        <f t="shared" si="47"/>
        <v>0</v>
      </c>
      <c r="X248" s="3">
        <f t="shared" si="48"/>
        <v>0</v>
      </c>
      <c r="Y248" s="3"/>
      <c r="Z248" s="3"/>
    </row>
    <row r="249" ht="14.25" customHeight="1">
      <c r="A249" s="15">
        <v>820.0</v>
      </c>
      <c r="B249" s="2">
        <v>1.0</v>
      </c>
      <c r="C249" s="2">
        <f>IF(A249&gt;=6000, 0,VLOOKUP(A249,'Fall20 data fy22 comp rev '!$K$11:$N$536,3,0))</f>
        <v>6</v>
      </c>
      <c r="D249" s="3" t="s">
        <v>4363</v>
      </c>
      <c r="E249" s="3">
        <v>496.0</v>
      </c>
      <c r="F249" s="3">
        <v>165.0</v>
      </c>
      <c r="G249" s="3">
        <v>56.0</v>
      </c>
      <c r="H249" s="3">
        <f t="shared" si="38"/>
        <v>193</v>
      </c>
      <c r="I249" s="88">
        <f t="shared" si="39"/>
        <v>0.3891129032</v>
      </c>
      <c r="J249" s="3">
        <v>309881.26</v>
      </c>
      <c r="K249" s="3">
        <f t="shared" si="40"/>
        <v>624.7606048</v>
      </c>
      <c r="L249" s="3">
        <f t="shared" si="41"/>
        <v>1605.602383</v>
      </c>
      <c r="M249" s="3"/>
      <c r="N249" s="3">
        <f t="shared" si="42"/>
        <v>355133.1912</v>
      </c>
      <c r="O249" s="3">
        <f t="shared" si="43"/>
        <v>715.9943372</v>
      </c>
      <c r="P249" s="3">
        <f t="shared" si="44"/>
        <v>1840.068348</v>
      </c>
      <c r="Q249" s="3"/>
      <c r="R249" s="3">
        <f t="shared" ref="R249:T249" si="282">N249-J249</f>
        <v>45251.93124</v>
      </c>
      <c r="S249" s="3">
        <f t="shared" si="282"/>
        <v>91.23373235</v>
      </c>
      <c r="T249" s="3">
        <f t="shared" si="282"/>
        <v>234.465965</v>
      </c>
      <c r="U249" s="3"/>
      <c r="V249" s="3">
        <f t="shared" si="46"/>
        <v>0</v>
      </c>
      <c r="W249" s="3">
        <f t="shared" si="47"/>
        <v>0</v>
      </c>
      <c r="X249" s="3">
        <f t="shared" si="48"/>
        <v>0</v>
      </c>
      <c r="Y249" s="3"/>
      <c r="Z249" s="3"/>
    </row>
    <row r="250" ht="14.25" customHeight="1">
      <c r="A250" s="15">
        <v>821.0</v>
      </c>
      <c r="B250" s="2">
        <v>1.0</v>
      </c>
      <c r="C250" s="2">
        <f>IF(A250&gt;=6000, 0,VLOOKUP(A250,'Fall20 data fy22 comp rev '!$K$11:$N$536,3,0))</f>
        <v>6</v>
      </c>
      <c r="D250" s="3" t="s">
        <v>4364</v>
      </c>
      <c r="E250" s="3">
        <v>1039.0</v>
      </c>
      <c r="F250" s="3">
        <v>322.0</v>
      </c>
      <c r="G250" s="3">
        <v>166.0</v>
      </c>
      <c r="H250" s="3">
        <f t="shared" si="38"/>
        <v>405</v>
      </c>
      <c r="I250" s="88">
        <f t="shared" si="39"/>
        <v>0.3897978826</v>
      </c>
      <c r="J250" s="3">
        <v>653530.9299999999</v>
      </c>
      <c r="K250" s="3">
        <f t="shared" si="40"/>
        <v>628.9999326</v>
      </c>
      <c r="L250" s="3">
        <f t="shared" si="41"/>
        <v>1613.656617</v>
      </c>
      <c r="M250" s="3"/>
      <c r="N250" s="3">
        <f t="shared" si="42"/>
        <v>745227.6811</v>
      </c>
      <c r="O250" s="3">
        <f t="shared" si="43"/>
        <v>717.254746</v>
      </c>
      <c r="P250" s="3">
        <f t="shared" si="44"/>
        <v>1840.068348</v>
      </c>
      <c r="Q250" s="3"/>
      <c r="R250" s="3">
        <f t="shared" ref="R250:T250" si="283">N250-J250</f>
        <v>91696.75111</v>
      </c>
      <c r="S250" s="3">
        <f t="shared" si="283"/>
        <v>88.25481339</v>
      </c>
      <c r="T250" s="3">
        <f t="shared" si="283"/>
        <v>226.4117311</v>
      </c>
      <c r="U250" s="3"/>
      <c r="V250" s="3">
        <f t="shared" si="46"/>
        <v>0</v>
      </c>
      <c r="W250" s="3">
        <f t="shared" si="47"/>
        <v>0</v>
      </c>
      <c r="X250" s="3">
        <f t="shared" si="48"/>
        <v>0</v>
      </c>
      <c r="Y250" s="3"/>
      <c r="Z250" s="3"/>
    </row>
    <row r="251" ht="14.25" customHeight="1">
      <c r="A251" s="15">
        <v>829.0</v>
      </c>
      <c r="B251" s="2">
        <v>1.0</v>
      </c>
      <c r="C251" s="2">
        <f>IF(A251&gt;=6000, 0,VLOOKUP(A251,'Fall20 data fy22 comp rev '!$K$11:$N$536,3,0))</f>
        <v>5</v>
      </c>
      <c r="D251" s="3" t="s">
        <v>4365</v>
      </c>
      <c r="E251" s="3">
        <v>1945.0</v>
      </c>
      <c r="F251" s="3">
        <v>492.0</v>
      </c>
      <c r="G251" s="3">
        <v>195.0</v>
      </c>
      <c r="H251" s="3">
        <f t="shared" si="38"/>
        <v>589.5</v>
      </c>
      <c r="I251" s="88">
        <f t="shared" si="39"/>
        <v>0.3030848329</v>
      </c>
      <c r="J251" s="3">
        <v>763319.3099999999</v>
      </c>
      <c r="K251" s="3">
        <f t="shared" si="40"/>
        <v>392.4520874</v>
      </c>
      <c r="L251" s="3">
        <f t="shared" si="41"/>
        <v>1294.85888</v>
      </c>
      <c r="M251" s="3"/>
      <c r="N251" s="3">
        <f t="shared" si="42"/>
        <v>1084720.291</v>
      </c>
      <c r="O251" s="3">
        <f t="shared" si="43"/>
        <v>557.6968079</v>
      </c>
      <c r="P251" s="3">
        <f t="shared" si="44"/>
        <v>1840.068348</v>
      </c>
      <c r="Q251" s="3"/>
      <c r="R251" s="3">
        <f t="shared" ref="R251:T251" si="284">N251-J251</f>
        <v>321400.9814</v>
      </c>
      <c r="S251" s="3">
        <f t="shared" si="284"/>
        <v>165.2447205</v>
      </c>
      <c r="T251" s="3">
        <f t="shared" si="284"/>
        <v>545.209468</v>
      </c>
      <c r="U251" s="3"/>
      <c r="V251" s="3">
        <f t="shared" si="46"/>
        <v>202.5155281</v>
      </c>
      <c r="W251" s="3">
        <f t="shared" si="47"/>
        <v>393892.7021</v>
      </c>
      <c r="X251" s="3">
        <f t="shared" si="48"/>
        <v>37.27080758</v>
      </c>
      <c r="Y251" s="3"/>
      <c r="Z251" s="3"/>
    </row>
    <row r="252" ht="14.25" customHeight="1">
      <c r="A252" s="15">
        <v>831.0</v>
      </c>
      <c r="B252" s="2">
        <v>1.0</v>
      </c>
      <c r="C252" s="2">
        <f>IF(A252&gt;=6000, 0,VLOOKUP(A252,'Fall20 data fy22 comp rev '!$K$11:$N$536,3,0))</f>
        <v>3</v>
      </c>
      <c r="D252" s="3" t="s">
        <v>4366</v>
      </c>
      <c r="E252" s="3">
        <v>6148.0</v>
      </c>
      <c r="F252" s="3">
        <v>871.0</v>
      </c>
      <c r="G252" s="3">
        <v>471.0</v>
      </c>
      <c r="H252" s="3">
        <f t="shared" si="38"/>
        <v>1106.5</v>
      </c>
      <c r="I252" s="88">
        <f t="shared" si="39"/>
        <v>0.1799772284</v>
      </c>
      <c r="J252" s="3">
        <v>935773.54</v>
      </c>
      <c r="K252" s="3">
        <f t="shared" si="40"/>
        <v>152.2077977</v>
      </c>
      <c r="L252" s="3">
        <f t="shared" si="41"/>
        <v>845.7058653</v>
      </c>
      <c r="M252" s="3"/>
      <c r="N252" s="3">
        <f t="shared" si="42"/>
        <v>2036035.628</v>
      </c>
      <c r="O252" s="3">
        <f t="shared" si="43"/>
        <v>331.1704014</v>
      </c>
      <c r="P252" s="3">
        <f t="shared" si="44"/>
        <v>1840.068348</v>
      </c>
      <c r="Q252" s="3"/>
      <c r="R252" s="3">
        <f t="shared" ref="R252:T252" si="285">N252-J252</f>
        <v>1100262.088</v>
      </c>
      <c r="S252" s="3">
        <f t="shared" si="285"/>
        <v>178.9626037</v>
      </c>
      <c r="T252" s="3">
        <f t="shared" si="285"/>
        <v>994.3624831</v>
      </c>
      <c r="U252" s="3"/>
      <c r="V252" s="3">
        <f t="shared" si="46"/>
        <v>442.7598178</v>
      </c>
      <c r="W252" s="3">
        <f t="shared" si="47"/>
        <v>2722087.36</v>
      </c>
      <c r="X252" s="3">
        <f t="shared" si="48"/>
        <v>263.7972141</v>
      </c>
      <c r="Y252" s="3"/>
      <c r="Z252" s="3"/>
    </row>
    <row r="253" ht="14.25" customHeight="1">
      <c r="A253" s="15">
        <v>832.0</v>
      </c>
      <c r="B253" s="2">
        <v>1.0</v>
      </c>
      <c r="C253" s="2">
        <f>IF(A253&gt;=6000, 0,VLOOKUP(A253,'Fall20 data fy22 comp rev '!$K$11:$N$536,3,0))</f>
        <v>3</v>
      </c>
      <c r="D253" s="3" t="s">
        <v>4367</v>
      </c>
      <c r="E253" s="3">
        <v>3342.0</v>
      </c>
      <c r="F253" s="3">
        <v>216.0</v>
      </c>
      <c r="G253" s="3">
        <v>71.0</v>
      </c>
      <c r="H253" s="3">
        <f t="shared" si="38"/>
        <v>251.5</v>
      </c>
      <c r="I253" s="88">
        <f t="shared" si="39"/>
        <v>0.07525433872</v>
      </c>
      <c r="J253" s="3">
        <v>82642.29999999999</v>
      </c>
      <c r="K253" s="3">
        <f t="shared" si="40"/>
        <v>24.72839617</v>
      </c>
      <c r="L253" s="3">
        <f t="shared" si="41"/>
        <v>328.5976143</v>
      </c>
      <c r="M253" s="3"/>
      <c r="N253" s="3">
        <f t="shared" si="42"/>
        <v>462777.1896</v>
      </c>
      <c r="O253" s="3">
        <f t="shared" si="43"/>
        <v>138.4731268</v>
      </c>
      <c r="P253" s="3">
        <f t="shared" si="44"/>
        <v>1840.068348</v>
      </c>
      <c r="Q253" s="3"/>
      <c r="R253" s="3">
        <f t="shared" ref="R253:T253" si="286">N253-J253</f>
        <v>380134.8896</v>
      </c>
      <c r="S253" s="3">
        <f t="shared" si="286"/>
        <v>113.7447306</v>
      </c>
      <c r="T253" s="3">
        <f t="shared" si="286"/>
        <v>1511.470734</v>
      </c>
      <c r="U253" s="3"/>
      <c r="V253" s="3">
        <f t="shared" si="46"/>
        <v>570.2392193</v>
      </c>
      <c r="W253" s="3">
        <f t="shared" si="47"/>
        <v>1905739.471</v>
      </c>
      <c r="X253" s="3">
        <f t="shared" si="48"/>
        <v>456.4944887</v>
      </c>
      <c r="Y253" s="3"/>
      <c r="Z253" s="3"/>
    </row>
    <row r="254" ht="14.25" customHeight="1">
      <c r="A254" s="15">
        <v>833.0</v>
      </c>
      <c r="B254" s="2">
        <v>1.0</v>
      </c>
      <c r="C254" s="2">
        <f>IF(A254&gt;=6000, 0,VLOOKUP(A254,'Fall20 data fy22 comp rev '!$K$11:$N$536,3,0))</f>
        <v>2</v>
      </c>
      <c r="D254" s="3" t="s">
        <v>4368</v>
      </c>
      <c r="E254" s="3">
        <v>18947.0</v>
      </c>
      <c r="F254" s="3">
        <v>2455.0</v>
      </c>
      <c r="G254" s="3">
        <v>974.0</v>
      </c>
      <c r="H254" s="3">
        <f t="shared" si="38"/>
        <v>2942</v>
      </c>
      <c r="I254" s="88">
        <f t="shared" si="39"/>
        <v>0.1552752415</v>
      </c>
      <c r="J254" s="3">
        <v>2580081.6599999997</v>
      </c>
      <c r="K254" s="3">
        <f t="shared" si="40"/>
        <v>136.1736243</v>
      </c>
      <c r="L254" s="3">
        <f t="shared" si="41"/>
        <v>876.9822094</v>
      </c>
      <c r="M254" s="3"/>
      <c r="N254" s="3">
        <f t="shared" si="42"/>
        <v>5413481.081</v>
      </c>
      <c r="O254" s="3">
        <f t="shared" si="43"/>
        <v>285.7170571</v>
      </c>
      <c r="P254" s="3">
        <f t="shared" si="44"/>
        <v>1840.068348</v>
      </c>
      <c r="Q254" s="3"/>
      <c r="R254" s="3">
        <f t="shared" ref="R254:T254" si="287">N254-J254</f>
        <v>2833399.421</v>
      </c>
      <c r="S254" s="3">
        <f t="shared" si="287"/>
        <v>149.5434328</v>
      </c>
      <c r="T254" s="3">
        <f t="shared" si="287"/>
        <v>963.086139</v>
      </c>
      <c r="U254" s="3"/>
      <c r="V254" s="3">
        <f t="shared" si="46"/>
        <v>458.7939912</v>
      </c>
      <c r="W254" s="3">
        <f t="shared" si="47"/>
        <v>8692769.751</v>
      </c>
      <c r="X254" s="3">
        <f t="shared" si="48"/>
        <v>309.2505584</v>
      </c>
      <c r="Y254" s="3"/>
      <c r="Z254" s="3"/>
    </row>
    <row r="255" ht="14.25" customHeight="1">
      <c r="A255" s="15">
        <v>834.0</v>
      </c>
      <c r="B255" s="2">
        <v>1.0</v>
      </c>
      <c r="C255" s="2">
        <f>IF(A255&gt;=6000, 0,VLOOKUP(A255,'Fall20 data fy22 comp rev '!$K$11:$N$536,3,0))</f>
        <v>3</v>
      </c>
      <c r="D255" s="3" t="s">
        <v>4369</v>
      </c>
      <c r="E255" s="3">
        <v>8553.0</v>
      </c>
      <c r="F255" s="3">
        <v>985.0</v>
      </c>
      <c r="G255" s="3">
        <v>327.0</v>
      </c>
      <c r="H255" s="3">
        <f t="shared" si="38"/>
        <v>1148.5</v>
      </c>
      <c r="I255" s="88">
        <f t="shared" si="39"/>
        <v>0.1342803695</v>
      </c>
      <c r="J255" s="3">
        <v>734367.1399999998</v>
      </c>
      <c r="K255" s="3">
        <f t="shared" si="40"/>
        <v>85.86076698</v>
      </c>
      <c r="L255" s="3">
        <f t="shared" si="41"/>
        <v>639.4141402</v>
      </c>
      <c r="M255" s="3"/>
      <c r="N255" s="3">
        <f t="shared" si="42"/>
        <v>2113318.498</v>
      </c>
      <c r="O255" s="3">
        <f t="shared" si="43"/>
        <v>247.0850577</v>
      </c>
      <c r="P255" s="3">
        <f t="shared" si="44"/>
        <v>1840.068348</v>
      </c>
      <c r="Q255" s="3"/>
      <c r="R255" s="3">
        <f t="shared" ref="R255:T255" si="288">N255-J255</f>
        <v>1378951.358</v>
      </c>
      <c r="S255" s="3">
        <f t="shared" si="288"/>
        <v>161.2242907</v>
      </c>
      <c r="T255" s="3">
        <f t="shared" si="288"/>
        <v>1200.654208</v>
      </c>
      <c r="U255" s="3"/>
      <c r="V255" s="3">
        <f t="shared" si="46"/>
        <v>509.1068485</v>
      </c>
      <c r="W255" s="3">
        <f t="shared" si="47"/>
        <v>4354390.875</v>
      </c>
      <c r="X255" s="3">
        <f t="shared" si="48"/>
        <v>347.8825578</v>
      </c>
      <c r="Y255" s="3"/>
      <c r="Z255" s="3"/>
    </row>
    <row r="256" ht="14.25" customHeight="1">
      <c r="A256" s="15">
        <v>836.0</v>
      </c>
      <c r="B256" s="2">
        <v>1.0</v>
      </c>
      <c r="C256" s="2">
        <f>IF(A256&gt;=6000, 0,VLOOKUP(A256,'Fall20 data fy22 comp rev '!$K$11:$N$536,3,0))</f>
        <v>6</v>
      </c>
      <c r="D256" s="3" t="s">
        <v>4370</v>
      </c>
      <c r="E256" s="3">
        <v>206.0</v>
      </c>
      <c r="F256" s="3">
        <v>94.0</v>
      </c>
      <c r="G256" s="3">
        <v>41.0</v>
      </c>
      <c r="H256" s="3">
        <f t="shared" si="38"/>
        <v>114.5</v>
      </c>
      <c r="I256" s="88">
        <f t="shared" si="39"/>
        <v>0.5558252427</v>
      </c>
      <c r="J256" s="3">
        <v>265002.66000000003</v>
      </c>
      <c r="K256" s="3">
        <f t="shared" si="40"/>
        <v>1286.42068</v>
      </c>
      <c r="L256" s="3">
        <f t="shared" si="41"/>
        <v>2314.433712</v>
      </c>
      <c r="M256" s="3"/>
      <c r="N256" s="3">
        <f t="shared" si="42"/>
        <v>210687.8259</v>
      </c>
      <c r="O256" s="3">
        <f t="shared" si="43"/>
        <v>1022.756436</v>
      </c>
      <c r="P256" s="3">
        <f t="shared" si="44"/>
        <v>1840.068348</v>
      </c>
      <c r="Q256" s="3"/>
      <c r="R256" s="3">
        <f t="shared" ref="R256:T256" si="289">N256-J256</f>
        <v>-54314.83411</v>
      </c>
      <c r="S256" s="3">
        <f t="shared" si="289"/>
        <v>-263.6642432</v>
      </c>
      <c r="T256" s="3">
        <f t="shared" si="289"/>
        <v>-474.3653634</v>
      </c>
      <c r="U256" s="3"/>
      <c r="V256" s="3">
        <f t="shared" si="46"/>
        <v>0</v>
      </c>
      <c r="W256" s="3">
        <f t="shared" si="47"/>
        <v>0</v>
      </c>
      <c r="X256" s="3">
        <f t="shared" si="48"/>
        <v>0</v>
      </c>
      <c r="Y256" s="3"/>
      <c r="Z256" s="3"/>
    </row>
    <row r="257" ht="14.25" customHeight="1">
      <c r="A257" s="15">
        <v>837.0</v>
      </c>
      <c r="B257" s="2">
        <v>1.0</v>
      </c>
      <c r="C257" s="2">
        <f>IF(A257&gt;=6000, 0,VLOOKUP(A257,'Fall20 data fy22 comp rev '!$K$11:$N$536,3,0))</f>
        <v>6</v>
      </c>
      <c r="D257" s="3" t="s">
        <v>4371</v>
      </c>
      <c r="E257" s="3">
        <v>610.0</v>
      </c>
      <c r="F257" s="3">
        <v>218.0</v>
      </c>
      <c r="G257" s="3">
        <v>101.0</v>
      </c>
      <c r="H257" s="3">
        <f t="shared" si="38"/>
        <v>268.5</v>
      </c>
      <c r="I257" s="88">
        <f t="shared" si="39"/>
        <v>0.4401639344</v>
      </c>
      <c r="J257" s="3">
        <v>487699.03</v>
      </c>
      <c r="K257" s="3">
        <f t="shared" si="40"/>
        <v>799.5066066</v>
      </c>
      <c r="L257" s="3">
        <f t="shared" si="41"/>
        <v>1816.383724</v>
      </c>
      <c r="M257" s="3"/>
      <c r="N257" s="3">
        <f t="shared" si="42"/>
        <v>494058.3516</v>
      </c>
      <c r="O257" s="3">
        <f t="shared" si="43"/>
        <v>809.9317239</v>
      </c>
      <c r="P257" s="3">
        <f t="shared" si="44"/>
        <v>1840.068348</v>
      </c>
      <c r="Q257" s="3"/>
      <c r="R257" s="3">
        <f t="shared" ref="R257:T257" si="290">N257-J257</f>
        <v>6359.32155</v>
      </c>
      <c r="S257" s="3">
        <f t="shared" si="290"/>
        <v>10.4251173</v>
      </c>
      <c r="T257" s="3">
        <f t="shared" si="290"/>
        <v>23.68462402</v>
      </c>
      <c r="U257" s="3"/>
      <c r="V257" s="3">
        <f t="shared" si="46"/>
        <v>0</v>
      </c>
      <c r="W257" s="3">
        <f t="shared" si="47"/>
        <v>0</v>
      </c>
      <c r="X257" s="3">
        <f t="shared" si="48"/>
        <v>0</v>
      </c>
      <c r="Y257" s="3"/>
      <c r="Z257" s="3"/>
    </row>
    <row r="258" ht="14.25" customHeight="1">
      <c r="A258" s="15">
        <v>840.0</v>
      </c>
      <c r="B258" s="2">
        <v>1.0</v>
      </c>
      <c r="C258" s="2">
        <f>IF(A258&gt;=6000, 0,VLOOKUP(A258,'Fall20 data fy22 comp rev '!$K$11:$N$536,3,0))</f>
        <v>5</v>
      </c>
      <c r="D258" s="3" t="s">
        <v>4372</v>
      </c>
      <c r="E258" s="3">
        <v>1038.0</v>
      </c>
      <c r="F258" s="3">
        <v>406.0</v>
      </c>
      <c r="G258" s="3">
        <v>165.0</v>
      </c>
      <c r="H258" s="3">
        <f t="shared" si="38"/>
        <v>488.5</v>
      </c>
      <c r="I258" s="88">
        <f t="shared" si="39"/>
        <v>0.4706165703</v>
      </c>
      <c r="J258" s="3">
        <v>952849.2999999998</v>
      </c>
      <c r="K258" s="3">
        <f t="shared" si="40"/>
        <v>917.9665703</v>
      </c>
      <c r="L258" s="3">
        <f t="shared" si="41"/>
        <v>1950.561515</v>
      </c>
      <c r="M258" s="3"/>
      <c r="N258" s="3">
        <f t="shared" si="42"/>
        <v>898873.3882</v>
      </c>
      <c r="O258" s="3">
        <f t="shared" si="43"/>
        <v>865.9666553</v>
      </c>
      <c r="P258" s="3">
        <f t="shared" si="44"/>
        <v>1840.068348</v>
      </c>
      <c r="Q258" s="3"/>
      <c r="R258" s="3">
        <f t="shared" ref="R258:T258" si="291">N258-J258</f>
        <v>-53975.9118</v>
      </c>
      <c r="S258" s="3">
        <f t="shared" si="291"/>
        <v>-51.99991503</v>
      </c>
      <c r="T258" s="3">
        <f t="shared" si="291"/>
        <v>-110.4931664</v>
      </c>
      <c r="U258" s="3"/>
      <c r="V258" s="3">
        <f t="shared" si="46"/>
        <v>0</v>
      </c>
      <c r="W258" s="3">
        <f t="shared" si="47"/>
        <v>0</v>
      </c>
      <c r="X258" s="3">
        <f t="shared" si="48"/>
        <v>0</v>
      </c>
      <c r="Y258" s="3"/>
      <c r="Z258" s="3"/>
    </row>
    <row r="259" ht="14.25" customHeight="1">
      <c r="A259" s="15">
        <v>846.0</v>
      </c>
      <c r="B259" s="2">
        <v>1.0</v>
      </c>
      <c r="C259" s="2">
        <f>IF(A259&gt;=6000, 0,VLOOKUP(A259,'Fall20 data fy22 comp rev '!$K$11:$N$536,3,0))</f>
        <v>6</v>
      </c>
      <c r="D259" s="3" t="s">
        <v>4373</v>
      </c>
      <c r="E259" s="3">
        <v>641.0</v>
      </c>
      <c r="F259" s="3">
        <v>203.0</v>
      </c>
      <c r="G259" s="3">
        <v>46.0</v>
      </c>
      <c r="H259" s="3">
        <f t="shared" si="38"/>
        <v>226</v>
      </c>
      <c r="I259" s="88">
        <f t="shared" si="39"/>
        <v>0.352574103</v>
      </c>
      <c r="J259" s="3">
        <v>349122.67</v>
      </c>
      <c r="K259" s="3">
        <f t="shared" si="40"/>
        <v>544.6531513</v>
      </c>
      <c r="L259" s="3">
        <f t="shared" si="41"/>
        <v>1544.790575</v>
      </c>
      <c r="M259" s="3"/>
      <c r="N259" s="3">
        <f t="shared" si="42"/>
        <v>415855.4467</v>
      </c>
      <c r="O259" s="3">
        <f t="shared" si="43"/>
        <v>648.7604473</v>
      </c>
      <c r="P259" s="3">
        <f t="shared" si="44"/>
        <v>1840.068348</v>
      </c>
      <c r="Q259" s="3"/>
      <c r="R259" s="3">
        <f t="shared" ref="R259:T259" si="292">N259-J259</f>
        <v>66732.77674</v>
      </c>
      <c r="S259" s="3">
        <f t="shared" si="292"/>
        <v>104.107296</v>
      </c>
      <c r="T259" s="3">
        <f t="shared" si="292"/>
        <v>295.2777732</v>
      </c>
      <c r="U259" s="3"/>
      <c r="V259" s="3">
        <f t="shared" si="46"/>
        <v>50.31446417</v>
      </c>
      <c r="W259" s="3">
        <f t="shared" si="47"/>
        <v>32251.57153</v>
      </c>
      <c r="X259" s="3">
        <f t="shared" si="48"/>
        <v>0</v>
      </c>
      <c r="Y259" s="3"/>
      <c r="Z259" s="3"/>
    </row>
    <row r="260" ht="14.25" customHeight="1">
      <c r="A260" s="15">
        <v>850.0</v>
      </c>
      <c r="B260" s="2">
        <v>1.0</v>
      </c>
      <c r="C260" s="2">
        <f>IF(A260&gt;=6000, 0,VLOOKUP(A260,'Fall20 data fy22 comp rev '!$K$11:$N$536,3,0))</f>
        <v>6</v>
      </c>
      <c r="D260" s="3" t="s">
        <v>4374</v>
      </c>
      <c r="E260" s="3">
        <v>304.0</v>
      </c>
      <c r="F260" s="3">
        <v>86.0</v>
      </c>
      <c r="G260" s="3">
        <v>36.0</v>
      </c>
      <c r="H260" s="3">
        <f t="shared" si="38"/>
        <v>104</v>
      </c>
      <c r="I260" s="88">
        <f t="shared" si="39"/>
        <v>0.3421052632</v>
      </c>
      <c r="J260" s="3">
        <v>146074.37</v>
      </c>
      <c r="K260" s="3">
        <f t="shared" si="40"/>
        <v>480.5077961</v>
      </c>
      <c r="L260" s="3">
        <f t="shared" si="41"/>
        <v>1404.56125</v>
      </c>
      <c r="M260" s="3"/>
      <c r="N260" s="3">
        <f t="shared" si="42"/>
        <v>191367.1082</v>
      </c>
      <c r="O260" s="3">
        <f t="shared" si="43"/>
        <v>629.4970666</v>
      </c>
      <c r="P260" s="3">
        <f t="shared" si="44"/>
        <v>1840.068348</v>
      </c>
      <c r="Q260" s="3"/>
      <c r="R260" s="3">
        <f t="shared" ref="R260:T260" si="293">N260-J260</f>
        <v>45292.73824</v>
      </c>
      <c r="S260" s="3">
        <f t="shared" si="293"/>
        <v>148.9892705</v>
      </c>
      <c r="T260" s="3">
        <f t="shared" si="293"/>
        <v>435.5070984</v>
      </c>
      <c r="U260" s="3"/>
      <c r="V260" s="3">
        <f t="shared" si="46"/>
        <v>114.4598194</v>
      </c>
      <c r="W260" s="3">
        <f t="shared" si="47"/>
        <v>34795.78511</v>
      </c>
      <c r="X260" s="3">
        <f t="shared" si="48"/>
        <v>0</v>
      </c>
      <c r="Y260" s="3"/>
      <c r="Z260" s="3"/>
    </row>
    <row r="261" ht="14.25" customHeight="1">
      <c r="A261" s="15">
        <v>852.0</v>
      </c>
      <c r="B261" s="2">
        <v>1.0</v>
      </c>
      <c r="C261" s="2">
        <f>IF(A261&gt;=6000, 0,VLOOKUP(A261,'Fall20 data fy22 comp rev '!$K$11:$N$536,3,0))</f>
        <v>6</v>
      </c>
      <c r="D261" s="3" t="s">
        <v>4375</v>
      </c>
      <c r="E261" s="3">
        <v>140.0</v>
      </c>
      <c r="F261" s="3">
        <v>61.0</v>
      </c>
      <c r="G261" s="3">
        <v>11.0</v>
      </c>
      <c r="H261" s="3">
        <f t="shared" si="38"/>
        <v>66.5</v>
      </c>
      <c r="I261" s="88">
        <f t="shared" si="39"/>
        <v>0.475</v>
      </c>
      <c r="J261" s="3">
        <v>130695.24</v>
      </c>
      <c r="K261" s="3">
        <f t="shared" si="40"/>
        <v>933.5374286</v>
      </c>
      <c r="L261" s="3">
        <f t="shared" si="41"/>
        <v>1965.341955</v>
      </c>
      <c r="M261" s="3"/>
      <c r="N261" s="3">
        <f t="shared" si="42"/>
        <v>122364.5452</v>
      </c>
      <c r="O261" s="3">
        <f t="shared" si="43"/>
        <v>874.0324655</v>
      </c>
      <c r="P261" s="3">
        <f t="shared" si="44"/>
        <v>1840.068348</v>
      </c>
      <c r="Q261" s="3"/>
      <c r="R261" s="3">
        <f t="shared" ref="R261:T261" si="294">N261-J261</f>
        <v>-8330.69483</v>
      </c>
      <c r="S261" s="3">
        <f t="shared" si="294"/>
        <v>-59.50496307</v>
      </c>
      <c r="T261" s="3">
        <f t="shared" si="294"/>
        <v>-125.2736065</v>
      </c>
      <c r="U261" s="3"/>
      <c r="V261" s="3">
        <f t="shared" si="46"/>
        <v>0</v>
      </c>
      <c r="W261" s="3">
        <f t="shared" si="47"/>
        <v>0</v>
      </c>
      <c r="X261" s="3">
        <f t="shared" si="48"/>
        <v>0</v>
      </c>
      <c r="Y261" s="3"/>
      <c r="Z261" s="3"/>
    </row>
    <row r="262" ht="14.25" customHeight="1">
      <c r="A262" s="15">
        <v>857.0</v>
      </c>
      <c r="B262" s="2">
        <v>1.0</v>
      </c>
      <c r="C262" s="2">
        <f>IF(A262&gt;=6000, 0,VLOOKUP(A262,'Fall20 data fy22 comp rev '!$K$11:$N$536,3,0))</f>
        <v>6</v>
      </c>
      <c r="D262" s="3" t="s">
        <v>4376</v>
      </c>
      <c r="E262" s="3">
        <v>745.0</v>
      </c>
      <c r="F262" s="3">
        <v>161.0</v>
      </c>
      <c r="G262" s="3">
        <v>81.0</v>
      </c>
      <c r="H262" s="3">
        <f t="shared" si="38"/>
        <v>201.5</v>
      </c>
      <c r="I262" s="88">
        <f t="shared" si="39"/>
        <v>0.2704697987</v>
      </c>
      <c r="J262" s="3">
        <v>231234.25</v>
      </c>
      <c r="K262" s="3">
        <f t="shared" si="40"/>
        <v>310.3815436</v>
      </c>
      <c r="L262" s="3">
        <f t="shared" si="41"/>
        <v>1147.564516</v>
      </c>
      <c r="M262" s="3"/>
      <c r="N262" s="3">
        <f t="shared" si="42"/>
        <v>370773.7722</v>
      </c>
      <c r="O262" s="3">
        <f t="shared" si="43"/>
        <v>497.6829157</v>
      </c>
      <c r="P262" s="3">
        <f t="shared" si="44"/>
        <v>1840.068348</v>
      </c>
      <c r="Q262" s="3"/>
      <c r="R262" s="3">
        <f t="shared" ref="R262:T262" si="295">N262-J262</f>
        <v>139539.5222</v>
      </c>
      <c r="S262" s="3">
        <f t="shared" si="295"/>
        <v>187.3013721</v>
      </c>
      <c r="T262" s="3">
        <f t="shared" si="295"/>
        <v>692.5038323</v>
      </c>
      <c r="U262" s="3"/>
      <c r="V262" s="3">
        <f t="shared" si="46"/>
        <v>284.5860719</v>
      </c>
      <c r="W262" s="3">
        <f t="shared" si="47"/>
        <v>212016.6235</v>
      </c>
      <c r="X262" s="3">
        <f t="shared" si="48"/>
        <v>97.28469979</v>
      </c>
      <c r="Y262" s="3"/>
      <c r="Z262" s="3"/>
    </row>
    <row r="263" ht="14.25" customHeight="1">
      <c r="A263" s="15">
        <v>858.0</v>
      </c>
      <c r="B263" s="2">
        <v>1.0</v>
      </c>
      <c r="C263" s="2">
        <f>IF(A263&gt;=6000, 0,VLOOKUP(A263,'Fall20 data fy22 comp rev '!$K$11:$N$536,3,0))</f>
        <v>6</v>
      </c>
      <c r="D263" s="3" t="s">
        <v>4377</v>
      </c>
      <c r="E263" s="3">
        <v>996.0</v>
      </c>
      <c r="F263" s="3">
        <v>219.0</v>
      </c>
      <c r="G263" s="3">
        <v>73.0</v>
      </c>
      <c r="H263" s="3">
        <f t="shared" si="38"/>
        <v>255.5</v>
      </c>
      <c r="I263" s="88">
        <f t="shared" si="39"/>
        <v>0.2565261044</v>
      </c>
      <c r="J263" s="3">
        <v>272227.02</v>
      </c>
      <c r="K263" s="3">
        <f t="shared" si="40"/>
        <v>273.3203012</v>
      </c>
      <c r="L263" s="3">
        <f t="shared" si="41"/>
        <v>1065.467789</v>
      </c>
      <c r="M263" s="3"/>
      <c r="N263" s="3">
        <f t="shared" si="42"/>
        <v>470137.463</v>
      </c>
      <c r="O263" s="3">
        <f t="shared" si="43"/>
        <v>472.0255653</v>
      </c>
      <c r="P263" s="3">
        <f t="shared" si="44"/>
        <v>1840.068348</v>
      </c>
      <c r="Q263" s="3"/>
      <c r="R263" s="3">
        <f t="shared" ref="R263:T263" si="296">N263-J263</f>
        <v>197910.443</v>
      </c>
      <c r="S263" s="3">
        <f t="shared" si="296"/>
        <v>198.7052641</v>
      </c>
      <c r="T263" s="3">
        <f t="shared" si="296"/>
        <v>774.6005598</v>
      </c>
      <c r="U263" s="3"/>
      <c r="V263" s="3">
        <f t="shared" si="46"/>
        <v>321.6473143</v>
      </c>
      <c r="W263" s="3">
        <f t="shared" si="47"/>
        <v>320360.725</v>
      </c>
      <c r="X263" s="3">
        <f t="shared" si="48"/>
        <v>122.9420502</v>
      </c>
      <c r="Y263" s="3"/>
      <c r="Z263" s="3"/>
    </row>
    <row r="264" ht="14.25" customHeight="1">
      <c r="A264" s="15">
        <v>861.0</v>
      </c>
      <c r="B264" s="2">
        <v>1.0</v>
      </c>
      <c r="C264" s="2">
        <f>IF(A264&gt;=6000, 0,VLOOKUP(A264,'Fall20 data fy22 comp rev '!$K$11:$N$536,3,0))</f>
        <v>4</v>
      </c>
      <c r="D264" s="3" t="s">
        <v>4378</v>
      </c>
      <c r="E264" s="3">
        <v>2935.0</v>
      </c>
      <c r="F264" s="3">
        <v>947.0</v>
      </c>
      <c r="G264" s="3">
        <v>221.0</v>
      </c>
      <c r="H264" s="3">
        <f t="shared" si="38"/>
        <v>1057.5</v>
      </c>
      <c r="I264" s="88">
        <f t="shared" si="39"/>
        <v>0.360306644</v>
      </c>
      <c r="J264" s="3">
        <v>1652627.08</v>
      </c>
      <c r="K264" s="3">
        <f t="shared" si="40"/>
        <v>563.0756661</v>
      </c>
      <c r="L264" s="3">
        <f t="shared" si="41"/>
        <v>1562.767924</v>
      </c>
      <c r="M264" s="3"/>
      <c r="N264" s="3">
        <f t="shared" si="42"/>
        <v>1945872.278</v>
      </c>
      <c r="O264" s="3">
        <f t="shared" si="43"/>
        <v>662.9888513</v>
      </c>
      <c r="P264" s="3">
        <f t="shared" si="44"/>
        <v>1840.068348</v>
      </c>
      <c r="Q264" s="3"/>
      <c r="R264" s="3">
        <f t="shared" ref="R264:T264" si="297">N264-J264</f>
        <v>293245.1985</v>
      </c>
      <c r="S264" s="3">
        <f t="shared" si="297"/>
        <v>99.91318516</v>
      </c>
      <c r="T264" s="3">
        <f t="shared" si="297"/>
        <v>277.3004241</v>
      </c>
      <c r="U264" s="3"/>
      <c r="V264" s="3">
        <f t="shared" si="46"/>
        <v>31.8919494</v>
      </c>
      <c r="W264" s="3">
        <f t="shared" si="47"/>
        <v>93602.87149</v>
      </c>
      <c r="X264" s="3">
        <f t="shared" si="48"/>
        <v>0</v>
      </c>
      <c r="Y264" s="3"/>
      <c r="Z264" s="3"/>
    </row>
    <row r="265" ht="14.25" customHeight="1">
      <c r="A265" s="15">
        <v>876.0</v>
      </c>
      <c r="B265" s="2">
        <v>1.0</v>
      </c>
      <c r="C265" s="2">
        <f>IF(A265&gt;=6000, 0,VLOOKUP(A265,'Fall20 data fy22 comp rev '!$K$11:$N$536,3,0))</f>
        <v>5</v>
      </c>
      <c r="D265" s="3" t="s">
        <v>4379</v>
      </c>
      <c r="E265" s="3">
        <v>1974.0</v>
      </c>
      <c r="F265" s="3">
        <v>293.0</v>
      </c>
      <c r="G265" s="3">
        <v>200.0</v>
      </c>
      <c r="H265" s="3">
        <f t="shared" si="38"/>
        <v>393</v>
      </c>
      <c r="I265" s="88">
        <f t="shared" si="39"/>
        <v>0.1990881459</v>
      </c>
      <c r="J265" s="3">
        <v>328982.02999999997</v>
      </c>
      <c r="K265" s="3">
        <f t="shared" si="40"/>
        <v>166.6575633</v>
      </c>
      <c r="L265" s="3">
        <f t="shared" si="41"/>
        <v>837.104402</v>
      </c>
      <c r="M265" s="3"/>
      <c r="N265" s="3">
        <f t="shared" si="42"/>
        <v>723146.8609</v>
      </c>
      <c r="O265" s="3">
        <f t="shared" si="43"/>
        <v>366.3357958</v>
      </c>
      <c r="P265" s="3">
        <f t="shared" si="44"/>
        <v>1840.068348</v>
      </c>
      <c r="Q265" s="3"/>
      <c r="R265" s="3">
        <f t="shared" ref="R265:T265" si="298">N265-J265</f>
        <v>394164.8309</v>
      </c>
      <c r="S265" s="3">
        <f t="shared" si="298"/>
        <v>199.6782325</v>
      </c>
      <c r="T265" s="3">
        <f t="shared" si="298"/>
        <v>1002.963946</v>
      </c>
      <c r="U265" s="3"/>
      <c r="V265" s="3">
        <f t="shared" si="46"/>
        <v>428.3100522</v>
      </c>
      <c r="W265" s="3">
        <f t="shared" si="47"/>
        <v>845484.043</v>
      </c>
      <c r="X265" s="3">
        <f t="shared" si="48"/>
        <v>228.6318197</v>
      </c>
      <c r="Y265" s="3"/>
      <c r="Z265" s="3"/>
    </row>
    <row r="266" ht="14.25" customHeight="1">
      <c r="A266" s="15">
        <v>877.0</v>
      </c>
      <c r="B266" s="2">
        <v>1.0</v>
      </c>
      <c r="C266" s="2">
        <f>IF(A266&gt;=6000, 0,VLOOKUP(A266,'Fall20 data fy22 comp rev '!$K$11:$N$536,3,0))</f>
        <v>4</v>
      </c>
      <c r="D266" s="3" t="s">
        <v>308</v>
      </c>
      <c r="E266" s="3">
        <v>5860.0</v>
      </c>
      <c r="F266" s="3">
        <v>868.0</v>
      </c>
      <c r="G266" s="3">
        <v>426.0</v>
      </c>
      <c r="H266" s="3">
        <f t="shared" si="38"/>
        <v>1081</v>
      </c>
      <c r="I266" s="88">
        <f t="shared" si="39"/>
        <v>0.1844709898</v>
      </c>
      <c r="J266" s="3">
        <v>923897.13</v>
      </c>
      <c r="K266" s="3">
        <f t="shared" si="40"/>
        <v>157.6616263</v>
      </c>
      <c r="L266" s="3">
        <f t="shared" si="41"/>
        <v>854.6689454</v>
      </c>
      <c r="M266" s="3"/>
      <c r="N266" s="3">
        <f t="shared" si="42"/>
        <v>1989113.885</v>
      </c>
      <c r="O266" s="3">
        <f t="shared" si="43"/>
        <v>339.4392295</v>
      </c>
      <c r="P266" s="3">
        <f t="shared" si="44"/>
        <v>1840.068348</v>
      </c>
      <c r="Q266" s="3"/>
      <c r="R266" s="3">
        <f t="shared" ref="R266:T266" si="299">N266-J266</f>
        <v>1065216.755</v>
      </c>
      <c r="S266" s="3">
        <f t="shared" si="299"/>
        <v>181.7776032</v>
      </c>
      <c r="T266" s="3">
        <f t="shared" si="299"/>
        <v>985.399403</v>
      </c>
      <c r="U266" s="3"/>
      <c r="V266" s="3">
        <f t="shared" si="46"/>
        <v>437.3059892</v>
      </c>
      <c r="W266" s="3">
        <f t="shared" si="47"/>
        <v>2562613.097</v>
      </c>
      <c r="X266" s="3">
        <f t="shared" si="48"/>
        <v>255.528386</v>
      </c>
      <c r="Y266" s="3"/>
      <c r="Z266" s="3"/>
    </row>
    <row r="267" ht="14.25" customHeight="1">
      <c r="A267" s="15">
        <v>879.0</v>
      </c>
      <c r="B267" s="2">
        <v>1.0</v>
      </c>
      <c r="C267" s="2">
        <f>IF(A267&gt;=6000, 0,VLOOKUP(A267,'Fall20 data fy22 comp rev '!$K$11:$N$536,3,0))</f>
        <v>4</v>
      </c>
      <c r="D267" s="3" t="s">
        <v>4380</v>
      </c>
      <c r="E267" s="3">
        <v>2501.0</v>
      </c>
      <c r="F267" s="3">
        <v>146.0</v>
      </c>
      <c r="G267" s="3">
        <v>77.0</v>
      </c>
      <c r="H267" s="3">
        <f t="shared" si="38"/>
        <v>184.5</v>
      </c>
      <c r="I267" s="88">
        <f t="shared" si="39"/>
        <v>0.0737704918</v>
      </c>
      <c r="J267" s="3">
        <v>57466.5</v>
      </c>
      <c r="K267" s="3">
        <f t="shared" si="40"/>
        <v>22.97740904</v>
      </c>
      <c r="L267" s="3">
        <f t="shared" si="41"/>
        <v>311.4715447</v>
      </c>
      <c r="M267" s="3"/>
      <c r="N267" s="3">
        <f t="shared" si="42"/>
        <v>339492.6103</v>
      </c>
      <c r="O267" s="3">
        <f t="shared" si="43"/>
        <v>135.742747</v>
      </c>
      <c r="P267" s="3">
        <f t="shared" si="44"/>
        <v>1840.068348</v>
      </c>
      <c r="Q267" s="3"/>
      <c r="R267" s="3">
        <f t="shared" ref="R267:T267" si="300">N267-J267</f>
        <v>282026.1103</v>
      </c>
      <c r="S267" s="3">
        <f t="shared" si="300"/>
        <v>112.765338</v>
      </c>
      <c r="T267" s="3">
        <f t="shared" si="300"/>
        <v>1528.596804</v>
      </c>
      <c r="U267" s="3"/>
      <c r="V267" s="3">
        <f t="shared" si="46"/>
        <v>571.9902065</v>
      </c>
      <c r="W267" s="3">
        <f t="shared" si="47"/>
        <v>1430547.506</v>
      </c>
      <c r="X267" s="3">
        <f t="shared" si="48"/>
        <v>459.2248685</v>
      </c>
      <c r="Y267" s="3"/>
      <c r="Z267" s="3"/>
    </row>
    <row r="268" ht="14.25" customHeight="1">
      <c r="A268" s="15">
        <v>881.0</v>
      </c>
      <c r="B268" s="2">
        <v>1.0</v>
      </c>
      <c r="C268" s="2">
        <f>IF(A268&gt;=6000, 0,VLOOKUP(A268,'Fall20 data fy22 comp rev '!$K$11:$N$536,3,0))</f>
        <v>5</v>
      </c>
      <c r="D268" s="3" t="s">
        <v>4381</v>
      </c>
      <c r="E268" s="3">
        <v>850.0</v>
      </c>
      <c r="F268" s="3">
        <v>104.0</v>
      </c>
      <c r="G268" s="3">
        <v>65.0</v>
      </c>
      <c r="H268" s="3">
        <f t="shared" si="38"/>
        <v>136.5</v>
      </c>
      <c r="I268" s="88">
        <f t="shared" si="39"/>
        <v>0.1605882353</v>
      </c>
      <c r="J268" s="3">
        <v>93697.76</v>
      </c>
      <c r="K268" s="3">
        <f t="shared" si="40"/>
        <v>110.2326588</v>
      </c>
      <c r="L268" s="3">
        <f t="shared" si="41"/>
        <v>686.4304762</v>
      </c>
      <c r="M268" s="3"/>
      <c r="N268" s="3">
        <f t="shared" si="42"/>
        <v>251169.3296</v>
      </c>
      <c r="O268" s="3">
        <f t="shared" si="43"/>
        <v>295.4933289</v>
      </c>
      <c r="P268" s="3">
        <f t="shared" si="44"/>
        <v>1840.068348</v>
      </c>
      <c r="Q268" s="3"/>
      <c r="R268" s="3">
        <f t="shared" ref="R268:T268" si="301">N268-J268</f>
        <v>157471.5696</v>
      </c>
      <c r="S268" s="3">
        <f t="shared" si="301"/>
        <v>185.2606701</v>
      </c>
      <c r="T268" s="3">
        <f t="shared" si="301"/>
        <v>1153.637872</v>
      </c>
      <c r="U268" s="3"/>
      <c r="V268" s="3">
        <f t="shared" si="46"/>
        <v>484.7349567</v>
      </c>
      <c r="W268" s="3">
        <f t="shared" si="47"/>
        <v>412024.7132</v>
      </c>
      <c r="X268" s="3">
        <f t="shared" si="48"/>
        <v>299.4742866</v>
      </c>
      <c r="Y268" s="3"/>
      <c r="Z268" s="3"/>
    </row>
    <row r="269" ht="14.25" customHeight="1">
      <c r="A269" s="15">
        <v>882.0</v>
      </c>
      <c r="B269" s="2">
        <v>1.0</v>
      </c>
      <c r="C269" s="2">
        <f>IF(A269&gt;=6000, 0,VLOOKUP(A269,'Fall20 data fy22 comp rev '!$K$11:$N$536,3,0))</f>
        <v>4</v>
      </c>
      <c r="D269" s="3" t="s">
        <v>4382</v>
      </c>
      <c r="E269" s="3">
        <v>4124.0</v>
      </c>
      <c r="F269" s="3">
        <v>617.0</v>
      </c>
      <c r="G269" s="3">
        <v>356.0</v>
      </c>
      <c r="H269" s="3">
        <f t="shared" si="38"/>
        <v>795</v>
      </c>
      <c r="I269" s="88">
        <f t="shared" si="39"/>
        <v>0.1927740058</v>
      </c>
      <c r="J269" s="3">
        <v>636236.25</v>
      </c>
      <c r="K269" s="3">
        <f t="shared" si="40"/>
        <v>154.2764913</v>
      </c>
      <c r="L269" s="3">
        <f t="shared" si="41"/>
        <v>800.2971698</v>
      </c>
      <c r="M269" s="3"/>
      <c r="N269" s="3">
        <f t="shared" si="42"/>
        <v>1462854.337</v>
      </c>
      <c r="O269" s="3">
        <f t="shared" si="43"/>
        <v>354.7173465</v>
      </c>
      <c r="P269" s="3">
        <f t="shared" si="44"/>
        <v>1840.068348</v>
      </c>
      <c r="Q269" s="3"/>
      <c r="R269" s="3">
        <f t="shared" ref="R269:T269" si="302">N269-J269</f>
        <v>826618.087</v>
      </c>
      <c r="S269" s="3">
        <f t="shared" si="302"/>
        <v>200.4408552</v>
      </c>
      <c r="T269" s="3">
        <f t="shared" si="302"/>
        <v>1039.771179</v>
      </c>
      <c r="U269" s="3"/>
      <c r="V269" s="3">
        <f t="shared" si="46"/>
        <v>440.6911242</v>
      </c>
      <c r="W269" s="3">
        <f t="shared" si="47"/>
        <v>1817410.196</v>
      </c>
      <c r="X269" s="3">
        <f t="shared" si="48"/>
        <v>240.250269</v>
      </c>
      <c r="Y269" s="3"/>
      <c r="Z269" s="3"/>
    </row>
    <row r="270" ht="14.25" customHeight="1">
      <c r="A270" s="15">
        <v>883.0</v>
      </c>
      <c r="B270" s="2">
        <v>1.0</v>
      </c>
      <c r="C270" s="2">
        <f>IF(A270&gt;=6000, 0,VLOOKUP(A270,'Fall20 data fy22 comp rev '!$K$11:$N$536,3,0))</f>
        <v>5</v>
      </c>
      <c r="D270" s="3" t="s">
        <v>4383</v>
      </c>
      <c r="E270" s="3">
        <v>1634.0</v>
      </c>
      <c r="F270" s="3">
        <v>287.0</v>
      </c>
      <c r="G270" s="3">
        <v>102.0</v>
      </c>
      <c r="H270" s="3">
        <f t="shared" si="38"/>
        <v>338</v>
      </c>
      <c r="I270" s="88">
        <f t="shared" si="39"/>
        <v>0.2068543452</v>
      </c>
      <c r="J270" s="3">
        <v>308567.74</v>
      </c>
      <c r="K270" s="3">
        <f t="shared" si="40"/>
        <v>188.8419461</v>
      </c>
      <c r="L270" s="3">
        <f t="shared" si="41"/>
        <v>912.9223077</v>
      </c>
      <c r="M270" s="3"/>
      <c r="N270" s="3">
        <f t="shared" si="42"/>
        <v>621943.1018</v>
      </c>
      <c r="O270" s="3">
        <f t="shared" si="43"/>
        <v>380.6261333</v>
      </c>
      <c r="P270" s="3">
        <f t="shared" si="44"/>
        <v>1840.068348</v>
      </c>
      <c r="Q270" s="3"/>
      <c r="R270" s="3">
        <f t="shared" ref="R270:T270" si="303">N270-J270</f>
        <v>313375.3618</v>
      </c>
      <c r="S270" s="3">
        <f t="shared" si="303"/>
        <v>191.7841871</v>
      </c>
      <c r="T270" s="3">
        <f t="shared" si="303"/>
        <v>927.1460407</v>
      </c>
      <c r="U270" s="3"/>
      <c r="V270" s="3">
        <f t="shared" si="46"/>
        <v>406.1256694</v>
      </c>
      <c r="W270" s="3">
        <f t="shared" si="47"/>
        <v>663609.3437</v>
      </c>
      <c r="X270" s="3">
        <f t="shared" si="48"/>
        <v>214.3414822</v>
      </c>
      <c r="Y270" s="3"/>
      <c r="Z270" s="3"/>
    </row>
    <row r="271" ht="14.25" customHeight="1">
      <c r="A271" s="15">
        <v>885.0</v>
      </c>
      <c r="B271" s="2">
        <v>1.0</v>
      </c>
      <c r="C271" s="2">
        <f>IF(A271&gt;=6000, 0,VLOOKUP(A271,'Fall20 data fy22 comp rev '!$K$11:$N$536,3,0))</f>
        <v>4</v>
      </c>
      <c r="D271" s="3" t="s">
        <v>4384</v>
      </c>
      <c r="E271" s="3">
        <v>6463.0</v>
      </c>
      <c r="F271" s="3">
        <v>471.0</v>
      </c>
      <c r="G271" s="3">
        <v>302.0</v>
      </c>
      <c r="H271" s="3">
        <f t="shared" si="38"/>
        <v>622</v>
      </c>
      <c r="I271" s="88">
        <f t="shared" si="39"/>
        <v>0.09624013616</v>
      </c>
      <c r="J271" s="3">
        <v>251374.89</v>
      </c>
      <c r="K271" s="3">
        <f t="shared" si="40"/>
        <v>38.89445923</v>
      </c>
      <c r="L271" s="3">
        <f t="shared" si="41"/>
        <v>404.1396945</v>
      </c>
      <c r="M271" s="3"/>
      <c r="N271" s="3">
        <f t="shared" si="42"/>
        <v>1144522.513</v>
      </c>
      <c r="O271" s="3">
        <f t="shared" si="43"/>
        <v>177.0884284</v>
      </c>
      <c r="P271" s="3">
        <f t="shared" si="44"/>
        <v>1840.068348</v>
      </c>
      <c r="Q271" s="3"/>
      <c r="R271" s="3">
        <f t="shared" ref="R271:T271" si="304">N271-J271</f>
        <v>893147.6227</v>
      </c>
      <c r="S271" s="3">
        <f t="shared" si="304"/>
        <v>138.1939692</v>
      </c>
      <c r="T271" s="3">
        <f t="shared" si="304"/>
        <v>1435.928654</v>
      </c>
      <c r="U271" s="3"/>
      <c r="V271" s="3">
        <f t="shared" si="46"/>
        <v>556.0731563</v>
      </c>
      <c r="W271" s="3">
        <f t="shared" si="47"/>
        <v>3593900.809</v>
      </c>
      <c r="X271" s="3">
        <f t="shared" si="48"/>
        <v>417.8791871</v>
      </c>
      <c r="Y271" s="3"/>
      <c r="Z271" s="3"/>
    </row>
    <row r="272" ht="14.25" customHeight="1">
      <c r="A272" s="15">
        <v>891.0</v>
      </c>
      <c r="B272" s="2">
        <v>1.0</v>
      </c>
      <c r="C272" s="2">
        <f>IF(A272&gt;=6000, 0,VLOOKUP(A272,'Fall20 data fy22 comp rev '!$K$11:$N$536,3,0))</f>
        <v>6</v>
      </c>
      <c r="D272" s="3" t="s">
        <v>4385</v>
      </c>
      <c r="E272" s="3">
        <v>579.0</v>
      </c>
      <c r="F272" s="3">
        <v>114.0</v>
      </c>
      <c r="G272" s="3">
        <v>58.0</v>
      </c>
      <c r="H272" s="3">
        <f t="shared" si="38"/>
        <v>143</v>
      </c>
      <c r="I272" s="88">
        <f t="shared" si="39"/>
        <v>0.2469775475</v>
      </c>
      <c r="J272" s="3">
        <v>156254.15</v>
      </c>
      <c r="K272" s="3">
        <f t="shared" si="40"/>
        <v>269.8689983</v>
      </c>
      <c r="L272" s="3">
        <f t="shared" si="41"/>
        <v>1092.686364</v>
      </c>
      <c r="M272" s="3"/>
      <c r="N272" s="3">
        <f t="shared" si="42"/>
        <v>263129.7738</v>
      </c>
      <c r="O272" s="3">
        <f t="shared" si="43"/>
        <v>454.4555679</v>
      </c>
      <c r="P272" s="3">
        <f t="shared" si="44"/>
        <v>1840.068348</v>
      </c>
      <c r="Q272" s="3"/>
      <c r="R272" s="3">
        <f t="shared" ref="R272:T272" si="305">N272-J272</f>
        <v>106875.6238</v>
      </c>
      <c r="S272" s="3">
        <f t="shared" si="305"/>
        <v>184.5865696</v>
      </c>
      <c r="T272" s="3">
        <f t="shared" si="305"/>
        <v>747.3819848</v>
      </c>
      <c r="U272" s="3"/>
      <c r="V272" s="3">
        <f t="shared" si="46"/>
        <v>325.0986172</v>
      </c>
      <c r="W272" s="3">
        <f t="shared" si="47"/>
        <v>188232.0994</v>
      </c>
      <c r="X272" s="3">
        <f t="shared" si="48"/>
        <v>140.5120476</v>
      </c>
      <c r="Y272" s="3"/>
      <c r="Z272" s="3"/>
    </row>
    <row r="273" ht="14.25" customHeight="1">
      <c r="A273" s="15">
        <v>911.0</v>
      </c>
      <c r="B273" s="2">
        <v>1.0</v>
      </c>
      <c r="C273" s="2">
        <f>IF(A273&gt;=6000, 0,VLOOKUP(A273,'Fall20 data fy22 comp rev '!$K$11:$N$536,3,0))</f>
        <v>4</v>
      </c>
      <c r="D273" s="3" t="s">
        <v>4386</v>
      </c>
      <c r="E273" s="3">
        <v>5039.0</v>
      </c>
      <c r="F273" s="3">
        <v>1032.0</v>
      </c>
      <c r="G273" s="3">
        <v>481.0</v>
      </c>
      <c r="H273" s="3">
        <f t="shared" si="38"/>
        <v>1272.5</v>
      </c>
      <c r="I273" s="88">
        <f t="shared" si="39"/>
        <v>0.2525302639</v>
      </c>
      <c r="J273" s="3">
        <v>1348930.3099999998</v>
      </c>
      <c r="K273" s="3">
        <f t="shared" si="40"/>
        <v>267.6980175</v>
      </c>
      <c r="L273" s="3">
        <f t="shared" si="41"/>
        <v>1060.063112</v>
      </c>
      <c r="M273" s="3"/>
      <c r="N273" s="3">
        <f t="shared" si="42"/>
        <v>2341486.973</v>
      </c>
      <c r="O273" s="3">
        <f t="shared" si="43"/>
        <v>464.6729457</v>
      </c>
      <c r="P273" s="3">
        <f t="shared" si="44"/>
        <v>1840.068348</v>
      </c>
      <c r="Q273" s="3"/>
      <c r="R273" s="3">
        <f t="shared" ref="R273:T273" si="306">N273-J273</f>
        <v>992556.6634</v>
      </c>
      <c r="S273" s="3">
        <f t="shared" si="306"/>
        <v>196.9749282</v>
      </c>
      <c r="T273" s="3">
        <f t="shared" si="306"/>
        <v>780.0052364</v>
      </c>
      <c r="U273" s="3"/>
      <c r="V273" s="3">
        <f t="shared" si="46"/>
        <v>327.269598</v>
      </c>
      <c r="W273" s="3">
        <f t="shared" si="47"/>
        <v>1649111.504</v>
      </c>
      <c r="X273" s="3">
        <f t="shared" si="48"/>
        <v>130.2946698</v>
      </c>
      <c r="Y273" s="3"/>
      <c r="Z273" s="3"/>
    </row>
    <row r="274" ht="14.25" customHeight="1">
      <c r="A274" s="15">
        <v>912.0</v>
      </c>
      <c r="B274" s="2">
        <v>1.0</v>
      </c>
      <c r="C274" s="2">
        <f>IF(A274&gt;=6000, 0,VLOOKUP(A274,'Fall20 data fy22 comp rev '!$K$11:$N$536,3,0))</f>
        <v>5</v>
      </c>
      <c r="D274" s="3" t="s">
        <v>4387</v>
      </c>
      <c r="E274" s="3">
        <v>1811.0</v>
      </c>
      <c r="F274" s="3">
        <v>504.0</v>
      </c>
      <c r="G274" s="3">
        <v>260.0</v>
      </c>
      <c r="H274" s="3">
        <f t="shared" si="38"/>
        <v>634</v>
      </c>
      <c r="I274" s="88">
        <f t="shared" si="39"/>
        <v>0.3500828272</v>
      </c>
      <c r="J274" s="3">
        <v>933201.2300000001</v>
      </c>
      <c r="K274" s="3">
        <f t="shared" si="40"/>
        <v>515.2960961</v>
      </c>
      <c r="L274" s="3">
        <f t="shared" si="41"/>
        <v>1471.92623</v>
      </c>
      <c r="M274" s="3"/>
      <c r="N274" s="3">
        <f t="shared" si="42"/>
        <v>1166603.333</v>
      </c>
      <c r="O274" s="3">
        <f t="shared" si="43"/>
        <v>644.1763296</v>
      </c>
      <c r="P274" s="3">
        <f t="shared" si="44"/>
        <v>1840.068348</v>
      </c>
      <c r="Q274" s="3"/>
      <c r="R274" s="3">
        <f t="shared" ref="R274:T274" si="307">N274-J274</f>
        <v>233402.1029</v>
      </c>
      <c r="S274" s="3">
        <f t="shared" si="307"/>
        <v>128.8802335</v>
      </c>
      <c r="T274" s="3">
        <f t="shared" si="307"/>
        <v>368.1421181</v>
      </c>
      <c r="U274" s="3"/>
      <c r="V274" s="3">
        <f t="shared" si="46"/>
        <v>79.67151942</v>
      </c>
      <c r="W274" s="3">
        <f t="shared" si="47"/>
        <v>144285.1217</v>
      </c>
      <c r="X274" s="3">
        <f t="shared" si="48"/>
        <v>0</v>
      </c>
      <c r="Y274" s="3"/>
      <c r="Z274" s="3"/>
    </row>
    <row r="275" ht="14.25" customHeight="1">
      <c r="A275" s="15">
        <v>914.0</v>
      </c>
      <c r="B275" s="2">
        <v>1.0</v>
      </c>
      <c r="C275" s="2">
        <f>IF(A275&gt;=6000, 0,VLOOKUP(A275,'Fall20 data fy22 comp rev '!$K$11:$N$536,3,0))</f>
        <v>6</v>
      </c>
      <c r="D275" s="3" t="s">
        <v>4388</v>
      </c>
      <c r="E275" s="3">
        <v>303.0</v>
      </c>
      <c r="F275" s="3">
        <v>65.0</v>
      </c>
      <c r="G275" s="3">
        <v>29.0</v>
      </c>
      <c r="H275" s="3">
        <f t="shared" si="38"/>
        <v>79.5</v>
      </c>
      <c r="I275" s="88">
        <f t="shared" si="39"/>
        <v>0.2623762376</v>
      </c>
      <c r="J275" s="3">
        <v>89319.36</v>
      </c>
      <c r="K275" s="3">
        <f t="shared" si="40"/>
        <v>294.7833663</v>
      </c>
      <c r="L275" s="3">
        <f t="shared" si="41"/>
        <v>1123.513962</v>
      </c>
      <c r="M275" s="3"/>
      <c r="N275" s="3">
        <f t="shared" si="42"/>
        <v>146285.4337</v>
      </c>
      <c r="O275" s="3">
        <f t="shared" si="43"/>
        <v>482.7902102</v>
      </c>
      <c r="P275" s="3">
        <f t="shared" si="44"/>
        <v>1840.068348</v>
      </c>
      <c r="Q275" s="3"/>
      <c r="R275" s="3">
        <f t="shared" ref="R275:T275" si="308">N275-J275</f>
        <v>56966.0737</v>
      </c>
      <c r="S275" s="3">
        <f t="shared" si="308"/>
        <v>188.0068439</v>
      </c>
      <c r="T275" s="3">
        <f t="shared" si="308"/>
        <v>716.5543862</v>
      </c>
      <c r="U275" s="3"/>
      <c r="V275" s="3">
        <f t="shared" si="46"/>
        <v>300.1842492</v>
      </c>
      <c r="W275" s="3">
        <f t="shared" si="47"/>
        <v>90955.8275</v>
      </c>
      <c r="X275" s="3">
        <f t="shared" si="48"/>
        <v>112.1774053</v>
      </c>
      <c r="Y275" s="3"/>
      <c r="Z275" s="3"/>
    </row>
    <row r="276" ht="14.25" customHeight="1">
      <c r="A276" s="15">
        <v>915.0</v>
      </c>
      <c r="B276" s="2">
        <v>52.0</v>
      </c>
      <c r="C276" s="2">
        <v>0.0</v>
      </c>
      <c r="D276" s="3" t="s">
        <v>318</v>
      </c>
      <c r="E276" s="3">
        <v>127.0</v>
      </c>
      <c r="F276" s="3">
        <v>67.0</v>
      </c>
      <c r="G276" s="3">
        <v>12.0</v>
      </c>
      <c r="H276" s="3">
        <f t="shared" si="38"/>
        <v>73</v>
      </c>
      <c r="I276" s="88">
        <f t="shared" si="39"/>
        <v>0.5748031496</v>
      </c>
      <c r="J276" s="3">
        <v>184330.63999999998</v>
      </c>
      <c r="K276" s="3">
        <f t="shared" si="40"/>
        <v>1451.422362</v>
      </c>
      <c r="L276" s="3">
        <f t="shared" si="41"/>
        <v>2525.07726</v>
      </c>
      <c r="M276" s="3"/>
      <c r="N276" s="3">
        <f t="shared" si="42"/>
        <v>134324.9894</v>
      </c>
      <c r="O276" s="3">
        <f t="shared" si="43"/>
        <v>1057.677082</v>
      </c>
      <c r="P276" s="3">
        <f t="shared" si="44"/>
        <v>1840.068348</v>
      </c>
      <c r="Q276" s="3"/>
      <c r="R276" s="3">
        <f t="shared" ref="R276:T276" si="309">N276-J276</f>
        <v>-50005.65057</v>
      </c>
      <c r="S276" s="3">
        <f t="shared" si="309"/>
        <v>-393.74528</v>
      </c>
      <c r="T276" s="3">
        <f t="shared" si="309"/>
        <v>-685.0089119</v>
      </c>
      <c r="U276" s="3"/>
      <c r="V276" s="3">
        <f t="shared" si="46"/>
        <v>0</v>
      </c>
      <c r="W276" s="3">
        <f t="shared" si="47"/>
        <v>0</v>
      </c>
      <c r="X276" s="3">
        <f t="shared" si="48"/>
        <v>0</v>
      </c>
      <c r="Y276" s="3"/>
      <c r="Z276" s="3"/>
    </row>
    <row r="277" ht="14.25" customHeight="1">
      <c r="A277" s="15">
        <v>916.0</v>
      </c>
      <c r="B277" s="2">
        <v>6.0</v>
      </c>
      <c r="C277" s="2">
        <v>0.0</v>
      </c>
      <c r="D277" s="3" t="s">
        <v>4389</v>
      </c>
      <c r="E277" s="3">
        <v>902.0</v>
      </c>
      <c r="F277" s="3">
        <v>412.0</v>
      </c>
      <c r="G277" s="3">
        <v>57.0</v>
      </c>
      <c r="H277" s="3">
        <f t="shared" si="38"/>
        <v>440.5</v>
      </c>
      <c r="I277" s="88">
        <f t="shared" si="39"/>
        <v>0.4883592018</v>
      </c>
      <c r="J277" s="3">
        <v>914374.11</v>
      </c>
      <c r="K277" s="3">
        <f t="shared" si="40"/>
        <v>1013.718525</v>
      </c>
      <c r="L277" s="3">
        <f t="shared" si="41"/>
        <v>2075.764154</v>
      </c>
      <c r="M277" s="3"/>
      <c r="N277" s="3">
        <f t="shared" si="42"/>
        <v>810550.1075</v>
      </c>
      <c r="O277" s="3">
        <f t="shared" si="43"/>
        <v>898.6143098</v>
      </c>
      <c r="P277" s="3">
        <f t="shared" si="44"/>
        <v>1840.068348</v>
      </c>
      <c r="Q277" s="3"/>
      <c r="R277" s="3">
        <f t="shared" ref="R277:T277" si="310">N277-J277</f>
        <v>-103824.0025</v>
      </c>
      <c r="S277" s="3">
        <f t="shared" si="310"/>
        <v>-115.1042157</v>
      </c>
      <c r="T277" s="3">
        <f t="shared" si="310"/>
        <v>-235.695806</v>
      </c>
      <c r="U277" s="3"/>
      <c r="V277" s="3">
        <f t="shared" si="46"/>
        <v>0</v>
      </c>
      <c r="W277" s="3">
        <f t="shared" si="47"/>
        <v>0</v>
      </c>
      <c r="X277" s="3">
        <f t="shared" si="48"/>
        <v>0</v>
      </c>
      <c r="Y277" s="3"/>
      <c r="Z277" s="3"/>
    </row>
    <row r="278" ht="14.25" customHeight="1">
      <c r="A278" s="15">
        <v>917.0</v>
      </c>
      <c r="B278" s="2">
        <v>6.0</v>
      </c>
      <c r="C278" s="2">
        <v>0.0</v>
      </c>
      <c r="D278" s="3" t="s">
        <v>4390</v>
      </c>
      <c r="E278" s="3">
        <v>780.0</v>
      </c>
      <c r="F278" s="3">
        <v>238.0</v>
      </c>
      <c r="G278" s="3">
        <v>39.0</v>
      </c>
      <c r="H278" s="3">
        <f t="shared" si="38"/>
        <v>257.5</v>
      </c>
      <c r="I278" s="88">
        <f t="shared" si="39"/>
        <v>0.3301282051</v>
      </c>
      <c r="J278" s="3">
        <v>457159.69000000006</v>
      </c>
      <c r="K278" s="3">
        <f t="shared" si="40"/>
        <v>586.1021667</v>
      </c>
      <c r="L278" s="3">
        <f t="shared" si="41"/>
        <v>1775.377437</v>
      </c>
      <c r="M278" s="3"/>
      <c r="N278" s="3">
        <f t="shared" si="42"/>
        <v>473817.5997</v>
      </c>
      <c r="O278" s="3">
        <f t="shared" si="43"/>
        <v>607.4584612</v>
      </c>
      <c r="P278" s="3">
        <f t="shared" si="44"/>
        <v>1840.068348</v>
      </c>
      <c r="Q278" s="3"/>
      <c r="R278" s="3">
        <f t="shared" ref="R278:T278" si="311">N278-J278</f>
        <v>16657.90972</v>
      </c>
      <c r="S278" s="3">
        <f t="shared" si="311"/>
        <v>21.35629451</v>
      </c>
      <c r="T278" s="3">
        <f t="shared" si="311"/>
        <v>64.69091152</v>
      </c>
      <c r="U278" s="3"/>
      <c r="V278" s="3">
        <f t="shared" si="46"/>
        <v>8.865448832</v>
      </c>
      <c r="W278" s="3">
        <f t="shared" si="47"/>
        <v>6915.050089</v>
      </c>
      <c r="X278" s="3">
        <f t="shared" si="48"/>
        <v>0</v>
      </c>
      <c r="Y278" s="3"/>
      <c r="Z278" s="3"/>
    </row>
    <row r="279" ht="14.25" customHeight="1">
      <c r="A279" s="15">
        <v>926.0</v>
      </c>
      <c r="B279" s="2">
        <v>83.0</v>
      </c>
      <c r="C279" s="2">
        <v>0.0</v>
      </c>
      <c r="D279" s="3" t="s">
        <v>321</v>
      </c>
      <c r="E279" s="3">
        <v>57.0</v>
      </c>
      <c r="F279" s="3">
        <v>33.0</v>
      </c>
      <c r="G279" s="3">
        <v>1.0</v>
      </c>
      <c r="H279" s="3">
        <f t="shared" si="38"/>
        <v>33.5</v>
      </c>
      <c r="I279" s="88">
        <f t="shared" si="39"/>
        <v>0.5877192982</v>
      </c>
      <c r="J279" s="3">
        <v>84393.66</v>
      </c>
      <c r="K279" s="3">
        <f t="shared" si="40"/>
        <v>1480.590526</v>
      </c>
      <c r="L279" s="3">
        <f t="shared" si="41"/>
        <v>2519.213731</v>
      </c>
      <c r="M279" s="3"/>
      <c r="N279" s="3">
        <f t="shared" si="42"/>
        <v>61642.28967</v>
      </c>
      <c r="O279" s="3">
        <f t="shared" si="43"/>
        <v>1081.443678</v>
      </c>
      <c r="P279" s="3">
        <f t="shared" si="44"/>
        <v>1840.068348</v>
      </c>
      <c r="Q279" s="3"/>
      <c r="R279" s="3">
        <f t="shared" ref="R279:T279" si="312">N279-J279</f>
        <v>-22751.37033</v>
      </c>
      <c r="S279" s="3">
        <f t="shared" si="312"/>
        <v>-399.1468479</v>
      </c>
      <c r="T279" s="3">
        <f t="shared" si="312"/>
        <v>-679.1453829</v>
      </c>
      <c r="U279" s="3"/>
      <c r="V279" s="3">
        <f t="shared" si="46"/>
        <v>0</v>
      </c>
      <c r="W279" s="3">
        <f t="shared" si="47"/>
        <v>0</v>
      </c>
      <c r="X279" s="3">
        <f t="shared" si="48"/>
        <v>0</v>
      </c>
      <c r="Y279" s="3"/>
      <c r="Z279" s="3"/>
    </row>
    <row r="280" ht="14.25" customHeight="1">
      <c r="A280" s="15">
        <v>935.0</v>
      </c>
      <c r="B280" s="2">
        <v>52.0</v>
      </c>
      <c r="C280" s="2">
        <v>0.0</v>
      </c>
      <c r="D280" s="3" t="s">
        <v>322</v>
      </c>
      <c r="E280" s="3">
        <v>86.0</v>
      </c>
      <c r="F280" s="3">
        <v>16.0</v>
      </c>
      <c r="G280" s="3">
        <v>3.0</v>
      </c>
      <c r="H280" s="3">
        <f t="shared" si="38"/>
        <v>17.5</v>
      </c>
      <c r="I280" s="88">
        <f t="shared" si="39"/>
        <v>0.2034883721</v>
      </c>
      <c r="J280" s="3">
        <v>37325.86</v>
      </c>
      <c r="K280" s="3">
        <f t="shared" si="40"/>
        <v>434.0216279</v>
      </c>
      <c r="L280" s="3">
        <f t="shared" si="41"/>
        <v>2132.906286</v>
      </c>
      <c r="M280" s="3"/>
      <c r="N280" s="3">
        <f t="shared" si="42"/>
        <v>32201.1961</v>
      </c>
      <c r="O280" s="3">
        <f t="shared" si="43"/>
        <v>374.4325128</v>
      </c>
      <c r="P280" s="3">
        <f t="shared" si="44"/>
        <v>1840.068348</v>
      </c>
      <c r="Q280" s="3"/>
      <c r="R280" s="3">
        <f t="shared" ref="R280:T280" si="313">N280-J280</f>
        <v>-5124.663903</v>
      </c>
      <c r="S280" s="3">
        <f t="shared" si="313"/>
        <v>-59.58911515</v>
      </c>
      <c r="T280" s="3">
        <f t="shared" si="313"/>
        <v>-292.8379373</v>
      </c>
      <c r="U280" s="3"/>
      <c r="V280" s="3">
        <f t="shared" si="46"/>
        <v>160.9459876</v>
      </c>
      <c r="W280" s="3">
        <f t="shared" si="47"/>
        <v>13841.35493</v>
      </c>
      <c r="X280" s="3">
        <f t="shared" si="48"/>
        <v>220.5351027</v>
      </c>
      <c r="Y280" s="3"/>
      <c r="Z280" s="3"/>
    </row>
    <row r="281" ht="14.25" customHeight="1">
      <c r="A281" s="15">
        <v>938.0</v>
      </c>
      <c r="B281" s="2">
        <v>52.0</v>
      </c>
      <c r="C281" s="2">
        <v>0.0</v>
      </c>
      <c r="D281" s="3" t="s">
        <v>323</v>
      </c>
      <c r="E281" s="3">
        <v>198.0</v>
      </c>
      <c r="F281" s="3">
        <v>100.0</v>
      </c>
      <c r="G281" s="3">
        <v>11.0</v>
      </c>
      <c r="H281" s="3">
        <f t="shared" si="38"/>
        <v>105.5</v>
      </c>
      <c r="I281" s="88">
        <f t="shared" si="39"/>
        <v>0.5328282828</v>
      </c>
      <c r="J281" s="3">
        <v>284431.81</v>
      </c>
      <c r="K281" s="3">
        <f t="shared" si="40"/>
        <v>1436.524293</v>
      </c>
      <c r="L281" s="3">
        <f t="shared" si="41"/>
        <v>2696.036114</v>
      </c>
      <c r="M281" s="3"/>
      <c r="N281" s="3">
        <f t="shared" si="42"/>
        <v>194127.2108</v>
      </c>
      <c r="O281" s="3">
        <f t="shared" si="43"/>
        <v>980.4404584</v>
      </c>
      <c r="P281" s="3">
        <f t="shared" si="44"/>
        <v>1840.068348</v>
      </c>
      <c r="Q281" s="3"/>
      <c r="R281" s="3">
        <f t="shared" ref="R281:T281" si="314">N281-J281</f>
        <v>-90304.59924</v>
      </c>
      <c r="S281" s="3">
        <f t="shared" si="314"/>
        <v>-456.0838346</v>
      </c>
      <c r="T281" s="3">
        <f t="shared" si="314"/>
        <v>-855.9677653</v>
      </c>
      <c r="U281" s="3"/>
      <c r="V281" s="3">
        <f t="shared" si="46"/>
        <v>0</v>
      </c>
      <c r="W281" s="3">
        <f t="shared" si="47"/>
        <v>0</v>
      </c>
      <c r="X281" s="3">
        <f t="shared" si="48"/>
        <v>0</v>
      </c>
      <c r="Y281" s="3"/>
      <c r="Z281" s="3"/>
    </row>
    <row r="282" ht="14.25" customHeight="1">
      <c r="A282" s="15">
        <v>966.0</v>
      </c>
      <c r="B282" s="2">
        <v>51.0</v>
      </c>
      <c r="C282" s="2">
        <v>0.0</v>
      </c>
      <c r="D282" s="3" t="s">
        <v>324</v>
      </c>
      <c r="E282" s="3">
        <v>90.0</v>
      </c>
      <c r="F282" s="3">
        <v>33.0</v>
      </c>
      <c r="G282" s="3">
        <v>10.0</v>
      </c>
      <c r="H282" s="3">
        <f t="shared" si="38"/>
        <v>38</v>
      </c>
      <c r="I282" s="88">
        <f t="shared" si="39"/>
        <v>0.4222222222</v>
      </c>
      <c r="J282" s="3">
        <v>65840.19</v>
      </c>
      <c r="K282" s="3">
        <f t="shared" si="40"/>
        <v>731.5576667</v>
      </c>
      <c r="L282" s="3">
        <f t="shared" si="41"/>
        <v>1732.636579</v>
      </c>
      <c r="M282" s="3"/>
      <c r="N282" s="3">
        <f t="shared" si="42"/>
        <v>69922.59724</v>
      </c>
      <c r="O282" s="3">
        <f t="shared" si="43"/>
        <v>776.9177471</v>
      </c>
      <c r="P282" s="3">
        <f t="shared" si="44"/>
        <v>1840.068348</v>
      </c>
      <c r="Q282" s="3"/>
      <c r="R282" s="3">
        <f t="shared" ref="R282:T282" si="315">N282-J282</f>
        <v>4082.40724</v>
      </c>
      <c r="S282" s="3">
        <f t="shared" si="315"/>
        <v>45.36008044</v>
      </c>
      <c r="T282" s="3">
        <f t="shared" si="315"/>
        <v>107.4317695</v>
      </c>
      <c r="U282" s="3"/>
      <c r="V282" s="3">
        <f t="shared" si="46"/>
        <v>0</v>
      </c>
      <c r="W282" s="3">
        <f t="shared" si="47"/>
        <v>0</v>
      </c>
      <c r="X282" s="3">
        <f t="shared" si="48"/>
        <v>0</v>
      </c>
      <c r="Y282" s="3"/>
      <c r="Z282" s="3"/>
    </row>
    <row r="283" ht="14.25" customHeight="1">
      <c r="A283" s="15">
        <v>991.0</v>
      </c>
      <c r="B283" s="2">
        <v>83.0</v>
      </c>
      <c r="C283" s="2">
        <v>0.0</v>
      </c>
      <c r="D283" s="3" t="s">
        <v>325</v>
      </c>
      <c r="E283" s="3">
        <v>218.0</v>
      </c>
      <c r="F283" s="3">
        <v>111.0</v>
      </c>
      <c r="G283" s="3">
        <v>25.0</v>
      </c>
      <c r="H283" s="3">
        <f t="shared" si="38"/>
        <v>123.5</v>
      </c>
      <c r="I283" s="88">
        <f t="shared" si="39"/>
        <v>0.5665137615</v>
      </c>
      <c r="J283" s="3">
        <v>308348.82000000007</v>
      </c>
      <c r="K283" s="3">
        <f t="shared" si="40"/>
        <v>1414.444128</v>
      </c>
      <c r="L283" s="3">
        <f t="shared" si="41"/>
        <v>2496.751579</v>
      </c>
      <c r="M283" s="3"/>
      <c r="N283" s="3">
        <f t="shared" si="42"/>
        <v>227248.441</v>
      </c>
      <c r="O283" s="3">
        <f t="shared" si="43"/>
        <v>1042.424041</v>
      </c>
      <c r="P283" s="3">
        <f t="shared" si="44"/>
        <v>1840.068348</v>
      </c>
      <c r="Q283" s="3"/>
      <c r="R283" s="3">
        <f t="shared" ref="R283:T283" si="316">N283-J283</f>
        <v>-81100.37897</v>
      </c>
      <c r="S283" s="3">
        <f t="shared" si="316"/>
        <v>-372.020087</v>
      </c>
      <c r="T283" s="3">
        <f t="shared" si="316"/>
        <v>-656.6832305</v>
      </c>
      <c r="U283" s="3"/>
      <c r="V283" s="3">
        <f t="shared" si="46"/>
        <v>0</v>
      </c>
      <c r="W283" s="3">
        <f t="shared" si="47"/>
        <v>0</v>
      </c>
      <c r="X283" s="3">
        <f t="shared" si="48"/>
        <v>0</v>
      </c>
      <c r="Y283" s="3"/>
      <c r="Z283" s="3"/>
    </row>
    <row r="284" ht="14.25" customHeight="1">
      <c r="A284" s="15">
        <v>998.0</v>
      </c>
      <c r="B284" s="2">
        <v>52.0</v>
      </c>
      <c r="C284" s="2">
        <v>0.0</v>
      </c>
      <c r="D284" s="3" t="s">
        <v>4391</v>
      </c>
      <c r="E284" s="3">
        <v>30.0</v>
      </c>
      <c r="F284" s="3">
        <v>5.0</v>
      </c>
      <c r="G284" s="3">
        <v>0.0</v>
      </c>
      <c r="H284" s="3">
        <f t="shared" si="38"/>
        <v>5</v>
      </c>
      <c r="I284" s="88">
        <f t="shared" si="39"/>
        <v>0.1666666667</v>
      </c>
      <c r="J284" s="3">
        <v>3447.99</v>
      </c>
      <c r="K284" s="3">
        <f t="shared" si="40"/>
        <v>114.933</v>
      </c>
      <c r="L284" s="3">
        <f t="shared" si="41"/>
        <v>689.598</v>
      </c>
      <c r="M284" s="3"/>
      <c r="N284" s="3">
        <f t="shared" si="42"/>
        <v>9200.341742</v>
      </c>
      <c r="O284" s="3">
        <f t="shared" si="43"/>
        <v>306.6780581</v>
      </c>
      <c r="P284" s="3">
        <f t="shared" si="44"/>
        <v>1840.068348</v>
      </c>
      <c r="Q284" s="3"/>
      <c r="R284" s="3">
        <f t="shared" ref="R284:T284" si="317">N284-J284</f>
        <v>5752.351742</v>
      </c>
      <c r="S284" s="3">
        <f t="shared" si="317"/>
        <v>191.7450581</v>
      </c>
      <c r="T284" s="3">
        <f t="shared" si="317"/>
        <v>1150.470348</v>
      </c>
      <c r="U284" s="3"/>
      <c r="V284" s="3">
        <f t="shared" si="46"/>
        <v>480.0346155</v>
      </c>
      <c r="W284" s="3">
        <f t="shared" si="47"/>
        <v>14401.03846</v>
      </c>
      <c r="X284" s="3">
        <f t="shared" si="48"/>
        <v>288.2895574</v>
      </c>
      <c r="Y284" s="3"/>
      <c r="Z284" s="3"/>
    </row>
    <row r="285" ht="14.25" customHeight="1">
      <c r="A285" s="15">
        <v>2071.0</v>
      </c>
      <c r="B285" s="2">
        <v>1.0</v>
      </c>
      <c r="C285" s="2">
        <f>IF(A285&gt;=6000, 0,VLOOKUP(A285,'Fall20 data fy22 comp rev '!$K$11:$N$536,3,0))</f>
        <v>6</v>
      </c>
      <c r="D285" s="3" t="s">
        <v>335</v>
      </c>
      <c r="E285" s="3">
        <v>915.0</v>
      </c>
      <c r="F285" s="3">
        <v>142.0</v>
      </c>
      <c r="G285" s="3">
        <v>95.0</v>
      </c>
      <c r="H285" s="3">
        <f t="shared" si="38"/>
        <v>189.5</v>
      </c>
      <c r="I285" s="88">
        <f t="shared" si="39"/>
        <v>0.2071038251</v>
      </c>
      <c r="J285" s="3">
        <v>161727.15000000002</v>
      </c>
      <c r="K285" s="3">
        <f t="shared" si="40"/>
        <v>176.7509836</v>
      </c>
      <c r="L285" s="3">
        <f t="shared" si="41"/>
        <v>853.4414248</v>
      </c>
      <c r="M285" s="3"/>
      <c r="N285" s="3">
        <f t="shared" si="42"/>
        <v>348692.952</v>
      </c>
      <c r="O285" s="3">
        <f t="shared" si="43"/>
        <v>381.0851935</v>
      </c>
      <c r="P285" s="3">
        <f t="shared" si="44"/>
        <v>1840.068348</v>
      </c>
      <c r="Q285" s="3"/>
      <c r="R285" s="3">
        <f t="shared" ref="R285:T285" si="318">N285-J285</f>
        <v>186965.802</v>
      </c>
      <c r="S285" s="3">
        <f t="shared" si="318"/>
        <v>204.3342099</v>
      </c>
      <c r="T285" s="3">
        <f t="shared" si="318"/>
        <v>986.6269236</v>
      </c>
      <c r="U285" s="3"/>
      <c r="V285" s="3">
        <f t="shared" si="46"/>
        <v>418.2166319</v>
      </c>
      <c r="W285" s="3">
        <f t="shared" si="47"/>
        <v>382668.2182</v>
      </c>
      <c r="X285" s="3">
        <f t="shared" si="48"/>
        <v>213.882422</v>
      </c>
      <c r="Y285" s="3"/>
      <c r="Z285" s="3"/>
    </row>
    <row r="286" ht="14.25" customHeight="1">
      <c r="A286" s="15">
        <v>2125.0</v>
      </c>
      <c r="B286" s="2">
        <v>1.0</v>
      </c>
      <c r="C286" s="2">
        <f>IF(A286&gt;=6000, 0,VLOOKUP(A286,'Fall20 data fy22 comp rev '!$K$11:$N$536,3,0))</f>
        <v>5</v>
      </c>
      <c r="D286" s="3" t="s">
        <v>336</v>
      </c>
      <c r="E286" s="3">
        <v>1075.0</v>
      </c>
      <c r="F286" s="3">
        <v>281.0</v>
      </c>
      <c r="G286" s="3">
        <v>89.0</v>
      </c>
      <c r="H286" s="3">
        <f t="shared" si="38"/>
        <v>325.5</v>
      </c>
      <c r="I286" s="88">
        <f t="shared" si="39"/>
        <v>0.3027906977</v>
      </c>
      <c r="J286" s="3">
        <v>412500.00999999995</v>
      </c>
      <c r="K286" s="3">
        <f t="shared" si="40"/>
        <v>383.7209395</v>
      </c>
      <c r="L286" s="3">
        <f t="shared" si="41"/>
        <v>1267.281137</v>
      </c>
      <c r="M286" s="3"/>
      <c r="N286" s="3">
        <f t="shared" si="42"/>
        <v>598942.2474</v>
      </c>
      <c r="O286" s="3">
        <f t="shared" si="43"/>
        <v>557.155579</v>
      </c>
      <c r="P286" s="3">
        <f t="shared" si="44"/>
        <v>1840.068348</v>
      </c>
      <c r="Q286" s="3"/>
      <c r="R286" s="3">
        <f t="shared" ref="R286:T286" si="319">N286-J286</f>
        <v>186442.2374</v>
      </c>
      <c r="S286" s="3">
        <f t="shared" si="319"/>
        <v>173.4346395</v>
      </c>
      <c r="T286" s="3">
        <f t="shared" si="319"/>
        <v>572.7872117</v>
      </c>
      <c r="U286" s="3"/>
      <c r="V286" s="3">
        <f t="shared" si="46"/>
        <v>211.246676</v>
      </c>
      <c r="W286" s="3">
        <f t="shared" si="47"/>
        <v>227090.1767</v>
      </c>
      <c r="X286" s="3">
        <f t="shared" si="48"/>
        <v>37.81203651</v>
      </c>
      <c r="Y286" s="3"/>
      <c r="Z286" s="3"/>
    </row>
    <row r="287" ht="14.25" customHeight="1">
      <c r="A287" s="15">
        <v>2134.0</v>
      </c>
      <c r="B287" s="2">
        <v>1.0</v>
      </c>
      <c r="C287" s="2">
        <f>IF(A287&gt;=6000, 0,VLOOKUP(A287,'Fall20 data fy22 comp rev '!$K$11:$N$536,3,0))</f>
        <v>6</v>
      </c>
      <c r="D287" s="3" t="s">
        <v>337</v>
      </c>
      <c r="E287" s="3">
        <v>722.0</v>
      </c>
      <c r="F287" s="3">
        <v>264.0</v>
      </c>
      <c r="G287" s="3">
        <v>74.0</v>
      </c>
      <c r="H287" s="3">
        <f t="shared" si="38"/>
        <v>301</v>
      </c>
      <c r="I287" s="88">
        <f t="shared" si="39"/>
        <v>0.4168975069</v>
      </c>
      <c r="J287" s="3">
        <v>521576.9</v>
      </c>
      <c r="K287" s="3">
        <f t="shared" si="40"/>
        <v>722.4056787</v>
      </c>
      <c r="L287" s="3">
        <f t="shared" si="41"/>
        <v>1732.813621</v>
      </c>
      <c r="M287" s="3"/>
      <c r="N287" s="3">
        <f t="shared" si="42"/>
        <v>553860.5729</v>
      </c>
      <c r="O287" s="3">
        <f t="shared" si="43"/>
        <v>767.119907</v>
      </c>
      <c r="P287" s="3">
        <f t="shared" si="44"/>
        <v>1840.068348</v>
      </c>
      <c r="Q287" s="3"/>
      <c r="R287" s="3">
        <f t="shared" ref="R287:T287" si="320">N287-J287</f>
        <v>32283.67287</v>
      </c>
      <c r="S287" s="3">
        <f t="shared" si="320"/>
        <v>44.71422836</v>
      </c>
      <c r="T287" s="3">
        <f t="shared" si="320"/>
        <v>107.2547272</v>
      </c>
      <c r="U287" s="3"/>
      <c r="V287" s="3">
        <f t="shared" si="46"/>
        <v>0</v>
      </c>
      <c r="W287" s="3">
        <f t="shared" si="47"/>
        <v>0</v>
      </c>
      <c r="X287" s="3">
        <f t="shared" si="48"/>
        <v>0</v>
      </c>
      <c r="Y287" s="3"/>
      <c r="Z287" s="3"/>
    </row>
    <row r="288" ht="14.25" customHeight="1">
      <c r="A288" s="15">
        <v>2135.0</v>
      </c>
      <c r="B288" s="2">
        <v>1.0</v>
      </c>
      <c r="C288" s="2">
        <f>IF(A288&gt;=6000, 0,VLOOKUP(A288,'Fall20 data fy22 comp rev '!$K$11:$N$536,3,0))</f>
        <v>5</v>
      </c>
      <c r="D288" s="3" t="s">
        <v>338</v>
      </c>
      <c r="E288" s="3">
        <v>904.0</v>
      </c>
      <c r="F288" s="3">
        <v>194.0</v>
      </c>
      <c r="G288" s="3">
        <v>84.0</v>
      </c>
      <c r="H288" s="3">
        <f t="shared" si="38"/>
        <v>236</v>
      </c>
      <c r="I288" s="88">
        <f t="shared" si="39"/>
        <v>0.2610619469</v>
      </c>
      <c r="J288" s="3">
        <v>256793.15999999997</v>
      </c>
      <c r="K288" s="3">
        <f t="shared" si="40"/>
        <v>284.0632301</v>
      </c>
      <c r="L288" s="3">
        <f t="shared" si="41"/>
        <v>1088.10661</v>
      </c>
      <c r="M288" s="3"/>
      <c r="N288" s="3">
        <f t="shared" si="42"/>
        <v>434256.1302</v>
      </c>
      <c r="O288" s="3">
        <f t="shared" si="43"/>
        <v>480.3718255</v>
      </c>
      <c r="P288" s="3">
        <f t="shared" si="44"/>
        <v>1840.068348</v>
      </c>
      <c r="Q288" s="3"/>
      <c r="R288" s="3">
        <f t="shared" ref="R288:T288" si="321">N288-J288</f>
        <v>177462.9702</v>
      </c>
      <c r="S288" s="3">
        <f t="shared" si="321"/>
        <v>196.3085954</v>
      </c>
      <c r="T288" s="3">
        <f t="shared" si="321"/>
        <v>751.9617382</v>
      </c>
      <c r="U288" s="3"/>
      <c r="V288" s="3">
        <f t="shared" si="46"/>
        <v>310.9043854</v>
      </c>
      <c r="W288" s="3">
        <f t="shared" si="47"/>
        <v>281057.5644</v>
      </c>
      <c r="X288" s="3">
        <f t="shared" si="48"/>
        <v>114.59579</v>
      </c>
      <c r="Y288" s="3"/>
      <c r="Z288" s="3"/>
    </row>
    <row r="289" ht="14.25" customHeight="1">
      <c r="A289" s="15">
        <v>2137.0</v>
      </c>
      <c r="B289" s="2">
        <v>1.0</v>
      </c>
      <c r="C289" s="2">
        <f>IF(A289&gt;=6000, 0,VLOOKUP(A289,'Fall20 data fy22 comp rev '!$K$11:$N$536,3,0))</f>
        <v>6</v>
      </c>
      <c r="D289" s="3" t="s">
        <v>4392</v>
      </c>
      <c r="E289" s="3">
        <v>554.0</v>
      </c>
      <c r="F289" s="3">
        <v>100.0</v>
      </c>
      <c r="G289" s="3">
        <v>51.0</v>
      </c>
      <c r="H289" s="3">
        <f t="shared" si="38"/>
        <v>125.5</v>
      </c>
      <c r="I289" s="88">
        <f t="shared" si="39"/>
        <v>0.226534296</v>
      </c>
      <c r="J289" s="3">
        <v>126590.48999999999</v>
      </c>
      <c r="K289" s="3">
        <f t="shared" si="40"/>
        <v>228.5026895</v>
      </c>
      <c r="L289" s="3">
        <f t="shared" si="41"/>
        <v>1008.689163</v>
      </c>
      <c r="M289" s="3"/>
      <c r="N289" s="3">
        <f t="shared" si="42"/>
        <v>230928.5777</v>
      </c>
      <c r="O289" s="3">
        <f t="shared" si="43"/>
        <v>416.838588</v>
      </c>
      <c r="P289" s="3">
        <f t="shared" si="44"/>
        <v>1840.068348</v>
      </c>
      <c r="Q289" s="3"/>
      <c r="R289" s="3">
        <f t="shared" ref="R289:T289" si="322">N289-J289</f>
        <v>104338.0877</v>
      </c>
      <c r="S289" s="3">
        <f t="shared" si="322"/>
        <v>188.3358984</v>
      </c>
      <c r="T289" s="3">
        <f t="shared" si="322"/>
        <v>831.3791851</v>
      </c>
      <c r="U289" s="3"/>
      <c r="V289" s="3">
        <f t="shared" si="46"/>
        <v>366.464926</v>
      </c>
      <c r="W289" s="3">
        <f t="shared" si="47"/>
        <v>203021.569</v>
      </c>
      <c r="X289" s="3">
        <f t="shared" si="48"/>
        <v>178.1290275</v>
      </c>
      <c r="Y289" s="3"/>
      <c r="Z289" s="3"/>
    </row>
    <row r="290" ht="14.25" customHeight="1">
      <c r="A290" s="15">
        <v>2142.0</v>
      </c>
      <c r="B290" s="2">
        <v>1.0</v>
      </c>
      <c r="C290" s="2">
        <f>IF(A290&gt;=6000, 0,VLOOKUP(A290,'Fall20 data fy22 comp rev '!$K$11:$N$536,3,0))</f>
        <v>5</v>
      </c>
      <c r="D290" s="3" t="s">
        <v>4393</v>
      </c>
      <c r="E290" s="3">
        <v>2057.0</v>
      </c>
      <c r="F290" s="3">
        <v>732.0</v>
      </c>
      <c r="G290" s="3">
        <v>198.0</v>
      </c>
      <c r="H290" s="3">
        <f t="shared" si="38"/>
        <v>831</v>
      </c>
      <c r="I290" s="88">
        <f t="shared" si="39"/>
        <v>0.4039863879</v>
      </c>
      <c r="J290" s="3">
        <v>1454778.1300000001</v>
      </c>
      <c r="K290" s="3">
        <f t="shared" si="40"/>
        <v>707.2329266</v>
      </c>
      <c r="L290" s="3">
        <f t="shared" si="41"/>
        <v>1750.635535</v>
      </c>
      <c r="M290" s="3"/>
      <c r="N290" s="3">
        <f t="shared" si="42"/>
        <v>1529096.798</v>
      </c>
      <c r="O290" s="3">
        <f t="shared" si="43"/>
        <v>743.3625656</v>
      </c>
      <c r="P290" s="3">
        <f t="shared" si="44"/>
        <v>1840.068348</v>
      </c>
      <c r="Q290" s="3"/>
      <c r="R290" s="3">
        <f t="shared" ref="R290:T290" si="323">N290-J290</f>
        <v>74318.66754</v>
      </c>
      <c r="S290" s="3">
        <f t="shared" si="323"/>
        <v>36.12963905</v>
      </c>
      <c r="T290" s="3">
        <f t="shared" si="323"/>
        <v>89.43281292</v>
      </c>
      <c r="U290" s="3"/>
      <c r="V290" s="3">
        <f t="shared" si="46"/>
        <v>0</v>
      </c>
      <c r="W290" s="3">
        <f t="shared" si="47"/>
        <v>0</v>
      </c>
      <c r="X290" s="3">
        <f t="shared" si="48"/>
        <v>0</v>
      </c>
      <c r="Y290" s="3"/>
      <c r="Z290" s="3"/>
    </row>
    <row r="291" ht="14.25" customHeight="1">
      <c r="A291" s="15">
        <v>2143.0</v>
      </c>
      <c r="B291" s="2">
        <v>1.0</v>
      </c>
      <c r="C291" s="2">
        <f>IF(A291&gt;=6000, 0,VLOOKUP(A291,'Fall20 data fy22 comp rev '!$K$11:$N$536,3,0))</f>
        <v>6</v>
      </c>
      <c r="D291" s="3" t="s">
        <v>341</v>
      </c>
      <c r="E291" s="3">
        <v>791.0</v>
      </c>
      <c r="F291" s="3">
        <v>175.0</v>
      </c>
      <c r="G291" s="3">
        <v>102.0</v>
      </c>
      <c r="H291" s="3">
        <f t="shared" si="38"/>
        <v>226</v>
      </c>
      <c r="I291" s="88">
        <f t="shared" si="39"/>
        <v>0.2857142857</v>
      </c>
      <c r="J291" s="3">
        <v>268450.65</v>
      </c>
      <c r="K291" s="3">
        <f t="shared" si="40"/>
        <v>339.3813527</v>
      </c>
      <c r="L291" s="3">
        <f t="shared" si="41"/>
        <v>1187.834735</v>
      </c>
      <c r="M291" s="3"/>
      <c r="N291" s="3">
        <f t="shared" si="42"/>
        <v>415855.4467</v>
      </c>
      <c r="O291" s="3">
        <f t="shared" si="43"/>
        <v>525.7338138</v>
      </c>
      <c r="P291" s="3">
        <f t="shared" si="44"/>
        <v>1840.068348</v>
      </c>
      <c r="Q291" s="3"/>
      <c r="R291" s="3">
        <f t="shared" ref="R291:T291" si="324">N291-J291</f>
        <v>147404.7967</v>
      </c>
      <c r="S291" s="3">
        <f t="shared" si="324"/>
        <v>186.3524611</v>
      </c>
      <c r="T291" s="3">
        <f t="shared" si="324"/>
        <v>652.2336139</v>
      </c>
      <c r="U291" s="3"/>
      <c r="V291" s="3">
        <f t="shared" si="46"/>
        <v>255.5862628</v>
      </c>
      <c r="W291" s="3">
        <f t="shared" si="47"/>
        <v>202168.7339</v>
      </c>
      <c r="X291" s="3">
        <f t="shared" si="48"/>
        <v>69.23380166</v>
      </c>
      <c r="Y291" s="3"/>
      <c r="Z291" s="3"/>
    </row>
    <row r="292" ht="14.25" customHeight="1">
      <c r="A292" s="15">
        <v>2144.0</v>
      </c>
      <c r="B292" s="2">
        <v>1.0</v>
      </c>
      <c r="C292" s="2">
        <f>IF(A292&gt;=6000, 0,VLOOKUP(A292,'Fall20 data fy22 comp rev '!$K$11:$N$536,3,0))</f>
        <v>4</v>
      </c>
      <c r="D292" s="3" t="s">
        <v>342</v>
      </c>
      <c r="E292" s="3">
        <v>3475.0</v>
      </c>
      <c r="F292" s="3">
        <v>468.0</v>
      </c>
      <c r="G292" s="3">
        <v>190.0</v>
      </c>
      <c r="H292" s="3">
        <f t="shared" si="38"/>
        <v>563</v>
      </c>
      <c r="I292" s="88">
        <f t="shared" si="39"/>
        <v>0.1620143885</v>
      </c>
      <c r="J292" s="3">
        <v>396464.11999999994</v>
      </c>
      <c r="K292" s="3">
        <f t="shared" si="40"/>
        <v>114.0903942</v>
      </c>
      <c r="L292" s="3">
        <f t="shared" si="41"/>
        <v>704.1991474</v>
      </c>
      <c r="M292" s="3"/>
      <c r="N292" s="3">
        <f t="shared" si="42"/>
        <v>1035958.48</v>
      </c>
      <c r="O292" s="3">
        <f t="shared" si="43"/>
        <v>298.1175482</v>
      </c>
      <c r="P292" s="3">
        <f t="shared" si="44"/>
        <v>1840.068348</v>
      </c>
      <c r="Q292" s="3"/>
      <c r="R292" s="3">
        <f t="shared" ref="R292:T292" si="325">N292-J292</f>
        <v>639494.3602</v>
      </c>
      <c r="S292" s="3">
        <f t="shared" si="325"/>
        <v>184.027154</v>
      </c>
      <c r="T292" s="3">
        <f t="shared" si="325"/>
        <v>1135.869201</v>
      </c>
      <c r="U292" s="3"/>
      <c r="V292" s="3">
        <f t="shared" si="46"/>
        <v>480.8772213</v>
      </c>
      <c r="W292" s="3">
        <f t="shared" si="47"/>
        <v>1671048.344</v>
      </c>
      <c r="X292" s="3">
        <f t="shared" si="48"/>
        <v>296.8500673</v>
      </c>
      <c r="Y292" s="3"/>
      <c r="Z292" s="3"/>
    </row>
    <row r="293" ht="14.25" customHeight="1">
      <c r="A293" s="15">
        <v>2149.0</v>
      </c>
      <c r="B293" s="2">
        <v>1.0</v>
      </c>
      <c r="C293" s="2">
        <f>IF(A293&gt;=6000, 0,VLOOKUP(A293,'Fall20 data fy22 comp rev '!$K$11:$N$536,3,0))</f>
        <v>5</v>
      </c>
      <c r="D293" s="3" t="s">
        <v>343</v>
      </c>
      <c r="E293" s="3">
        <v>1304.0</v>
      </c>
      <c r="F293" s="3">
        <v>263.0</v>
      </c>
      <c r="G293" s="3">
        <v>123.0</v>
      </c>
      <c r="H293" s="3">
        <f t="shared" si="38"/>
        <v>324.5</v>
      </c>
      <c r="I293" s="88">
        <f t="shared" si="39"/>
        <v>0.2488496933</v>
      </c>
      <c r="J293" s="3">
        <v>353008.5</v>
      </c>
      <c r="K293" s="3">
        <f t="shared" si="40"/>
        <v>270.7120399</v>
      </c>
      <c r="L293" s="3">
        <f t="shared" si="41"/>
        <v>1087.853621</v>
      </c>
      <c r="M293" s="3"/>
      <c r="N293" s="3">
        <f t="shared" si="42"/>
        <v>597102.1791</v>
      </c>
      <c r="O293" s="3">
        <f t="shared" si="43"/>
        <v>457.9004441</v>
      </c>
      <c r="P293" s="3">
        <f t="shared" si="44"/>
        <v>1840.068348</v>
      </c>
      <c r="Q293" s="3"/>
      <c r="R293" s="3">
        <f t="shared" ref="R293:T293" si="326">N293-J293</f>
        <v>244093.6791</v>
      </c>
      <c r="S293" s="3">
        <f t="shared" si="326"/>
        <v>187.1884042</v>
      </c>
      <c r="T293" s="3">
        <f t="shared" si="326"/>
        <v>752.2147275</v>
      </c>
      <c r="U293" s="3"/>
      <c r="V293" s="3">
        <f t="shared" si="46"/>
        <v>324.2555756</v>
      </c>
      <c r="W293" s="3">
        <f t="shared" si="47"/>
        <v>422829.2706</v>
      </c>
      <c r="X293" s="3">
        <f t="shared" si="48"/>
        <v>137.0671714</v>
      </c>
      <c r="Y293" s="3"/>
      <c r="Z293" s="3"/>
    </row>
    <row r="294" ht="14.25" customHeight="1">
      <c r="A294" s="15">
        <v>2154.0</v>
      </c>
      <c r="B294" s="2">
        <v>1.0</v>
      </c>
      <c r="C294" s="2" t="str">
        <f>IF(A294&gt;=6000, 0,VLOOKUP(A294,'Fall20 data fy22 comp rev '!$K$11:$N$536,3,0))</f>
        <v>#N/A</v>
      </c>
      <c r="D294" s="3" t="s">
        <v>4394</v>
      </c>
      <c r="E294" s="3">
        <v>738.0</v>
      </c>
      <c r="F294" s="3">
        <v>184.0</v>
      </c>
      <c r="G294" s="3">
        <v>84.0</v>
      </c>
      <c r="H294" s="3">
        <f t="shared" si="38"/>
        <v>226</v>
      </c>
      <c r="I294" s="88">
        <f t="shared" si="39"/>
        <v>0.3062330623</v>
      </c>
      <c r="J294" s="3">
        <v>302000.13999999996</v>
      </c>
      <c r="K294" s="3">
        <f t="shared" si="40"/>
        <v>409.2142818</v>
      </c>
      <c r="L294" s="3">
        <f t="shared" si="41"/>
        <v>1336.283805</v>
      </c>
      <c r="M294" s="3"/>
      <c r="N294" s="3">
        <f t="shared" si="42"/>
        <v>415855.4467</v>
      </c>
      <c r="O294" s="3">
        <f t="shared" si="43"/>
        <v>563.4897652</v>
      </c>
      <c r="P294" s="3">
        <f t="shared" si="44"/>
        <v>1840.068348</v>
      </c>
      <c r="Q294" s="3"/>
      <c r="R294" s="3">
        <f t="shared" ref="R294:T294" si="327">N294-J294</f>
        <v>113855.3067</v>
      </c>
      <c r="S294" s="3">
        <f t="shared" si="327"/>
        <v>154.2754834</v>
      </c>
      <c r="T294" s="3">
        <f t="shared" si="327"/>
        <v>503.7845431</v>
      </c>
      <c r="U294" s="3"/>
      <c r="V294" s="3">
        <f t="shared" si="46"/>
        <v>185.7533337</v>
      </c>
      <c r="W294" s="3">
        <f t="shared" si="47"/>
        <v>137085.9602</v>
      </c>
      <c r="X294" s="3">
        <f t="shared" si="48"/>
        <v>31.47785026</v>
      </c>
      <c r="Y294" s="3"/>
      <c r="Z294" s="3"/>
    </row>
    <row r="295" ht="14.25" customHeight="1">
      <c r="A295" s="15">
        <v>2155.0</v>
      </c>
      <c r="B295" s="2">
        <v>1.0</v>
      </c>
      <c r="C295" s="2">
        <f>IF(A295&gt;=6000, 0,VLOOKUP(A295,'Fall20 data fy22 comp rev '!$K$11:$N$536,3,0))</f>
        <v>5</v>
      </c>
      <c r="D295" s="3" t="s">
        <v>344</v>
      </c>
      <c r="E295" s="3">
        <v>1040.0</v>
      </c>
      <c r="F295" s="3">
        <v>354.0</v>
      </c>
      <c r="G295" s="3">
        <v>190.0</v>
      </c>
      <c r="H295" s="3">
        <f t="shared" si="38"/>
        <v>449</v>
      </c>
      <c r="I295" s="88">
        <f t="shared" si="39"/>
        <v>0.4317307692</v>
      </c>
      <c r="J295" s="3">
        <v>804914.1100000001</v>
      </c>
      <c r="K295" s="3">
        <f t="shared" si="40"/>
        <v>773.955875</v>
      </c>
      <c r="L295" s="3">
        <f t="shared" si="41"/>
        <v>1792.681759</v>
      </c>
      <c r="M295" s="3"/>
      <c r="N295" s="3">
        <f t="shared" si="42"/>
        <v>826190.6884</v>
      </c>
      <c r="O295" s="3">
        <f t="shared" si="43"/>
        <v>794.4141235</v>
      </c>
      <c r="P295" s="3">
        <f t="shared" si="44"/>
        <v>1840.068348</v>
      </c>
      <c r="Q295" s="3"/>
      <c r="R295" s="3">
        <f t="shared" ref="R295:T295" si="328">N295-J295</f>
        <v>21276.57844</v>
      </c>
      <c r="S295" s="3">
        <f t="shared" si="328"/>
        <v>20.4582485</v>
      </c>
      <c r="T295" s="3">
        <f t="shared" si="328"/>
        <v>47.38658895</v>
      </c>
      <c r="U295" s="3"/>
      <c r="V295" s="3">
        <f t="shared" si="46"/>
        <v>0</v>
      </c>
      <c r="W295" s="3">
        <f t="shared" si="47"/>
        <v>0</v>
      </c>
      <c r="X295" s="3">
        <f t="shared" si="48"/>
        <v>0</v>
      </c>
      <c r="Y295" s="3"/>
      <c r="Z295" s="3"/>
    </row>
    <row r="296" ht="14.25" customHeight="1">
      <c r="A296" s="15">
        <v>2159.0</v>
      </c>
      <c r="B296" s="2">
        <v>1.0</v>
      </c>
      <c r="C296" s="2">
        <f>IF(A296&gt;=6000, 0,VLOOKUP(A296,'Fall20 data fy22 comp rev '!$K$11:$N$536,3,0))</f>
        <v>6</v>
      </c>
      <c r="D296" s="3" t="s">
        <v>903</v>
      </c>
      <c r="E296" s="3">
        <v>504.0</v>
      </c>
      <c r="F296" s="3">
        <v>137.0</v>
      </c>
      <c r="G296" s="3">
        <v>48.0</v>
      </c>
      <c r="H296" s="3">
        <f t="shared" si="38"/>
        <v>161</v>
      </c>
      <c r="I296" s="88">
        <f t="shared" si="39"/>
        <v>0.3194444444</v>
      </c>
      <c r="J296" s="3">
        <v>220999.74</v>
      </c>
      <c r="K296" s="3">
        <f t="shared" si="40"/>
        <v>438.4915476</v>
      </c>
      <c r="L296" s="3">
        <f t="shared" si="41"/>
        <v>1372.669193</v>
      </c>
      <c r="M296" s="3"/>
      <c r="N296" s="3">
        <f t="shared" si="42"/>
        <v>296251.0041</v>
      </c>
      <c r="O296" s="3">
        <f t="shared" si="43"/>
        <v>587.7996113</v>
      </c>
      <c r="P296" s="3">
        <f t="shared" si="44"/>
        <v>1840.068348</v>
      </c>
      <c r="Q296" s="3"/>
      <c r="R296" s="3">
        <f t="shared" ref="R296:T296" si="329">N296-J296</f>
        <v>75251.2641</v>
      </c>
      <c r="S296" s="3">
        <f t="shared" si="329"/>
        <v>149.3080637</v>
      </c>
      <c r="T296" s="3">
        <f t="shared" si="329"/>
        <v>467.3991559</v>
      </c>
      <c r="U296" s="3"/>
      <c r="V296" s="3">
        <f t="shared" si="46"/>
        <v>156.4760679</v>
      </c>
      <c r="W296" s="3">
        <f t="shared" si="47"/>
        <v>78863.93821</v>
      </c>
      <c r="X296" s="3">
        <f t="shared" si="48"/>
        <v>7.168004198</v>
      </c>
      <c r="Y296" s="3"/>
      <c r="Z296" s="3"/>
    </row>
    <row r="297" ht="14.25" customHeight="1">
      <c r="A297" s="15">
        <v>2164.0</v>
      </c>
      <c r="B297" s="2">
        <v>1.0</v>
      </c>
      <c r="C297" s="2">
        <f>IF(A297&gt;=6000, 0,VLOOKUP(A297,'Fall20 data fy22 comp rev '!$K$11:$N$536,3,0))</f>
        <v>5</v>
      </c>
      <c r="D297" s="3" t="s">
        <v>346</v>
      </c>
      <c r="E297" s="3">
        <v>1642.0</v>
      </c>
      <c r="F297" s="3">
        <v>345.0</v>
      </c>
      <c r="G297" s="3">
        <v>114.0</v>
      </c>
      <c r="H297" s="3">
        <f t="shared" si="38"/>
        <v>402</v>
      </c>
      <c r="I297" s="88">
        <f t="shared" si="39"/>
        <v>0.2448233861</v>
      </c>
      <c r="J297" s="3">
        <v>424868.99</v>
      </c>
      <c r="K297" s="3">
        <f t="shared" si="40"/>
        <v>258.7509074</v>
      </c>
      <c r="L297" s="3">
        <f t="shared" si="41"/>
        <v>1056.888035</v>
      </c>
      <c r="M297" s="3"/>
      <c r="N297" s="3">
        <f t="shared" si="42"/>
        <v>739707.4761</v>
      </c>
      <c r="O297" s="3">
        <f t="shared" si="43"/>
        <v>450.4917637</v>
      </c>
      <c r="P297" s="3">
        <f t="shared" si="44"/>
        <v>1840.068348</v>
      </c>
      <c r="Q297" s="3"/>
      <c r="R297" s="3">
        <f t="shared" ref="R297:T297" si="330">N297-J297</f>
        <v>314838.4861</v>
      </c>
      <c r="S297" s="3">
        <f t="shared" si="330"/>
        <v>191.7408563</v>
      </c>
      <c r="T297" s="3">
        <f t="shared" si="330"/>
        <v>783.1803136</v>
      </c>
      <c r="U297" s="3"/>
      <c r="V297" s="3">
        <f t="shared" si="46"/>
        <v>336.2167081</v>
      </c>
      <c r="W297" s="3">
        <f t="shared" si="47"/>
        <v>552067.8346</v>
      </c>
      <c r="X297" s="3">
        <f t="shared" si="48"/>
        <v>144.4758518</v>
      </c>
      <c r="Y297" s="3"/>
      <c r="Z297" s="3"/>
    </row>
    <row r="298" ht="14.25" customHeight="1">
      <c r="A298" s="15">
        <v>2165.0</v>
      </c>
      <c r="B298" s="2">
        <v>1.0</v>
      </c>
      <c r="C298" s="2">
        <f>IF(A298&gt;=6000, 0,VLOOKUP(A298,'Fall20 data fy22 comp rev '!$K$11:$N$536,3,0))</f>
        <v>5</v>
      </c>
      <c r="D298" s="3" t="s">
        <v>347</v>
      </c>
      <c r="E298" s="3">
        <v>972.0</v>
      </c>
      <c r="F298" s="3">
        <v>435.0</v>
      </c>
      <c r="G298" s="3">
        <v>106.0</v>
      </c>
      <c r="H298" s="3">
        <f t="shared" si="38"/>
        <v>488</v>
      </c>
      <c r="I298" s="88">
        <f t="shared" si="39"/>
        <v>0.5020576132</v>
      </c>
      <c r="J298" s="3">
        <v>1036148.3600000001</v>
      </c>
      <c r="K298" s="3">
        <f t="shared" si="40"/>
        <v>1065.996255</v>
      </c>
      <c r="L298" s="3">
        <f t="shared" si="41"/>
        <v>2123.254836</v>
      </c>
      <c r="M298" s="3"/>
      <c r="N298" s="3">
        <f t="shared" si="42"/>
        <v>897953.354</v>
      </c>
      <c r="O298" s="3">
        <f t="shared" si="43"/>
        <v>923.8203231</v>
      </c>
      <c r="P298" s="3">
        <f t="shared" si="44"/>
        <v>1840.068348</v>
      </c>
      <c r="Q298" s="3"/>
      <c r="R298" s="3">
        <f t="shared" ref="R298:T298" si="331">N298-J298</f>
        <v>-138195.006</v>
      </c>
      <c r="S298" s="3">
        <f t="shared" si="331"/>
        <v>-142.1759321</v>
      </c>
      <c r="T298" s="3">
        <f t="shared" si="331"/>
        <v>-283.1864876</v>
      </c>
      <c r="U298" s="3"/>
      <c r="V298" s="3">
        <f t="shared" si="46"/>
        <v>0</v>
      </c>
      <c r="W298" s="3">
        <f t="shared" si="47"/>
        <v>0</v>
      </c>
      <c r="X298" s="3">
        <f t="shared" si="48"/>
        <v>0</v>
      </c>
      <c r="Y298" s="3"/>
      <c r="Z298" s="3"/>
    </row>
    <row r="299" ht="14.25" customHeight="1">
      <c r="A299" s="15">
        <v>2167.0</v>
      </c>
      <c r="B299" s="2">
        <v>1.0</v>
      </c>
      <c r="C299" s="2">
        <f>IF(A299&gt;=6000, 0,VLOOKUP(A299,'Fall20 data fy22 comp rev '!$K$11:$N$536,3,0))</f>
        <v>6</v>
      </c>
      <c r="D299" s="3" t="s">
        <v>348</v>
      </c>
      <c r="E299" s="3">
        <v>647.0</v>
      </c>
      <c r="F299" s="3">
        <v>117.0</v>
      </c>
      <c r="G299" s="3">
        <v>102.0</v>
      </c>
      <c r="H299" s="3">
        <f t="shared" si="38"/>
        <v>168</v>
      </c>
      <c r="I299" s="88">
        <f t="shared" si="39"/>
        <v>0.2596599691</v>
      </c>
      <c r="J299" s="3">
        <v>182031.97999999998</v>
      </c>
      <c r="K299" s="3">
        <f t="shared" si="40"/>
        <v>281.347728</v>
      </c>
      <c r="L299" s="3">
        <f t="shared" si="41"/>
        <v>1083.52369</v>
      </c>
      <c r="M299" s="3"/>
      <c r="N299" s="3">
        <f t="shared" si="42"/>
        <v>309131.4825</v>
      </c>
      <c r="O299" s="3">
        <f t="shared" si="43"/>
        <v>477.7920905</v>
      </c>
      <c r="P299" s="3">
        <f t="shared" si="44"/>
        <v>1840.068348</v>
      </c>
      <c r="Q299" s="3"/>
      <c r="R299" s="3">
        <f t="shared" ref="R299:T299" si="332">N299-J299</f>
        <v>127099.5025</v>
      </c>
      <c r="S299" s="3">
        <f t="shared" si="332"/>
        <v>196.4443625</v>
      </c>
      <c r="T299" s="3">
        <f t="shared" si="332"/>
        <v>756.5446579</v>
      </c>
      <c r="U299" s="3"/>
      <c r="V299" s="3">
        <f t="shared" si="46"/>
        <v>313.6198875</v>
      </c>
      <c r="W299" s="3">
        <f t="shared" si="47"/>
        <v>202912.0672</v>
      </c>
      <c r="X299" s="3">
        <f t="shared" si="48"/>
        <v>117.175525</v>
      </c>
      <c r="Y299" s="3"/>
      <c r="Z299" s="3"/>
    </row>
    <row r="300" ht="14.25" customHeight="1">
      <c r="A300" s="15">
        <v>2168.0</v>
      </c>
      <c r="B300" s="2">
        <v>1.0</v>
      </c>
      <c r="C300" s="2">
        <f>IF(A300&gt;=6000, 0,VLOOKUP(A300,'Fall20 data fy22 comp rev '!$K$11:$N$536,3,0))</f>
        <v>6</v>
      </c>
      <c r="D300" s="3" t="s">
        <v>349</v>
      </c>
      <c r="E300" s="3">
        <v>899.0</v>
      </c>
      <c r="F300" s="3">
        <v>203.0</v>
      </c>
      <c r="G300" s="3">
        <v>85.0</v>
      </c>
      <c r="H300" s="3">
        <f t="shared" si="38"/>
        <v>245.5</v>
      </c>
      <c r="I300" s="88">
        <f t="shared" si="39"/>
        <v>0.2730812013</v>
      </c>
      <c r="J300" s="3">
        <v>275729.74</v>
      </c>
      <c r="K300" s="3">
        <f t="shared" si="40"/>
        <v>306.7071635</v>
      </c>
      <c r="L300" s="3">
        <f t="shared" si="41"/>
        <v>1123.135397</v>
      </c>
      <c r="M300" s="3"/>
      <c r="N300" s="3">
        <f t="shared" si="42"/>
        <v>451736.7795</v>
      </c>
      <c r="O300" s="3">
        <f t="shared" si="43"/>
        <v>502.4880751</v>
      </c>
      <c r="P300" s="3">
        <f t="shared" si="44"/>
        <v>1840.068348</v>
      </c>
      <c r="Q300" s="3"/>
      <c r="R300" s="3">
        <f t="shared" ref="R300:T300" si="333">N300-J300</f>
        <v>176007.0395</v>
      </c>
      <c r="S300" s="3">
        <f t="shared" si="333"/>
        <v>195.7809116</v>
      </c>
      <c r="T300" s="3">
        <f t="shared" si="333"/>
        <v>716.9329513</v>
      </c>
      <c r="U300" s="3"/>
      <c r="V300" s="3">
        <f t="shared" si="46"/>
        <v>288.260452</v>
      </c>
      <c r="W300" s="3">
        <f t="shared" si="47"/>
        <v>259146.1463</v>
      </c>
      <c r="X300" s="3">
        <f t="shared" si="48"/>
        <v>92.47954037</v>
      </c>
      <c r="Y300" s="3"/>
      <c r="Z300" s="3"/>
    </row>
    <row r="301" ht="14.25" customHeight="1">
      <c r="A301" s="15">
        <v>2169.0</v>
      </c>
      <c r="B301" s="2">
        <v>1.0</v>
      </c>
      <c r="C301" s="2">
        <f>IF(A301&gt;=6000, 0,VLOOKUP(A301,'Fall20 data fy22 comp rev '!$K$11:$N$536,3,0))</f>
        <v>6</v>
      </c>
      <c r="D301" s="3" t="s">
        <v>350</v>
      </c>
      <c r="E301" s="3">
        <v>747.0</v>
      </c>
      <c r="F301" s="3">
        <v>156.0</v>
      </c>
      <c r="G301" s="3">
        <v>55.0</v>
      </c>
      <c r="H301" s="3">
        <f t="shared" si="38"/>
        <v>183.5</v>
      </c>
      <c r="I301" s="88">
        <f t="shared" si="39"/>
        <v>0.2456492637</v>
      </c>
      <c r="J301" s="3">
        <v>194400.96000000002</v>
      </c>
      <c r="K301" s="3">
        <f t="shared" si="40"/>
        <v>260.242249</v>
      </c>
      <c r="L301" s="3">
        <f t="shared" si="41"/>
        <v>1059.405777</v>
      </c>
      <c r="M301" s="3"/>
      <c r="N301" s="3">
        <f t="shared" si="42"/>
        <v>337652.5419</v>
      </c>
      <c r="O301" s="3">
        <f t="shared" si="43"/>
        <v>452.011435</v>
      </c>
      <c r="P301" s="3">
        <f t="shared" si="44"/>
        <v>1840.068348</v>
      </c>
      <c r="Q301" s="3"/>
      <c r="R301" s="3">
        <f t="shared" ref="R301:T301" si="334">N301-J301</f>
        <v>143251.5819</v>
      </c>
      <c r="S301" s="3">
        <f t="shared" si="334"/>
        <v>191.769186</v>
      </c>
      <c r="T301" s="3">
        <f t="shared" si="334"/>
        <v>780.6625719</v>
      </c>
      <c r="U301" s="3"/>
      <c r="V301" s="3">
        <f t="shared" si="46"/>
        <v>334.7253665</v>
      </c>
      <c r="W301" s="3">
        <f t="shared" si="47"/>
        <v>250039.8488</v>
      </c>
      <c r="X301" s="3">
        <f t="shared" si="48"/>
        <v>142.9561805</v>
      </c>
      <c r="Y301" s="3"/>
      <c r="Z301" s="3"/>
    </row>
    <row r="302" ht="14.25" customHeight="1">
      <c r="A302" s="15">
        <v>2170.0</v>
      </c>
      <c r="B302" s="2">
        <v>1.0</v>
      </c>
      <c r="C302" s="2">
        <f>IF(A302&gt;=6000, 0,VLOOKUP(A302,'Fall20 data fy22 comp rev '!$K$11:$N$536,3,0))</f>
        <v>5</v>
      </c>
      <c r="D302" s="3" t="s">
        <v>351</v>
      </c>
      <c r="E302" s="3">
        <v>1104.0</v>
      </c>
      <c r="F302" s="3">
        <v>394.0</v>
      </c>
      <c r="G302" s="3">
        <v>174.0</v>
      </c>
      <c r="H302" s="3">
        <f t="shared" si="38"/>
        <v>481</v>
      </c>
      <c r="I302" s="88">
        <f t="shared" si="39"/>
        <v>0.4356884058</v>
      </c>
      <c r="J302" s="3">
        <v>872122.5499999999</v>
      </c>
      <c r="K302" s="3">
        <f t="shared" si="40"/>
        <v>789.9660779</v>
      </c>
      <c r="L302" s="3">
        <f t="shared" si="41"/>
        <v>1813.144595</v>
      </c>
      <c r="M302" s="3"/>
      <c r="N302" s="3">
        <f t="shared" si="42"/>
        <v>885072.8756</v>
      </c>
      <c r="O302" s="3">
        <f t="shared" si="43"/>
        <v>801.6964453</v>
      </c>
      <c r="P302" s="3">
        <f t="shared" si="44"/>
        <v>1840.068348</v>
      </c>
      <c r="Q302" s="3"/>
      <c r="R302" s="3">
        <f t="shared" ref="R302:T302" si="335">N302-J302</f>
        <v>12950.32559</v>
      </c>
      <c r="S302" s="3">
        <f t="shared" si="335"/>
        <v>11.73036738</v>
      </c>
      <c r="T302" s="3">
        <f t="shared" si="335"/>
        <v>26.92375382</v>
      </c>
      <c r="U302" s="3"/>
      <c r="V302" s="3">
        <f t="shared" si="46"/>
        <v>0</v>
      </c>
      <c r="W302" s="3">
        <f t="shared" si="47"/>
        <v>0</v>
      </c>
      <c r="X302" s="3">
        <f t="shared" si="48"/>
        <v>0</v>
      </c>
      <c r="Y302" s="3"/>
      <c r="Z302" s="3"/>
    </row>
    <row r="303" ht="14.25" customHeight="1">
      <c r="A303" s="15">
        <v>2171.0</v>
      </c>
      <c r="B303" s="2">
        <v>1.0</v>
      </c>
      <c r="C303" s="2">
        <f>IF(A303&gt;=6000, 0,VLOOKUP(A303,'Fall20 data fy22 comp rev '!$K$11:$N$536,3,0))</f>
        <v>6</v>
      </c>
      <c r="D303" s="3" t="s">
        <v>352</v>
      </c>
      <c r="E303" s="3">
        <v>229.0</v>
      </c>
      <c r="F303" s="3">
        <v>41.0</v>
      </c>
      <c r="G303" s="3">
        <v>33.0</v>
      </c>
      <c r="H303" s="3">
        <f t="shared" si="38"/>
        <v>57.5</v>
      </c>
      <c r="I303" s="88">
        <f t="shared" si="39"/>
        <v>0.2510917031</v>
      </c>
      <c r="J303" s="3">
        <v>59600.97</v>
      </c>
      <c r="K303" s="3">
        <f t="shared" si="40"/>
        <v>260.2662445</v>
      </c>
      <c r="L303" s="3">
        <f t="shared" si="41"/>
        <v>1036.538609</v>
      </c>
      <c r="M303" s="3"/>
      <c r="N303" s="3">
        <f t="shared" si="42"/>
        <v>105803.93</v>
      </c>
      <c r="O303" s="3">
        <f t="shared" si="43"/>
        <v>462.0258953</v>
      </c>
      <c r="P303" s="3">
        <f t="shared" si="44"/>
        <v>1840.068348</v>
      </c>
      <c r="Q303" s="3"/>
      <c r="R303" s="3">
        <f t="shared" ref="R303:T303" si="336">N303-J303</f>
        <v>46202.96003</v>
      </c>
      <c r="S303" s="3">
        <f t="shared" si="336"/>
        <v>201.7596508</v>
      </c>
      <c r="T303" s="3">
        <f t="shared" si="336"/>
        <v>803.5297397</v>
      </c>
      <c r="U303" s="3"/>
      <c r="V303" s="3">
        <f t="shared" si="46"/>
        <v>334.701371</v>
      </c>
      <c r="W303" s="3">
        <f t="shared" si="47"/>
        <v>76646.61395</v>
      </c>
      <c r="X303" s="3">
        <f t="shared" si="48"/>
        <v>132.9417202</v>
      </c>
      <c r="Y303" s="3"/>
      <c r="Z303" s="3"/>
    </row>
    <row r="304" ht="14.25" customHeight="1">
      <c r="A304" s="15">
        <v>2172.0</v>
      </c>
      <c r="B304" s="2">
        <v>1.0</v>
      </c>
      <c r="C304" s="2">
        <f>IF(A304&gt;=6000, 0,VLOOKUP(A304,'Fall20 data fy22 comp rev '!$K$11:$N$536,3,0))</f>
        <v>6</v>
      </c>
      <c r="D304" s="3" t="s">
        <v>353</v>
      </c>
      <c r="E304" s="3">
        <v>770.0</v>
      </c>
      <c r="F304" s="3">
        <v>153.0</v>
      </c>
      <c r="G304" s="3">
        <v>90.0</v>
      </c>
      <c r="H304" s="3">
        <f t="shared" si="38"/>
        <v>198</v>
      </c>
      <c r="I304" s="88">
        <f t="shared" si="39"/>
        <v>0.2571428571</v>
      </c>
      <c r="J304" s="3">
        <v>209396.97999999998</v>
      </c>
      <c r="K304" s="3">
        <f t="shared" si="40"/>
        <v>271.9441299</v>
      </c>
      <c r="L304" s="3">
        <f t="shared" si="41"/>
        <v>1057.560505</v>
      </c>
      <c r="M304" s="3"/>
      <c r="N304" s="3">
        <f t="shared" si="42"/>
        <v>364333.533</v>
      </c>
      <c r="O304" s="3">
        <f t="shared" si="43"/>
        <v>473.1604325</v>
      </c>
      <c r="P304" s="3">
        <f t="shared" si="44"/>
        <v>1840.068348</v>
      </c>
      <c r="Q304" s="3"/>
      <c r="R304" s="3">
        <f t="shared" ref="R304:T304" si="337">N304-J304</f>
        <v>154936.553</v>
      </c>
      <c r="S304" s="3">
        <f t="shared" si="337"/>
        <v>201.2163026</v>
      </c>
      <c r="T304" s="3">
        <f t="shared" si="337"/>
        <v>782.5078434</v>
      </c>
      <c r="U304" s="3"/>
      <c r="V304" s="3">
        <f t="shared" si="46"/>
        <v>323.0234856</v>
      </c>
      <c r="W304" s="3">
        <f t="shared" si="47"/>
        <v>248728.0839</v>
      </c>
      <c r="X304" s="3">
        <f t="shared" si="48"/>
        <v>121.807183</v>
      </c>
      <c r="Y304" s="3"/>
      <c r="Z304" s="3"/>
    </row>
    <row r="305" ht="14.25" customHeight="1">
      <c r="A305" s="15">
        <v>2174.0</v>
      </c>
      <c r="B305" s="2">
        <v>1.0</v>
      </c>
      <c r="C305" s="2">
        <f>IF(A305&gt;=6000, 0,VLOOKUP(A305,'Fall20 data fy22 comp rev '!$K$11:$N$536,3,0))</f>
        <v>6</v>
      </c>
      <c r="D305" s="3" t="s">
        <v>354</v>
      </c>
      <c r="E305" s="3">
        <v>938.0</v>
      </c>
      <c r="F305" s="3">
        <v>329.0</v>
      </c>
      <c r="G305" s="3">
        <v>110.0</v>
      </c>
      <c r="H305" s="3">
        <f t="shared" si="38"/>
        <v>384</v>
      </c>
      <c r="I305" s="88">
        <f t="shared" si="39"/>
        <v>0.4093816631</v>
      </c>
      <c r="J305" s="3">
        <v>663382.33</v>
      </c>
      <c r="K305" s="3">
        <f t="shared" si="40"/>
        <v>707.230629</v>
      </c>
      <c r="L305" s="3">
        <f t="shared" si="41"/>
        <v>1727.558151</v>
      </c>
      <c r="M305" s="3"/>
      <c r="N305" s="3">
        <f t="shared" si="42"/>
        <v>706586.2458</v>
      </c>
      <c r="O305" s="3">
        <f t="shared" si="43"/>
        <v>753.2902407</v>
      </c>
      <c r="P305" s="3">
        <f t="shared" si="44"/>
        <v>1840.068348</v>
      </c>
      <c r="Q305" s="3"/>
      <c r="R305" s="3">
        <f t="shared" ref="R305:T305" si="338">N305-J305</f>
        <v>43203.91579</v>
      </c>
      <c r="S305" s="3">
        <f t="shared" si="338"/>
        <v>46.05961172</v>
      </c>
      <c r="T305" s="3">
        <f t="shared" si="338"/>
        <v>112.5101974</v>
      </c>
      <c r="U305" s="3"/>
      <c r="V305" s="3">
        <f t="shared" si="46"/>
        <v>0</v>
      </c>
      <c r="W305" s="3">
        <f t="shared" si="47"/>
        <v>0</v>
      </c>
      <c r="X305" s="3">
        <f t="shared" si="48"/>
        <v>0</v>
      </c>
      <c r="Y305" s="3"/>
      <c r="Z305" s="3"/>
    </row>
    <row r="306" ht="14.25" customHeight="1">
      <c r="A306" s="15">
        <v>2176.0</v>
      </c>
      <c r="B306" s="2">
        <v>1.0</v>
      </c>
      <c r="C306" s="2">
        <f>IF(A306&gt;=6000, 0,VLOOKUP(A306,'Fall20 data fy22 comp rev '!$K$11:$N$536,3,0))</f>
        <v>6</v>
      </c>
      <c r="D306" s="3" t="s">
        <v>355</v>
      </c>
      <c r="E306" s="3">
        <v>514.0</v>
      </c>
      <c r="F306" s="3">
        <v>161.0</v>
      </c>
      <c r="G306" s="3">
        <v>62.0</v>
      </c>
      <c r="H306" s="3">
        <f t="shared" si="38"/>
        <v>192</v>
      </c>
      <c r="I306" s="88">
        <f t="shared" si="39"/>
        <v>0.373540856</v>
      </c>
      <c r="J306" s="3">
        <v>300358.24</v>
      </c>
      <c r="K306" s="3">
        <f t="shared" si="40"/>
        <v>584.3545525</v>
      </c>
      <c r="L306" s="3">
        <f t="shared" si="41"/>
        <v>1564.365833</v>
      </c>
      <c r="M306" s="3"/>
      <c r="N306" s="3">
        <f t="shared" si="42"/>
        <v>353293.1229</v>
      </c>
      <c r="O306" s="3">
        <f t="shared" si="43"/>
        <v>687.340706</v>
      </c>
      <c r="P306" s="3">
        <f t="shared" si="44"/>
        <v>1840.068348</v>
      </c>
      <c r="Q306" s="3"/>
      <c r="R306" s="3">
        <f t="shared" ref="R306:T306" si="339">N306-J306</f>
        <v>52934.8829</v>
      </c>
      <c r="S306" s="3">
        <f t="shared" si="339"/>
        <v>102.9861535</v>
      </c>
      <c r="T306" s="3">
        <f t="shared" si="339"/>
        <v>275.7025151</v>
      </c>
      <c r="U306" s="3"/>
      <c r="V306" s="3">
        <f t="shared" si="46"/>
        <v>10.61306297</v>
      </c>
      <c r="W306" s="3">
        <f t="shared" si="47"/>
        <v>5455.114366</v>
      </c>
      <c r="X306" s="3">
        <f t="shared" si="48"/>
        <v>0</v>
      </c>
      <c r="Y306" s="3"/>
      <c r="Z306" s="3"/>
    </row>
    <row r="307" ht="14.25" customHeight="1">
      <c r="A307" s="15">
        <v>2180.0</v>
      </c>
      <c r="B307" s="2">
        <v>1.0</v>
      </c>
      <c r="C307" s="2">
        <f>IF(A307&gt;=6000, 0,VLOOKUP(A307,'Fall20 data fy22 comp rev '!$K$11:$N$536,3,0))</f>
        <v>6</v>
      </c>
      <c r="D307" s="3" t="s">
        <v>356</v>
      </c>
      <c r="E307" s="3">
        <v>729.0</v>
      </c>
      <c r="F307" s="3">
        <v>204.0</v>
      </c>
      <c r="G307" s="3">
        <v>100.0</v>
      </c>
      <c r="H307" s="3">
        <f t="shared" si="38"/>
        <v>254</v>
      </c>
      <c r="I307" s="88">
        <f t="shared" si="39"/>
        <v>0.3484224966</v>
      </c>
      <c r="J307" s="3">
        <v>369427.49999999994</v>
      </c>
      <c r="K307" s="3">
        <f t="shared" si="40"/>
        <v>506.7592593</v>
      </c>
      <c r="L307" s="3">
        <f t="shared" si="41"/>
        <v>1454.438976</v>
      </c>
      <c r="M307" s="3"/>
      <c r="N307" s="3">
        <f t="shared" si="42"/>
        <v>467377.3605</v>
      </c>
      <c r="O307" s="3">
        <f t="shared" si="43"/>
        <v>641.1212078</v>
      </c>
      <c r="P307" s="3">
        <f t="shared" si="44"/>
        <v>1840.068348</v>
      </c>
      <c r="Q307" s="3"/>
      <c r="R307" s="3">
        <f t="shared" ref="R307:T307" si="340">N307-J307</f>
        <v>97949.8605</v>
      </c>
      <c r="S307" s="3">
        <f t="shared" si="340"/>
        <v>134.3619486</v>
      </c>
      <c r="T307" s="3">
        <f t="shared" si="340"/>
        <v>385.629372</v>
      </c>
      <c r="U307" s="3"/>
      <c r="V307" s="3">
        <f t="shared" si="46"/>
        <v>88.20835624</v>
      </c>
      <c r="W307" s="3">
        <f t="shared" si="47"/>
        <v>64303.8917</v>
      </c>
      <c r="X307" s="3">
        <f t="shared" si="48"/>
        <v>0</v>
      </c>
      <c r="Y307" s="3"/>
      <c r="Z307" s="3"/>
    </row>
    <row r="308" ht="14.25" customHeight="1">
      <c r="A308" s="15">
        <v>2184.0</v>
      </c>
      <c r="B308" s="2">
        <v>1.0</v>
      </c>
      <c r="C308" s="2">
        <f>IF(A308&gt;=6000, 0,VLOOKUP(A308,'Fall20 data fy22 comp rev '!$K$11:$N$536,3,0))</f>
        <v>5</v>
      </c>
      <c r="D308" s="3" t="s">
        <v>4395</v>
      </c>
      <c r="E308" s="3">
        <v>1254.0</v>
      </c>
      <c r="F308" s="3">
        <v>263.0</v>
      </c>
      <c r="G308" s="3">
        <v>126.0</v>
      </c>
      <c r="H308" s="3">
        <f t="shared" si="38"/>
        <v>326</v>
      </c>
      <c r="I308" s="88">
        <f t="shared" si="39"/>
        <v>0.2599681021</v>
      </c>
      <c r="J308" s="3">
        <v>355854.4600000001</v>
      </c>
      <c r="K308" s="3">
        <f t="shared" si="40"/>
        <v>283.7754864</v>
      </c>
      <c r="L308" s="3">
        <f t="shared" si="41"/>
        <v>1091.578098</v>
      </c>
      <c r="M308" s="3"/>
      <c r="N308" s="3">
        <f t="shared" si="42"/>
        <v>599862.2816</v>
      </c>
      <c r="O308" s="3">
        <f t="shared" si="43"/>
        <v>478.3590762</v>
      </c>
      <c r="P308" s="3">
        <f t="shared" si="44"/>
        <v>1840.068348</v>
      </c>
      <c r="Q308" s="3"/>
      <c r="R308" s="3">
        <f t="shared" ref="R308:T308" si="341">N308-J308</f>
        <v>244007.8216</v>
      </c>
      <c r="S308" s="3">
        <f t="shared" si="341"/>
        <v>194.5835898</v>
      </c>
      <c r="T308" s="3">
        <f t="shared" si="341"/>
        <v>748.4902503</v>
      </c>
      <c r="U308" s="3"/>
      <c r="V308" s="3">
        <f t="shared" si="46"/>
        <v>311.1921291</v>
      </c>
      <c r="W308" s="3">
        <f t="shared" si="47"/>
        <v>390234.9298</v>
      </c>
      <c r="X308" s="3">
        <f t="shared" si="48"/>
        <v>116.6085393</v>
      </c>
      <c r="Y308" s="3"/>
      <c r="Z308" s="3"/>
    </row>
    <row r="309" ht="14.25" customHeight="1">
      <c r="A309" s="15">
        <v>2190.0</v>
      </c>
      <c r="B309" s="2">
        <v>1.0</v>
      </c>
      <c r="C309" s="2">
        <f>IF(A309&gt;=6000, 0,VLOOKUP(A309,'Fall20 data fy22 comp rev '!$K$11:$N$536,3,0))</f>
        <v>6</v>
      </c>
      <c r="D309" s="3" t="s">
        <v>358</v>
      </c>
      <c r="E309" s="3">
        <v>696.0</v>
      </c>
      <c r="F309" s="3">
        <v>189.0</v>
      </c>
      <c r="G309" s="3">
        <v>93.0</v>
      </c>
      <c r="H309" s="3">
        <f t="shared" si="38"/>
        <v>235.5</v>
      </c>
      <c r="I309" s="88">
        <f t="shared" si="39"/>
        <v>0.338362069</v>
      </c>
      <c r="J309" s="3">
        <v>330733.39</v>
      </c>
      <c r="K309" s="3">
        <f t="shared" si="40"/>
        <v>475.1916523</v>
      </c>
      <c r="L309" s="3">
        <f t="shared" si="41"/>
        <v>1404.388068</v>
      </c>
      <c r="M309" s="3"/>
      <c r="N309" s="3">
        <f t="shared" si="42"/>
        <v>433336.0961</v>
      </c>
      <c r="O309" s="3">
        <f t="shared" si="43"/>
        <v>622.6093334</v>
      </c>
      <c r="P309" s="3">
        <f t="shared" si="44"/>
        <v>1840.068348</v>
      </c>
      <c r="Q309" s="3"/>
      <c r="R309" s="3">
        <f t="shared" ref="R309:T309" si="342">N309-J309</f>
        <v>102602.7061</v>
      </c>
      <c r="S309" s="3">
        <f t="shared" si="342"/>
        <v>147.4176811</v>
      </c>
      <c r="T309" s="3">
        <f t="shared" si="342"/>
        <v>435.6802805</v>
      </c>
      <c r="U309" s="3"/>
      <c r="V309" s="3">
        <f t="shared" si="46"/>
        <v>119.7759632</v>
      </c>
      <c r="W309" s="3">
        <f t="shared" si="47"/>
        <v>83364.07039</v>
      </c>
      <c r="X309" s="3">
        <f t="shared" si="48"/>
        <v>0</v>
      </c>
      <c r="Y309" s="3"/>
      <c r="Z309" s="3"/>
    </row>
    <row r="310" ht="14.25" customHeight="1">
      <c r="A310" s="15">
        <v>2198.0</v>
      </c>
      <c r="B310" s="2">
        <v>1.0</v>
      </c>
      <c r="C310" s="2">
        <f>IF(A310&gt;=6000, 0,VLOOKUP(A310,'Fall20 data fy22 comp rev '!$K$11:$N$536,3,0))</f>
        <v>6</v>
      </c>
      <c r="D310" s="3" t="s">
        <v>359</v>
      </c>
      <c r="E310" s="3">
        <v>619.0</v>
      </c>
      <c r="F310" s="3">
        <v>110.0</v>
      </c>
      <c r="G310" s="3">
        <v>76.0</v>
      </c>
      <c r="H310" s="3">
        <f t="shared" si="38"/>
        <v>148</v>
      </c>
      <c r="I310" s="88">
        <f t="shared" si="39"/>
        <v>0.239095315</v>
      </c>
      <c r="J310" s="3">
        <v>145362.88</v>
      </c>
      <c r="K310" s="3">
        <f t="shared" si="40"/>
        <v>234.8350242</v>
      </c>
      <c r="L310" s="3">
        <f t="shared" si="41"/>
        <v>982.1816216</v>
      </c>
      <c r="M310" s="3"/>
      <c r="N310" s="3">
        <f t="shared" si="42"/>
        <v>272330.1156</v>
      </c>
      <c r="O310" s="3">
        <f t="shared" si="43"/>
        <v>439.9517214</v>
      </c>
      <c r="P310" s="3">
        <f t="shared" si="44"/>
        <v>1840.068348</v>
      </c>
      <c r="Q310" s="3"/>
      <c r="R310" s="3">
        <f t="shared" ref="R310:T310" si="343">N310-J310</f>
        <v>126967.2356</v>
      </c>
      <c r="S310" s="3">
        <f t="shared" si="343"/>
        <v>205.1166972</v>
      </c>
      <c r="T310" s="3">
        <f t="shared" si="343"/>
        <v>857.8867268</v>
      </c>
      <c r="U310" s="3"/>
      <c r="V310" s="3">
        <f t="shared" si="46"/>
        <v>360.1325913</v>
      </c>
      <c r="W310" s="3">
        <f t="shared" si="47"/>
        <v>222922.074</v>
      </c>
      <c r="X310" s="3">
        <f t="shared" si="48"/>
        <v>155.0158941</v>
      </c>
      <c r="Y310" s="3"/>
      <c r="Z310" s="3"/>
    </row>
    <row r="311" ht="14.25" customHeight="1">
      <c r="A311" s="15">
        <v>2215.0</v>
      </c>
      <c r="B311" s="2">
        <v>1.0</v>
      </c>
      <c r="C311" s="2">
        <f>IF(A311&gt;=6000, 0,VLOOKUP(A311,'Fall20 data fy22 comp rev '!$K$11:$N$536,3,0))</f>
        <v>6</v>
      </c>
      <c r="D311" s="3" t="s">
        <v>360</v>
      </c>
      <c r="E311" s="3">
        <v>257.0</v>
      </c>
      <c r="F311" s="3">
        <v>80.0</v>
      </c>
      <c r="G311" s="3">
        <v>42.0</v>
      </c>
      <c r="H311" s="3">
        <f t="shared" si="38"/>
        <v>101</v>
      </c>
      <c r="I311" s="88">
        <f t="shared" si="39"/>
        <v>0.3929961089</v>
      </c>
      <c r="J311" s="3">
        <v>170265.03</v>
      </c>
      <c r="K311" s="3">
        <f t="shared" si="40"/>
        <v>662.5098444</v>
      </c>
      <c r="L311" s="3">
        <f t="shared" si="41"/>
        <v>1685.792376</v>
      </c>
      <c r="M311" s="3"/>
      <c r="N311" s="3">
        <f t="shared" si="42"/>
        <v>185846.9032</v>
      </c>
      <c r="O311" s="3">
        <f t="shared" si="43"/>
        <v>723.1397011</v>
      </c>
      <c r="P311" s="3">
        <f t="shared" si="44"/>
        <v>1840.068348</v>
      </c>
      <c r="Q311" s="3"/>
      <c r="R311" s="3">
        <f t="shared" ref="R311:T311" si="344">N311-J311</f>
        <v>15581.87319</v>
      </c>
      <c r="S311" s="3">
        <f t="shared" si="344"/>
        <v>60.62985677</v>
      </c>
      <c r="T311" s="3">
        <f t="shared" si="344"/>
        <v>154.2759722</v>
      </c>
      <c r="U311" s="3"/>
      <c r="V311" s="3">
        <f t="shared" si="46"/>
        <v>0</v>
      </c>
      <c r="W311" s="3">
        <f t="shared" si="47"/>
        <v>0</v>
      </c>
      <c r="X311" s="3">
        <f t="shared" si="48"/>
        <v>0</v>
      </c>
      <c r="Y311" s="3"/>
      <c r="Z311" s="3"/>
    </row>
    <row r="312" ht="14.25" customHeight="1">
      <c r="A312" s="15">
        <v>2310.0</v>
      </c>
      <c r="B312" s="2">
        <v>1.0</v>
      </c>
      <c r="C312" s="2">
        <f>IF(A312&gt;=6000, 0,VLOOKUP(A312,'Fall20 data fy22 comp rev '!$K$11:$N$536,3,0))</f>
        <v>5</v>
      </c>
      <c r="D312" s="3" t="s">
        <v>361</v>
      </c>
      <c r="E312" s="3">
        <v>1150.0</v>
      </c>
      <c r="F312" s="3">
        <v>370.0</v>
      </c>
      <c r="G312" s="3">
        <v>100.0</v>
      </c>
      <c r="H312" s="3">
        <f t="shared" si="38"/>
        <v>420</v>
      </c>
      <c r="I312" s="88">
        <f t="shared" si="39"/>
        <v>0.3652173913</v>
      </c>
      <c r="J312" s="3">
        <v>647346.4400000001</v>
      </c>
      <c r="K312" s="3">
        <f t="shared" si="40"/>
        <v>562.9099478</v>
      </c>
      <c r="L312" s="3">
        <f t="shared" si="41"/>
        <v>1541.301048</v>
      </c>
      <c r="M312" s="3"/>
      <c r="N312" s="3">
        <f t="shared" si="42"/>
        <v>772828.7063</v>
      </c>
      <c r="O312" s="3">
        <f t="shared" si="43"/>
        <v>672.024962</v>
      </c>
      <c r="P312" s="3">
        <f t="shared" si="44"/>
        <v>1840.068348</v>
      </c>
      <c r="Q312" s="3"/>
      <c r="R312" s="3">
        <f t="shared" ref="R312:T312" si="345">N312-J312</f>
        <v>125482.2663</v>
      </c>
      <c r="S312" s="3">
        <f t="shared" si="345"/>
        <v>109.1150142</v>
      </c>
      <c r="T312" s="3">
        <f t="shared" si="345"/>
        <v>298.7673008</v>
      </c>
      <c r="U312" s="3"/>
      <c r="V312" s="3">
        <f t="shared" si="46"/>
        <v>32.05766767</v>
      </c>
      <c r="W312" s="3">
        <f t="shared" si="47"/>
        <v>36866.31782</v>
      </c>
      <c r="X312" s="3">
        <f t="shared" si="48"/>
        <v>0</v>
      </c>
      <c r="Y312" s="3"/>
      <c r="Z312" s="3"/>
    </row>
    <row r="313" ht="14.25" customHeight="1">
      <c r="A313" s="15">
        <v>2311.0</v>
      </c>
      <c r="B313" s="2">
        <v>1.0</v>
      </c>
      <c r="C313" s="2">
        <f>IF(A313&gt;=6000, 0,VLOOKUP(A313,'Fall20 data fy22 comp rev '!$K$11:$N$536,3,0))</f>
        <v>6</v>
      </c>
      <c r="D313" s="3" t="s">
        <v>362</v>
      </c>
      <c r="E313" s="3">
        <v>464.0</v>
      </c>
      <c r="F313" s="3">
        <v>163.0</v>
      </c>
      <c r="G313" s="3">
        <v>82.0</v>
      </c>
      <c r="H313" s="3">
        <f t="shared" si="38"/>
        <v>204</v>
      </c>
      <c r="I313" s="88">
        <f t="shared" si="39"/>
        <v>0.4396551724</v>
      </c>
      <c r="J313" s="3">
        <v>368606.55</v>
      </c>
      <c r="K313" s="3">
        <f t="shared" si="40"/>
        <v>794.4106681</v>
      </c>
      <c r="L313" s="3">
        <f t="shared" si="41"/>
        <v>1806.894853</v>
      </c>
      <c r="M313" s="3"/>
      <c r="N313" s="3">
        <f t="shared" si="42"/>
        <v>375373.9431</v>
      </c>
      <c r="O313" s="3">
        <f t="shared" si="43"/>
        <v>808.995567</v>
      </c>
      <c r="P313" s="3">
        <f t="shared" si="44"/>
        <v>1840.068348</v>
      </c>
      <c r="Q313" s="3"/>
      <c r="R313" s="3">
        <f t="shared" ref="R313:T313" si="346">N313-J313</f>
        <v>6767.393077</v>
      </c>
      <c r="S313" s="3">
        <f t="shared" si="346"/>
        <v>14.58489887</v>
      </c>
      <c r="T313" s="3">
        <f t="shared" si="346"/>
        <v>33.17349548</v>
      </c>
      <c r="U313" s="3"/>
      <c r="V313" s="3">
        <f t="shared" si="46"/>
        <v>0</v>
      </c>
      <c r="W313" s="3">
        <f t="shared" si="47"/>
        <v>0</v>
      </c>
      <c r="X313" s="3">
        <f t="shared" si="48"/>
        <v>0</v>
      </c>
      <c r="Y313" s="3"/>
      <c r="Z313" s="3"/>
    </row>
    <row r="314" ht="14.25" customHeight="1">
      <c r="A314" s="15">
        <v>2342.0</v>
      </c>
      <c r="B314" s="2">
        <v>1.0</v>
      </c>
      <c r="C314" s="2">
        <f>IF(A314&gt;=6000, 0,VLOOKUP(A314,'Fall20 data fy22 comp rev '!$K$11:$N$536,3,0))</f>
        <v>6</v>
      </c>
      <c r="D314" s="3" t="s">
        <v>363</v>
      </c>
      <c r="E314" s="3">
        <v>786.0</v>
      </c>
      <c r="F314" s="3">
        <v>214.0</v>
      </c>
      <c r="G314" s="3">
        <v>63.0</v>
      </c>
      <c r="H314" s="3">
        <f t="shared" si="38"/>
        <v>245.5</v>
      </c>
      <c r="I314" s="88">
        <f t="shared" si="39"/>
        <v>0.3123409669</v>
      </c>
      <c r="J314" s="3">
        <v>324548.9</v>
      </c>
      <c r="K314" s="3">
        <f t="shared" si="40"/>
        <v>412.9120865</v>
      </c>
      <c r="L314" s="3">
        <f t="shared" si="41"/>
        <v>1321.991446</v>
      </c>
      <c r="M314" s="3"/>
      <c r="N314" s="3">
        <f t="shared" si="42"/>
        <v>451736.7795</v>
      </c>
      <c r="O314" s="3">
        <f t="shared" si="43"/>
        <v>574.7287271</v>
      </c>
      <c r="P314" s="3">
        <f t="shared" si="44"/>
        <v>1840.068348</v>
      </c>
      <c r="Q314" s="3"/>
      <c r="R314" s="3">
        <f t="shared" ref="R314:T314" si="347">N314-J314</f>
        <v>127187.8795</v>
      </c>
      <c r="S314" s="3">
        <f t="shared" si="347"/>
        <v>161.8166406</v>
      </c>
      <c r="T314" s="3">
        <f t="shared" si="347"/>
        <v>518.0769024</v>
      </c>
      <c r="U314" s="3"/>
      <c r="V314" s="3">
        <f t="shared" si="46"/>
        <v>182.055529</v>
      </c>
      <c r="W314" s="3">
        <f t="shared" si="47"/>
        <v>143095.6458</v>
      </c>
      <c r="X314" s="3">
        <f t="shared" si="48"/>
        <v>20.23888835</v>
      </c>
      <c r="Y314" s="3"/>
      <c r="Z314" s="3"/>
    </row>
    <row r="315" ht="14.25" customHeight="1">
      <c r="A315" s="15">
        <v>2358.0</v>
      </c>
      <c r="B315" s="2">
        <v>1.0</v>
      </c>
      <c r="C315" s="2">
        <f>IF(A315&gt;=6000, 0,VLOOKUP(A315,'Fall20 data fy22 comp rev '!$K$11:$N$536,3,0))</f>
        <v>6</v>
      </c>
      <c r="D315" s="3" t="s">
        <v>364</v>
      </c>
      <c r="E315" s="3">
        <v>195.0</v>
      </c>
      <c r="F315" s="3">
        <v>68.0</v>
      </c>
      <c r="G315" s="3">
        <v>32.0</v>
      </c>
      <c r="H315" s="3">
        <f t="shared" si="38"/>
        <v>84</v>
      </c>
      <c r="I315" s="88">
        <f t="shared" si="39"/>
        <v>0.4307692308</v>
      </c>
      <c r="J315" s="3">
        <v>148537.22</v>
      </c>
      <c r="K315" s="3">
        <f t="shared" si="40"/>
        <v>761.7293333</v>
      </c>
      <c r="L315" s="3">
        <f t="shared" si="41"/>
        <v>1768.300238</v>
      </c>
      <c r="M315" s="3"/>
      <c r="N315" s="3">
        <f t="shared" si="42"/>
        <v>154565.7413</v>
      </c>
      <c r="O315" s="3">
        <f t="shared" si="43"/>
        <v>792.644827</v>
      </c>
      <c r="P315" s="3">
        <f t="shared" si="44"/>
        <v>1840.068348</v>
      </c>
      <c r="Q315" s="3"/>
      <c r="R315" s="3">
        <f t="shared" ref="R315:T315" si="348">N315-J315</f>
        <v>6028.521267</v>
      </c>
      <c r="S315" s="3">
        <f t="shared" si="348"/>
        <v>30.91549368</v>
      </c>
      <c r="T315" s="3">
        <f t="shared" si="348"/>
        <v>71.76811032</v>
      </c>
      <c r="U315" s="3"/>
      <c r="V315" s="3">
        <f t="shared" si="46"/>
        <v>0</v>
      </c>
      <c r="W315" s="3">
        <f t="shared" si="47"/>
        <v>0</v>
      </c>
      <c r="X315" s="3">
        <f t="shared" si="48"/>
        <v>0</v>
      </c>
      <c r="Y315" s="3"/>
      <c r="Z315" s="3"/>
    </row>
    <row r="316" ht="14.25" customHeight="1">
      <c r="A316" s="15">
        <v>2364.0</v>
      </c>
      <c r="B316" s="2">
        <v>1.0</v>
      </c>
      <c r="C316" s="2">
        <f>IF(A316&gt;=6000, 0,VLOOKUP(A316,'Fall20 data fy22 comp rev '!$K$11:$N$536,3,0))</f>
        <v>6</v>
      </c>
      <c r="D316" s="3" t="s">
        <v>4396</v>
      </c>
      <c r="E316" s="3">
        <v>655.0</v>
      </c>
      <c r="F316" s="3">
        <v>168.0</v>
      </c>
      <c r="G316" s="3">
        <v>48.0</v>
      </c>
      <c r="H316" s="3">
        <f t="shared" si="38"/>
        <v>192</v>
      </c>
      <c r="I316" s="88">
        <f t="shared" si="39"/>
        <v>0.293129771</v>
      </c>
      <c r="J316" s="3">
        <v>237473.47000000003</v>
      </c>
      <c r="K316" s="3">
        <f t="shared" si="40"/>
        <v>362.554916</v>
      </c>
      <c r="L316" s="3">
        <f t="shared" si="41"/>
        <v>1236.84099</v>
      </c>
      <c r="M316" s="3"/>
      <c r="N316" s="3">
        <f t="shared" si="42"/>
        <v>353293.1229</v>
      </c>
      <c r="O316" s="3">
        <f t="shared" si="43"/>
        <v>539.3788136</v>
      </c>
      <c r="P316" s="3">
        <f t="shared" si="44"/>
        <v>1840.068348</v>
      </c>
      <c r="Q316" s="3"/>
      <c r="R316" s="3">
        <f t="shared" ref="R316:T316" si="349">N316-J316</f>
        <v>115819.6529</v>
      </c>
      <c r="S316" s="3">
        <f t="shared" si="349"/>
        <v>176.8238976</v>
      </c>
      <c r="T316" s="3">
        <f t="shared" si="349"/>
        <v>603.2273588</v>
      </c>
      <c r="U316" s="3"/>
      <c r="V316" s="3">
        <f t="shared" si="46"/>
        <v>232.4126995</v>
      </c>
      <c r="W316" s="3">
        <f t="shared" si="47"/>
        <v>152230.3182</v>
      </c>
      <c r="X316" s="3">
        <f t="shared" si="48"/>
        <v>55.58880192</v>
      </c>
      <c r="Y316" s="3"/>
      <c r="Z316" s="3"/>
    </row>
    <row r="317" ht="14.25" customHeight="1">
      <c r="A317" s="15">
        <v>2365.0</v>
      </c>
      <c r="B317" s="2">
        <v>1.0</v>
      </c>
      <c r="C317" s="2">
        <f>IF(A317&gt;=6000, 0,VLOOKUP(A317,'Fall20 data fy22 comp rev '!$K$11:$N$536,3,0))</f>
        <v>6</v>
      </c>
      <c r="D317" s="3" t="s">
        <v>366</v>
      </c>
      <c r="E317" s="3">
        <v>704.0</v>
      </c>
      <c r="F317" s="3">
        <v>213.0</v>
      </c>
      <c r="G317" s="3">
        <v>109.0</v>
      </c>
      <c r="H317" s="3">
        <f t="shared" si="38"/>
        <v>267.5</v>
      </c>
      <c r="I317" s="88">
        <f t="shared" si="39"/>
        <v>0.3799715909</v>
      </c>
      <c r="J317" s="3">
        <v>436417.01999999996</v>
      </c>
      <c r="K317" s="3">
        <f t="shared" si="40"/>
        <v>619.9105398</v>
      </c>
      <c r="L317" s="3">
        <f t="shared" si="41"/>
        <v>1631.465495</v>
      </c>
      <c r="M317" s="3"/>
      <c r="N317" s="3">
        <f t="shared" si="42"/>
        <v>492218.2832</v>
      </c>
      <c r="O317" s="3">
        <f t="shared" si="43"/>
        <v>699.1736977</v>
      </c>
      <c r="P317" s="3">
        <f t="shared" si="44"/>
        <v>1840.068348</v>
      </c>
      <c r="Q317" s="3"/>
      <c r="R317" s="3">
        <f t="shared" ref="R317:T317" si="350">N317-J317</f>
        <v>55801.2632</v>
      </c>
      <c r="S317" s="3">
        <f t="shared" si="350"/>
        <v>79.26315796</v>
      </c>
      <c r="T317" s="3">
        <f t="shared" si="350"/>
        <v>208.6028531</v>
      </c>
      <c r="U317" s="3"/>
      <c r="V317" s="3">
        <f t="shared" si="46"/>
        <v>0</v>
      </c>
      <c r="W317" s="3">
        <f t="shared" si="47"/>
        <v>0</v>
      </c>
      <c r="X317" s="3">
        <f t="shared" si="48"/>
        <v>0</v>
      </c>
      <c r="Y317" s="3"/>
      <c r="Z317" s="3"/>
    </row>
    <row r="318" ht="14.25" customHeight="1">
      <c r="A318" s="15">
        <v>2396.0</v>
      </c>
      <c r="B318" s="2">
        <v>1.0</v>
      </c>
      <c r="C318" s="2">
        <f>IF(A318&gt;=6000, 0,VLOOKUP(A318,'Fall20 data fy22 comp rev '!$K$11:$N$536,3,0))</f>
        <v>6</v>
      </c>
      <c r="D318" s="3" t="s">
        <v>4397</v>
      </c>
      <c r="E318" s="3">
        <v>817.0</v>
      </c>
      <c r="F318" s="3">
        <v>258.0</v>
      </c>
      <c r="G318" s="3">
        <v>102.0</v>
      </c>
      <c r="H318" s="3">
        <f t="shared" si="38"/>
        <v>309</v>
      </c>
      <c r="I318" s="88">
        <f t="shared" si="39"/>
        <v>0.3782129743</v>
      </c>
      <c r="J318" s="3">
        <v>483922.66000000003</v>
      </c>
      <c r="K318" s="3">
        <f t="shared" si="40"/>
        <v>592.3165973</v>
      </c>
      <c r="L318" s="3">
        <f t="shared" si="41"/>
        <v>1566.092751</v>
      </c>
      <c r="M318" s="3"/>
      <c r="N318" s="3">
        <f t="shared" si="42"/>
        <v>568581.1197</v>
      </c>
      <c r="O318" s="3">
        <f t="shared" si="43"/>
        <v>695.937723</v>
      </c>
      <c r="P318" s="3">
        <f t="shared" si="44"/>
        <v>1840.068348</v>
      </c>
      <c r="Q318" s="3"/>
      <c r="R318" s="3">
        <f t="shared" ref="R318:T318" si="351">N318-J318</f>
        <v>84658.45966</v>
      </c>
      <c r="S318" s="3">
        <f t="shared" si="351"/>
        <v>103.6211257</v>
      </c>
      <c r="T318" s="3">
        <f t="shared" si="351"/>
        <v>273.9755976</v>
      </c>
      <c r="U318" s="3"/>
      <c r="V318" s="3">
        <f t="shared" si="46"/>
        <v>2.651018191</v>
      </c>
      <c r="W318" s="3">
        <f t="shared" si="47"/>
        <v>2165.881862</v>
      </c>
      <c r="X318" s="3">
        <f t="shared" si="48"/>
        <v>0</v>
      </c>
      <c r="Y318" s="3"/>
      <c r="Z318" s="3"/>
    </row>
    <row r="319" ht="14.25" customHeight="1">
      <c r="A319" s="15">
        <v>2397.0</v>
      </c>
      <c r="B319" s="2">
        <v>1.0</v>
      </c>
      <c r="C319" s="2">
        <f>IF(A319&gt;=6000, 0,VLOOKUP(A319,'Fall20 data fy22 comp rev '!$K$11:$N$536,3,0))</f>
        <v>5</v>
      </c>
      <c r="D319" s="3" t="s">
        <v>4398</v>
      </c>
      <c r="E319" s="3">
        <v>1026.0</v>
      </c>
      <c r="F319" s="3">
        <v>229.0</v>
      </c>
      <c r="G319" s="3">
        <v>109.0</v>
      </c>
      <c r="H319" s="3">
        <f t="shared" si="38"/>
        <v>283.5</v>
      </c>
      <c r="I319" s="88">
        <f t="shared" si="39"/>
        <v>0.2763157895</v>
      </c>
      <c r="J319" s="3">
        <v>335768.55000000005</v>
      </c>
      <c r="K319" s="3">
        <f t="shared" si="40"/>
        <v>327.2597953</v>
      </c>
      <c r="L319" s="3">
        <f t="shared" si="41"/>
        <v>1184.368783</v>
      </c>
      <c r="M319" s="3"/>
      <c r="N319" s="3">
        <f t="shared" si="42"/>
        <v>521659.3768</v>
      </c>
      <c r="O319" s="3">
        <f t="shared" si="43"/>
        <v>508.4399384</v>
      </c>
      <c r="P319" s="3">
        <f t="shared" si="44"/>
        <v>1840.068348</v>
      </c>
      <c r="Q319" s="3"/>
      <c r="R319" s="3">
        <f t="shared" ref="R319:T319" si="352">N319-J319</f>
        <v>185890.8268</v>
      </c>
      <c r="S319" s="3">
        <f t="shared" si="352"/>
        <v>181.1801431</v>
      </c>
      <c r="T319" s="3">
        <f t="shared" si="352"/>
        <v>655.6995653</v>
      </c>
      <c r="U319" s="3"/>
      <c r="V319" s="3">
        <f t="shared" si="46"/>
        <v>267.7078202</v>
      </c>
      <c r="W319" s="3">
        <f t="shared" si="47"/>
        <v>274668.2235</v>
      </c>
      <c r="X319" s="3">
        <f t="shared" si="48"/>
        <v>86.52767712</v>
      </c>
      <c r="Y319" s="3"/>
      <c r="Z319" s="3"/>
    </row>
    <row r="320" ht="14.25" customHeight="1">
      <c r="A320" s="15">
        <v>2448.0</v>
      </c>
      <c r="B320" s="2">
        <v>1.0</v>
      </c>
      <c r="C320" s="2">
        <f>IF(A320&gt;=6000, 0,VLOOKUP(A320,'Fall20 data fy22 comp rev '!$K$11:$N$536,3,0))</f>
        <v>6</v>
      </c>
      <c r="D320" s="3" t="s">
        <v>369</v>
      </c>
      <c r="E320" s="3">
        <v>726.0</v>
      </c>
      <c r="F320" s="3">
        <v>222.0</v>
      </c>
      <c r="G320" s="3">
        <v>78.0</v>
      </c>
      <c r="H320" s="3">
        <f t="shared" si="38"/>
        <v>261</v>
      </c>
      <c r="I320" s="88">
        <f t="shared" si="39"/>
        <v>0.3595041322</v>
      </c>
      <c r="J320" s="3">
        <v>391374.23</v>
      </c>
      <c r="K320" s="3">
        <f t="shared" si="40"/>
        <v>539.0829614</v>
      </c>
      <c r="L320" s="3">
        <f t="shared" si="41"/>
        <v>1499.518123</v>
      </c>
      <c r="M320" s="3"/>
      <c r="N320" s="3">
        <f t="shared" si="42"/>
        <v>480257.8389</v>
      </c>
      <c r="O320" s="3">
        <f t="shared" si="43"/>
        <v>661.5121748</v>
      </c>
      <c r="P320" s="3">
        <f t="shared" si="44"/>
        <v>1840.068348</v>
      </c>
      <c r="Q320" s="3"/>
      <c r="R320" s="3">
        <f t="shared" ref="R320:T320" si="353">N320-J320</f>
        <v>88883.60894</v>
      </c>
      <c r="S320" s="3">
        <f t="shared" si="353"/>
        <v>122.4292134</v>
      </c>
      <c r="T320" s="3">
        <f t="shared" si="353"/>
        <v>340.5502258</v>
      </c>
      <c r="U320" s="3"/>
      <c r="V320" s="3">
        <f t="shared" si="46"/>
        <v>55.88465407</v>
      </c>
      <c r="W320" s="3">
        <f t="shared" si="47"/>
        <v>40572.25885</v>
      </c>
      <c r="X320" s="3">
        <f t="shared" si="48"/>
        <v>0</v>
      </c>
      <c r="Y320" s="3"/>
      <c r="Z320" s="3"/>
    </row>
    <row r="321" ht="14.25" customHeight="1">
      <c r="A321" s="15">
        <v>2527.0</v>
      </c>
      <c r="B321" s="2">
        <v>1.0</v>
      </c>
      <c r="C321" s="2">
        <f>IF(A321&gt;=6000, 0,VLOOKUP(A321,'Fall20 data fy22 comp rev '!$K$11:$N$536,3,0))</f>
        <v>6</v>
      </c>
      <c r="D321" s="3" t="s">
        <v>370</v>
      </c>
      <c r="E321" s="3">
        <v>81.0</v>
      </c>
      <c r="F321" s="3">
        <v>35.0</v>
      </c>
      <c r="G321" s="3">
        <v>3.0</v>
      </c>
      <c r="H321" s="3">
        <f t="shared" si="38"/>
        <v>36.5</v>
      </c>
      <c r="I321" s="88">
        <f t="shared" si="39"/>
        <v>0.450617284</v>
      </c>
      <c r="J321" s="3">
        <v>67536.82</v>
      </c>
      <c r="K321" s="3">
        <f t="shared" si="40"/>
        <v>833.7879012</v>
      </c>
      <c r="L321" s="3">
        <f t="shared" si="41"/>
        <v>1850.323836</v>
      </c>
      <c r="M321" s="3"/>
      <c r="N321" s="3">
        <f t="shared" si="42"/>
        <v>67162.49472</v>
      </c>
      <c r="O321" s="3">
        <f t="shared" si="43"/>
        <v>829.1666014</v>
      </c>
      <c r="P321" s="3">
        <f t="shared" si="44"/>
        <v>1840.068348</v>
      </c>
      <c r="Q321" s="3"/>
      <c r="R321" s="3">
        <f t="shared" ref="R321:T321" si="354">N321-J321</f>
        <v>-374.3252827</v>
      </c>
      <c r="S321" s="3">
        <f t="shared" si="354"/>
        <v>-4.621299787</v>
      </c>
      <c r="T321" s="3">
        <f t="shared" si="354"/>
        <v>-10.2554872</v>
      </c>
      <c r="U321" s="3"/>
      <c r="V321" s="3">
        <f t="shared" si="46"/>
        <v>0</v>
      </c>
      <c r="W321" s="3">
        <f t="shared" si="47"/>
        <v>0</v>
      </c>
      <c r="X321" s="3">
        <f t="shared" si="48"/>
        <v>0</v>
      </c>
      <c r="Y321" s="3"/>
      <c r="Z321" s="3"/>
    </row>
    <row r="322" ht="14.25" customHeight="1">
      <c r="A322" s="15">
        <v>2534.0</v>
      </c>
      <c r="B322" s="2">
        <v>1.0</v>
      </c>
      <c r="C322" s="2">
        <f>IF(A322&gt;=6000, 0,VLOOKUP(A322,'Fall20 data fy22 comp rev '!$K$11:$N$536,3,0))</f>
        <v>6</v>
      </c>
      <c r="D322" s="3" t="s">
        <v>371</v>
      </c>
      <c r="E322" s="3">
        <v>682.0</v>
      </c>
      <c r="F322" s="3">
        <v>213.0</v>
      </c>
      <c r="G322" s="3">
        <v>94.0</v>
      </c>
      <c r="H322" s="3">
        <f t="shared" si="38"/>
        <v>260</v>
      </c>
      <c r="I322" s="88">
        <f t="shared" si="39"/>
        <v>0.3812316716</v>
      </c>
      <c r="J322" s="3">
        <v>416002.73</v>
      </c>
      <c r="K322" s="3">
        <f t="shared" si="40"/>
        <v>609.9746774</v>
      </c>
      <c r="L322" s="3">
        <f t="shared" si="41"/>
        <v>1600.0105</v>
      </c>
      <c r="M322" s="3"/>
      <c r="N322" s="3">
        <f t="shared" si="42"/>
        <v>478417.7706</v>
      </c>
      <c r="O322" s="3">
        <f t="shared" si="43"/>
        <v>701.4923322</v>
      </c>
      <c r="P322" s="3">
        <f t="shared" si="44"/>
        <v>1840.068348</v>
      </c>
      <c r="Q322" s="3"/>
      <c r="R322" s="3">
        <f t="shared" ref="R322:T322" si="355">N322-J322</f>
        <v>62415.04059</v>
      </c>
      <c r="S322" s="3">
        <f t="shared" si="355"/>
        <v>91.51765482</v>
      </c>
      <c r="T322" s="3">
        <f t="shared" si="355"/>
        <v>240.0578484</v>
      </c>
      <c r="U322" s="3"/>
      <c r="V322" s="3">
        <f t="shared" si="46"/>
        <v>0</v>
      </c>
      <c r="W322" s="3">
        <f t="shared" si="47"/>
        <v>0</v>
      </c>
      <c r="X322" s="3">
        <f t="shared" si="48"/>
        <v>0</v>
      </c>
      <c r="Y322" s="3"/>
      <c r="Z322" s="3"/>
    </row>
    <row r="323" ht="14.25" customHeight="1">
      <c r="A323" s="15">
        <v>2536.0</v>
      </c>
      <c r="B323" s="2">
        <v>1.0</v>
      </c>
      <c r="C323" s="2">
        <f>IF(A323&gt;=6000, 0,VLOOKUP(A323,'Fall20 data fy22 comp rev '!$K$11:$N$536,3,0))</f>
        <v>6</v>
      </c>
      <c r="D323" s="3" t="s">
        <v>372</v>
      </c>
      <c r="E323" s="3">
        <v>309.0</v>
      </c>
      <c r="F323" s="3">
        <v>118.0</v>
      </c>
      <c r="G323" s="3">
        <v>33.0</v>
      </c>
      <c r="H323" s="3">
        <f t="shared" si="38"/>
        <v>134.5</v>
      </c>
      <c r="I323" s="88">
        <f t="shared" si="39"/>
        <v>0.4352750809</v>
      </c>
      <c r="J323" s="3">
        <v>240428.89</v>
      </c>
      <c r="K323" s="3">
        <f t="shared" si="40"/>
        <v>778.0870227</v>
      </c>
      <c r="L323" s="3">
        <f t="shared" si="41"/>
        <v>1787.57539</v>
      </c>
      <c r="M323" s="3"/>
      <c r="N323" s="3">
        <f t="shared" si="42"/>
        <v>247489.1929</v>
      </c>
      <c r="O323" s="3">
        <f t="shared" si="43"/>
        <v>800.9358992</v>
      </c>
      <c r="P323" s="3">
        <f t="shared" si="44"/>
        <v>1840.068348</v>
      </c>
      <c r="Q323" s="3"/>
      <c r="R323" s="3">
        <f t="shared" ref="R323:T323" si="356">N323-J323</f>
        <v>7060.302862</v>
      </c>
      <c r="S323" s="3">
        <f t="shared" si="356"/>
        <v>22.84887658</v>
      </c>
      <c r="T323" s="3">
        <f t="shared" si="356"/>
        <v>52.49295808</v>
      </c>
      <c r="U323" s="3"/>
      <c r="V323" s="3">
        <f t="shared" si="46"/>
        <v>0</v>
      </c>
      <c r="W323" s="3">
        <f t="shared" si="47"/>
        <v>0</v>
      </c>
      <c r="X323" s="3">
        <f t="shared" si="48"/>
        <v>0</v>
      </c>
      <c r="Y323" s="3"/>
      <c r="Z323" s="3"/>
    </row>
    <row r="324" ht="14.25" customHeight="1">
      <c r="A324" s="15">
        <v>2580.0</v>
      </c>
      <c r="B324" s="2">
        <v>1.0</v>
      </c>
      <c r="C324" s="2">
        <f>IF(A324&gt;=6000, 0,VLOOKUP(A324,'Fall20 data fy22 comp rev '!$K$11:$N$536,3,0))</f>
        <v>6</v>
      </c>
      <c r="D324" s="3" t="s">
        <v>373</v>
      </c>
      <c r="E324" s="3">
        <v>766.0</v>
      </c>
      <c r="F324" s="3">
        <v>341.0</v>
      </c>
      <c r="G324" s="3">
        <v>83.0</v>
      </c>
      <c r="H324" s="3">
        <f t="shared" si="38"/>
        <v>382.5</v>
      </c>
      <c r="I324" s="88">
        <f t="shared" si="39"/>
        <v>0.4993472585</v>
      </c>
      <c r="J324" s="3">
        <v>784116.71</v>
      </c>
      <c r="K324" s="3">
        <f t="shared" si="40"/>
        <v>1023.651057</v>
      </c>
      <c r="L324" s="3">
        <f t="shared" si="41"/>
        <v>2049.978327</v>
      </c>
      <c r="M324" s="3"/>
      <c r="N324" s="3">
        <f t="shared" si="42"/>
        <v>703826.1433</v>
      </c>
      <c r="O324" s="3">
        <f t="shared" si="43"/>
        <v>918.8330852</v>
      </c>
      <c r="P324" s="3">
        <f t="shared" si="44"/>
        <v>1840.068348</v>
      </c>
      <c r="Q324" s="3"/>
      <c r="R324" s="3">
        <f t="shared" ref="R324:T324" si="357">N324-J324</f>
        <v>-80290.56673</v>
      </c>
      <c r="S324" s="3">
        <f t="shared" si="357"/>
        <v>-104.8179722</v>
      </c>
      <c r="T324" s="3">
        <f t="shared" si="357"/>
        <v>-209.9099784</v>
      </c>
      <c r="U324" s="3"/>
      <c r="V324" s="3">
        <f t="shared" si="46"/>
        <v>0</v>
      </c>
      <c r="W324" s="3">
        <f t="shared" si="47"/>
        <v>0</v>
      </c>
      <c r="X324" s="3">
        <f t="shared" si="48"/>
        <v>0</v>
      </c>
      <c r="Y324" s="3"/>
      <c r="Z324" s="3"/>
    </row>
    <row r="325" ht="14.25" customHeight="1">
      <c r="A325" s="15">
        <v>2609.0</v>
      </c>
      <c r="B325" s="2">
        <v>1.0</v>
      </c>
      <c r="C325" s="2">
        <f>IF(A325&gt;=6000, 0,VLOOKUP(A325,'Fall20 data fy22 comp rev '!$K$11:$N$536,3,0))</f>
        <v>6</v>
      </c>
      <c r="D325" s="3" t="s">
        <v>374</v>
      </c>
      <c r="E325" s="3">
        <v>483.0</v>
      </c>
      <c r="F325" s="3">
        <v>163.0</v>
      </c>
      <c r="G325" s="3">
        <v>52.0</v>
      </c>
      <c r="H325" s="3">
        <f t="shared" si="38"/>
        <v>189</v>
      </c>
      <c r="I325" s="88">
        <f t="shared" si="39"/>
        <v>0.3913043478</v>
      </c>
      <c r="J325" s="3">
        <v>305885.97</v>
      </c>
      <c r="K325" s="3">
        <f t="shared" si="40"/>
        <v>633.3042857</v>
      </c>
      <c r="L325" s="3">
        <f t="shared" si="41"/>
        <v>1618.444286</v>
      </c>
      <c r="M325" s="3"/>
      <c r="N325" s="3">
        <f t="shared" si="42"/>
        <v>347772.9179</v>
      </c>
      <c r="O325" s="3">
        <f t="shared" si="43"/>
        <v>720.026745</v>
      </c>
      <c r="P325" s="3">
        <f t="shared" si="44"/>
        <v>1840.068348</v>
      </c>
      <c r="Q325" s="3"/>
      <c r="R325" s="3">
        <f t="shared" ref="R325:T325" si="358">N325-J325</f>
        <v>41886.94785</v>
      </c>
      <c r="S325" s="3">
        <f t="shared" si="358"/>
        <v>86.72245932</v>
      </c>
      <c r="T325" s="3">
        <f t="shared" si="358"/>
        <v>221.6240627</v>
      </c>
      <c r="U325" s="3"/>
      <c r="V325" s="3">
        <f t="shared" si="46"/>
        <v>0</v>
      </c>
      <c r="W325" s="3">
        <f t="shared" si="47"/>
        <v>0</v>
      </c>
      <c r="X325" s="3">
        <f t="shared" si="48"/>
        <v>0</v>
      </c>
      <c r="Y325" s="3"/>
      <c r="Z325" s="3"/>
    </row>
    <row r="326" ht="14.25" customHeight="1">
      <c r="A326" s="15">
        <v>2683.0</v>
      </c>
      <c r="B326" s="2">
        <v>1.0</v>
      </c>
      <c r="C326" s="2">
        <f>IF(A326&gt;=6000, 0,VLOOKUP(A326,'Fall20 data fy22 comp rev '!$K$11:$N$536,3,0))</f>
        <v>6</v>
      </c>
      <c r="D326" s="3" t="s">
        <v>375</v>
      </c>
      <c r="E326" s="3">
        <v>283.0</v>
      </c>
      <c r="F326" s="3">
        <v>39.0</v>
      </c>
      <c r="G326" s="3">
        <v>35.0</v>
      </c>
      <c r="H326" s="3">
        <f t="shared" si="38"/>
        <v>56.5</v>
      </c>
      <c r="I326" s="88">
        <f t="shared" si="39"/>
        <v>0.1996466431</v>
      </c>
      <c r="J326" s="3">
        <v>46629.96</v>
      </c>
      <c r="K326" s="3">
        <f t="shared" si="40"/>
        <v>164.7701767</v>
      </c>
      <c r="L326" s="3">
        <f t="shared" si="41"/>
        <v>825.3090265</v>
      </c>
      <c r="M326" s="3"/>
      <c r="N326" s="3">
        <f t="shared" si="42"/>
        <v>103963.8617</v>
      </c>
      <c r="O326" s="3">
        <f t="shared" si="43"/>
        <v>367.3634689</v>
      </c>
      <c r="P326" s="3">
        <f t="shared" si="44"/>
        <v>1840.068348</v>
      </c>
      <c r="Q326" s="3"/>
      <c r="R326" s="3">
        <f t="shared" ref="R326:T326" si="359">N326-J326</f>
        <v>57333.90169</v>
      </c>
      <c r="S326" s="3">
        <f t="shared" si="359"/>
        <v>202.5932922</v>
      </c>
      <c r="T326" s="3">
        <f t="shared" si="359"/>
        <v>1014.759322</v>
      </c>
      <c r="U326" s="3"/>
      <c r="V326" s="3">
        <f t="shared" si="46"/>
        <v>430.1974388</v>
      </c>
      <c r="W326" s="3">
        <f t="shared" si="47"/>
        <v>121745.8752</v>
      </c>
      <c r="X326" s="3">
        <f t="shared" si="48"/>
        <v>227.6041466</v>
      </c>
      <c r="Y326" s="3"/>
      <c r="Z326" s="3"/>
    </row>
    <row r="327" ht="14.25" customHeight="1">
      <c r="A327" s="15">
        <v>2687.0</v>
      </c>
      <c r="B327" s="2">
        <v>1.0</v>
      </c>
      <c r="C327" s="2">
        <f>IF(A327&gt;=6000, 0,VLOOKUP(A327,'Fall20 data fy22 comp rev '!$K$11:$N$536,3,0))</f>
        <v>5</v>
      </c>
      <c r="D327" s="3" t="s">
        <v>376</v>
      </c>
      <c r="E327" s="3">
        <v>1252.0</v>
      </c>
      <c r="F327" s="3">
        <v>216.0</v>
      </c>
      <c r="G327" s="3">
        <v>103.0</v>
      </c>
      <c r="H327" s="3">
        <f t="shared" si="38"/>
        <v>267.5</v>
      </c>
      <c r="I327" s="88">
        <f t="shared" si="39"/>
        <v>0.213658147</v>
      </c>
      <c r="J327" s="3">
        <v>245299.86000000004</v>
      </c>
      <c r="K327" s="3">
        <f t="shared" si="40"/>
        <v>195.9264058</v>
      </c>
      <c r="L327" s="3">
        <f t="shared" si="41"/>
        <v>917.0088224</v>
      </c>
      <c r="M327" s="3"/>
      <c r="N327" s="3">
        <f t="shared" si="42"/>
        <v>492218.2832</v>
      </c>
      <c r="O327" s="3">
        <f t="shared" si="43"/>
        <v>393.1455936</v>
      </c>
      <c r="P327" s="3">
        <f t="shared" si="44"/>
        <v>1840.068348</v>
      </c>
      <c r="Q327" s="3"/>
      <c r="R327" s="3">
        <f t="shared" ref="R327:T327" si="360">N327-J327</f>
        <v>246918.4232</v>
      </c>
      <c r="S327" s="3">
        <f t="shared" si="360"/>
        <v>197.2191879</v>
      </c>
      <c r="T327" s="3">
        <f t="shared" si="360"/>
        <v>923.059526</v>
      </c>
      <c r="U327" s="3"/>
      <c r="V327" s="3">
        <f t="shared" si="46"/>
        <v>399.0412097</v>
      </c>
      <c r="W327" s="3">
        <f t="shared" si="47"/>
        <v>499599.5946</v>
      </c>
      <c r="X327" s="3">
        <f t="shared" si="48"/>
        <v>201.8220219</v>
      </c>
      <c r="Y327" s="3"/>
      <c r="Z327" s="3"/>
    </row>
    <row r="328" ht="14.25" customHeight="1">
      <c r="A328" s="15">
        <v>2689.0</v>
      </c>
      <c r="B328" s="2">
        <v>1.0</v>
      </c>
      <c r="C328" s="2">
        <f>IF(A328&gt;=6000, 0,VLOOKUP(A328,'Fall20 data fy22 comp rev '!$K$11:$N$536,3,0))</f>
        <v>5</v>
      </c>
      <c r="D328" s="3" t="s">
        <v>377</v>
      </c>
      <c r="E328" s="3">
        <v>1146.0</v>
      </c>
      <c r="F328" s="3">
        <v>395.0</v>
      </c>
      <c r="G328" s="3">
        <v>184.0</v>
      </c>
      <c r="H328" s="3">
        <f t="shared" si="38"/>
        <v>487</v>
      </c>
      <c r="I328" s="88">
        <f t="shared" si="39"/>
        <v>0.42495637</v>
      </c>
      <c r="J328" s="3">
        <v>879948.94</v>
      </c>
      <c r="K328" s="3">
        <f t="shared" si="40"/>
        <v>767.8437522</v>
      </c>
      <c r="L328" s="3">
        <f t="shared" si="41"/>
        <v>1806.876674</v>
      </c>
      <c r="M328" s="3"/>
      <c r="N328" s="3">
        <f t="shared" si="42"/>
        <v>896113.2857</v>
      </c>
      <c r="O328" s="3">
        <f t="shared" si="43"/>
        <v>781.9487659</v>
      </c>
      <c r="P328" s="3">
        <f t="shared" si="44"/>
        <v>1840.068348</v>
      </c>
      <c r="Q328" s="3"/>
      <c r="R328" s="3">
        <f t="shared" ref="R328:T328" si="361">N328-J328</f>
        <v>16164.34568</v>
      </c>
      <c r="S328" s="3">
        <f t="shared" si="361"/>
        <v>14.10501368</v>
      </c>
      <c r="T328" s="3">
        <f t="shared" si="361"/>
        <v>33.19167491</v>
      </c>
      <c r="U328" s="3"/>
      <c r="V328" s="3">
        <f t="shared" si="46"/>
        <v>0</v>
      </c>
      <c r="W328" s="3">
        <f t="shared" si="47"/>
        <v>0</v>
      </c>
      <c r="X328" s="3">
        <f t="shared" si="48"/>
        <v>0</v>
      </c>
      <c r="Y328" s="3"/>
      <c r="Z328" s="3"/>
    </row>
    <row r="329" ht="14.25" customHeight="1">
      <c r="A329" s="15">
        <v>2711.0</v>
      </c>
      <c r="B329" s="2">
        <v>1.0</v>
      </c>
      <c r="C329" s="2">
        <f>IF(A329&gt;=6000, 0,VLOOKUP(A329,'Fall20 data fy22 comp rev '!$K$11:$N$536,3,0))</f>
        <v>6</v>
      </c>
      <c r="D329" s="3" t="s">
        <v>378</v>
      </c>
      <c r="E329" s="3">
        <v>1000.0</v>
      </c>
      <c r="F329" s="3">
        <v>296.0</v>
      </c>
      <c r="G329" s="3">
        <v>91.0</v>
      </c>
      <c r="H329" s="3">
        <f t="shared" si="38"/>
        <v>341.5</v>
      </c>
      <c r="I329" s="88">
        <f t="shared" si="39"/>
        <v>0.3415</v>
      </c>
      <c r="J329" s="3">
        <v>481076.69999999995</v>
      </c>
      <c r="K329" s="3">
        <f t="shared" si="40"/>
        <v>481.0767</v>
      </c>
      <c r="L329" s="3">
        <f t="shared" si="41"/>
        <v>1408.716545</v>
      </c>
      <c r="M329" s="3"/>
      <c r="N329" s="3">
        <f t="shared" si="42"/>
        <v>628383.341</v>
      </c>
      <c r="O329" s="3">
        <f t="shared" si="43"/>
        <v>628.383341</v>
      </c>
      <c r="P329" s="3">
        <f t="shared" si="44"/>
        <v>1840.068348</v>
      </c>
      <c r="Q329" s="3"/>
      <c r="R329" s="3">
        <f t="shared" ref="R329:T329" si="362">N329-J329</f>
        <v>147306.641</v>
      </c>
      <c r="S329" s="3">
        <f t="shared" si="362"/>
        <v>147.306641</v>
      </c>
      <c r="T329" s="3">
        <f t="shared" si="362"/>
        <v>431.3518038</v>
      </c>
      <c r="U329" s="3"/>
      <c r="V329" s="3">
        <f t="shared" si="46"/>
        <v>113.8909155</v>
      </c>
      <c r="W329" s="3">
        <f t="shared" si="47"/>
        <v>113890.9155</v>
      </c>
      <c r="X329" s="3">
        <f t="shared" si="48"/>
        <v>0</v>
      </c>
      <c r="Y329" s="3"/>
      <c r="Z329" s="3"/>
    </row>
    <row r="330" ht="14.25" customHeight="1">
      <c r="A330" s="15">
        <v>2752.0</v>
      </c>
      <c r="B330" s="2">
        <v>1.0</v>
      </c>
      <c r="C330" s="2">
        <f>IF(A330&gt;=6000, 0,VLOOKUP(A330,'Fall20 data fy22 comp rev '!$K$11:$N$536,3,0))</f>
        <v>5</v>
      </c>
      <c r="D330" s="3" t="s">
        <v>379</v>
      </c>
      <c r="E330" s="3">
        <v>1722.0</v>
      </c>
      <c r="F330" s="3">
        <v>614.0</v>
      </c>
      <c r="G330" s="3">
        <v>173.0</v>
      </c>
      <c r="H330" s="3">
        <f t="shared" si="38"/>
        <v>700.5</v>
      </c>
      <c r="I330" s="88">
        <f t="shared" si="39"/>
        <v>0.4067944251</v>
      </c>
      <c r="J330" s="3">
        <v>1210080.3</v>
      </c>
      <c r="K330" s="3">
        <f t="shared" si="40"/>
        <v>702.7179443</v>
      </c>
      <c r="L330" s="3">
        <f t="shared" si="41"/>
        <v>1727.452248</v>
      </c>
      <c r="M330" s="3"/>
      <c r="N330" s="3">
        <f t="shared" si="42"/>
        <v>1288967.878</v>
      </c>
      <c r="O330" s="3">
        <f t="shared" si="43"/>
        <v>748.5295459</v>
      </c>
      <c r="P330" s="3">
        <f t="shared" si="44"/>
        <v>1840.068348</v>
      </c>
      <c r="Q330" s="3"/>
      <c r="R330" s="3">
        <f t="shared" ref="R330:T330" si="363">N330-J330</f>
        <v>78887.57807</v>
      </c>
      <c r="S330" s="3">
        <f t="shared" si="363"/>
        <v>45.81160166</v>
      </c>
      <c r="T330" s="3">
        <f t="shared" si="363"/>
        <v>112.6161</v>
      </c>
      <c r="U330" s="3"/>
      <c r="V330" s="3">
        <f t="shared" si="46"/>
        <v>0</v>
      </c>
      <c r="W330" s="3">
        <f t="shared" si="47"/>
        <v>0</v>
      </c>
      <c r="X330" s="3">
        <f t="shared" si="48"/>
        <v>0</v>
      </c>
      <c r="Y330" s="3"/>
      <c r="Z330" s="3"/>
    </row>
    <row r="331" ht="14.25" customHeight="1">
      <c r="A331" s="15">
        <v>2753.0</v>
      </c>
      <c r="B331" s="2">
        <v>1.0</v>
      </c>
      <c r="C331" s="2">
        <f>IF(A331&gt;=6000, 0,VLOOKUP(A331,'Fall20 data fy22 comp rev '!$K$11:$N$536,3,0))</f>
        <v>5</v>
      </c>
      <c r="D331" s="3" t="s">
        <v>4399</v>
      </c>
      <c r="E331" s="3">
        <v>932.0</v>
      </c>
      <c r="F331" s="3">
        <v>419.0</v>
      </c>
      <c r="G331" s="3">
        <v>152.0</v>
      </c>
      <c r="H331" s="3">
        <f t="shared" si="38"/>
        <v>495</v>
      </c>
      <c r="I331" s="88">
        <f t="shared" si="39"/>
        <v>0.5311158798</v>
      </c>
      <c r="J331" s="3">
        <v>1087211.45</v>
      </c>
      <c r="K331" s="3">
        <f t="shared" si="40"/>
        <v>1166.535891</v>
      </c>
      <c r="L331" s="3">
        <f t="shared" si="41"/>
        <v>2196.386768</v>
      </c>
      <c r="M331" s="3"/>
      <c r="N331" s="3">
        <f t="shared" si="42"/>
        <v>910833.8325</v>
      </c>
      <c r="O331" s="3">
        <f t="shared" si="43"/>
        <v>977.2895198</v>
      </c>
      <c r="P331" s="3">
        <f t="shared" si="44"/>
        <v>1840.068348</v>
      </c>
      <c r="Q331" s="3"/>
      <c r="R331" s="3">
        <f t="shared" ref="R331:T331" si="364">N331-J331</f>
        <v>-176377.6175</v>
      </c>
      <c r="S331" s="3">
        <f t="shared" si="364"/>
        <v>-189.2463707</v>
      </c>
      <c r="T331" s="3">
        <f t="shared" si="364"/>
        <v>-356.3184193</v>
      </c>
      <c r="U331" s="3"/>
      <c r="V331" s="3">
        <f t="shared" si="46"/>
        <v>0</v>
      </c>
      <c r="W331" s="3">
        <f t="shared" si="47"/>
        <v>0</v>
      </c>
      <c r="X331" s="3">
        <f t="shared" si="48"/>
        <v>0</v>
      </c>
      <c r="Y331" s="3"/>
      <c r="Z331" s="3"/>
    </row>
    <row r="332" ht="14.25" customHeight="1">
      <c r="A332" s="15">
        <v>2754.0</v>
      </c>
      <c r="B332" s="2">
        <v>1.0</v>
      </c>
      <c r="C332" s="2">
        <f>IF(A332&gt;=6000, 0,VLOOKUP(A332,'Fall20 data fy22 comp rev '!$K$11:$N$536,3,0))</f>
        <v>6</v>
      </c>
      <c r="D332" s="3" t="s">
        <v>381</v>
      </c>
      <c r="E332" s="3">
        <v>485.0</v>
      </c>
      <c r="F332" s="3">
        <v>143.0</v>
      </c>
      <c r="G332" s="3">
        <v>109.0</v>
      </c>
      <c r="H332" s="3">
        <f t="shared" si="38"/>
        <v>197.5</v>
      </c>
      <c r="I332" s="88">
        <f t="shared" si="39"/>
        <v>0.4072164948</v>
      </c>
      <c r="J332" s="3">
        <v>332977.32</v>
      </c>
      <c r="K332" s="3">
        <f t="shared" si="40"/>
        <v>686.5511753</v>
      </c>
      <c r="L332" s="3">
        <f t="shared" si="41"/>
        <v>1685.961114</v>
      </c>
      <c r="M332" s="3"/>
      <c r="N332" s="3">
        <f t="shared" si="42"/>
        <v>363413.4988</v>
      </c>
      <c r="O332" s="3">
        <f t="shared" si="43"/>
        <v>749.3061831</v>
      </c>
      <c r="P332" s="3">
        <f t="shared" si="44"/>
        <v>1840.068348</v>
      </c>
      <c r="Q332" s="3"/>
      <c r="R332" s="3">
        <f t="shared" ref="R332:T332" si="365">N332-J332</f>
        <v>30436.17881</v>
      </c>
      <c r="S332" s="3">
        <f t="shared" si="365"/>
        <v>62.75500786</v>
      </c>
      <c r="T332" s="3">
        <f t="shared" si="365"/>
        <v>154.1072345</v>
      </c>
      <c r="U332" s="3"/>
      <c r="V332" s="3">
        <f t="shared" si="46"/>
        <v>0</v>
      </c>
      <c r="W332" s="3">
        <f t="shared" si="47"/>
        <v>0</v>
      </c>
      <c r="X332" s="3">
        <f t="shared" si="48"/>
        <v>0</v>
      </c>
      <c r="Y332" s="3"/>
      <c r="Z332" s="3"/>
    </row>
    <row r="333" ht="14.25" customHeight="1">
      <c r="A333" s="15">
        <v>2769.0</v>
      </c>
      <c r="B333" s="2">
        <v>1.0</v>
      </c>
      <c r="C333" s="2">
        <f>IF(A333&gt;=6000, 0,VLOOKUP(A333,'Fall20 data fy22 comp rev '!$K$11:$N$536,3,0))</f>
        <v>5</v>
      </c>
      <c r="D333" s="3" t="s">
        <v>4400</v>
      </c>
      <c r="E333" s="3">
        <v>1045.0</v>
      </c>
      <c r="F333" s="3">
        <v>145.0</v>
      </c>
      <c r="G333" s="3">
        <v>130.0</v>
      </c>
      <c r="H333" s="3">
        <f t="shared" si="38"/>
        <v>210</v>
      </c>
      <c r="I333" s="88">
        <f t="shared" si="39"/>
        <v>0.2009569378</v>
      </c>
      <c r="J333" s="3">
        <v>185370.51</v>
      </c>
      <c r="K333" s="3">
        <f t="shared" si="40"/>
        <v>177.3880478</v>
      </c>
      <c r="L333" s="3">
        <f t="shared" si="41"/>
        <v>882.7167143</v>
      </c>
      <c r="M333" s="3"/>
      <c r="N333" s="3">
        <f t="shared" si="42"/>
        <v>386414.3532</v>
      </c>
      <c r="O333" s="3">
        <f t="shared" si="43"/>
        <v>369.7745006</v>
      </c>
      <c r="P333" s="3">
        <f t="shared" si="44"/>
        <v>1840.068348</v>
      </c>
      <c r="Q333" s="3"/>
      <c r="R333" s="3">
        <f t="shared" ref="R333:T333" si="366">N333-J333</f>
        <v>201043.8432</v>
      </c>
      <c r="S333" s="3">
        <f t="shared" si="366"/>
        <v>192.3864528</v>
      </c>
      <c r="T333" s="3">
        <f t="shared" si="366"/>
        <v>957.3516341</v>
      </c>
      <c r="U333" s="3"/>
      <c r="V333" s="3">
        <f t="shared" si="46"/>
        <v>417.5795677</v>
      </c>
      <c r="W333" s="3">
        <f t="shared" si="47"/>
        <v>436370.6482</v>
      </c>
      <c r="X333" s="3">
        <f t="shared" si="48"/>
        <v>225.1931149</v>
      </c>
      <c r="Y333" s="3"/>
      <c r="Z333" s="3"/>
    </row>
    <row r="334" ht="14.25" customHeight="1">
      <c r="A334" s="15">
        <v>2805.0</v>
      </c>
      <c r="B334" s="2">
        <v>1.0</v>
      </c>
      <c r="C334" s="2">
        <f>IF(A334&gt;=6000, 0,VLOOKUP(A334,'Fall20 data fy22 comp rev '!$K$11:$N$536,3,0))</f>
        <v>5</v>
      </c>
      <c r="D334" s="3" t="s">
        <v>383</v>
      </c>
      <c r="E334" s="3">
        <v>1204.0</v>
      </c>
      <c r="F334" s="3">
        <v>176.0</v>
      </c>
      <c r="G334" s="3">
        <v>83.0</v>
      </c>
      <c r="H334" s="3">
        <f t="shared" si="38"/>
        <v>217.5</v>
      </c>
      <c r="I334" s="88">
        <f t="shared" si="39"/>
        <v>0.1806478405</v>
      </c>
      <c r="J334" s="3">
        <v>163587.97</v>
      </c>
      <c r="K334" s="3">
        <f t="shared" si="40"/>
        <v>135.870407</v>
      </c>
      <c r="L334" s="3">
        <f t="shared" si="41"/>
        <v>752.1285977</v>
      </c>
      <c r="M334" s="3"/>
      <c r="N334" s="3">
        <f t="shared" si="42"/>
        <v>400214.8658</v>
      </c>
      <c r="O334" s="3">
        <f t="shared" si="43"/>
        <v>332.4043736</v>
      </c>
      <c r="P334" s="3">
        <f t="shared" si="44"/>
        <v>1840.068348</v>
      </c>
      <c r="Q334" s="3"/>
      <c r="R334" s="3">
        <f t="shared" ref="R334:T334" si="367">N334-J334</f>
        <v>236626.8958</v>
      </c>
      <c r="S334" s="3">
        <f t="shared" si="367"/>
        <v>196.5339666</v>
      </c>
      <c r="T334" s="3">
        <f t="shared" si="367"/>
        <v>1087.939751</v>
      </c>
      <c r="U334" s="3"/>
      <c r="V334" s="3">
        <f t="shared" si="46"/>
        <v>459.0972085</v>
      </c>
      <c r="W334" s="3">
        <f t="shared" si="47"/>
        <v>552753.0391</v>
      </c>
      <c r="X334" s="3">
        <f t="shared" si="48"/>
        <v>262.5632419</v>
      </c>
      <c r="Y334" s="3"/>
      <c r="Z334" s="3"/>
    </row>
    <row r="335" ht="14.25" customHeight="1">
      <c r="A335" s="15">
        <v>2835.0</v>
      </c>
      <c r="B335" s="2">
        <v>1.0</v>
      </c>
      <c r="C335" s="2">
        <f>IF(A335&gt;=6000, 0,VLOOKUP(A335,'Fall20 data fy22 comp rev '!$K$11:$N$536,3,0))</f>
        <v>6</v>
      </c>
      <c r="D335" s="3" t="s">
        <v>384</v>
      </c>
      <c r="E335" s="3">
        <v>705.0</v>
      </c>
      <c r="F335" s="3">
        <v>157.0</v>
      </c>
      <c r="G335" s="3">
        <v>50.0</v>
      </c>
      <c r="H335" s="3">
        <f t="shared" si="38"/>
        <v>182</v>
      </c>
      <c r="I335" s="88">
        <f t="shared" si="39"/>
        <v>0.2581560284</v>
      </c>
      <c r="J335" s="3">
        <v>207153.05</v>
      </c>
      <c r="K335" s="3">
        <f t="shared" si="40"/>
        <v>293.8341135</v>
      </c>
      <c r="L335" s="3">
        <f t="shared" si="41"/>
        <v>1138.203571</v>
      </c>
      <c r="M335" s="3"/>
      <c r="N335" s="3">
        <f t="shared" si="42"/>
        <v>334892.4394</v>
      </c>
      <c r="O335" s="3">
        <f t="shared" si="43"/>
        <v>475.0247368</v>
      </c>
      <c r="P335" s="3">
        <f t="shared" si="44"/>
        <v>1840.068348</v>
      </c>
      <c r="Q335" s="3"/>
      <c r="R335" s="3">
        <f t="shared" ref="R335:T335" si="368">N335-J335</f>
        <v>127739.3894</v>
      </c>
      <c r="S335" s="3">
        <f t="shared" si="368"/>
        <v>181.1906233</v>
      </c>
      <c r="T335" s="3">
        <f t="shared" si="368"/>
        <v>701.864777</v>
      </c>
      <c r="U335" s="3"/>
      <c r="V335" s="3">
        <f t="shared" si="46"/>
        <v>301.133502</v>
      </c>
      <c r="W335" s="3">
        <f t="shared" si="47"/>
        <v>212299.1189</v>
      </c>
      <c r="X335" s="3">
        <f t="shared" si="48"/>
        <v>119.9428787</v>
      </c>
      <c r="Y335" s="3"/>
      <c r="Z335" s="3"/>
    </row>
    <row r="336" ht="14.25" customHeight="1">
      <c r="A336" s="15">
        <v>2853.0</v>
      </c>
      <c r="B336" s="2">
        <v>1.0</v>
      </c>
      <c r="C336" s="2">
        <f>IF(A336&gt;=6000, 0,VLOOKUP(A336,'Fall20 data fy22 comp rev '!$K$11:$N$536,3,0))</f>
        <v>6</v>
      </c>
      <c r="D336" s="3" t="s">
        <v>385</v>
      </c>
      <c r="E336" s="3">
        <v>799.0</v>
      </c>
      <c r="F336" s="3">
        <v>264.0</v>
      </c>
      <c r="G336" s="3">
        <v>99.0</v>
      </c>
      <c r="H336" s="3">
        <f t="shared" si="38"/>
        <v>313.5</v>
      </c>
      <c r="I336" s="88">
        <f t="shared" si="39"/>
        <v>0.3923654568</v>
      </c>
      <c r="J336" s="3">
        <v>545165.53</v>
      </c>
      <c r="K336" s="3">
        <f t="shared" si="40"/>
        <v>682.3097997</v>
      </c>
      <c r="L336" s="3">
        <f t="shared" si="41"/>
        <v>1738.965008</v>
      </c>
      <c r="M336" s="3"/>
      <c r="N336" s="3">
        <f t="shared" si="42"/>
        <v>576861.4272</v>
      </c>
      <c r="O336" s="3">
        <f t="shared" si="43"/>
        <v>721.9792581</v>
      </c>
      <c r="P336" s="3">
        <f t="shared" si="44"/>
        <v>1840.068348</v>
      </c>
      <c r="Q336" s="3"/>
      <c r="R336" s="3">
        <f t="shared" ref="R336:T336" si="369">N336-J336</f>
        <v>31695.89723</v>
      </c>
      <c r="S336" s="3">
        <f t="shared" si="369"/>
        <v>39.66945836</v>
      </c>
      <c r="T336" s="3">
        <f t="shared" si="369"/>
        <v>101.1033404</v>
      </c>
      <c r="U336" s="3"/>
      <c r="V336" s="3">
        <f t="shared" si="46"/>
        <v>0</v>
      </c>
      <c r="W336" s="3">
        <f t="shared" si="47"/>
        <v>0</v>
      </c>
      <c r="X336" s="3">
        <f t="shared" si="48"/>
        <v>0</v>
      </c>
      <c r="Y336" s="3"/>
      <c r="Z336" s="3"/>
    </row>
    <row r="337" ht="14.25" customHeight="1">
      <c r="A337" s="15">
        <v>2854.0</v>
      </c>
      <c r="B337" s="2">
        <v>1.0</v>
      </c>
      <c r="C337" s="2">
        <f>IF(A337&gt;=6000, 0,VLOOKUP(A337,'Fall20 data fy22 comp rev '!$K$11:$N$536,3,0))</f>
        <v>6</v>
      </c>
      <c r="D337" s="3" t="s">
        <v>4401</v>
      </c>
      <c r="E337" s="3">
        <v>703.0</v>
      </c>
      <c r="F337" s="3">
        <v>244.0</v>
      </c>
      <c r="G337" s="3">
        <v>96.0</v>
      </c>
      <c r="H337" s="3">
        <f t="shared" si="38"/>
        <v>292</v>
      </c>
      <c r="I337" s="88">
        <f t="shared" si="39"/>
        <v>0.4153627312</v>
      </c>
      <c r="J337" s="3">
        <v>503461.27</v>
      </c>
      <c r="K337" s="3">
        <f t="shared" si="40"/>
        <v>716.1611238</v>
      </c>
      <c r="L337" s="3">
        <f t="shared" si="41"/>
        <v>1724.182432</v>
      </c>
      <c r="M337" s="3"/>
      <c r="N337" s="3">
        <f t="shared" si="42"/>
        <v>537299.9577</v>
      </c>
      <c r="O337" s="3">
        <f t="shared" si="43"/>
        <v>764.2958147</v>
      </c>
      <c r="P337" s="3">
        <f t="shared" si="44"/>
        <v>1840.068348</v>
      </c>
      <c r="Q337" s="3"/>
      <c r="R337" s="3">
        <f t="shared" ref="R337:T337" si="370">N337-J337</f>
        <v>33838.68774</v>
      </c>
      <c r="S337" s="3">
        <f t="shared" si="370"/>
        <v>48.13469095</v>
      </c>
      <c r="T337" s="3">
        <f t="shared" si="370"/>
        <v>115.8859169</v>
      </c>
      <c r="U337" s="3"/>
      <c r="V337" s="3">
        <f t="shared" si="46"/>
        <v>0</v>
      </c>
      <c r="W337" s="3">
        <f t="shared" si="47"/>
        <v>0</v>
      </c>
      <c r="X337" s="3">
        <f t="shared" si="48"/>
        <v>0</v>
      </c>
      <c r="Y337" s="3"/>
      <c r="Z337" s="3"/>
    </row>
    <row r="338" ht="14.25" customHeight="1">
      <c r="A338" s="15">
        <v>2856.0</v>
      </c>
      <c r="B338" s="2">
        <v>1.0</v>
      </c>
      <c r="C338" s="2">
        <f>IF(A338&gt;=6000, 0,VLOOKUP(A338,'Fall20 data fy22 comp rev '!$K$11:$N$536,3,0))</f>
        <v>6</v>
      </c>
      <c r="D338" s="3" t="s">
        <v>935</v>
      </c>
      <c r="E338" s="3">
        <v>300.0</v>
      </c>
      <c r="F338" s="3">
        <v>63.0</v>
      </c>
      <c r="G338" s="3">
        <v>43.0</v>
      </c>
      <c r="H338" s="3">
        <f t="shared" si="38"/>
        <v>84.5</v>
      </c>
      <c r="I338" s="88">
        <f t="shared" si="39"/>
        <v>0.2816666667</v>
      </c>
      <c r="J338" s="3">
        <v>101305.23000000001</v>
      </c>
      <c r="K338" s="3">
        <f t="shared" si="40"/>
        <v>337.6841</v>
      </c>
      <c r="L338" s="3">
        <f t="shared" si="41"/>
        <v>1198.878462</v>
      </c>
      <c r="M338" s="3"/>
      <c r="N338" s="3">
        <f t="shared" si="42"/>
        <v>155485.7754</v>
      </c>
      <c r="O338" s="3">
        <f t="shared" si="43"/>
        <v>518.2859181</v>
      </c>
      <c r="P338" s="3">
        <f t="shared" si="44"/>
        <v>1840.068348</v>
      </c>
      <c r="Q338" s="3"/>
      <c r="R338" s="3">
        <f t="shared" ref="R338:T338" si="371">N338-J338</f>
        <v>54180.54544</v>
      </c>
      <c r="S338" s="3">
        <f t="shared" si="371"/>
        <v>180.6018181</v>
      </c>
      <c r="T338" s="3">
        <f t="shared" si="371"/>
        <v>641.1898869</v>
      </c>
      <c r="U338" s="3"/>
      <c r="V338" s="3">
        <f t="shared" si="46"/>
        <v>257.2835155</v>
      </c>
      <c r="W338" s="3">
        <f t="shared" si="47"/>
        <v>77185.05465</v>
      </c>
      <c r="X338" s="3">
        <f t="shared" si="48"/>
        <v>76.68169736</v>
      </c>
      <c r="Y338" s="3"/>
      <c r="Z338" s="3"/>
    </row>
    <row r="339" ht="14.25" customHeight="1">
      <c r="A339" s="15">
        <v>2859.0</v>
      </c>
      <c r="B339" s="2">
        <v>1.0</v>
      </c>
      <c r="C339" s="2">
        <f>IF(A339&gt;=6000, 0,VLOOKUP(A339,'Fall20 data fy22 comp rev '!$K$11:$N$536,3,0))</f>
        <v>5</v>
      </c>
      <c r="D339" s="3" t="s">
        <v>388</v>
      </c>
      <c r="E339" s="3">
        <v>1626.0</v>
      </c>
      <c r="F339" s="3">
        <v>355.0</v>
      </c>
      <c r="G339" s="3">
        <v>181.0</v>
      </c>
      <c r="H339" s="3">
        <f t="shared" si="38"/>
        <v>445.5</v>
      </c>
      <c r="I339" s="88">
        <f t="shared" si="39"/>
        <v>0.2739852399</v>
      </c>
      <c r="J339" s="3">
        <v>531209.3799999999</v>
      </c>
      <c r="K339" s="3">
        <f t="shared" si="40"/>
        <v>326.6970357</v>
      </c>
      <c r="L339" s="3">
        <f t="shared" si="41"/>
        <v>1192.389181</v>
      </c>
      <c r="M339" s="3"/>
      <c r="N339" s="3">
        <f t="shared" si="42"/>
        <v>819750.4492</v>
      </c>
      <c r="O339" s="3">
        <f t="shared" si="43"/>
        <v>504.1515678</v>
      </c>
      <c r="P339" s="3">
        <f t="shared" si="44"/>
        <v>1840.068348</v>
      </c>
      <c r="Q339" s="3"/>
      <c r="R339" s="3">
        <f t="shared" ref="R339:T339" si="372">N339-J339</f>
        <v>288541.0692</v>
      </c>
      <c r="S339" s="3">
        <f t="shared" si="372"/>
        <v>177.4545321</v>
      </c>
      <c r="T339" s="3">
        <f t="shared" si="372"/>
        <v>647.6791677</v>
      </c>
      <c r="U339" s="3"/>
      <c r="V339" s="3">
        <f t="shared" si="46"/>
        <v>268.2705798</v>
      </c>
      <c r="W339" s="3">
        <f t="shared" si="47"/>
        <v>436207.9628</v>
      </c>
      <c r="X339" s="3">
        <f t="shared" si="48"/>
        <v>90.81604771</v>
      </c>
      <c r="Y339" s="3"/>
      <c r="Z339" s="3"/>
    </row>
    <row r="340" ht="14.25" customHeight="1">
      <c r="A340" s="15">
        <v>2860.0</v>
      </c>
      <c r="B340" s="2">
        <v>1.0</v>
      </c>
      <c r="C340" s="2">
        <f>IF(A340&gt;=6000, 0,VLOOKUP(A340,'Fall20 data fy22 comp rev '!$K$11:$N$536,3,0))</f>
        <v>5</v>
      </c>
      <c r="D340" s="3" t="s">
        <v>389</v>
      </c>
      <c r="E340" s="3">
        <v>1035.0</v>
      </c>
      <c r="F340" s="3">
        <v>342.0</v>
      </c>
      <c r="G340" s="3">
        <v>95.0</v>
      </c>
      <c r="H340" s="3">
        <f t="shared" si="38"/>
        <v>389.5</v>
      </c>
      <c r="I340" s="88">
        <f t="shared" si="39"/>
        <v>0.3763285024</v>
      </c>
      <c r="J340" s="3">
        <v>605259.0700000001</v>
      </c>
      <c r="K340" s="3">
        <f t="shared" si="40"/>
        <v>584.791372</v>
      </c>
      <c r="L340" s="3">
        <f t="shared" si="41"/>
        <v>1553.938562</v>
      </c>
      <c r="M340" s="3"/>
      <c r="N340" s="3">
        <f t="shared" si="42"/>
        <v>716706.6217</v>
      </c>
      <c r="O340" s="3">
        <f t="shared" si="43"/>
        <v>692.4701659</v>
      </c>
      <c r="P340" s="3">
        <f t="shared" si="44"/>
        <v>1840.068348</v>
      </c>
      <c r="Q340" s="3"/>
      <c r="R340" s="3">
        <f t="shared" ref="R340:T340" si="373">N340-J340</f>
        <v>111447.5517</v>
      </c>
      <c r="S340" s="3">
        <f t="shared" si="373"/>
        <v>107.6787939</v>
      </c>
      <c r="T340" s="3">
        <f t="shared" si="373"/>
        <v>286.1297862</v>
      </c>
      <c r="U340" s="3"/>
      <c r="V340" s="3">
        <f t="shared" si="46"/>
        <v>10.17624352</v>
      </c>
      <c r="W340" s="3">
        <f t="shared" si="47"/>
        <v>10532.41204</v>
      </c>
      <c r="X340" s="3">
        <f t="shared" si="48"/>
        <v>0</v>
      </c>
      <c r="Y340" s="3"/>
      <c r="Z340" s="3"/>
    </row>
    <row r="341" ht="14.25" customHeight="1">
      <c r="A341" s="15">
        <v>2884.0</v>
      </c>
      <c r="B341" s="2">
        <v>1.0</v>
      </c>
      <c r="C341" s="2">
        <f>IF(A341&gt;=6000, 0,VLOOKUP(A341,'Fall20 data fy22 comp rev '!$K$11:$N$536,3,0))</f>
        <v>6</v>
      </c>
      <c r="D341" s="3" t="s">
        <v>390</v>
      </c>
      <c r="E341" s="3">
        <v>426.0</v>
      </c>
      <c r="F341" s="3">
        <v>113.0</v>
      </c>
      <c r="G341" s="3">
        <v>71.0</v>
      </c>
      <c r="H341" s="3">
        <f t="shared" si="38"/>
        <v>148.5</v>
      </c>
      <c r="I341" s="88">
        <f t="shared" si="39"/>
        <v>0.3485915493</v>
      </c>
      <c r="J341" s="3">
        <v>218044.32</v>
      </c>
      <c r="K341" s="3">
        <f t="shared" si="40"/>
        <v>511.8411268</v>
      </c>
      <c r="L341" s="3">
        <f t="shared" si="41"/>
        <v>1468.311919</v>
      </c>
      <c r="M341" s="3"/>
      <c r="N341" s="3">
        <f t="shared" si="42"/>
        <v>273250.1497</v>
      </c>
      <c r="O341" s="3">
        <f t="shared" si="43"/>
        <v>641.4322764</v>
      </c>
      <c r="P341" s="3">
        <f t="shared" si="44"/>
        <v>1840.068348</v>
      </c>
      <c r="Q341" s="3"/>
      <c r="R341" s="3">
        <f t="shared" ref="R341:T341" si="374">N341-J341</f>
        <v>55205.82974</v>
      </c>
      <c r="S341" s="3">
        <f t="shared" si="374"/>
        <v>129.5911496</v>
      </c>
      <c r="T341" s="3">
        <f t="shared" si="374"/>
        <v>371.7564292</v>
      </c>
      <c r="U341" s="3"/>
      <c r="V341" s="3">
        <f t="shared" si="46"/>
        <v>83.12648874</v>
      </c>
      <c r="W341" s="3">
        <f t="shared" si="47"/>
        <v>35411.8842</v>
      </c>
      <c r="X341" s="3">
        <f t="shared" si="48"/>
        <v>0</v>
      </c>
      <c r="Y341" s="3"/>
      <c r="Z341" s="3"/>
    </row>
    <row r="342" ht="14.25" customHeight="1">
      <c r="A342" s="15">
        <v>2886.0</v>
      </c>
      <c r="B342" s="2">
        <v>1.0</v>
      </c>
      <c r="C342" s="2">
        <f>IF(A342&gt;=6000, 0,VLOOKUP(A342,'Fall20 data fy22 comp rev '!$K$11:$N$536,3,0))</f>
        <v>6</v>
      </c>
      <c r="D342" s="3" t="s">
        <v>391</v>
      </c>
      <c r="E342" s="3">
        <v>242.0</v>
      </c>
      <c r="F342" s="3">
        <v>55.0</v>
      </c>
      <c r="G342" s="3">
        <v>35.0</v>
      </c>
      <c r="H342" s="3">
        <f t="shared" si="38"/>
        <v>72.5</v>
      </c>
      <c r="I342" s="88">
        <f t="shared" si="39"/>
        <v>0.2995867769</v>
      </c>
      <c r="J342" s="3">
        <v>90359.23</v>
      </c>
      <c r="K342" s="3">
        <f t="shared" si="40"/>
        <v>373.3852479</v>
      </c>
      <c r="L342" s="3">
        <f t="shared" si="41"/>
        <v>1246.334207</v>
      </c>
      <c r="M342" s="3"/>
      <c r="N342" s="3">
        <f t="shared" si="42"/>
        <v>133404.9553</v>
      </c>
      <c r="O342" s="3">
        <f t="shared" si="43"/>
        <v>551.2601457</v>
      </c>
      <c r="P342" s="3">
        <f t="shared" si="44"/>
        <v>1840.068348</v>
      </c>
      <c r="Q342" s="3"/>
      <c r="R342" s="3">
        <f t="shared" ref="R342:T342" si="375">N342-J342</f>
        <v>43045.72526</v>
      </c>
      <c r="S342" s="3">
        <f t="shared" si="375"/>
        <v>177.8748978</v>
      </c>
      <c r="T342" s="3">
        <f t="shared" si="375"/>
        <v>593.7341415</v>
      </c>
      <c r="U342" s="3"/>
      <c r="V342" s="3">
        <f t="shared" si="46"/>
        <v>221.5823676</v>
      </c>
      <c r="W342" s="3">
        <f t="shared" si="47"/>
        <v>53622.93295</v>
      </c>
      <c r="X342" s="3">
        <f t="shared" si="48"/>
        <v>43.70746979</v>
      </c>
      <c r="Y342" s="3"/>
      <c r="Z342" s="3"/>
    </row>
    <row r="343" ht="14.25" customHeight="1">
      <c r="A343" s="15">
        <v>2888.0</v>
      </c>
      <c r="B343" s="2">
        <v>1.0</v>
      </c>
      <c r="C343" s="2">
        <f>IF(A343&gt;=6000, 0,VLOOKUP(A343,'Fall20 data fy22 comp rev '!$K$11:$N$536,3,0))</f>
        <v>6</v>
      </c>
      <c r="D343" s="3" t="s">
        <v>392</v>
      </c>
      <c r="E343" s="3">
        <v>322.0</v>
      </c>
      <c r="F343" s="3">
        <v>98.0</v>
      </c>
      <c r="G343" s="3">
        <v>26.0</v>
      </c>
      <c r="H343" s="3">
        <f t="shared" si="38"/>
        <v>111</v>
      </c>
      <c r="I343" s="88">
        <f t="shared" si="39"/>
        <v>0.3447204969</v>
      </c>
      <c r="J343" s="3">
        <v>199983.41999999998</v>
      </c>
      <c r="K343" s="3">
        <f t="shared" si="40"/>
        <v>621.0665217</v>
      </c>
      <c r="L343" s="3">
        <f t="shared" si="41"/>
        <v>1801.652432</v>
      </c>
      <c r="M343" s="3"/>
      <c r="N343" s="3">
        <f t="shared" si="42"/>
        <v>204247.5867</v>
      </c>
      <c r="O343" s="3">
        <f t="shared" si="43"/>
        <v>634.3092754</v>
      </c>
      <c r="P343" s="3">
        <f t="shared" si="44"/>
        <v>1840.068348</v>
      </c>
      <c r="Q343" s="3"/>
      <c r="R343" s="3">
        <f t="shared" ref="R343:T343" si="376">N343-J343</f>
        <v>4264.166674</v>
      </c>
      <c r="S343" s="3">
        <f t="shared" si="376"/>
        <v>13.24275365</v>
      </c>
      <c r="T343" s="3">
        <f t="shared" si="376"/>
        <v>38.41591599</v>
      </c>
      <c r="U343" s="3"/>
      <c r="V343" s="3">
        <f t="shared" si="46"/>
        <v>0</v>
      </c>
      <c r="W343" s="3">
        <f t="shared" si="47"/>
        <v>0</v>
      </c>
      <c r="X343" s="3">
        <f t="shared" si="48"/>
        <v>0</v>
      </c>
      <c r="Y343" s="3"/>
      <c r="Z343" s="3"/>
    </row>
    <row r="344" ht="14.25" customHeight="1">
      <c r="A344" s="15">
        <v>2889.0</v>
      </c>
      <c r="B344" s="2">
        <v>1.0</v>
      </c>
      <c r="C344" s="2">
        <f>IF(A344&gt;=6000, 0,VLOOKUP(A344,'Fall20 data fy22 comp rev '!$K$11:$N$536,3,0))</f>
        <v>6</v>
      </c>
      <c r="D344" s="3" t="s">
        <v>393</v>
      </c>
      <c r="E344" s="3">
        <v>716.0</v>
      </c>
      <c r="F344" s="3">
        <v>162.0</v>
      </c>
      <c r="G344" s="3">
        <v>69.0</v>
      </c>
      <c r="H344" s="3">
        <f t="shared" si="38"/>
        <v>196.5</v>
      </c>
      <c r="I344" s="88">
        <f t="shared" si="39"/>
        <v>0.2744413408</v>
      </c>
      <c r="J344" s="3">
        <v>227403.15000000002</v>
      </c>
      <c r="K344" s="3">
        <f t="shared" si="40"/>
        <v>317.6021648</v>
      </c>
      <c r="L344" s="3">
        <f t="shared" si="41"/>
        <v>1157.267939</v>
      </c>
      <c r="M344" s="3"/>
      <c r="N344" s="3">
        <f t="shared" si="42"/>
        <v>361573.4305</v>
      </c>
      <c r="O344" s="3">
        <f t="shared" si="43"/>
        <v>504.9908247</v>
      </c>
      <c r="P344" s="3">
        <f t="shared" si="44"/>
        <v>1840.068348</v>
      </c>
      <c r="Q344" s="3"/>
      <c r="R344" s="3">
        <f t="shared" ref="R344:T344" si="377">N344-J344</f>
        <v>134170.2805</v>
      </c>
      <c r="S344" s="3">
        <f t="shared" si="377"/>
        <v>187.3886599</v>
      </c>
      <c r="T344" s="3">
        <f t="shared" si="377"/>
        <v>682.8004095</v>
      </c>
      <c r="U344" s="3"/>
      <c r="V344" s="3">
        <f t="shared" si="46"/>
        <v>277.3654507</v>
      </c>
      <c r="W344" s="3">
        <f t="shared" si="47"/>
        <v>198593.6627</v>
      </c>
      <c r="X344" s="3">
        <f t="shared" si="48"/>
        <v>89.97679083</v>
      </c>
      <c r="Y344" s="3"/>
      <c r="Z344" s="3"/>
    </row>
    <row r="345" ht="14.25" customHeight="1">
      <c r="A345" s="15">
        <v>2890.0</v>
      </c>
      <c r="B345" s="2">
        <v>1.0</v>
      </c>
      <c r="C345" s="2">
        <f>IF(A345&gt;=6000, 0,VLOOKUP(A345,'Fall20 data fy22 comp rev '!$K$11:$N$536,3,0))</f>
        <v>6</v>
      </c>
      <c r="D345" s="3" t="s">
        <v>394</v>
      </c>
      <c r="E345" s="3">
        <v>583.0</v>
      </c>
      <c r="F345" s="3">
        <v>200.0</v>
      </c>
      <c r="G345" s="3">
        <v>65.0</v>
      </c>
      <c r="H345" s="3">
        <f t="shared" si="38"/>
        <v>232.5</v>
      </c>
      <c r="I345" s="88">
        <f t="shared" si="39"/>
        <v>0.3987993139</v>
      </c>
      <c r="J345" s="3">
        <v>384259.32999999996</v>
      </c>
      <c r="K345" s="3">
        <f t="shared" si="40"/>
        <v>659.1069125</v>
      </c>
      <c r="L345" s="3">
        <f t="shared" si="41"/>
        <v>1652.728301</v>
      </c>
      <c r="M345" s="3"/>
      <c r="N345" s="3">
        <f t="shared" si="42"/>
        <v>427815.891</v>
      </c>
      <c r="O345" s="3">
        <f t="shared" si="43"/>
        <v>733.8179949</v>
      </c>
      <c r="P345" s="3">
        <f t="shared" si="44"/>
        <v>1840.068348</v>
      </c>
      <c r="Q345" s="3"/>
      <c r="R345" s="3">
        <f t="shared" ref="R345:T345" si="378">N345-J345</f>
        <v>43556.56101</v>
      </c>
      <c r="S345" s="3">
        <f t="shared" si="378"/>
        <v>74.71108235</v>
      </c>
      <c r="T345" s="3">
        <f t="shared" si="378"/>
        <v>187.3400473</v>
      </c>
      <c r="U345" s="3"/>
      <c r="V345" s="3">
        <f t="shared" si="46"/>
        <v>0</v>
      </c>
      <c r="W345" s="3">
        <f t="shared" si="47"/>
        <v>0</v>
      </c>
      <c r="X345" s="3">
        <f t="shared" si="48"/>
        <v>0</v>
      </c>
      <c r="Y345" s="3"/>
      <c r="Z345" s="3"/>
    </row>
    <row r="346" ht="14.25" customHeight="1">
      <c r="A346" s="15">
        <v>2895.0</v>
      </c>
      <c r="B346" s="2">
        <v>1.0</v>
      </c>
      <c r="C346" s="2">
        <f>IF(A346&gt;=6000, 0,VLOOKUP(A346,'Fall20 data fy22 comp rev '!$K$11:$N$536,3,0))</f>
        <v>5</v>
      </c>
      <c r="D346" s="3" t="s">
        <v>395</v>
      </c>
      <c r="E346" s="3">
        <v>1180.0</v>
      </c>
      <c r="F346" s="3">
        <v>291.0</v>
      </c>
      <c r="G346" s="3">
        <v>159.0</v>
      </c>
      <c r="H346" s="3">
        <f t="shared" si="38"/>
        <v>370.5</v>
      </c>
      <c r="I346" s="88">
        <f t="shared" si="39"/>
        <v>0.3139830508</v>
      </c>
      <c r="J346" s="3">
        <v>490709.18</v>
      </c>
      <c r="K346" s="3">
        <f t="shared" si="40"/>
        <v>415.8552373</v>
      </c>
      <c r="L346" s="3">
        <f t="shared" si="41"/>
        <v>1324.451228</v>
      </c>
      <c r="M346" s="3"/>
      <c r="N346" s="3">
        <f t="shared" si="42"/>
        <v>681745.3231</v>
      </c>
      <c r="O346" s="3">
        <f t="shared" si="43"/>
        <v>577.7502738</v>
      </c>
      <c r="P346" s="3">
        <f t="shared" si="44"/>
        <v>1840.068348</v>
      </c>
      <c r="Q346" s="3"/>
      <c r="R346" s="3">
        <f t="shared" ref="R346:T346" si="379">N346-J346</f>
        <v>191036.1431</v>
      </c>
      <c r="S346" s="3">
        <f t="shared" si="379"/>
        <v>161.8950365</v>
      </c>
      <c r="T346" s="3">
        <f t="shared" si="379"/>
        <v>515.6171203</v>
      </c>
      <c r="U346" s="3"/>
      <c r="V346" s="3">
        <f t="shared" si="46"/>
        <v>179.1123782</v>
      </c>
      <c r="W346" s="3">
        <f t="shared" si="47"/>
        <v>211352.6063</v>
      </c>
      <c r="X346" s="3">
        <f t="shared" si="48"/>
        <v>17.21734169</v>
      </c>
      <c r="Y346" s="3"/>
      <c r="Z346" s="3"/>
    </row>
    <row r="347" ht="14.25" customHeight="1">
      <c r="A347" s="15">
        <v>2897.0</v>
      </c>
      <c r="B347" s="2">
        <v>1.0</v>
      </c>
      <c r="C347" s="2">
        <f>IF(A347&gt;=6000, 0,VLOOKUP(A347,'Fall20 data fy22 comp rev '!$K$11:$N$536,3,0))</f>
        <v>5</v>
      </c>
      <c r="D347" s="3" t="s">
        <v>396</v>
      </c>
      <c r="E347" s="3">
        <v>1137.0</v>
      </c>
      <c r="F347" s="3">
        <v>375.0</v>
      </c>
      <c r="G347" s="3">
        <v>153.0</v>
      </c>
      <c r="H347" s="3">
        <f t="shared" si="38"/>
        <v>451.5</v>
      </c>
      <c r="I347" s="88">
        <f t="shared" si="39"/>
        <v>0.3970976253</v>
      </c>
      <c r="J347" s="3">
        <v>751990.2000000001</v>
      </c>
      <c r="K347" s="3">
        <f t="shared" si="40"/>
        <v>661.3810026</v>
      </c>
      <c r="L347" s="3">
        <f t="shared" si="41"/>
        <v>1665.537542</v>
      </c>
      <c r="M347" s="3"/>
      <c r="N347" s="3">
        <f t="shared" si="42"/>
        <v>830790.8593</v>
      </c>
      <c r="O347" s="3">
        <f t="shared" si="43"/>
        <v>730.6867716</v>
      </c>
      <c r="P347" s="3">
        <f t="shared" si="44"/>
        <v>1840.068348</v>
      </c>
      <c r="Q347" s="3"/>
      <c r="R347" s="3">
        <f t="shared" ref="R347:T347" si="380">N347-J347</f>
        <v>78800.65931</v>
      </c>
      <c r="S347" s="3">
        <f t="shared" si="380"/>
        <v>69.30576896</v>
      </c>
      <c r="T347" s="3">
        <f t="shared" si="380"/>
        <v>174.5308069</v>
      </c>
      <c r="U347" s="3"/>
      <c r="V347" s="3">
        <f t="shared" si="46"/>
        <v>0</v>
      </c>
      <c r="W347" s="3">
        <f t="shared" si="47"/>
        <v>0</v>
      </c>
      <c r="X347" s="3">
        <f t="shared" si="48"/>
        <v>0</v>
      </c>
      <c r="Y347" s="3"/>
      <c r="Z347" s="3"/>
    </row>
    <row r="348" ht="14.25" customHeight="1">
      <c r="A348" s="15">
        <v>2898.0</v>
      </c>
      <c r="B348" s="2">
        <v>1.0</v>
      </c>
      <c r="C348" s="2">
        <f>IF(A348&gt;=6000, 0,VLOOKUP(A348,'Fall20 data fy22 comp rev '!$K$11:$N$536,3,0))</f>
        <v>6</v>
      </c>
      <c r="D348" s="3" t="s">
        <v>944</v>
      </c>
      <c r="E348" s="3">
        <v>364.0</v>
      </c>
      <c r="F348" s="3">
        <v>125.0</v>
      </c>
      <c r="G348" s="3">
        <v>72.0</v>
      </c>
      <c r="H348" s="3">
        <f t="shared" si="38"/>
        <v>161</v>
      </c>
      <c r="I348" s="88">
        <f t="shared" si="39"/>
        <v>0.4423076923</v>
      </c>
      <c r="J348" s="3">
        <v>295158.89</v>
      </c>
      <c r="K348" s="3">
        <f t="shared" si="40"/>
        <v>810.8760714</v>
      </c>
      <c r="L348" s="3">
        <f t="shared" si="41"/>
        <v>1833.285031</v>
      </c>
      <c r="M348" s="3"/>
      <c r="N348" s="3">
        <f t="shared" si="42"/>
        <v>296251.0041</v>
      </c>
      <c r="O348" s="3">
        <f t="shared" si="43"/>
        <v>813.8763849</v>
      </c>
      <c r="P348" s="3">
        <f t="shared" si="44"/>
        <v>1840.068348</v>
      </c>
      <c r="Q348" s="3"/>
      <c r="R348" s="3">
        <f t="shared" ref="R348:T348" si="381">N348-J348</f>
        <v>1092.114095</v>
      </c>
      <c r="S348" s="3">
        <f t="shared" si="381"/>
        <v>3.000313449</v>
      </c>
      <c r="T348" s="3">
        <f t="shared" si="381"/>
        <v>6.783317362</v>
      </c>
      <c r="U348" s="3"/>
      <c r="V348" s="3">
        <f t="shared" si="46"/>
        <v>0</v>
      </c>
      <c r="W348" s="3">
        <f t="shared" si="47"/>
        <v>0</v>
      </c>
      <c r="X348" s="3">
        <f t="shared" si="48"/>
        <v>0</v>
      </c>
      <c r="Y348" s="3"/>
      <c r="Z348" s="3"/>
    </row>
    <row r="349" ht="14.25" customHeight="1">
      <c r="A349" s="15">
        <v>2899.0</v>
      </c>
      <c r="B349" s="2">
        <v>1.0</v>
      </c>
      <c r="C349" s="2">
        <f>IF(A349&gt;=6000, 0,VLOOKUP(A349,'Fall20 data fy22 comp rev '!$K$11:$N$536,3,0))</f>
        <v>5</v>
      </c>
      <c r="D349" s="3" t="s">
        <v>398</v>
      </c>
      <c r="E349" s="3">
        <v>1512.0</v>
      </c>
      <c r="F349" s="3">
        <v>266.0</v>
      </c>
      <c r="G349" s="3">
        <v>123.0</v>
      </c>
      <c r="H349" s="3">
        <f t="shared" si="38"/>
        <v>327.5</v>
      </c>
      <c r="I349" s="88">
        <f t="shared" si="39"/>
        <v>0.2166005291</v>
      </c>
      <c r="J349" s="3">
        <v>293900.10000000003</v>
      </c>
      <c r="K349" s="3">
        <f t="shared" si="40"/>
        <v>194.378373</v>
      </c>
      <c r="L349" s="3">
        <f t="shared" si="41"/>
        <v>897.4048855</v>
      </c>
      <c r="M349" s="3"/>
      <c r="N349" s="3">
        <f t="shared" si="42"/>
        <v>602622.3841</v>
      </c>
      <c r="O349" s="3">
        <f t="shared" si="43"/>
        <v>398.5597778</v>
      </c>
      <c r="P349" s="3">
        <f t="shared" si="44"/>
        <v>1840.068348</v>
      </c>
      <c r="Q349" s="3"/>
      <c r="R349" s="3">
        <f t="shared" ref="R349:T349" si="382">N349-J349</f>
        <v>308722.2841</v>
      </c>
      <c r="S349" s="3">
        <f t="shared" si="382"/>
        <v>204.1814048</v>
      </c>
      <c r="T349" s="3">
        <f t="shared" si="382"/>
        <v>942.6634629</v>
      </c>
      <c r="U349" s="3"/>
      <c r="V349" s="3">
        <f t="shared" si="46"/>
        <v>400.5892425</v>
      </c>
      <c r="W349" s="3">
        <f t="shared" si="47"/>
        <v>605690.9346</v>
      </c>
      <c r="X349" s="3">
        <f t="shared" si="48"/>
        <v>196.4078376</v>
      </c>
      <c r="Y349" s="3"/>
      <c r="Z349" s="3"/>
    </row>
    <row r="350" ht="14.25" customHeight="1">
      <c r="A350" s="15">
        <v>2902.0</v>
      </c>
      <c r="B350" s="2">
        <v>1.0</v>
      </c>
      <c r="C350" s="2">
        <f>IF(A350&gt;=6000, 0,VLOOKUP(A350,'Fall20 data fy22 comp rev '!$K$11:$N$536,3,0))</f>
        <v>6</v>
      </c>
      <c r="D350" s="3" t="s">
        <v>4402</v>
      </c>
      <c r="E350" s="3">
        <v>589.0</v>
      </c>
      <c r="F350" s="3">
        <v>103.0</v>
      </c>
      <c r="G350" s="3">
        <v>73.0</v>
      </c>
      <c r="H350" s="3">
        <f t="shared" si="38"/>
        <v>139.5</v>
      </c>
      <c r="I350" s="88">
        <f t="shared" si="39"/>
        <v>0.2368421053</v>
      </c>
      <c r="J350" s="3">
        <v>135730.4</v>
      </c>
      <c r="K350" s="3">
        <f t="shared" si="40"/>
        <v>230.4421053</v>
      </c>
      <c r="L350" s="3">
        <f t="shared" si="41"/>
        <v>972.9777778</v>
      </c>
      <c r="M350" s="3"/>
      <c r="N350" s="3">
        <f t="shared" si="42"/>
        <v>256689.5346</v>
      </c>
      <c r="O350" s="3">
        <f t="shared" si="43"/>
        <v>435.8056615</v>
      </c>
      <c r="P350" s="3">
        <f t="shared" si="44"/>
        <v>1840.068348</v>
      </c>
      <c r="Q350" s="3"/>
      <c r="R350" s="3">
        <f t="shared" ref="R350:T350" si="383">N350-J350</f>
        <v>120959.1346</v>
      </c>
      <c r="S350" s="3">
        <f t="shared" si="383"/>
        <v>205.3635562</v>
      </c>
      <c r="T350" s="3">
        <f t="shared" si="383"/>
        <v>867.0905706</v>
      </c>
      <c r="U350" s="3"/>
      <c r="V350" s="3">
        <f t="shared" si="46"/>
        <v>364.5255102</v>
      </c>
      <c r="W350" s="3">
        <f t="shared" si="47"/>
        <v>214705.5255</v>
      </c>
      <c r="X350" s="3">
        <f t="shared" si="48"/>
        <v>159.161954</v>
      </c>
      <c r="Y350" s="3"/>
      <c r="Z350" s="3"/>
    </row>
    <row r="351" ht="14.25" customHeight="1">
      <c r="A351" s="15">
        <v>2903.0</v>
      </c>
      <c r="B351" s="2">
        <v>1.0</v>
      </c>
      <c r="C351" s="2">
        <f>IF(A351&gt;=6000, 0,VLOOKUP(A351,'Fall20 data fy22 comp rev '!$K$11:$N$536,3,0))</f>
        <v>6</v>
      </c>
      <c r="D351" s="3" t="s">
        <v>1626</v>
      </c>
      <c r="E351" s="3">
        <v>493.0</v>
      </c>
      <c r="F351" s="3">
        <v>132.0</v>
      </c>
      <c r="G351" s="3">
        <v>69.0</v>
      </c>
      <c r="H351" s="3">
        <f t="shared" si="38"/>
        <v>166.5</v>
      </c>
      <c r="I351" s="88">
        <f t="shared" si="39"/>
        <v>0.3377281947</v>
      </c>
      <c r="J351" s="3">
        <v>238513.34</v>
      </c>
      <c r="K351" s="3">
        <f t="shared" si="40"/>
        <v>483.7998783</v>
      </c>
      <c r="L351" s="3">
        <f t="shared" si="41"/>
        <v>1432.512553</v>
      </c>
      <c r="M351" s="3"/>
      <c r="N351" s="3">
        <f t="shared" si="42"/>
        <v>306371.38</v>
      </c>
      <c r="O351" s="3">
        <f t="shared" si="43"/>
        <v>621.4429615</v>
      </c>
      <c r="P351" s="3">
        <f t="shared" si="44"/>
        <v>1840.068348</v>
      </c>
      <c r="Q351" s="3"/>
      <c r="R351" s="3">
        <f t="shared" ref="R351:T351" si="384">N351-J351</f>
        <v>67858.04001</v>
      </c>
      <c r="S351" s="3">
        <f t="shared" si="384"/>
        <v>137.6430832</v>
      </c>
      <c r="T351" s="3">
        <f t="shared" si="384"/>
        <v>407.5557959</v>
      </c>
      <c r="U351" s="3"/>
      <c r="V351" s="3">
        <f t="shared" si="46"/>
        <v>111.1677372</v>
      </c>
      <c r="W351" s="3">
        <f t="shared" si="47"/>
        <v>54805.69444</v>
      </c>
      <c r="X351" s="3">
        <f t="shared" si="48"/>
        <v>0</v>
      </c>
      <c r="Y351" s="3"/>
      <c r="Z351" s="3"/>
    </row>
    <row r="352" ht="14.25" customHeight="1">
      <c r="A352" s="15">
        <v>2904.0</v>
      </c>
      <c r="B352" s="2">
        <v>1.0</v>
      </c>
      <c r="C352" s="2">
        <f>IF(A352&gt;=6000, 0,VLOOKUP(A352,'Fall20 data fy22 comp rev '!$K$11:$N$536,3,0))</f>
        <v>6</v>
      </c>
      <c r="D352" s="3" t="s">
        <v>4403</v>
      </c>
      <c r="E352" s="3">
        <v>732.0</v>
      </c>
      <c r="F352" s="3">
        <v>233.0</v>
      </c>
      <c r="G352" s="3">
        <v>128.0</v>
      </c>
      <c r="H352" s="3">
        <f t="shared" si="38"/>
        <v>297</v>
      </c>
      <c r="I352" s="88">
        <f t="shared" si="39"/>
        <v>0.4057377049</v>
      </c>
      <c r="J352" s="3">
        <v>499192.32999999996</v>
      </c>
      <c r="K352" s="3">
        <f t="shared" si="40"/>
        <v>681.956735</v>
      </c>
      <c r="L352" s="3">
        <f t="shared" si="41"/>
        <v>1680.782256</v>
      </c>
      <c r="M352" s="3"/>
      <c r="N352" s="3">
        <f t="shared" si="42"/>
        <v>546500.2995</v>
      </c>
      <c r="O352" s="3">
        <f t="shared" si="43"/>
        <v>746.5851086</v>
      </c>
      <c r="P352" s="3">
        <f t="shared" si="44"/>
        <v>1840.068348</v>
      </c>
      <c r="Q352" s="3"/>
      <c r="R352" s="3">
        <f t="shared" ref="R352:T352" si="385">N352-J352</f>
        <v>47307.96948</v>
      </c>
      <c r="S352" s="3">
        <f t="shared" si="385"/>
        <v>64.62837361</v>
      </c>
      <c r="T352" s="3">
        <f t="shared" si="385"/>
        <v>159.2860925</v>
      </c>
      <c r="U352" s="3"/>
      <c r="V352" s="3">
        <f t="shared" si="46"/>
        <v>0</v>
      </c>
      <c r="W352" s="3">
        <f t="shared" si="47"/>
        <v>0</v>
      </c>
      <c r="X352" s="3">
        <f t="shared" si="48"/>
        <v>0</v>
      </c>
      <c r="Y352" s="3"/>
      <c r="Z352" s="3"/>
    </row>
    <row r="353" ht="14.25" customHeight="1">
      <c r="A353" s="15">
        <v>2905.0</v>
      </c>
      <c r="B353" s="2">
        <v>1.0</v>
      </c>
      <c r="C353" s="2">
        <f>IF(A353&gt;=6000, 0,VLOOKUP(A353,'Fall20 data fy22 comp rev '!$K$11:$N$536,3,0))</f>
        <v>5</v>
      </c>
      <c r="D353" s="3" t="s">
        <v>4404</v>
      </c>
      <c r="E353" s="3">
        <v>1899.0</v>
      </c>
      <c r="F353" s="3">
        <v>426.0</v>
      </c>
      <c r="G353" s="3">
        <v>284.0</v>
      </c>
      <c r="H353" s="3">
        <f t="shared" si="38"/>
        <v>568</v>
      </c>
      <c r="I353" s="88">
        <f t="shared" si="39"/>
        <v>0.299104792</v>
      </c>
      <c r="J353" s="3">
        <v>744492.1900000001</v>
      </c>
      <c r="K353" s="3">
        <f t="shared" si="40"/>
        <v>392.0443339</v>
      </c>
      <c r="L353" s="3">
        <f t="shared" si="41"/>
        <v>1310.725687</v>
      </c>
      <c r="M353" s="3"/>
      <c r="N353" s="3">
        <f t="shared" si="42"/>
        <v>1045158.822</v>
      </c>
      <c r="O353" s="3">
        <f t="shared" si="43"/>
        <v>550.3732606</v>
      </c>
      <c r="P353" s="3">
        <f t="shared" si="44"/>
        <v>1840.068348</v>
      </c>
      <c r="Q353" s="3"/>
      <c r="R353" s="3">
        <f t="shared" ref="R353:T353" si="386">N353-J353</f>
        <v>300666.6319</v>
      </c>
      <c r="S353" s="3">
        <f t="shared" si="386"/>
        <v>158.3289268</v>
      </c>
      <c r="T353" s="3">
        <f t="shared" si="386"/>
        <v>529.3426618</v>
      </c>
      <c r="U353" s="3"/>
      <c r="V353" s="3">
        <f t="shared" si="46"/>
        <v>202.9232816</v>
      </c>
      <c r="W353" s="3">
        <f t="shared" si="47"/>
        <v>385351.3118</v>
      </c>
      <c r="X353" s="3">
        <f t="shared" si="48"/>
        <v>44.59435489</v>
      </c>
      <c r="Y353" s="3"/>
      <c r="Z353" s="3"/>
    </row>
    <row r="354" ht="14.25" customHeight="1">
      <c r="A354" s="15">
        <v>2906.0</v>
      </c>
      <c r="B354" s="2">
        <v>1.0</v>
      </c>
      <c r="C354" s="2">
        <f>IF(A354&gt;=6000, 0,VLOOKUP(A354,'Fall20 data fy22 comp rev '!$K$11:$N$536,3,0))</f>
        <v>6</v>
      </c>
      <c r="D354" s="3" t="s">
        <v>4405</v>
      </c>
      <c r="E354" s="3">
        <v>399.0</v>
      </c>
      <c r="F354" s="3">
        <v>102.0</v>
      </c>
      <c r="G354" s="3">
        <v>81.0</v>
      </c>
      <c r="H354" s="3">
        <f t="shared" si="38"/>
        <v>142.5</v>
      </c>
      <c r="I354" s="88">
        <f t="shared" si="39"/>
        <v>0.3571428571</v>
      </c>
      <c r="J354" s="3">
        <v>211586.18</v>
      </c>
      <c r="K354" s="3">
        <f t="shared" si="40"/>
        <v>530.2911779</v>
      </c>
      <c r="L354" s="3">
        <f t="shared" si="41"/>
        <v>1484.815298</v>
      </c>
      <c r="M354" s="3"/>
      <c r="N354" s="3">
        <f t="shared" si="42"/>
        <v>262209.7396</v>
      </c>
      <c r="O354" s="3">
        <f t="shared" si="43"/>
        <v>657.1672673</v>
      </c>
      <c r="P354" s="3">
        <f t="shared" si="44"/>
        <v>1840.068348</v>
      </c>
      <c r="Q354" s="3"/>
      <c r="R354" s="3">
        <f t="shared" ref="R354:T354" si="387">N354-J354</f>
        <v>50623.55965</v>
      </c>
      <c r="S354" s="3">
        <f t="shared" si="387"/>
        <v>126.8760893</v>
      </c>
      <c r="T354" s="3">
        <f t="shared" si="387"/>
        <v>355.2530502</v>
      </c>
      <c r="U354" s="3"/>
      <c r="V354" s="3">
        <f t="shared" si="46"/>
        <v>64.67643755</v>
      </c>
      <c r="W354" s="3">
        <f t="shared" si="47"/>
        <v>25805.89858</v>
      </c>
      <c r="X354" s="3">
        <f t="shared" si="48"/>
        <v>0</v>
      </c>
      <c r="Y354" s="3"/>
      <c r="Z354" s="3"/>
    </row>
    <row r="355" ht="14.25" customHeight="1">
      <c r="A355" s="15">
        <v>2907.0</v>
      </c>
      <c r="B355" s="2">
        <v>1.0</v>
      </c>
      <c r="C355" s="2">
        <f>IF(A355&gt;=6000, 0,VLOOKUP(A355,'Fall20 data fy22 comp rev '!$K$11:$N$536,3,0))</f>
        <v>6</v>
      </c>
      <c r="D355" s="3" t="s">
        <v>404</v>
      </c>
      <c r="E355" s="3">
        <v>314.0</v>
      </c>
      <c r="F355" s="3">
        <v>179.0</v>
      </c>
      <c r="G355" s="3">
        <v>44.0</v>
      </c>
      <c r="H355" s="3">
        <f t="shared" si="38"/>
        <v>201</v>
      </c>
      <c r="I355" s="88">
        <f t="shared" si="39"/>
        <v>0.6401273885</v>
      </c>
      <c r="J355" s="3">
        <v>530607.3500000001</v>
      </c>
      <c r="K355" s="3">
        <f t="shared" si="40"/>
        <v>1689.832325</v>
      </c>
      <c r="L355" s="3">
        <f t="shared" si="41"/>
        <v>2639.837562</v>
      </c>
      <c r="M355" s="3"/>
      <c r="N355" s="3">
        <f t="shared" si="42"/>
        <v>369853.738</v>
      </c>
      <c r="O355" s="3">
        <f t="shared" si="43"/>
        <v>1177.878147</v>
      </c>
      <c r="P355" s="3">
        <f t="shared" si="44"/>
        <v>1840.068348</v>
      </c>
      <c r="Q355" s="3"/>
      <c r="R355" s="3">
        <f t="shared" ref="R355:T355" si="388">N355-J355</f>
        <v>-160753.612</v>
      </c>
      <c r="S355" s="3">
        <f t="shared" si="388"/>
        <v>-511.9541782</v>
      </c>
      <c r="T355" s="3">
        <f t="shared" si="388"/>
        <v>-799.7692138</v>
      </c>
      <c r="U355" s="3"/>
      <c r="V355" s="3">
        <f t="shared" si="46"/>
        <v>0</v>
      </c>
      <c r="W355" s="3">
        <f t="shared" si="47"/>
        <v>0</v>
      </c>
      <c r="X355" s="3">
        <f t="shared" si="48"/>
        <v>0</v>
      </c>
      <c r="Y355" s="3"/>
      <c r="Z355" s="3"/>
    </row>
    <row r="356" ht="14.25" customHeight="1">
      <c r="A356" s="15">
        <v>2908.0</v>
      </c>
      <c r="B356" s="2">
        <v>1.0</v>
      </c>
      <c r="C356" s="2">
        <f>IF(A356&gt;=6000, 0,VLOOKUP(A356,'Fall20 data fy22 comp rev '!$K$11:$N$536,3,0))</f>
        <v>6</v>
      </c>
      <c r="D356" s="3" t="s">
        <v>405</v>
      </c>
      <c r="E356" s="3">
        <v>485.0</v>
      </c>
      <c r="F356" s="3">
        <v>110.0</v>
      </c>
      <c r="G356" s="3">
        <v>42.0</v>
      </c>
      <c r="H356" s="3">
        <f t="shared" si="38"/>
        <v>131</v>
      </c>
      <c r="I356" s="88">
        <f t="shared" si="39"/>
        <v>0.2701030928</v>
      </c>
      <c r="J356" s="3">
        <v>150069.66</v>
      </c>
      <c r="K356" s="3">
        <f t="shared" si="40"/>
        <v>309.4219794</v>
      </c>
      <c r="L356" s="3">
        <f t="shared" si="41"/>
        <v>1145.569924</v>
      </c>
      <c r="M356" s="3"/>
      <c r="N356" s="3">
        <f t="shared" si="42"/>
        <v>241048.9536</v>
      </c>
      <c r="O356" s="3">
        <f t="shared" si="43"/>
        <v>497.0081518</v>
      </c>
      <c r="P356" s="3">
        <f t="shared" si="44"/>
        <v>1840.068348</v>
      </c>
      <c r="Q356" s="3"/>
      <c r="R356" s="3">
        <f t="shared" ref="R356:T356" si="389">N356-J356</f>
        <v>90979.29364</v>
      </c>
      <c r="S356" s="3">
        <f t="shared" si="389"/>
        <v>187.5861725</v>
      </c>
      <c r="T356" s="3">
        <f t="shared" si="389"/>
        <v>694.4984248</v>
      </c>
      <c r="U356" s="3"/>
      <c r="V356" s="3">
        <f t="shared" si="46"/>
        <v>285.5456361</v>
      </c>
      <c r="W356" s="3">
        <f t="shared" si="47"/>
        <v>138489.6335</v>
      </c>
      <c r="X356" s="3">
        <f t="shared" si="48"/>
        <v>97.95946366</v>
      </c>
      <c r="Y356" s="3"/>
      <c r="Z356" s="3"/>
    </row>
    <row r="357" ht="14.25" customHeight="1">
      <c r="A357" s="15">
        <v>4000.0</v>
      </c>
      <c r="B357" s="2">
        <v>7.0</v>
      </c>
      <c r="C357" s="2">
        <f>IF(A357&gt;=6000, 0,VLOOKUP(A357,'Fall20 data fy22 comp rev '!$K$11:$N$536,3,0))</f>
        <v>7</v>
      </c>
      <c r="D357" s="3" t="s">
        <v>407</v>
      </c>
      <c r="E357" s="3">
        <v>115.0</v>
      </c>
      <c r="F357" s="3">
        <v>98.0</v>
      </c>
      <c r="G357" s="3">
        <v>3.0</v>
      </c>
      <c r="H357" s="3">
        <f t="shared" si="38"/>
        <v>99.5</v>
      </c>
      <c r="I357" s="88">
        <f t="shared" si="39"/>
        <v>0.8652173913</v>
      </c>
      <c r="J357" s="3">
        <v>326738.1</v>
      </c>
      <c r="K357" s="3">
        <f t="shared" si="40"/>
        <v>2841.20087</v>
      </c>
      <c r="L357" s="3">
        <f t="shared" si="41"/>
        <v>3283.8</v>
      </c>
      <c r="M357" s="3"/>
      <c r="N357" s="3">
        <f t="shared" si="42"/>
        <v>183086.8007</v>
      </c>
      <c r="O357" s="3">
        <f t="shared" si="43"/>
        <v>1592.059136</v>
      </c>
      <c r="P357" s="3">
        <f t="shared" si="44"/>
        <v>1840.068348</v>
      </c>
      <c r="Q357" s="3"/>
      <c r="R357" s="3">
        <f t="shared" ref="R357:T357" si="390">N357-J357</f>
        <v>-143651.2993</v>
      </c>
      <c r="S357" s="3">
        <f t="shared" si="390"/>
        <v>-1249.141733</v>
      </c>
      <c r="T357" s="3">
        <f t="shared" si="390"/>
        <v>-1443.731652</v>
      </c>
      <c r="U357" s="3"/>
      <c r="V357" s="3">
        <f t="shared" si="46"/>
        <v>0</v>
      </c>
      <c r="W357" s="3">
        <f t="shared" si="47"/>
        <v>0</v>
      </c>
      <c r="X357" s="3">
        <f t="shared" si="48"/>
        <v>0</v>
      </c>
      <c r="Y357" s="3"/>
      <c r="Z357" s="3"/>
    </row>
    <row r="358" ht="14.25" customHeight="1">
      <c r="A358" s="15">
        <v>4001.0</v>
      </c>
      <c r="B358" s="2">
        <v>7.0</v>
      </c>
      <c r="C358" s="2">
        <f>IF(A358&gt;=6000, 0,VLOOKUP(A358,'Fall20 data fy22 comp rev '!$K$11:$N$536,3,0))</f>
        <v>7</v>
      </c>
      <c r="D358" s="3" t="s">
        <v>408</v>
      </c>
      <c r="E358" s="3">
        <v>216.0</v>
      </c>
      <c r="F358" s="3">
        <v>36.0</v>
      </c>
      <c r="G358" s="3">
        <v>15.0</v>
      </c>
      <c r="H358" s="3">
        <f t="shared" si="38"/>
        <v>43.5</v>
      </c>
      <c r="I358" s="88">
        <f t="shared" si="39"/>
        <v>0.2013888889</v>
      </c>
      <c r="J358" s="3">
        <v>35957.61</v>
      </c>
      <c r="K358" s="3">
        <f t="shared" si="40"/>
        <v>166.4704167</v>
      </c>
      <c r="L358" s="3">
        <f t="shared" si="41"/>
        <v>826.6117241</v>
      </c>
      <c r="M358" s="3"/>
      <c r="N358" s="3">
        <f t="shared" si="42"/>
        <v>80042.97316</v>
      </c>
      <c r="O358" s="3">
        <f t="shared" si="43"/>
        <v>370.5693202</v>
      </c>
      <c r="P358" s="3">
        <f t="shared" si="44"/>
        <v>1840.068348</v>
      </c>
      <c r="Q358" s="3"/>
      <c r="R358" s="3">
        <f t="shared" ref="R358:T358" si="391">N358-J358</f>
        <v>44085.36316</v>
      </c>
      <c r="S358" s="3">
        <f t="shared" si="391"/>
        <v>204.0989035</v>
      </c>
      <c r="T358" s="3">
        <f t="shared" si="391"/>
        <v>1013.456624</v>
      </c>
      <c r="U358" s="3"/>
      <c r="V358" s="3">
        <f t="shared" si="46"/>
        <v>428.4971988</v>
      </c>
      <c r="W358" s="3">
        <f t="shared" si="47"/>
        <v>92555.39495</v>
      </c>
      <c r="X358" s="3">
        <f t="shared" si="48"/>
        <v>224.3982953</v>
      </c>
      <c r="Y358" s="3"/>
      <c r="Z358" s="3"/>
    </row>
    <row r="359" ht="14.25" customHeight="1">
      <c r="A359" s="15">
        <v>4003.0</v>
      </c>
      <c r="B359" s="2">
        <v>7.0</v>
      </c>
      <c r="C359" s="2">
        <f>IF(A359&gt;=6000, 0,VLOOKUP(A359,'Fall20 data fy22 comp rev '!$K$11:$N$536,3,0))</f>
        <v>7</v>
      </c>
      <c r="D359" s="3" t="s">
        <v>409</v>
      </c>
      <c r="E359" s="3">
        <v>101.0</v>
      </c>
      <c r="F359" s="3">
        <v>47.0</v>
      </c>
      <c r="G359" s="3">
        <v>5.0</v>
      </c>
      <c r="H359" s="3">
        <f t="shared" si="38"/>
        <v>49.5</v>
      </c>
      <c r="I359" s="88">
        <f t="shared" si="39"/>
        <v>0.4900990099</v>
      </c>
      <c r="J359" s="3">
        <v>99553.87</v>
      </c>
      <c r="K359" s="3">
        <f t="shared" si="40"/>
        <v>985.6818812</v>
      </c>
      <c r="L359" s="3">
        <f t="shared" si="41"/>
        <v>2011.189293</v>
      </c>
      <c r="M359" s="3"/>
      <c r="N359" s="3">
        <f t="shared" si="42"/>
        <v>91083.38325</v>
      </c>
      <c r="O359" s="3">
        <f t="shared" si="43"/>
        <v>901.8156757</v>
      </c>
      <c r="P359" s="3">
        <f t="shared" si="44"/>
        <v>1840.068348</v>
      </c>
      <c r="Q359" s="3"/>
      <c r="R359" s="3">
        <f t="shared" ref="R359:T359" si="392">N359-J359</f>
        <v>-8470.486753</v>
      </c>
      <c r="S359" s="3">
        <f t="shared" si="392"/>
        <v>-83.86620548</v>
      </c>
      <c r="T359" s="3">
        <f t="shared" si="392"/>
        <v>-171.1209445</v>
      </c>
      <c r="U359" s="3"/>
      <c r="V359" s="3">
        <f t="shared" si="46"/>
        <v>0</v>
      </c>
      <c r="W359" s="3">
        <f t="shared" si="47"/>
        <v>0</v>
      </c>
      <c r="X359" s="3">
        <f t="shared" si="48"/>
        <v>0</v>
      </c>
      <c r="Y359" s="3"/>
      <c r="Z359" s="3"/>
    </row>
    <row r="360" ht="14.25" customHeight="1">
      <c r="A360" s="15">
        <v>4004.0</v>
      </c>
      <c r="B360" s="2">
        <v>7.0</v>
      </c>
      <c r="C360" s="2">
        <f>IF(A360&gt;=6000, 0,VLOOKUP(A360,'Fall20 data fy22 comp rev '!$K$11:$N$536,3,0))</f>
        <v>7</v>
      </c>
      <c r="D360" s="3" t="s">
        <v>410</v>
      </c>
      <c r="E360" s="3">
        <v>140.0</v>
      </c>
      <c r="F360" s="3">
        <v>133.0</v>
      </c>
      <c r="G360" s="3">
        <v>7.0</v>
      </c>
      <c r="H360" s="3">
        <f t="shared" si="38"/>
        <v>136.5</v>
      </c>
      <c r="I360" s="88">
        <f t="shared" si="39"/>
        <v>0.975</v>
      </c>
      <c r="J360" s="3">
        <v>448238.7</v>
      </c>
      <c r="K360" s="3">
        <f t="shared" si="40"/>
        <v>3201.705</v>
      </c>
      <c r="L360" s="3">
        <f t="shared" si="41"/>
        <v>3283.8</v>
      </c>
      <c r="M360" s="3"/>
      <c r="N360" s="3">
        <f t="shared" si="42"/>
        <v>251169.3296</v>
      </c>
      <c r="O360" s="3">
        <f t="shared" si="43"/>
        <v>1794.06664</v>
      </c>
      <c r="P360" s="3">
        <f t="shared" si="44"/>
        <v>1840.068348</v>
      </c>
      <c r="Q360" s="3"/>
      <c r="R360" s="3">
        <f t="shared" ref="R360:T360" si="393">N360-J360</f>
        <v>-197069.3704</v>
      </c>
      <c r="S360" s="3">
        <f t="shared" si="393"/>
        <v>-1407.63836</v>
      </c>
      <c r="T360" s="3">
        <f t="shared" si="393"/>
        <v>-1443.731652</v>
      </c>
      <c r="U360" s="3"/>
      <c r="V360" s="3">
        <f t="shared" si="46"/>
        <v>0</v>
      </c>
      <c r="W360" s="3">
        <f t="shared" si="47"/>
        <v>0</v>
      </c>
      <c r="X360" s="3">
        <f t="shared" si="48"/>
        <v>0</v>
      </c>
      <c r="Y360" s="3"/>
      <c r="Z360" s="3"/>
    </row>
    <row r="361" ht="14.25" customHeight="1">
      <c r="A361" s="15">
        <v>4005.0</v>
      </c>
      <c r="B361" s="2">
        <v>7.0</v>
      </c>
      <c r="C361" s="2">
        <f>IF(A361&gt;=6000, 0,VLOOKUP(A361,'Fall20 data fy22 comp rev '!$K$11:$N$536,3,0))</f>
        <v>7</v>
      </c>
      <c r="D361" s="3" t="s">
        <v>411</v>
      </c>
      <c r="E361" s="3">
        <v>94.0</v>
      </c>
      <c r="F361" s="3">
        <v>42.0</v>
      </c>
      <c r="G361" s="3">
        <v>14.0</v>
      </c>
      <c r="H361" s="3">
        <f t="shared" si="38"/>
        <v>49</v>
      </c>
      <c r="I361" s="88">
        <f t="shared" si="39"/>
        <v>0.5212765957</v>
      </c>
      <c r="J361" s="3">
        <v>104862.68</v>
      </c>
      <c r="K361" s="3">
        <f t="shared" si="40"/>
        <v>1115.560426</v>
      </c>
      <c r="L361" s="3">
        <f t="shared" si="41"/>
        <v>2140.054694</v>
      </c>
      <c r="M361" s="3"/>
      <c r="N361" s="3">
        <f t="shared" si="42"/>
        <v>90163.34907</v>
      </c>
      <c r="O361" s="3">
        <f t="shared" si="43"/>
        <v>959.1845646</v>
      </c>
      <c r="P361" s="3">
        <f t="shared" si="44"/>
        <v>1840.068348</v>
      </c>
      <c r="Q361" s="3"/>
      <c r="R361" s="3">
        <f t="shared" ref="R361:T361" si="394">N361-J361</f>
        <v>-14699.33093</v>
      </c>
      <c r="S361" s="3">
        <f t="shared" si="394"/>
        <v>-156.3758609</v>
      </c>
      <c r="T361" s="3">
        <f t="shared" si="394"/>
        <v>-299.9863455</v>
      </c>
      <c r="U361" s="3"/>
      <c r="V361" s="3">
        <f t="shared" si="46"/>
        <v>0</v>
      </c>
      <c r="W361" s="3">
        <f t="shared" si="47"/>
        <v>0</v>
      </c>
      <c r="X361" s="3">
        <f t="shared" si="48"/>
        <v>0</v>
      </c>
      <c r="Y361" s="3"/>
      <c r="Z361" s="3"/>
    </row>
    <row r="362" ht="14.25" customHeight="1">
      <c r="A362" s="15">
        <v>4007.0</v>
      </c>
      <c r="B362" s="2">
        <v>7.0</v>
      </c>
      <c r="C362" s="2">
        <f>IF(A362&gt;=6000, 0,VLOOKUP(A362,'Fall20 data fy22 comp rev '!$K$11:$N$536,3,0))</f>
        <v>7</v>
      </c>
      <c r="D362" s="3" t="s">
        <v>412</v>
      </c>
      <c r="E362" s="3">
        <v>214.0</v>
      </c>
      <c r="F362" s="3">
        <v>38.0</v>
      </c>
      <c r="G362" s="3">
        <v>10.0</v>
      </c>
      <c r="H362" s="3">
        <f t="shared" si="38"/>
        <v>43</v>
      </c>
      <c r="I362" s="88">
        <f t="shared" si="39"/>
        <v>0.2009345794</v>
      </c>
      <c r="J362" s="3">
        <v>36669.1</v>
      </c>
      <c r="K362" s="3">
        <f t="shared" si="40"/>
        <v>171.3509346</v>
      </c>
      <c r="L362" s="3">
        <f t="shared" si="41"/>
        <v>852.7697674</v>
      </c>
      <c r="M362" s="3"/>
      <c r="N362" s="3">
        <f t="shared" si="42"/>
        <v>79122.93898</v>
      </c>
      <c r="O362" s="3">
        <f t="shared" si="43"/>
        <v>369.7333597</v>
      </c>
      <c r="P362" s="3">
        <f t="shared" si="44"/>
        <v>1840.068348</v>
      </c>
      <c r="Q362" s="3"/>
      <c r="R362" s="3">
        <f t="shared" ref="R362:T362" si="395">N362-J362</f>
        <v>42453.83898</v>
      </c>
      <c r="S362" s="3">
        <f t="shared" si="395"/>
        <v>198.3824251</v>
      </c>
      <c r="T362" s="3">
        <f t="shared" si="395"/>
        <v>987.298581</v>
      </c>
      <c r="U362" s="3"/>
      <c r="V362" s="3">
        <f t="shared" si="46"/>
        <v>423.6166809</v>
      </c>
      <c r="W362" s="3">
        <f t="shared" si="47"/>
        <v>90653.96972</v>
      </c>
      <c r="X362" s="3">
        <f t="shared" si="48"/>
        <v>225.2342558</v>
      </c>
      <c r="Y362" s="3"/>
      <c r="Z362" s="3"/>
    </row>
    <row r="363" ht="14.25" customHeight="1">
      <c r="A363" s="15">
        <v>4008.0</v>
      </c>
      <c r="B363" s="2">
        <v>7.0</v>
      </c>
      <c r="C363" s="2">
        <f>IF(A363&gt;=6000, 0,VLOOKUP(A363,'Fall20 data fy22 comp rev '!$K$11:$N$536,3,0))</f>
        <v>7</v>
      </c>
      <c r="D363" s="3" t="s">
        <v>413</v>
      </c>
      <c r="E363" s="3">
        <v>654.0</v>
      </c>
      <c r="F363" s="3">
        <v>47.0</v>
      </c>
      <c r="G363" s="3">
        <v>51.0</v>
      </c>
      <c r="H363" s="3">
        <f t="shared" si="38"/>
        <v>72.5</v>
      </c>
      <c r="I363" s="88">
        <f t="shared" si="39"/>
        <v>0.1108562691</v>
      </c>
      <c r="J363" s="3">
        <v>33713.68</v>
      </c>
      <c r="K363" s="3">
        <f t="shared" si="40"/>
        <v>51.54996942</v>
      </c>
      <c r="L363" s="3">
        <f t="shared" si="41"/>
        <v>465.0162759</v>
      </c>
      <c r="M363" s="3"/>
      <c r="N363" s="3">
        <f t="shared" si="42"/>
        <v>133404.9553</v>
      </c>
      <c r="O363" s="3">
        <f t="shared" si="43"/>
        <v>203.983112</v>
      </c>
      <c r="P363" s="3">
        <f t="shared" si="44"/>
        <v>1840.068348</v>
      </c>
      <c r="Q363" s="3"/>
      <c r="R363" s="3">
        <f t="shared" ref="R363:T363" si="396">N363-J363</f>
        <v>99691.27526</v>
      </c>
      <c r="S363" s="3">
        <f t="shared" si="396"/>
        <v>152.4331426</v>
      </c>
      <c r="T363" s="3">
        <f t="shared" si="396"/>
        <v>1375.052073</v>
      </c>
      <c r="U363" s="3"/>
      <c r="V363" s="3">
        <f t="shared" si="46"/>
        <v>543.4176461</v>
      </c>
      <c r="W363" s="3">
        <f t="shared" si="47"/>
        <v>355395.1405</v>
      </c>
      <c r="X363" s="3">
        <f t="shared" si="48"/>
        <v>390.9845035</v>
      </c>
      <c r="Y363" s="3"/>
      <c r="Z363" s="3"/>
    </row>
    <row r="364" ht="14.25" customHeight="1">
      <c r="A364" s="15">
        <v>4011.0</v>
      </c>
      <c r="B364" s="2">
        <v>7.0</v>
      </c>
      <c r="C364" s="2">
        <f>IF(A364&gt;=6000, 0,VLOOKUP(A364,'Fall20 data fy22 comp rev '!$K$11:$N$536,3,0))</f>
        <v>7</v>
      </c>
      <c r="D364" s="3" t="s">
        <v>3314</v>
      </c>
      <c r="E364" s="3">
        <v>899.0</v>
      </c>
      <c r="F364" s="3">
        <v>455.0</v>
      </c>
      <c r="G364" s="3">
        <v>165.0</v>
      </c>
      <c r="H364" s="3">
        <f t="shared" si="38"/>
        <v>537.5</v>
      </c>
      <c r="I364" s="88">
        <f t="shared" si="39"/>
        <v>0.5978865406</v>
      </c>
      <c r="J364" s="3">
        <v>1319211.92</v>
      </c>
      <c r="K364" s="3">
        <f t="shared" si="40"/>
        <v>1467.421491</v>
      </c>
      <c r="L364" s="3">
        <f t="shared" si="41"/>
        <v>2454.347758</v>
      </c>
      <c r="M364" s="3"/>
      <c r="N364" s="3">
        <f t="shared" si="42"/>
        <v>989036.7373</v>
      </c>
      <c r="O364" s="3">
        <f t="shared" si="43"/>
        <v>1100.152099</v>
      </c>
      <c r="P364" s="3">
        <f t="shared" si="44"/>
        <v>1840.068348</v>
      </c>
      <c r="Q364" s="3"/>
      <c r="R364" s="3">
        <f t="shared" ref="R364:T364" si="397">N364-J364</f>
        <v>-330175.1827</v>
      </c>
      <c r="S364" s="3">
        <f t="shared" si="397"/>
        <v>-367.2693912</v>
      </c>
      <c r="T364" s="3">
        <f t="shared" si="397"/>
        <v>-614.2794097</v>
      </c>
      <c r="U364" s="3"/>
      <c r="V364" s="3">
        <f t="shared" si="46"/>
        <v>0</v>
      </c>
      <c r="W364" s="3">
        <f t="shared" si="47"/>
        <v>0</v>
      </c>
      <c r="X364" s="3">
        <f t="shared" si="48"/>
        <v>0</v>
      </c>
      <c r="Y364" s="3"/>
      <c r="Z364" s="3"/>
    </row>
    <row r="365" ht="14.25" customHeight="1">
      <c r="A365" s="15">
        <v>4015.0</v>
      </c>
      <c r="B365" s="2">
        <v>7.0</v>
      </c>
      <c r="C365" s="2">
        <f>IF(A365&gt;=6000, 0,VLOOKUP(A365,'Fall20 data fy22 comp rev '!$K$11:$N$536,3,0))</f>
        <v>7</v>
      </c>
      <c r="D365" s="3" t="s">
        <v>415</v>
      </c>
      <c r="E365" s="3">
        <v>799.0</v>
      </c>
      <c r="F365" s="3">
        <v>541.0</v>
      </c>
      <c r="G365" s="3">
        <v>145.0</v>
      </c>
      <c r="H365" s="3">
        <f t="shared" si="38"/>
        <v>613.5</v>
      </c>
      <c r="I365" s="88">
        <f t="shared" si="39"/>
        <v>0.7678347935</v>
      </c>
      <c r="J365" s="3">
        <v>1935690.6400000001</v>
      </c>
      <c r="K365" s="3">
        <f t="shared" si="40"/>
        <v>2422.641602</v>
      </c>
      <c r="L365" s="3">
        <f t="shared" si="41"/>
        <v>3155.159967</v>
      </c>
      <c r="M365" s="3"/>
      <c r="N365" s="3">
        <f t="shared" si="42"/>
        <v>1128881.932</v>
      </c>
      <c r="O365" s="3">
        <f t="shared" si="43"/>
        <v>1412.8685</v>
      </c>
      <c r="P365" s="3">
        <f t="shared" si="44"/>
        <v>1840.068348</v>
      </c>
      <c r="Q365" s="3"/>
      <c r="R365" s="3">
        <f t="shared" ref="R365:T365" si="398">N365-J365</f>
        <v>-806808.7082</v>
      </c>
      <c r="S365" s="3">
        <f t="shared" si="398"/>
        <v>-1009.773102</v>
      </c>
      <c r="T365" s="3">
        <f t="shared" si="398"/>
        <v>-1315.091619</v>
      </c>
      <c r="U365" s="3"/>
      <c r="V365" s="3">
        <f t="shared" si="46"/>
        <v>0</v>
      </c>
      <c r="W365" s="3">
        <f t="shared" si="47"/>
        <v>0</v>
      </c>
      <c r="X365" s="3">
        <f t="shared" si="48"/>
        <v>0</v>
      </c>
      <c r="Y365" s="3"/>
      <c r="Z365" s="3"/>
    </row>
    <row r="366" ht="14.25" customHeight="1">
      <c r="A366" s="15">
        <v>4016.0</v>
      </c>
      <c r="B366" s="2">
        <v>7.0</v>
      </c>
      <c r="C366" s="2">
        <f>IF(A366&gt;=6000, 0,VLOOKUP(A366,'Fall20 data fy22 comp rev '!$K$11:$N$536,3,0))</f>
        <v>7</v>
      </c>
      <c r="D366" s="3" t="s">
        <v>416</v>
      </c>
      <c r="E366" s="3">
        <v>212.0</v>
      </c>
      <c r="F366" s="3">
        <v>14.0</v>
      </c>
      <c r="G366" s="3">
        <v>4.0</v>
      </c>
      <c r="H366" s="3">
        <f t="shared" si="38"/>
        <v>16</v>
      </c>
      <c r="I366" s="88">
        <f t="shared" si="39"/>
        <v>0.07547169811</v>
      </c>
      <c r="J366" s="3">
        <v>4980.43</v>
      </c>
      <c r="K366" s="3">
        <f t="shared" si="40"/>
        <v>23.49259434</v>
      </c>
      <c r="L366" s="3">
        <f t="shared" si="41"/>
        <v>311.276875</v>
      </c>
      <c r="M366" s="3"/>
      <c r="N366" s="3">
        <f t="shared" si="42"/>
        <v>29441.09357</v>
      </c>
      <c r="O366" s="3">
        <f t="shared" si="43"/>
        <v>138.8730829</v>
      </c>
      <c r="P366" s="3">
        <f t="shared" si="44"/>
        <v>1840.068348</v>
      </c>
      <c r="Q366" s="3"/>
      <c r="R366" s="3">
        <f t="shared" ref="R366:T366" si="399">N366-J366</f>
        <v>24460.66357</v>
      </c>
      <c r="S366" s="3">
        <f t="shared" si="399"/>
        <v>115.3804886</v>
      </c>
      <c r="T366" s="3">
        <f t="shared" si="399"/>
        <v>1528.791473</v>
      </c>
      <c r="U366" s="3"/>
      <c r="V366" s="3">
        <f t="shared" si="46"/>
        <v>571.4750212</v>
      </c>
      <c r="W366" s="3">
        <f t="shared" si="47"/>
        <v>121152.7045</v>
      </c>
      <c r="X366" s="3">
        <f t="shared" si="48"/>
        <v>456.0945326</v>
      </c>
      <c r="Y366" s="3"/>
      <c r="Z366" s="3"/>
    </row>
    <row r="367" ht="14.25" customHeight="1">
      <c r="A367" s="15">
        <v>4017.0</v>
      </c>
      <c r="B367" s="2">
        <v>7.0</v>
      </c>
      <c r="C367" s="2">
        <f>IF(A367&gt;=6000, 0,VLOOKUP(A367,'Fall20 data fy22 comp rev '!$K$11:$N$536,3,0))</f>
        <v>7</v>
      </c>
      <c r="D367" s="3" t="s">
        <v>417</v>
      </c>
      <c r="E367" s="3">
        <v>3423.0</v>
      </c>
      <c r="F367" s="3">
        <v>1658.0</v>
      </c>
      <c r="G367" s="3">
        <v>245.0</v>
      </c>
      <c r="H367" s="3">
        <f t="shared" si="38"/>
        <v>1780.5</v>
      </c>
      <c r="I367" s="88">
        <f t="shared" si="39"/>
        <v>0.5201577564</v>
      </c>
      <c r="J367" s="3">
        <v>3995399.46</v>
      </c>
      <c r="K367" s="3">
        <f t="shared" si="40"/>
        <v>1167.221578</v>
      </c>
      <c r="L367" s="3">
        <f t="shared" si="41"/>
        <v>2243.976108</v>
      </c>
      <c r="M367" s="3"/>
      <c r="N367" s="3">
        <f t="shared" si="42"/>
        <v>3276241.694</v>
      </c>
      <c r="O367" s="3">
        <f t="shared" si="43"/>
        <v>957.1258237</v>
      </c>
      <c r="P367" s="3">
        <f t="shared" si="44"/>
        <v>1840.068348</v>
      </c>
      <c r="Q367" s="3"/>
      <c r="R367" s="3">
        <f t="shared" ref="R367:T367" si="400">N367-J367</f>
        <v>-719157.7656</v>
      </c>
      <c r="S367" s="3">
        <f t="shared" si="400"/>
        <v>-210.0957539</v>
      </c>
      <c r="T367" s="3">
        <f t="shared" si="400"/>
        <v>-403.9077594</v>
      </c>
      <c r="U367" s="3"/>
      <c r="V367" s="3">
        <f t="shared" si="46"/>
        <v>0</v>
      </c>
      <c r="W367" s="3">
        <f t="shared" si="47"/>
        <v>0</v>
      </c>
      <c r="X367" s="3">
        <f t="shared" si="48"/>
        <v>0</v>
      </c>
      <c r="Y367" s="3"/>
      <c r="Z367" s="3"/>
    </row>
    <row r="368" ht="14.25" customHeight="1">
      <c r="A368" s="15">
        <v>4018.0</v>
      </c>
      <c r="B368" s="2">
        <v>7.0</v>
      </c>
      <c r="C368" s="2">
        <f>IF(A368&gt;=6000, 0,VLOOKUP(A368,'Fall20 data fy22 comp rev '!$K$11:$N$536,3,0))</f>
        <v>7</v>
      </c>
      <c r="D368" s="3" t="s">
        <v>418</v>
      </c>
      <c r="E368" s="3">
        <v>452.0</v>
      </c>
      <c r="F368" s="3">
        <v>255.0</v>
      </c>
      <c r="G368" s="3">
        <v>116.0</v>
      </c>
      <c r="H368" s="3">
        <f t="shared" si="38"/>
        <v>313</v>
      </c>
      <c r="I368" s="88">
        <f t="shared" si="39"/>
        <v>0.6924778761</v>
      </c>
      <c r="J368" s="3">
        <v>889690.88</v>
      </c>
      <c r="K368" s="3">
        <f t="shared" si="40"/>
        <v>1968.342655</v>
      </c>
      <c r="L368" s="3">
        <f t="shared" si="41"/>
        <v>2842.462875</v>
      </c>
      <c r="M368" s="3"/>
      <c r="N368" s="3">
        <f t="shared" si="42"/>
        <v>575941.3931</v>
      </c>
      <c r="O368" s="3">
        <f t="shared" si="43"/>
        <v>1274.206622</v>
      </c>
      <c r="P368" s="3">
        <f t="shared" si="44"/>
        <v>1840.068348</v>
      </c>
      <c r="Q368" s="3"/>
      <c r="R368" s="3">
        <f t="shared" ref="R368:T368" si="401">N368-J368</f>
        <v>-313749.4869</v>
      </c>
      <c r="S368" s="3">
        <f t="shared" si="401"/>
        <v>-694.1360331</v>
      </c>
      <c r="T368" s="3">
        <f t="shared" si="401"/>
        <v>-1002.394527</v>
      </c>
      <c r="U368" s="3"/>
      <c r="V368" s="3">
        <f t="shared" si="46"/>
        <v>0</v>
      </c>
      <c r="W368" s="3">
        <f t="shared" si="47"/>
        <v>0</v>
      </c>
      <c r="X368" s="3">
        <f t="shared" si="48"/>
        <v>0</v>
      </c>
      <c r="Y368" s="3"/>
      <c r="Z368" s="3"/>
    </row>
    <row r="369" ht="14.25" customHeight="1">
      <c r="A369" s="15">
        <v>4020.0</v>
      </c>
      <c r="B369" s="2">
        <v>7.0</v>
      </c>
      <c r="C369" s="2">
        <f>IF(A369&gt;=6000, 0,VLOOKUP(A369,'Fall20 data fy22 comp rev '!$K$11:$N$536,3,0))</f>
        <v>7</v>
      </c>
      <c r="D369" s="3" t="s">
        <v>4406</v>
      </c>
      <c r="E369" s="3">
        <v>1362.0</v>
      </c>
      <c r="F369" s="3">
        <v>458.0</v>
      </c>
      <c r="G369" s="3">
        <v>109.0</v>
      </c>
      <c r="H369" s="3">
        <f t="shared" si="38"/>
        <v>512.5</v>
      </c>
      <c r="I369" s="88">
        <f t="shared" si="39"/>
        <v>0.3762848752</v>
      </c>
      <c r="J369" s="3">
        <v>808307.37</v>
      </c>
      <c r="K369" s="3">
        <f t="shared" si="40"/>
        <v>593.4709031</v>
      </c>
      <c r="L369" s="3">
        <f t="shared" si="41"/>
        <v>1577.185112</v>
      </c>
      <c r="M369" s="3"/>
      <c r="N369" s="3">
        <f t="shared" si="42"/>
        <v>943035.0286</v>
      </c>
      <c r="O369" s="3">
        <f t="shared" si="43"/>
        <v>692.3898888</v>
      </c>
      <c r="P369" s="3">
        <f t="shared" si="44"/>
        <v>1840.068348</v>
      </c>
      <c r="Q369" s="3"/>
      <c r="R369" s="3">
        <f t="shared" ref="R369:T369" si="402">N369-J369</f>
        <v>134727.6586</v>
      </c>
      <c r="S369" s="3">
        <f t="shared" si="402"/>
        <v>98.91898573</v>
      </c>
      <c r="T369" s="3">
        <f t="shared" si="402"/>
        <v>262.8832362</v>
      </c>
      <c r="U369" s="3"/>
      <c r="V369" s="3">
        <f t="shared" si="46"/>
        <v>1.496712415</v>
      </c>
      <c r="W369" s="3">
        <f t="shared" si="47"/>
        <v>2038.522309</v>
      </c>
      <c r="X369" s="3">
        <f t="shared" si="48"/>
        <v>0</v>
      </c>
      <c r="Y369" s="3"/>
      <c r="Z369" s="3"/>
    </row>
    <row r="370" ht="14.25" customHeight="1">
      <c r="A370" s="15">
        <v>4025.0</v>
      </c>
      <c r="B370" s="2">
        <v>7.0</v>
      </c>
      <c r="C370" s="2">
        <f>IF(A370&gt;=6000, 0,VLOOKUP(A370,'Fall20 data fy22 comp rev '!$K$11:$N$536,3,0))</f>
        <v>7</v>
      </c>
      <c r="D370" s="3" t="s">
        <v>420</v>
      </c>
      <c r="E370" s="3">
        <v>228.0</v>
      </c>
      <c r="F370" s="3">
        <v>53.0</v>
      </c>
      <c r="G370" s="3">
        <v>17.0</v>
      </c>
      <c r="H370" s="3">
        <f t="shared" si="38"/>
        <v>61.5</v>
      </c>
      <c r="I370" s="88">
        <f t="shared" si="39"/>
        <v>0.2697368421</v>
      </c>
      <c r="J370" s="3">
        <v>68084.12</v>
      </c>
      <c r="K370" s="3">
        <f t="shared" si="40"/>
        <v>298.6145614</v>
      </c>
      <c r="L370" s="3">
        <f t="shared" si="41"/>
        <v>1107.058862</v>
      </c>
      <c r="M370" s="3"/>
      <c r="N370" s="3">
        <f t="shared" si="42"/>
        <v>113164.2034</v>
      </c>
      <c r="O370" s="3">
        <f t="shared" si="43"/>
        <v>496.3342256</v>
      </c>
      <c r="P370" s="3">
        <f t="shared" si="44"/>
        <v>1840.068348</v>
      </c>
      <c r="Q370" s="3"/>
      <c r="R370" s="3">
        <f t="shared" ref="R370:T370" si="403">N370-J370</f>
        <v>45080.08343</v>
      </c>
      <c r="S370" s="3">
        <f t="shared" si="403"/>
        <v>197.7196642</v>
      </c>
      <c r="T370" s="3">
        <f t="shared" si="403"/>
        <v>733.0094866</v>
      </c>
      <c r="U370" s="3"/>
      <c r="V370" s="3">
        <f t="shared" si="46"/>
        <v>296.3530541</v>
      </c>
      <c r="W370" s="3">
        <f t="shared" si="47"/>
        <v>67568.49633</v>
      </c>
      <c r="X370" s="3">
        <f t="shared" si="48"/>
        <v>98.63338994</v>
      </c>
      <c r="Y370" s="3"/>
      <c r="Z370" s="3"/>
    </row>
    <row r="371" ht="14.25" customHeight="1">
      <c r="A371" s="15">
        <v>4026.0</v>
      </c>
      <c r="B371" s="2">
        <v>7.0</v>
      </c>
      <c r="C371" s="2">
        <f>IF(A371&gt;=6000, 0,VLOOKUP(A371,'Fall20 data fy22 comp rev '!$K$11:$N$536,3,0))</f>
        <v>7</v>
      </c>
      <c r="D371" s="3" t="s">
        <v>421</v>
      </c>
      <c r="E371" s="3">
        <v>68.0</v>
      </c>
      <c r="F371" s="3">
        <v>33.0</v>
      </c>
      <c r="G371" s="3">
        <v>7.0</v>
      </c>
      <c r="H371" s="3">
        <f t="shared" si="38"/>
        <v>36.5</v>
      </c>
      <c r="I371" s="88">
        <f t="shared" si="39"/>
        <v>0.5367647059</v>
      </c>
      <c r="J371" s="3">
        <v>80398.37</v>
      </c>
      <c r="K371" s="3">
        <f t="shared" si="40"/>
        <v>1182.328971</v>
      </c>
      <c r="L371" s="3">
        <f t="shared" si="41"/>
        <v>2202.695068</v>
      </c>
      <c r="M371" s="3"/>
      <c r="N371" s="3">
        <f t="shared" si="42"/>
        <v>67162.49472</v>
      </c>
      <c r="O371" s="3">
        <f t="shared" si="43"/>
        <v>987.6837458</v>
      </c>
      <c r="P371" s="3">
        <f t="shared" si="44"/>
        <v>1840.068348</v>
      </c>
      <c r="Q371" s="3"/>
      <c r="R371" s="3">
        <f t="shared" ref="R371:T371" si="404">N371-J371</f>
        <v>-13235.87528</v>
      </c>
      <c r="S371" s="3">
        <f t="shared" si="404"/>
        <v>-194.6452247</v>
      </c>
      <c r="T371" s="3">
        <f t="shared" si="404"/>
        <v>-362.6267201</v>
      </c>
      <c r="U371" s="3"/>
      <c r="V371" s="3">
        <f t="shared" si="46"/>
        <v>0</v>
      </c>
      <c r="W371" s="3">
        <f t="shared" si="47"/>
        <v>0</v>
      </c>
      <c r="X371" s="3">
        <f t="shared" si="48"/>
        <v>0</v>
      </c>
      <c r="Y371" s="3"/>
      <c r="Z371" s="3"/>
    </row>
    <row r="372" ht="14.25" customHeight="1">
      <c r="A372" s="15">
        <v>4027.0</v>
      </c>
      <c r="B372" s="2">
        <v>7.0</v>
      </c>
      <c r="C372" s="2">
        <f>IF(A372&gt;=6000, 0,VLOOKUP(A372,'Fall20 data fy22 comp rev '!$K$11:$N$536,3,0))</f>
        <v>7</v>
      </c>
      <c r="D372" s="3" t="s">
        <v>422</v>
      </c>
      <c r="E372" s="3">
        <v>780.0</v>
      </c>
      <c r="F372" s="3">
        <v>718.0</v>
      </c>
      <c r="G372" s="3">
        <v>26.0</v>
      </c>
      <c r="H372" s="3">
        <f t="shared" si="38"/>
        <v>731</v>
      </c>
      <c r="I372" s="88">
        <f t="shared" si="39"/>
        <v>0.9371794872</v>
      </c>
      <c r="J372" s="3">
        <v>2400457.8</v>
      </c>
      <c r="K372" s="3">
        <f t="shared" si="40"/>
        <v>3077.51</v>
      </c>
      <c r="L372" s="3">
        <f t="shared" si="41"/>
        <v>3283.8</v>
      </c>
      <c r="M372" s="3"/>
      <c r="N372" s="3">
        <f t="shared" si="42"/>
        <v>1345089.963</v>
      </c>
      <c r="O372" s="3">
        <f t="shared" si="43"/>
        <v>1724.474311</v>
      </c>
      <c r="P372" s="3">
        <f t="shared" si="44"/>
        <v>1840.068348</v>
      </c>
      <c r="Q372" s="3"/>
      <c r="R372" s="3">
        <f t="shared" ref="R372:T372" si="405">N372-J372</f>
        <v>-1055367.837</v>
      </c>
      <c r="S372" s="3">
        <f t="shared" si="405"/>
        <v>-1353.035689</v>
      </c>
      <c r="T372" s="3">
        <f t="shared" si="405"/>
        <v>-1443.731652</v>
      </c>
      <c r="U372" s="3"/>
      <c r="V372" s="3">
        <f t="shared" si="46"/>
        <v>0</v>
      </c>
      <c r="W372" s="3">
        <f t="shared" si="47"/>
        <v>0</v>
      </c>
      <c r="X372" s="3">
        <f t="shared" si="48"/>
        <v>0</v>
      </c>
      <c r="Y372" s="3"/>
      <c r="Z372" s="3"/>
    </row>
    <row r="373" ht="14.25" customHeight="1">
      <c r="A373" s="15">
        <v>4029.0</v>
      </c>
      <c r="B373" s="2">
        <v>7.0</v>
      </c>
      <c r="C373" s="2">
        <f>IF(A373&gt;=6000, 0,VLOOKUP(A373,'Fall20 data fy22 comp rev '!$K$11:$N$536,3,0))</f>
        <v>7</v>
      </c>
      <c r="D373" s="3" t="s">
        <v>4407</v>
      </c>
      <c r="E373" s="3">
        <v>474.0</v>
      </c>
      <c r="F373" s="3">
        <v>373.0</v>
      </c>
      <c r="G373" s="3">
        <v>56.0</v>
      </c>
      <c r="H373" s="3">
        <f t="shared" si="38"/>
        <v>401</v>
      </c>
      <c r="I373" s="88">
        <f t="shared" si="39"/>
        <v>0.8459915612</v>
      </c>
      <c r="J373" s="3">
        <v>1316803.8</v>
      </c>
      <c r="K373" s="3">
        <f t="shared" si="40"/>
        <v>2778.067089</v>
      </c>
      <c r="L373" s="3">
        <f t="shared" si="41"/>
        <v>3283.8</v>
      </c>
      <c r="M373" s="3"/>
      <c r="N373" s="3">
        <f t="shared" si="42"/>
        <v>737867.4077</v>
      </c>
      <c r="O373" s="3">
        <f t="shared" si="43"/>
        <v>1556.682295</v>
      </c>
      <c r="P373" s="3">
        <f t="shared" si="44"/>
        <v>1840.068348</v>
      </c>
      <c r="Q373" s="3"/>
      <c r="R373" s="3">
        <f t="shared" ref="R373:T373" si="406">N373-J373</f>
        <v>-578936.3923</v>
      </c>
      <c r="S373" s="3">
        <f t="shared" si="406"/>
        <v>-1221.384794</v>
      </c>
      <c r="T373" s="3">
        <f t="shared" si="406"/>
        <v>-1443.731652</v>
      </c>
      <c r="U373" s="3"/>
      <c r="V373" s="3">
        <f t="shared" si="46"/>
        <v>0</v>
      </c>
      <c r="W373" s="3">
        <f t="shared" si="47"/>
        <v>0</v>
      </c>
      <c r="X373" s="3">
        <f t="shared" si="48"/>
        <v>0</v>
      </c>
      <c r="Y373" s="3"/>
      <c r="Z373" s="3"/>
    </row>
    <row r="374" ht="14.25" customHeight="1">
      <c r="A374" s="15">
        <v>4031.0</v>
      </c>
      <c r="B374" s="2">
        <v>7.0</v>
      </c>
      <c r="C374" s="2">
        <f>IF(A374&gt;=6000, 0,VLOOKUP(A374,'Fall20 data fy22 comp rev '!$K$11:$N$536,3,0))</f>
        <v>7</v>
      </c>
      <c r="D374" s="3" t="s">
        <v>424</v>
      </c>
      <c r="E374" s="3">
        <v>87.0</v>
      </c>
      <c r="F374" s="3">
        <v>78.0</v>
      </c>
      <c r="G374" s="3">
        <v>3.0</v>
      </c>
      <c r="H374" s="3">
        <f t="shared" si="38"/>
        <v>79.5</v>
      </c>
      <c r="I374" s="88">
        <f t="shared" si="39"/>
        <v>0.9137931034</v>
      </c>
      <c r="J374" s="3">
        <v>261062.1</v>
      </c>
      <c r="K374" s="3">
        <f t="shared" si="40"/>
        <v>3000.713793</v>
      </c>
      <c r="L374" s="3">
        <f t="shared" si="41"/>
        <v>3283.8</v>
      </c>
      <c r="M374" s="3"/>
      <c r="N374" s="3">
        <f t="shared" si="42"/>
        <v>146285.4337</v>
      </c>
      <c r="O374" s="3">
        <f t="shared" si="43"/>
        <v>1681.441767</v>
      </c>
      <c r="P374" s="3">
        <f t="shared" si="44"/>
        <v>1840.068348</v>
      </c>
      <c r="Q374" s="3"/>
      <c r="R374" s="3">
        <f t="shared" ref="R374:T374" si="407">N374-J374</f>
        <v>-114776.6663</v>
      </c>
      <c r="S374" s="3">
        <f t="shared" si="407"/>
        <v>-1319.272026</v>
      </c>
      <c r="T374" s="3">
        <f t="shared" si="407"/>
        <v>-1443.731652</v>
      </c>
      <c r="U374" s="3"/>
      <c r="V374" s="3">
        <f t="shared" si="46"/>
        <v>0</v>
      </c>
      <c r="W374" s="3">
        <f t="shared" si="47"/>
        <v>0</v>
      </c>
      <c r="X374" s="3">
        <f t="shared" si="48"/>
        <v>0</v>
      </c>
      <c r="Y374" s="3"/>
      <c r="Z374" s="3"/>
    </row>
    <row r="375" ht="14.25" customHeight="1">
      <c r="A375" s="15">
        <v>4032.0</v>
      </c>
      <c r="B375" s="2">
        <v>7.0</v>
      </c>
      <c r="C375" s="2">
        <f>IF(A375&gt;=6000, 0,VLOOKUP(A375,'Fall20 data fy22 comp rev '!$K$11:$N$536,3,0))</f>
        <v>7</v>
      </c>
      <c r="D375" s="3" t="s">
        <v>4408</v>
      </c>
      <c r="E375" s="3">
        <v>0.0</v>
      </c>
      <c r="F375" s="3">
        <v>0.0</v>
      </c>
      <c r="G375" s="3">
        <v>0.0</v>
      </c>
      <c r="H375" s="3">
        <f t="shared" si="38"/>
        <v>0</v>
      </c>
      <c r="I375" s="88">
        <f t="shared" si="39"/>
        <v>0</v>
      </c>
      <c r="J375" s="3">
        <v>0.0</v>
      </c>
      <c r="K375" s="3">
        <f t="shared" si="40"/>
        <v>0</v>
      </c>
      <c r="L375" s="3">
        <f t="shared" si="41"/>
        <v>0</v>
      </c>
      <c r="M375" s="3"/>
      <c r="N375" s="3">
        <f t="shared" si="42"/>
        <v>0</v>
      </c>
      <c r="O375" s="3">
        <f t="shared" si="43"/>
        <v>0</v>
      </c>
      <c r="P375" s="3" t="str">
        <f t="shared" si="44"/>
        <v>#DIV/0!</v>
      </c>
      <c r="Q375" s="3"/>
      <c r="R375" s="3">
        <f t="shared" ref="R375:T375" si="408">N375-J375</f>
        <v>0</v>
      </c>
      <c r="S375" s="3">
        <f t="shared" si="408"/>
        <v>0</v>
      </c>
      <c r="T375" s="3" t="str">
        <f t="shared" si="408"/>
        <v>#DIV/0!</v>
      </c>
      <c r="U375" s="3"/>
      <c r="V375" s="3">
        <f t="shared" si="46"/>
        <v>594.9676155</v>
      </c>
      <c r="W375" s="3">
        <f t="shared" si="47"/>
        <v>0</v>
      </c>
      <c r="X375" s="3">
        <f t="shared" si="48"/>
        <v>594.9676155</v>
      </c>
      <c r="Y375" s="3"/>
      <c r="Z375" s="3"/>
    </row>
    <row r="376" ht="14.25" customHeight="1">
      <c r="A376" s="15">
        <v>4035.0</v>
      </c>
      <c r="B376" s="2">
        <v>7.0</v>
      </c>
      <c r="C376" s="2">
        <f>IF(A376&gt;=6000, 0,VLOOKUP(A376,'Fall20 data fy22 comp rev '!$K$11:$N$536,3,0))</f>
        <v>7</v>
      </c>
      <c r="D376" s="3" t="s">
        <v>3333</v>
      </c>
      <c r="E376" s="3">
        <v>289.0</v>
      </c>
      <c r="F376" s="3">
        <v>194.0</v>
      </c>
      <c r="G376" s="3">
        <v>42.0</v>
      </c>
      <c r="H376" s="3">
        <f t="shared" si="38"/>
        <v>215</v>
      </c>
      <c r="I376" s="88">
        <f t="shared" si="39"/>
        <v>0.7439446367</v>
      </c>
      <c r="J376" s="3">
        <v>656541.08</v>
      </c>
      <c r="K376" s="3">
        <f t="shared" si="40"/>
        <v>2271.768443</v>
      </c>
      <c r="L376" s="3">
        <f t="shared" si="41"/>
        <v>3053.679442</v>
      </c>
      <c r="M376" s="3"/>
      <c r="N376" s="3">
        <f t="shared" si="42"/>
        <v>395614.6949</v>
      </c>
      <c r="O376" s="3">
        <f t="shared" si="43"/>
        <v>1368.908979</v>
      </c>
      <c r="P376" s="3">
        <f t="shared" si="44"/>
        <v>1840.068348</v>
      </c>
      <c r="Q376" s="3"/>
      <c r="R376" s="3">
        <f t="shared" ref="R376:T376" si="409">N376-J376</f>
        <v>-260926.3851</v>
      </c>
      <c r="S376" s="3">
        <f t="shared" si="409"/>
        <v>-902.859464</v>
      </c>
      <c r="T376" s="3">
        <f t="shared" si="409"/>
        <v>-1213.611093</v>
      </c>
      <c r="U376" s="3"/>
      <c r="V376" s="3">
        <f t="shared" si="46"/>
        <v>0</v>
      </c>
      <c r="W376" s="3">
        <f t="shared" si="47"/>
        <v>0</v>
      </c>
      <c r="X376" s="3">
        <f t="shared" si="48"/>
        <v>0</v>
      </c>
      <c r="Y376" s="3"/>
      <c r="Z376" s="3"/>
    </row>
    <row r="377" ht="14.25" customHeight="1">
      <c r="A377" s="15">
        <v>4036.0</v>
      </c>
      <c r="B377" s="2">
        <v>7.0</v>
      </c>
      <c r="C377" s="2">
        <f>IF(A377&gt;=6000, 0,VLOOKUP(A377,'Fall20 data fy22 comp rev '!$K$11:$N$536,3,0))</f>
        <v>7</v>
      </c>
      <c r="D377" s="3" t="s">
        <v>426</v>
      </c>
      <c r="E377" s="3">
        <v>86.0</v>
      </c>
      <c r="F377" s="3">
        <v>63.0</v>
      </c>
      <c r="G377" s="3">
        <v>9.0</v>
      </c>
      <c r="H377" s="3">
        <f t="shared" si="38"/>
        <v>67.5</v>
      </c>
      <c r="I377" s="88">
        <f t="shared" si="39"/>
        <v>0.7848837209</v>
      </c>
      <c r="J377" s="3">
        <v>217442.29</v>
      </c>
      <c r="K377" s="3">
        <f t="shared" si="40"/>
        <v>2528.398721</v>
      </c>
      <c r="L377" s="3">
        <f t="shared" si="41"/>
        <v>3221.367259</v>
      </c>
      <c r="M377" s="3"/>
      <c r="N377" s="3">
        <f t="shared" si="42"/>
        <v>124204.6135</v>
      </c>
      <c r="O377" s="3">
        <f t="shared" si="43"/>
        <v>1444.239692</v>
      </c>
      <c r="P377" s="3">
        <f t="shared" si="44"/>
        <v>1840.068348</v>
      </c>
      <c r="Q377" s="3"/>
      <c r="R377" s="3">
        <f t="shared" ref="R377:T377" si="410">N377-J377</f>
        <v>-93237.67648</v>
      </c>
      <c r="S377" s="3">
        <f t="shared" si="410"/>
        <v>-1084.159029</v>
      </c>
      <c r="T377" s="3">
        <f t="shared" si="410"/>
        <v>-1381.298911</v>
      </c>
      <c r="U377" s="3"/>
      <c r="V377" s="3">
        <f t="shared" si="46"/>
        <v>0</v>
      </c>
      <c r="W377" s="3">
        <f t="shared" si="47"/>
        <v>0</v>
      </c>
      <c r="X377" s="3">
        <f t="shared" si="48"/>
        <v>0</v>
      </c>
      <c r="Y377" s="3"/>
      <c r="Z377" s="3"/>
    </row>
    <row r="378" ht="14.25" customHeight="1">
      <c r="A378" s="15">
        <v>4038.0</v>
      </c>
      <c r="B378" s="2">
        <v>7.0</v>
      </c>
      <c r="C378" s="2">
        <f>IF(A378&gt;=6000, 0,VLOOKUP(A378,'Fall20 data fy22 comp rev '!$K$11:$N$536,3,0))</f>
        <v>7</v>
      </c>
      <c r="D378" s="3" t="s">
        <v>427</v>
      </c>
      <c r="E378" s="3">
        <v>389.0</v>
      </c>
      <c r="F378" s="3">
        <v>363.0</v>
      </c>
      <c r="G378" s="3">
        <v>21.0</v>
      </c>
      <c r="H378" s="3">
        <f t="shared" si="38"/>
        <v>373.5</v>
      </c>
      <c r="I378" s="88">
        <f t="shared" si="39"/>
        <v>0.9601542416</v>
      </c>
      <c r="J378" s="3">
        <v>1226499.3</v>
      </c>
      <c r="K378" s="3">
        <f t="shared" si="40"/>
        <v>3152.954499</v>
      </c>
      <c r="L378" s="3">
        <f t="shared" si="41"/>
        <v>3283.8</v>
      </c>
      <c r="M378" s="3"/>
      <c r="N378" s="3">
        <f t="shared" si="42"/>
        <v>687265.5281</v>
      </c>
      <c r="O378" s="3">
        <f t="shared" si="43"/>
        <v>1766.74943</v>
      </c>
      <c r="P378" s="3">
        <f t="shared" si="44"/>
        <v>1840.068348</v>
      </c>
      <c r="Q378" s="3"/>
      <c r="R378" s="3">
        <f t="shared" ref="R378:T378" si="411">N378-J378</f>
        <v>-539233.7719</v>
      </c>
      <c r="S378" s="3">
        <f t="shared" si="411"/>
        <v>-1386.205069</v>
      </c>
      <c r="T378" s="3">
        <f t="shared" si="411"/>
        <v>-1443.731652</v>
      </c>
      <c r="U378" s="3"/>
      <c r="V378" s="3">
        <f t="shared" si="46"/>
        <v>0</v>
      </c>
      <c r="W378" s="3">
        <f t="shared" si="47"/>
        <v>0</v>
      </c>
      <c r="X378" s="3">
        <f t="shared" si="48"/>
        <v>0</v>
      </c>
      <c r="Y378" s="3"/>
      <c r="Z378" s="3"/>
    </row>
    <row r="379" ht="14.25" customHeight="1">
      <c r="A379" s="15">
        <v>4039.0</v>
      </c>
      <c r="B379" s="2">
        <v>7.0</v>
      </c>
      <c r="C379" s="2">
        <f>IF(A379&gt;=6000, 0,VLOOKUP(A379,'Fall20 data fy22 comp rev '!$K$11:$N$536,3,0))</f>
        <v>7</v>
      </c>
      <c r="D379" s="3" t="s">
        <v>428</v>
      </c>
      <c r="E379" s="3">
        <v>279.0</v>
      </c>
      <c r="F379" s="3">
        <v>232.0</v>
      </c>
      <c r="G379" s="3">
        <v>14.0</v>
      </c>
      <c r="H379" s="3">
        <f t="shared" si="38"/>
        <v>239</v>
      </c>
      <c r="I379" s="88">
        <f t="shared" si="39"/>
        <v>0.8566308244</v>
      </c>
      <c r="J379" s="3">
        <v>784828.2</v>
      </c>
      <c r="K379" s="3">
        <f t="shared" si="40"/>
        <v>2813.004301</v>
      </c>
      <c r="L379" s="3">
        <f t="shared" si="41"/>
        <v>3283.8</v>
      </c>
      <c r="M379" s="3"/>
      <c r="N379" s="3">
        <f t="shared" si="42"/>
        <v>439776.3353</v>
      </c>
      <c r="O379" s="3">
        <f t="shared" si="43"/>
        <v>1576.259266</v>
      </c>
      <c r="P379" s="3">
        <f t="shared" si="44"/>
        <v>1840.068348</v>
      </c>
      <c r="Q379" s="3"/>
      <c r="R379" s="3">
        <f t="shared" ref="R379:T379" si="412">N379-J379</f>
        <v>-345051.8647</v>
      </c>
      <c r="S379" s="3">
        <f t="shared" si="412"/>
        <v>-1236.745035</v>
      </c>
      <c r="T379" s="3">
        <f t="shared" si="412"/>
        <v>-1443.731652</v>
      </c>
      <c r="U379" s="3"/>
      <c r="V379" s="3">
        <f t="shared" si="46"/>
        <v>0</v>
      </c>
      <c r="W379" s="3">
        <f t="shared" si="47"/>
        <v>0</v>
      </c>
      <c r="X379" s="3">
        <f t="shared" si="48"/>
        <v>0</v>
      </c>
      <c r="Y379" s="3"/>
      <c r="Z379" s="3"/>
    </row>
    <row r="380" ht="14.25" customHeight="1">
      <c r="A380" s="15">
        <v>4043.0</v>
      </c>
      <c r="B380" s="2">
        <v>7.0</v>
      </c>
      <c r="C380" s="2">
        <f>IF(A380&gt;=6000, 0,VLOOKUP(A380,'Fall20 data fy22 comp rev '!$K$11:$N$536,3,0))</f>
        <v>7</v>
      </c>
      <c r="D380" s="3" t="s">
        <v>429</v>
      </c>
      <c r="E380" s="3">
        <v>526.0</v>
      </c>
      <c r="F380" s="3">
        <v>22.0</v>
      </c>
      <c r="G380" s="3">
        <v>5.0</v>
      </c>
      <c r="H380" s="3">
        <f t="shared" si="38"/>
        <v>24.5</v>
      </c>
      <c r="I380" s="88">
        <f t="shared" si="39"/>
        <v>0.04657794677</v>
      </c>
      <c r="J380" s="3">
        <v>4706.78</v>
      </c>
      <c r="K380" s="3">
        <f t="shared" si="40"/>
        <v>8.948250951</v>
      </c>
      <c r="L380" s="3">
        <f t="shared" si="41"/>
        <v>192.1134694</v>
      </c>
      <c r="M380" s="3"/>
      <c r="N380" s="3">
        <f t="shared" si="42"/>
        <v>45081.67454</v>
      </c>
      <c r="O380" s="3">
        <f t="shared" si="43"/>
        <v>85.70660558</v>
      </c>
      <c r="P380" s="3">
        <f t="shared" si="44"/>
        <v>1840.068348</v>
      </c>
      <c r="Q380" s="3"/>
      <c r="R380" s="3">
        <f t="shared" ref="R380:T380" si="413">N380-J380</f>
        <v>40374.89454</v>
      </c>
      <c r="S380" s="3">
        <f t="shared" si="413"/>
        <v>76.75835463</v>
      </c>
      <c r="T380" s="3">
        <f t="shared" si="413"/>
        <v>1647.954879</v>
      </c>
      <c r="U380" s="3"/>
      <c r="V380" s="3">
        <f t="shared" si="46"/>
        <v>586.0193645</v>
      </c>
      <c r="W380" s="3">
        <f t="shared" si="47"/>
        <v>308246.1858</v>
      </c>
      <c r="X380" s="3">
        <f t="shared" si="48"/>
        <v>509.2610099</v>
      </c>
      <c r="Y380" s="3"/>
      <c r="Z380" s="3"/>
    </row>
    <row r="381" ht="14.25" customHeight="1">
      <c r="A381" s="15">
        <v>4049.0</v>
      </c>
      <c r="B381" s="2">
        <v>7.0</v>
      </c>
      <c r="C381" s="2">
        <f>IF(A381&gt;=6000, 0,VLOOKUP(A381,'Fall20 data fy22 comp rev '!$K$11:$N$536,3,0))</f>
        <v>7</v>
      </c>
      <c r="D381" s="3" t="s">
        <v>430</v>
      </c>
      <c r="E381" s="3">
        <v>153.0</v>
      </c>
      <c r="F381" s="3">
        <v>41.0</v>
      </c>
      <c r="G381" s="3">
        <v>15.0</v>
      </c>
      <c r="H381" s="3">
        <f t="shared" si="38"/>
        <v>48.5</v>
      </c>
      <c r="I381" s="88">
        <f t="shared" si="39"/>
        <v>0.3169934641</v>
      </c>
      <c r="J381" s="3">
        <v>63103.69</v>
      </c>
      <c r="K381" s="3">
        <f t="shared" si="40"/>
        <v>412.4424183</v>
      </c>
      <c r="L381" s="3">
        <f t="shared" si="41"/>
        <v>1301.10701</v>
      </c>
      <c r="M381" s="3"/>
      <c r="N381" s="3">
        <f t="shared" si="42"/>
        <v>89243.3149</v>
      </c>
      <c r="O381" s="3">
        <f t="shared" si="43"/>
        <v>583.2896399</v>
      </c>
      <c r="P381" s="3">
        <f t="shared" si="44"/>
        <v>1840.068348</v>
      </c>
      <c r="Q381" s="3"/>
      <c r="R381" s="3">
        <f t="shared" ref="R381:T381" si="414">N381-J381</f>
        <v>26139.6249</v>
      </c>
      <c r="S381" s="3">
        <f t="shared" si="414"/>
        <v>170.8472216</v>
      </c>
      <c r="T381" s="3">
        <f t="shared" si="414"/>
        <v>538.9613381</v>
      </c>
      <c r="U381" s="3"/>
      <c r="V381" s="3">
        <f t="shared" si="46"/>
        <v>182.5251972</v>
      </c>
      <c r="W381" s="3">
        <f t="shared" si="47"/>
        <v>27926.35517</v>
      </c>
      <c r="X381" s="3">
        <f t="shared" si="48"/>
        <v>11.67797564</v>
      </c>
      <c r="Y381" s="3"/>
      <c r="Z381" s="3"/>
    </row>
    <row r="382" ht="14.25" customHeight="1">
      <c r="A382" s="15">
        <v>4050.0</v>
      </c>
      <c r="B382" s="2">
        <v>7.0</v>
      </c>
      <c r="C382" s="2">
        <f>IF(A382&gt;=6000, 0,VLOOKUP(A382,'Fall20 data fy22 comp rev '!$K$11:$N$536,3,0))</f>
        <v>7</v>
      </c>
      <c r="D382" s="3" t="s">
        <v>431</v>
      </c>
      <c r="E382" s="3">
        <v>85.0</v>
      </c>
      <c r="F382" s="3">
        <v>36.0</v>
      </c>
      <c r="G382" s="3">
        <v>13.0</v>
      </c>
      <c r="H382" s="3">
        <f t="shared" si="38"/>
        <v>42.5</v>
      </c>
      <c r="I382" s="88">
        <f t="shared" si="39"/>
        <v>0.5</v>
      </c>
      <c r="J382" s="3">
        <v>91727.48</v>
      </c>
      <c r="K382" s="3">
        <f t="shared" si="40"/>
        <v>1079.146824</v>
      </c>
      <c r="L382" s="3">
        <f t="shared" si="41"/>
        <v>2158.293647</v>
      </c>
      <c r="M382" s="3"/>
      <c r="N382" s="3">
        <f t="shared" si="42"/>
        <v>78202.90481</v>
      </c>
      <c r="O382" s="3">
        <f t="shared" si="43"/>
        <v>920.0341742</v>
      </c>
      <c r="P382" s="3">
        <f t="shared" si="44"/>
        <v>1840.068348</v>
      </c>
      <c r="Q382" s="3"/>
      <c r="R382" s="3">
        <f t="shared" ref="R382:T382" si="415">N382-J382</f>
        <v>-13524.57519</v>
      </c>
      <c r="S382" s="3">
        <f t="shared" si="415"/>
        <v>-159.1126493</v>
      </c>
      <c r="T382" s="3">
        <f t="shared" si="415"/>
        <v>-318.2252986</v>
      </c>
      <c r="U382" s="3"/>
      <c r="V382" s="3">
        <f t="shared" si="46"/>
        <v>0</v>
      </c>
      <c r="W382" s="3">
        <f t="shared" si="47"/>
        <v>0</v>
      </c>
      <c r="X382" s="3">
        <f t="shared" si="48"/>
        <v>0</v>
      </c>
      <c r="Y382" s="3"/>
      <c r="Z382" s="3"/>
    </row>
    <row r="383" ht="14.25" customHeight="1">
      <c r="A383" s="15">
        <v>4053.0</v>
      </c>
      <c r="B383" s="2">
        <v>7.0</v>
      </c>
      <c r="C383" s="2">
        <f>IF(A383&gt;=6000, 0,VLOOKUP(A383,'Fall20 data fy22 comp rev '!$K$11:$N$536,3,0))</f>
        <v>7</v>
      </c>
      <c r="D383" s="3" t="s">
        <v>432</v>
      </c>
      <c r="E383" s="3">
        <v>402.0</v>
      </c>
      <c r="F383" s="3">
        <v>50.0</v>
      </c>
      <c r="G383" s="3">
        <v>18.0</v>
      </c>
      <c r="H383" s="3">
        <f t="shared" si="38"/>
        <v>59</v>
      </c>
      <c r="I383" s="88">
        <f t="shared" si="39"/>
        <v>0.1467661692</v>
      </c>
      <c r="J383" s="3">
        <v>38037.35</v>
      </c>
      <c r="K383" s="3">
        <f t="shared" si="40"/>
        <v>94.62027363</v>
      </c>
      <c r="L383" s="3">
        <f t="shared" si="41"/>
        <v>644.7008475</v>
      </c>
      <c r="M383" s="3"/>
      <c r="N383" s="3">
        <f t="shared" si="42"/>
        <v>108564.0326</v>
      </c>
      <c r="O383" s="3">
        <f t="shared" si="43"/>
        <v>270.0597825</v>
      </c>
      <c r="P383" s="3">
        <f t="shared" si="44"/>
        <v>1840.068348</v>
      </c>
      <c r="Q383" s="3"/>
      <c r="R383" s="3">
        <f t="shared" ref="R383:T383" si="416">N383-J383</f>
        <v>70526.68256</v>
      </c>
      <c r="S383" s="3">
        <f t="shared" si="416"/>
        <v>175.4395088</v>
      </c>
      <c r="T383" s="3">
        <f t="shared" si="416"/>
        <v>1195.367501</v>
      </c>
      <c r="U383" s="3"/>
      <c r="V383" s="3">
        <f t="shared" si="46"/>
        <v>500.3473419</v>
      </c>
      <c r="W383" s="3">
        <f t="shared" si="47"/>
        <v>201139.6314</v>
      </c>
      <c r="X383" s="3">
        <f t="shared" si="48"/>
        <v>324.907833</v>
      </c>
      <c r="Y383" s="3"/>
      <c r="Z383" s="3"/>
    </row>
    <row r="384" ht="14.25" customHeight="1">
      <c r="A384" s="15">
        <v>4054.0</v>
      </c>
      <c r="B384" s="2">
        <v>7.0</v>
      </c>
      <c r="C384" s="2">
        <f>IF(A384&gt;=6000, 0,VLOOKUP(A384,'Fall20 data fy22 comp rev '!$K$11:$N$536,3,0))</f>
        <v>7</v>
      </c>
      <c r="D384" s="3" t="s">
        <v>4409</v>
      </c>
      <c r="E384" s="3">
        <v>82.0</v>
      </c>
      <c r="F384" s="3">
        <v>18.0</v>
      </c>
      <c r="G384" s="3">
        <v>8.0</v>
      </c>
      <c r="H384" s="3">
        <f t="shared" si="38"/>
        <v>22</v>
      </c>
      <c r="I384" s="88">
        <f t="shared" si="39"/>
        <v>0.2682926829</v>
      </c>
      <c r="J384" s="3">
        <v>24300.120000000003</v>
      </c>
      <c r="K384" s="3">
        <f t="shared" si="40"/>
        <v>296.3429268</v>
      </c>
      <c r="L384" s="3">
        <f t="shared" si="41"/>
        <v>1104.550909</v>
      </c>
      <c r="M384" s="3"/>
      <c r="N384" s="3">
        <f t="shared" si="42"/>
        <v>40481.50367</v>
      </c>
      <c r="O384" s="3">
        <f t="shared" si="43"/>
        <v>493.676874</v>
      </c>
      <c r="P384" s="3">
        <f t="shared" si="44"/>
        <v>1840.068348</v>
      </c>
      <c r="Q384" s="3"/>
      <c r="R384" s="3">
        <f t="shared" ref="R384:T384" si="417">N384-J384</f>
        <v>16181.38367</v>
      </c>
      <c r="S384" s="3">
        <f t="shared" si="417"/>
        <v>197.3339471</v>
      </c>
      <c r="T384" s="3">
        <f t="shared" si="417"/>
        <v>735.5174393</v>
      </c>
      <c r="U384" s="3"/>
      <c r="V384" s="3">
        <f t="shared" si="46"/>
        <v>298.6246887</v>
      </c>
      <c r="W384" s="3">
        <f t="shared" si="47"/>
        <v>24487.22447</v>
      </c>
      <c r="X384" s="3">
        <f t="shared" si="48"/>
        <v>101.2907415</v>
      </c>
      <c r="Y384" s="3"/>
      <c r="Z384" s="3"/>
    </row>
    <row r="385" ht="14.25" customHeight="1">
      <c r="A385" s="15">
        <v>4055.0</v>
      </c>
      <c r="B385" s="2">
        <v>7.0</v>
      </c>
      <c r="C385" s="2">
        <f>IF(A385&gt;=6000, 0,VLOOKUP(A385,'Fall20 data fy22 comp rev '!$K$11:$N$536,3,0))</f>
        <v>7</v>
      </c>
      <c r="D385" s="3" t="s">
        <v>434</v>
      </c>
      <c r="E385" s="3">
        <v>149.0</v>
      </c>
      <c r="F385" s="3">
        <v>38.0</v>
      </c>
      <c r="G385" s="3">
        <v>14.0</v>
      </c>
      <c r="H385" s="3">
        <f t="shared" si="38"/>
        <v>45</v>
      </c>
      <c r="I385" s="88">
        <f t="shared" si="39"/>
        <v>0.3020134228</v>
      </c>
      <c r="J385" s="3">
        <v>55769.87</v>
      </c>
      <c r="K385" s="3">
        <f t="shared" si="40"/>
        <v>374.2944295</v>
      </c>
      <c r="L385" s="3">
        <f t="shared" si="41"/>
        <v>1239.330444</v>
      </c>
      <c r="M385" s="3"/>
      <c r="N385" s="3">
        <f t="shared" si="42"/>
        <v>82803.07568</v>
      </c>
      <c r="O385" s="3">
        <f t="shared" si="43"/>
        <v>555.7253401</v>
      </c>
      <c r="P385" s="3">
        <f t="shared" si="44"/>
        <v>1840.068348</v>
      </c>
      <c r="Q385" s="3"/>
      <c r="R385" s="3">
        <f t="shared" ref="R385:T385" si="418">N385-J385</f>
        <v>27033.20568</v>
      </c>
      <c r="S385" s="3">
        <f t="shared" si="418"/>
        <v>181.4309106</v>
      </c>
      <c r="T385" s="3">
        <f t="shared" si="418"/>
        <v>600.737904</v>
      </c>
      <c r="U385" s="3"/>
      <c r="V385" s="3">
        <f t="shared" si="46"/>
        <v>220.673186</v>
      </c>
      <c r="W385" s="3">
        <f t="shared" si="47"/>
        <v>32880.30471</v>
      </c>
      <c r="X385" s="3">
        <f t="shared" si="48"/>
        <v>39.24227537</v>
      </c>
      <c r="Y385" s="3"/>
      <c r="Z385" s="3"/>
    </row>
    <row r="386" ht="14.25" customHeight="1">
      <c r="A386" s="15">
        <v>4056.0</v>
      </c>
      <c r="B386" s="2">
        <v>7.0</v>
      </c>
      <c r="C386" s="2">
        <f>IF(A386&gt;=6000, 0,VLOOKUP(A386,'Fall20 data fy22 comp rev '!$K$11:$N$536,3,0))</f>
        <v>7</v>
      </c>
      <c r="D386" s="3" t="s">
        <v>435</v>
      </c>
      <c r="E386" s="3">
        <v>62.0</v>
      </c>
      <c r="F386" s="3">
        <v>26.0</v>
      </c>
      <c r="G386" s="3">
        <v>1.0</v>
      </c>
      <c r="H386" s="3">
        <f t="shared" si="38"/>
        <v>26.5</v>
      </c>
      <c r="I386" s="88">
        <f t="shared" si="39"/>
        <v>0.4274193548</v>
      </c>
      <c r="J386" s="3">
        <v>46520.5</v>
      </c>
      <c r="K386" s="3">
        <f t="shared" si="40"/>
        <v>750.3306452</v>
      </c>
      <c r="L386" s="3">
        <f t="shared" si="41"/>
        <v>1755.490566</v>
      </c>
      <c r="M386" s="3"/>
      <c r="N386" s="3">
        <f t="shared" si="42"/>
        <v>48761.81123</v>
      </c>
      <c r="O386" s="3">
        <f t="shared" si="43"/>
        <v>786.4808263</v>
      </c>
      <c r="P386" s="3">
        <f t="shared" si="44"/>
        <v>1840.068348</v>
      </c>
      <c r="Q386" s="3"/>
      <c r="R386" s="3">
        <f t="shared" ref="R386:T386" si="419">N386-J386</f>
        <v>2241.311233</v>
      </c>
      <c r="S386" s="3">
        <f t="shared" si="419"/>
        <v>36.15018118</v>
      </c>
      <c r="T386" s="3">
        <f t="shared" si="419"/>
        <v>84.57778238</v>
      </c>
      <c r="U386" s="3"/>
      <c r="V386" s="3">
        <f t="shared" si="46"/>
        <v>0</v>
      </c>
      <c r="W386" s="3">
        <f t="shared" si="47"/>
        <v>0</v>
      </c>
      <c r="X386" s="3">
        <f t="shared" si="48"/>
        <v>0</v>
      </c>
      <c r="Y386" s="3"/>
      <c r="Z386" s="3"/>
    </row>
    <row r="387" ht="14.25" customHeight="1">
      <c r="A387" s="15">
        <v>4057.0</v>
      </c>
      <c r="B387" s="2">
        <v>7.0</v>
      </c>
      <c r="C387" s="2">
        <f>IF(A387&gt;=6000, 0,VLOOKUP(A387,'Fall20 data fy22 comp rev '!$K$11:$N$536,3,0))</f>
        <v>7</v>
      </c>
      <c r="D387" s="3" t="s">
        <v>436</v>
      </c>
      <c r="E387" s="3">
        <v>95.0</v>
      </c>
      <c r="F387" s="3">
        <v>65.0</v>
      </c>
      <c r="G387" s="3">
        <v>11.0</v>
      </c>
      <c r="H387" s="3">
        <f t="shared" si="38"/>
        <v>70.5</v>
      </c>
      <c r="I387" s="88">
        <f t="shared" si="39"/>
        <v>0.7421052632</v>
      </c>
      <c r="J387" s="3">
        <v>214760.52</v>
      </c>
      <c r="K387" s="3">
        <f t="shared" si="40"/>
        <v>2260.637053</v>
      </c>
      <c r="L387" s="3">
        <f t="shared" si="41"/>
        <v>3046.248511</v>
      </c>
      <c r="M387" s="3"/>
      <c r="N387" s="3">
        <f t="shared" si="42"/>
        <v>129724.8186</v>
      </c>
      <c r="O387" s="3">
        <f t="shared" si="43"/>
        <v>1365.524406</v>
      </c>
      <c r="P387" s="3">
        <f t="shared" si="44"/>
        <v>1840.068348</v>
      </c>
      <c r="Q387" s="3"/>
      <c r="R387" s="3">
        <f t="shared" ref="R387:T387" si="420">N387-J387</f>
        <v>-85035.70144</v>
      </c>
      <c r="S387" s="3">
        <f t="shared" si="420"/>
        <v>-895.1126467</v>
      </c>
      <c r="T387" s="3">
        <f t="shared" si="420"/>
        <v>-1206.180162</v>
      </c>
      <c r="U387" s="3"/>
      <c r="V387" s="3">
        <f t="shared" si="46"/>
        <v>0</v>
      </c>
      <c r="W387" s="3">
        <f t="shared" si="47"/>
        <v>0</v>
      </c>
      <c r="X387" s="3">
        <f t="shared" si="48"/>
        <v>0</v>
      </c>
      <c r="Y387" s="3"/>
      <c r="Z387" s="3"/>
    </row>
    <row r="388" ht="14.25" customHeight="1">
      <c r="A388" s="15">
        <v>4058.0</v>
      </c>
      <c r="B388" s="2">
        <v>7.0</v>
      </c>
      <c r="C388" s="2">
        <f>IF(A388&gt;=6000, 0,VLOOKUP(A388,'Fall20 data fy22 comp rev '!$K$11:$N$536,3,0))</f>
        <v>7</v>
      </c>
      <c r="D388" s="3" t="s">
        <v>437</v>
      </c>
      <c r="E388" s="3">
        <v>202.0</v>
      </c>
      <c r="F388" s="3">
        <v>38.0</v>
      </c>
      <c r="G388" s="3">
        <v>50.0</v>
      </c>
      <c r="H388" s="3">
        <f t="shared" si="38"/>
        <v>63</v>
      </c>
      <c r="I388" s="88">
        <f t="shared" si="39"/>
        <v>0.3118811881</v>
      </c>
      <c r="J388" s="3">
        <v>80672.02</v>
      </c>
      <c r="K388" s="3">
        <f t="shared" si="40"/>
        <v>399.3664356</v>
      </c>
      <c r="L388" s="3">
        <f t="shared" si="41"/>
        <v>1280.508254</v>
      </c>
      <c r="M388" s="3"/>
      <c r="N388" s="3">
        <f t="shared" si="42"/>
        <v>115924.306</v>
      </c>
      <c r="O388" s="3">
        <f t="shared" si="43"/>
        <v>573.8827027</v>
      </c>
      <c r="P388" s="3">
        <f t="shared" si="44"/>
        <v>1840.068348</v>
      </c>
      <c r="Q388" s="3"/>
      <c r="R388" s="3">
        <f t="shared" ref="R388:T388" si="421">N388-J388</f>
        <v>35252.28595</v>
      </c>
      <c r="S388" s="3">
        <f t="shared" si="421"/>
        <v>174.5162671</v>
      </c>
      <c r="T388" s="3">
        <f t="shared" si="421"/>
        <v>559.5600944</v>
      </c>
      <c r="U388" s="3"/>
      <c r="V388" s="3">
        <f t="shared" si="46"/>
        <v>195.6011799</v>
      </c>
      <c r="W388" s="3">
        <f t="shared" si="47"/>
        <v>39511.43833</v>
      </c>
      <c r="X388" s="3">
        <f t="shared" si="48"/>
        <v>21.08491277</v>
      </c>
      <c r="Y388" s="3"/>
      <c r="Z388" s="3"/>
    </row>
    <row r="389" ht="14.25" customHeight="1">
      <c r="A389" s="15">
        <v>4059.0</v>
      </c>
      <c r="B389" s="2">
        <v>7.0</v>
      </c>
      <c r="C389" s="2">
        <f>IF(A389&gt;=6000, 0,VLOOKUP(A389,'Fall20 data fy22 comp rev '!$K$11:$N$536,3,0))</f>
        <v>7</v>
      </c>
      <c r="D389" s="3" t="s">
        <v>438</v>
      </c>
      <c r="E389" s="3">
        <v>246.0</v>
      </c>
      <c r="F389" s="3">
        <v>60.0</v>
      </c>
      <c r="G389" s="3">
        <v>22.0</v>
      </c>
      <c r="H389" s="3">
        <f t="shared" si="38"/>
        <v>71</v>
      </c>
      <c r="I389" s="88">
        <f t="shared" si="39"/>
        <v>0.2886178862</v>
      </c>
      <c r="J389" s="3">
        <v>84503.12</v>
      </c>
      <c r="K389" s="3">
        <f t="shared" si="40"/>
        <v>343.5086179</v>
      </c>
      <c r="L389" s="3">
        <f t="shared" si="41"/>
        <v>1190.184789</v>
      </c>
      <c r="M389" s="3"/>
      <c r="N389" s="3">
        <f t="shared" si="42"/>
        <v>130644.8527</v>
      </c>
      <c r="O389" s="3">
        <f t="shared" si="43"/>
        <v>531.0766371</v>
      </c>
      <c r="P389" s="3">
        <f t="shared" si="44"/>
        <v>1840.068348</v>
      </c>
      <c r="Q389" s="3"/>
      <c r="R389" s="3">
        <f t="shared" ref="R389:T389" si="422">N389-J389</f>
        <v>46141.73274</v>
      </c>
      <c r="S389" s="3">
        <f t="shared" si="422"/>
        <v>187.5680193</v>
      </c>
      <c r="T389" s="3">
        <f t="shared" si="422"/>
        <v>649.8835597</v>
      </c>
      <c r="U389" s="3"/>
      <c r="V389" s="3">
        <f t="shared" si="46"/>
        <v>251.4589976</v>
      </c>
      <c r="W389" s="3">
        <f t="shared" si="47"/>
        <v>61858.91341</v>
      </c>
      <c r="X389" s="3">
        <f t="shared" si="48"/>
        <v>63.89097835</v>
      </c>
      <c r="Y389" s="3"/>
      <c r="Z389" s="3"/>
    </row>
    <row r="390" ht="14.25" customHeight="1">
      <c r="A390" s="15">
        <v>4064.0</v>
      </c>
      <c r="B390" s="2">
        <v>7.0</v>
      </c>
      <c r="C390" s="2">
        <f>IF(A390&gt;=6000, 0,VLOOKUP(A390,'Fall20 data fy22 comp rev '!$K$11:$N$536,3,0))</f>
        <v>7</v>
      </c>
      <c r="D390" s="3" t="s">
        <v>439</v>
      </c>
      <c r="E390" s="3">
        <v>124.0</v>
      </c>
      <c r="F390" s="3">
        <v>73.0</v>
      </c>
      <c r="G390" s="3">
        <v>10.0</v>
      </c>
      <c r="H390" s="3">
        <f t="shared" si="38"/>
        <v>78</v>
      </c>
      <c r="I390" s="88">
        <f t="shared" si="39"/>
        <v>0.6290322581</v>
      </c>
      <c r="J390" s="3">
        <v>202774.65</v>
      </c>
      <c r="K390" s="3">
        <f t="shared" si="40"/>
        <v>1635.279435</v>
      </c>
      <c r="L390" s="3">
        <f t="shared" si="41"/>
        <v>2599.675</v>
      </c>
      <c r="M390" s="3"/>
      <c r="N390" s="3">
        <f t="shared" si="42"/>
        <v>143525.3312</v>
      </c>
      <c r="O390" s="3">
        <f t="shared" si="43"/>
        <v>1157.462348</v>
      </c>
      <c r="P390" s="3">
        <f t="shared" si="44"/>
        <v>1840.068348</v>
      </c>
      <c r="Q390" s="3"/>
      <c r="R390" s="3">
        <f t="shared" ref="R390:T390" si="423">N390-J390</f>
        <v>-59249.31882</v>
      </c>
      <c r="S390" s="3">
        <f t="shared" si="423"/>
        <v>-477.8170873</v>
      </c>
      <c r="T390" s="3">
        <f t="shared" si="423"/>
        <v>-759.6066516</v>
      </c>
      <c r="U390" s="3"/>
      <c r="V390" s="3">
        <f t="shared" si="46"/>
        <v>0</v>
      </c>
      <c r="W390" s="3">
        <f t="shared" si="47"/>
        <v>0</v>
      </c>
      <c r="X390" s="3">
        <f t="shared" si="48"/>
        <v>0</v>
      </c>
      <c r="Y390" s="3"/>
      <c r="Z390" s="3"/>
    </row>
    <row r="391" ht="14.25" customHeight="1">
      <c r="A391" s="15">
        <v>4066.0</v>
      </c>
      <c r="B391" s="2">
        <v>7.0</v>
      </c>
      <c r="C391" s="2">
        <f>IF(A391&gt;=6000, 0,VLOOKUP(A391,'Fall20 data fy22 comp rev '!$K$11:$N$536,3,0))</f>
        <v>7</v>
      </c>
      <c r="D391" s="3" t="s">
        <v>1744</v>
      </c>
      <c r="E391" s="3">
        <v>62.0</v>
      </c>
      <c r="F391" s="3">
        <v>25.0</v>
      </c>
      <c r="G391" s="3">
        <v>7.0</v>
      </c>
      <c r="H391" s="3">
        <f t="shared" si="38"/>
        <v>28.5</v>
      </c>
      <c r="I391" s="88">
        <f t="shared" si="39"/>
        <v>0.4596774194</v>
      </c>
      <c r="J391" s="3">
        <v>53799.59</v>
      </c>
      <c r="K391" s="3">
        <f t="shared" si="40"/>
        <v>867.7353226</v>
      </c>
      <c r="L391" s="3">
        <f t="shared" si="41"/>
        <v>1887.704912</v>
      </c>
      <c r="M391" s="3"/>
      <c r="N391" s="3">
        <f t="shared" si="42"/>
        <v>52441.94793</v>
      </c>
      <c r="O391" s="3">
        <f t="shared" si="43"/>
        <v>845.8378698</v>
      </c>
      <c r="P391" s="3">
        <f t="shared" si="44"/>
        <v>1840.068348</v>
      </c>
      <c r="Q391" s="3"/>
      <c r="R391" s="3">
        <f t="shared" ref="R391:T391" si="424">N391-J391</f>
        <v>-1357.64207</v>
      </c>
      <c r="S391" s="3">
        <f t="shared" si="424"/>
        <v>-21.89745274</v>
      </c>
      <c r="T391" s="3">
        <f t="shared" si="424"/>
        <v>-47.63656386</v>
      </c>
      <c r="U391" s="3"/>
      <c r="V391" s="3">
        <f t="shared" si="46"/>
        <v>0</v>
      </c>
      <c r="W391" s="3">
        <f t="shared" si="47"/>
        <v>0</v>
      </c>
      <c r="X391" s="3">
        <f t="shared" si="48"/>
        <v>0</v>
      </c>
      <c r="Y391" s="3"/>
      <c r="Z391" s="3"/>
    </row>
    <row r="392" ht="14.25" customHeight="1">
      <c r="A392" s="15">
        <v>4067.0</v>
      </c>
      <c r="B392" s="2">
        <v>7.0</v>
      </c>
      <c r="C392" s="2">
        <f>IF(A392&gt;=6000, 0,VLOOKUP(A392,'Fall20 data fy22 comp rev '!$K$11:$N$536,3,0))</f>
        <v>7</v>
      </c>
      <c r="D392" s="3" t="s">
        <v>441</v>
      </c>
      <c r="E392" s="3">
        <v>403.0</v>
      </c>
      <c r="F392" s="3">
        <v>275.0</v>
      </c>
      <c r="G392" s="3">
        <v>94.0</v>
      </c>
      <c r="H392" s="3">
        <f t="shared" si="38"/>
        <v>322</v>
      </c>
      <c r="I392" s="88">
        <f t="shared" si="39"/>
        <v>0.7990074442</v>
      </c>
      <c r="J392" s="3">
        <v>1047094.36</v>
      </c>
      <c r="K392" s="3">
        <f t="shared" si="40"/>
        <v>2598.249032</v>
      </c>
      <c r="L392" s="3">
        <f t="shared" si="41"/>
        <v>3251.845839</v>
      </c>
      <c r="M392" s="3"/>
      <c r="N392" s="3">
        <f t="shared" si="42"/>
        <v>592502.0082</v>
      </c>
      <c r="O392" s="3">
        <f t="shared" si="43"/>
        <v>1470.228308</v>
      </c>
      <c r="P392" s="3">
        <f t="shared" si="44"/>
        <v>1840.068348</v>
      </c>
      <c r="Q392" s="3"/>
      <c r="R392" s="3">
        <f t="shared" ref="R392:T392" si="425">N392-J392</f>
        <v>-454592.3518</v>
      </c>
      <c r="S392" s="3">
        <f t="shared" si="425"/>
        <v>-1128.020724</v>
      </c>
      <c r="T392" s="3">
        <f t="shared" si="425"/>
        <v>-1411.77749</v>
      </c>
      <c r="U392" s="3"/>
      <c r="V392" s="3">
        <f t="shared" si="46"/>
        <v>0</v>
      </c>
      <c r="W392" s="3">
        <f t="shared" si="47"/>
        <v>0</v>
      </c>
      <c r="X392" s="3">
        <f t="shared" si="48"/>
        <v>0</v>
      </c>
      <c r="Y392" s="3"/>
      <c r="Z392" s="3"/>
    </row>
    <row r="393" ht="14.25" customHeight="1">
      <c r="A393" s="15">
        <v>4068.0</v>
      </c>
      <c r="B393" s="2">
        <v>7.0</v>
      </c>
      <c r="C393" s="2">
        <f>IF(A393&gt;=6000, 0,VLOOKUP(A393,'Fall20 data fy22 comp rev '!$K$11:$N$536,3,0))</f>
        <v>7</v>
      </c>
      <c r="D393" s="3" t="s">
        <v>442</v>
      </c>
      <c r="E393" s="3">
        <v>426.0</v>
      </c>
      <c r="F393" s="3">
        <v>319.0</v>
      </c>
      <c r="G393" s="3">
        <v>77.0</v>
      </c>
      <c r="H393" s="3">
        <f t="shared" si="38"/>
        <v>357.5</v>
      </c>
      <c r="I393" s="88">
        <f t="shared" si="39"/>
        <v>0.8392018779</v>
      </c>
      <c r="J393" s="3">
        <v>1173958.5</v>
      </c>
      <c r="K393" s="3">
        <f t="shared" si="40"/>
        <v>2755.771127</v>
      </c>
      <c r="L393" s="3">
        <f t="shared" si="41"/>
        <v>3283.8</v>
      </c>
      <c r="M393" s="3"/>
      <c r="N393" s="3">
        <f t="shared" si="42"/>
        <v>657824.4346</v>
      </c>
      <c r="O393" s="3">
        <f t="shared" si="43"/>
        <v>1544.188814</v>
      </c>
      <c r="P393" s="3">
        <f t="shared" si="44"/>
        <v>1840.068348</v>
      </c>
      <c r="Q393" s="3"/>
      <c r="R393" s="3">
        <f t="shared" ref="R393:T393" si="426">N393-J393</f>
        <v>-516134.0654</v>
      </c>
      <c r="S393" s="3">
        <f t="shared" si="426"/>
        <v>-1211.582313</v>
      </c>
      <c r="T393" s="3">
        <f t="shared" si="426"/>
        <v>-1443.731652</v>
      </c>
      <c r="U393" s="3"/>
      <c r="V393" s="3">
        <f t="shared" si="46"/>
        <v>0</v>
      </c>
      <c r="W393" s="3">
        <f t="shared" si="47"/>
        <v>0</v>
      </c>
      <c r="X393" s="3">
        <f t="shared" si="48"/>
        <v>0</v>
      </c>
      <c r="Y393" s="3"/>
      <c r="Z393" s="3"/>
    </row>
    <row r="394" ht="14.25" customHeight="1">
      <c r="A394" s="15">
        <v>4070.0</v>
      </c>
      <c r="B394" s="2">
        <v>7.0</v>
      </c>
      <c r="C394" s="2">
        <f>IF(A394&gt;=6000, 0,VLOOKUP(A394,'Fall20 data fy22 comp rev '!$K$11:$N$536,3,0))</f>
        <v>7</v>
      </c>
      <c r="D394" s="3" t="s">
        <v>443</v>
      </c>
      <c r="E394" s="3">
        <v>494.0</v>
      </c>
      <c r="F394" s="3">
        <v>357.0</v>
      </c>
      <c r="G394" s="3">
        <v>33.0</v>
      </c>
      <c r="H394" s="3">
        <f t="shared" si="38"/>
        <v>373.5</v>
      </c>
      <c r="I394" s="88">
        <f t="shared" si="39"/>
        <v>0.7560728745</v>
      </c>
      <c r="J394" s="3">
        <v>1159181.4</v>
      </c>
      <c r="K394" s="3">
        <f t="shared" si="40"/>
        <v>2346.521053</v>
      </c>
      <c r="L394" s="3">
        <f t="shared" si="41"/>
        <v>3103.564659</v>
      </c>
      <c r="M394" s="3"/>
      <c r="N394" s="3">
        <f t="shared" si="42"/>
        <v>687265.5281</v>
      </c>
      <c r="O394" s="3">
        <f t="shared" si="43"/>
        <v>1391.225765</v>
      </c>
      <c r="P394" s="3">
        <f t="shared" si="44"/>
        <v>1840.068348</v>
      </c>
      <c r="Q394" s="3"/>
      <c r="R394" s="3">
        <f t="shared" ref="R394:T394" si="427">N394-J394</f>
        <v>-471915.8719</v>
      </c>
      <c r="S394" s="3">
        <f t="shared" si="427"/>
        <v>-955.2952872</v>
      </c>
      <c r="T394" s="3">
        <f t="shared" si="427"/>
        <v>-1263.49631</v>
      </c>
      <c r="U394" s="3"/>
      <c r="V394" s="3">
        <f t="shared" si="46"/>
        <v>0</v>
      </c>
      <c r="W394" s="3">
        <f t="shared" si="47"/>
        <v>0</v>
      </c>
      <c r="X394" s="3">
        <f t="shared" si="48"/>
        <v>0</v>
      </c>
      <c r="Y394" s="3"/>
      <c r="Z394" s="3"/>
    </row>
    <row r="395" ht="14.25" customHeight="1">
      <c r="A395" s="15">
        <v>4073.0</v>
      </c>
      <c r="B395" s="2">
        <v>7.0</v>
      </c>
      <c r="C395" s="2">
        <f>IF(A395&gt;=6000, 0,VLOOKUP(A395,'Fall20 data fy22 comp rev '!$K$11:$N$536,3,0))</f>
        <v>7</v>
      </c>
      <c r="D395" s="3" t="s">
        <v>444</v>
      </c>
      <c r="E395" s="3">
        <v>540.0</v>
      </c>
      <c r="F395" s="3">
        <v>374.0</v>
      </c>
      <c r="G395" s="3">
        <v>101.0</v>
      </c>
      <c r="H395" s="3">
        <f t="shared" si="38"/>
        <v>424.5</v>
      </c>
      <c r="I395" s="88">
        <f t="shared" si="39"/>
        <v>0.7861111111</v>
      </c>
      <c r="J395" s="3">
        <v>1369727.71</v>
      </c>
      <c r="K395" s="3">
        <f t="shared" si="40"/>
        <v>2536.532796</v>
      </c>
      <c r="L395" s="3">
        <f t="shared" si="41"/>
        <v>3226.684829</v>
      </c>
      <c r="M395" s="3"/>
      <c r="N395" s="3">
        <f t="shared" si="42"/>
        <v>781109.0139</v>
      </c>
      <c r="O395" s="3">
        <f t="shared" si="43"/>
        <v>1446.498174</v>
      </c>
      <c r="P395" s="3">
        <f t="shared" si="44"/>
        <v>1840.068348</v>
      </c>
      <c r="Q395" s="3"/>
      <c r="R395" s="3">
        <f t="shared" ref="R395:T395" si="428">N395-J395</f>
        <v>-588618.6961</v>
      </c>
      <c r="S395" s="3">
        <f t="shared" si="428"/>
        <v>-1090.034622</v>
      </c>
      <c r="T395" s="3">
        <f t="shared" si="428"/>
        <v>-1386.616481</v>
      </c>
      <c r="U395" s="3"/>
      <c r="V395" s="3">
        <f t="shared" si="46"/>
        <v>0</v>
      </c>
      <c r="W395" s="3">
        <f t="shared" si="47"/>
        <v>0</v>
      </c>
      <c r="X395" s="3">
        <f t="shared" si="48"/>
        <v>0</v>
      </c>
      <c r="Y395" s="3"/>
      <c r="Z395" s="3"/>
    </row>
    <row r="396" ht="14.25" customHeight="1">
      <c r="A396" s="15">
        <v>4074.0</v>
      </c>
      <c r="B396" s="2">
        <v>7.0</v>
      </c>
      <c r="C396" s="2">
        <f>IF(A396&gt;=6000, 0,VLOOKUP(A396,'Fall20 data fy22 comp rev '!$K$11:$N$536,3,0))</f>
        <v>7</v>
      </c>
      <c r="D396" s="3" t="s">
        <v>445</v>
      </c>
      <c r="E396" s="3">
        <v>330.0</v>
      </c>
      <c r="F396" s="3">
        <v>69.0</v>
      </c>
      <c r="G396" s="3">
        <v>41.0</v>
      </c>
      <c r="H396" s="3">
        <f t="shared" si="38"/>
        <v>89.5</v>
      </c>
      <c r="I396" s="88">
        <f t="shared" si="39"/>
        <v>0.2712121212</v>
      </c>
      <c r="J396" s="3">
        <v>100046.44</v>
      </c>
      <c r="K396" s="3">
        <f t="shared" si="40"/>
        <v>303.1710303</v>
      </c>
      <c r="L396" s="3">
        <f t="shared" si="41"/>
        <v>1117.837318</v>
      </c>
      <c r="M396" s="3"/>
      <c r="N396" s="3">
        <f t="shared" si="42"/>
        <v>164686.1172</v>
      </c>
      <c r="O396" s="3">
        <f t="shared" si="43"/>
        <v>499.0488399</v>
      </c>
      <c r="P396" s="3">
        <f t="shared" si="44"/>
        <v>1840.068348</v>
      </c>
      <c r="Q396" s="3"/>
      <c r="R396" s="3">
        <f t="shared" ref="R396:T396" si="429">N396-J396</f>
        <v>64639.67718</v>
      </c>
      <c r="S396" s="3">
        <f t="shared" si="429"/>
        <v>195.8778096</v>
      </c>
      <c r="T396" s="3">
        <f t="shared" si="429"/>
        <v>722.23103</v>
      </c>
      <c r="U396" s="3"/>
      <c r="V396" s="3">
        <f t="shared" si="46"/>
        <v>291.7965852</v>
      </c>
      <c r="W396" s="3">
        <f t="shared" si="47"/>
        <v>96292.87311</v>
      </c>
      <c r="X396" s="3">
        <f t="shared" si="48"/>
        <v>95.91877555</v>
      </c>
      <c r="Y396" s="3"/>
      <c r="Z396" s="3"/>
    </row>
    <row r="397" ht="14.25" customHeight="1">
      <c r="A397" s="15">
        <v>4075.0</v>
      </c>
      <c r="B397" s="2">
        <v>7.0</v>
      </c>
      <c r="C397" s="2">
        <f>IF(A397&gt;=6000, 0,VLOOKUP(A397,'Fall20 data fy22 comp rev '!$K$11:$N$536,3,0))</f>
        <v>7</v>
      </c>
      <c r="D397" s="3" t="s">
        <v>446</v>
      </c>
      <c r="E397" s="3">
        <v>238.0</v>
      </c>
      <c r="F397" s="3">
        <v>48.0</v>
      </c>
      <c r="G397" s="3">
        <v>16.0</v>
      </c>
      <c r="H397" s="3">
        <f t="shared" si="38"/>
        <v>56</v>
      </c>
      <c r="I397" s="88">
        <f t="shared" si="39"/>
        <v>0.2352941176</v>
      </c>
      <c r="J397" s="3">
        <v>55277.3</v>
      </c>
      <c r="K397" s="3">
        <f t="shared" si="40"/>
        <v>232.257563</v>
      </c>
      <c r="L397" s="3">
        <f t="shared" si="41"/>
        <v>987.0946429</v>
      </c>
      <c r="M397" s="3"/>
      <c r="N397" s="3">
        <f t="shared" si="42"/>
        <v>103043.8275</v>
      </c>
      <c r="O397" s="3">
        <f t="shared" si="43"/>
        <v>432.9572585</v>
      </c>
      <c r="P397" s="3">
        <f t="shared" si="44"/>
        <v>1840.068348</v>
      </c>
      <c r="Q397" s="3"/>
      <c r="R397" s="3">
        <f t="shared" ref="R397:T397" si="430">N397-J397</f>
        <v>47766.52751</v>
      </c>
      <c r="S397" s="3">
        <f t="shared" si="430"/>
        <v>200.6996954</v>
      </c>
      <c r="T397" s="3">
        <f t="shared" si="430"/>
        <v>852.9737056</v>
      </c>
      <c r="U397" s="3"/>
      <c r="V397" s="3">
        <f t="shared" si="46"/>
        <v>362.7100525</v>
      </c>
      <c r="W397" s="3">
        <f t="shared" si="47"/>
        <v>86324.99249</v>
      </c>
      <c r="X397" s="3">
        <f t="shared" si="48"/>
        <v>162.010357</v>
      </c>
      <c r="Y397" s="3"/>
      <c r="Z397" s="3"/>
    </row>
    <row r="398" ht="14.25" customHeight="1">
      <c r="A398" s="15">
        <v>4077.0</v>
      </c>
      <c r="B398" s="2">
        <v>7.0</v>
      </c>
      <c r="C398" s="2">
        <f>IF(A398&gt;=6000, 0,VLOOKUP(A398,'Fall20 data fy22 comp rev '!$K$11:$N$536,3,0))</f>
        <v>7</v>
      </c>
      <c r="D398" s="3" t="s">
        <v>4410</v>
      </c>
      <c r="E398" s="3">
        <v>0.0</v>
      </c>
      <c r="F398" s="3">
        <v>0.0</v>
      </c>
      <c r="G398" s="3">
        <v>0.0</v>
      </c>
      <c r="H398" s="3">
        <f t="shared" si="38"/>
        <v>0</v>
      </c>
      <c r="I398" s="88">
        <f t="shared" si="39"/>
        <v>0</v>
      </c>
      <c r="J398" s="3">
        <v>0.0</v>
      </c>
      <c r="K398" s="3">
        <f t="shared" si="40"/>
        <v>0</v>
      </c>
      <c r="L398" s="3">
        <f t="shared" si="41"/>
        <v>0</v>
      </c>
      <c r="M398" s="3"/>
      <c r="N398" s="3">
        <f t="shared" si="42"/>
        <v>0</v>
      </c>
      <c r="O398" s="3">
        <f t="shared" si="43"/>
        <v>0</v>
      </c>
      <c r="P398" s="3" t="str">
        <f t="shared" si="44"/>
        <v>#DIV/0!</v>
      </c>
      <c r="Q398" s="3"/>
      <c r="R398" s="3">
        <f t="shared" ref="R398:T398" si="431">N398-J398</f>
        <v>0</v>
      </c>
      <c r="S398" s="3">
        <f t="shared" si="431"/>
        <v>0</v>
      </c>
      <c r="T398" s="3" t="str">
        <f t="shared" si="431"/>
        <v>#DIV/0!</v>
      </c>
      <c r="U398" s="3"/>
      <c r="V398" s="3">
        <f t="shared" si="46"/>
        <v>594.9676155</v>
      </c>
      <c r="W398" s="3">
        <f t="shared" si="47"/>
        <v>0</v>
      </c>
      <c r="X398" s="3">
        <f t="shared" si="48"/>
        <v>594.9676155</v>
      </c>
      <c r="Y398" s="3"/>
      <c r="Z398" s="3"/>
    </row>
    <row r="399" ht="14.25" customHeight="1">
      <c r="A399" s="15">
        <v>4078.0</v>
      </c>
      <c r="B399" s="2">
        <v>7.0</v>
      </c>
      <c r="C399" s="2">
        <f>IF(A399&gt;=6000, 0,VLOOKUP(A399,'Fall20 data fy22 comp rev '!$K$11:$N$536,3,0))</f>
        <v>7</v>
      </c>
      <c r="D399" s="3" t="s">
        <v>4411</v>
      </c>
      <c r="E399" s="3">
        <v>1021.0</v>
      </c>
      <c r="F399" s="3">
        <v>979.0</v>
      </c>
      <c r="G399" s="3">
        <v>20.0</v>
      </c>
      <c r="H399" s="3">
        <f t="shared" si="38"/>
        <v>989</v>
      </c>
      <c r="I399" s="88">
        <f t="shared" si="39"/>
        <v>0.9686581783</v>
      </c>
      <c r="J399" s="3">
        <v>3247678.2</v>
      </c>
      <c r="K399" s="3">
        <f t="shared" si="40"/>
        <v>3180.879726</v>
      </c>
      <c r="L399" s="3">
        <f t="shared" si="41"/>
        <v>3283.8</v>
      </c>
      <c r="M399" s="3"/>
      <c r="N399" s="3">
        <f t="shared" si="42"/>
        <v>1819827.597</v>
      </c>
      <c r="O399" s="3">
        <f t="shared" si="43"/>
        <v>1782.397254</v>
      </c>
      <c r="P399" s="3">
        <f t="shared" si="44"/>
        <v>1840.068348</v>
      </c>
      <c r="Q399" s="3"/>
      <c r="R399" s="3">
        <f t="shared" ref="R399:T399" si="432">N399-J399</f>
        <v>-1427850.603</v>
      </c>
      <c r="S399" s="3">
        <f t="shared" si="432"/>
        <v>-1398.482472</v>
      </c>
      <c r="T399" s="3">
        <f t="shared" si="432"/>
        <v>-1443.731652</v>
      </c>
      <c r="U399" s="3"/>
      <c r="V399" s="3">
        <f t="shared" si="46"/>
        <v>0</v>
      </c>
      <c r="W399" s="3">
        <f t="shared" si="47"/>
        <v>0</v>
      </c>
      <c r="X399" s="3">
        <f t="shared" si="48"/>
        <v>0</v>
      </c>
      <c r="Y399" s="3"/>
      <c r="Z399" s="3"/>
    </row>
    <row r="400" ht="14.25" customHeight="1">
      <c r="A400" s="15">
        <v>4079.0</v>
      </c>
      <c r="B400" s="2">
        <v>7.0</v>
      </c>
      <c r="C400" s="2">
        <f>IF(A400&gt;=6000, 0,VLOOKUP(A400,'Fall20 data fy22 comp rev '!$K$11:$N$536,3,0))</f>
        <v>7</v>
      </c>
      <c r="D400" s="3" t="s">
        <v>448</v>
      </c>
      <c r="E400" s="3">
        <v>168.0</v>
      </c>
      <c r="F400" s="3">
        <v>111.0</v>
      </c>
      <c r="G400" s="3">
        <v>11.0</v>
      </c>
      <c r="H400" s="3">
        <f t="shared" si="38"/>
        <v>116.5</v>
      </c>
      <c r="I400" s="88">
        <f t="shared" si="39"/>
        <v>0.693452381</v>
      </c>
      <c r="J400" s="3">
        <v>331663.8</v>
      </c>
      <c r="K400" s="3">
        <f t="shared" si="40"/>
        <v>1974.189286</v>
      </c>
      <c r="L400" s="3">
        <f t="shared" si="41"/>
        <v>2846.899571</v>
      </c>
      <c r="M400" s="3"/>
      <c r="N400" s="3">
        <f t="shared" si="42"/>
        <v>214367.9626</v>
      </c>
      <c r="O400" s="3">
        <f t="shared" si="43"/>
        <v>1275.999777</v>
      </c>
      <c r="P400" s="3">
        <f t="shared" si="44"/>
        <v>1840.068348</v>
      </c>
      <c r="Q400" s="3"/>
      <c r="R400" s="3">
        <f t="shared" ref="R400:T400" si="433">N400-J400</f>
        <v>-117295.8374</v>
      </c>
      <c r="S400" s="3">
        <f t="shared" si="433"/>
        <v>-698.1895084</v>
      </c>
      <c r="T400" s="3">
        <f t="shared" si="433"/>
        <v>-1006.831222</v>
      </c>
      <c r="U400" s="3"/>
      <c r="V400" s="3">
        <f t="shared" si="46"/>
        <v>0</v>
      </c>
      <c r="W400" s="3">
        <f t="shared" si="47"/>
        <v>0</v>
      </c>
      <c r="X400" s="3">
        <f t="shared" si="48"/>
        <v>0</v>
      </c>
      <c r="Y400" s="3"/>
      <c r="Z400" s="3"/>
    </row>
    <row r="401" ht="14.25" customHeight="1">
      <c r="A401" s="15">
        <v>4080.0</v>
      </c>
      <c r="B401" s="2">
        <v>7.0</v>
      </c>
      <c r="C401" s="2">
        <f>IF(A401&gt;=6000, 0,VLOOKUP(A401,'Fall20 data fy22 comp rev '!$K$11:$N$536,3,0))</f>
        <v>7</v>
      </c>
      <c r="D401" s="3" t="s">
        <v>449</v>
      </c>
      <c r="E401" s="3">
        <v>48.0</v>
      </c>
      <c r="F401" s="3">
        <v>24.0</v>
      </c>
      <c r="G401" s="3">
        <v>11.0</v>
      </c>
      <c r="H401" s="3">
        <f t="shared" si="38"/>
        <v>29.5</v>
      </c>
      <c r="I401" s="88">
        <f t="shared" si="39"/>
        <v>0.6145833333</v>
      </c>
      <c r="J401" s="3">
        <v>74432.8</v>
      </c>
      <c r="K401" s="3">
        <f t="shared" si="40"/>
        <v>1550.683333</v>
      </c>
      <c r="L401" s="3">
        <f t="shared" si="41"/>
        <v>2523.145763</v>
      </c>
      <c r="M401" s="3"/>
      <c r="N401" s="3">
        <f t="shared" si="42"/>
        <v>54282.01628</v>
      </c>
      <c r="O401" s="3">
        <f t="shared" si="43"/>
        <v>1130.875339</v>
      </c>
      <c r="P401" s="3">
        <f t="shared" si="44"/>
        <v>1840.068348</v>
      </c>
      <c r="Q401" s="3"/>
      <c r="R401" s="3">
        <f t="shared" ref="R401:T401" si="434">N401-J401</f>
        <v>-20150.78372</v>
      </c>
      <c r="S401" s="3">
        <f t="shared" si="434"/>
        <v>-419.8079942</v>
      </c>
      <c r="T401" s="3">
        <f t="shared" si="434"/>
        <v>-683.0774143</v>
      </c>
      <c r="U401" s="3"/>
      <c r="V401" s="3">
        <f t="shared" si="46"/>
        <v>0</v>
      </c>
      <c r="W401" s="3">
        <f t="shared" si="47"/>
        <v>0</v>
      </c>
      <c r="X401" s="3">
        <f t="shared" si="48"/>
        <v>0</v>
      </c>
      <c r="Y401" s="3"/>
      <c r="Z401" s="3"/>
    </row>
    <row r="402" ht="14.25" customHeight="1">
      <c r="A402" s="15">
        <v>4081.0</v>
      </c>
      <c r="B402" s="2">
        <v>7.0</v>
      </c>
      <c r="C402" s="2">
        <f>IF(A402&gt;=6000, 0,VLOOKUP(A402,'Fall20 data fy22 comp rev '!$K$11:$N$536,3,0))</f>
        <v>7</v>
      </c>
      <c r="D402" s="3" t="s">
        <v>450</v>
      </c>
      <c r="E402" s="3">
        <v>55.0</v>
      </c>
      <c r="F402" s="3">
        <v>23.0</v>
      </c>
      <c r="G402" s="3">
        <v>10.0</v>
      </c>
      <c r="H402" s="3">
        <f t="shared" si="38"/>
        <v>28</v>
      </c>
      <c r="I402" s="88">
        <f t="shared" si="39"/>
        <v>0.5090909091</v>
      </c>
      <c r="J402" s="3">
        <v>58506.37</v>
      </c>
      <c r="K402" s="3">
        <f t="shared" si="40"/>
        <v>1063.752182</v>
      </c>
      <c r="L402" s="3">
        <f t="shared" si="41"/>
        <v>2089.513214</v>
      </c>
      <c r="M402" s="3"/>
      <c r="N402" s="3">
        <f t="shared" si="42"/>
        <v>51521.91376</v>
      </c>
      <c r="O402" s="3">
        <f t="shared" si="43"/>
        <v>936.7620683</v>
      </c>
      <c r="P402" s="3">
        <f t="shared" si="44"/>
        <v>1840.068348</v>
      </c>
      <c r="Q402" s="3"/>
      <c r="R402" s="3">
        <f t="shared" ref="R402:T402" si="435">N402-J402</f>
        <v>-6984.456244</v>
      </c>
      <c r="S402" s="3">
        <f t="shared" si="435"/>
        <v>-126.9901135</v>
      </c>
      <c r="T402" s="3">
        <f t="shared" si="435"/>
        <v>-249.4448659</v>
      </c>
      <c r="U402" s="3"/>
      <c r="V402" s="3">
        <f t="shared" si="46"/>
        <v>0</v>
      </c>
      <c r="W402" s="3">
        <f t="shared" si="47"/>
        <v>0</v>
      </c>
      <c r="X402" s="3">
        <f t="shared" si="48"/>
        <v>0</v>
      </c>
      <c r="Y402" s="3"/>
      <c r="Z402" s="3"/>
    </row>
    <row r="403" ht="14.25" customHeight="1">
      <c r="A403" s="15">
        <v>4082.0</v>
      </c>
      <c r="B403" s="2">
        <v>7.0</v>
      </c>
      <c r="C403" s="2">
        <f>IF(A403&gt;=6000, 0,VLOOKUP(A403,'Fall20 data fy22 comp rev '!$K$11:$N$536,3,0))</f>
        <v>7</v>
      </c>
      <c r="D403" s="3" t="s">
        <v>451</v>
      </c>
      <c r="E403" s="3">
        <v>481.0</v>
      </c>
      <c r="F403" s="3">
        <v>109.0</v>
      </c>
      <c r="G403" s="3">
        <v>30.0</v>
      </c>
      <c r="H403" s="3">
        <f t="shared" si="38"/>
        <v>124</v>
      </c>
      <c r="I403" s="88">
        <f t="shared" si="39"/>
        <v>0.2577962578</v>
      </c>
      <c r="J403" s="3">
        <v>131242.54</v>
      </c>
      <c r="K403" s="3">
        <f t="shared" si="40"/>
        <v>272.8535135</v>
      </c>
      <c r="L403" s="3">
        <f t="shared" si="41"/>
        <v>1058.407581</v>
      </c>
      <c r="M403" s="3"/>
      <c r="N403" s="3">
        <f t="shared" si="42"/>
        <v>228168.4752</v>
      </c>
      <c r="O403" s="3">
        <f t="shared" si="43"/>
        <v>474.3627343</v>
      </c>
      <c r="P403" s="3">
        <f t="shared" si="44"/>
        <v>1840.068348</v>
      </c>
      <c r="Q403" s="3"/>
      <c r="R403" s="3">
        <f t="shared" ref="R403:T403" si="436">N403-J403</f>
        <v>96925.9352</v>
      </c>
      <c r="S403" s="3">
        <f t="shared" si="436"/>
        <v>201.5092208</v>
      </c>
      <c r="T403" s="3">
        <f t="shared" si="436"/>
        <v>781.6607678</v>
      </c>
      <c r="U403" s="3"/>
      <c r="V403" s="3">
        <f t="shared" si="46"/>
        <v>322.114102</v>
      </c>
      <c r="W403" s="3">
        <f t="shared" si="47"/>
        <v>154936.8831</v>
      </c>
      <c r="X403" s="3">
        <f t="shared" si="48"/>
        <v>120.6048812</v>
      </c>
      <c r="Y403" s="3"/>
      <c r="Z403" s="3"/>
    </row>
    <row r="404" ht="14.25" customHeight="1">
      <c r="A404" s="15">
        <v>4083.0</v>
      </c>
      <c r="B404" s="2">
        <v>7.0</v>
      </c>
      <c r="C404" s="2">
        <f>IF(A404&gt;=6000, 0,VLOOKUP(A404,'Fall20 data fy22 comp rev '!$K$11:$N$536,3,0))</f>
        <v>7</v>
      </c>
      <c r="D404" s="3" t="s">
        <v>452</v>
      </c>
      <c r="E404" s="3">
        <v>99.0</v>
      </c>
      <c r="F404" s="3">
        <v>17.0</v>
      </c>
      <c r="G404" s="3">
        <v>10.0</v>
      </c>
      <c r="H404" s="3">
        <f t="shared" si="38"/>
        <v>22</v>
      </c>
      <c r="I404" s="88">
        <f t="shared" si="39"/>
        <v>0.2222222222</v>
      </c>
      <c r="J404" s="3">
        <v>20085.91</v>
      </c>
      <c r="K404" s="3">
        <f t="shared" si="40"/>
        <v>202.8879798</v>
      </c>
      <c r="L404" s="3">
        <f t="shared" si="41"/>
        <v>912.9959091</v>
      </c>
      <c r="M404" s="3"/>
      <c r="N404" s="3">
        <f t="shared" si="42"/>
        <v>40481.50367</v>
      </c>
      <c r="O404" s="3">
        <f t="shared" si="43"/>
        <v>408.9040774</v>
      </c>
      <c r="P404" s="3">
        <f t="shared" si="44"/>
        <v>1840.068348</v>
      </c>
      <c r="Q404" s="3"/>
      <c r="R404" s="3">
        <f t="shared" ref="R404:T404" si="437">N404-J404</f>
        <v>20395.59367</v>
      </c>
      <c r="S404" s="3">
        <f t="shared" si="437"/>
        <v>206.0160976</v>
      </c>
      <c r="T404" s="3">
        <f t="shared" si="437"/>
        <v>927.0724393</v>
      </c>
      <c r="U404" s="3"/>
      <c r="V404" s="3">
        <f t="shared" si="46"/>
        <v>392.0796357</v>
      </c>
      <c r="W404" s="3">
        <f t="shared" si="47"/>
        <v>38815.88393</v>
      </c>
      <c r="X404" s="3">
        <f t="shared" si="48"/>
        <v>186.0635381</v>
      </c>
      <c r="Y404" s="3"/>
      <c r="Z404" s="3"/>
    </row>
    <row r="405" ht="14.25" customHeight="1">
      <c r="A405" s="15">
        <v>4084.0</v>
      </c>
      <c r="B405" s="2">
        <v>7.0</v>
      </c>
      <c r="C405" s="2">
        <f>IF(A405&gt;=6000, 0,VLOOKUP(A405,'Fall20 data fy22 comp rev '!$K$11:$N$536,3,0))</f>
        <v>7</v>
      </c>
      <c r="D405" s="3" t="s">
        <v>453</v>
      </c>
      <c r="E405" s="3">
        <v>348.0</v>
      </c>
      <c r="F405" s="3">
        <v>43.0</v>
      </c>
      <c r="G405" s="3">
        <v>60.0</v>
      </c>
      <c r="H405" s="3">
        <f t="shared" si="38"/>
        <v>73</v>
      </c>
      <c r="I405" s="88">
        <f t="shared" si="39"/>
        <v>0.2097701149</v>
      </c>
      <c r="J405" s="3">
        <v>62884.77</v>
      </c>
      <c r="K405" s="3">
        <f t="shared" si="40"/>
        <v>180.7033621</v>
      </c>
      <c r="L405" s="3">
        <f t="shared" si="41"/>
        <v>861.4352055</v>
      </c>
      <c r="M405" s="3"/>
      <c r="N405" s="3">
        <f t="shared" si="42"/>
        <v>134324.9894</v>
      </c>
      <c r="O405" s="3">
        <f t="shared" si="43"/>
        <v>385.9913489</v>
      </c>
      <c r="P405" s="3">
        <f t="shared" si="44"/>
        <v>1840.068348</v>
      </c>
      <c r="Q405" s="3"/>
      <c r="R405" s="3">
        <f t="shared" ref="R405:T405" si="438">N405-J405</f>
        <v>71440.21943</v>
      </c>
      <c r="S405" s="3">
        <f t="shared" si="438"/>
        <v>205.2879869</v>
      </c>
      <c r="T405" s="3">
        <f t="shared" si="438"/>
        <v>978.6331429</v>
      </c>
      <c r="U405" s="3"/>
      <c r="V405" s="3">
        <f t="shared" si="46"/>
        <v>414.2642534</v>
      </c>
      <c r="W405" s="3">
        <f t="shared" si="47"/>
        <v>144163.9602</v>
      </c>
      <c r="X405" s="3">
        <f t="shared" si="48"/>
        <v>208.9762665</v>
      </c>
      <c r="Y405" s="3"/>
      <c r="Z405" s="3"/>
    </row>
    <row r="406" ht="14.25" customHeight="1">
      <c r="A406" s="15">
        <v>4085.0</v>
      </c>
      <c r="B406" s="2">
        <v>7.0</v>
      </c>
      <c r="C406" s="2">
        <f>IF(A406&gt;=6000, 0,VLOOKUP(A406,'Fall20 data fy22 comp rev '!$K$11:$N$536,3,0))</f>
        <v>7</v>
      </c>
      <c r="D406" s="3" t="s">
        <v>454</v>
      </c>
      <c r="E406" s="3">
        <v>215.0</v>
      </c>
      <c r="F406" s="3">
        <v>58.0</v>
      </c>
      <c r="G406" s="3">
        <v>21.0</v>
      </c>
      <c r="H406" s="3">
        <f t="shared" si="38"/>
        <v>68.5</v>
      </c>
      <c r="I406" s="88">
        <f t="shared" si="39"/>
        <v>0.3186046512</v>
      </c>
      <c r="J406" s="3">
        <v>89593.01</v>
      </c>
      <c r="K406" s="3">
        <f t="shared" si="40"/>
        <v>416.7116744</v>
      </c>
      <c r="L406" s="3">
        <f t="shared" si="41"/>
        <v>1307.927153</v>
      </c>
      <c r="M406" s="3"/>
      <c r="N406" s="3">
        <f t="shared" si="42"/>
        <v>126044.6819</v>
      </c>
      <c r="O406" s="3">
        <f t="shared" si="43"/>
        <v>586.2543343</v>
      </c>
      <c r="P406" s="3">
        <f t="shared" si="44"/>
        <v>1840.068348</v>
      </c>
      <c r="Q406" s="3"/>
      <c r="R406" s="3">
        <f t="shared" ref="R406:T406" si="439">N406-J406</f>
        <v>36451.67187</v>
      </c>
      <c r="S406" s="3">
        <f t="shared" si="439"/>
        <v>169.5426598</v>
      </c>
      <c r="T406" s="3">
        <f t="shared" si="439"/>
        <v>532.1411951</v>
      </c>
      <c r="U406" s="3"/>
      <c r="V406" s="3">
        <f t="shared" si="46"/>
        <v>178.2559411</v>
      </c>
      <c r="W406" s="3">
        <f t="shared" si="47"/>
        <v>38325.02733</v>
      </c>
      <c r="X406" s="3">
        <f t="shared" si="48"/>
        <v>8.713281235</v>
      </c>
      <c r="Y406" s="3"/>
      <c r="Z406" s="3"/>
    </row>
    <row r="407" ht="14.25" customHeight="1">
      <c r="A407" s="15">
        <v>4087.0</v>
      </c>
      <c r="B407" s="2">
        <v>7.0</v>
      </c>
      <c r="C407" s="2">
        <f>IF(A407&gt;=6000, 0,VLOOKUP(A407,'Fall20 data fy22 comp rev '!$K$11:$N$536,3,0))</f>
        <v>7</v>
      </c>
      <c r="D407" s="3" t="s">
        <v>455</v>
      </c>
      <c r="E407" s="3">
        <v>70.0</v>
      </c>
      <c r="F407" s="3">
        <v>32.0</v>
      </c>
      <c r="G407" s="3">
        <v>4.0</v>
      </c>
      <c r="H407" s="3">
        <f t="shared" si="38"/>
        <v>34</v>
      </c>
      <c r="I407" s="88">
        <f t="shared" si="39"/>
        <v>0.4857142857</v>
      </c>
      <c r="J407" s="3">
        <v>67755.74</v>
      </c>
      <c r="K407" s="3">
        <f t="shared" si="40"/>
        <v>967.9391429</v>
      </c>
      <c r="L407" s="3">
        <f t="shared" si="41"/>
        <v>1992.815882</v>
      </c>
      <c r="M407" s="3"/>
      <c r="N407" s="3">
        <f t="shared" si="42"/>
        <v>62562.32385</v>
      </c>
      <c r="O407" s="3">
        <f t="shared" si="43"/>
        <v>893.7474835</v>
      </c>
      <c r="P407" s="3">
        <f t="shared" si="44"/>
        <v>1840.068348</v>
      </c>
      <c r="Q407" s="3"/>
      <c r="R407" s="3">
        <f t="shared" ref="R407:T407" si="440">N407-J407</f>
        <v>-5193.416154</v>
      </c>
      <c r="S407" s="3">
        <f t="shared" si="440"/>
        <v>-74.19165934</v>
      </c>
      <c r="T407" s="3">
        <f t="shared" si="440"/>
        <v>-152.7475339</v>
      </c>
      <c r="U407" s="3"/>
      <c r="V407" s="3">
        <f t="shared" si="46"/>
        <v>0</v>
      </c>
      <c r="W407" s="3">
        <f t="shared" si="47"/>
        <v>0</v>
      </c>
      <c r="X407" s="3">
        <f t="shared" si="48"/>
        <v>0</v>
      </c>
      <c r="Y407" s="3"/>
      <c r="Z407" s="3"/>
    </row>
    <row r="408" ht="14.25" customHeight="1">
      <c r="A408" s="15">
        <v>4088.0</v>
      </c>
      <c r="B408" s="2">
        <v>7.0</v>
      </c>
      <c r="C408" s="2">
        <f>IF(A408&gt;=6000, 0,VLOOKUP(A408,'Fall20 data fy22 comp rev '!$K$11:$N$536,3,0))</f>
        <v>7</v>
      </c>
      <c r="D408" s="3" t="s">
        <v>456</v>
      </c>
      <c r="E408" s="3">
        <v>342.0</v>
      </c>
      <c r="F408" s="3">
        <v>342.0</v>
      </c>
      <c r="G408" s="3">
        <v>0.0</v>
      </c>
      <c r="H408" s="3">
        <f t="shared" si="38"/>
        <v>342</v>
      </c>
      <c r="I408" s="88">
        <f t="shared" si="39"/>
        <v>1</v>
      </c>
      <c r="J408" s="3">
        <v>1123059.6</v>
      </c>
      <c r="K408" s="3">
        <f t="shared" si="40"/>
        <v>3283.8</v>
      </c>
      <c r="L408" s="3">
        <f t="shared" si="41"/>
        <v>3283.8</v>
      </c>
      <c r="M408" s="3"/>
      <c r="N408" s="3">
        <f t="shared" si="42"/>
        <v>629303.3752</v>
      </c>
      <c r="O408" s="3">
        <f t="shared" si="43"/>
        <v>1840.068348</v>
      </c>
      <c r="P408" s="3">
        <f t="shared" si="44"/>
        <v>1840.068348</v>
      </c>
      <c r="Q408" s="3"/>
      <c r="R408" s="3">
        <f t="shared" ref="R408:T408" si="441">N408-J408</f>
        <v>-493756.2248</v>
      </c>
      <c r="S408" s="3">
        <f t="shared" si="441"/>
        <v>-1443.731652</v>
      </c>
      <c r="T408" s="3">
        <f t="shared" si="441"/>
        <v>-1443.731652</v>
      </c>
      <c r="U408" s="3"/>
      <c r="V408" s="3">
        <f t="shared" si="46"/>
        <v>0</v>
      </c>
      <c r="W408" s="3">
        <f t="shared" si="47"/>
        <v>0</v>
      </c>
      <c r="X408" s="3">
        <f t="shared" si="48"/>
        <v>0</v>
      </c>
      <c r="Y408" s="3"/>
      <c r="Z408" s="3"/>
    </row>
    <row r="409" ht="14.25" customHeight="1">
      <c r="A409" s="15">
        <v>4089.0</v>
      </c>
      <c r="B409" s="2">
        <v>7.0</v>
      </c>
      <c r="C409" s="2">
        <f>IF(A409&gt;=6000, 0,VLOOKUP(A409,'Fall20 data fy22 comp rev '!$K$11:$N$536,3,0))</f>
        <v>7</v>
      </c>
      <c r="D409" s="3" t="s">
        <v>457</v>
      </c>
      <c r="E409" s="3">
        <v>306.0</v>
      </c>
      <c r="F409" s="3">
        <v>99.0</v>
      </c>
      <c r="G409" s="3">
        <v>0.0</v>
      </c>
      <c r="H409" s="3">
        <f t="shared" si="38"/>
        <v>99</v>
      </c>
      <c r="I409" s="88">
        <f t="shared" si="39"/>
        <v>0.3235294118</v>
      </c>
      <c r="J409" s="3">
        <v>131461.46</v>
      </c>
      <c r="K409" s="3">
        <f t="shared" si="40"/>
        <v>429.6126144</v>
      </c>
      <c r="L409" s="3">
        <f t="shared" si="41"/>
        <v>1327.893535</v>
      </c>
      <c r="M409" s="3"/>
      <c r="N409" s="3">
        <f t="shared" si="42"/>
        <v>182166.7665</v>
      </c>
      <c r="O409" s="3">
        <f t="shared" si="43"/>
        <v>595.3162304</v>
      </c>
      <c r="P409" s="3">
        <f t="shared" si="44"/>
        <v>1840.068348</v>
      </c>
      <c r="Q409" s="3"/>
      <c r="R409" s="3">
        <f t="shared" ref="R409:T409" si="442">N409-J409</f>
        <v>50705.30649</v>
      </c>
      <c r="S409" s="3">
        <f t="shared" si="442"/>
        <v>165.703616</v>
      </c>
      <c r="T409" s="3">
        <f t="shared" si="442"/>
        <v>512.1748131</v>
      </c>
      <c r="U409" s="3"/>
      <c r="V409" s="3">
        <f t="shared" si="46"/>
        <v>165.3550011</v>
      </c>
      <c r="W409" s="3">
        <f t="shared" si="47"/>
        <v>50598.63034</v>
      </c>
      <c r="X409" s="3">
        <f t="shared" si="48"/>
        <v>0</v>
      </c>
      <c r="Y409" s="3"/>
      <c r="Z409" s="3"/>
    </row>
    <row r="410" ht="14.25" customHeight="1">
      <c r="A410" s="15">
        <v>4090.0</v>
      </c>
      <c r="B410" s="2">
        <v>7.0</v>
      </c>
      <c r="C410" s="2">
        <f>IF(A410&gt;=6000, 0,VLOOKUP(A410,'Fall20 data fy22 comp rev '!$K$11:$N$536,3,0))</f>
        <v>7</v>
      </c>
      <c r="D410" s="3" t="s">
        <v>458</v>
      </c>
      <c r="E410" s="3">
        <v>179.0</v>
      </c>
      <c r="F410" s="3">
        <v>16.0</v>
      </c>
      <c r="G410" s="3">
        <v>9.0</v>
      </c>
      <c r="H410" s="3">
        <f t="shared" si="38"/>
        <v>20.5</v>
      </c>
      <c r="I410" s="88">
        <f t="shared" si="39"/>
        <v>0.1145251397</v>
      </c>
      <c r="J410" s="3">
        <v>9632.48</v>
      </c>
      <c r="K410" s="3">
        <f t="shared" si="40"/>
        <v>53.81273743</v>
      </c>
      <c r="L410" s="3">
        <f t="shared" si="41"/>
        <v>469.8770732</v>
      </c>
      <c r="M410" s="3"/>
      <c r="N410" s="3">
        <f t="shared" si="42"/>
        <v>37721.40114</v>
      </c>
      <c r="O410" s="3">
        <f t="shared" si="43"/>
        <v>210.7340846</v>
      </c>
      <c r="P410" s="3">
        <f t="shared" si="44"/>
        <v>1840.068348</v>
      </c>
      <c r="Q410" s="3"/>
      <c r="R410" s="3">
        <f t="shared" ref="R410:T410" si="443">N410-J410</f>
        <v>28088.92114</v>
      </c>
      <c r="S410" s="3">
        <f t="shared" si="443"/>
        <v>156.9213472</v>
      </c>
      <c r="T410" s="3">
        <f t="shared" si="443"/>
        <v>1370.191275</v>
      </c>
      <c r="U410" s="3"/>
      <c r="V410" s="3">
        <f t="shared" si="46"/>
        <v>541.1548781</v>
      </c>
      <c r="W410" s="3">
        <f t="shared" si="47"/>
        <v>96866.72317</v>
      </c>
      <c r="X410" s="3">
        <f t="shared" si="48"/>
        <v>384.2335309</v>
      </c>
      <c r="Y410" s="3"/>
      <c r="Z410" s="3"/>
    </row>
    <row r="411" ht="14.25" customHeight="1">
      <c r="A411" s="15">
        <v>4091.0</v>
      </c>
      <c r="B411" s="2">
        <v>7.0</v>
      </c>
      <c r="C411" s="2">
        <f>IF(A411&gt;=6000, 0,VLOOKUP(A411,'Fall20 data fy22 comp rev '!$K$11:$N$536,3,0))</f>
        <v>7</v>
      </c>
      <c r="D411" s="3" t="s">
        <v>3350</v>
      </c>
      <c r="E411" s="3">
        <v>116.0</v>
      </c>
      <c r="F411" s="3">
        <v>9.0</v>
      </c>
      <c r="G411" s="3">
        <v>2.0</v>
      </c>
      <c r="H411" s="3">
        <f t="shared" si="38"/>
        <v>10</v>
      </c>
      <c r="I411" s="88">
        <f t="shared" si="39"/>
        <v>0.08620689655</v>
      </c>
      <c r="J411" s="3">
        <v>3557.45</v>
      </c>
      <c r="K411" s="3">
        <f t="shared" si="40"/>
        <v>30.66767241</v>
      </c>
      <c r="L411" s="3">
        <f t="shared" si="41"/>
        <v>355.745</v>
      </c>
      <c r="M411" s="3"/>
      <c r="N411" s="3">
        <f t="shared" si="42"/>
        <v>18400.68348</v>
      </c>
      <c r="O411" s="3">
        <f t="shared" si="43"/>
        <v>158.6265818</v>
      </c>
      <c r="P411" s="3">
        <f t="shared" si="44"/>
        <v>1840.068348</v>
      </c>
      <c r="Q411" s="3"/>
      <c r="R411" s="3">
        <f t="shared" ref="R411:T411" si="444">N411-J411</f>
        <v>14843.23348</v>
      </c>
      <c r="S411" s="3">
        <f t="shared" si="444"/>
        <v>127.9589093</v>
      </c>
      <c r="T411" s="3">
        <f t="shared" si="444"/>
        <v>1484.323348</v>
      </c>
      <c r="U411" s="3"/>
      <c r="V411" s="3">
        <f t="shared" si="46"/>
        <v>564.2999431</v>
      </c>
      <c r="W411" s="3">
        <f t="shared" si="47"/>
        <v>65458.7934</v>
      </c>
      <c r="X411" s="3">
        <f t="shared" si="48"/>
        <v>436.3410337</v>
      </c>
      <c r="Y411" s="3"/>
      <c r="Z411" s="3"/>
    </row>
    <row r="412" ht="14.25" customHeight="1">
      <c r="A412" s="15">
        <v>4092.0</v>
      </c>
      <c r="B412" s="2">
        <v>7.0</v>
      </c>
      <c r="C412" s="2">
        <f>IF(A412&gt;=6000, 0,VLOOKUP(A412,'Fall20 data fy22 comp rev '!$K$11:$N$536,3,0))</f>
        <v>7</v>
      </c>
      <c r="D412" s="3" t="s">
        <v>460</v>
      </c>
      <c r="E412" s="3">
        <v>64.0</v>
      </c>
      <c r="F412" s="3">
        <v>30.0</v>
      </c>
      <c r="G412" s="3">
        <v>4.0</v>
      </c>
      <c r="H412" s="3">
        <f t="shared" si="38"/>
        <v>32</v>
      </c>
      <c r="I412" s="88">
        <f t="shared" si="39"/>
        <v>0.5</v>
      </c>
      <c r="J412" s="3">
        <v>65676.0</v>
      </c>
      <c r="K412" s="3">
        <f t="shared" si="40"/>
        <v>1026.1875</v>
      </c>
      <c r="L412" s="3">
        <f t="shared" si="41"/>
        <v>2052.375</v>
      </c>
      <c r="M412" s="3"/>
      <c r="N412" s="3">
        <f t="shared" si="42"/>
        <v>58882.18715</v>
      </c>
      <c r="O412" s="3">
        <f t="shared" si="43"/>
        <v>920.0341742</v>
      </c>
      <c r="P412" s="3">
        <f t="shared" si="44"/>
        <v>1840.068348</v>
      </c>
      <c r="Q412" s="3"/>
      <c r="R412" s="3">
        <f t="shared" ref="R412:T412" si="445">N412-J412</f>
        <v>-6793.812851</v>
      </c>
      <c r="S412" s="3">
        <f t="shared" si="445"/>
        <v>-106.1533258</v>
      </c>
      <c r="T412" s="3">
        <f t="shared" si="445"/>
        <v>-212.3066516</v>
      </c>
      <c r="U412" s="3"/>
      <c r="V412" s="3">
        <f t="shared" si="46"/>
        <v>0</v>
      </c>
      <c r="W412" s="3">
        <f t="shared" si="47"/>
        <v>0</v>
      </c>
      <c r="X412" s="3">
        <f t="shared" si="48"/>
        <v>0</v>
      </c>
      <c r="Y412" s="3"/>
      <c r="Z412" s="3"/>
    </row>
    <row r="413" ht="14.25" customHeight="1">
      <c r="A413" s="15">
        <v>4093.0</v>
      </c>
      <c r="B413" s="2">
        <v>7.0</v>
      </c>
      <c r="C413" s="2">
        <f>IF(A413&gt;=6000, 0,VLOOKUP(A413,'Fall20 data fy22 comp rev '!$K$11:$N$536,3,0))</f>
        <v>7</v>
      </c>
      <c r="D413" s="3" t="s">
        <v>3351</v>
      </c>
      <c r="E413" s="3">
        <v>138.0</v>
      </c>
      <c r="F413" s="3">
        <v>75.0</v>
      </c>
      <c r="G413" s="3">
        <v>21.0</v>
      </c>
      <c r="H413" s="3">
        <f t="shared" si="38"/>
        <v>85.5</v>
      </c>
      <c r="I413" s="88">
        <f t="shared" si="39"/>
        <v>0.6195652174</v>
      </c>
      <c r="J413" s="3">
        <v>217442.29</v>
      </c>
      <c r="K413" s="3">
        <f t="shared" si="40"/>
        <v>1575.668768</v>
      </c>
      <c r="L413" s="3">
        <f t="shared" si="41"/>
        <v>2543.184678</v>
      </c>
      <c r="M413" s="3"/>
      <c r="N413" s="3">
        <f t="shared" si="42"/>
        <v>157325.8438</v>
      </c>
      <c r="O413" s="3">
        <f t="shared" si="43"/>
        <v>1140.042346</v>
      </c>
      <c r="P413" s="3">
        <f t="shared" si="44"/>
        <v>1840.068348</v>
      </c>
      <c r="Q413" s="3"/>
      <c r="R413" s="3">
        <f t="shared" ref="R413:T413" si="446">N413-J413</f>
        <v>-60116.44621</v>
      </c>
      <c r="S413" s="3">
        <f t="shared" si="446"/>
        <v>-435.6264218</v>
      </c>
      <c r="T413" s="3">
        <f t="shared" si="446"/>
        <v>-703.1163299</v>
      </c>
      <c r="U413" s="3"/>
      <c r="V413" s="3">
        <f t="shared" si="46"/>
        <v>0</v>
      </c>
      <c r="W413" s="3">
        <f t="shared" si="47"/>
        <v>0</v>
      </c>
      <c r="X413" s="3">
        <f t="shared" si="48"/>
        <v>0</v>
      </c>
      <c r="Y413" s="3"/>
      <c r="Z413" s="3"/>
    </row>
    <row r="414" ht="14.25" customHeight="1">
      <c r="A414" s="15">
        <v>4095.0</v>
      </c>
      <c r="B414" s="2">
        <v>7.0</v>
      </c>
      <c r="C414" s="2">
        <f>IF(A414&gt;=6000, 0,VLOOKUP(A414,'Fall20 data fy22 comp rev '!$K$11:$N$536,3,0))</f>
        <v>7</v>
      </c>
      <c r="D414" s="3" t="s">
        <v>4412</v>
      </c>
      <c r="E414" s="3">
        <v>184.0</v>
      </c>
      <c r="F414" s="3">
        <v>18.0</v>
      </c>
      <c r="G414" s="3">
        <v>9.0</v>
      </c>
      <c r="H414" s="3">
        <f t="shared" si="38"/>
        <v>22.5</v>
      </c>
      <c r="I414" s="88">
        <f t="shared" si="39"/>
        <v>0.1222826087</v>
      </c>
      <c r="J414" s="3">
        <v>11274.38</v>
      </c>
      <c r="K414" s="3">
        <f t="shared" si="40"/>
        <v>61.27380435</v>
      </c>
      <c r="L414" s="3">
        <f t="shared" si="41"/>
        <v>501.0835556</v>
      </c>
      <c r="M414" s="3"/>
      <c r="N414" s="3">
        <f t="shared" si="42"/>
        <v>41401.53784</v>
      </c>
      <c r="O414" s="3">
        <f t="shared" si="43"/>
        <v>225.0083578</v>
      </c>
      <c r="P414" s="3">
        <f t="shared" si="44"/>
        <v>1840.068348</v>
      </c>
      <c r="Q414" s="3"/>
      <c r="R414" s="3">
        <f t="shared" ref="R414:T414" si="447">N414-J414</f>
        <v>30127.15784</v>
      </c>
      <c r="S414" s="3">
        <f t="shared" si="447"/>
        <v>163.7345535</v>
      </c>
      <c r="T414" s="3">
        <f t="shared" si="447"/>
        <v>1338.984793</v>
      </c>
      <c r="U414" s="3"/>
      <c r="V414" s="3">
        <f t="shared" si="46"/>
        <v>533.6938112</v>
      </c>
      <c r="W414" s="3">
        <f t="shared" si="47"/>
        <v>98199.66125</v>
      </c>
      <c r="X414" s="3">
        <f t="shared" si="48"/>
        <v>369.9592577</v>
      </c>
      <c r="Y414" s="3"/>
      <c r="Z414" s="3"/>
    </row>
    <row r="415" ht="14.25" customHeight="1">
      <c r="A415" s="15">
        <v>4097.0</v>
      </c>
      <c r="B415" s="2">
        <v>7.0</v>
      </c>
      <c r="C415" s="2">
        <f>IF(A415&gt;=6000, 0,VLOOKUP(A415,'Fall20 data fy22 comp rev '!$K$11:$N$536,3,0))</f>
        <v>7</v>
      </c>
      <c r="D415" s="3" t="s">
        <v>463</v>
      </c>
      <c r="E415" s="3">
        <v>310.0</v>
      </c>
      <c r="F415" s="3">
        <v>199.0</v>
      </c>
      <c r="G415" s="3">
        <v>56.0</v>
      </c>
      <c r="H415" s="3">
        <f t="shared" si="38"/>
        <v>227</v>
      </c>
      <c r="I415" s="88">
        <f t="shared" si="39"/>
        <v>0.7322580645</v>
      </c>
      <c r="J415" s="3">
        <v>690637.87</v>
      </c>
      <c r="K415" s="3">
        <f t="shared" si="40"/>
        <v>2227.864097</v>
      </c>
      <c r="L415" s="3">
        <f t="shared" si="41"/>
        <v>3042.457577</v>
      </c>
      <c r="M415" s="3"/>
      <c r="N415" s="3">
        <f t="shared" si="42"/>
        <v>417695.5151</v>
      </c>
      <c r="O415" s="3">
        <f t="shared" si="43"/>
        <v>1347.404887</v>
      </c>
      <c r="P415" s="3">
        <f t="shared" si="44"/>
        <v>1840.068348</v>
      </c>
      <c r="Q415" s="3"/>
      <c r="R415" s="3">
        <f t="shared" ref="R415:T415" si="448">N415-J415</f>
        <v>-272942.3549</v>
      </c>
      <c r="S415" s="3">
        <f t="shared" si="448"/>
        <v>-880.4592094</v>
      </c>
      <c r="T415" s="3">
        <f t="shared" si="448"/>
        <v>-1202.389229</v>
      </c>
      <c r="U415" s="3"/>
      <c r="V415" s="3">
        <f t="shared" si="46"/>
        <v>0</v>
      </c>
      <c r="W415" s="3">
        <f t="shared" si="47"/>
        <v>0</v>
      </c>
      <c r="X415" s="3">
        <f t="shared" si="48"/>
        <v>0</v>
      </c>
      <c r="Y415" s="3"/>
      <c r="Z415" s="3"/>
    </row>
    <row r="416" ht="14.25" customHeight="1">
      <c r="A416" s="15">
        <v>4098.0</v>
      </c>
      <c r="B416" s="2">
        <v>7.0</v>
      </c>
      <c r="C416" s="2">
        <f>IF(A416&gt;=6000, 0,VLOOKUP(A416,'Fall20 data fy22 comp rev '!$K$11:$N$536,3,0))</f>
        <v>7</v>
      </c>
      <c r="D416" s="3" t="s">
        <v>464</v>
      </c>
      <c r="E416" s="3">
        <v>993.0</v>
      </c>
      <c r="F416" s="3">
        <v>76.0</v>
      </c>
      <c r="G416" s="3">
        <v>42.0</v>
      </c>
      <c r="H416" s="3">
        <f t="shared" si="38"/>
        <v>97</v>
      </c>
      <c r="I416" s="88">
        <f t="shared" si="39"/>
        <v>0.09768378651</v>
      </c>
      <c r="J416" s="3">
        <v>38913.03</v>
      </c>
      <c r="K416" s="3">
        <f t="shared" si="40"/>
        <v>39.18734139</v>
      </c>
      <c r="L416" s="3">
        <f t="shared" si="41"/>
        <v>401.1652577</v>
      </c>
      <c r="M416" s="3"/>
      <c r="N416" s="3">
        <f t="shared" si="42"/>
        <v>178486.6298</v>
      </c>
      <c r="O416" s="3">
        <f t="shared" si="43"/>
        <v>179.7448437</v>
      </c>
      <c r="P416" s="3">
        <f t="shared" si="44"/>
        <v>1840.068348</v>
      </c>
      <c r="Q416" s="3"/>
      <c r="R416" s="3">
        <f t="shared" ref="R416:T416" si="449">N416-J416</f>
        <v>139573.5998</v>
      </c>
      <c r="S416" s="3">
        <f t="shared" si="449"/>
        <v>140.5575023</v>
      </c>
      <c r="T416" s="3">
        <f t="shared" si="449"/>
        <v>1438.903091</v>
      </c>
      <c r="U416" s="3"/>
      <c r="V416" s="3">
        <f t="shared" si="46"/>
        <v>555.7802741</v>
      </c>
      <c r="W416" s="3">
        <f t="shared" si="47"/>
        <v>551889.8122</v>
      </c>
      <c r="X416" s="3">
        <f t="shared" si="48"/>
        <v>415.2227718</v>
      </c>
      <c r="Y416" s="3"/>
      <c r="Z416" s="3"/>
    </row>
    <row r="417" ht="14.25" customHeight="1">
      <c r="A417" s="15">
        <v>4100.0</v>
      </c>
      <c r="B417" s="2">
        <v>7.0</v>
      </c>
      <c r="C417" s="2">
        <f>IF(A417&gt;=6000, 0,VLOOKUP(A417,'Fall20 data fy22 comp rev '!$K$11:$N$536,3,0))</f>
        <v>7</v>
      </c>
      <c r="D417" s="3" t="s">
        <v>465</v>
      </c>
      <c r="E417" s="3">
        <v>105.0</v>
      </c>
      <c r="F417" s="3">
        <v>21.0</v>
      </c>
      <c r="G417" s="3">
        <v>20.0</v>
      </c>
      <c r="H417" s="3">
        <f t="shared" si="38"/>
        <v>31</v>
      </c>
      <c r="I417" s="88">
        <f t="shared" si="39"/>
        <v>0.2952380952</v>
      </c>
      <c r="J417" s="3">
        <v>37544.78</v>
      </c>
      <c r="K417" s="3">
        <f t="shared" si="40"/>
        <v>357.5693333</v>
      </c>
      <c r="L417" s="3">
        <f t="shared" si="41"/>
        <v>1211.121935</v>
      </c>
      <c r="M417" s="3"/>
      <c r="N417" s="3">
        <f t="shared" si="42"/>
        <v>57042.1188</v>
      </c>
      <c r="O417" s="3">
        <f t="shared" si="43"/>
        <v>543.2582743</v>
      </c>
      <c r="P417" s="3">
        <f t="shared" si="44"/>
        <v>1840.068348</v>
      </c>
      <c r="Q417" s="3"/>
      <c r="R417" s="3">
        <f t="shared" ref="R417:T417" si="450">N417-J417</f>
        <v>19497.3388</v>
      </c>
      <c r="S417" s="3">
        <f t="shared" si="450"/>
        <v>185.688941</v>
      </c>
      <c r="T417" s="3">
        <f t="shared" si="450"/>
        <v>628.9464129</v>
      </c>
      <c r="U417" s="3"/>
      <c r="V417" s="3">
        <f t="shared" si="46"/>
        <v>237.3982822</v>
      </c>
      <c r="W417" s="3">
        <f t="shared" si="47"/>
        <v>24926.81963</v>
      </c>
      <c r="X417" s="3">
        <f t="shared" si="48"/>
        <v>51.7093412</v>
      </c>
      <c r="Y417" s="3"/>
      <c r="Z417" s="3"/>
    </row>
    <row r="418" ht="14.25" customHeight="1">
      <c r="A418" s="15">
        <v>4102.0</v>
      </c>
      <c r="B418" s="2">
        <v>7.0</v>
      </c>
      <c r="C418" s="2">
        <f>IF(A418&gt;=6000, 0,VLOOKUP(A418,'Fall20 data fy22 comp rev '!$K$11:$N$536,3,0))</f>
        <v>7</v>
      </c>
      <c r="D418" s="3" t="s">
        <v>466</v>
      </c>
      <c r="E418" s="3">
        <v>339.0</v>
      </c>
      <c r="F418" s="3">
        <v>302.0</v>
      </c>
      <c r="G418" s="3">
        <v>0.0</v>
      </c>
      <c r="H418" s="3">
        <f t="shared" si="38"/>
        <v>302</v>
      </c>
      <c r="I418" s="88">
        <f t="shared" si="39"/>
        <v>0.8908554572</v>
      </c>
      <c r="J418" s="3">
        <v>991707.6</v>
      </c>
      <c r="K418" s="3">
        <f t="shared" si="40"/>
        <v>2925.39115</v>
      </c>
      <c r="L418" s="3">
        <f t="shared" si="41"/>
        <v>3283.8</v>
      </c>
      <c r="M418" s="3"/>
      <c r="N418" s="3">
        <f t="shared" si="42"/>
        <v>555700.6412</v>
      </c>
      <c r="O418" s="3">
        <f t="shared" si="43"/>
        <v>1639.23493</v>
      </c>
      <c r="P418" s="3">
        <f t="shared" si="44"/>
        <v>1840.068348</v>
      </c>
      <c r="Q418" s="3"/>
      <c r="R418" s="3">
        <f t="shared" ref="R418:T418" si="451">N418-J418</f>
        <v>-436006.9588</v>
      </c>
      <c r="S418" s="3">
        <f t="shared" si="451"/>
        <v>-1286.156221</v>
      </c>
      <c r="T418" s="3">
        <f t="shared" si="451"/>
        <v>-1443.731652</v>
      </c>
      <c r="U418" s="3"/>
      <c r="V418" s="3">
        <f t="shared" si="46"/>
        <v>0</v>
      </c>
      <c r="W418" s="3">
        <f t="shared" si="47"/>
        <v>0</v>
      </c>
      <c r="X418" s="3">
        <f t="shared" si="48"/>
        <v>0</v>
      </c>
      <c r="Y418" s="3"/>
      <c r="Z418" s="3"/>
    </row>
    <row r="419" ht="14.25" customHeight="1">
      <c r="A419" s="15">
        <v>4103.0</v>
      </c>
      <c r="B419" s="2">
        <v>7.0</v>
      </c>
      <c r="C419" s="2">
        <f>IF(A419&gt;=6000, 0,VLOOKUP(A419,'Fall20 data fy22 comp rev '!$K$11:$N$536,3,0))</f>
        <v>7</v>
      </c>
      <c r="D419" s="3" t="s">
        <v>467</v>
      </c>
      <c r="E419" s="3">
        <v>2201.0</v>
      </c>
      <c r="F419" s="3">
        <v>1441.0</v>
      </c>
      <c r="G419" s="3">
        <v>339.0</v>
      </c>
      <c r="H419" s="3">
        <f t="shared" si="38"/>
        <v>1610.5</v>
      </c>
      <c r="I419" s="88">
        <f t="shared" si="39"/>
        <v>0.7317128578</v>
      </c>
      <c r="J419" s="3">
        <v>4838460.38</v>
      </c>
      <c r="K419" s="3">
        <f t="shared" si="40"/>
        <v>2198.300945</v>
      </c>
      <c r="L419" s="3">
        <f t="shared" si="41"/>
        <v>3004.321875</v>
      </c>
      <c r="M419" s="3"/>
      <c r="N419" s="3">
        <f t="shared" si="42"/>
        <v>2963430.075</v>
      </c>
      <c r="O419" s="3">
        <f t="shared" si="43"/>
        <v>1346.40167</v>
      </c>
      <c r="P419" s="3">
        <f t="shared" si="44"/>
        <v>1840.068348</v>
      </c>
      <c r="Q419" s="3"/>
      <c r="R419" s="3">
        <f t="shared" ref="R419:T419" si="452">N419-J419</f>
        <v>-1875030.305</v>
      </c>
      <c r="S419" s="3">
        <f t="shared" si="452"/>
        <v>-851.8992753</v>
      </c>
      <c r="T419" s="3">
        <f t="shared" si="452"/>
        <v>-1164.253527</v>
      </c>
      <c r="U419" s="3"/>
      <c r="V419" s="3">
        <f t="shared" si="46"/>
        <v>0</v>
      </c>
      <c r="W419" s="3">
        <f t="shared" si="47"/>
        <v>0</v>
      </c>
      <c r="X419" s="3">
        <f t="shared" si="48"/>
        <v>0</v>
      </c>
      <c r="Y419" s="3"/>
      <c r="Z419" s="3"/>
    </row>
    <row r="420" ht="14.25" customHeight="1">
      <c r="A420" s="15">
        <v>4104.0</v>
      </c>
      <c r="B420" s="2">
        <v>7.0</v>
      </c>
      <c r="C420" s="2">
        <f>IF(A420&gt;=6000, 0,VLOOKUP(A420,'Fall20 data fy22 comp rev '!$K$11:$N$536,3,0))</f>
        <v>7</v>
      </c>
      <c r="D420" s="3" t="s">
        <v>3361</v>
      </c>
      <c r="E420" s="3">
        <v>191.0</v>
      </c>
      <c r="F420" s="3">
        <v>143.0</v>
      </c>
      <c r="G420" s="3">
        <v>12.0</v>
      </c>
      <c r="H420" s="3">
        <f t="shared" si="38"/>
        <v>149</v>
      </c>
      <c r="I420" s="88">
        <f t="shared" si="39"/>
        <v>0.780104712</v>
      </c>
      <c r="J420" s="3">
        <v>477081.41</v>
      </c>
      <c r="K420" s="3">
        <f t="shared" si="40"/>
        <v>2497.808429</v>
      </c>
      <c r="L420" s="3">
        <f t="shared" si="41"/>
        <v>3201.888658</v>
      </c>
      <c r="M420" s="3"/>
      <c r="N420" s="3">
        <f t="shared" si="42"/>
        <v>274170.1839</v>
      </c>
      <c r="O420" s="3">
        <f t="shared" si="43"/>
        <v>1435.445989</v>
      </c>
      <c r="P420" s="3">
        <f t="shared" si="44"/>
        <v>1840.068348</v>
      </c>
      <c r="Q420" s="3"/>
      <c r="R420" s="3">
        <f t="shared" ref="R420:T420" si="453">N420-J420</f>
        <v>-202911.2261</v>
      </c>
      <c r="S420" s="3">
        <f t="shared" si="453"/>
        <v>-1062.36244</v>
      </c>
      <c r="T420" s="3">
        <f t="shared" si="453"/>
        <v>-1361.820309</v>
      </c>
      <c r="U420" s="3"/>
      <c r="V420" s="3">
        <f t="shared" si="46"/>
        <v>0</v>
      </c>
      <c r="W420" s="3">
        <f t="shared" si="47"/>
        <v>0</v>
      </c>
      <c r="X420" s="3">
        <f t="shared" si="48"/>
        <v>0</v>
      </c>
      <c r="Y420" s="3"/>
      <c r="Z420" s="3"/>
    </row>
    <row r="421" ht="14.25" customHeight="1">
      <c r="A421" s="15">
        <v>4105.0</v>
      </c>
      <c r="B421" s="2">
        <v>7.0</v>
      </c>
      <c r="C421" s="2">
        <f>IF(A421&gt;=6000, 0,VLOOKUP(A421,'Fall20 data fy22 comp rev '!$K$11:$N$536,3,0))</f>
        <v>7</v>
      </c>
      <c r="D421" s="3" t="s">
        <v>469</v>
      </c>
      <c r="E421" s="3">
        <v>652.0</v>
      </c>
      <c r="F421" s="3">
        <v>52.0</v>
      </c>
      <c r="G421" s="3">
        <v>25.0</v>
      </c>
      <c r="H421" s="3">
        <f t="shared" si="38"/>
        <v>64.5</v>
      </c>
      <c r="I421" s="88">
        <f t="shared" si="39"/>
        <v>0.09892638037</v>
      </c>
      <c r="J421" s="3">
        <v>26325.13</v>
      </c>
      <c r="K421" s="3">
        <f t="shared" si="40"/>
        <v>40.37596626</v>
      </c>
      <c r="L421" s="3">
        <f t="shared" si="41"/>
        <v>408.1415504</v>
      </c>
      <c r="M421" s="3"/>
      <c r="N421" s="3">
        <f t="shared" si="42"/>
        <v>118684.4085</v>
      </c>
      <c r="O421" s="3">
        <f t="shared" si="43"/>
        <v>182.0313013</v>
      </c>
      <c r="P421" s="3">
        <f t="shared" si="44"/>
        <v>1840.068348</v>
      </c>
      <c r="Q421" s="3"/>
      <c r="R421" s="3">
        <f t="shared" ref="R421:T421" si="454">N421-J421</f>
        <v>92359.27847</v>
      </c>
      <c r="S421" s="3">
        <f t="shared" si="454"/>
        <v>141.6553351</v>
      </c>
      <c r="T421" s="3">
        <f t="shared" si="454"/>
        <v>1431.926798</v>
      </c>
      <c r="U421" s="3"/>
      <c r="V421" s="3">
        <f t="shared" si="46"/>
        <v>554.5916492</v>
      </c>
      <c r="W421" s="3">
        <f t="shared" si="47"/>
        <v>361593.7553</v>
      </c>
      <c r="X421" s="3">
        <f t="shared" si="48"/>
        <v>412.9363142</v>
      </c>
      <c r="Y421" s="3"/>
      <c r="Z421" s="3"/>
    </row>
    <row r="422" ht="14.25" customHeight="1">
      <c r="A422" s="15">
        <v>4106.0</v>
      </c>
      <c r="B422" s="2">
        <v>7.0</v>
      </c>
      <c r="C422" s="2">
        <f>IF(A422&gt;=6000, 0,VLOOKUP(A422,'Fall20 data fy22 comp rev '!$K$11:$N$536,3,0))</f>
        <v>7</v>
      </c>
      <c r="D422" s="3" t="s">
        <v>470</v>
      </c>
      <c r="E422" s="3">
        <v>252.0</v>
      </c>
      <c r="F422" s="3">
        <v>115.0</v>
      </c>
      <c r="G422" s="3">
        <v>35.0</v>
      </c>
      <c r="H422" s="3">
        <f t="shared" si="38"/>
        <v>132.5</v>
      </c>
      <c r="I422" s="88">
        <f t="shared" si="39"/>
        <v>0.5257936508</v>
      </c>
      <c r="J422" s="3">
        <v>286018.98</v>
      </c>
      <c r="K422" s="3">
        <f t="shared" si="40"/>
        <v>1134.995952</v>
      </c>
      <c r="L422" s="3">
        <f t="shared" si="41"/>
        <v>2158.633811</v>
      </c>
      <c r="M422" s="3"/>
      <c r="N422" s="3">
        <f t="shared" si="42"/>
        <v>243809.0562</v>
      </c>
      <c r="O422" s="3">
        <f t="shared" si="43"/>
        <v>967.4962546</v>
      </c>
      <c r="P422" s="3">
        <f t="shared" si="44"/>
        <v>1840.068348</v>
      </c>
      <c r="Q422" s="3"/>
      <c r="R422" s="3">
        <f t="shared" ref="R422:T422" si="455">N422-J422</f>
        <v>-42209.92383</v>
      </c>
      <c r="S422" s="3">
        <f t="shared" si="455"/>
        <v>-167.4996978</v>
      </c>
      <c r="T422" s="3">
        <f t="shared" si="455"/>
        <v>-318.5654629</v>
      </c>
      <c r="U422" s="3"/>
      <c r="V422" s="3">
        <f t="shared" si="46"/>
        <v>0</v>
      </c>
      <c r="W422" s="3">
        <f t="shared" si="47"/>
        <v>0</v>
      </c>
      <c r="X422" s="3">
        <f t="shared" si="48"/>
        <v>0</v>
      </c>
      <c r="Y422" s="3"/>
      <c r="Z422" s="3"/>
    </row>
    <row r="423" ht="14.25" customHeight="1">
      <c r="A423" s="15">
        <v>4107.0</v>
      </c>
      <c r="B423" s="2">
        <v>7.0</v>
      </c>
      <c r="C423" s="2">
        <f>IF(A423&gt;=6000, 0,VLOOKUP(A423,'Fall20 data fy22 comp rev '!$K$11:$N$536,3,0))</f>
        <v>7</v>
      </c>
      <c r="D423" s="3" t="s">
        <v>471</v>
      </c>
      <c r="E423" s="3">
        <v>104.0</v>
      </c>
      <c r="F423" s="3">
        <v>60.0</v>
      </c>
      <c r="G423" s="3">
        <v>26.0</v>
      </c>
      <c r="H423" s="3">
        <f t="shared" si="38"/>
        <v>73</v>
      </c>
      <c r="I423" s="88">
        <f t="shared" si="39"/>
        <v>0.7019230769</v>
      </c>
      <c r="J423" s="3">
        <v>210546.31</v>
      </c>
      <c r="K423" s="3">
        <f t="shared" si="40"/>
        <v>2024.48375</v>
      </c>
      <c r="L423" s="3">
        <f t="shared" si="41"/>
        <v>2884.196027</v>
      </c>
      <c r="M423" s="3"/>
      <c r="N423" s="3">
        <f t="shared" si="42"/>
        <v>134324.9894</v>
      </c>
      <c r="O423" s="3">
        <f t="shared" si="43"/>
        <v>1291.586437</v>
      </c>
      <c r="P423" s="3">
        <f t="shared" si="44"/>
        <v>1840.068348</v>
      </c>
      <c r="Q423" s="3"/>
      <c r="R423" s="3">
        <f t="shared" ref="R423:T423" si="456">N423-J423</f>
        <v>-76221.32057</v>
      </c>
      <c r="S423" s="3">
        <f t="shared" si="456"/>
        <v>-732.8973131</v>
      </c>
      <c r="T423" s="3">
        <f t="shared" si="456"/>
        <v>-1044.127679</v>
      </c>
      <c r="U423" s="3"/>
      <c r="V423" s="3">
        <f t="shared" si="46"/>
        <v>0</v>
      </c>
      <c r="W423" s="3">
        <f t="shared" si="47"/>
        <v>0</v>
      </c>
      <c r="X423" s="3">
        <f t="shared" si="48"/>
        <v>0</v>
      </c>
      <c r="Y423" s="3"/>
      <c r="Z423" s="3"/>
    </row>
    <row r="424" ht="14.25" customHeight="1">
      <c r="A424" s="15">
        <v>4110.0</v>
      </c>
      <c r="B424" s="2">
        <v>7.0</v>
      </c>
      <c r="C424" s="2">
        <f>IF(A424&gt;=6000, 0,VLOOKUP(A424,'Fall20 data fy22 comp rev '!$K$11:$N$536,3,0))</f>
        <v>7</v>
      </c>
      <c r="D424" s="3" t="s">
        <v>472</v>
      </c>
      <c r="E424" s="3">
        <v>307.0</v>
      </c>
      <c r="F424" s="3">
        <v>38.0</v>
      </c>
      <c r="G424" s="3">
        <v>16.0</v>
      </c>
      <c r="H424" s="3">
        <f t="shared" si="38"/>
        <v>46</v>
      </c>
      <c r="I424" s="88">
        <f t="shared" si="39"/>
        <v>0.1498371336</v>
      </c>
      <c r="J424" s="3">
        <v>28295.41</v>
      </c>
      <c r="K424" s="3">
        <f t="shared" si="40"/>
        <v>92.16745928</v>
      </c>
      <c r="L424" s="3">
        <f t="shared" si="41"/>
        <v>615.1176087</v>
      </c>
      <c r="M424" s="3"/>
      <c r="N424" s="3">
        <f t="shared" si="42"/>
        <v>84643.14403</v>
      </c>
      <c r="O424" s="3">
        <f t="shared" si="43"/>
        <v>275.7105669</v>
      </c>
      <c r="P424" s="3">
        <f t="shared" si="44"/>
        <v>1840.068348</v>
      </c>
      <c r="Q424" s="3"/>
      <c r="R424" s="3">
        <f t="shared" ref="R424:T424" si="457">N424-J424</f>
        <v>56347.73403</v>
      </c>
      <c r="S424" s="3">
        <f t="shared" si="457"/>
        <v>183.5431076</v>
      </c>
      <c r="T424" s="3">
        <f t="shared" si="457"/>
        <v>1224.95074</v>
      </c>
      <c r="U424" s="3"/>
      <c r="V424" s="3">
        <f t="shared" si="46"/>
        <v>502.8001562</v>
      </c>
      <c r="W424" s="3">
        <f t="shared" si="47"/>
        <v>154359.648</v>
      </c>
      <c r="X424" s="3">
        <f t="shared" si="48"/>
        <v>319.2570486</v>
      </c>
      <c r="Y424" s="3"/>
      <c r="Z424" s="3"/>
    </row>
    <row r="425" ht="14.25" customHeight="1">
      <c r="A425" s="15">
        <v>4111.0</v>
      </c>
      <c r="B425" s="2">
        <v>7.0</v>
      </c>
      <c r="C425" s="2">
        <f>IF(A425&gt;=6000, 0,VLOOKUP(A425,'Fall20 data fy22 comp rev '!$K$11:$N$536,3,0))</f>
        <v>7</v>
      </c>
      <c r="D425" s="3" t="s">
        <v>473</v>
      </c>
      <c r="E425" s="3">
        <v>100.0</v>
      </c>
      <c r="F425" s="3">
        <v>79.0</v>
      </c>
      <c r="G425" s="3">
        <v>0.0</v>
      </c>
      <c r="H425" s="3">
        <f t="shared" si="38"/>
        <v>79</v>
      </c>
      <c r="I425" s="88">
        <f t="shared" si="39"/>
        <v>0.79</v>
      </c>
      <c r="J425" s="3">
        <v>256191.13</v>
      </c>
      <c r="K425" s="3">
        <f t="shared" si="40"/>
        <v>2561.9113</v>
      </c>
      <c r="L425" s="3">
        <f t="shared" si="41"/>
        <v>3242.925696</v>
      </c>
      <c r="M425" s="3"/>
      <c r="N425" s="3">
        <f t="shared" si="42"/>
        <v>145365.3995</v>
      </c>
      <c r="O425" s="3">
        <f t="shared" si="43"/>
        <v>1453.653995</v>
      </c>
      <c r="P425" s="3">
        <f t="shared" si="44"/>
        <v>1840.068348</v>
      </c>
      <c r="Q425" s="3"/>
      <c r="R425" s="3">
        <f t="shared" ref="R425:T425" si="458">N425-J425</f>
        <v>-110825.7305</v>
      </c>
      <c r="S425" s="3">
        <f t="shared" si="458"/>
        <v>-1108.257305</v>
      </c>
      <c r="T425" s="3">
        <f t="shared" si="458"/>
        <v>-1402.857348</v>
      </c>
      <c r="U425" s="3"/>
      <c r="V425" s="3">
        <f t="shared" si="46"/>
        <v>0</v>
      </c>
      <c r="W425" s="3">
        <f t="shared" si="47"/>
        <v>0</v>
      </c>
      <c r="X425" s="3">
        <f t="shared" si="48"/>
        <v>0</v>
      </c>
      <c r="Y425" s="3"/>
      <c r="Z425" s="3"/>
    </row>
    <row r="426" ht="14.25" customHeight="1">
      <c r="A426" s="15">
        <v>4112.0</v>
      </c>
      <c r="B426" s="2">
        <v>7.0</v>
      </c>
      <c r="C426" s="2">
        <f>IF(A426&gt;=6000, 0,VLOOKUP(A426,'Fall20 data fy22 comp rev '!$K$11:$N$536,3,0))</f>
        <v>7</v>
      </c>
      <c r="D426" s="3" t="s">
        <v>474</v>
      </c>
      <c r="E426" s="3">
        <v>473.0</v>
      </c>
      <c r="F426" s="3">
        <v>50.0</v>
      </c>
      <c r="G426" s="3">
        <v>18.0</v>
      </c>
      <c r="H426" s="3">
        <f t="shared" si="38"/>
        <v>59</v>
      </c>
      <c r="I426" s="88">
        <f t="shared" si="39"/>
        <v>0.1247357294</v>
      </c>
      <c r="J426" s="3">
        <v>30210.96</v>
      </c>
      <c r="K426" s="3">
        <f t="shared" si="40"/>
        <v>63.87095137</v>
      </c>
      <c r="L426" s="3">
        <f t="shared" si="41"/>
        <v>512.0501695</v>
      </c>
      <c r="M426" s="3"/>
      <c r="N426" s="3">
        <f t="shared" si="42"/>
        <v>108564.0326</v>
      </c>
      <c r="O426" s="3">
        <f t="shared" si="43"/>
        <v>229.5222676</v>
      </c>
      <c r="P426" s="3">
        <f t="shared" si="44"/>
        <v>1840.068348</v>
      </c>
      <c r="Q426" s="3"/>
      <c r="R426" s="3">
        <f t="shared" ref="R426:T426" si="459">N426-J426</f>
        <v>78353.07256</v>
      </c>
      <c r="S426" s="3">
        <f t="shared" si="459"/>
        <v>165.6513162</v>
      </c>
      <c r="T426" s="3">
        <f t="shared" si="459"/>
        <v>1328.018179</v>
      </c>
      <c r="U426" s="3"/>
      <c r="V426" s="3">
        <f t="shared" si="46"/>
        <v>531.0966641</v>
      </c>
      <c r="W426" s="3">
        <f t="shared" si="47"/>
        <v>251208.7221</v>
      </c>
      <c r="X426" s="3">
        <f t="shared" si="48"/>
        <v>365.4453479</v>
      </c>
      <c r="Y426" s="3"/>
      <c r="Z426" s="3"/>
    </row>
    <row r="427" ht="14.25" customHeight="1">
      <c r="A427" s="15">
        <v>4113.0</v>
      </c>
      <c r="B427" s="2">
        <v>7.0</v>
      </c>
      <c r="C427" s="2">
        <f>IF(A427&gt;=6000, 0,VLOOKUP(A427,'Fall20 data fy22 comp rev '!$K$11:$N$536,3,0))</f>
        <v>7</v>
      </c>
      <c r="D427" s="3" t="s">
        <v>1807</v>
      </c>
      <c r="E427" s="3">
        <v>127.0</v>
      </c>
      <c r="F427" s="3">
        <v>36.0</v>
      </c>
      <c r="G427" s="3">
        <v>15.0</v>
      </c>
      <c r="H427" s="3">
        <f t="shared" si="38"/>
        <v>43.5</v>
      </c>
      <c r="I427" s="88">
        <f t="shared" si="39"/>
        <v>0.342519685</v>
      </c>
      <c r="J427" s="3">
        <v>61133.41</v>
      </c>
      <c r="K427" s="3">
        <f t="shared" si="40"/>
        <v>481.3654331</v>
      </c>
      <c r="L427" s="3">
        <f t="shared" si="41"/>
        <v>1405.365747</v>
      </c>
      <c r="M427" s="3"/>
      <c r="N427" s="3">
        <f t="shared" si="42"/>
        <v>80042.97316</v>
      </c>
      <c r="O427" s="3">
        <f t="shared" si="43"/>
        <v>630.2596312</v>
      </c>
      <c r="P427" s="3">
        <f t="shared" si="44"/>
        <v>1840.068348</v>
      </c>
      <c r="Q427" s="3"/>
      <c r="R427" s="3">
        <f t="shared" ref="R427:T427" si="460">N427-J427</f>
        <v>18909.56316</v>
      </c>
      <c r="S427" s="3">
        <f t="shared" si="460"/>
        <v>148.8941981</v>
      </c>
      <c r="T427" s="3">
        <f t="shared" si="460"/>
        <v>434.7026013</v>
      </c>
      <c r="U427" s="3"/>
      <c r="V427" s="3">
        <f t="shared" si="46"/>
        <v>113.6021824</v>
      </c>
      <c r="W427" s="3">
        <f t="shared" si="47"/>
        <v>14427.47717</v>
      </c>
      <c r="X427" s="3">
        <f t="shared" si="48"/>
        <v>0</v>
      </c>
      <c r="Y427" s="3"/>
      <c r="Z427" s="3"/>
    </row>
    <row r="428" ht="14.25" customHeight="1">
      <c r="A428" s="15">
        <v>4116.0</v>
      </c>
      <c r="B428" s="2">
        <v>7.0</v>
      </c>
      <c r="C428" s="2">
        <f>IF(A428&gt;=6000, 0,VLOOKUP(A428,'Fall20 data fy22 comp rev '!$K$11:$N$536,3,0))</f>
        <v>7</v>
      </c>
      <c r="D428" s="3" t="s">
        <v>4413</v>
      </c>
      <c r="E428" s="3">
        <v>1115.0</v>
      </c>
      <c r="F428" s="3">
        <v>83.0</v>
      </c>
      <c r="G428" s="3">
        <v>44.0</v>
      </c>
      <c r="H428" s="3">
        <f t="shared" si="38"/>
        <v>105</v>
      </c>
      <c r="I428" s="88">
        <f t="shared" si="39"/>
        <v>0.09417040359</v>
      </c>
      <c r="J428" s="3">
        <v>42306.29</v>
      </c>
      <c r="K428" s="3">
        <f t="shared" si="40"/>
        <v>37.94286099</v>
      </c>
      <c r="L428" s="3">
        <f t="shared" si="41"/>
        <v>402.9170476</v>
      </c>
      <c r="M428" s="3"/>
      <c r="N428" s="3">
        <f t="shared" si="42"/>
        <v>193207.1766</v>
      </c>
      <c r="O428" s="3">
        <f t="shared" si="43"/>
        <v>173.279979</v>
      </c>
      <c r="P428" s="3">
        <f t="shared" si="44"/>
        <v>1840.068348</v>
      </c>
      <c r="Q428" s="3"/>
      <c r="R428" s="3">
        <f t="shared" ref="R428:T428" si="461">N428-J428</f>
        <v>150900.8866</v>
      </c>
      <c r="S428" s="3">
        <f t="shared" si="461"/>
        <v>135.337118</v>
      </c>
      <c r="T428" s="3">
        <f t="shared" si="461"/>
        <v>1437.151301</v>
      </c>
      <c r="U428" s="3"/>
      <c r="V428" s="3">
        <f t="shared" si="46"/>
        <v>557.0247545</v>
      </c>
      <c r="W428" s="3">
        <f t="shared" si="47"/>
        <v>621082.6013</v>
      </c>
      <c r="X428" s="3">
        <f t="shared" si="48"/>
        <v>421.6876365</v>
      </c>
      <c r="Y428" s="3"/>
      <c r="Z428" s="3"/>
    </row>
    <row r="429" ht="14.25" customHeight="1">
      <c r="A429" s="15">
        <v>4118.0</v>
      </c>
      <c r="B429" s="2">
        <v>7.0</v>
      </c>
      <c r="C429" s="2">
        <f>IF(A429&gt;=6000, 0,VLOOKUP(A429,'Fall20 data fy22 comp rev '!$K$11:$N$536,3,0))</f>
        <v>7</v>
      </c>
      <c r="D429" s="3" t="s">
        <v>477</v>
      </c>
      <c r="E429" s="3">
        <v>572.0</v>
      </c>
      <c r="F429" s="3">
        <v>86.0</v>
      </c>
      <c r="G429" s="3">
        <v>45.0</v>
      </c>
      <c r="H429" s="3">
        <f t="shared" si="38"/>
        <v>108.5</v>
      </c>
      <c r="I429" s="88">
        <f t="shared" si="39"/>
        <v>0.1896853147</v>
      </c>
      <c r="J429" s="3">
        <v>86801.78</v>
      </c>
      <c r="K429" s="3">
        <f t="shared" si="40"/>
        <v>151.7513636</v>
      </c>
      <c r="L429" s="3">
        <f t="shared" si="41"/>
        <v>800.0164055</v>
      </c>
      <c r="M429" s="3"/>
      <c r="N429" s="3">
        <f t="shared" si="42"/>
        <v>199647.4158</v>
      </c>
      <c r="O429" s="3">
        <f t="shared" si="43"/>
        <v>349.0339437</v>
      </c>
      <c r="P429" s="3">
        <f t="shared" si="44"/>
        <v>1840.068348</v>
      </c>
      <c r="Q429" s="3"/>
      <c r="R429" s="3">
        <f t="shared" ref="R429:T429" si="462">N429-J429</f>
        <v>112845.6358</v>
      </c>
      <c r="S429" s="3">
        <f t="shared" si="462"/>
        <v>197.2825801</v>
      </c>
      <c r="T429" s="3">
        <f t="shared" si="462"/>
        <v>1040.051943</v>
      </c>
      <c r="U429" s="3"/>
      <c r="V429" s="3">
        <f t="shared" si="46"/>
        <v>443.2162519</v>
      </c>
      <c r="W429" s="3">
        <f t="shared" si="47"/>
        <v>253519.6961</v>
      </c>
      <c r="X429" s="3">
        <f t="shared" si="48"/>
        <v>245.9336718</v>
      </c>
      <c r="Y429" s="3"/>
      <c r="Z429" s="3"/>
    </row>
    <row r="430" ht="14.25" customHeight="1">
      <c r="A430" s="15">
        <v>4119.0</v>
      </c>
      <c r="B430" s="2">
        <v>7.0</v>
      </c>
      <c r="C430" s="2">
        <f>IF(A430&gt;=6000, 0,VLOOKUP(A430,'Fall20 data fy22 comp rev '!$K$11:$N$536,3,0))</f>
        <v>7</v>
      </c>
      <c r="D430" s="3" t="s">
        <v>478</v>
      </c>
      <c r="E430" s="3">
        <v>90.0</v>
      </c>
      <c r="F430" s="3">
        <v>30.0</v>
      </c>
      <c r="G430" s="3">
        <v>4.0</v>
      </c>
      <c r="H430" s="3">
        <f t="shared" si="38"/>
        <v>32</v>
      </c>
      <c r="I430" s="88">
        <f t="shared" si="39"/>
        <v>0.3555555556</v>
      </c>
      <c r="J430" s="3">
        <v>46684.69</v>
      </c>
      <c r="K430" s="3">
        <f t="shared" si="40"/>
        <v>518.7187778</v>
      </c>
      <c r="L430" s="3">
        <f t="shared" si="41"/>
        <v>1458.896563</v>
      </c>
      <c r="M430" s="3"/>
      <c r="N430" s="3">
        <f t="shared" si="42"/>
        <v>58882.18715</v>
      </c>
      <c r="O430" s="3">
        <f t="shared" si="43"/>
        <v>654.2465239</v>
      </c>
      <c r="P430" s="3">
        <f t="shared" si="44"/>
        <v>1840.068348</v>
      </c>
      <c r="Q430" s="3"/>
      <c r="R430" s="3">
        <f t="shared" ref="R430:T430" si="463">N430-J430</f>
        <v>12197.49715</v>
      </c>
      <c r="S430" s="3">
        <f t="shared" si="463"/>
        <v>135.5277461</v>
      </c>
      <c r="T430" s="3">
        <f t="shared" si="463"/>
        <v>381.1717859</v>
      </c>
      <c r="U430" s="3"/>
      <c r="V430" s="3">
        <f t="shared" si="46"/>
        <v>76.24883772</v>
      </c>
      <c r="W430" s="3">
        <f t="shared" si="47"/>
        <v>6862.395395</v>
      </c>
      <c r="X430" s="3">
        <f t="shared" si="48"/>
        <v>0</v>
      </c>
      <c r="Y430" s="3"/>
      <c r="Z430" s="3"/>
    </row>
    <row r="431" ht="14.25" customHeight="1">
      <c r="A431" s="15">
        <v>4120.0</v>
      </c>
      <c r="B431" s="2">
        <v>7.0</v>
      </c>
      <c r="C431" s="2">
        <f>IF(A431&gt;=6000, 0,VLOOKUP(A431,'Fall20 data fy22 comp rev '!$K$11:$N$536,3,0))</f>
        <v>7</v>
      </c>
      <c r="D431" s="3" t="s">
        <v>4414</v>
      </c>
      <c r="E431" s="3">
        <v>1172.0</v>
      </c>
      <c r="F431" s="3">
        <v>42.0</v>
      </c>
      <c r="G431" s="3">
        <v>21.0</v>
      </c>
      <c r="H431" s="3">
        <f t="shared" si="38"/>
        <v>52.5</v>
      </c>
      <c r="I431" s="88">
        <f t="shared" si="39"/>
        <v>0.04479522184</v>
      </c>
      <c r="J431" s="3">
        <v>10562.89</v>
      </c>
      <c r="K431" s="3">
        <f t="shared" si="40"/>
        <v>9.012704778</v>
      </c>
      <c r="L431" s="3">
        <f t="shared" si="41"/>
        <v>201.1979048</v>
      </c>
      <c r="M431" s="3"/>
      <c r="N431" s="3">
        <f t="shared" si="42"/>
        <v>96603.58829</v>
      </c>
      <c r="O431" s="3">
        <f t="shared" si="43"/>
        <v>82.42626987</v>
      </c>
      <c r="P431" s="3">
        <f t="shared" si="44"/>
        <v>1840.068348</v>
      </c>
      <c r="Q431" s="3"/>
      <c r="R431" s="3">
        <f t="shared" ref="R431:T431" si="464">N431-J431</f>
        <v>86040.69829</v>
      </c>
      <c r="S431" s="3">
        <f t="shared" si="464"/>
        <v>73.4135651</v>
      </c>
      <c r="T431" s="3">
        <f t="shared" si="464"/>
        <v>1638.870444</v>
      </c>
      <c r="U431" s="3"/>
      <c r="V431" s="3">
        <f t="shared" si="46"/>
        <v>585.9549107</v>
      </c>
      <c r="W431" s="3">
        <f t="shared" si="47"/>
        <v>686739.1554</v>
      </c>
      <c r="X431" s="3">
        <f t="shared" si="48"/>
        <v>512.5413456</v>
      </c>
      <c r="Y431" s="3"/>
      <c r="Z431" s="3"/>
    </row>
    <row r="432" ht="14.25" customHeight="1">
      <c r="A432" s="15">
        <v>4121.0</v>
      </c>
      <c r="B432" s="2">
        <v>7.0</v>
      </c>
      <c r="C432" s="2">
        <f>IF(A432&gt;=6000, 0,VLOOKUP(A432,'Fall20 data fy22 comp rev '!$K$11:$N$536,3,0))</f>
        <v>7</v>
      </c>
      <c r="D432" s="3" t="s">
        <v>480</v>
      </c>
      <c r="E432" s="3">
        <v>312.0</v>
      </c>
      <c r="F432" s="3">
        <v>286.0</v>
      </c>
      <c r="G432" s="3">
        <v>18.0</v>
      </c>
      <c r="H432" s="3">
        <f t="shared" si="38"/>
        <v>295</v>
      </c>
      <c r="I432" s="88">
        <f t="shared" si="39"/>
        <v>0.9455128205</v>
      </c>
      <c r="J432" s="3">
        <v>968721.0</v>
      </c>
      <c r="K432" s="3">
        <f t="shared" si="40"/>
        <v>3104.875</v>
      </c>
      <c r="L432" s="3">
        <f t="shared" si="41"/>
        <v>3283.8</v>
      </c>
      <c r="M432" s="3"/>
      <c r="N432" s="3">
        <f t="shared" si="42"/>
        <v>542820.1628</v>
      </c>
      <c r="O432" s="3">
        <f t="shared" si="43"/>
        <v>1739.808214</v>
      </c>
      <c r="P432" s="3">
        <f t="shared" si="44"/>
        <v>1840.068348</v>
      </c>
      <c r="Q432" s="3"/>
      <c r="R432" s="3">
        <f t="shared" ref="R432:T432" si="465">N432-J432</f>
        <v>-425900.8372</v>
      </c>
      <c r="S432" s="3">
        <f t="shared" si="465"/>
        <v>-1365.066786</v>
      </c>
      <c r="T432" s="3">
        <f t="shared" si="465"/>
        <v>-1443.731652</v>
      </c>
      <c r="U432" s="3"/>
      <c r="V432" s="3">
        <f t="shared" si="46"/>
        <v>0</v>
      </c>
      <c r="W432" s="3">
        <f t="shared" si="47"/>
        <v>0</v>
      </c>
      <c r="X432" s="3">
        <f t="shared" si="48"/>
        <v>0</v>
      </c>
      <c r="Y432" s="3"/>
      <c r="Z432" s="3"/>
    </row>
    <row r="433" ht="14.25" customHeight="1">
      <c r="A433" s="15">
        <v>4122.0</v>
      </c>
      <c r="B433" s="2">
        <v>7.0</v>
      </c>
      <c r="C433" s="2">
        <f>IF(A433&gt;=6000, 0,VLOOKUP(A433,'Fall20 data fy22 comp rev '!$K$11:$N$536,3,0))</f>
        <v>7</v>
      </c>
      <c r="D433" s="3" t="s">
        <v>481</v>
      </c>
      <c r="E433" s="3">
        <v>1368.0</v>
      </c>
      <c r="F433" s="3">
        <v>210.0</v>
      </c>
      <c r="G433" s="3">
        <v>55.0</v>
      </c>
      <c r="H433" s="3">
        <f t="shared" si="38"/>
        <v>237.5</v>
      </c>
      <c r="I433" s="88">
        <f t="shared" si="39"/>
        <v>0.1736111111</v>
      </c>
      <c r="J433" s="3">
        <v>174807.62</v>
      </c>
      <c r="K433" s="3">
        <f t="shared" si="40"/>
        <v>127.783348</v>
      </c>
      <c r="L433" s="3">
        <f t="shared" si="41"/>
        <v>736.0320842</v>
      </c>
      <c r="M433" s="3"/>
      <c r="N433" s="3">
        <f t="shared" si="42"/>
        <v>437016.2327</v>
      </c>
      <c r="O433" s="3">
        <f t="shared" si="43"/>
        <v>319.4563105</v>
      </c>
      <c r="P433" s="3">
        <f t="shared" si="44"/>
        <v>1840.068348</v>
      </c>
      <c r="Q433" s="3"/>
      <c r="R433" s="3">
        <f t="shared" ref="R433:T433" si="466">N433-J433</f>
        <v>262208.6127</v>
      </c>
      <c r="S433" s="3">
        <f t="shared" si="466"/>
        <v>191.6729625</v>
      </c>
      <c r="T433" s="3">
        <f t="shared" si="466"/>
        <v>1104.036264</v>
      </c>
      <c r="U433" s="3"/>
      <c r="V433" s="3">
        <f t="shared" si="46"/>
        <v>467.1842675</v>
      </c>
      <c r="W433" s="3">
        <f t="shared" si="47"/>
        <v>639108.078</v>
      </c>
      <c r="X433" s="3">
        <f t="shared" si="48"/>
        <v>275.511305</v>
      </c>
      <c r="Y433" s="3"/>
      <c r="Z433" s="3"/>
    </row>
    <row r="434" ht="14.25" customHeight="1">
      <c r="A434" s="15">
        <v>4124.0</v>
      </c>
      <c r="B434" s="2">
        <v>7.0</v>
      </c>
      <c r="C434" s="2">
        <f>IF(A434&gt;=6000, 0,VLOOKUP(A434,'Fall20 data fy22 comp rev '!$K$11:$N$536,3,0))</f>
        <v>7</v>
      </c>
      <c r="D434" s="3" t="s">
        <v>482</v>
      </c>
      <c r="E434" s="3">
        <v>589.0</v>
      </c>
      <c r="F434" s="3">
        <v>161.0</v>
      </c>
      <c r="G434" s="3">
        <v>61.0</v>
      </c>
      <c r="H434" s="3">
        <f t="shared" si="38"/>
        <v>191.5</v>
      </c>
      <c r="I434" s="88">
        <f t="shared" si="39"/>
        <v>0.3251273345</v>
      </c>
      <c r="J434" s="3">
        <v>255589.1</v>
      </c>
      <c r="K434" s="3">
        <f t="shared" si="40"/>
        <v>433.9373514</v>
      </c>
      <c r="L434" s="3">
        <f t="shared" si="41"/>
        <v>1334.66893</v>
      </c>
      <c r="M434" s="3"/>
      <c r="N434" s="3">
        <f t="shared" si="42"/>
        <v>352373.0887</v>
      </c>
      <c r="O434" s="3">
        <f t="shared" si="43"/>
        <v>598.2565174</v>
      </c>
      <c r="P434" s="3">
        <f t="shared" si="44"/>
        <v>1840.068348</v>
      </c>
      <c r="Q434" s="3"/>
      <c r="R434" s="3">
        <f t="shared" ref="R434:T434" si="467">N434-J434</f>
        <v>96783.98872</v>
      </c>
      <c r="S434" s="3">
        <f t="shared" si="467"/>
        <v>164.3191659</v>
      </c>
      <c r="T434" s="3">
        <f t="shared" si="467"/>
        <v>505.3994189</v>
      </c>
      <c r="U434" s="3"/>
      <c r="V434" s="3">
        <f t="shared" si="46"/>
        <v>161.0302641</v>
      </c>
      <c r="W434" s="3">
        <f t="shared" si="47"/>
        <v>94846.82553</v>
      </c>
      <c r="X434" s="3">
        <f t="shared" si="48"/>
        <v>0</v>
      </c>
      <c r="Y434" s="3"/>
      <c r="Z434" s="3"/>
    </row>
    <row r="435" ht="14.25" customHeight="1">
      <c r="A435" s="15">
        <v>4126.0</v>
      </c>
      <c r="B435" s="2">
        <v>7.0</v>
      </c>
      <c r="C435" s="2">
        <f>IF(A435&gt;=6000, 0,VLOOKUP(A435,'Fall20 data fy22 comp rev '!$K$11:$N$536,3,0))</f>
        <v>7</v>
      </c>
      <c r="D435" s="3" t="s">
        <v>483</v>
      </c>
      <c r="E435" s="3">
        <v>716.0</v>
      </c>
      <c r="F435" s="3">
        <v>374.0</v>
      </c>
      <c r="G435" s="3">
        <v>94.0</v>
      </c>
      <c r="H435" s="3">
        <f t="shared" si="38"/>
        <v>421</v>
      </c>
      <c r="I435" s="88">
        <f t="shared" si="39"/>
        <v>0.5879888268</v>
      </c>
      <c r="J435" s="3">
        <v>1016992.8599999999</v>
      </c>
      <c r="K435" s="3">
        <f t="shared" si="40"/>
        <v>1420.381089</v>
      </c>
      <c r="L435" s="3">
        <f t="shared" si="41"/>
        <v>2415.66</v>
      </c>
      <c r="M435" s="3"/>
      <c r="N435" s="3">
        <f t="shared" si="42"/>
        <v>774668.7747</v>
      </c>
      <c r="O435" s="3">
        <f t="shared" si="43"/>
        <v>1081.939629</v>
      </c>
      <c r="P435" s="3">
        <f t="shared" si="44"/>
        <v>1840.068348</v>
      </c>
      <c r="Q435" s="3"/>
      <c r="R435" s="3">
        <f t="shared" ref="R435:T435" si="468">N435-J435</f>
        <v>-242324.0853</v>
      </c>
      <c r="S435" s="3">
        <f t="shared" si="468"/>
        <v>-338.4414599</v>
      </c>
      <c r="T435" s="3">
        <f t="shared" si="468"/>
        <v>-575.5916516</v>
      </c>
      <c r="U435" s="3"/>
      <c r="V435" s="3">
        <f t="shared" si="46"/>
        <v>0</v>
      </c>
      <c r="W435" s="3">
        <f t="shared" si="47"/>
        <v>0</v>
      </c>
      <c r="X435" s="3">
        <f t="shared" si="48"/>
        <v>0</v>
      </c>
      <c r="Y435" s="3"/>
      <c r="Z435" s="3"/>
    </row>
    <row r="436" ht="14.25" customHeight="1">
      <c r="A436" s="15">
        <v>4127.0</v>
      </c>
      <c r="B436" s="2">
        <v>7.0</v>
      </c>
      <c r="C436" s="2">
        <f>IF(A436&gt;=6000, 0,VLOOKUP(A436,'Fall20 data fy22 comp rev '!$K$11:$N$536,3,0))</f>
        <v>7</v>
      </c>
      <c r="D436" s="3" t="s">
        <v>484</v>
      </c>
      <c r="E436" s="3">
        <v>128.0</v>
      </c>
      <c r="F436" s="3">
        <v>54.0</v>
      </c>
      <c r="G436" s="3">
        <v>13.0</v>
      </c>
      <c r="H436" s="3">
        <f t="shared" si="38"/>
        <v>60.5</v>
      </c>
      <c r="I436" s="88">
        <f t="shared" si="39"/>
        <v>0.47265625</v>
      </c>
      <c r="J436" s="3">
        <v>117395.85</v>
      </c>
      <c r="K436" s="3">
        <f t="shared" si="40"/>
        <v>917.1550781</v>
      </c>
      <c r="L436" s="3">
        <f t="shared" si="41"/>
        <v>1940.427273</v>
      </c>
      <c r="M436" s="3"/>
      <c r="N436" s="3">
        <f t="shared" si="42"/>
        <v>111324.1351</v>
      </c>
      <c r="O436" s="3">
        <f t="shared" si="43"/>
        <v>869.7198053</v>
      </c>
      <c r="P436" s="3">
        <f t="shared" si="44"/>
        <v>1840.068348</v>
      </c>
      <c r="Q436" s="3"/>
      <c r="R436" s="3">
        <f t="shared" ref="R436:T436" si="469">N436-J436</f>
        <v>-6071.714921</v>
      </c>
      <c r="S436" s="3">
        <f t="shared" si="469"/>
        <v>-47.43527282</v>
      </c>
      <c r="T436" s="3">
        <f t="shared" si="469"/>
        <v>-100.3589243</v>
      </c>
      <c r="U436" s="3"/>
      <c r="V436" s="3">
        <f t="shared" si="46"/>
        <v>0</v>
      </c>
      <c r="W436" s="3">
        <f t="shared" si="47"/>
        <v>0</v>
      </c>
      <c r="X436" s="3">
        <f t="shared" si="48"/>
        <v>0</v>
      </c>
      <c r="Y436" s="3"/>
      <c r="Z436" s="3"/>
    </row>
    <row r="437" ht="14.25" customHeight="1">
      <c r="A437" s="15">
        <v>4131.0</v>
      </c>
      <c r="B437" s="2">
        <v>7.0</v>
      </c>
      <c r="C437" s="2">
        <f>IF(A437&gt;=6000, 0,VLOOKUP(A437,'Fall20 data fy22 comp rev '!$K$11:$N$536,3,0))</f>
        <v>7</v>
      </c>
      <c r="D437" s="3" t="s">
        <v>3380</v>
      </c>
      <c r="E437" s="3">
        <v>385.0</v>
      </c>
      <c r="F437" s="3">
        <v>117.0</v>
      </c>
      <c r="G437" s="3">
        <v>5.0</v>
      </c>
      <c r="H437" s="3">
        <f t="shared" si="38"/>
        <v>119.5</v>
      </c>
      <c r="I437" s="88">
        <f t="shared" si="39"/>
        <v>0.3103896104</v>
      </c>
      <c r="J437" s="3">
        <v>161453.5</v>
      </c>
      <c r="K437" s="3">
        <f t="shared" si="40"/>
        <v>419.3597403</v>
      </c>
      <c r="L437" s="3">
        <f t="shared" si="41"/>
        <v>1351.075314</v>
      </c>
      <c r="M437" s="3"/>
      <c r="N437" s="3">
        <f t="shared" si="42"/>
        <v>219888.1676</v>
      </c>
      <c r="O437" s="3">
        <f t="shared" si="43"/>
        <v>571.1380978</v>
      </c>
      <c r="P437" s="3">
        <f t="shared" si="44"/>
        <v>1840.068348</v>
      </c>
      <c r="Q437" s="3"/>
      <c r="R437" s="3">
        <f t="shared" ref="R437:T437" si="470">N437-J437</f>
        <v>58434.66764</v>
      </c>
      <c r="S437" s="3">
        <f t="shared" si="470"/>
        <v>151.7783575</v>
      </c>
      <c r="T437" s="3">
        <f t="shared" si="470"/>
        <v>488.9930346</v>
      </c>
      <c r="U437" s="3"/>
      <c r="V437" s="3">
        <f t="shared" si="46"/>
        <v>175.6078752</v>
      </c>
      <c r="W437" s="3">
        <f t="shared" si="47"/>
        <v>67609.03197</v>
      </c>
      <c r="X437" s="3">
        <f t="shared" si="48"/>
        <v>23.82951774</v>
      </c>
      <c r="Y437" s="3"/>
      <c r="Z437" s="3"/>
    </row>
    <row r="438" ht="14.25" customHeight="1">
      <c r="A438" s="15">
        <v>4132.0</v>
      </c>
      <c r="B438" s="2">
        <v>7.0</v>
      </c>
      <c r="C438" s="2">
        <f>IF(A438&gt;=6000, 0,VLOOKUP(A438,'Fall20 data fy22 comp rev '!$K$11:$N$536,3,0))</f>
        <v>7</v>
      </c>
      <c r="D438" s="3" t="s">
        <v>486</v>
      </c>
      <c r="E438" s="3">
        <v>623.0</v>
      </c>
      <c r="F438" s="3">
        <v>235.0</v>
      </c>
      <c r="G438" s="3">
        <v>103.0</v>
      </c>
      <c r="H438" s="3">
        <f t="shared" si="38"/>
        <v>286.5</v>
      </c>
      <c r="I438" s="88">
        <f t="shared" si="39"/>
        <v>0.4598715891</v>
      </c>
      <c r="J438" s="3">
        <v>540896.59</v>
      </c>
      <c r="K438" s="3">
        <f t="shared" si="40"/>
        <v>868.212825</v>
      </c>
      <c r="L438" s="3">
        <f t="shared" si="41"/>
        <v>1887.946213</v>
      </c>
      <c r="M438" s="3"/>
      <c r="N438" s="3">
        <f t="shared" si="42"/>
        <v>527179.5818</v>
      </c>
      <c r="O438" s="3">
        <f t="shared" si="43"/>
        <v>846.1951554</v>
      </c>
      <c r="P438" s="3">
        <f t="shared" si="44"/>
        <v>1840.068348</v>
      </c>
      <c r="Q438" s="3"/>
      <c r="R438" s="3">
        <f t="shared" ref="R438:T438" si="471">N438-J438</f>
        <v>-13717.00818</v>
      </c>
      <c r="S438" s="3">
        <f t="shared" si="471"/>
        <v>-22.01766963</v>
      </c>
      <c r="T438" s="3">
        <f t="shared" si="471"/>
        <v>-47.8778645</v>
      </c>
      <c r="U438" s="3"/>
      <c r="V438" s="3">
        <f t="shared" si="46"/>
        <v>0</v>
      </c>
      <c r="W438" s="3">
        <f t="shared" si="47"/>
        <v>0</v>
      </c>
      <c r="X438" s="3">
        <f t="shared" si="48"/>
        <v>0</v>
      </c>
      <c r="Y438" s="3"/>
      <c r="Z438" s="3"/>
    </row>
    <row r="439" ht="14.25" customHeight="1">
      <c r="A439" s="15">
        <v>4135.0</v>
      </c>
      <c r="B439" s="2">
        <v>7.0</v>
      </c>
      <c r="C439" s="2">
        <f>IF(A439&gt;=6000, 0,VLOOKUP(A439,'Fall20 data fy22 comp rev '!$K$11:$N$536,3,0))</f>
        <v>7</v>
      </c>
      <c r="D439" s="3" t="s">
        <v>487</v>
      </c>
      <c r="E439" s="3">
        <v>347.0</v>
      </c>
      <c r="F439" s="3">
        <v>91.0</v>
      </c>
      <c r="G439" s="3">
        <v>0.0</v>
      </c>
      <c r="H439" s="3">
        <f t="shared" si="38"/>
        <v>91</v>
      </c>
      <c r="I439" s="88">
        <f t="shared" si="39"/>
        <v>0.2622478386</v>
      </c>
      <c r="J439" s="3">
        <v>97966.7</v>
      </c>
      <c r="K439" s="3">
        <f t="shared" si="40"/>
        <v>282.3247839</v>
      </c>
      <c r="L439" s="3">
        <f t="shared" si="41"/>
        <v>1076.557143</v>
      </c>
      <c r="M439" s="3"/>
      <c r="N439" s="3">
        <f t="shared" si="42"/>
        <v>167446.2197</v>
      </c>
      <c r="O439" s="3">
        <f t="shared" si="43"/>
        <v>482.5539473</v>
      </c>
      <c r="P439" s="3">
        <f t="shared" si="44"/>
        <v>1840.068348</v>
      </c>
      <c r="Q439" s="3"/>
      <c r="R439" s="3">
        <f t="shared" ref="R439:T439" si="472">N439-J439</f>
        <v>69479.51971</v>
      </c>
      <c r="S439" s="3">
        <f t="shared" si="472"/>
        <v>200.2291634</v>
      </c>
      <c r="T439" s="3">
        <f t="shared" si="472"/>
        <v>763.5112056</v>
      </c>
      <c r="U439" s="3"/>
      <c r="V439" s="3">
        <f t="shared" si="46"/>
        <v>312.6428316</v>
      </c>
      <c r="W439" s="3">
        <f t="shared" si="47"/>
        <v>108487.0626</v>
      </c>
      <c r="X439" s="3">
        <f t="shared" si="48"/>
        <v>112.4136682</v>
      </c>
      <c r="Y439" s="3"/>
      <c r="Z439" s="3"/>
    </row>
    <row r="440" ht="14.25" customHeight="1">
      <c r="A440" s="15">
        <v>4137.0</v>
      </c>
      <c r="B440" s="2">
        <v>7.0</v>
      </c>
      <c r="C440" s="2">
        <f>IF(A440&gt;=6000, 0,VLOOKUP(A440,'Fall20 data fy22 comp rev '!$K$11:$N$536,3,0))</f>
        <v>7</v>
      </c>
      <c r="D440" s="3" t="s">
        <v>488</v>
      </c>
      <c r="E440" s="3">
        <v>158.0</v>
      </c>
      <c r="F440" s="3">
        <v>8.0</v>
      </c>
      <c r="G440" s="3">
        <v>9.0</v>
      </c>
      <c r="H440" s="3">
        <f t="shared" si="38"/>
        <v>12.5</v>
      </c>
      <c r="I440" s="88">
        <f t="shared" si="39"/>
        <v>0.07911392405</v>
      </c>
      <c r="J440" s="3">
        <v>4050.02</v>
      </c>
      <c r="K440" s="3">
        <f t="shared" si="40"/>
        <v>25.63303797</v>
      </c>
      <c r="L440" s="3">
        <f t="shared" si="41"/>
        <v>324.0016</v>
      </c>
      <c r="M440" s="3"/>
      <c r="N440" s="3">
        <f t="shared" si="42"/>
        <v>23000.85436</v>
      </c>
      <c r="O440" s="3">
        <f t="shared" si="43"/>
        <v>145.5750276</v>
      </c>
      <c r="P440" s="3">
        <f t="shared" si="44"/>
        <v>1840.068348</v>
      </c>
      <c r="Q440" s="3"/>
      <c r="R440" s="3">
        <f t="shared" ref="R440:T440" si="473">N440-J440</f>
        <v>18950.83436</v>
      </c>
      <c r="S440" s="3">
        <f t="shared" si="473"/>
        <v>119.9419896</v>
      </c>
      <c r="T440" s="3">
        <f t="shared" si="473"/>
        <v>1516.066748</v>
      </c>
      <c r="U440" s="3"/>
      <c r="V440" s="3">
        <f t="shared" si="46"/>
        <v>569.3345775</v>
      </c>
      <c r="W440" s="3">
        <f t="shared" si="47"/>
        <v>89954.86325</v>
      </c>
      <c r="X440" s="3">
        <f t="shared" si="48"/>
        <v>449.3925879</v>
      </c>
      <c r="Y440" s="3"/>
      <c r="Z440" s="3"/>
    </row>
    <row r="441" ht="14.25" customHeight="1">
      <c r="A441" s="15">
        <v>4138.0</v>
      </c>
      <c r="B441" s="2">
        <v>7.0</v>
      </c>
      <c r="C441" s="2">
        <f>IF(A441&gt;=6000, 0,VLOOKUP(A441,'Fall20 data fy22 comp rev '!$K$11:$N$536,3,0))</f>
        <v>7</v>
      </c>
      <c r="D441" s="3" t="s">
        <v>1839</v>
      </c>
      <c r="E441" s="3">
        <v>0.0</v>
      </c>
      <c r="F441" s="3">
        <v>0.0</v>
      </c>
      <c r="G441" s="3">
        <v>0.0</v>
      </c>
      <c r="H441" s="3">
        <f t="shared" si="38"/>
        <v>0</v>
      </c>
      <c r="I441" s="88">
        <f t="shared" si="39"/>
        <v>0</v>
      </c>
      <c r="J441" s="3">
        <v>0.0</v>
      </c>
      <c r="K441" s="3">
        <f t="shared" si="40"/>
        <v>0</v>
      </c>
      <c r="L441" s="3">
        <f t="shared" si="41"/>
        <v>0</v>
      </c>
      <c r="M441" s="3"/>
      <c r="N441" s="3">
        <f t="shared" si="42"/>
        <v>0</v>
      </c>
      <c r="O441" s="3">
        <f t="shared" si="43"/>
        <v>0</v>
      </c>
      <c r="P441" s="3" t="str">
        <f t="shared" si="44"/>
        <v>#DIV/0!</v>
      </c>
      <c r="Q441" s="3"/>
      <c r="R441" s="3">
        <f t="shared" ref="R441:T441" si="474">N441-J441</f>
        <v>0</v>
      </c>
      <c r="S441" s="3">
        <f t="shared" si="474"/>
        <v>0</v>
      </c>
      <c r="T441" s="3" t="str">
        <f t="shared" si="474"/>
        <v>#DIV/0!</v>
      </c>
      <c r="U441" s="3"/>
      <c r="V441" s="3">
        <f t="shared" si="46"/>
        <v>594.9676155</v>
      </c>
      <c r="W441" s="3">
        <f t="shared" si="47"/>
        <v>0</v>
      </c>
      <c r="X441" s="3">
        <f t="shared" si="48"/>
        <v>594.9676155</v>
      </c>
      <c r="Y441" s="3"/>
      <c r="Z441" s="3"/>
    </row>
    <row r="442" ht="14.25" customHeight="1">
      <c r="A442" s="15">
        <v>4139.0</v>
      </c>
      <c r="B442" s="2">
        <v>7.0</v>
      </c>
      <c r="C442" s="2">
        <f>IF(A442&gt;=6000, 0,VLOOKUP(A442,'Fall20 data fy22 comp rev '!$K$11:$N$536,3,0))</f>
        <v>7</v>
      </c>
      <c r="D442" s="3" t="s">
        <v>489</v>
      </c>
      <c r="E442" s="3">
        <v>159.0</v>
      </c>
      <c r="F442" s="3">
        <v>156.0</v>
      </c>
      <c r="G442" s="3">
        <v>0.0</v>
      </c>
      <c r="H442" s="3">
        <f t="shared" si="38"/>
        <v>156</v>
      </c>
      <c r="I442" s="88">
        <f t="shared" si="39"/>
        <v>0.9811320755</v>
      </c>
      <c r="J442" s="3">
        <v>512272.8</v>
      </c>
      <c r="K442" s="3">
        <f t="shared" si="40"/>
        <v>3221.841509</v>
      </c>
      <c r="L442" s="3">
        <f t="shared" si="41"/>
        <v>3283.8</v>
      </c>
      <c r="M442" s="3"/>
      <c r="N442" s="3">
        <f t="shared" si="42"/>
        <v>287050.6624</v>
      </c>
      <c r="O442" s="3">
        <f t="shared" si="43"/>
        <v>1805.350078</v>
      </c>
      <c r="P442" s="3">
        <f t="shared" si="44"/>
        <v>1840.068348</v>
      </c>
      <c r="Q442" s="3"/>
      <c r="R442" s="3">
        <f t="shared" ref="R442:T442" si="475">N442-J442</f>
        <v>-225222.1376</v>
      </c>
      <c r="S442" s="3">
        <f t="shared" si="475"/>
        <v>-1416.491432</v>
      </c>
      <c r="T442" s="3">
        <f t="shared" si="475"/>
        <v>-1443.731652</v>
      </c>
      <c r="U442" s="3"/>
      <c r="V442" s="3">
        <f t="shared" si="46"/>
        <v>0</v>
      </c>
      <c r="W442" s="3">
        <f t="shared" si="47"/>
        <v>0</v>
      </c>
      <c r="X442" s="3">
        <f t="shared" si="48"/>
        <v>0</v>
      </c>
      <c r="Y442" s="3"/>
      <c r="Z442" s="3"/>
    </row>
    <row r="443" ht="14.25" customHeight="1">
      <c r="A443" s="15">
        <v>4140.0</v>
      </c>
      <c r="B443" s="2">
        <v>7.0</v>
      </c>
      <c r="C443" s="2">
        <f>IF(A443&gt;=6000, 0,VLOOKUP(A443,'Fall20 data fy22 comp rev '!$K$11:$N$536,3,0))</f>
        <v>7</v>
      </c>
      <c r="D443" s="3" t="s">
        <v>490</v>
      </c>
      <c r="E443" s="3">
        <v>822.0</v>
      </c>
      <c r="F443" s="3">
        <v>57.0</v>
      </c>
      <c r="G443" s="3">
        <v>27.0</v>
      </c>
      <c r="H443" s="3">
        <f t="shared" si="38"/>
        <v>70.5</v>
      </c>
      <c r="I443" s="88">
        <f t="shared" si="39"/>
        <v>0.08576642336</v>
      </c>
      <c r="J443" s="3">
        <v>24847.42</v>
      </c>
      <c r="K443" s="3">
        <f t="shared" si="40"/>
        <v>30.22800487</v>
      </c>
      <c r="L443" s="3">
        <f t="shared" si="41"/>
        <v>352.4456738</v>
      </c>
      <c r="M443" s="3"/>
      <c r="N443" s="3">
        <f t="shared" si="42"/>
        <v>129724.8186</v>
      </c>
      <c r="O443" s="3">
        <f t="shared" si="43"/>
        <v>157.816081</v>
      </c>
      <c r="P443" s="3">
        <f t="shared" si="44"/>
        <v>1840.068348</v>
      </c>
      <c r="Q443" s="3"/>
      <c r="R443" s="3">
        <f t="shared" ref="R443:T443" si="476">N443-J443</f>
        <v>104877.3986</v>
      </c>
      <c r="S443" s="3">
        <f t="shared" si="476"/>
        <v>127.5880761</v>
      </c>
      <c r="T443" s="3">
        <f t="shared" si="476"/>
        <v>1487.622675</v>
      </c>
      <c r="U443" s="3"/>
      <c r="V443" s="3">
        <f t="shared" si="46"/>
        <v>564.7396106</v>
      </c>
      <c r="W443" s="3">
        <f t="shared" si="47"/>
        <v>464215.9599</v>
      </c>
      <c r="X443" s="3">
        <f t="shared" si="48"/>
        <v>437.1515345</v>
      </c>
      <c r="Y443" s="3"/>
      <c r="Z443" s="3"/>
    </row>
    <row r="444" ht="14.25" customHeight="1">
      <c r="A444" s="15">
        <v>4142.0</v>
      </c>
      <c r="B444" s="2">
        <v>7.0</v>
      </c>
      <c r="C444" s="2">
        <f>IF(A444&gt;=6000, 0,VLOOKUP(A444,'Fall20 data fy22 comp rev '!$K$11:$N$536,3,0))</f>
        <v>7</v>
      </c>
      <c r="D444" s="3" t="s">
        <v>491</v>
      </c>
      <c r="E444" s="3">
        <v>372.0</v>
      </c>
      <c r="F444" s="3">
        <v>175.0</v>
      </c>
      <c r="G444" s="3">
        <v>16.0</v>
      </c>
      <c r="H444" s="3">
        <f t="shared" si="38"/>
        <v>183</v>
      </c>
      <c r="I444" s="88">
        <f t="shared" si="39"/>
        <v>0.4919354839</v>
      </c>
      <c r="J444" s="3">
        <v>369536.96</v>
      </c>
      <c r="K444" s="3">
        <f t="shared" si="40"/>
        <v>993.3789247</v>
      </c>
      <c r="L444" s="3">
        <f t="shared" si="41"/>
        <v>2019.32765</v>
      </c>
      <c r="M444" s="3"/>
      <c r="N444" s="3">
        <f t="shared" si="42"/>
        <v>336732.5078</v>
      </c>
      <c r="O444" s="3">
        <f t="shared" si="43"/>
        <v>905.1949133</v>
      </c>
      <c r="P444" s="3">
        <f t="shared" si="44"/>
        <v>1840.068348</v>
      </c>
      <c r="Q444" s="3"/>
      <c r="R444" s="3">
        <f t="shared" ref="R444:T444" si="477">N444-J444</f>
        <v>-32804.45224</v>
      </c>
      <c r="S444" s="3">
        <f t="shared" si="477"/>
        <v>-88.1840114</v>
      </c>
      <c r="T444" s="3">
        <f t="shared" si="477"/>
        <v>-179.2593019</v>
      </c>
      <c r="U444" s="3"/>
      <c r="V444" s="3">
        <f t="shared" si="46"/>
        <v>0</v>
      </c>
      <c r="W444" s="3">
        <f t="shared" si="47"/>
        <v>0</v>
      </c>
      <c r="X444" s="3">
        <f t="shared" si="48"/>
        <v>0</v>
      </c>
      <c r="Y444" s="3"/>
      <c r="Z444" s="3"/>
    </row>
    <row r="445" ht="14.25" customHeight="1">
      <c r="A445" s="15">
        <v>4143.0</v>
      </c>
      <c r="B445" s="2">
        <v>7.0</v>
      </c>
      <c r="C445" s="2">
        <f>IF(A445&gt;=6000, 0,VLOOKUP(A445,'Fall20 data fy22 comp rev '!$K$11:$N$536,3,0))</f>
        <v>7</v>
      </c>
      <c r="D445" s="3" t="s">
        <v>492</v>
      </c>
      <c r="E445" s="3">
        <v>688.0</v>
      </c>
      <c r="F445" s="3">
        <v>432.0</v>
      </c>
      <c r="G445" s="3">
        <v>90.0</v>
      </c>
      <c r="H445" s="3">
        <f t="shared" si="38"/>
        <v>477</v>
      </c>
      <c r="I445" s="88">
        <f t="shared" si="39"/>
        <v>0.6933139535</v>
      </c>
      <c r="J445" s="3">
        <v>1357413.46</v>
      </c>
      <c r="K445" s="3">
        <f t="shared" si="40"/>
        <v>1972.98468</v>
      </c>
      <c r="L445" s="3">
        <f t="shared" si="41"/>
        <v>2845.730524</v>
      </c>
      <c r="M445" s="3"/>
      <c r="N445" s="3">
        <f t="shared" si="42"/>
        <v>877712.6022</v>
      </c>
      <c r="O445" s="3">
        <f t="shared" si="43"/>
        <v>1275.745061</v>
      </c>
      <c r="P445" s="3">
        <f t="shared" si="44"/>
        <v>1840.068348</v>
      </c>
      <c r="Q445" s="3"/>
      <c r="R445" s="3">
        <f t="shared" ref="R445:T445" si="478">N445-J445</f>
        <v>-479700.8578</v>
      </c>
      <c r="S445" s="3">
        <f t="shared" si="478"/>
        <v>-697.2396189</v>
      </c>
      <c r="T445" s="3">
        <f t="shared" si="478"/>
        <v>-1005.662176</v>
      </c>
      <c r="U445" s="3"/>
      <c r="V445" s="3">
        <f t="shared" si="46"/>
        <v>0</v>
      </c>
      <c r="W445" s="3">
        <f t="shared" si="47"/>
        <v>0</v>
      </c>
      <c r="X445" s="3">
        <f t="shared" si="48"/>
        <v>0</v>
      </c>
      <c r="Y445" s="3"/>
      <c r="Z445" s="3"/>
    </row>
    <row r="446" ht="14.25" customHeight="1">
      <c r="A446" s="15">
        <v>4144.0</v>
      </c>
      <c r="B446" s="2">
        <v>7.0</v>
      </c>
      <c r="C446" s="2">
        <f>IF(A446&gt;=6000, 0,VLOOKUP(A446,'Fall20 data fy22 comp rev '!$K$11:$N$536,3,0))</f>
        <v>7</v>
      </c>
      <c r="D446" s="3" t="s">
        <v>493</v>
      </c>
      <c r="E446" s="3">
        <v>63.0</v>
      </c>
      <c r="F446" s="3">
        <v>9.0</v>
      </c>
      <c r="G446" s="3">
        <v>11.0</v>
      </c>
      <c r="H446" s="3">
        <f t="shared" si="38"/>
        <v>14.5</v>
      </c>
      <c r="I446" s="88">
        <f t="shared" si="39"/>
        <v>0.2301587302</v>
      </c>
      <c r="J446" s="3">
        <v>13682.5</v>
      </c>
      <c r="K446" s="3">
        <f t="shared" si="40"/>
        <v>217.1825397</v>
      </c>
      <c r="L446" s="3">
        <f t="shared" si="41"/>
        <v>943.6206897</v>
      </c>
      <c r="M446" s="3"/>
      <c r="N446" s="3">
        <f t="shared" si="42"/>
        <v>26680.99105</v>
      </c>
      <c r="O446" s="3">
        <f t="shared" si="43"/>
        <v>423.5077945</v>
      </c>
      <c r="P446" s="3">
        <f t="shared" si="44"/>
        <v>1840.068348</v>
      </c>
      <c r="Q446" s="3"/>
      <c r="R446" s="3">
        <f t="shared" ref="R446:T446" si="479">N446-J446</f>
        <v>12998.49105</v>
      </c>
      <c r="S446" s="3">
        <f t="shared" si="479"/>
        <v>206.3252548</v>
      </c>
      <c r="T446" s="3">
        <f t="shared" si="479"/>
        <v>896.4476588</v>
      </c>
      <c r="U446" s="3"/>
      <c r="V446" s="3">
        <f t="shared" si="46"/>
        <v>377.7850758</v>
      </c>
      <c r="W446" s="3">
        <f t="shared" si="47"/>
        <v>23800.45978</v>
      </c>
      <c r="X446" s="3">
        <f t="shared" si="48"/>
        <v>171.459821</v>
      </c>
      <c r="Y446" s="3"/>
      <c r="Z446" s="3"/>
    </row>
    <row r="447" ht="14.25" customHeight="1">
      <c r="A447" s="15">
        <v>4145.0</v>
      </c>
      <c r="B447" s="2">
        <v>7.0</v>
      </c>
      <c r="C447" s="2">
        <f>IF(A447&gt;=6000, 0,VLOOKUP(A447,'Fall20 data fy22 comp rev '!$K$11:$N$536,3,0))</f>
        <v>7</v>
      </c>
      <c r="D447" s="3" t="s">
        <v>494</v>
      </c>
      <c r="E447" s="3">
        <v>30.0</v>
      </c>
      <c r="F447" s="3">
        <v>16.0</v>
      </c>
      <c r="G447" s="3">
        <v>2.0</v>
      </c>
      <c r="H447" s="3">
        <f t="shared" si="38"/>
        <v>17</v>
      </c>
      <c r="I447" s="88">
        <f t="shared" si="39"/>
        <v>0.5666666667</v>
      </c>
      <c r="J447" s="3">
        <v>39569.79</v>
      </c>
      <c r="K447" s="3">
        <f t="shared" si="40"/>
        <v>1318.993</v>
      </c>
      <c r="L447" s="3">
        <f t="shared" si="41"/>
        <v>2327.634706</v>
      </c>
      <c r="M447" s="3"/>
      <c r="N447" s="3">
        <f t="shared" si="42"/>
        <v>31281.16192</v>
      </c>
      <c r="O447" s="3">
        <f t="shared" si="43"/>
        <v>1042.705397</v>
      </c>
      <c r="P447" s="3">
        <f t="shared" si="44"/>
        <v>1840.068348</v>
      </c>
      <c r="Q447" s="3"/>
      <c r="R447" s="3">
        <f t="shared" ref="R447:T447" si="480">N447-J447</f>
        <v>-8288.628077</v>
      </c>
      <c r="S447" s="3">
        <f t="shared" si="480"/>
        <v>-276.2876026</v>
      </c>
      <c r="T447" s="3">
        <f t="shared" si="480"/>
        <v>-487.5663575</v>
      </c>
      <c r="U447" s="3"/>
      <c r="V447" s="3">
        <f t="shared" si="46"/>
        <v>0</v>
      </c>
      <c r="W447" s="3">
        <f t="shared" si="47"/>
        <v>0</v>
      </c>
      <c r="X447" s="3">
        <f t="shared" si="48"/>
        <v>0</v>
      </c>
      <c r="Y447" s="3"/>
      <c r="Z447" s="3"/>
    </row>
    <row r="448" ht="14.25" customHeight="1">
      <c r="A448" s="15">
        <v>4146.0</v>
      </c>
      <c r="B448" s="2">
        <v>7.0</v>
      </c>
      <c r="C448" s="2">
        <f>IF(A448&gt;=6000, 0,VLOOKUP(A448,'Fall20 data fy22 comp rev '!$K$11:$N$536,3,0))</f>
        <v>7</v>
      </c>
      <c r="D448" s="3" t="s">
        <v>495</v>
      </c>
      <c r="E448" s="3">
        <v>92.0</v>
      </c>
      <c r="F448" s="3">
        <v>54.0</v>
      </c>
      <c r="G448" s="3">
        <v>15.0</v>
      </c>
      <c r="H448" s="3">
        <f t="shared" si="38"/>
        <v>61.5</v>
      </c>
      <c r="I448" s="88">
        <f t="shared" si="39"/>
        <v>0.6684782609</v>
      </c>
      <c r="J448" s="3">
        <v>168732.59</v>
      </c>
      <c r="K448" s="3">
        <f t="shared" si="40"/>
        <v>1834.049891</v>
      </c>
      <c r="L448" s="3">
        <f t="shared" si="41"/>
        <v>2743.61935</v>
      </c>
      <c r="M448" s="3"/>
      <c r="N448" s="3">
        <f t="shared" si="42"/>
        <v>113164.2034</v>
      </c>
      <c r="O448" s="3">
        <f t="shared" si="43"/>
        <v>1230.045689</v>
      </c>
      <c r="P448" s="3">
        <f t="shared" si="44"/>
        <v>1840.068348</v>
      </c>
      <c r="Q448" s="3"/>
      <c r="R448" s="3">
        <f t="shared" ref="R448:T448" si="481">N448-J448</f>
        <v>-55568.38657</v>
      </c>
      <c r="S448" s="3">
        <f t="shared" si="481"/>
        <v>-604.0042019</v>
      </c>
      <c r="T448" s="3">
        <f t="shared" si="481"/>
        <v>-903.5510012</v>
      </c>
      <c r="U448" s="3"/>
      <c r="V448" s="3">
        <f t="shared" si="46"/>
        <v>0</v>
      </c>
      <c r="W448" s="3">
        <f t="shared" si="47"/>
        <v>0</v>
      </c>
      <c r="X448" s="3">
        <f t="shared" si="48"/>
        <v>0</v>
      </c>
      <c r="Y448" s="3"/>
      <c r="Z448" s="3"/>
    </row>
    <row r="449" ht="14.25" customHeight="1">
      <c r="A449" s="15">
        <v>4150.0</v>
      </c>
      <c r="B449" s="2">
        <v>7.0</v>
      </c>
      <c r="C449" s="2">
        <f>IF(A449&gt;=6000, 0,VLOOKUP(A449,'Fall20 data fy22 comp rev '!$K$11:$N$536,3,0))</f>
        <v>7</v>
      </c>
      <c r="D449" s="3" t="s">
        <v>496</v>
      </c>
      <c r="E449" s="3">
        <v>208.0</v>
      </c>
      <c r="F449" s="3">
        <v>20.0</v>
      </c>
      <c r="G449" s="3">
        <v>1.0</v>
      </c>
      <c r="H449" s="3">
        <f t="shared" si="38"/>
        <v>20.5</v>
      </c>
      <c r="I449" s="88">
        <f t="shared" si="39"/>
        <v>0.09855769231</v>
      </c>
      <c r="J449" s="3">
        <v>8318.96</v>
      </c>
      <c r="K449" s="3">
        <f t="shared" si="40"/>
        <v>39.995</v>
      </c>
      <c r="L449" s="3">
        <f t="shared" si="41"/>
        <v>405.8029268</v>
      </c>
      <c r="M449" s="3"/>
      <c r="N449" s="3">
        <f t="shared" si="42"/>
        <v>37721.40114</v>
      </c>
      <c r="O449" s="3">
        <f t="shared" si="43"/>
        <v>181.3528901</v>
      </c>
      <c r="P449" s="3">
        <f t="shared" si="44"/>
        <v>1840.068348</v>
      </c>
      <c r="Q449" s="3"/>
      <c r="R449" s="3">
        <f t="shared" ref="R449:T449" si="482">N449-J449</f>
        <v>29402.44114</v>
      </c>
      <c r="S449" s="3">
        <f t="shared" si="482"/>
        <v>141.3578901</v>
      </c>
      <c r="T449" s="3">
        <f t="shared" si="482"/>
        <v>1434.265422</v>
      </c>
      <c r="U449" s="3"/>
      <c r="V449" s="3">
        <f t="shared" si="46"/>
        <v>554.9726155</v>
      </c>
      <c r="W449" s="3">
        <f t="shared" si="47"/>
        <v>115434.304</v>
      </c>
      <c r="X449" s="3">
        <f t="shared" si="48"/>
        <v>413.6147254</v>
      </c>
      <c r="Y449" s="3"/>
      <c r="Z449" s="3"/>
    </row>
    <row r="450" ht="14.25" customHeight="1">
      <c r="A450" s="15">
        <v>4151.0</v>
      </c>
      <c r="B450" s="2">
        <v>7.0</v>
      </c>
      <c r="C450" s="2">
        <f>IF(A450&gt;=6000, 0,VLOOKUP(A450,'Fall20 data fy22 comp rev '!$K$11:$N$536,3,0))</f>
        <v>7</v>
      </c>
      <c r="D450" s="3" t="s">
        <v>497</v>
      </c>
      <c r="E450" s="3">
        <v>112.0</v>
      </c>
      <c r="F450" s="3">
        <v>11.0</v>
      </c>
      <c r="G450" s="3">
        <v>4.0</v>
      </c>
      <c r="H450" s="3">
        <f t="shared" si="38"/>
        <v>13</v>
      </c>
      <c r="I450" s="88">
        <f t="shared" si="39"/>
        <v>0.1160714286</v>
      </c>
      <c r="J450" s="3">
        <v>6184.49</v>
      </c>
      <c r="K450" s="3">
        <f t="shared" si="40"/>
        <v>55.21866071</v>
      </c>
      <c r="L450" s="3">
        <f t="shared" si="41"/>
        <v>475.73</v>
      </c>
      <c r="M450" s="3"/>
      <c r="N450" s="3">
        <f t="shared" si="42"/>
        <v>23920.88853</v>
      </c>
      <c r="O450" s="3">
        <f t="shared" si="43"/>
        <v>213.5793619</v>
      </c>
      <c r="P450" s="3">
        <f t="shared" si="44"/>
        <v>1840.068348</v>
      </c>
      <c r="Q450" s="3"/>
      <c r="R450" s="3">
        <f t="shared" ref="R450:T450" si="483">N450-J450</f>
        <v>17736.39853</v>
      </c>
      <c r="S450" s="3">
        <f t="shared" si="483"/>
        <v>158.3607012</v>
      </c>
      <c r="T450" s="3">
        <f t="shared" si="483"/>
        <v>1364.338348</v>
      </c>
      <c r="U450" s="3"/>
      <c r="V450" s="3">
        <f t="shared" si="46"/>
        <v>539.7489548</v>
      </c>
      <c r="W450" s="3">
        <f t="shared" si="47"/>
        <v>60451.88294</v>
      </c>
      <c r="X450" s="3">
        <f t="shared" si="48"/>
        <v>381.3882536</v>
      </c>
      <c r="Y450" s="3"/>
      <c r="Z450" s="3"/>
    </row>
    <row r="451" ht="14.25" customHeight="1">
      <c r="A451" s="15">
        <v>4152.0</v>
      </c>
      <c r="B451" s="2">
        <v>7.0</v>
      </c>
      <c r="C451" s="2">
        <f>IF(A451&gt;=6000, 0,VLOOKUP(A451,'Fall20 data fy22 comp rev '!$K$11:$N$536,3,0))</f>
        <v>7</v>
      </c>
      <c r="D451" s="3" t="s">
        <v>4415</v>
      </c>
      <c r="E451" s="3">
        <v>586.0</v>
      </c>
      <c r="F451" s="3">
        <v>25.0</v>
      </c>
      <c r="G451" s="3">
        <v>22.0</v>
      </c>
      <c r="H451" s="3">
        <f t="shared" si="38"/>
        <v>36</v>
      </c>
      <c r="I451" s="88">
        <f t="shared" si="39"/>
        <v>0.0614334471</v>
      </c>
      <c r="J451" s="3">
        <v>9085.18</v>
      </c>
      <c r="K451" s="3">
        <f t="shared" si="40"/>
        <v>15.50372014</v>
      </c>
      <c r="L451" s="3">
        <f t="shared" si="41"/>
        <v>252.3661111</v>
      </c>
      <c r="M451" s="3"/>
      <c r="N451" s="3">
        <f t="shared" si="42"/>
        <v>66242.46054</v>
      </c>
      <c r="O451" s="3">
        <f t="shared" si="43"/>
        <v>113.0417415</v>
      </c>
      <c r="P451" s="3">
        <f t="shared" si="44"/>
        <v>1840.068348</v>
      </c>
      <c r="Q451" s="3"/>
      <c r="R451" s="3">
        <f t="shared" ref="R451:T451" si="484">N451-J451</f>
        <v>57157.28054</v>
      </c>
      <c r="S451" s="3">
        <f t="shared" si="484"/>
        <v>97.5380214</v>
      </c>
      <c r="T451" s="3">
        <f t="shared" si="484"/>
        <v>1587.702237</v>
      </c>
      <c r="U451" s="3"/>
      <c r="V451" s="3">
        <f t="shared" si="46"/>
        <v>579.4638954</v>
      </c>
      <c r="W451" s="3">
        <f t="shared" si="47"/>
        <v>339565.8427</v>
      </c>
      <c r="X451" s="3">
        <f t="shared" si="48"/>
        <v>481.925874</v>
      </c>
      <c r="Y451" s="3"/>
      <c r="Z451" s="3"/>
    </row>
    <row r="452" ht="14.25" customHeight="1">
      <c r="A452" s="15">
        <v>4153.0</v>
      </c>
      <c r="B452" s="2">
        <v>7.0</v>
      </c>
      <c r="C452" s="2">
        <f>IF(A452&gt;=6000, 0,VLOOKUP(A452,'Fall20 data fy22 comp rev '!$K$11:$N$536,3,0))</f>
        <v>7</v>
      </c>
      <c r="D452" s="3" t="s">
        <v>499</v>
      </c>
      <c r="E452" s="3">
        <v>288.0</v>
      </c>
      <c r="F452" s="3">
        <v>286.0</v>
      </c>
      <c r="G452" s="3">
        <v>1.0</v>
      </c>
      <c r="H452" s="3">
        <f t="shared" si="38"/>
        <v>286.5</v>
      </c>
      <c r="I452" s="88">
        <f t="shared" si="39"/>
        <v>0.9947916667</v>
      </c>
      <c r="J452" s="3">
        <v>940808.7</v>
      </c>
      <c r="K452" s="3">
        <f t="shared" si="40"/>
        <v>3266.696875</v>
      </c>
      <c r="L452" s="3">
        <f t="shared" si="41"/>
        <v>3283.8</v>
      </c>
      <c r="M452" s="3"/>
      <c r="N452" s="3">
        <f t="shared" si="42"/>
        <v>527179.5818</v>
      </c>
      <c r="O452" s="3">
        <f t="shared" si="43"/>
        <v>1830.484659</v>
      </c>
      <c r="P452" s="3">
        <f t="shared" si="44"/>
        <v>1840.068348</v>
      </c>
      <c r="Q452" s="3"/>
      <c r="R452" s="3">
        <f t="shared" ref="R452:T452" si="485">N452-J452</f>
        <v>-413629.1182</v>
      </c>
      <c r="S452" s="3">
        <f t="shared" si="485"/>
        <v>-1436.212216</v>
      </c>
      <c r="T452" s="3">
        <f t="shared" si="485"/>
        <v>-1443.731652</v>
      </c>
      <c r="U452" s="3"/>
      <c r="V452" s="3">
        <f t="shared" si="46"/>
        <v>0</v>
      </c>
      <c r="W452" s="3">
        <f t="shared" si="47"/>
        <v>0</v>
      </c>
      <c r="X452" s="3">
        <f t="shared" si="48"/>
        <v>0</v>
      </c>
      <c r="Y452" s="3"/>
      <c r="Z452" s="3"/>
    </row>
    <row r="453" ht="14.25" customHeight="1">
      <c r="A453" s="15">
        <v>4155.0</v>
      </c>
      <c r="B453" s="2">
        <v>7.0</v>
      </c>
      <c r="C453" s="2">
        <f>IF(A453&gt;=6000, 0,VLOOKUP(A453,'Fall20 data fy22 comp rev '!$K$11:$N$536,3,0))</f>
        <v>7</v>
      </c>
      <c r="D453" s="3" t="s">
        <v>500</v>
      </c>
      <c r="E453" s="3">
        <v>121.0</v>
      </c>
      <c r="F453" s="3">
        <v>96.0</v>
      </c>
      <c r="G453" s="3">
        <v>0.0</v>
      </c>
      <c r="H453" s="3">
        <f t="shared" si="38"/>
        <v>96</v>
      </c>
      <c r="I453" s="88">
        <f t="shared" si="39"/>
        <v>0.7933884298</v>
      </c>
      <c r="J453" s="3">
        <v>312672.49</v>
      </c>
      <c r="K453" s="3">
        <f t="shared" si="40"/>
        <v>2584.070165</v>
      </c>
      <c r="L453" s="3">
        <f t="shared" si="41"/>
        <v>3257.005104</v>
      </c>
      <c r="M453" s="3"/>
      <c r="N453" s="3">
        <f t="shared" si="42"/>
        <v>176646.5614</v>
      </c>
      <c r="O453" s="3">
        <f t="shared" si="43"/>
        <v>1459.888938</v>
      </c>
      <c r="P453" s="3">
        <f t="shared" si="44"/>
        <v>1840.068348</v>
      </c>
      <c r="Q453" s="3"/>
      <c r="R453" s="3">
        <f t="shared" ref="R453:T453" si="486">N453-J453</f>
        <v>-136025.9286</v>
      </c>
      <c r="S453" s="3">
        <f t="shared" si="486"/>
        <v>-1124.181228</v>
      </c>
      <c r="T453" s="3">
        <f t="shared" si="486"/>
        <v>-1416.936756</v>
      </c>
      <c r="U453" s="3"/>
      <c r="V453" s="3">
        <f t="shared" si="46"/>
        <v>0</v>
      </c>
      <c r="W453" s="3">
        <f t="shared" si="47"/>
        <v>0</v>
      </c>
      <c r="X453" s="3">
        <f t="shared" si="48"/>
        <v>0</v>
      </c>
      <c r="Y453" s="3"/>
      <c r="Z453" s="3"/>
    </row>
    <row r="454" ht="14.25" customHeight="1">
      <c r="A454" s="15">
        <v>4159.0</v>
      </c>
      <c r="B454" s="2">
        <v>7.0</v>
      </c>
      <c r="C454" s="2">
        <f>IF(A454&gt;=6000, 0,VLOOKUP(A454,'Fall20 data fy22 comp rev '!$K$11:$N$536,3,0))</f>
        <v>7</v>
      </c>
      <c r="D454" s="3" t="s">
        <v>3384</v>
      </c>
      <c r="E454" s="3">
        <v>986.0</v>
      </c>
      <c r="F454" s="3">
        <v>156.0</v>
      </c>
      <c r="G454" s="3">
        <v>49.0</v>
      </c>
      <c r="H454" s="3">
        <f t="shared" si="38"/>
        <v>180.5</v>
      </c>
      <c r="I454" s="88">
        <f t="shared" si="39"/>
        <v>0.1830628803</v>
      </c>
      <c r="J454" s="3">
        <v>154557.52</v>
      </c>
      <c r="K454" s="3">
        <f t="shared" si="40"/>
        <v>156.7520487</v>
      </c>
      <c r="L454" s="3">
        <f t="shared" si="41"/>
        <v>856.274349</v>
      </c>
      <c r="M454" s="3"/>
      <c r="N454" s="3">
        <f t="shared" si="42"/>
        <v>332132.3369</v>
      </c>
      <c r="O454" s="3">
        <f t="shared" si="43"/>
        <v>336.8482119</v>
      </c>
      <c r="P454" s="3">
        <f t="shared" si="44"/>
        <v>1840.068348</v>
      </c>
      <c r="Q454" s="3"/>
      <c r="R454" s="3">
        <f t="shared" ref="R454:T454" si="487">N454-J454</f>
        <v>177574.8169</v>
      </c>
      <c r="S454" s="3">
        <f t="shared" si="487"/>
        <v>180.0961632</v>
      </c>
      <c r="T454" s="3">
        <f t="shared" si="487"/>
        <v>983.7939994</v>
      </c>
      <c r="U454" s="3"/>
      <c r="V454" s="3">
        <f t="shared" si="46"/>
        <v>438.2155668</v>
      </c>
      <c r="W454" s="3">
        <f t="shared" si="47"/>
        <v>432080.5489</v>
      </c>
      <c r="X454" s="3">
        <f t="shared" si="48"/>
        <v>258.1194036</v>
      </c>
      <c r="Y454" s="3"/>
      <c r="Z454" s="3"/>
    </row>
    <row r="455" ht="14.25" customHeight="1">
      <c r="A455" s="15">
        <v>4160.0</v>
      </c>
      <c r="B455" s="2">
        <v>7.0</v>
      </c>
      <c r="C455" s="2">
        <f>IF(A455&gt;=6000, 0,VLOOKUP(A455,'Fall20 data fy22 comp rev '!$K$11:$N$536,3,0))</f>
        <v>7</v>
      </c>
      <c r="D455" s="3" t="s">
        <v>502</v>
      </c>
      <c r="E455" s="3">
        <v>745.0</v>
      </c>
      <c r="F455" s="3">
        <v>64.0</v>
      </c>
      <c r="G455" s="3">
        <v>23.0</v>
      </c>
      <c r="H455" s="3">
        <f t="shared" si="38"/>
        <v>75.5</v>
      </c>
      <c r="I455" s="88">
        <f t="shared" si="39"/>
        <v>0.1013422819</v>
      </c>
      <c r="J455" s="3">
        <v>34698.82</v>
      </c>
      <c r="K455" s="3">
        <f t="shared" si="40"/>
        <v>46.57559732</v>
      </c>
      <c r="L455" s="3">
        <f t="shared" si="41"/>
        <v>459.5870199</v>
      </c>
      <c r="M455" s="3"/>
      <c r="N455" s="3">
        <f t="shared" si="42"/>
        <v>138925.1603</v>
      </c>
      <c r="O455" s="3">
        <f t="shared" si="43"/>
        <v>186.4767252</v>
      </c>
      <c r="P455" s="3">
        <f t="shared" si="44"/>
        <v>1840.068348</v>
      </c>
      <c r="Q455" s="3"/>
      <c r="R455" s="3">
        <f t="shared" ref="R455:T455" si="488">N455-J455</f>
        <v>104226.3403</v>
      </c>
      <c r="S455" s="3">
        <f t="shared" si="488"/>
        <v>139.9011279</v>
      </c>
      <c r="T455" s="3">
        <f t="shared" si="488"/>
        <v>1380.481329</v>
      </c>
      <c r="U455" s="3"/>
      <c r="V455" s="3">
        <f t="shared" si="46"/>
        <v>548.3920182</v>
      </c>
      <c r="W455" s="3">
        <f t="shared" si="47"/>
        <v>408552.0535</v>
      </c>
      <c r="X455" s="3">
        <f t="shared" si="48"/>
        <v>408.4908903</v>
      </c>
      <c r="Y455" s="3"/>
      <c r="Z455" s="3"/>
    </row>
    <row r="456" ht="14.25" customHeight="1">
      <c r="A456" s="15">
        <v>4161.0</v>
      </c>
      <c r="B456" s="2">
        <v>7.0</v>
      </c>
      <c r="C456" s="2">
        <f>IF(A456&gt;=6000, 0,VLOOKUP(A456,'Fall20 data fy22 comp rev '!$K$11:$N$536,3,0))</f>
        <v>7</v>
      </c>
      <c r="D456" s="3" t="s">
        <v>4416</v>
      </c>
      <c r="E456" s="3">
        <v>199.0</v>
      </c>
      <c r="F456" s="3">
        <v>92.0</v>
      </c>
      <c r="G456" s="3">
        <v>20.0</v>
      </c>
      <c r="H456" s="3">
        <f t="shared" si="38"/>
        <v>102</v>
      </c>
      <c r="I456" s="88">
        <f t="shared" si="39"/>
        <v>0.5125628141</v>
      </c>
      <c r="J456" s="3">
        <v>214651.06</v>
      </c>
      <c r="K456" s="3">
        <f t="shared" si="40"/>
        <v>1078.648543</v>
      </c>
      <c r="L456" s="3">
        <f t="shared" si="41"/>
        <v>2104.422157</v>
      </c>
      <c r="M456" s="3"/>
      <c r="N456" s="3">
        <f t="shared" si="42"/>
        <v>187686.9715</v>
      </c>
      <c r="O456" s="3">
        <f t="shared" si="43"/>
        <v>943.1506107</v>
      </c>
      <c r="P456" s="3">
        <f t="shared" si="44"/>
        <v>1840.068348</v>
      </c>
      <c r="Q456" s="3"/>
      <c r="R456" s="3">
        <f t="shared" ref="R456:T456" si="489">N456-J456</f>
        <v>-26964.08846</v>
      </c>
      <c r="S456" s="3">
        <f t="shared" si="489"/>
        <v>-135.497932</v>
      </c>
      <c r="T456" s="3">
        <f t="shared" si="489"/>
        <v>-264.3538084</v>
      </c>
      <c r="U456" s="3"/>
      <c r="V456" s="3">
        <f t="shared" si="46"/>
        <v>0</v>
      </c>
      <c r="W456" s="3">
        <f t="shared" si="47"/>
        <v>0</v>
      </c>
      <c r="X456" s="3">
        <f t="shared" si="48"/>
        <v>0</v>
      </c>
      <c r="Y456" s="3"/>
      <c r="Z456" s="3"/>
    </row>
    <row r="457" ht="14.25" customHeight="1">
      <c r="A457" s="15">
        <v>4162.0</v>
      </c>
      <c r="B457" s="2">
        <v>7.0</v>
      </c>
      <c r="C457" s="2">
        <f>IF(A457&gt;=6000, 0,VLOOKUP(A457,'Fall20 data fy22 comp rev '!$K$11:$N$536,3,0))</f>
        <v>7</v>
      </c>
      <c r="D457" s="3" t="s">
        <v>504</v>
      </c>
      <c r="E457" s="3">
        <v>116.0</v>
      </c>
      <c r="F457" s="3">
        <v>37.0</v>
      </c>
      <c r="G457" s="3">
        <v>18.0</v>
      </c>
      <c r="H457" s="3">
        <f t="shared" si="38"/>
        <v>46</v>
      </c>
      <c r="I457" s="88">
        <f t="shared" si="39"/>
        <v>0.3965517241</v>
      </c>
      <c r="J457" s="3">
        <v>74870.64</v>
      </c>
      <c r="K457" s="3">
        <f t="shared" si="40"/>
        <v>645.4365517</v>
      </c>
      <c r="L457" s="3">
        <f t="shared" si="41"/>
        <v>1627.622609</v>
      </c>
      <c r="M457" s="3"/>
      <c r="N457" s="3">
        <f t="shared" si="42"/>
        <v>84643.14403</v>
      </c>
      <c r="O457" s="3">
        <f t="shared" si="43"/>
        <v>729.6822761</v>
      </c>
      <c r="P457" s="3">
        <f t="shared" si="44"/>
        <v>1840.068348</v>
      </c>
      <c r="Q457" s="3"/>
      <c r="R457" s="3">
        <f t="shared" ref="R457:T457" si="490">N457-J457</f>
        <v>9772.504027</v>
      </c>
      <c r="S457" s="3">
        <f t="shared" si="490"/>
        <v>84.24572437</v>
      </c>
      <c r="T457" s="3">
        <f t="shared" si="490"/>
        <v>212.4457397</v>
      </c>
      <c r="U457" s="3"/>
      <c r="V457" s="3">
        <f t="shared" si="46"/>
        <v>0</v>
      </c>
      <c r="W457" s="3">
        <f t="shared" si="47"/>
        <v>0</v>
      </c>
      <c r="X457" s="3">
        <f t="shared" si="48"/>
        <v>0</v>
      </c>
      <c r="Y457" s="3"/>
      <c r="Z457" s="3"/>
    </row>
    <row r="458" ht="14.25" customHeight="1">
      <c r="A458" s="15">
        <v>4163.0</v>
      </c>
      <c r="B458" s="2">
        <v>7.0</v>
      </c>
      <c r="C458" s="2">
        <f>IF(A458&gt;=6000, 0,VLOOKUP(A458,'Fall20 data fy22 comp rev '!$K$11:$N$536,3,0))</f>
        <v>7</v>
      </c>
      <c r="D458" s="3" t="s">
        <v>4417</v>
      </c>
      <c r="E458" s="3">
        <v>0.0</v>
      </c>
      <c r="F458" s="3">
        <v>0.0</v>
      </c>
      <c r="G458" s="3">
        <v>0.0</v>
      </c>
      <c r="H458" s="3">
        <f t="shared" si="38"/>
        <v>0</v>
      </c>
      <c r="I458" s="88">
        <f t="shared" si="39"/>
        <v>0</v>
      </c>
      <c r="J458" s="3">
        <v>0.0</v>
      </c>
      <c r="K458" s="3">
        <f t="shared" si="40"/>
        <v>0</v>
      </c>
      <c r="L458" s="3">
        <f t="shared" si="41"/>
        <v>0</v>
      </c>
      <c r="M458" s="3"/>
      <c r="N458" s="3">
        <f t="shared" si="42"/>
        <v>0</v>
      </c>
      <c r="O458" s="3">
        <f t="shared" si="43"/>
        <v>0</v>
      </c>
      <c r="P458" s="3" t="str">
        <f t="shared" si="44"/>
        <v>#DIV/0!</v>
      </c>
      <c r="Q458" s="3"/>
      <c r="R458" s="3">
        <f t="shared" ref="R458:T458" si="491">N458-J458</f>
        <v>0</v>
      </c>
      <c r="S458" s="3">
        <f t="shared" si="491"/>
        <v>0</v>
      </c>
      <c r="T458" s="3" t="str">
        <f t="shared" si="491"/>
        <v>#DIV/0!</v>
      </c>
      <c r="U458" s="3"/>
      <c r="V458" s="3">
        <f t="shared" si="46"/>
        <v>594.9676155</v>
      </c>
      <c r="W458" s="3">
        <f t="shared" si="47"/>
        <v>0</v>
      </c>
      <c r="X458" s="3">
        <f t="shared" si="48"/>
        <v>594.9676155</v>
      </c>
      <c r="Y458" s="3"/>
      <c r="Z458" s="3"/>
    </row>
    <row r="459" ht="14.25" customHeight="1">
      <c r="A459" s="15">
        <v>4164.0</v>
      </c>
      <c r="B459" s="2">
        <v>7.0</v>
      </c>
      <c r="C459" s="2">
        <f>IF(A459&gt;=6000, 0,VLOOKUP(A459,'Fall20 data fy22 comp rev '!$K$11:$N$536,3,0))</f>
        <v>7</v>
      </c>
      <c r="D459" s="3" t="s">
        <v>505</v>
      </c>
      <c r="E459" s="3">
        <v>94.0</v>
      </c>
      <c r="F459" s="3">
        <v>39.0</v>
      </c>
      <c r="G459" s="3">
        <v>8.0</v>
      </c>
      <c r="H459" s="3">
        <f t="shared" si="38"/>
        <v>43</v>
      </c>
      <c r="I459" s="88">
        <f t="shared" si="39"/>
        <v>0.4574468085</v>
      </c>
      <c r="J459" s="3">
        <v>80726.75</v>
      </c>
      <c r="K459" s="3">
        <f t="shared" si="40"/>
        <v>858.7952128</v>
      </c>
      <c r="L459" s="3">
        <f t="shared" si="41"/>
        <v>1877.366279</v>
      </c>
      <c r="M459" s="3"/>
      <c r="N459" s="3">
        <f t="shared" si="42"/>
        <v>79122.93898</v>
      </c>
      <c r="O459" s="3">
        <f t="shared" si="43"/>
        <v>841.7333934</v>
      </c>
      <c r="P459" s="3">
        <f t="shared" si="44"/>
        <v>1840.068348</v>
      </c>
      <c r="Q459" s="3"/>
      <c r="R459" s="3">
        <f t="shared" ref="R459:T459" si="492">N459-J459</f>
        <v>-1603.811018</v>
      </c>
      <c r="S459" s="3">
        <f t="shared" si="492"/>
        <v>-17.06181934</v>
      </c>
      <c r="T459" s="3">
        <f t="shared" si="492"/>
        <v>-37.29793065</v>
      </c>
      <c r="U459" s="3"/>
      <c r="V459" s="3">
        <f t="shared" si="46"/>
        <v>0</v>
      </c>
      <c r="W459" s="3">
        <f t="shared" si="47"/>
        <v>0</v>
      </c>
      <c r="X459" s="3">
        <f t="shared" si="48"/>
        <v>0</v>
      </c>
      <c r="Y459" s="3"/>
      <c r="Z459" s="3"/>
    </row>
    <row r="460" ht="14.25" customHeight="1">
      <c r="A460" s="15">
        <v>4166.0</v>
      </c>
      <c r="B460" s="2">
        <v>7.0</v>
      </c>
      <c r="C460" s="2">
        <f>IF(A460&gt;=6000, 0,VLOOKUP(A460,'Fall20 data fy22 comp rev '!$K$11:$N$536,3,0))</f>
        <v>7</v>
      </c>
      <c r="D460" s="3" t="s">
        <v>506</v>
      </c>
      <c r="E460" s="3">
        <v>170.0</v>
      </c>
      <c r="F460" s="3">
        <v>129.0</v>
      </c>
      <c r="G460" s="3">
        <v>13.0</v>
      </c>
      <c r="H460" s="3">
        <f t="shared" si="38"/>
        <v>135.5</v>
      </c>
      <c r="I460" s="88">
        <f t="shared" si="39"/>
        <v>0.7970588235</v>
      </c>
      <c r="J460" s="3">
        <v>443367.73</v>
      </c>
      <c r="K460" s="3">
        <f t="shared" si="40"/>
        <v>2608.045471</v>
      </c>
      <c r="L460" s="3">
        <f t="shared" si="41"/>
        <v>3272.086568</v>
      </c>
      <c r="M460" s="3"/>
      <c r="N460" s="3">
        <f t="shared" si="42"/>
        <v>249329.2612</v>
      </c>
      <c r="O460" s="3">
        <f t="shared" si="43"/>
        <v>1466.642713</v>
      </c>
      <c r="P460" s="3">
        <f t="shared" si="44"/>
        <v>1840.068348</v>
      </c>
      <c r="Q460" s="3"/>
      <c r="R460" s="3">
        <f t="shared" ref="R460:T460" si="493">N460-J460</f>
        <v>-194038.4688</v>
      </c>
      <c r="S460" s="3">
        <f t="shared" si="493"/>
        <v>-1141.402758</v>
      </c>
      <c r="T460" s="3">
        <f t="shared" si="493"/>
        <v>-1432.01822</v>
      </c>
      <c r="U460" s="3"/>
      <c r="V460" s="3">
        <f t="shared" si="46"/>
        <v>0</v>
      </c>
      <c r="W460" s="3">
        <f t="shared" si="47"/>
        <v>0</v>
      </c>
      <c r="X460" s="3">
        <f t="shared" si="48"/>
        <v>0</v>
      </c>
      <c r="Y460" s="3"/>
      <c r="Z460" s="3"/>
    </row>
    <row r="461" ht="14.25" customHeight="1">
      <c r="A461" s="15">
        <v>4167.0</v>
      </c>
      <c r="B461" s="2">
        <v>7.0</v>
      </c>
      <c r="C461" s="2">
        <f>IF(A461&gt;=6000, 0,VLOOKUP(A461,'Fall20 data fy22 comp rev '!$K$11:$N$536,3,0))</f>
        <v>7</v>
      </c>
      <c r="D461" s="3" t="s">
        <v>507</v>
      </c>
      <c r="E461" s="3">
        <v>326.0</v>
      </c>
      <c r="F461" s="3">
        <v>18.0</v>
      </c>
      <c r="G461" s="3">
        <v>3.0</v>
      </c>
      <c r="H461" s="3">
        <f t="shared" si="38"/>
        <v>19.5</v>
      </c>
      <c r="I461" s="88">
        <f t="shared" si="39"/>
        <v>0.05981595092</v>
      </c>
      <c r="J461" s="3">
        <v>4816.24</v>
      </c>
      <c r="K461" s="3">
        <f t="shared" si="40"/>
        <v>14.77374233</v>
      </c>
      <c r="L461" s="3">
        <f t="shared" si="41"/>
        <v>246.9866667</v>
      </c>
      <c r="M461" s="3"/>
      <c r="N461" s="3">
        <f t="shared" si="42"/>
        <v>35881.33279</v>
      </c>
      <c r="O461" s="3">
        <f t="shared" si="43"/>
        <v>110.065438</v>
      </c>
      <c r="P461" s="3">
        <f t="shared" si="44"/>
        <v>1840.068348</v>
      </c>
      <c r="Q461" s="3"/>
      <c r="R461" s="3">
        <f t="shared" ref="R461:T461" si="494">N461-J461</f>
        <v>31065.09279</v>
      </c>
      <c r="S461" s="3">
        <f t="shared" si="494"/>
        <v>95.29169569</v>
      </c>
      <c r="T461" s="3">
        <f t="shared" si="494"/>
        <v>1593.081682</v>
      </c>
      <c r="U461" s="3"/>
      <c r="V461" s="3">
        <f t="shared" si="46"/>
        <v>580.1938732</v>
      </c>
      <c r="W461" s="3">
        <f t="shared" si="47"/>
        <v>189143.2027</v>
      </c>
      <c r="X461" s="3">
        <f t="shared" si="48"/>
        <v>484.9021775</v>
      </c>
      <c r="Y461" s="3"/>
      <c r="Z461" s="3"/>
    </row>
    <row r="462" ht="14.25" customHeight="1">
      <c r="A462" s="15">
        <v>4168.0</v>
      </c>
      <c r="B462" s="2">
        <v>7.0</v>
      </c>
      <c r="C462" s="2">
        <f>IF(A462&gt;=6000, 0,VLOOKUP(A462,'Fall20 data fy22 comp rev '!$K$11:$N$536,3,0))</f>
        <v>7</v>
      </c>
      <c r="D462" s="3" t="s">
        <v>508</v>
      </c>
      <c r="E462" s="3">
        <v>91.0</v>
      </c>
      <c r="F462" s="3">
        <v>37.0</v>
      </c>
      <c r="G462" s="3">
        <v>11.0</v>
      </c>
      <c r="H462" s="3">
        <f t="shared" si="38"/>
        <v>42.5</v>
      </c>
      <c r="I462" s="88">
        <f t="shared" si="39"/>
        <v>0.467032967</v>
      </c>
      <c r="J462" s="3">
        <v>81492.97</v>
      </c>
      <c r="K462" s="3">
        <f t="shared" si="40"/>
        <v>895.5271429</v>
      </c>
      <c r="L462" s="3">
        <f t="shared" si="41"/>
        <v>1917.481647</v>
      </c>
      <c r="M462" s="3"/>
      <c r="N462" s="3">
        <f t="shared" si="42"/>
        <v>78202.90481</v>
      </c>
      <c r="O462" s="3">
        <f t="shared" si="43"/>
        <v>859.3725803</v>
      </c>
      <c r="P462" s="3">
        <f t="shared" si="44"/>
        <v>1840.068348</v>
      </c>
      <c r="Q462" s="3"/>
      <c r="R462" s="3">
        <f t="shared" ref="R462:T462" si="495">N462-J462</f>
        <v>-3290.065192</v>
      </c>
      <c r="S462" s="3">
        <f t="shared" si="495"/>
        <v>-36.15456255</v>
      </c>
      <c r="T462" s="3">
        <f t="shared" si="495"/>
        <v>-77.41329864</v>
      </c>
      <c r="U462" s="3"/>
      <c r="V462" s="3">
        <f t="shared" si="46"/>
        <v>0</v>
      </c>
      <c r="W462" s="3">
        <f t="shared" si="47"/>
        <v>0</v>
      </c>
      <c r="X462" s="3">
        <f t="shared" si="48"/>
        <v>0</v>
      </c>
      <c r="Y462" s="3"/>
      <c r="Z462" s="3"/>
    </row>
    <row r="463" ht="14.25" customHeight="1">
      <c r="A463" s="15">
        <v>4169.0</v>
      </c>
      <c r="B463" s="2">
        <v>7.0</v>
      </c>
      <c r="C463" s="2">
        <f>IF(A463&gt;=6000, 0,VLOOKUP(A463,'Fall20 data fy22 comp rev '!$K$11:$N$536,3,0))</f>
        <v>7</v>
      </c>
      <c r="D463" s="3" t="s">
        <v>3389</v>
      </c>
      <c r="E463" s="3">
        <v>287.0</v>
      </c>
      <c r="F463" s="3">
        <v>227.0</v>
      </c>
      <c r="G463" s="3">
        <v>15.0</v>
      </c>
      <c r="H463" s="3">
        <f t="shared" si="38"/>
        <v>234.5</v>
      </c>
      <c r="I463" s="88">
        <f t="shared" si="39"/>
        <v>0.8170731707</v>
      </c>
      <c r="J463" s="3">
        <v>770051.1</v>
      </c>
      <c r="K463" s="3">
        <f t="shared" si="40"/>
        <v>2683.104878</v>
      </c>
      <c r="L463" s="3">
        <f t="shared" si="41"/>
        <v>3283.8</v>
      </c>
      <c r="M463" s="3"/>
      <c r="N463" s="3">
        <f t="shared" si="42"/>
        <v>431496.0277</v>
      </c>
      <c r="O463" s="3">
        <f t="shared" si="43"/>
        <v>1503.47048</v>
      </c>
      <c r="P463" s="3">
        <f t="shared" si="44"/>
        <v>1840.068348</v>
      </c>
      <c r="Q463" s="3"/>
      <c r="R463" s="3">
        <f t="shared" ref="R463:T463" si="496">N463-J463</f>
        <v>-338555.0723</v>
      </c>
      <c r="S463" s="3">
        <f t="shared" si="496"/>
        <v>-1179.634398</v>
      </c>
      <c r="T463" s="3">
        <f t="shared" si="496"/>
        <v>-1443.731652</v>
      </c>
      <c r="U463" s="3"/>
      <c r="V463" s="3">
        <f t="shared" si="46"/>
        <v>0</v>
      </c>
      <c r="W463" s="3">
        <f t="shared" si="47"/>
        <v>0</v>
      </c>
      <c r="X463" s="3">
        <f t="shared" si="48"/>
        <v>0</v>
      </c>
      <c r="Y463" s="3"/>
      <c r="Z463" s="3"/>
    </row>
    <row r="464" ht="14.25" customHeight="1">
      <c r="A464" s="15">
        <v>4170.0</v>
      </c>
      <c r="B464" s="2">
        <v>7.0</v>
      </c>
      <c r="C464" s="2">
        <f>IF(A464&gt;=6000, 0,VLOOKUP(A464,'Fall20 data fy22 comp rev '!$K$11:$N$536,3,0))</f>
        <v>7</v>
      </c>
      <c r="D464" s="3" t="s">
        <v>4418</v>
      </c>
      <c r="E464" s="3">
        <v>1532.0</v>
      </c>
      <c r="F464" s="3">
        <v>1057.0</v>
      </c>
      <c r="G464" s="3">
        <v>216.0</v>
      </c>
      <c r="H464" s="3">
        <f t="shared" si="38"/>
        <v>1165</v>
      </c>
      <c r="I464" s="88">
        <f t="shared" si="39"/>
        <v>0.7604438642</v>
      </c>
      <c r="J464" s="3">
        <v>3615299.61</v>
      </c>
      <c r="K464" s="3">
        <f t="shared" si="40"/>
        <v>2359.856142</v>
      </c>
      <c r="L464" s="3">
        <f t="shared" si="41"/>
        <v>3103.261468</v>
      </c>
      <c r="M464" s="3"/>
      <c r="N464" s="3">
        <f t="shared" si="42"/>
        <v>2143679.626</v>
      </c>
      <c r="O464" s="3">
        <f t="shared" si="43"/>
        <v>1399.268685</v>
      </c>
      <c r="P464" s="3">
        <f t="shared" si="44"/>
        <v>1840.068348</v>
      </c>
      <c r="Q464" s="3"/>
      <c r="R464" s="3">
        <f t="shared" ref="R464:T464" si="497">N464-J464</f>
        <v>-1471619.984</v>
      </c>
      <c r="S464" s="3">
        <f t="shared" si="497"/>
        <v>-960.587457</v>
      </c>
      <c r="T464" s="3">
        <f t="shared" si="497"/>
        <v>-1263.193119</v>
      </c>
      <c r="U464" s="3"/>
      <c r="V464" s="3">
        <f t="shared" si="46"/>
        <v>0</v>
      </c>
      <c r="W464" s="3">
        <f t="shared" si="47"/>
        <v>0</v>
      </c>
      <c r="X464" s="3">
        <f t="shared" si="48"/>
        <v>0</v>
      </c>
      <c r="Y464" s="3"/>
      <c r="Z464" s="3"/>
    </row>
    <row r="465" ht="14.25" customHeight="1">
      <c r="A465" s="15">
        <v>4171.0</v>
      </c>
      <c r="B465" s="2">
        <v>7.0</v>
      </c>
      <c r="C465" s="2">
        <f>IF(A465&gt;=6000, 0,VLOOKUP(A465,'Fall20 data fy22 comp rev '!$K$11:$N$536,3,0))</f>
        <v>7</v>
      </c>
      <c r="D465" s="3" t="s">
        <v>511</v>
      </c>
      <c r="E465" s="3">
        <v>1029.0</v>
      </c>
      <c r="F465" s="3">
        <v>388.0</v>
      </c>
      <c r="G465" s="3">
        <v>151.0</v>
      </c>
      <c r="H465" s="3">
        <f t="shared" si="38"/>
        <v>463.5</v>
      </c>
      <c r="I465" s="88">
        <f t="shared" si="39"/>
        <v>0.4504373178</v>
      </c>
      <c r="J465" s="3">
        <v>856907.61</v>
      </c>
      <c r="K465" s="3">
        <f t="shared" si="40"/>
        <v>832.7576385</v>
      </c>
      <c r="L465" s="3">
        <f t="shared" si="41"/>
        <v>1848.775858</v>
      </c>
      <c r="M465" s="3"/>
      <c r="N465" s="3">
        <f t="shared" si="42"/>
        <v>852871.6795</v>
      </c>
      <c r="O465" s="3">
        <f t="shared" si="43"/>
        <v>828.8354514</v>
      </c>
      <c r="P465" s="3">
        <f t="shared" si="44"/>
        <v>1840.068348</v>
      </c>
      <c r="Q465" s="3"/>
      <c r="R465" s="3">
        <f t="shared" ref="R465:T465" si="498">N465-J465</f>
        <v>-4035.930508</v>
      </c>
      <c r="S465" s="3">
        <f t="shared" si="498"/>
        <v>-3.922187083</v>
      </c>
      <c r="T465" s="3">
        <f t="shared" si="498"/>
        <v>-8.707509187</v>
      </c>
      <c r="U465" s="3"/>
      <c r="V465" s="3">
        <f t="shared" si="46"/>
        <v>0</v>
      </c>
      <c r="W465" s="3">
        <f t="shared" si="47"/>
        <v>0</v>
      </c>
      <c r="X465" s="3">
        <f t="shared" si="48"/>
        <v>0</v>
      </c>
      <c r="Y465" s="3"/>
      <c r="Z465" s="3"/>
    </row>
    <row r="466" ht="14.25" customHeight="1">
      <c r="A466" s="15">
        <v>4172.0</v>
      </c>
      <c r="B466" s="2">
        <v>7.0</v>
      </c>
      <c r="C466" s="2">
        <f>IF(A466&gt;=6000, 0,VLOOKUP(A466,'Fall20 data fy22 comp rev '!$K$11:$N$536,3,0))</f>
        <v>7</v>
      </c>
      <c r="D466" s="3" t="s">
        <v>512</v>
      </c>
      <c r="E466" s="3">
        <v>51.0</v>
      </c>
      <c r="F466" s="3">
        <v>16.0</v>
      </c>
      <c r="G466" s="3">
        <v>12.0</v>
      </c>
      <c r="H466" s="3">
        <f t="shared" si="38"/>
        <v>22</v>
      </c>
      <c r="I466" s="88">
        <f t="shared" si="39"/>
        <v>0.431372549</v>
      </c>
      <c r="J466" s="3">
        <v>38967.76</v>
      </c>
      <c r="K466" s="3">
        <f t="shared" si="40"/>
        <v>764.0737255</v>
      </c>
      <c r="L466" s="3">
        <f t="shared" si="41"/>
        <v>1771.261818</v>
      </c>
      <c r="M466" s="3"/>
      <c r="N466" s="3">
        <f t="shared" si="42"/>
        <v>40481.50367</v>
      </c>
      <c r="O466" s="3">
        <f t="shared" si="43"/>
        <v>793.7549738</v>
      </c>
      <c r="P466" s="3">
        <f t="shared" si="44"/>
        <v>1840.068348</v>
      </c>
      <c r="Q466" s="3"/>
      <c r="R466" s="3">
        <f t="shared" ref="R466:T466" si="499">N466-J466</f>
        <v>1513.743665</v>
      </c>
      <c r="S466" s="3">
        <f t="shared" si="499"/>
        <v>29.68124834</v>
      </c>
      <c r="T466" s="3">
        <f t="shared" si="499"/>
        <v>68.80653024</v>
      </c>
      <c r="U466" s="3"/>
      <c r="V466" s="3">
        <f t="shared" si="46"/>
        <v>0</v>
      </c>
      <c r="W466" s="3">
        <f t="shared" si="47"/>
        <v>0</v>
      </c>
      <c r="X466" s="3">
        <f t="shared" si="48"/>
        <v>0</v>
      </c>
      <c r="Y466" s="3"/>
      <c r="Z466" s="3"/>
    </row>
    <row r="467" ht="14.25" customHeight="1">
      <c r="A467" s="15">
        <v>4177.0</v>
      </c>
      <c r="B467" s="2">
        <v>7.0</v>
      </c>
      <c r="C467" s="2">
        <f>IF(A467&gt;=6000, 0,VLOOKUP(A467,'Fall20 data fy22 comp rev '!$K$11:$N$536,3,0))</f>
        <v>7</v>
      </c>
      <c r="D467" s="3" t="s">
        <v>1895</v>
      </c>
      <c r="E467" s="3">
        <v>21.0</v>
      </c>
      <c r="F467" s="3">
        <v>10.0</v>
      </c>
      <c r="G467" s="3">
        <v>0.0</v>
      </c>
      <c r="H467" s="3">
        <f t="shared" si="38"/>
        <v>10</v>
      </c>
      <c r="I467" s="88">
        <f t="shared" si="39"/>
        <v>0.4761904762</v>
      </c>
      <c r="J467" s="3">
        <v>19538.61</v>
      </c>
      <c r="K467" s="3">
        <f t="shared" si="40"/>
        <v>930.41</v>
      </c>
      <c r="L467" s="3">
        <f t="shared" si="41"/>
        <v>1953.861</v>
      </c>
      <c r="M467" s="3"/>
      <c r="N467" s="3">
        <f t="shared" si="42"/>
        <v>18400.68348</v>
      </c>
      <c r="O467" s="3">
        <f t="shared" si="43"/>
        <v>876.2230231</v>
      </c>
      <c r="P467" s="3">
        <f t="shared" si="44"/>
        <v>1840.068348</v>
      </c>
      <c r="Q467" s="3"/>
      <c r="R467" s="3">
        <f t="shared" ref="R467:T467" si="500">N467-J467</f>
        <v>-1137.926516</v>
      </c>
      <c r="S467" s="3">
        <f t="shared" si="500"/>
        <v>-54.18697694</v>
      </c>
      <c r="T467" s="3">
        <f t="shared" si="500"/>
        <v>-113.7926516</v>
      </c>
      <c r="U467" s="3"/>
      <c r="V467" s="3">
        <f t="shared" si="46"/>
        <v>0</v>
      </c>
      <c r="W467" s="3">
        <f t="shared" si="47"/>
        <v>0</v>
      </c>
      <c r="X467" s="3">
        <f t="shared" si="48"/>
        <v>0</v>
      </c>
      <c r="Y467" s="3"/>
      <c r="Z467" s="3"/>
    </row>
    <row r="468" ht="14.25" customHeight="1">
      <c r="A468" s="15">
        <v>4178.0</v>
      </c>
      <c r="B468" s="2">
        <v>7.0</v>
      </c>
      <c r="C468" s="2">
        <f>IF(A468&gt;=6000, 0,VLOOKUP(A468,'Fall20 data fy22 comp rev '!$K$11:$N$536,3,0))</f>
        <v>7</v>
      </c>
      <c r="D468" s="3" t="s">
        <v>514</v>
      </c>
      <c r="E468" s="3">
        <v>157.0</v>
      </c>
      <c r="F468" s="3">
        <v>150.0</v>
      </c>
      <c r="G468" s="3">
        <v>7.0</v>
      </c>
      <c r="H468" s="3">
        <f t="shared" si="38"/>
        <v>153.5</v>
      </c>
      <c r="I468" s="88">
        <f t="shared" si="39"/>
        <v>0.9777070064</v>
      </c>
      <c r="J468" s="3">
        <v>504063.3</v>
      </c>
      <c r="K468" s="3">
        <f t="shared" si="40"/>
        <v>3210.594268</v>
      </c>
      <c r="L468" s="3">
        <f t="shared" si="41"/>
        <v>3283.8</v>
      </c>
      <c r="M468" s="3"/>
      <c r="N468" s="3">
        <f t="shared" si="42"/>
        <v>282450.4915</v>
      </c>
      <c r="O468" s="3">
        <f t="shared" si="43"/>
        <v>1799.047716</v>
      </c>
      <c r="P468" s="3">
        <f t="shared" si="44"/>
        <v>1840.068348</v>
      </c>
      <c r="Q468" s="3"/>
      <c r="R468" s="3">
        <f t="shared" ref="R468:T468" si="501">N468-J468</f>
        <v>-221612.8085</v>
      </c>
      <c r="S468" s="3">
        <f t="shared" si="501"/>
        <v>-1411.546551</v>
      </c>
      <c r="T468" s="3">
        <f t="shared" si="501"/>
        <v>-1443.731652</v>
      </c>
      <c r="U468" s="3"/>
      <c r="V468" s="3">
        <f t="shared" si="46"/>
        <v>0</v>
      </c>
      <c r="W468" s="3">
        <f t="shared" si="47"/>
        <v>0</v>
      </c>
      <c r="X468" s="3">
        <f t="shared" si="48"/>
        <v>0</v>
      </c>
      <c r="Y468" s="3"/>
      <c r="Z468" s="3"/>
    </row>
    <row r="469" ht="14.25" customHeight="1">
      <c r="A469" s="15">
        <v>4181.0</v>
      </c>
      <c r="B469" s="2">
        <v>7.0</v>
      </c>
      <c r="C469" s="2">
        <f>IF(A469&gt;=6000, 0,VLOOKUP(A469,'Fall20 data fy22 comp rev '!$K$11:$N$536,3,0))</f>
        <v>7</v>
      </c>
      <c r="D469" s="3" t="s">
        <v>515</v>
      </c>
      <c r="E469" s="3">
        <v>1329.0</v>
      </c>
      <c r="F469" s="3">
        <v>943.0</v>
      </c>
      <c r="G469" s="3">
        <v>163.0</v>
      </c>
      <c r="H469" s="3">
        <f t="shared" si="38"/>
        <v>1024.5</v>
      </c>
      <c r="I469" s="88">
        <f t="shared" si="39"/>
        <v>0.7708803612</v>
      </c>
      <c r="J469" s="3">
        <v>3241767.36</v>
      </c>
      <c r="K469" s="3">
        <f t="shared" si="40"/>
        <v>2439.253093</v>
      </c>
      <c r="L469" s="3">
        <f t="shared" si="41"/>
        <v>3164.243397</v>
      </c>
      <c r="M469" s="3"/>
      <c r="N469" s="3">
        <f t="shared" si="42"/>
        <v>1885150.023</v>
      </c>
      <c r="O469" s="3">
        <f t="shared" si="43"/>
        <v>1418.472553</v>
      </c>
      <c r="P469" s="3">
        <f t="shared" si="44"/>
        <v>1840.068348</v>
      </c>
      <c r="Q469" s="3"/>
      <c r="R469" s="3">
        <f t="shared" ref="R469:T469" si="502">N469-J469</f>
        <v>-1356617.337</v>
      </c>
      <c r="S469" s="3">
        <f t="shared" si="502"/>
        <v>-1020.78054</v>
      </c>
      <c r="T469" s="3">
        <f t="shared" si="502"/>
        <v>-1324.175048</v>
      </c>
      <c r="U469" s="3"/>
      <c r="V469" s="3">
        <f t="shared" si="46"/>
        <v>0</v>
      </c>
      <c r="W469" s="3">
        <f t="shared" si="47"/>
        <v>0</v>
      </c>
      <c r="X469" s="3">
        <f t="shared" si="48"/>
        <v>0</v>
      </c>
      <c r="Y469" s="3"/>
      <c r="Z469" s="3"/>
    </row>
    <row r="470" ht="14.25" customHeight="1">
      <c r="A470" s="15">
        <v>4183.0</v>
      </c>
      <c r="B470" s="2">
        <v>7.0</v>
      </c>
      <c r="C470" s="2">
        <f>IF(A470&gt;=6000, 0,VLOOKUP(A470,'Fall20 data fy22 comp rev '!$K$11:$N$536,3,0))</f>
        <v>7</v>
      </c>
      <c r="D470" s="3" t="s">
        <v>516</v>
      </c>
      <c r="E470" s="3">
        <v>262.0</v>
      </c>
      <c r="F470" s="3">
        <v>28.0</v>
      </c>
      <c r="G470" s="3">
        <v>17.0</v>
      </c>
      <c r="H470" s="3">
        <f t="shared" si="38"/>
        <v>36.5</v>
      </c>
      <c r="I470" s="88">
        <f t="shared" si="39"/>
        <v>0.1393129771</v>
      </c>
      <c r="J470" s="3">
        <v>21782.54</v>
      </c>
      <c r="K470" s="3">
        <f t="shared" si="40"/>
        <v>83.13946565</v>
      </c>
      <c r="L470" s="3">
        <f t="shared" si="41"/>
        <v>596.7819178</v>
      </c>
      <c r="M470" s="3"/>
      <c r="N470" s="3">
        <f t="shared" si="42"/>
        <v>67162.49472</v>
      </c>
      <c r="O470" s="3">
        <f t="shared" si="43"/>
        <v>256.3453997</v>
      </c>
      <c r="P470" s="3">
        <f t="shared" si="44"/>
        <v>1840.068348</v>
      </c>
      <c r="Q470" s="3"/>
      <c r="R470" s="3">
        <f t="shared" ref="R470:T470" si="503">N470-J470</f>
        <v>45379.95472</v>
      </c>
      <c r="S470" s="3">
        <f t="shared" si="503"/>
        <v>173.205934</v>
      </c>
      <c r="T470" s="3">
        <f t="shared" si="503"/>
        <v>1243.286431</v>
      </c>
      <c r="U470" s="3"/>
      <c r="V470" s="3">
        <f t="shared" si="46"/>
        <v>511.8281498</v>
      </c>
      <c r="W470" s="3">
        <f t="shared" si="47"/>
        <v>134098.9753</v>
      </c>
      <c r="X470" s="3">
        <f t="shared" si="48"/>
        <v>338.6222158</v>
      </c>
      <c r="Y470" s="3"/>
      <c r="Z470" s="3"/>
    </row>
    <row r="471" ht="14.25" customHeight="1">
      <c r="A471" s="15">
        <v>4184.0</v>
      </c>
      <c r="B471" s="2">
        <v>7.0</v>
      </c>
      <c r="C471" s="2">
        <f>IF(A471&gt;=6000, 0,VLOOKUP(A471,'Fall20 data fy22 comp rev '!$K$11:$N$536,3,0))</f>
        <v>7</v>
      </c>
      <c r="D471" s="3" t="s">
        <v>517</v>
      </c>
      <c r="E471" s="3">
        <v>554.0</v>
      </c>
      <c r="F471" s="3">
        <v>86.0</v>
      </c>
      <c r="G471" s="3">
        <v>33.0</v>
      </c>
      <c r="H471" s="3">
        <f t="shared" si="38"/>
        <v>102.5</v>
      </c>
      <c r="I471" s="88">
        <f t="shared" si="39"/>
        <v>0.1850180505</v>
      </c>
      <c r="J471" s="3">
        <v>77826.06</v>
      </c>
      <c r="K471" s="3">
        <f t="shared" si="40"/>
        <v>140.4802527</v>
      </c>
      <c r="L471" s="3">
        <f t="shared" si="41"/>
        <v>759.2786341</v>
      </c>
      <c r="M471" s="3"/>
      <c r="N471" s="3">
        <f t="shared" si="42"/>
        <v>188607.0057</v>
      </c>
      <c r="O471" s="3">
        <f t="shared" si="43"/>
        <v>340.4458587</v>
      </c>
      <c r="P471" s="3">
        <f t="shared" si="44"/>
        <v>1840.068348</v>
      </c>
      <c r="Q471" s="3"/>
      <c r="R471" s="3">
        <f t="shared" ref="R471:T471" si="504">N471-J471</f>
        <v>110780.9457</v>
      </c>
      <c r="S471" s="3">
        <f t="shared" si="504"/>
        <v>199.965606</v>
      </c>
      <c r="T471" s="3">
        <f t="shared" si="504"/>
        <v>1080.789714</v>
      </c>
      <c r="U471" s="3"/>
      <c r="V471" s="3">
        <f t="shared" si="46"/>
        <v>454.4873628</v>
      </c>
      <c r="W471" s="3">
        <f t="shared" si="47"/>
        <v>251785.999</v>
      </c>
      <c r="X471" s="3">
        <f t="shared" si="48"/>
        <v>254.5217568</v>
      </c>
      <c r="Y471" s="3"/>
      <c r="Z471" s="3"/>
    </row>
    <row r="472" ht="14.25" customHeight="1">
      <c r="A472" s="15">
        <v>4185.0</v>
      </c>
      <c r="B472" s="2">
        <v>7.0</v>
      </c>
      <c r="C472" s="2">
        <f>IF(A472&gt;=6000, 0,VLOOKUP(A472,'Fall20 data fy22 comp rev '!$K$11:$N$536,3,0))</f>
        <v>7</v>
      </c>
      <c r="D472" s="3" t="s">
        <v>518</v>
      </c>
      <c r="E472" s="3">
        <v>825.0</v>
      </c>
      <c r="F472" s="3">
        <v>106.0</v>
      </c>
      <c r="G472" s="3">
        <v>61.0</v>
      </c>
      <c r="H472" s="3">
        <f t="shared" si="38"/>
        <v>136.5</v>
      </c>
      <c r="I472" s="88">
        <f t="shared" si="39"/>
        <v>0.1654545455</v>
      </c>
      <c r="J472" s="3">
        <v>92767.35</v>
      </c>
      <c r="K472" s="3">
        <f t="shared" si="40"/>
        <v>112.4452727</v>
      </c>
      <c r="L472" s="3">
        <f t="shared" si="41"/>
        <v>679.6142857</v>
      </c>
      <c r="M472" s="3"/>
      <c r="N472" s="3">
        <f t="shared" si="42"/>
        <v>251169.3296</v>
      </c>
      <c r="O472" s="3">
        <f t="shared" si="43"/>
        <v>304.4476722</v>
      </c>
      <c r="P472" s="3">
        <f t="shared" si="44"/>
        <v>1840.068348</v>
      </c>
      <c r="Q472" s="3"/>
      <c r="R472" s="3">
        <f t="shared" ref="R472:T472" si="505">N472-J472</f>
        <v>158401.9796</v>
      </c>
      <c r="S472" s="3">
        <f t="shared" si="505"/>
        <v>192.0023995</v>
      </c>
      <c r="T472" s="3">
        <f t="shared" si="505"/>
        <v>1160.454063</v>
      </c>
      <c r="U472" s="3"/>
      <c r="V472" s="3">
        <f t="shared" si="46"/>
        <v>482.5223428</v>
      </c>
      <c r="W472" s="3">
        <f t="shared" si="47"/>
        <v>398080.9328</v>
      </c>
      <c r="X472" s="3">
        <f t="shared" si="48"/>
        <v>290.5199433</v>
      </c>
      <c r="Y472" s="3"/>
      <c r="Z472" s="3"/>
    </row>
    <row r="473" ht="14.25" customHeight="1">
      <c r="A473" s="15">
        <v>4186.0</v>
      </c>
      <c r="B473" s="2">
        <v>7.0</v>
      </c>
      <c r="C473" s="2">
        <f>IF(A473&gt;=6000, 0,VLOOKUP(A473,'Fall20 data fy22 comp rev '!$K$11:$N$536,3,0))</f>
        <v>7</v>
      </c>
      <c r="D473" s="3" t="s">
        <v>519</v>
      </c>
      <c r="E473" s="3">
        <v>431.0</v>
      </c>
      <c r="F473" s="3">
        <v>324.0</v>
      </c>
      <c r="G473" s="3">
        <v>39.0</v>
      </c>
      <c r="H473" s="3">
        <f t="shared" si="38"/>
        <v>343.5</v>
      </c>
      <c r="I473" s="88">
        <f t="shared" si="39"/>
        <v>0.7969837587</v>
      </c>
      <c r="J473" s="3">
        <v>1123825.82</v>
      </c>
      <c r="K473" s="3">
        <f t="shared" si="40"/>
        <v>2607.484501</v>
      </c>
      <c r="L473" s="3">
        <f t="shared" si="41"/>
        <v>3271.690888</v>
      </c>
      <c r="M473" s="3"/>
      <c r="N473" s="3">
        <f t="shared" si="42"/>
        <v>632063.4777</v>
      </c>
      <c r="O473" s="3">
        <f t="shared" si="43"/>
        <v>1466.504589</v>
      </c>
      <c r="P473" s="3">
        <f t="shared" si="44"/>
        <v>1840.068348</v>
      </c>
      <c r="Q473" s="3"/>
      <c r="R473" s="3">
        <f t="shared" ref="R473:T473" si="506">N473-J473</f>
        <v>-491762.3423</v>
      </c>
      <c r="S473" s="3">
        <f t="shared" si="506"/>
        <v>-1140.979913</v>
      </c>
      <c r="T473" s="3">
        <f t="shared" si="506"/>
        <v>-1431.62254</v>
      </c>
      <c r="U473" s="3"/>
      <c r="V473" s="3">
        <f t="shared" si="46"/>
        <v>0</v>
      </c>
      <c r="W473" s="3">
        <f t="shared" si="47"/>
        <v>0</v>
      </c>
      <c r="X473" s="3">
        <f t="shared" si="48"/>
        <v>0</v>
      </c>
      <c r="Y473" s="3"/>
      <c r="Z473" s="3"/>
    </row>
    <row r="474" ht="14.25" customHeight="1">
      <c r="A474" s="15">
        <v>4187.0</v>
      </c>
      <c r="B474" s="2">
        <v>7.0</v>
      </c>
      <c r="C474" s="2">
        <f>IF(A474&gt;=6000, 0,VLOOKUP(A474,'Fall20 data fy22 comp rev '!$K$11:$N$536,3,0))</f>
        <v>7</v>
      </c>
      <c r="D474" s="3" t="s">
        <v>4075</v>
      </c>
      <c r="E474" s="3">
        <v>85.0</v>
      </c>
      <c r="F474" s="3">
        <v>1.0</v>
      </c>
      <c r="G474" s="3">
        <v>0.0</v>
      </c>
      <c r="H474" s="3">
        <f t="shared" si="38"/>
        <v>1</v>
      </c>
      <c r="I474" s="88">
        <f t="shared" si="39"/>
        <v>0.01176470588</v>
      </c>
      <c r="J474" s="3">
        <v>54.73</v>
      </c>
      <c r="K474" s="3">
        <f t="shared" si="40"/>
        <v>0.6438823529</v>
      </c>
      <c r="L474" s="3">
        <f t="shared" si="41"/>
        <v>54.73</v>
      </c>
      <c r="M474" s="3"/>
      <c r="N474" s="3">
        <f t="shared" si="42"/>
        <v>1840.068348</v>
      </c>
      <c r="O474" s="3">
        <f t="shared" si="43"/>
        <v>21.64786292</v>
      </c>
      <c r="P474" s="3">
        <f t="shared" si="44"/>
        <v>1840.068348</v>
      </c>
      <c r="Q474" s="3"/>
      <c r="R474" s="3">
        <f t="shared" ref="R474:T474" si="507">N474-J474</f>
        <v>1785.338348</v>
      </c>
      <c r="S474" s="3">
        <f t="shared" si="507"/>
        <v>21.00398057</v>
      </c>
      <c r="T474" s="3">
        <f t="shared" si="507"/>
        <v>1785.338348</v>
      </c>
      <c r="U474" s="3"/>
      <c r="V474" s="3">
        <f t="shared" si="46"/>
        <v>594.3237331</v>
      </c>
      <c r="W474" s="3">
        <f t="shared" si="47"/>
        <v>50517.51732</v>
      </c>
      <c r="X474" s="3">
        <f t="shared" si="48"/>
        <v>573.3197526</v>
      </c>
      <c r="Y474" s="3"/>
      <c r="Z474" s="3"/>
    </row>
    <row r="475" ht="14.25" customHeight="1">
      <c r="A475" s="15">
        <v>4188.0</v>
      </c>
      <c r="B475" s="2">
        <v>7.0</v>
      </c>
      <c r="C475" s="2">
        <f>IF(A475&gt;=6000, 0,VLOOKUP(A475,'Fall20 data fy22 comp rev '!$K$11:$N$536,3,0))</f>
        <v>7</v>
      </c>
      <c r="D475" s="3" t="s">
        <v>520</v>
      </c>
      <c r="E475" s="3">
        <v>641.0</v>
      </c>
      <c r="F475" s="3">
        <v>34.0</v>
      </c>
      <c r="G475" s="3">
        <v>23.0</v>
      </c>
      <c r="H475" s="3">
        <f t="shared" si="38"/>
        <v>45.5</v>
      </c>
      <c r="I475" s="88">
        <f t="shared" si="39"/>
        <v>0.07098283931</v>
      </c>
      <c r="J475" s="3">
        <v>13244.66</v>
      </c>
      <c r="K475" s="3">
        <f t="shared" si="40"/>
        <v>20.6624961</v>
      </c>
      <c r="L475" s="3">
        <f t="shared" si="41"/>
        <v>291.0914286</v>
      </c>
      <c r="M475" s="3"/>
      <c r="N475" s="3">
        <f t="shared" si="42"/>
        <v>83723.10985</v>
      </c>
      <c r="O475" s="3">
        <f t="shared" si="43"/>
        <v>130.6132759</v>
      </c>
      <c r="P475" s="3">
        <f t="shared" si="44"/>
        <v>1840.068348</v>
      </c>
      <c r="Q475" s="3"/>
      <c r="R475" s="3">
        <f t="shared" ref="R475:T475" si="508">N475-J475</f>
        <v>70478.44985</v>
      </c>
      <c r="S475" s="3">
        <f t="shared" si="508"/>
        <v>109.9507798</v>
      </c>
      <c r="T475" s="3">
        <f t="shared" si="508"/>
        <v>1548.97692</v>
      </c>
      <c r="U475" s="3"/>
      <c r="V475" s="3">
        <f t="shared" si="46"/>
        <v>574.3051194</v>
      </c>
      <c r="W475" s="3">
        <f t="shared" si="47"/>
        <v>368129.5815</v>
      </c>
      <c r="X475" s="3">
        <f t="shared" si="48"/>
        <v>464.3543396</v>
      </c>
      <c r="Y475" s="3"/>
      <c r="Z475" s="3"/>
    </row>
    <row r="476" ht="14.25" customHeight="1">
      <c r="A476" s="15">
        <v>4189.0</v>
      </c>
      <c r="B476" s="2">
        <v>7.0</v>
      </c>
      <c r="C476" s="2">
        <f>IF(A476&gt;=6000, 0,VLOOKUP(A476,'Fall20 data fy22 comp rev '!$K$11:$N$536,3,0))</f>
        <v>7</v>
      </c>
      <c r="D476" s="3" t="s">
        <v>521</v>
      </c>
      <c r="E476" s="3">
        <v>160.0</v>
      </c>
      <c r="F476" s="3">
        <v>71.0</v>
      </c>
      <c r="G476" s="3">
        <v>14.0</v>
      </c>
      <c r="H476" s="3">
        <f t="shared" si="38"/>
        <v>78</v>
      </c>
      <c r="I476" s="88">
        <f t="shared" si="39"/>
        <v>0.4875</v>
      </c>
      <c r="J476" s="3">
        <v>156089.96</v>
      </c>
      <c r="K476" s="3">
        <f t="shared" si="40"/>
        <v>975.56225</v>
      </c>
      <c r="L476" s="3">
        <f t="shared" si="41"/>
        <v>2001.153333</v>
      </c>
      <c r="M476" s="3"/>
      <c r="N476" s="3">
        <f t="shared" si="42"/>
        <v>143525.3312</v>
      </c>
      <c r="O476" s="3">
        <f t="shared" si="43"/>
        <v>897.0333199</v>
      </c>
      <c r="P476" s="3">
        <f t="shared" si="44"/>
        <v>1840.068348</v>
      </c>
      <c r="Q476" s="3"/>
      <c r="R476" s="3">
        <f t="shared" ref="R476:T476" si="509">N476-J476</f>
        <v>-12564.62882</v>
      </c>
      <c r="S476" s="3">
        <f t="shared" si="509"/>
        <v>-78.52893015</v>
      </c>
      <c r="T476" s="3">
        <f t="shared" si="509"/>
        <v>-161.0849849</v>
      </c>
      <c r="U476" s="3"/>
      <c r="V476" s="3">
        <f t="shared" si="46"/>
        <v>0</v>
      </c>
      <c r="W476" s="3">
        <f t="shared" si="47"/>
        <v>0</v>
      </c>
      <c r="X476" s="3">
        <f t="shared" si="48"/>
        <v>0</v>
      </c>
      <c r="Y476" s="3"/>
      <c r="Z476" s="3"/>
    </row>
    <row r="477" ht="14.25" customHeight="1">
      <c r="A477" s="15">
        <v>4190.0</v>
      </c>
      <c r="B477" s="2">
        <v>7.0</v>
      </c>
      <c r="C477" s="2">
        <f>IF(A477&gt;=6000, 0,VLOOKUP(A477,'Fall20 data fy22 comp rev '!$K$11:$N$536,3,0))</f>
        <v>7</v>
      </c>
      <c r="D477" s="3" t="s">
        <v>4419</v>
      </c>
      <c r="E477" s="3">
        <v>58.0</v>
      </c>
      <c r="F477" s="3">
        <v>30.0</v>
      </c>
      <c r="G477" s="3">
        <v>7.0</v>
      </c>
      <c r="H477" s="3">
        <f t="shared" si="38"/>
        <v>33.5</v>
      </c>
      <c r="I477" s="88">
        <f t="shared" si="39"/>
        <v>0.5775862069</v>
      </c>
      <c r="J477" s="3">
        <v>79413.23</v>
      </c>
      <c r="K477" s="3">
        <f t="shared" si="40"/>
        <v>1369.193621</v>
      </c>
      <c r="L477" s="3">
        <f t="shared" si="41"/>
        <v>2370.544179</v>
      </c>
      <c r="M477" s="3"/>
      <c r="N477" s="3">
        <f t="shared" si="42"/>
        <v>61642.28967</v>
      </c>
      <c r="O477" s="3">
        <f t="shared" si="43"/>
        <v>1062.798098</v>
      </c>
      <c r="P477" s="3">
        <f t="shared" si="44"/>
        <v>1840.068348</v>
      </c>
      <c r="Q477" s="3"/>
      <c r="R477" s="3">
        <f t="shared" ref="R477:T477" si="510">N477-J477</f>
        <v>-17770.94033</v>
      </c>
      <c r="S477" s="3">
        <f t="shared" si="510"/>
        <v>-306.3955229</v>
      </c>
      <c r="T477" s="3">
        <f t="shared" si="510"/>
        <v>-530.4758307</v>
      </c>
      <c r="U477" s="3"/>
      <c r="V477" s="3">
        <f t="shared" si="46"/>
        <v>0</v>
      </c>
      <c r="W477" s="3">
        <f t="shared" si="47"/>
        <v>0</v>
      </c>
      <c r="X477" s="3">
        <f t="shared" si="48"/>
        <v>0</v>
      </c>
      <c r="Y477" s="3"/>
      <c r="Z477" s="3"/>
    </row>
    <row r="478" ht="14.25" customHeight="1">
      <c r="A478" s="15">
        <v>4191.0</v>
      </c>
      <c r="B478" s="2">
        <v>7.0</v>
      </c>
      <c r="C478" s="2">
        <f>IF(A478&gt;=6000, 0,VLOOKUP(A478,'Fall20 data fy22 comp rev '!$K$11:$N$536,3,0))</f>
        <v>7</v>
      </c>
      <c r="D478" s="3" t="s">
        <v>522</v>
      </c>
      <c r="E478" s="3">
        <v>203.0</v>
      </c>
      <c r="F478" s="3">
        <v>187.0</v>
      </c>
      <c r="G478" s="3">
        <v>6.0</v>
      </c>
      <c r="H478" s="3">
        <f t="shared" si="38"/>
        <v>190</v>
      </c>
      <c r="I478" s="88">
        <f t="shared" si="39"/>
        <v>0.9359605911</v>
      </c>
      <c r="J478" s="3">
        <v>623922.0</v>
      </c>
      <c r="K478" s="3">
        <f t="shared" si="40"/>
        <v>3073.507389</v>
      </c>
      <c r="L478" s="3">
        <f t="shared" si="41"/>
        <v>3283.8</v>
      </c>
      <c r="M478" s="3"/>
      <c r="N478" s="3">
        <f t="shared" si="42"/>
        <v>349612.9862</v>
      </c>
      <c r="O478" s="3">
        <f t="shared" si="43"/>
        <v>1722.231459</v>
      </c>
      <c r="P478" s="3">
        <f t="shared" si="44"/>
        <v>1840.068348</v>
      </c>
      <c r="Q478" s="3"/>
      <c r="R478" s="3">
        <f t="shared" ref="R478:T478" si="511">N478-J478</f>
        <v>-274309.0138</v>
      </c>
      <c r="S478" s="3">
        <f t="shared" si="511"/>
        <v>-1351.27593</v>
      </c>
      <c r="T478" s="3">
        <f t="shared" si="511"/>
        <v>-1443.731652</v>
      </c>
      <c r="U478" s="3"/>
      <c r="V478" s="3">
        <f t="shared" si="46"/>
        <v>0</v>
      </c>
      <c r="W478" s="3">
        <f t="shared" si="47"/>
        <v>0</v>
      </c>
      <c r="X478" s="3">
        <f t="shared" si="48"/>
        <v>0</v>
      </c>
      <c r="Y478" s="3"/>
      <c r="Z478" s="3"/>
    </row>
    <row r="479" ht="14.25" customHeight="1">
      <c r="A479" s="15">
        <v>4192.0</v>
      </c>
      <c r="B479" s="2">
        <v>7.0</v>
      </c>
      <c r="C479" s="2">
        <f>IF(A479&gt;=6000, 0,VLOOKUP(A479,'Fall20 data fy22 comp rev '!$K$11:$N$536,3,0))</f>
        <v>7</v>
      </c>
      <c r="D479" s="3" t="s">
        <v>523</v>
      </c>
      <c r="E479" s="3">
        <v>756.0</v>
      </c>
      <c r="F479" s="3">
        <v>650.0</v>
      </c>
      <c r="G479" s="3">
        <v>17.0</v>
      </c>
      <c r="H479" s="3">
        <f t="shared" si="38"/>
        <v>658.5</v>
      </c>
      <c r="I479" s="88">
        <f t="shared" si="39"/>
        <v>0.871031746</v>
      </c>
      <c r="J479" s="3">
        <v>2162382.3</v>
      </c>
      <c r="K479" s="3">
        <f t="shared" si="40"/>
        <v>2860.294048</v>
      </c>
      <c r="L479" s="3">
        <f t="shared" si="41"/>
        <v>3283.8</v>
      </c>
      <c r="M479" s="3"/>
      <c r="N479" s="3">
        <f t="shared" si="42"/>
        <v>1211685.007</v>
      </c>
      <c r="O479" s="3">
        <f t="shared" si="43"/>
        <v>1602.757946</v>
      </c>
      <c r="P479" s="3">
        <f t="shared" si="44"/>
        <v>1840.068348</v>
      </c>
      <c r="Q479" s="3"/>
      <c r="R479" s="3">
        <f t="shared" ref="R479:T479" si="512">N479-J479</f>
        <v>-950697.2926</v>
      </c>
      <c r="S479" s="3">
        <f t="shared" si="512"/>
        <v>-1257.536101</v>
      </c>
      <c r="T479" s="3">
        <f t="shared" si="512"/>
        <v>-1443.731652</v>
      </c>
      <c r="U479" s="3"/>
      <c r="V479" s="3">
        <f t="shared" si="46"/>
        <v>0</v>
      </c>
      <c r="W479" s="3">
        <f t="shared" si="47"/>
        <v>0</v>
      </c>
      <c r="X479" s="3">
        <f t="shared" si="48"/>
        <v>0</v>
      </c>
      <c r="Y479" s="3"/>
      <c r="Z479" s="3"/>
    </row>
    <row r="480" ht="14.25" customHeight="1">
      <c r="A480" s="15">
        <v>4193.0</v>
      </c>
      <c r="B480" s="2">
        <v>7.0</v>
      </c>
      <c r="C480" s="2">
        <f>IF(A480&gt;=6000, 0,VLOOKUP(A480,'Fall20 data fy22 comp rev '!$K$11:$N$536,3,0))</f>
        <v>7</v>
      </c>
      <c r="D480" s="3" t="s">
        <v>524</v>
      </c>
      <c r="E480" s="3">
        <v>336.0</v>
      </c>
      <c r="F480" s="3">
        <v>273.0</v>
      </c>
      <c r="G480" s="3">
        <v>34.0</v>
      </c>
      <c r="H480" s="3">
        <f t="shared" si="38"/>
        <v>290</v>
      </c>
      <c r="I480" s="88">
        <f t="shared" si="39"/>
        <v>0.8630952381</v>
      </c>
      <c r="J480" s="3">
        <v>952302.0</v>
      </c>
      <c r="K480" s="3">
        <f t="shared" si="40"/>
        <v>2834.232143</v>
      </c>
      <c r="L480" s="3">
        <f t="shared" si="41"/>
        <v>3283.8</v>
      </c>
      <c r="M480" s="3"/>
      <c r="N480" s="3">
        <f t="shared" si="42"/>
        <v>533619.821</v>
      </c>
      <c r="O480" s="3">
        <f t="shared" si="43"/>
        <v>1588.154229</v>
      </c>
      <c r="P480" s="3">
        <f t="shared" si="44"/>
        <v>1840.068348</v>
      </c>
      <c r="Q480" s="3"/>
      <c r="R480" s="3">
        <f t="shared" ref="R480:T480" si="513">N480-J480</f>
        <v>-418682.179</v>
      </c>
      <c r="S480" s="3">
        <f t="shared" si="513"/>
        <v>-1246.077914</v>
      </c>
      <c r="T480" s="3">
        <f t="shared" si="513"/>
        <v>-1443.731652</v>
      </c>
      <c r="U480" s="3"/>
      <c r="V480" s="3">
        <f t="shared" si="46"/>
        <v>0</v>
      </c>
      <c r="W480" s="3">
        <f t="shared" si="47"/>
        <v>0</v>
      </c>
      <c r="X480" s="3">
        <f t="shared" si="48"/>
        <v>0</v>
      </c>
      <c r="Y480" s="3"/>
      <c r="Z480" s="3"/>
    </row>
    <row r="481" ht="14.25" customHeight="1">
      <c r="A481" s="15">
        <v>4194.0</v>
      </c>
      <c r="B481" s="2">
        <v>7.0</v>
      </c>
      <c r="C481" s="2">
        <f>IF(A481&gt;=6000, 0,VLOOKUP(A481,'Fall20 data fy22 comp rev '!$K$11:$N$536,3,0))</f>
        <v>7</v>
      </c>
      <c r="D481" s="3" t="s">
        <v>525</v>
      </c>
      <c r="E481" s="3">
        <v>350.0</v>
      </c>
      <c r="F481" s="3">
        <v>93.0</v>
      </c>
      <c r="G481" s="3">
        <v>41.0</v>
      </c>
      <c r="H481" s="3">
        <f t="shared" si="38"/>
        <v>113.5</v>
      </c>
      <c r="I481" s="88">
        <f t="shared" si="39"/>
        <v>0.3242857143</v>
      </c>
      <c r="J481" s="3">
        <v>151109.53</v>
      </c>
      <c r="K481" s="3">
        <f t="shared" si="40"/>
        <v>431.7415143</v>
      </c>
      <c r="L481" s="3">
        <f t="shared" si="41"/>
        <v>1331.361498</v>
      </c>
      <c r="M481" s="3"/>
      <c r="N481" s="3">
        <f t="shared" si="42"/>
        <v>208847.7575</v>
      </c>
      <c r="O481" s="3">
        <f t="shared" si="43"/>
        <v>596.7078787</v>
      </c>
      <c r="P481" s="3">
        <f t="shared" si="44"/>
        <v>1840.068348</v>
      </c>
      <c r="Q481" s="3"/>
      <c r="R481" s="3">
        <f t="shared" ref="R481:T481" si="514">N481-J481</f>
        <v>57738.22755</v>
      </c>
      <c r="S481" s="3">
        <f t="shared" si="514"/>
        <v>164.9663644</v>
      </c>
      <c r="T481" s="3">
        <f t="shared" si="514"/>
        <v>508.7068506</v>
      </c>
      <c r="U481" s="3"/>
      <c r="V481" s="3">
        <f t="shared" si="46"/>
        <v>163.2261012</v>
      </c>
      <c r="W481" s="3">
        <f t="shared" si="47"/>
        <v>57129.13542</v>
      </c>
      <c r="X481" s="3">
        <f t="shared" si="48"/>
        <v>0</v>
      </c>
      <c r="Y481" s="3"/>
      <c r="Z481" s="3"/>
    </row>
    <row r="482" ht="14.25" customHeight="1">
      <c r="A482" s="15">
        <v>4195.0</v>
      </c>
      <c r="B482" s="2">
        <v>7.0</v>
      </c>
      <c r="C482" s="2">
        <f>IF(A482&gt;=6000, 0,VLOOKUP(A482,'Fall20 data fy22 comp rev '!$K$11:$N$536,3,0))</f>
        <v>7</v>
      </c>
      <c r="D482" s="3" t="s">
        <v>526</v>
      </c>
      <c r="E482" s="3">
        <v>20.0</v>
      </c>
      <c r="F482" s="3">
        <v>15.0</v>
      </c>
      <c r="G482" s="3">
        <v>2.0</v>
      </c>
      <c r="H482" s="3">
        <f t="shared" si="38"/>
        <v>16</v>
      </c>
      <c r="I482" s="88">
        <f t="shared" si="39"/>
        <v>0.8</v>
      </c>
      <c r="J482" s="3">
        <v>52540.8</v>
      </c>
      <c r="K482" s="3">
        <f t="shared" si="40"/>
        <v>2627.04</v>
      </c>
      <c r="L482" s="3">
        <f t="shared" si="41"/>
        <v>3283.8</v>
      </c>
      <c r="M482" s="3"/>
      <c r="N482" s="3">
        <f t="shared" si="42"/>
        <v>29441.09357</v>
      </c>
      <c r="O482" s="3">
        <f t="shared" si="43"/>
        <v>1472.054679</v>
      </c>
      <c r="P482" s="3">
        <f t="shared" si="44"/>
        <v>1840.068348</v>
      </c>
      <c r="Q482" s="3"/>
      <c r="R482" s="3">
        <f t="shared" ref="R482:T482" si="515">N482-J482</f>
        <v>-23099.70643</v>
      </c>
      <c r="S482" s="3">
        <f t="shared" si="515"/>
        <v>-1154.985321</v>
      </c>
      <c r="T482" s="3">
        <f t="shared" si="515"/>
        <v>-1443.731652</v>
      </c>
      <c r="U482" s="3"/>
      <c r="V482" s="3">
        <f t="shared" si="46"/>
        <v>0</v>
      </c>
      <c r="W482" s="3">
        <f t="shared" si="47"/>
        <v>0</v>
      </c>
      <c r="X482" s="3">
        <f t="shared" si="48"/>
        <v>0</v>
      </c>
      <c r="Y482" s="3"/>
      <c r="Z482" s="3"/>
    </row>
    <row r="483" ht="14.25" customHeight="1">
      <c r="A483" s="15">
        <v>4198.0</v>
      </c>
      <c r="B483" s="2">
        <v>7.0</v>
      </c>
      <c r="C483" s="2">
        <f>IF(A483&gt;=6000, 0,VLOOKUP(A483,'Fall20 data fy22 comp rev '!$K$11:$N$536,3,0))</f>
        <v>7</v>
      </c>
      <c r="D483" s="3" t="s">
        <v>527</v>
      </c>
      <c r="E483" s="3">
        <v>118.0</v>
      </c>
      <c r="F483" s="3">
        <v>58.0</v>
      </c>
      <c r="G483" s="3">
        <v>13.0</v>
      </c>
      <c r="H483" s="3">
        <f t="shared" si="38"/>
        <v>64.5</v>
      </c>
      <c r="I483" s="88">
        <f t="shared" si="39"/>
        <v>0.5466101695</v>
      </c>
      <c r="J483" s="3">
        <v>144706.12</v>
      </c>
      <c r="K483" s="3">
        <f t="shared" si="40"/>
        <v>1226.323051</v>
      </c>
      <c r="L483" s="3">
        <f t="shared" si="41"/>
        <v>2243.505736</v>
      </c>
      <c r="M483" s="3"/>
      <c r="N483" s="3">
        <f t="shared" si="42"/>
        <v>118684.4085</v>
      </c>
      <c r="O483" s="3">
        <f t="shared" si="43"/>
        <v>1005.800072</v>
      </c>
      <c r="P483" s="3">
        <f t="shared" si="44"/>
        <v>1840.068348</v>
      </c>
      <c r="Q483" s="3"/>
      <c r="R483" s="3">
        <f t="shared" ref="R483:T483" si="516">N483-J483</f>
        <v>-26021.71153</v>
      </c>
      <c r="S483" s="3">
        <f t="shared" si="516"/>
        <v>-220.522979</v>
      </c>
      <c r="T483" s="3">
        <f t="shared" si="516"/>
        <v>-403.437388</v>
      </c>
      <c r="U483" s="3"/>
      <c r="V483" s="3">
        <f t="shared" si="46"/>
        <v>0</v>
      </c>
      <c r="W483" s="3">
        <f t="shared" si="47"/>
        <v>0</v>
      </c>
      <c r="X483" s="3">
        <f t="shared" si="48"/>
        <v>0</v>
      </c>
      <c r="Y483" s="3"/>
      <c r="Z483" s="3"/>
    </row>
    <row r="484" ht="14.25" customHeight="1">
      <c r="A484" s="15">
        <v>4199.0</v>
      </c>
      <c r="B484" s="2">
        <v>7.0</v>
      </c>
      <c r="C484" s="2">
        <f>IF(A484&gt;=6000, 0,VLOOKUP(A484,'Fall20 data fy22 comp rev '!$K$11:$N$536,3,0))</f>
        <v>7</v>
      </c>
      <c r="D484" s="3" t="s">
        <v>528</v>
      </c>
      <c r="E484" s="3">
        <v>1134.0</v>
      </c>
      <c r="F484" s="3">
        <v>239.0</v>
      </c>
      <c r="G484" s="3">
        <v>71.0</v>
      </c>
      <c r="H484" s="3">
        <f t="shared" si="38"/>
        <v>274.5</v>
      </c>
      <c r="I484" s="88">
        <f t="shared" si="39"/>
        <v>0.2420634921</v>
      </c>
      <c r="J484" s="3">
        <v>277754.75</v>
      </c>
      <c r="K484" s="3">
        <f t="shared" si="40"/>
        <v>244.933642</v>
      </c>
      <c r="L484" s="3">
        <f t="shared" si="41"/>
        <v>1011.857013</v>
      </c>
      <c r="M484" s="3"/>
      <c r="N484" s="3">
        <f t="shared" si="42"/>
        <v>505098.7616</v>
      </c>
      <c r="O484" s="3">
        <f t="shared" si="43"/>
        <v>445.4133701</v>
      </c>
      <c r="P484" s="3">
        <f t="shared" si="44"/>
        <v>1840.068348</v>
      </c>
      <c r="Q484" s="3"/>
      <c r="R484" s="3">
        <f t="shared" ref="R484:T484" si="517">N484-J484</f>
        <v>227344.0116</v>
      </c>
      <c r="S484" s="3">
        <f t="shared" si="517"/>
        <v>200.4797281</v>
      </c>
      <c r="T484" s="3">
        <f t="shared" si="517"/>
        <v>828.2113357</v>
      </c>
      <c r="U484" s="3"/>
      <c r="V484" s="3">
        <f t="shared" si="46"/>
        <v>350.0339735</v>
      </c>
      <c r="W484" s="3">
        <f t="shared" si="47"/>
        <v>396938.526</v>
      </c>
      <c r="X484" s="3">
        <f t="shared" si="48"/>
        <v>149.5542454</v>
      </c>
      <c r="Y484" s="3"/>
      <c r="Z484" s="3"/>
    </row>
    <row r="485" ht="14.25" customHeight="1">
      <c r="A485" s="15">
        <v>4200.0</v>
      </c>
      <c r="B485" s="2">
        <v>7.0</v>
      </c>
      <c r="C485" s="2">
        <f>IF(A485&gt;=6000, 0,VLOOKUP(A485,'Fall20 data fy22 comp rev '!$K$11:$N$536,3,0))</f>
        <v>7</v>
      </c>
      <c r="D485" s="3" t="s">
        <v>529</v>
      </c>
      <c r="E485" s="3">
        <v>473.0</v>
      </c>
      <c r="F485" s="3">
        <v>464.0</v>
      </c>
      <c r="G485" s="3">
        <v>7.0</v>
      </c>
      <c r="H485" s="3">
        <f t="shared" si="38"/>
        <v>467.5</v>
      </c>
      <c r="I485" s="88">
        <f t="shared" si="39"/>
        <v>0.988372093</v>
      </c>
      <c r="J485" s="3">
        <v>1535176.5</v>
      </c>
      <c r="K485" s="3">
        <f t="shared" si="40"/>
        <v>3245.616279</v>
      </c>
      <c r="L485" s="3">
        <f t="shared" si="41"/>
        <v>3283.8</v>
      </c>
      <c r="M485" s="3"/>
      <c r="N485" s="3">
        <f t="shared" si="42"/>
        <v>860231.9529</v>
      </c>
      <c r="O485" s="3">
        <f t="shared" si="43"/>
        <v>1818.672205</v>
      </c>
      <c r="P485" s="3">
        <f t="shared" si="44"/>
        <v>1840.068348</v>
      </c>
      <c r="Q485" s="3"/>
      <c r="R485" s="3">
        <f t="shared" ref="R485:T485" si="518">N485-J485</f>
        <v>-674944.5471</v>
      </c>
      <c r="S485" s="3">
        <f t="shared" si="518"/>
        <v>-1426.944074</v>
      </c>
      <c r="T485" s="3">
        <f t="shared" si="518"/>
        <v>-1443.731652</v>
      </c>
      <c r="U485" s="3"/>
      <c r="V485" s="3">
        <f t="shared" si="46"/>
        <v>0</v>
      </c>
      <c r="W485" s="3">
        <f t="shared" si="47"/>
        <v>0</v>
      </c>
      <c r="X485" s="3">
        <f t="shared" si="48"/>
        <v>0</v>
      </c>
      <c r="Y485" s="3"/>
      <c r="Z485" s="3"/>
    </row>
    <row r="486" ht="14.25" customHeight="1">
      <c r="A486" s="15">
        <v>4201.0</v>
      </c>
      <c r="B486" s="2">
        <v>7.0</v>
      </c>
      <c r="C486" s="2">
        <f>IF(A486&gt;=6000, 0,VLOOKUP(A486,'Fall20 data fy22 comp rev '!$K$11:$N$536,3,0))</f>
        <v>7</v>
      </c>
      <c r="D486" s="3" t="s">
        <v>530</v>
      </c>
      <c r="E486" s="3">
        <v>140.0</v>
      </c>
      <c r="F486" s="3">
        <v>33.0</v>
      </c>
      <c r="G486" s="3">
        <v>23.0</v>
      </c>
      <c r="H486" s="3">
        <f t="shared" si="38"/>
        <v>44.5</v>
      </c>
      <c r="I486" s="88">
        <f t="shared" si="39"/>
        <v>0.3178571429</v>
      </c>
      <c r="J486" s="3">
        <v>58068.53</v>
      </c>
      <c r="K486" s="3">
        <f t="shared" si="40"/>
        <v>414.7752143</v>
      </c>
      <c r="L486" s="3">
        <f t="shared" si="41"/>
        <v>1304.910787</v>
      </c>
      <c r="M486" s="3"/>
      <c r="N486" s="3">
        <f t="shared" si="42"/>
        <v>81883.0415</v>
      </c>
      <c r="O486" s="3">
        <f t="shared" si="43"/>
        <v>584.8788679</v>
      </c>
      <c r="P486" s="3">
        <f t="shared" si="44"/>
        <v>1840.068348</v>
      </c>
      <c r="Q486" s="3"/>
      <c r="R486" s="3">
        <f t="shared" ref="R486:T486" si="519">N486-J486</f>
        <v>23814.5115</v>
      </c>
      <c r="S486" s="3">
        <f t="shared" si="519"/>
        <v>170.1036536</v>
      </c>
      <c r="T486" s="3">
        <f t="shared" si="519"/>
        <v>535.1575619</v>
      </c>
      <c r="U486" s="3"/>
      <c r="V486" s="3">
        <f t="shared" si="46"/>
        <v>180.1924012</v>
      </c>
      <c r="W486" s="3">
        <f t="shared" si="47"/>
        <v>25226.93617</v>
      </c>
      <c r="X486" s="3">
        <f t="shared" si="48"/>
        <v>10.08874761</v>
      </c>
      <c r="Y486" s="3"/>
      <c r="Z486" s="3"/>
    </row>
    <row r="487" ht="14.25" customHeight="1">
      <c r="A487" s="15">
        <v>4204.0</v>
      </c>
      <c r="B487" s="2">
        <v>7.0</v>
      </c>
      <c r="C487" s="2">
        <f>IF(A487&gt;=6000, 0,VLOOKUP(A487,'Fall20 data fy22 comp rev '!$K$11:$N$536,3,0))</f>
        <v>7</v>
      </c>
      <c r="D487" s="3" t="s">
        <v>531</v>
      </c>
      <c r="E487" s="3">
        <v>141.0</v>
      </c>
      <c r="F487" s="3">
        <v>141.0</v>
      </c>
      <c r="G487" s="3">
        <v>0.0</v>
      </c>
      <c r="H487" s="3">
        <f t="shared" si="38"/>
        <v>141</v>
      </c>
      <c r="I487" s="88">
        <f t="shared" si="39"/>
        <v>1</v>
      </c>
      <c r="J487" s="3">
        <v>463015.8</v>
      </c>
      <c r="K487" s="3">
        <f t="shared" si="40"/>
        <v>3283.8</v>
      </c>
      <c r="L487" s="3">
        <f t="shared" si="41"/>
        <v>3283.8</v>
      </c>
      <c r="M487" s="3"/>
      <c r="N487" s="3">
        <f t="shared" si="42"/>
        <v>259449.6371</v>
      </c>
      <c r="O487" s="3">
        <f t="shared" si="43"/>
        <v>1840.068348</v>
      </c>
      <c r="P487" s="3">
        <f t="shared" si="44"/>
        <v>1840.068348</v>
      </c>
      <c r="Q487" s="3"/>
      <c r="R487" s="3">
        <f t="shared" ref="R487:T487" si="520">N487-J487</f>
        <v>-203566.1629</v>
      </c>
      <c r="S487" s="3">
        <f t="shared" si="520"/>
        <v>-1443.731652</v>
      </c>
      <c r="T487" s="3">
        <f t="shared" si="520"/>
        <v>-1443.731652</v>
      </c>
      <c r="U487" s="3"/>
      <c r="V487" s="3">
        <f t="shared" si="46"/>
        <v>0</v>
      </c>
      <c r="W487" s="3">
        <f t="shared" si="47"/>
        <v>0</v>
      </c>
      <c r="X487" s="3">
        <f t="shared" si="48"/>
        <v>0</v>
      </c>
      <c r="Y487" s="3"/>
      <c r="Z487" s="3"/>
    </row>
    <row r="488" ht="14.25" customHeight="1">
      <c r="A488" s="15">
        <v>4205.0</v>
      </c>
      <c r="B488" s="2">
        <v>7.0</v>
      </c>
      <c r="C488" s="2">
        <f>IF(A488&gt;=6000, 0,VLOOKUP(A488,'Fall20 data fy22 comp rev '!$K$11:$N$536,3,0))</f>
        <v>7</v>
      </c>
      <c r="D488" s="3" t="s">
        <v>532</v>
      </c>
      <c r="E488" s="3">
        <v>374.0</v>
      </c>
      <c r="F488" s="3">
        <v>351.0</v>
      </c>
      <c r="G488" s="3">
        <v>14.0</v>
      </c>
      <c r="H488" s="3">
        <f t="shared" si="38"/>
        <v>358</v>
      </c>
      <c r="I488" s="88">
        <f t="shared" si="39"/>
        <v>0.9572192513</v>
      </c>
      <c r="J488" s="3">
        <v>1175600.4</v>
      </c>
      <c r="K488" s="3">
        <f t="shared" si="40"/>
        <v>3143.316578</v>
      </c>
      <c r="L488" s="3">
        <f t="shared" si="41"/>
        <v>3283.8</v>
      </c>
      <c r="M488" s="3"/>
      <c r="N488" s="3">
        <f t="shared" si="42"/>
        <v>658744.4687</v>
      </c>
      <c r="O488" s="3">
        <f t="shared" si="43"/>
        <v>1761.348847</v>
      </c>
      <c r="P488" s="3">
        <f t="shared" si="44"/>
        <v>1840.068348</v>
      </c>
      <c r="Q488" s="3"/>
      <c r="R488" s="3">
        <f t="shared" ref="R488:T488" si="521">N488-J488</f>
        <v>-516855.9313</v>
      </c>
      <c r="S488" s="3">
        <f t="shared" si="521"/>
        <v>-1381.967731</v>
      </c>
      <c r="T488" s="3">
        <f t="shared" si="521"/>
        <v>-1443.731652</v>
      </c>
      <c r="U488" s="3"/>
      <c r="V488" s="3">
        <f t="shared" si="46"/>
        <v>0</v>
      </c>
      <c r="W488" s="3">
        <f t="shared" si="47"/>
        <v>0</v>
      </c>
      <c r="X488" s="3">
        <f t="shared" si="48"/>
        <v>0</v>
      </c>
      <c r="Y488" s="3"/>
      <c r="Z488" s="3"/>
    </row>
    <row r="489" ht="14.25" customHeight="1">
      <c r="A489" s="15">
        <v>4207.0</v>
      </c>
      <c r="B489" s="2">
        <v>7.0</v>
      </c>
      <c r="C489" s="2">
        <f>IF(A489&gt;=6000, 0,VLOOKUP(A489,'Fall20 data fy22 comp rev '!$K$11:$N$536,3,0))</f>
        <v>7</v>
      </c>
      <c r="D489" s="3" t="s">
        <v>533</v>
      </c>
      <c r="E489" s="3">
        <v>40.0</v>
      </c>
      <c r="F489" s="3">
        <v>28.0</v>
      </c>
      <c r="G489" s="3">
        <v>3.0</v>
      </c>
      <c r="H489" s="3">
        <f t="shared" si="38"/>
        <v>29.5</v>
      </c>
      <c r="I489" s="88">
        <f t="shared" si="39"/>
        <v>0.7375</v>
      </c>
      <c r="J489" s="3">
        <v>89319.36</v>
      </c>
      <c r="K489" s="3">
        <f t="shared" si="40"/>
        <v>2232.984</v>
      </c>
      <c r="L489" s="3">
        <f t="shared" si="41"/>
        <v>3027.774915</v>
      </c>
      <c r="M489" s="3"/>
      <c r="N489" s="3">
        <f t="shared" si="42"/>
        <v>54282.01628</v>
      </c>
      <c r="O489" s="3">
        <f t="shared" si="43"/>
        <v>1357.050407</v>
      </c>
      <c r="P489" s="3">
        <f t="shared" si="44"/>
        <v>1840.068348</v>
      </c>
      <c r="Q489" s="3"/>
      <c r="R489" s="3">
        <f t="shared" ref="R489:T489" si="522">N489-J489</f>
        <v>-35037.34372</v>
      </c>
      <c r="S489" s="3">
        <f t="shared" si="522"/>
        <v>-875.933593</v>
      </c>
      <c r="T489" s="3">
        <f t="shared" si="522"/>
        <v>-1187.706567</v>
      </c>
      <c r="U489" s="3"/>
      <c r="V489" s="3">
        <f t="shared" si="46"/>
        <v>0</v>
      </c>
      <c r="W489" s="3">
        <f t="shared" si="47"/>
        <v>0</v>
      </c>
      <c r="X489" s="3">
        <f t="shared" si="48"/>
        <v>0</v>
      </c>
      <c r="Y489" s="3"/>
      <c r="Z489" s="3"/>
    </row>
    <row r="490" ht="14.25" customHeight="1">
      <c r="A490" s="15">
        <v>4208.0</v>
      </c>
      <c r="B490" s="2">
        <v>7.0</v>
      </c>
      <c r="C490" s="2">
        <f>IF(A490&gt;=6000, 0,VLOOKUP(A490,'Fall20 data fy22 comp rev '!$K$11:$N$536,3,0))</f>
        <v>7</v>
      </c>
      <c r="D490" s="3" t="s">
        <v>534</v>
      </c>
      <c r="E490" s="3">
        <v>99.0</v>
      </c>
      <c r="F490" s="3">
        <v>57.0</v>
      </c>
      <c r="G490" s="3">
        <v>12.0</v>
      </c>
      <c r="H490" s="3">
        <f t="shared" si="38"/>
        <v>63</v>
      </c>
      <c r="I490" s="88">
        <f t="shared" si="39"/>
        <v>0.6363636364</v>
      </c>
      <c r="J490" s="3">
        <v>164573.11</v>
      </c>
      <c r="K490" s="3">
        <f t="shared" si="40"/>
        <v>1662.354646</v>
      </c>
      <c r="L490" s="3">
        <f t="shared" si="41"/>
        <v>2612.271587</v>
      </c>
      <c r="M490" s="3"/>
      <c r="N490" s="3">
        <f t="shared" si="42"/>
        <v>115924.306</v>
      </c>
      <c r="O490" s="3">
        <f t="shared" si="43"/>
        <v>1170.952585</v>
      </c>
      <c r="P490" s="3">
        <f t="shared" si="44"/>
        <v>1840.068348</v>
      </c>
      <c r="Q490" s="3"/>
      <c r="R490" s="3">
        <f t="shared" ref="R490:T490" si="523">N490-J490</f>
        <v>-48648.80405</v>
      </c>
      <c r="S490" s="3">
        <f t="shared" si="523"/>
        <v>-491.4020611</v>
      </c>
      <c r="T490" s="3">
        <f t="shared" si="523"/>
        <v>-772.2032389</v>
      </c>
      <c r="U490" s="3"/>
      <c r="V490" s="3">
        <f t="shared" si="46"/>
        <v>0</v>
      </c>
      <c r="W490" s="3">
        <f t="shared" si="47"/>
        <v>0</v>
      </c>
      <c r="X490" s="3">
        <f t="shared" si="48"/>
        <v>0</v>
      </c>
      <c r="Y490" s="3"/>
      <c r="Z490" s="3"/>
    </row>
    <row r="491" ht="14.25" customHeight="1">
      <c r="A491" s="15">
        <v>4209.0</v>
      </c>
      <c r="B491" s="2">
        <v>7.0</v>
      </c>
      <c r="C491" s="2">
        <f>IF(A491&gt;=6000, 0,VLOOKUP(A491,'Fall20 data fy22 comp rev '!$K$11:$N$536,3,0))</f>
        <v>7</v>
      </c>
      <c r="D491" s="3" t="s">
        <v>535</v>
      </c>
      <c r="E491" s="3">
        <v>230.0</v>
      </c>
      <c r="F491" s="3">
        <v>204.0</v>
      </c>
      <c r="G491" s="3">
        <v>7.0</v>
      </c>
      <c r="H491" s="3">
        <f t="shared" si="38"/>
        <v>207.5</v>
      </c>
      <c r="I491" s="88">
        <f t="shared" si="39"/>
        <v>0.902173913</v>
      </c>
      <c r="J491" s="3">
        <v>681388.5</v>
      </c>
      <c r="K491" s="3">
        <f t="shared" si="40"/>
        <v>2962.558696</v>
      </c>
      <c r="L491" s="3">
        <f t="shared" si="41"/>
        <v>3283.8</v>
      </c>
      <c r="M491" s="3"/>
      <c r="N491" s="3">
        <f t="shared" si="42"/>
        <v>381814.1823</v>
      </c>
      <c r="O491" s="3">
        <f t="shared" si="43"/>
        <v>1660.061662</v>
      </c>
      <c r="P491" s="3">
        <f t="shared" si="44"/>
        <v>1840.068348</v>
      </c>
      <c r="Q491" s="3"/>
      <c r="R491" s="3">
        <f t="shared" ref="R491:T491" si="524">N491-J491</f>
        <v>-299574.3177</v>
      </c>
      <c r="S491" s="3">
        <f t="shared" si="524"/>
        <v>-1302.497033</v>
      </c>
      <c r="T491" s="3">
        <f t="shared" si="524"/>
        <v>-1443.731652</v>
      </c>
      <c r="U491" s="3"/>
      <c r="V491" s="3">
        <f t="shared" si="46"/>
        <v>0</v>
      </c>
      <c r="W491" s="3">
        <f t="shared" si="47"/>
        <v>0</v>
      </c>
      <c r="X491" s="3">
        <f t="shared" si="48"/>
        <v>0</v>
      </c>
      <c r="Y491" s="3"/>
      <c r="Z491" s="3"/>
    </row>
    <row r="492" ht="14.25" customHeight="1">
      <c r="A492" s="15">
        <v>4210.0</v>
      </c>
      <c r="B492" s="2">
        <v>7.0</v>
      </c>
      <c r="C492" s="2">
        <f>IF(A492&gt;=6000, 0,VLOOKUP(A492,'Fall20 data fy22 comp rev '!$K$11:$N$536,3,0))</f>
        <v>7</v>
      </c>
      <c r="D492" s="3" t="s">
        <v>536</v>
      </c>
      <c r="E492" s="3">
        <v>286.0</v>
      </c>
      <c r="F492" s="3">
        <v>38.0</v>
      </c>
      <c r="G492" s="3">
        <v>5.0</v>
      </c>
      <c r="H492" s="3">
        <f t="shared" si="38"/>
        <v>40.5</v>
      </c>
      <c r="I492" s="88">
        <f t="shared" si="39"/>
        <v>0.1416083916</v>
      </c>
      <c r="J492" s="3">
        <v>25011.61</v>
      </c>
      <c r="K492" s="3">
        <f t="shared" si="40"/>
        <v>87.45318182</v>
      </c>
      <c r="L492" s="3">
        <f t="shared" si="41"/>
        <v>617.5706173</v>
      </c>
      <c r="M492" s="3"/>
      <c r="N492" s="3">
        <f t="shared" si="42"/>
        <v>74522.76811</v>
      </c>
      <c r="O492" s="3">
        <f t="shared" si="43"/>
        <v>260.5691193</v>
      </c>
      <c r="P492" s="3">
        <f t="shared" si="44"/>
        <v>1840.068348</v>
      </c>
      <c r="Q492" s="3"/>
      <c r="R492" s="3">
        <f t="shared" ref="R492:T492" si="525">N492-J492</f>
        <v>49511.15811</v>
      </c>
      <c r="S492" s="3">
        <f t="shared" si="525"/>
        <v>173.1159375</v>
      </c>
      <c r="T492" s="3">
        <f t="shared" si="525"/>
        <v>1222.497731</v>
      </c>
      <c r="U492" s="3"/>
      <c r="V492" s="3">
        <f t="shared" si="46"/>
        <v>507.5144337</v>
      </c>
      <c r="W492" s="3">
        <f t="shared" si="47"/>
        <v>145149.128</v>
      </c>
      <c r="X492" s="3">
        <f t="shared" si="48"/>
        <v>334.3984962</v>
      </c>
      <c r="Y492" s="3"/>
      <c r="Z492" s="3"/>
    </row>
    <row r="493" ht="14.25" customHeight="1">
      <c r="A493" s="15">
        <v>4212.0</v>
      </c>
      <c r="B493" s="2">
        <v>7.0</v>
      </c>
      <c r="C493" s="2">
        <f>IF(A493&gt;=6000, 0,VLOOKUP(A493,'Fall20 data fy22 comp rev '!$K$11:$N$536,3,0))</f>
        <v>7</v>
      </c>
      <c r="D493" s="3" t="s">
        <v>1945</v>
      </c>
      <c r="E493" s="3">
        <v>176.0</v>
      </c>
      <c r="F493" s="3">
        <v>127.0</v>
      </c>
      <c r="G493" s="3">
        <v>16.0</v>
      </c>
      <c r="H493" s="3">
        <f t="shared" si="38"/>
        <v>135</v>
      </c>
      <c r="I493" s="88">
        <f t="shared" si="39"/>
        <v>0.7670454545</v>
      </c>
      <c r="J493" s="3">
        <v>425033.18</v>
      </c>
      <c r="K493" s="3">
        <f t="shared" si="40"/>
        <v>2414.96125</v>
      </c>
      <c r="L493" s="3">
        <f t="shared" si="41"/>
        <v>3148.393926</v>
      </c>
      <c r="M493" s="3"/>
      <c r="N493" s="3">
        <f t="shared" si="42"/>
        <v>248409.227</v>
      </c>
      <c r="O493" s="3">
        <f t="shared" si="43"/>
        <v>1411.416063</v>
      </c>
      <c r="P493" s="3">
        <f t="shared" si="44"/>
        <v>1840.068348</v>
      </c>
      <c r="Q493" s="3"/>
      <c r="R493" s="3">
        <f t="shared" ref="R493:T493" si="526">N493-J493</f>
        <v>-176623.953</v>
      </c>
      <c r="S493" s="3">
        <f t="shared" si="526"/>
        <v>-1003.545187</v>
      </c>
      <c r="T493" s="3">
        <f t="shared" si="526"/>
        <v>-1308.325578</v>
      </c>
      <c r="U493" s="3"/>
      <c r="V493" s="3">
        <f t="shared" si="46"/>
        <v>0</v>
      </c>
      <c r="W493" s="3">
        <f t="shared" si="47"/>
        <v>0</v>
      </c>
      <c r="X493" s="3">
        <f t="shared" si="48"/>
        <v>0</v>
      </c>
      <c r="Y493" s="3"/>
      <c r="Z493" s="3"/>
    </row>
    <row r="494" ht="14.25" customHeight="1">
      <c r="A494" s="15">
        <v>4213.0</v>
      </c>
      <c r="B494" s="2">
        <v>7.0</v>
      </c>
      <c r="C494" s="2">
        <f>IF(A494&gt;=6000, 0,VLOOKUP(A494,'Fall20 data fy22 comp rev '!$K$11:$N$536,3,0))</f>
        <v>7</v>
      </c>
      <c r="D494" s="3" t="s">
        <v>537</v>
      </c>
      <c r="E494" s="3">
        <v>632.0</v>
      </c>
      <c r="F494" s="3">
        <v>349.0</v>
      </c>
      <c r="G494" s="3">
        <v>41.0</v>
      </c>
      <c r="H494" s="3">
        <f t="shared" si="38"/>
        <v>369.5</v>
      </c>
      <c r="I494" s="88">
        <f t="shared" si="39"/>
        <v>0.5846518987</v>
      </c>
      <c r="J494" s="3">
        <v>898557.1399999999</v>
      </c>
      <c r="K494" s="3">
        <f t="shared" si="40"/>
        <v>1421.767627</v>
      </c>
      <c r="L494" s="3">
        <f t="shared" si="41"/>
        <v>2431.819053</v>
      </c>
      <c r="M494" s="3"/>
      <c r="N494" s="3">
        <f t="shared" si="42"/>
        <v>679905.2547</v>
      </c>
      <c r="O494" s="3">
        <f t="shared" si="43"/>
        <v>1075.799454</v>
      </c>
      <c r="P494" s="3">
        <f t="shared" si="44"/>
        <v>1840.068348</v>
      </c>
      <c r="Q494" s="3"/>
      <c r="R494" s="3">
        <f t="shared" ref="R494:T494" si="527">N494-J494</f>
        <v>-218651.8853</v>
      </c>
      <c r="S494" s="3">
        <f t="shared" si="527"/>
        <v>-345.9681729</v>
      </c>
      <c r="T494" s="3">
        <f t="shared" si="527"/>
        <v>-591.7507044</v>
      </c>
      <c r="U494" s="3"/>
      <c r="V494" s="3">
        <f t="shared" si="46"/>
        <v>0</v>
      </c>
      <c r="W494" s="3">
        <f t="shared" si="47"/>
        <v>0</v>
      </c>
      <c r="X494" s="3">
        <f t="shared" si="48"/>
        <v>0</v>
      </c>
      <c r="Y494" s="3"/>
      <c r="Z494" s="3"/>
    </row>
    <row r="495" ht="14.25" customHeight="1">
      <c r="A495" s="15">
        <v>4215.0</v>
      </c>
      <c r="B495" s="2">
        <v>7.0</v>
      </c>
      <c r="C495" s="2">
        <f>IF(A495&gt;=6000, 0,VLOOKUP(A495,'Fall20 data fy22 comp rev '!$K$11:$N$536,3,0))</f>
        <v>7</v>
      </c>
      <c r="D495" s="3" t="s">
        <v>3416</v>
      </c>
      <c r="E495" s="3">
        <v>187.0</v>
      </c>
      <c r="F495" s="3">
        <v>170.0</v>
      </c>
      <c r="G495" s="3">
        <v>13.0</v>
      </c>
      <c r="H495" s="3">
        <f t="shared" si="38"/>
        <v>176.5</v>
      </c>
      <c r="I495" s="88">
        <f t="shared" si="39"/>
        <v>0.9438502674</v>
      </c>
      <c r="J495" s="3">
        <v>579590.7</v>
      </c>
      <c r="K495" s="3">
        <f t="shared" si="40"/>
        <v>3099.415508</v>
      </c>
      <c r="L495" s="3">
        <f t="shared" si="41"/>
        <v>3283.8</v>
      </c>
      <c r="M495" s="3"/>
      <c r="N495" s="3">
        <f t="shared" si="42"/>
        <v>324772.0635</v>
      </c>
      <c r="O495" s="3">
        <f t="shared" si="43"/>
        <v>1736.749003</v>
      </c>
      <c r="P495" s="3">
        <f t="shared" si="44"/>
        <v>1840.068348</v>
      </c>
      <c r="Q495" s="3"/>
      <c r="R495" s="3">
        <f t="shared" ref="R495:T495" si="528">N495-J495</f>
        <v>-254818.6365</v>
      </c>
      <c r="S495" s="3">
        <f t="shared" si="528"/>
        <v>-1362.666505</v>
      </c>
      <c r="T495" s="3">
        <f t="shared" si="528"/>
        <v>-1443.731652</v>
      </c>
      <c r="U495" s="3"/>
      <c r="V495" s="3">
        <f t="shared" si="46"/>
        <v>0</v>
      </c>
      <c r="W495" s="3">
        <f t="shared" si="47"/>
        <v>0</v>
      </c>
      <c r="X495" s="3">
        <f t="shared" si="48"/>
        <v>0</v>
      </c>
      <c r="Y495" s="3"/>
      <c r="Z495" s="3"/>
    </row>
    <row r="496" ht="14.25" customHeight="1">
      <c r="A496" s="15">
        <v>4217.0</v>
      </c>
      <c r="B496" s="2">
        <v>7.0</v>
      </c>
      <c r="C496" s="2">
        <f>IF(A496&gt;=6000, 0,VLOOKUP(A496,'Fall20 data fy22 comp rev '!$K$11:$N$536,3,0))</f>
        <v>7</v>
      </c>
      <c r="D496" s="3" t="s">
        <v>4420</v>
      </c>
      <c r="E496" s="3">
        <v>99.0</v>
      </c>
      <c r="F496" s="3">
        <v>28.0</v>
      </c>
      <c r="G496" s="3">
        <v>10.0</v>
      </c>
      <c r="H496" s="3">
        <f t="shared" si="38"/>
        <v>33</v>
      </c>
      <c r="I496" s="88">
        <f t="shared" si="39"/>
        <v>0.3333333333</v>
      </c>
      <c r="J496" s="3">
        <v>49421.189999999995</v>
      </c>
      <c r="K496" s="3">
        <f t="shared" si="40"/>
        <v>499.2039394</v>
      </c>
      <c r="L496" s="3">
        <f t="shared" si="41"/>
        <v>1497.611818</v>
      </c>
      <c r="M496" s="3"/>
      <c r="N496" s="3">
        <f t="shared" si="42"/>
        <v>60722.2555</v>
      </c>
      <c r="O496" s="3">
        <f t="shared" si="43"/>
        <v>613.3561161</v>
      </c>
      <c r="P496" s="3">
        <f t="shared" si="44"/>
        <v>1840.068348</v>
      </c>
      <c r="Q496" s="3"/>
      <c r="R496" s="3">
        <f t="shared" ref="R496:T496" si="529">N496-J496</f>
        <v>11301.0655</v>
      </c>
      <c r="S496" s="3">
        <f t="shared" si="529"/>
        <v>114.1521767</v>
      </c>
      <c r="T496" s="3">
        <f t="shared" si="529"/>
        <v>342.4565302</v>
      </c>
      <c r="U496" s="3"/>
      <c r="V496" s="3">
        <f t="shared" si="46"/>
        <v>95.7636761</v>
      </c>
      <c r="W496" s="3">
        <f t="shared" si="47"/>
        <v>9480.603934</v>
      </c>
      <c r="X496" s="3">
        <f t="shared" si="48"/>
        <v>0</v>
      </c>
      <c r="Y496" s="3"/>
      <c r="Z496" s="3"/>
    </row>
    <row r="497" ht="14.25" customHeight="1">
      <c r="A497" s="15">
        <v>4218.0</v>
      </c>
      <c r="B497" s="2">
        <v>7.0</v>
      </c>
      <c r="C497" s="2">
        <f>IF(A497&gt;=6000, 0,VLOOKUP(A497,'Fall20 data fy22 comp rev '!$K$11:$N$536,3,0))</f>
        <v>7</v>
      </c>
      <c r="D497" s="3" t="s">
        <v>540</v>
      </c>
      <c r="E497" s="3">
        <v>323.0</v>
      </c>
      <c r="F497" s="3">
        <v>301.0</v>
      </c>
      <c r="G497" s="3">
        <v>12.0</v>
      </c>
      <c r="H497" s="3">
        <f t="shared" si="38"/>
        <v>307</v>
      </c>
      <c r="I497" s="88">
        <f t="shared" si="39"/>
        <v>0.9504643963</v>
      </c>
      <c r="J497" s="3">
        <v>1008126.6</v>
      </c>
      <c r="K497" s="3">
        <f t="shared" si="40"/>
        <v>3121.134985</v>
      </c>
      <c r="L497" s="3">
        <f t="shared" si="41"/>
        <v>3283.8</v>
      </c>
      <c r="M497" s="3"/>
      <c r="N497" s="3">
        <f t="shared" si="42"/>
        <v>564900.983</v>
      </c>
      <c r="O497" s="3">
        <f t="shared" si="43"/>
        <v>1748.919452</v>
      </c>
      <c r="P497" s="3">
        <f t="shared" si="44"/>
        <v>1840.068348</v>
      </c>
      <c r="Q497" s="3"/>
      <c r="R497" s="3">
        <f t="shared" ref="R497:T497" si="530">N497-J497</f>
        <v>-443225.617</v>
      </c>
      <c r="S497" s="3">
        <f t="shared" si="530"/>
        <v>-1372.215533</v>
      </c>
      <c r="T497" s="3">
        <f t="shared" si="530"/>
        <v>-1443.731652</v>
      </c>
      <c r="U497" s="3"/>
      <c r="V497" s="3">
        <f t="shared" si="46"/>
        <v>0</v>
      </c>
      <c r="W497" s="3">
        <f t="shared" si="47"/>
        <v>0</v>
      </c>
      <c r="X497" s="3">
        <f t="shared" si="48"/>
        <v>0</v>
      </c>
      <c r="Y497" s="3"/>
      <c r="Z497" s="3"/>
    </row>
    <row r="498" ht="14.25" customHeight="1">
      <c r="A498" s="15">
        <v>4219.0</v>
      </c>
      <c r="B498" s="2">
        <v>7.0</v>
      </c>
      <c r="C498" s="2">
        <f>IF(A498&gt;=6000, 0,VLOOKUP(A498,'Fall20 data fy22 comp rev '!$K$11:$N$536,3,0))</f>
        <v>7</v>
      </c>
      <c r="D498" s="3" t="s">
        <v>541</v>
      </c>
      <c r="E498" s="3">
        <v>319.0</v>
      </c>
      <c r="F498" s="3">
        <v>256.0</v>
      </c>
      <c r="G498" s="3">
        <v>31.0</v>
      </c>
      <c r="H498" s="3">
        <f t="shared" si="38"/>
        <v>271.5</v>
      </c>
      <c r="I498" s="88">
        <f t="shared" si="39"/>
        <v>0.8510971787</v>
      </c>
      <c r="J498" s="3">
        <v>891551.7</v>
      </c>
      <c r="K498" s="3">
        <f t="shared" si="40"/>
        <v>2794.832915</v>
      </c>
      <c r="L498" s="3">
        <f t="shared" si="41"/>
        <v>3283.8</v>
      </c>
      <c r="M498" s="3"/>
      <c r="N498" s="3">
        <f t="shared" si="42"/>
        <v>499578.5566</v>
      </c>
      <c r="O498" s="3">
        <f t="shared" si="43"/>
        <v>1566.07698</v>
      </c>
      <c r="P498" s="3">
        <f t="shared" si="44"/>
        <v>1840.068348</v>
      </c>
      <c r="Q498" s="3"/>
      <c r="R498" s="3">
        <f t="shared" ref="R498:T498" si="531">N498-J498</f>
        <v>-391973.1434</v>
      </c>
      <c r="S498" s="3">
        <f t="shared" si="531"/>
        <v>-1228.755935</v>
      </c>
      <c r="T498" s="3">
        <f t="shared" si="531"/>
        <v>-1443.731652</v>
      </c>
      <c r="U498" s="3"/>
      <c r="V498" s="3">
        <f t="shared" si="46"/>
        <v>0</v>
      </c>
      <c r="W498" s="3">
        <f t="shared" si="47"/>
        <v>0</v>
      </c>
      <c r="X498" s="3">
        <f t="shared" si="48"/>
        <v>0</v>
      </c>
      <c r="Y498" s="3"/>
      <c r="Z498" s="3"/>
    </row>
    <row r="499" ht="14.25" customHeight="1">
      <c r="A499" s="15">
        <v>4220.0</v>
      </c>
      <c r="B499" s="2">
        <v>7.0</v>
      </c>
      <c r="C499" s="2">
        <f>IF(A499&gt;=6000, 0,VLOOKUP(A499,'Fall20 data fy22 comp rev '!$K$11:$N$536,3,0))</f>
        <v>7</v>
      </c>
      <c r="D499" s="3" t="s">
        <v>542</v>
      </c>
      <c r="E499" s="3">
        <v>310.0</v>
      </c>
      <c r="F499" s="3">
        <v>57.0</v>
      </c>
      <c r="G499" s="3">
        <v>18.0</v>
      </c>
      <c r="H499" s="3">
        <f t="shared" si="38"/>
        <v>66</v>
      </c>
      <c r="I499" s="88">
        <f t="shared" si="39"/>
        <v>0.2129032258</v>
      </c>
      <c r="J499" s="3">
        <v>57685.42</v>
      </c>
      <c r="K499" s="3">
        <f t="shared" si="40"/>
        <v>186.082</v>
      </c>
      <c r="L499" s="3">
        <f t="shared" si="41"/>
        <v>874.0215152</v>
      </c>
      <c r="M499" s="3"/>
      <c r="N499" s="3">
        <f t="shared" si="42"/>
        <v>121444.511</v>
      </c>
      <c r="O499" s="3">
        <f t="shared" si="43"/>
        <v>391.7564871</v>
      </c>
      <c r="P499" s="3">
        <f t="shared" si="44"/>
        <v>1840.068348</v>
      </c>
      <c r="Q499" s="3"/>
      <c r="R499" s="3">
        <f t="shared" ref="R499:T499" si="532">N499-J499</f>
        <v>63759.091</v>
      </c>
      <c r="S499" s="3">
        <f t="shared" si="532"/>
        <v>205.6744871</v>
      </c>
      <c r="T499" s="3">
        <f t="shared" si="532"/>
        <v>966.0468333</v>
      </c>
      <c r="U499" s="3"/>
      <c r="V499" s="3">
        <f t="shared" si="46"/>
        <v>408.8856155</v>
      </c>
      <c r="W499" s="3">
        <f t="shared" si="47"/>
        <v>126754.5408</v>
      </c>
      <c r="X499" s="3">
        <f t="shared" si="48"/>
        <v>203.2111284</v>
      </c>
      <c r="Y499" s="3"/>
      <c r="Z499" s="3"/>
    </row>
    <row r="500" ht="14.25" customHeight="1">
      <c r="A500" s="15">
        <v>4221.0</v>
      </c>
      <c r="B500" s="2">
        <v>7.0</v>
      </c>
      <c r="C500" s="2">
        <f>IF(A500&gt;=6000, 0,VLOOKUP(A500,'Fall20 data fy22 comp rev '!$K$11:$N$536,3,0))</f>
        <v>7</v>
      </c>
      <c r="D500" s="3" t="s">
        <v>543</v>
      </c>
      <c r="E500" s="3">
        <v>239.0</v>
      </c>
      <c r="F500" s="3">
        <v>89.0</v>
      </c>
      <c r="G500" s="3">
        <v>20.0</v>
      </c>
      <c r="H500" s="3">
        <f t="shared" si="38"/>
        <v>99</v>
      </c>
      <c r="I500" s="88">
        <f t="shared" si="39"/>
        <v>0.4142259414</v>
      </c>
      <c r="J500" s="3">
        <v>168349.48</v>
      </c>
      <c r="K500" s="3">
        <f t="shared" si="40"/>
        <v>704.3911297</v>
      </c>
      <c r="L500" s="3">
        <f t="shared" si="41"/>
        <v>1700.499798</v>
      </c>
      <c r="M500" s="3"/>
      <c r="N500" s="3">
        <f t="shared" si="42"/>
        <v>182166.7665</v>
      </c>
      <c r="O500" s="3">
        <f t="shared" si="43"/>
        <v>762.2040439</v>
      </c>
      <c r="P500" s="3">
        <f t="shared" si="44"/>
        <v>1840.068348</v>
      </c>
      <c r="Q500" s="3"/>
      <c r="R500" s="3">
        <f t="shared" ref="R500:T500" si="533">N500-J500</f>
        <v>13817.28649</v>
      </c>
      <c r="S500" s="3">
        <f t="shared" si="533"/>
        <v>57.8129142</v>
      </c>
      <c r="T500" s="3">
        <f t="shared" si="533"/>
        <v>139.5685504</v>
      </c>
      <c r="U500" s="3"/>
      <c r="V500" s="3">
        <f t="shared" si="46"/>
        <v>0</v>
      </c>
      <c r="W500" s="3">
        <f t="shared" si="47"/>
        <v>0</v>
      </c>
      <c r="X500" s="3">
        <f t="shared" si="48"/>
        <v>0</v>
      </c>
      <c r="Y500" s="3"/>
      <c r="Z500" s="3"/>
    </row>
    <row r="501" ht="14.25" customHeight="1">
      <c r="A501" s="15">
        <v>4223.0</v>
      </c>
      <c r="B501" s="2">
        <v>7.0</v>
      </c>
      <c r="C501" s="2">
        <f>IF(A501&gt;=6000, 0,VLOOKUP(A501,'Fall20 data fy22 comp rev '!$K$11:$N$536,3,0))</f>
        <v>7</v>
      </c>
      <c r="D501" s="3" t="s">
        <v>3422</v>
      </c>
      <c r="E501" s="3">
        <v>167.0</v>
      </c>
      <c r="F501" s="3">
        <v>148.0</v>
      </c>
      <c r="G501" s="3">
        <v>1.0</v>
      </c>
      <c r="H501" s="3">
        <f t="shared" si="38"/>
        <v>148.5</v>
      </c>
      <c r="I501" s="88">
        <f t="shared" si="39"/>
        <v>0.8892215569</v>
      </c>
      <c r="J501" s="3">
        <v>487644.3</v>
      </c>
      <c r="K501" s="3">
        <f t="shared" si="40"/>
        <v>2920.025749</v>
      </c>
      <c r="L501" s="3">
        <f t="shared" si="41"/>
        <v>3283.8</v>
      </c>
      <c r="M501" s="3"/>
      <c r="N501" s="3">
        <f t="shared" si="42"/>
        <v>273250.1497</v>
      </c>
      <c r="O501" s="3">
        <f t="shared" si="43"/>
        <v>1636.228442</v>
      </c>
      <c r="P501" s="3">
        <f t="shared" si="44"/>
        <v>1840.068348</v>
      </c>
      <c r="Q501" s="3"/>
      <c r="R501" s="3">
        <f t="shared" ref="R501:T501" si="534">N501-J501</f>
        <v>-214394.1503</v>
      </c>
      <c r="S501" s="3">
        <f t="shared" si="534"/>
        <v>-1283.797307</v>
      </c>
      <c r="T501" s="3">
        <f t="shared" si="534"/>
        <v>-1443.731652</v>
      </c>
      <c r="U501" s="3"/>
      <c r="V501" s="3">
        <f t="shared" si="46"/>
        <v>0</v>
      </c>
      <c r="W501" s="3">
        <f t="shared" si="47"/>
        <v>0</v>
      </c>
      <c r="X501" s="3">
        <f t="shared" si="48"/>
        <v>0</v>
      </c>
      <c r="Y501" s="3"/>
      <c r="Z501" s="3"/>
    </row>
    <row r="502" ht="14.25" customHeight="1">
      <c r="A502" s="15">
        <v>4224.0</v>
      </c>
      <c r="B502" s="2">
        <v>7.0</v>
      </c>
      <c r="C502" s="2">
        <f>IF(A502&gt;=6000, 0,VLOOKUP(A502,'Fall20 data fy22 comp rev '!$K$11:$N$536,3,0))</f>
        <v>7</v>
      </c>
      <c r="D502" s="3" t="s">
        <v>3423</v>
      </c>
      <c r="E502" s="3">
        <v>154.0</v>
      </c>
      <c r="F502" s="3">
        <v>42.0</v>
      </c>
      <c r="G502" s="3">
        <v>6.0</v>
      </c>
      <c r="H502" s="3">
        <f t="shared" si="38"/>
        <v>45</v>
      </c>
      <c r="I502" s="88">
        <f t="shared" si="39"/>
        <v>0.2922077922</v>
      </c>
      <c r="J502" s="3">
        <v>53963.78</v>
      </c>
      <c r="K502" s="3">
        <f t="shared" si="40"/>
        <v>350.4141558</v>
      </c>
      <c r="L502" s="3">
        <f t="shared" si="41"/>
        <v>1199.195111</v>
      </c>
      <c r="M502" s="3"/>
      <c r="N502" s="3">
        <f t="shared" si="42"/>
        <v>82803.07568</v>
      </c>
      <c r="O502" s="3">
        <f t="shared" si="43"/>
        <v>537.6823096</v>
      </c>
      <c r="P502" s="3">
        <f t="shared" si="44"/>
        <v>1840.068348</v>
      </c>
      <c r="Q502" s="3"/>
      <c r="R502" s="3">
        <f t="shared" ref="R502:T502" si="535">N502-J502</f>
        <v>28839.29568</v>
      </c>
      <c r="S502" s="3">
        <f t="shared" si="535"/>
        <v>187.2681538</v>
      </c>
      <c r="T502" s="3">
        <f t="shared" si="535"/>
        <v>640.8732373</v>
      </c>
      <c r="U502" s="3"/>
      <c r="V502" s="3">
        <f t="shared" si="46"/>
        <v>244.5534597</v>
      </c>
      <c r="W502" s="3">
        <f t="shared" si="47"/>
        <v>37661.23279</v>
      </c>
      <c r="X502" s="3">
        <f t="shared" si="48"/>
        <v>57.2853059</v>
      </c>
      <c r="Y502" s="3"/>
      <c r="Z502" s="3"/>
    </row>
    <row r="503" ht="14.25" customHeight="1">
      <c r="A503" s="15">
        <v>4225.0</v>
      </c>
      <c r="B503" s="2">
        <v>7.0</v>
      </c>
      <c r="C503" s="2">
        <f>IF(A503&gt;=6000, 0,VLOOKUP(A503,'Fall20 data fy22 comp rev '!$K$11:$N$536,3,0))</f>
        <v>7</v>
      </c>
      <c r="D503" s="3" t="s">
        <v>3424</v>
      </c>
      <c r="E503" s="3">
        <v>403.0</v>
      </c>
      <c r="F503" s="3">
        <v>345.0</v>
      </c>
      <c r="G503" s="3">
        <v>2.0</v>
      </c>
      <c r="H503" s="3">
        <f t="shared" si="38"/>
        <v>346</v>
      </c>
      <c r="I503" s="88">
        <f t="shared" si="39"/>
        <v>0.858560794</v>
      </c>
      <c r="J503" s="3">
        <v>1136194.8</v>
      </c>
      <c r="K503" s="3">
        <f t="shared" si="40"/>
        <v>2819.341935</v>
      </c>
      <c r="L503" s="3">
        <f t="shared" si="41"/>
        <v>3283.8</v>
      </c>
      <c r="M503" s="3"/>
      <c r="N503" s="3">
        <f t="shared" si="42"/>
        <v>636663.6486</v>
      </c>
      <c r="O503" s="3">
        <f t="shared" si="43"/>
        <v>1579.810542</v>
      </c>
      <c r="P503" s="3">
        <f t="shared" si="44"/>
        <v>1840.068348</v>
      </c>
      <c r="Q503" s="3"/>
      <c r="R503" s="3">
        <f t="shared" ref="R503:T503" si="536">N503-J503</f>
        <v>-499531.1514</v>
      </c>
      <c r="S503" s="3">
        <f t="shared" si="536"/>
        <v>-1239.531393</v>
      </c>
      <c r="T503" s="3">
        <f t="shared" si="536"/>
        <v>-1443.731652</v>
      </c>
      <c r="U503" s="3"/>
      <c r="V503" s="3">
        <f t="shared" si="46"/>
        <v>0</v>
      </c>
      <c r="W503" s="3">
        <f t="shared" si="47"/>
        <v>0</v>
      </c>
      <c r="X503" s="3">
        <f t="shared" si="48"/>
        <v>0</v>
      </c>
      <c r="Y503" s="3"/>
      <c r="Z503" s="3"/>
    </row>
    <row r="504" ht="14.25" customHeight="1">
      <c r="A504" s="15">
        <v>4226.0</v>
      </c>
      <c r="B504" s="2">
        <v>7.0</v>
      </c>
      <c r="C504" s="2">
        <f>IF(A504&gt;=6000, 0,VLOOKUP(A504,'Fall20 data fy22 comp rev '!$K$11:$N$536,3,0))</f>
        <v>7</v>
      </c>
      <c r="D504" s="3" t="s">
        <v>547</v>
      </c>
      <c r="E504" s="3">
        <v>101.0</v>
      </c>
      <c r="F504" s="3">
        <v>84.0</v>
      </c>
      <c r="G504" s="3">
        <v>8.0</v>
      </c>
      <c r="H504" s="3">
        <f t="shared" si="38"/>
        <v>88</v>
      </c>
      <c r="I504" s="88">
        <f t="shared" si="39"/>
        <v>0.8712871287</v>
      </c>
      <c r="J504" s="3">
        <v>288974.4</v>
      </c>
      <c r="K504" s="3">
        <f t="shared" si="40"/>
        <v>2861.132673</v>
      </c>
      <c r="L504" s="3">
        <f t="shared" si="41"/>
        <v>3283.8</v>
      </c>
      <c r="M504" s="3"/>
      <c r="N504" s="3">
        <f t="shared" si="42"/>
        <v>161926.0147</v>
      </c>
      <c r="O504" s="3">
        <f t="shared" si="43"/>
        <v>1603.227868</v>
      </c>
      <c r="P504" s="3">
        <f t="shared" si="44"/>
        <v>1840.068348</v>
      </c>
      <c r="Q504" s="3"/>
      <c r="R504" s="3">
        <f t="shared" ref="R504:T504" si="537">N504-J504</f>
        <v>-127048.3853</v>
      </c>
      <c r="S504" s="3">
        <f t="shared" si="537"/>
        <v>-1257.904805</v>
      </c>
      <c r="T504" s="3">
        <f t="shared" si="537"/>
        <v>-1443.731652</v>
      </c>
      <c r="U504" s="3"/>
      <c r="V504" s="3">
        <f t="shared" si="46"/>
        <v>0</v>
      </c>
      <c r="W504" s="3">
        <f t="shared" si="47"/>
        <v>0</v>
      </c>
      <c r="X504" s="3">
        <f t="shared" si="48"/>
        <v>0</v>
      </c>
      <c r="Y504" s="3"/>
      <c r="Z504" s="3"/>
    </row>
    <row r="505" ht="14.25" customHeight="1">
      <c r="A505" s="15">
        <v>4227.0</v>
      </c>
      <c r="B505" s="2">
        <v>7.0</v>
      </c>
      <c r="C505" s="2">
        <f>IF(A505&gt;=6000, 0,VLOOKUP(A505,'Fall20 data fy22 comp rev '!$K$11:$N$536,3,0))</f>
        <v>7</v>
      </c>
      <c r="D505" s="3" t="s">
        <v>3425</v>
      </c>
      <c r="E505" s="3">
        <v>378.0</v>
      </c>
      <c r="F505" s="3">
        <v>109.0</v>
      </c>
      <c r="G505" s="3">
        <v>38.0</v>
      </c>
      <c r="H505" s="3">
        <f t="shared" si="38"/>
        <v>128</v>
      </c>
      <c r="I505" s="88">
        <f t="shared" si="39"/>
        <v>0.3386243386</v>
      </c>
      <c r="J505" s="3">
        <v>178146.15</v>
      </c>
      <c r="K505" s="3">
        <f t="shared" si="40"/>
        <v>471.2861111</v>
      </c>
      <c r="L505" s="3">
        <f t="shared" si="41"/>
        <v>1391.766797</v>
      </c>
      <c r="M505" s="3"/>
      <c r="N505" s="3">
        <f t="shared" si="42"/>
        <v>235528.7486</v>
      </c>
      <c r="O505" s="3">
        <f t="shared" si="43"/>
        <v>623.0919275</v>
      </c>
      <c r="P505" s="3">
        <f t="shared" si="44"/>
        <v>1840.068348</v>
      </c>
      <c r="Q505" s="3"/>
      <c r="R505" s="3">
        <f t="shared" ref="R505:T505" si="538">N505-J505</f>
        <v>57382.5986</v>
      </c>
      <c r="S505" s="3">
        <f t="shared" si="538"/>
        <v>151.8058164</v>
      </c>
      <c r="T505" s="3">
        <f t="shared" si="538"/>
        <v>448.3015515</v>
      </c>
      <c r="U505" s="3"/>
      <c r="V505" s="3">
        <f t="shared" si="46"/>
        <v>123.6815044</v>
      </c>
      <c r="W505" s="3">
        <f t="shared" si="47"/>
        <v>46751.60866</v>
      </c>
      <c r="X505" s="3">
        <f t="shared" si="48"/>
        <v>0</v>
      </c>
      <c r="Y505" s="3"/>
      <c r="Z505" s="3"/>
    </row>
    <row r="506" ht="14.25" customHeight="1">
      <c r="A506" s="15">
        <v>4228.0</v>
      </c>
      <c r="B506" s="2">
        <v>7.0</v>
      </c>
      <c r="C506" s="2">
        <f>IF(A506&gt;=6000, 0,VLOOKUP(A506,'Fall20 data fy22 comp rev '!$K$11:$N$536,3,0))</f>
        <v>7</v>
      </c>
      <c r="D506" s="3" t="s">
        <v>549</v>
      </c>
      <c r="E506" s="3">
        <v>391.0</v>
      </c>
      <c r="F506" s="3">
        <v>30.0</v>
      </c>
      <c r="G506" s="3">
        <v>2.0</v>
      </c>
      <c r="H506" s="3">
        <f t="shared" si="38"/>
        <v>31</v>
      </c>
      <c r="I506" s="88">
        <f t="shared" si="39"/>
        <v>0.07928388747</v>
      </c>
      <c r="J506" s="3">
        <v>10070.32</v>
      </c>
      <c r="K506" s="3">
        <f t="shared" si="40"/>
        <v>25.75529412</v>
      </c>
      <c r="L506" s="3">
        <f t="shared" si="41"/>
        <v>324.8490323</v>
      </c>
      <c r="M506" s="3"/>
      <c r="N506" s="3">
        <f t="shared" si="42"/>
        <v>57042.1188</v>
      </c>
      <c r="O506" s="3">
        <f t="shared" si="43"/>
        <v>145.8877719</v>
      </c>
      <c r="P506" s="3">
        <f t="shared" si="44"/>
        <v>1840.068348</v>
      </c>
      <c r="Q506" s="3"/>
      <c r="R506" s="3">
        <f t="shared" ref="R506:T506" si="539">N506-J506</f>
        <v>46971.7988</v>
      </c>
      <c r="S506" s="3">
        <f t="shared" si="539"/>
        <v>120.1324778</v>
      </c>
      <c r="T506" s="3">
        <f t="shared" si="539"/>
        <v>1515.219316</v>
      </c>
      <c r="U506" s="3"/>
      <c r="V506" s="3">
        <f t="shared" si="46"/>
        <v>569.2123214</v>
      </c>
      <c r="W506" s="3">
        <f t="shared" si="47"/>
        <v>222562.0177</v>
      </c>
      <c r="X506" s="3">
        <f t="shared" si="48"/>
        <v>449.0798436</v>
      </c>
      <c r="Y506" s="3"/>
      <c r="Z506" s="3"/>
    </row>
    <row r="507" ht="14.25" customHeight="1">
      <c r="A507" s="15">
        <v>4229.0</v>
      </c>
      <c r="B507" s="2">
        <v>7.0</v>
      </c>
      <c r="C507" s="2">
        <f>IF(A507&gt;=6000, 0,VLOOKUP(A507,'Fall20 data fy22 comp rev '!$K$11:$N$536,3,0))</f>
        <v>7</v>
      </c>
      <c r="D507" s="3" t="s">
        <v>550</v>
      </c>
      <c r="E507" s="3">
        <v>114.0</v>
      </c>
      <c r="F507" s="3">
        <v>17.0</v>
      </c>
      <c r="G507" s="3">
        <v>3.0</v>
      </c>
      <c r="H507" s="3">
        <f t="shared" si="38"/>
        <v>18.5</v>
      </c>
      <c r="I507" s="88">
        <f t="shared" si="39"/>
        <v>0.1622807018</v>
      </c>
      <c r="J507" s="3">
        <v>12314.25</v>
      </c>
      <c r="K507" s="3">
        <f t="shared" si="40"/>
        <v>108.0197368</v>
      </c>
      <c r="L507" s="3">
        <f t="shared" si="41"/>
        <v>665.6351351</v>
      </c>
      <c r="M507" s="3"/>
      <c r="N507" s="3">
        <f t="shared" si="42"/>
        <v>34041.26445</v>
      </c>
      <c r="O507" s="3">
        <f t="shared" si="43"/>
        <v>298.6075829</v>
      </c>
      <c r="P507" s="3">
        <f t="shared" si="44"/>
        <v>1840.068348</v>
      </c>
      <c r="Q507" s="3"/>
      <c r="R507" s="3">
        <f t="shared" ref="R507:T507" si="540">N507-J507</f>
        <v>21727.01445</v>
      </c>
      <c r="S507" s="3">
        <f t="shared" si="540"/>
        <v>190.587846</v>
      </c>
      <c r="T507" s="3">
        <f t="shared" si="540"/>
        <v>1174.433213</v>
      </c>
      <c r="U507" s="3"/>
      <c r="V507" s="3">
        <f t="shared" si="46"/>
        <v>486.9478787</v>
      </c>
      <c r="W507" s="3">
        <f t="shared" si="47"/>
        <v>55512.05817</v>
      </c>
      <c r="X507" s="3">
        <f t="shared" si="48"/>
        <v>296.3600326</v>
      </c>
      <c r="Y507" s="3"/>
      <c r="Z507" s="3"/>
    </row>
    <row r="508" ht="14.25" customHeight="1">
      <c r="A508" s="15">
        <v>4230.0</v>
      </c>
      <c r="B508" s="2">
        <v>7.0</v>
      </c>
      <c r="C508" s="2">
        <f>IF(A508&gt;=6000, 0,VLOOKUP(A508,'Fall20 data fy22 comp rev '!$K$11:$N$536,3,0))</f>
        <v>7</v>
      </c>
      <c r="D508" s="3" t="s">
        <v>551</v>
      </c>
      <c r="E508" s="3">
        <v>192.0</v>
      </c>
      <c r="F508" s="3">
        <v>177.0</v>
      </c>
      <c r="G508" s="3">
        <v>0.0</v>
      </c>
      <c r="H508" s="3">
        <f t="shared" si="38"/>
        <v>177</v>
      </c>
      <c r="I508" s="88">
        <f t="shared" si="39"/>
        <v>0.921875</v>
      </c>
      <c r="J508" s="3">
        <v>581232.6</v>
      </c>
      <c r="K508" s="3">
        <f t="shared" si="40"/>
        <v>3027.253125</v>
      </c>
      <c r="L508" s="3">
        <f t="shared" si="41"/>
        <v>3283.8</v>
      </c>
      <c r="M508" s="3"/>
      <c r="N508" s="3">
        <f t="shared" si="42"/>
        <v>325692.0977</v>
      </c>
      <c r="O508" s="3">
        <f t="shared" si="43"/>
        <v>1696.313009</v>
      </c>
      <c r="P508" s="3">
        <f t="shared" si="44"/>
        <v>1840.068348</v>
      </c>
      <c r="Q508" s="3"/>
      <c r="R508" s="3">
        <f t="shared" ref="R508:T508" si="541">N508-J508</f>
        <v>-255540.5023</v>
      </c>
      <c r="S508" s="3">
        <f t="shared" si="541"/>
        <v>-1330.940116</v>
      </c>
      <c r="T508" s="3">
        <f t="shared" si="541"/>
        <v>-1443.731652</v>
      </c>
      <c r="U508" s="3"/>
      <c r="V508" s="3">
        <f t="shared" si="46"/>
        <v>0</v>
      </c>
      <c r="W508" s="3">
        <f t="shared" si="47"/>
        <v>0</v>
      </c>
      <c r="X508" s="3">
        <f t="shared" si="48"/>
        <v>0</v>
      </c>
      <c r="Y508" s="3"/>
      <c r="Z508" s="3"/>
    </row>
    <row r="509" ht="14.25" customHeight="1">
      <c r="A509" s="15">
        <v>4231.0</v>
      </c>
      <c r="B509" s="2">
        <v>7.0</v>
      </c>
      <c r="C509" s="2">
        <f>IF(A509&gt;=6000, 0,VLOOKUP(A509,'Fall20 data fy22 comp rev '!$K$11:$N$536,3,0))</f>
        <v>7</v>
      </c>
      <c r="D509" s="3" t="s">
        <v>4421</v>
      </c>
      <c r="E509" s="3">
        <v>410.0</v>
      </c>
      <c r="F509" s="3">
        <v>403.0</v>
      </c>
      <c r="G509" s="3">
        <v>2.0</v>
      </c>
      <c r="H509" s="3">
        <f t="shared" si="38"/>
        <v>404</v>
      </c>
      <c r="I509" s="88">
        <f t="shared" si="39"/>
        <v>0.9853658537</v>
      </c>
      <c r="J509" s="3">
        <v>1326655.2</v>
      </c>
      <c r="K509" s="3">
        <f t="shared" si="40"/>
        <v>3235.74439</v>
      </c>
      <c r="L509" s="3">
        <f t="shared" si="41"/>
        <v>3283.8</v>
      </c>
      <c r="M509" s="3"/>
      <c r="N509" s="3">
        <f t="shared" si="42"/>
        <v>743387.6128</v>
      </c>
      <c r="O509" s="3">
        <f t="shared" si="43"/>
        <v>1813.140519</v>
      </c>
      <c r="P509" s="3">
        <f t="shared" si="44"/>
        <v>1840.068348</v>
      </c>
      <c r="Q509" s="3"/>
      <c r="R509" s="3">
        <f t="shared" ref="R509:T509" si="542">N509-J509</f>
        <v>-583267.5872</v>
      </c>
      <c r="S509" s="3">
        <f t="shared" si="542"/>
        <v>-1422.603871</v>
      </c>
      <c r="T509" s="3">
        <f t="shared" si="542"/>
        <v>-1443.731652</v>
      </c>
      <c r="U509" s="3"/>
      <c r="V509" s="3">
        <f t="shared" si="46"/>
        <v>0</v>
      </c>
      <c r="W509" s="3">
        <f t="shared" si="47"/>
        <v>0</v>
      </c>
      <c r="X509" s="3">
        <f t="shared" si="48"/>
        <v>0</v>
      </c>
      <c r="Y509" s="3"/>
      <c r="Z509" s="3"/>
    </row>
    <row r="510" ht="14.25" customHeight="1">
      <c r="A510" s="15">
        <v>4232.0</v>
      </c>
      <c r="B510" s="2">
        <v>7.0</v>
      </c>
      <c r="C510" s="2">
        <f>IF(A510&gt;=6000, 0,VLOOKUP(A510,'Fall20 data fy22 comp rev '!$K$11:$N$536,3,0))</f>
        <v>7</v>
      </c>
      <c r="D510" s="3" t="s">
        <v>1964</v>
      </c>
      <c r="E510" s="3">
        <v>81.0</v>
      </c>
      <c r="F510" s="3">
        <v>58.0</v>
      </c>
      <c r="G510" s="3">
        <v>2.0</v>
      </c>
      <c r="H510" s="3">
        <f t="shared" si="38"/>
        <v>59</v>
      </c>
      <c r="I510" s="88">
        <f t="shared" si="39"/>
        <v>0.7283950617</v>
      </c>
      <c r="J510" s="3">
        <v>176394.79</v>
      </c>
      <c r="K510" s="3">
        <f t="shared" si="40"/>
        <v>2177.713457</v>
      </c>
      <c r="L510" s="3">
        <f t="shared" si="41"/>
        <v>2989.742203</v>
      </c>
      <c r="M510" s="3"/>
      <c r="N510" s="3">
        <f t="shared" si="42"/>
        <v>108564.0326</v>
      </c>
      <c r="O510" s="3">
        <f t="shared" si="43"/>
        <v>1340.296698</v>
      </c>
      <c r="P510" s="3">
        <f t="shared" si="44"/>
        <v>1840.068348</v>
      </c>
      <c r="Q510" s="3"/>
      <c r="R510" s="3">
        <f t="shared" ref="R510:T510" si="543">N510-J510</f>
        <v>-67830.75744</v>
      </c>
      <c r="S510" s="3">
        <f t="shared" si="543"/>
        <v>-837.4167586</v>
      </c>
      <c r="T510" s="3">
        <f t="shared" si="543"/>
        <v>-1149.673855</v>
      </c>
      <c r="U510" s="3"/>
      <c r="V510" s="3">
        <f t="shared" si="46"/>
        <v>0</v>
      </c>
      <c r="W510" s="3">
        <f t="shared" si="47"/>
        <v>0</v>
      </c>
      <c r="X510" s="3">
        <f t="shared" si="48"/>
        <v>0</v>
      </c>
      <c r="Y510" s="3"/>
      <c r="Z510" s="3"/>
    </row>
    <row r="511" ht="14.25" customHeight="1">
      <c r="A511" s="15">
        <v>4233.0</v>
      </c>
      <c r="B511" s="2">
        <v>7.0</v>
      </c>
      <c r="C511" s="2">
        <f>IF(A511&gt;=6000, 0,VLOOKUP(A511,'Fall20 data fy22 comp rev '!$K$11:$N$536,3,0))</f>
        <v>7</v>
      </c>
      <c r="D511" s="3" t="s">
        <v>553</v>
      </c>
      <c r="E511" s="3">
        <v>121.0</v>
      </c>
      <c r="F511" s="3">
        <v>42.0</v>
      </c>
      <c r="G511" s="3">
        <v>16.0</v>
      </c>
      <c r="H511" s="3">
        <f t="shared" si="38"/>
        <v>50</v>
      </c>
      <c r="I511" s="88">
        <f t="shared" si="39"/>
        <v>0.4132231405</v>
      </c>
      <c r="J511" s="3">
        <v>87075.43</v>
      </c>
      <c r="K511" s="3">
        <f t="shared" si="40"/>
        <v>719.6316529</v>
      </c>
      <c r="L511" s="3">
        <f t="shared" si="41"/>
        <v>1741.5086</v>
      </c>
      <c r="M511" s="3"/>
      <c r="N511" s="3">
        <f t="shared" si="42"/>
        <v>92003.41742</v>
      </c>
      <c r="O511" s="3">
        <f t="shared" si="43"/>
        <v>760.3588217</v>
      </c>
      <c r="P511" s="3">
        <f t="shared" si="44"/>
        <v>1840.068348</v>
      </c>
      <c r="Q511" s="3"/>
      <c r="R511" s="3">
        <f t="shared" ref="R511:T511" si="544">N511-J511</f>
        <v>4927.987421</v>
      </c>
      <c r="S511" s="3">
        <f t="shared" si="544"/>
        <v>40.72716877</v>
      </c>
      <c r="T511" s="3">
        <f t="shared" si="544"/>
        <v>98.55974842</v>
      </c>
      <c r="U511" s="3"/>
      <c r="V511" s="3">
        <f t="shared" si="46"/>
        <v>0</v>
      </c>
      <c r="W511" s="3">
        <f t="shared" si="47"/>
        <v>0</v>
      </c>
      <c r="X511" s="3">
        <f t="shared" si="48"/>
        <v>0</v>
      </c>
      <c r="Y511" s="3"/>
      <c r="Z511" s="3"/>
    </row>
    <row r="512" ht="14.25" customHeight="1">
      <c r="A512" s="15">
        <v>4237.0</v>
      </c>
      <c r="B512" s="2">
        <v>7.0</v>
      </c>
      <c r="C512" s="2">
        <f>IF(A512&gt;=6000, 0,VLOOKUP(A512,'Fall20 data fy22 comp rev '!$K$11:$N$536,3,0))</f>
        <v>7</v>
      </c>
      <c r="D512" s="3" t="s">
        <v>4422</v>
      </c>
      <c r="E512" s="3">
        <v>106.0</v>
      </c>
      <c r="F512" s="3">
        <v>78.0</v>
      </c>
      <c r="G512" s="3">
        <v>5.0</v>
      </c>
      <c r="H512" s="3">
        <f t="shared" si="38"/>
        <v>80.5</v>
      </c>
      <c r="I512" s="88">
        <f t="shared" si="39"/>
        <v>0.7594339623</v>
      </c>
      <c r="J512" s="3">
        <v>250937.05</v>
      </c>
      <c r="K512" s="3">
        <f t="shared" si="40"/>
        <v>2367.33066</v>
      </c>
      <c r="L512" s="3">
        <f t="shared" si="41"/>
        <v>3117.230435</v>
      </c>
      <c r="M512" s="3"/>
      <c r="N512" s="3">
        <f t="shared" si="42"/>
        <v>148125.502</v>
      </c>
      <c r="O512" s="3">
        <f t="shared" si="43"/>
        <v>1397.410397</v>
      </c>
      <c r="P512" s="3">
        <f t="shared" si="44"/>
        <v>1840.068348</v>
      </c>
      <c r="Q512" s="3"/>
      <c r="R512" s="3">
        <f t="shared" ref="R512:T512" si="545">N512-J512</f>
        <v>-102811.548</v>
      </c>
      <c r="S512" s="3">
        <f t="shared" si="545"/>
        <v>-969.9202637</v>
      </c>
      <c r="T512" s="3">
        <f t="shared" si="545"/>
        <v>-1277.162086</v>
      </c>
      <c r="U512" s="3"/>
      <c r="V512" s="3">
        <f t="shared" si="46"/>
        <v>0</v>
      </c>
      <c r="W512" s="3">
        <f t="shared" si="47"/>
        <v>0</v>
      </c>
      <c r="X512" s="3">
        <f t="shared" si="48"/>
        <v>0</v>
      </c>
      <c r="Y512" s="3"/>
      <c r="Z512" s="3"/>
    </row>
    <row r="513" ht="14.25" customHeight="1">
      <c r="A513" s="15">
        <v>4238.0</v>
      </c>
      <c r="B513" s="2">
        <v>7.0</v>
      </c>
      <c r="C513" s="2">
        <f>IF(A513&gt;=6000, 0,VLOOKUP(A513,'Fall20 data fy22 comp rev '!$K$11:$N$536,3,0))</f>
        <v>7</v>
      </c>
      <c r="D513" s="3" t="s">
        <v>555</v>
      </c>
      <c r="E513" s="3">
        <v>148.0</v>
      </c>
      <c r="F513" s="3">
        <v>27.0</v>
      </c>
      <c r="G513" s="3">
        <v>5.0</v>
      </c>
      <c r="H513" s="3">
        <f t="shared" si="38"/>
        <v>29.5</v>
      </c>
      <c r="I513" s="88">
        <f t="shared" si="39"/>
        <v>0.1993243243</v>
      </c>
      <c r="J513" s="3">
        <v>24135.93</v>
      </c>
      <c r="K513" s="3">
        <f t="shared" si="40"/>
        <v>163.0806081</v>
      </c>
      <c r="L513" s="3">
        <f t="shared" si="41"/>
        <v>818.1671186</v>
      </c>
      <c r="M513" s="3"/>
      <c r="N513" s="3">
        <f t="shared" si="42"/>
        <v>54282.01628</v>
      </c>
      <c r="O513" s="3">
        <f t="shared" si="43"/>
        <v>366.7703803</v>
      </c>
      <c r="P513" s="3">
        <f t="shared" si="44"/>
        <v>1840.068348</v>
      </c>
      <c r="Q513" s="3"/>
      <c r="R513" s="3">
        <f t="shared" ref="R513:T513" si="546">N513-J513</f>
        <v>30146.08628</v>
      </c>
      <c r="S513" s="3">
        <f t="shared" si="546"/>
        <v>203.6897722</v>
      </c>
      <c r="T513" s="3">
        <f t="shared" si="546"/>
        <v>1021.90123</v>
      </c>
      <c r="U513" s="3"/>
      <c r="V513" s="3">
        <f t="shared" si="46"/>
        <v>431.8870074</v>
      </c>
      <c r="W513" s="3">
        <f t="shared" si="47"/>
        <v>63919.27709</v>
      </c>
      <c r="X513" s="3">
        <f t="shared" si="48"/>
        <v>228.1972352</v>
      </c>
      <c r="Y513" s="3"/>
      <c r="Z513" s="3"/>
    </row>
    <row r="514" ht="14.25" customHeight="1">
      <c r="A514" s="15">
        <v>4239.0</v>
      </c>
      <c r="B514" s="2">
        <v>7.0</v>
      </c>
      <c r="C514" s="2">
        <f>IF(A514&gt;=6000, 0,VLOOKUP(A514,'Fall20 data fy22 comp rev '!$K$11:$N$536,3,0))</f>
        <v>7</v>
      </c>
      <c r="D514" s="3" t="s">
        <v>556</v>
      </c>
      <c r="E514" s="3">
        <v>167.0</v>
      </c>
      <c r="F514" s="3">
        <v>153.0</v>
      </c>
      <c r="G514" s="3">
        <v>6.0</v>
      </c>
      <c r="H514" s="3">
        <f t="shared" si="38"/>
        <v>156</v>
      </c>
      <c r="I514" s="88">
        <f t="shared" si="39"/>
        <v>0.9341317365</v>
      </c>
      <c r="J514" s="3">
        <v>512272.8</v>
      </c>
      <c r="K514" s="3">
        <f t="shared" si="40"/>
        <v>3067.501796</v>
      </c>
      <c r="L514" s="3">
        <f t="shared" si="41"/>
        <v>3283.8</v>
      </c>
      <c r="M514" s="3"/>
      <c r="N514" s="3">
        <f t="shared" si="42"/>
        <v>287050.6624</v>
      </c>
      <c r="O514" s="3">
        <f t="shared" si="43"/>
        <v>1718.866242</v>
      </c>
      <c r="P514" s="3">
        <f t="shared" si="44"/>
        <v>1840.068348</v>
      </c>
      <c r="Q514" s="3"/>
      <c r="R514" s="3">
        <f t="shared" ref="R514:T514" si="547">N514-J514</f>
        <v>-225222.1376</v>
      </c>
      <c r="S514" s="3">
        <f t="shared" si="547"/>
        <v>-1348.635555</v>
      </c>
      <c r="T514" s="3">
        <f t="shared" si="547"/>
        <v>-1443.731652</v>
      </c>
      <c r="U514" s="3"/>
      <c r="V514" s="3">
        <f t="shared" si="46"/>
        <v>0</v>
      </c>
      <c r="W514" s="3">
        <f t="shared" si="47"/>
        <v>0</v>
      </c>
      <c r="X514" s="3">
        <f t="shared" si="48"/>
        <v>0</v>
      </c>
      <c r="Y514" s="3"/>
      <c r="Z514" s="3"/>
    </row>
    <row r="515" ht="14.25" customHeight="1">
      <c r="A515" s="15">
        <v>4240.0</v>
      </c>
      <c r="B515" s="2">
        <v>7.0</v>
      </c>
      <c r="C515" s="2">
        <f>IF(A515&gt;=6000, 0,VLOOKUP(A515,'Fall20 data fy22 comp rev '!$K$11:$N$536,3,0))</f>
        <v>7</v>
      </c>
      <c r="D515" s="3" t="s">
        <v>557</v>
      </c>
      <c r="E515" s="3">
        <v>294.0</v>
      </c>
      <c r="F515" s="3">
        <v>293.0</v>
      </c>
      <c r="G515" s="3">
        <v>0.0</v>
      </c>
      <c r="H515" s="3">
        <f t="shared" si="38"/>
        <v>293</v>
      </c>
      <c r="I515" s="88">
        <f t="shared" si="39"/>
        <v>0.9965986395</v>
      </c>
      <c r="J515" s="3">
        <v>962153.4</v>
      </c>
      <c r="K515" s="3">
        <f t="shared" si="40"/>
        <v>3272.630612</v>
      </c>
      <c r="L515" s="3">
        <f t="shared" si="41"/>
        <v>3283.8</v>
      </c>
      <c r="M515" s="3"/>
      <c r="N515" s="3">
        <f t="shared" si="42"/>
        <v>539140.0261</v>
      </c>
      <c r="O515" s="3">
        <f t="shared" si="43"/>
        <v>1833.809613</v>
      </c>
      <c r="P515" s="3">
        <f t="shared" si="44"/>
        <v>1840.068348</v>
      </c>
      <c r="Q515" s="3"/>
      <c r="R515" s="3">
        <f t="shared" ref="R515:T515" si="548">N515-J515</f>
        <v>-423013.3739</v>
      </c>
      <c r="S515" s="3">
        <f t="shared" si="548"/>
        <v>-1438.821</v>
      </c>
      <c r="T515" s="3">
        <f t="shared" si="548"/>
        <v>-1443.731652</v>
      </c>
      <c r="U515" s="3"/>
      <c r="V515" s="3">
        <f t="shared" si="46"/>
        <v>0</v>
      </c>
      <c r="W515" s="3">
        <f t="shared" si="47"/>
        <v>0</v>
      </c>
      <c r="X515" s="3">
        <f t="shared" si="48"/>
        <v>0</v>
      </c>
      <c r="Y515" s="3"/>
      <c r="Z515" s="3"/>
    </row>
    <row r="516" ht="14.25" customHeight="1">
      <c r="A516" s="15">
        <v>4243.0</v>
      </c>
      <c r="B516" s="2">
        <v>7.0</v>
      </c>
      <c r="C516" s="2">
        <f>IF(A516&gt;=6000, 0,VLOOKUP(A516,'Fall20 data fy22 comp rev '!$K$11:$N$536,3,0))</f>
        <v>7</v>
      </c>
      <c r="D516" s="3" t="s">
        <v>558</v>
      </c>
      <c r="E516" s="3">
        <v>229.0</v>
      </c>
      <c r="F516" s="3">
        <v>160.0</v>
      </c>
      <c r="G516" s="3">
        <v>20.0</v>
      </c>
      <c r="H516" s="3">
        <f t="shared" si="38"/>
        <v>170</v>
      </c>
      <c r="I516" s="88">
        <f t="shared" si="39"/>
        <v>0.7423580786</v>
      </c>
      <c r="J516" s="3">
        <v>518074.18</v>
      </c>
      <c r="K516" s="3">
        <f t="shared" si="40"/>
        <v>2262.332664</v>
      </c>
      <c r="L516" s="3">
        <f t="shared" si="41"/>
        <v>3047.495176</v>
      </c>
      <c r="M516" s="3"/>
      <c r="N516" s="3">
        <f t="shared" si="42"/>
        <v>312811.6192</v>
      </c>
      <c r="O516" s="3">
        <f t="shared" si="43"/>
        <v>1365.989604</v>
      </c>
      <c r="P516" s="3">
        <f t="shared" si="44"/>
        <v>1840.068348</v>
      </c>
      <c r="Q516" s="3"/>
      <c r="R516" s="3">
        <f t="shared" ref="R516:T516" si="549">N516-J516</f>
        <v>-205262.5608</v>
      </c>
      <c r="S516" s="3">
        <f t="shared" si="549"/>
        <v>-896.3430601</v>
      </c>
      <c r="T516" s="3">
        <f t="shared" si="549"/>
        <v>-1207.426828</v>
      </c>
      <c r="U516" s="3"/>
      <c r="V516" s="3">
        <f t="shared" si="46"/>
        <v>0</v>
      </c>
      <c r="W516" s="3">
        <f t="shared" si="47"/>
        <v>0</v>
      </c>
      <c r="X516" s="3">
        <f t="shared" si="48"/>
        <v>0</v>
      </c>
      <c r="Y516" s="3"/>
      <c r="Z516" s="3"/>
    </row>
    <row r="517" ht="14.25" customHeight="1">
      <c r="A517" s="15">
        <v>4244.0</v>
      </c>
      <c r="B517" s="2">
        <v>7.0</v>
      </c>
      <c r="C517" s="2">
        <f>IF(A517&gt;=6000, 0,VLOOKUP(A517,'Fall20 data fy22 comp rev '!$K$11:$N$536,3,0))</f>
        <v>7</v>
      </c>
      <c r="D517" s="3" t="s">
        <v>559</v>
      </c>
      <c r="E517" s="3">
        <v>266.0</v>
      </c>
      <c r="F517" s="3">
        <v>73.0</v>
      </c>
      <c r="G517" s="3">
        <v>32.0</v>
      </c>
      <c r="H517" s="3">
        <f t="shared" si="38"/>
        <v>89</v>
      </c>
      <c r="I517" s="88">
        <f t="shared" si="39"/>
        <v>0.3345864662</v>
      </c>
      <c r="J517" s="3">
        <v>122868.85</v>
      </c>
      <c r="K517" s="3">
        <f t="shared" si="40"/>
        <v>461.9129699</v>
      </c>
      <c r="L517" s="3">
        <f t="shared" si="41"/>
        <v>1380.548876</v>
      </c>
      <c r="M517" s="3"/>
      <c r="N517" s="3">
        <f t="shared" si="42"/>
        <v>163766.083</v>
      </c>
      <c r="O517" s="3">
        <f t="shared" si="43"/>
        <v>615.6619662</v>
      </c>
      <c r="P517" s="3">
        <f t="shared" si="44"/>
        <v>1840.068348</v>
      </c>
      <c r="Q517" s="3"/>
      <c r="R517" s="3">
        <f t="shared" ref="R517:T517" si="550">N517-J517</f>
        <v>40897.23301</v>
      </c>
      <c r="S517" s="3">
        <f t="shared" si="550"/>
        <v>153.7489963</v>
      </c>
      <c r="T517" s="3">
        <f t="shared" si="550"/>
        <v>459.519472</v>
      </c>
      <c r="U517" s="3"/>
      <c r="V517" s="3">
        <f t="shared" si="46"/>
        <v>133.0546456</v>
      </c>
      <c r="W517" s="3">
        <f t="shared" si="47"/>
        <v>35392.53572</v>
      </c>
      <c r="X517" s="3">
        <f t="shared" si="48"/>
        <v>0</v>
      </c>
      <c r="Y517" s="3"/>
      <c r="Z517" s="3"/>
    </row>
    <row r="518" ht="14.25" customHeight="1">
      <c r="A518" s="15">
        <v>4246.0</v>
      </c>
      <c r="B518" s="2">
        <v>7.0</v>
      </c>
      <c r="C518" s="2">
        <f>IF(A518&gt;=6000, 0,VLOOKUP(A518,'Fall20 data fy22 comp rev '!$K$11:$N$536,3,0))</f>
        <v>7</v>
      </c>
      <c r="D518" s="3" t="s">
        <v>4423</v>
      </c>
      <c r="E518" s="3">
        <v>0.0</v>
      </c>
      <c r="F518" s="3">
        <v>0.0</v>
      </c>
      <c r="G518" s="3">
        <v>0.0</v>
      </c>
      <c r="H518" s="3">
        <f t="shared" si="38"/>
        <v>0</v>
      </c>
      <c r="I518" s="88">
        <f t="shared" si="39"/>
        <v>0</v>
      </c>
      <c r="J518" s="3">
        <v>0.0</v>
      </c>
      <c r="K518" s="3">
        <f t="shared" si="40"/>
        <v>0</v>
      </c>
      <c r="L518" s="3">
        <f t="shared" si="41"/>
        <v>0</v>
      </c>
      <c r="M518" s="3"/>
      <c r="N518" s="3">
        <f t="shared" si="42"/>
        <v>0</v>
      </c>
      <c r="O518" s="3">
        <f t="shared" si="43"/>
        <v>0</v>
      </c>
      <c r="P518" s="3" t="str">
        <f t="shared" si="44"/>
        <v>#DIV/0!</v>
      </c>
      <c r="Q518" s="3"/>
      <c r="R518" s="3">
        <f t="shared" ref="R518:T518" si="551">N518-J518</f>
        <v>0</v>
      </c>
      <c r="S518" s="3">
        <f t="shared" si="551"/>
        <v>0</v>
      </c>
      <c r="T518" s="3" t="str">
        <f t="shared" si="551"/>
        <v>#DIV/0!</v>
      </c>
      <c r="U518" s="3"/>
      <c r="V518" s="3">
        <f t="shared" si="46"/>
        <v>594.9676155</v>
      </c>
      <c r="W518" s="3">
        <f t="shared" si="47"/>
        <v>0</v>
      </c>
      <c r="X518" s="3">
        <f t="shared" si="48"/>
        <v>594.9676155</v>
      </c>
      <c r="Y518" s="3"/>
      <c r="Z518" s="3"/>
    </row>
    <row r="519" ht="14.25" customHeight="1">
      <c r="A519" s="15">
        <v>4250.0</v>
      </c>
      <c r="B519" s="2">
        <v>7.0</v>
      </c>
      <c r="C519" s="2">
        <f>IF(A519&gt;=6000, 0,VLOOKUP(A519,'Fall20 data fy22 comp rev '!$K$11:$N$536,3,0))</f>
        <v>7</v>
      </c>
      <c r="D519" s="3" t="s">
        <v>560</v>
      </c>
      <c r="E519" s="3">
        <v>613.0</v>
      </c>
      <c r="F519" s="3">
        <v>388.0</v>
      </c>
      <c r="G519" s="3">
        <v>40.0</v>
      </c>
      <c r="H519" s="3">
        <f t="shared" si="38"/>
        <v>408</v>
      </c>
      <c r="I519" s="88">
        <f t="shared" si="39"/>
        <v>0.6655791191</v>
      </c>
      <c r="J519" s="3">
        <v>1114685.91</v>
      </c>
      <c r="K519" s="3">
        <f t="shared" si="40"/>
        <v>1818.410946</v>
      </c>
      <c r="L519" s="3">
        <f t="shared" si="41"/>
        <v>2732.073309</v>
      </c>
      <c r="M519" s="3"/>
      <c r="N519" s="3">
        <f t="shared" si="42"/>
        <v>750747.8862</v>
      </c>
      <c r="O519" s="3">
        <f t="shared" si="43"/>
        <v>1224.71107</v>
      </c>
      <c r="P519" s="3">
        <f t="shared" si="44"/>
        <v>1840.068348</v>
      </c>
      <c r="Q519" s="3"/>
      <c r="R519" s="3">
        <f t="shared" ref="R519:T519" si="552">N519-J519</f>
        <v>-363938.0238</v>
      </c>
      <c r="S519" s="3">
        <f t="shared" si="552"/>
        <v>-593.6998758</v>
      </c>
      <c r="T519" s="3">
        <f t="shared" si="552"/>
        <v>-892.0049604</v>
      </c>
      <c r="U519" s="3"/>
      <c r="V519" s="3">
        <f t="shared" si="46"/>
        <v>0</v>
      </c>
      <c r="W519" s="3">
        <f t="shared" si="47"/>
        <v>0</v>
      </c>
      <c r="X519" s="3">
        <f t="shared" si="48"/>
        <v>0</v>
      </c>
      <c r="Y519" s="3"/>
      <c r="Z519" s="3"/>
    </row>
    <row r="520" ht="14.25" customHeight="1">
      <c r="A520" s="15">
        <v>4254.0</v>
      </c>
      <c r="B520" s="2">
        <v>7.0</v>
      </c>
      <c r="C520" s="2">
        <f>IF(A520&gt;=6000, 0,VLOOKUP(A520,'Fall20 data fy22 comp rev '!$K$11:$N$536,3,0))</f>
        <v>7</v>
      </c>
      <c r="D520" s="3" t="s">
        <v>562</v>
      </c>
      <c r="E520" s="3">
        <v>183.0</v>
      </c>
      <c r="F520" s="3">
        <v>0.0</v>
      </c>
      <c r="G520" s="3">
        <v>0.0</v>
      </c>
      <c r="H520" s="3">
        <f t="shared" si="38"/>
        <v>0</v>
      </c>
      <c r="I520" s="88">
        <f t="shared" si="39"/>
        <v>0</v>
      </c>
      <c r="J520" s="3">
        <v>0.0</v>
      </c>
      <c r="K520" s="3">
        <f t="shared" si="40"/>
        <v>0</v>
      </c>
      <c r="L520" s="3">
        <f t="shared" si="41"/>
        <v>0</v>
      </c>
      <c r="M520" s="3"/>
      <c r="N520" s="3">
        <f t="shared" si="42"/>
        <v>0</v>
      </c>
      <c r="O520" s="3">
        <f t="shared" si="43"/>
        <v>0</v>
      </c>
      <c r="P520" s="3" t="str">
        <f t="shared" si="44"/>
        <v>#DIV/0!</v>
      </c>
      <c r="Q520" s="3"/>
      <c r="R520" s="3">
        <f t="shared" ref="R520:T520" si="553">N520-J520</f>
        <v>0</v>
      </c>
      <c r="S520" s="3">
        <f t="shared" si="553"/>
        <v>0</v>
      </c>
      <c r="T520" s="3" t="str">
        <f t="shared" si="553"/>
        <v>#DIV/0!</v>
      </c>
      <c r="U520" s="3"/>
      <c r="V520" s="3">
        <f t="shared" si="46"/>
        <v>594.9676155</v>
      </c>
      <c r="W520" s="3">
        <f t="shared" si="47"/>
        <v>108879.0736</v>
      </c>
      <c r="X520" s="3">
        <f t="shared" si="48"/>
        <v>594.9676155</v>
      </c>
      <c r="Y520" s="3"/>
      <c r="Z520" s="3"/>
    </row>
    <row r="521" ht="14.25" customHeight="1">
      <c r="A521" s="15">
        <v>6004.0</v>
      </c>
      <c r="B521" s="2">
        <v>61.0</v>
      </c>
      <c r="C521" s="2">
        <f>IF(A521&gt;=6000, 0,VLOOKUP(A521,'Fall20 data fy22 comp rev '!$K$11:$N$536,3,0))</f>
        <v>0</v>
      </c>
      <c r="D521" s="3" t="s">
        <v>4424</v>
      </c>
      <c r="E521" s="3">
        <v>208.0</v>
      </c>
      <c r="F521" s="3">
        <v>102.0</v>
      </c>
      <c r="G521" s="3">
        <v>17.0</v>
      </c>
      <c r="H521" s="3">
        <f t="shared" si="38"/>
        <v>110.5</v>
      </c>
      <c r="I521" s="88">
        <f t="shared" si="39"/>
        <v>0.53125</v>
      </c>
      <c r="J521" s="3">
        <v>246996.49</v>
      </c>
      <c r="K521" s="3">
        <f t="shared" si="40"/>
        <v>1187.483125</v>
      </c>
      <c r="L521" s="3">
        <f t="shared" si="41"/>
        <v>2235.262353</v>
      </c>
      <c r="M521" s="3"/>
      <c r="N521" s="3">
        <f t="shared" si="42"/>
        <v>203327.5525</v>
      </c>
      <c r="O521" s="3">
        <f t="shared" si="43"/>
        <v>977.5363101</v>
      </c>
      <c r="P521" s="3">
        <f t="shared" si="44"/>
        <v>1840.068348</v>
      </c>
      <c r="Q521" s="3"/>
      <c r="R521" s="3">
        <f t="shared" ref="R521:T521" si="554">N521-J521</f>
        <v>-43668.9375</v>
      </c>
      <c r="S521" s="3">
        <f t="shared" si="554"/>
        <v>-209.9468149</v>
      </c>
      <c r="T521" s="3">
        <f t="shared" si="554"/>
        <v>-395.1940045</v>
      </c>
      <c r="U521" s="3"/>
      <c r="V521" s="3">
        <f t="shared" si="46"/>
        <v>0</v>
      </c>
      <c r="W521" s="3">
        <f t="shared" si="47"/>
        <v>0</v>
      </c>
      <c r="X521" s="3">
        <f t="shared" si="48"/>
        <v>0</v>
      </c>
      <c r="Y521" s="3"/>
      <c r="Z521" s="3"/>
    </row>
    <row r="522" ht="14.25" customHeight="1">
      <c r="A522" s="15">
        <v>6012.0</v>
      </c>
      <c r="B522" s="2">
        <v>61.0</v>
      </c>
      <c r="C522" s="2">
        <f>IF(A522&gt;=6000, 0,VLOOKUP(A522,'Fall20 data fy22 comp rev '!$K$11:$N$536,3,0))</f>
        <v>0</v>
      </c>
      <c r="D522" s="3" t="s">
        <v>4425</v>
      </c>
      <c r="E522" s="3">
        <v>168.0</v>
      </c>
      <c r="F522" s="3">
        <v>77.0</v>
      </c>
      <c r="G522" s="3">
        <v>12.0</v>
      </c>
      <c r="H522" s="3">
        <f t="shared" si="38"/>
        <v>83</v>
      </c>
      <c r="I522" s="88">
        <f t="shared" si="39"/>
        <v>0.494047619</v>
      </c>
      <c r="J522" s="3">
        <v>190898.24</v>
      </c>
      <c r="K522" s="3">
        <f t="shared" si="40"/>
        <v>1136.299048</v>
      </c>
      <c r="L522" s="3">
        <f t="shared" si="41"/>
        <v>2299.978795</v>
      </c>
      <c r="M522" s="3"/>
      <c r="N522" s="3">
        <f t="shared" si="42"/>
        <v>152725.6729</v>
      </c>
      <c r="O522" s="3">
        <f t="shared" si="43"/>
        <v>909.0813864</v>
      </c>
      <c r="P522" s="3">
        <f t="shared" si="44"/>
        <v>1840.068348</v>
      </c>
      <c r="Q522" s="3"/>
      <c r="R522" s="3">
        <f t="shared" ref="R522:T522" si="555">N522-J522</f>
        <v>-38172.56708</v>
      </c>
      <c r="S522" s="3">
        <f t="shared" si="555"/>
        <v>-227.2176612</v>
      </c>
      <c r="T522" s="3">
        <f t="shared" si="555"/>
        <v>-459.9104468</v>
      </c>
      <c r="U522" s="3"/>
      <c r="V522" s="3">
        <f t="shared" si="46"/>
        <v>0</v>
      </c>
      <c r="W522" s="3">
        <f t="shared" si="47"/>
        <v>0</v>
      </c>
      <c r="X522" s="3">
        <f t="shared" si="48"/>
        <v>0</v>
      </c>
      <c r="Y522" s="3"/>
      <c r="Z522" s="3"/>
    </row>
    <row r="523" ht="14.25" customHeight="1">
      <c r="A523" s="15">
        <v>6013.0</v>
      </c>
      <c r="B523" s="2">
        <v>61.0</v>
      </c>
      <c r="C523" s="2">
        <f>IF(A523&gt;=6000, 0,VLOOKUP(A523,'Fall20 data fy22 comp rev '!$K$11:$N$536,3,0))</f>
        <v>0</v>
      </c>
      <c r="D523" s="3" t="s">
        <v>4426</v>
      </c>
      <c r="E523" s="3">
        <v>118.0</v>
      </c>
      <c r="F523" s="3">
        <v>40.0</v>
      </c>
      <c r="G523" s="3">
        <v>5.0</v>
      </c>
      <c r="H523" s="3">
        <f t="shared" si="38"/>
        <v>42.5</v>
      </c>
      <c r="I523" s="88">
        <f t="shared" si="39"/>
        <v>0.3601694915</v>
      </c>
      <c r="J523" s="3">
        <v>86254.48000000001</v>
      </c>
      <c r="K523" s="3">
        <f t="shared" si="40"/>
        <v>730.9701695</v>
      </c>
      <c r="L523" s="3">
        <f t="shared" si="41"/>
        <v>2029.517176</v>
      </c>
      <c r="M523" s="3"/>
      <c r="N523" s="3">
        <f t="shared" si="42"/>
        <v>78202.90481</v>
      </c>
      <c r="O523" s="3">
        <f t="shared" si="43"/>
        <v>662.7364814</v>
      </c>
      <c r="P523" s="3">
        <f t="shared" si="44"/>
        <v>1840.068348</v>
      </c>
      <c r="Q523" s="3"/>
      <c r="R523" s="3">
        <f t="shared" ref="R523:T523" si="556">N523-J523</f>
        <v>-8051.575192</v>
      </c>
      <c r="S523" s="3">
        <f t="shared" si="556"/>
        <v>-68.23368807</v>
      </c>
      <c r="T523" s="3">
        <f t="shared" si="556"/>
        <v>-189.4488281</v>
      </c>
      <c r="U523" s="3"/>
      <c r="V523" s="3">
        <f t="shared" si="46"/>
        <v>0</v>
      </c>
      <c r="W523" s="3">
        <f t="shared" si="47"/>
        <v>0</v>
      </c>
      <c r="X523" s="3">
        <f t="shared" si="48"/>
        <v>0</v>
      </c>
      <c r="Y523" s="3"/>
      <c r="Z523" s="3"/>
    </row>
    <row r="524" ht="14.25" customHeight="1">
      <c r="A524" s="15">
        <v>6014.0</v>
      </c>
      <c r="B524" s="2">
        <v>61.0</v>
      </c>
      <c r="C524" s="2">
        <f>IF(A524&gt;=6000, 0,VLOOKUP(A524,'Fall20 data fy22 comp rev '!$K$11:$N$536,3,0))</f>
        <v>0</v>
      </c>
      <c r="D524" s="3" t="s">
        <v>4427</v>
      </c>
      <c r="E524" s="3">
        <v>93.0</v>
      </c>
      <c r="F524" s="3">
        <v>46.0</v>
      </c>
      <c r="G524" s="3">
        <v>8.0</v>
      </c>
      <c r="H524" s="3">
        <f t="shared" si="38"/>
        <v>50</v>
      </c>
      <c r="I524" s="88">
        <f t="shared" si="39"/>
        <v>0.5376344086</v>
      </c>
      <c r="J524" s="3">
        <v>110554.6</v>
      </c>
      <c r="K524" s="3">
        <f t="shared" si="40"/>
        <v>1188.75914</v>
      </c>
      <c r="L524" s="3">
        <f t="shared" si="41"/>
        <v>2211.092</v>
      </c>
      <c r="M524" s="3"/>
      <c r="N524" s="3">
        <f t="shared" si="42"/>
        <v>92003.41742</v>
      </c>
      <c r="O524" s="3">
        <f t="shared" si="43"/>
        <v>989.2840583</v>
      </c>
      <c r="P524" s="3">
        <f t="shared" si="44"/>
        <v>1840.068348</v>
      </c>
      <c r="Q524" s="3"/>
      <c r="R524" s="3">
        <f t="shared" ref="R524:T524" si="557">N524-J524</f>
        <v>-18551.18258</v>
      </c>
      <c r="S524" s="3">
        <f t="shared" si="557"/>
        <v>-199.4750815</v>
      </c>
      <c r="T524" s="3">
        <f t="shared" si="557"/>
        <v>-371.0236516</v>
      </c>
      <c r="U524" s="3"/>
      <c r="V524" s="3">
        <f t="shared" si="46"/>
        <v>0</v>
      </c>
      <c r="W524" s="3">
        <f t="shared" si="47"/>
        <v>0</v>
      </c>
      <c r="X524" s="3">
        <f t="shared" si="48"/>
        <v>0</v>
      </c>
      <c r="Y524" s="3"/>
      <c r="Z524" s="3"/>
    </row>
    <row r="525" ht="14.25" customHeight="1">
      <c r="A525" s="15">
        <v>6018.0</v>
      </c>
      <c r="B525" s="2">
        <v>61.0</v>
      </c>
      <c r="C525" s="2">
        <f>IF(A525&gt;=6000, 0,VLOOKUP(A525,'Fall20 data fy22 comp rev '!$K$11:$N$536,3,0))</f>
        <v>0</v>
      </c>
      <c r="D525" s="3" t="s">
        <v>4428</v>
      </c>
      <c r="E525" s="3">
        <v>153.0</v>
      </c>
      <c r="F525" s="3">
        <v>54.0</v>
      </c>
      <c r="G525" s="3">
        <v>5.0</v>
      </c>
      <c r="H525" s="3">
        <f t="shared" si="38"/>
        <v>56.5</v>
      </c>
      <c r="I525" s="88">
        <f t="shared" si="39"/>
        <v>0.3692810458</v>
      </c>
      <c r="J525" s="3">
        <v>85652.45</v>
      </c>
      <c r="K525" s="3">
        <f t="shared" si="40"/>
        <v>559.8199346</v>
      </c>
      <c r="L525" s="3">
        <f t="shared" si="41"/>
        <v>1515.972566</v>
      </c>
      <c r="M525" s="3"/>
      <c r="N525" s="3">
        <f t="shared" si="42"/>
        <v>103963.8617</v>
      </c>
      <c r="O525" s="3">
        <f t="shared" si="43"/>
        <v>679.502364</v>
      </c>
      <c r="P525" s="3">
        <f t="shared" si="44"/>
        <v>1840.068348</v>
      </c>
      <c r="Q525" s="3"/>
      <c r="R525" s="3">
        <f t="shared" ref="R525:T525" si="558">N525-J525</f>
        <v>18311.41169</v>
      </c>
      <c r="S525" s="3">
        <f t="shared" si="558"/>
        <v>119.6824293</v>
      </c>
      <c r="T525" s="3">
        <f t="shared" si="558"/>
        <v>324.095782</v>
      </c>
      <c r="U525" s="3"/>
      <c r="V525" s="3">
        <f t="shared" si="46"/>
        <v>35.14768086</v>
      </c>
      <c r="W525" s="3">
        <f t="shared" si="47"/>
        <v>5377.595171</v>
      </c>
      <c r="X525" s="3">
        <f t="shared" si="48"/>
        <v>0</v>
      </c>
      <c r="Y525" s="3"/>
      <c r="Z525" s="3"/>
    </row>
    <row r="526" ht="14.25" customHeight="1">
      <c r="A526" s="15">
        <v>6026.0</v>
      </c>
      <c r="B526" s="2">
        <v>61.0</v>
      </c>
      <c r="C526" s="2">
        <f>IF(A526&gt;=6000, 0,VLOOKUP(A526,'Fall20 data fy22 comp rev '!$K$11:$N$536,3,0))</f>
        <v>0</v>
      </c>
      <c r="D526" s="3" t="s">
        <v>4429</v>
      </c>
      <c r="E526" s="3">
        <v>79.0</v>
      </c>
      <c r="F526" s="3">
        <v>24.0</v>
      </c>
      <c r="G526" s="3">
        <v>10.0</v>
      </c>
      <c r="H526" s="3">
        <f t="shared" si="38"/>
        <v>29</v>
      </c>
      <c r="I526" s="88">
        <f t="shared" si="39"/>
        <v>0.3670886076</v>
      </c>
      <c r="J526" s="3">
        <v>54346.89</v>
      </c>
      <c r="K526" s="3">
        <f t="shared" si="40"/>
        <v>687.9353165</v>
      </c>
      <c r="L526" s="3">
        <f t="shared" si="41"/>
        <v>1874.03069</v>
      </c>
      <c r="M526" s="3"/>
      <c r="N526" s="3">
        <f t="shared" si="42"/>
        <v>53361.9821</v>
      </c>
      <c r="O526" s="3">
        <f t="shared" si="43"/>
        <v>675.4681279</v>
      </c>
      <c r="P526" s="3">
        <f t="shared" si="44"/>
        <v>1840.068348</v>
      </c>
      <c r="Q526" s="3"/>
      <c r="R526" s="3">
        <f t="shared" ref="R526:T526" si="559">N526-J526</f>
        <v>-984.9078959</v>
      </c>
      <c r="S526" s="3">
        <f t="shared" si="559"/>
        <v>-12.46718856</v>
      </c>
      <c r="T526" s="3">
        <f t="shared" si="559"/>
        <v>-33.96234124</v>
      </c>
      <c r="U526" s="3"/>
      <c r="V526" s="3">
        <f t="shared" si="46"/>
        <v>0</v>
      </c>
      <c r="W526" s="3">
        <f t="shared" si="47"/>
        <v>0</v>
      </c>
      <c r="X526" s="3">
        <f t="shared" si="48"/>
        <v>0</v>
      </c>
      <c r="Y526" s="3"/>
      <c r="Z526" s="3"/>
    </row>
    <row r="527" ht="14.25" customHeight="1">
      <c r="A527" s="15">
        <v>6027.0</v>
      </c>
      <c r="B527" s="2">
        <v>61.0</v>
      </c>
      <c r="C527" s="2">
        <f>IF(A527&gt;=6000, 0,VLOOKUP(A527,'Fall20 data fy22 comp rev '!$K$11:$N$536,3,0))</f>
        <v>0</v>
      </c>
      <c r="D527" s="3" t="s">
        <v>4430</v>
      </c>
      <c r="E527" s="3">
        <v>92.0</v>
      </c>
      <c r="F527" s="3">
        <v>22.0</v>
      </c>
      <c r="G527" s="3">
        <v>3.0</v>
      </c>
      <c r="H527" s="3">
        <f t="shared" si="38"/>
        <v>23.5</v>
      </c>
      <c r="I527" s="88">
        <f t="shared" si="39"/>
        <v>0.2554347826</v>
      </c>
      <c r="J527" s="3">
        <v>51884.04</v>
      </c>
      <c r="K527" s="3">
        <f t="shared" si="40"/>
        <v>563.9569565</v>
      </c>
      <c r="L527" s="3">
        <f t="shared" si="41"/>
        <v>2207.831489</v>
      </c>
      <c r="M527" s="3"/>
      <c r="N527" s="3">
        <f t="shared" si="42"/>
        <v>43241.60619</v>
      </c>
      <c r="O527" s="3">
        <f t="shared" si="43"/>
        <v>470.0174586</v>
      </c>
      <c r="P527" s="3">
        <f t="shared" si="44"/>
        <v>1840.068348</v>
      </c>
      <c r="Q527" s="3"/>
      <c r="R527" s="3">
        <f t="shared" ref="R527:T527" si="560">N527-J527</f>
        <v>-8642.433812</v>
      </c>
      <c r="S527" s="3">
        <f t="shared" si="560"/>
        <v>-93.93949796</v>
      </c>
      <c r="T527" s="3">
        <f t="shared" si="560"/>
        <v>-367.7631409</v>
      </c>
      <c r="U527" s="3"/>
      <c r="V527" s="3">
        <f t="shared" si="46"/>
        <v>31.01065898</v>
      </c>
      <c r="W527" s="3">
        <f t="shared" si="47"/>
        <v>2852.980626</v>
      </c>
      <c r="X527" s="3">
        <f t="shared" si="48"/>
        <v>124.9501569</v>
      </c>
      <c r="Y527" s="3"/>
      <c r="Z527" s="3"/>
    </row>
    <row r="528" ht="14.25" customHeight="1">
      <c r="A528" s="15">
        <v>6049.0</v>
      </c>
      <c r="B528" s="2">
        <v>61.0</v>
      </c>
      <c r="C528" s="2">
        <f>IF(A528&gt;=6000, 0,VLOOKUP(A528,'Fall20 data fy22 comp rev '!$K$11:$N$536,3,0))</f>
        <v>0</v>
      </c>
      <c r="D528" s="3" t="s">
        <v>4431</v>
      </c>
      <c r="E528" s="3">
        <v>174.0</v>
      </c>
      <c r="F528" s="3">
        <v>66.0</v>
      </c>
      <c r="G528" s="3">
        <v>18.0</v>
      </c>
      <c r="H528" s="3">
        <f t="shared" si="38"/>
        <v>75</v>
      </c>
      <c r="I528" s="88">
        <f t="shared" si="39"/>
        <v>0.4310344828</v>
      </c>
      <c r="J528" s="3">
        <v>166543.38999999998</v>
      </c>
      <c r="K528" s="3">
        <f t="shared" si="40"/>
        <v>957.1459195</v>
      </c>
      <c r="L528" s="3">
        <f t="shared" si="41"/>
        <v>2220.578533</v>
      </c>
      <c r="M528" s="3"/>
      <c r="N528" s="3">
        <f t="shared" si="42"/>
        <v>138005.1261</v>
      </c>
      <c r="O528" s="3">
        <f t="shared" si="43"/>
        <v>793.1329088</v>
      </c>
      <c r="P528" s="3">
        <f t="shared" si="44"/>
        <v>1840.068348</v>
      </c>
      <c r="Q528" s="3"/>
      <c r="R528" s="3">
        <f t="shared" ref="R528:T528" si="561">N528-J528</f>
        <v>-28538.26387</v>
      </c>
      <c r="S528" s="3">
        <f t="shared" si="561"/>
        <v>-164.0130107</v>
      </c>
      <c r="T528" s="3">
        <f t="shared" si="561"/>
        <v>-380.5101849</v>
      </c>
      <c r="U528" s="3"/>
      <c r="V528" s="3">
        <f t="shared" si="46"/>
        <v>0</v>
      </c>
      <c r="W528" s="3">
        <f t="shared" si="47"/>
        <v>0</v>
      </c>
      <c r="X528" s="3">
        <f t="shared" si="48"/>
        <v>0</v>
      </c>
      <c r="Y528" s="3"/>
      <c r="Z528" s="3"/>
    </row>
    <row r="529" ht="14.25" customHeight="1">
      <c r="A529" s="15">
        <v>6051.0</v>
      </c>
      <c r="B529" s="2">
        <v>61.0</v>
      </c>
      <c r="C529" s="2">
        <f>IF(A529&gt;=6000, 0,VLOOKUP(A529,'Fall20 data fy22 comp rev '!$K$11:$N$536,3,0))</f>
        <v>0</v>
      </c>
      <c r="D529" s="3" t="s">
        <v>4432</v>
      </c>
      <c r="E529" s="3">
        <v>149.0</v>
      </c>
      <c r="F529" s="3">
        <v>65.0</v>
      </c>
      <c r="G529" s="3">
        <v>2.0</v>
      </c>
      <c r="H529" s="3">
        <f t="shared" si="38"/>
        <v>66</v>
      </c>
      <c r="I529" s="88">
        <f t="shared" si="39"/>
        <v>0.4429530201</v>
      </c>
      <c r="J529" s="3">
        <v>127520.9</v>
      </c>
      <c r="K529" s="3">
        <f t="shared" si="40"/>
        <v>855.8449664</v>
      </c>
      <c r="L529" s="3">
        <f t="shared" si="41"/>
        <v>1932.134848</v>
      </c>
      <c r="M529" s="3"/>
      <c r="N529" s="3">
        <f t="shared" si="42"/>
        <v>121444.511</v>
      </c>
      <c r="O529" s="3">
        <f t="shared" si="43"/>
        <v>815.0638322</v>
      </c>
      <c r="P529" s="3">
        <f t="shared" si="44"/>
        <v>1840.068348</v>
      </c>
      <c r="Q529" s="3"/>
      <c r="R529" s="3">
        <f t="shared" ref="R529:T529" si="562">N529-J529</f>
        <v>-6076.389004</v>
      </c>
      <c r="S529" s="3">
        <f t="shared" si="562"/>
        <v>-40.78113426</v>
      </c>
      <c r="T529" s="3">
        <f t="shared" si="562"/>
        <v>-92.06650007</v>
      </c>
      <c r="U529" s="3"/>
      <c r="V529" s="3">
        <f t="shared" si="46"/>
        <v>0</v>
      </c>
      <c r="W529" s="3">
        <f t="shared" si="47"/>
        <v>0</v>
      </c>
      <c r="X529" s="3">
        <f t="shared" si="48"/>
        <v>0</v>
      </c>
      <c r="Y529" s="3"/>
      <c r="Z529" s="3"/>
    </row>
    <row r="530" ht="14.25" customHeight="1">
      <c r="A530" s="15">
        <v>6074.0</v>
      </c>
      <c r="B530" s="2">
        <v>50.0</v>
      </c>
      <c r="C530" s="2">
        <f>IF(A530&gt;=6000, 0,VLOOKUP(A530,'Fall20 data fy22 comp rev '!$K$11:$N$536,3,0))</f>
        <v>0</v>
      </c>
      <c r="D530" s="3" t="s">
        <v>4433</v>
      </c>
      <c r="E530" s="3">
        <v>5.0</v>
      </c>
      <c r="F530" s="3">
        <v>0.0</v>
      </c>
      <c r="G530" s="3">
        <v>0.0</v>
      </c>
      <c r="H530" s="3">
        <f t="shared" si="38"/>
        <v>0</v>
      </c>
      <c r="I530" s="88">
        <f t="shared" si="39"/>
        <v>0</v>
      </c>
      <c r="J530" s="3">
        <v>0.0</v>
      </c>
      <c r="K530" s="3">
        <f t="shared" si="40"/>
        <v>0</v>
      </c>
      <c r="L530" s="3">
        <f t="shared" si="41"/>
        <v>0</v>
      </c>
      <c r="M530" s="3"/>
      <c r="N530" s="3">
        <f t="shared" si="42"/>
        <v>0</v>
      </c>
      <c r="O530" s="3">
        <f t="shared" si="43"/>
        <v>0</v>
      </c>
      <c r="P530" s="3" t="str">
        <f t="shared" si="44"/>
        <v>#DIV/0!</v>
      </c>
      <c r="Q530" s="3"/>
      <c r="R530" s="3">
        <f t="shared" ref="R530:T530" si="563">N530-J530</f>
        <v>0</v>
      </c>
      <c r="S530" s="3">
        <f t="shared" si="563"/>
        <v>0</v>
      </c>
      <c r="T530" s="3" t="str">
        <f t="shared" si="563"/>
        <v>#DIV/0!</v>
      </c>
      <c r="U530" s="3"/>
      <c r="V530" s="3">
        <f t="shared" si="46"/>
        <v>594.9676155</v>
      </c>
      <c r="W530" s="3">
        <f t="shared" si="47"/>
        <v>2974.838077</v>
      </c>
      <c r="X530" s="3">
        <f t="shared" si="48"/>
        <v>594.9676155</v>
      </c>
      <c r="Y530" s="3"/>
      <c r="Z530" s="3"/>
    </row>
    <row r="531" ht="14.25" customHeight="1">
      <c r="A531" s="15">
        <v>6076.0</v>
      </c>
      <c r="B531" s="2">
        <v>50.0</v>
      </c>
      <c r="C531" s="2">
        <f>IF(A531&gt;=6000, 0,VLOOKUP(A531,'Fall20 data fy22 comp rev '!$K$11:$N$536,3,0))</f>
        <v>0</v>
      </c>
      <c r="D531" s="3" t="s">
        <v>590</v>
      </c>
      <c r="E531" s="3">
        <v>153.0</v>
      </c>
      <c r="F531" s="3">
        <v>86.0</v>
      </c>
      <c r="G531" s="3">
        <v>13.0</v>
      </c>
      <c r="H531" s="3">
        <f t="shared" si="38"/>
        <v>92.5</v>
      </c>
      <c r="I531" s="88">
        <f t="shared" si="39"/>
        <v>0.6045751634</v>
      </c>
      <c r="J531" s="3">
        <v>258435.06</v>
      </c>
      <c r="K531" s="3">
        <f t="shared" si="40"/>
        <v>1689.118039</v>
      </c>
      <c r="L531" s="3">
        <f t="shared" si="41"/>
        <v>2793.892541</v>
      </c>
      <c r="M531" s="3"/>
      <c r="N531" s="3">
        <f t="shared" si="42"/>
        <v>170206.3222</v>
      </c>
      <c r="O531" s="3">
        <f t="shared" si="43"/>
        <v>1112.459622</v>
      </c>
      <c r="P531" s="3">
        <f t="shared" si="44"/>
        <v>1840.068348</v>
      </c>
      <c r="Q531" s="3"/>
      <c r="R531" s="3">
        <f t="shared" ref="R531:T531" si="564">N531-J531</f>
        <v>-88228.73777</v>
      </c>
      <c r="S531" s="3">
        <f t="shared" si="564"/>
        <v>-576.6584168</v>
      </c>
      <c r="T531" s="3">
        <f t="shared" si="564"/>
        <v>-953.8241921</v>
      </c>
      <c r="U531" s="3"/>
      <c r="V531" s="3">
        <f t="shared" si="46"/>
        <v>0</v>
      </c>
      <c r="W531" s="3">
        <f t="shared" si="47"/>
        <v>0</v>
      </c>
      <c r="X531" s="3">
        <f t="shared" si="48"/>
        <v>0</v>
      </c>
      <c r="Y531" s="3"/>
      <c r="Z531" s="3"/>
    </row>
    <row r="532" ht="14.25" customHeight="1">
      <c r="A532" s="15">
        <v>6079.0</v>
      </c>
      <c r="B532" s="2">
        <v>52.0</v>
      </c>
      <c r="C532" s="2">
        <f>IF(A532&gt;=6000, 0,VLOOKUP(A532,'Fall20 data fy22 comp rev '!$K$11:$N$536,3,0))</f>
        <v>0</v>
      </c>
      <c r="D532" s="3" t="s">
        <v>591</v>
      </c>
      <c r="E532" s="3">
        <v>88.0</v>
      </c>
      <c r="F532" s="3">
        <v>48.0</v>
      </c>
      <c r="G532" s="3">
        <v>14.0</v>
      </c>
      <c r="H532" s="3">
        <f t="shared" si="38"/>
        <v>55</v>
      </c>
      <c r="I532" s="88">
        <f t="shared" si="39"/>
        <v>0.625</v>
      </c>
      <c r="J532" s="3">
        <v>141093.94</v>
      </c>
      <c r="K532" s="3">
        <f t="shared" si="40"/>
        <v>1603.340227</v>
      </c>
      <c r="L532" s="3">
        <f t="shared" si="41"/>
        <v>2565.344364</v>
      </c>
      <c r="M532" s="3"/>
      <c r="N532" s="3">
        <f t="shared" si="42"/>
        <v>101203.7592</v>
      </c>
      <c r="O532" s="3">
        <f t="shared" si="43"/>
        <v>1150.042718</v>
      </c>
      <c r="P532" s="3">
        <f t="shared" si="44"/>
        <v>1840.068348</v>
      </c>
      <c r="Q532" s="3"/>
      <c r="R532" s="3">
        <f t="shared" ref="R532:T532" si="565">N532-J532</f>
        <v>-39890.18084</v>
      </c>
      <c r="S532" s="3">
        <f t="shared" si="565"/>
        <v>-453.2975095</v>
      </c>
      <c r="T532" s="3">
        <f t="shared" si="565"/>
        <v>-725.2760152</v>
      </c>
      <c r="U532" s="3"/>
      <c r="V532" s="3">
        <f t="shared" si="46"/>
        <v>0</v>
      </c>
      <c r="W532" s="3">
        <f t="shared" si="47"/>
        <v>0</v>
      </c>
      <c r="X532" s="3">
        <f t="shared" si="48"/>
        <v>0</v>
      </c>
      <c r="Y532" s="3"/>
      <c r="Z532" s="3"/>
    </row>
    <row r="533" ht="14.25" customHeight="1">
      <c r="A533" s="15">
        <v>6083.0</v>
      </c>
      <c r="B533" s="2">
        <v>50.0</v>
      </c>
      <c r="C533" s="2">
        <f>IF(A533&gt;=6000, 0,VLOOKUP(A533,'Fall20 data fy22 comp rev '!$K$11:$N$536,3,0))</f>
        <v>0</v>
      </c>
      <c r="D533" s="3" t="s">
        <v>592</v>
      </c>
      <c r="E533" s="3">
        <v>98.0</v>
      </c>
      <c r="F533" s="3">
        <v>28.0</v>
      </c>
      <c r="G533" s="3">
        <v>16.0</v>
      </c>
      <c r="H533" s="3">
        <f t="shared" si="38"/>
        <v>36</v>
      </c>
      <c r="I533" s="88">
        <f t="shared" si="39"/>
        <v>0.3673469388</v>
      </c>
      <c r="J533" s="3">
        <v>65730.73</v>
      </c>
      <c r="K533" s="3">
        <f t="shared" si="40"/>
        <v>670.7217347</v>
      </c>
      <c r="L533" s="3">
        <f t="shared" si="41"/>
        <v>1825.853611</v>
      </c>
      <c r="M533" s="3"/>
      <c r="N533" s="3">
        <f t="shared" si="42"/>
        <v>66242.46054</v>
      </c>
      <c r="O533" s="3">
        <f t="shared" si="43"/>
        <v>675.9434749</v>
      </c>
      <c r="P533" s="3">
        <f t="shared" si="44"/>
        <v>1840.068348</v>
      </c>
      <c r="Q533" s="3"/>
      <c r="R533" s="3">
        <f t="shared" ref="R533:T533" si="566">N533-J533</f>
        <v>511.7305431</v>
      </c>
      <c r="S533" s="3">
        <f t="shared" si="566"/>
        <v>5.221740235</v>
      </c>
      <c r="T533" s="3">
        <f t="shared" si="566"/>
        <v>14.21473731</v>
      </c>
      <c r="U533" s="3"/>
      <c r="V533" s="3">
        <f t="shared" si="46"/>
        <v>0</v>
      </c>
      <c r="W533" s="3">
        <f t="shared" si="47"/>
        <v>0</v>
      </c>
      <c r="X533" s="3">
        <f t="shared" si="48"/>
        <v>0</v>
      </c>
      <c r="Y533" s="3"/>
      <c r="Z533" s="3"/>
    </row>
    <row r="534" ht="14.25" customHeight="1">
      <c r="A534" s="15">
        <v>6090.0</v>
      </c>
      <c r="B534" s="2">
        <v>52.0</v>
      </c>
      <c r="C534" s="2">
        <f>IF(A534&gt;=6000, 0,VLOOKUP(A534,'Fall20 data fy22 comp rev '!$K$11:$N$536,3,0))</f>
        <v>0</v>
      </c>
      <c r="D534" s="3" t="s">
        <v>593</v>
      </c>
      <c r="E534" s="3">
        <v>174.0</v>
      </c>
      <c r="F534" s="3">
        <v>32.0</v>
      </c>
      <c r="G534" s="3">
        <v>6.0</v>
      </c>
      <c r="H534" s="3">
        <f t="shared" si="38"/>
        <v>35</v>
      </c>
      <c r="I534" s="88">
        <f t="shared" si="39"/>
        <v>0.2011494253</v>
      </c>
      <c r="J534" s="3">
        <v>54675.270000000004</v>
      </c>
      <c r="K534" s="3">
        <f t="shared" si="40"/>
        <v>314.2256897</v>
      </c>
      <c r="L534" s="3">
        <f t="shared" si="41"/>
        <v>1562.150571</v>
      </c>
      <c r="M534" s="3"/>
      <c r="N534" s="3">
        <f t="shared" si="42"/>
        <v>64402.39219</v>
      </c>
      <c r="O534" s="3">
        <f t="shared" si="43"/>
        <v>370.1286908</v>
      </c>
      <c r="P534" s="3">
        <f t="shared" si="44"/>
        <v>1840.068348</v>
      </c>
      <c r="Q534" s="3"/>
      <c r="R534" s="3">
        <f t="shared" ref="R534:T534" si="567">N534-J534</f>
        <v>9727.122195</v>
      </c>
      <c r="S534" s="3">
        <f t="shared" si="567"/>
        <v>55.90300112</v>
      </c>
      <c r="T534" s="3">
        <f t="shared" si="567"/>
        <v>277.917777</v>
      </c>
      <c r="U534" s="3"/>
      <c r="V534" s="3">
        <f t="shared" si="46"/>
        <v>280.7419258</v>
      </c>
      <c r="W534" s="3">
        <f t="shared" si="47"/>
        <v>48849.0951</v>
      </c>
      <c r="X534" s="3">
        <f t="shared" si="48"/>
        <v>224.8389247</v>
      </c>
      <c r="Y534" s="3"/>
      <c r="Z534" s="3"/>
    </row>
    <row r="535" ht="14.25" customHeight="1">
      <c r="A535" s="15">
        <v>6094.0</v>
      </c>
      <c r="B535" s="2">
        <v>52.0</v>
      </c>
      <c r="C535" s="2">
        <f>IF(A535&gt;=6000, 0,VLOOKUP(A535,'Fall20 data fy22 comp rev '!$K$11:$N$536,3,0))</f>
        <v>0</v>
      </c>
      <c r="D535" s="3" t="s">
        <v>594</v>
      </c>
      <c r="E535" s="3">
        <v>82.0</v>
      </c>
      <c r="F535" s="3">
        <v>41.0</v>
      </c>
      <c r="G535" s="3">
        <v>8.0</v>
      </c>
      <c r="H535" s="3">
        <f t="shared" si="38"/>
        <v>45</v>
      </c>
      <c r="I535" s="88">
        <f t="shared" si="39"/>
        <v>0.5487804878</v>
      </c>
      <c r="J535" s="3">
        <v>115535.03000000001</v>
      </c>
      <c r="K535" s="3">
        <f t="shared" si="40"/>
        <v>1408.96378</v>
      </c>
      <c r="L535" s="3">
        <f t="shared" si="41"/>
        <v>2567.445111</v>
      </c>
      <c r="M535" s="3"/>
      <c r="N535" s="3">
        <f t="shared" si="42"/>
        <v>82803.07568</v>
      </c>
      <c r="O535" s="3">
        <f t="shared" si="43"/>
        <v>1009.793606</v>
      </c>
      <c r="P535" s="3">
        <f t="shared" si="44"/>
        <v>1840.068348</v>
      </c>
      <c r="Q535" s="3"/>
      <c r="R535" s="3">
        <f t="shared" ref="R535:T535" si="568">N535-J535</f>
        <v>-32731.95432</v>
      </c>
      <c r="S535" s="3">
        <f t="shared" si="568"/>
        <v>-399.1701746</v>
      </c>
      <c r="T535" s="3">
        <f t="shared" si="568"/>
        <v>-727.3767627</v>
      </c>
      <c r="U535" s="3"/>
      <c r="V535" s="3">
        <f t="shared" si="46"/>
        <v>0</v>
      </c>
      <c r="W535" s="3">
        <f t="shared" si="47"/>
        <v>0</v>
      </c>
      <c r="X535" s="3">
        <f t="shared" si="48"/>
        <v>0</v>
      </c>
      <c r="Y535" s="3"/>
      <c r="Z535" s="3"/>
    </row>
    <row r="536" ht="14.25" customHeight="1">
      <c r="A536" s="15">
        <v>6095.0</v>
      </c>
      <c r="B536" s="2">
        <v>52.0</v>
      </c>
      <c r="C536" s="2">
        <f>IF(A536&gt;=6000, 0,VLOOKUP(A536,'Fall20 data fy22 comp rev '!$K$11:$N$536,3,0))</f>
        <v>0</v>
      </c>
      <c r="D536" s="3" t="s">
        <v>595</v>
      </c>
      <c r="E536" s="3">
        <v>48.0</v>
      </c>
      <c r="F536" s="3">
        <v>26.0</v>
      </c>
      <c r="G536" s="3">
        <v>9.0</v>
      </c>
      <c r="H536" s="3">
        <f t="shared" si="38"/>
        <v>30.5</v>
      </c>
      <c r="I536" s="88">
        <f t="shared" si="39"/>
        <v>0.6354166667</v>
      </c>
      <c r="J536" s="3">
        <v>79577.42</v>
      </c>
      <c r="K536" s="3">
        <f t="shared" si="40"/>
        <v>1657.862917</v>
      </c>
      <c r="L536" s="3">
        <f t="shared" si="41"/>
        <v>2609.095738</v>
      </c>
      <c r="M536" s="3"/>
      <c r="N536" s="3">
        <f t="shared" si="42"/>
        <v>56122.08463</v>
      </c>
      <c r="O536" s="3">
        <f t="shared" si="43"/>
        <v>1169.210096</v>
      </c>
      <c r="P536" s="3">
        <f t="shared" si="44"/>
        <v>1840.068348</v>
      </c>
      <c r="Q536" s="3"/>
      <c r="R536" s="3">
        <f t="shared" ref="R536:T536" si="569">N536-J536</f>
        <v>-23455.33537</v>
      </c>
      <c r="S536" s="3">
        <f t="shared" si="569"/>
        <v>-488.6528203</v>
      </c>
      <c r="T536" s="3">
        <f t="shared" si="569"/>
        <v>-769.0273893</v>
      </c>
      <c r="U536" s="3"/>
      <c r="V536" s="3">
        <f t="shared" si="46"/>
        <v>0</v>
      </c>
      <c r="W536" s="3">
        <f t="shared" si="47"/>
        <v>0</v>
      </c>
      <c r="X536" s="3">
        <f t="shared" si="48"/>
        <v>0</v>
      </c>
      <c r="Y536" s="3"/>
      <c r="Z536" s="3"/>
    </row>
    <row r="537" ht="14.25" customHeight="1">
      <c r="A537" s="15">
        <v>6096.0</v>
      </c>
      <c r="B537" s="2">
        <v>52.0</v>
      </c>
      <c r="C537" s="2">
        <f>IF(A537&gt;=6000, 0,VLOOKUP(A537,'Fall20 data fy22 comp rev '!$K$11:$N$536,3,0))</f>
        <v>0</v>
      </c>
      <c r="D537" s="3" t="s">
        <v>4434</v>
      </c>
      <c r="E537" s="3">
        <v>23.0</v>
      </c>
      <c r="F537" s="3">
        <v>14.0</v>
      </c>
      <c r="G537" s="3">
        <v>2.0</v>
      </c>
      <c r="H537" s="3">
        <f t="shared" si="38"/>
        <v>15</v>
      </c>
      <c r="I537" s="88">
        <f t="shared" si="39"/>
        <v>0.652173913</v>
      </c>
      <c r="J537" s="3">
        <v>45535.36</v>
      </c>
      <c r="K537" s="3">
        <f t="shared" si="40"/>
        <v>1979.798261</v>
      </c>
      <c r="L537" s="3">
        <f t="shared" si="41"/>
        <v>3035.690667</v>
      </c>
      <c r="M537" s="3"/>
      <c r="N537" s="3">
        <f t="shared" si="42"/>
        <v>27601.02523</v>
      </c>
      <c r="O537" s="3">
        <f t="shared" si="43"/>
        <v>1200.044575</v>
      </c>
      <c r="P537" s="3">
        <f t="shared" si="44"/>
        <v>1840.068348</v>
      </c>
      <c r="Q537" s="3"/>
      <c r="R537" s="3">
        <f t="shared" ref="R537:T537" si="570">N537-J537</f>
        <v>-17934.33477</v>
      </c>
      <c r="S537" s="3">
        <f t="shared" si="570"/>
        <v>-779.7536858</v>
      </c>
      <c r="T537" s="3">
        <f t="shared" si="570"/>
        <v>-1195.622318</v>
      </c>
      <c r="U537" s="3"/>
      <c r="V537" s="3">
        <f t="shared" si="46"/>
        <v>0</v>
      </c>
      <c r="W537" s="3">
        <f t="shared" si="47"/>
        <v>0</v>
      </c>
      <c r="X537" s="3">
        <f t="shared" si="48"/>
        <v>0</v>
      </c>
      <c r="Y537" s="3"/>
      <c r="Z537" s="3"/>
    </row>
    <row r="538" ht="14.25" customHeight="1">
      <c r="A538" s="15">
        <v>6383.0</v>
      </c>
      <c r="B538" s="2">
        <v>61.0</v>
      </c>
      <c r="C538" s="2">
        <f>IF(A538&gt;=6000, 0,VLOOKUP(A538,'Fall20 data fy22 comp rev '!$K$11:$N$536,3,0))</f>
        <v>0</v>
      </c>
      <c r="D538" s="3" t="s">
        <v>4435</v>
      </c>
      <c r="E538" s="3">
        <v>122.0</v>
      </c>
      <c r="F538" s="3">
        <v>47.0</v>
      </c>
      <c r="G538" s="3">
        <v>7.0</v>
      </c>
      <c r="H538" s="3">
        <f t="shared" si="38"/>
        <v>50.5</v>
      </c>
      <c r="I538" s="88">
        <f t="shared" si="39"/>
        <v>0.4139344262</v>
      </c>
      <c r="J538" s="3">
        <v>100757.93000000001</v>
      </c>
      <c r="K538" s="3">
        <f t="shared" si="40"/>
        <v>825.8846721</v>
      </c>
      <c r="L538" s="3">
        <f t="shared" si="41"/>
        <v>1995.206535</v>
      </c>
      <c r="M538" s="3"/>
      <c r="N538" s="3">
        <f t="shared" si="42"/>
        <v>92923.4516</v>
      </c>
      <c r="O538" s="3">
        <f t="shared" si="43"/>
        <v>761.667636</v>
      </c>
      <c r="P538" s="3">
        <f t="shared" si="44"/>
        <v>1840.068348</v>
      </c>
      <c r="Q538" s="3"/>
      <c r="R538" s="3">
        <f t="shared" ref="R538:T538" si="571">N538-J538</f>
        <v>-7834.478405</v>
      </c>
      <c r="S538" s="3">
        <f t="shared" si="571"/>
        <v>-64.21703611</v>
      </c>
      <c r="T538" s="3">
        <f t="shared" si="571"/>
        <v>-155.1381862</v>
      </c>
      <c r="U538" s="3"/>
      <c r="V538" s="3">
        <f t="shared" si="46"/>
        <v>0</v>
      </c>
      <c r="W538" s="3">
        <f t="shared" si="47"/>
        <v>0</v>
      </c>
      <c r="X538" s="3">
        <f t="shared" si="48"/>
        <v>0</v>
      </c>
      <c r="Y538" s="3"/>
      <c r="Z538" s="3"/>
    </row>
    <row r="539" ht="14.25" customHeight="1">
      <c r="A539" s="15">
        <v>6979.0</v>
      </c>
      <c r="B539" s="2">
        <v>61.0</v>
      </c>
      <c r="C539" s="2">
        <f>IF(A539&gt;=6000, 0,VLOOKUP(A539,'Fall20 data fy22 comp rev '!$K$11:$N$536,3,0))</f>
        <v>0</v>
      </c>
      <c r="D539" s="3" t="s">
        <v>4436</v>
      </c>
      <c r="E539" s="3">
        <v>66.0</v>
      </c>
      <c r="F539" s="3">
        <v>35.0</v>
      </c>
      <c r="G539" s="3">
        <v>1.0</v>
      </c>
      <c r="H539" s="3">
        <f t="shared" si="38"/>
        <v>35.5</v>
      </c>
      <c r="I539" s="88">
        <f t="shared" si="39"/>
        <v>0.5378787879</v>
      </c>
      <c r="J539" s="3">
        <v>92220.05</v>
      </c>
      <c r="K539" s="3">
        <f t="shared" si="40"/>
        <v>1397.273485</v>
      </c>
      <c r="L539" s="3">
        <f t="shared" si="41"/>
        <v>2597.747887</v>
      </c>
      <c r="M539" s="3"/>
      <c r="N539" s="3">
        <f t="shared" si="42"/>
        <v>65322.42637</v>
      </c>
      <c r="O539" s="3">
        <f t="shared" si="43"/>
        <v>989.7337329</v>
      </c>
      <c r="P539" s="3">
        <f t="shared" si="44"/>
        <v>1840.068348</v>
      </c>
      <c r="Q539" s="3"/>
      <c r="R539" s="3">
        <f t="shared" ref="R539:T539" si="572">N539-J539</f>
        <v>-26897.62363</v>
      </c>
      <c r="S539" s="3">
        <f t="shared" si="572"/>
        <v>-407.539752</v>
      </c>
      <c r="T539" s="3">
        <f t="shared" si="572"/>
        <v>-757.6795389</v>
      </c>
      <c r="U539" s="3"/>
      <c r="V539" s="3">
        <f t="shared" si="46"/>
        <v>0</v>
      </c>
      <c r="W539" s="3">
        <f t="shared" si="47"/>
        <v>0</v>
      </c>
      <c r="X539" s="3">
        <f t="shared" si="48"/>
        <v>0</v>
      </c>
      <c r="Y539" s="3"/>
      <c r="Z539" s="3"/>
    </row>
    <row r="540" ht="14.25" customHeight="1">
      <c r="A540" s="15">
        <v>1094.0</v>
      </c>
      <c r="B540" s="2">
        <v>34.0</v>
      </c>
      <c r="C540" s="2">
        <v>0.0</v>
      </c>
      <c r="D540" s="3" t="s">
        <v>1509</v>
      </c>
      <c r="E540" s="3">
        <v>190.0</v>
      </c>
      <c r="F540" s="3">
        <v>164.0</v>
      </c>
      <c r="G540" s="3">
        <v>11.0</v>
      </c>
      <c r="H540" s="3">
        <f t="shared" si="38"/>
        <v>169.5</v>
      </c>
      <c r="I540" s="88">
        <f t="shared" si="39"/>
        <v>0.8921052632</v>
      </c>
      <c r="J540" s="3">
        <v>556604.1</v>
      </c>
      <c r="K540" s="3">
        <f t="shared" si="40"/>
        <v>2929.495263</v>
      </c>
      <c r="L540" s="3">
        <f t="shared" si="41"/>
        <v>3283.8</v>
      </c>
      <c r="M540" s="3"/>
      <c r="N540" s="3">
        <f t="shared" si="42"/>
        <v>311891.5851</v>
      </c>
      <c r="O540" s="3">
        <f t="shared" si="43"/>
        <v>1641.534658</v>
      </c>
      <c r="P540" s="3">
        <f t="shared" si="44"/>
        <v>1840.068348</v>
      </c>
      <c r="Q540" s="3"/>
      <c r="R540" s="3">
        <f t="shared" ref="R540:T540" si="573">N540-J540</f>
        <v>-244712.5149</v>
      </c>
      <c r="S540" s="3">
        <f t="shared" si="573"/>
        <v>-1287.960605</v>
      </c>
      <c r="T540" s="3">
        <f t="shared" si="573"/>
        <v>-1443.731652</v>
      </c>
      <c r="U540" s="3"/>
      <c r="V540" s="3">
        <f t="shared" si="46"/>
        <v>0</v>
      </c>
      <c r="W540" s="3">
        <f t="shared" si="47"/>
        <v>0</v>
      </c>
      <c r="X540" s="3">
        <f t="shared" si="48"/>
        <v>0</v>
      </c>
      <c r="Y540" s="3"/>
      <c r="Z540" s="3"/>
    </row>
    <row r="541" ht="14.25" customHeight="1">
      <c r="A541" s="15">
        <v>1115.0</v>
      </c>
      <c r="B541" s="2">
        <v>34.0</v>
      </c>
      <c r="C541" s="2">
        <v>0.0</v>
      </c>
      <c r="D541" s="3" t="s">
        <v>1511</v>
      </c>
      <c r="E541" s="3">
        <v>177.0</v>
      </c>
      <c r="F541" s="3">
        <v>126.0</v>
      </c>
      <c r="G541" s="3">
        <v>0.0</v>
      </c>
      <c r="H541" s="3">
        <f t="shared" si="38"/>
        <v>126</v>
      </c>
      <c r="I541" s="88">
        <f t="shared" si="39"/>
        <v>0.7118644068</v>
      </c>
      <c r="J541" s="3">
        <v>368223.44</v>
      </c>
      <c r="K541" s="3">
        <f t="shared" si="40"/>
        <v>2080.358418</v>
      </c>
      <c r="L541" s="3">
        <f t="shared" si="41"/>
        <v>2922.408254</v>
      </c>
      <c r="M541" s="3"/>
      <c r="N541" s="3">
        <f t="shared" si="42"/>
        <v>231848.6119</v>
      </c>
      <c r="O541" s="3">
        <f t="shared" si="43"/>
        <v>1309.879163</v>
      </c>
      <c r="P541" s="3">
        <f t="shared" si="44"/>
        <v>1840.068348</v>
      </c>
      <c r="Q541" s="3"/>
      <c r="R541" s="3">
        <f t="shared" ref="R541:T541" si="574">N541-J541</f>
        <v>-136374.8281</v>
      </c>
      <c r="S541" s="3">
        <f t="shared" si="574"/>
        <v>-770.4792548</v>
      </c>
      <c r="T541" s="3">
        <f t="shared" si="574"/>
        <v>-1082.339906</v>
      </c>
      <c r="U541" s="3"/>
      <c r="V541" s="3">
        <f t="shared" si="46"/>
        <v>0</v>
      </c>
      <c r="W541" s="3">
        <f t="shared" si="47"/>
        <v>0</v>
      </c>
      <c r="X541" s="3">
        <f t="shared" si="48"/>
        <v>0</v>
      </c>
      <c r="Y541" s="3"/>
      <c r="Z541" s="3"/>
    </row>
    <row r="542" ht="14.25" customHeight="1">
      <c r="A542" s="15">
        <v>1435.0</v>
      </c>
      <c r="B542" s="2">
        <v>34.0</v>
      </c>
      <c r="C542" s="2">
        <v>0.0</v>
      </c>
      <c r="D542" s="3" t="s">
        <v>1513</v>
      </c>
      <c r="E542" s="3">
        <v>200.0</v>
      </c>
      <c r="F542" s="3">
        <v>148.0</v>
      </c>
      <c r="G542" s="3">
        <v>0.0</v>
      </c>
      <c r="H542" s="3">
        <f t="shared" si="38"/>
        <v>148</v>
      </c>
      <c r="I542" s="88">
        <f t="shared" si="39"/>
        <v>0.74</v>
      </c>
      <c r="J542" s="3">
        <v>449552.22</v>
      </c>
      <c r="K542" s="3">
        <f t="shared" si="40"/>
        <v>2247.7611</v>
      </c>
      <c r="L542" s="3">
        <f t="shared" si="41"/>
        <v>3037.515</v>
      </c>
      <c r="M542" s="3"/>
      <c r="N542" s="3">
        <f t="shared" si="42"/>
        <v>272330.1156</v>
      </c>
      <c r="O542" s="3">
        <f t="shared" si="43"/>
        <v>1361.650578</v>
      </c>
      <c r="P542" s="3">
        <f t="shared" si="44"/>
        <v>1840.068348</v>
      </c>
      <c r="Q542" s="3"/>
      <c r="R542" s="3">
        <f t="shared" ref="R542:T542" si="575">N542-J542</f>
        <v>-177222.1044</v>
      </c>
      <c r="S542" s="3">
        <f t="shared" si="575"/>
        <v>-886.1105222</v>
      </c>
      <c r="T542" s="3">
        <f t="shared" si="575"/>
        <v>-1197.446652</v>
      </c>
      <c r="U542" s="3"/>
      <c r="V542" s="3">
        <f t="shared" si="46"/>
        <v>0</v>
      </c>
      <c r="W542" s="3">
        <f t="shared" si="47"/>
        <v>0</v>
      </c>
      <c r="X542" s="3">
        <f t="shared" si="48"/>
        <v>0</v>
      </c>
      <c r="Y542" s="3"/>
      <c r="Z542" s="3"/>
    </row>
    <row r="543" ht="14.25" customHeight="1">
      <c r="A543" s="15">
        <v>1480.0</v>
      </c>
      <c r="B543" s="2">
        <v>34.0</v>
      </c>
      <c r="C543" s="2">
        <v>0.0</v>
      </c>
      <c r="D543" s="3" t="s">
        <v>1515</v>
      </c>
      <c r="E543" s="3">
        <v>161.0</v>
      </c>
      <c r="F543" s="3">
        <v>0.0</v>
      </c>
      <c r="G543" s="3">
        <v>0.0</v>
      </c>
      <c r="H543" s="3">
        <f t="shared" si="38"/>
        <v>0</v>
      </c>
      <c r="I543" s="88">
        <f t="shared" si="39"/>
        <v>0</v>
      </c>
      <c r="J543" s="3">
        <v>0.0</v>
      </c>
      <c r="K543" s="3">
        <f t="shared" si="40"/>
        <v>0</v>
      </c>
      <c r="L543" s="3">
        <f t="shared" si="41"/>
        <v>0</v>
      </c>
      <c r="M543" s="3"/>
      <c r="N543" s="3">
        <f t="shared" si="42"/>
        <v>0</v>
      </c>
      <c r="O543" s="3">
        <f t="shared" si="43"/>
        <v>0</v>
      </c>
      <c r="P543" s="3" t="str">
        <f t="shared" si="44"/>
        <v>#DIV/0!</v>
      </c>
      <c r="Q543" s="3"/>
      <c r="R543" s="3">
        <f t="shared" ref="R543:T543" si="576">N543-J543</f>
        <v>0</v>
      </c>
      <c r="S543" s="3">
        <f t="shared" si="576"/>
        <v>0</v>
      </c>
      <c r="T543" s="3" t="str">
        <f t="shared" si="576"/>
        <v>#DIV/0!</v>
      </c>
      <c r="U543" s="3"/>
      <c r="V543" s="3">
        <f t="shared" si="46"/>
        <v>594.9676155</v>
      </c>
      <c r="W543" s="3">
        <f t="shared" si="47"/>
        <v>95789.7861</v>
      </c>
      <c r="X543" s="3">
        <f t="shared" si="48"/>
        <v>594.9676155</v>
      </c>
      <c r="Y543" s="3"/>
      <c r="Z543" s="3"/>
    </row>
    <row r="544" ht="14.25" customHeight="1">
      <c r="A544" s="15">
        <v>4253.0</v>
      </c>
      <c r="B544" s="2">
        <v>7.0</v>
      </c>
      <c r="C544" s="2">
        <f>IF(A544&gt;=6000, 0,VLOOKUP(A544,'Fall20 data fy22 comp rev '!$K$11:$N$536,3,0))</f>
        <v>7</v>
      </c>
      <c r="D544" s="3" t="s">
        <v>4437</v>
      </c>
      <c r="E544" s="3">
        <v>118.0</v>
      </c>
      <c r="F544" s="3">
        <v>15.0</v>
      </c>
      <c r="G544" s="3">
        <v>19.0</v>
      </c>
      <c r="H544" s="3">
        <f t="shared" si="38"/>
        <v>24.5</v>
      </c>
      <c r="I544" s="88">
        <f t="shared" si="39"/>
        <v>0.2076271186</v>
      </c>
      <c r="J544" s="3">
        <v>20852.13</v>
      </c>
      <c r="K544" s="3">
        <f t="shared" si="40"/>
        <v>176.7129661</v>
      </c>
      <c r="L544" s="3">
        <f t="shared" si="41"/>
        <v>851.1073469</v>
      </c>
      <c r="M544" s="3"/>
      <c r="N544" s="3">
        <f t="shared" si="42"/>
        <v>45081.67454</v>
      </c>
      <c r="O544" s="3">
        <f t="shared" si="43"/>
        <v>382.0480893</v>
      </c>
      <c r="P544" s="3">
        <f t="shared" si="44"/>
        <v>1840.068348</v>
      </c>
      <c r="Q544" s="3"/>
      <c r="R544" s="3">
        <f t="shared" ref="R544:T544" si="577">N544-J544</f>
        <v>24229.54454</v>
      </c>
      <c r="S544" s="3">
        <f t="shared" si="577"/>
        <v>205.3351232</v>
      </c>
      <c r="T544" s="3">
        <f t="shared" si="577"/>
        <v>988.9610015</v>
      </c>
      <c r="U544" s="3"/>
      <c r="V544" s="3">
        <f t="shared" si="46"/>
        <v>418.2546494</v>
      </c>
      <c r="W544" s="3">
        <f t="shared" si="47"/>
        <v>49354.04863</v>
      </c>
      <c r="X544" s="3">
        <f t="shared" si="48"/>
        <v>212.9195262</v>
      </c>
      <c r="Y544" s="3"/>
      <c r="Z544" s="3"/>
    </row>
    <row r="545" ht="14.25" customHeight="1">
      <c r="A545" s="15">
        <v>4255.0</v>
      </c>
      <c r="B545" s="2">
        <v>7.0</v>
      </c>
      <c r="C545" s="2">
        <f>IF(A545&gt;=6000, 0,VLOOKUP(A545,'Fall20 data fy22 comp rev '!$K$11:$N$536,3,0))</f>
        <v>7</v>
      </c>
      <c r="D545" s="3" t="s">
        <v>3440</v>
      </c>
      <c r="E545" s="3">
        <v>218.0</v>
      </c>
      <c r="F545" s="3">
        <v>182.0</v>
      </c>
      <c r="G545" s="3">
        <v>10.0</v>
      </c>
      <c r="H545" s="3">
        <f t="shared" si="38"/>
        <v>187</v>
      </c>
      <c r="I545" s="88">
        <f t="shared" si="39"/>
        <v>0.8577981651</v>
      </c>
      <c r="J545" s="3">
        <v>614070.6</v>
      </c>
      <c r="K545" s="3">
        <f t="shared" si="40"/>
        <v>2816.837615</v>
      </c>
      <c r="L545" s="3">
        <f t="shared" si="41"/>
        <v>3283.8</v>
      </c>
      <c r="M545" s="3"/>
      <c r="N545" s="3">
        <f t="shared" si="42"/>
        <v>344092.7812</v>
      </c>
      <c r="O545" s="3">
        <f t="shared" si="43"/>
        <v>1578.407253</v>
      </c>
      <c r="P545" s="3">
        <f t="shared" si="44"/>
        <v>1840.068348</v>
      </c>
      <c r="Q545" s="3"/>
      <c r="R545" s="3">
        <f t="shared" ref="R545:T545" si="578">N545-J545</f>
        <v>-269977.8188</v>
      </c>
      <c r="S545" s="3">
        <f t="shared" si="578"/>
        <v>-1238.430362</v>
      </c>
      <c r="T545" s="3">
        <f t="shared" si="578"/>
        <v>-1443.731652</v>
      </c>
      <c r="U545" s="3"/>
      <c r="V545" s="3">
        <f t="shared" si="46"/>
        <v>0</v>
      </c>
      <c r="W545" s="3">
        <f t="shared" si="47"/>
        <v>0</v>
      </c>
      <c r="X545" s="3">
        <f t="shared" si="48"/>
        <v>0</v>
      </c>
      <c r="Y545" s="3"/>
      <c r="Z545" s="3"/>
    </row>
    <row r="546" ht="14.25" customHeight="1">
      <c r="A546" s="15">
        <v>4261.0</v>
      </c>
      <c r="B546" s="2">
        <v>7.0</v>
      </c>
      <c r="C546" s="2">
        <f>IF(A546&gt;=6000, 0,VLOOKUP(A546,'Fall20 data fy22 comp rev '!$K$11:$N$536,3,0))</f>
        <v>7</v>
      </c>
      <c r="D546" s="3" t="s">
        <v>565</v>
      </c>
      <c r="E546" s="3">
        <v>147.0</v>
      </c>
      <c r="F546" s="3">
        <v>147.0</v>
      </c>
      <c r="G546" s="3">
        <v>0.0</v>
      </c>
      <c r="H546" s="3">
        <f t="shared" si="38"/>
        <v>147</v>
      </c>
      <c r="I546" s="88">
        <f t="shared" si="39"/>
        <v>1</v>
      </c>
      <c r="J546" s="3">
        <v>482718.6</v>
      </c>
      <c r="K546" s="3">
        <f t="shared" si="40"/>
        <v>3283.8</v>
      </c>
      <c r="L546" s="3">
        <f t="shared" si="41"/>
        <v>3283.8</v>
      </c>
      <c r="M546" s="3"/>
      <c r="N546" s="3">
        <f t="shared" si="42"/>
        <v>270490.0472</v>
      </c>
      <c r="O546" s="3">
        <f t="shared" si="43"/>
        <v>1840.068348</v>
      </c>
      <c r="P546" s="3">
        <f t="shared" si="44"/>
        <v>1840.068348</v>
      </c>
      <c r="Q546" s="3"/>
      <c r="R546" s="3">
        <f t="shared" ref="R546:T546" si="579">N546-J546</f>
        <v>-212228.5528</v>
      </c>
      <c r="S546" s="3">
        <f t="shared" si="579"/>
        <v>-1443.731652</v>
      </c>
      <c r="T546" s="3">
        <f t="shared" si="579"/>
        <v>-1443.731652</v>
      </c>
      <c r="U546" s="3"/>
      <c r="V546" s="3">
        <f t="shared" si="46"/>
        <v>0</v>
      </c>
      <c r="W546" s="3">
        <f t="shared" si="47"/>
        <v>0</v>
      </c>
      <c r="X546" s="3">
        <f t="shared" si="48"/>
        <v>0</v>
      </c>
      <c r="Y546" s="3"/>
      <c r="Z546" s="3"/>
    </row>
    <row r="547" ht="14.25" customHeight="1">
      <c r="A547" s="15">
        <v>4264.0</v>
      </c>
      <c r="B547" s="2">
        <v>7.0</v>
      </c>
      <c r="C547" s="2">
        <f>IF(A547&gt;=6000, 0,VLOOKUP(A547,'Fall20 data fy22 comp rev '!$K$11:$N$536,3,0))</f>
        <v>7</v>
      </c>
      <c r="D547" s="3" t="s">
        <v>567</v>
      </c>
      <c r="E547" s="3">
        <v>134.0</v>
      </c>
      <c r="F547" s="3">
        <v>121.0</v>
      </c>
      <c r="G547" s="3">
        <v>1.0</v>
      </c>
      <c r="H547" s="3">
        <f t="shared" si="38"/>
        <v>121.5</v>
      </c>
      <c r="I547" s="88">
        <f t="shared" si="39"/>
        <v>0.9067164179</v>
      </c>
      <c r="J547" s="3">
        <v>398981.7</v>
      </c>
      <c r="K547" s="3">
        <f t="shared" si="40"/>
        <v>2977.475373</v>
      </c>
      <c r="L547" s="3">
        <f t="shared" si="41"/>
        <v>3283.8</v>
      </c>
      <c r="M547" s="3"/>
      <c r="N547" s="3">
        <f t="shared" si="42"/>
        <v>223568.3043</v>
      </c>
      <c r="O547" s="3">
        <f t="shared" si="43"/>
        <v>1668.420182</v>
      </c>
      <c r="P547" s="3">
        <f t="shared" si="44"/>
        <v>1840.068348</v>
      </c>
      <c r="Q547" s="3"/>
      <c r="R547" s="3">
        <f t="shared" ref="R547:T547" si="580">N547-J547</f>
        <v>-175413.3957</v>
      </c>
      <c r="S547" s="3">
        <f t="shared" si="580"/>
        <v>-1309.055192</v>
      </c>
      <c r="T547" s="3">
        <f t="shared" si="580"/>
        <v>-1443.731652</v>
      </c>
      <c r="U547" s="3"/>
      <c r="V547" s="3">
        <f t="shared" si="46"/>
        <v>0</v>
      </c>
      <c r="W547" s="3">
        <f t="shared" si="47"/>
        <v>0</v>
      </c>
      <c r="X547" s="3">
        <f t="shared" si="48"/>
        <v>0</v>
      </c>
      <c r="Y547" s="3"/>
      <c r="Z547" s="3"/>
    </row>
    <row r="548" ht="14.25" customHeight="1">
      <c r="A548" s="15">
        <v>4265.0</v>
      </c>
      <c r="B548" s="2">
        <v>7.0</v>
      </c>
      <c r="C548" s="2">
        <f>IF(A548&gt;=6000, 0,VLOOKUP(A548,'Fall20 data fy22 comp rev '!$K$11:$N$536,3,0))</f>
        <v>7</v>
      </c>
      <c r="D548" s="3" t="s">
        <v>1994</v>
      </c>
      <c r="E548" s="3">
        <v>10.0</v>
      </c>
      <c r="F548" s="3">
        <v>5.0</v>
      </c>
      <c r="G548" s="3">
        <v>0.0</v>
      </c>
      <c r="H548" s="3">
        <f t="shared" si="38"/>
        <v>5</v>
      </c>
      <c r="I548" s="88">
        <f t="shared" si="39"/>
        <v>0.5</v>
      </c>
      <c r="J548" s="3">
        <v>10289.24</v>
      </c>
      <c r="K548" s="3">
        <f t="shared" si="40"/>
        <v>1028.924</v>
      </c>
      <c r="L548" s="3">
        <f t="shared" si="41"/>
        <v>2057.848</v>
      </c>
      <c r="M548" s="3"/>
      <c r="N548" s="3">
        <f t="shared" si="42"/>
        <v>9200.341742</v>
      </c>
      <c r="O548" s="3">
        <f t="shared" si="43"/>
        <v>920.0341742</v>
      </c>
      <c r="P548" s="3">
        <f t="shared" si="44"/>
        <v>1840.068348</v>
      </c>
      <c r="Q548" s="3"/>
      <c r="R548" s="3">
        <f t="shared" ref="R548:T548" si="581">N548-J548</f>
        <v>-1088.898258</v>
      </c>
      <c r="S548" s="3">
        <f t="shared" si="581"/>
        <v>-108.8898258</v>
      </c>
      <c r="T548" s="3">
        <f t="shared" si="581"/>
        <v>-217.7796516</v>
      </c>
      <c r="U548" s="3"/>
      <c r="V548" s="3">
        <f t="shared" si="46"/>
        <v>0</v>
      </c>
      <c r="W548" s="3">
        <f t="shared" si="47"/>
        <v>0</v>
      </c>
      <c r="X548" s="3">
        <f t="shared" si="48"/>
        <v>0</v>
      </c>
      <c r="Y548" s="3"/>
      <c r="Z548" s="3"/>
    </row>
    <row r="549" ht="14.25" customHeight="1">
      <c r="A549" s="15">
        <v>6009.0</v>
      </c>
      <c r="B549" s="2">
        <v>61.0</v>
      </c>
      <c r="C549" s="2">
        <f>IF(A549&gt;=6000, 0,VLOOKUP(A549,'Fall20 data fy22 comp rev '!$K$11:$N$536,3,0))</f>
        <v>0</v>
      </c>
      <c r="D549" s="3" t="s">
        <v>580</v>
      </c>
      <c r="E549" s="3">
        <v>81.0</v>
      </c>
      <c r="F549" s="3">
        <v>43.0</v>
      </c>
      <c r="G549" s="3">
        <v>4.0</v>
      </c>
      <c r="H549" s="3">
        <f t="shared" si="38"/>
        <v>45</v>
      </c>
      <c r="I549" s="88">
        <f t="shared" si="39"/>
        <v>0.5555555556</v>
      </c>
      <c r="J549" s="3">
        <v>117669.5</v>
      </c>
      <c r="K549" s="3">
        <f t="shared" si="40"/>
        <v>1452.709877</v>
      </c>
      <c r="L549" s="3">
        <f t="shared" si="41"/>
        <v>2614.877778</v>
      </c>
      <c r="M549" s="3"/>
      <c r="N549" s="3">
        <f t="shared" si="42"/>
        <v>82803.07568</v>
      </c>
      <c r="O549" s="3">
        <f t="shared" si="43"/>
        <v>1022.260194</v>
      </c>
      <c r="P549" s="3">
        <f t="shared" si="44"/>
        <v>1840.068348</v>
      </c>
      <c r="Q549" s="3"/>
      <c r="R549" s="3">
        <f t="shared" ref="R549:T549" si="582">N549-J549</f>
        <v>-34866.42432</v>
      </c>
      <c r="S549" s="3">
        <f t="shared" si="582"/>
        <v>-430.449683</v>
      </c>
      <c r="T549" s="3">
        <f t="shared" si="582"/>
        <v>-774.8094294</v>
      </c>
      <c r="U549" s="3"/>
      <c r="V549" s="3">
        <f t="shared" si="46"/>
        <v>0</v>
      </c>
      <c r="W549" s="3">
        <f t="shared" si="47"/>
        <v>0</v>
      </c>
      <c r="X549" s="3">
        <f t="shared" si="48"/>
        <v>0</v>
      </c>
      <c r="Y549" s="3"/>
      <c r="Z549" s="3"/>
    </row>
    <row r="550" ht="14.25" customHeight="1">
      <c r="A550" s="15"/>
      <c r="B550" s="2"/>
      <c r="C550" s="2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15"/>
      <c r="B551" s="2"/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15"/>
      <c r="B552" s="2"/>
      <c r="C552" s="2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15"/>
      <c r="B553" s="2"/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15"/>
      <c r="B554" s="2"/>
      <c r="C554" s="2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15"/>
      <c r="B555" s="2"/>
      <c r="C555" s="2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15"/>
      <c r="B556" s="2"/>
      <c r="C556" s="2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15"/>
      <c r="B557" s="2"/>
      <c r="C557" s="2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15"/>
      <c r="B558" s="2"/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15"/>
      <c r="B559" s="2"/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15"/>
      <c r="B560" s="2"/>
      <c r="C560" s="2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15"/>
      <c r="B561" s="2"/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15"/>
      <c r="B562" s="2"/>
      <c r="C562" s="2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15"/>
      <c r="B563" s="2"/>
      <c r="C563" s="2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15"/>
      <c r="B564" s="2"/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15"/>
      <c r="B565" s="2"/>
      <c r="C565" s="2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15"/>
      <c r="B566" s="2"/>
      <c r="C566" s="2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15"/>
      <c r="B567" s="2"/>
      <c r="C567" s="2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15"/>
      <c r="B568" s="2"/>
      <c r="C568" s="2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15"/>
      <c r="B569" s="2"/>
      <c r="C569" s="2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15"/>
      <c r="B570" s="2"/>
      <c r="C570" s="2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15"/>
      <c r="B571" s="2"/>
      <c r="C571" s="2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15"/>
      <c r="B572" s="2"/>
      <c r="C572" s="2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15"/>
      <c r="B573" s="2"/>
      <c r="C573" s="2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15"/>
      <c r="B574" s="2"/>
      <c r="C574" s="2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15"/>
      <c r="B575" s="2"/>
      <c r="C575" s="2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15"/>
      <c r="B576" s="2"/>
      <c r="C576" s="2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15"/>
      <c r="B577" s="2"/>
      <c r="C577" s="2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15"/>
      <c r="B578" s="2"/>
      <c r="C578" s="2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15"/>
      <c r="B579" s="2"/>
      <c r="C579" s="2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15"/>
      <c r="B580" s="2"/>
      <c r="C580" s="2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15"/>
      <c r="B581" s="2"/>
      <c r="C581" s="2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15"/>
      <c r="B582" s="2"/>
      <c r="C582" s="2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15"/>
      <c r="B583" s="2"/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15"/>
      <c r="B584" s="2"/>
      <c r="C584" s="2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15"/>
      <c r="B585" s="2"/>
      <c r="C585" s="2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15"/>
      <c r="B586" s="2"/>
      <c r="C586" s="2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15"/>
      <c r="B587" s="2"/>
      <c r="C587" s="2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15"/>
      <c r="B588" s="2"/>
      <c r="C588" s="2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15"/>
      <c r="B589" s="2"/>
      <c r="C589" s="2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15"/>
      <c r="B590" s="2"/>
      <c r="C590" s="2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15"/>
      <c r="B591" s="2"/>
      <c r="C591" s="2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15"/>
      <c r="B592" s="2"/>
      <c r="C592" s="2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15"/>
      <c r="B593" s="2"/>
      <c r="C593" s="2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15"/>
      <c r="B594" s="2"/>
      <c r="C594" s="2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15"/>
      <c r="B595" s="2"/>
      <c r="C595" s="2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15"/>
      <c r="B596" s="2"/>
      <c r="C596" s="2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15"/>
      <c r="B597" s="2"/>
      <c r="C597" s="2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15"/>
      <c r="B598" s="2"/>
      <c r="C598" s="2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15"/>
      <c r="B599" s="2"/>
      <c r="C599" s="2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15"/>
      <c r="B600" s="2"/>
      <c r="C600" s="2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15"/>
      <c r="B601" s="2"/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15"/>
      <c r="B602" s="2"/>
      <c r="C602" s="2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15"/>
      <c r="B603" s="2"/>
      <c r="C603" s="2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15"/>
      <c r="B604" s="2"/>
      <c r="C604" s="2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15"/>
      <c r="B605" s="2"/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15"/>
      <c r="B606" s="2"/>
      <c r="C606" s="2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15"/>
      <c r="B607" s="2"/>
      <c r="C607" s="2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15"/>
      <c r="B608" s="2"/>
      <c r="C608" s="2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15"/>
      <c r="B609" s="2"/>
      <c r="C609" s="2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15"/>
      <c r="B610" s="2"/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15"/>
      <c r="B611" s="2"/>
      <c r="C611" s="2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15"/>
      <c r="B612" s="2"/>
      <c r="C612" s="2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15"/>
      <c r="B613" s="2"/>
      <c r="C613" s="2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15"/>
      <c r="B614" s="2"/>
      <c r="C614" s="2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15"/>
      <c r="B615" s="2"/>
      <c r="C615" s="2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15"/>
      <c r="B616" s="2"/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15"/>
      <c r="B617" s="2"/>
      <c r="C617" s="2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15"/>
      <c r="B618" s="2"/>
      <c r="C618" s="2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15"/>
      <c r="B619" s="2"/>
      <c r="C619" s="2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15"/>
      <c r="B620" s="2"/>
      <c r="C620" s="2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15"/>
      <c r="B621" s="2"/>
      <c r="C621" s="2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15"/>
      <c r="B622" s="2"/>
      <c r="C622" s="2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15"/>
      <c r="B623" s="2"/>
      <c r="C623" s="2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15"/>
      <c r="B624" s="2"/>
      <c r="C624" s="2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15"/>
      <c r="B625" s="2"/>
      <c r="C625" s="2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15"/>
      <c r="B626" s="2"/>
      <c r="C626" s="2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15"/>
      <c r="B627" s="2"/>
      <c r="C627" s="2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15"/>
      <c r="B628" s="2"/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15"/>
      <c r="B629" s="2"/>
      <c r="C629" s="2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15"/>
      <c r="B630" s="2"/>
      <c r="C630" s="2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15"/>
      <c r="B631" s="2"/>
      <c r="C631" s="2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15"/>
      <c r="B632" s="2"/>
      <c r="C632" s="2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15"/>
      <c r="B633" s="2"/>
      <c r="C633" s="2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15"/>
      <c r="B634" s="2"/>
      <c r="C634" s="2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15"/>
      <c r="B635" s="2"/>
      <c r="C635" s="2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15"/>
      <c r="B636" s="2"/>
      <c r="C636" s="2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15"/>
      <c r="B637" s="2"/>
      <c r="C637" s="2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15"/>
      <c r="B638" s="2"/>
      <c r="C638" s="2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15"/>
      <c r="B639" s="2"/>
      <c r="C639" s="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15"/>
      <c r="B640" s="2"/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15"/>
      <c r="B641" s="2"/>
      <c r="C641" s="2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15"/>
      <c r="B642" s="2"/>
      <c r="C642" s="2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15"/>
      <c r="B643" s="2"/>
      <c r="C643" s="2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15"/>
      <c r="B644" s="2"/>
      <c r="C644" s="2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15"/>
      <c r="B645" s="2"/>
      <c r="C645" s="2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15"/>
      <c r="B646" s="2"/>
      <c r="C646" s="2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15"/>
      <c r="B647" s="2"/>
      <c r="C647" s="2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15"/>
      <c r="B648" s="2"/>
      <c r="C648" s="2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15"/>
      <c r="B649" s="2"/>
      <c r="C649" s="2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15"/>
      <c r="B650" s="2"/>
      <c r="C650" s="2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15"/>
      <c r="B651" s="2"/>
      <c r="C651" s="2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15"/>
      <c r="B652" s="2"/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15"/>
      <c r="B653" s="2"/>
      <c r="C653" s="2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15"/>
      <c r="B654" s="2"/>
      <c r="C654" s="2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15"/>
      <c r="B655" s="2"/>
      <c r="C655" s="2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15"/>
      <c r="B656" s="2"/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15"/>
      <c r="B657" s="2"/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15"/>
      <c r="B658" s="2"/>
      <c r="C658" s="2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15"/>
      <c r="B659" s="2"/>
      <c r="C659" s="2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15"/>
      <c r="B660" s="2"/>
      <c r="C660" s="2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15"/>
      <c r="B661" s="2"/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15"/>
      <c r="B662" s="2"/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15"/>
      <c r="B663" s="2"/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15"/>
      <c r="B664" s="2"/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15"/>
      <c r="B665" s="2"/>
      <c r="C665" s="2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15"/>
      <c r="B666" s="2"/>
      <c r="C666" s="2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15"/>
      <c r="B667" s="2"/>
      <c r="C667" s="2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15"/>
      <c r="B668" s="2"/>
      <c r="C668" s="2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15"/>
      <c r="B669" s="2"/>
      <c r="C669" s="2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15"/>
      <c r="B670" s="2"/>
      <c r="C670" s="2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15"/>
      <c r="B671" s="2"/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15"/>
      <c r="B672" s="2"/>
      <c r="C672" s="2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15"/>
      <c r="B673" s="2"/>
      <c r="C673" s="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15"/>
      <c r="B674" s="2"/>
      <c r="C674" s="2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15"/>
      <c r="B675" s="2"/>
      <c r="C675" s="2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15"/>
      <c r="B676" s="2"/>
      <c r="C676" s="2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15"/>
      <c r="B677" s="2"/>
      <c r="C677" s="2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15"/>
      <c r="B678" s="2"/>
      <c r="C678" s="2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15"/>
      <c r="B679" s="2"/>
      <c r="C679" s="2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15"/>
      <c r="B680" s="2"/>
      <c r="C680" s="2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15"/>
      <c r="B681" s="2"/>
      <c r="C681" s="2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15"/>
      <c r="B682" s="2"/>
      <c r="C682" s="2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15"/>
      <c r="B683" s="2"/>
      <c r="C683" s="2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15"/>
      <c r="B684" s="2"/>
      <c r="C684" s="2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15"/>
      <c r="B685" s="2"/>
      <c r="C685" s="2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15"/>
      <c r="B686" s="2"/>
      <c r="C686" s="2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15"/>
      <c r="B687" s="2"/>
      <c r="C687" s="2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15"/>
      <c r="B688" s="2"/>
      <c r="C688" s="2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15"/>
      <c r="B689" s="2"/>
      <c r="C689" s="2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15"/>
      <c r="B690" s="2"/>
      <c r="C690" s="2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15"/>
      <c r="B691" s="2"/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15"/>
      <c r="B692" s="2"/>
      <c r="C692" s="2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15"/>
      <c r="B693" s="2"/>
      <c r="C693" s="2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15"/>
      <c r="B694" s="2"/>
      <c r="C694" s="2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15"/>
      <c r="B695" s="2"/>
      <c r="C695" s="2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15"/>
      <c r="B696" s="2"/>
      <c r="C696" s="2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15"/>
      <c r="B697" s="2"/>
      <c r="C697" s="2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15"/>
      <c r="B698" s="2"/>
      <c r="C698" s="2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15"/>
      <c r="B699" s="2"/>
      <c r="C699" s="2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15"/>
      <c r="B700" s="2"/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15"/>
      <c r="B701" s="2"/>
      <c r="C701" s="2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15"/>
      <c r="B702" s="2"/>
      <c r="C702" s="2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15"/>
      <c r="B703" s="2"/>
      <c r="C703" s="2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15"/>
      <c r="B704" s="2"/>
      <c r="C704" s="2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15"/>
      <c r="B705" s="2"/>
      <c r="C705" s="2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15"/>
      <c r="B706" s="2"/>
      <c r="C706" s="2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15"/>
      <c r="B707" s="2"/>
      <c r="C707" s="2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15"/>
      <c r="B708" s="2"/>
      <c r="C708" s="2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15"/>
      <c r="B709" s="2"/>
      <c r="C709" s="2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15"/>
      <c r="B710" s="2"/>
      <c r="C710" s="2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15"/>
      <c r="B711" s="2"/>
      <c r="C711" s="2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15"/>
      <c r="B712" s="2"/>
      <c r="C712" s="2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15"/>
      <c r="B713" s="2"/>
      <c r="C713" s="2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15"/>
      <c r="B714" s="2"/>
      <c r="C714" s="2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15"/>
      <c r="B715" s="2"/>
      <c r="C715" s="2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15"/>
      <c r="B716" s="2"/>
      <c r="C716" s="2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15"/>
      <c r="B717" s="2"/>
      <c r="C717" s="2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15"/>
      <c r="B718" s="2"/>
      <c r="C718" s="2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15"/>
      <c r="B719" s="2"/>
      <c r="C719" s="2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15"/>
      <c r="B720" s="2"/>
      <c r="C720" s="2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15"/>
      <c r="B721" s="2"/>
      <c r="C721" s="2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15"/>
      <c r="B722" s="2"/>
      <c r="C722" s="2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15"/>
      <c r="B723" s="2"/>
      <c r="C723" s="2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15"/>
      <c r="B724" s="2"/>
      <c r="C724" s="2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15"/>
      <c r="B725" s="2"/>
      <c r="C725" s="2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15"/>
      <c r="B726" s="2"/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15"/>
      <c r="B727" s="2"/>
      <c r="C727" s="2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15"/>
      <c r="B728" s="2"/>
      <c r="C728" s="2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15"/>
      <c r="B729" s="2"/>
      <c r="C729" s="2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15"/>
      <c r="B730" s="2"/>
      <c r="C730" s="2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15"/>
      <c r="B731" s="2"/>
      <c r="C731" s="2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15"/>
      <c r="B732" s="2"/>
      <c r="C732" s="2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15"/>
      <c r="B733" s="2"/>
      <c r="C733" s="2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15"/>
      <c r="B734" s="2"/>
      <c r="C734" s="2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15"/>
      <c r="B735" s="2"/>
      <c r="C735" s="2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15"/>
      <c r="B736" s="2"/>
      <c r="C736" s="2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15"/>
      <c r="B737" s="2"/>
      <c r="C737" s="2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15"/>
      <c r="B738" s="2"/>
      <c r="C738" s="2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15"/>
      <c r="B739" s="2"/>
      <c r="C739" s="2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15"/>
      <c r="B740" s="2"/>
      <c r="C740" s="2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15"/>
      <c r="B741" s="2"/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15"/>
      <c r="B742" s="2"/>
      <c r="C742" s="2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15"/>
      <c r="B743" s="2"/>
      <c r="C743" s="2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15"/>
      <c r="B744" s="2"/>
      <c r="C744" s="2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15"/>
      <c r="B745" s="2"/>
      <c r="C745" s="2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15"/>
      <c r="B746" s="2"/>
      <c r="C746" s="2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15"/>
      <c r="B747" s="2"/>
      <c r="C747" s="2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15"/>
      <c r="B748" s="2"/>
      <c r="C748" s="2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15"/>
      <c r="B749" s="2"/>
      <c r="C749" s="2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15"/>
      <c r="B750" s="2"/>
      <c r="C750" s="2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15"/>
      <c r="B751" s="2"/>
      <c r="C751" s="2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15"/>
      <c r="B752" s="2"/>
      <c r="C752" s="2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15"/>
      <c r="B753" s="2"/>
      <c r="C753" s="2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15"/>
      <c r="B754" s="2"/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15"/>
      <c r="B755" s="2"/>
      <c r="C755" s="2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15"/>
      <c r="B756" s="2"/>
      <c r="C756" s="2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15"/>
      <c r="B757" s="2"/>
      <c r="C757" s="2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15"/>
      <c r="B758" s="2"/>
      <c r="C758" s="2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15"/>
      <c r="B759" s="2"/>
      <c r="C759" s="2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15"/>
      <c r="B760" s="2"/>
      <c r="C760" s="2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15"/>
      <c r="B761" s="2"/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15"/>
      <c r="B762" s="2"/>
      <c r="C762" s="2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15"/>
      <c r="B763" s="2"/>
      <c r="C763" s="2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15"/>
      <c r="B764" s="2"/>
      <c r="C764" s="2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15"/>
      <c r="B765" s="2"/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15"/>
      <c r="B766" s="2"/>
      <c r="C766" s="2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15"/>
      <c r="B767" s="2"/>
      <c r="C767" s="2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15"/>
      <c r="B768" s="2"/>
      <c r="C768" s="2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15"/>
      <c r="B769" s="2"/>
      <c r="C769" s="2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15"/>
      <c r="B770" s="2"/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15"/>
      <c r="B771" s="2"/>
      <c r="C771" s="2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15"/>
      <c r="B772" s="2"/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15"/>
      <c r="B773" s="2"/>
      <c r="C773" s="2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15"/>
      <c r="B774" s="2"/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15"/>
      <c r="B775" s="2"/>
      <c r="C775" s="2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15"/>
      <c r="B776" s="2"/>
      <c r="C776" s="2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15"/>
      <c r="B777" s="2"/>
      <c r="C777" s="2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15"/>
      <c r="B778" s="2"/>
      <c r="C778" s="2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15"/>
      <c r="B779" s="2"/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15"/>
      <c r="B780" s="2"/>
      <c r="C780" s="2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15"/>
      <c r="B781" s="2"/>
      <c r="C781" s="2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15"/>
      <c r="B782" s="2"/>
      <c r="C782" s="2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15"/>
      <c r="B783" s="2"/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15"/>
      <c r="B784" s="2"/>
      <c r="C784" s="2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15"/>
      <c r="B785" s="2"/>
      <c r="C785" s="2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15"/>
      <c r="B786" s="2"/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15"/>
      <c r="B787" s="2"/>
      <c r="C787" s="2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15"/>
      <c r="B788" s="2"/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15"/>
      <c r="B789" s="2"/>
      <c r="C789" s="2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15"/>
      <c r="B790" s="2"/>
      <c r="C790" s="2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15"/>
      <c r="B791" s="2"/>
      <c r="C791" s="2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15"/>
      <c r="B792" s="2"/>
      <c r="C792" s="2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15"/>
      <c r="B793" s="2"/>
      <c r="C793" s="2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15"/>
      <c r="B794" s="2"/>
      <c r="C794" s="2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15"/>
      <c r="B795" s="2"/>
      <c r="C795" s="2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15"/>
      <c r="B796" s="2"/>
      <c r="C796" s="2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15"/>
      <c r="B797" s="2"/>
      <c r="C797" s="2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15"/>
      <c r="B798" s="2"/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15"/>
      <c r="B799" s="2"/>
      <c r="C799" s="2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15"/>
      <c r="B800" s="2"/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15"/>
      <c r="B801" s="2"/>
      <c r="C801" s="2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15"/>
      <c r="B802" s="2"/>
      <c r="C802" s="2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15"/>
      <c r="B803" s="2"/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15"/>
      <c r="B804" s="2"/>
      <c r="C804" s="2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15"/>
      <c r="B805" s="2"/>
      <c r="C805" s="2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15"/>
      <c r="B806" s="2"/>
      <c r="C806" s="2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15"/>
      <c r="B807" s="2"/>
      <c r="C807" s="2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15"/>
      <c r="B808" s="2"/>
      <c r="C808" s="2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15"/>
      <c r="B809" s="2"/>
      <c r="C809" s="2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15"/>
      <c r="B810" s="2"/>
      <c r="C810" s="2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15"/>
      <c r="B811" s="2"/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15"/>
      <c r="B812" s="2"/>
      <c r="C812" s="2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15"/>
      <c r="B813" s="2"/>
      <c r="C813" s="2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15"/>
      <c r="B814" s="2"/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15"/>
      <c r="B815" s="2"/>
      <c r="C815" s="2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15"/>
      <c r="B816" s="2"/>
      <c r="C816" s="2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15"/>
      <c r="B817" s="2"/>
      <c r="C817" s="2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15"/>
      <c r="B818" s="2"/>
      <c r="C818" s="2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15"/>
      <c r="B819" s="2"/>
      <c r="C819" s="2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15"/>
      <c r="B820" s="2"/>
      <c r="C820" s="2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15"/>
      <c r="B821" s="2"/>
      <c r="C821" s="2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15"/>
      <c r="B822" s="2"/>
      <c r="C822" s="2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15"/>
      <c r="B823" s="2"/>
      <c r="C823" s="2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15"/>
      <c r="B824" s="2"/>
      <c r="C824" s="2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15"/>
      <c r="B825" s="2"/>
      <c r="C825" s="2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15"/>
      <c r="B826" s="2"/>
      <c r="C826" s="2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15"/>
      <c r="B827" s="2"/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15"/>
      <c r="B828" s="2"/>
      <c r="C828" s="2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15"/>
      <c r="B829" s="2"/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15"/>
      <c r="B830" s="2"/>
      <c r="C830" s="2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15"/>
      <c r="B831" s="2"/>
      <c r="C831" s="2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15"/>
      <c r="B832" s="2"/>
      <c r="C832" s="2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15"/>
      <c r="B833" s="2"/>
      <c r="C833" s="2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15"/>
      <c r="B834" s="2"/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15"/>
      <c r="B835" s="2"/>
      <c r="C835" s="2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15"/>
      <c r="B836" s="2"/>
      <c r="C836" s="2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15"/>
      <c r="B837" s="2"/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15"/>
      <c r="B838" s="2"/>
      <c r="C838" s="2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15"/>
      <c r="B839" s="2"/>
      <c r="C839" s="2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15"/>
      <c r="B840" s="2"/>
      <c r="C840" s="2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15"/>
      <c r="B841" s="2"/>
      <c r="C841" s="2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15"/>
      <c r="B842" s="2"/>
      <c r="C842" s="2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15"/>
      <c r="B843" s="2"/>
      <c r="C843" s="2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15"/>
      <c r="B844" s="2"/>
      <c r="C844" s="2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15"/>
      <c r="B845" s="2"/>
      <c r="C845" s="2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15"/>
      <c r="B846" s="2"/>
      <c r="C846" s="2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15"/>
      <c r="B847" s="2"/>
      <c r="C847" s="2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15"/>
      <c r="B848" s="2"/>
      <c r="C848" s="2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15"/>
      <c r="B849" s="2"/>
      <c r="C849" s="2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15"/>
      <c r="B850" s="2"/>
      <c r="C850" s="2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15"/>
      <c r="B851" s="2"/>
      <c r="C851" s="2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15"/>
      <c r="B852" s="2"/>
      <c r="C852" s="2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15"/>
      <c r="B853" s="2"/>
      <c r="C853" s="2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15"/>
      <c r="B854" s="2"/>
      <c r="C854" s="2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15"/>
      <c r="B855" s="2"/>
      <c r="C855" s="2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15"/>
      <c r="B856" s="2"/>
      <c r="C856" s="2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15"/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15"/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15"/>
      <c r="B859" s="2"/>
      <c r="C859" s="2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15"/>
      <c r="B860" s="2"/>
      <c r="C860" s="2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15"/>
      <c r="B861" s="2"/>
      <c r="C861" s="2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15"/>
      <c r="B862" s="2"/>
      <c r="C862" s="2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15"/>
      <c r="B863" s="2"/>
      <c r="C863" s="2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15"/>
      <c r="B864" s="2"/>
      <c r="C864" s="2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15"/>
      <c r="B865" s="2"/>
      <c r="C865" s="2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15"/>
      <c r="B866" s="2"/>
      <c r="C866" s="2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15"/>
      <c r="B867" s="2"/>
      <c r="C867" s="2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15"/>
      <c r="B868" s="2"/>
      <c r="C868" s="2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15"/>
      <c r="B869" s="2"/>
      <c r="C869" s="2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15"/>
      <c r="B870" s="2"/>
      <c r="C870" s="2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15"/>
      <c r="B871" s="2"/>
      <c r="C871" s="2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15"/>
      <c r="B872" s="2"/>
      <c r="C872" s="2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15"/>
      <c r="B873" s="2"/>
      <c r="C873" s="2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15"/>
      <c r="B874" s="2"/>
      <c r="C874" s="2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15"/>
      <c r="B875" s="2"/>
      <c r="C875" s="2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15"/>
      <c r="B876" s="2"/>
      <c r="C876" s="2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15"/>
      <c r="B877" s="2"/>
      <c r="C877" s="2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15"/>
      <c r="B878" s="2"/>
      <c r="C878" s="2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15"/>
      <c r="B879" s="2"/>
      <c r="C879" s="2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15"/>
      <c r="B880" s="2"/>
      <c r="C880" s="2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15"/>
      <c r="B881" s="2"/>
      <c r="C881" s="2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15"/>
      <c r="B882" s="2"/>
      <c r="C882" s="2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15"/>
      <c r="B883" s="2"/>
      <c r="C883" s="2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15"/>
      <c r="B884" s="2"/>
      <c r="C884" s="2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15"/>
      <c r="B885" s="2"/>
      <c r="C885" s="2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15"/>
      <c r="B886" s="2"/>
      <c r="C886" s="2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15"/>
      <c r="B887" s="2"/>
      <c r="C887" s="2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15"/>
      <c r="B888" s="2"/>
      <c r="C888" s="2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15"/>
      <c r="B889" s="2"/>
      <c r="C889" s="2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15"/>
      <c r="B890" s="2"/>
      <c r="C890" s="2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15"/>
      <c r="B891" s="2"/>
      <c r="C891" s="2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15"/>
      <c r="B892" s="2"/>
      <c r="C892" s="2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15"/>
      <c r="B893" s="2"/>
      <c r="C893" s="2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15"/>
      <c r="B894" s="2"/>
      <c r="C894" s="2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15"/>
      <c r="B895" s="2"/>
      <c r="C895" s="2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15"/>
      <c r="B896" s="2"/>
      <c r="C896" s="2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15"/>
      <c r="B897" s="2"/>
      <c r="C897" s="2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15"/>
      <c r="B898" s="2"/>
      <c r="C898" s="2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15"/>
      <c r="B899" s="2"/>
      <c r="C899" s="2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15"/>
      <c r="B900" s="2"/>
      <c r="C900" s="2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15"/>
      <c r="B901" s="2"/>
      <c r="C901" s="2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15"/>
      <c r="B902" s="2"/>
      <c r="C902" s="2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15"/>
      <c r="B903" s="2"/>
      <c r="C903" s="2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15"/>
      <c r="B904" s="2"/>
      <c r="C904" s="2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15"/>
      <c r="B905" s="2"/>
      <c r="C905" s="2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15"/>
      <c r="B906" s="2"/>
      <c r="C906" s="2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15"/>
      <c r="B907" s="2"/>
      <c r="C907" s="2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15"/>
      <c r="B908" s="2"/>
      <c r="C908" s="2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15"/>
      <c r="B909" s="2"/>
      <c r="C909" s="2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15"/>
      <c r="B910" s="2"/>
      <c r="C910" s="2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15"/>
      <c r="B911" s="2"/>
      <c r="C911" s="2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15"/>
      <c r="B912" s="2"/>
      <c r="C912" s="2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15"/>
      <c r="B913" s="2"/>
      <c r="C913" s="2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15"/>
      <c r="B914" s="2"/>
      <c r="C914" s="2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15"/>
      <c r="B915" s="2"/>
      <c r="C915" s="2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15"/>
      <c r="B916" s="2"/>
      <c r="C916" s="2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15"/>
      <c r="B917" s="2"/>
      <c r="C917" s="2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15"/>
      <c r="B918" s="2"/>
      <c r="C918" s="2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15"/>
      <c r="B919" s="2"/>
      <c r="C919" s="2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15"/>
      <c r="B920" s="2"/>
      <c r="C920" s="2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15"/>
      <c r="B921" s="2"/>
      <c r="C921" s="2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15"/>
      <c r="B922" s="2"/>
      <c r="C922" s="2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15"/>
      <c r="B923" s="2"/>
      <c r="C923" s="2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15"/>
      <c r="B924" s="2"/>
      <c r="C924" s="2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15"/>
      <c r="B925" s="2"/>
      <c r="C925" s="2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15"/>
      <c r="B926" s="2"/>
      <c r="C926" s="2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15"/>
      <c r="B927" s="2"/>
      <c r="C927" s="2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15"/>
      <c r="B928" s="2"/>
      <c r="C928" s="2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15"/>
      <c r="B929" s="2"/>
      <c r="C929" s="2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15"/>
      <c r="B930" s="2"/>
      <c r="C930" s="2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15"/>
      <c r="B931" s="2"/>
      <c r="C931" s="2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15"/>
      <c r="B932" s="2"/>
      <c r="C932" s="2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15"/>
      <c r="B933" s="2"/>
      <c r="C933" s="2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15"/>
      <c r="B934" s="2"/>
      <c r="C934" s="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15"/>
      <c r="B935" s="2"/>
      <c r="C935" s="2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15"/>
      <c r="B936" s="2"/>
      <c r="C936" s="2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15"/>
      <c r="B937" s="2"/>
      <c r="C937" s="2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15"/>
      <c r="B938" s="2"/>
      <c r="C938" s="2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15"/>
      <c r="B939" s="2"/>
      <c r="C939" s="2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15"/>
      <c r="B940" s="2"/>
      <c r="C940" s="2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15"/>
      <c r="B941" s="2"/>
      <c r="C941" s="2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15"/>
      <c r="B942" s="2"/>
      <c r="C942" s="2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15"/>
      <c r="B943" s="2"/>
      <c r="C943" s="2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15"/>
      <c r="B944" s="2"/>
      <c r="C944" s="2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15"/>
      <c r="B945" s="2"/>
      <c r="C945" s="2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15"/>
      <c r="B946" s="2"/>
      <c r="C946" s="2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15"/>
      <c r="B947" s="2"/>
      <c r="C947" s="2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15"/>
      <c r="B948" s="2"/>
      <c r="C948" s="2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15"/>
      <c r="B949" s="2"/>
      <c r="C949" s="2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15"/>
      <c r="B950" s="2"/>
      <c r="C950" s="2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15"/>
      <c r="B951" s="2"/>
      <c r="C951" s="2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15"/>
      <c r="B952" s="2"/>
      <c r="C952" s="2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15"/>
      <c r="B953" s="2"/>
      <c r="C953" s="2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15"/>
      <c r="B954" s="2"/>
      <c r="C954" s="2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15"/>
      <c r="B955" s="2"/>
      <c r="C955" s="2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15"/>
      <c r="B956" s="2"/>
      <c r="C956" s="2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15"/>
      <c r="B957" s="2"/>
      <c r="C957" s="2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15"/>
      <c r="B958" s="2"/>
      <c r="C958" s="2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15"/>
      <c r="B959" s="2"/>
      <c r="C959" s="2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15"/>
      <c r="B960" s="2"/>
      <c r="C960" s="2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15"/>
      <c r="B961" s="2"/>
      <c r="C961" s="2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15"/>
      <c r="B962" s="2"/>
      <c r="C962" s="2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15"/>
      <c r="B963" s="2"/>
      <c r="C963" s="2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15"/>
      <c r="B964" s="2"/>
      <c r="C964" s="2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15"/>
      <c r="B965" s="2"/>
      <c r="C965" s="2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15"/>
      <c r="B966" s="2"/>
      <c r="C966" s="2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15"/>
      <c r="B967" s="2"/>
      <c r="C967" s="2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15"/>
      <c r="B968" s="2"/>
      <c r="C968" s="2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15"/>
      <c r="B969" s="2"/>
      <c r="C969" s="2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15"/>
      <c r="B970" s="2"/>
      <c r="C970" s="2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15"/>
      <c r="B971" s="2"/>
      <c r="C971" s="2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15"/>
      <c r="B972" s="2"/>
      <c r="C972" s="2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15"/>
      <c r="B973" s="2"/>
      <c r="C973" s="2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15"/>
      <c r="B974" s="2"/>
      <c r="C974" s="2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15"/>
      <c r="B975" s="2"/>
      <c r="C975" s="2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15"/>
      <c r="B976" s="2"/>
      <c r="C976" s="2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15"/>
      <c r="B977" s="2"/>
      <c r="C977" s="2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15"/>
      <c r="B978" s="2"/>
      <c r="C978" s="2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15"/>
      <c r="B979" s="2"/>
      <c r="C979" s="2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15"/>
      <c r="B980" s="2"/>
      <c r="C980" s="2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15"/>
      <c r="B981" s="2"/>
      <c r="C981" s="2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15"/>
      <c r="B982" s="2"/>
      <c r="C982" s="2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15"/>
      <c r="B983" s="2"/>
      <c r="C983" s="2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15"/>
      <c r="B984" s="2"/>
      <c r="C984" s="2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15"/>
      <c r="B985" s="2"/>
      <c r="C985" s="2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15"/>
      <c r="B986" s="2"/>
      <c r="C986" s="2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15"/>
      <c r="B987" s="2"/>
      <c r="C987" s="2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15"/>
      <c r="B988" s="2"/>
      <c r="C988" s="2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15"/>
      <c r="B989" s="2"/>
      <c r="C989" s="2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15"/>
      <c r="B990" s="2"/>
      <c r="C990" s="2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15"/>
      <c r="B991" s="2"/>
      <c r="C991" s="2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15"/>
      <c r="B992" s="2"/>
      <c r="C992" s="2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15"/>
      <c r="B993" s="2"/>
      <c r="C993" s="2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15"/>
      <c r="B994" s="2"/>
      <c r="C994" s="2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15"/>
      <c r="B995" s="2"/>
      <c r="C995" s="2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15"/>
      <c r="B996" s="2"/>
      <c r="C996" s="2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15"/>
      <c r="B997" s="2"/>
      <c r="C997" s="2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15"/>
      <c r="B998" s="2"/>
      <c r="C998" s="2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15"/>
      <c r="B999" s="2"/>
      <c r="C999" s="2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15"/>
      <c r="B1000" s="2"/>
      <c r="C1000" s="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 gridLines="1"/>
  <pageMargins bottom="0.46" footer="0.0" header="0.0" left="0.0" right="0.0" top="0.5"/>
  <pageSetup paperSize="5" orientation="landscape"/>
  <headerFooter>
    <oddHeader>&amp;CCompensatory Revenue Baseline v. Alternative for FY 20 Summed to District Level</oddHeader>
    <oddFooter>&amp;LData from MDE, reformatted by HRD&amp;C&amp;P&amp;RJanuary 9, 2019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16.13"/>
    <col customWidth="1" min="6" max="26" width="7.63"/>
  </cols>
  <sheetData>
    <row r="1" ht="14.25" customHeight="1">
      <c r="A1" s="67" t="s">
        <v>4440</v>
      </c>
      <c r="B1" s="67"/>
      <c r="C1" s="67"/>
      <c r="D1" s="67"/>
      <c r="E1" s="67"/>
      <c r="F1" s="67"/>
      <c r="G1" s="67"/>
      <c r="H1" s="67"/>
    </row>
    <row r="2" ht="14.25" customHeight="1">
      <c r="A2" s="67" t="s">
        <v>4441</v>
      </c>
      <c r="B2" s="67" t="s">
        <v>4442</v>
      </c>
      <c r="C2" s="67" t="s">
        <v>967</v>
      </c>
      <c r="D2" s="67" t="s">
        <v>4443</v>
      </c>
      <c r="E2" s="67" t="s">
        <v>971</v>
      </c>
      <c r="F2" s="67" t="s">
        <v>4444</v>
      </c>
      <c r="G2" s="67" t="s">
        <v>4445</v>
      </c>
      <c r="H2" s="67" t="s">
        <v>4446</v>
      </c>
    </row>
    <row r="3" ht="14.25" customHeight="1">
      <c r="A3" s="70" t="s">
        <v>4447</v>
      </c>
      <c r="B3" s="68">
        <v>1.0</v>
      </c>
      <c r="C3" s="69">
        <v>1.0</v>
      </c>
      <c r="D3" s="69">
        <v>1.0</v>
      </c>
      <c r="E3" s="70" t="s">
        <v>4448</v>
      </c>
      <c r="F3" s="69">
        <v>591.0</v>
      </c>
      <c r="G3" s="69">
        <v>135.0</v>
      </c>
      <c r="H3" s="69">
        <v>54.0</v>
      </c>
    </row>
    <row r="4" ht="14.25" customHeight="1">
      <c r="A4" s="70" t="s">
        <v>4447</v>
      </c>
      <c r="B4" s="68">
        <v>1.0</v>
      </c>
      <c r="C4" s="69">
        <v>1.0</v>
      </c>
      <c r="D4" s="69">
        <v>2.0</v>
      </c>
      <c r="E4" s="70" t="s">
        <v>4449</v>
      </c>
      <c r="F4" s="69">
        <v>518.0</v>
      </c>
      <c r="G4" s="69">
        <v>157.0</v>
      </c>
      <c r="H4" s="69">
        <v>43.0</v>
      </c>
    </row>
    <row r="5" ht="14.25" customHeight="1">
      <c r="A5" s="70" t="s">
        <v>4447</v>
      </c>
      <c r="B5" s="68">
        <v>1.0</v>
      </c>
      <c r="C5" s="69">
        <v>1.0</v>
      </c>
      <c r="D5" s="69">
        <v>6.0</v>
      </c>
      <c r="E5" s="70" t="s">
        <v>4450</v>
      </c>
      <c r="F5" s="69">
        <v>12.0</v>
      </c>
      <c r="G5" s="69">
        <v>2.0</v>
      </c>
      <c r="H5" s="69">
        <v>0.0</v>
      </c>
    </row>
    <row r="6" ht="14.25" customHeight="1">
      <c r="A6" s="70" t="s">
        <v>4447</v>
      </c>
      <c r="B6" s="68">
        <v>1.0</v>
      </c>
      <c r="C6" s="69">
        <v>3.0</v>
      </c>
      <c r="D6" s="69">
        <v>103.0</v>
      </c>
      <c r="E6" s="70" t="s">
        <v>4451</v>
      </c>
      <c r="F6" s="69">
        <v>527.0</v>
      </c>
      <c r="G6" s="69">
        <v>100.0</v>
      </c>
      <c r="H6" s="69">
        <v>12.0</v>
      </c>
    </row>
    <row r="7" ht="14.25" customHeight="1">
      <c r="A7" s="70" t="s">
        <v>4447</v>
      </c>
      <c r="B7" s="68">
        <v>1.0</v>
      </c>
      <c r="C7" s="69">
        <v>3.0</v>
      </c>
      <c r="D7" s="69">
        <v>104.0</v>
      </c>
      <c r="E7" s="70" t="s">
        <v>4452</v>
      </c>
      <c r="F7" s="69">
        <v>455.0</v>
      </c>
      <c r="G7" s="69">
        <v>21.0</v>
      </c>
      <c r="H7" s="69">
        <v>3.0</v>
      </c>
    </row>
    <row r="8" ht="14.25" customHeight="1">
      <c r="A8" s="70" t="s">
        <v>4447</v>
      </c>
      <c r="B8" s="68">
        <v>1.0</v>
      </c>
      <c r="C8" s="69">
        <v>3.0</v>
      </c>
      <c r="D8" s="69">
        <v>105.0</v>
      </c>
      <c r="E8" s="70" t="s">
        <v>4453</v>
      </c>
      <c r="F8" s="69">
        <v>494.0</v>
      </c>
      <c r="G8" s="69">
        <v>264.0</v>
      </c>
      <c r="H8" s="69">
        <v>35.0</v>
      </c>
    </row>
    <row r="9" ht="14.25" customHeight="1">
      <c r="A9" s="70" t="s">
        <v>4447</v>
      </c>
      <c r="B9" s="68">
        <v>1.0</v>
      </c>
      <c r="C9" s="69">
        <v>3.0</v>
      </c>
      <c r="D9" s="69">
        <v>106.0</v>
      </c>
      <c r="E9" s="70" t="s">
        <v>4454</v>
      </c>
      <c r="F9" s="69">
        <v>624.0</v>
      </c>
      <c r="G9" s="69">
        <v>241.0</v>
      </c>
      <c r="H9" s="69">
        <v>20.0</v>
      </c>
    </row>
    <row r="10" ht="14.25" customHeight="1">
      <c r="A10" s="70" t="s">
        <v>4447</v>
      </c>
      <c r="B10" s="68">
        <v>1.0</v>
      </c>
      <c r="C10" s="69">
        <v>3.0</v>
      </c>
      <c r="D10" s="69">
        <v>107.0</v>
      </c>
      <c r="E10" s="70" t="s">
        <v>4455</v>
      </c>
      <c r="F10" s="69">
        <v>298.0</v>
      </c>
      <c r="G10" s="69">
        <v>249.0</v>
      </c>
      <c r="H10" s="69">
        <v>3.0</v>
      </c>
    </row>
    <row r="11" ht="14.25" customHeight="1">
      <c r="A11" s="70" t="s">
        <v>4447</v>
      </c>
      <c r="B11" s="68">
        <v>1.0</v>
      </c>
      <c r="C11" s="69">
        <v>3.0</v>
      </c>
      <c r="D11" s="69">
        <v>110.0</v>
      </c>
      <c r="E11" s="70" t="s">
        <v>4456</v>
      </c>
      <c r="F11" s="69">
        <v>670.0</v>
      </c>
      <c r="G11" s="69">
        <v>68.0</v>
      </c>
      <c r="H11" s="69">
        <v>12.0</v>
      </c>
    </row>
    <row r="12" ht="14.25" customHeight="1">
      <c r="A12" s="70" t="s">
        <v>4447</v>
      </c>
      <c r="B12" s="68">
        <v>1.0</v>
      </c>
      <c r="C12" s="69">
        <v>3.0</v>
      </c>
      <c r="D12" s="69">
        <v>119.0</v>
      </c>
      <c r="E12" s="70" t="s">
        <v>999</v>
      </c>
      <c r="F12" s="69">
        <v>467.0</v>
      </c>
      <c r="G12" s="69">
        <v>48.0</v>
      </c>
      <c r="H12" s="69">
        <v>24.0</v>
      </c>
    </row>
    <row r="13" ht="14.25" customHeight="1">
      <c r="A13" s="70" t="s">
        <v>4447</v>
      </c>
      <c r="B13" s="68">
        <v>1.0</v>
      </c>
      <c r="C13" s="69">
        <v>3.0</v>
      </c>
      <c r="D13" s="69">
        <v>121.0</v>
      </c>
      <c r="E13" s="70" t="s">
        <v>4457</v>
      </c>
      <c r="F13" s="69">
        <v>566.0</v>
      </c>
      <c r="G13" s="69">
        <v>34.0</v>
      </c>
      <c r="H13" s="69">
        <v>9.0</v>
      </c>
    </row>
    <row r="14" ht="14.25" customHeight="1">
      <c r="A14" s="70" t="s">
        <v>4447</v>
      </c>
      <c r="B14" s="68">
        <v>1.0</v>
      </c>
      <c r="C14" s="69">
        <v>3.0</v>
      </c>
      <c r="D14" s="69">
        <v>123.0</v>
      </c>
      <c r="E14" s="70" t="s">
        <v>4458</v>
      </c>
      <c r="F14" s="69">
        <v>584.0</v>
      </c>
      <c r="G14" s="69">
        <v>51.0</v>
      </c>
      <c r="H14" s="69">
        <v>14.0</v>
      </c>
    </row>
    <row r="15" ht="14.25" customHeight="1">
      <c r="A15" s="70" t="s">
        <v>4447</v>
      </c>
      <c r="B15" s="68">
        <v>1.0</v>
      </c>
      <c r="C15" s="69">
        <v>3.0</v>
      </c>
      <c r="D15" s="69">
        <v>130.0</v>
      </c>
      <c r="E15" s="70" t="s">
        <v>4459</v>
      </c>
      <c r="F15" s="69">
        <v>220.0</v>
      </c>
      <c r="G15" s="69">
        <v>40.0</v>
      </c>
      <c r="H15" s="69">
        <v>12.0</v>
      </c>
    </row>
    <row r="16" ht="14.25" customHeight="1">
      <c r="A16" s="70" t="s">
        <v>4447</v>
      </c>
      <c r="B16" s="68">
        <v>1.0</v>
      </c>
      <c r="C16" s="69">
        <v>3.0</v>
      </c>
      <c r="D16" s="69">
        <v>132.0</v>
      </c>
      <c r="E16" s="70" t="s">
        <v>1007</v>
      </c>
      <c r="F16" s="69">
        <v>211.0</v>
      </c>
      <c r="G16" s="69">
        <v>38.0</v>
      </c>
      <c r="H16" s="69">
        <v>11.0</v>
      </c>
    </row>
    <row r="17" ht="14.25" customHeight="1">
      <c r="A17" s="70" t="s">
        <v>4447</v>
      </c>
      <c r="B17" s="68">
        <v>1.0</v>
      </c>
      <c r="C17" s="69">
        <v>3.0</v>
      </c>
      <c r="D17" s="69">
        <v>134.0</v>
      </c>
      <c r="E17" s="70" t="s">
        <v>1009</v>
      </c>
      <c r="F17" s="69">
        <v>469.0</v>
      </c>
      <c r="G17" s="69">
        <v>157.0</v>
      </c>
      <c r="H17" s="69">
        <v>40.0</v>
      </c>
    </row>
    <row r="18" ht="14.25" customHeight="1">
      <c r="A18" s="70" t="s">
        <v>4447</v>
      </c>
      <c r="B18" s="68">
        <v>1.0</v>
      </c>
      <c r="C18" s="69">
        <v>3.0</v>
      </c>
      <c r="D18" s="69">
        <v>135.0</v>
      </c>
      <c r="E18" s="70" t="s">
        <v>4460</v>
      </c>
      <c r="F18" s="69">
        <v>412.0</v>
      </c>
      <c r="G18" s="69">
        <v>60.0</v>
      </c>
      <c r="H18" s="69">
        <v>10.0</v>
      </c>
    </row>
    <row r="19" ht="14.25" customHeight="1">
      <c r="A19" s="70" t="s">
        <v>4447</v>
      </c>
      <c r="B19" s="68">
        <v>1.0</v>
      </c>
      <c r="C19" s="69">
        <v>3.0</v>
      </c>
      <c r="D19" s="69">
        <v>136.0</v>
      </c>
      <c r="E19" s="70" t="s">
        <v>4461</v>
      </c>
      <c r="F19" s="69">
        <v>354.0</v>
      </c>
      <c r="G19" s="69">
        <v>72.0</v>
      </c>
      <c r="H19" s="69">
        <v>10.0</v>
      </c>
    </row>
    <row r="20" ht="14.25" customHeight="1">
      <c r="A20" s="70" t="s">
        <v>4447</v>
      </c>
      <c r="B20" s="68">
        <v>1.0</v>
      </c>
      <c r="C20" s="69">
        <v>3.0</v>
      </c>
      <c r="D20" s="69">
        <v>140.0</v>
      </c>
      <c r="E20" s="70" t="s">
        <v>4462</v>
      </c>
      <c r="F20" s="69">
        <v>389.0</v>
      </c>
      <c r="G20" s="69">
        <v>191.0</v>
      </c>
      <c r="H20" s="69">
        <v>36.0</v>
      </c>
    </row>
    <row r="21" ht="14.25" customHeight="1">
      <c r="A21" s="70" t="s">
        <v>4447</v>
      </c>
      <c r="B21" s="68">
        <v>1.0</v>
      </c>
      <c r="C21" s="69">
        <v>3.0</v>
      </c>
      <c r="D21" s="69">
        <v>144.0</v>
      </c>
      <c r="E21" s="70" t="s">
        <v>4463</v>
      </c>
      <c r="F21" s="69">
        <v>471.0</v>
      </c>
      <c r="G21" s="69">
        <v>174.0</v>
      </c>
      <c r="H21" s="69">
        <v>24.0</v>
      </c>
    </row>
    <row r="22" ht="14.25" customHeight="1">
      <c r="A22" s="70" t="s">
        <v>4447</v>
      </c>
      <c r="B22" s="68">
        <v>1.0</v>
      </c>
      <c r="C22" s="69">
        <v>3.0</v>
      </c>
      <c r="D22" s="69">
        <v>151.0</v>
      </c>
      <c r="E22" s="70" t="s">
        <v>1019</v>
      </c>
      <c r="F22" s="69">
        <v>326.0</v>
      </c>
      <c r="G22" s="69">
        <v>251.0</v>
      </c>
      <c r="H22" s="69">
        <v>24.0</v>
      </c>
    </row>
    <row r="23" ht="14.25" customHeight="1">
      <c r="A23" s="70" t="s">
        <v>4447</v>
      </c>
      <c r="B23" s="68">
        <v>1.0</v>
      </c>
      <c r="C23" s="69">
        <v>3.0</v>
      </c>
      <c r="D23" s="69">
        <v>152.0</v>
      </c>
      <c r="E23" s="70" t="s">
        <v>4464</v>
      </c>
      <c r="F23" s="69">
        <v>447.0</v>
      </c>
      <c r="G23" s="69">
        <v>82.0</v>
      </c>
      <c r="H23" s="69">
        <v>9.0</v>
      </c>
    </row>
    <row r="24" ht="14.25" customHeight="1">
      <c r="A24" s="70" t="s">
        <v>4447</v>
      </c>
      <c r="B24" s="68">
        <v>1.0</v>
      </c>
      <c r="C24" s="69">
        <v>3.0</v>
      </c>
      <c r="D24" s="69">
        <v>155.0</v>
      </c>
      <c r="E24" s="70" t="s">
        <v>4465</v>
      </c>
      <c r="F24" s="69">
        <v>252.0</v>
      </c>
      <c r="G24" s="69">
        <v>165.0</v>
      </c>
      <c r="H24" s="69">
        <v>12.0</v>
      </c>
    </row>
    <row r="25" ht="14.25" customHeight="1">
      <c r="A25" s="70" t="s">
        <v>4447</v>
      </c>
      <c r="B25" s="68">
        <v>1.0</v>
      </c>
      <c r="C25" s="69">
        <v>3.0</v>
      </c>
      <c r="D25" s="69">
        <v>156.0</v>
      </c>
      <c r="E25" s="70" t="s">
        <v>4466</v>
      </c>
      <c r="F25" s="69">
        <v>270.0</v>
      </c>
      <c r="G25" s="69">
        <v>146.0</v>
      </c>
      <c r="H25" s="69">
        <v>26.0</v>
      </c>
    </row>
    <row r="26" ht="14.25" customHeight="1">
      <c r="A26" s="70" t="s">
        <v>4447</v>
      </c>
      <c r="B26" s="68">
        <v>1.0</v>
      </c>
      <c r="C26" s="69">
        <v>3.0</v>
      </c>
      <c r="D26" s="69">
        <v>160.0</v>
      </c>
      <c r="E26" s="70" t="s">
        <v>4467</v>
      </c>
      <c r="F26" s="69">
        <v>793.0</v>
      </c>
      <c r="G26" s="69">
        <v>396.0</v>
      </c>
      <c r="H26" s="69">
        <v>38.0</v>
      </c>
    </row>
    <row r="27" ht="14.25" customHeight="1">
      <c r="A27" s="70" t="s">
        <v>4447</v>
      </c>
      <c r="B27" s="68">
        <v>1.0</v>
      </c>
      <c r="C27" s="69">
        <v>3.0</v>
      </c>
      <c r="D27" s="69">
        <v>161.0</v>
      </c>
      <c r="E27" s="70" t="s">
        <v>4468</v>
      </c>
      <c r="F27" s="69">
        <v>263.0</v>
      </c>
      <c r="G27" s="69">
        <v>184.0</v>
      </c>
      <c r="H27" s="69">
        <v>26.0</v>
      </c>
    </row>
    <row r="28" ht="14.25" customHeight="1">
      <c r="A28" s="70" t="s">
        <v>4447</v>
      </c>
      <c r="B28" s="68">
        <v>1.0</v>
      </c>
      <c r="C28" s="69">
        <v>3.0</v>
      </c>
      <c r="D28" s="69">
        <v>165.0</v>
      </c>
      <c r="E28" s="70" t="s">
        <v>4469</v>
      </c>
      <c r="F28" s="69">
        <v>355.0</v>
      </c>
      <c r="G28" s="69">
        <v>92.0</v>
      </c>
      <c r="H28" s="69">
        <v>24.0</v>
      </c>
    </row>
    <row r="29" ht="14.25" customHeight="1">
      <c r="A29" s="70" t="s">
        <v>4447</v>
      </c>
      <c r="B29" s="68">
        <v>1.0</v>
      </c>
      <c r="C29" s="69">
        <v>3.0</v>
      </c>
      <c r="D29" s="69">
        <v>167.0</v>
      </c>
      <c r="E29" s="70" t="s">
        <v>1033</v>
      </c>
      <c r="F29" s="69">
        <v>248.0</v>
      </c>
      <c r="G29" s="69">
        <v>70.0</v>
      </c>
      <c r="H29" s="69">
        <v>17.0</v>
      </c>
    </row>
    <row r="30" ht="14.25" customHeight="1">
      <c r="A30" s="70" t="s">
        <v>4447</v>
      </c>
      <c r="B30" s="68">
        <v>1.0</v>
      </c>
      <c r="C30" s="69">
        <v>3.0</v>
      </c>
      <c r="D30" s="69">
        <v>170.0</v>
      </c>
      <c r="E30" s="70" t="s">
        <v>4470</v>
      </c>
      <c r="F30" s="69">
        <v>509.0</v>
      </c>
      <c r="G30" s="69">
        <v>117.0</v>
      </c>
      <c r="H30" s="69">
        <v>44.0</v>
      </c>
    </row>
    <row r="31" ht="14.25" customHeight="1">
      <c r="A31" s="70" t="s">
        <v>4447</v>
      </c>
      <c r="B31" s="68">
        <v>1.0</v>
      </c>
      <c r="C31" s="69">
        <v>3.0</v>
      </c>
      <c r="D31" s="69">
        <v>175.0</v>
      </c>
      <c r="E31" s="70" t="s">
        <v>4471</v>
      </c>
      <c r="F31" s="69">
        <v>731.0</v>
      </c>
      <c r="G31" s="69">
        <v>569.0</v>
      </c>
      <c r="H31" s="69">
        <v>65.0</v>
      </c>
    </row>
    <row r="32" ht="14.25" customHeight="1">
      <c r="A32" s="70" t="s">
        <v>4447</v>
      </c>
      <c r="B32" s="68">
        <v>1.0</v>
      </c>
      <c r="C32" s="69">
        <v>3.0</v>
      </c>
      <c r="D32" s="69">
        <v>179.0</v>
      </c>
      <c r="E32" s="70" t="s">
        <v>4472</v>
      </c>
      <c r="F32" s="69">
        <v>403.0</v>
      </c>
      <c r="G32" s="69">
        <v>325.0</v>
      </c>
      <c r="H32" s="69">
        <v>22.0</v>
      </c>
    </row>
    <row r="33" ht="14.25" customHeight="1">
      <c r="A33" s="70" t="s">
        <v>4447</v>
      </c>
      <c r="B33" s="68">
        <v>1.0</v>
      </c>
      <c r="C33" s="69">
        <v>3.0</v>
      </c>
      <c r="D33" s="69">
        <v>180.0</v>
      </c>
      <c r="E33" s="70" t="s">
        <v>4473</v>
      </c>
      <c r="F33" s="69">
        <v>462.0</v>
      </c>
      <c r="G33" s="69">
        <v>154.0</v>
      </c>
      <c r="H33" s="69">
        <v>15.0</v>
      </c>
    </row>
    <row r="34" ht="14.25" customHeight="1">
      <c r="A34" s="70" t="s">
        <v>4447</v>
      </c>
      <c r="B34" s="68">
        <v>1.0</v>
      </c>
      <c r="C34" s="69">
        <v>3.0</v>
      </c>
      <c r="D34" s="69">
        <v>183.0</v>
      </c>
      <c r="E34" s="70" t="s">
        <v>4474</v>
      </c>
      <c r="F34" s="69">
        <v>419.0</v>
      </c>
      <c r="G34" s="69">
        <v>175.0</v>
      </c>
      <c r="H34" s="69">
        <v>19.0</v>
      </c>
    </row>
    <row r="35" ht="14.25" customHeight="1">
      <c r="A35" s="70" t="s">
        <v>4447</v>
      </c>
      <c r="B35" s="68">
        <v>1.0</v>
      </c>
      <c r="C35" s="69">
        <v>3.0</v>
      </c>
      <c r="D35" s="69">
        <v>190.0</v>
      </c>
      <c r="E35" s="70" t="s">
        <v>4475</v>
      </c>
      <c r="F35" s="69">
        <v>747.0</v>
      </c>
      <c r="G35" s="69">
        <v>611.0</v>
      </c>
      <c r="H35" s="69">
        <v>68.0</v>
      </c>
    </row>
    <row r="36" ht="14.25" customHeight="1">
      <c r="A36" s="70" t="s">
        <v>4447</v>
      </c>
      <c r="B36" s="68">
        <v>1.0</v>
      </c>
      <c r="C36" s="69">
        <v>3.0</v>
      </c>
      <c r="D36" s="69">
        <v>193.0</v>
      </c>
      <c r="E36" s="70" t="s">
        <v>4476</v>
      </c>
      <c r="F36" s="69">
        <v>497.0</v>
      </c>
      <c r="G36" s="69">
        <v>415.0</v>
      </c>
      <c r="H36" s="69">
        <v>14.0</v>
      </c>
    </row>
    <row r="37" ht="14.25" customHeight="1">
      <c r="A37" s="70" t="s">
        <v>4447</v>
      </c>
      <c r="B37" s="68">
        <v>1.0</v>
      </c>
      <c r="C37" s="69">
        <v>3.0</v>
      </c>
      <c r="D37" s="69">
        <v>215.0</v>
      </c>
      <c r="E37" s="70" t="s">
        <v>1049</v>
      </c>
      <c r="F37" s="69">
        <v>315.0</v>
      </c>
      <c r="G37" s="69">
        <v>146.0</v>
      </c>
      <c r="H37" s="69">
        <v>12.0</v>
      </c>
    </row>
    <row r="38" ht="14.25" customHeight="1">
      <c r="A38" s="70" t="s">
        <v>4447</v>
      </c>
      <c r="B38" s="68">
        <v>1.0</v>
      </c>
      <c r="C38" s="69">
        <v>3.0</v>
      </c>
      <c r="D38" s="69">
        <v>225.0</v>
      </c>
      <c r="E38" s="70" t="s">
        <v>4477</v>
      </c>
      <c r="F38" s="69">
        <v>205.0</v>
      </c>
      <c r="G38" s="69">
        <v>183.0</v>
      </c>
      <c r="H38" s="69">
        <v>5.0</v>
      </c>
    </row>
    <row r="39" ht="14.25" customHeight="1">
      <c r="A39" s="70" t="s">
        <v>4447</v>
      </c>
      <c r="B39" s="68">
        <v>1.0</v>
      </c>
      <c r="C39" s="69">
        <v>3.0</v>
      </c>
      <c r="D39" s="69">
        <v>226.0</v>
      </c>
      <c r="E39" s="70" t="s">
        <v>4478</v>
      </c>
      <c r="F39" s="69">
        <v>669.0</v>
      </c>
      <c r="G39" s="69">
        <v>328.0</v>
      </c>
      <c r="H39" s="69">
        <v>25.0</v>
      </c>
    </row>
    <row r="40" ht="14.25" customHeight="1">
      <c r="A40" s="70" t="s">
        <v>4447</v>
      </c>
      <c r="B40" s="68">
        <v>1.0</v>
      </c>
      <c r="C40" s="69">
        <v>3.0</v>
      </c>
      <c r="D40" s="69">
        <v>230.0</v>
      </c>
      <c r="E40" s="70" t="s">
        <v>1055</v>
      </c>
      <c r="F40" s="69">
        <v>6.0</v>
      </c>
      <c r="G40" s="69">
        <v>4.0</v>
      </c>
      <c r="H40" s="69">
        <v>1.0</v>
      </c>
    </row>
    <row r="41" ht="14.25" customHeight="1">
      <c r="A41" s="70" t="s">
        <v>4447</v>
      </c>
      <c r="B41" s="68">
        <v>1.0</v>
      </c>
      <c r="C41" s="69">
        <v>3.0</v>
      </c>
      <c r="D41" s="69">
        <v>231.0</v>
      </c>
      <c r="E41" s="70" t="s">
        <v>1057</v>
      </c>
      <c r="F41" s="69">
        <v>2.0</v>
      </c>
      <c r="G41" s="69">
        <v>0.0</v>
      </c>
      <c r="H41" s="69">
        <v>0.0</v>
      </c>
    </row>
    <row r="42" ht="14.25" customHeight="1">
      <c r="A42" s="70" t="s">
        <v>4447</v>
      </c>
      <c r="B42" s="68">
        <v>1.0</v>
      </c>
      <c r="C42" s="69">
        <v>3.0</v>
      </c>
      <c r="D42" s="69">
        <v>249.0</v>
      </c>
      <c r="E42" s="70" t="s">
        <v>4479</v>
      </c>
      <c r="F42" s="69">
        <v>291.0</v>
      </c>
      <c r="G42" s="69">
        <v>177.0</v>
      </c>
      <c r="H42" s="69">
        <v>31.0</v>
      </c>
    </row>
    <row r="43" ht="14.25" customHeight="1">
      <c r="A43" s="70" t="s">
        <v>4447</v>
      </c>
      <c r="B43" s="68">
        <v>1.0</v>
      </c>
      <c r="C43" s="69">
        <v>3.0</v>
      </c>
      <c r="D43" s="69">
        <v>256.0</v>
      </c>
      <c r="E43" s="70" t="s">
        <v>4480</v>
      </c>
      <c r="F43" s="69">
        <v>328.0</v>
      </c>
      <c r="G43" s="69">
        <v>244.0</v>
      </c>
      <c r="H43" s="69">
        <v>29.0</v>
      </c>
    </row>
    <row r="44" ht="14.25" customHeight="1">
      <c r="A44" s="70" t="s">
        <v>4447</v>
      </c>
      <c r="B44" s="68">
        <v>1.0</v>
      </c>
      <c r="C44" s="69">
        <v>3.0</v>
      </c>
      <c r="D44" s="69">
        <v>260.0</v>
      </c>
      <c r="E44" s="70" t="s">
        <v>4481</v>
      </c>
      <c r="F44" s="69">
        <v>450.0</v>
      </c>
      <c r="G44" s="69">
        <v>227.0</v>
      </c>
      <c r="H44" s="69">
        <v>48.0</v>
      </c>
    </row>
    <row r="45" ht="14.25" customHeight="1">
      <c r="A45" s="70" t="s">
        <v>4447</v>
      </c>
      <c r="B45" s="68">
        <v>1.0</v>
      </c>
      <c r="C45" s="69">
        <v>3.0</v>
      </c>
      <c r="D45" s="69">
        <v>282.0</v>
      </c>
      <c r="E45" s="70" t="s">
        <v>1064</v>
      </c>
      <c r="F45" s="69">
        <v>458.0</v>
      </c>
      <c r="G45" s="69">
        <v>378.0</v>
      </c>
      <c r="H45" s="69">
        <v>21.0</v>
      </c>
    </row>
    <row r="46" ht="14.25" customHeight="1">
      <c r="A46" s="70" t="s">
        <v>4447</v>
      </c>
      <c r="B46" s="68">
        <v>1.0</v>
      </c>
      <c r="C46" s="69">
        <v>3.0</v>
      </c>
      <c r="D46" s="69">
        <v>287.0</v>
      </c>
      <c r="E46" s="70" t="s">
        <v>4482</v>
      </c>
      <c r="F46" s="69">
        <v>208.0</v>
      </c>
      <c r="G46" s="69">
        <v>186.0</v>
      </c>
      <c r="H46" s="69">
        <v>9.0</v>
      </c>
    </row>
    <row r="47" ht="14.25" customHeight="1">
      <c r="A47" s="70" t="s">
        <v>4447</v>
      </c>
      <c r="B47" s="68">
        <v>1.0</v>
      </c>
      <c r="C47" s="69">
        <v>3.0</v>
      </c>
      <c r="D47" s="69">
        <v>288.0</v>
      </c>
      <c r="E47" s="70" t="s">
        <v>4483</v>
      </c>
      <c r="F47" s="69">
        <v>368.0</v>
      </c>
      <c r="G47" s="69">
        <v>321.0</v>
      </c>
      <c r="H47" s="69">
        <v>21.0</v>
      </c>
    </row>
    <row r="48" ht="14.25" customHeight="1">
      <c r="A48" s="70" t="s">
        <v>4447</v>
      </c>
      <c r="B48" s="68">
        <v>1.0</v>
      </c>
      <c r="C48" s="69">
        <v>3.0</v>
      </c>
      <c r="D48" s="69">
        <v>289.0</v>
      </c>
      <c r="E48" s="70" t="s">
        <v>4484</v>
      </c>
      <c r="F48" s="69">
        <v>447.0</v>
      </c>
      <c r="G48" s="69">
        <v>303.0</v>
      </c>
      <c r="H48" s="69">
        <v>18.0</v>
      </c>
    </row>
    <row r="49" ht="14.25" customHeight="1">
      <c r="A49" s="70" t="s">
        <v>4447</v>
      </c>
      <c r="B49" s="68">
        <v>1.0</v>
      </c>
      <c r="C49" s="69">
        <v>3.0</v>
      </c>
      <c r="D49" s="69">
        <v>291.0</v>
      </c>
      <c r="E49" s="70" t="s">
        <v>4485</v>
      </c>
      <c r="F49" s="69">
        <v>481.0</v>
      </c>
      <c r="G49" s="69">
        <v>378.0</v>
      </c>
      <c r="H49" s="69">
        <v>15.0</v>
      </c>
    </row>
    <row r="50" ht="14.25" customHeight="1">
      <c r="A50" s="70" t="s">
        <v>4447</v>
      </c>
      <c r="B50" s="68">
        <v>1.0</v>
      </c>
      <c r="C50" s="69">
        <v>3.0</v>
      </c>
      <c r="D50" s="69">
        <v>293.0</v>
      </c>
      <c r="E50" s="70" t="s">
        <v>1074</v>
      </c>
      <c r="F50" s="69">
        <v>282.0</v>
      </c>
      <c r="G50" s="69">
        <v>214.0</v>
      </c>
      <c r="H50" s="69">
        <v>6.0</v>
      </c>
    </row>
    <row r="51" ht="14.25" customHeight="1">
      <c r="A51" s="70" t="s">
        <v>4447</v>
      </c>
      <c r="B51" s="68">
        <v>1.0</v>
      </c>
      <c r="C51" s="69">
        <v>3.0</v>
      </c>
      <c r="D51" s="69">
        <v>300.0</v>
      </c>
      <c r="E51" s="70" t="s">
        <v>4486</v>
      </c>
      <c r="F51" s="69">
        <v>693.0</v>
      </c>
      <c r="G51" s="69">
        <v>222.0</v>
      </c>
      <c r="H51" s="69">
        <v>28.0</v>
      </c>
    </row>
    <row r="52" ht="14.25" customHeight="1">
      <c r="A52" s="70" t="s">
        <v>4447</v>
      </c>
      <c r="B52" s="68">
        <v>1.0</v>
      </c>
      <c r="C52" s="69">
        <v>3.0</v>
      </c>
      <c r="D52" s="69">
        <v>309.0</v>
      </c>
      <c r="E52" s="70" t="s">
        <v>4487</v>
      </c>
      <c r="F52" s="69">
        <v>548.0</v>
      </c>
      <c r="G52" s="69">
        <v>279.0</v>
      </c>
      <c r="H52" s="69">
        <v>36.0</v>
      </c>
    </row>
    <row r="53" ht="14.25" customHeight="1">
      <c r="A53" s="70" t="s">
        <v>4447</v>
      </c>
      <c r="B53" s="68">
        <v>1.0</v>
      </c>
      <c r="C53" s="69">
        <v>3.0</v>
      </c>
      <c r="D53" s="69">
        <v>316.0</v>
      </c>
      <c r="E53" s="70" t="s">
        <v>4488</v>
      </c>
      <c r="F53" s="69">
        <v>455.0</v>
      </c>
      <c r="G53" s="69">
        <v>287.0</v>
      </c>
      <c r="H53" s="69">
        <v>40.0</v>
      </c>
    </row>
    <row r="54" ht="14.25" customHeight="1">
      <c r="A54" s="70" t="s">
        <v>4447</v>
      </c>
      <c r="B54" s="68">
        <v>1.0</v>
      </c>
      <c r="C54" s="69">
        <v>3.0</v>
      </c>
      <c r="D54" s="69">
        <v>318.0</v>
      </c>
      <c r="E54" s="70" t="s">
        <v>4489</v>
      </c>
      <c r="F54" s="69">
        <v>390.0</v>
      </c>
      <c r="G54" s="69">
        <v>260.0</v>
      </c>
      <c r="H54" s="69">
        <v>25.0</v>
      </c>
    </row>
    <row r="55" ht="14.25" customHeight="1">
      <c r="A55" s="70" t="s">
        <v>4447</v>
      </c>
      <c r="B55" s="68">
        <v>1.0</v>
      </c>
      <c r="C55" s="69">
        <v>3.0</v>
      </c>
      <c r="D55" s="69">
        <v>323.0</v>
      </c>
      <c r="E55" s="70" t="s">
        <v>1083</v>
      </c>
      <c r="F55" s="69">
        <v>799.0</v>
      </c>
      <c r="G55" s="69">
        <v>357.0</v>
      </c>
      <c r="H55" s="69">
        <v>25.0</v>
      </c>
    </row>
    <row r="56" ht="14.25" customHeight="1">
      <c r="A56" s="70" t="s">
        <v>4447</v>
      </c>
      <c r="B56" s="68">
        <v>1.0</v>
      </c>
      <c r="C56" s="69">
        <v>3.0</v>
      </c>
      <c r="D56" s="69">
        <v>324.0</v>
      </c>
      <c r="E56" s="70" t="s">
        <v>4490</v>
      </c>
      <c r="F56" s="69">
        <v>933.0</v>
      </c>
      <c r="G56" s="69">
        <v>438.0</v>
      </c>
      <c r="H56" s="69">
        <v>62.0</v>
      </c>
    </row>
    <row r="57" ht="14.25" customHeight="1">
      <c r="A57" s="70" t="s">
        <v>4447</v>
      </c>
      <c r="B57" s="68">
        <v>1.0</v>
      </c>
      <c r="C57" s="69">
        <v>3.0</v>
      </c>
      <c r="D57" s="69">
        <v>327.0</v>
      </c>
      <c r="E57" s="70" t="s">
        <v>1087</v>
      </c>
      <c r="F57" s="69">
        <v>326.0</v>
      </c>
      <c r="G57" s="69">
        <v>252.0</v>
      </c>
      <c r="H57" s="69">
        <v>14.0</v>
      </c>
    </row>
    <row r="58" ht="14.25" customHeight="1">
      <c r="A58" s="70" t="s">
        <v>4447</v>
      </c>
      <c r="B58" s="68">
        <v>1.0</v>
      </c>
      <c r="C58" s="69">
        <v>3.0</v>
      </c>
      <c r="D58" s="69">
        <v>346.0</v>
      </c>
      <c r="E58" s="70" t="s">
        <v>4491</v>
      </c>
      <c r="F58" s="69">
        <v>21.0</v>
      </c>
      <c r="G58" s="69">
        <v>15.0</v>
      </c>
      <c r="H58" s="69">
        <v>0.0</v>
      </c>
    </row>
    <row r="59" ht="14.25" customHeight="1">
      <c r="A59" s="70" t="s">
        <v>4447</v>
      </c>
      <c r="B59" s="68">
        <v>1.0</v>
      </c>
      <c r="C59" s="69">
        <v>3.0</v>
      </c>
      <c r="D59" s="69">
        <v>347.0</v>
      </c>
      <c r="E59" s="70" t="s">
        <v>4492</v>
      </c>
      <c r="F59" s="69">
        <v>284.0</v>
      </c>
      <c r="G59" s="69">
        <v>154.0</v>
      </c>
      <c r="H59" s="69">
        <v>32.0</v>
      </c>
    </row>
    <row r="60" ht="14.25" customHeight="1">
      <c r="A60" s="70" t="s">
        <v>4447</v>
      </c>
      <c r="B60" s="68">
        <v>1.0</v>
      </c>
      <c r="C60" s="69">
        <v>3.0</v>
      </c>
      <c r="D60" s="69">
        <v>348.0</v>
      </c>
      <c r="E60" s="70" t="s">
        <v>4493</v>
      </c>
      <c r="F60" s="69">
        <v>57.0</v>
      </c>
      <c r="G60" s="69">
        <v>38.0</v>
      </c>
      <c r="H60" s="69">
        <v>6.0</v>
      </c>
    </row>
    <row r="61" ht="14.25" customHeight="1">
      <c r="A61" s="70" t="s">
        <v>4447</v>
      </c>
      <c r="B61" s="68">
        <v>1.0</v>
      </c>
      <c r="C61" s="69">
        <v>3.0</v>
      </c>
      <c r="D61" s="69">
        <v>349.0</v>
      </c>
      <c r="E61" s="70" t="s">
        <v>4494</v>
      </c>
      <c r="F61" s="69">
        <v>55.0</v>
      </c>
      <c r="G61" s="69">
        <v>26.0</v>
      </c>
      <c r="H61" s="69">
        <v>4.0</v>
      </c>
    </row>
    <row r="62" ht="14.25" customHeight="1">
      <c r="A62" s="70" t="s">
        <v>4447</v>
      </c>
      <c r="B62" s="68">
        <v>1.0</v>
      </c>
      <c r="C62" s="69">
        <v>3.0</v>
      </c>
      <c r="D62" s="69">
        <v>352.0</v>
      </c>
      <c r="E62" s="70" t="s">
        <v>4495</v>
      </c>
      <c r="F62" s="69">
        <v>938.0</v>
      </c>
      <c r="G62" s="69">
        <v>595.0</v>
      </c>
      <c r="H62" s="69">
        <v>59.0</v>
      </c>
    </row>
    <row r="63" ht="14.25" customHeight="1">
      <c r="A63" s="70" t="s">
        <v>4447</v>
      </c>
      <c r="B63" s="68">
        <v>1.0</v>
      </c>
      <c r="C63" s="69">
        <v>3.0</v>
      </c>
      <c r="D63" s="69">
        <v>353.0</v>
      </c>
      <c r="E63" s="70" t="s">
        <v>1098</v>
      </c>
      <c r="F63" s="69">
        <v>74.0</v>
      </c>
      <c r="G63" s="69">
        <v>66.0</v>
      </c>
      <c r="H63" s="69">
        <v>2.0</v>
      </c>
    </row>
    <row r="64" ht="14.25" customHeight="1">
      <c r="A64" s="70" t="s">
        <v>4447</v>
      </c>
      <c r="B64" s="68">
        <v>1.0</v>
      </c>
      <c r="C64" s="69">
        <v>3.0</v>
      </c>
      <c r="D64" s="69">
        <v>354.0</v>
      </c>
      <c r="E64" s="70" t="s">
        <v>4496</v>
      </c>
      <c r="F64" s="69">
        <v>949.0</v>
      </c>
      <c r="G64" s="69">
        <v>620.0</v>
      </c>
      <c r="H64" s="69">
        <v>64.0</v>
      </c>
    </row>
    <row r="65" ht="14.25" customHeight="1">
      <c r="A65" s="70" t="s">
        <v>4447</v>
      </c>
      <c r="B65" s="68">
        <v>1.0</v>
      </c>
      <c r="C65" s="69">
        <v>3.0</v>
      </c>
      <c r="D65" s="69">
        <v>357.0</v>
      </c>
      <c r="E65" s="70" t="s">
        <v>4497</v>
      </c>
      <c r="F65" s="69">
        <v>123.0</v>
      </c>
      <c r="G65" s="69">
        <v>105.0</v>
      </c>
      <c r="H65" s="69">
        <v>7.0</v>
      </c>
    </row>
    <row r="66" ht="14.25" customHeight="1">
      <c r="A66" s="70" t="s">
        <v>4447</v>
      </c>
      <c r="B66" s="68">
        <v>1.0</v>
      </c>
      <c r="C66" s="69">
        <v>3.0</v>
      </c>
      <c r="D66" s="69">
        <v>360.0</v>
      </c>
      <c r="E66" s="70" t="s">
        <v>4498</v>
      </c>
      <c r="F66" s="69">
        <v>957.0</v>
      </c>
      <c r="G66" s="69">
        <v>567.0</v>
      </c>
      <c r="H66" s="69">
        <v>93.0</v>
      </c>
    </row>
    <row r="67" ht="14.25" customHeight="1">
      <c r="A67" s="70" t="s">
        <v>4447</v>
      </c>
      <c r="B67" s="68">
        <v>1.0</v>
      </c>
      <c r="C67" s="69">
        <v>3.0</v>
      </c>
      <c r="D67" s="69">
        <v>361.0</v>
      </c>
      <c r="E67" s="70" t="s">
        <v>4499</v>
      </c>
      <c r="F67" s="69">
        <v>48.0</v>
      </c>
      <c r="G67" s="69">
        <v>38.0</v>
      </c>
      <c r="H67" s="69">
        <v>0.0</v>
      </c>
    </row>
    <row r="68" ht="14.25" customHeight="1">
      <c r="A68" s="70" t="s">
        <v>4447</v>
      </c>
      <c r="B68" s="68">
        <v>1.0</v>
      </c>
      <c r="C68" s="69">
        <v>3.0</v>
      </c>
      <c r="D68" s="69">
        <v>362.0</v>
      </c>
      <c r="E68" s="70" t="s">
        <v>4500</v>
      </c>
      <c r="F68" s="69">
        <v>1644.0</v>
      </c>
      <c r="G68" s="69">
        <v>793.0</v>
      </c>
      <c r="H68" s="69">
        <v>66.0</v>
      </c>
    </row>
    <row r="69" ht="14.25" customHeight="1">
      <c r="A69" s="70" t="s">
        <v>4447</v>
      </c>
      <c r="B69" s="68">
        <v>1.0</v>
      </c>
      <c r="C69" s="69">
        <v>3.0</v>
      </c>
      <c r="D69" s="69">
        <v>363.0</v>
      </c>
      <c r="E69" s="70" t="s">
        <v>4501</v>
      </c>
      <c r="F69" s="69">
        <v>132.0</v>
      </c>
      <c r="G69" s="69">
        <v>87.0</v>
      </c>
      <c r="H69" s="69">
        <v>11.0</v>
      </c>
    </row>
    <row r="70" ht="14.25" customHeight="1">
      <c r="A70" s="70" t="s">
        <v>4447</v>
      </c>
      <c r="B70" s="68">
        <v>1.0</v>
      </c>
      <c r="C70" s="69">
        <v>3.0</v>
      </c>
      <c r="D70" s="69">
        <v>364.0</v>
      </c>
      <c r="E70" s="70" t="s">
        <v>4502</v>
      </c>
      <c r="F70" s="69">
        <v>1918.0</v>
      </c>
      <c r="G70" s="69">
        <v>627.0</v>
      </c>
      <c r="H70" s="69">
        <v>108.0</v>
      </c>
    </row>
    <row r="71" ht="14.25" customHeight="1">
      <c r="A71" s="70" t="s">
        <v>4447</v>
      </c>
      <c r="B71" s="68">
        <v>1.0</v>
      </c>
      <c r="C71" s="69">
        <v>3.0</v>
      </c>
      <c r="D71" s="69">
        <v>368.0</v>
      </c>
      <c r="E71" s="70" t="s">
        <v>4503</v>
      </c>
      <c r="F71" s="69">
        <v>1690.0</v>
      </c>
      <c r="G71" s="69">
        <v>474.0</v>
      </c>
      <c r="H71" s="69">
        <v>64.0</v>
      </c>
    </row>
    <row r="72" ht="14.25" customHeight="1">
      <c r="A72" s="70" t="s">
        <v>4447</v>
      </c>
      <c r="B72" s="68">
        <v>1.0</v>
      </c>
      <c r="C72" s="69">
        <v>3.0</v>
      </c>
      <c r="D72" s="69">
        <v>373.0</v>
      </c>
      <c r="E72" s="70" t="s">
        <v>4504</v>
      </c>
      <c r="F72" s="69">
        <v>54.0</v>
      </c>
      <c r="G72" s="69">
        <v>26.0</v>
      </c>
      <c r="H72" s="69">
        <v>1.0</v>
      </c>
    </row>
    <row r="73" ht="14.25" customHeight="1">
      <c r="A73" s="70" t="s">
        <v>4447</v>
      </c>
      <c r="B73" s="68">
        <v>1.0</v>
      </c>
      <c r="C73" s="69">
        <v>3.0</v>
      </c>
      <c r="D73" s="69">
        <v>375.0</v>
      </c>
      <c r="E73" s="70" t="s">
        <v>4505</v>
      </c>
      <c r="F73" s="69">
        <v>402.0</v>
      </c>
      <c r="G73" s="69">
        <v>257.0</v>
      </c>
      <c r="H73" s="69">
        <v>14.0</v>
      </c>
    </row>
    <row r="74" ht="14.25" customHeight="1">
      <c r="A74" s="70" t="s">
        <v>4447</v>
      </c>
      <c r="B74" s="68">
        <v>1.0</v>
      </c>
      <c r="C74" s="69">
        <v>3.0</v>
      </c>
      <c r="D74" s="69">
        <v>380.0</v>
      </c>
      <c r="E74" s="70" t="s">
        <v>4506</v>
      </c>
      <c r="F74" s="69">
        <v>234.0</v>
      </c>
      <c r="G74" s="69">
        <v>145.0</v>
      </c>
      <c r="H74" s="69">
        <v>13.0</v>
      </c>
    </row>
    <row r="75" ht="14.25" customHeight="1">
      <c r="A75" s="70" t="s">
        <v>4447</v>
      </c>
      <c r="B75" s="68">
        <v>1.0</v>
      </c>
      <c r="C75" s="69">
        <v>3.0</v>
      </c>
      <c r="D75" s="69">
        <v>382.0</v>
      </c>
      <c r="E75" s="70" t="s">
        <v>4507</v>
      </c>
      <c r="F75" s="69">
        <v>28.0</v>
      </c>
      <c r="G75" s="69">
        <v>24.0</v>
      </c>
      <c r="H75" s="69">
        <v>1.0</v>
      </c>
    </row>
    <row r="76" ht="14.25" customHeight="1">
      <c r="A76" s="70" t="s">
        <v>4447</v>
      </c>
      <c r="B76" s="68">
        <v>1.0</v>
      </c>
      <c r="C76" s="69">
        <v>3.0</v>
      </c>
      <c r="D76" s="69">
        <v>390.0</v>
      </c>
      <c r="E76" s="70" t="s">
        <v>4508</v>
      </c>
      <c r="F76" s="69">
        <v>121.0</v>
      </c>
      <c r="G76" s="69">
        <v>109.0</v>
      </c>
      <c r="H76" s="69">
        <v>5.0</v>
      </c>
    </row>
    <row r="77" ht="14.25" customHeight="1">
      <c r="A77" s="70" t="s">
        <v>4447</v>
      </c>
      <c r="B77" s="68">
        <v>1.0</v>
      </c>
      <c r="C77" s="69">
        <v>3.0</v>
      </c>
      <c r="D77" s="69">
        <v>392.0</v>
      </c>
      <c r="E77" s="70" t="s">
        <v>4509</v>
      </c>
      <c r="F77" s="69">
        <v>4.0</v>
      </c>
      <c r="G77" s="69">
        <v>0.0</v>
      </c>
      <c r="H77" s="69">
        <v>0.0</v>
      </c>
    </row>
    <row r="78" ht="14.25" customHeight="1">
      <c r="A78" s="70" t="s">
        <v>4447</v>
      </c>
      <c r="B78" s="68">
        <v>1.0</v>
      </c>
      <c r="C78" s="69">
        <v>3.0</v>
      </c>
      <c r="D78" s="69">
        <v>393.0</v>
      </c>
      <c r="E78" s="70" t="s">
        <v>4510</v>
      </c>
      <c r="F78" s="69">
        <v>42.0</v>
      </c>
      <c r="G78" s="69">
        <v>40.0</v>
      </c>
      <c r="H78" s="69">
        <v>0.0</v>
      </c>
    </row>
    <row r="79" ht="14.25" customHeight="1">
      <c r="A79" s="70" t="s">
        <v>4447</v>
      </c>
      <c r="B79" s="68">
        <v>1.0</v>
      </c>
      <c r="C79" s="69">
        <v>3.0</v>
      </c>
      <c r="D79" s="69">
        <v>415.0</v>
      </c>
      <c r="E79" s="70" t="s">
        <v>4511</v>
      </c>
      <c r="F79" s="69">
        <v>53.0</v>
      </c>
      <c r="G79" s="69">
        <v>14.0</v>
      </c>
      <c r="H79" s="69">
        <v>2.0</v>
      </c>
    </row>
    <row r="80" ht="14.25" customHeight="1">
      <c r="A80" s="70" t="s">
        <v>4447</v>
      </c>
      <c r="B80" s="68">
        <v>1.0</v>
      </c>
      <c r="C80" s="69">
        <v>3.0</v>
      </c>
      <c r="D80" s="69">
        <v>419.0</v>
      </c>
      <c r="E80" s="70" t="s">
        <v>4512</v>
      </c>
      <c r="F80" s="69">
        <v>86.0</v>
      </c>
      <c r="G80" s="69">
        <v>67.0</v>
      </c>
      <c r="H80" s="69">
        <v>7.0</v>
      </c>
    </row>
    <row r="81" ht="14.25" customHeight="1">
      <c r="A81" s="70" t="s">
        <v>4447</v>
      </c>
      <c r="B81" s="68">
        <v>1.0</v>
      </c>
      <c r="C81" s="69">
        <v>3.0</v>
      </c>
      <c r="D81" s="69">
        <v>458.0</v>
      </c>
      <c r="E81" s="70" t="s">
        <v>4513</v>
      </c>
      <c r="F81" s="69">
        <v>26.0</v>
      </c>
      <c r="G81" s="69">
        <v>19.0</v>
      </c>
      <c r="H81" s="69">
        <v>2.0</v>
      </c>
    </row>
    <row r="82" ht="14.25" customHeight="1">
      <c r="A82" s="70" t="s">
        <v>4447</v>
      </c>
      <c r="B82" s="68">
        <v>1.0</v>
      </c>
      <c r="C82" s="69">
        <v>3.0</v>
      </c>
      <c r="D82" s="69">
        <v>462.0</v>
      </c>
      <c r="E82" s="70" t="s">
        <v>4514</v>
      </c>
      <c r="F82" s="69">
        <v>2.0</v>
      </c>
      <c r="G82" s="69">
        <v>2.0</v>
      </c>
      <c r="H82" s="69">
        <v>0.0</v>
      </c>
    </row>
    <row r="83" ht="14.25" customHeight="1">
      <c r="A83" s="70" t="s">
        <v>4447</v>
      </c>
      <c r="B83" s="68">
        <v>1.0</v>
      </c>
      <c r="C83" s="69">
        <v>3.0</v>
      </c>
      <c r="D83" s="69">
        <v>471.0</v>
      </c>
      <c r="E83" s="70" t="s">
        <v>4515</v>
      </c>
      <c r="F83" s="69">
        <v>2.0</v>
      </c>
      <c r="G83" s="69">
        <v>1.0</v>
      </c>
      <c r="H83" s="69">
        <v>0.0</v>
      </c>
    </row>
    <row r="84" ht="14.25" customHeight="1">
      <c r="A84" s="70" t="s">
        <v>4447</v>
      </c>
      <c r="B84" s="68">
        <v>1.0</v>
      </c>
      <c r="C84" s="69">
        <v>3.0</v>
      </c>
      <c r="D84" s="69">
        <v>474.0</v>
      </c>
      <c r="E84" s="70" t="s">
        <v>4516</v>
      </c>
      <c r="F84" s="69">
        <v>21.0</v>
      </c>
      <c r="G84" s="69">
        <v>1.0</v>
      </c>
      <c r="H84" s="69">
        <v>0.0</v>
      </c>
    </row>
    <row r="85" ht="14.25" customHeight="1">
      <c r="A85" s="70" t="s">
        <v>4447</v>
      </c>
      <c r="B85" s="68">
        <v>1.0</v>
      </c>
      <c r="C85" s="69">
        <v>3.0</v>
      </c>
      <c r="D85" s="69">
        <v>625.0</v>
      </c>
      <c r="E85" s="70" t="s">
        <v>4517</v>
      </c>
      <c r="F85" s="69">
        <v>83.0</v>
      </c>
      <c r="G85" s="69">
        <v>65.0</v>
      </c>
      <c r="H85" s="69">
        <v>2.0</v>
      </c>
    </row>
    <row r="86" ht="14.25" customHeight="1">
      <c r="A86" s="70" t="s">
        <v>4447</v>
      </c>
      <c r="B86" s="68">
        <v>1.0</v>
      </c>
      <c r="C86" s="69">
        <v>3.0</v>
      </c>
      <c r="D86" s="69">
        <v>685.0</v>
      </c>
      <c r="E86" s="70" t="s">
        <v>4518</v>
      </c>
      <c r="F86" s="69">
        <v>35.0</v>
      </c>
      <c r="G86" s="69">
        <v>15.0</v>
      </c>
      <c r="H86" s="69">
        <v>0.0</v>
      </c>
    </row>
    <row r="87" ht="14.25" customHeight="1">
      <c r="A87" s="70" t="s">
        <v>4447</v>
      </c>
      <c r="B87" s="68">
        <v>1.0</v>
      </c>
      <c r="C87" s="69">
        <v>3.0</v>
      </c>
      <c r="D87" s="69">
        <v>688.0</v>
      </c>
      <c r="E87" s="70" t="s">
        <v>4519</v>
      </c>
      <c r="F87" s="69">
        <v>15.0</v>
      </c>
      <c r="G87" s="69">
        <v>6.0</v>
      </c>
      <c r="H87" s="69">
        <v>0.0</v>
      </c>
    </row>
    <row r="88" ht="14.25" customHeight="1">
      <c r="A88" s="70" t="s">
        <v>4447</v>
      </c>
      <c r="B88" s="68">
        <v>1.0</v>
      </c>
      <c r="C88" s="69">
        <v>3.0</v>
      </c>
      <c r="D88" s="69">
        <v>689.0</v>
      </c>
      <c r="E88" s="70" t="s">
        <v>4520</v>
      </c>
      <c r="F88" s="69">
        <v>27.0</v>
      </c>
      <c r="G88" s="69">
        <v>25.0</v>
      </c>
      <c r="H88" s="69">
        <v>1.0</v>
      </c>
    </row>
    <row r="89" ht="14.25" customHeight="1">
      <c r="A89" s="70" t="s">
        <v>4447</v>
      </c>
      <c r="B89" s="68">
        <v>1.0</v>
      </c>
      <c r="C89" s="69">
        <v>3.0</v>
      </c>
      <c r="D89" s="69">
        <v>697.0</v>
      </c>
      <c r="E89" s="70" t="s">
        <v>4521</v>
      </c>
      <c r="F89" s="69">
        <v>1.0</v>
      </c>
      <c r="G89" s="69">
        <v>0.0</v>
      </c>
      <c r="H89" s="69">
        <v>0.0</v>
      </c>
    </row>
    <row r="90" ht="14.25" customHeight="1">
      <c r="A90" s="70" t="s">
        <v>4447</v>
      </c>
      <c r="B90" s="68">
        <v>2.0</v>
      </c>
      <c r="C90" s="69">
        <v>1.0</v>
      </c>
      <c r="D90" s="69">
        <v>1.0</v>
      </c>
      <c r="E90" s="70" t="s">
        <v>4522</v>
      </c>
      <c r="F90" s="69">
        <v>80.0</v>
      </c>
      <c r="G90" s="69">
        <v>31.0</v>
      </c>
      <c r="H90" s="69">
        <v>12.0</v>
      </c>
    </row>
    <row r="91" ht="14.25" customHeight="1">
      <c r="A91" s="70" t="s">
        <v>4447</v>
      </c>
      <c r="B91" s="68">
        <v>2.0</v>
      </c>
      <c r="C91" s="69">
        <v>1.0</v>
      </c>
      <c r="D91" s="69">
        <v>2.0</v>
      </c>
      <c r="E91" s="70" t="s">
        <v>1153</v>
      </c>
      <c r="F91" s="69">
        <v>69.0</v>
      </c>
      <c r="G91" s="69">
        <v>28.0</v>
      </c>
      <c r="H91" s="69">
        <v>6.0</v>
      </c>
    </row>
    <row r="92" ht="14.25" customHeight="1">
      <c r="A92" s="70" t="s">
        <v>4447</v>
      </c>
      <c r="B92" s="68">
        <v>2.0</v>
      </c>
      <c r="C92" s="69">
        <v>1.0</v>
      </c>
      <c r="D92" s="69">
        <v>3.0</v>
      </c>
      <c r="E92" s="70" t="s">
        <v>4523</v>
      </c>
      <c r="F92" s="69">
        <v>83.0</v>
      </c>
      <c r="G92" s="69">
        <v>35.0</v>
      </c>
      <c r="H92" s="69">
        <v>7.0</v>
      </c>
    </row>
    <row r="93" ht="14.25" customHeight="1">
      <c r="A93" s="70" t="s">
        <v>4447</v>
      </c>
      <c r="B93" s="68">
        <v>4.0</v>
      </c>
      <c r="C93" s="69">
        <v>1.0</v>
      </c>
      <c r="D93" s="69">
        <v>10.0</v>
      </c>
      <c r="E93" s="70" t="s">
        <v>4524</v>
      </c>
      <c r="F93" s="69">
        <v>213.0</v>
      </c>
      <c r="G93" s="69">
        <v>75.0</v>
      </c>
      <c r="H93" s="69">
        <v>9.0</v>
      </c>
    </row>
    <row r="94" ht="14.25" customHeight="1">
      <c r="A94" s="70" t="s">
        <v>4447</v>
      </c>
      <c r="B94" s="68">
        <v>4.0</v>
      </c>
      <c r="C94" s="69">
        <v>1.0</v>
      </c>
      <c r="D94" s="69">
        <v>30.0</v>
      </c>
      <c r="E94" s="70" t="s">
        <v>4525</v>
      </c>
      <c r="F94" s="69">
        <v>3.0</v>
      </c>
      <c r="G94" s="69">
        <v>2.0</v>
      </c>
      <c r="H94" s="69">
        <v>0.0</v>
      </c>
    </row>
    <row r="95" ht="14.25" customHeight="1">
      <c r="A95" s="70" t="s">
        <v>4447</v>
      </c>
      <c r="B95" s="68">
        <v>4.0</v>
      </c>
      <c r="C95" s="69">
        <v>1.0</v>
      </c>
      <c r="D95" s="69">
        <v>40.0</v>
      </c>
      <c r="E95" s="70" t="s">
        <v>4526</v>
      </c>
      <c r="F95" s="69">
        <v>198.0</v>
      </c>
      <c r="G95" s="69">
        <v>70.0</v>
      </c>
      <c r="H95" s="69">
        <v>12.0</v>
      </c>
    </row>
    <row r="96" ht="14.25" customHeight="1">
      <c r="A96" s="70" t="s">
        <v>4447</v>
      </c>
      <c r="B96" s="68">
        <v>6.0</v>
      </c>
      <c r="C96" s="69">
        <v>3.0</v>
      </c>
      <c r="D96" s="69">
        <v>110.0</v>
      </c>
      <c r="E96" s="70" t="s">
        <v>4527</v>
      </c>
      <c r="F96" s="69">
        <v>731.0</v>
      </c>
      <c r="G96" s="69">
        <v>257.0</v>
      </c>
      <c r="H96" s="69">
        <v>75.0</v>
      </c>
    </row>
    <row r="97" ht="14.25" customHeight="1">
      <c r="A97" s="70" t="s">
        <v>4447</v>
      </c>
      <c r="B97" s="68">
        <v>6.0</v>
      </c>
      <c r="C97" s="69">
        <v>3.0</v>
      </c>
      <c r="D97" s="69">
        <v>120.0</v>
      </c>
      <c r="E97" s="70" t="s">
        <v>1163</v>
      </c>
      <c r="F97" s="69">
        <v>896.0</v>
      </c>
      <c r="G97" s="69">
        <v>271.0</v>
      </c>
      <c r="H97" s="69">
        <v>101.0</v>
      </c>
    </row>
    <row r="98" ht="14.25" customHeight="1">
      <c r="A98" s="70" t="s">
        <v>4447</v>
      </c>
      <c r="B98" s="68">
        <v>6.0</v>
      </c>
      <c r="C98" s="69">
        <v>3.0</v>
      </c>
      <c r="D98" s="69">
        <v>303.0</v>
      </c>
      <c r="E98" s="70" t="s">
        <v>4528</v>
      </c>
      <c r="F98" s="69">
        <v>96.0</v>
      </c>
      <c r="G98" s="69">
        <v>36.0</v>
      </c>
      <c r="H98" s="69">
        <v>15.0</v>
      </c>
    </row>
    <row r="99" ht="14.25" customHeight="1">
      <c r="A99" s="70" t="s">
        <v>4447</v>
      </c>
      <c r="B99" s="68">
        <v>6.0</v>
      </c>
      <c r="C99" s="69">
        <v>3.0</v>
      </c>
      <c r="D99" s="69">
        <v>400.0</v>
      </c>
      <c r="E99" s="70" t="s">
        <v>4529</v>
      </c>
      <c r="F99" s="69">
        <v>44.0</v>
      </c>
      <c r="G99" s="69">
        <v>13.0</v>
      </c>
      <c r="H99" s="69">
        <v>3.0</v>
      </c>
    </row>
    <row r="100" ht="14.25" customHeight="1">
      <c r="A100" s="70" t="s">
        <v>4447</v>
      </c>
      <c r="B100" s="68">
        <v>6.0</v>
      </c>
      <c r="C100" s="69">
        <v>3.0</v>
      </c>
      <c r="D100" s="69">
        <v>735.0</v>
      </c>
      <c r="E100" s="70" t="s">
        <v>4530</v>
      </c>
      <c r="F100" s="69">
        <v>736.0</v>
      </c>
      <c r="G100" s="69">
        <v>263.0</v>
      </c>
      <c r="H100" s="69">
        <v>78.0</v>
      </c>
    </row>
    <row r="101" ht="14.25" customHeight="1">
      <c r="A101" s="70" t="s">
        <v>4447</v>
      </c>
      <c r="B101" s="68">
        <v>6.0</v>
      </c>
      <c r="C101" s="69">
        <v>3.0</v>
      </c>
      <c r="D101" s="69">
        <v>737.0</v>
      </c>
      <c r="E101" s="70" t="s">
        <v>4531</v>
      </c>
      <c r="F101" s="69">
        <v>673.0</v>
      </c>
      <c r="G101" s="69">
        <v>310.0</v>
      </c>
      <c r="H101" s="69">
        <v>96.0</v>
      </c>
    </row>
    <row r="102" ht="14.25" customHeight="1">
      <c r="A102" s="70" t="s">
        <v>4447</v>
      </c>
      <c r="B102" s="68">
        <v>11.0</v>
      </c>
      <c r="C102" s="69">
        <v>1.0</v>
      </c>
      <c r="D102" s="69">
        <v>1.0</v>
      </c>
      <c r="E102" s="70" t="s">
        <v>1173</v>
      </c>
      <c r="F102" s="69">
        <v>2272.0</v>
      </c>
      <c r="G102" s="69">
        <v>398.0</v>
      </c>
      <c r="H102" s="69">
        <v>165.0</v>
      </c>
    </row>
    <row r="103" ht="14.25" customHeight="1">
      <c r="A103" s="70" t="s">
        <v>4447</v>
      </c>
      <c r="B103" s="68">
        <v>11.0</v>
      </c>
      <c r="C103" s="69">
        <v>1.0</v>
      </c>
      <c r="D103" s="69">
        <v>2.0</v>
      </c>
      <c r="E103" s="70" t="s">
        <v>1175</v>
      </c>
      <c r="F103" s="69">
        <v>2332.0</v>
      </c>
      <c r="G103" s="69">
        <v>717.0</v>
      </c>
      <c r="H103" s="69">
        <v>185.0</v>
      </c>
    </row>
    <row r="104" ht="14.25" customHeight="1">
      <c r="A104" s="70" t="s">
        <v>4447</v>
      </c>
      <c r="B104" s="68">
        <v>11.0</v>
      </c>
      <c r="C104" s="69">
        <v>1.0</v>
      </c>
      <c r="D104" s="69">
        <v>3.0</v>
      </c>
      <c r="E104" s="70" t="s">
        <v>4532</v>
      </c>
      <c r="F104" s="69">
        <v>1750.0</v>
      </c>
      <c r="G104" s="69">
        <v>406.0</v>
      </c>
      <c r="H104" s="69">
        <v>141.0</v>
      </c>
    </row>
    <row r="105" ht="14.25" customHeight="1">
      <c r="A105" s="70" t="s">
        <v>4447</v>
      </c>
      <c r="B105" s="68">
        <v>11.0</v>
      </c>
      <c r="C105" s="69">
        <v>1.0</v>
      </c>
      <c r="D105" s="69">
        <v>4.0</v>
      </c>
      <c r="E105" s="70" t="s">
        <v>4533</v>
      </c>
      <c r="F105" s="69">
        <v>1521.0</v>
      </c>
      <c r="G105" s="69">
        <v>581.0</v>
      </c>
      <c r="H105" s="69">
        <v>146.0</v>
      </c>
    </row>
    <row r="106" ht="14.25" customHeight="1">
      <c r="A106" s="70" t="s">
        <v>4447</v>
      </c>
      <c r="B106" s="68">
        <v>11.0</v>
      </c>
      <c r="C106" s="69">
        <v>1.0</v>
      </c>
      <c r="D106" s="69">
        <v>6.0</v>
      </c>
      <c r="E106" s="70" t="s">
        <v>4534</v>
      </c>
      <c r="F106" s="69">
        <v>1947.0</v>
      </c>
      <c r="G106" s="69">
        <v>456.0</v>
      </c>
      <c r="H106" s="69">
        <v>166.0</v>
      </c>
    </row>
    <row r="107" ht="14.25" customHeight="1">
      <c r="A107" s="70" t="s">
        <v>4447</v>
      </c>
      <c r="B107" s="68">
        <v>11.0</v>
      </c>
      <c r="C107" s="69">
        <v>1.0</v>
      </c>
      <c r="D107" s="69">
        <v>90.0</v>
      </c>
      <c r="E107" s="70" t="s">
        <v>4535</v>
      </c>
      <c r="F107" s="69">
        <v>1335.0</v>
      </c>
      <c r="G107" s="69">
        <v>296.0</v>
      </c>
      <c r="H107" s="69">
        <v>114.0</v>
      </c>
    </row>
    <row r="108" ht="14.25" customHeight="1">
      <c r="A108" s="70" t="s">
        <v>4447</v>
      </c>
      <c r="B108" s="68">
        <v>11.0</v>
      </c>
      <c r="C108" s="69">
        <v>1.0</v>
      </c>
      <c r="D108" s="69">
        <v>91.0</v>
      </c>
      <c r="E108" s="70" t="s">
        <v>1185</v>
      </c>
      <c r="F108" s="69">
        <v>2940.0</v>
      </c>
      <c r="G108" s="69">
        <v>503.0</v>
      </c>
      <c r="H108" s="69">
        <v>182.0</v>
      </c>
    </row>
    <row r="109" ht="14.25" customHeight="1">
      <c r="A109" s="70" t="s">
        <v>4447</v>
      </c>
      <c r="B109" s="68">
        <v>11.0</v>
      </c>
      <c r="C109" s="69">
        <v>1.0</v>
      </c>
      <c r="D109" s="69">
        <v>94.0</v>
      </c>
      <c r="E109" s="70" t="s">
        <v>1187</v>
      </c>
      <c r="F109" s="69">
        <v>1679.0</v>
      </c>
      <c r="G109" s="69">
        <v>134.0</v>
      </c>
      <c r="H109" s="69">
        <v>52.0</v>
      </c>
    </row>
    <row r="110" ht="14.25" customHeight="1">
      <c r="A110" s="70" t="s">
        <v>4447</v>
      </c>
      <c r="B110" s="68">
        <v>11.0</v>
      </c>
      <c r="C110" s="69">
        <v>1.0</v>
      </c>
      <c r="D110" s="69">
        <v>110.0</v>
      </c>
      <c r="E110" s="70" t="s">
        <v>1189</v>
      </c>
      <c r="F110" s="69">
        <v>148.0</v>
      </c>
      <c r="G110" s="69">
        <v>72.0</v>
      </c>
      <c r="H110" s="69">
        <v>10.0</v>
      </c>
    </row>
    <row r="111" ht="14.25" customHeight="1">
      <c r="A111" s="70" t="s">
        <v>4447</v>
      </c>
      <c r="B111" s="68">
        <v>11.0</v>
      </c>
      <c r="C111" s="69">
        <v>1.0</v>
      </c>
      <c r="D111" s="69">
        <v>192.0</v>
      </c>
      <c r="E111" s="70" t="s">
        <v>1191</v>
      </c>
      <c r="F111" s="69">
        <v>2931.0</v>
      </c>
      <c r="G111" s="69">
        <v>543.0</v>
      </c>
      <c r="H111" s="69">
        <v>228.0</v>
      </c>
    </row>
    <row r="112" ht="14.25" customHeight="1">
      <c r="A112" s="70" t="s">
        <v>4447</v>
      </c>
      <c r="B112" s="68">
        <v>11.0</v>
      </c>
      <c r="C112" s="69">
        <v>1.0</v>
      </c>
      <c r="D112" s="69">
        <v>193.0</v>
      </c>
      <c r="E112" s="70" t="s">
        <v>4536</v>
      </c>
      <c r="F112" s="69">
        <v>1233.0</v>
      </c>
      <c r="G112" s="69">
        <v>127.0</v>
      </c>
      <c r="H112" s="69">
        <v>67.0</v>
      </c>
    </row>
    <row r="113" ht="14.25" customHeight="1">
      <c r="A113" s="70" t="s">
        <v>4447</v>
      </c>
      <c r="B113" s="68">
        <v>11.0</v>
      </c>
      <c r="C113" s="69">
        <v>1.0</v>
      </c>
      <c r="D113" s="69">
        <v>195.0</v>
      </c>
      <c r="E113" s="70" t="s">
        <v>4537</v>
      </c>
      <c r="F113" s="69">
        <v>825.0</v>
      </c>
      <c r="G113" s="69">
        <v>108.0</v>
      </c>
      <c r="H113" s="69">
        <v>48.0</v>
      </c>
    </row>
    <row r="114" ht="14.25" customHeight="1">
      <c r="A114" s="70" t="s">
        <v>4447</v>
      </c>
      <c r="B114" s="68">
        <v>11.0</v>
      </c>
      <c r="C114" s="69">
        <v>1.0</v>
      </c>
      <c r="D114" s="69">
        <v>198.0</v>
      </c>
      <c r="E114" s="70" t="s">
        <v>1197</v>
      </c>
      <c r="F114" s="69">
        <v>59.0</v>
      </c>
      <c r="G114" s="69">
        <v>14.0</v>
      </c>
      <c r="H114" s="69">
        <v>2.0</v>
      </c>
    </row>
    <row r="115" ht="14.25" customHeight="1">
      <c r="A115" s="70" t="s">
        <v>4447</v>
      </c>
      <c r="B115" s="68">
        <v>11.0</v>
      </c>
      <c r="C115" s="69">
        <v>1.0</v>
      </c>
      <c r="D115" s="69">
        <v>400.0</v>
      </c>
      <c r="E115" s="70" t="s">
        <v>4538</v>
      </c>
      <c r="F115" s="69">
        <v>491.0</v>
      </c>
      <c r="G115" s="69">
        <v>206.0</v>
      </c>
      <c r="H115" s="69">
        <v>50.0</v>
      </c>
    </row>
    <row r="116" ht="14.25" customHeight="1">
      <c r="A116" s="70" t="s">
        <v>4447</v>
      </c>
      <c r="B116" s="68">
        <v>11.0</v>
      </c>
      <c r="C116" s="69">
        <v>1.0</v>
      </c>
      <c r="D116" s="69">
        <v>402.0</v>
      </c>
      <c r="E116" s="70" t="s">
        <v>4539</v>
      </c>
      <c r="F116" s="69">
        <v>401.0</v>
      </c>
      <c r="G116" s="69">
        <v>89.0</v>
      </c>
      <c r="H116" s="69">
        <v>19.0</v>
      </c>
    </row>
    <row r="117" ht="14.25" customHeight="1">
      <c r="A117" s="70" t="s">
        <v>4447</v>
      </c>
      <c r="B117" s="68">
        <v>11.0</v>
      </c>
      <c r="C117" s="69">
        <v>1.0</v>
      </c>
      <c r="D117" s="69">
        <v>403.0</v>
      </c>
      <c r="E117" s="70" t="s">
        <v>4540</v>
      </c>
      <c r="F117" s="69">
        <v>312.0</v>
      </c>
      <c r="G117" s="69">
        <v>132.0</v>
      </c>
      <c r="H117" s="69">
        <v>31.0</v>
      </c>
    </row>
    <row r="118" ht="14.25" customHeight="1">
      <c r="A118" s="70" t="s">
        <v>4447</v>
      </c>
      <c r="B118" s="68">
        <v>11.0</v>
      </c>
      <c r="C118" s="69">
        <v>1.0</v>
      </c>
      <c r="D118" s="69">
        <v>404.0</v>
      </c>
      <c r="E118" s="70" t="s">
        <v>4541</v>
      </c>
      <c r="F118" s="69">
        <v>383.0</v>
      </c>
      <c r="G118" s="69">
        <v>163.0</v>
      </c>
      <c r="H118" s="69">
        <v>54.0</v>
      </c>
    </row>
    <row r="119" ht="14.25" customHeight="1">
      <c r="A119" s="70" t="s">
        <v>4447</v>
      </c>
      <c r="B119" s="68">
        <v>11.0</v>
      </c>
      <c r="C119" s="69">
        <v>1.0</v>
      </c>
      <c r="D119" s="69">
        <v>405.0</v>
      </c>
      <c r="E119" s="70" t="s">
        <v>4542</v>
      </c>
      <c r="F119" s="69">
        <v>474.0</v>
      </c>
      <c r="G119" s="69">
        <v>163.0</v>
      </c>
      <c r="H119" s="69">
        <v>52.0</v>
      </c>
    </row>
    <row r="120" ht="14.25" customHeight="1">
      <c r="A120" s="70" t="s">
        <v>4447</v>
      </c>
      <c r="B120" s="68">
        <v>11.0</v>
      </c>
      <c r="C120" s="69">
        <v>1.0</v>
      </c>
      <c r="D120" s="69">
        <v>406.0</v>
      </c>
      <c r="E120" s="70" t="s">
        <v>4472</v>
      </c>
      <c r="F120" s="69">
        <v>537.0</v>
      </c>
      <c r="G120" s="69">
        <v>149.0</v>
      </c>
      <c r="H120" s="69">
        <v>36.0</v>
      </c>
    </row>
    <row r="121" ht="14.25" customHeight="1">
      <c r="A121" s="70" t="s">
        <v>4447</v>
      </c>
      <c r="B121" s="68">
        <v>11.0</v>
      </c>
      <c r="C121" s="69">
        <v>1.0</v>
      </c>
      <c r="D121" s="69">
        <v>407.0</v>
      </c>
      <c r="E121" s="70" t="s">
        <v>4543</v>
      </c>
      <c r="F121" s="69">
        <v>582.0</v>
      </c>
      <c r="G121" s="69">
        <v>147.0</v>
      </c>
      <c r="H121" s="69">
        <v>44.0</v>
      </c>
    </row>
    <row r="122" ht="14.25" customHeight="1">
      <c r="A122" s="70" t="s">
        <v>4447</v>
      </c>
      <c r="B122" s="68">
        <v>11.0</v>
      </c>
      <c r="C122" s="69">
        <v>1.0</v>
      </c>
      <c r="D122" s="69">
        <v>408.0</v>
      </c>
      <c r="E122" s="70" t="s">
        <v>4544</v>
      </c>
      <c r="F122" s="69">
        <v>367.0</v>
      </c>
      <c r="G122" s="69">
        <v>112.0</v>
      </c>
      <c r="H122" s="69">
        <v>39.0</v>
      </c>
    </row>
    <row r="123" ht="14.25" customHeight="1">
      <c r="A123" s="70" t="s">
        <v>4447</v>
      </c>
      <c r="B123" s="68">
        <v>11.0</v>
      </c>
      <c r="C123" s="69">
        <v>1.0</v>
      </c>
      <c r="D123" s="69">
        <v>410.0</v>
      </c>
      <c r="E123" s="70" t="s">
        <v>4545</v>
      </c>
      <c r="F123" s="69">
        <v>393.0</v>
      </c>
      <c r="G123" s="69">
        <v>110.0</v>
      </c>
      <c r="H123" s="69">
        <v>38.0</v>
      </c>
    </row>
    <row r="124" ht="14.25" customHeight="1">
      <c r="A124" s="70" t="s">
        <v>4447</v>
      </c>
      <c r="B124" s="68">
        <v>11.0</v>
      </c>
      <c r="C124" s="69">
        <v>1.0</v>
      </c>
      <c r="D124" s="69">
        <v>411.0</v>
      </c>
      <c r="E124" s="70" t="s">
        <v>4546</v>
      </c>
      <c r="F124" s="69">
        <v>569.0</v>
      </c>
      <c r="G124" s="69">
        <v>56.0</v>
      </c>
      <c r="H124" s="69">
        <v>34.0</v>
      </c>
    </row>
    <row r="125" ht="14.25" customHeight="1">
      <c r="A125" s="70" t="s">
        <v>4447</v>
      </c>
      <c r="B125" s="68">
        <v>11.0</v>
      </c>
      <c r="C125" s="69">
        <v>1.0</v>
      </c>
      <c r="D125" s="69">
        <v>412.0</v>
      </c>
      <c r="E125" s="70" t="s">
        <v>4547</v>
      </c>
      <c r="F125" s="69">
        <v>368.0</v>
      </c>
      <c r="G125" s="69">
        <v>113.0</v>
      </c>
      <c r="H125" s="69">
        <v>39.0</v>
      </c>
    </row>
    <row r="126" ht="14.25" customHeight="1">
      <c r="A126" s="70" t="s">
        <v>4447</v>
      </c>
      <c r="B126" s="68">
        <v>11.0</v>
      </c>
      <c r="C126" s="69">
        <v>1.0</v>
      </c>
      <c r="D126" s="69">
        <v>413.0</v>
      </c>
      <c r="E126" s="70" t="s">
        <v>4548</v>
      </c>
      <c r="F126" s="69">
        <v>551.0</v>
      </c>
      <c r="G126" s="69">
        <v>175.0</v>
      </c>
      <c r="H126" s="69">
        <v>54.0</v>
      </c>
    </row>
    <row r="127" ht="14.25" customHeight="1">
      <c r="A127" s="70" t="s">
        <v>4447</v>
      </c>
      <c r="B127" s="68">
        <v>11.0</v>
      </c>
      <c r="C127" s="69">
        <v>1.0</v>
      </c>
      <c r="D127" s="69">
        <v>414.0</v>
      </c>
      <c r="E127" s="70" t="s">
        <v>4549</v>
      </c>
      <c r="F127" s="69">
        <v>481.0</v>
      </c>
      <c r="G127" s="69">
        <v>157.0</v>
      </c>
      <c r="H127" s="69">
        <v>32.0</v>
      </c>
    </row>
    <row r="128" ht="14.25" customHeight="1">
      <c r="A128" s="70" t="s">
        <v>4447</v>
      </c>
      <c r="B128" s="68">
        <v>11.0</v>
      </c>
      <c r="C128" s="69">
        <v>1.0</v>
      </c>
      <c r="D128" s="69">
        <v>417.0</v>
      </c>
      <c r="E128" s="70" t="s">
        <v>4550</v>
      </c>
      <c r="F128" s="69">
        <v>586.0</v>
      </c>
      <c r="G128" s="69">
        <v>136.0</v>
      </c>
      <c r="H128" s="69">
        <v>36.0</v>
      </c>
    </row>
    <row r="129" ht="14.25" customHeight="1">
      <c r="A129" s="70" t="s">
        <v>4447</v>
      </c>
      <c r="B129" s="68">
        <v>11.0</v>
      </c>
      <c r="C129" s="69">
        <v>1.0</v>
      </c>
      <c r="D129" s="69">
        <v>418.0</v>
      </c>
      <c r="E129" s="70" t="s">
        <v>4551</v>
      </c>
      <c r="F129" s="69">
        <v>642.0</v>
      </c>
      <c r="G129" s="69">
        <v>238.0</v>
      </c>
      <c r="H129" s="69">
        <v>67.0</v>
      </c>
    </row>
    <row r="130" ht="14.25" customHeight="1">
      <c r="A130" s="70" t="s">
        <v>4447</v>
      </c>
      <c r="B130" s="68">
        <v>11.0</v>
      </c>
      <c r="C130" s="69">
        <v>1.0</v>
      </c>
      <c r="D130" s="69">
        <v>420.0</v>
      </c>
      <c r="E130" s="70" t="s">
        <v>4552</v>
      </c>
      <c r="F130" s="69">
        <v>490.0</v>
      </c>
      <c r="G130" s="69">
        <v>147.0</v>
      </c>
      <c r="H130" s="69">
        <v>46.0</v>
      </c>
    </row>
    <row r="131" ht="14.25" customHeight="1">
      <c r="A131" s="70" t="s">
        <v>4447</v>
      </c>
      <c r="B131" s="68">
        <v>11.0</v>
      </c>
      <c r="C131" s="69">
        <v>1.0</v>
      </c>
      <c r="D131" s="69">
        <v>421.0</v>
      </c>
      <c r="E131" s="70" t="s">
        <v>4553</v>
      </c>
      <c r="F131" s="69">
        <v>461.0</v>
      </c>
      <c r="G131" s="69">
        <v>213.0</v>
      </c>
      <c r="H131" s="69">
        <v>83.0</v>
      </c>
    </row>
    <row r="132" ht="14.25" customHeight="1">
      <c r="A132" s="70" t="s">
        <v>4447</v>
      </c>
      <c r="B132" s="68">
        <v>11.0</v>
      </c>
      <c r="C132" s="69">
        <v>1.0</v>
      </c>
      <c r="D132" s="69">
        <v>422.0</v>
      </c>
      <c r="E132" s="70" t="s">
        <v>4554</v>
      </c>
      <c r="F132" s="69">
        <v>469.0</v>
      </c>
      <c r="G132" s="69">
        <v>152.0</v>
      </c>
      <c r="H132" s="69">
        <v>37.0</v>
      </c>
    </row>
    <row r="133" ht="14.25" customHeight="1">
      <c r="A133" s="70" t="s">
        <v>4447</v>
      </c>
      <c r="B133" s="68">
        <v>11.0</v>
      </c>
      <c r="C133" s="69">
        <v>1.0</v>
      </c>
      <c r="D133" s="69">
        <v>423.0</v>
      </c>
      <c r="E133" s="70" t="s">
        <v>4555</v>
      </c>
      <c r="F133" s="69">
        <v>641.0</v>
      </c>
      <c r="G133" s="69">
        <v>178.0</v>
      </c>
      <c r="H133" s="69">
        <v>43.0</v>
      </c>
    </row>
    <row r="134" ht="14.25" customHeight="1">
      <c r="A134" s="70" t="s">
        <v>4447</v>
      </c>
      <c r="B134" s="68">
        <v>11.0</v>
      </c>
      <c r="C134" s="69">
        <v>1.0</v>
      </c>
      <c r="D134" s="69">
        <v>424.0</v>
      </c>
      <c r="E134" s="70" t="s">
        <v>4556</v>
      </c>
      <c r="F134" s="69">
        <v>511.0</v>
      </c>
      <c r="G134" s="69">
        <v>94.0</v>
      </c>
      <c r="H134" s="69">
        <v>27.0</v>
      </c>
    </row>
    <row r="135" ht="14.25" customHeight="1">
      <c r="A135" s="70" t="s">
        <v>4447</v>
      </c>
      <c r="B135" s="68">
        <v>11.0</v>
      </c>
      <c r="C135" s="69">
        <v>1.0</v>
      </c>
      <c r="D135" s="69">
        <v>425.0</v>
      </c>
      <c r="E135" s="70" t="s">
        <v>4557</v>
      </c>
      <c r="F135" s="69">
        <v>1062.0</v>
      </c>
      <c r="G135" s="69">
        <v>160.0</v>
      </c>
      <c r="H135" s="69">
        <v>60.0</v>
      </c>
    </row>
    <row r="136" ht="14.25" customHeight="1">
      <c r="A136" s="70" t="s">
        <v>4447</v>
      </c>
      <c r="B136" s="68">
        <v>11.0</v>
      </c>
      <c r="C136" s="69">
        <v>1.0</v>
      </c>
      <c r="D136" s="69">
        <v>426.0</v>
      </c>
      <c r="E136" s="70" t="s">
        <v>4558</v>
      </c>
      <c r="F136" s="69">
        <v>1138.0</v>
      </c>
      <c r="G136" s="69">
        <v>117.0</v>
      </c>
      <c r="H136" s="69">
        <v>49.0</v>
      </c>
    </row>
    <row r="137" ht="14.25" customHeight="1">
      <c r="A137" s="70" t="s">
        <v>4447</v>
      </c>
      <c r="B137" s="68">
        <v>11.0</v>
      </c>
      <c r="C137" s="69">
        <v>1.0</v>
      </c>
      <c r="D137" s="69">
        <v>427.0</v>
      </c>
      <c r="E137" s="70" t="s">
        <v>4559</v>
      </c>
      <c r="F137" s="69">
        <v>736.0</v>
      </c>
      <c r="G137" s="69">
        <v>71.0</v>
      </c>
      <c r="H137" s="69">
        <v>33.0</v>
      </c>
    </row>
    <row r="138" ht="14.25" customHeight="1">
      <c r="A138" s="70" t="s">
        <v>4447</v>
      </c>
      <c r="B138" s="68">
        <v>11.0</v>
      </c>
      <c r="C138" s="69">
        <v>1.0</v>
      </c>
      <c r="D138" s="69">
        <v>430.0</v>
      </c>
      <c r="E138" s="70" t="s">
        <v>4560</v>
      </c>
      <c r="F138" s="69">
        <v>738.0</v>
      </c>
      <c r="G138" s="69">
        <v>162.0</v>
      </c>
      <c r="H138" s="69">
        <v>55.0</v>
      </c>
    </row>
    <row r="139" ht="14.25" customHeight="1">
      <c r="A139" s="70" t="s">
        <v>4447</v>
      </c>
      <c r="B139" s="68">
        <v>11.0</v>
      </c>
      <c r="C139" s="69">
        <v>1.0</v>
      </c>
      <c r="D139" s="69">
        <v>431.0</v>
      </c>
      <c r="E139" s="70" t="s">
        <v>1243</v>
      </c>
      <c r="F139" s="69">
        <v>996.0</v>
      </c>
      <c r="G139" s="69">
        <v>114.0</v>
      </c>
      <c r="H139" s="69">
        <v>19.0</v>
      </c>
    </row>
    <row r="140" ht="14.25" customHeight="1">
      <c r="A140" s="70" t="s">
        <v>4447</v>
      </c>
      <c r="B140" s="68">
        <v>11.0</v>
      </c>
      <c r="C140" s="69">
        <v>1.0</v>
      </c>
      <c r="D140" s="69">
        <v>432.0</v>
      </c>
      <c r="E140" s="70" t="s">
        <v>1245</v>
      </c>
      <c r="F140" s="69">
        <v>742.0</v>
      </c>
      <c r="G140" s="69">
        <v>75.0</v>
      </c>
      <c r="H140" s="69">
        <v>51.0</v>
      </c>
    </row>
    <row r="141" ht="14.25" customHeight="1">
      <c r="A141" s="70" t="s">
        <v>4447</v>
      </c>
      <c r="B141" s="68">
        <v>11.0</v>
      </c>
      <c r="C141" s="69">
        <v>1.0</v>
      </c>
      <c r="D141" s="69">
        <v>434.0</v>
      </c>
      <c r="E141" s="70" t="s">
        <v>1247</v>
      </c>
      <c r="F141" s="69">
        <v>170.0</v>
      </c>
      <c r="G141" s="69">
        <v>58.0</v>
      </c>
      <c r="H141" s="69">
        <v>8.0</v>
      </c>
    </row>
    <row r="142" ht="14.25" customHeight="1">
      <c r="A142" s="70" t="s">
        <v>4447</v>
      </c>
      <c r="B142" s="68">
        <v>11.0</v>
      </c>
      <c r="C142" s="69">
        <v>1.0</v>
      </c>
      <c r="D142" s="69">
        <v>436.0</v>
      </c>
      <c r="E142" s="70" t="s">
        <v>4561</v>
      </c>
      <c r="F142" s="69">
        <v>76.0</v>
      </c>
      <c r="G142" s="69">
        <v>16.0</v>
      </c>
      <c r="H142" s="69">
        <v>1.0</v>
      </c>
    </row>
    <row r="143" ht="14.25" customHeight="1">
      <c r="A143" s="70" t="s">
        <v>4447</v>
      </c>
      <c r="B143" s="68">
        <v>11.0</v>
      </c>
      <c r="C143" s="69">
        <v>1.0</v>
      </c>
      <c r="D143" s="69">
        <v>437.0</v>
      </c>
      <c r="E143" s="70" t="s">
        <v>4562</v>
      </c>
      <c r="F143" s="69">
        <v>862.0</v>
      </c>
      <c r="G143" s="69">
        <v>147.0</v>
      </c>
      <c r="H143" s="69">
        <v>12.0</v>
      </c>
    </row>
    <row r="144" ht="14.25" customHeight="1">
      <c r="A144" s="70" t="s">
        <v>4447</v>
      </c>
      <c r="B144" s="68">
        <v>11.0</v>
      </c>
      <c r="C144" s="69">
        <v>1.0</v>
      </c>
      <c r="D144" s="69">
        <v>464.0</v>
      </c>
      <c r="E144" s="70" t="s">
        <v>4563</v>
      </c>
      <c r="F144" s="69">
        <v>4.0</v>
      </c>
      <c r="G144" s="69">
        <v>1.0</v>
      </c>
      <c r="H144" s="69">
        <v>0.0</v>
      </c>
    </row>
    <row r="145" ht="14.25" customHeight="1">
      <c r="A145" s="70" t="s">
        <v>4447</v>
      </c>
      <c r="B145" s="68">
        <v>11.0</v>
      </c>
      <c r="C145" s="69">
        <v>1.0</v>
      </c>
      <c r="D145" s="69">
        <v>467.0</v>
      </c>
      <c r="E145" s="70" t="s">
        <v>4564</v>
      </c>
      <c r="F145" s="69">
        <v>227.0</v>
      </c>
      <c r="G145" s="69">
        <v>83.0</v>
      </c>
      <c r="H145" s="69">
        <v>9.0</v>
      </c>
    </row>
    <row r="146" ht="14.25" customHeight="1">
      <c r="A146" s="70" t="s">
        <v>4447</v>
      </c>
      <c r="B146" s="68">
        <v>11.0</v>
      </c>
      <c r="C146" s="69">
        <v>1.0</v>
      </c>
      <c r="D146" s="69">
        <v>468.0</v>
      </c>
      <c r="E146" s="70" t="s">
        <v>1257</v>
      </c>
      <c r="F146" s="69">
        <v>131.0</v>
      </c>
      <c r="G146" s="69">
        <v>29.0</v>
      </c>
      <c r="H146" s="69">
        <v>10.0</v>
      </c>
    </row>
    <row r="147" ht="14.25" customHeight="1">
      <c r="A147" s="70" t="s">
        <v>4447</v>
      </c>
      <c r="B147" s="68">
        <v>11.0</v>
      </c>
      <c r="C147" s="69">
        <v>1.0</v>
      </c>
      <c r="D147" s="69">
        <v>680.0</v>
      </c>
      <c r="E147" s="70" t="s">
        <v>4565</v>
      </c>
      <c r="F147" s="69">
        <v>9.0</v>
      </c>
      <c r="G147" s="69">
        <v>3.0</v>
      </c>
      <c r="H147" s="69">
        <v>1.0</v>
      </c>
    </row>
    <row r="148" ht="14.25" customHeight="1">
      <c r="A148" s="70" t="s">
        <v>4447</v>
      </c>
      <c r="B148" s="68">
        <v>11.0</v>
      </c>
      <c r="C148" s="69">
        <v>1.0</v>
      </c>
      <c r="D148" s="69">
        <v>812.0</v>
      </c>
      <c r="E148" s="70" t="s">
        <v>4566</v>
      </c>
      <c r="F148" s="69">
        <v>6.0</v>
      </c>
      <c r="G148" s="69">
        <v>5.0</v>
      </c>
      <c r="H148" s="69">
        <v>0.0</v>
      </c>
    </row>
    <row r="149" ht="14.25" customHeight="1">
      <c r="A149" s="70" t="s">
        <v>4447</v>
      </c>
      <c r="B149" s="68">
        <v>11.0</v>
      </c>
      <c r="C149" s="69">
        <v>1.0</v>
      </c>
      <c r="D149" s="69">
        <v>898.0</v>
      </c>
      <c r="E149" s="70" t="s">
        <v>4567</v>
      </c>
      <c r="F149" s="69">
        <v>141.0</v>
      </c>
      <c r="G149" s="69">
        <v>26.0</v>
      </c>
      <c r="H149" s="69">
        <v>13.0</v>
      </c>
    </row>
    <row r="150" ht="14.25" customHeight="1">
      <c r="A150" s="70" t="s">
        <v>4447</v>
      </c>
      <c r="B150" s="68">
        <v>12.0</v>
      </c>
      <c r="C150" s="69">
        <v>1.0</v>
      </c>
      <c r="D150" s="69">
        <v>158.0</v>
      </c>
      <c r="E150" s="70" t="s">
        <v>4568</v>
      </c>
      <c r="F150" s="69">
        <v>18.0</v>
      </c>
      <c r="G150" s="69">
        <v>6.0</v>
      </c>
      <c r="H150" s="69">
        <v>0.0</v>
      </c>
    </row>
    <row r="151" ht="14.25" customHeight="1">
      <c r="A151" s="70" t="s">
        <v>4447</v>
      </c>
      <c r="B151" s="68">
        <v>12.0</v>
      </c>
      <c r="C151" s="69">
        <v>1.0</v>
      </c>
      <c r="D151" s="69">
        <v>159.0</v>
      </c>
      <c r="E151" s="70" t="s">
        <v>4569</v>
      </c>
      <c r="F151" s="69">
        <v>16.0</v>
      </c>
      <c r="G151" s="69">
        <v>10.0</v>
      </c>
      <c r="H151" s="69">
        <v>0.0</v>
      </c>
    </row>
    <row r="152" ht="14.25" customHeight="1">
      <c r="A152" s="70" t="s">
        <v>4447</v>
      </c>
      <c r="B152" s="68">
        <v>12.0</v>
      </c>
      <c r="C152" s="69">
        <v>1.0</v>
      </c>
      <c r="D152" s="69">
        <v>161.0</v>
      </c>
      <c r="E152" s="70" t="s">
        <v>4570</v>
      </c>
      <c r="F152" s="69">
        <v>16.0</v>
      </c>
      <c r="G152" s="69">
        <v>9.0</v>
      </c>
      <c r="H152" s="69">
        <v>0.0</v>
      </c>
    </row>
    <row r="153" ht="14.25" customHeight="1">
      <c r="A153" s="70" t="s">
        <v>4447</v>
      </c>
      <c r="B153" s="68">
        <v>12.0</v>
      </c>
      <c r="C153" s="69">
        <v>1.0</v>
      </c>
      <c r="D153" s="69">
        <v>162.0</v>
      </c>
      <c r="E153" s="70" t="s">
        <v>4571</v>
      </c>
      <c r="F153" s="69">
        <v>7.0</v>
      </c>
      <c r="G153" s="69">
        <v>2.0</v>
      </c>
      <c r="H153" s="69">
        <v>0.0</v>
      </c>
    </row>
    <row r="154" ht="14.25" customHeight="1">
      <c r="A154" s="70" t="s">
        <v>4447</v>
      </c>
      <c r="B154" s="68">
        <v>12.0</v>
      </c>
      <c r="C154" s="69">
        <v>1.0</v>
      </c>
      <c r="D154" s="69">
        <v>164.0</v>
      </c>
      <c r="E154" s="70" t="s">
        <v>4572</v>
      </c>
      <c r="F154" s="69">
        <v>2006.0</v>
      </c>
      <c r="G154" s="69">
        <v>152.0</v>
      </c>
      <c r="H154" s="69">
        <v>53.0</v>
      </c>
    </row>
    <row r="155" ht="14.25" customHeight="1">
      <c r="A155" s="70" t="s">
        <v>4447</v>
      </c>
      <c r="B155" s="68">
        <v>12.0</v>
      </c>
      <c r="C155" s="69">
        <v>1.0</v>
      </c>
      <c r="D155" s="69">
        <v>166.0</v>
      </c>
      <c r="E155" s="70" t="s">
        <v>4573</v>
      </c>
      <c r="F155" s="69">
        <v>1569.0</v>
      </c>
      <c r="G155" s="69">
        <v>161.0</v>
      </c>
      <c r="H155" s="69">
        <v>60.0</v>
      </c>
    </row>
    <row r="156" ht="14.25" customHeight="1">
      <c r="A156" s="70" t="s">
        <v>4447</v>
      </c>
      <c r="B156" s="68">
        <v>12.0</v>
      </c>
      <c r="C156" s="69">
        <v>1.0</v>
      </c>
      <c r="D156" s="69">
        <v>167.0</v>
      </c>
      <c r="E156" s="70" t="s">
        <v>4574</v>
      </c>
      <c r="F156" s="69">
        <v>45.0</v>
      </c>
      <c r="G156" s="69">
        <v>13.0</v>
      </c>
      <c r="H156" s="69">
        <v>3.0</v>
      </c>
    </row>
    <row r="157" ht="14.25" customHeight="1">
      <c r="A157" s="70" t="s">
        <v>4447</v>
      </c>
      <c r="B157" s="68">
        <v>12.0</v>
      </c>
      <c r="C157" s="69">
        <v>1.0</v>
      </c>
      <c r="D157" s="69">
        <v>170.0</v>
      </c>
      <c r="E157" s="70" t="s">
        <v>4575</v>
      </c>
      <c r="F157" s="69">
        <v>24.0</v>
      </c>
      <c r="G157" s="69">
        <v>0.0</v>
      </c>
      <c r="H157" s="69">
        <v>0.0</v>
      </c>
    </row>
    <row r="158" ht="14.25" customHeight="1">
      <c r="A158" s="70" t="s">
        <v>4447</v>
      </c>
      <c r="B158" s="68">
        <v>12.0</v>
      </c>
      <c r="C158" s="69">
        <v>1.0</v>
      </c>
      <c r="D158" s="69">
        <v>171.0</v>
      </c>
      <c r="E158" s="70" t="s">
        <v>4576</v>
      </c>
      <c r="F158" s="69">
        <v>10.0</v>
      </c>
      <c r="G158" s="69">
        <v>0.0</v>
      </c>
      <c r="H158" s="69">
        <v>0.0</v>
      </c>
    </row>
    <row r="159" ht="14.25" customHeight="1">
      <c r="A159" s="70" t="s">
        <v>4447</v>
      </c>
      <c r="B159" s="68">
        <v>12.0</v>
      </c>
      <c r="C159" s="69">
        <v>1.0</v>
      </c>
      <c r="D159" s="69">
        <v>510.0</v>
      </c>
      <c r="E159" s="70" t="s">
        <v>4577</v>
      </c>
      <c r="F159" s="69">
        <v>526.0</v>
      </c>
      <c r="G159" s="69">
        <v>107.0</v>
      </c>
      <c r="H159" s="69">
        <v>22.0</v>
      </c>
    </row>
    <row r="160" ht="14.25" customHeight="1">
      <c r="A160" s="70" t="s">
        <v>4447</v>
      </c>
      <c r="B160" s="68">
        <v>12.0</v>
      </c>
      <c r="C160" s="69">
        <v>1.0</v>
      </c>
      <c r="D160" s="69">
        <v>511.0</v>
      </c>
      <c r="E160" s="70" t="s">
        <v>4578</v>
      </c>
      <c r="F160" s="69">
        <v>517.0</v>
      </c>
      <c r="G160" s="69">
        <v>19.0</v>
      </c>
      <c r="H160" s="69">
        <v>11.0</v>
      </c>
    </row>
    <row r="161" ht="14.25" customHeight="1">
      <c r="A161" s="70" t="s">
        <v>4447</v>
      </c>
      <c r="B161" s="68">
        <v>12.0</v>
      </c>
      <c r="C161" s="69">
        <v>1.0</v>
      </c>
      <c r="D161" s="69">
        <v>512.0</v>
      </c>
      <c r="E161" s="70" t="s">
        <v>4579</v>
      </c>
      <c r="F161" s="69">
        <v>396.0</v>
      </c>
      <c r="G161" s="69">
        <v>76.0</v>
      </c>
      <c r="H161" s="69">
        <v>19.0</v>
      </c>
    </row>
    <row r="162" ht="14.25" customHeight="1">
      <c r="A162" s="70" t="s">
        <v>4447</v>
      </c>
      <c r="B162" s="68">
        <v>12.0</v>
      </c>
      <c r="C162" s="69">
        <v>1.0</v>
      </c>
      <c r="D162" s="69">
        <v>513.0</v>
      </c>
      <c r="E162" s="70" t="s">
        <v>4580</v>
      </c>
      <c r="F162" s="69">
        <v>624.0</v>
      </c>
      <c r="G162" s="69">
        <v>25.0</v>
      </c>
      <c r="H162" s="69">
        <v>14.0</v>
      </c>
    </row>
    <row r="163" ht="14.25" customHeight="1">
      <c r="A163" s="70" t="s">
        <v>4447</v>
      </c>
      <c r="B163" s="68">
        <v>12.0</v>
      </c>
      <c r="C163" s="69">
        <v>1.0</v>
      </c>
      <c r="D163" s="69">
        <v>514.0</v>
      </c>
      <c r="E163" s="70" t="s">
        <v>4581</v>
      </c>
      <c r="F163" s="69">
        <v>110.0</v>
      </c>
      <c r="G163" s="69">
        <v>17.0</v>
      </c>
      <c r="H163" s="69">
        <v>1.0</v>
      </c>
    </row>
    <row r="164" ht="14.25" customHeight="1">
      <c r="A164" s="70" t="s">
        <v>4447</v>
      </c>
      <c r="B164" s="68">
        <v>12.0</v>
      </c>
      <c r="C164" s="69">
        <v>1.0</v>
      </c>
      <c r="D164" s="69">
        <v>515.0</v>
      </c>
      <c r="E164" s="70" t="s">
        <v>4582</v>
      </c>
      <c r="F164" s="69">
        <v>775.0</v>
      </c>
      <c r="G164" s="69">
        <v>85.0</v>
      </c>
      <c r="H164" s="69">
        <v>15.0</v>
      </c>
    </row>
    <row r="165" ht="14.25" customHeight="1">
      <c r="A165" s="70" t="s">
        <v>4447</v>
      </c>
      <c r="B165" s="68">
        <v>13.0</v>
      </c>
      <c r="C165" s="69">
        <v>1.0</v>
      </c>
      <c r="D165" s="69">
        <v>16.0</v>
      </c>
      <c r="E165" s="70" t="s">
        <v>4583</v>
      </c>
      <c r="F165" s="69">
        <v>1003.0</v>
      </c>
      <c r="G165" s="69">
        <v>583.0</v>
      </c>
      <c r="H165" s="69">
        <v>130.0</v>
      </c>
    </row>
    <row r="166" ht="14.25" customHeight="1">
      <c r="A166" s="70" t="s">
        <v>4447</v>
      </c>
      <c r="B166" s="68">
        <v>13.0</v>
      </c>
      <c r="C166" s="69">
        <v>1.0</v>
      </c>
      <c r="D166" s="69">
        <v>17.0</v>
      </c>
      <c r="E166" s="70" t="s">
        <v>4584</v>
      </c>
      <c r="F166" s="69">
        <v>696.0</v>
      </c>
      <c r="G166" s="69">
        <v>421.0</v>
      </c>
      <c r="H166" s="69">
        <v>131.0</v>
      </c>
    </row>
    <row r="167" ht="14.25" customHeight="1">
      <c r="A167" s="70" t="s">
        <v>4447</v>
      </c>
      <c r="B167" s="68">
        <v>13.0</v>
      </c>
      <c r="C167" s="69">
        <v>1.0</v>
      </c>
      <c r="D167" s="69">
        <v>515.0</v>
      </c>
      <c r="E167" s="70" t="s">
        <v>4585</v>
      </c>
      <c r="F167" s="69">
        <v>523.0</v>
      </c>
      <c r="G167" s="69">
        <v>315.0</v>
      </c>
      <c r="H167" s="69">
        <v>60.0</v>
      </c>
    </row>
    <row r="168" ht="14.25" customHeight="1">
      <c r="A168" s="70" t="s">
        <v>4447</v>
      </c>
      <c r="B168" s="68">
        <v>13.0</v>
      </c>
      <c r="C168" s="69">
        <v>1.0</v>
      </c>
      <c r="D168" s="69">
        <v>517.0</v>
      </c>
      <c r="E168" s="70" t="s">
        <v>4586</v>
      </c>
      <c r="F168" s="69">
        <v>391.0</v>
      </c>
      <c r="G168" s="69">
        <v>213.0</v>
      </c>
      <c r="H168" s="69">
        <v>97.0</v>
      </c>
    </row>
    <row r="169" ht="14.25" customHeight="1">
      <c r="A169" s="70" t="s">
        <v>4447</v>
      </c>
      <c r="B169" s="68">
        <v>13.0</v>
      </c>
      <c r="C169" s="69">
        <v>1.0</v>
      </c>
      <c r="D169" s="69">
        <v>520.0</v>
      </c>
      <c r="E169" s="70" t="s">
        <v>4587</v>
      </c>
      <c r="F169" s="69">
        <v>460.0</v>
      </c>
      <c r="G169" s="69">
        <v>283.0</v>
      </c>
      <c r="H169" s="69">
        <v>70.0</v>
      </c>
    </row>
    <row r="170" ht="14.25" customHeight="1">
      <c r="A170" s="70" t="s">
        <v>4447</v>
      </c>
      <c r="B170" s="68">
        <v>13.0</v>
      </c>
      <c r="C170" s="69">
        <v>1.0</v>
      </c>
      <c r="D170" s="69">
        <v>810.0</v>
      </c>
      <c r="E170" s="70" t="s">
        <v>1305</v>
      </c>
      <c r="F170" s="69">
        <v>4.0</v>
      </c>
      <c r="G170" s="69">
        <v>2.0</v>
      </c>
      <c r="H170" s="69">
        <v>0.0</v>
      </c>
    </row>
    <row r="171" ht="14.25" customHeight="1">
      <c r="A171" s="70" t="s">
        <v>4447</v>
      </c>
      <c r="B171" s="68">
        <v>13.0</v>
      </c>
      <c r="C171" s="69">
        <v>1.0</v>
      </c>
      <c r="D171" s="69">
        <v>813.0</v>
      </c>
      <c r="E171" s="70" t="s">
        <v>4588</v>
      </c>
      <c r="F171" s="69">
        <v>50.0</v>
      </c>
      <c r="G171" s="69">
        <v>24.0</v>
      </c>
      <c r="H171" s="69">
        <v>0.0</v>
      </c>
    </row>
    <row r="172" ht="14.25" customHeight="1">
      <c r="A172" s="70" t="s">
        <v>4447</v>
      </c>
      <c r="B172" s="68">
        <v>13.0</v>
      </c>
      <c r="C172" s="69">
        <v>1.0</v>
      </c>
      <c r="D172" s="69">
        <v>815.0</v>
      </c>
      <c r="E172" s="70" t="s">
        <v>1309</v>
      </c>
      <c r="F172" s="69">
        <v>9.0</v>
      </c>
      <c r="G172" s="69">
        <v>5.0</v>
      </c>
      <c r="H172" s="69">
        <v>1.0</v>
      </c>
    </row>
    <row r="173" ht="14.25" customHeight="1">
      <c r="A173" s="70" t="s">
        <v>4447</v>
      </c>
      <c r="B173" s="68">
        <v>13.0</v>
      </c>
      <c r="C173" s="69">
        <v>1.0</v>
      </c>
      <c r="D173" s="69">
        <v>860.0</v>
      </c>
      <c r="E173" s="70" t="s">
        <v>1311</v>
      </c>
      <c r="F173" s="69">
        <v>6.0</v>
      </c>
      <c r="G173" s="69">
        <v>3.0</v>
      </c>
      <c r="H173" s="69">
        <v>0.0</v>
      </c>
    </row>
    <row r="174" ht="14.25" customHeight="1">
      <c r="A174" s="70" t="s">
        <v>4447</v>
      </c>
      <c r="B174" s="68">
        <v>14.0</v>
      </c>
      <c r="C174" s="69">
        <v>1.0</v>
      </c>
      <c r="D174" s="69">
        <v>6.0</v>
      </c>
      <c r="E174" s="70" t="s">
        <v>1313</v>
      </c>
      <c r="F174" s="69">
        <v>109.0</v>
      </c>
      <c r="G174" s="69">
        <v>38.0</v>
      </c>
      <c r="H174" s="69">
        <v>11.0</v>
      </c>
    </row>
    <row r="175" ht="14.25" customHeight="1">
      <c r="A175" s="70" t="s">
        <v>4447</v>
      </c>
      <c r="B175" s="68">
        <v>14.0</v>
      </c>
      <c r="C175" s="69">
        <v>1.0</v>
      </c>
      <c r="D175" s="69">
        <v>22.0</v>
      </c>
      <c r="E175" s="70" t="s">
        <v>4589</v>
      </c>
      <c r="F175" s="69">
        <v>916.0</v>
      </c>
      <c r="G175" s="69">
        <v>405.0</v>
      </c>
      <c r="H175" s="69">
        <v>96.0</v>
      </c>
    </row>
    <row r="176" ht="14.25" customHeight="1">
      <c r="A176" s="70" t="s">
        <v>4447</v>
      </c>
      <c r="B176" s="68">
        <v>14.0</v>
      </c>
      <c r="C176" s="69">
        <v>1.0</v>
      </c>
      <c r="D176" s="69">
        <v>23.0</v>
      </c>
      <c r="E176" s="70" t="s">
        <v>4590</v>
      </c>
      <c r="F176" s="69">
        <v>826.0</v>
      </c>
      <c r="G176" s="69">
        <v>439.0</v>
      </c>
      <c r="H176" s="69">
        <v>95.0</v>
      </c>
    </row>
    <row r="177" ht="14.25" customHeight="1">
      <c r="A177" s="70" t="s">
        <v>4447</v>
      </c>
      <c r="B177" s="68">
        <v>14.0</v>
      </c>
      <c r="C177" s="69">
        <v>1.0</v>
      </c>
      <c r="D177" s="69">
        <v>546.0</v>
      </c>
      <c r="E177" s="70" t="s">
        <v>4591</v>
      </c>
      <c r="F177" s="69">
        <v>479.0</v>
      </c>
      <c r="G177" s="69">
        <v>236.0</v>
      </c>
      <c r="H177" s="69">
        <v>45.0</v>
      </c>
    </row>
    <row r="178" ht="14.25" customHeight="1">
      <c r="A178" s="70" t="s">
        <v>4447</v>
      </c>
      <c r="B178" s="68">
        <v>14.0</v>
      </c>
      <c r="C178" s="69">
        <v>1.0</v>
      </c>
      <c r="D178" s="69">
        <v>549.0</v>
      </c>
      <c r="E178" s="70" t="s">
        <v>1321</v>
      </c>
      <c r="F178" s="69">
        <v>26.0</v>
      </c>
      <c r="G178" s="69">
        <v>8.0</v>
      </c>
      <c r="H178" s="69">
        <v>1.0</v>
      </c>
    </row>
    <row r="179" ht="14.25" customHeight="1">
      <c r="A179" s="70" t="s">
        <v>4447</v>
      </c>
      <c r="B179" s="68">
        <v>14.0</v>
      </c>
      <c r="C179" s="69">
        <v>1.0</v>
      </c>
      <c r="D179" s="69">
        <v>550.0</v>
      </c>
      <c r="E179" s="70" t="s">
        <v>4592</v>
      </c>
      <c r="F179" s="69">
        <v>472.0</v>
      </c>
      <c r="G179" s="69">
        <v>240.0</v>
      </c>
      <c r="H179" s="69">
        <v>53.0</v>
      </c>
    </row>
    <row r="180" ht="14.25" customHeight="1">
      <c r="A180" s="70" t="s">
        <v>4447</v>
      </c>
      <c r="B180" s="68">
        <v>14.0</v>
      </c>
      <c r="C180" s="69">
        <v>1.0</v>
      </c>
      <c r="D180" s="69">
        <v>551.0</v>
      </c>
      <c r="E180" s="70" t="s">
        <v>4593</v>
      </c>
      <c r="F180" s="69">
        <v>2.0</v>
      </c>
      <c r="G180" s="69">
        <v>1.0</v>
      </c>
      <c r="H180" s="69">
        <v>0.0</v>
      </c>
    </row>
    <row r="181" ht="14.25" customHeight="1">
      <c r="A181" s="70" t="s">
        <v>4447</v>
      </c>
      <c r="B181" s="68">
        <v>14.0</v>
      </c>
      <c r="C181" s="69">
        <v>1.0</v>
      </c>
      <c r="D181" s="69">
        <v>552.0</v>
      </c>
      <c r="E181" s="70" t="s">
        <v>1327</v>
      </c>
      <c r="F181" s="69">
        <v>76.0</v>
      </c>
      <c r="G181" s="69">
        <v>41.0</v>
      </c>
      <c r="H181" s="69">
        <v>5.0</v>
      </c>
    </row>
    <row r="182" ht="14.25" customHeight="1">
      <c r="A182" s="70" t="s">
        <v>4447</v>
      </c>
      <c r="B182" s="68">
        <v>14.0</v>
      </c>
      <c r="C182" s="69">
        <v>1.0</v>
      </c>
      <c r="D182" s="69">
        <v>652.0</v>
      </c>
      <c r="E182" s="70" t="s">
        <v>4594</v>
      </c>
      <c r="F182" s="69">
        <v>8.0</v>
      </c>
      <c r="G182" s="69">
        <v>3.0</v>
      </c>
      <c r="H182" s="69">
        <v>0.0</v>
      </c>
    </row>
    <row r="183" ht="14.25" customHeight="1">
      <c r="A183" s="70" t="s">
        <v>4447</v>
      </c>
      <c r="B183" s="68">
        <v>15.0</v>
      </c>
      <c r="C183" s="69">
        <v>1.0</v>
      </c>
      <c r="D183" s="69">
        <v>15.0</v>
      </c>
      <c r="E183" s="70" t="s">
        <v>1331</v>
      </c>
      <c r="F183" s="69">
        <v>129.0</v>
      </c>
      <c r="G183" s="69">
        <v>24.0</v>
      </c>
      <c r="H183" s="69">
        <v>6.0</v>
      </c>
    </row>
    <row r="184" ht="14.25" customHeight="1">
      <c r="A184" s="70" t="s">
        <v>4447</v>
      </c>
      <c r="B184" s="68">
        <v>15.0</v>
      </c>
      <c r="C184" s="69">
        <v>1.0</v>
      </c>
      <c r="D184" s="69">
        <v>16.0</v>
      </c>
      <c r="E184" s="70" t="s">
        <v>1333</v>
      </c>
      <c r="F184" s="69">
        <v>1.0</v>
      </c>
      <c r="G184" s="69">
        <v>1.0</v>
      </c>
      <c r="H184" s="69">
        <v>0.0</v>
      </c>
    </row>
    <row r="185" ht="14.25" customHeight="1">
      <c r="A185" s="70" t="s">
        <v>4447</v>
      </c>
      <c r="B185" s="68">
        <v>15.0</v>
      </c>
      <c r="C185" s="69">
        <v>1.0</v>
      </c>
      <c r="D185" s="69">
        <v>18.0</v>
      </c>
      <c r="E185" s="70" t="s">
        <v>1335</v>
      </c>
      <c r="F185" s="69">
        <v>175.0</v>
      </c>
      <c r="G185" s="69">
        <v>41.0</v>
      </c>
      <c r="H185" s="69">
        <v>14.0</v>
      </c>
    </row>
    <row r="186" ht="14.25" customHeight="1">
      <c r="A186" s="70" t="s">
        <v>4447</v>
      </c>
      <c r="B186" s="68">
        <v>15.0</v>
      </c>
      <c r="C186" s="69">
        <v>1.0</v>
      </c>
      <c r="D186" s="69">
        <v>122.0</v>
      </c>
      <c r="E186" s="70" t="s">
        <v>4595</v>
      </c>
      <c r="F186" s="69">
        <v>1214.0</v>
      </c>
      <c r="G186" s="69">
        <v>121.0</v>
      </c>
      <c r="H186" s="69">
        <v>75.0</v>
      </c>
    </row>
    <row r="187" ht="14.25" customHeight="1">
      <c r="A187" s="70" t="s">
        <v>4447</v>
      </c>
      <c r="B187" s="68">
        <v>15.0</v>
      </c>
      <c r="C187" s="69">
        <v>1.0</v>
      </c>
      <c r="D187" s="69">
        <v>123.0</v>
      </c>
      <c r="E187" s="70" t="s">
        <v>1339</v>
      </c>
      <c r="F187" s="69">
        <v>828.0</v>
      </c>
      <c r="G187" s="69">
        <v>123.0</v>
      </c>
      <c r="H187" s="69">
        <v>59.0</v>
      </c>
    </row>
    <row r="188" ht="14.25" customHeight="1">
      <c r="A188" s="70" t="s">
        <v>4447</v>
      </c>
      <c r="B188" s="68">
        <v>15.0</v>
      </c>
      <c r="C188" s="69">
        <v>1.0</v>
      </c>
      <c r="D188" s="69">
        <v>140.0</v>
      </c>
      <c r="E188" s="70" t="s">
        <v>4596</v>
      </c>
      <c r="F188" s="69">
        <v>17.0</v>
      </c>
      <c r="G188" s="69">
        <v>2.0</v>
      </c>
      <c r="H188" s="69">
        <v>0.0</v>
      </c>
    </row>
    <row r="189" ht="14.25" customHeight="1">
      <c r="A189" s="70" t="s">
        <v>4447</v>
      </c>
      <c r="B189" s="68">
        <v>15.0</v>
      </c>
      <c r="C189" s="69">
        <v>1.0</v>
      </c>
      <c r="D189" s="69">
        <v>780.0</v>
      </c>
      <c r="E189" s="70" t="s">
        <v>4597</v>
      </c>
      <c r="F189" s="69">
        <v>111.0</v>
      </c>
      <c r="G189" s="69">
        <v>15.0</v>
      </c>
      <c r="H189" s="69">
        <v>6.0</v>
      </c>
    </row>
    <row r="190" ht="14.25" customHeight="1">
      <c r="A190" s="70" t="s">
        <v>4447</v>
      </c>
      <c r="B190" s="68">
        <v>15.0</v>
      </c>
      <c r="C190" s="69">
        <v>1.0</v>
      </c>
      <c r="D190" s="69">
        <v>782.0</v>
      </c>
      <c r="E190" s="70" t="s">
        <v>4598</v>
      </c>
      <c r="F190" s="69">
        <v>599.0</v>
      </c>
      <c r="G190" s="69">
        <v>124.0</v>
      </c>
      <c r="H190" s="69">
        <v>44.0</v>
      </c>
    </row>
    <row r="191" ht="14.25" customHeight="1">
      <c r="A191" s="70" t="s">
        <v>4447</v>
      </c>
      <c r="B191" s="68">
        <v>15.0</v>
      </c>
      <c r="C191" s="69">
        <v>1.0</v>
      </c>
      <c r="D191" s="69">
        <v>784.0</v>
      </c>
      <c r="E191" s="70" t="s">
        <v>1347</v>
      </c>
      <c r="F191" s="69">
        <v>658.0</v>
      </c>
      <c r="G191" s="69">
        <v>91.0</v>
      </c>
      <c r="H191" s="69">
        <v>48.0</v>
      </c>
    </row>
    <row r="192" ht="14.25" customHeight="1">
      <c r="A192" s="70" t="s">
        <v>4447</v>
      </c>
      <c r="B192" s="68">
        <v>15.0</v>
      </c>
      <c r="C192" s="69">
        <v>1.0</v>
      </c>
      <c r="D192" s="69">
        <v>848.0</v>
      </c>
      <c r="E192" s="70" t="s">
        <v>1349</v>
      </c>
      <c r="F192" s="69">
        <v>495.0</v>
      </c>
      <c r="G192" s="69">
        <v>76.0</v>
      </c>
      <c r="H192" s="69">
        <v>39.0</v>
      </c>
    </row>
    <row r="193" ht="14.25" customHeight="1">
      <c r="A193" s="70" t="s">
        <v>4447</v>
      </c>
      <c r="B193" s="68">
        <v>15.0</v>
      </c>
      <c r="C193" s="69">
        <v>1.0</v>
      </c>
      <c r="D193" s="69">
        <v>856.0</v>
      </c>
      <c r="E193" s="70" t="s">
        <v>1351</v>
      </c>
      <c r="F193" s="69">
        <v>7.0</v>
      </c>
      <c r="G193" s="69">
        <v>7.0</v>
      </c>
      <c r="H193" s="69">
        <v>0.0</v>
      </c>
    </row>
    <row r="194" ht="14.25" customHeight="1">
      <c r="A194" s="70" t="s">
        <v>4447</v>
      </c>
      <c r="B194" s="68">
        <v>16.0</v>
      </c>
      <c r="C194" s="69">
        <v>1.0</v>
      </c>
      <c r="D194" s="69">
        <v>45.0</v>
      </c>
      <c r="E194" s="70" t="s">
        <v>4599</v>
      </c>
      <c r="F194" s="69">
        <v>1850.0</v>
      </c>
      <c r="G194" s="69">
        <v>423.0</v>
      </c>
      <c r="H194" s="69">
        <v>142.0</v>
      </c>
    </row>
    <row r="195" ht="14.25" customHeight="1">
      <c r="A195" s="70" t="s">
        <v>4447</v>
      </c>
      <c r="B195" s="68">
        <v>16.0</v>
      </c>
      <c r="C195" s="69">
        <v>1.0</v>
      </c>
      <c r="D195" s="69">
        <v>46.0</v>
      </c>
      <c r="E195" s="70" t="s">
        <v>4600</v>
      </c>
      <c r="F195" s="69">
        <v>83.0</v>
      </c>
      <c r="G195" s="69">
        <v>18.0</v>
      </c>
      <c r="H195" s="69">
        <v>3.0</v>
      </c>
    </row>
    <row r="196" ht="14.25" customHeight="1">
      <c r="A196" s="70" t="s">
        <v>4447</v>
      </c>
      <c r="B196" s="68">
        <v>16.0</v>
      </c>
      <c r="C196" s="69">
        <v>1.0</v>
      </c>
      <c r="D196" s="69">
        <v>92.0</v>
      </c>
      <c r="E196" s="70" t="s">
        <v>1357</v>
      </c>
      <c r="F196" s="69">
        <v>1866.0</v>
      </c>
      <c r="G196" s="69">
        <v>453.0</v>
      </c>
      <c r="H196" s="69">
        <v>162.0</v>
      </c>
    </row>
    <row r="197" ht="14.25" customHeight="1">
      <c r="A197" s="70" t="s">
        <v>4447</v>
      </c>
      <c r="B197" s="68">
        <v>16.0</v>
      </c>
      <c r="C197" s="69">
        <v>1.0</v>
      </c>
      <c r="D197" s="69">
        <v>772.0</v>
      </c>
      <c r="E197" s="70" t="s">
        <v>4601</v>
      </c>
      <c r="F197" s="69">
        <v>552.0</v>
      </c>
      <c r="G197" s="69">
        <v>64.0</v>
      </c>
      <c r="H197" s="69">
        <v>19.0</v>
      </c>
    </row>
    <row r="198" ht="14.25" customHeight="1">
      <c r="A198" s="70" t="s">
        <v>4447</v>
      </c>
      <c r="B198" s="68">
        <v>16.0</v>
      </c>
      <c r="C198" s="69">
        <v>1.0</v>
      </c>
      <c r="D198" s="69">
        <v>774.0</v>
      </c>
      <c r="E198" s="70" t="s">
        <v>1361</v>
      </c>
      <c r="F198" s="69">
        <v>534.0</v>
      </c>
      <c r="G198" s="69">
        <v>82.0</v>
      </c>
      <c r="H198" s="69">
        <v>38.0</v>
      </c>
    </row>
    <row r="199" ht="14.25" customHeight="1">
      <c r="A199" s="70" t="s">
        <v>4447</v>
      </c>
      <c r="B199" s="68">
        <v>16.0</v>
      </c>
      <c r="C199" s="69">
        <v>1.0</v>
      </c>
      <c r="D199" s="69">
        <v>775.0</v>
      </c>
      <c r="E199" s="70" t="s">
        <v>1363</v>
      </c>
      <c r="F199" s="69">
        <v>567.0</v>
      </c>
      <c r="G199" s="69">
        <v>258.0</v>
      </c>
      <c r="H199" s="69">
        <v>67.0</v>
      </c>
    </row>
    <row r="200" ht="14.25" customHeight="1">
      <c r="A200" s="70" t="s">
        <v>4447</v>
      </c>
      <c r="B200" s="68">
        <v>16.0</v>
      </c>
      <c r="C200" s="69">
        <v>1.0</v>
      </c>
      <c r="D200" s="69">
        <v>776.0</v>
      </c>
      <c r="E200" s="70" t="s">
        <v>1365</v>
      </c>
      <c r="F200" s="69">
        <v>639.0</v>
      </c>
      <c r="G200" s="69">
        <v>176.0</v>
      </c>
      <c r="H200" s="69">
        <v>70.0</v>
      </c>
    </row>
    <row r="201" ht="14.25" customHeight="1">
      <c r="A201" s="70" t="s">
        <v>4447</v>
      </c>
      <c r="B201" s="68">
        <v>16.0</v>
      </c>
      <c r="C201" s="69">
        <v>1.0</v>
      </c>
      <c r="D201" s="69">
        <v>780.0</v>
      </c>
      <c r="E201" s="70" t="s">
        <v>4602</v>
      </c>
      <c r="F201" s="69">
        <v>1.0</v>
      </c>
      <c r="G201" s="69">
        <v>0.0</v>
      </c>
      <c r="H201" s="69">
        <v>1.0</v>
      </c>
    </row>
    <row r="202" ht="14.25" customHeight="1">
      <c r="A202" s="70" t="s">
        <v>4447</v>
      </c>
      <c r="B202" s="68">
        <v>16.0</v>
      </c>
      <c r="C202" s="69">
        <v>1.0</v>
      </c>
      <c r="D202" s="69">
        <v>787.0</v>
      </c>
      <c r="E202" s="70" t="s">
        <v>1369</v>
      </c>
      <c r="F202" s="69">
        <v>36.0</v>
      </c>
      <c r="G202" s="69">
        <v>2.0</v>
      </c>
      <c r="H202" s="69">
        <v>0.0</v>
      </c>
    </row>
    <row r="203" ht="14.25" customHeight="1">
      <c r="A203" s="70" t="s">
        <v>4447</v>
      </c>
      <c r="B203" s="68">
        <v>16.0</v>
      </c>
      <c r="C203" s="69">
        <v>1.0</v>
      </c>
      <c r="D203" s="69">
        <v>788.0</v>
      </c>
      <c r="E203" s="70" t="s">
        <v>1371</v>
      </c>
      <c r="F203" s="69">
        <v>40.0</v>
      </c>
      <c r="G203" s="69">
        <v>5.0</v>
      </c>
      <c r="H203" s="69">
        <v>3.0</v>
      </c>
    </row>
    <row r="204" ht="14.25" customHeight="1">
      <c r="A204" s="70" t="s">
        <v>4447</v>
      </c>
      <c r="B204" s="68">
        <v>22.0</v>
      </c>
      <c r="C204" s="69">
        <v>1.0</v>
      </c>
      <c r="D204" s="69">
        <v>3.0</v>
      </c>
      <c r="E204" s="70" t="s">
        <v>4603</v>
      </c>
      <c r="F204" s="69">
        <v>898.0</v>
      </c>
      <c r="G204" s="69">
        <v>147.0</v>
      </c>
      <c r="H204" s="69">
        <v>71.0</v>
      </c>
    </row>
    <row r="205" ht="14.25" customHeight="1">
      <c r="A205" s="70" t="s">
        <v>4447</v>
      </c>
      <c r="B205" s="68">
        <v>22.0</v>
      </c>
      <c r="C205" s="69">
        <v>1.0</v>
      </c>
      <c r="D205" s="69">
        <v>4.0</v>
      </c>
      <c r="E205" s="70" t="s">
        <v>4604</v>
      </c>
      <c r="F205" s="69">
        <v>622.0</v>
      </c>
      <c r="G205" s="69">
        <v>164.0</v>
      </c>
      <c r="H205" s="69">
        <v>61.0</v>
      </c>
    </row>
    <row r="206" ht="14.25" customHeight="1">
      <c r="A206" s="70" t="s">
        <v>4447</v>
      </c>
      <c r="B206" s="68">
        <v>22.0</v>
      </c>
      <c r="C206" s="69">
        <v>1.0</v>
      </c>
      <c r="D206" s="69">
        <v>10.0</v>
      </c>
      <c r="E206" s="70" t="s">
        <v>4605</v>
      </c>
      <c r="F206" s="69">
        <v>570.0</v>
      </c>
      <c r="G206" s="69">
        <v>122.0</v>
      </c>
      <c r="H206" s="69">
        <v>54.0</v>
      </c>
    </row>
    <row r="207" ht="14.25" customHeight="1">
      <c r="A207" s="70" t="s">
        <v>4447</v>
      </c>
      <c r="B207" s="68">
        <v>22.0</v>
      </c>
      <c r="C207" s="69">
        <v>1.0</v>
      </c>
      <c r="D207" s="69">
        <v>32.0</v>
      </c>
      <c r="E207" s="70" t="s">
        <v>4606</v>
      </c>
      <c r="F207" s="69">
        <v>5.0</v>
      </c>
      <c r="G207" s="69">
        <v>3.0</v>
      </c>
      <c r="H207" s="69">
        <v>1.0</v>
      </c>
    </row>
    <row r="208" ht="14.25" customHeight="1">
      <c r="A208" s="70" t="s">
        <v>4447</v>
      </c>
      <c r="B208" s="68">
        <v>22.0</v>
      </c>
      <c r="C208" s="69">
        <v>1.0</v>
      </c>
      <c r="D208" s="69">
        <v>42.0</v>
      </c>
      <c r="E208" s="70" t="s">
        <v>4607</v>
      </c>
      <c r="F208" s="69">
        <v>53.0</v>
      </c>
      <c r="G208" s="69">
        <v>28.0</v>
      </c>
      <c r="H208" s="69">
        <v>9.0</v>
      </c>
    </row>
    <row r="209" ht="14.25" customHeight="1">
      <c r="A209" s="70" t="s">
        <v>4447</v>
      </c>
      <c r="B209" s="68">
        <v>22.0</v>
      </c>
      <c r="C209" s="69">
        <v>1.0</v>
      </c>
      <c r="D209" s="69">
        <v>55.0</v>
      </c>
      <c r="E209" s="70" t="s">
        <v>4608</v>
      </c>
      <c r="F209" s="69">
        <v>60.0</v>
      </c>
      <c r="G209" s="69">
        <v>31.0</v>
      </c>
      <c r="H209" s="69">
        <v>4.0</v>
      </c>
    </row>
    <row r="210" ht="14.25" customHeight="1">
      <c r="A210" s="70" t="s">
        <v>4447</v>
      </c>
      <c r="B210" s="68">
        <v>22.0</v>
      </c>
      <c r="C210" s="69">
        <v>1.0</v>
      </c>
      <c r="D210" s="69">
        <v>60.0</v>
      </c>
      <c r="E210" s="70" t="s">
        <v>4609</v>
      </c>
      <c r="F210" s="69">
        <v>599.0</v>
      </c>
      <c r="G210" s="69">
        <v>207.0</v>
      </c>
      <c r="H210" s="69">
        <v>44.0</v>
      </c>
    </row>
    <row r="211" ht="14.25" customHeight="1">
      <c r="A211" s="70" t="s">
        <v>4447</v>
      </c>
      <c r="B211" s="68">
        <v>23.0</v>
      </c>
      <c r="C211" s="69">
        <v>1.0</v>
      </c>
      <c r="D211" s="69">
        <v>10.0</v>
      </c>
      <c r="E211" s="70" t="s">
        <v>4610</v>
      </c>
      <c r="F211" s="69">
        <v>456.0</v>
      </c>
      <c r="G211" s="69">
        <v>129.0</v>
      </c>
      <c r="H211" s="69">
        <v>46.0</v>
      </c>
    </row>
    <row r="212" ht="14.25" customHeight="1">
      <c r="A212" s="70" t="s">
        <v>4447</v>
      </c>
      <c r="B212" s="68">
        <v>23.0</v>
      </c>
      <c r="C212" s="69">
        <v>1.0</v>
      </c>
      <c r="D212" s="69">
        <v>20.0</v>
      </c>
      <c r="E212" s="70" t="s">
        <v>4611</v>
      </c>
      <c r="F212" s="69">
        <v>420.0</v>
      </c>
      <c r="G212" s="69">
        <v>85.0</v>
      </c>
      <c r="H212" s="69">
        <v>48.0</v>
      </c>
    </row>
    <row r="213" ht="14.25" customHeight="1">
      <c r="A213" s="70" t="s">
        <v>4447</v>
      </c>
      <c r="B213" s="68">
        <v>25.0</v>
      </c>
      <c r="C213" s="69">
        <v>1.0</v>
      </c>
      <c r="D213" s="69">
        <v>70.0</v>
      </c>
      <c r="E213" s="70" t="s">
        <v>4612</v>
      </c>
      <c r="F213" s="69">
        <v>87.0</v>
      </c>
      <c r="G213" s="69">
        <v>73.0</v>
      </c>
      <c r="H213" s="69">
        <v>1.0</v>
      </c>
    </row>
    <row r="214" ht="14.25" customHeight="1">
      <c r="A214" s="70" t="s">
        <v>4447</v>
      </c>
      <c r="B214" s="68">
        <v>31.0</v>
      </c>
      <c r="C214" s="69">
        <v>1.0</v>
      </c>
      <c r="D214" s="69">
        <v>11.0</v>
      </c>
      <c r="E214" s="70" t="s">
        <v>1391</v>
      </c>
      <c r="F214" s="69">
        <v>746.0</v>
      </c>
      <c r="G214" s="69">
        <v>236.0</v>
      </c>
      <c r="H214" s="69">
        <v>53.0</v>
      </c>
    </row>
    <row r="215" ht="14.25" customHeight="1">
      <c r="A215" s="70" t="s">
        <v>4447</v>
      </c>
      <c r="B215" s="68">
        <v>31.0</v>
      </c>
      <c r="C215" s="69">
        <v>1.0</v>
      </c>
      <c r="D215" s="69">
        <v>15.0</v>
      </c>
      <c r="E215" s="70" t="s">
        <v>4613</v>
      </c>
      <c r="F215" s="69">
        <v>1126.0</v>
      </c>
      <c r="G215" s="69">
        <v>336.0</v>
      </c>
      <c r="H215" s="69">
        <v>99.0</v>
      </c>
    </row>
    <row r="216" ht="14.25" customHeight="1">
      <c r="A216" s="70" t="s">
        <v>4447</v>
      </c>
      <c r="B216" s="68">
        <v>31.0</v>
      </c>
      <c r="C216" s="69">
        <v>1.0</v>
      </c>
      <c r="D216" s="69">
        <v>16.0</v>
      </c>
      <c r="E216" s="70" t="s">
        <v>4614</v>
      </c>
      <c r="F216" s="69">
        <v>307.0</v>
      </c>
      <c r="G216" s="69">
        <v>61.0</v>
      </c>
      <c r="H216" s="69">
        <v>27.0</v>
      </c>
    </row>
    <row r="217" ht="14.25" customHeight="1">
      <c r="A217" s="70" t="s">
        <v>4447</v>
      </c>
      <c r="B217" s="68">
        <v>31.0</v>
      </c>
      <c r="C217" s="69">
        <v>1.0</v>
      </c>
      <c r="D217" s="69">
        <v>20.0</v>
      </c>
      <c r="E217" s="70" t="s">
        <v>4615</v>
      </c>
      <c r="F217" s="69">
        <v>1454.0</v>
      </c>
      <c r="G217" s="69">
        <v>287.0</v>
      </c>
      <c r="H217" s="69">
        <v>115.0</v>
      </c>
    </row>
    <row r="218" ht="14.25" customHeight="1">
      <c r="A218" s="70" t="s">
        <v>4447</v>
      </c>
      <c r="B218" s="68">
        <v>31.0</v>
      </c>
      <c r="C218" s="69">
        <v>1.0</v>
      </c>
      <c r="D218" s="69">
        <v>22.0</v>
      </c>
      <c r="E218" s="70" t="s">
        <v>4616</v>
      </c>
      <c r="F218" s="69">
        <v>62.0</v>
      </c>
      <c r="G218" s="69">
        <v>26.0</v>
      </c>
      <c r="H218" s="69">
        <v>5.0</v>
      </c>
    </row>
    <row r="219" ht="14.25" customHeight="1">
      <c r="A219" s="70" t="s">
        <v>4447</v>
      </c>
      <c r="B219" s="68">
        <v>31.0</v>
      </c>
      <c r="C219" s="69">
        <v>1.0</v>
      </c>
      <c r="D219" s="69">
        <v>30.0</v>
      </c>
      <c r="E219" s="70" t="s">
        <v>4617</v>
      </c>
      <c r="F219" s="69">
        <v>112.0</v>
      </c>
      <c r="G219" s="69">
        <v>58.0</v>
      </c>
      <c r="H219" s="69">
        <v>11.0</v>
      </c>
    </row>
    <row r="220" ht="14.25" customHeight="1">
      <c r="A220" s="70" t="s">
        <v>4447</v>
      </c>
      <c r="B220" s="68">
        <v>31.0</v>
      </c>
      <c r="C220" s="69">
        <v>1.0</v>
      </c>
      <c r="D220" s="69">
        <v>40.0</v>
      </c>
      <c r="E220" s="70" t="s">
        <v>4618</v>
      </c>
      <c r="F220" s="69">
        <v>187.0</v>
      </c>
      <c r="G220" s="69">
        <v>104.0</v>
      </c>
      <c r="H220" s="69">
        <v>22.0</v>
      </c>
    </row>
    <row r="221" ht="14.25" customHeight="1">
      <c r="A221" s="70" t="s">
        <v>4447</v>
      </c>
      <c r="B221" s="68">
        <v>31.0</v>
      </c>
      <c r="C221" s="69">
        <v>1.0</v>
      </c>
      <c r="D221" s="69">
        <v>50.0</v>
      </c>
      <c r="E221" s="70" t="s">
        <v>4619</v>
      </c>
      <c r="F221" s="69">
        <v>119.0</v>
      </c>
      <c r="G221" s="69">
        <v>70.0</v>
      </c>
      <c r="H221" s="69">
        <v>15.0</v>
      </c>
    </row>
    <row r="222" ht="14.25" customHeight="1">
      <c r="A222" s="70" t="s">
        <v>4447</v>
      </c>
      <c r="B222" s="68">
        <v>31.0</v>
      </c>
      <c r="C222" s="69">
        <v>1.0</v>
      </c>
      <c r="D222" s="69">
        <v>60.0</v>
      </c>
      <c r="E222" s="70" t="s">
        <v>4544</v>
      </c>
      <c r="F222" s="69">
        <v>340.0</v>
      </c>
      <c r="G222" s="69">
        <v>103.0</v>
      </c>
      <c r="H222" s="69">
        <v>24.0</v>
      </c>
    </row>
    <row r="223" ht="14.25" customHeight="1">
      <c r="A223" s="70" t="s">
        <v>4447</v>
      </c>
      <c r="B223" s="68">
        <v>31.0</v>
      </c>
      <c r="C223" s="69">
        <v>1.0</v>
      </c>
      <c r="D223" s="69">
        <v>70.0</v>
      </c>
      <c r="E223" s="70" t="s">
        <v>1408</v>
      </c>
      <c r="F223" s="69">
        <v>8.0</v>
      </c>
      <c r="G223" s="69">
        <v>5.0</v>
      </c>
      <c r="H223" s="69">
        <v>0.0</v>
      </c>
    </row>
    <row r="224" ht="14.25" customHeight="1">
      <c r="A224" s="70" t="s">
        <v>4447</v>
      </c>
      <c r="B224" s="68">
        <v>31.0</v>
      </c>
      <c r="C224" s="69">
        <v>1.0</v>
      </c>
      <c r="D224" s="69">
        <v>80.0</v>
      </c>
      <c r="E224" s="70" t="s">
        <v>4620</v>
      </c>
      <c r="F224" s="69">
        <v>129.0</v>
      </c>
      <c r="G224" s="69">
        <v>41.0</v>
      </c>
      <c r="H224" s="69">
        <v>17.0</v>
      </c>
    </row>
    <row r="225" ht="14.25" customHeight="1">
      <c r="A225" s="70" t="s">
        <v>4447</v>
      </c>
      <c r="B225" s="68">
        <v>31.0</v>
      </c>
      <c r="C225" s="69">
        <v>1.0</v>
      </c>
      <c r="D225" s="69">
        <v>100.0</v>
      </c>
      <c r="E225" s="70" t="s">
        <v>4621</v>
      </c>
      <c r="F225" s="69">
        <v>278.0</v>
      </c>
      <c r="G225" s="69">
        <v>65.0</v>
      </c>
      <c r="H225" s="69">
        <v>26.0</v>
      </c>
    </row>
    <row r="226" ht="14.25" customHeight="1">
      <c r="A226" s="70" t="s">
        <v>4447</v>
      </c>
      <c r="B226" s="68">
        <v>31.0</v>
      </c>
      <c r="C226" s="69">
        <v>1.0</v>
      </c>
      <c r="D226" s="69">
        <v>160.0</v>
      </c>
      <c r="E226" s="70" t="s">
        <v>4622</v>
      </c>
      <c r="F226" s="69">
        <v>47.0</v>
      </c>
      <c r="G226" s="69">
        <v>47.0</v>
      </c>
      <c r="H226" s="69">
        <v>0.0</v>
      </c>
    </row>
    <row r="227" ht="14.25" customHeight="1">
      <c r="A227" s="70" t="s">
        <v>4447</v>
      </c>
      <c r="B227" s="68">
        <v>31.0</v>
      </c>
      <c r="C227" s="69">
        <v>1.0</v>
      </c>
      <c r="D227" s="69">
        <v>170.0</v>
      </c>
      <c r="E227" s="70" t="s">
        <v>4623</v>
      </c>
      <c r="F227" s="69">
        <v>52.0</v>
      </c>
      <c r="G227" s="69">
        <v>15.0</v>
      </c>
      <c r="H227" s="69">
        <v>4.0</v>
      </c>
    </row>
    <row r="228" ht="14.25" customHeight="1">
      <c r="A228" s="70" t="s">
        <v>4447</v>
      </c>
      <c r="B228" s="68">
        <v>31.0</v>
      </c>
      <c r="C228" s="69">
        <v>1.0</v>
      </c>
      <c r="D228" s="69">
        <v>190.0</v>
      </c>
      <c r="E228" s="70" t="s">
        <v>4624</v>
      </c>
      <c r="F228" s="69">
        <v>2.0</v>
      </c>
      <c r="G228" s="69">
        <v>2.0</v>
      </c>
      <c r="H228" s="69">
        <v>0.0</v>
      </c>
    </row>
    <row r="229" ht="14.25" customHeight="1">
      <c r="A229" s="70" t="s">
        <v>4447</v>
      </c>
      <c r="B229" s="68">
        <v>32.0</v>
      </c>
      <c r="C229" s="69">
        <v>1.0</v>
      </c>
      <c r="D229" s="69">
        <v>10.0</v>
      </c>
      <c r="E229" s="70" t="s">
        <v>4625</v>
      </c>
      <c r="F229" s="69">
        <v>352.0</v>
      </c>
      <c r="G229" s="69">
        <v>146.0</v>
      </c>
      <c r="H229" s="69">
        <v>43.0</v>
      </c>
    </row>
    <row r="230" ht="14.25" customHeight="1">
      <c r="A230" s="70" t="s">
        <v>4447</v>
      </c>
      <c r="B230" s="68">
        <v>32.0</v>
      </c>
      <c r="C230" s="69">
        <v>1.0</v>
      </c>
      <c r="D230" s="69">
        <v>20.0</v>
      </c>
      <c r="E230" s="70" t="s">
        <v>4626</v>
      </c>
      <c r="F230" s="69">
        <v>289.0</v>
      </c>
      <c r="G230" s="69">
        <v>104.0</v>
      </c>
      <c r="H230" s="69">
        <v>40.0</v>
      </c>
    </row>
    <row r="231" ht="14.25" customHeight="1">
      <c r="A231" s="70" t="s">
        <v>4447</v>
      </c>
      <c r="B231" s="68">
        <v>36.0</v>
      </c>
      <c r="C231" s="69">
        <v>1.0</v>
      </c>
      <c r="D231" s="69">
        <v>10.0</v>
      </c>
      <c r="E231" s="70" t="s">
        <v>4627</v>
      </c>
      <c r="F231" s="69">
        <v>156.0</v>
      </c>
      <c r="G231" s="69">
        <v>88.0</v>
      </c>
      <c r="H231" s="69">
        <v>34.0</v>
      </c>
    </row>
    <row r="232" ht="14.25" customHeight="1">
      <c r="A232" s="70" t="s">
        <v>4447</v>
      </c>
      <c r="B232" s="68">
        <v>36.0</v>
      </c>
      <c r="C232" s="69">
        <v>1.0</v>
      </c>
      <c r="D232" s="69">
        <v>20.0</v>
      </c>
      <c r="E232" s="70" t="s">
        <v>4628</v>
      </c>
      <c r="F232" s="69">
        <v>137.0</v>
      </c>
      <c r="G232" s="69">
        <v>63.0</v>
      </c>
      <c r="H232" s="69">
        <v>32.0</v>
      </c>
    </row>
    <row r="233" ht="14.25" customHeight="1">
      <c r="A233" s="70" t="s">
        <v>4447</v>
      </c>
      <c r="B233" s="68">
        <v>38.0</v>
      </c>
      <c r="C233" s="69">
        <v>1.0</v>
      </c>
      <c r="D233" s="69">
        <v>10.0</v>
      </c>
      <c r="E233" s="70" t="s">
        <v>4629</v>
      </c>
      <c r="F233" s="69">
        <v>579.0</v>
      </c>
      <c r="G233" s="69">
        <v>513.0</v>
      </c>
      <c r="H233" s="69">
        <v>8.0</v>
      </c>
    </row>
    <row r="234" ht="14.25" customHeight="1">
      <c r="A234" s="70" t="s">
        <v>4447</v>
      </c>
      <c r="B234" s="68">
        <v>38.0</v>
      </c>
      <c r="C234" s="69">
        <v>1.0</v>
      </c>
      <c r="D234" s="69">
        <v>11.0</v>
      </c>
      <c r="E234" s="70" t="s">
        <v>4630</v>
      </c>
      <c r="F234" s="69">
        <v>123.0</v>
      </c>
      <c r="G234" s="69">
        <v>108.0</v>
      </c>
      <c r="H234" s="69">
        <v>2.0</v>
      </c>
    </row>
    <row r="235" ht="14.25" customHeight="1">
      <c r="A235" s="70" t="s">
        <v>4447</v>
      </c>
      <c r="B235" s="68">
        <v>38.0</v>
      </c>
      <c r="C235" s="69">
        <v>1.0</v>
      </c>
      <c r="D235" s="69">
        <v>20.0</v>
      </c>
      <c r="E235" s="70" t="s">
        <v>4631</v>
      </c>
      <c r="F235" s="69">
        <v>144.0</v>
      </c>
      <c r="G235" s="69">
        <v>139.0</v>
      </c>
      <c r="H235" s="69">
        <v>2.0</v>
      </c>
    </row>
    <row r="236" ht="14.25" customHeight="1">
      <c r="A236" s="70" t="s">
        <v>4447</v>
      </c>
      <c r="B236" s="68">
        <v>38.0</v>
      </c>
      <c r="C236" s="69">
        <v>1.0</v>
      </c>
      <c r="D236" s="69">
        <v>30.0</v>
      </c>
      <c r="E236" s="70" t="s">
        <v>4632</v>
      </c>
      <c r="F236" s="69">
        <v>320.0</v>
      </c>
      <c r="G236" s="69">
        <v>234.0</v>
      </c>
      <c r="H236" s="69">
        <v>12.0</v>
      </c>
    </row>
    <row r="237" ht="14.25" customHeight="1">
      <c r="A237" s="70" t="s">
        <v>4447</v>
      </c>
      <c r="B237" s="68">
        <v>38.0</v>
      </c>
      <c r="C237" s="69">
        <v>1.0</v>
      </c>
      <c r="D237" s="69">
        <v>35.0</v>
      </c>
      <c r="E237" s="70" t="s">
        <v>4633</v>
      </c>
      <c r="F237" s="69">
        <v>75.0</v>
      </c>
      <c r="G237" s="69">
        <v>58.0</v>
      </c>
      <c r="H237" s="69">
        <v>2.0</v>
      </c>
    </row>
    <row r="238" ht="14.25" customHeight="1">
      <c r="A238" s="70" t="s">
        <v>4447</v>
      </c>
      <c r="B238" s="68">
        <v>38.0</v>
      </c>
      <c r="C238" s="69">
        <v>1.0</v>
      </c>
      <c r="D238" s="69">
        <v>40.0</v>
      </c>
      <c r="E238" s="70" t="s">
        <v>1437</v>
      </c>
      <c r="F238" s="69">
        <v>269.0</v>
      </c>
      <c r="G238" s="69">
        <v>226.0</v>
      </c>
      <c r="H238" s="69">
        <v>11.0</v>
      </c>
    </row>
    <row r="239" ht="14.25" customHeight="1">
      <c r="A239" s="70" t="s">
        <v>4447</v>
      </c>
      <c r="B239" s="68">
        <v>38.0</v>
      </c>
      <c r="C239" s="69">
        <v>1.0</v>
      </c>
      <c r="D239" s="69">
        <v>50.0</v>
      </c>
      <c r="E239" s="70" t="s">
        <v>4634</v>
      </c>
      <c r="F239" s="69">
        <v>15.0</v>
      </c>
      <c r="G239" s="69">
        <v>14.0</v>
      </c>
      <c r="H239" s="69">
        <v>1.0</v>
      </c>
    </row>
    <row r="240" ht="14.25" customHeight="1">
      <c r="A240" s="70" t="s">
        <v>4447</v>
      </c>
      <c r="B240" s="68">
        <v>38.0</v>
      </c>
      <c r="C240" s="69">
        <v>1.0</v>
      </c>
      <c r="D240" s="69">
        <v>110.0</v>
      </c>
      <c r="E240" s="70" t="s">
        <v>4635</v>
      </c>
      <c r="F240" s="69">
        <v>1.0</v>
      </c>
      <c r="G240" s="69">
        <v>1.0</v>
      </c>
      <c r="H240" s="69">
        <v>0.0</v>
      </c>
    </row>
    <row r="241" ht="14.25" customHeight="1">
      <c r="A241" s="70" t="s">
        <v>4447</v>
      </c>
      <c r="B241" s="68">
        <v>47.0</v>
      </c>
      <c r="C241" s="69">
        <v>1.0</v>
      </c>
      <c r="D241" s="69">
        <v>1.0</v>
      </c>
      <c r="E241" s="70" t="s">
        <v>4636</v>
      </c>
      <c r="F241" s="69">
        <v>1423.0</v>
      </c>
      <c r="G241" s="69">
        <v>257.0</v>
      </c>
      <c r="H241" s="69">
        <v>101.0</v>
      </c>
    </row>
    <row r="242" ht="14.25" customHeight="1">
      <c r="A242" s="70" t="s">
        <v>4447</v>
      </c>
      <c r="B242" s="68">
        <v>47.0</v>
      </c>
      <c r="C242" s="69">
        <v>1.0</v>
      </c>
      <c r="D242" s="69">
        <v>3.0</v>
      </c>
      <c r="E242" s="70" t="s">
        <v>4637</v>
      </c>
      <c r="F242" s="69">
        <v>908.0</v>
      </c>
      <c r="G242" s="69">
        <v>185.0</v>
      </c>
      <c r="H242" s="69">
        <v>49.0</v>
      </c>
    </row>
    <row r="243" ht="14.25" customHeight="1">
      <c r="A243" s="70" t="s">
        <v>4447</v>
      </c>
      <c r="B243" s="68">
        <v>47.0</v>
      </c>
      <c r="C243" s="69">
        <v>1.0</v>
      </c>
      <c r="D243" s="69">
        <v>6.0</v>
      </c>
      <c r="E243" s="70" t="s">
        <v>4638</v>
      </c>
      <c r="F243" s="69">
        <v>383.0</v>
      </c>
      <c r="G243" s="69">
        <v>71.0</v>
      </c>
      <c r="H243" s="69">
        <v>27.0</v>
      </c>
    </row>
    <row r="244" ht="14.25" customHeight="1">
      <c r="A244" s="70" t="s">
        <v>4447</v>
      </c>
      <c r="B244" s="68">
        <v>47.0</v>
      </c>
      <c r="C244" s="69">
        <v>1.0</v>
      </c>
      <c r="D244" s="69">
        <v>7.0</v>
      </c>
      <c r="E244" s="70" t="s">
        <v>4639</v>
      </c>
      <c r="F244" s="69">
        <v>702.0</v>
      </c>
      <c r="G244" s="69">
        <v>188.0</v>
      </c>
      <c r="H244" s="69">
        <v>72.0</v>
      </c>
    </row>
    <row r="245" ht="14.25" customHeight="1">
      <c r="A245" s="70" t="s">
        <v>4447</v>
      </c>
      <c r="B245" s="68">
        <v>47.0</v>
      </c>
      <c r="C245" s="69">
        <v>1.0</v>
      </c>
      <c r="D245" s="69">
        <v>9.0</v>
      </c>
      <c r="E245" s="70" t="s">
        <v>4640</v>
      </c>
      <c r="F245" s="69">
        <v>1013.0</v>
      </c>
      <c r="G245" s="69">
        <v>201.0</v>
      </c>
      <c r="H245" s="69">
        <v>79.0</v>
      </c>
    </row>
    <row r="246" ht="14.25" customHeight="1">
      <c r="A246" s="70" t="s">
        <v>4447</v>
      </c>
      <c r="B246" s="68">
        <v>47.0</v>
      </c>
      <c r="C246" s="69">
        <v>1.0</v>
      </c>
      <c r="D246" s="69">
        <v>140.0</v>
      </c>
      <c r="E246" s="70" t="s">
        <v>1453</v>
      </c>
      <c r="F246" s="69">
        <v>46.0</v>
      </c>
      <c r="G246" s="69">
        <v>12.0</v>
      </c>
      <c r="H246" s="69">
        <v>3.0</v>
      </c>
    </row>
    <row r="247" ht="14.25" customHeight="1">
      <c r="A247" s="70" t="s">
        <v>4447</v>
      </c>
      <c r="B247" s="68">
        <v>51.0</v>
      </c>
      <c r="C247" s="69">
        <v>1.0</v>
      </c>
      <c r="D247" s="69">
        <v>10.0</v>
      </c>
      <c r="E247" s="70" t="s">
        <v>4641</v>
      </c>
      <c r="F247" s="69">
        <v>606.0</v>
      </c>
      <c r="G247" s="69">
        <v>95.0</v>
      </c>
      <c r="H247" s="69">
        <v>48.0</v>
      </c>
    </row>
    <row r="248" ht="14.25" customHeight="1">
      <c r="A248" s="70" t="s">
        <v>4447</v>
      </c>
      <c r="B248" s="68">
        <v>51.0</v>
      </c>
      <c r="C248" s="69">
        <v>1.0</v>
      </c>
      <c r="D248" s="69">
        <v>20.0</v>
      </c>
      <c r="E248" s="70" t="s">
        <v>4642</v>
      </c>
      <c r="F248" s="69">
        <v>621.0</v>
      </c>
      <c r="G248" s="69">
        <v>64.0</v>
      </c>
      <c r="H248" s="69">
        <v>36.0</v>
      </c>
    </row>
    <row r="249" ht="14.25" customHeight="1">
      <c r="A249" s="70" t="s">
        <v>4447</v>
      </c>
      <c r="B249" s="68">
        <v>51.0</v>
      </c>
      <c r="C249" s="69">
        <v>1.0</v>
      </c>
      <c r="D249" s="69">
        <v>30.0</v>
      </c>
      <c r="E249" s="70" t="s">
        <v>4643</v>
      </c>
      <c r="F249" s="69">
        <v>718.0</v>
      </c>
      <c r="G249" s="69">
        <v>111.0</v>
      </c>
      <c r="H249" s="69">
        <v>60.0</v>
      </c>
    </row>
    <row r="250" ht="14.25" customHeight="1">
      <c r="A250" s="70" t="s">
        <v>4447</v>
      </c>
      <c r="B250" s="68">
        <v>75.0</v>
      </c>
      <c r="C250" s="69">
        <v>1.0</v>
      </c>
      <c r="D250" s="69">
        <v>10.0</v>
      </c>
      <c r="E250" s="70" t="s">
        <v>4644</v>
      </c>
      <c r="F250" s="69">
        <v>346.0</v>
      </c>
      <c r="G250" s="69">
        <v>31.0</v>
      </c>
      <c r="H250" s="69">
        <v>27.0</v>
      </c>
    </row>
    <row r="251" ht="14.25" customHeight="1">
      <c r="A251" s="70" t="s">
        <v>4447</v>
      </c>
      <c r="B251" s="68">
        <v>75.0</v>
      </c>
      <c r="C251" s="69">
        <v>1.0</v>
      </c>
      <c r="D251" s="69">
        <v>20.0</v>
      </c>
      <c r="E251" s="70" t="s">
        <v>4645</v>
      </c>
      <c r="F251" s="69">
        <v>363.0</v>
      </c>
      <c r="G251" s="69">
        <v>29.0</v>
      </c>
      <c r="H251" s="69">
        <v>23.0</v>
      </c>
    </row>
    <row r="252" ht="14.25" customHeight="1">
      <c r="A252" s="70" t="s">
        <v>4447</v>
      </c>
      <c r="B252" s="68">
        <v>77.0</v>
      </c>
      <c r="C252" s="69">
        <v>1.0</v>
      </c>
      <c r="D252" s="69">
        <v>10.0</v>
      </c>
      <c r="E252" s="70" t="s">
        <v>4646</v>
      </c>
      <c r="F252" s="69">
        <v>390.0</v>
      </c>
      <c r="G252" s="69">
        <v>147.0</v>
      </c>
      <c r="H252" s="69">
        <v>27.0</v>
      </c>
    </row>
    <row r="253" ht="14.25" customHeight="1">
      <c r="A253" s="70" t="s">
        <v>4447</v>
      </c>
      <c r="B253" s="68">
        <v>77.0</v>
      </c>
      <c r="C253" s="69">
        <v>1.0</v>
      </c>
      <c r="D253" s="69">
        <v>20.0</v>
      </c>
      <c r="E253" s="70" t="s">
        <v>4647</v>
      </c>
      <c r="F253" s="69">
        <v>506.0</v>
      </c>
      <c r="G253" s="69">
        <v>119.0</v>
      </c>
      <c r="H253" s="69">
        <v>11.0</v>
      </c>
    </row>
    <row r="254" ht="14.25" customHeight="1">
      <c r="A254" s="70" t="s">
        <v>4447</v>
      </c>
      <c r="B254" s="68">
        <v>77.0</v>
      </c>
      <c r="C254" s="69">
        <v>1.0</v>
      </c>
      <c r="D254" s="69">
        <v>30.0</v>
      </c>
      <c r="E254" s="70" t="s">
        <v>4472</v>
      </c>
      <c r="F254" s="69">
        <v>228.0</v>
      </c>
      <c r="G254" s="69">
        <v>60.0</v>
      </c>
      <c r="H254" s="69">
        <v>4.0</v>
      </c>
    </row>
    <row r="255" ht="14.25" customHeight="1">
      <c r="A255" s="70" t="s">
        <v>4447</v>
      </c>
      <c r="B255" s="68">
        <v>77.0</v>
      </c>
      <c r="C255" s="69">
        <v>1.0</v>
      </c>
      <c r="D255" s="69">
        <v>40.0</v>
      </c>
      <c r="E255" s="70" t="s">
        <v>4548</v>
      </c>
      <c r="F255" s="69">
        <v>460.0</v>
      </c>
      <c r="G255" s="69">
        <v>117.0</v>
      </c>
      <c r="H255" s="69">
        <v>21.0</v>
      </c>
    </row>
    <row r="256" ht="14.25" customHeight="1">
      <c r="A256" s="70" t="s">
        <v>4447</v>
      </c>
      <c r="B256" s="68">
        <v>77.0</v>
      </c>
      <c r="C256" s="69">
        <v>1.0</v>
      </c>
      <c r="D256" s="69">
        <v>50.0</v>
      </c>
      <c r="E256" s="70" t="s">
        <v>4609</v>
      </c>
      <c r="F256" s="69">
        <v>353.0</v>
      </c>
      <c r="G256" s="69">
        <v>103.0</v>
      </c>
      <c r="H256" s="69">
        <v>15.0</v>
      </c>
    </row>
    <row r="257" ht="14.25" customHeight="1">
      <c r="A257" s="70" t="s">
        <v>4447</v>
      </c>
      <c r="B257" s="68">
        <v>77.0</v>
      </c>
      <c r="C257" s="69">
        <v>1.0</v>
      </c>
      <c r="D257" s="69">
        <v>60.0</v>
      </c>
      <c r="E257" s="70" t="s">
        <v>4648</v>
      </c>
      <c r="F257" s="69">
        <v>221.0</v>
      </c>
      <c r="G257" s="69">
        <v>13.0</v>
      </c>
      <c r="H257" s="69">
        <v>12.0</v>
      </c>
    </row>
    <row r="258" ht="14.25" customHeight="1">
      <c r="A258" s="70" t="s">
        <v>4447</v>
      </c>
      <c r="B258" s="68">
        <v>77.0</v>
      </c>
      <c r="C258" s="69">
        <v>1.0</v>
      </c>
      <c r="D258" s="69">
        <v>70.0</v>
      </c>
      <c r="E258" s="70" t="s">
        <v>1473</v>
      </c>
      <c r="F258" s="69">
        <v>462.0</v>
      </c>
      <c r="G258" s="69">
        <v>195.0</v>
      </c>
      <c r="H258" s="69">
        <v>20.0</v>
      </c>
    </row>
    <row r="259" ht="14.25" customHeight="1">
      <c r="A259" s="70" t="s">
        <v>4447</v>
      </c>
      <c r="B259" s="68">
        <v>77.0</v>
      </c>
      <c r="C259" s="69">
        <v>1.0</v>
      </c>
      <c r="D259" s="69">
        <v>80.0</v>
      </c>
      <c r="E259" s="70" t="s">
        <v>4649</v>
      </c>
      <c r="F259" s="69">
        <v>422.0</v>
      </c>
      <c r="G259" s="69">
        <v>149.0</v>
      </c>
      <c r="H259" s="69">
        <v>14.0</v>
      </c>
    </row>
    <row r="260" ht="14.25" customHeight="1">
      <c r="A260" s="70" t="s">
        <v>4447</v>
      </c>
      <c r="B260" s="68">
        <v>77.0</v>
      </c>
      <c r="C260" s="69">
        <v>1.0</v>
      </c>
      <c r="D260" s="69">
        <v>90.0</v>
      </c>
      <c r="E260" s="70" t="s">
        <v>4540</v>
      </c>
      <c r="F260" s="69">
        <v>411.0</v>
      </c>
      <c r="G260" s="69">
        <v>152.0</v>
      </c>
      <c r="H260" s="69">
        <v>19.0</v>
      </c>
    </row>
    <row r="261" ht="14.25" customHeight="1">
      <c r="A261" s="70" t="s">
        <v>4447</v>
      </c>
      <c r="B261" s="68">
        <v>77.0</v>
      </c>
      <c r="C261" s="69">
        <v>1.0</v>
      </c>
      <c r="D261" s="69">
        <v>130.0</v>
      </c>
      <c r="E261" s="70" t="s">
        <v>4650</v>
      </c>
      <c r="F261" s="69">
        <v>1243.0</v>
      </c>
      <c r="G261" s="69">
        <v>223.0</v>
      </c>
      <c r="H261" s="69">
        <v>36.0</v>
      </c>
    </row>
    <row r="262" ht="14.25" customHeight="1">
      <c r="A262" s="70" t="s">
        <v>4447</v>
      </c>
      <c r="B262" s="68">
        <v>77.0</v>
      </c>
      <c r="C262" s="69">
        <v>1.0</v>
      </c>
      <c r="D262" s="69">
        <v>150.0</v>
      </c>
      <c r="E262" s="70" t="s">
        <v>4651</v>
      </c>
      <c r="F262" s="69">
        <v>381.0</v>
      </c>
      <c r="G262" s="69">
        <v>67.0</v>
      </c>
      <c r="H262" s="69">
        <v>12.0</v>
      </c>
    </row>
    <row r="263" ht="14.25" customHeight="1">
      <c r="A263" s="70" t="s">
        <v>4447</v>
      </c>
      <c r="B263" s="68">
        <v>77.0</v>
      </c>
      <c r="C263" s="69">
        <v>1.0</v>
      </c>
      <c r="D263" s="69">
        <v>160.0</v>
      </c>
      <c r="E263" s="70" t="s">
        <v>4652</v>
      </c>
      <c r="F263" s="69">
        <v>1205.0</v>
      </c>
      <c r="G263" s="69">
        <v>301.0</v>
      </c>
      <c r="H263" s="69">
        <v>59.0</v>
      </c>
    </row>
    <row r="264" ht="14.25" customHeight="1">
      <c r="A264" s="70" t="s">
        <v>4447</v>
      </c>
      <c r="B264" s="68">
        <v>77.0</v>
      </c>
      <c r="C264" s="69">
        <v>1.0</v>
      </c>
      <c r="D264" s="69">
        <v>170.0</v>
      </c>
      <c r="E264" s="70" t="s">
        <v>4653</v>
      </c>
      <c r="F264" s="69">
        <v>244.0</v>
      </c>
      <c r="G264" s="69">
        <v>90.0</v>
      </c>
      <c r="H264" s="69">
        <v>6.0</v>
      </c>
    </row>
    <row r="265" ht="14.25" customHeight="1">
      <c r="A265" s="70" t="s">
        <v>4447</v>
      </c>
      <c r="B265" s="68">
        <v>77.0</v>
      </c>
      <c r="C265" s="69">
        <v>1.0</v>
      </c>
      <c r="D265" s="69">
        <v>190.0</v>
      </c>
      <c r="E265" s="70" t="s">
        <v>1486</v>
      </c>
      <c r="F265" s="69">
        <v>933.0</v>
      </c>
      <c r="G265" s="69">
        <v>195.0</v>
      </c>
      <c r="H265" s="69">
        <v>45.0</v>
      </c>
    </row>
    <row r="266" ht="14.25" customHeight="1">
      <c r="A266" s="70" t="s">
        <v>4447</v>
      </c>
      <c r="B266" s="68">
        <v>77.0</v>
      </c>
      <c r="C266" s="69">
        <v>1.0</v>
      </c>
      <c r="D266" s="69">
        <v>200.0</v>
      </c>
      <c r="E266" s="70" t="s">
        <v>1488</v>
      </c>
      <c r="F266" s="69">
        <v>1090.0</v>
      </c>
      <c r="G266" s="69">
        <v>330.0</v>
      </c>
      <c r="H266" s="69">
        <v>60.0</v>
      </c>
    </row>
    <row r="267" ht="14.25" customHeight="1">
      <c r="A267" s="70" t="s">
        <v>4447</v>
      </c>
      <c r="B267" s="68">
        <v>77.0</v>
      </c>
      <c r="C267" s="69">
        <v>1.0</v>
      </c>
      <c r="D267" s="69">
        <v>220.0</v>
      </c>
      <c r="E267" s="70" t="s">
        <v>1489</v>
      </c>
      <c r="F267" s="69">
        <v>84.0</v>
      </c>
      <c r="G267" s="69">
        <v>47.0</v>
      </c>
      <c r="H267" s="69">
        <v>8.0</v>
      </c>
    </row>
    <row r="268" ht="14.25" customHeight="1">
      <c r="A268" s="70" t="s">
        <v>4447</v>
      </c>
      <c r="B268" s="68">
        <v>77.0</v>
      </c>
      <c r="C268" s="69">
        <v>1.0</v>
      </c>
      <c r="D268" s="69">
        <v>250.0</v>
      </c>
      <c r="E268" s="70" t="s">
        <v>1491</v>
      </c>
      <c r="F268" s="69">
        <v>2.0</v>
      </c>
      <c r="G268" s="69">
        <v>1.0</v>
      </c>
      <c r="H268" s="69">
        <v>0.0</v>
      </c>
    </row>
    <row r="269" ht="14.25" customHeight="1">
      <c r="A269" s="70" t="s">
        <v>4447</v>
      </c>
      <c r="B269" s="68">
        <v>77.0</v>
      </c>
      <c r="C269" s="69">
        <v>1.0</v>
      </c>
      <c r="D269" s="69">
        <v>260.0</v>
      </c>
      <c r="E269" s="70" t="s">
        <v>4654</v>
      </c>
      <c r="F269" s="69">
        <v>6.0</v>
      </c>
      <c r="G269" s="69">
        <v>3.0</v>
      </c>
      <c r="H269" s="69">
        <v>0.0</v>
      </c>
    </row>
    <row r="270" ht="14.25" customHeight="1">
      <c r="A270" s="70" t="s">
        <v>4447</v>
      </c>
      <c r="B270" s="68">
        <v>77.0</v>
      </c>
      <c r="C270" s="69">
        <v>1.0</v>
      </c>
      <c r="D270" s="69">
        <v>370.0</v>
      </c>
      <c r="E270" s="70" t="s">
        <v>4655</v>
      </c>
      <c r="F270" s="69">
        <v>41.0</v>
      </c>
      <c r="G270" s="69">
        <v>26.0</v>
      </c>
      <c r="H270" s="69">
        <v>1.0</v>
      </c>
    </row>
    <row r="271" ht="14.25" customHeight="1">
      <c r="A271" s="70" t="s">
        <v>4447</v>
      </c>
      <c r="B271" s="68">
        <v>77.0</v>
      </c>
      <c r="C271" s="69">
        <v>1.0</v>
      </c>
      <c r="D271" s="69">
        <v>375.0</v>
      </c>
      <c r="E271" s="70" t="s">
        <v>1495</v>
      </c>
      <c r="F271" s="69">
        <v>11.0</v>
      </c>
      <c r="G271" s="69">
        <v>2.0</v>
      </c>
      <c r="H271" s="69">
        <v>0.0</v>
      </c>
    </row>
    <row r="272" ht="14.25" customHeight="1">
      <c r="A272" s="70" t="s">
        <v>4447</v>
      </c>
      <c r="B272" s="68">
        <v>81.0</v>
      </c>
      <c r="C272" s="69">
        <v>1.0</v>
      </c>
      <c r="D272" s="69">
        <v>10.0</v>
      </c>
      <c r="E272" s="70" t="s">
        <v>4656</v>
      </c>
      <c r="F272" s="69">
        <v>57.0</v>
      </c>
      <c r="G272" s="69">
        <v>14.0</v>
      </c>
      <c r="H272" s="69">
        <v>13.0</v>
      </c>
    </row>
    <row r="273" ht="14.25" customHeight="1">
      <c r="A273" s="70" t="s">
        <v>4447</v>
      </c>
      <c r="B273" s="68">
        <v>81.0</v>
      </c>
      <c r="C273" s="69">
        <v>1.0</v>
      </c>
      <c r="D273" s="69">
        <v>20.0</v>
      </c>
      <c r="E273" s="70" t="s">
        <v>4657</v>
      </c>
      <c r="F273" s="69">
        <v>79.0</v>
      </c>
      <c r="G273" s="69">
        <v>17.0</v>
      </c>
      <c r="H273" s="69">
        <v>23.0</v>
      </c>
    </row>
    <row r="274" ht="14.25" customHeight="1">
      <c r="A274" s="70" t="s">
        <v>4447</v>
      </c>
      <c r="B274" s="68">
        <v>84.0</v>
      </c>
      <c r="C274" s="69">
        <v>1.0</v>
      </c>
      <c r="D274" s="69">
        <v>10.0</v>
      </c>
      <c r="E274" s="70" t="s">
        <v>4658</v>
      </c>
      <c r="F274" s="69">
        <v>323.0</v>
      </c>
      <c r="G274" s="69">
        <v>90.0</v>
      </c>
      <c r="H274" s="69">
        <v>41.0</v>
      </c>
    </row>
    <row r="275" ht="14.25" customHeight="1">
      <c r="A275" s="70" t="s">
        <v>4447</v>
      </c>
      <c r="B275" s="68">
        <v>84.0</v>
      </c>
      <c r="C275" s="69">
        <v>1.0</v>
      </c>
      <c r="D275" s="69">
        <v>20.0</v>
      </c>
      <c r="E275" s="70" t="s">
        <v>4659</v>
      </c>
      <c r="F275" s="69">
        <v>253.0</v>
      </c>
      <c r="G275" s="69">
        <v>53.0</v>
      </c>
      <c r="H275" s="69">
        <v>28.0</v>
      </c>
    </row>
    <row r="276" ht="14.25" customHeight="1">
      <c r="A276" s="70" t="s">
        <v>4447</v>
      </c>
      <c r="B276" s="68">
        <v>85.0</v>
      </c>
      <c r="C276" s="69">
        <v>1.0</v>
      </c>
      <c r="D276" s="69">
        <v>1.0</v>
      </c>
      <c r="E276" s="70" t="s">
        <v>4660</v>
      </c>
      <c r="F276" s="69">
        <v>271.0</v>
      </c>
      <c r="G276" s="69">
        <v>60.0</v>
      </c>
      <c r="H276" s="69">
        <v>51.0</v>
      </c>
    </row>
    <row r="277" ht="14.25" customHeight="1">
      <c r="A277" s="70" t="s">
        <v>4447</v>
      </c>
      <c r="B277" s="68">
        <v>85.0</v>
      </c>
      <c r="C277" s="69">
        <v>1.0</v>
      </c>
      <c r="D277" s="69">
        <v>2.0</v>
      </c>
      <c r="E277" s="70" t="s">
        <v>4661</v>
      </c>
      <c r="F277" s="69">
        <v>298.0</v>
      </c>
      <c r="G277" s="69">
        <v>78.0</v>
      </c>
      <c r="H277" s="69">
        <v>74.0</v>
      </c>
    </row>
    <row r="278" ht="14.25" customHeight="1">
      <c r="A278" s="70" t="s">
        <v>4447</v>
      </c>
      <c r="B278" s="68">
        <v>88.0</v>
      </c>
      <c r="C278" s="69">
        <v>1.0</v>
      </c>
      <c r="D278" s="69">
        <v>20.0</v>
      </c>
      <c r="E278" s="70" t="s">
        <v>4472</v>
      </c>
      <c r="F278" s="69">
        <v>602.0</v>
      </c>
      <c r="G278" s="69">
        <v>131.0</v>
      </c>
      <c r="H278" s="69">
        <v>57.0</v>
      </c>
    </row>
    <row r="279" ht="14.25" customHeight="1">
      <c r="A279" s="70" t="s">
        <v>4447</v>
      </c>
      <c r="B279" s="68">
        <v>88.0</v>
      </c>
      <c r="C279" s="69">
        <v>1.0</v>
      </c>
      <c r="D279" s="69">
        <v>30.0</v>
      </c>
      <c r="E279" s="70" t="s">
        <v>4649</v>
      </c>
      <c r="F279" s="69">
        <v>188.0</v>
      </c>
      <c r="G279" s="69">
        <v>55.0</v>
      </c>
      <c r="H279" s="69">
        <v>12.0</v>
      </c>
    </row>
    <row r="280" ht="14.25" customHeight="1">
      <c r="A280" s="70" t="s">
        <v>4447</v>
      </c>
      <c r="B280" s="68">
        <v>88.0</v>
      </c>
      <c r="C280" s="69">
        <v>1.0</v>
      </c>
      <c r="D280" s="69">
        <v>40.0</v>
      </c>
      <c r="E280" s="70" t="s">
        <v>4662</v>
      </c>
      <c r="F280" s="69">
        <v>663.0</v>
      </c>
      <c r="G280" s="69">
        <v>110.0</v>
      </c>
      <c r="H280" s="69">
        <v>47.0</v>
      </c>
    </row>
    <row r="281" ht="14.25" customHeight="1">
      <c r="A281" s="70" t="s">
        <v>4447</v>
      </c>
      <c r="B281" s="68">
        <v>88.0</v>
      </c>
      <c r="C281" s="69">
        <v>1.0</v>
      </c>
      <c r="D281" s="69">
        <v>50.0</v>
      </c>
      <c r="E281" s="70" t="s">
        <v>4663</v>
      </c>
      <c r="F281" s="69">
        <v>646.0</v>
      </c>
      <c r="G281" s="69">
        <v>77.0</v>
      </c>
      <c r="H281" s="69">
        <v>61.0</v>
      </c>
    </row>
    <row r="282" ht="14.25" customHeight="1">
      <c r="A282" s="70" t="s">
        <v>4447</v>
      </c>
      <c r="B282" s="68">
        <v>91.0</v>
      </c>
      <c r="C282" s="69">
        <v>1.0</v>
      </c>
      <c r="D282" s="69">
        <v>1.0</v>
      </c>
      <c r="E282" s="70" t="s">
        <v>4664</v>
      </c>
      <c r="F282" s="69">
        <v>351.0</v>
      </c>
      <c r="G282" s="69">
        <v>51.0</v>
      </c>
      <c r="H282" s="69">
        <v>44.0</v>
      </c>
    </row>
    <row r="283" ht="14.25" customHeight="1">
      <c r="A283" s="70" t="s">
        <v>4447</v>
      </c>
      <c r="B283" s="68">
        <v>91.0</v>
      </c>
      <c r="C283" s="69">
        <v>1.0</v>
      </c>
      <c r="D283" s="69">
        <v>2.0</v>
      </c>
      <c r="E283" s="70" t="s">
        <v>4665</v>
      </c>
      <c r="F283" s="69">
        <v>361.0</v>
      </c>
      <c r="G283" s="69">
        <v>52.0</v>
      </c>
      <c r="H283" s="69">
        <v>32.0</v>
      </c>
    </row>
    <row r="284" ht="14.25" customHeight="1">
      <c r="A284" s="70" t="s">
        <v>4447</v>
      </c>
      <c r="B284" s="68">
        <v>93.0</v>
      </c>
      <c r="C284" s="69">
        <v>1.0</v>
      </c>
      <c r="D284" s="69">
        <v>1.0</v>
      </c>
      <c r="E284" s="70" t="s">
        <v>4666</v>
      </c>
      <c r="F284" s="69">
        <v>200.0</v>
      </c>
      <c r="G284" s="69">
        <v>42.0</v>
      </c>
      <c r="H284" s="69">
        <v>10.0</v>
      </c>
    </row>
    <row r="285" ht="14.25" customHeight="1">
      <c r="A285" s="70" t="s">
        <v>4447</v>
      </c>
      <c r="B285" s="68">
        <v>93.0</v>
      </c>
      <c r="C285" s="69">
        <v>1.0</v>
      </c>
      <c r="D285" s="69">
        <v>2.0</v>
      </c>
      <c r="E285" s="70" t="s">
        <v>4667</v>
      </c>
      <c r="F285" s="69">
        <v>195.0</v>
      </c>
      <c r="G285" s="69">
        <v>36.0</v>
      </c>
      <c r="H285" s="69">
        <v>12.0</v>
      </c>
    </row>
    <row r="286" ht="14.25" customHeight="1">
      <c r="A286" s="70" t="s">
        <v>4447</v>
      </c>
      <c r="B286" s="68">
        <v>93.0</v>
      </c>
      <c r="C286" s="69">
        <v>1.0</v>
      </c>
      <c r="D286" s="69">
        <v>3.0</v>
      </c>
      <c r="E286" s="70" t="s">
        <v>1519</v>
      </c>
      <c r="F286" s="69">
        <v>3.0</v>
      </c>
      <c r="G286" s="69">
        <v>1.0</v>
      </c>
      <c r="H286" s="69">
        <v>0.0</v>
      </c>
    </row>
    <row r="287" ht="14.25" customHeight="1">
      <c r="A287" s="70" t="s">
        <v>4447</v>
      </c>
      <c r="B287" s="68">
        <v>94.0</v>
      </c>
      <c r="C287" s="69">
        <v>1.0</v>
      </c>
      <c r="D287" s="69">
        <v>101.0</v>
      </c>
      <c r="E287" s="70" t="s">
        <v>4668</v>
      </c>
      <c r="F287" s="69">
        <v>387.0</v>
      </c>
      <c r="G287" s="69">
        <v>112.0</v>
      </c>
      <c r="H287" s="69">
        <v>34.0</v>
      </c>
    </row>
    <row r="288" ht="14.25" customHeight="1">
      <c r="A288" s="70" t="s">
        <v>4447</v>
      </c>
      <c r="B288" s="68">
        <v>94.0</v>
      </c>
      <c r="C288" s="69">
        <v>1.0</v>
      </c>
      <c r="D288" s="69">
        <v>103.0</v>
      </c>
      <c r="E288" s="70" t="s">
        <v>4669</v>
      </c>
      <c r="F288" s="69">
        <v>78.0</v>
      </c>
      <c r="G288" s="69">
        <v>37.0</v>
      </c>
      <c r="H288" s="69">
        <v>6.0</v>
      </c>
    </row>
    <row r="289" ht="14.25" customHeight="1">
      <c r="A289" s="70" t="s">
        <v>4447</v>
      </c>
      <c r="B289" s="68">
        <v>94.0</v>
      </c>
      <c r="C289" s="69">
        <v>1.0</v>
      </c>
      <c r="D289" s="69">
        <v>105.0</v>
      </c>
      <c r="E289" s="70" t="s">
        <v>4649</v>
      </c>
      <c r="F289" s="69">
        <v>495.0</v>
      </c>
      <c r="G289" s="69">
        <v>187.0</v>
      </c>
      <c r="H289" s="69">
        <v>34.0</v>
      </c>
    </row>
    <row r="290" ht="14.25" customHeight="1">
      <c r="A290" s="70" t="s">
        <v>4447</v>
      </c>
      <c r="B290" s="68">
        <v>94.0</v>
      </c>
      <c r="C290" s="69">
        <v>1.0</v>
      </c>
      <c r="D290" s="69">
        <v>106.0</v>
      </c>
      <c r="E290" s="70" t="s">
        <v>4670</v>
      </c>
      <c r="F290" s="69">
        <v>66.0</v>
      </c>
      <c r="G290" s="69">
        <v>25.0</v>
      </c>
      <c r="H290" s="69">
        <v>2.0</v>
      </c>
    </row>
    <row r="291" ht="14.25" customHeight="1">
      <c r="A291" s="70" t="s">
        <v>4447</v>
      </c>
      <c r="B291" s="68">
        <v>94.0</v>
      </c>
      <c r="C291" s="69">
        <v>1.0</v>
      </c>
      <c r="D291" s="69">
        <v>107.0</v>
      </c>
      <c r="E291" s="70" t="s">
        <v>4671</v>
      </c>
      <c r="F291" s="69">
        <v>1.0</v>
      </c>
      <c r="G291" s="69">
        <v>1.0</v>
      </c>
      <c r="H291" s="69">
        <v>0.0</v>
      </c>
    </row>
    <row r="292" ht="14.25" customHeight="1">
      <c r="A292" s="70" t="s">
        <v>4447</v>
      </c>
      <c r="B292" s="68">
        <v>94.0</v>
      </c>
      <c r="C292" s="69">
        <v>1.0</v>
      </c>
      <c r="D292" s="69">
        <v>108.0</v>
      </c>
      <c r="E292" s="70" t="s">
        <v>4672</v>
      </c>
      <c r="F292" s="69">
        <v>2.0</v>
      </c>
      <c r="G292" s="69">
        <v>0.0</v>
      </c>
      <c r="H292" s="69">
        <v>0.0</v>
      </c>
    </row>
    <row r="293" ht="14.25" customHeight="1">
      <c r="A293" s="70" t="s">
        <v>4447</v>
      </c>
      <c r="B293" s="68">
        <v>94.0</v>
      </c>
      <c r="C293" s="69">
        <v>1.0</v>
      </c>
      <c r="D293" s="69">
        <v>201.0</v>
      </c>
      <c r="E293" s="70" t="s">
        <v>4673</v>
      </c>
      <c r="F293" s="69">
        <v>840.0</v>
      </c>
      <c r="G293" s="69">
        <v>311.0</v>
      </c>
      <c r="H293" s="69">
        <v>48.0</v>
      </c>
    </row>
    <row r="294" ht="14.25" customHeight="1">
      <c r="A294" s="70" t="s">
        <v>4447</v>
      </c>
      <c r="B294" s="68">
        <v>94.0</v>
      </c>
      <c r="C294" s="69">
        <v>1.0</v>
      </c>
      <c r="D294" s="69">
        <v>202.0</v>
      </c>
      <c r="E294" s="70" t="s">
        <v>4674</v>
      </c>
      <c r="F294" s="69">
        <v>765.0</v>
      </c>
      <c r="G294" s="69">
        <v>216.0</v>
      </c>
      <c r="H294" s="69">
        <v>31.0</v>
      </c>
    </row>
    <row r="295" ht="14.25" customHeight="1">
      <c r="A295" s="70" t="s">
        <v>4447</v>
      </c>
      <c r="B295" s="68">
        <v>95.0</v>
      </c>
      <c r="C295" s="69">
        <v>1.0</v>
      </c>
      <c r="D295" s="69">
        <v>10.0</v>
      </c>
      <c r="E295" s="70" t="s">
        <v>4675</v>
      </c>
      <c r="F295" s="69">
        <v>136.0</v>
      </c>
      <c r="G295" s="69">
        <v>25.0</v>
      </c>
      <c r="H295" s="69">
        <v>20.0</v>
      </c>
    </row>
    <row r="296" ht="14.25" customHeight="1">
      <c r="A296" s="70" t="s">
        <v>4447</v>
      </c>
      <c r="B296" s="68">
        <v>95.0</v>
      </c>
      <c r="C296" s="69">
        <v>1.0</v>
      </c>
      <c r="D296" s="69">
        <v>20.0</v>
      </c>
      <c r="E296" s="70" t="s">
        <v>4676</v>
      </c>
      <c r="F296" s="69">
        <v>165.0</v>
      </c>
      <c r="G296" s="69">
        <v>28.0</v>
      </c>
      <c r="H296" s="69">
        <v>18.0</v>
      </c>
    </row>
    <row r="297" ht="14.25" customHeight="1">
      <c r="A297" s="70" t="s">
        <v>4447</v>
      </c>
      <c r="B297" s="68">
        <v>97.0</v>
      </c>
      <c r="C297" s="69">
        <v>1.0</v>
      </c>
      <c r="D297" s="69">
        <v>10.0</v>
      </c>
      <c r="E297" s="70" t="s">
        <v>4677</v>
      </c>
      <c r="F297" s="69">
        <v>270.0</v>
      </c>
      <c r="G297" s="69">
        <v>36.0</v>
      </c>
      <c r="H297" s="69">
        <v>15.0</v>
      </c>
    </row>
    <row r="298" ht="14.25" customHeight="1">
      <c r="A298" s="70" t="s">
        <v>4447</v>
      </c>
      <c r="B298" s="68">
        <v>97.0</v>
      </c>
      <c r="C298" s="69">
        <v>1.0</v>
      </c>
      <c r="D298" s="69">
        <v>20.0</v>
      </c>
      <c r="E298" s="70" t="s">
        <v>4678</v>
      </c>
      <c r="F298" s="69">
        <v>307.0</v>
      </c>
      <c r="G298" s="69">
        <v>80.0</v>
      </c>
      <c r="H298" s="69">
        <v>24.0</v>
      </c>
    </row>
    <row r="299" ht="14.25" customHeight="1">
      <c r="A299" s="70" t="s">
        <v>4447</v>
      </c>
      <c r="B299" s="68">
        <v>99.0</v>
      </c>
      <c r="C299" s="69">
        <v>1.0</v>
      </c>
      <c r="D299" s="69">
        <v>1.0</v>
      </c>
      <c r="E299" s="70" t="s">
        <v>4679</v>
      </c>
      <c r="F299" s="69">
        <v>602.0</v>
      </c>
      <c r="G299" s="69">
        <v>26.0</v>
      </c>
      <c r="H299" s="69">
        <v>8.0</v>
      </c>
    </row>
    <row r="300" ht="14.25" customHeight="1">
      <c r="A300" s="70" t="s">
        <v>4447</v>
      </c>
      <c r="B300" s="68">
        <v>99.0</v>
      </c>
      <c r="C300" s="69">
        <v>1.0</v>
      </c>
      <c r="D300" s="69">
        <v>30.0</v>
      </c>
      <c r="E300" s="70" t="s">
        <v>4680</v>
      </c>
      <c r="F300" s="69">
        <v>666.0</v>
      </c>
      <c r="G300" s="69">
        <v>37.0</v>
      </c>
      <c r="H300" s="69">
        <v>13.0</v>
      </c>
    </row>
    <row r="301" ht="14.25" customHeight="1">
      <c r="A301" s="70" t="s">
        <v>4447</v>
      </c>
      <c r="B301" s="68">
        <v>100.0</v>
      </c>
      <c r="C301" s="69">
        <v>1.0</v>
      </c>
      <c r="D301" s="69">
        <v>1.0</v>
      </c>
      <c r="E301" s="70" t="s">
        <v>4681</v>
      </c>
      <c r="F301" s="69">
        <v>185.0</v>
      </c>
      <c r="G301" s="69">
        <v>53.0</v>
      </c>
      <c r="H301" s="69">
        <v>18.0</v>
      </c>
    </row>
    <row r="302" ht="14.25" customHeight="1">
      <c r="A302" s="70" t="s">
        <v>4447</v>
      </c>
      <c r="B302" s="68">
        <v>100.0</v>
      </c>
      <c r="C302" s="69">
        <v>1.0</v>
      </c>
      <c r="D302" s="69">
        <v>2.0</v>
      </c>
      <c r="E302" s="70" t="s">
        <v>4682</v>
      </c>
      <c r="F302" s="69">
        <v>177.0</v>
      </c>
      <c r="G302" s="69">
        <v>53.0</v>
      </c>
      <c r="H302" s="69">
        <v>17.0</v>
      </c>
    </row>
    <row r="303" ht="14.25" customHeight="1">
      <c r="A303" s="70" t="s">
        <v>4447</v>
      </c>
      <c r="B303" s="68">
        <v>108.0</v>
      </c>
      <c r="C303" s="69">
        <v>1.0</v>
      </c>
      <c r="D303" s="69">
        <v>20.0</v>
      </c>
      <c r="E303" s="70" t="s">
        <v>4683</v>
      </c>
      <c r="F303" s="69">
        <v>345.0</v>
      </c>
      <c r="G303" s="69">
        <v>35.0</v>
      </c>
      <c r="H303" s="69">
        <v>4.0</v>
      </c>
    </row>
    <row r="304" ht="14.25" customHeight="1">
      <c r="A304" s="70" t="s">
        <v>4447</v>
      </c>
      <c r="B304" s="68">
        <v>108.0</v>
      </c>
      <c r="C304" s="69">
        <v>1.0</v>
      </c>
      <c r="D304" s="69">
        <v>30.0</v>
      </c>
      <c r="E304" s="70" t="s">
        <v>4684</v>
      </c>
      <c r="F304" s="69">
        <v>214.0</v>
      </c>
      <c r="G304" s="69">
        <v>28.0</v>
      </c>
      <c r="H304" s="69">
        <v>4.0</v>
      </c>
    </row>
    <row r="305" ht="14.25" customHeight="1">
      <c r="A305" s="70" t="s">
        <v>4447</v>
      </c>
      <c r="B305" s="68">
        <v>108.0</v>
      </c>
      <c r="C305" s="69">
        <v>1.0</v>
      </c>
      <c r="D305" s="69">
        <v>40.0</v>
      </c>
      <c r="E305" s="70" t="s">
        <v>4619</v>
      </c>
      <c r="F305" s="69">
        <v>380.0</v>
      </c>
      <c r="G305" s="69">
        <v>43.0</v>
      </c>
      <c r="H305" s="69">
        <v>10.0</v>
      </c>
    </row>
    <row r="306" ht="14.25" customHeight="1">
      <c r="A306" s="70" t="s">
        <v>4447</v>
      </c>
      <c r="B306" s="68">
        <v>110.0</v>
      </c>
      <c r="C306" s="69">
        <v>1.0</v>
      </c>
      <c r="D306" s="69">
        <v>110.0</v>
      </c>
      <c r="E306" s="70" t="s">
        <v>4685</v>
      </c>
      <c r="F306" s="69">
        <v>657.0</v>
      </c>
      <c r="G306" s="69">
        <v>56.0</v>
      </c>
      <c r="H306" s="69">
        <v>4.0</v>
      </c>
    </row>
    <row r="307" ht="14.25" customHeight="1">
      <c r="A307" s="70" t="s">
        <v>4447</v>
      </c>
      <c r="B307" s="68">
        <v>110.0</v>
      </c>
      <c r="C307" s="69">
        <v>1.0</v>
      </c>
      <c r="D307" s="69">
        <v>115.0</v>
      </c>
      <c r="E307" s="70" t="s">
        <v>4686</v>
      </c>
      <c r="F307" s="69">
        <v>62.0</v>
      </c>
      <c r="G307" s="69">
        <v>5.0</v>
      </c>
      <c r="H307" s="69">
        <v>0.0</v>
      </c>
    </row>
    <row r="308" ht="14.25" customHeight="1">
      <c r="A308" s="70" t="s">
        <v>4447</v>
      </c>
      <c r="B308" s="68">
        <v>110.0</v>
      </c>
      <c r="C308" s="69">
        <v>1.0</v>
      </c>
      <c r="D308" s="69">
        <v>120.0</v>
      </c>
      <c r="E308" s="70" t="s">
        <v>4687</v>
      </c>
      <c r="F308" s="69">
        <v>537.0</v>
      </c>
      <c r="G308" s="69">
        <v>27.0</v>
      </c>
      <c r="H308" s="69">
        <v>12.0</v>
      </c>
    </row>
    <row r="309" ht="14.25" customHeight="1">
      <c r="A309" s="70" t="s">
        <v>4447</v>
      </c>
      <c r="B309" s="68">
        <v>110.0</v>
      </c>
      <c r="C309" s="69">
        <v>1.0</v>
      </c>
      <c r="D309" s="69">
        <v>130.0</v>
      </c>
      <c r="E309" s="70" t="s">
        <v>1558</v>
      </c>
      <c r="F309" s="69">
        <v>506.0</v>
      </c>
      <c r="G309" s="69">
        <v>6.0</v>
      </c>
      <c r="H309" s="69">
        <v>2.0</v>
      </c>
    </row>
    <row r="310" ht="14.25" customHeight="1">
      <c r="A310" s="70" t="s">
        <v>4447</v>
      </c>
      <c r="B310" s="68">
        <v>110.0</v>
      </c>
      <c r="C310" s="69">
        <v>1.0</v>
      </c>
      <c r="D310" s="69">
        <v>220.0</v>
      </c>
      <c r="E310" s="70" t="s">
        <v>1560</v>
      </c>
      <c r="F310" s="69">
        <v>933.0</v>
      </c>
      <c r="G310" s="69">
        <v>40.0</v>
      </c>
      <c r="H310" s="69">
        <v>16.0</v>
      </c>
    </row>
    <row r="311" ht="14.25" customHeight="1">
      <c r="A311" s="70" t="s">
        <v>4447</v>
      </c>
      <c r="B311" s="68">
        <v>110.0</v>
      </c>
      <c r="C311" s="69">
        <v>1.0</v>
      </c>
      <c r="D311" s="69">
        <v>310.0</v>
      </c>
      <c r="E311" s="70" t="s">
        <v>1562</v>
      </c>
      <c r="F311" s="69">
        <v>1310.0</v>
      </c>
      <c r="G311" s="69">
        <v>41.0</v>
      </c>
      <c r="H311" s="69">
        <v>14.0</v>
      </c>
    </row>
    <row r="312" ht="14.25" customHeight="1">
      <c r="A312" s="70" t="s">
        <v>4447</v>
      </c>
      <c r="B312" s="68">
        <v>110.0</v>
      </c>
      <c r="C312" s="69">
        <v>1.0</v>
      </c>
      <c r="D312" s="69">
        <v>315.0</v>
      </c>
      <c r="E312" s="70" t="s">
        <v>4688</v>
      </c>
      <c r="F312" s="69">
        <v>5.0</v>
      </c>
      <c r="G312" s="69">
        <v>1.0</v>
      </c>
      <c r="H312" s="69">
        <v>0.0</v>
      </c>
    </row>
    <row r="313" ht="14.25" customHeight="1">
      <c r="A313" s="70" t="s">
        <v>4447</v>
      </c>
      <c r="B313" s="68">
        <v>110.0</v>
      </c>
      <c r="C313" s="69">
        <v>1.0</v>
      </c>
      <c r="D313" s="69">
        <v>601.0</v>
      </c>
      <c r="E313" s="70" t="s">
        <v>1565</v>
      </c>
      <c r="F313" s="69">
        <v>40.0</v>
      </c>
      <c r="G313" s="69">
        <v>5.0</v>
      </c>
      <c r="H313" s="69">
        <v>4.0</v>
      </c>
    </row>
    <row r="314" ht="14.25" customHeight="1">
      <c r="A314" s="70" t="s">
        <v>4447</v>
      </c>
      <c r="B314" s="68">
        <v>111.0</v>
      </c>
      <c r="C314" s="69">
        <v>1.0</v>
      </c>
      <c r="D314" s="69">
        <v>837.0</v>
      </c>
      <c r="E314" s="70" t="s">
        <v>1567</v>
      </c>
      <c r="F314" s="69">
        <v>26.0</v>
      </c>
      <c r="G314" s="69">
        <v>7.0</v>
      </c>
      <c r="H314" s="69">
        <v>0.0</v>
      </c>
    </row>
    <row r="315" ht="14.25" customHeight="1">
      <c r="A315" s="70" t="s">
        <v>4447</v>
      </c>
      <c r="B315" s="68">
        <v>111.0</v>
      </c>
      <c r="C315" s="69">
        <v>1.0</v>
      </c>
      <c r="D315" s="69">
        <v>839.0</v>
      </c>
      <c r="E315" s="70" t="s">
        <v>4689</v>
      </c>
      <c r="F315" s="69">
        <v>509.0</v>
      </c>
      <c r="G315" s="69">
        <v>73.0</v>
      </c>
      <c r="H315" s="69">
        <v>35.0</v>
      </c>
    </row>
    <row r="316" ht="14.25" customHeight="1">
      <c r="A316" s="70" t="s">
        <v>4447</v>
      </c>
      <c r="B316" s="68">
        <v>111.0</v>
      </c>
      <c r="C316" s="69">
        <v>1.0</v>
      </c>
      <c r="D316" s="69">
        <v>841.0</v>
      </c>
      <c r="E316" s="70" t="s">
        <v>4690</v>
      </c>
      <c r="F316" s="69">
        <v>477.0</v>
      </c>
      <c r="G316" s="69">
        <v>55.0</v>
      </c>
      <c r="H316" s="69">
        <v>22.0</v>
      </c>
    </row>
    <row r="317" ht="14.25" customHeight="1">
      <c r="A317" s="70" t="s">
        <v>4447</v>
      </c>
      <c r="B317" s="68">
        <v>111.0</v>
      </c>
      <c r="C317" s="69">
        <v>1.0</v>
      </c>
      <c r="D317" s="69">
        <v>842.0</v>
      </c>
      <c r="E317" s="70" t="s">
        <v>4691</v>
      </c>
      <c r="F317" s="69">
        <v>472.0</v>
      </c>
      <c r="G317" s="69">
        <v>45.0</v>
      </c>
      <c r="H317" s="69">
        <v>26.0</v>
      </c>
    </row>
    <row r="318" ht="14.25" customHeight="1">
      <c r="A318" s="70" t="s">
        <v>4447</v>
      </c>
      <c r="B318" s="68">
        <v>111.0</v>
      </c>
      <c r="C318" s="69">
        <v>1.0</v>
      </c>
      <c r="D318" s="69">
        <v>844.0</v>
      </c>
      <c r="E318" s="70" t="s">
        <v>4692</v>
      </c>
      <c r="F318" s="69">
        <v>1.0</v>
      </c>
      <c r="G318" s="69">
        <v>0.0</v>
      </c>
      <c r="H318" s="69">
        <v>0.0</v>
      </c>
    </row>
    <row r="319" ht="14.25" customHeight="1">
      <c r="A319" s="70" t="s">
        <v>4447</v>
      </c>
      <c r="B319" s="68">
        <v>112.0</v>
      </c>
      <c r="C319" s="69">
        <v>1.0</v>
      </c>
      <c r="D319" s="69">
        <v>60.0</v>
      </c>
      <c r="E319" s="70" t="s">
        <v>4693</v>
      </c>
      <c r="F319" s="69">
        <v>1560.0</v>
      </c>
      <c r="G319" s="69">
        <v>242.0</v>
      </c>
      <c r="H319" s="69">
        <v>100.0</v>
      </c>
    </row>
    <row r="320" ht="14.25" customHeight="1">
      <c r="A320" s="70" t="s">
        <v>4447</v>
      </c>
      <c r="B320" s="68">
        <v>112.0</v>
      </c>
      <c r="C320" s="69">
        <v>1.0</v>
      </c>
      <c r="D320" s="69">
        <v>61.0</v>
      </c>
      <c r="E320" s="70" t="s">
        <v>4694</v>
      </c>
      <c r="F320" s="69">
        <v>564.0</v>
      </c>
      <c r="G320" s="69">
        <v>44.0</v>
      </c>
      <c r="H320" s="69">
        <v>18.0</v>
      </c>
    </row>
    <row r="321" ht="14.25" customHeight="1">
      <c r="A321" s="70" t="s">
        <v>4447</v>
      </c>
      <c r="B321" s="68">
        <v>112.0</v>
      </c>
      <c r="C321" s="69">
        <v>1.0</v>
      </c>
      <c r="D321" s="69">
        <v>62.0</v>
      </c>
      <c r="E321" s="70" t="s">
        <v>4695</v>
      </c>
      <c r="F321" s="69">
        <v>779.0</v>
      </c>
      <c r="G321" s="69">
        <v>117.0</v>
      </c>
      <c r="H321" s="69">
        <v>33.0</v>
      </c>
    </row>
    <row r="322" ht="14.25" customHeight="1">
      <c r="A322" s="70" t="s">
        <v>4447</v>
      </c>
      <c r="B322" s="68">
        <v>112.0</v>
      </c>
      <c r="C322" s="69">
        <v>1.0</v>
      </c>
      <c r="D322" s="69">
        <v>63.0</v>
      </c>
      <c r="E322" s="70" t="s">
        <v>4696</v>
      </c>
      <c r="F322" s="69">
        <v>491.0</v>
      </c>
      <c r="G322" s="69">
        <v>80.0</v>
      </c>
      <c r="H322" s="69">
        <v>25.0</v>
      </c>
    </row>
    <row r="323" ht="14.25" customHeight="1">
      <c r="A323" s="70" t="s">
        <v>4447</v>
      </c>
      <c r="B323" s="68">
        <v>112.0</v>
      </c>
      <c r="C323" s="69">
        <v>1.0</v>
      </c>
      <c r="D323" s="69">
        <v>64.0</v>
      </c>
      <c r="E323" s="70" t="s">
        <v>4697</v>
      </c>
      <c r="F323" s="69">
        <v>1476.0</v>
      </c>
      <c r="G323" s="69">
        <v>108.0</v>
      </c>
      <c r="H323" s="69">
        <v>49.0</v>
      </c>
    </row>
    <row r="324" ht="14.25" customHeight="1">
      <c r="A324" s="70" t="s">
        <v>4447</v>
      </c>
      <c r="B324" s="68">
        <v>112.0</v>
      </c>
      <c r="C324" s="69">
        <v>1.0</v>
      </c>
      <c r="D324" s="69">
        <v>65.0</v>
      </c>
      <c r="E324" s="70" t="s">
        <v>4698</v>
      </c>
      <c r="F324" s="69">
        <v>65.0</v>
      </c>
      <c r="G324" s="69">
        <v>27.0</v>
      </c>
      <c r="H324" s="69">
        <v>2.0</v>
      </c>
    </row>
    <row r="325" ht="14.25" customHeight="1">
      <c r="A325" s="70" t="s">
        <v>4447</v>
      </c>
      <c r="B325" s="68">
        <v>112.0</v>
      </c>
      <c r="C325" s="69">
        <v>1.0</v>
      </c>
      <c r="D325" s="69">
        <v>66.0</v>
      </c>
      <c r="E325" s="70" t="s">
        <v>4699</v>
      </c>
      <c r="F325" s="69">
        <v>227.0</v>
      </c>
      <c r="G325" s="69">
        <v>77.0</v>
      </c>
      <c r="H325" s="69">
        <v>26.0</v>
      </c>
    </row>
    <row r="326" ht="14.25" customHeight="1">
      <c r="A326" s="70" t="s">
        <v>4447</v>
      </c>
      <c r="B326" s="68">
        <v>112.0</v>
      </c>
      <c r="C326" s="69">
        <v>1.0</v>
      </c>
      <c r="D326" s="69">
        <v>67.0</v>
      </c>
      <c r="E326" s="70" t="s">
        <v>4700</v>
      </c>
      <c r="F326" s="69">
        <v>34.0</v>
      </c>
      <c r="G326" s="69">
        <v>9.0</v>
      </c>
      <c r="H326" s="69">
        <v>3.0</v>
      </c>
    </row>
    <row r="327" ht="14.25" customHeight="1">
      <c r="A327" s="70" t="s">
        <v>4447</v>
      </c>
      <c r="B327" s="68">
        <v>112.0</v>
      </c>
      <c r="C327" s="69">
        <v>1.0</v>
      </c>
      <c r="D327" s="69">
        <v>69.0</v>
      </c>
      <c r="E327" s="70" t="s">
        <v>4701</v>
      </c>
      <c r="F327" s="69">
        <v>25.0</v>
      </c>
      <c r="G327" s="69">
        <v>8.0</v>
      </c>
      <c r="H327" s="69">
        <v>3.0</v>
      </c>
    </row>
    <row r="328" ht="14.25" customHeight="1">
      <c r="A328" s="70" t="s">
        <v>4447</v>
      </c>
      <c r="B328" s="68">
        <v>112.0</v>
      </c>
      <c r="C328" s="69">
        <v>1.0</v>
      </c>
      <c r="D328" s="69">
        <v>501.0</v>
      </c>
      <c r="E328" s="70" t="s">
        <v>4702</v>
      </c>
      <c r="F328" s="69">
        <v>450.0</v>
      </c>
      <c r="G328" s="69">
        <v>74.0</v>
      </c>
      <c r="H328" s="69">
        <v>42.0</v>
      </c>
    </row>
    <row r="329" ht="14.25" customHeight="1">
      <c r="A329" s="70" t="s">
        <v>4447</v>
      </c>
      <c r="B329" s="68">
        <v>112.0</v>
      </c>
      <c r="C329" s="69">
        <v>1.0</v>
      </c>
      <c r="D329" s="69">
        <v>504.0</v>
      </c>
      <c r="E329" s="70" t="s">
        <v>1593</v>
      </c>
      <c r="F329" s="69">
        <v>706.0</v>
      </c>
      <c r="G329" s="69">
        <v>151.0</v>
      </c>
      <c r="H329" s="69">
        <v>21.0</v>
      </c>
    </row>
    <row r="330" ht="14.25" customHeight="1">
      <c r="A330" s="70" t="s">
        <v>4447</v>
      </c>
      <c r="B330" s="68">
        <v>112.0</v>
      </c>
      <c r="C330" s="69">
        <v>1.0</v>
      </c>
      <c r="D330" s="69">
        <v>506.0</v>
      </c>
      <c r="E330" s="70" t="s">
        <v>4703</v>
      </c>
      <c r="F330" s="69">
        <v>446.0</v>
      </c>
      <c r="G330" s="69">
        <v>53.0</v>
      </c>
      <c r="H330" s="69">
        <v>6.0</v>
      </c>
    </row>
    <row r="331" ht="14.25" customHeight="1">
      <c r="A331" s="70" t="s">
        <v>4447</v>
      </c>
      <c r="B331" s="68">
        <v>112.0</v>
      </c>
      <c r="C331" s="69">
        <v>1.0</v>
      </c>
      <c r="D331" s="69">
        <v>507.0</v>
      </c>
      <c r="E331" s="70" t="s">
        <v>4704</v>
      </c>
      <c r="F331" s="69">
        <v>112.0</v>
      </c>
      <c r="G331" s="69">
        <v>11.0</v>
      </c>
      <c r="H331" s="69">
        <v>1.0</v>
      </c>
    </row>
    <row r="332" ht="14.25" customHeight="1">
      <c r="A332" s="70" t="s">
        <v>4447</v>
      </c>
      <c r="B332" s="68">
        <v>112.0</v>
      </c>
      <c r="C332" s="69">
        <v>1.0</v>
      </c>
      <c r="D332" s="69">
        <v>508.0</v>
      </c>
      <c r="E332" s="70" t="s">
        <v>1556</v>
      </c>
      <c r="F332" s="69">
        <v>131.0</v>
      </c>
      <c r="G332" s="69">
        <v>11.0</v>
      </c>
      <c r="H332" s="69">
        <v>0.0</v>
      </c>
    </row>
    <row r="333" ht="14.25" customHeight="1">
      <c r="A333" s="70" t="s">
        <v>4447</v>
      </c>
      <c r="B333" s="68">
        <v>112.0</v>
      </c>
      <c r="C333" s="69">
        <v>1.0</v>
      </c>
      <c r="D333" s="69">
        <v>509.0</v>
      </c>
      <c r="E333" s="70" t="s">
        <v>1599</v>
      </c>
      <c r="F333" s="69">
        <v>48.0</v>
      </c>
      <c r="G333" s="69">
        <v>1.0</v>
      </c>
      <c r="H333" s="69">
        <v>0.0</v>
      </c>
    </row>
    <row r="334" ht="14.25" customHeight="1">
      <c r="A334" s="70" t="s">
        <v>4447</v>
      </c>
      <c r="B334" s="68">
        <v>112.0</v>
      </c>
      <c r="C334" s="69">
        <v>1.0</v>
      </c>
      <c r="D334" s="69">
        <v>510.0</v>
      </c>
      <c r="E334" s="70" t="s">
        <v>4705</v>
      </c>
      <c r="F334" s="69">
        <v>537.0</v>
      </c>
      <c r="G334" s="69">
        <v>63.0</v>
      </c>
      <c r="H334" s="69">
        <v>15.0</v>
      </c>
    </row>
    <row r="335" ht="14.25" customHeight="1">
      <c r="A335" s="70" t="s">
        <v>4447</v>
      </c>
      <c r="B335" s="68">
        <v>112.0</v>
      </c>
      <c r="C335" s="69">
        <v>1.0</v>
      </c>
      <c r="D335" s="69">
        <v>511.0</v>
      </c>
      <c r="E335" s="70" t="s">
        <v>4706</v>
      </c>
      <c r="F335" s="69">
        <v>584.0</v>
      </c>
      <c r="G335" s="69">
        <v>95.0</v>
      </c>
      <c r="H335" s="69">
        <v>26.0</v>
      </c>
    </row>
    <row r="336" ht="14.25" customHeight="1">
      <c r="A336" s="70" t="s">
        <v>4447</v>
      </c>
      <c r="B336" s="68">
        <v>112.0</v>
      </c>
      <c r="C336" s="69">
        <v>1.0</v>
      </c>
      <c r="D336" s="69">
        <v>512.0</v>
      </c>
      <c r="E336" s="70" t="s">
        <v>4707</v>
      </c>
      <c r="F336" s="69">
        <v>659.0</v>
      </c>
      <c r="G336" s="69">
        <v>27.0</v>
      </c>
      <c r="H336" s="69">
        <v>5.0</v>
      </c>
    </row>
    <row r="337" ht="14.25" customHeight="1">
      <c r="A337" s="70" t="s">
        <v>4447</v>
      </c>
      <c r="B337" s="68">
        <v>112.0</v>
      </c>
      <c r="C337" s="69">
        <v>1.0</v>
      </c>
      <c r="D337" s="69">
        <v>513.0</v>
      </c>
      <c r="E337" s="70" t="s">
        <v>4708</v>
      </c>
      <c r="F337" s="69">
        <v>587.0</v>
      </c>
      <c r="G337" s="69">
        <v>66.0</v>
      </c>
      <c r="H337" s="69">
        <v>14.0</v>
      </c>
    </row>
    <row r="338" ht="14.25" customHeight="1">
      <c r="A338" s="70" t="s">
        <v>4447</v>
      </c>
      <c r="B338" s="68">
        <v>112.0</v>
      </c>
      <c r="C338" s="69">
        <v>1.0</v>
      </c>
      <c r="D338" s="69">
        <v>523.0</v>
      </c>
      <c r="E338" s="70" t="s">
        <v>1607</v>
      </c>
      <c r="F338" s="69">
        <v>4.0</v>
      </c>
      <c r="G338" s="69">
        <v>0.0</v>
      </c>
      <c r="H338" s="69">
        <v>0.0</v>
      </c>
    </row>
    <row r="339" ht="14.25" customHeight="1">
      <c r="A339" s="70" t="s">
        <v>4447</v>
      </c>
      <c r="B339" s="68">
        <v>113.0</v>
      </c>
      <c r="C339" s="69">
        <v>1.0</v>
      </c>
      <c r="D339" s="69">
        <v>10.0</v>
      </c>
      <c r="E339" s="70" t="s">
        <v>4709</v>
      </c>
      <c r="F339" s="69">
        <v>410.0</v>
      </c>
      <c r="G339" s="69">
        <v>189.0</v>
      </c>
      <c r="H339" s="69">
        <v>18.0</v>
      </c>
    </row>
    <row r="340" ht="14.25" customHeight="1">
      <c r="A340" s="70" t="s">
        <v>4447</v>
      </c>
      <c r="B340" s="68">
        <v>113.0</v>
      </c>
      <c r="C340" s="69">
        <v>1.0</v>
      </c>
      <c r="D340" s="69">
        <v>20.0</v>
      </c>
      <c r="E340" s="70" t="s">
        <v>4710</v>
      </c>
      <c r="F340" s="69">
        <v>325.0</v>
      </c>
      <c r="G340" s="69">
        <v>114.0</v>
      </c>
      <c r="H340" s="69">
        <v>16.0</v>
      </c>
    </row>
    <row r="341" ht="14.25" customHeight="1">
      <c r="A341" s="70" t="s">
        <v>4447</v>
      </c>
      <c r="B341" s="68">
        <v>113.0</v>
      </c>
      <c r="C341" s="69">
        <v>1.0</v>
      </c>
      <c r="D341" s="69">
        <v>25.0</v>
      </c>
      <c r="E341" s="70" t="s">
        <v>4711</v>
      </c>
      <c r="F341" s="69">
        <v>3.0</v>
      </c>
      <c r="G341" s="69">
        <v>1.0</v>
      </c>
      <c r="H341" s="69">
        <v>0.0</v>
      </c>
    </row>
    <row r="342" ht="14.25" customHeight="1">
      <c r="A342" s="70" t="s">
        <v>4447</v>
      </c>
      <c r="B342" s="68">
        <v>115.0</v>
      </c>
      <c r="C342" s="69">
        <v>1.0</v>
      </c>
      <c r="D342" s="69">
        <v>10.0</v>
      </c>
      <c r="E342" s="70" t="s">
        <v>4712</v>
      </c>
      <c r="F342" s="69">
        <v>429.0</v>
      </c>
      <c r="G342" s="69">
        <v>287.0</v>
      </c>
      <c r="H342" s="69">
        <v>19.0</v>
      </c>
    </row>
    <row r="343" ht="14.25" customHeight="1">
      <c r="A343" s="70" t="s">
        <v>4447</v>
      </c>
      <c r="B343" s="68">
        <v>115.0</v>
      </c>
      <c r="C343" s="69">
        <v>1.0</v>
      </c>
      <c r="D343" s="69">
        <v>20.0</v>
      </c>
      <c r="E343" s="70" t="s">
        <v>4713</v>
      </c>
      <c r="F343" s="69">
        <v>335.0</v>
      </c>
      <c r="G343" s="69">
        <v>205.0</v>
      </c>
      <c r="H343" s="69">
        <v>14.0</v>
      </c>
    </row>
    <row r="344" ht="14.25" customHeight="1">
      <c r="A344" s="70" t="s">
        <v>4447</v>
      </c>
      <c r="B344" s="68">
        <v>115.0</v>
      </c>
      <c r="C344" s="69">
        <v>1.0</v>
      </c>
      <c r="D344" s="69">
        <v>30.0</v>
      </c>
      <c r="E344" s="70" t="s">
        <v>4714</v>
      </c>
      <c r="F344" s="69">
        <v>265.0</v>
      </c>
      <c r="G344" s="69">
        <v>126.0</v>
      </c>
      <c r="H344" s="69">
        <v>14.0</v>
      </c>
    </row>
    <row r="345" ht="14.25" customHeight="1">
      <c r="A345" s="70" t="s">
        <v>4447</v>
      </c>
      <c r="B345" s="68">
        <v>115.0</v>
      </c>
      <c r="C345" s="69">
        <v>1.0</v>
      </c>
      <c r="D345" s="69">
        <v>31.0</v>
      </c>
      <c r="E345" s="70" t="s">
        <v>4715</v>
      </c>
      <c r="F345" s="69">
        <v>78.0</v>
      </c>
      <c r="G345" s="69">
        <v>61.0</v>
      </c>
      <c r="H345" s="69">
        <v>6.0</v>
      </c>
    </row>
    <row r="346" ht="14.25" customHeight="1">
      <c r="A346" s="70" t="s">
        <v>4447</v>
      </c>
      <c r="B346" s="68">
        <v>116.0</v>
      </c>
      <c r="C346" s="69">
        <v>1.0</v>
      </c>
      <c r="D346" s="69">
        <v>10.0</v>
      </c>
      <c r="E346" s="70" t="s">
        <v>4716</v>
      </c>
      <c r="F346" s="69">
        <v>439.0</v>
      </c>
      <c r="G346" s="69">
        <v>123.0</v>
      </c>
      <c r="H346" s="69">
        <v>74.0</v>
      </c>
    </row>
    <row r="347" ht="14.25" customHeight="1">
      <c r="A347" s="70" t="s">
        <v>4447</v>
      </c>
      <c r="B347" s="68">
        <v>116.0</v>
      </c>
      <c r="C347" s="69">
        <v>1.0</v>
      </c>
      <c r="D347" s="69">
        <v>20.0</v>
      </c>
      <c r="E347" s="70" t="s">
        <v>1622</v>
      </c>
      <c r="F347" s="69">
        <v>340.0</v>
      </c>
      <c r="G347" s="69">
        <v>77.0</v>
      </c>
      <c r="H347" s="69">
        <v>45.0</v>
      </c>
    </row>
    <row r="348" ht="14.25" customHeight="1">
      <c r="A348" s="70" t="s">
        <v>4447</v>
      </c>
      <c r="B348" s="68">
        <v>116.0</v>
      </c>
      <c r="C348" s="69">
        <v>1.0</v>
      </c>
      <c r="D348" s="69">
        <v>40.0</v>
      </c>
      <c r="E348" s="70" t="s">
        <v>1623</v>
      </c>
      <c r="F348" s="69">
        <v>355.0</v>
      </c>
      <c r="G348" s="69">
        <v>98.0</v>
      </c>
      <c r="H348" s="69">
        <v>55.0</v>
      </c>
    </row>
    <row r="349" ht="14.25" customHeight="1">
      <c r="A349" s="70" t="s">
        <v>4447</v>
      </c>
      <c r="B349" s="68">
        <v>118.0</v>
      </c>
      <c r="C349" s="69">
        <v>1.0</v>
      </c>
      <c r="D349" s="69">
        <v>10.0</v>
      </c>
      <c r="E349" s="70" t="s">
        <v>1625</v>
      </c>
      <c r="F349" s="69">
        <v>187.0</v>
      </c>
      <c r="G349" s="69">
        <v>114.0</v>
      </c>
      <c r="H349" s="69">
        <v>13.0</v>
      </c>
    </row>
    <row r="350" ht="14.25" customHeight="1">
      <c r="A350" s="70" t="s">
        <v>4447</v>
      </c>
      <c r="B350" s="68">
        <v>118.0</v>
      </c>
      <c r="C350" s="69">
        <v>1.0</v>
      </c>
      <c r="D350" s="69">
        <v>20.0</v>
      </c>
      <c r="E350" s="70" t="s">
        <v>4717</v>
      </c>
      <c r="F350" s="69">
        <v>131.0</v>
      </c>
      <c r="G350" s="69">
        <v>75.0</v>
      </c>
      <c r="H350" s="69">
        <v>5.0</v>
      </c>
    </row>
    <row r="351" ht="14.25" customHeight="1">
      <c r="A351" s="70" t="s">
        <v>4447</v>
      </c>
      <c r="B351" s="68">
        <v>118.0</v>
      </c>
      <c r="C351" s="69">
        <v>1.0</v>
      </c>
      <c r="D351" s="69">
        <v>40.0</v>
      </c>
      <c r="E351" s="70" t="s">
        <v>4718</v>
      </c>
      <c r="F351" s="69">
        <v>15.0</v>
      </c>
      <c r="G351" s="69">
        <v>15.0</v>
      </c>
      <c r="H351" s="69">
        <v>0.0</v>
      </c>
    </row>
    <row r="352" ht="14.25" customHeight="1">
      <c r="A352" s="70" t="s">
        <v>4447</v>
      </c>
      <c r="B352" s="68">
        <v>129.0</v>
      </c>
      <c r="C352" s="69">
        <v>1.0</v>
      </c>
      <c r="D352" s="69">
        <v>10.0</v>
      </c>
      <c r="E352" s="70" t="s">
        <v>4555</v>
      </c>
      <c r="F352" s="69">
        <v>284.0</v>
      </c>
      <c r="G352" s="69">
        <v>94.0</v>
      </c>
      <c r="H352" s="69">
        <v>35.0</v>
      </c>
    </row>
    <row r="353" ht="14.25" customHeight="1">
      <c r="A353" s="70" t="s">
        <v>4447</v>
      </c>
      <c r="B353" s="68">
        <v>129.0</v>
      </c>
      <c r="C353" s="69">
        <v>1.0</v>
      </c>
      <c r="D353" s="69">
        <v>20.0</v>
      </c>
      <c r="E353" s="70" t="s">
        <v>4719</v>
      </c>
      <c r="F353" s="69">
        <v>150.0</v>
      </c>
      <c r="G353" s="69">
        <v>66.0</v>
      </c>
      <c r="H353" s="69">
        <v>8.0</v>
      </c>
    </row>
    <row r="354" ht="14.25" customHeight="1">
      <c r="A354" s="70" t="s">
        <v>4447</v>
      </c>
      <c r="B354" s="68">
        <v>129.0</v>
      </c>
      <c r="C354" s="69">
        <v>1.0</v>
      </c>
      <c r="D354" s="69">
        <v>30.0</v>
      </c>
      <c r="E354" s="70" t="s">
        <v>4720</v>
      </c>
      <c r="F354" s="69">
        <v>435.0</v>
      </c>
      <c r="G354" s="69">
        <v>154.0</v>
      </c>
      <c r="H354" s="69">
        <v>48.0</v>
      </c>
    </row>
    <row r="355" ht="14.25" customHeight="1">
      <c r="A355" s="70" t="s">
        <v>4447</v>
      </c>
      <c r="B355" s="68">
        <v>129.0</v>
      </c>
      <c r="C355" s="69">
        <v>1.0</v>
      </c>
      <c r="D355" s="69">
        <v>40.0</v>
      </c>
      <c r="E355" s="70" t="s">
        <v>4721</v>
      </c>
      <c r="F355" s="69">
        <v>502.0</v>
      </c>
      <c r="G355" s="69">
        <v>134.0</v>
      </c>
      <c r="H355" s="69">
        <v>44.0</v>
      </c>
    </row>
    <row r="356" ht="14.25" customHeight="1">
      <c r="A356" s="70" t="s">
        <v>4447</v>
      </c>
      <c r="B356" s="68">
        <v>138.0</v>
      </c>
      <c r="C356" s="69">
        <v>1.0</v>
      </c>
      <c r="D356" s="69">
        <v>10.0</v>
      </c>
      <c r="E356" s="70" t="s">
        <v>1633</v>
      </c>
      <c r="F356" s="69">
        <v>26.0</v>
      </c>
      <c r="G356" s="69">
        <v>4.0</v>
      </c>
      <c r="H356" s="69">
        <v>0.0</v>
      </c>
    </row>
    <row r="357" ht="14.25" customHeight="1">
      <c r="A357" s="70" t="s">
        <v>4447</v>
      </c>
      <c r="B357" s="68">
        <v>138.0</v>
      </c>
      <c r="C357" s="69">
        <v>1.0</v>
      </c>
      <c r="D357" s="69">
        <v>20.0</v>
      </c>
      <c r="E357" s="70" t="s">
        <v>4722</v>
      </c>
      <c r="F357" s="69">
        <v>452.0</v>
      </c>
      <c r="G357" s="69">
        <v>49.0</v>
      </c>
      <c r="H357" s="69">
        <v>26.0</v>
      </c>
    </row>
    <row r="358" ht="14.25" customHeight="1">
      <c r="A358" s="70" t="s">
        <v>4447</v>
      </c>
      <c r="B358" s="68">
        <v>138.0</v>
      </c>
      <c r="C358" s="69">
        <v>1.0</v>
      </c>
      <c r="D358" s="69">
        <v>30.0</v>
      </c>
      <c r="E358" s="70" t="s">
        <v>4723</v>
      </c>
      <c r="F358" s="69">
        <v>671.0</v>
      </c>
      <c r="G358" s="69">
        <v>68.0</v>
      </c>
      <c r="H358" s="69">
        <v>28.0</v>
      </c>
    </row>
    <row r="359" ht="14.25" customHeight="1">
      <c r="A359" s="70" t="s">
        <v>4447</v>
      </c>
      <c r="B359" s="68">
        <v>138.0</v>
      </c>
      <c r="C359" s="69">
        <v>1.0</v>
      </c>
      <c r="D359" s="69">
        <v>44.0</v>
      </c>
      <c r="E359" s="70" t="s">
        <v>1638</v>
      </c>
      <c r="F359" s="69">
        <v>132.0</v>
      </c>
      <c r="G359" s="69">
        <v>23.0</v>
      </c>
      <c r="H359" s="69">
        <v>5.0</v>
      </c>
    </row>
    <row r="360" ht="14.25" customHeight="1">
      <c r="A360" s="70" t="s">
        <v>4447</v>
      </c>
      <c r="B360" s="68">
        <v>138.0</v>
      </c>
      <c r="C360" s="69">
        <v>1.0</v>
      </c>
      <c r="D360" s="69">
        <v>45.0</v>
      </c>
      <c r="E360" s="70" t="s">
        <v>4724</v>
      </c>
      <c r="F360" s="69">
        <v>730.0</v>
      </c>
      <c r="G360" s="69">
        <v>119.0</v>
      </c>
      <c r="H360" s="69">
        <v>39.0</v>
      </c>
    </row>
    <row r="361" ht="14.25" customHeight="1">
      <c r="A361" s="70" t="s">
        <v>4447</v>
      </c>
      <c r="B361" s="68">
        <v>138.0</v>
      </c>
      <c r="C361" s="69">
        <v>1.0</v>
      </c>
      <c r="D361" s="69">
        <v>50.0</v>
      </c>
      <c r="E361" s="70" t="s">
        <v>4725</v>
      </c>
      <c r="F361" s="69">
        <v>30.0</v>
      </c>
      <c r="G361" s="69">
        <v>6.0</v>
      </c>
      <c r="H361" s="69">
        <v>0.0</v>
      </c>
    </row>
    <row r="362" ht="14.25" customHeight="1">
      <c r="A362" s="70" t="s">
        <v>4447</v>
      </c>
      <c r="B362" s="68">
        <v>138.0</v>
      </c>
      <c r="C362" s="69">
        <v>1.0</v>
      </c>
      <c r="D362" s="69">
        <v>70.0</v>
      </c>
      <c r="E362" s="70" t="s">
        <v>4726</v>
      </c>
      <c r="F362" s="69">
        <v>498.0</v>
      </c>
      <c r="G362" s="69">
        <v>44.0</v>
      </c>
      <c r="H362" s="69">
        <v>2.0</v>
      </c>
    </row>
    <row r="363" ht="14.25" customHeight="1">
      <c r="A363" s="70" t="s">
        <v>4447</v>
      </c>
      <c r="B363" s="68">
        <v>139.0</v>
      </c>
      <c r="C363" s="69">
        <v>1.0</v>
      </c>
      <c r="D363" s="69">
        <v>10.0</v>
      </c>
      <c r="E363" s="70" t="s">
        <v>4727</v>
      </c>
      <c r="F363" s="69">
        <v>479.0</v>
      </c>
      <c r="G363" s="69">
        <v>106.0</v>
      </c>
      <c r="H363" s="69">
        <v>31.0</v>
      </c>
    </row>
    <row r="364" ht="14.25" customHeight="1">
      <c r="A364" s="70" t="s">
        <v>4447</v>
      </c>
      <c r="B364" s="68">
        <v>139.0</v>
      </c>
      <c r="C364" s="69">
        <v>1.0</v>
      </c>
      <c r="D364" s="69">
        <v>20.0</v>
      </c>
      <c r="E364" s="70" t="s">
        <v>4728</v>
      </c>
      <c r="F364" s="69">
        <v>399.0</v>
      </c>
      <c r="G364" s="69">
        <v>74.0</v>
      </c>
      <c r="H364" s="69">
        <v>19.0</v>
      </c>
    </row>
    <row r="365" ht="14.25" customHeight="1">
      <c r="A365" s="70" t="s">
        <v>4447</v>
      </c>
      <c r="B365" s="68">
        <v>146.0</v>
      </c>
      <c r="C365" s="69">
        <v>1.0</v>
      </c>
      <c r="D365" s="69">
        <v>10.0</v>
      </c>
      <c r="E365" s="70" t="s">
        <v>4729</v>
      </c>
      <c r="F365" s="69">
        <v>493.0</v>
      </c>
      <c r="G365" s="69">
        <v>55.0</v>
      </c>
      <c r="H365" s="69">
        <v>29.0</v>
      </c>
    </row>
    <row r="366" ht="14.25" customHeight="1">
      <c r="A366" s="70" t="s">
        <v>4447</v>
      </c>
      <c r="B366" s="68">
        <v>146.0</v>
      </c>
      <c r="C366" s="69">
        <v>1.0</v>
      </c>
      <c r="D366" s="69">
        <v>40.0</v>
      </c>
      <c r="E366" s="70" t="s">
        <v>4730</v>
      </c>
      <c r="F366" s="69">
        <v>405.0</v>
      </c>
      <c r="G366" s="69">
        <v>43.0</v>
      </c>
      <c r="H366" s="69">
        <v>16.0</v>
      </c>
    </row>
    <row r="367" ht="14.25" customHeight="1">
      <c r="A367" s="70" t="s">
        <v>4447</v>
      </c>
      <c r="B367" s="68">
        <v>150.0</v>
      </c>
      <c r="C367" s="69">
        <v>1.0</v>
      </c>
      <c r="D367" s="69">
        <v>10.0</v>
      </c>
      <c r="E367" s="70" t="s">
        <v>4731</v>
      </c>
      <c r="F367" s="69">
        <v>553.0</v>
      </c>
      <c r="G367" s="69">
        <v>62.0</v>
      </c>
      <c r="H367" s="69">
        <v>22.0</v>
      </c>
    </row>
    <row r="368" ht="14.25" customHeight="1">
      <c r="A368" s="70" t="s">
        <v>4447</v>
      </c>
      <c r="B368" s="68">
        <v>150.0</v>
      </c>
      <c r="C368" s="69">
        <v>1.0</v>
      </c>
      <c r="D368" s="69">
        <v>11.0</v>
      </c>
      <c r="E368" s="70" t="s">
        <v>4732</v>
      </c>
      <c r="F368" s="69">
        <v>16.0</v>
      </c>
      <c r="G368" s="69">
        <v>0.0</v>
      </c>
      <c r="H368" s="69">
        <v>0.0</v>
      </c>
    </row>
    <row r="369" ht="14.25" customHeight="1">
      <c r="A369" s="70" t="s">
        <v>4447</v>
      </c>
      <c r="B369" s="68">
        <v>150.0</v>
      </c>
      <c r="C369" s="69">
        <v>1.0</v>
      </c>
      <c r="D369" s="69">
        <v>20.0</v>
      </c>
      <c r="E369" s="70" t="s">
        <v>4733</v>
      </c>
      <c r="F369" s="69">
        <v>431.0</v>
      </c>
      <c r="G369" s="69">
        <v>27.0</v>
      </c>
      <c r="H369" s="69">
        <v>12.0</v>
      </c>
    </row>
    <row r="370" ht="14.25" customHeight="1">
      <c r="A370" s="70" t="s">
        <v>4447</v>
      </c>
      <c r="B370" s="68">
        <v>152.0</v>
      </c>
      <c r="C370" s="69">
        <v>1.0</v>
      </c>
      <c r="D370" s="69">
        <v>6.0</v>
      </c>
      <c r="E370" s="70" t="s">
        <v>4734</v>
      </c>
      <c r="F370" s="69">
        <v>224.0</v>
      </c>
      <c r="G370" s="69">
        <v>72.0</v>
      </c>
      <c r="H370" s="69">
        <v>20.0</v>
      </c>
    </row>
    <row r="371" ht="14.25" customHeight="1">
      <c r="A371" s="70" t="s">
        <v>4447</v>
      </c>
      <c r="B371" s="68">
        <v>152.0</v>
      </c>
      <c r="C371" s="69">
        <v>1.0</v>
      </c>
      <c r="D371" s="69">
        <v>185.0</v>
      </c>
      <c r="E371" s="70" t="s">
        <v>1657</v>
      </c>
      <c r="F371" s="69">
        <v>716.0</v>
      </c>
      <c r="G371" s="69">
        <v>247.0</v>
      </c>
      <c r="H371" s="69">
        <v>22.0</v>
      </c>
    </row>
    <row r="372" ht="14.25" customHeight="1">
      <c r="A372" s="70" t="s">
        <v>4447</v>
      </c>
      <c r="B372" s="68">
        <v>152.0</v>
      </c>
      <c r="C372" s="69">
        <v>1.0</v>
      </c>
      <c r="D372" s="69">
        <v>187.0</v>
      </c>
      <c r="E372" s="70" t="s">
        <v>1659</v>
      </c>
      <c r="F372" s="69">
        <v>638.0</v>
      </c>
      <c r="G372" s="69">
        <v>292.0</v>
      </c>
      <c r="H372" s="69">
        <v>26.0</v>
      </c>
    </row>
    <row r="373" ht="14.25" customHeight="1">
      <c r="A373" s="70" t="s">
        <v>4447</v>
      </c>
      <c r="B373" s="68">
        <v>152.0</v>
      </c>
      <c r="C373" s="69">
        <v>1.0</v>
      </c>
      <c r="D373" s="69">
        <v>188.0</v>
      </c>
      <c r="E373" s="70" t="s">
        <v>4735</v>
      </c>
      <c r="F373" s="69">
        <v>610.0</v>
      </c>
      <c r="G373" s="69">
        <v>138.0</v>
      </c>
      <c r="H373" s="69">
        <v>32.0</v>
      </c>
    </row>
    <row r="374" ht="14.25" customHeight="1">
      <c r="A374" s="70" t="s">
        <v>4447</v>
      </c>
      <c r="B374" s="68">
        <v>152.0</v>
      </c>
      <c r="C374" s="69">
        <v>1.0</v>
      </c>
      <c r="D374" s="69">
        <v>189.0</v>
      </c>
      <c r="E374" s="70" t="s">
        <v>4736</v>
      </c>
      <c r="F374" s="69">
        <v>725.0</v>
      </c>
      <c r="G374" s="69">
        <v>231.0</v>
      </c>
      <c r="H374" s="69">
        <v>29.0</v>
      </c>
    </row>
    <row r="375" ht="14.25" customHeight="1">
      <c r="A375" s="70" t="s">
        <v>4447</v>
      </c>
      <c r="B375" s="68">
        <v>152.0</v>
      </c>
      <c r="C375" s="69">
        <v>1.0</v>
      </c>
      <c r="D375" s="69">
        <v>380.0</v>
      </c>
      <c r="E375" s="70" t="s">
        <v>4737</v>
      </c>
      <c r="F375" s="69">
        <v>2189.0</v>
      </c>
      <c r="G375" s="69">
        <v>654.0</v>
      </c>
      <c r="H375" s="69">
        <v>80.0</v>
      </c>
    </row>
    <row r="376" ht="14.25" customHeight="1">
      <c r="A376" s="70" t="s">
        <v>4447</v>
      </c>
      <c r="B376" s="68">
        <v>152.0</v>
      </c>
      <c r="C376" s="69">
        <v>1.0</v>
      </c>
      <c r="D376" s="69">
        <v>382.0</v>
      </c>
      <c r="E376" s="70" t="s">
        <v>4738</v>
      </c>
      <c r="F376" s="69">
        <v>1888.0</v>
      </c>
      <c r="G376" s="69">
        <v>503.0</v>
      </c>
      <c r="H376" s="69">
        <v>52.0</v>
      </c>
    </row>
    <row r="377" ht="14.25" customHeight="1">
      <c r="A377" s="70" t="s">
        <v>4447</v>
      </c>
      <c r="B377" s="68">
        <v>152.0</v>
      </c>
      <c r="C377" s="69">
        <v>1.0</v>
      </c>
      <c r="D377" s="69">
        <v>960.0</v>
      </c>
      <c r="E377" s="70" t="s">
        <v>1665</v>
      </c>
      <c r="F377" s="69">
        <v>27.0</v>
      </c>
      <c r="G377" s="69">
        <v>22.0</v>
      </c>
      <c r="H377" s="69">
        <v>0.0</v>
      </c>
    </row>
    <row r="378" ht="14.25" customHeight="1">
      <c r="A378" s="70" t="s">
        <v>4447</v>
      </c>
      <c r="B378" s="68">
        <v>152.0</v>
      </c>
      <c r="C378" s="69">
        <v>1.0</v>
      </c>
      <c r="D378" s="69">
        <v>970.0</v>
      </c>
      <c r="E378" s="70" t="s">
        <v>1667</v>
      </c>
      <c r="F378" s="69">
        <v>17.0</v>
      </c>
      <c r="G378" s="69">
        <v>15.0</v>
      </c>
      <c r="H378" s="69">
        <v>0.0</v>
      </c>
    </row>
    <row r="379" ht="14.25" customHeight="1">
      <c r="A379" s="70" t="s">
        <v>4447</v>
      </c>
      <c r="B379" s="68">
        <v>152.0</v>
      </c>
      <c r="C379" s="69">
        <v>1.0</v>
      </c>
      <c r="D379" s="69">
        <v>980.0</v>
      </c>
      <c r="E379" s="70" t="s">
        <v>1669</v>
      </c>
      <c r="F379" s="69">
        <v>99.0</v>
      </c>
      <c r="G379" s="69">
        <v>59.0</v>
      </c>
      <c r="H379" s="69">
        <v>4.0</v>
      </c>
    </row>
    <row r="380" ht="14.25" customHeight="1">
      <c r="A380" s="70" t="s">
        <v>4447</v>
      </c>
      <c r="B380" s="68">
        <v>152.0</v>
      </c>
      <c r="C380" s="69">
        <v>1.0</v>
      </c>
      <c r="D380" s="69">
        <v>990.0</v>
      </c>
      <c r="E380" s="70" t="s">
        <v>4739</v>
      </c>
      <c r="F380" s="69">
        <v>4.0</v>
      </c>
      <c r="G380" s="69">
        <v>2.0</v>
      </c>
      <c r="H380" s="69">
        <v>0.0</v>
      </c>
    </row>
    <row r="381" ht="14.25" customHeight="1">
      <c r="A381" s="70" t="s">
        <v>4447</v>
      </c>
      <c r="B381" s="68">
        <v>160.0</v>
      </c>
      <c r="C381" s="69">
        <v>70.0</v>
      </c>
      <c r="D381" s="69">
        <v>1.0</v>
      </c>
      <c r="E381" s="70" t="s">
        <v>4740</v>
      </c>
      <c r="F381" s="69">
        <v>47.0</v>
      </c>
      <c r="G381" s="69">
        <v>24.0</v>
      </c>
      <c r="H381" s="69">
        <v>1.0</v>
      </c>
    </row>
    <row r="382" ht="14.25" customHeight="1">
      <c r="A382" s="70" t="s">
        <v>4447</v>
      </c>
      <c r="B382" s="68">
        <v>160.0</v>
      </c>
      <c r="C382" s="69">
        <v>70.0</v>
      </c>
      <c r="D382" s="69">
        <v>2.0</v>
      </c>
      <c r="E382" s="70" t="s">
        <v>4741</v>
      </c>
      <c r="F382" s="69">
        <v>97.0</v>
      </c>
      <c r="G382" s="69">
        <v>46.0</v>
      </c>
      <c r="H382" s="69">
        <v>9.0</v>
      </c>
    </row>
    <row r="383" ht="14.25" customHeight="1">
      <c r="A383" s="70" t="s">
        <v>4447</v>
      </c>
      <c r="B383" s="68">
        <v>162.0</v>
      </c>
      <c r="C383" s="69">
        <v>1.0</v>
      </c>
      <c r="D383" s="69">
        <v>10.0</v>
      </c>
      <c r="E383" s="70" t="s">
        <v>4742</v>
      </c>
      <c r="F383" s="69">
        <v>509.0</v>
      </c>
      <c r="G383" s="69">
        <v>163.0</v>
      </c>
      <c r="H383" s="69">
        <v>63.0</v>
      </c>
    </row>
    <row r="384" ht="14.25" customHeight="1">
      <c r="A384" s="70" t="s">
        <v>4447</v>
      </c>
      <c r="B384" s="68">
        <v>162.0</v>
      </c>
      <c r="C384" s="69">
        <v>1.0</v>
      </c>
      <c r="D384" s="69">
        <v>20.0</v>
      </c>
      <c r="E384" s="70" t="s">
        <v>4743</v>
      </c>
      <c r="F384" s="69">
        <v>420.0</v>
      </c>
      <c r="G384" s="69">
        <v>119.0</v>
      </c>
      <c r="H384" s="69">
        <v>48.0</v>
      </c>
    </row>
    <row r="385" ht="14.25" customHeight="1">
      <c r="A385" s="70" t="s">
        <v>4447</v>
      </c>
      <c r="B385" s="68">
        <v>162.0</v>
      </c>
      <c r="C385" s="69">
        <v>1.0</v>
      </c>
      <c r="D385" s="69">
        <v>30.0</v>
      </c>
      <c r="E385" s="70" t="s">
        <v>4744</v>
      </c>
      <c r="F385" s="69">
        <v>2.0</v>
      </c>
      <c r="G385" s="69">
        <v>2.0</v>
      </c>
      <c r="H385" s="69">
        <v>0.0</v>
      </c>
    </row>
    <row r="386" ht="14.25" customHeight="1">
      <c r="A386" s="70" t="s">
        <v>4447</v>
      </c>
      <c r="B386" s="68">
        <v>166.0</v>
      </c>
      <c r="C386" s="69">
        <v>1.0</v>
      </c>
      <c r="D386" s="69">
        <v>40.0</v>
      </c>
      <c r="E386" s="70" t="s">
        <v>4745</v>
      </c>
      <c r="F386" s="69">
        <v>98.0</v>
      </c>
      <c r="G386" s="69">
        <v>22.0</v>
      </c>
      <c r="H386" s="69">
        <v>4.0</v>
      </c>
    </row>
    <row r="387" ht="14.25" customHeight="1">
      <c r="A387" s="70" t="s">
        <v>4447</v>
      </c>
      <c r="B387" s="68">
        <v>166.0</v>
      </c>
      <c r="C387" s="69">
        <v>1.0</v>
      </c>
      <c r="D387" s="69">
        <v>50.0</v>
      </c>
      <c r="E387" s="70" t="s">
        <v>4746</v>
      </c>
      <c r="F387" s="69">
        <v>166.0</v>
      </c>
      <c r="G387" s="69">
        <v>29.0</v>
      </c>
      <c r="H387" s="69">
        <v>9.0</v>
      </c>
    </row>
    <row r="388" ht="14.25" customHeight="1">
      <c r="A388" s="70" t="s">
        <v>4447</v>
      </c>
      <c r="B388" s="68">
        <v>166.0</v>
      </c>
      <c r="C388" s="69">
        <v>1.0</v>
      </c>
      <c r="D388" s="69">
        <v>60.0</v>
      </c>
      <c r="E388" s="70" t="s">
        <v>4747</v>
      </c>
      <c r="F388" s="69">
        <v>133.0</v>
      </c>
      <c r="G388" s="69">
        <v>34.0</v>
      </c>
      <c r="H388" s="69">
        <v>8.0</v>
      </c>
    </row>
    <row r="389" ht="14.25" customHeight="1">
      <c r="A389" s="70" t="s">
        <v>4447</v>
      </c>
      <c r="B389" s="68">
        <v>173.0</v>
      </c>
      <c r="C389" s="69">
        <v>1.0</v>
      </c>
      <c r="D389" s="69">
        <v>10.0</v>
      </c>
      <c r="E389" s="70" t="s">
        <v>4748</v>
      </c>
      <c r="F389" s="69">
        <v>257.0</v>
      </c>
      <c r="G389" s="69">
        <v>118.0</v>
      </c>
      <c r="H389" s="69">
        <v>28.0</v>
      </c>
    </row>
    <row r="390" ht="14.25" customHeight="1">
      <c r="A390" s="70" t="s">
        <v>4447</v>
      </c>
      <c r="B390" s="68">
        <v>173.0</v>
      </c>
      <c r="C390" s="69">
        <v>1.0</v>
      </c>
      <c r="D390" s="69">
        <v>20.0</v>
      </c>
      <c r="E390" s="70" t="s">
        <v>4749</v>
      </c>
      <c r="F390" s="69">
        <v>248.0</v>
      </c>
      <c r="G390" s="69">
        <v>81.0</v>
      </c>
      <c r="H390" s="69">
        <v>23.0</v>
      </c>
    </row>
    <row r="391" ht="14.25" customHeight="1">
      <c r="A391" s="70" t="s">
        <v>4447</v>
      </c>
      <c r="B391" s="68">
        <v>177.0</v>
      </c>
      <c r="C391" s="69">
        <v>1.0</v>
      </c>
      <c r="D391" s="69">
        <v>10.0</v>
      </c>
      <c r="E391" s="70" t="s">
        <v>4750</v>
      </c>
      <c r="F391" s="69">
        <v>14.0</v>
      </c>
      <c r="G391" s="69">
        <v>6.0</v>
      </c>
      <c r="H391" s="69">
        <v>1.0</v>
      </c>
    </row>
    <row r="392" ht="14.25" customHeight="1">
      <c r="A392" s="70" t="s">
        <v>4447</v>
      </c>
      <c r="B392" s="68">
        <v>177.0</v>
      </c>
      <c r="C392" s="69">
        <v>1.0</v>
      </c>
      <c r="D392" s="69">
        <v>50.0</v>
      </c>
      <c r="E392" s="70" t="s">
        <v>4751</v>
      </c>
      <c r="F392" s="69">
        <v>319.0</v>
      </c>
      <c r="G392" s="69">
        <v>55.0</v>
      </c>
      <c r="H392" s="69">
        <v>30.0</v>
      </c>
    </row>
    <row r="393" ht="14.25" customHeight="1">
      <c r="A393" s="70" t="s">
        <v>4447</v>
      </c>
      <c r="B393" s="68">
        <v>177.0</v>
      </c>
      <c r="C393" s="69">
        <v>1.0</v>
      </c>
      <c r="D393" s="69">
        <v>60.0</v>
      </c>
      <c r="E393" s="70" t="s">
        <v>4752</v>
      </c>
      <c r="F393" s="69">
        <v>242.0</v>
      </c>
      <c r="G393" s="69">
        <v>68.0</v>
      </c>
      <c r="H393" s="69">
        <v>21.0</v>
      </c>
    </row>
    <row r="394" ht="14.25" customHeight="1">
      <c r="A394" s="70" t="s">
        <v>4447</v>
      </c>
      <c r="B394" s="68">
        <v>177.0</v>
      </c>
      <c r="C394" s="69">
        <v>1.0</v>
      </c>
      <c r="D394" s="69">
        <v>330.0</v>
      </c>
      <c r="E394" s="70" t="s">
        <v>1695</v>
      </c>
      <c r="F394" s="69">
        <v>529.0</v>
      </c>
      <c r="G394" s="69">
        <v>173.0</v>
      </c>
      <c r="H394" s="69">
        <v>70.0</v>
      </c>
    </row>
    <row r="395" ht="14.25" customHeight="1">
      <c r="A395" s="70" t="s">
        <v>4447</v>
      </c>
      <c r="B395" s="68">
        <v>181.0</v>
      </c>
      <c r="C395" s="69">
        <v>1.0</v>
      </c>
      <c r="D395" s="69">
        <v>3.0</v>
      </c>
      <c r="E395" s="70" t="s">
        <v>4753</v>
      </c>
      <c r="F395" s="69">
        <v>186.0</v>
      </c>
      <c r="G395" s="69">
        <v>65.0</v>
      </c>
      <c r="H395" s="69">
        <v>17.0</v>
      </c>
    </row>
    <row r="396" ht="14.25" customHeight="1">
      <c r="A396" s="70" t="s">
        <v>4447</v>
      </c>
      <c r="B396" s="68">
        <v>181.0</v>
      </c>
      <c r="C396" s="69">
        <v>1.0</v>
      </c>
      <c r="D396" s="69">
        <v>4.0</v>
      </c>
      <c r="E396" s="70" t="s">
        <v>4754</v>
      </c>
      <c r="F396" s="69">
        <v>500.0</v>
      </c>
      <c r="G396" s="69">
        <v>113.0</v>
      </c>
      <c r="H396" s="69">
        <v>47.0</v>
      </c>
    </row>
    <row r="397" ht="14.25" customHeight="1">
      <c r="A397" s="70" t="s">
        <v>4447</v>
      </c>
      <c r="B397" s="68">
        <v>181.0</v>
      </c>
      <c r="C397" s="69">
        <v>1.0</v>
      </c>
      <c r="D397" s="69">
        <v>8.0</v>
      </c>
      <c r="E397" s="70" t="s">
        <v>4755</v>
      </c>
      <c r="F397" s="69">
        <v>308.0</v>
      </c>
      <c r="G397" s="69">
        <v>119.0</v>
      </c>
      <c r="H397" s="69">
        <v>44.0</v>
      </c>
    </row>
    <row r="398" ht="14.25" customHeight="1">
      <c r="A398" s="70" t="s">
        <v>4447</v>
      </c>
      <c r="B398" s="68">
        <v>181.0</v>
      </c>
      <c r="C398" s="69">
        <v>1.0</v>
      </c>
      <c r="D398" s="69">
        <v>9.0</v>
      </c>
      <c r="E398" s="70" t="s">
        <v>4756</v>
      </c>
      <c r="F398" s="69">
        <v>232.0</v>
      </c>
      <c r="G398" s="69">
        <v>118.0</v>
      </c>
      <c r="H398" s="69">
        <v>38.0</v>
      </c>
    </row>
    <row r="399" ht="14.25" customHeight="1">
      <c r="A399" s="70" t="s">
        <v>4447</v>
      </c>
      <c r="B399" s="68">
        <v>181.0</v>
      </c>
      <c r="C399" s="69">
        <v>1.0</v>
      </c>
      <c r="D399" s="69">
        <v>11.0</v>
      </c>
      <c r="E399" s="70" t="s">
        <v>4757</v>
      </c>
      <c r="F399" s="69">
        <v>373.0</v>
      </c>
      <c r="G399" s="69">
        <v>99.0</v>
      </c>
      <c r="H399" s="69">
        <v>37.0</v>
      </c>
    </row>
    <row r="400" ht="14.25" customHeight="1">
      <c r="A400" s="70" t="s">
        <v>4447</v>
      </c>
      <c r="B400" s="68">
        <v>181.0</v>
      </c>
      <c r="C400" s="69">
        <v>1.0</v>
      </c>
      <c r="D400" s="69">
        <v>12.0</v>
      </c>
      <c r="E400" s="70" t="s">
        <v>4758</v>
      </c>
      <c r="F400" s="69">
        <v>507.0</v>
      </c>
      <c r="G400" s="69">
        <v>190.0</v>
      </c>
      <c r="H400" s="69">
        <v>54.0</v>
      </c>
    </row>
    <row r="401" ht="14.25" customHeight="1">
      <c r="A401" s="70" t="s">
        <v>4447</v>
      </c>
      <c r="B401" s="68">
        <v>181.0</v>
      </c>
      <c r="C401" s="69">
        <v>1.0</v>
      </c>
      <c r="D401" s="69">
        <v>14.0</v>
      </c>
      <c r="E401" s="70" t="s">
        <v>4759</v>
      </c>
      <c r="F401" s="69">
        <v>1964.0</v>
      </c>
      <c r="G401" s="69">
        <v>376.0</v>
      </c>
      <c r="H401" s="69">
        <v>153.0</v>
      </c>
    </row>
    <row r="402" ht="14.25" customHeight="1">
      <c r="A402" s="70" t="s">
        <v>4447</v>
      </c>
      <c r="B402" s="68">
        <v>181.0</v>
      </c>
      <c r="C402" s="69">
        <v>1.0</v>
      </c>
      <c r="D402" s="69">
        <v>15.0</v>
      </c>
      <c r="E402" s="70" t="s">
        <v>4760</v>
      </c>
      <c r="F402" s="69">
        <v>260.0</v>
      </c>
      <c r="G402" s="69">
        <v>48.0</v>
      </c>
      <c r="H402" s="69">
        <v>21.0</v>
      </c>
    </row>
    <row r="403" ht="14.25" customHeight="1">
      <c r="A403" s="70" t="s">
        <v>4447</v>
      </c>
      <c r="B403" s="68">
        <v>181.0</v>
      </c>
      <c r="C403" s="69">
        <v>1.0</v>
      </c>
      <c r="D403" s="69">
        <v>17.0</v>
      </c>
      <c r="E403" s="70" t="s">
        <v>4761</v>
      </c>
      <c r="F403" s="69">
        <v>66.0</v>
      </c>
      <c r="G403" s="69">
        <v>46.0</v>
      </c>
      <c r="H403" s="69">
        <v>9.0</v>
      </c>
    </row>
    <row r="404" ht="14.25" customHeight="1">
      <c r="A404" s="70" t="s">
        <v>4447</v>
      </c>
      <c r="B404" s="68">
        <v>181.0</v>
      </c>
      <c r="C404" s="69">
        <v>1.0</v>
      </c>
      <c r="D404" s="69">
        <v>18.0</v>
      </c>
      <c r="E404" s="70" t="s">
        <v>4762</v>
      </c>
      <c r="F404" s="69">
        <v>112.0</v>
      </c>
      <c r="G404" s="69">
        <v>47.0</v>
      </c>
      <c r="H404" s="69">
        <v>11.0</v>
      </c>
    </row>
    <row r="405" ht="14.25" customHeight="1">
      <c r="A405" s="70" t="s">
        <v>4447</v>
      </c>
      <c r="B405" s="68">
        <v>181.0</v>
      </c>
      <c r="C405" s="69">
        <v>1.0</v>
      </c>
      <c r="D405" s="69">
        <v>21.0</v>
      </c>
      <c r="E405" s="70" t="s">
        <v>4763</v>
      </c>
      <c r="F405" s="69">
        <v>17.0</v>
      </c>
      <c r="G405" s="69">
        <v>7.0</v>
      </c>
      <c r="H405" s="69">
        <v>6.0</v>
      </c>
    </row>
    <row r="406" ht="14.25" customHeight="1">
      <c r="A406" s="70" t="s">
        <v>4447</v>
      </c>
      <c r="B406" s="68">
        <v>181.0</v>
      </c>
      <c r="C406" s="69">
        <v>1.0</v>
      </c>
      <c r="D406" s="69">
        <v>22.0</v>
      </c>
      <c r="E406" s="70" t="s">
        <v>4764</v>
      </c>
      <c r="F406" s="69">
        <v>1895.0</v>
      </c>
      <c r="G406" s="69">
        <v>482.0</v>
      </c>
      <c r="H406" s="69">
        <v>213.0</v>
      </c>
    </row>
    <row r="407" ht="14.25" customHeight="1">
      <c r="A407" s="70" t="s">
        <v>4447</v>
      </c>
      <c r="B407" s="68">
        <v>182.0</v>
      </c>
      <c r="C407" s="69">
        <v>1.0</v>
      </c>
      <c r="D407" s="69">
        <v>1.0</v>
      </c>
      <c r="E407" s="70" t="s">
        <v>4765</v>
      </c>
      <c r="F407" s="69">
        <v>462.0</v>
      </c>
      <c r="G407" s="69">
        <v>110.0</v>
      </c>
      <c r="H407" s="69">
        <v>33.0</v>
      </c>
    </row>
    <row r="408" ht="14.25" customHeight="1">
      <c r="A408" s="70" t="s">
        <v>4447</v>
      </c>
      <c r="B408" s="68">
        <v>182.0</v>
      </c>
      <c r="C408" s="69">
        <v>1.0</v>
      </c>
      <c r="D408" s="69">
        <v>6.0</v>
      </c>
      <c r="E408" s="70" t="s">
        <v>4766</v>
      </c>
      <c r="F408" s="69">
        <v>526.0</v>
      </c>
      <c r="G408" s="69">
        <v>131.0</v>
      </c>
      <c r="H408" s="69">
        <v>59.0</v>
      </c>
    </row>
    <row r="409" ht="14.25" customHeight="1">
      <c r="A409" s="70" t="s">
        <v>4447</v>
      </c>
      <c r="B409" s="68">
        <v>186.0</v>
      </c>
      <c r="C409" s="69">
        <v>1.0</v>
      </c>
      <c r="D409" s="69">
        <v>10.0</v>
      </c>
      <c r="E409" s="70" t="s">
        <v>4767</v>
      </c>
      <c r="F409" s="69">
        <v>570.0</v>
      </c>
      <c r="G409" s="69">
        <v>60.0</v>
      </c>
      <c r="H409" s="69">
        <v>3.0</v>
      </c>
    </row>
    <row r="410" ht="14.25" customHeight="1">
      <c r="A410" s="70" t="s">
        <v>4447</v>
      </c>
      <c r="B410" s="68">
        <v>186.0</v>
      </c>
      <c r="C410" s="69">
        <v>1.0</v>
      </c>
      <c r="D410" s="69">
        <v>15.0</v>
      </c>
      <c r="E410" s="70" t="s">
        <v>4768</v>
      </c>
      <c r="F410" s="69">
        <v>551.0</v>
      </c>
      <c r="G410" s="69">
        <v>44.0</v>
      </c>
      <c r="H410" s="69">
        <v>0.0</v>
      </c>
    </row>
    <row r="411" ht="14.25" customHeight="1">
      <c r="A411" s="70" t="s">
        <v>4447</v>
      </c>
      <c r="B411" s="68">
        <v>186.0</v>
      </c>
      <c r="C411" s="69">
        <v>1.0</v>
      </c>
      <c r="D411" s="69">
        <v>20.0</v>
      </c>
      <c r="E411" s="70" t="s">
        <v>4769</v>
      </c>
      <c r="F411" s="69">
        <v>602.0</v>
      </c>
      <c r="G411" s="69">
        <v>69.0</v>
      </c>
      <c r="H411" s="69">
        <v>49.0</v>
      </c>
    </row>
    <row r="412" ht="14.25" customHeight="1">
      <c r="A412" s="70" t="s">
        <v>4447</v>
      </c>
      <c r="B412" s="68">
        <v>191.0</v>
      </c>
      <c r="C412" s="69">
        <v>1.0</v>
      </c>
      <c r="D412" s="69">
        <v>14.0</v>
      </c>
      <c r="E412" s="70" t="s">
        <v>4770</v>
      </c>
      <c r="F412" s="69">
        <v>2305.0</v>
      </c>
      <c r="G412" s="69">
        <v>686.0</v>
      </c>
      <c r="H412" s="69">
        <v>150.0</v>
      </c>
    </row>
    <row r="413" ht="14.25" customHeight="1">
      <c r="A413" s="70" t="s">
        <v>4447</v>
      </c>
      <c r="B413" s="68">
        <v>191.0</v>
      </c>
      <c r="C413" s="69">
        <v>1.0</v>
      </c>
      <c r="D413" s="69">
        <v>66.0</v>
      </c>
      <c r="E413" s="70" t="s">
        <v>4771</v>
      </c>
      <c r="F413" s="69">
        <v>415.0</v>
      </c>
      <c r="G413" s="69">
        <v>129.0</v>
      </c>
      <c r="H413" s="69">
        <v>38.0</v>
      </c>
    </row>
    <row r="414" ht="14.25" customHeight="1">
      <c r="A414" s="70" t="s">
        <v>4447</v>
      </c>
      <c r="B414" s="68">
        <v>191.0</v>
      </c>
      <c r="C414" s="69">
        <v>1.0</v>
      </c>
      <c r="D414" s="69">
        <v>85.0</v>
      </c>
      <c r="E414" s="70" t="s">
        <v>4772</v>
      </c>
      <c r="F414" s="69">
        <v>519.0</v>
      </c>
      <c r="G414" s="69">
        <v>169.0</v>
      </c>
      <c r="H414" s="69">
        <v>43.0</v>
      </c>
    </row>
    <row r="415" ht="14.25" customHeight="1">
      <c r="A415" s="70" t="s">
        <v>4447</v>
      </c>
      <c r="B415" s="68">
        <v>191.0</v>
      </c>
      <c r="C415" s="69">
        <v>1.0</v>
      </c>
      <c r="D415" s="69">
        <v>314.0</v>
      </c>
      <c r="E415" s="70" t="s">
        <v>4773</v>
      </c>
      <c r="F415" s="69">
        <v>734.0</v>
      </c>
      <c r="G415" s="69">
        <v>380.0</v>
      </c>
      <c r="H415" s="69">
        <v>71.0</v>
      </c>
    </row>
    <row r="416" ht="14.25" customHeight="1">
      <c r="A416" s="70" t="s">
        <v>4447</v>
      </c>
      <c r="B416" s="68">
        <v>191.0</v>
      </c>
      <c r="C416" s="69">
        <v>1.0</v>
      </c>
      <c r="D416" s="69">
        <v>414.0</v>
      </c>
      <c r="E416" s="70" t="s">
        <v>4774</v>
      </c>
      <c r="F416" s="69">
        <v>33.0</v>
      </c>
      <c r="G416" s="69">
        <v>7.0</v>
      </c>
      <c r="H416" s="69">
        <v>2.0</v>
      </c>
    </row>
    <row r="417" ht="14.25" customHeight="1">
      <c r="A417" s="70" t="s">
        <v>4447</v>
      </c>
      <c r="B417" s="68">
        <v>191.0</v>
      </c>
      <c r="C417" s="69">
        <v>1.0</v>
      </c>
      <c r="D417" s="69">
        <v>480.0</v>
      </c>
      <c r="E417" s="70" t="s">
        <v>4775</v>
      </c>
      <c r="F417" s="69">
        <v>28.0</v>
      </c>
      <c r="G417" s="69">
        <v>1.0</v>
      </c>
      <c r="H417" s="69">
        <v>0.0</v>
      </c>
    </row>
    <row r="418" ht="14.25" customHeight="1">
      <c r="A418" s="70" t="s">
        <v>4447</v>
      </c>
      <c r="B418" s="68">
        <v>191.0</v>
      </c>
      <c r="C418" s="69">
        <v>1.0</v>
      </c>
      <c r="D418" s="69">
        <v>481.0</v>
      </c>
      <c r="E418" s="70" t="s">
        <v>4776</v>
      </c>
      <c r="F418" s="69">
        <v>142.0</v>
      </c>
      <c r="G418" s="69">
        <v>38.0</v>
      </c>
      <c r="H418" s="69">
        <v>9.0</v>
      </c>
    </row>
    <row r="419" ht="14.25" customHeight="1">
      <c r="A419" s="70" t="s">
        <v>4447</v>
      </c>
      <c r="B419" s="68">
        <v>191.0</v>
      </c>
      <c r="C419" s="69">
        <v>1.0</v>
      </c>
      <c r="D419" s="69">
        <v>482.0</v>
      </c>
      <c r="E419" s="70" t="s">
        <v>4777</v>
      </c>
      <c r="F419" s="69">
        <v>444.0</v>
      </c>
      <c r="G419" s="69">
        <v>207.0</v>
      </c>
      <c r="H419" s="69">
        <v>19.0</v>
      </c>
    </row>
    <row r="420" ht="14.25" customHeight="1">
      <c r="A420" s="70" t="s">
        <v>4447</v>
      </c>
      <c r="B420" s="68">
        <v>191.0</v>
      </c>
      <c r="C420" s="69">
        <v>1.0</v>
      </c>
      <c r="D420" s="69">
        <v>483.0</v>
      </c>
      <c r="E420" s="70" t="s">
        <v>4778</v>
      </c>
      <c r="F420" s="69">
        <v>378.0</v>
      </c>
      <c r="G420" s="69">
        <v>179.0</v>
      </c>
      <c r="H420" s="69">
        <v>46.0</v>
      </c>
    </row>
    <row r="421" ht="14.25" customHeight="1">
      <c r="A421" s="70" t="s">
        <v>4447</v>
      </c>
      <c r="B421" s="68">
        <v>191.0</v>
      </c>
      <c r="C421" s="69">
        <v>1.0</v>
      </c>
      <c r="D421" s="69">
        <v>486.0</v>
      </c>
      <c r="E421" s="70" t="s">
        <v>4779</v>
      </c>
      <c r="F421" s="69">
        <v>328.0</v>
      </c>
      <c r="G421" s="69">
        <v>152.0</v>
      </c>
      <c r="H421" s="69">
        <v>24.0</v>
      </c>
    </row>
    <row r="422" ht="14.25" customHeight="1">
      <c r="A422" s="70" t="s">
        <v>4447</v>
      </c>
      <c r="B422" s="68">
        <v>191.0</v>
      </c>
      <c r="C422" s="69">
        <v>1.0</v>
      </c>
      <c r="D422" s="69">
        <v>487.0</v>
      </c>
      <c r="E422" s="70" t="s">
        <v>4780</v>
      </c>
      <c r="F422" s="69">
        <v>567.0</v>
      </c>
      <c r="G422" s="69">
        <v>191.0</v>
      </c>
      <c r="H422" s="69">
        <v>53.0</v>
      </c>
    </row>
    <row r="423" ht="14.25" customHeight="1">
      <c r="A423" s="70" t="s">
        <v>4447</v>
      </c>
      <c r="B423" s="68">
        <v>191.0</v>
      </c>
      <c r="C423" s="69">
        <v>1.0</v>
      </c>
      <c r="D423" s="69">
        <v>488.0</v>
      </c>
      <c r="E423" s="70" t="s">
        <v>4781</v>
      </c>
      <c r="F423" s="69">
        <v>359.0</v>
      </c>
      <c r="G423" s="69">
        <v>134.0</v>
      </c>
      <c r="H423" s="69">
        <v>40.0</v>
      </c>
    </row>
    <row r="424" ht="14.25" customHeight="1">
      <c r="A424" s="70" t="s">
        <v>4447</v>
      </c>
      <c r="B424" s="68">
        <v>191.0</v>
      </c>
      <c r="C424" s="69">
        <v>1.0</v>
      </c>
      <c r="D424" s="69">
        <v>489.0</v>
      </c>
      <c r="E424" s="70" t="s">
        <v>4782</v>
      </c>
      <c r="F424" s="69">
        <v>458.0</v>
      </c>
      <c r="G424" s="69">
        <v>248.0</v>
      </c>
      <c r="H424" s="69">
        <v>53.0</v>
      </c>
    </row>
    <row r="425" ht="14.25" customHeight="1">
      <c r="A425" s="70" t="s">
        <v>4447</v>
      </c>
      <c r="B425" s="68">
        <v>191.0</v>
      </c>
      <c r="C425" s="69">
        <v>1.0</v>
      </c>
      <c r="D425" s="69">
        <v>490.0</v>
      </c>
      <c r="E425" s="70" t="s">
        <v>4783</v>
      </c>
      <c r="F425" s="69">
        <v>491.0</v>
      </c>
      <c r="G425" s="69">
        <v>283.0</v>
      </c>
      <c r="H425" s="69">
        <v>30.0</v>
      </c>
    </row>
    <row r="426" ht="14.25" customHeight="1">
      <c r="A426" s="70" t="s">
        <v>4447</v>
      </c>
      <c r="B426" s="68">
        <v>191.0</v>
      </c>
      <c r="C426" s="69">
        <v>1.0</v>
      </c>
      <c r="D426" s="69">
        <v>491.0</v>
      </c>
      <c r="E426" s="70" t="s">
        <v>4784</v>
      </c>
      <c r="F426" s="69">
        <v>613.0</v>
      </c>
      <c r="G426" s="69">
        <v>180.0</v>
      </c>
      <c r="H426" s="69">
        <v>42.0</v>
      </c>
    </row>
    <row r="427" ht="14.25" customHeight="1">
      <c r="A427" s="70" t="s">
        <v>4447</v>
      </c>
      <c r="B427" s="68">
        <v>191.0</v>
      </c>
      <c r="C427" s="69">
        <v>1.0</v>
      </c>
      <c r="D427" s="69">
        <v>514.0</v>
      </c>
      <c r="E427" s="70" t="s">
        <v>4785</v>
      </c>
      <c r="F427" s="69">
        <v>194.0</v>
      </c>
      <c r="G427" s="69">
        <v>74.0</v>
      </c>
      <c r="H427" s="69">
        <v>11.0</v>
      </c>
    </row>
    <row r="428" ht="14.25" customHeight="1">
      <c r="A428" s="70" t="s">
        <v>4447</v>
      </c>
      <c r="B428" s="68">
        <v>192.0</v>
      </c>
      <c r="C428" s="69">
        <v>1.0</v>
      </c>
      <c r="D428" s="69">
        <v>10.0</v>
      </c>
      <c r="E428" s="70" t="s">
        <v>4786</v>
      </c>
      <c r="F428" s="69">
        <v>600.0</v>
      </c>
      <c r="G428" s="69">
        <v>87.0</v>
      </c>
      <c r="H428" s="69">
        <v>24.0</v>
      </c>
    </row>
    <row r="429" ht="14.25" customHeight="1">
      <c r="A429" s="70" t="s">
        <v>4447</v>
      </c>
      <c r="B429" s="68">
        <v>192.0</v>
      </c>
      <c r="C429" s="69">
        <v>1.0</v>
      </c>
      <c r="D429" s="69">
        <v>20.0</v>
      </c>
      <c r="E429" s="70" t="s">
        <v>4787</v>
      </c>
      <c r="F429" s="69">
        <v>2203.0</v>
      </c>
      <c r="G429" s="69">
        <v>172.0</v>
      </c>
      <c r="H429" s="69">
        <v>75.0</v>
      </c>
    </row>
    <row r="430" ht="14.25" customHeight="1">
      <c r="A430" s="70" t="s">
        <v>4447</v>
      </c>
      <c r="B430" s="68">
        <v>192.0</v>
      </c>
      <c r="C430" s="69">
        <v>1.0</v>
      </c>
      <c r="D430" s="69">
        <v>30.0</v>
      </c>
      <c r="E430" s="70" t="s">
        <v>4788</v>
      </c>
      <c r="F430" s="69">
        <v>802.0</v>
      </c>
      <c r="G430" s="69">
        <v>74.0</v>
      </c>
      <c r="H430" s="69">
        <v>36.0</v>
      </c>
    </row>
    <row r="431" ht="14.25" customHeight="1">
      <c r="A431" s="70" t="s">
        <v>4447</v>
      </c>
      <c r="B431" s="68">
        <v>192.0</v>
      </c>
      <c r="C431" s="69">
        <v>1.0</v>
      </c>
      <c r="D431" s="69">
        <v>40.0</v>
      </c>
      <c r="E431" s="70" t="s">
        <v>4789</v>
      </c>
      <c r="F431" s="69">
        <v>608.0</v>
      </c>
      <c r="G431" s="69">
        <v>71.0</v>
      </c>
      <c r="H431" s="69">
        <v>32.0</v>
      </c>
    </row>
    <row r="432" ht="14.25" customHeight="1">
      <c r="A432" s="70" t="s">
        <v>4447</v>
      </c>
      <c r="B432" s="68">
        <v>192.0</v>
      </c>
      <c r="C432" s="69">
        <v>1.0</v>
      </c>
      <c r="D432" s="69">
        <v>50.0</v>
      </c>
      <c r="E432" s="70" t="s">
        <v>4790</v>
      </c>
      <c r="F432" s="69">
        <v>4.0</v>
      </c>
      <c r="G432" s="69">
        <v>0.0</v>
      </c>
      <c r="H432" s="69">
        <v>0.0</v>
      </c>
    </row>
    <row r="433" ht="14.25" customHeight="1">
      <c r="A433" s="70" t="s">
        <v>4447</v>
      </c>
      <c r="B433" s="68">
        <v>192.0</v>
      </c>
      <c r="C433" s="69">
        <v>1.0</v>
      </c>
      <c r="D433" s="69">
        <v>60.0</v>
      </c>
      <c r="E433" s="70" t="s">
        <v>4791</v>
      </c>
      <c r="F433" s="69">
        <v>891.0</v>
      </c>
      <c r="G433" s="69">
        <v>99.0</v>
      </c>
      <c r="H433" s="69">
        <v>22.0</v>
      </c>
    </row>
    <row r="434" ht="14.25" customHeight="1">
      <c r="A434" s="70" t="s">
        <v>4447</v>
      </c>
      <c r="B434" s="68">
        <v>192.0</v>
      </c>
      <c r="C434" s="69">
        <v>1.0</v>
      </c>
      <c r="D434" s="69">
        <v>80.0</v>
      </c>
      <c r="E434" s="70" t="s">
        <v>4792</v>
      </c>
      <c r="F434" s="69">
        <v>684.0</v>
      </c>
      <c r="G434" s="69">
        <v>82.0</v>
      </c>
      <c r="H434" s="69">
        <v>20.0</v>
      </c>
    </row>
    <row r="435" ht="14.25" customHeight="1">
      <c r="A435" s="70" t="s">
        <v>4447</v>
      </c>
      <c r="B435" s="68">
        <v>192.0</v>
      </c>
      <c r="C435" s="69">
        <v>1.0</v>
      </c>
      <c r="D435" s="69">
        <v>100.0</v>
      </c>
      <c r="E435" s="70" t="s">
        <v>4793</v>
      </c>
      <c r="F435" s="69">
        <v>755.0</v>
      </c>
      <c r="G435" s="69">
        <v>64.0</v>
      </c>
      <c r="H435" s="69">
        <v>19.0</v>
      </c>
    </row>
    <row r="436" ht="14.25" customHeight="1">
      <c r="A436" s="70" t="s">
        <v>4447</v>
      </c>
      <c r="B436" s="68">
        <v>192.0</v>
      </c>
      <c r="C436" s="69">
        <v>1.0</v>
      </c>
      <c r="D436" s="69">
        <v>621.0</v>
      </c>
      <c r="E436" s="70" t="s">
        <v>4794</v>
      </c>
      <c r="F436" s="69">
        <v>572.0</v>
      </c>
      <c r="G436" s="69">
        <v>71.0</v>
      </c>
      <c r="H436" s="69">
        <v>36.0</v>
      </c>
    </row>
    <row r="437" ht="14.25" customHeight="1">
      <c r="A437" s="70" t="s">
        <v>4447</v>
      </c>
      <c r="B437" s="68">
        <v>194.0</v>
      </c>
      <c r="C437" s="69">
        <v>1.0</v>
      </c>
      <c r="D437" s="69">
        <v>28.0</v>
      </c>
      <c r="E437" s="70" t="s">
        <v>4795</v>
      </c>
      <c r="F437" s="69">
        <v>1830.0</v>
      </c>
      <c r="G437" s="69">
        <v>98.0</v>
      </c>
      <c r="H437" s="69">
        <v>27.0</v>
      </c>
    </row>
    <row r="438" ht="14.25" customHeight="1">
      <c r="A438" s="70" t="s">
        <v>4447</v>
      </c>
      <c r="B438" s="68">
        <v>194.0</v>
      </c>
      <c r="C438" s="69">
        <v>1.0</v>
      </c>
      <c r="D438" s="69">
        <v>40.0</v>
      </c>
      <c r="E438" s="70" t="s">
        <v>4796</v>
      </c>
      <c r="F438" s="69">
        <v>1887.0</v>
      </c>
      <c r="G438" s="69">
        <v>158.0</v>
      </c>
      <c r="H438" s="69">
        <v>43.0</v>
      </c>
    </row>
    <row r="439" ht="14.25" customHeight="1">
      <c r="A439" s="70" t="s">
        <v>4447</v>
      </c>
      <c r="B439" s="68">
        <v>194.0</v>
      </c>
      <c r="C439" s="69">
        <v>1.0</v>
      </c>
      <c r="D439" s="69">
        <v>89.0</v>
      </c>
      <c r="E439" s="70" t="s">
        <v>4797</v>
      </c>
      <c r="F439" s="69">
        <v>817.0</v>
      </c>
      <c r="G439" s="69">
        <v>54.0</v>
      </c>
      <c r="H439" s="69">
        <v>24.0</v>
      </c>
    </row>
    <row r="440" ht="14.25" customHeight="1">
      <c r="A440" s="70" t="s">
        <v>4447</v>
      </c>
      <c r="B440" s="68">
        <v>194.0</v>
      </c>
      <c r="C440" s="69">
        <v>1.0</v>
      </c>
      <c r="D440" s="69">
        <v>90.0</v>
      </c>
      <c r="E440" s="70" t="s">
        <v>1766</v>
      </c>
      <c r="F440" s="69">
        <v>1217.0</v>
      </c>
      <c r="G440" s="69">
        <v>146.0</v>
      </c>
      <c r="H440" s="69">
        <v>29.0</v>
      </c>
    </row>
    <row r="441" ht="14.25" customHeight="1">
      <c r="A441" s="70" t="s">
        <v>4447</v>
      </c>
      <c r="B441" s="68">
        <v>194.0</v>
      </c>
      <c r="C441" s="69">
        <v>1.0</v>
      </c>
      <c r="D441" s="69">
        <v>104.0</v>
      </c>
      <c r="E441" s="70" t="s">
        <v>4798</v>
      </c>
      <c r="F441" s="69">
        <v>639.0</v>
      </c>
      <c r="G441" s="69">
        <v>90.0</v>
      </c>
      <c r="H441" s="69">
        <v>17.0</v>
      </c>
    </row>
    <row r="442" ht="14.25" customHeight="1">
      <c r="A442" s="70" t="s">
        <v>4447</v>
      </c>
      <c r="B442" s="68">
        <v>194.0</v>
      </c>
      <c r="C442" s="69">
        <v>1.0</v>
      </c>
      <c r="D442" s="69">
        <v>105.0</v>
      </c>
      <c r="E442" s="70" t="s">
        <v>4799</v>
      </c>
      <c r="F442" s="69">
        <v>791.0</v>
      </c>
      <c r="G442" s="69">
        <v>37.0</v>
      </c>
      <c r="H442" s="69">
        <v>18.0</v>
      </c>
    </row>
    <row r="443" ht="14.25" customHeight="1">
      <c r="A443" s="70" t="s">
        <v>4447</v>
      </c>
      <c r="B443" s="68">
        <v>194.0</v>
      </c>
      <c r="C443" s="69">
        <v>1.0</v>
      </c>
      <c r="D443" s="69">
        <v>500.0</v>
      </c>
      <c r="E443" s="70" t="s">
        <v>4800</v>
      </c>
      <c r="F443" s="69">
        <v>189.0</v>
      </c>
      <c r="G443" s="69">
        <v>24.0</v>
      </c>
      <c r="H443" s="69">
        <v>8.0</v>
      </c>
    </row>
    <row r="444" ht="14.25" customHeight="1">
      <c r="A444" s="70" t="s">
        <v>4447</v>
      </c>
      <c r="B444" s="68">
        <v>194.0</v>
      </c>
      <c r="C444" s="69">
        <v>1.0</v>
      </c>
      <c r="D444" s="69">
        <v>590.0</v>
      </c>
      <c r="E444" s="70" t="s">
        <v>4801</v>
      </c>
      <c r="F444" s="69">
        <v>57.0</v>
      </c>
      <c r="G444" s="69">
        <v>14.0</v>
      </c>
      <c r="H444" s="69">
        <v>6.0</v>
      </c>
    </row>
    <row r="445" ht="14.25" customHeight="1">
      <c r="A445" s="70" t="s">
        <v>4447</v>
      </c>
      <c r="B445" s="68">
        <v>194.0</v>
      </c>
      <c r="C445" s="69">
        <v>1.0</v>
      </c>
      <c r="D445" s="69">
        <v>591.0</v>
      </c>
      <c r="E445" s="70" t="s">
        <v>4646</v>
      </c>
      <c r="F445" s="69">
        <v>470.0</v>
      </c>
      <c r="G445" s="69">
        <v>34.0</v>
      </c>
      <c r="H445" s="69">
        <v>13.0</v>
      </c>
    </row>
    <row r="446" ht="14.25" customHeight="1">
      <c r="A446" s="70" t="s">
        <v>4447</v>
      </c>
      <c r="B446" s="68">
        <v>194.0</v>
      </c>
      <c r="C446" s="69">
        <v>1.0</v>
      </c>
      <c r="D446" s="69">
        <v>592.0</v>
      </c>
      <c r="E446" s="70" t="s">
        <v>4802</v>
      </c>
      <c r="F446" s="69">
        <v>399.0</v>
      </c>
      <c r="G446" s="69">
        <v>71.0</v>
      </c>
      <c r="H446" s="69">
        <v>11.0</v>
      </c>
    </row>
    <row r="447" ht="14.25" customHeight="1">
      <c r="A447" s="70" t="s">
        <v>4447</v>
      </c>
      <c r="B447" s="68">
        <v>194.0</v>
      </c>
      <c r="C447" s="69">
        <v>1.0</v>
      </c>
      <c r="D447" s="69">
        <v>593.0</v>
      </c>
      <c r="E447" s="70" t="s">
        <v>4803</v>
      </c>
      <c r="F447" s="69">
        <v>284.0</v>
      </c>
      <c r="G447" s="69">
        <v>41.0</v>
      </c>
      <c r="H447" s="69">
        <v>10.0</v>
      </c>
    </row>
    <row r="448" ht="14.25" customHeight="1">
      <c r="A448" s="70" t="s">
        <v>4447</v>
      </c>
      <c r="B448" s="68">
        <v>194.0</v>
      </c>
      <c r="C448" s="69">
        <v>1.0</v>
      </c>
      <c r="D448" s="69">
        <v>595.0</v>
      </c>
      <c r="E448" s="70" t="s">
        <v>4804</v>
      </c>
      <c r="F448" s="69">
        <v>614.0</v>
      </c>
      <c r="G448" s="69">
        <v>75.0</v>
      </c>
      <c r="H448" s="69">
        <v>24.0</v>
      </c>
    </row>
    <row r="449" ht="14.25" customHeight="1">
      <c r="A449" s="70" t="s">
        <v>4447</v>
      </c>
      <c r="B449" s="68">
        <v>194.0</v>
      </c>
      <c r="C449" s="69">
        <v>1.0</v>
      </c>
      <c r="D449" s="69">
        <v>596.0</v>
      </c>
      <c r="E449" s="70" t="s">
        <v>4805</v>
      </c>
      <c r="F449" s="69">
        <v>624.0</v>
      </c>
      <c r="G449" s="69">
        <v>28.0</v>
      </c>
      <c r="H449" s="69">
        <v>6.0</v>
      </c>
    </row>
    <row r="450" ht="14.25" customHeight="1">
      <c r="A450" s="70" t="s">
        <v>4447</v>
      </c>
      <c r="B450" s="68">
        <v>194.0</v>
      </c>
      <c r="C450" s="69">
        <v>1.0</v>
      </c>
      <c r="D450" s="69">
        <v>597.0</v>
      </c>
      <c r="E450" s="70" t="s">
        <v>4806</v>
      </c>
      <c r="F450" s="69">
        <v>458.0</v>
      </c>
      <c r="G450" s="69">
        <v>27.0</v>
      </c>
      <c r="H450" s="69">
        <v>12.0</v>
      </c>
    </row>
    <row r="451" ht="14.25" customHeight="1">
      <c r="A451" s="70" t="s">
        <v>4447</v>
      </c>
      <c r="B451" s="68">
        <v>194.0</v>
      </c>
      <c r="C451" s="69">
        <v>1.0</v>
      </c>
      <c r="D451" s="69">
        <v>598.0</v>
      </c>
      <c r="E451" s="70" t="s">
        <v>4807</v>
      </c>
      <c r="F451" s="69">
        <v>539.0</v>
      </c>
      <c r="G451" s="69">
        <v>24.0</v>
      </c>
      <c r="H451" s="69">
        <v>13.0</v>
      </c>
    </row>
    <row r="452" ht="14.25" customHeight="1">
      <c r="A452" s="70" t="s">
        <v>4447</v>
      </c>
      <c r="B452" s="68">
        <v>194.0</v>
      </c>
      <c r="C452" s="69">
        <v>1.0</v>
      </c>
      <c r="D452" s="69">
        <v>599.0</v>
      </c>
      <c r="E452" s="70" t="s">
        <v>4808</v>
      </c>
      <c r="F452" s="69">
        <v>459.0</v>
      </c>
      <c r="G452" s="69">
        <v>55.0</v>
      </c>
      <c r="H452" s="69">
        <v>6.0</v>
      </c>
    </row>
    <row r="453" ht="14.25" customHeight="1">
      <c r="A453" s="70" t="s">
        <v>4447</v>
      </c>
      <c r="B453" s="68">
        <v>195.0</v>
      </c>
      <c r="C453" s="69">
        <v>1.0</v>
      </c>
      <c r="D453" s="69">
        <v>10.0</v>
      </c>
      <c r="E453" s="70" t="s">
        <v>4809</v>
      </c>
      <c r="F453" s="69">
        <v>384.0</v>
      </c>
      <c r="G453" s="69">
        <v>35.0</v>
      </c>
      <c r="H453" s="69">
        <v>11.0</v>
      </c>
    </row>
    <row r="454" ht="14.25" customHeight="1">
      <c r="A454" s="70" t="s">
        <v>4447</v>
      </c>
      <c r="B454" s="68">
        <v>195.0</v>
      </c>
      <c r="C454" s="69">
        <v>1.0</v>
      </c>
      <c r="D454" s="69">
        <v>20.0</v>
      </c>
      <c r="E454" s="70" t="s">
        <v>4810</v>
      </c>
      <c r="F454" s="69">
        <v>322.0</v>
      </c>
      <c r="G454" s="69">
        <v>32.0</v>
      </c>
      <c r="H454" s="69">
        <v>9.0</v>
      </c>
    </row>
    <row r="455" ht="14.25" customHeight="1">
      <c r="A455" s="70" t="s">
        <v>4447</v>
      </c>
      <c r="B455" s="68">
        <v>196.0</v>
      </c>
      <c r="C455" s="69">
        <v>1.0</v>
      </c>
      <c r="D455" s="69">
        <v>24.0</v>
      </c>
      <c r="E455" s="70" t="s">
        <v>4811</v>
      </c>
      <c r="F455" s="69">
        <v>142.0</v>
      </c>
      <c r="G455" s="69">
        <v>18.0</v>
      </c>
      <c r="H455" s="69">
        <v>1.0</v>
      </c>
    </row>
    <row r="456" ht="14.25" customHeight="1">
      <c r="A456" s="70" t="s">
        <v>4447</v>
      </c>
      <c r="B456" s="68">
        <v>196.0</v>
      </c>
      <c r="C456" s="69">
        <v>1.0</v>
      </c>
      <c r="D456" s="69">
        <v>25.0</v>
      </c>
      <c r="E456" s="70" t="s">
        <v>4812</v>
      </c>
      <c r="F456" s="69">
        <v>1241.0</v>
      </c>
      <c r="G456" s="69">
        <v>109.0</v>
      </c>
      <c r="H456" s="69">
        <v>39.0</v>
      </c>
    </row>
    <row r="457" ht="14.25" customHeight="1">
      <c r="A457" s="70" t="s">
        <v>4447</v>
      </c>
      <c r="B457" s="68">
        <v>196.0</v>
      </c>
      <c r="C457" s="69">
        <v>1.0</v>
      </c>
      <c r="D457" s="69">
        <v>32.0</v>
      </c>
      <c r="E457" s="70" t="s">
        <v>4813</v>
      </c>
      <c r="F457" s="69">
        <v>853.0</v>
      </c>
      <c r="G457" s="69">
        <v>154.0</v>
      </c>
      <c r="H457" s="69">
        <v>35.0</v>
      </c>
    </row>
    <row r="458" ht="14.25" customHeight="1">
      <c r="A458" s="70" t="s">
        <v>4447</v>
      </c>
      <c r="B458" s="68">
        <v>196.0</v>
      </c>
      <c r="C458" s="69">
        <v>1.0</v>
      </c>
      <c r="D458" s="69">
        <v>34.0</v>
      </c>
      <c r="E458" s="70" t="s">
        <v>4814</v>
      </c>
      <c r="F458" s="69">
        <v>32.0</v>
      </c>
      <c r="G458" s="69">
        <v>1.0</v>
      </c>
      <c r="H458" s="69">
        <v>0.0</v>
      </c>
    </row>
    <row r="459" ht="14.25" customHeight="1">
      <c r="A459" s="70" t="s">
        <v>4447</v>
      </c>
      <c r="B459" s="68">
        <v>196.0</v>
      </c>
      <c r="C459" s="69">
        <v>1.0</v>
      </c>
      <c r="D459" s="69">
        <v>38.0</v>
      </c>
      <c r="E459" s="70" t="s">
        <v>4815</v>
      </c>
      <c r="F459" s="69">
        <v>2530.0</v>
      </c>
      <c r="G459" s="69">
        <v>216.0</v>
      </c>
      <c r="H459" s="69">
        <v>61.0</v>
      </c>
    </row>
    <row r="460" ht="14.25" customHeight="1">
      <c r="A460" s="70" t="s">
        <v>4447</v>
      </c>
      <c r="B460" s="68">
        <v>196.0</v>
      </c>
      <c r="C460" s="69">
        <v>1.0</v>
      </c>
      <c r="D460" s="69">
        <v>39.0</v>
      </c>
      <c r="E460" s="70" t="s">
        <v>4816</v>
      </c>
      <c r="F460" s="69">
        <v>1263.0</v>
      </c>
      <c r="G460" s="69">
        <v>99.0</v>
      </c>
      <c r="H460" s="69">
        <v>38.0</v>
      </c>
    </row>
    <row r="461" ht="14.25" customHeight="1">
      <c r="A461" s="70" t="s">
        <v>4447</v>
      </c>
      <c r="B461" s="68">
        <v>196.0</v>
      </c>
      <c r="C461" s="69">
        <v>1.0</v>
      </c>
      <c r="D461" s="69">
        <v>41.0</v>
      </c>
      <c r="E461" s="70" t="s">
        <v>4817</v>
      </c>
      <c r="F461" s="69">
        <v>2132.0</v>
      </c>
      <c r="G461" s="69">
        <v>180.0</v>
      </c>
      <c r="H461" s="69">
        <v>43.0</v>
      </c>
    </row>
    <row r="462" ht="14.25" customHeight="1">
      <c r="A462" s="70" t="s">
        <v>4447</v>
      </c>
      <c r="B462" s="68">
        <v>196.0</v>
      </c>
      <c r="C462" s="69">
        <v>1.0</v>
      </c>
      <c r="D462" s="69">
        <v>58.0</v>
      </c>
      <c r="E462" s="70" t="s">
        <v>4818</v>
      </c>
      <c r="F462" s="69">
        <v>131.0</v>
      </c>
      <c r="G462" s="69">
        <v>48.0</v>
      </c>
      <c r="H462" s="69">
        <v>2.0</v>
      </c>
    </row>
    <row r="463" ht="14.25" customHeight="1">
      <c r="A463" s="70" t="s">
        <v>4447</v>
      </c>
      <c r="B463" s="68">
        <v>196.0</v>
      </c>
      <c r="C463" s="69">
        <v>1.0</v>
      </c>
      <c r="D463" s="69">
        <v>60.0</v>
      </c>
      <c r="E463" s="70" t="s">
        <v>4819</v>
      </c>
      <c r="F463" s="69">
        <v>339.0</v>
      </c>
      <c r="G463" s="69">
        <v>31.0</v>
      </c>
      <c r="H463" s="69">
        <v>7.0</v>
      </c>
    </row>
    <row r="464" ht="14.25" customHeight="1">
      <c r="A464" s="70" t="s">
        <v>4447</v>
      </c>
      <c r="B464" s="68">
        <v>196.0</v>
      </c>
      <c r="C464" s="69">
        <v>1.0</v>
      </c>
      <c r="D464" s="69">
        <v>86.0</v>
      </c>
      <c r="E464" s="70" t="s">
        <v>4820</v>
      </c>
      <c r="F464" s="69">
        <v>1048.0</v>
      </c>
      <c r="G464" s="69">
        <v>170.0</v>
      </c>
      <c r="H464" s="69">
        <v>50.0</v>
      </c>
    </row>
    <row r="465" ht="14.25" customHeight="1">
      <c r="A465" s="70" t="s">
        <v>4447</v>
      </c>
      <c r="B465" s="68">
        <v>196.0</v>
      </c>
      <c r="C465" s="69">
        <v>1.0</v>
      </c>
      <c r="D465" s="69">
        <v>88.0</v>
      </c>
      <c r="E465" s="70" t="s">
        <v>4821</v>
      </c>
      <c r="F465" s="69">
        <v>2302.0</v>
      </c>
      <c r="G465" s="69">
        <v>242.0</v>
      </c>
      <c r="H465" s="69">
        <v>53.0</v>
      </c>
    </row>
    <row r="466" ht="14.25" customHeight="1">
      <c r="A466" s="70" t="s">
        <v>4447</v>
      </c>
      <c r="B466" s="68">
        <v>196.0</v>
      </c>
      <c r="C466" s="69">
        <v>1.0</v>
      </c>
      <c r="D466" s="69">
        <v>93.0</v>
      </c>
      <c r="E466" s="70" t="s">
        <v>4822</v>
      </c>
      <c r="F466" s="69">
        <v>1236.0</v>
      </c>
      <c r="G466" s="69">
        <v>134.0</v>
      </c>
      <c r="H466" s="69">
        <v>34.0</v>
      </c>
    </row>
    <row r="467" ht="14.25" customHeight="1">
      <c r="A467" s="70" t="s">
        <v>4447</v>
      </c>
      <c r="B467" s="68">
        <v>196.0</v>
      </c>
      <c r="C467" s="69">
        <v>1.0</v>
      </c>
      <c r="D467" s="69">
        <v>97.0</v>
      </c>
      <c r="E467" s="70" t="s">
        <v>4823</v>
      </c>
      <c r="F467" s="69">
        <v>1791.0</v>
      </c>
      <c r="G467" s="69">
        <v>381.0</v>
      </c>
      <c r="H467" s="69">
        <v>86.0</v>
      </c>
    </row>
    <row r="468" ht="14.25" customHeight="1">
      <c r="A468" s="70" t="s">
        <v>4447</v>
      </c>
      <c r="B468" s="68">
        <v>196.0</v>
      </c>
      <c r="C468" s="69">
        <v>1.0</v>
      </c>
      <c r="D468" s="69">
        <v>98.0</v>
      </c>
      <c r="E468" s="70" t="s">
        <v>4824</v>
      </c>
      <c r="F468" s="69">
        <v>1079.0</v>
      </c>
      <c r="G468" s="69">
        <v>259.0</v>
      </c>
      <c r="H468" s="69">
        <v>54.0</v>
      </c>
    </row>
    <row r="469" ht="14.25" customHeight="1">
      <c r="A469" s="70" t="s">
        <v>4447</v>
      </c>
      <c r="B469" s="68">
        <v>196.0</v>
      </c>
      <c r="C469" s="69">
        <v>1.0</v>
      </c>
      <c r="D469" s="69">
        <v>100.0</v>
      </c>
      <c r="E469" s="70" t="s">
        <v>4825</v>
      </c>
      <c r="F469" s="69">
        <v>113.0</v>
      </c>
      <c r="G469" s="69">
        <v>42.0</v>
      </c>
      <c r="H469" s="69">
        <v>6.0</v>
      </c>
    </row>
    <row r="470" ht="14.25" customHeight="1">
      <c r="A470" s="70" t="s">
        <v>4447</v>
      </c>
      <c r="B470" s="68">
        <v>196.0</v>
      </c>
      <c r="C470" s="69">
        <v>1.0</v>
      </c>
      <c r="D470" s="69">
        <v>704.0</v>
      </c>
      <c r="E470" s="70" t="s">
        <v>1806</v>
      </c>
      <c r="F470" s="69">
        <v>454.0</v>
      </c>
      <c r="G470" s="69">
        <v>41.0</v>
      </c>
      <c r="H470" s="69">
        <v>2.0</v>
      </c>
    </row>
    <row r="471" ht="14.25" customHeight="1">
      <c r="A471" s="70" t="s">
        <v>4447</v>
      </c>
      <c r="B471" s="68">
        <v>196.0</v>
      </c>
      <c r="C471" s="69">
        <v>1.0</v>
      </c>
      <c r="D471" s="69">
        <v>705.0</v>
      </c>
      <c r="E471" s="70" t="s">
        <v>4826</v>
      </c>
      <c r="F471" s="69">
        <v>747.0</v>
      </c>
      <c r="G471" s="69">
        <v>110.0</v>
      </c>
      <c r="H471" s="69">
        <v>23.0</v>
      </c>
    </row>
    <row r="472" ht="14.25" customHeight="1">
      <c r="A472" s="70" t="s">
        <v>4447</v>
      </c>
      <c r="B472" s="68">
        <v>196.0</v>
      </c>
      <c r="C472" s="69">
        <v>1.0</v>
      </c>
      <c r="D472" s="69">
        <v>706.0</v>
      </c>
      <c r="E472" s="70" t="s">
        <v>4827</v>
      </c>
      <c r="F472" s="69">
        <v>452.0</v>
      </c>
      <c r="G472" s="69">
        <v>52.0</v>
      </c>
      <c r="H472" s="69">
        <v>15.0</v>
      </c>
    </row>
    <row r="473" ht="14.25" customHeight="1">
      <c r="A473" s="70" t="s">
        <v>4447</v>
      </c>
      <c r="B473" s="68">
        <v>196.0</v>
      </c>
      <c r="C473" s="69">
        <v>1.0</v>
      </c>
      <c r="D473" s="69">
        <v>707.0</v>
      </c>
      <c r="E473" s="70" t="s">
        <v>4828</v>
      </c>
      <c r="F473" s="69">
        <v>447.0</v>
      </c>
      <c r="G473" s="69">
        <v>108.0</v>
      </c>
      <c r="H473" s="69">
        <v>19.0</v>
      </c>
    </row>
    <row r="474" ht="14.25" customHeight="1">
      <c r="A474" s="70" t="s">
        <v>4447</v>
      </c>
      <c r="B474" s="68">
        <v>196.0</v>
      </c>
      <c r="C474" s="69">
        <v>1.0</v>
      </c>
      <c r="D474" s="69">
        <v>708.0</v>
      </c>
      <c r="E474" s="70" t="s">
        <v>4685</v>
      </c>
      <c r="F474" s="69">
        <v>639.0</v>
      </c>
      <c r="G474" s="69">
        <v>131.0</v>
      </c>
      <c r="H474" s="69">
        <v>22.0</v>
      </c>
    </row>
    <row r="475" ht="14.25" customHeight="1">
      <c r="A475" s="70" t="s">
        <v>4447</v>
      </c>
      <c r="B475" s="68">
        <v>196.0</v>
      </c>
      <c r="C475" s="69">
        <v>1.0</v>
      </c>
      <c r="D475" s="69">
        <v>709.0</v>
      </c>
      <c r="E475" s="70" t="s">
        <v>4829</v>
      </c>
      <c r="F475" s="69">
        <v>785.0</v>
      </c>
      <c r="G475" s="69">
        <v>140.0</v>
      </c>
      <c r="H475" s="69">
        <v>21.0</v>
      </c>
    </row>
    <row r="476" ht="14.25" customHeight="1">
      <c r="A476" s="70" t="s">
        <v>4447</v>
      </c>
      <c r="B476" s="68">
        <v>196.0</v>
      </c>
      <c r="C476" s="69">
        <v>1.0</v>
      </c>
      <c r="D476" s="69">
        <v>710.0</v>
      </c>
      <c r="E476" s="70" t="s">
        <v>4830</v>
      </c>
      <c r="F476" s="69">
        <v>715.0</v>
      </c>
      <c r="G476" s="69">
        <v>66.0</v>
      </c>
      <c r="H476" s="69">
        <v>24.0</v>
      </c>
    </row>
    <row r="477" ht="14.25" customHeight="1">
      <c r="A477" s="70" t="s">
        <v>4447</v>
      </c>
      <c r="B477" s="68">
        <v>196.0</v>
      </c>
      <c r="C477" s="69">
        <v>1.0</v>
      </c>
      <c r="D477" s="69">
        <v>711.0</v>
      </c>
      <c r="E477" s="70" t="s">
        <v>4831</v>
      </c>
      <c r="F477" s="69">
        <v>785.0</v>
      </c>
      <c r="G477" s="69">
        <v>177.0</v>
      </c>
      <c r="H477" s="69">
        <v>43.0</v>
      </c>
    </row>
    <row r="478" ht="14.25" customHeight="1">
      <c r="A478" s="70" t="s">
        <v>4447</v>
      </c>
      <c r="B478" s="68">
        <v>196.0</v>
      </c>
      <c r="C478" s="69">
        <v>1.0</v>
      </c>
      <c r="D478" s="69">
        <v>712.0</v>
      </c>
      <c r="E478" s="70" t="s">
        <v>4832</v>
      </c>
      <c r="F478" s="69">
        <v>707.0</v>
      </c>
      <c r="G478" s="69">
        <v>160.0</v>
      </c>
      <c r="H478" s="69">
        <v>43.0</v>
      </c>
    </row>
    <row r="479" ht="14.25" customHeight="1">
      <c r="A479" s="70" t="s">
        <v>4447</v>
      </c>
      <c r="B479" s="68">
        <v>196.0</v>
      </c>
      <c r="C479" s="69">
        <v>1.0</v>
      </c>
      <c r="D479" s="69">
        <v>713.0</v>
      </c>
      <c r="E479" s="70" t="s">
        <v>4833</v>
      </c>
      <c r="F479" s="69">
        <v>545.0</v>
      </c>
      <c r="G479" s="69">
        <v>45.0</v>
      </c>
      <c r="H479" s="69">
        <v>11.0</v>
      </c>
    </row>
    <row r="480" ht="14.25" customHeight="1">
      <c r="A480" s="70" t="s">
        <v>4447</v>
      </c>
      <c r="B480" s="68">
        <v>196.0</v>
      </c>
      <c r="C480" s="69">
        <v>1.0</v>
      </c>
      <c r="D480" s="69">
        <v>714.0</v>
      </c>
      <c r="E480" s="70" t="s">
        <v>4834</v>
      </c>
      <c r="F480" s="69">
        <v>766.0</v>
      </c>
      <c r="G480" s="69">
        <v>220.0</v>
      </c>
      <c r="H480" s="69">
        <v>37.0</v>
      </c>
    </row>
    <row r="481" ht="14.25" customHeight="1">
      <c r="A481" s="70" t="s">
        <v>4447</v>
      </c>
      <c r="B481" s="68">
        <v>196.0</v>
      </c>
      <c r="C481" s="69">
        <v>1.0</v>
      </c>
      <c r="D481" s="69">
        <v>715.0</v>
      </c>
      <c r="E481" s="70" t="s">
        <v>4585</v>
      </c>
      <c r="F481" s="69">
        <v>716.0</v>
      </c>
      <c r="G481" s="69">
        <v>71.0</v>
      </c>
      <c r="H481" s="69">
        <v>7.0</v>
      </c>
    </row>
    <row r="482" ht="14.25" customHeight="1">
      <c r="A482" s="70" t="s">
        <v>4447</v>
      </c>
      <c r="B482" s="68">
        <v>196.0</v>
      </c>
      <c r="C482" s="69">
        <v>1.0</v>
      </c>
      <c r="D482" s="69">
        <v>716.0</v>
      </c>
      <c r="E482" s="70" t="s">
        <v>4835</v>
      </c>
      <c r="F482" s="69">
        <v>612.0</v>
      </c>
      <c r="G482" s="69">
        <v>60.0</v>
      </c>
      <c r="H482" s="69">
        <v>18.0</v>
      </c>
    </row>
    <row r="483" ht="14.25" customHeight="1">
      <c r="A483" s="70" t="s">
        <v>4447</v>
      </c>
      <c r="B483" s="68">
        <v>196.0</v>
      </c>
      <c r="C483" s="69">
        <v>1.0</v>
      </c>
      <c r="D483" s="69">
        <v>717.0</v>
      </c>
      <c r="E483" s="70" t="s">
        <v>4836</v>
      </c>
      <c r="F483" s="69">
        <v>699.0</v>
      </c>
      <c r="G483" s="69">
        <v>55.0</v>
      </c>
      <c r="H483" s="69">
        <v>11.0</v>
      </c>
    </row>
    <row r="484" ht="14.25" customHeight="1">
      <c r="A484" s="70" t="s">
        <v>4447</v>
      </c>
      <c r="B484" s="68">
        <v>196.0</v>
      </c>
      <c r="C484" s="69">
        <v>1.0</v>
      </c>
      <c r="D484" s="69">
        <v>718.0</v>
      </c>
      <c r="E484" s="70" t="s">
        <v>4837</v>
      </c>
      <c r="F484" s="69">
        <v>569.0</v>
      </c>
      <c r="G484" s="69">
        <v>58.0</v>
      </c>
      <c r="H484" s="69">
        <v>19.0</v>
      </c>
    </row>
    <row r="485" ht="14.25" customHeight="1">
      <c r="A485" s="70" t="s">
        <v>4447</v>
      </c>
      <c r="B485" s="68">
        <v>196.0</v>
      </c>
      <c r="C485" s="69">
        <v>1.0</v>
      </c>
      <c r="D485" s="69">
        <v>719.0</v>
      </c>
      <c r="E485" s="70" t="s">
        <v>4838</v>
      </c>
      <c r="F485" s="69">
        <v>585.0</v>
      </c>
      <c r="G485" s="69">
        <v>29.0</v>
      </c>
      <c r="H485" s="69">
        <v>13.0</v>
      </c>
    </row>
    <row r="486" ht="14.25" customHeight="1">
      <c r="A486" s="70" t="s">
        <v>4447</v>
      </c>
      <c r="B486" s="68">
        <v>196.0</v>
      </c>
      <c r="C486" s="69">
        <v>1.0</v>
      </c>
      <c r="D486" s="69">
        <v>720.0</v>
      </c>
      <c r="E486" s="70" t="s">
        <v>4839</v>
      </c>
      <c r="F486" s="69">
        <v>572.0</v>
      </c>
      <c r="G486" s="69">
        <v>156.0</v>
      </c>
      <c r="H486" s="69">
        <v>35.0</v>
      </c>
    </row>
    <row r="487" ht="14.25" customHeight="1">
      <c r="A487" s="70" t="s">
        <v>4447</v>
      </c>
      <c r="B487" s="68">
        <v>196.0</v>
      </c>
      <c r="C487" s="69">
        <v>1.0</v>
      </c>
      <c r="D487" s="69">
        <v>721.0</v>
      </c>
      <c r="E487" s="70" t="s">
        <v>1829</v>
      </c>
      <c r="F487" s="69">
        <v>747.0</v>
      </c>
      <c r="G487" s="69">
        <v>45.0</v>
      </c>
      <c r="H487" s="69">
        <v>17.0</v>
      </c>
    </row>
    <row r="488" ht="14.25" customHeight="1">
      <c r="A488" s="70" t="s">
        <v>4447</v>
      </c>
      <c r="B488" s="68">
        <v>196.0</v>
      </c>
      <c r="C488" s="69">
        <v>1.0</v>
      </c>
      <c r="D488" s="69">
        <v>764.0</v>
      </c>
      <c r="E488" s="70" t="s">
        <v>4840</v>
      </c>
      <c r="F488" s="69">
        <v>689.0</v>
      </c>
      <c r="G488" s="69">
        <v>79.0</v>
      </c>
      <c r="H488" s="69">
        <v>22.0</v>
      </c>
    </row>
    <row r="489" ht="14.25" customHeight="1">
      <c r="A489" s="70" t="s">
        <v>4447</v>
      </c>
      <c r="B489" s="68">
        <v>196.0</v>
      </c>
      <c r="C489" s="69">
        <v>1.0</v>
      </c>
      <c r="D489" s="69">
        <v>765.0</v>
      </c>
      <c r="E489" s="70" t="s">
        <v>4841</v>
      </c>
      <c r="F489" s="69">
        <v>693.0</v>
      </c>
      <c r="G489" s="69">
        <v>44.0</v>
      </c>
      <c r="H489" s="69">
        <v>15.0</v>
      </c>
    </row>
    <row r="490" ht="14.25" customHeight="1">
      <c r="A490" s="70" t="s">
        <v>4447</v>
      </c>
      <c r="B490" s="68">
        <v>197.0</v>
      </c>
      <c r="C490" s="69">
        <v>1.0</v>
      </c>
      <c r="D490" s="69">
        <v>52.0</v>
      </c>
      <c r="E490" s="70" t="s">
        <v>4842</v>
      </c>
      <c r="F490" s="69">
        <v>775.0</v>
      </c>
      <c r="G490" s="69">
        <v>247.0</v>
      </c>
      <c r="H490" s="69">
        <v>58.0</v>
      </c>
    </row>
    <row r="491" ht="14.25" customHeight="1">
      <c r="A491" s="70" t="s">
        <v>4447</v>
      </c>
      <c r="B491" s="68">
        <v>197.0</v>
      </c>
      <c r="C491" s="69">
        <v>1.0</v>
      </c>
      <c r="D491" s="69">
        <v>53.0</v>
      </c>
      <c r="E491" s="70" t="s">
        <v>4843</v>
      </c>
      <c r="F491" s="69">
        <v>1444.0</v>
      </c>
      <c r="G491" s="69">
        <v>413.0</v>
      </c>
      <c r="H491" s="69">
        <v>130.0</v>
      </c>
    </row>
    <row r="492" ht="14.25" customHeight="1">
      <c r="A492" s="70" t="s">
        <v>4447</v>
      </c>
      <c r="B492" s="68">
        <v>197.0</v>
      </c>
      <c r="C492" s="69">
        <v>1.0</v>
      </c>
      <c r="D492" s="69">
        <v>54.0</v>
      </c>
      <c r="E492" s="70" t="s">
        <v>4844</v>
      </c>
      <c r="F492" s="69">
        <v>798.0</v>
      </c>
      <c r="G492" s="69">
        <v>286.0</v>
      </c>
      <c r="H492" s="69">
        <v>100.0</v>
      </c>
    </row>
    <row r="493" ht="14.25" customHeight="1">
      <c r="A493" s="70" t="s">
        <v>4447</v>
      </c>
      <c r="B493" s="68">
        <v>197.0</v>
      </c>
      <c r="C493" s="69">
        <v>1.0</v>
      </c>
      <c r="D493" s="69">
        <v>815.0</v>
      </c>
      <c r="E493" s="70" t="s">
        <v>4845</v>
      </c>
      <c r="F493" s="69">
        <v>367.0</v>
      </c>
      <c r="G493" s="69">
        <v>161.0</v>
      </c>
      <c r="H493" s="69">
        <v>51.0</v>
      </c>
    </row>
    <row r="494" ht="14.25" customHeight="1">
      <c r="A494" s="70" t="s">
        <v>4447</v>
      </c>
      <c r="B494" s="68">
        <v>197.0</v>
      </c>
      <c r="C494" s="69">
        <v>1.0</v>
      </c>
      <c r="D494" s="69">
        <v>816.0</v>
      </c>
      <c r="E494" s="70" t="s">
        <v>4846</v>
      </c>
      <c r="F494" s="69">
        <v>397.0</v>
      </c>
      <c r="G494" s="69">
        <v>40.0</v>
      </c>
      <c r="H494" s="69">
        <v>5.0</v>
      </c>
    </row>
    <row r="495" ht="14.25" customHeight="1">
      <c r="A495" s="70" t="s">
        <v>4447</v>
      </c>
      <c r="B495" s="68">
        <v>197.0</v>
      </c>
      <c r="C495" s="69">
        <v>1.0</v>
      </c>
      <c r="D495" s="69">
        <v>817.0</v>
      </c>
      <c r="E495" s="70" t="s">
        <v>4847</v>
      </c>
      <c r="F495" s="69">
        <v>397.0</v>
      </c>
      <c r="G495" s="69">
        <v>198.0</v>
      </c>
      <c r="H495" s="69">
        <v>41.0</v>
      </c>
    </row>
    <row r="496" ht="14.25" customHeight="1">
      <c r="A496" s="70" t="s">
        <v>4447</v>
      </c>
      <c r="B496" s="68">
        <v>197.0</v>
      </c>
      <c r="C496" s="69">
        <v>1.0</v>
      </c>
      <c r="D496" s="69">
        <v>819.0</v>
      </c>
      <c r="E496" s="70" t="s">
        <v>4848</v>
      </c>
      <c r="F496" s="69">
        <v>365.0</v>
      </c>
      <c r="G496" s="69">
        <v>58.0</v>
      </c>
      <c r="H496" s="69">
        <v>10.0</v>
      </c>
    </row>
    <row r="497" ht="14.25" customHeight="1">
      <c r="A497" s="70" t="s">
        <v>4447</v>
      </c>
      <c r="B497" s="68">
        <v>197.0</v>
      </c>
      <c r="C497" s="69">
        <v>1.0</v>
      </c>
      <c r="D497" s="69">
        <v>820.0</v>
      </c>
      <c r="E497" s="70" t="s">
        <v>4849</v>
      </c>
      <c r="F497" s="69">
        <v>399.0</v>
      </c>
      <c r="G497" s="69">
        <v>126.0</v>
      </c>
      <c r="H497" s="69">
        <v>25.0</v>
      </c>
    </row>
    <row r="498" ht="14.25" customHeight="1">
      <c r="A498" s="70" t="s">
        <v>4447</v>
      </c>
      <c r="B498" s="68">
        <v>197.0</v>
      </c>
      <c r="C498" s="69">
        <v>1.0</v>
      </c>
      <c r="D498" s="69">
        <v>821.0</v>
      </c>
      <c r="E498" s="70" t="s">
        <v>1846</v>
      </c>
      <c r="F498" s="69">
        <v>166.0</v>
      </c>
      <c r="G498" s="69">
        <v>1.0</v>
      </c>
      <c r="H498" s="69">
        <v>0.0</v>
      </c>
    </row>
    <row r="499" ht="14.25" customHeight="1">
      <c r="A499" s="70" t="s">
        <v>4447</v>
      </c>
      <c r="B499" s="68">
        <v>197.0</v>
      </c>
      <c r="C499" s="69">
        <v>1.0</v>
      </c>
      <c r="D499" s="69">
        <v>823.0</v>
      </c>
      <c r="E499" s="70" t="s">
        <v>4850</v>
      </c>
      <c r="F499" s="69">
        <v>29.0</v>
      </c>
      <c r="G499" s="69">
        <v>9.0</v>
      </c>
      <c r="H499" s="69">
        <v>0.0</v>
      </c>
    </row>
    <row r="500" ht="14.25" customHeight="1">
      <c r="A500" s="70" t="s">
        <v>4447</v>
      </c>
      <c r="B500" s="68">
        <v>197.0</v>
      </c>
      <c r="C500" s="69">
        <v>1.0</v>
      </c>
      <c r="D500" s="69">
        <v>827.0</v>
      </c>
      <c r="E500" s="70" t="s">
        <v>1484</v>
      </c>
      <c r="F500" s="69">
        <v>3.0</v>
      </c>
      <c r="G500" s="69">
        <v>0.0</v>
      </c>
      <c r="H500" s="69">
        <v>0.0</v>
      </c>
    </row>
    <row r="501" ht="14.25" customHeight="1">
      <c r="A501" s="70" t="s">
        <v>4447</v>
      </c>
      <c r="B501" s="68">
        <v>199.0</v>
      </c>
      <c r="C501" s="69">
        <v>1.0</v>
      </c>
      <c r="D501" s="69">
        <v>26.0</v>
      </c>
      <c r="E501" s="70" t="s">
        <v>4851</v>
      </c>
      <c r="F501" s="69">
        <v>1112.0</v>
      </c>
      <c r="G501" s="69">
        <v>239.0</v>
      </c>
      <c r="H501" s="69">
        <v>80.0</v>
      </c>
    </row>
    <row r="502" ht="14.25" customHeight="1">
      <c r="A502" s="70" t="s">
        <v>4447</v>
      </c>
      <c r="B502" s="68">
        <v>199.0</v>
      </c>
      <c r="C502" s="69">
        <v>1.0</v>
      </c>
      <c r="D502" s="69">
        <v>27.0</v>
      </c>
      <c r="E502" s="70" t="s">
        <v>4852</v>
      </c>
      <c r="F502" s="69">
        <v>767.0</v>
      </c>
      <c r="G502" s="69">
        <v>224.0</v>
      </c>
      <c r="H502" s="69">
        <v>77.0</v>
      </c>
    </row>
    <row r="503" ht="14.25" customHeight="1">
      <c r="A503" s="70" t="s">
        <v>4447</v>
      </c>
      <c r="B503" s="68">
        <v>199.0</v>
      </c>
      <c r="C503" s="69">
        <v>1.0</v>
      </c>
      <c r="D503" s="69">
        <v>226.0</v>
      </c>
      <c r="E503" s="70" t="s">
        <v>4853</v>
      </c>
      <c r="F503" s="69">
        <v>25.0</v>
      </c>
      <c r="G503" s="69">
        <v>11.0</v>
      </c>
      <c r="H503" s="69">
        <v>4.0</v>
      </c>
    </row>
    <row r="504" ht="14.25" customHeight="1">
      <c r="A504" s="70" t="s">
        <v>4447</v>
      </c>
      <c r="B504" s="68">
        <v>199.0</v>
      </c>
      <c r="C504" s="69">
        <v>1.0</v>
      </c>
      <c r="D504" s="69">
        <v>574.0</v>
      </c>
      <c r="E504" s="70" t="s">
        <v>4854</v>
      </c>
      <c r="F504" s="69">
        <v>101.0</v>
      </c>
      <c r="G504" s="69">
        <v>15.0</v>
      </c>
      <c r="H504" s="69">
        <v>5.0</v>
      </c>
    </row>
    <row r="505" ht="14.25" customHeight="1">
      <c r="A505" s="70" t="s">
        <v>4447</v>
      </c>
      <c r="B505" s="68">
        <v>199.0</v>
      </c>
      <c r="C505" s="69">
        <v>1.0</v>
      </c>
      <c r="D505" s="69">
        <v>575.0</v>
      </c>
      <c r="E505" s="70" t="s">
        <v>4855</v>
      </c>
      <c r="F505" s="69">
        <v>518.0</v>
      </c>
      <c r="G505" s="69">
        <v>189.0</v>
      </c>
      <c r="H505" s="69">
        <v>46.0</v>
      </c>
    </row>
    <row r="506" ht="14.25" customHeight="1">
      <c r="A506" s="70" t="s">
        <v>4447</v>
      </c>
      <c r="B506" s="68">
        <v>199.0</v>
      </c>
      <c r="C506" s="69">
        <v>1.0</v>
      </c>
      <c r="D506" s="69">
        <v>577.0</v>
      </c>
      <c r="E506" s="70" t="s">
        <v>4856</v>
      </c>
      <c r="F506" s="69">
        <v>545.0</v>
      </c>
      <c r="G506" s="69">
        <v>156.0</v>
      </c>
      <c r="H506" s="69">
        <v>38.0</v>
      </c>
    </row>
    <row r="507" ht="14.25" customHeight="1">
      <c r="A507" s="70" t="s">
        <v>4447</v>
      </c>
      <c r="B507" s="68">
        <v>199.0</v>
      </c>
      <c r="C507" s="69">
        <v>1.0</v>
      </c>
      <c r="D507" s="69">
        <v>578.0</v>
      </c>
      <c r="E507" s="70" t="s">
        <v>4857</v>
      </c>
      <c r="F507" s="69">
        <v>287.0</v>
      </c>
      <c r="G507" s="69">
        <v>79.0</v>
      </c>
      <c r="H507" s="69">
        <v>28.0</v>
      </c>
    </row>
    <row r="508" ht="14.25" customHeight="1">
      <c r="A508" s="70" t="s">
        <v>4447</v>
      </c>
      <c r="B508" s="68">
        <v>199.0</v>
      </c>
      <c r="C508" s="69">
        <v>1.0</v>
      </c>
      <c r="D508" s="69">
        <v>580.0</v>
      </c>
      <c r="E508" s="70" t="s">
        <v>4858</v>
      </c>
      <c r="F508" s="69">
        <v>69.0</v>
      </c>
      <c r="G508" s="69">
        <v>17.0</v>
      </c>
      <c r="H508" s="69">
        <v>2.0</v>
      </c>
    </row>
    <row r="509" ht="14.25" customHeight="1">
      <c r="A509" s="70" t="s">
        <v>4447</v>
      </c>
      <c r="B509" s="68">
        <v>200.0</v>
      </c>
      <c r="C509" s="69">
        <v>1.0</v>
      </c>
      <c r="D509" s="69">
        <v>127.0</v>
      </c>
      <c r="E509" s="70" t="s">
        <v>4859</v>
      </c>
      <c r="F509" s="69">
        <v>7.0</v>
      </c>
      <c r="G509" s="69">
        <v>0.0</v>
      </c>
      <c r="H509" s="69">
        <v>0.0</v>
      </c>
    </row>
    <row r="510" ht="14.25" customHeight="1">
      <c r="A510" s="70" t="s">
        <v>4447</v>
      </c>
      <c r="B510" s="68">
        <v>200.0</v>
      </c>
      <c r="C510" s="69">
        <v>1.0</v>
      </c>
      <c r="D510" s="69">
        <v>129.0</v>
      </c>
      <c r="E510" s="70" t="s">
        <v>4860</v>
      </c>
      <c r="F510" s="69">
        <v>1403.0</v>
      </c>
      <c r="G510" s="69">
        <v>124.0</v>
      </c>
      <c r="H510" s="69">
        <v>38.0</v>
      </c>
    </row>
    <row r="511" ht="14.25" customHeight="1">
      <c r="A511" s="70" t="s">
        <v>4447</v>
      </c>
      <c r="B511" s="68">
        <v>200.0</v>
      </c>
      <c r="C511" s="69">
        <v>1.0</v>
      </c>
      <c r="D511" s="69">
        <v>130.0</v>
      </c>
      <c r="E511" s="70" t="s">
        <v>4861</v>
      </c>
      <c r="F511" s="69">
        <v>1280.0</v>
      </c>
      <c r="G511" s="69">
        <v>196.0</v>
      </c>
      <c r="H511" s="69">
        <v>57.0</v>
      </c>
    </row>
    <row r="512" ht="14.25" customHeight="1">
      <c r="A512" s="70" t="s">
        <v>4447</v>
      </c>
      <c r="B512" s="68">
        <v>200.0</v>
      </c>
      <c r="C512" s="69">
        <v>1.0</v>
      </c>
      <c r="D512" s="69">
        <v>136.0</v>
      </c>
      <c r="E512" s="70" t="s">
        <v>4862</v>
      </c>
      <c r="F512" s="69">
        <v>29.0</v>
      </c>
      <c r="G512" s="69">
        <v>5.0</v>
      </c>
      <c r="H512" s="69">
        <v>4.0</v>
      </c>
    </row>
    <row r="513" ht="14.25" customHeight="1">
      <c r="A513" s="70" t="s">
        <v>4447</v>
      </c>
      <c r="B513" s="68">
        <v>200.0</v>
      </c>
      <c r="C513" s="69">
        <v>1.0</v>
      </c>
      <c r="D513" s="69">
        <v>138.0</v>
      </c>
      <c r="E513" s="70" t="s">
        <v>4863</v>
      </c>
      <c r="F513" s="69">
        <v>82.0</v>
      </c>
      <c r="G513" s="69">
        <v>16.0</v>
      </c>
      <c r="H513" s="69">
        <v>0.0</v>
      </c>
    </row>
    <row r="514" ht="14.25" customHeight="1">
      <c r="A514" s="70" t="s">
        <v>4447</v>
      </c>
      <c r="B514" s="68">
        <v>200.0</v>
      </c>
      <c r="C514" s="69">
        <v>1.0</v>
      </c>
      <c r="D514" s="69">
        <v>139.0</v>
      </c>
      <c r="E514" s="70" t="s">
        <v>4864</v>
      </c>
      <c r="F514" s="69">
        <v>5.0</v>
      </c>
      <c r="G514" s="69">
        <v>1.0</v>
      </c>
      <c r="H514" s="69">
        <v>0.0</v>
      </c>
    </row>
    <row r="515" ht="14.25" customHeight="1">
      <c r="A515" s="70" t="s">
        <v>4447</v>
      </c>
      <c r="B515" s="68">
        <v>200.0</v>
      </c>
      <c r="C515" s="69">
        <v>1.0</v>
      </c>
      <c r="D515" s="69">
        <v>609.0</v>
      </c>
      <c r="E515" s="70" t="s">
        <v>4646</v>
      </c>
      <c r="F515" s="69">
        <v>452.0</v>
      </c>
      <c r="G515" s="69">
        <v>82.0</v>
      </c>
      <c r="H515" s="69">
        <v>25.0</v>
      </c>
    </row>
    <row r="516" ht="14.25" customHeight="1">
      <c r="A516" s="70" t="s">
        <v>4447</v>
      </c>
      <c r="B516" s="68">
        <v>200.0</v>
      </c>
      <c r="C516" s="69">
        <v>1.0</v>
      </c>
      <c r="D516" s="69">
        <v>610.0</v>
      </c>
      <c r="E516" s="70" t="s">
        <v>4865</v>
      </c>
      <c r="F516" s="69">
        <v>456.0</v>
      </c>
      <c r="G516" s="69">
        <v>53.0</v>
      </c>
      <c r="H516" s="69">
        <v>16.0</v>
      </c>
    </row>
    <row r="517" ht="14.25" customHeight="1">
      <c r="A517" s="70" t="s">
        <v>4447</v>
      </c>
      <c r="B517" s="68">
        <v>200.0</v>
      </c>
      <c r="C517" s="69">
        <v>1.0</v>
      </c>
      <c r="D517" s="69">
        <v>612.0</v>
      </c>
      <c r="E517" s="70" t="s">
        <v>4866</v>
      </c>
      <c r="F517" s="69">
        <v>507.0</v>
      </c>
      <c r="G517" s="69">
        <v>67.0</v>
      </c>
      <c r="H517" s="69">
        <v>22.0</v>
      </c>
    </row>
    <row r="518" ht="14.25" customHeight="1">
      <c r="A518" s="70" t="s">
        <v>4447</v>
      </c>
      <c r="B518" s="68">
        <v>203.0</v>
      </c>
      <c r="C518" s="69">
        <v>1.0</v>
      </c>
      <c r="D518" s="69">
        <v>1.0</v>
      </c>
      <c r="E518" s="70" t="s">
        <v>4867</v>
      </c>
      <c r="F518" s="69">
        <v>376.0</v>
      </c>
      <c r="G518" s="69">
        <v>64.0</v>
      </c>
      <c r="H518" s="69">
        <v>25.0</v>
      </c>
    </row>
    <row r="519" ht="14.25" customHeight="1">
      <c r="A519" s="70" t="s">
        <v>4447</v>
      </c>
      <c r="B519" s="68">
        <v>203.0</v>
      </c>
      <c r="C519" s="69">
        <v>1.0</v>
      </c>
      <c r="D519" s="69">
        <v>3.0</v>
      </c>
      <c r="E519" s="70" t="s">
        <v>4868</v>
      </c>
      <c r="F519" s="69">
        <v>291.0</v>
      </c>
      <c r="G519" s="69">
        <v>72.0</v>
      </c>
      <c r="H519" s="69">
        <v>31.0</v>
      </c>
    </row>
    <row r="520" ht="14.25" customHeight="1">
      <c r="A520" s="70" t="s">
        <v>4447</v>
      </c>
      <c r="B520" s="68">
        <v>204.0</v>
      </c>
      <c r="C520" s="69">
        <v>1.0</v>
      </c>
      <c r="D520" s="69">
        <v>10.0</v>
      </c>
      <c r="E520" s="70" t="s">
        <v>4869</v>
      </c>
      <c r="F520" s="69">
        <v>862.0</v>
      </c>
      <c r="G520" s="69">
        <v>106.0</v>
      </c>
      <c r="H520" s="69">
        <v>12.0</v>
      </c>
    </row>
    <row r="521" ht="14.25" customHeight="1">
      <c r="A521" s="70" t="s">
        <v>4447</v>
      </c>
      <c r="B521" s="68">
        <v>204.0</v>
      </c>
      <c r="C521" s="69">
        <v>1.0</v>
      </c>
      <c r="D521" s="69">
        <v>30.0</v>
      </c>
      <c r="E521" s="70" t="s">
        <v>4870</v>
      </c>
      <c r="F521" s="69">
        <v>672.0</v>
      </c>
      <c r="G521" s="69">
        <v>43.0</v>
      </c>
      <c r="H521" s="69">
        <v>8.0</v>
      </c>
    </row>
    <row r="522" ht="14.25" customHeight="1">
      <c r="A522" s="70" t="s">
        <v>4447</v>
      </c>
      <c r="B522" s="68">
        <v>204.0</v>
      </c>
      <c r="C522" s="69">
        <v>1.0</v>
      </c>
      <c r="D522" s="69">
        <v>40.0</v>
      </c>
      <c r="E522" s="70" t="s">
        <v>4871</v>
      </c>
      <c r="F522" s="69">
        <v>700.0</v>
      </c>
      <c r="G522" s="69">
        <v>90.0</v>
      </c>
      <c r="H522" s="69">
        <v>11.0</v>
      </c>
    </row>
    <row r="523" ht="14.25" customHeight="1">
      <c r="A523" s="70" t="s">
        <v>4447</v>
      </c>
      <c r="B523" s="68">
        <v>206.0</v>
      </c>
      <c r="C523" s="69">
        <v>1.0</v>
      </c>
      <c r="D523" s="69">
        <v>110.0</v>
      </c>
      <c r="E523" s="70" t="s">
        <v>4872</v>
      </c>
      <c r="F523" s="69">
        <v>116.0</v>
      </c>
      <c r="G523" s="69">
        <v>23.0</v>
      </c>
      <c r="H523" s="69">
        <v>12.0</v>
      </c>
    </row>
    <row r="524" ht="14.25" customHeight="1">
      <c r="A524" s="70" t="s">
        <v>4447</v>
      </c>
      <c r="B524" s="68">
        <v>206.0</v>
      </c>
      <c r="C524" s="69">
        <v>1.0</v>
      </c>
      <c r="D524" s="69">
        <v>120.0</v>
      </c>
      <c r="E524" s="70" t="s">
        <v>4755</v>
      </c>
      <c r="F524" s="69">
        <v>156.0</v>
      </c>
      <c r="G524" s="69">
        <v>32.0</v>
      </c>
      <c r="H524" s="69">
        <v>11.0</v>
      </c>
    </row>
    <row r="525" ht="14.25" customHeight="1">
      <c r="A525" s="70" t="s">
        <v>4447</v>
      </c>
      <c r="B525" s="68">
        <v>206.0</v>
      </c>
      <c r="C525" s="69">
        <v>1.0</v>
      </c>
      <c r="D525" s="69">
        <v>130.0</v>
      </c>
      <c r="E525" s="70" t="s">
        <v>4544</v>
      </c>
      <c r="F525" s="69">
        <v>441.0</v>
      </c>
      <c r="G525" s="69">
        <v>85.0</v>
      </c>
      <c r="H525" s="69">
        <v>19.0</v>
      </c>
    </row>
    <row r="526" ht="14.25" customHeight="1">
      <c r="A526" s="70" t="s">
        <v>4447</v>
      </c>
      <c r="B526" s="68">
        <v>206.0</v>
      </c>
      <c r="C526" s="69">
        <v>1.0</v>
      </c>
      <c r="D526" s="69">
        <v>140.0</v>
      </c>
      <c r="E526" s="70" t="s">
        <v>4873</v>
      </c>
      <c r="F526" s="69">
        <v>138.0</v>
      </c>
      <c r="G526" s="69">
        <v>24.0</v>
      </c>
      <c r="H526" s="69">
        <v>8.0</v>
      </c>
    </row>
    <row r="527" ht="14.25" customHeight="1">
      <c r="A527" s="70" t="s">
        <v>4447</v>
      </c>
      <c r="B527" s="68">
        <v>206.0</v>
      </c>
      <c r="C527" s="69">
        <v>1.0</v>
      </c>
      <c r="D527" s="69">
        <v>150.0</v>
      </c>
      <c r="E527" s="70" t="s">
        <v>4874</v>
      </c>
      <c r="F527" s="69">
        <v>402.0</v>
      </c>
      <c r="G527" s="69">
        <v>120.0</v>
      </c>
      <c r="H527" s="69">
        <v>29.0</v>
      </c>
    </row>
    <row r="528" ht="14.25" customHeight="1">
      <c r="A528" s="70" t="s">
        <v>4447</v>
      </c>
      <c r="B528" s="68">
        <v>206.0</v>
      </c>
      <c r="C528" s="69">
        <v>1.0</v>
      </c>
      <c r="D528" s="69">
        <v>160.0</v>
      </c>
      <c r="E528" s="70" t="s">
        <v>4875</v>
      </c>
      <c r="F528" s="69">
        <v>427.0</v>
      </c>
      <c r="G528" s="69">
        <v>78.0</v>
      </c>
      <c r="H528" s="69">
        <v>38.0</v>
      </c>
    </row>
    <row r="529" ht="14.25" customHeight="1">
      <c r="A529" s="70" t="s">
        <v>4447</v>
      </c>
      <c r="B529" s="68">
        <v>206.0</v>
      </c>
      <c r="C529" s="69">
        <v>1.0</v>
      </c>
      <c r="D529" s="69">
        <v>170.0</v>
      </c>
      <c r="E529" s="70" t="s">
        <v>4876</v>
      </c>
      <c r="F529" s="69">
        <v>91.0</v>
      </c>
      <c r="G529" s="69">
        <v>23.0</v>
      </c>
      <c r="H529" s="69">
        <v>4.0</v>
      </c>
    </row>
    <row r="530" ht="14.25" customHeight="1">
      <c r="A530" s="70" t="s">
        <v>4447</v>
      </c>
      <c r="B530" s="68">
        <v>206.0</v>
      </c>
      <c r="C530" s="69">
        <v>1.0</v>
      </c>
      <c r="D530" s="69">
        <v>310.0</v>
      </c>
      <c r="E530" s="70" t="s">
        <v>1896</v>
      </c>
      <c r="F530" s="69">
        <v>986.0</v>
      </c>
      <c r="G530" s="69">
        <v>139.0</v>
      </c>
      <c r="H530" s="69">
        <v>83.0</v>
      </c>
    </row>
    <row r="531" ht="14.25" customHeight="1">
      <c r="A531" s="70" t="s">
        <v>4447</v>
      </c>
      <c r="B531" s="68">
        <v>206.0</v>
      </c>
      <c r="C531" s="69">
        <v>1.0</v>
      </c>
      <c r="D531" s="69">
        <v>320.0</v>
      </c>
      <c r="E531" s="70" t="s">
        <v>1898</v>
      </c>
      <c r="F531" s="69">
        <v>1307.0</v>
      </c>
      <c r="G531" s="69">
        <v>172.0</v>
      </c>
      <c r="H531" s="69">
        <v>81.0</v>
      </c>
    </row>
    <row r="532" ht="14.25" customHeight="1">
      <c r="A532" s="70" t="s">
        <v>4447</v>
      </c>
      <c r="B532" s="68">
        <v>213.0</v>
      </c>
      <c r="C532" s="69">
        <v>1.0</v>
      </c>
      <c r="D532" s="69">
        <v>10.0</v>
      </c>
      <c r="E532" s="70" t="s">
        <v>4877</v>
      </c>
      <c r="F532" s="69">
        <v>410.0</v>
      </c>
      <c r="G532" s="69">
        <v>70.0</v>
      </c>
      <c r="H532" s="69">
        <v>42.0</v>
      </c>
    </row>
    <row r="533" ht="14.25" customHeight="1">
      <c r="A533" s="70" t="s">
        <v>4447</v>
      </c>
      <c r="B533" s="68">
        <v>213.0</v>
      </c>
      <c r="C533" s="69">
        <v>1.0</v>
      </c>
      <c r="D533" s="69">
        <v>20.0</v>
      </c>
      <c r="E533" s="70" t="s">
        <v>4878</v>
      </c>
      <c r="F533" s="69">
        <v>427.0</v>
      </c>
      <c r="G533" s="69">
        <v>43.0</v>
      </c>
      <c r="H533" s="69">
        <v>31.0</v>
      </c>
    </row>
    <row r="534" ht="14.25" customHeight="1">
      <c r="A534" s="70" t="s">
        <v>4447</v>
      </c>
      <c r="B534" s="68">
        <v>227.0</v>
      </c>
      <c r="C534" s="69">
        <v>1.0</v>
      </c>
      <c r="D534" s="69">
        <v>1.0</v>
      </c>
      <c r="E534" s="70" t="s">
        <v>4879</v>
      </c>
      <c r="F534" s="69">
        <v>420.0</v>
      </c>
      <c r="G534" s="69">
        <v>36.0</v>
      </c>
      <c r="H534" s="69">
        <v>17.0</v>
      </c>
    </row>
    <row r="535" ht="14.25" customHeight="1">
      <c r="A535" s="70" t="s">
        <v>4447</v>
      </c>
      <c r="B535" s="68">
        <v>227.0</v>
      </c>
      <c r="C535" s="69">
        <v>1.0</v>
      </c>
      <c r="D535" s="69">
        <v>2.0</v>
      </c>
      <c r="E535" s="70" t="s">
        <v>4880</v>
      </c>
      <c r="F535" s="69">
        <v>437.0</v>
      </c>
      <c r="G535" s="69">
        <v>56.0</v>
      </c>
      <c r="H535" s="69">
        <v>12.0</v>
      </c>
    </row>
    <row r="536" ht="14.25" customHeight="1">
      <c r="A536" s="70" t="s">
        <v>4447</v>
      </c>
      <c r="B536" s="68">
        <v>227.0</v>
      </c>
      <c r="C536" s="69">
        <v>1.0</v>
      </c>
      <c r="D536" s="69">
        <v>7.0</v>
      </c>
      <c r="E536" s="70" t="s">
        <v>4881</v>
      </c>
      <c r="F536" s="69">
        <v>15.0</v>
      </c>
      <c r="G536" s="69">
        <v>2.0</v>
      </c>
      <c r="H536" s="69">
        <v>3.0</v>
      </c>
    </row>
    <row r="537" ht="14.25" customHeight="1">
      <c r="A537" s="70" t="s">
        <v>4447</v>
      </c>
      <c r="B537" s="68">
        <v>229.0</v>
      </c>
      <c r="C537" s="69">
        <v>1.0</v>
      </c>
      <c r="D537" s="69">
        <v>10.0</v>
      </c>
      <c r="E537" s="70" t="s">
        <v>4882</v>
      </c>
      <c r="F537" s="69">
        <v>206.0</v>
      </c>
      <c r="G537" s="69">
        <v>29.0</v>
      </c>
      <c r="H537" s="69">
        <v>28.0</v>
      </c>
    </row>
    <row r="538" ht="14.25" customHeight="1">
      <c r="A538" s="70" t="s">
        <v>4447</v>
      </c>
      <c r="B538" s="68">
        <v>229.0</v>
      </c>
      <c r="C538" s="69">
        <v>1.0</v>
      </c>
      <c r="D538" s="69">
        <v>20.0</v>
      </c>
      <c r="E538" s="70" t="s">
        <v>4883</v>
      </c>
      <c r="F538" s="69">
        <v>184.0</v>
      </c>
      <c r="G538" s="69">
        <v>20.0</v>
      </c>
      <c r="H538" s="69">
        <v>10.0</v>
      </c>
    </row>
    <row r="539" ht="14.25" customHeight="1">
      <c r="A539" s="70" t="s">
        <v>4447</v>
      </c>
      <c r="B539" s="68">
        <v>238.0</v>
      </c>
      <c r="C539" s="69">
        <v>1.0</v>
      </c>
      <c r="D539" s="69">
        <v>1.0</v>
      </c>
      <c r="E539" s="70" t="s">
        <v>4884</v>
      </c>
      <c r="F539" s="69">
        <v>147.0</v>
      </c>
      <c r="G539" s="69">
        <v>22.0</v>
      </c>
      <c r="H539" s="69">
        <v>7.0</v>
      </c>
    </row>
    <row r="540" ht="14.25" customHeight="1">
      <c r="A540" s="70" t="s">
        <v>4447</v>
      </c>
      <c r="B540" s="68">
        <v>238.0</v>
      </c>
      <c r="C540" s="69">
        <v>1.0</v>
      </c>
      <c r="D540" s="69">
        <v>2.0</v>
      </c>
      <c r="E540" s="70" t="s">
        <v>4885</v>
      </c>
      <c r="F540" s="69">
        <v>110.0</v>
      </c>
      <c r="G540" s="69">
        <v>16.0</v>
      </c>
      <c r="H540" s="69">
        <v>3.0</v>
      </c>
    </row>
    <row r="541" ht="14.25" customHeight="1">
      <c r="A541" s="70" t="s">
        <v>4447</v>
      </c>
      <c r="B541" s="68">
        <v>239.0</v>
      </c>
      <c r="C541" s="69">
        <v>1.0</v>
      </c>
      <c r="D541" s="69">
        <v>1.0</v>
      </c>
      <c r="E541" s="70" t="s">
        <v>4886</v>
      </c>
      <c r="F541" s="69">
        <v>272.0</v>
      </c>
      <c r="G541" s="69">
        <v>61.0</v>
      </c>
      <c r="H541" s="69">
        <v>28.0</v>
      </c>
    </row>
    <row r="542" ht="14.25" customHeight="1">
      <c r="A542" s="70" t="s">
        <v>4447</v>
      </c>
      <c r="B542" s="68">
        <v>239.0</v>
      </c>
      <c r="C542" s="69">
        <v>1.0</v>
      </c>
      <c r="D542" s="69">
        <v>2.0</v>
      </c>
      <c r="E542" s="70" t="s">
        <v>4887</v>
      </c>
      <c r="F542" s="69">
        <v>196.0</v>
      </c>
      <c r="G542" s="69">
        <v>33.0</v>
      </c>
      <c r="H542" s="69">
        <v>21.0</v>
      </c>
    </row>
    <row r="543" ht="14.25" customHeight="1">
      <c r="A543" s="70" t="s">
        <v>4447</v>
      </c>
      <c r="B543" s="68">
        <v>239.0</v>
      </c>
      <c r="C543" s="69">
        <v>1.0</v>
      </c>
      <c r="D543" s="69">
        <v>3.0</v>
      </c>
      <c r="E543" s="70" t="s">
        <v>4888</v>
      </c>
      <c r="F543" s="69">
        <v>187.0</v>
      </c>
      <c r="G543" s="69">
        <v>39.0</v>
      </c>
      <c r="H543" s="69">
        <v>12.0</v>
      </c>
    </row>
    <row r="544" ht="14.25" customHeight="1">
      <c r="A544" s="70" t="s">
        <v>4447</v>
      </c>
      <c r="B544" s="68">
        <v>241.0</v>
      </c>
      <c r="C544" s="69">
        <v>1.0</v>
      </c>
      <c r="D544" s="69">
        <v>110.0</v>
      </c>
      <c r="E544" s="70" t="s">
        <v>4889</v>
      </c>
      <c r="F544" s="69">
        <v>382.0</v>
      </c>
      <c r="G544" s="69">
        <v>211.0</v>
      </c>
      <c r="H544" s="69">
        <v>33.0</v>
      </c>
    </row>
    <row r="545" ht="14.25" customHeight="1">
      <c r="A545" s="70" t="s">
        <v>4447</v>
      </c>
      <c r="B545" s="68">
        <v>241.0</v>
      </c>
      <c r="C545" s="69">
        <v>1.0</v>
      </c>
      <c r="D545" s="69">
        <v>111.0</v>
      </c>
      <c r="E545" s="70" t="s">
        <v>1917</v>
      </c>
      <c r="F545" s="69">
        <v>74.0</v>
      </c>
      <c r="G545" s="69">
        <v>39.0</v>
      </c>
      <c r="H545" s="69">
        <v>2.0</v>
      </c>
    </row>
    <row r="546" ht="14.25" customHeight="1">
      <c r="A546" s="70" t="s">
        <v>4447</v>
      </c>
      <c r="B546" s="68">
        <v>241.0</v>
      </c>
      <c r="C546" s="69">
        <v>1.0</v>
      </c>
      <c r="D546" s="69">
        <v>120.0</v>
      </c>
      <c r="E546" s="70" t="s">
        <v>4890</v>
      </c>
      <c r="F546" s="69">
        <v>421.0</v>
      </c>
      <c r="G546" s="69">
        <v>201.0</v>
      </c>
      <c r="H546" s="69">
        <v>50.0</v>
      </c>
    </row>
    <row r="547" ht="14.25" customHeight="1">
      <c r="A547" s="70" t="s">
        <v>4447</v>
      </c>
      <c r="B547" s="68">
        <v>241.0</v>
      </c>
      <c r="C547" s="69">
        <v>1.0</v>
      </c>
      <c r="D547" s="69">
        <v>130.0</v>
      </c>
      <c r="E547" s="70" t="s">
        <v>4806</v>
      </c>
      <c r="F547" s="69">
        <v>393.0</v>
      </c>
      <c r="G547" s="69">
        <v>128.0</v>
      </c>
      <c r="H547" s="69">
        <v>33.0</v>
      </c>
    </row>
    <row r="548" ht="14.25" customHeight="1">
      <c r="A548" s="70" t="s">
        <v>4447</v>
      </c>
      <c r="B548" s="68">
        <v>241.0</v>
      </c>
      <c r="C548" s="69">
        <v>1.0</v>
      </c>
      <c r="D548" s="69">
        <v>140.0</v>
      </c>
      <c r="E548" s="70" t="s">
        <v>4891</v>
      </c>
      <c r="F548" s="69">
        <v>322.0</v>
      </c>
      <c r="G548" s="69">
        <v>133.0</v>
      </c>
      <c r="H548" s="69">
        <v>40.0</v>
      </c>
    </row>
    <row r="549" ht="14.25" customHeight="1">
      <c r="A549" s="70" t="s">
        <v>4447</v>
      </c>
      <c r="B549" s="68">
        <v>241.0</v>
      </c>
      <c r="C549" s="69">
        <v>1.0</v>
      </c>
      <c r="D549" s="69">
        <v>310.0</v>
      </c>
      <c r="E549" s="70" t="s">
        <v>4892</v>
      </c>
      <c r="F549" s="69">
        <v>1266.0</v>
      </c>
      <c r="G549" s="69">
        <v>378.0</v>
      </c>
      <c r="H549" s="69">
        <v>111.0</v>
      </c>
    </row>
    <row r="550" ht="14.25" customHeight="1">
      <c r="A550" s="70" t="s">
        <v>4447</v>
      </c>
      <c r="B550" s="68">
        <v>241.0</v>
      </c>
      <c r="C550" s="69">
        <v>1.0</v>
      </c>
      <c r="D550" s="69">
        <v>320.0</v>
      </c>
      <c r="E550" s="70" t="s">
        <v>4893</v>
      </c>
      <c r="F550" s="69">
        <v>531.0</v>
      </c>
      <c r="G550" s="69">
        <v>215.0</v>
      </c>
      <c r="H550" s="69">
        <v>59.0</v>
      </c>
    </row>
    <row r="551" ht="14.25" customHeight="1">
      <c r="A551" s="70" t="s">
        <v>4447</v>
      </c>
      <c r="B551" s="68">
        <v>241.0</v>
      </c>
      <c r="C551" s="69">
        <v>1.0</v>
      </c>
      <c r="D551" s="69">
        <v>350.0</v>
      </c>
      <c r="E551" s="70" t="s">
        <v>1926</v>
      </c>
      <c r="F551" s="69">
        <v>106.0</v>
      </c>
      <c r="G551" s="69">
        <v>39.0</v>
      </c>
      <c r="H551" s="69">
        <v>4.0</v>
      </c>
    </row>
    <row r="552" ht="14.25" customHeight="1">
      <c r="A552" s="70" t="s">
        <v>4447</v>
      </c>
      <c r="B552" s="68">
        <v>242.0</v>
      </c>
      <c r="C552" s="69">
        <v>1.0</v>
      </c>
      <c r="D552" s="69">
        <v>1.0</v>
      </c>
      <c r="E552" s="70" t="s">
        <v>4894</v>
      </c>
      <c r="F552" s="69">
        <v>220.0</v>
      </c>
      <c r="G552" s="69">
        <v>33.0</v>
      </c>
      <c r="H552" s="69">
        <v>14.0</v>
      </c>
    </row>
    <row r="553" ht="14.25" customHeight="1">
      <c r="A553" s="70" t="s">
        <v>4447</v>
      </c>
      <c r="B553" s="68">
        <v>242.0</v>
      </c>
      <c r="C553" s="69">
        <v>1.0</v>
      </c>
      <c r="D553" s="69">
        <v>2.0</v>
      </c>
      <c r="E553" s="70" t="s">
        <v>4895</v>
      </c>
      <c r="F553" s="69">
        <v>249.0</v>
      </c>
      <c r="G553" s="69">
        <v>50.0</v>
      </c>
      <c r="H553" s="69">
        <v>21.0</v>
      </c>
    </row>
    <row r="554" ht="14.25" customHeight="1">
      <c r="A554" s="70" t="s">
        <v>4447</v>
      </c>
      <c r="B554" s="68">
        <v>252.0</v>
      </c>
      <c r="C554" s="69">
        <v>1.0</v>
      </c>
      <c r="D554" s="69">
        <v>1.0</v>
      </c>
      <c r="E554" s="70" t="s">
        <v>4896</v>
      </c>
      <c r="F554" s="69">
        <v>464.0</v>
      </c>
      <c r="G554" s="69">
        <v>63.0</v>
      </c>
      <c r="H554" s="69">
        <v>26.0</v>
      </c>
    </row>
    <row r="555" ht="14.25" customHeight="1">
      <c r="A555" s="70" t="s">
        <v>4447</v>
      </c>
      <c r="B555" s="68">
        <v>252.0</v>
      </c>
      <c r="C555" s="69">
        <v>1.0</v>
      </c>
      <c r="D555" s="69">
        <v>2.0</v>
      </c>
      <c r="E555" s="70" t="s">
        <v>1934</v>
      </c>
      <c r="F555" s="69">
        <v>665.0</v>
      </c>
      <c r="G555" s="69">
        <v>56.0</v>
      </c>
      <c r="H555" s="69">
        <v>24.0</v>
      </c>
    </row>
    <row r="556" ht="14.25" customHeight="1">
      <c r="A556" s="70" t="s">
        <v>4447</v>
      </c>
      <c r="B556" s="68">
        <v>253.0</v>
      </c>
      <c r="C556" s="69">
        <v>1.0</v>
      </c>
      <c r="D556" s="69">
        <v>1.0</v>
      </c>
      <c r="E556" s="70" t="s">
        <v>4897</v>
      </c>
      <c r="F556" s="69">
        <v>385.0</v>
      </c>
      <c r="G556" s="69">
        <v>36.0</v>
      </c>
      <c r="H556" s="69">
        <v>12.0</v>
      </c>
    </row>
    <row r="557" ht="14.25" customHeight="1">
      <c r="A557" s="70" t="s">
        <v>4447</v>
      </c>
      <c r="B557" s="68">
        <v>253.0</v>
      </c>
      <c r="C557" s="69">
        <v>1.0</v>
      </c>
      <c r="D557" s="69">
        <v>2.0</v>
      </c>
      <c r="E557" s="70" t="s">
        <v>4898</v>
      </c>
      <c r="F557" s="69">
        <v>338.0</v>
      </c>
      <c r="G557" s="69">
        <v>36.0</v>
      </c>
      <c r="H557" s="69">
        <v>5.0</v>
      </c>
    </row>
    <row r="558" ht="14.25" customHeight="1">
      <c r="A558" s="70" t="s">
        <v>4447</v>
      </c>
      <c r="B558" s="68">
        <v>255.0</v>
      </c>
      <c r="C558" s="69">
        <v>1.0</v>
      </c>
      <c r="D558" s="69">
        <v>10.0</v>
      </c>
      <c r="E558" s="70" t="s">
        <v>4899</v>
      </c>
      <c r="F558" s="69">
        <v>563.0</v>
      </c>
      <c r="G558" s="69">
        <v>51.0</v>
      </c>
      <c r="H558" s="69">
        <v>19.0</v>
      </c>
    </row>
    <row r="559" ht="14.25" customHeight="1">
      <c r="A559" s="70" t="s">
        <v>4447</v>
      </c>
      <c r="B559" s="68">
        <v>255.0</v>
      </c>
      <c r="C559" s="69">
        <v>1.0</v>
      </c>
      <c r="D559" s="69">
        <v>15.0</v>
      </c>
      <c r="E559" s="70" t="s">
        <v>4900</v>
      </c>
      <c r="F559" s="69">
        <v>475.0</v>
      </c>
      <c r="G559" s="69">
        <v>41.0</v>
      </c>
      <c r="H559" s="69">
        <v>21.0</v>
      </c>
    </row>
    <row r="560" ht="14.25" customHeight="1">
      <c r="A560" s="70" t="s">
        <v>4447</v>
      </c>
      <c r="B560" s="68">
        <v>255.0</v>
      </c>
      <c r="C560" s="69">
        <v>1.0</v>
      </c>
      <c r="D560" s="69">
        <v>20.0</v>
      </c>
      <c r="E560" s="70" t="s">
        <v>4901</v>
      </c>
      <c r="F560" s="69">
        <v>401.0</v>
      </c>
      <c r="G560" s="69">
        <v>33.0</v>
      </c>
      <c r="H560" s="69">
        <v>16.0</v>
      </c>
    </row>
    <row r="561" ht="14.25" customHeight="1">
      <c r="A561" s="70" t="s">
        <v>4447</v>
      </c>
      <c r="B561" s="68">
        <v>256.0</v>
      </c>
      <c r="C561" s="69">
        <v>1.0</v>
      </c>
      <c r="D561" s="69">
        <v>108.0</v>
      </c>
      <c r="E561" s="70" t="s">
        <v>1942</v>
      </c>
      <c r="F561" s="69">
        <v>1156.0</v>
      </c>
      <c r="G561" s="69">
        <v>219.0</v>
      </c>
      <c r="H561" s="69">
        <v>48.0</v>
      </c>
    </row>
    <row r="562" ht="14.25" customHeight="1">
      <c r="A562" s="70" t="s">
        <v>4447</v>
      </c>
      <c r="B562" s="68">
        <v>256.0</v>
      </c>
      <c r="C562" s="69">
        <v>1.0</v>
      </c>
      <c r="D562" s="69">
        <v>109.0</v>
      </c>
      <c r="E562" s="70" t="s">
        <v>4902</v>
      </c>
      <c r="F562" s="69">
        <v>481.0</v>
      </c>
      <c r="G562" s="69">
        <v>132.0</v>
      </c>
      <c r="H562" s="69">
        <v>35.0</v>
      </c>
    </row>
    <row r="563" ht="14.25" customHeight="1">
      <c r="A563" s="70" t="s">
        <v>4447</v>
      </c>
      <c r="B563" s="68">
        <v>256.0</v>
      </c>
      <c r="C563" s="69">
        <v>1.0</v>
      </c>
      <c r="D563" s="69">
        <v>537.0</v>
      </c>
      <c r="E563" s="70" t="s">
        <v>4903</v>
      </c>
      <c r="F563" s="69">
        <v>369.0</v>
      </c>
      <c r="G563" s="69">
        <v>54.0</v>
      </c>
      <c r="H563" s="69">
        <v>18.0</v>
      </c>
    </row>
    <row r="564" ht="14.25" customHeight="1">
      <c r="A564" s="70" t="s">
        <v>4447</v>
      </c>
      <c r="B564" s="68">
        <v>256.0</v>
      </c>
      <c r="C564" s="69">
        <v>1.0</v>
      </c>
      <c r="D564" s="69">
        <v>540.0</v>
      </c>
      <c r="E564" s="70" t="s">
        <v>1039</v>
      </c>
      <c r="F564" s="69">
        <v>172.0</v>
      </c>
      <c r="G564" s="69">
        <v>45.0</v>
      </c>
      <c r="H564" s="69">
        <v>14.0</v>
      </c>
    </row>
    <row r="565" ht="14.25" customHeight="1">
      <c r="A565" s="70" t="s">
        <v>4447</v>
      </c>
      <c r="B565" s="68">
        <v>256.0</v>
      </c>
      <c r="C565" s="69">
        <v>1.0</v>
      </c>
      <c r="D565" s="69">
        <v>541.0</v>
      </c>
      <c r="E565" s="70" t="s">
        <v>4904</v>
      </c>
      <c r="F565" s="69">
        <v>282.0</v>
      </c>
      <c r="G565" s="69">
        <v>65.0</v>
      </c>
      <c r="H565" s="69">
        <v>26.0</v>
      </c>
    </row>
    <row r="566" ht="14.25" customHeight="1">
      <c r="A566" s="70" t="s">
        <v>4447</v>
      </c>
      <c r="B566" s="68">
        <v>256.0</v>
      </c>
      <c r="C566" s="69">
        <v>1.0</v>
      </c>
      <c r="D566" s="69">
        <v>542.0</v>
      </c>
      <c r="E566" s="70" t="s">
        <v>4905</v>
      </c>
      <c r="F566" s="69">
        <v>66.0</v>
      </c>
      <c r="G566" s="69">
        <v>22.0</v>
      </c>
      <c r="H566" s="69">
        <v>7.0</v>
      </c>
    </row>
    <row r="567" ht="14.25" customHeight="1">
      <c r="A567" s="70" t="s">
        <v>4447</v>
      </c>
      <c r="B567" s="68">
        <v>261.0</v>
      </c>
      <c r="C567" s="69">
        <v>1.0</v>
      </c>
      <c r="D567" s="69">
        <v>10.0</v>
      </c>
      <c r="E567" s="70" t="s">
        <v>4906</v>
      </c>
      <c r="F567" s="69">
        <v>185.0</v>
      </c>
      <c r="G567" s="69">
        <v>38.0</v>
      </c>
      <c r="H567" s="69">
        <v>30.0</v>
      </c>
    </row>
    <row r="568" ht="14.25" customHeight="1">
      <c r="A568" s="70" t="s">
        <v>4447</v>
      </c>
      <c r="B568" s="68">
        <v>261.0</v>
      </c>
      <c r="C568" s="69">
        <v>1.0</v>
      </c>
      <c r="D568" s="69">
        <v>20.0</v>
      </c>
      <c r="E568" s="70" t="s">
        <v>4907</v>
      </c>
      <c r="F568" s="69">
        <v>139.0</v>
      </c>
      <c r="G568" s="69">
        <v>27.0</v>
      </c>
      <c r="H568" s="69">
        <v>16.0</v>
      </c>
    </row>
    <row r="569" ht="14.25" customHeight="1">
      <c r="A569" s="70" t="s">
        <v>4447</v>
      </c>
      <c r="B569" s="68">
        <v>264.0</v>
      </c>
      <c r="C569" s="69">
        <v>1.0</v>
      </c>
      <c r="D569" s="69">
        <v>1.0</v>
      </c>
      <c r="E569" s="70" t="s">
        <v>4908</v>
      </c>
      <c r="F569" s="69">
        <v>53.0</v>
      </c>
      <c r="G569" s="69">
        <v>19.0</v>
      </c>
      <c r="H569" s="69">
        <v>5.0</v>
      </c>
    </row>
    <row r="570" ht="14.25" customHeight="1">
      <c r="A570" s="70" t="s">
        <v>4447</v>
      </c>
      <c r="B570" s="68">
        <v>264.0</v>
      </c>
      <c r="C570" s="69">
        <v>1.0</v>
      </c>
      <c r="D570" s="69">
        <v>2.0</v>
      </c>
      <c r="E570" s="70" t="s">
        <v>4909</v>
      </c>
      <c r="F570" s="69">
        <v>40.0</v>
      </c>
      <c r="G570" s="69">
        <v>7.0</v>
      </c>
      <c r="H570" s="69">
        <v>6.0</v>
      </c>
    </row>
    <row r="571" ht="14.25" customHeight="1">
      <c r="A571" s="70" t="s">
        <v>4447</v>
      </c>
      <c r="B571" s="68">
        <v>270.0</v>
      </c>
      <c r="C571" s="69">
        <v>1.0</v>
      </c>
      <c r="D571" s="69">
        <v>93.0</v>
      </c>
      <c r="E571" s="70" t="s">
        <v>4811</v>
      </c>
      <c r="F571" s="69">
        <v>43.0</v>
      </c>
      <c r="G571" s="69">
        <v>6.0</v>
      </c>
      <c r="H571" s="69">
        <v>0.0</v>
      </c>
    </row>
    <row r="572" ht="14.25" customHeight="1">
      <c r="A572" s="70" t="s">
        <v>4447</v>
      </c>
      <c r="B572" s="68">
        <v>270.0</v>
      </c>
      <c r="C572" s="69">
        <v>1.0</v>
      </c>
      <c r="D572" s="69">
        <v>282.0</v>
      </c>
      <c r="E572" s="70" t="s">
        <v>4910</v>
      </c>
      <c r="F572" s="69">
        <v>1611.0</v>
      </c>
      <c r="G572" s="69">
        <v>350.0</v>
      </c>
      <c r="H572" s="69">
        <v>104.0</v>
      </c>
    </row>
    <row r="573" ht="14.25" customHeight="1">
      <c r="A573" s="70" t="s">
        <v>4447</v>
      </c>
      <c r="B573" s="68">
        <v>270.0</v>
      </c>
      <c r="C573" s="69">
        <v>1.0</v>
      </c>
      <c r="D573" s="69">
        <v>378.0</v>
      </c>
      <c r="E573" s="70" t="s">
        <v>4911</v>
      </c>
      <c r="F573" s="69">
        <v>975.0</v>
      </c>
      <c r="G573" s="69">
        <v>226.0</v>
      </c>
      <c r="H573" s="69">
        <v>64.0</v>
      </c>
    </row>
    <row r="574" ht="14.25" customHeight="1">
      <c r="A574" s="70" t="s">
        <v>4447</v>
      </c>
      <c r="B574" s="68">
        <v>270.0</v>
      </c>
      <c r="C574" s="69">
        <v>1.0</v>
      </c>
      <c r="D574" s="69">
        <v>380.0</v>
      </c>
      <c r="E574" s="70" t="s">
        <v>4912</v>
      </c>
      <c r="F574" s="69">
        <v>599.0</v>
      </c>
      <c r="G574" s="69">
        <v>171.0</v>
      </c>
      <c r="H574" s="69">
        <v>34.0</v>
      </c>
    </row>
    <row r="575" ht="14.25" customHeight="1">
      <c r="A575" s="70" t="s">
        <v>4447</v>
      </c>
      <c r="B575" s="68">
        <v>270.0</v>
      </c>
      <c r="C575" s="69">
        <v>1.0</v>
      </c>
      <c r="D575" s="69">
        <v>561.0</v>
      </c>
      <c r="E575" s="70" t="s">
        <v>4913</v>
      </c>
      <c r="F575" s="69">
        <v>483.0</v>
      </c>
      <c r="G575" s="69">
        <v>210.0</v>
      </c>
      <c r="H575" s="69">
        <v>33.0</v>
      </c>
    </row>
    <row r="576" ht="14.25" customHeight="1">
      <c r="A576" s="70" t="s">
        <v>4447</v>
      </c>
      <c r="B576" s="68">
        <v>270.0</v>
      </c>
      <c r="C576" s="69">
        <v>1.0</v>
      </c>
      <c r="D576" s="69">
        <v>563.0</v>
      </c>
      <c r="E576" s="70" t="s">
        <v>4914</v>
      </c>
      <c r="F576" s="69">
        <v>454.0</v>
      </c>
      <c r="G576" s="69">
        <v>80.0</v>
      </c>
      <c r="H576" s="69">
        <v>13.0</v>
      </c>
    </row>
    <row r="577" ht="14.25" customHeight="1">
      <c r="A577" s="70" t="s">
        <v>4447</v>
      </c>
      <c r="B577" s="68">
        <v>270.0</v>
      </c>
      <c r="C577" s="69">
        <v>1.0</v>
      </c>
      <c r="D577" s="69">
        <v>564.0</v>
      </c>
      <c r="E577" s="70" t="s">
        <v>4915</v>
      </c>
      <c r="F577" s="69">
        <v>93.0</v>
      </c>
      <c r="G577" s="69">
        <v>20.0</v>
      </c>
      <c r="H577" s="69">
        <v>1.0</v>
      </c>
    </row>
    <row r="578" ht="14.25" customHeight="1">
      <c r="A578" s="70" t="s">
        <v>4447</v>
      </c>
      <c r="B578" s="68">
        <v>270.0</v>
      </c>
      <c r="C578" s="69">
        <v>1.0</v>
      </c>
      <c r="D578" s="69">
        <v>566.0</v>
      </c>
      <c r="E578" s="70" t="s">
        <v>4554</v>
      </c>
      <c r="F578" s="69">
        <v>400.0</v>
      </c>
      <c r="G578" s="69">
        <v>215.0</v>
      </c>
      <c r="H578" s="69">
        <v>21.0</v>
      </c>
    </row>
    <row r="579" ht="14.25" customHeight="1">
      <c r="A579" s="70" t="s">
        <v>4447</v>
      </c>
      <c r="B579" s="68">
        <v>270.0</v>
      </c>
      <c r="C579" s="69">
        <v>1.0</v>
      </c>
      <c r="D579" s="69">
        <v>567.0</v>
      </c>
      <c r="E579" s="70" t="s">
        <v>4916</v>
      </c>
      <c r="F579" s="69">
        <v>549.0</v>
      </c>
      <c r="G579" s="69">
        <v>169.0</v>
      </c>
      <c r="H579" s="69">
        <v>33.0</v>
      </c>
    </row>
    <row r="580" ht="14.25" customHeight="1">
      <c r="A580" s="70" t="s">
        <v>4447</v>
      </c>
      <c r="B580" s="68">
        <v>270.0</v>
      </c>
      <c r="C580" s="69">
        <v>1.0</v>
      </c>
      <c r="D580" s="69">
        <v>568.0</v>
      </c>
      <c r="E580" s="70" t="s">
        <v>1962</v>
      </c>
      <c r="F580" s="69">
        <v>336.0</v>
      </c>
      <c r="G580" s="69">
        <v>16.0</v>
      </c>
      <c r="H580" s="69">
        <v>5.0</v>
      </c>
    </row>
    <row r="581" ht="14.25" customHeight="1">
      <c r="A581" s="70" t="s">
        <v>4447</v>
      </c>
      <c r="B581" s="68">
        <v>270.0</v>
      </c>
      <c r="C581" s="69">
        <v>1.0</v>
      </c>
      <c r="D581" s="69">
        <v>569.0</v>
      </c>
      <c r="E581" s="70" t="s">
        <v>4917</v>
      </c>
      <c r="F581" s="69">
        <v>463.0</v>
      </c>
      <c r="G581" s="69">
        <v>188.0</v>
      </c>
      <c r="H581" s="69">
        <v>39.0</v>
      </c>
    </row>
    <row r="582" ht="14.25" customHeight="1">
      <c r="A582" s="70" t="s">
        <v>4447</v>
      </c>
      <c r="B582" s="68">
        <v>270.0</v>
      </c>
      <c r="C582" s="69">
        <v>1.0</v>
      </c>
      <c r="D582" s="69">
        <v>570.0</v>
      </c>
      <c r="E582" s="70" t="s">
        <v>4918</v>
      </c>
      <c r="F582" s="69">
        <v>837.0</v>
      </c>
      <c r="G582" s="69">
        <v>101.0</v>
      </c>
      <c r="H582" s="69">
        <v>19.0</v>
      </c>
    </row>
    <row r="583" ht="14.25" customHeight="1">
      <c r="A583" s="70" t="s">
        <v>4447</v>
      </c>
      <c r="B583" s="68">
        <v>270.0</v>
      </c>
      <c r="C583" s="69">
        <v>1.0</v>
      </c>
      <c r="D583" s="69">
        <v>611.0</v>
      </c>
      <c r="E583" s="70" t="s">
        <v>1966</v>
      </c>
      <c r="F583" s="69">
        <v>2.0</v>
      </c>
      <c r="G583" s="69">
        <v>0.0</v>
      </c>
      <c r="H583" s="69">
        <v>0.0</v>
      </c>
    </row>
    <row r="584" ht="14.25" customHeight="1">
      <c r="A584" s="70" t="s">
        <v>4447</v>
      </c>
      <c r="B584" s="68">
        <v>271.0</v>
      </c>
      <c r="C584" s="69">
        <v>1.0</v>
      </c>
      <c r="D584" s="69">
        <v>7.0</v>
      </c>
      <c r="E584" s="70" t="s">
        <v>4919</v>
      </c>
      <c r="F584" s="69">
        <v>1597.0</v>
      </c>
      <c r="G584" s="69">
        <v>688.0</v>
      </c>
      <c r="H584" s="69">
        <v>175.0</v>
      </c>
    </row>
    <row r="585" ht="14.25" customHeight="1">
      <c r="A585" s="70" t="s">
        <v>4447</v>
      </c>
      <c r="B585" s="68">
        <v>271.0</v>
      </c>
      <c r="C585" s="69">
        <v>1.0</v>
      </c>
      <c r="D585" s="69">
        <v>9.0</v>
      </c>
      <c r="E585" s="70" t="s">
        <v>4920</v>
      </c>
      <c r="F585" s="69">
        <v>1654.0</v>
      </c>
      <c r="G585" s="69">
        <v>255.0</v>
      </c>
      <c r="H585" s="69">
        <v>65.0</v>
      </c>
    </row>
    <row r="586" ht="14.25" customHeight="1">
      <c r="A586" s="70" t="s">
        <v>4447</v>
      </c>
      <c r="B586" s="68">
        <v>271.0</v>
      </c>
      <c r="C586" s="69">
        <v>1.0</v>
      </c>
      <c r="D586" s="69">
        <v>13.0</v>
      </c>
      <c r="E586" s="70" t="s">
        <v>4921</v>
      </c>
      <c r="F586" s="69">
        <v>670.0</v>
      </c>
      <c r="G586" s="69">
        <v>207.0</v>
      </c>
      <c r="H586" s="69">
        <v>57.0</v>
      </c>
    </row>
    <row r="587" ht="14.25" customHeight="1">
      <c r="A587" s="70" t="s">
        <v>4447</v>
      </c>
      <c r="B587" s="68">
        <v>271.0</v>
      </c>
      <c r="C587" s="69">
        <v>1.0</v>
      </c>
      <c r="D587" s="69">
        <v>345.0</v>
      </c>
      <c r="E587" s="70" t="s">
        <v>4922</v>
      </c>
      <c r="F587" s="69">
        <v>902.0</v>
      </c>
      <c r="G587" s="69">
        <v>444.0</v>
      </c>
      <c r="H587" s="69">
        <v>126.0</v>
      </c>
    </row>
    <row r="588" ht="14.25" customHeight="1">
      <c r="A588" s="70" t="s">
        <v>4447</v>
      </c>
      <c r="B588" s="68">
        <v>271.0</v>
      </c>
      <c r="C588" s="69">
        <v>1.0</v>
      </c>
      <c r="D588" s="69">
        <v>346.0</v>
      </c>
      <c r="E588" s="70" t="s">
        <v>4489</v>
      </c>
      <c r="F588" s="69">
        <v>705.0</v>
      </c>
      <c r="G588" s="69">
        <v>116.0</v>
      </c>
      <c r="H588" s="69">
        <v>33.0</v>
      </c>
    </row>
    <row r="589" ht="14.25" customHeight="1">
      <c r="A589" s="70" t="s">
        <v>4447</v>
      </c>
      <c r="B589" s="68">
        <v>271.0</v>
      </c>
      <c r="C589" s="69">
        <v>1.0</v>
      </c>
      <c r="D589" s="69">
        <v>432.0</v>
      </c>
      <c r="E589" s="70" t="s">
        <v>4923</v>
      </c>
      <c r="F589" s="69">
        <v>700.0</v>
      </c>
      <c r="G589" s="69">
        <v>245.0</v>
      </c>
      <c r="H589" s="69">
        <v>65.0</v>
      </c>
    </row>
    <row r="590" ht="14.25" customHeight="1">
      <c r="A590" s="70" t="s">
        <v>4447</v>
      </c>
      <c r="B590" s="68">
        <v>271.0</v>
      </c>
      <c r="C590" s="69">
        <v>1.0</v>
      </c>
      <c r="D590" s="69">
        <v>443.0</v>
      </c>
      <c r="E590" s="70" t="s">
        <v>4924</v>
      </c>
      <c r="F590" s="69">
        <v>343.0</v>
      </c>
      <c r="G590" s="69">
        <v>64.0</v>
      </c>
      <c r="H590" s="69">
        <v>21.0</v>
      </c>
    </row>
    <row r="591" ht="14.25" customHeight="1">
      <c r="A591" s="70" t="s">
        <v>4447</v>
      </c>
      <c r="B591" s="68">
        <v>271.0</v>
      </c>
      <c r="C591" s="69">
        <v>1.0</v>
      </c>
      <c r="D591" s="69">
        <v>446.0</v>
      </c>
      <c r="E591" s="70" t="s">
        <v>4925</v>
      </c>
      <c r="F591" s="69">
        <v>289.0</v>
      </c>
      <c r="G591" s="69">
        <v>147.0</v>
      </c>
      <c r="H591" s="69">
        <v>39.0</v>
      </c>
    </row>
    <row r="592" ht="14.25" customHeight="1">
      <c r="A592" s="70" t="s">
        <v>4447</v>
      </c>
      <c r="B592" s="68">
        <v>271.0</v>
      </c>
      <c r="C592" s="69">
        <v>1.0</v>
      </c>
      <c r="D592" s="69">
        <v>447.0</v>
      </c>
      <c r="E592" s="70" t="s">
        <v>4926</v>
      </c>
      <c r="F592" s="69">
        <v>391.0</v>
      </c>
      <c r="G592" s="69">
        <v>93.0</v>
      </c>
      <c r="H592" s="69">
        <v>29.0</v>
      </c>
    </row>
    <row r="593" ht="14.25" customHeight="1">
      <c r="A593" s="70" t="s">
        <v>4447</v>
      </c>
      <c r="B593" s="68">
        <v>271.0</v>
      </c>
      <c r="C593" s="69">
        <v>1.0</v>
      </c>
      <c r="D593" s="69">
        <v>448.0</v>
      </c>
      <c r="E593" s="70" t="s">
        <v>4927</v>
      </c>
      <c r="F593" s="69">
        <v>408.0</v>
      </c>
      <c r="G593" s="69">
        <v>131.0</v>
      </c>
      <c r="H593" s="69">
        <v>33.0</v>
      </c>
    </row>
    <row r="594" ht="14.25" customHeight="1">
      <c r="A594" s="70" t="s">
        <v>4447</v>
      </c>
      <c r="B594" s="68">
        <v>271.0</v>
      </c>
      <c r="C594" s="69">
        <v>1.0</v>
      </c>
      <c r="D594" s="69">
        <v>450.0</v>
      </c>
      <c r="E594" s="70" t="s">
        <v>4928</v>
      </c>
      <c r="F594" s="69">
        <v>391.0</v>
      </c>
      <c r="G594" s="69">
        <v>125.0</v>
      </c>
      <c r="H594" s="69">
        <v>31.0</v>
      </c>
    </row>
    <row r="595" ht="14.25" customHeight="1">
      <c r="A595" s="70" t="s">
        <v>4447</v>
      </c>
      <c r="B595" s="68">
        <v>271.0</v>
      </c>
      <c r="C595" s="69">
        <v>1.0</v>
      </c>
      <c r="D595" s="69">
        <v>454.0</v>
      </c>
      <c r="E595" s="70" t="s">
        <v>4929</v>
      </c>
      <c r="F595" s="69">
        <v>416.0</v>
      </c>
      <c r="G595" s="69">
        <v>87.0</v>
      </c>
      <c r="H595" s="69">
        <v>21.0</v>
      </c>
    </row>
    <row r="596" ht="14.25" customHeight="1">
      <c r="A596" s="70" t="s">
        <v>4447</v>
      </c>
      <c r="B596" s="68">
        <v>271.0</v>
      </c>
      <c r="C596" s="69">
        <v>1.0</v>
      </c>
      <c r="D596" s="69">
        <v>455.0</v>
      </c>
      <c r="E596" s="70" t="s">
        <v>4930</v>
      </c>
      <c r="F596" s="69">
        <v>369.0</v>
      </c>
      <c r="G596" s="69">
        <v>61.0</v>
      </c>
      <c r="H596" s="69">
        <v>10.0</v>
      </c>
    </row>
    <row r="597" ht="14.25" customHeight="1">
      <c r="A597" s="70" t="s">
        <v>4447</v>
      </c>
      <c r="B597" s="68">
        <v>271.0</v>
      </c>
      <c r="C597" s="69">
        <v>1.0</v>
      </c>
      <c r="D597" s="69">
        <v>459.0</v>
      </c>
      <c r="E597" s="70" t="s">
        <v>4587</v>
      </c>
      <c r="F597" s="69">
        <v>470.0</v>
      </c>
      <c r="G597" s="69">
        <v>301.0</v>
      </c>
      <c r="H597" s="69">
        <v>82.0</v>
      </c>
    </row>
    <row r="598" ht="14.25" customHeight="1">
      <c r="A598" s="70" t="s">
        <v>4447</v>
      </c>
      <c r="B598" s="68">
        <v>271.0</v>
      </c>
      <c r="C598" s="69">
        <v>1.0</v>
      </c>
      <c r="D598" s="69">
        <v>461.0</v>
      </c>
      <c r="E598" s="70" t="s">
        <v>4931</v>
      </c>
      <c r="F598" s="69">
        <v>351.0</v>
      </c>
      <c r="G598" s="69">
        <v>124.0</v>
      </c>
      <c r="H598" s="69">
        <v>20.0</v>
      </c>
    </row>
    <row r="599" ht="14.25" customHeight="1">
      <c r="A599" s="70" t="s">
        <v>4447</v>
      </c>
      <c r="B599" s="68">
        <v>271.0</v>
      </c>
      <c r="C599" s="69">
        <v>1.0</v>
      </c>
      <c r="D599" s="69">
        <v>502.0</v>
      </c>
      <c r="E599" s="70" t="s">
        <v>4932</v>
      </c>
      <c r="F599" s="69">
        <v>178.0</v>
      </c>
      <c r="G599" s="69">
        <v>29.0</v>
      </c>
      <c r="H599" s="69">
        <v>1.0</v>
      </c>
    </row>
    <row r="600" ht="14.25" customHeight="1">
      <c r="A600" s="70" t="s">
        <v>4447</v>
      </c>
      <c r="B600" s="68">
        <v>271.0</v>
      </c>
      <c r="C600" s="69">
        <v>1.0</v>
      </c>
      <c r="D600" s="69">
        <v>536.0</v>
      </c>
      <c r="E600" s="70" t="s">
        <v>4933</v>
      </c>
      <c r="F600" s="69">
        <v>30.0</v>
      </c>
      <c r="G600" s="69">
        <v>14.0</v>
      </c>
      <c r="H600" s="69">
        <v>2.0</v>
      </c>
    </row>
    <row r="601" ht="14.25" customHeight="1">
      <c r="A601" s="70" t="s">
        <v>4447</v>
      </c>
      <c r="B601" s="68">
        <v>271.0</v>
      </c>
      <c r="C601" s="69">
        <v>1.0</v>
      </c>
      <c r="D601" s="69">
        <v>620.0</v>
      </c>
      <c r="E601" s="70" t="s">
        <v>1992</v>
      </c>
      <c r="F601" s="69">
        <v>135.0</v>
      </c>
      <c r="G601" s="69">
        <v>42.0</v>
      </c>
      <c r="H601" s="69">
        <v>7.0</v>
      </c>
    </row>
    <row r="602" ht="14.25" customHeight="1">
      <c r="A602" s="70" t="s">
        <v>4447</v>
      </c>
      <c r="B602" s="68">
        <v>271.0</v>
      </c>
      <c r="C602" s="69">
        <v>1.0</v>
      </c>
      <c r="D602" s="69">
        <v>629.0</v>
      </c>
      <c r="E602" s="70" t="s">
        <v>4934</v>
      </c>
      <c r="F602" s="69">
        <v>122.0</v>
      </c>
      <c r="G602" s="69">
        <v>58.0</v>
      </c>
      <c r="H602" s="69">
        <v>15.0</v>
      </c>
    </row>
    <row r="603" ht="14.25" customHeight="1">
      <c r="A603" s="70" t="s">
        <v>4447</v>
      </c>
      <c r="B603" s="68">
        <v>272.0</v>
      </c>
      <c r="C603" s="69">
        <v>1.0</v>
      </c>
      <c r="D603" s="69">
        <v>12.0</v>
      </c>
      <c r="E603" s="70" t="s">
        <v>4935</v>
      </c>
      <c r="F603" s="69">
        <v>1110.0</v>
      </c>
      <c r="G603" s="69">
        <v>164.0</v>
      </c>
      <c r="H603" s="69">
        <v>26.0</v>
      </c>
    </row>
    <row r="604" ht="14.25" customHeight="1">
      <c r="A604" s="70" t="s">
        <v>4447</v>
      </c>
      <c r="B604" s="68">
        <v>272.0</v>
      </c>
      <c r="C604" s="69">
        <v>1.0</v>
      </c>
      <c r="D604" s="69">
        <v>64.0</v>
      </c>
      <c r="E604" s="70" t="s">
        <v>4936</v>
      </c>
      <c r="F604" s="69">
        <v>2828.0</v>
      </c>
      <c r="G604" s="69">
        <v>399.0</v>
      </c>
      <c r="H604" s="69">
        <v>65.0</v>
      </c>
    </row>
    <row r="605" ht="14.25" customHeight="1">
      <c r="A605" s="70" t="s">
        <v>4447</v>
      </c>
      <c r="B605" s="68">
        <v>272.0</v>
      </c>
      <c r="C605" s="69">
        <v>1.0</v>
      </c>
      <c r="D605" s="69">
        <v>65.0</v>
      </c>
      <c r="E605" s="70" t="s">
        <v>4937</v>
      </c>
      <c r="F605" s="69">
        <v>1315.0</v>
      </c>
      <c r="G605" s="69">
        <v>232.0</v>
      </c>
      <c r="H605" s="69">
        <v>49.0</v>
      </c>
    </row>
    <row r="606" ht="14.25" customHeight="1">
      <c r="A606" s="70" t="s">
        <v>4447</v>
      </c>
      <c r="B606" s="68">
        <v>272.0</v>
      </c>
      <c r="C606" s="69">
        <v>1.0</v>
      </c>
      <c r="D606" s="69">
        <v>880.0</v>
      </c>
      <c r="E606" s="70" t="s">
        <v>1998</v>
      </c>
      <c r="F606" s="69">
        <v>478.0</v>
      </c>
      <c r="G606" s="69">
        <v>108.0</v>
      </c>
      <c r="H606" s="69">
        <v>12.0</v>
      </c>
    </row>
    <row r="607" ht="14.25" customHeight="1">
      <c r="A607" s="70" t="s">
        <v>4447</v>
      </c>
      <c r="B607" s="68">
        <v>272.0</v>
      </c>
      <c r="C607" s="69">
        <v>1.0</v>
      </c>
      <c r="D607" s="69">
        <v>881.0</v>
      </c>
      <c r="E607" s="70" t="s">
        <v>4938</v>
      </c>
      <c r="F607" s="69">
        <v>540.0</v>
      </c>
      <c r="G607" s="69">
        <v>109.0</v>
      </c>
      <c r="H607" s="69">
        <v>19.0</v>
      </c>
    </row>
    <row r="608" ht="14.25" customHeight="1">
      <c r="A608" s="70" t="s">
        <v>4447</v>
      </c>
      <c r="B608" s="68">
        <v>272.0</v>
      </c>
      <c r="C608" s="69">
        <v>1.0</v>
      </c>
      <c r="D608" s="69">
        <v>882.0</v>
      </c>
      <c r="E608" s="70" t="s">
        <v>4939</v>
      </c>
      <c r="F608" s="69">
        <v>382.0</v>
      </c>
      <c r="G608" s="69">
        <v>76.0</v>
      </c>
      <c r="H608" s="69">
        <v>15.0</v>
      </c>
    </row>
    <row r="609" ht="14.25" customHeight="1">
      <c r="A609" s="70" t="s">
        <v>4447</v>
      </c>
      <c r="B609" s="68">
        <v>272.0</v>
      </c>
      <c r="C609" s="69">
        <v>1.0</v>
      </c>
      <c r="D609" s="69">
        <v>883.0</v>
      </c>
      <c r="E609" s="70" t="s">
        <v>4940</v>
      </c>
      <c r="F609" s="69">
        <v>542.0</v>
      </c>
      <c r="G609" s="69">
        <v>171.0</v>
      </c>
      <c r="H609" s="69">
        <v>10.0</v>
      </c>
    </row>
    <row r="610" ht="14.25" customHeight="1">
      <c r="A610" s="70" t="s">
        <v>4447</v>
      </c>
      <c r="B610" s="68">
        <v>272.0</v>
      </c>
      <c r="C610" s="69">
        <v>1.0</v>
      </c>
      <c r="D610" s="69">
        <v>884.0</v>
      </c>
      <c r="E610" s="70" t="s">
        <v>4941</v>
      </c>
      <c r="F610" s="69">
        <v>123.0</v>
      </c>
      <c r="G610" s="69">
        <v>15.0</v>
      </c>
      <c r="H610" s="69">
        <v>0.0</v>
      </c>
    </row>
    <row r="611" ht="14.25" customHeight="1">
      <c r="A611" s="70" t="s">
        <v>4447</v>
      </c>
      <c r="B611" s="68">
        <v>272.0</v>
      </c>
      <c r="C611" s="69">
        <v>1.0</v>
      </c>
      <c r="D611" s="69">
        <v>886.0</v>
      </c>
      <c r="E611" s="70" t="s">
        <v>4942</v>
      </c>
      <c r="F611" s="69">
        <v>801.0</v>
      </c>
      <c r="G611" s="69">
        <v>27.0</v>
      </c>
      <c r="H611" s="69">
        <v>8.0</v>
      </c>
    </row>
    <row r="612" ht="14.25" customHeight="1">
      <c r="A612" s="70" t="s">
        <v>4447</v>
      </c>
      <c r="B612" s="68">
        <v>272.0</v>
      </c>
      <c r="C612" s="69">
        <v>1.0</v>
      </c>
      <c r="D612" s="69">
        <v>887.0</v>
      </c>
      <c r="E612" s="70" t="s">
        <v>4943</v>
      </c>
      <c r="F612" s="69">
        <v>439.0</v>
      </c>
      <c r="G612" s="69">
        <v>81.0</v>
      </c>
      <c r="H612" s="69">
        <v>16.0</v>
      </c>
    </row>
    <row r="613" ht="14.25" customHeight="1">
      <c r="A613" s="70" t="s">
        <v>4447</v>
      </c>
      <c r="B613" s="68">
        <v>272.0</v>
      </c>
      <c r="C613" s="69">
        <v>1.0</v>
      </c>
      <c r="D613" s="69">
        <v>889.0</v>
      </c>
      <c r="E613" s="70" t="s">
        <v>4944</v>
      </c>
      <c r="F613" s="69">
        <v>48.0</v>
      </c>
      <c r="G613" s="69">
        <v>9.0</v>
      </c>
      <c r="H613" s="69">
        <v>1.0</v>
      </c>
    </row>
    <row r="614" ht="14.25" customHeight="1">
      <c r="A614" s="70" t="s">
        <v>4447</v>
      </c>
      <c r="B614" s="68">
        <v>273.0</v>
      </c>
      <c r="C614" s="69">
        <v>1.0</v>
      </c>
      <c r="D614" s="69">
        <v>19.0</v>
      </c>
      <c r="E614" s="70" t="s">
        <v>4945</v>
      </c>
      <c r="F614" s="69">
        <v>968.0</v>
      </c>
      <c r="G614" s="69">
        <v>89.0</v>
      </c>
      <c r="H614" s="69">
        <v>17.0</v>
      </c>
    </row>
    <row r="615" ht="14.25" customHeight="1">
      <c r="A615" s="70" t="s">
        <v>4447</v>
      </c>
      <c r="B615" s="68">
        <v>273.0</v>
      </c>
      <c r="C615" s="69">
        <v>1.0</v>
      </c>
      <c r="D615" s="69">
        <v>20.0</v>
      </c>
      <c r="E615" s="70" t="s">
        <v>4922</v>
      </c>
      <c r="F615" s="69">
        <v>1010.0</v>
      </c>
      <c r="G615" s="69">
        <v>61.0</v>
      </c>
      <c r="H615" s="69">
        <v>10.0</v>
      </c>
    </row>
    <row r="616" ht="14.25" customHeight="1">
      <c r="A616" s="70" t="s">
        <v>4447</v>
      </c>
      <c r="B616" s="68">
        <v>273.0</v>
      </c>
      <c r="C616" s="69">
        <v>1.0</v>
      </c>
      <c r="D616" s="69">
        <v>21.0</v>
      </c>
      <c r="E616" s="70" t="s">
        <v>4946</v>
      </c>
      <c r="F616" s="69">
        <v>2683.0</v>
      </c>
      <c r="G616" s="69">
        <v>203.0</v>
      </c>
      <c r="H616" s="69">
        <v>36.0</v>
      </c>
    </row>
    <row r="617" ht="14.25" customHeight="1">
      <c r="A617" s="70" t="s">
        <v>4447</v>
      </c>
      <c r="B617" s="68">
        <v>273.0</v>
      </c>
      <c r="C617" s="69">
        <v>1.0</v>
      </c>
      <c r="D617" s="69">
        <v>515.0</v>
      </c>
      <c r="E617" s="70" t="s">
        <v>4947</v>
      </c>
      <c r="F617" s="69">
        <v>14.0</v>
      </c>
      <c r="G617" s="69">
        <v>0.0</v>
      </c>
      <c r="H617" s="69">
        <v>0.0</v>
      </c>
    </row>
    <row r="618" ht="14.25" customHeight="1">
      <c r="A618" s="70" t="s">
        <v>4447</v>
      </c>
      <c r="B618" s="68">
        <v>273.0</v>
      </c>
      <c r="C618" s="69">
        <v>1.0</v>
      </c>
      <c r="D618" s="69">
        <v>526.0</v>
      </c>
      <c r="E618" s="70" t="s">
        <v>4948</v>
      </c>
      <c r="F618" s="69">
        <v>698.0</v>
      </c>
      <c r="G618" s="69">
        <v>25.0</v>
      </c>
      <c r="H618" s="69">
        <v>13.0</v>
      </c>
    </row>
    <row r="619" ht="14.25" customHeight="1">
      <c r="A619" s="70" t="s">
        <v>4447</v>
      </c>
      <c r="B619" s="68">
        <v>273.0</v>
      </c>
      <c r="C619" s="69">
        <v>1.0</v>
      </c>
      <c r="D619" s="69">
        <v>527.0</v>
      </c>
      <c r="E619" s="70" t="s">
        <v>4949</v>
      </c>
      <c r="F619" s="69">
        <v>550.0</v>
      </c>
      <c r="G619" s="69">
        <v>58.0</v>
      </c>
      <c r="H619" s="69">
        <v>15.0</v>
      </c>
    </row>
    <row r="620" ht="14.25" customHeight="1">
      <c r="A620" s="70" t="s">
        <v>4447</v>
      </c>
      <c r="B620" s="68">
        <v>273.0</v>
      </c>
      <c r="C620" s="69">
        <v>1.0</v>
      </c>
      <c r="D620" s="69">
        <v>528.0</v>
      </c>
      <c r="E620" s="70" t="s">
        <v>4950</v>
      </c>
      <c r="F620" s="69">
        <v>573.0</v>
      </c>
      <c r="G620" s="69">
        <v>54.0</v>
      </c>
      <c r="H620" s="69">
        <v>14.0</v>
      </c>
    </row>
    <row r="621" ht="14.25" customHeight="1">
      <c r="A621" s="70" t="s">
        <v>4447</v>
      </c>
      <c r="B621" s="68">
        <v>273.0</v>
      </c>
      <c r="C621" s="69">
        <v>1.0</v>
      </c>
      <c r="D621" s="69">
        <v>529.0</v>
      </c>
      <c r="E621" s="70" t="s">
        <v>4951</v>
      </c>
      <c r="F621" s="69">
        <v>530.0</v>
      </c>
      <c r="G621" s="69">
        <v>34.0</v>
      </c>
      <c r="H621" s="69">
        <v>1.0</v>
      </c>
    </row>
    <row r="622" ht="14.25" customHeight="1">
      <c r="A622" s="70" t="s">
        <v>4447</v>
      </c>
      <c r="B622" s="68">
        <v>273.0</v>
      </c>
      <c r="C622" s="69">
        <v>1.0</v>
      </c>
      <c r="D622" s="69">
        <v>532.0</v>
      </c>
      <c r="E622" s="70" t="s">
        <v>4952</v>
      </c>
      <c r="F622" s="69">
        <v>576.0</v>
      </c>
      <c r="G622" s="69">
        <v>49.0</v>
      </c>
      <c r="H622" s="69">
        <v>9.0</v>
      </c>
    </row>
    <row r="623" ht="14.25" customHeight="1">
      <c r="A623" s="70" t="s">
        <v>4447</v>
      </c>
      <c r="B623" s="68">
        <v>273.0</v>
      </c>
      <c r="C623" s="69">
        <v>1.0</v>
      </c>
      <c r="D623" s="69">
        <v>533.0</v>
      </c>
      <c r="E623" s="70" t="s">
        <v>4953</v>
      </c>
      <c r="F623" s="69">
        <v>651.0</v>
      </c>
      <c r="G623" s="69">
        <v>14.0</v>
      </c>
      <c r="H623" s="69">
        <v>5.0</v>
      </c>
    </row>
    <row r="624" ht="14.25" customHeight="1">
      <c r="A624" s="70" t="s">
        <v>4447</v>
      </c>
      <c r="B624" s="68">
        <v>273.0</v>
      </c>
      <c r="C624" s="69">
        <v>1.0</v>
      </c>
      <c r="D624" s="69">
        <v>535.0</v>
      </c>
      <c r="E624" s="70" t="s">
        <v>4954</v>
      </c>
      <c r="F624" s="69">
        <v>95.0</v>
      </c>
      <c r="G624" s="69">
        <v>9.0</v>
      </c>
      <c r="H624" s="69">
        <v>0.0</v>
      </c>
    </row>
    <row r="625" ht="14.25" customHeight="1">
      <c r="A625" s="70" t="s">
        <v>4447</v>
      </c>
      <c r="B625" s="68">
        <v>276.0</v>
      </c>
      <c r="C625" s="69">
        <v>1.0</v>
      </c>
      <c r="D625" s="69">
        <v>74.0</v>
      </c>
      <c r="E625" s="70" t="s">
        <v>4955</v>
      </c>
      <c r="F625" s="69">
        <v>3444.0</v>
      </c>
      <c r="G625" s="69">
        <v>128.0</v>
      </c>
      <c r="H625" s="69">
        <v>24.0</v>
      </c>
    </row>
    <row r="626" ht="14.25" customHeight="1">
      <c r="A626" s="70" t="s">
        <v>4447</v>
      </c>
      <c r="B626" s="68">
        <v>276.0</v>
      </c>
      <c r="C626" s="69">
        <v>1.0</v>
      </c>
      <c r="D626" s="69">
        <v>75.0</v>
      </c>
      <c r="E626" s="70" t="s">
        <v>4956</v>
      </c>
      <c r="F626" s="69">
        <v>1315.0</v>
      </c>
      <c r="G626" s="69">
        <v>62.0</v>
      </c>
      <c r="H626" s="69">
        <v>14.0</v>
      </c>
    </row>
    <row r="627" ht="14.25" customHeight="1">
      <c r="A627" s="70" t="s">
        <v>4447</v>
      </c>
      <c r="B627" s="68">
        <v>276.0</v>
      </c>
      <c r="C627" s="69">
        <v>1.0</v>
      </c>
      <c r="D627" s="69">
        <v>175.0</v>
      </c>
      <c r="E627" s="70" t="s">
        <v>4957</v>
      </c>
      <c r="F627" s="69">
        <v>1245.0</v>
      </c>
      <c r="G627" s="69">
        <v>45.0</v>
      </c>
      <c r="H627" s="69">
        <v>5.0</v>
      </c>
    </row>
    <row r="628" ht="14.25" customHeight="1">
      <c r="A628" s="70" t="s">
        <v>4447</v>
      </c>
      <c r="B628" s="68">
        <v>276.0</v>
      </c>
      <c r="C628" s="69">
        <v>1.0</v>
      </c>
      <c r="D628" s="69">
        <v>601.0</v>
      </c>
      <c r="E628" s="70" t="s">
        <v>4958</v>
      </c>
      <c r="F628" s="69">
        <v>863.0</v>
      </c>
      <c r="G628" s="69">
        <v>48.0</v>
      </c>
      <c r="H628" s="69">
        <v>5.0</v>
      </c>
    </row>
    <row r="629" ht="14.25" customHeight="1">
      <c r="A629" s="70" t="s">
        <v>4447</v>
      </c>
      <c r="B629" s="68">
        <v>276.0</v>
      </c>
      <c r="C629" s="69">
        <v>1.0</v>
      </c>
      <c r="D629" s="69">
        <v>602.0</v>
      </c>
      <c r="E629" s="70" t="s">
        <v>4959</v>
      </c>
      <c r="F629" s="69">
        <v>652.0</v>
      </c>
      <c r="G629" s="69">
        <v>32.0</v>
      </c>
      <c r="H629" s="69">
        <v>4.0</v>
      </c>
    </row>
    <row r="630" ht="14.25" customHeight="1">
      <c r="A630" s="70" t="s">
        <v>4447</v>
      </c>
      <c r="B630" s="68">
        <v>276.0</v>
      </c>
      <c r="C630" s="69">
        <v>1.0</v>
      </c>
      <c r="D630" s="69">
        <v>603.0</v>
      </c>
      <c r="E630" s="70" t="s">
        <v>4960</v>
      </c>
      <c r="F630" s="69">
        <v>800.0</v>
      </c>
      <c r="G630" s="69">
        <v>30.0</v>
      </c>
      <c r="H630" s="69">
        <v>2.0</v>
      </c>
    </row>
    <row r="631" ht="14.25" customHeight="1">
      <c r="A631" s="70" t="s">
        <v>4447</v>
      </c>
      <c r="B631" s="68">
        <v>276.0</v>
      </c>
      <c r="C631" s="69">
        <v>1.0</v>
      </c>
      <c r="D631" s="69">
        <v>604.0</v>
      </c>
      <c r="E631" s="70" t="s">
        <v>4961</v>
      </c>
      <c r="F631" s="69">
        <v>917.0</v>
      </c>
      <c r="G631" s="69">
        <v>19.0</v>
      </c>
      <c r="H631" s="69">
        <v>7.0</v>
      </c>
    </row>
    <row r="632" ht="14.25" customHeight="1">
      <c r="A632" s="70" t="s">
        <v>4447</v>
      </c>
      <c r="B632" s="68">
        <v>276.0</v>
      </c>
      <c r="C632" s="69">
        <v>1.0</v>
      </c>
      <c r="D632" s="69">
        <v>605.0</v>
      </c>
      <c r="E632" s="70" t="s">
        <v>4962</v>
      </c>
      <c r="F632" s="69">
        <v>898.0</v>
      </c>
      <c r="G632" s="69">
        <v>10.0</v>
      </c>
      <c r="H632" s="69">
        <v>3.0</v>
      </c>
    </row>
    <row r="633" ht="14.25" customHeight="1">
      <c r="A633" s="70" t="s">
        <v>4447</v>
      </c>
      <c r="B633" s="68">
        <v>276.0</v>
      </c>
      <c r="C633" s="69">
        <v>1.0</v>
      </c>
      <c r="D633" s="69">
        <v>606.0</v>
      </c>
      <c r="E633" s="70" t="s">
        <v>4963</v>
      </c>
      <c r="F633" s="69">
        <v>901.0</v>
      </c>
      <c r="G633" s="69">
        <v>23.0</v>
      </c>
      <c r="H633" s="69">
        <v>7.0</v>
      </c>
    </row>
    <row r="634" ht="14.25" customHeight="1">
      <c r="A634" s="70" t="s">
        <v>4447</v>
      </c>
      <c r="B634" s="68">
        <v>276.0</v>
      </c>
      <c r="C634" s="69">
        <v>1.0</v>
      </c>
      <c r="D634" s="69">
        <v>900.0</v>
      </c>
      <c r="E634" s="70" t="s">
        <v>4964</v>
      </c>
      <c r="F634" s="69">
        <v>71.0</v>
      </c>
      <c r="G634" s="69">
        <v>1.0</v>
      </c>
      <c r="H634" s="69">
        <v>0.0</v>
      </c>
    </row>
    <row r="635" ht="14.25" customHeight="1">
      <c r="A635" s="70" t="s">
        <v>4447</v>
      </c>
      <c r="B635" s="68">
        <v>277.0</v>
      </c>
      <c r="C635" s="69">
        <v>1.0</v>
      </c>
      <c r="D635" s="69">
        <v>62.0</v>
      </c>
      <c r="E635" s="70" t="s">
        <v>4965</v>
      </c>
      <c r="F635" s="69">
        <v>1018.0</v>
      </c>
      <c r="G635" s="69">
        <v>98.0</v>
      </c>
      <c r="H635" s="69">
        <v>51.0</v>
      </c>
    </row>
    <row r="636" ht="14.25" customHeight="1">
      <c r="A636" s="70" t="s">
        <v>4447</v>
      </c>
      <c r="B636" s="68">
        <v>277.0</v>
      </c>
      <c r="C636" s="69">
        <v>1.0</v>
      </c>
      <c r="D636" s="69">
        <v>63.0</v>
      </c>
      <c r="E636" s="70" t="s">
        <v>4966</v>
      </c>
      <c r="F636" s="69">
        <v>539.0</v>
      </c>
      <c r="G636" s="69">
        <v>64.0</v>
      </c>
      <c r="H636" s="69">
        <v>25.0</v>
      </c>
    </row>
    <row r="637" ht="14.25" customHeight="1">
      <c r="A637" s="70" t="s">
        <v>4447</v>
      </c>
      <c r="B637" s="68">
        <v>277.0</v>
      </c>
      <c r="C637" s="69">
        <v>1.0</v>
      </c>
      <c r="D637" s="69">
        <v>615.0</v>
      </c>
      <c r="E637" s="70" t="s">
        <v>4967</v>
      </c>
      <c r="F637" s="69">
        <v>417.0</v>
      </c>
      <c r="G637" s="69">
        <v>53.0</v>
      </c>
      <c r="H637" s="69">
        <v>21.0</v>
      </c>
    </row>
    <row r="638" ht="14.25" customHeight="1">
      <c r="A638" s="70" t="s">
        <v>4447</v>
      </c>
      <c r="B638" s="68">
        <v>277.0</v>
      </c>
      <c r="C638" s="69">
        <v>1.0</v>
      </c>
      <c r="D638" s="69">
        <v>616.0</v>
      </c>
      <c r="E638" s="70" t="s">
        <v>4968</v>
      </c>
      <c r="F638" s="69">
        <v>460.0</v>
      </c>
      <c r="G638" s="69">
        <v>36.0</v>
      </c>
      <c r="H638" s="69">
        <v>6.0</v>
      </c>
    </row>
    <row r="639" ht="14.25" customHeight="1">
      <c r="A639" s="70" t="s">
        <v>4447</v>
      </c>
      <c r="B639" s="68">
        <v>277.0</v>
      </c>
      <c r="C639" s="69">
        <v>1.0</v>
      </c>
      <c r="D639" s="69">
        <v>618.0</v>
      </c>
      <c r="E639" s="70" t="s">
        <v>4969</v>
      </c>
      <c r="F639" s="69">
        <v>42.0</v>
      </c>
      <c r="G639" s="69">
        <v>2.0</v>
      </c>
      <c r="H639" s="69">
        <v>1.0</v>
      </c>
    </row>
    <row r="640" ht="14.25" customHeight="1">
      <c r="A640" s="70" t="s">
        <v>4447</v>
      </c>
      <c r="B640" s="68">
        <v>277.0</v>
      </c>
      <c r="C640" s="69">
        <v>1.0</v>
      </c>
      <c r="D640" s="69">
        <v>620.0</v>
      </c>
      <c r="E640" s="70" t="s">
        <v>1783</v>
      </c>
      <c r="F640" s="69">
        <v>4.0</v>
      </c>
      <c r="G640" s="69">
        <v>1.0</v>
      </c>
      <c r="H640" s="69">
        <v>0.0</v>
      </c>
    </row>
    <row r="641" ht="14.25" customHeight="1">
      <c r="A641" s="70" t="s">
        <v>4447</v>
      </c>
      <c r="B641" s="68">
        <v>278.0</v>
      </c>
      <c r="C641" s="69">
        <v>1.0</v>
      </c>
      <c r="D641" s="69">
        <v>30.0</v>
      </c>
      <c r="E641" s="70" t="s">
        <v>4970</v>
      </c>
      <c r="F641" s="69">
        <v>970.0</v>
      </c>
      <c r="G641" s="69">
        <v>40.0</v>
      </c>
      <c r="H641" s="69">
        <v>9.0</v>
      </c>
    </row>
    <row r="642" ht="14.25" customHeight="1">
      <c r="A642" s="70" t="s">
        <v>4447</v>
      </c>
      <c r="B642" s="68">
        <v>278.0</v>
      </c>
      <c r="C642" s="69">
        <v>1.0</v>
      </c>
      <c r="D642" s="69">
        <v>31.0</v>
      </c>
      <c r="E642" s="70" t="s">
        <v>4971</v>
      </c>
      <c r="F642" s="69">
        <v>698.0</v>
      </c>
      <c r="G642" s="69">
        <v>40.0</v>
      </c>
      <c r="H642" s="69">
        <v>10.0</v>
      </c>
    </row>
    <row r="643" ht="14.25" customHeight="1">
      <c r="A643" s="70" t="s">
        <v>4447</v>
      </c>
      <c r="B643" s="68">
        <v>278.0</v>
      </c>
      <c r="C643" s="69">
        <v>1.0</v>
      </c>
      <c r="D643" s="69">
        <v>661.0</v>
      </c>
      <c r="E643" s="70" t="s">
        <v>4972</v>
      </c>
      <c r="F643" s="69">
        <v>567.0</v>
      </c>
      <c r="G643" s="69">
        <v>21.0</v>
      </c>
      <c r="H643" s="69">
        <v>7.0</v>
      </c>
    </row>
    <row r="644" ht="14.25" customHeight="1">
      <c r="A644" s="70" t="s">
        <v>4447</v>
      </c>
      <c r="B644" s="68">
        <v>278.0</v>
      </c>
      <c r="C644" s="69">
        <v>1.0</v>
      </c>
      <c r="D644" s="69">
        <v>662.0</v>
      </c>
      <c r="E644" s="70" t="s">
        <v>4973</v>
      </c>
      <c r="F644" s="69">
        <v>609.0</v>
      </c>
      <c r="G644" s="69">
        <v>24.0</v>
      </c>
      <c r="H644" s="69">
        <v>7.0</v>
      </c>
    </row>
    <row r="645" ht="14.25" customHeight="1">
      <c r="A645" s="70" t="s">
        <v>4447</v>
      </c>
      <c r="B645" s="68">
        <v>278.0</v>
      </c>
      <c r="C645" s="69">
        <v>1.0</v>
      </c>
      <c r="D645" s="69">
        <v>663.0</v>
      </c>
      <c r="E645" s="70" t="s">
        <v>4974</v>
      </c>
      <c r="F645" s="69">
        <v>23.0</v>
      </c>
      <c r="G645" s="69">
        <v>2.0</v>
      </c>
      <c r="H645" s="69">
        <v>0.0</v>
      </c>
    </row>
    <row r="646" ht="14.25" customHeight="1">
      <c r="A646" s="70" t="s">
        <v>4447</v>
      </c>
      <c r="B646" s="68">
        <v>279.0</v>
      </c>
      <c r="C646" s="69">
        <v>1.0</v>
      </c>
      <c r="D646" s="69">
        <v>32.0</v>
      </c>
      <c r="E646" s="70" t="s">
        <v>4975</v>
      </c>
      <c r="F646" s="69">
        <v>1602.0</v>
      </c>
      <c r="G646" s="69">
        <v>430.0</v>
      </c>
      <c r="H646" s="69">
        <v>103.0</v>
      </c>
    </row>
    <row r="647" ht="14.25" customHeight="1">
      <c r="A647" s="70" t="s">
        <v>4447</v>
      </c>
      <c r="B647" s="68">
        <v>279.0</v>
      </c>
      <c r="C647" s="69">
        <v>1.0</v>
      </c>
      <c r="D647" s="69">
        <v>33.0</v>
      </c>
      <c r="E647" s="70" t="s">
        <v>4976</v>
      </c>
      <c r="F647" s="69">
        <v>718.0</v>
      </c>
      <c r="G647" s="69">
        <v>295.0</v>
      </c>
      <c r="H647" s="69">
        <v>64.0</v>
      </c>
    </row>
    <row r="648" ht="14.25" customHeight="1">
      <c r="A648" s="70" t="s">
        <v>4447</v>
      </c>
      <c r="B648" s="68">
        <v>279.0</v>
      </c>
      <c r="C648" s="69">
        <v>1.0</v>
      </c>
      <c r="D648" s="69">
        <v>34.0</v>
      </c>
      <c r="E648" s="70" t="s">
        <v>2059</v>
      </c>
      <c r="F648" s="69">
        <v>882.0</v>
      </c>
      <c r="G648" s="69">
        <v>157.0</v>
      </c>
      <c r="H648" s="69">
        <v>40.0</v>
      </c>
    </row>
    <row r="649" ht="14.25" customHeight="1">
      <c r="A649" s="70" t="s">
        <v>4447</v>
      </c>
      <c r="B649" s="68">
        <v>279.0</v>
      </c>
      <c r="C649" s="69">
        <v>1.0</v>
      </c>
      <c r="D649" s="69">
        <v>42.0</v>
      </c>
      <c r="E649" s="70" t="s">
        <v>4977</v>
      </c>
      <c r="F649" s="69">
        <v>68.0</v>
      </c>
      <c r="G649" s="69">
        <v>15.0</v>
      </c>
      <c r="H649" s="69">
        <v>0.0</v>
      </c>
    </row>
    <row r="650" ht="14.25" customHeight="1">
      <c r="A650" s="70" t="s">
        <v>4447</v>
      </c>
      <c r="B650" s="68">
        <v>279.0</v>
      </c>
      <c r="C650" s="69">
        <v>1.0</v>
      </c>
      <c r="D650" s="69">
        <v>86.0</v>
      </c>
      <c r="E650" s="70" t="s">
        <v>2063</v>
      </c>
      <c r="F650" s="69">
        <v>406.0</v>
      </c>
      <c r="G650" s="69">
        <v>214.0</v>
      </c>
      <c r="H650" s="69">
        <v>34.0</v>
      </c>
    </row>
    <row r="651" ht="14.25" customHeight="1">
      <c r="A651" s="70" t="s">
        <v>4447</v>
      </c>
      <c r="B651" s="68">
        <v>279.0</v>
      </c>
      <c r="C651" s="69">
        <v>1.0</v>
      </c>
      <c r="D651" s="69">
        <v>88.0</v>
      </c>
      <c r="E651" s="70" t="s">
        <v>4978</v>
      </c>
      <c r="F651" s="69">
        <v>1374.0</v>
      </c>
      <c r="G651" s="69">
        <v>537.0</v>
      </c>
      <c r="H651" s="69">
        <v>96.0</v>
      </c>
    </row>
    <row r="652" ht="14.25" customHeight="1">
      <c r="A652" s="70" t="s">
        <v>4447</v>
      </c>
      <c r="B652" s="68">
        <v>279.0</v>
      </c>
      <c r="C652" s="69">
        <v>1.0</v>
      </c>
      <c r="D652" s="69">
        <v>90.0</v>
      </c>
      <c r="E652" s="70" t="s">
        <v>4979</v>
      </c>
      <c r="F652" s="69">
        <v>2077.0</v>
      </c>
      <c r="G652" s="69">
        <v>137.0</v>
      </c>
      <c r="H652" s="69">
        <v>34.0</v>
      </c>
    </row>
    <row r="653" ht="14.25" customHeight="1">
      <c r="A653" s="70" t="s">
        <v>4447</v>
      </c>
      <c r="B653" s="68">
        <v>279.0</v>
      </c>
      <c r="C653" s="69">
        <v>1.0</v>
      </c>
      <c r="D653" s="69">
        <v>94.0</v>
      </c>
      <c r="E653" s="70" t="s">
        <v>2069</v>
      </c>
      <c r="F653" s="69">
        <v>1331.0</v>
      </c>
      <c r="G653" s="69">
        <v>162.0</v>
      </c>
      <c r="H653" s="69">
        <v>29.0</v>
      </c>
    </row>
    <row r="654" ht="14.25" customHeight="1">
      <c r="A654" s="70" t="s">
        <v>4447</v>
      </c>
      <c r="B654" s="68">
        <v>279.0</v>
      </c>
      <c r="C654" s="69">
        <v>1.0</v>
      </c>
      <c r="D654" s="69">
        <v>665.0</v>
      </c>
      <c r="E654" s="70" t="s">
        <v>4836</v>
      </c>
      <c r="F654" s="69">
        <v>456.0</v>
      </c>
      <c r="G654" s="69">
        <v>75.0</v>
      </c>
      <c r="H654" s="69">
        <v>18.0</v>
      </c>
    </row>
    <row r="655" ht="14.25" customHeight="1">
      <c r="A655" s="70" t="s">
        <v>4447</v>
      </c>
      <c r="B655" s="68">
        <v>279.0</v>
      </c>
      <c r="C655" s="69">
        <v>1.0</v>
      </c>
      <c r="D655" s="69">
        <v>668.0</v>
      </c>
      <c r="E655" s="70" t="s">
        <v>4980</v>
      </c>
      <c r="F655" s="69">
        <v>488.0</v>
      </c>
      <c r="G655" s="69">
        <v>185.0</v>
      </c>
      <c r="H655" s="69">
        <v>46.0</v>
      </c>
    </row>
    <row r="656" ht="14.25" customHeight="1">
      <c r="A656" s="70" t="s">
        <v>4447</v>
      </c>
      <c r="B656" s="68">
        <v>279.0</v>
      </c>
      <c r="C656" s="69">
        <v>1.0</v>
      </c>
      <c r="D656" s="69">
        <v>669.0</v>
      </c>
      <c r="E656" s="70" t="s">
        <v>4981</v>
      </c>
      <c r="F656" s="69">
        <v>630.0</v>
      </c>
      <c r="G656" s="69">
        <v>18.0</v>
      </c>
      <c r="H656" s="69">
        <v>2.0</v>
      </c>
    </row>
    <row r="657" ht="14.25" customHeight="1">
      <c r="A657" s="70" t="s">
        <v>4447</v>
      </c>
      <c r="B657" s="68">
        <v>279.0</v>
      </c>
      <c r="C657" s="69">
        <v>1.0</v>
      </c>
      <c r="D657" s="69">
        <v>670.0</v>
      </c>
      <c r="E657" s="70" t="s">
        <v>4982</v>
      </c>
      <c r="F657" s="69">
        <v>746.0</v>
      </c>
      <c r="G657" s="69">
        <v>39.0</v>
      </c>
      <c r="H657" s="69">
        <v>11.0</v>
      </c>
    </row>
    <row r="658" ht="14.25" customHeight="1">
      <c r="A658" s="70" t="s">
        <v>4447</v>
      </c>
      <c r="B658" s="68">
        <v>279.0</v>
      </c>
      <c r="C658" s="69">
        <v>1.0</v>
      </c>
      <c r="D658" s="69">
        <v>671.0</v>
      </c>
      <c r="E658" s="70" t="s">
        <v>4983</v>
      </c>
      <c r="F658" s="69">
        <v>252.0</v>
      </c>
      <c r="G658" s="69">
        <v>80.0</v>
      </c>
      <c r="H658" s="69">
        <v>17.0</v>
      </c>
    </row>
    <row r="659" ht="14.25" customHeight="1">
      <c r="A659" s="70" t="s">
        <v>4447</v>
      </c>
      <c r="B659" s="68">
        <v>279.0</v>
      </c>
      <c r="C659" s="69">
        <v>1.0</v>
      </c>
      <c r="D659" s="69">
        <v>672.0</v>
      </c>
      <c r="E659" s="70" t="s">
        <v>4984</v>
      </c>
      <c r="F659" s="69">
        <v>238.0</v>
      </c>
      <c r="G659" s="69">
        <v>134.0</v>
      </c>
      <c r="H659" s="69">
        <v>16.0</v>
      </c>
    </row>
    <row r="660" ht="14.25" customHeight="1">
      <c r="A660" s="70" t="s">
        <v>4447</v>
      </c>
      <c r="B660" s="68">
        <v>279.0</v>
      </c>
      <c r="C660" s="69">
        <v>1.0</v>
      </c>
      <c r="D660" s="69">
        <v>673.0</v>
      </c>
      <c r="E660" s="70" t="s">
        <v>2079</v>
      </c>
      <c r="F660" s="69">
        <v>417.0</v>
      </c>
      <c r="G660" s="69">
        <v>71.0</v>
      </c>
      <c r="H660" s="69">
        <v>16.0</v>
      </c>
    </row>
    <row r="661" ht="14.25" customHeight="1">
      <c r="A661" s="70" t="s">
        <v>4447</v>
      </c>
      <c r="B661" s="68">
        <v>279.0</v>
      </c>
      <c r="C661" s="69">
        <v>1.0</v>
      </c>
      <c r="D661" s="69">
        <v>674.0</v>
      </c>
      <c r="E661" s="70" t="s">
        <v>4985</v>
      </c>
      <c r="F661" s="69">
        <v>251.0</v>
      </c>
      <c r="G661" s="69">
        <v>114.0</v>
      </c>
      <c r="H661" s="69">
        <v>27.0</v>
      </c>
    </row>
    <row r="662" ht="14.25" customHeight="1">
      <c r="A662" s="70" t="s">
        <v>4447</v>
      </c>
      <c r="B662" s="68">
        <v>279.0</v>
      </c>
      <c r="C662" s="69">
        <v>1.0</v>
      </c>
      <c r="D662" s="69">
        <v>675.0</v>
      </c>
      <c r="E662" s="70" t="s">
        <v>4986</v>
      </c>
      <c r="F662" s="69">
        <v>223.0</v>
      </c>
      <c r="G662" s="69">
        <v>148.0</v>
      </c>
      <c r="H662" s="69">
        <v>24.0</v>
      </c>
    </row>
    <row r="663" ht="14.25" customHeight="1">
      <c r="A663" s="70" t="s">
        <v>4447</v>
      </c>
      <c r="B663" s="68">
        <v>279.0</v>
      </c>
      <c r="C663" s="69">
        <v>1.0</v>
      </c>
      <c r="D663" s="69">
        <v>678.0</v>
      </c>
      <c r="E663" s="70" t="s">
        <v>4987</v>
      </c>
      <c r="F663" s="69">
        <v>286.0</v>
      </c>
      <c r="G663" s="69">
        <v>132.0</v>
      </c>
      <c r="H663" s="69">
        <v>23.0</v>
      </c>
    </row>
    <row r="664" ht="14.25" customHeight="1">
      <c r="A664" s="70" t="s">
        <v>4447</v>
      </c>
      <c r="B664" s="68">
        <v>279.0</v>
      </c>
      <c r="C664" s="69">
        <v>1.0</v>
      </c>
      <c r="D664" s="69">
        <v>679.0</v>
      </c>
      <c r="E664" s="70" t="s">
        <v>4988</v>
      </c>
      <c r="F664" s="69">
        <v>199.0</v>
      </c>
      <c r="G664" s="69">
        <v>111.0</v>
      </c>
      <c r="H664" s="69">
        <v>22.0</v>
      </c>
    </row>
    <row r="665" ht="14.25" customHeight="1">
      <c r="A665" s="70" t="s">
        <v>4447</v>
      </c>
      <c r="B665" s="68">
        <v>279.0</v>
      </c>
      <c r="C665" s="69">
        <v>1.0</v>
      </c>
      <c r="D665" s="69">
        <v>681.0</v>
      </c>
      <c r="E665" s="70" t="s">
        <v>4989</v>
      </c>
      <c r="F665" s="69">
        <v>271.0</v>
      </c>
      <c r="G665" s="69">
        <v>154.0</v>
      </c>
      <c r="H665" s="69">
        <v>11.0</v>
      </c>
    </row>
    <row r="666" ht="14.25" customHeight="1">
      <c r="A666" s="70" t="s">
        <v>4447</v>
      </c>
      <c r="B666" s="68">
        <v>279.0</v>
      </c>
      <c r="C666" s="69">
        <v>1.0</v>
      </c>
      <c r="D666" s="69">
        <v>682.0</v>
      </c>
      <c r="E666" s="70" t="s">
        <v>4990</v>
      </c>
      <c r="F666" s="69">
        <v>338.0</v>
      </c>
      <c r="G666" s="69">
        <v>57.0</v>
      </c>
      <c r="H666" s="69">
        <v>2.0</v>
      </c>
    </row>
    <row r="667" ht="14.25" customHeight="1">
      <c r="A667" s="70" t="s">
        <v>4447</v>
      </c>
      <c r="B667" s="68">
        <v>279.0</v>
      </c>
      <c r="C667" s="69">
        <v>1.0</v>
      </c>
      <c r="D667" s="69">
        <v>684.0</v>
      </c>
      <c r="E667" s="70" t="s">
        <v>4991</v>
      </c>
      <c r="F667" s="69">
        <v>366.0</v>
      </c>
      <c r="G667" s="69">
        <v>66.0</v>
      </c>
      <c r="H667" s="69">
        <v>15.0</v>
      </c>
    </row>
    <row r="668" ht="14.25" customHeight="1">
      <c r="A668" s="70" t="s">
        <v>4447</v>
      </c>
      <c r="B668" s="68">
        <v>279.0</v>
      </c>
      <c r="C668" s="69">
        <v>1.0</v>
      </c>
      <c r="D668" s="69">
        <v>685.0</v>
      </c>
      <c r="E668" s="70" t="s">
        <v>4580</v>
      </c>
      <c r="F668" s="69">
        <v>465.0</v>
      </c>
      <c r="G668" s="69">
        <v>97.0</v>
      </c>
      <c r="H668" s="69">
        <v>12.0</v>
      </c>
    </row>
    <row r="669" ht="14.25" customHeight="1">
      <c r="A669" s="70" t="s">
        <v>4447</v>
      </c>
      <c r="B669" s="68">
        <v>279.0</v>
      </c>
      <c r="C669" s="69">
        <v>1.0</v>
      </c>
      <c r="D669" s="69">
        <v>689.0</v>
      </c>
      <c r="E669" s="70" t="s">
        <v>4992</v>
      </c>
      <c r="F669" s="69">
        <v>651.0</v>
      </c>
      <c r="G669" s="69">
        <v>48.0</v>
      </c>
      <c r="H669" s="69">
        <v>11.0</v>
      </c>
    </row>
    <row r="670" ht="14.25" customHeight="1">
      <c r="A670" s="70" t="s">
        <v>4447</v>
      </c>
      <c r="B670" s="68">
        <v>279.0</v>
      </c>
      <c r="C670" s="69">
        <v>1.0</v>
      </c>
      <c r="D670" s="69">
        <v>696.0</v>
      </c>
      <c r="E670" s="70" t="s">
        <v>4993</v>
      </c>
      <c r="F670" s="69">
        <v>338.0</v>
      </c>
      <c r="G670" s="69">
        <v>76.0</v>
      </c>
      <c r="H670" s="69">
        <v>19.0</v>
      </c>
    </row>
    <row r="671" ht="14.25" customHeight="1">
      <c r="A671" s="70" t="s">
        <v>4447</v>
      </c>
      <c r="B671" s="68">
        <v>279.0</v>
      </c>
      <c r="C671" s="69">
        <v>1.0</v>
      </c>
      <c r="D671" s="69">
        <v>697.0</v>
      </c>
      <c r="E671" s="70" t="s">
        <v>1556</v>
      </c>
      <c r="F671" s="69">
        <v>325.0</v>
      </c>
      <c r="G671" s="69">
        <v>64.0</v>
      </c>
      <c r="H671" s="69">
        <v>7.0</v>
      </c>
    </row>
    <row r="672" ht="14.25" customHeight="1">
      <c r="A672" s="70" t="s">
        <v>4447</v>
      </c>
      <c r="B672" s="68">
        <v>279.0</v>
      </c>
      <c r="C672" s="69">
        <v>1.0</v>
      </c>
      <c r="D672" s="69">
        <v>702.0</v>
      </c>
      <c r="E672" s="70" t="s">
        <v>4994</v>
      </c>
      <c r="F672" s="69">
        <v>136.0</v>
      </c>
      <c r="G672" s="69">
        <v>50.0</v>
      </c>
      <c r="H672" s="69">
        <v>2.0</v>
      </c>
    </row>
    <row r="673" ht="14.25" customHeight="1">
      <c r="A673" s="70" t="s">
        <v>4447</v>
      </c>
      <c r="B673" s="68">
        <v>279.0</v>
      </c>
      <c r="C673" s="69">
        <v>1.0</v>
      </c>
      <c r="D673" s="69">
        <v>703.0</v>
      </c>
      <c r="E673" s="70" t="s">
        <v>4995</v>
      </c>
      <c r="F673" s="69">
        <v>1.0</v>
      </c>
      <c r="G673" s="69">
        <v>0.0</v>
      </c>
      <c r="H673" s="69">
        <v>0.0</v>
      </c>
    </row>
    <row r="674" ht="14.25" customHeight="1">
      <c r="A674" s="70" t="s">
        <v>4447</v>
      </c>
      <c r="B674" s="68">
        <v>279.0</v>
      </c>
      <c r="C674" s="69">
        <v>1.0</v>
      </c>
      <c r="D674" s="69">
        <v>801.0</v>
      </c>
      <c r="E674" s="70" t="s">
        <v>2091</v>
      </c>
      <c r="F674" s="69">
        <v>2414.0</v>
      </c>
      <c r="G674" s="69">
        <v>651.0</v>
      </c>
      <c r="H674" s="69">
        <v>158.0</v>
      </c>
    </row>
    <row r="675" ht="14.25" customHeight="1">
      <c r="A675" s="70" t="s">
        <v>4447</v>
      </c>
      <c r="B675" s="68">
        <v>279.0</v>
      </c>
      <c r="C675" s="69">
        <v>1.0</v>
      </c>
      <c r="D675" s="69">
        <v>802.0</v>
      </c>
      <c r="E675" s="70" t="s">
        <v>2092</v>
      </c>
      <c r="F675" s="69">
        <v>1178.0</v>
      </c>
      <c r="G675" s="69">
        <v>339.0</v>
      </c>
      <c r="H675" s="69">
        <v>78.0</v>
      </c>
    </row>
    <row r="676" ht="14.25" customHeight="1">
      <c r="A676" s="70" t="s">
        <v>4447</v>
      </c>
      <c r="B676" s="68">
        <v>279.0</v>
      </c>
      <c r="C676" s="69">
        <v>1.0</v>
      </c>
      <c r="D676" s="69">
        <v>803.0</v>
      </c>
      <c r="E676" s="70" t="s">
        <v>2093</v>
      </c>
      <c r="F676" s="69">
        <v>1537.0</v>
      </c>
      <c r="G676" s="69">
        <v>479.0</v>
      </c>
      <c r="H676" s="69">
        <v>91.0</v>
      </c>
    </row>
    <row r="677" ht="14.25" customHeight="1">
      <c r="A677" s="70" t="s">
        <v>4447</v>
      </c>
      <c r="B677" s="68">
        <v>280.0</v>
      </c>
      <c r="C677" s="69">
        <v>1.0</v>
      </c>
      <c r="D677" s="69">
        <v>10.0</v>
      </c>
      <c r="E677" s="70" t="s">
        <v>2094</v>
      </c>
      <c r="F677" s="69">
        <v>11.0</v>
      </c>
      <c r="G677" s="69">
        <v>7.0</v>
      </c>
      <c r="H677" s="69">
        <v>0.0</v>
      </c>
    </row>
    <row r="678" ht="14.25" customHeight="1">
      <c r="A678" s="70" t="s">
        <v>4447</v>
      </c>
      <c r="B678" s="68">
        <v>280.0</v>
      </c>
      <c r="C678" s="69">
        <v>1.0</v>
      </c>
      <c r="D678" s="69">
        <v>35.0</v>
      </c>
      <c r="E678" s="70" t="s">
        <v>4996</v>
      </c>
      <c r="F678" s="69">
        <v>1137.0</v>
      </c>
      <c r="G678" s="69">
        <v>485.0</v>
      </c>
      <c r="H678" s="69">
        <v>131.0</v>
      </c>
    </row>
    <row r="679" ht="14.25" customHeight="1">
      <c r="A679" s="70" t="s">
        <v>4447</v>
      </c>
      <c r="B679" s="68">
        <v>280.0</v>
      </c>
      <c r="C679" s="69">
        <v>1.0</v>
      </c>
      <c r="D679" s="69">
        <v>36.0</v>
      </c>
      <c r="E679" s="70" t="s">
        <v>4997</v>
      </c>
      <c r="F679" s="69">
        <v>636.0</v>
      </c>
      <c r="G679" s="69">
        <v>235.0</v>
      </c>
      <c r="H679" s="69">
        <v>50.0</v>
      </c>
    </row>
    <row r="680" ht="14.25" customHeight="1">
      <c r="A680" s="70" t="s">
        <v>4447</v>
      </c>
      <c r="B680" s="68">
        <v>280.0</v>
      </c>
      <c r="C680" s="69">
        <v>1.0</v>
      </c>
      <c r="D680" s="69">
        <v>37.0</v>
      </c>
      <c r="E680" s="70" t="s">
        <v>4998</v>
      </c>
      <c r="F680" s="69">
        <v>920.0</v>
      </c>
      <c r="G680" s="69">
        <v>428.0</v>
      </c>
      <c r="H680" s="69">
        <v>98.0</v>
      </c>
    </row>
    <row r="681" ht="14.25" customHeight="1">
      <c r="A681" s="70" t="s">
        <v>4447</v>
      </c>
      <c r="B681" s="68">
        <v>280.0</v>
      </c>
      <c r="C681" s="69">
        <v>1.0</v>
      </c>
      <c r="D681" s="69">
        <v>695.0</v>
      </c>
      <c r="E681" s="70" t="s">
        <v>4577</v>
      </c>
      <c r="F681" s="69">
        <v>397.0</v>
      </c>
      <c r="G681" s="69">
        <v>243.0</v>
      </c>
      <c r="H681" s="69">
        <v>46.0</v>
      </c>
    </row>
    <row r="682" ht="14.25" customHeight="1">
      <c r="A682" s="70" t="s">
        <v>4447</v>
      </c>
      <c r="B682" s="68">
        <v>280.0</v>
      </c>
      <c r="C682" s="69">
        <v>1.0</v>
      </c>
      <c r="D682" s="69">
        <v>698.0</v>
      </c>
      <c r="E682" s="70" t="s">
        <v>4999</v>
      </c>
      <c r="F682" s="69">
        <v>83.0</v>
      </c>
      <c r="G682" s="69">
        <v>25.0</v>
      </c>
      <c r="H682" s="69">
        <v>3.0</v>
      </c>
    </row>
    <row r="683" ht="14.25" customHeight="1">
      <c r="A683" s="70" t="s">
        <v>4447</v>
      </c>
      <c r="B683" s="68">
        <v>280.0</v>
      </c>
      <c r="C683" s="69">
        <v>1.0</v>
      </c>
      <c r="D683" s="69">
        <v>699.0</v>
      </c>
      <c r="E683" s="70" t="s">
        <v>5000</v>
      </c>
      <c r="F683" s="69">
        <v>22.0</v>
      </c>
      <c r="G683" s="69">
        <v>10.0</v>
      </c>
      <c r="H683" s="69">
        <v>3.0</v>
      </c>
    </row>
    <row r="684" ht="14.25" customHeight="1">
      <c r="A684" s="70" t="s">
        <v>4447</v>
      </c>
      <c r="B684" s="68">
        <v>280.0</v>
      </c>
      <c r="C684" s="69">
        <v>1.0</v>
      </c>
      <c r="D684" s="69">
        <v>701.0</v>
      </c>
      <c r="E684" s="70" t="s">
        <v>5001</v>
      </c>
      <c r="F684" s="69">
        <v>410.0</v>
      </c>
      <c r="G684" s="69">
        <v>156.0</v>
      </c>
      <c r="H684" s="69">
        <v>32.0</v>
      </c>
    </row>
    <row r="685" ht="14.25" customHeight="1">
      <c r="A685" s="70" t="s">
        <v>4447</v>
      </c>
      <c r="B685" s="68">
        <v>280.0</v>
      </c>
      <c r="C685" s="69">
        <v>1.0</v>
      </c>
      <c r="D685" s="69">
        <v>705.0</v>
      </c>
      <c r="E685" s="70" t="s">
        <v>5002</v>
      </c>
      <c r="F685" s="69">
        <v>488.0</v>
      </c>
      <c r="G685" s="69">
        <v>212.0</v>
      </c>
      <c r="H685" s="69">
        <v>62.0</v>
      </c>
    </row>
    <row r="686" ht="14.25" customHeight="1">
      <c r="A686" s="70" t="s">
        <v>4447</v>
      </c>
      <c r="B686" s="68">
        <v>280.0</v>
      </c>
      <c r="C686" s="69">
        <v>1.0</v>
      </c>
      <c r="D686" s="69">
        <v>820.0</v>
      </c>
      <c r="E686" s="70" t="s">
        <v>5003</v>
      </c>
      <c r="F686" s="69">
        <v>62.0</v>
      </c>
      <c r="G686" s="69">
        <v>29.0</v>
      </c>
      <c r="H686" s="69">
        <v>5.0</v>
      </c>
    </row>
    <row r="687" ht="14.25" customHeight="1">
      <c r="A687" s="70" t="s">
        <v>4447</v>
      </c>
      <c r="B687" s="68">
        <v>281.0</v>
      </c>
      <c r="C687" s="69">
        <v>1.0</v>
      </c>
      <c r="D687" s="69">
        <v>4.0</v>
      </c>
      <c r="E687" s="70" t="s">
        <v>5004</v>
      </c>
      <c r="F687" s="69">
        <v>535.0</v>
      </c>
      <c r="G687" s="69">
        <v>247.0</v>
      </c>
      <c r="H687" s="69">
        <v>53.0</v>
      </c>
    </row>
    <row r="688" ht="14.25" customHeight="1">
      <c r="A688" s="70" t="s">
        <v>4447</v>
      </c>
      <c r="B688" s="68">
        <v>281.0</v>
      </c>
      <c r="C688" s="69">
        <v>1.0</v>
      </c>
      <c r="D688" s="69">
        <v>6.0</v>
      </c>
      <c r="E688" s="70" t="s">
        <v>4806</v>
      </c>
      <c r="F688" s="69">
        <v>405.0</v>
      </c>
      <c r="G688" s="69">
        <v>212.0</v>
      </c>
      <c r="H688" s="69">
        <v>35.0</v>
      </c>
    </row>
    <row r="689" ht="14.25" customHeight="1">
      <c r="A689" s="70" t="s">
        <v>4447</v>
      </c>
      <c r="B689" s="68">
        <v>281.0</v>
      </c>
      <c r="C689" s="69">
        <v>1.0</v>
      </c>
      <c r="D689" s="69">
        <v>8.0</v>
      </c>
      <c r="E689" s="70" t="s">
        <v>5005</v>
      </c>
      <c r="F689" s="69">
        <v>439.0</v>
      </c>
      <c r="G689" s="69">
        <v>98.0</v>
      </c>
      <c r="H689" s="69">
        <v>38.0</v>
      </c>
    </row>
    <row r="690" ht="14.25" customHeight="1">
      <c r="A690" s="70" t="s">
        <v>4447</v>
      </c>
      <c r="B690" s="68">
        <v>281.0</v>
      </c>
      <c r="C690" s="69">
        <v>1.0</v>
      </c>
      <c r="D690" s="69">
        <v>10.0</v>
      </c>
      <c r="E690" s="70" t="s">
        <v>5006</v>
      </c>
      <c r="F690" s="69">
        <v>502.0</v>
      </c>
      <c r="G690" s="69">
        <v>308.0</v>
      </c>
      <c r="H690" s="69">
        <v>68.0</v>
      </c>
    </row>
    <row r="691" ht="14.25" customHeight="1">
      <c r="A691" s="70" t="s">
        <v>4447</v>
      </c>
      <c r="B691" s="68">
        <v>281.0</v>
      </c>
      <c r="C691" s="69">
        <v>1.0</v>
      </c>
      <c r="D691" s="69">
        <v>11.0</v>
      </c>
      <c r="E691" s="70" t="s">
        <v>5007</v>
      </c>
      <c r="F691" s="69">
        <v>364.0</v>
      </c>
      <c r="G691" s="69">
        <v>184.0</v>
      </c>
      <c r="H691" s="69">
        <v>41.0</v>
      </c>
    </row>
    <row r="692" ht="14.25" customHeight="1">
      <c r="A692" s="70" t="s">
        <v>4447</v>
      </c>
      <c r="B692" s="68">
        <v>281.0</v>
      </c>
      <c r="C692" s="69">
        <v>1.0</v>
      </c>
      <c r="D692" s="69">
        <v>12.0</v>
      </c>
      <c r="E692" s="70" t="s">
        <v>2106</v>
      </c>
      <c r="F692" s="69">
        <v>725.0</v>
      </c>
      <c r="G692" s="69">
        <v>142.0</v>
      </c>
      <c r="H692" s="69">
        <v>59.0</v>
      </c>
    </row>
    <row r="693" ht="14.25" customHeight="1">
      <c r="A693" s="70" t="s">
        <v>4447</v>
      </c>
      <c r="B693" s="68">
        <v>281.0</v>
      </c>
      <c r="C693" s="69">
        <v>1.0</v>
      </c>
      <c r="D693" s="69">
        <v>17.0</v>
      </c>
      <c r="E693" s="70" t="s">
        <v>5008</v>
      </c>
      <c r="F693" s="69">
        <v>279.0</v>
      </c>
      <c r="G693" s="69">
        <v>162.0</v>
      </c>
      <c r="H693" s="69">
        <v>36.0</v>
      </c>
    </row>
    <row r="694" ht="14.25" customHeight="1">
      <c r="A694" s="70" t="s">
        <v>4447</v>
      </c>
      <c r="B694" s="68">
        <v>281.0</v>
      </c>
      <c r="C694" s="69">
        <v>1.0</v>
      </c>
      <c r="D694" s="69">
        <v>19.0</v>
      </c>
      <c r="E694" s="70" t="s">
        <v>5009</v>
      </c>
      <c r="F694" s="69">
        <v>502.0</v>
      </c>
      <c r="G694" s="69">
        <v>297.0</v>
      </c>
      <c r="H694" s="69">
        <v>58.0</v>
      </c>
    </row>
    <row r="695" ht="14.25" customHeight="1">
      <c r="A695" s="70" t="s">
        <v>4447</v>
      </c>
      <c r="B695" s="68">
        <v>281.0</v>
      </c>
      <c r="C695" s="69">
        <v>1.0</v>
      </c>
      <c r="D695" s="69">
        <v>20.0</v>
      </c>
      <c r="E695" s="70" t="s">
        <v>5010</v>
      </c>
      <c r="F695" s="69">
        <v>366.0</v>
      </c>
      <c r="G695" s="69">
        <v>112.0</v>
      </c>
      <c r="H695" s="69">
        <v>38.0</v>
      </c>
    </row>
    <row r="696" ht="14.25" customHeight="1">
      <c r="A696" s="70" t="s">
        <v>4447</v>
      </c>
      <c r="B696" s="68">
        <v>281.0</v>
      </c>
      <c r="C696" s="69">
        <v>1.0</v>
      </c>
      <c r="D696" s="69">
        <v>22.0</v>
      </c>
      <c r="E696" s="70" t="s">
        <v>5011</v>
      </c>
      <c r="F696" s="69">
        <v>372.0</v>
      </c>
      <c r="G696" s="69">
        <v>153.0</v>
      </c>
      <c r="H696" s="69">
        <v>51.0</v>
      </c>
    </row>
    <row r="697" ht="14.25" customHeight="1">
      <c r="A697" s="70" t="s">
        <v>4447</v>
      </c>
      <c r="B697" s="68">
        <v>281.0</v>
      </c>
      <c r="C697" s="69">
        <v>1.0</v>
      </c>
      <c r="D697" s="69">
        <v>30.0</v>
      </c>
      <c r="E697" s="70" t="s">
        <v>5012</v>
      </c>
      <c r="F697" s="69">
        <v>446.0</v>
      </c>
      <c r="G697" s="69">
        <v>87.0</v>
      </c>
      <c r="H697" s="69">
        <v>13.0</v>
      </c>
    </row>
    <row r="698" ht="14.25" customHeight="1">
      <c r="A698" s="70" t="s">
        <v>4447</v>
      </c>
      <c r="B698" s="68">
        <v>281.0</v>
      </c>
      <c r="C698" s="69">
        <v>1.0</v>
      </c>
      <c r="D698" s="69">
        <v>40.0</v>
      </c>
      <c r="E698" s="70" t="s">
        <v>5013</v>
      </c>
      <c r="F698" s="69">
        <v>1006.0</v>
      </c>
      <c r="G698" s="69">
        <v>311.0</v>
      </c>
      <c r="H698" s="69">
        <v>75.0</v>
      </c>
    </row>
    <row r="699" ht="14.25" customHeight="1">
      <c r="A699" s="70" t="s">
        <v>4447</v>
      </c>
      <c r="B699" s="68">
        <v>281.0</v>
      </c>
      <c r="C699" s="69">
        <v>1.0</v>
      </c>
      <c r="D699" s="69">
        <v>43.0</v>
      </c>
      <c r="E699" s="70" t="s">
        <v>5014</v>
      </c>
      <c r="F699" s="69">
        <v>791.0</v>
      </c>
      <c r="G699" s="69">
        <v>443.0</v>
      </c>
      <c r="H699" s="69">
        <v>81.0</v>
      </c>
    </row>
    <row r="700" ht="14.25" customHeight="1">
      <c r="A700" s="70" t="s">
        <v>4447</v>
      </c>
      <c r="B700" s="68">
        <v>281.0</v>
      </c>
      <c r="C700" s="69">
        <v>1.0</v>
      </c>
      <c r="D700" s="69">
        <v>45.0</v>
      </c>
      <c r="E700" s="70" t="s">
        <v>2114</v>
      </c>
      <c r="F700" s="69">
        <v>583.0</v>
      </c>
      <c r="G700" s="69">
        <v>258.0</v>
      </c>
      <c r="H700" s="69">
        <v>57.0</v>
      </c>
    </row>
    <row r="701" ht="14.25" customHeight="1">
      <c r="A701" s="70" t="s">
        <v>4447</v>
      </c>
      <c r="B701" s="68">
        <v>281.0</v>
      </c>
      <c r="C701" s="69">
        <v>1.0</v>
      </c>
      <c r="D701" s="69">
        <v>50.0</v>
      </c>
      <c r="E701" s="70" t="s">
        <v>5015</v>
      </c>
      <c r="F701" s="69">
        <v>1694.0</v>
      </c>
      <c r="G701" s="69">
        <v>844.0</v>
      </c>
      <c r="H701" s="69">
        <v>188.0</v>
      </c>
    </row>
    <row r="702" ht="14.25" customHeight="1">
      <c r="A702" s="70" t="s">
        <v>4447</v>
      </c>
      <c r="B702" s="68">
        <v>281.0</v>
      </c>
      <c r="C702" s="69">
        <v>1.0</v>
      </c>
      <c r="D702" s="69">
        <v>53.0</v>
      </c>
      <c r="E702" s="70" t="s">
        <v>5016</v>
      </c>
      <c r="F702" s="69">
        <v>1926.0</v>
      </c>
      <c r="G702" s="69">
        <v>518.0</v>
      </c>
      <c r="H702" s="69">
        <v>144.0</v>
      </c>
    </row>
    <row r="703" ht="14.25" customHeight="1">
      <c r="A703" s="70" t="s">
        <v>4447</v>
      </c>
      <c r="B703" s="68">
        <v>281.0</v>
      </c>
      <c r="C703" s="69">
        <v>1.0</v>
      </c>
      <c r="D703" s="69">
        <v>101.0</v>
      </c>
      <c r="E703" s="70" t="s">
        <v>5017</v>
      </c>
      <c r="F703" s="69">
        <v>5.0</v>
      </c>
      <c r="G703" s="69">
        <v>0.0</v>
      </c>
      <c r="H703" s="69">
        <v>0.0</v>
      </c>
    </row>
    <row r="704" ht="14.25" customHeight="1">
      <c r="A704" s="70" t="s">
        <v>4447</v>
      </c>
      <c r="B704" s="68">
        <v>281.0</v>
      </c>
      <c r="C704" s="69">
        <v>1.0</v>
      </c>
      <c r="D704" s="69">
        <v>103.0</v>
      </c>
      <c r="E704" s="70" t="s">
        <v>4686</v>
      </c>
      <c r="F704" s="69">
        <v>175.0</v>
      </c>
      <c r="G704" s="69">
        <v>38.0</v>
      </c>
      <c r="H704" s="69">
        <v>8.0</v>
      </c>
    </row>
    <row r="705" ht="14.25" customHeight="1">
      <c r="A705" s="70" t="s">
        <v>4447</v>
      </c>
      <c r="B705" s="68">
        <v>281.0</v>
      </c>
      <c r="C705" s="69">
        <v>1.0</v>
      </c>
      <c r="D705" s="69">
        <v>169.0</v>
      </c>
      <c r="E705" s="70" t="s">
        <v>5018</v>
      </c>
      <c r="F705" s="69">
        <v>8.0</v>
      </c>
      <c r="G705" s="69">
        <v>0.0</v>
      </c>
      <c r="H705" s="69">
        <v>0.0</v>
      </c>
    </row>
    <row r="706" ht="14.25" customHeight="1">
      <c r="A706" s="70" t="s">
        <v>4447</v>
      </c>
      <c r="B706" s="68">
        <v>281.0</v>
      </c>
      <c r="C706" s="69">
        <v>1.0</v>
      </c>
      <c r="D706" s="69">
        <v>180.0</v>
      </c>
      <c r="E706" s="70" t="s">
        <v>5019</v>
      </c>
      <c r="F706" s="69">
        <v>66.0</v>
      </c>
      <c r="G706" s="69">
        <v>27.0</v>
      </c>
      <c r="H706" s="69">
        <v>3.0</v>
      </c>
    </row>
    <row r="707" ht="14.25" customHeight="1">
      <c r="A707" s="70" t="s">
        <v>4447</v>
      </c>
      <c r="B707" s="68">
        <v>281.0</v>
      </c>
      <c r="C707" s="69">
        <v>1.0</v>
      </c>
      <c r="D707" s="69">
        <v>200.0</v>
      </c>
      <c r="E707" s="70" t="s">
        <v>5020</v>
      </c>
      <c r="F707" s="69">
        <v>223.0</v>
      </c>
      <c r="G707" s="69">
        <v>114.0</v>
      </c>
      <c r="H707" s="69">
        <v>19.0</v>
      </c>
    </row>
    <row r="708" ht="14.25" customHeight="1">
      <c r="A708" s="70" t="s">
        <v>4447</v>
      </c>
      <c r="B708" s="68">
        <v>281.0</v>
      </c>
      <c r="C708" s="69">
        <v>1.0</v>
      </c>
      <c r="D708" s="69">
        <v>289.0</v>
      </c>
      <c r="E708" s="70" t="s">
        <v>2121</v>
      </c>
      <c r="F708" s="69">
        <v>48.0</v>
      </c>
      <c r="G708" s="69">
        <v>10.0</v>
      </c>
      <c r="H708" s="69">
        <v>1.0</v>
      </c>
    </row>
    <row r="709" ht="14.25" customHeight="1">
      <c r="A709" s="70" t="s">
        <v>4447</v>
      </c>
      <c r="B709" s="68">
        <v>281.0</v>
      </c>
      <c r="C709" s="69">
        <v>1.0</v>
      </c>
      <c r="D709" s="69">
        <v>401.0</v>
      </c>
      <c r="E709" s="70" t="s">
        <v>5021</v>
      </c>
      <c r="F709" s="69">
        <v>222.0</v>
      </c>
      <c r="G709" s="69">
        <v>105.0</v>
      </c>
      <c r="H709" s="69">
        <v>24.0</v>
      </c>
    </row>
    <row r="710" ht="14.25" customHeight="1">
      <c r="A710" s="70" t="s">
        <v>4447</v>
      </c>
      <c r="B710" s="68">
        <v>282.0</v>
      </c>
      <c r="C710" s="69">
        <v>1.0</v>
      </c>
      <c r="D710" s="69">
        <v>20.0</v>
      </c>
      <c r="E710" s="70" t="s">
        <v>5022</v>
      </c>
      <c r="F710" s="69">
        <v>673.0</v>
      </c>
      <c r="G710" s="69">
        <v>101.0</v>
      </c>
      <c r="H710" s="69">
        <v>58.0</v>
      </c>
    </row>
    <row r="711" ht="14.25" customHeight="1">
      <c r="A711" s="70" t="s">
        <v>4447</v>
      </c>
      <c r="B711" s="68">
        <v>282.0</v>
      </c>
      <c r="C711" s="69">
        <v>1.0</v>
      </c>
      <c r="D711" s="69">
        <v>40.0</v>
      </c>
      <c r="E711" s="70" t="s">
        <v>5023</v>
      </c>
      <c r="F711" s="69">
        <v>656.0</v>
      </c>
      <c r="G711" s="69">
        <v>89.0</v>
      </c>
      <c r="H711" s="69">
        <v>26.0</v>
      </c>
    </row>
    <row r="712" ht="14.25" customHeight="1">
      <c r="A712" s="70" t="s">
        <v>4447</v>
      </c>
      <c r="B712" s="68">
        <v>282.0</v>
      </c>
      <c r="C712" s="69">
        <v>1.0</v>
      </c>
      <c r="D712" s="69">
        <v>50.0</v>
      </c>
      <c r="E712" s="70" t="s">
        <v>5024</v>
      </c>
      <c r="F712" s="69">
        <v>422.0</v>
      </c>
      <c r="G712" s="69">
        <v>74.0</v>
      </c>
      <c r="H712" s="69">
        <v>27.0</v>
      </c>
    </row>
    <row r="713" ht="14.25" customHeight="1">
      <c r="A713" s="70" t="s">
        <v>4447</v>
      </c>
      <c r="B713" s="68">
        <v>283.0</v>
      </c>
      <c r="C713" s="69">
        <v>1.0</v>
      </c>
      <c r="D713" s="69">
        <v>40.0</v>
      </c>
      <c r="E713" s="70" t="s">
        <v>5025</v>
      </c>
      <c r="F713" s="69">
        <v>1467.0</v>
      </c>
      <c r="G713" s="69">
        <v>339.0</v>
      </c>
      <c r="H713" s="69">
        <v>34.0</v>
      </c>
    </row>
    <row r="714" ht="14.25" customHeight="1">
      <c r="A714" s="70" t="s">
        <v>4447</v>
      </c>
      <c r="B714" s="68">
        <v>283.0</v>
      </c>
      <c r="C714" s="69">
        <v>1.0</v>
      </c>
      <c r="D714" s="69">
        <v>42.0</v>
      </c>
      <c r="E714" s="70" t="s">
        <v>5026</v>
      </c>
      <c r="F714" s="69">
        <v>1001.0</v>
      </c>
      <c r="G714" s="69">
        <v>246.0</v>
      </c>
      <c r="H714" s="69">
        <v>29.0</v>
      </c>
    </row>
    <row r="715" ht="14.25" customHeight="1">
      <c r="A715" s="70" t="s">
        <v>4447</v>
      </c>
      <c r="B715" s="68">
        <v>283.0</v>
      </c>
      <c r="C715" s="69">
        <v>1.0</v>
      </c>
      <c r="D715" s="69">
        <v>745.0</v>
      </c>
      <c r="E715" s="70" t="s">
        <v>5027</v>
      </c>
      <c r="F715" s="69">
        <v>538.0</v>
      </c>
      <c r="G715" s="69">
        <v>151.0</v>
      </c>
      <c r="H715" s="69">
        <v>14.0</v>
      </c>
    </row>
    <row r="716" ht="14.25" customHeight="1">
      <c r="A716" s="70" t="s">
        <v>4447</v>
      </c>
      <c r="B716" s="68">
        <v>283.0</v>
      </c>
      <c r="C716" s="69">
        <v>1.0</v>
      </c>
      <c r="D716" s="69">
        <v>754.0</v>
      </c>
      <c r="E716" s="70" t="s">
        <v>5028</v>
      </c>
      <c r="F716" s="69">
        <v>493.0</v>
      </c>
      <c r="G716" s="69">
        <v>172.0</v>
      </c>
      <c r="H716" s="69">
        <v>9.0</v>
      </c>
    </row>
    <row r="717" ht="14.25" customHeight="1">
      <c r="A717" s="70" t="s">
        <v>4447</v>
      </c>
      <c r="B717" s="68">
        <v>283.0</v>
      </c>
      <c r="C717" s="69">
        <v>1.0</v>
      </c>
      <c r="D717" s="69">
        <v>755.0</v>
      </c>
      <c r="E717" s="70" t="s">
        <v>5029</v>
      </c>
      <c r="F717" s="69">
        <v>444.0</v>
      </c>
      <c r="G717" s="69">
        <v>101.0</v>
      </c>
      <c r="H717" s="69">
        <v>7.0</v>
      </c>
    </row>
    <row r="718" ht="14.25" customHeight="1">
      <c r="A718" s="70" t="s">
        <v>4447</v>
      </c>
      <c r="B718" s="68">
        <v>283.0</v>
      </c>
      <c r="C718" s="69">
        <v>1.0</v>
      </c>
      <c r="D718" s="69">
        <v>756.0</v>
      </c>
      <c r="E718" s="70" t="s">
        <v>5030</v>
      </c>
      <c r="F718" s="69">
        <v>103.0</v>
      </c>
      <c r="G718" s="69">
        <v>23.0</v>
      </c>
      <c r="H718" s="69">
        <v>1.0</v>
      </c>
    </row>
    <row r="719" ht="14.25" customHeight="1">
      <c r="A719" s="70" t="s">
        <v>4447</v>
      </c>
      <c r="B719" s="68">
        <v>283.0</v>
      </c>
      <c r="C719" s="69">
        <v>1.0</v>
      </c>
      <c r="D719" s="69">
        <v>757.0</v>
      </c>
      <c r="E719" s="70" t="s">
        <v>5031</v>
      </c>
      <c r="F719" s="69">
        <v>12.0</v>
      </c>
      <c r="G719" s="69">
        <v>0.0</v>
      </c>
      <c r="H719" s="69">
        <v>0.0</v>
      </c>
    </row>
    <row r="720" ht="14.25" customHeight="1">
      <c r="A720" s="70" t="s">
        <v>4447</v>
      </c>
      <c r="B720" s="68">
        <v>283.0</v>
      </c>
      <c r="C720" s="69">
        <v>1.0</v>
      </c>
      <c r="D720" s="69">
        <v>758.0</v>
      </c>
      <c r="E720" s="70" t="s">
        <v>5032</v>
      </c>
      <c r="F720" s="69">
        <v>518.0</v>
      </c>
      <c r="G720" s="69">
        <v>41.0</v>
      </c>
      <c r="H720" s="69">
        <v>6.0</v>
      </c>
    </row>
    <row r="721" ht="14.25" customHeight="1">
      <c r="A721" s="70" t="s">
        <v>4447</v>
      </c>
      <c r="B721" s="68">
        <v>283.0</v>
      </c>
      <c r="C721" s="69">
        <v>1.0</v>
      </c>
      <c r="D721" s="69">
        <v>759.0</v>
      </c>
      <c r="E721" s="70" t="s">
        <v>5033</v>
      </c>
      <c r="F721" s="69">
        <v>4.0</v>
      </c>
      <c r="G721" s="69">
        <v>0.0</v>
      </c>
      <c r="H721" s="69">
        <v>0.0</v>
      </c>
    </row>
    <row r="722" ht="14.25" customHeight="1">
      <c r="A722" s="70" t="s">
        <v>4447</v>
      </c>
      <c r="B722" s="68">
        <v>284.0</v>
      </c>
      <c r="C722" s="69">
        <v>1.0</v>
      </c>
      <c r="D722" s="69">
        <v>47.0</v>
      </c>
      <c r="E722" s="70" t="s">
        <v>2134</v>
      </c>
      <c r="F722" s="69">
        <v>32.0</v>
      </c>
      <c r="G722" s="69">
        <v>6.0</v>
      </c>
      <c r="H722" s="69">
        <v>1.0</v>
      </c>
    </row>
    <row r="723" ht="14.25" customHeight="1">
      <c r="A723" s="70" t="s">
        <v>4447</v>
      </c>
      <c r="B723" s="68">
        <v>284.0</v>
      </c>
      <c r="C723" s="69">
        <v>1.0</v>
      </c>
      <c r="D723" s="69">
        <v>49.0</v>
      </c>
      <c r="E723" s="70" t="s">
        <v>5034</v>
      </c>
      <c r="F723" s="69">
        <v>176.0</v>
      </c>
      <c r="G723" s="69">
        <v>58.0</v>
      </c>
      <c r="H723" s="69">
        <v>9.0</v>
      </c>
    </row>
    <row r="724" ht="14.25" customHeight="1">
      <c r="A724" s="70" t="s">
        <v>4447</v>
      </c>
      <c r="B724" s="68">
        <v>284.0</v>
      </c>
      <c r="C724" s="69">
        <v>1.0</v>
      </c>
      <c r="D724" s="69">
        <v>50.0</v>
      </c>
      <c r="E724" s="70" t="s">
        <v>5035</v>
      </c>
      <c r="F724" s="69">
        <v>3502.0</v>
      </c>
      <c r="G724" s="69">
        <v>203.0</v>
      </c>
      <c r="H724" s="69">
        <v>62.0</v>
      </c>
    </row>
    <row r="725" ht="14.25" customHeight="1">
      <c r="A725" s="70" t="s">
        <v>4447</v>
      </c>
      <c r="B725" s="68">
        <v>284.0</v>
      </c>
      <c r="C725" s="69">
        <v>1.0</v>
      </c>
      <c r="D725" s="69">
        <v>51.0</v>
      </c>
      <c r="E725" s="70" t="s">
        <v>5036</v>
      </c>
      <c r="F725" s="69">
        <v>720.0</v>
      </c>
      <c r="G725" s="69">
        <v>43.0</v>
      </c>
      <c r="H725" s="69">
        <v>17.0</v>
      </c>
    </row>
    <row r="726" ht="14.25" customHeight="1">
      <c r="A726" s="70" t="s">
        <v>4447</v>
      </c>
      <c r="B726" s="68">
        <v>284.0</v>
      </c>
      <c r="C726" s="69">
        <v>1.0</v>
      </c>
      <c r="D726" s="69">
        <v>52.0</v>
      </c>
      <c r="E726" s="70" t="s">
        <v>5037</v>
      </c>
      <c r="F726" s="69">
        <v>651.0</v>
      </c>
      <c r="G726" s="69">
        <v>44.0</v>
      </c>
      <c r="H726" s="69">
        <v>16.0</v>
      </c>
    </row>
    <row r="727" ht="14.25" customHeight="1">
      <c r="A727" s="70" t="s">
        <v>4447</v>
      </c>
      <c r="B727" s="68">
        <v>284.0</v>
      </c>
      <c r="C727" s="69">
        <v>1.0</v>
      </c>
      <c r="D727" s="69">
        <v>53.0</v>
      </c>
      <c r="E727" s="70" t="s">
        <v>5038</v>
      </c>
      <c r="F727" s="69">
        <v>1363.0</v>
      </c>
      <c r="G727" s="69">
        <v>93.0</v>
      </c>
      <c r="H727" s="69">
        <v>26.0</v>
      </c>
    </row>
    <row r="728" ht="14.25" customHeight="1">
      <c r="A728" s="70" t="s">
        <v>4447</v>
      </c>
      <c r="B728" s="68">
        <v>284.0</v>
      </c>
      <c r="C728" s="69">
        <v>1.0</v>
      </c>
      <c r="D728" s="69">
        <v>802.0</v>
      </c>
      <c r="E728" s="70" t="s">
        <v>2140</v>
      </c>
      <c r="F728" s="69">
        <v>600.0</v>
      </c>
      <c r="G728" s="69">
        <v>6.0</v>
      </c>
      <c r="H728" s="69">
        <v>6.0</v>
      </c>
    </row>
    <row r="729" ht="14.25" customHeight="1">
      <c r="A729" s="70" t="s">
        <v>4447</v>
      </c>
      <c r="B729" s="68">
        <v>284.0</v>
      </c>
      <c r="C729" s="69">
        <v>1.0</v>
      </c>
      <c r="D729" s="69">
        <v>803.0</v>
      </c>
      <c r="E729" s="70" t="s">
        <v>2141</v>
      </c>
      <c r="F729" s="69">
        <v>765.0</v>
      </c>
      <c r="G729" s="69">
        <v>48.0</v>
      </c>
      <c r="H729" s="69">
        <v>13.0</v>
      </c>
    </row>
    <row r="730" ht="14.25" customHeight="1">
      <c r="A730" s="70" t="s">
        <v>4447</v>
      </c>
      <c r="B730" s="68">
        <v>284.0</v>
      </c>
      <c r="C730" s="69">
        <v>1.0</v>
      </c>
      <c r="D730" s="69">
        <v>804.0</v>
      </c>
      <c r="E730" s="70" t="s">
        <v>5039</v>
      </c>
      <c r="F730" s="69">
        <v>413.0</v>
      </c>
      <c r="G730" s="69">
        <v>70.0</v>
      </c>
      <c r="H730" s="69">
        <v>16.0</v>
      </c>
    </row>
    <row r="731" ht="14.25" customHeight="1">
      <c r="A731" s="70" t="s">
        <v>4447</v>
      </c>
      <c r="B731" s="68">
        <v>284.0</v>
      </c>
      <c r="C731" s="69">
        <v>1.0</v>
      </c>
      <c r="D731" s="69">
        <v>806.0</v>
      </c>
      <c r="E731" s="70" t="s">
        <v>5040</v>
      </c>
      <c r="F731" s="69">
        <v>721.0</v>
      </c>
      <c r="G731" s="69">
        <v>13.0</v>
      </c>
      <c r="H731" s="69">
        <v>5.0</v>
      </c>
    </row>
    <row r="732" ht="14.25" customHeight="1">
      <c r="A732" s="70" t="s">
        <v>4447</v>
      </c>
      <c r="B732" s="68">
        <v>284.0</v>
      </c>
      <c r="C732" s="69">
        <v>1.0</v>
      </c>
      <c r="D732" s="69">
        <v>807.0</v>
      </c>
      <c r="E732" s="70" t="s">
        <v>5041</v>
      </c>
      <c r="F732" s="69">
        <v>458.0</v>
      </c>
      <c r="G732" s="69">
        <v>89.0</v>
      </c>
      <c r="H732" s="69">
        <v>7.0</v>
      </c>
    </row>
    <row r="733" ht="14.25" customHeight="1">
      <c r="A733" s="70" t="s">
        <v>4447</v>
      </c>
      <c r="B733" s="68">
        <v>284.0</v>
      </c>
      <c r="C733" s="69">
        <v>1.0</v>
      </c>
      <c r="D733" s="69">
        <v>808.0</v>
      </c>
      <c r="E733" s="70" t="s">
        <v>5042</v>
      </c>
      <c r="F733" s="69">
        <v>618.0</v>
      </c>
      <c r="G733" s="69">
        <v>75.0</v>
      </c>
      <c r="H733" s="69">
        <v>15.0</v>
      </c>
    </row>
    <row r="734" ht="14.25" customHeight="1">
      <c r="A734" s="70" t="s">
        <v>4447</v>
      </c>
      <c r="B734" s="68">
        <v>284.0</v>
      </c>
      <c r="C734" s="69">
        <v>1.0</v>
      </c>
      <c r="D734" s="69">
        <v>809.0</v>
      </c>
      <c r="E734" s="70" t="s">
        <v>4686</v>
      </c>
      <c r="F734" s="69">
        <v>143.0</v>
      </c>
      <c r="G734" s="69">
        <v>11.0</v>
      </c>
      <c r="H734" s="69">
        <v>4.0</v>
      </c>
    </row>
    <row r="735" ht="14.25" customHeight="1">
      <c r="A735" s="70" t="s">
        <v>4447</v>
      </c>
      <c r="B735" s="68">
        <v>284.0</v>
      </c>
      <c r="C735" s="69">
        <v>1.0</v>
      </c>
      <c r="D735" s="69">
        <v>810.0</v>
      </c>
      <c r="E735" s="70" t="s">
        <v>5043</v>
      </c>
      <c r="F735" s="69">
        <v>624.0</v>
      </c>
      <c r="G735" s="69">
        <v>10.0</v>
      </c>
      <c r="H735" s="69">
        <v>13.0</v>
      </c>
    </row>
    <row r="736" ht="14.25" customHeight="1">
      <c r="A736" s="70" t="s">
        <v>4447</v>
      </c>
      <c r="B736" s="68">
        <v>284.0</v>
      </c>
      <c r="C736" s="69">
        <v>1.0</v>
      </c>
      <c r="D736" s="69">
        <v>811.0</v>
      </c>
      <c r="E736" s="70" t="s">
        <v>5044</v>
      </c>
      <c r="F736" s="69">
        <v>600.0</v>
      </c>
      <c r="G736" s="69">
        <v>51.0</v>
      </c>
      <c r="H736" s="69">
        <v>27.0</v>
      </c>
    </row>
    <row r="737" ht="14.25" customHeight="1">
      <c r="A737" s="70" t="s">
        <v>4447</v>
      </c>
      <c r="B737" s="68">
        <v>284.0</v>
      </c>
      <c r="C737" s="69">
        <v>1.0</v>
      </c>
      <c r="D737" s="69">
        <v>812.0</v>
      </c>
      <c r="E737" s="70" t="s">
        <v>5045</v>
      </c>
      <c r="F737" s="69">
        <v>571.0</v>
      </c>
      <c r="G737" s="69">
        <v>24.0</v>
      </c>
      <c r="H737" s="69">
        <v>3.0</v>
      </c>
    </row>
    <row r="738" ht="14.25" customHeight="1">
      <c r="A738" s="70" t="s">
        <v>4447</v>
      </c>
      <c r="B738" s="68">
        <v>284.0</v>
      </c>
      <c r="C738" s="69">
        <v>1.0</v>
      </c>
      <c r="D738" s="69">
        <v>952.0</v>
      </c>
      <c r="E738" s="70" t="s">
        <v>5046</v>
      </c>
      <c r="F738" s="69">
        <v>25.0</v>
      </c>
      <c r="G738" s="69">
        <v>11.0</v>
      </c>
      <c r="H738" s="69">
        <v>2.0</v>
      </c>
    </row>
    <row r="739" ht="14.25" customHeight="1">
      <c r="A739" s="70" t="s">
        <v>4447</v>
      </c>
      <c r="B739" s="68">
        <v>284.0</v>
      </c>
      <c r="C739" s="69">
        <v>1.0</v>
      </c>
      <c r="D739" s="69">
        <v>953.0</v>
      </c>
      <c r="E739" s="70" t="s">
        <v>5047</v>
      </c>
      <c r="F739" s="69">
        <v>31.0</v>
      </c>
      <c r="G739" s="69">
        <v>12.0</v>
      </c>
      <c r="H739" s="69">
        <v>3.0</v>
      </c>
    </row>
    <row r="740" ht="14.25" customHeight="1">
      <c r="A740" s="70" t="s">
        <v>4447</v>
      </c>
      <c r="B740" s="68">
        <v>286.0</v>
      </c>
      <c r="C740" s="69">
        <v>1.0</v>
      </c>
      <c r="D740" s="69">
        <v>3.0</v>
      </c>
      <c r="E740" s="70" t="s">
        <v>2151</v>
      </c>
      <c r="F740" s="69">
        <v>18.0</v>
      </c>
      <c r="G740" s="69">
        <v>10.0</v>
      </c>
      <c r="H740" s="69">
        <v>1.0</v>
      </c>
    </row>
    <row r="741" ht="14.25" customHeight="1">
      <c r="A741" s="70" t="s">
        <v>4447</v>
      </c>
      <c r="B741" s="68">
        <v>286.0</v>
      </c>
      <c r="C741" s="69">
        <v>1.0</v>
      </c>
      <c r="D741" s="69">
        <v>11.0</v>
      </c>
      <c r="E741" s="70" t="s">
        <v>2152</v>
      </c>
      <c r="F741" s="69">
        <v>368.0</v>
      </c>
      <c r="G741" s="69">
        <v>243.0</v>
      </c>
      <c r="H741" s="69">
        <v>67.0</v>
      </c>
    </row>
    <row r="742" ht="14.25" customHeight="1">
      <c r="A742" s="70" t="s">
        <v>4447</v>
      </c>
      <c r="B742" s="68">
        <v>286.0</v>
      </c>
      <c r="C742" s="69">
        <v>1.0</v>
      </c>
      <c r="D742" s="69">
        <v>12.0</v>
      </c>
      <c r="E742" s="70" t="s">
        <v>2153</v>
      </c>
      <c r="F742" s="69">
        <v>528.0</v>
      </c>
      <c r="G742" s="69">
        <v>337.0</v>
      </c>
      <c r="H742" s="69">
        <v>95.0</v>
      </c>
    </row>
    <row r="743" ht="14.25" customHeight="1">
      <c r="A743" s="70" t="s">
        <v>4447</v>
      </c>
      <c r="B743" s="68">
        <v>286.0</v>
      </c>
      <c r="C743" s="69">
        <v>1.0</v>
      </c>
      <c r="D743" s="69">
        <v>35.0</v>
      </c>
      <c r="E743" s="70" t="s">
        <v>5048</v>
      </c>
      <c r="F743" s="69">
        <v>12.0</v>
      </c>
      <c r="G743" s="69">
        <v>8.0</v>
      </c>
      <c r="H743" s="69">
        <v>0.0</v>
      </c>
    </row>
    <row r="744" ht="14.25" customHeight="1">
      <c r="A744" s="70" t="s">
        <v>4447</v>
      </c>
      <c r="B744" s="68">
        <v>286.0</v>
      </c>
      <c r="C744" s="69">
        <v>1.0</v>
      </c>
      <c r="D744" s="69">
        <v>221.0</v>
      </c>
      <c r="E744" s="70" t="s">
        <v>5049</v>
      </c>
      <c r="F744" s="69">
        <v>496.0</v>
      </c>
      <c r="G744" s="69">
        <v>191.0</v>
      </c>
      <c r="H744" s="69">
        <v>35.0</v>
      </c>
    </row>
    <row r="745" ht="14.25" customHeight="1">
      <c r="A745" s="70" t="s">
        <v>4447</v>
      </c>
      <c r="B745" s="68">
        <v>286.0</v>
      </c>
      <c r="C745" s="69">
        <v>1.0</v>
      </c>
      <c r="D745" s="69">
        <v>480.0</v>
      </c>
      <c r="E745" s="70" t="s">
        <v>5050</v>
      </c>
      <c r="F745" s="69">
        <v>848.0</v>
      </c>
      <c r="G745" s="69">
        <v>517.0</v>
      </c>
      <c r="H745" s="69">
        <v>145.0</v>
      </c>
    </row>
    <row r="746" ht="14.25" customHeight="1">
      <c r="A746" s="70" t="s">
        <v>4447</v>
      </c>
      <c r="B746" s="68">
        <v>286.0</v>
      </c>
      <c r="C746" s="69">
        <v>1.0</v>
      </c>
      <c r="D746" s="69">
        <v>763.0</v>
      </c>
      <c r="E746" s="70" t="s">
        <v>2157</v>
      </c>
      <c r="F746" s="69">
        <v>63.0</v>
      </c>
      <c r="G746" s="69">
        <v>55.0</v>
      </c>
      <c r="H746" s="69">
        <v>4.0</v>
      </c>
    </row>
    <row r="747" ht="14.25" customHeight="1">
      <c r="A747" s="70" t="s">
        <v>4447</v>
      </c>
      <c r="B747" s="68">
        <v>287.0</v>
      </c>
      <c r="C747" s="69">
        <v>6.0</v>
      </c>
      <c r="D747" s="69">
        <v>301.0</v>
      </c>
      <c r="E747" s="70" t="s">
        <v>2158</v>
      </c>
      <c r="F747" s="69">
        <v>21.0</v>
      </c>
      <c r="G747" s="69">
        <v>4.0</v>
      </c>
      <c r="H747" s="69">
        <v>0.0</v>
      </c>
    </row>
    <row r="748" ht="14.25" customHeight="1">
      <c r="A748" s="70" t="s">
        <v>4447</v>
      </c>
      <c r="B748" s="68">
        <v>287.0</v>
      </c>
      <c r="C748" s="69">
        <v>6.0</v>
      </c>
      <c r="D748" s="69">
        <v>302.0</v>
      </c>
      <c r="E748" s="70" t="s">
        <v>2159</v>
      </c>
      <c r="F748" s="69">
        <v>278.0</v>
      </c>
      <c r="G748" s="69">
        <v>144.0</v>
      </c>
      <c r="H748" s="69">
        <v>21.0</v>
      </c>
    </row>
    <row r="749" ht="14.25" customHeight="1">
      <c r="A749" s="70" t="s">
        <v>4447</v>
      </c>
      <c r="B749" s="68">
        <v>287.0</v>
      </c>
      <c r="C749" s="69">
        <v>6.0</v>
      </c>
      <c r="D749" s="69">
        <v>303.0</v>
      </c>
      <c r="E749" s="70" t="s">
        <v>2160</v>
      </c>
      <c r="F749" s="69">
        <v>194.0</v>
      </c>
      <c r="G749" s="69">
        <v>88.0</v>
      </c>
      <c r="H749" s="69">
        <v>16.0</v>
      </c>
    </row>
    <row r="750" ht="14.25" customHeight="1">
      <c r="A750" s="70" t="s">
        <v>4447</v>
      </c>
      <c r="B750" s="68">
        <v>287.0</v>
      </c>
      <c r="C750" s="69">
        <v>6.0</v>
      </c>
      <c r="D750" s="69">
        <v>521.0</v>
      </c>
      <c r="E750" s="70" t="s">
        <v>5051</v>
      </c>
      <c r="F750" s="69">
        <v>19.0</v>
      </c>
      <c r="G750" s="69">
        <v>19.0</v>
      </c>
      <c r="H750" s="69">
        <v>0.0</v>
      </c>
    </row>
    <row r="751" ht="14.25" customHeight="1">
      <c r="A751" s="70" t="s">
        <v>4447</v>
      </c>
      <c r="B751" s="68">
        <v>287.0</v>
      </c>
      <c r="C751" s="69">
        <v>6.0</v>
      </c>
      <c r="D751" s="69">
        <v>522.0</v>
      </c>
      <c r="E751" s="70" t="s">
        <v>5052</v>
      </c>
      <c r="F751" s="69">
        <v>31.0</v>
      </c>
      <c r="G751" s="69">
        <v>31.0</v>
      </c>
      <c r="H751" s="69">
        <v>0.0</v>
      </c>
    </row>
    <row r="752" ht="14.25" customHeight="1">
      <c r="A752" s="70" t="s">
        <v>4447</v>
      </c>
      <c r="B752" s="68">
        <v>287.0</v>
      </c>
      <c r="C752" s="69">
        <v>6.0</v>
      </c>
      <c r="D752" s="69">
        <v>527.0</v>
      </c>
      <c r="E752" s="70" t="s">
        <v>5053</v>
      </c>
      <c r="F752" s="69">
        <v>31.0</v>
      </c>
      <c r="G752" s="69">
        <v>17.0</v>
      </c>
      <c r="H752" s="69">
        <v>0.0</v>
      </c>
    </row>
    <row r="753" ht="14.25" customHeight="1">
      <c r="A753" s="70" t="s">
        <v>4447</v>
      </c>
      <c r="B753" s="68">
        <v>287.0</v>
      </c>
      <c r="C753" s="69">
        <v>6.0</v>
      </c>
      <c r="D753" s="69">
        <v>528.0</v>
      </c>
      <c r="E753" s="70" t="s">
        <v>2164</v>
      </c>
      <c r="F753" s="69">
        <v>4.0</v>
      </c>
      <c r="G753" s="69">
        <v>1.0</v>
      </c>
      <c r="H753" s="69">
        <v>0.0</v>
      </c>
    </row>
    <row r="754" ht="14.25" customHeight="1">
      <c r="A754" s="70" t="s">
        <v>4447</v>
      </c>
      <c r="B754" s="68">
        <v>287.0</v>
      </c>
      <c r="C754" s="69">
        <v>6.0</v>
      </c>
      <c r="D754" s="69">
        <v>530.0</v>
      </c>
      <c r="E754" s="70" t="s">
        <v>5054</v>
      </c>
      <c r="F754" s="69">
        <v>22.0</v>
      </c>
      <c r="G754" s="69">
        <v>7.0</v>
      </c>
      <c r="H754" s="69">
        <v>0.0</v>
      </c>
    </row>
    <row r="755" ht="14.25" customHeight="1">
      <c r="A755" s="70" t="s">
        <v>4447</v>
      </c>
      <c r="B755" s="68">
        <v>287.0</v>
      </c>
      <c r="C755" s="69">
        <v>6.0</v>
      </c>
      <c r="D755" s="69">
        <v>531.0</v>
      </c>
      <c r="E755" s="70" t="s">
        <v>5055</v>
      </c>
      <c r="F755" s="69">
        <v>44.0</v>
      </c>
      <c r="G755" s="69">
        <v>44.0</v>
      </c>
      <c r="H755" s="69">
        <v>0.0</v>
      </c>
    </row>
    <row r="756" ht="14.25" customHeight="1">
      <c r="A756" s="70" t="s">
        <v>4447</v>
      </c>
      <c r="B756" s="68">
        <v>287.0</v>
      </c>
      <c r="C756" s="69">
        <v>6.0</v>
      </c>
      <c r="D756" s="69">
        <v>532.0</v>
      </c>
      <c r="E756" s="70" t="s">
        <v>5056</v>
      </c>
      <c r="F756" s="69">
        <v>26.0</v>
      </c>
      <c r="G756" s="69">
        <v>8.0</v>
      </c>
      <c r="H756" s="69">
        <v>0.0</v>
      </c>
    </row>
    <row r="757" ht="14.25" customHeight="1">
      <c r="A757" s="70" t="s">
        <v>4447</v>
      </c>
      <c r="B757" s="68">
        <v>287.0</v>
      </c>
      <c r="C757" s="69">
        <v>6.0</v>
      </c>
      <c r="D757" s="69">
        <v>533.0</v>
      </c>
      <c r="E757" s="70" t="s">
        <v>2168</v>
      </c>
      <c r="F757" s="69">
        <v>5.0</v>
      </c>
      <c r="G757" s="69">
        <v>5.0</v>
      </c>
      <c r="H757" s="69">
        <v>0.0</v>
      </c>
    </row>
    <row r="758" ht="14.25" customHeight="1">
      <c r="A758" s="70" t="s">
        <v>4447</v>
      </c>
      <c r="B758" s="68">
        <v>287.0</v>
      </c>
      <c r="C758" s="69">
        <v>6.0</v>
      </c>
      <c r="D758" s="69">
        <v>535.0</v>
      </c>
      <c r="E758" s="70" t="s">
        <v>5057</v>
      </c>
      <c r="F758" s="69">
        <v>11.0</v>
      </c>
      <c r="G758" s="69">
        <v>11.0</v>
      </c>
      <c r="H758" s="69">
        <v>0.0</v>
      </c>
    </row>
    <row r="759" ht="14.25" customHeight="1">
      <c r="A759" s="70" t="s">
        <v>4447</v>
      </c>
      <c r="B759" s="68">
        <v>287.0</v>
      </c>
      <c r="C759" s="69">
        <v>6.0</v>
      </c>
      <c r="D759" s="69">
        <v>538.0</v>
      </c>
      <c r="E759" s="70" t="s">
        <v>2170</v>
      </c>
      <c r="F759" s="69">
        <v>26.0</v>
      </c>
      <c r="G759" s="69">
        <v>9.0</v>
      </c>
      <c r="H759" s="69">
        <v>1.0</v>
      </c>
    </row>
    <row r="760" ht="14.25" customHeight="1">
      <c r="A760" s="70" t="s">
        <v>4447</v>
      </c>
      <c r="B760" s="68">
        <v>287.0</v>
      </c>
      <c r="C760" s="69">
        <v>6.0</v>
      </c>
      <c r="D760" s="69">
        <v>622.0</v>
      </c>
      <c r="E760" s="70" t="s">
        <v>2171</v>
      </c>
      <c r="F760" s="69">
        <v>71.0</v>
      </c>
      <c r="G760" s="69">
        <v>40.0</v>
      </c>
      <c r="H760" s="69">
        <v>7.0</v>
      </c>
    </row>
    <row r="761" ht="14.25" customHeight="1">
      <c r="A761" s="70" t="s">
        <v>4447</v>
      </c>
      <c r="B761" s="68">
        <v>287.0</v>
      </c>
      <c r="C761" s="69">
        <v>6.0</v>
      </c>
      <c r="D761" s="69">
        <v>772.0</v>
      </c>
      <c r="E761" s="70" t="s">
        <v>2172</v>
      </c>
      <c r="F761" s="69">
        <v>52.0</v>
      </c>
      <c r="G761" s="69">
        <v>36.0</v>
      </c>
      <c r="H761" s="69">
        <v>1.0</v>
      </c>
    </row>
    <row r="762" ht="14.25" customHeight="1">
      <c r="A762" s="70" t="s">
        <v>4447</v>
      </c>
      <c r="B762" s="68">
        <v>287.0</v>
      </c>
      <c r="C762" s="69">
        <v>6.0</v>
      </c>
      <c r="D762" s="69">
        <v>800.0</v>
      </c>
      <c r="E762" s="70" t="s">
        <v>5058</v>
      </c>
      <c r="F762" s="69">
        <v>82.0</v>
      </c>
      <c r="G762" s="69">
        <v>43.0</v>
      </c>
      <c r="H762" s="69">
        <v>8.0</v>
      </c>
    </row>
    <row r="763" ht="14.25" customHeight="1">
      <c r="A763" s="70" t="s">
        <v>4447</v>
      </c>
      <c r="B763" s="68">
        <v>287.0</v>
      </c>
      <c r="C763" s="69">
        <v>6.0</v>
      </c>
      <c r="D763" s="69">
        <v>801.0</v>
      </c>
      <c r="E763" s="70" t="s">
        <v>2174</v>
      </c>
      <c r="F763" s="69">
        <v>64.0</v>
      </c>
      <c r="G763" s="69">
        <v>21.0</v>
      </c>
      <c r="H763" s="69">
        <v>3.0</v>
      </c>
    </row>
    <row r="764" ht="14.25" customHeight="1">
      <c r="A764" s="70" t="s">
        <v>4447</v>
      </c>
      <c r="B764" s="68">
        <v>288.0</v>
      </c>
      <c r="C764" s="69">
        <v>6.0</v>
      </c>
      <c r="D764" s="69">
        <v>11.0</v>
      </c>
      <c r="E764" s="70" t="s">
        <v>5059</v>
      </c>
      <c r="F764" s="69">
        <v>42.0</v>
      </c>
      <c r="G764" s="69">
        <v>3.0</v>
      </c>
      <c r="H764" s="69">
        <v>0.0</v>
      </c>
    </row>
    <row r="765" ht="14.25" customHeight="1">
      <c r="A765" s="70" t="s">
        <v>4447</v>
      </c>
      <c r="B765" s="68">
        <v>288.0</v>
      </c>
      <c r="C765" s="69">
        <v>6.0</v>
      </c>
      <c r="D765" s="69">
        <v>12.0</v>
      </c>
      <c r="E765" s="70" t="s">
        <v>5060</v>
      </c>
      <c r="F765" s="69">
        <v>164.0</v>
      </c>
      <c r="G765" s="69">
        <v>65.0</v>
      </c>
      <c r="H765" s="69">
        <v>5.0</v>
      </c>
    </row>
    <row r="766" ht="14.25" customHeight="1">
      <c r="A766" s="70" t="s">
        <v>4447</v>
      </c>
      <c r="B766" s="68">
        <v>288.0</v>
      </c>
      <c r="C766" s="69">
        <v>6.0</v>
      </c>
      <c r="D766" s="69">
        <v>20.0</v>
      </c>
      <c r="E766" s="70" t="s">
        <v>5061</v>
      </c>
      <c r="F766" s="69">
        <v>87.0</v>
      </c>
      <c r="G766" s="69">
        <v>19.0</v>
      </c>
      <c r="H766" s="69">
        <v>1.0</v>
      </c>
    </row>
    <row r="767" ht="14.25" customHeight="1">
      <c r="A767" s="70" t="s">
        <v>4447</v>
      </c>
      <c r="B767" s="68">
        <v>288.0</v>
      </c>
      <c r="C767" s="69">
        <v>6.0</v>
      </c>
      <c r="D767" s="69">
        <v>24.0</v>
      </c>
      <c r="E767" s="70" t="s">
        <v>5062</v>
      </c>
      <c r="F767" s="69">
        <v>2.0</v>
      </c>
      <c r="G767" s="69">
        <v>2.0</v>
      </c>
      <c r="H767" s="69">
        <v>0.0</v>
      </c>
    </row>
    <row r="768" ht="14.25" customHeight="1">
      <c r="A768" s="70" t="s">
        <v>4447</v>
      </c>
      <c r="B768" s="68">
        <v>288.0</v>
      </c>
      <c r="C768" s="69">
        <v>6.0</v>
      </c>
      <c r="D768" s="69">
        <v>26.0</v>
      </c>
      <c r="E768" s="70" t="s">
        <v>5063</v>
      </c>
      <c r="F768" s="69">
        <v>3.0</v>
      </c>
      <c r="G768" s="69">
        <v>0.0</v>
      </c>
      <c r="H768" s="69">
        <v>0.0</v>
      </c>
    </row>
    <row r="769" ht="14.25" customHeight="1">
      <c r="A769" s="70" t="s">
        <v>4447</v>
      </c>
      <c r="B769" s="68">
        <v>288.0</v>
      </c>
      <c r="C769" s="69">
        <v>6.0</v>
      </c>
      <c r="D769" s="69">
        <v>27.0</v>
      </c>
      <c r="E769" s="70" t="s">
        <v>5064</v>
      </c>
      <c r="F769" s="69">
        <v>10.0</v>
      </c>
      <c r="G769" s="69">
        <v>2.0</v>
      </c>
      <c r="H769" s="69">
        <v>0.0</v>
      </c>
    </row>
    <row r="770" ht="14.25" customHeight="1">
      <c r="A770" s="70" t="s">
        <v>4447</v>
      </c>
      <c r="B770" s="68">
        <v>288.0</v>
      </c>
      <c r="C770" s="69">
        <v>6.0</v>
      </c>
      <c r="D770" s="69">
        <v>34.0</v>
      </c>
      <c r="E770" s="70" t="s">
        <v>5065</v>
      </c>
      <c r="F770" s="69">
        <v>19.0</v>
      </c>
      <c r="G770" s="69">
        <v>4.0</v>
      </c>
      <c r="H770" s="69">
        <v>0.0</v>
      </c>
    </row>
    <row r="771" ht="14.25" customHeight="1">
      <c r="A771" s="70" t="s">
        <v>4447</v>
      </c>
      <c r="B771" s="68">
        <v>288.0</v>
      </c>
      <c r="C771" s="69">
        <v>6.0</v>
      </c>
      <c r="D771" s="69">
        <v>35.0</v>
      </c>
      <c r="E771" s="70" t="s">
        <v>2182</v>
      </c>
      <c r="F771" s="69">
        <v>2.0</v>
      </c>
      <c r="G771" s="69">
        <v>1.0</v>
      </c>
      <c r="H771" s="69">
        <v>0.0</v>
      </c>
    </row>
    <row r="772" ht="14.25" customHeight="1">
      <c r="A772" s="70" t="s">
        <v>4447</v>
      </c>
      <c r="B772" s="68">
        <v>288.0</v>
      </c>
      <c r="C772" s="69">
        <v>6.0</v>
      </c>
      <c r="D772" s="69">
        <v>36.0</v>
      </c>
      <c r="E772" s="70" t="s">
        <v>2183</v>
      </c>
      <c r="F772" s="69">
        <v>12.0</v>
      </c>
      <c r="G772" s="69">
        <v>3.0</v>
      </c>
      <c r="H772" s="69">
        <v>0.0</v>
      </c>
    </row>
    <row r="773" ht="14.25" customHeight="1">
      <c r="A773" s="70" t="s">
        <v>4447</v>
      </c>
      <c r="B773" s="68">
        <v>288.0</v>
      </c>
      <c r="C773" s="69">
        <v>6.0</v>
      </c>
      <c r="D773" s="69">
        <v>37.0</v>
      </c>
      <c r="E773" s="70" t="s">
        <v>2184</v>
      </c>
      <c r="F773" s="69">
        <v>4.0</v>
      </c>
      <c r="G773" s="69">
        <v>0.0</v>
      </c>
      <c r="H773" s="69">
        <v>0.0</v>
      </c>
    </row>
    <row r="774" ht="14.25" customHeight="1">
      <c r="A774" s="70" t="s">
        <v>4447</v>
      </c>
      <c r="B774" s="68">
        <v>288.0</v>
      </c>
      <c r="C774" s="69">
        <v>6.0</v>
      </c>
      <c r="D774" s="69">
        <v>829.0</v>
      </c>
      <c r="E774" s="70" t="s">
        <v>2185</v>
      </c>
      <c r="F774" s="69">
        <v>14.0</v>
      </c>
      <c r="G774" s="69">
        <v>6.0</v>
      </c>
      <c r="H774" s="69">
        <v>0.0</v>
      </c>
    </row>
    <row r="775" ht="14.25" customHeight="1">
      <c r="A775" s="70" t="s">
        <v>4447</v>
      </c>
      <c r="B775" s="68">
        <v>288.0</v>
      </c>
      <c r="C775" s="69">
        <v>6.0</v>
      </c>
      <c r="D775" s="69">
        <v>864.0</v>
      </c>
      <c r="E775" s="70" t="s">
        <v>2186</v>
      </c>
      <c r="F775" s="69">
        <v>17.0</v>
      </c>
      <c r="G775" s="69">
        <v>4.0</v>
      </c>
      <c r="H775" s="69">
        <v>0.0</v>
      </c>
    </row>
    <row r="776" ht="14.25" customHeight="1">
      <c r="A776" s="70" t="s">
        <v>4447</v>
      </c>
      <c r="B776" s="68">
        <v>288.0</v>
      </c>
      <c r="C776" s="69">
        <v>6.0</v>
      </c>
      <c r="D776" s="69">
        <v>865.0</v>
      </c>
      <c r="E776" s="70" t="s">
        <v>5066</v>
      </c>
      <c r="F776" s="69">
        <v>8.0</v>
      </c>
      <c r="G776" s="69">
        <v>7.0</v>
      </c>
      <c r="H776" s="69">
        <v>0.0</v>
      </c>
    </row>
    <row r="777" ht="14.25" customHeight="1">
      <c r="A777" s="70" t="s">
        <v>4447</v>
      </c>
      <c r="B777" s="68">
        <v>294.0</v>
      </c>
      <c r="C777" s="69">
        <v>1.0</v>
      </c>
      <c r="D777" s="69">
        <v>7.0</v>
      </c>
      <c r="E777" s="70" t="s">
        <v>5067</v>
      </c>
      <c r="F777" s="69">
        <v>25.0</v>
      </c>
      <c r="G777" s="69">
        <v>15.0</v>
      </c>
      <c r="H777" s="69">
        <v>1.0</v>
      </c>
    </row>
    <row r="778" ht="14.25" customHeight="1">
      <c r="A778" s="70" t="s">
        <v>4447</v>
      </c>
      <c r="B778" s="68">
        <v>294.0</v>
      </c>
      <c r="C778" s="69">
        <v>1.0</v>
      </c>
      <c r="D778" s="69">
        <v>10.0</v>
      </c>
      <c r="E778" s="70" t="s">
        <v>5068</v>
      </c>
      <c r="F778" s="69">
        <v>216.0</v>
      </c>
      <c r="G778" s="69">
        <v>64.0</v>
      </c>
      <c r="H778" s="69">
        <v>18.0</v>
      </c>
    </row>
    <row r="779" ht="14.25" customHeight="1">
      <c r="A779" s="70" t="s">
        <v>4447</v>
      </c>
      <c r="B779" s="68">
        <v>294.0</v>
      </c>
      <c r="C779" s="69">
        <v>1.0</v>
      </c>
      <c r="D779" s="69">
        <v>12.0</v>
      </c>
      <c r="E779" s="70" t="s">
        <v>5069</v>
      </c>
      <c r="F779" s="69">
        <v>2231.0</v>
      </c>
      <c r="G779" s="69">
        <v>626.0</v>
      </c>
      <c r="H779" s="69">
        <v>198.0</v>
      </c>
    </row>
    <row r="780" ht="14.25" customHeight="1">
      <c r="A780" s="70" t="s">
        <v>4447</v>
      </c>
      <c r="B780" s="68">
        <v>294.0</v>
      </c>
      <c r="C780" s="69">
        <v>1.0</v>
      </c>
      <c r="D780" s="69">
        <v>20.0</v>
      </c>
      <c r="E780" s="70" t="s">
        <v>5070</v>
      </c>
      <c r="F780" s="69">
        <v>212.0</v>
      </c>
      <c r="G780" s="69">
        <v>37.0</v>
      </c>
      <c r="H780" s="69">
        <v>21.0</v>
      </c>
    </row>
    <row r="781" ht="14.25" customHeight="1">
      <c r="A781" s="70" t="s">
        <v>4447</v>
      </c>
      <c r="B781" s="68">
        <v>297.0</v>
      </c>
      <c r="C781" s="69">
        <v>1.0</v>
      </c>
      <c r="D781" s="69">
        <v>10.0</v>
      </c>
      <c r="E781" s="70" t="s">
        <v>5071</v>
      </c>
      <c r="F781" s="69">
        <v>183.0</v>
      </c>
      <c r="G781" s="69">
        <v>34.0</v>
      </c>
      <c r="H781" s="69">
        <v>6.0</v>
      </c>
    </row>
    <row r="782" ht="14.25" customHeight="1">
      <c r="A782" s="70" t="s">
        <v>4447</v>
      </c>
      <c r="B782" s="68">
        <v>297.0</v>
      </c>
      <c r="C782" s="69">
        <v>1.0</v>
      </c>
      <c r="D782" s="69">
        <v>20.0</v>
      </c>
      <c r="E782" s="70" t="s">
        <v>5072</v>
      </c>
      <c r="F782" s="69">
        <v>175.0</v>
      </c>
      <c r="G782" s="69">
        <v>23.0</v>
      </c>
      <c r="H782" s="69">
        <v>7.0</v>
      </c>
    </row>
    <row r="783" ht="14.25" customHeight="1">
      <c r="A783" s="70" t="s">
        <v>4447</v>
      </c>
      <c r="B783" s="68">
        <v>299.0</v>
      </c>
      <c r="C783" s="69">
        <v>1.0</v>
      </c>
      <c r="D783" s="69">
        <v>10.0</v>
      </c>
      <c r="E783" s="70" t="s">
        <v>5073</v>
      </c>
      <c r="F783" s="69">
        <v>266.0</v>
      </c>
      <c r="G783" s="69">
        <v>62.0</v>
      </c>
      <c r="H783" s="69">
        <v>11.0</v>
      </c>
    </row>
    <row r="784" ht="14.25" customHeight="1">
      <c r="A784" s="70" t="s">
        <v>4447</v>
      </c>
      <c r="B784" s="68">
        <v>299.0</v>
      </c>
      <c r="C784" s="69">
        <v>1.0</v>
      </c>
      <c r="D784" s="69">
        <v>20.0</v>
      </c>
      <c r="E784" s="70" t="s">
        <v>5074</v>
      </c>
      <c r="F784" s="69">
        <v>179.0</v>
      </c>
      <c r="G784" s="69">
        <v>34.0</v>
      </c>
      <c r="H784" s="69">
        <v>16.0</v>
      </c>
    </row>
    <row r="785" ht="14.25" customHeight="1">
      <c r="A785" s="70" t="s">
        <v>4447</v>
      </c>
      <c r="B785" s="68">
        <v>299.0</v>
      </c>
      <c r="C785" s="69">
        <v>1.0</v>
      </c>
      <c r="D785" s="69">
        <v>32.0</v>
      </c>
      <c r="E785" s="70" t="s">
        <v>5075</v>
      </c>
      <c r="F785" s="69">
        <v>282.0</v>
      </c>
      <c r="G785" s="69">
        <v>36.0</v>
      </c>
      <c r="H785" s="69">
        <v>25.0</v>
      </c>
    </row>
    <row r="786" ht="14.25" customHeight="1">
      <c r="A786" s="70" t="s">
        <v>4447</v>
      </c>
      <c r="B786" s="68">
        <v>300.0</v>
      </c>
      <c r="C786" s="69">
        <v>1.0</v>
      </c>
      <c r="D786" s="69">
        <v>10.0</v>
      </c>
      <c r="E786" s="70" t="s">
        <v>5076</v>
      </c>
      <c r="F786" s="69">
        <v>361.0</v>
      </c>
      <c r="G786" s="69">
        <v>67.0</v>
      </c>
      <c r="H786" s="69">
        <v>15.0</v>
      </c>
    </row>
    <row r="787" ht="14.25" customHeight="1">
      <c r="A787" s="70" t="s">
        <v>4447</v>
      </c>
      <c r="B787" s="68">
        <v>300.0</v>
      </c>
      <c r="C787" s="69">
        <v>1.0</v>
      </c>
      <c r="D787" s="69">
        <v>20.0</v>
      </c>
      <c r="E787" s="70" t="s">
        <v>5077</v>
      </c>
      <c r="F787" s="69">
        <v>393.0</v>
      </c>
      <c r="G787" s="69">
        <v>43.0</v>
      </c>
      <c r="H787" s="69">
        <v>4.0</v>
      </c>
    </row>
    <row r="788" ht="14.25" customHeight="1">
      <c r="A788" s="70" t="s">
        <v>4447</v>
      </c>
      <c r="B788" s="68">
        <v>300.0</v>
      </c>
      <c r="C788" s="69">
        <v>1.0</v>
      </c>
      <c r="D788" s="69">
        <v>50.0</v>
      </c>
      <c r="E788" s="70" t="s">
        <v>5078</v>
      </c>
      <c r="F788" s="69">
        <v>326.0</v>
      </c>
      <c r="G788" s="69">
        <v>44.0</v>
      </c>
      <c r="H788" s="69">
        <v>16.0</v>
      </c>
    </row>
    <row r="789" ht="14.25" customHeight="1">
      <c r="A789" s="70" t="s">
        <v>4447</v>
      </c>
      <c r="B789" s="68">
        <v>306.0</v>
      </c>
      <c r="C789" s="69">
        <v>1.0</v>
      </c>
      <c r="D789" s="69">
        <v>10.0</v>
      </c>
      <c r="E789" s="70" t="s">
        <v>5079</v>
      </c>
      <c r="F789" s="69">
        <v>175.0</v>
      </c>
      <c r="G789" s="69">
        <v>91.0</v>
      </c>
      <c r="H789" s="69">
        <v>13.0</v>
      </c>
    </row>
    <row r="790" ht="14.25" customHeight="1">
      <c r="A790" s="70" t="s">
        <v>4447</v>
      </c>
      <c r="B790" s="68">
        <v>306.0</v>
      </c>
      <c r="C790" s="69">
        <v>1.0</v>
      </c>
      <c r="D790" s="69">
        <v>20.0</v>
      </c>
      <c r="E790" s="70" t="s">
        <v>5080</v>
      </c>
      <c r="F790" s="69">
        <v>89.0</v>
      </c>
      <c r="G790" s="69">
        <v>31.0</v>
      </c>
      <c r="H790" s="69">
        <v>10.0</v>
      </c>
    </row>
    <row r="791" ht="14.25" customHeight="1">
      <c r="A791" s="70" t="s">
        <v>4447</v>
      </c>
      <c r="B791" s="68">
        <v>306.0</v>
      </c>
      <c r="C791" s="69">
        <v>1.0</v>
      </c>
      <c r="D791" s="69">
        <v>50.0</v>
      </c>
      <c r="E791" s="70" t="s">
        <v>2202</v>
      </c>
      <c r="F791" s="69">
        <v>88.0</v>
      </c>
      <c r="G791" s="69">
        <v>38.0</v>
      </c>
      <c r="H791" s="69">
        <v>7.0</v>
      </c>
    </row>
    <row r="792" ht="14.25" customHeight="1">
      <c r="A792" s="70" t="s">
        <v>4447</v>
      </c>
      <c r="B792" s="68">
        <v>308.0</v>
      </c>
      <c r="C792" s="69">
        <v>1.0</v>
      </c>
      <c r="D792" s="69">
        <v>10.0</v>
      </c>
      <c r="E792" s="70" t="s">
        <v>5081</v>
      </c>
      <c r="F792" s="69">
        <v>322.0</v>
      </c>
      <c r="G792" s="69">
        <v>104.0</v>
      </c>
      <c r="H792" s="69">
        <v>40.0</v>
      </c>
    </row>
    <row r="793" ht="14.25" customHeight="1">
      <c r="A793" s="70" t="s">
        <v>4447</v>
      </c>
      <c r="B793" s="68">
        <v>308.0</v>
      </c>
      <c r="C793" s="69">
        <v>1.0</v>
      </c>
      <c r="D793" s="69">
        <v>20.0</v>
      </c>
      <c r="E793" s="70" t="s">
        <v>5082</v>
      </c>
      <c r="F793" s="69">
        <v>274.0</v>
      </c>
      <c r="G793" s="69">
        <v>96.0</v>
      </c>
      <c r="H793" s="69">
        <v>35.0</v>
      </c>
    </row>
    <row r="794" ht="14.25" customHeight="1">
      <c r="A794" s="70" t="s">
        <v>4447</v>
      </c>
      <c r="B794" s="68">
        <v>309.0</v>
      </c>
      <c r="C794" s="69">
        <v>1.0</v>
      </c>
      <c r="D794" s="69">
        <v>20.0</v>
      </c>
      <c r="E794" s="70" t="s">
        <v>2205</v>
      </c>
      <c r="F794" s="69">
        <v>62.0</v>
      </c>
      <c r="G794" s="69">
        <v>16.0</v>
      </c>
      <c r="H794" s="69">
        <v>11.0</v>
      </c>
    </row>
    <row r="795" ht="14.25" customHeight="1">
      <c r="A795" s="70" t="s">
        <v>4447</v>
      </c>
      <c r="B795" s="68">
        <v>309.0</v>
      </c>
      <c r="C795" s="69">
        <v>1.0</v>
      </c>
      <c r="D795" s="69">
        <v>30.0</v>
      </c>
      <c r="E795" s="70" t="s">
        <v>5083</v>
      </c>
      <c r="F795" s="69">
        <v>620.0</v>
      </c>
      <c r="G795" s="69">
        <v>233.0</v>
      </c>
      <c r="H795" s="69">
        <v>52.0</v>
      </c>
    </row>
    <row r="796" ht="14.25" customHeight="1">
      <c r="A796" s="70" t="s">
        <v>4447</v>
      </c>
      <c r="B796" s="68">
        <v>309.0</v>
      </c>
      <c r="C796" s="69">
        <v>1.0</v>
      </c>
      <c r="D796" s="69">
        <v>60.0</v>
      </c>
      <c r="E796" s="70" t="s">
        <v>5084</v>
      </c>
      <c r="F796" s="69">
        <v>458.0</v>
      </c>
      <c r="G796" s="69">
        <v>133.0</v>
      </c>
      <c r="H796" s="69">
        <v>31.0</v>
      </c>
    </row>
    <row r="797" ht="14.25" customHeight="1">
      <c r="A797" s="70" t="s">
        <v>4447</v>
      </c>
      <c r="B797" s="68">
        <v>309.0</v>
      </c>
      <c r="C797" s="69">
        <v>1.0</v>
      </c>
      <c r="D797" s="69">
        <v>80.0</v>
      </c>
      <c r="E797" s="70" t="s">
        <v>5085</v>
      </c>
      <c r="F797" s="69">
        <v>504.0</v>
      </c>
      <c r="G797" s="69">
        <v>178.0</v>
      </c>
      <c r="H797" s="69">
        <v>53.0</v>
      </c>
    </row>
    <row r="798" ht="14.25" customHeight="1">
      <c r="A798" s="70" t="s">
        <v>4447</v>
      </c>
      <c r="B798" s="68">
        <v>309.0</v>
      </c>
      <c r="C798" s="69">
        <v>1.0</v>
      </c>
      <c r="D798" s="69">
        <v>81.0</v>
      </c>
      <c r="E798" s="70" t="s">
        <v>2209</v>
      </c>
      <c r="F798" s="69">
        <v>2.0</v>
      </c>
      <c r="G798" s="69">
        <v>1.0</v>
      </c>
      <c r="H798" s="69">
        <v>0.0</v>
      </c>
    </row>
    <row r="799" ht="14.25" customHeight="1">
      <c r="A799" s="70" t="s">
        <v>4447</v>
      </c>
      <c r="B799" s="68">
        <v>309.0</v>
      </c>
      <c r="C799" s="69">
        <v>1.0</v>
      </c>
      <c r="D799" s="69">
        <v>90.0</v>
      </c>
      <c r="E799" s="70" t="s">
        <v>5086</v>
      </c>
      <c r="F799" s="69">
        <v>28.0</v>
      </c>
      <c r="G799" s="69">
        <v>16.0</v>
      </c>
      <c r="H799" s="69">
        <v>2.0</v>
      </c>
    </row>
    <row r="800" ht="14.25" customHeight="1">
      <c r="A800" s="70" t="s">
        <v>4447</v>
      </c>
      <c r="B800" s="68">
        <v>314.0</v>
      </c>
      <c r="C800" s="69">
        <v>1.0</v>
      </c>
      <c r="D800" s="69">
        <v>1.0</v>
      </c>
      <c r="E800" s="70" t="s">
        <v>5087</v>
      </c>
      <c r="F800" s="69">
        <v>338.0</v>
      </c>
      <c r="G800" s="69">
        <v>73.0</v>
      </c>
      <c r="H800" s="69">
        <v>22.0</v>
      </c>
    </row>
    <row r="801" ht="14.25" customHeight="1">
      <c r="A801" s="70" t="s">
        <v>4447</v>
      </c>
      <c r="B801" s="68">
        <v>314.0</v>
      </c>
      <c r="C801" s="69">
        <v>1.0</v>
      </c>
      <c r="D801" s="69">
        <v>2.0</v>
      </c>
      <c r="E801" s="70" t="s">
        <v>5088</v>
      </c>
      <c r="F801" s="69">
        <v>409.0</v>
      </c>
      <c r="G801" s="69">
        <v>106.0</v>
      </c>
      <c r="H801" s="69">
        <v>54.0</v>
      </c>
    </row>
    <row r="802" ht="14.25" customHeight="1">
      <c r="A802" s="70" t="s">
        <v>4447</v>
      </c>
      <c r="B802" s="68">
        <v>316.0</v>
      </c>
      <c r="C802" s="69">
        <v>1.0</v>
      </c>
      <c r="D802" s="69">
        <v>110.0</v>
      </c>
      <c r="E802" s="70" t="s">
        <v>5089</v>
      </c>
      <c r="F802" s="69">
        <v>415.0</v>
      </c>
      <c r="G802" s="69">
        <v>152.0</v>
      </c>
      <c r="H802" s="69">
        <v>29.0</v>
      </c>
    </row>
    <row r="803" ht="14.25" customHeight="1">
      <c r="A803" s="70" t="s">
        <v>4447</v>
      </c>
      <c r="B803" s="68">
        <v>316.0</v>
      </c>
      <c r="C803" s="69">
        <v>1.0</v>
      </c>
      <c r="D803" s="69">
        <v>120.0</v>
      </c>
      <c r="E803" s="70" t="s">
        <v>5090</v>
      </c>
      <c r="F803" s="69">
        <v>30.0</v>
      </c>
      <c r="G803" s="69">
        <v>15.0</v>
      </c>
      <c r="H803" s="69">
        <v>2.0</v>
      </c>
    </row>
    <row r="804" ht="14.25" customHeight="1">
      <c r="A804" s="70" t="s">
        <v>4447</v>
      </c>
      <c r="B804" s="68">
        <v>316.0</v>
      </c>
      <c r="C804" s="69">
        <v>1.0</v>
      </c>
      <c r="D804" s="69">
        <v>210.0</v>
      </c>
      <c r="E804" s="70" t="s">
        <v>5091</v>
      </c>
      <c r="F804" s="69">
        <v>320.0</v>
      </c>
      <c r="G804" s="69">
        <v>126.0</v>
      </c>
      <c r="H804" s="69">
        <v>27.0</v>
      </c>
    </row>
    <row r="805" ht="14.25" customHeight="1">
      <c r="A805" s="70" t="s">
        <v>4447</v>
      </c>
      <c r="B805" s="68">
        <v>316.0</v>
      </c>
      <c r="C805" s="69">
        <v>1.0</v>
      </c>
      <c r="D805" s="69">
        <v>310.0</v>
      </c>
      <c r="E805" s="70" t="s">
        <v>5092</v>
      </c>
      <c r="F805" s="69">
        <v>292.0</v>
      </c>
      <c r="G805" s="69">
        <v>69.0</v>
      </c>
      <c r="H805" s="69">
        <v>26.0</v>
      </c>
    </row>
    <row r="806" ht="14.25" customHeight="1">
      <c r="A806" s="70" t="s">
        <v>4447</v>
      </c>
      <c r="B806" s="68">
        <v>317.0</v>
      </c>
      <c r="C806" s="69">
        <v>1.0</v>
      </c>
      <c r="D806" s="69">
        <v>1.0</v>
      </c>
      <c r="E806" s="70" t="s">
        <v>5093</v>
      </c>
      <c r="F806" s="69">
        <v>448.0</v>
      </c>
      <c r="G806" s="69">
        <v>249.0</v>
      </c>
      <c r="H806" s="69">
        <v>41.0</v>
      </c>
    </row>
    <row r="807" ht="14.25" customHeight="1">
      <c r="A807" s="70" t="s">
        <v>4447</v>
      </c>
      <c r="B807" s="68">
        <v>317.0</v>
      </c>
      <c r="C807" s="69">
        <v>1.0</v>
      </c>
      <c r="D807" s="69">
        <v>4.0</v>
      </c>
      <c r="E807" s="70" t="s">
        <v>5094</v>
      </c>
      <c r="F807" s="69">
        <v>453.0</v>
      </c>
      <c r="G807" s="69">
        <v>262.0</v>
      </c>
      <c r="H807" s="69">
        <v>45.0</v>
      </c>
    </row>
    <row r="808" ht="14.25" customHeight="1">
      <c r="A808" s="70" t="s">
        <v>4447</v>
      </c>
      <c r="B808" s="68">
        <v>317.0</v>
      </c>
      <c r="C808" s="69">
        <v>1.0</v>
      </c>
      <c r="D808" s="69">
        <v>6.0</v>
      </c>
      <c r="E808" s="70" t="s">
        <v>5095</v>
      </c>
      <c r="F808" s="69">
        <v>5.0</v>
      </c>
      <c r="G808" s="69">
        <v>5.0</v>
      </c>
      <c r="H808" s="69">
        <v>0.0</v>
      </c>
    </row>
    <row r="809" ht="14.25" customHeight="1">
      <c r="A809" s="70" t="s">
        <v>4447</v>
      </c>
      <c r="B809" s="68">
        <v>317.0</v>
      </c>
      <c r="C809" s="69">
        <v>1.0</v>
      </c>
      <c r="D809" s="69">
        <v>10.0</v>
      </c>
      <c r="E809" s="70" t="s">
        <v>5096</v>
      </c>
      <c r="F809" s="69">
        <v>8.0</v>
      </c>
      <c r="G809" s="69">
        <v>7.0</v>
      </c>
      <c r="H809" s="69">
        <v>1.0</v>
      </c>
    </row>
    <row r="810" ht="14.25" customHeight="1">
      <c r="A810" s="70" t="s">
        <v>4447</v>
      </c>
      <c r="B810" s="68">
        <v>318.0</v>
      </c>
      <c r="C810" s="69">
        <v>1.0</v>
      </c>
      <c r="D810" s="69">
        <v>101.0</v>
      </c>
      <c r="E810" s="70" t="s">
        <v>5097</v>
      </c>
      <c r="F810" s="69">
        <v>95.0</v>
      </c>
      <c r="G810" s="69">
        <v>47.0</v>
      </c>
      <c r="H810" s="69">
        <v>4.0</v>
      </c>
    </row>
    <row r="811" ht="14.25" customHeight="1">
      <c r="A811" s="70" t="s">
        <v>4447</v>
      </c>
      <c r="B811" s="68">
        <v>318.0</v>
      </c>
      <c r="C811" s="69">
        <v>1.0</v>
      </c>
      <c r="D811" s="69">
        <v>110.0</v>
      </c>
      <c r="E811" s="70" t="s">
        <v>5098</v>
      </c>
      <c r="F811" s="69">
        <v>261.0</v>
      </c>
      <c r="G811" s="69">
        <v>53.0</v>
      </c>
      <c r="H811" s="69">
        <v>23.0</v>
      </c>
    </row>
    <row r="812" ht="14.25" customHeight="1">
      <c r="A812" s="70" t="s">
        <v>4447</v>
      </c>
      <c r="B812" s="68">
        <v>318.0</v>
      </c>
      <c r="C812" s="69">
        <v>1.0</v>
      </c>
      <c r="D812" s="69">
        <v>115.0</v>
      </c>
      <c r="E812" s="70" t="s">
        <v>5099</v>
      </c>
      <c r="F812" s="69">
        <v>149.0</v>
      </c>
      <c r="G812" s="69">
        <v>50.0</v>
      </c>
      <c r="H812" s="69">
        <v>18.0</v>
      </c>
    </row>
    <row r="813" ht="14.25" customHeight="1">
      <c r="A813" s="70" t="s">
        <v>4447</v>
      </c>
      <c r="B813" s="68">
        <v>318.0</v>
      </c>
      <c r="C813" s="69">
        <v>1.0</v>
      </c>
      <c r="D813" s="69">
        <v>140.0</v>
      </c>
      <c r="E813" s="70" t="s">
        <v>2224</v>
      </c>
      <c r="F813" s="69">
        <v>591.0</v>
      </c>
      <c r="G813" s="69">
        <v>194.0</v>
      </c>
      <c r="H813" s="69">
        <v>65.0</v>
      </c>
    </row>
    <row r="814" ht="14.25" customHeight="1">
      <c r="A814" s="70" t="s">
        <v>4447</v>
      </c>
      <c r="B814" s="68">
        <v>318.0</v>
      </c>
      <c r="C814" s="69">
        <v>1.0</v>
      </c>
      <c r="D814" s="69">
        <v>155.0</v>
      </c>
      <c r="E814" s="70" t="s">
        <v>2225</v>
      </c>
      <c r="F814" s="69">
        <v>562.0</v>
      </c>
      <c r="G814" s="69">
        <v>146.0</v>
      </c>
      <c r="H814" s="69">
        <v>27.0</v>
      </c>
    </row>
    <row r="815" ht="14.25" customHeight="1">
      <c r="A815" s="70" t="s">
        <v>4447</v>
      </c>
      <c r="B815" s="68">
        <v>318.0</v>
      </c>
      <c r="C815" s="69">
        <v>1.0</v>
      </c>
      <c r="D815" s="69">
        <v>227.0</v>
      </c>
      <c r="E815" s="70" t="s">
        <v>5100</v>
      </c>
      <c r="F815" s="69">
        <v>39.0</v>
      </c>
      <c r="G815" s="69">
        <v>39.0</v>
      </c>
      <c r="H815" s="69">
        <v>0.0</v>
      </c>
    </row>
    <row r="816" ht="14.25" customHeight="1">
      <c r="A816" s="70" t="s">
        <v>4447</v>
      </c>
      <c r="B816" s="68">
        <v>318.0</v>
      </c>
      <c r="C816" s="69">
        <v>1.0</v>
      </c>
      <c r="D816" s="69">
        <v>350.0</v>
      </c>
      <c r="E816" s="70" t="s">
        <v>5101</v>
      </c>
      <c r="F816" s="69">
        <v>128.0</v>
      </c>
      <c r="G816" s="69">
        <v>39.0</v>
      </c>
      <c r="H816" s="69">
        <v>14.0</v>
      </c>
    </row>
    <row r="817" ht="14.25" customHeight="1">
      <c r="A817" s="70" t="s">
        <v>4447</v>
      </c>
      <c r="B817" s="68">
        <v>318.0</v>
      </c>
      <c r="C817" s="69">
        <v>1.0</v>
      </c>
      <c r="D817" s="69">
        <v>360.0</v>
      </c>
      <c r="E817" s="70" t="s">
        <v>5102</v>
      </c>
      <c r="F817" s="69">
        <v>1142.0</v>
      </c>
      <c r="G817" s="69">
        <v>196.0</v>
      </c>
      <c r="H817" s="69">
        <v>74.0</v>
      </c>
    </row>
    <row r="818" ht="14.25" customHeight="1">
      <c r="A818" s="70" t="s">
        <v>4447</v>
      </c>
      <c r="B818" s="68">
        <v>318.0</v>
      </c>
      <c r="C818" s="69">
        <v>1.0</v>
      </c>
      <c r="D818" s="69">
        <v>365.0</v>
      </c>
      <c r="E818" s="70" t="s">
        <v>5103</v>
      </c>
      <c r="F818" s="69">
        <v>106.0</v>
      </c>
      <c r="G818" s="69">
        <v>46.0</v>
      </c>
      <c r="H818" s="69">
        <v>8.0</v>
      </c>
    </row>
    <row r="819" ht="14.25" customHeight="1">
      <c r="A819" s="70" t="s">
        <v>4447</v>
      </c>
      <c r="B819" s="68">
        <v>318.0</v>
      </c>
      <c r="C819" s="69">
        <v>1.0</v>
      </c>
      <c r="D819" s="69">
        <v>370.0</v>
      </c>
      <c r="E819" s="70" t="s">
        <v>5104</v>
      </c>
      <c r="F819" s="69">
        <v>788.0</v>
      </c>
      <c r="G819" s="69">
        <v>186.0</v>
      </c>
      <c r="H819" s="69">
        <v>67.0</v>
      </c>
    </row>
    <row r="820" ht="14.25" customHeight="1">
      <c r="A820" s="70" t="s">
        <v>4447</v>
      </c>
      <c r="B820" s="68">
        <v>318.0</v>
      </c>
      <c r="C820" s="69">
        <v>1.0</v>
      </c>
      <c r="D820" s="69">
        <v>375.0</v>
      </c>
      <c r="E820" s="70" t="s">
        <v>5105</v>
      </c>
      <c r="F820" s="69">
        <v>101.0</v>
      </c>
      <c r="G820" s="69">
        <v>32.0</v>
      </c>
      <c r="H820" s="69">
        <v>12.0</v>
      </c>
    </row>
    <row r="821" ht="14.25" customHeight="1">
      <c r="A821" s="70" t="s">
        <v>4447</v>
      </c>
      <c r="B821" s="68">
        <v>319.0</v>
      </c>
      <c r="C821" s="69">
        <v>1.0</v>
      </c>
      <c r="D821" s="69">
        <v>20.0</v>
      </c>
      <c r="E821" s="70" t="s">
        <v>2232</v>
      </c>
      <c r="F821" s="69">
        <v>303.0</v>
      </c>
      <c r="G821" s="69">
        <v>125.0</v>
      </c>
      <c r="H821" s="69">
        <v>30.0</v>
      </c>
    </row>
    <row r="822" ht="14.25" customHeight="1">
      <c r="A822" s="70" t="s">
        <v>4447</v>
      </c>
      <c r="B822" s="68">
        <v>319.0</v>
      </c>
      <c r="C822" s="69">
        <v>1.0</v>
      </c>
      <c r="D822" s="69">
        <v>50.0</v>
      </c>
      <c r="E822" s="70" t="s">
        <v>5106</v>
      </c>
      <c r="F822" s="69">
        <v>277.0</v>
      </c>
      <c r="G822" s="69">
        <v>94.0</v>
      </c>
      <c r="H822" s="69">
        <v>19.0</v>
      </c>
    </row>
    <row r="823" ht="14.25" customHeight="1">
      <c r="A823" s="70" t="s">
        <v>4447</v>
      </c>
      <c r="B823" s="68">
        <v>319.0</v>
      </c>
      <c r="C823" s="69">
        <v>1.0</v>
      </c>
      <c r="D823" s="69">
        <v>70.0</v>
      </c>
      <c r="E823" s="70" t="s">
        <v>5107</v>
      </c>
      <c r="F823" s="69">
        <v>4.0</v>
      </c>
      <c r="G823" s="69">
        <v>1.0</v>
      </c>
      <c r="H823" s="69">
        <v>0.0</v>
      </c>
    </row>
    <row r="824" ht="14.25" customHeight="1">
      <c r="A824" s="70" t="s">
        <v>4447</v>
      </c>
      <c r="B824" s="68">
        <v>330.0</v>
      </c>
      <c r="C824" s="69">
        <v>1.0</v>
      </c>
      <c r="D824" s="69">
        <v>10.0</v>
      </c>
      <c r="E824" s="70" t="s">
        <v>5108</v>
      </c>
      <c r="F824" s="69">
        <v>136.0</v>
      </c>
      <c r="G824" s="69">
        <v>41.0</v>
      </c>
      <c r="H824" s="69">
        <v>19.0</v>
      </c>
    </row>
    <row r="825" ht="14.25" customHeight="1">
      <c r="A825" s="70" t="s">
        <v>4447</v>
      </c>
      <c r="B825" s="68">
        <v>330.0</v>
      </c>
      <c r="C825" s="69">
        <v>1.0</v>
      </c>
      <c r="D825" s="69">
        <v>30.0</v>
      </c>
      <c r="E825" s="70" t="s">
        <v>2236</v>
      </c>
      <c r="F825" s="69">
        <v>184.0</v>
      </c>
      <c r="G825" s="69">
        <v>52.0</v>
      </c>
      <c r="H825" s="69">
        <v>23.0</v>
      </c>
    </row>
    <row r="826" ht="14.25" customHeight="1">
      <c r="A826" s="70" t="s">
        <v>4447</v>
      </c>
      <c r="B826" s="68">
        <v>332.0</v>
      </c>
      <c r="C826" s="69">
        <v>1.0</v>
      </c>
      <c r="D826" s="69">
        <v>30.0</v>
      </c>
      <c r="E826" s="70" t="s">
        <v>2237</v>
      </c>
      <c r="F826" s="69">
        <v>799.0</v>
      </c>
      <c r="G826" s="69">
        <v>228.0</v>
      </c>
      <c r="H826" s="69">
        <v>66.0</v>
      </c>
    </row>
    <row r="827" ht="14.25" customHeight="1">
      <c r="A827" s="70" t="s">
        <v>4447</v>
      </c>
      <c r="B827" s="68">
        <v>332.0</v>
      </c>
      <c r="C827" s="69">
        <v>1.0</v>
      </c>
      <c r="D827" s="69">
        <v>40.0</v>
      </c>
      <c r="E827" s="70" t="s">
        <v>5109</v>
      </c>
      <c r="F827" s="69">
        <v>712.0</v>
      </c>
      <c r="G827" s="69">
        <v>154.0</v>
      </c>
      <c r="H827" s="69">
        <v>40.0</v>
      </c>
    </row>
    <row r="828" ht="14.25" customHeight="1">
      <c r="A828" s="70" t="s">
        <v>4447</v>
      </c>
      <c r="B828" s="68">
        <v>332.0</v>
      </c>
      <c r="C828" s="69">
        <v>1.0</v>
      </c>
      <c r="D828" s="69">
        <v>50.0</v>
      </c>
      <c r="E828" s="70" t="s">
        <v>5110</v>
      </c>
      <c r="F828" s="69">
        <v>53.0</v>
      </c>
      <c r="G828" s="69">
        <v>15.0</v>
      </c>
      <c r="H828" s="69">
        <v>2.0</v>
      </c>
    </row>
    <row r="829" ht="14.25" customHeight="1">
      <c r="A829" s="70" t="s">
        <v>4447</v>
      </c>
      <c r="B829" s="68">
        <v>332.0</v>
      </c>
      <c r="C829" s="69">
        <v>1.0</v>
      </c>
      <c r="D829" s="69">
        <v>51.0</v>
      </c>
      <c r="E829" s="70" t="s">
        <v>5111</v>
      </c>
      <c r="F829" s="69">
        <v>10.0</v>
      </c>
      <c r="G829" s="69">
        <v>1.0</v>
      </c>
      <c r="H829" s="69">
        <v>0.0</v>
      </c>
    </row>
    <row r="830" ht="14.25" customHeight="1">
      <c r="A830" s="70" t="s">
        <v>4447</v>
      </c>
      <c r="B830" s="68">
        <v>333.0</v>
      </c>
      <c r="C830" s="69">
        <v>1.0</v>
      </c>
      <c r="D830" s="69">
        <v>10.0</v>
      </c>
      <c r="E830" s="70" t="s">
        <v>5112</v>
      </c>
      <c r="F830" s="69">
        <v>216.0</v>
      </c>
      <c r="G830" s="69">
        <v>74.0</v>
      </c>
      <c r="H830" s="69">
        <v>27.0</v>
      </c>
    </row>
    <row r="831" ht="14.25" customHeight="1">
      <c r="A831" s="70" t="s">
        <v>4447</v>
      </c>
      <c r="B831" s="68">
        <v>333.0</v>
      </c>
      <c r="C831" s="69">
        <v>1.0</v>
      </c>
      <c r="D831" s="69">
        <v>20.0</v>
      </c>
      <c r="E831" s="70" t="s">
        <v>5113</v>
      </c>
      <c r="F831" s="69">
        <v>268.0</v>
      </c>
      <c r="G831" s="69">
        <v>41.0</v>
      </c>
      <c r="H831" s="69">
        <v>16.0</v>
      </c>
    </row>
    <row r="832" ht="14.25" customHeight="1">
      <c r="A832" s="70" t="s">
        <v>4447</v>
      </c>
      <c r="B832" s="68">
        <v>333.0</v>
      </c>
      <c r="C832" s="69">
        <v>1.0</v>
      </c>
      <c r="D832" s="69">
        <v>60.0</v>
      </c>
      <c r="E832" s="70" t="s">
        <v>5114</v>
      </c>
      <c r="F832" s="69">
        <v>1.0</v>
      </c>
      <c r="G832" s="69">
        <v>0.0</v>
      </c>
      <c r="H832" s="69">
        <v>0.0</v>
      </c>
    </row>
    <row r="833" ht="14.25" customHeight="1">
      <c r="A833" s="70" t="s">
        <v>4447</v>
      </c>
      <c r="B833" s="68">
        <v>345.0</v>
      </c>
      <c r="C833" s="69">
        <v>1.0</v>
      </c>
      <c r="D833" s="69">
        <v>10.0</v>
      </c>
      <c r="E833" s="70" t="s">
        <v>5115</v>
      </c>
      <c r="F833" s="69">
        <v>553.0</v>
      </c>
      <c r="G833" s="69">
        <v>90.0</v>
      </c>
      <c r="H833" s="69">
        <v>24.0</v>
      </c>
    </row>
    <row r="834" ht="14.25" customHeight="1">
      <c r="A834" s="70" t="s">
        <v>4447</v>
      </c>
      <c r="B834" s="68">
        <v>345.0</v>
      </c>
      <c r="C834" s="69">
        <v>1.0</v>
      </c>
      <c r="D834" s="69">
        <v>11.0</v>
      </c>
      <c r="E834" s="70" t="s">
        <v>2245</v>
      </c>
      <c r="F834" s="69">
        <v>12.0</v>
      </c>
      <c r="G834" s="69">
        <v>4.0</v>
      </c>
      <c r="H834" s="69">
        <v>0.0</v>
      </c>
    </row>
    <row r="835" ht="14.25" customHeight="1">
      <c r="A835" s="70" t="s">
        <v>4447</v>
      </c>
      <c r="B835" s="68">
        <v>345.0</v>
      </c>
      <c r="C835" s="69">
        <v>1.0</v>
      </c>
      <c r="D835" s="69">
        <v>20.0</v>
      </c>
      <c r="E835" s="70" t="s">
        <v>5116</v>
      </c>
      <c r="F835" s="69">
        <v>485.0</v>
      </c>
      <c r="G835" s="69">
        <v>82.0</v>
      </c>
      <c r="H835" s="69">
        <v>25.0</v>
      </c>
    </row>
    <row r="836" ht="14.25" customHeight="1">
      <c r="A836" s="70" t="s">
        <v>4447</v>
      </c>
      <c r="B836" s="68">
        <v>345.0</v>
      </c>
      <c r="C836" s="69">
        <v>1.0</v>
      </c>
      <c r="D836" s="69">
        <v>30.0</v>
      </c>
      <c r="E836" s="70" t="s">
        <v>5117</v>
      </c>
      <c r="F836" s="69">
        <v>448.0</v>
      </c>
      <c r="G836" s="69">
        <v>49.0</v>
      </c>
      <c r="H836" s="69">
        <v>31.0</v>
      </c>
    </row>
    <row r="837" ht="14.25" customHeight="1">
      <c r="A837" s="70" t="s">
        <v>4447</v>
      </c>
      <c r="B837" s="68">
        <v>345.0</v>
      </c>
      <c r="C837" s="69">
        <v>1.0</v>
      </c>
      <c r="D837" s="69">
        <v>31.0</v>
      </c>
      <c r="E837" s="70" t="s">
        <v>5118</v>
      </c>
      <c r="F837" s="69">
        <v>17.0</v>
      </c>
      <c r="G837" s="69">
        <v>3.0</v>
      </c>
      <c r="H837" s="69">
        <v>3.0</v>
      </c>
    </row>
    <row r="838" ht="14.25" customHeight="1">
      <c r="A838" s="70" t="s">
        <v>4447</v>
      </c>
      <c r="B838" s="68">
        <v>347.0</v>
      </c>
      <c r="C838" s="69">
        <v>1.0</v>
      </c>
      <c r="D838" s="69">
        <v>108.0</v>
      </c>
      <c r="E838" s="70" t="s">
        <v>4609</v>
      </c>
      <c r="F838" s="69">
        <v>592.0</v>
      </c>
      <c r="G838" s="69">
        <v>293.0</v>
      </c>
      <c r="H838" s="69">
        <v>57.0</v>
      </c>
    </row>
    <row r="839" ht="14.25" customHeight="1">
      <c r="A839" s="70" t="s">
        <v>4447</v>
      </c>
      <c r="B839" s="68">
        <v>347.0</v>
      </c>
      <c r="C839" s="69">
        <v>1.0</v>
      </c>
      <c r="D839" s="69">
        <v>109.0</v>
      </c>
      <c r="E839" s="70" t="s">
        <v>4646</v>
      </c>
      <c r="F839" s="69">
        <v>730.0</v>
      </c>
      <c r="G839" s="69">
        <v>403.0</v>
      </c>
      <c r="H839" s="69">
        <v>56.0</v>
      </c>
    </row>
    <row r="840" ht="14.25" customHeight="1">
      <c r="A840" s="70" t="s">
        <v>4447</v>
      </c>
      <c r="B840" s="68">
        <v>347.0</v>
      </c>
      <c r="C840" s="69">
        <v>1.0</v>
      </c>
      <c r="D840" s="69">
        <v>110.0</v>
      </c>
      <c r="E840" s="70" t="s">
        <v>2249</v>
      </c>
      <c r="F840" s="69">
        <v>558.0</v>
      </c>
      <c r="G840" s="69">
        <v>298.0</v>
      </c>
      <c r="H840" s="69">
        <v>52.0</v>
      </c>
    </row>
    <row r="841" ht="14.25" customHeight="1">
      <c r="A841" s="70" t="s">
        <v>4447</v>
      </c>
      <c r="B841" s="68">
        <v>347.0</v>
      </c>
      <c r="C841" s="69">
        <v>1.0</v>
      </c>
      <c r="D841" s="69">
        <v>300.0</v>
      </c>
      <c r="E841" s="70" t="s">
        <v>5119</v>
      </c>
      <c r="F841" s="69">
        <v>1296.0</v>
      </c>
      <c r="G841" s="69">
        <v>529.0</v>
      </c>
      <c r="H841" s="69">
        <v>93.0</v>
      </c>
    </row>
    <row r="842" ht="14.25" customHeight="1">
      <c r="A842" s="70" t="s">
        <v>4447</v>
      </c>
      <c r="B842" s="68">
        <v>347.0</v>
      </c>
      <c r="C842" s="69">
        <v>1.0</v>
      </c>
      <c r="D842" s="69">
        <v>301.0</v>
      </c>
      <c r="E842" s="70" t="s">
        <v>5120</v>
      </c>
      <c r="F842" s="69">
        <v>904.0</v>
      </c>
      <c r="G842" s="69">
        <v>403.0</v>
      </c>
      <c r="H842" s="69">
        <v>81.0</v>
      </c>
    </row>
    <row r="843" ht="14.25" customHeight="1">
      <c r="A843" s="70" t="s">
        <v>4447</v>
      </c>
      <c r="B843" s="68">
        <v>347.0</v>
      </c>
      <c r="C843" s="69">
        <v>1.0</v>
      </c>
      <c r="D843" s="69">
        <v>899.0</v>
      </c>
      <c r="E843" s="70" t="s">
        <v>5121</v>
      </c>
      <c r="F843" s="69">
        <v>5.0</v>
      </c>
      <c r="G843" s="69">
        <v>5.0</v>
      </c>
      <c r="H843" s="69">
        <v>0.0</v>
      </c>
    </row>
    <row r="844" ht="14.25" customHeight="1">
      <c r="A844" s="70" t="s">
        <v>4447</v>
      </c>
      <c r="B844" s="68">
        <v>347.0</v>
      </c>
      <c r="C844" s="69">
        <v>1.0</v>
      </c>
      <c r="D844" s="69">
        <v>931.0</v>
      </c>
      <c r="E844" s="70" t="s">
        <v>2253</v>
      </c>
      <c r="F844" s="69">
        <v>32.0</v>
      </c>
      <c r="G844" s="69">
        <v>32.0</v>
      </c>
      <c r="H844" s="69">
        <v>0.0</v>
      </c>
    </row>
    <row r="845" ht="14.25" customHeight="1">
      <c r="A845" s="70" t="s">
        <v>4447</v>
      </c>
      <c r="B845" s="68">
        <v>347.0</v>
      </c>
      <c r="C845" s="69">
        <v>1.0</v>
      </c>
      <c r="D845" s="69">
        <v>941.0</v>
      </c>
      <c r="E845" s="70" t="s">
        <v>2254</v>
      </c>
      <c r="F845" s="69">
        <v>21.0</v>
      </c>
      <c r="G845" s="69">
        <v>21.0</v>
      </c>
      <c r="H845" s="69">
        <v>0.0</v>
      </c>
    </row>
    <row r="846" ht="14.25" customHeight="1">
      <c r="A846" s="70" t="s">
        <v>4447</v>
      </c>
      <c r="B846" s="68">
        <v>347.0</v>
      </c>
      <c r="C846" s="69">
        <v>1.0</v>
      </c>
      <c r="D846" s="69">
        <v>948.0</v>
      </c>
      <c r="E846" s="70" t="s">
        <v>5122</v>
      </c>
      <c r="F846" s="69">
        <v>3.0</v>
      </c>
      <c r="G846" s="69">
        <v>2.0</v>
      </c>
      <c r="H846" s="69">
        <v>0.0</v>
      </c>
    </row>
    <row r="847" ht="14.25" customHeight="1">
      <c r="A847" s="70" t="s">
        <v>4447</v>
      </c>
      <c r="B847" s="68">
        <v>347.0</v>
      </c>
      <c r="C847" s="69">
        <v>1.0</v>
      </c>
      <c r="D847" s="69">
        <v>949.0</v>
      </c>
      <c r="E847" s="70" t="s">
        <v>5123</v>
      </c>
      <c r="F847" s="69">
        <v>96.0</v>
      </c>
      <c r="G847" s="69">
        <v>54.0</v>
      </c>
      <c r="H847" s="69">
        <v>4.0</v>
      </c>
    </row>
    <row r="848" ht="14.25" customHeight="1">
      <c r="A848" s="70" t="s">
        <v>4447</v>
      </c>
      <c r="B848" s="68">
        <v>356.0</v>
      </c>
      <c r="C848" s="69">
        <v>1.0</v>
      </c>
      <c r="D848" s="69">
        <v>10.0</v>
      </c>
      <c r="E848" s="70" t="s">
        <v>5124</v>
      </c>
      <c r="F848" s="69">
        <v>115.0</v>
      </c>
      <c r="G848" s="69">
        <v>24.0</v>
      </c>
      <c r="H848" s="69">
        <v>8.0</v>
      </c>
    </row>
    <row r="849" ht="14.25" customHeight="1">
      <c r="A849" s="70" t="s">
        <v>4447</v>
      </c>
      <c r="B849" s="68">
        <v>356.0</v>
      </c>
      <c r="C849" s="69">
        <v>1.0</v>
      </c>
      <c r="D849" s="69">
        <v>20.0</v>
      </c>
      <c r="E849" s="70" t="s">
        <v>5125</v>
      </c>
      <c r="F849" s="69">
        <v>77.0</v>
      </c>
      <c r="G849" s="69">
        <v>14.0</v>
      </c>
      <c r="H849" s="69">
        <v>5.0</v>
      </c>
    </row>
    <row r="850" ht="14.25" customHeight="1">
      <c r="A850" s="70" t="s">
        <v>4447</v>
      </c>
      <c r="B850" s="68">
        <v>361.0</v>
      </c>
      <c r="C850" s="69">
        <v>1.0</v>
      </c>
      <c r="D850" s="69">
        <v>1.0</v>
      </c>
      <c r="E850" s="70" t="s">
        <v>5126</v>
      </c>
      <c r="F850" s="69">
        <v>526.0</v>
      </c>
      <c r="G850" s="69">
        <v>100.0</v>
      </c>
      <c r="H850" s="69">
        <v>44.0</v>
      </c>
    </row>
    <row r="851" ht="14.25" customHeight="1">
      <c r="A851" s="70" t="s">
        <v>4447</v>
      </c>
      <c r="B851" s="68">
        <v>361.0</v>
      </c>
      <c r="C851" s="69">
        <v>1.0</v>
      </c>
      <c r="D851" s="69">
        <v>7.0</v>
      </c>
      <c r="E851" s="70" t="s">
        <v>5127</v>
      </c>
      <c r="F851" s="69">
        <v>407.0</v>
      </c>
      <c r="G851" s="69">
        <v>124.0</v>
      </c>
      <c r="H851" s="69">
        <v>53.0</v>
      </c>
    </row>
    <row r="852" ht="14.25" customHeight="1">
      <c r="A852" s="70" t="s">
        <v>4447</v>
      </c>
      <c r="B852" s="68">
        <v>362.0</v>
      </c>
      <c r="C852" s="69">
        <v>1.0</v>
      </c>
      <c r="D852" s="69">
        <v>20.0</v>
      </c>
      <c r="E852" s="70" t="s">
        <v>5128</v>
      </c>
      <c r="F852" s="69">
        <v>151.0</v>
      </c>
      <c r="G852" s="69">
        <v>45.0</v>
      </c>
      <c r="H852" s="69">
        <v>6.0</v>
      </c>
    </row>
    <row r="853" ht="14.25" customHeight="1">
      <c r="A853" s="70" t="s">
        <v>4447</v>
      </c>
      <c r="B853" s="68">
        <v>362.0</v>
      </c>
      <c r="C853" s="69">
        <v>1.0</v>
      </c>
      <c r="D853" s="69">
        <v>30.0</v>
      </c>
      <c r="E853" s="70" t="s">
        <v>5129</v>
      </c>
      <c r="F853" s="69">
        <v>148.0</v>
      </c>
      <c r="G853" s="69">
        <v>39.0</v>
      </c>
      <c r="H853" s="69">
        <v>8.0</v>
      </c>
    </row>
    <row r="854" ht="14.25" customHeight="1">
      <c r="A854" s="70" t="s">
        <v>4447</v>
      </c>
      <c r="B854" s="68">
        <v>363.0</v>
      </c>
      <c r="C854" s="69">
        <v>1.0</v>
      </c>
      <c r="D854" s="69">
        <v>60.0</v>
      </c>
      <c r="E854" s="70" t="s">
        <v>5130</v>
      </c>
      <c r="F854" s="69">
        <v>51.0</v>
      </c>
      <c r="G854" s="69">
        <v>19.0</v>
      </c>
      <c r="H854" s="69">
        <v>2.0</v>
      </c>
    </row>
    <row r="855" ht="14.25" customHeight="1">
      <c r="A855" s="70" t="s">
        <v>4447</v>
      </c>
      <c r="B855" s="68">
        <v>363.0</v>
      </c>
      <c r="C855" s="69">
        <v>1.0</v>
      </c>
      <c r="D855" s="69">
        <v>70.0</v>
      </c>
      <c r="E855" s="70" t="s">
        <v>5131</v>
      </c>
      <c r="F855" s="69">
        <v>78.0</v>
      </c>
      <c r="G855" s="69">
        <v>19.0</v>
      </c>
      <c r="H855" s="69">
        <v>14.0</v>
      </c>
    </row>
    <row r="856" ht="14.25" customHeight="1">
      <c r="A856" s="70" t="s">
        <v>4447</v>
      </c>
      <c r="B856" s="68">
        <v>363.0</v>
      </c>
      <c r="C856" s="69">
        <v>1.0</v>
      </c>
      <c r="D856" s="69">
        <v>80.0</v>
      </c>
      <c r="E856" s="70" t="s">
        <v>5132</v>
      </c>
      <c r="F856" s="69">
        <v>115.0</v>
      </c>
      <c r="G856" s="69">
        <v>41.0</v>
      </c>
      <c r="H856" s="69">
        <v>13.0</v>
      </c>
    </row>
    <row r="857" ht="14.25" customHeight="1">
      <c r="A857" s="70" t="s">
        <v>4447</v>
      </c>
      <c r="B857" s="68">
        <v>363.0</v>
      </c>
      <c r="C857" s="69">
        <v>1.0</v>
      </c>
      <c r="D857" s="69">
        <v>90.0</v>
      </c>
      <c r="E857" s="70" t="s">
        <v>5133</v>
      </c>
      <c r="F857" s="69">
        <v>50.0</v>
      </c>
      <c r="G857" s="69">
        <v>26.0</v>
      </c>
      <c r="H857" s="69">
        <v>0.0</v>
      </c>
    </row>
    <row r="858" ht="14.25" customHeight="1">
      <c r="A858" s="70" t="s">
        <v>4447</v>
      </c>
      <c r="B858" s="68">
        <v>378.0</v>
      </c>
      <c r="C858" s="69">
        <v>1.0</v>
      </c>
      <c r="D858" s="69">
        <v>10.0</v>
      </c>
      <c r="E858" s="70" t="s">
        <v>5134</v>
      </c>
      <c r="F858" s="69">
        <v>287.0</v>
      </c>
      <c r="G858" s="69">
        <v>74.0</v>
      </c>
      <c r="H858" s="69">
        <v>33.0</v>
      </c>
    </row>
    <row r="859" ht="14.25" customHeight="1">
      <c r="A859" s="70" t="s">
        <v>4447</v>
      </c>
      <c r="B859" s="68">
        <v>378.0</v>
      </c>
      <c r="C859" s="69">
        <v>1.0</v>
      </c>
      <c r="D859" s="69">
        <v>20.0</v>
      </c>
      <c r="E859" s="70" t="s">
        <v>5135</v>
      </c>
      <c r="F859" s="69">
        <v>273.0</v>
      </c>
      <c r="G859" s="69">
        <v>40.0</v>
      </c>
      <c r="H859" s="69">
        <v>37.0</v>
      </c>
    </row>
    <row r="860" ht="14.25" customHeight="1">
      <c r="A860" s="70" t="s">
        <v>4447</v>
      </c>
      <c r="B860" s="68">
        <v>381.0</v>
      </c>
      <c r="C860" s="69">
        <v>1.0</v>
      </c>
      <c r="D860" s="69">
        <v>30.0</v>
      </c>
      <c r="E860" s="70" t="s">
        <v>5136</v>
      </c>
      <c r="F860" s="69">
        <v>162.0</v>
      </c>
      <c r="G860" s="69">
        <v>27.0</v>
      </c>
      <c r="H860" s="69">
        <v>6.0</v>
      </c>
    </row>
    <row r="861" ht="14.25" customHeight="1">
      <c r="A861" s="70" t="s">
        <v>4447</v>
      </c>
      <c r="B861" s="68">
        <v>381.0</v>
      </c>
      <c r="C861" s="69">
        <v>1.0</v>
      </c>
      <c r="D861" s="69">
        <v>40.0</v>
      </c>
      <c r="E861" s="70" t="s">
        <v>5137</v>
      </c>
      <c r="F861" s="69">
        <v>399.0</v>
      </c>
      <c r="G861" s="69">
        <v>73.0</v>
      </c>
      <c r="H861" s="69">
        <v>18.0</v>
      </c>
    </row>
    <row r="862" ht="14.25" customHeight="1">
      <c r="A862" s="70" t="s">
        <v>4447</v>
      </c>
      <c r="B862" s="68">
        <v>381.0</v>
      </c>
      <c r="C862" s="69">
        <v>1.0</v>
      </c>
      <c r="D862" s="69">
        <v>90.0</v>
      </c>
      <c r="E862" s="70" t="s">
        <v>2271</v>
      </c>
      <c r="F862" s="69">
        <v>150.0</v>
      </c>
      <c r="G862" s="69">
        <v>26.0</v>
      </c>
      <c r="H862" s="69">
        <v>7.0</v>
      </c>
    </row>
    <row r="863" ht="14.25" customHeight="1">
      <c r="A863" s="70" t="s">
        <v>4447</v>
      </c>
      <c r="B863" s="68">
        <v>381.0</v>
      </c>
      <c r="C863" s="69">
        <v>1.0</v>
      </c>
      <c r="D863" s="69">
        <v>200.0</v>
      </c>
      <c r="E863" s="70" t="s">
        <v>5138</v>
      </c>
      <c r="F863" s="69">
        <v>634.0</v>
      </c>
      <c r="G863" s="69">
        <v>66.0</v>
      </c>
      <c r="H863" s="69">
        <v>19.0</v>
      </c>
    </row>
    <row r="864" ht="14.25" customHeight="1">
      <c r="A864" s="70" t="s">
        <v>4447</v>
      </c>
      <c r="B864" s="68">
        <v>390.0</v>
      </c>
      <c r="C864" s="69">
        <v>1.0</v>
      </c>
      <c r="D864" s="69">
        <v>222.0</v>
      </c>
      <c r="E864" s="70" t="s">
        <v>5139</v>
      </c>
      <c r="F864" s="69">
        <v>211.0</v>
      </c>
      <c r="G864" s="69">
        <v>38.0</v>
      </c>
      <c r="H864" s="69">
        <v>18.0</v>
      </c>
    </row>
    <row r="865" ht="14.25" customHeight="1">
      <c r="A865" s="70" t="s">
        <v>4447</v>
      </c>
      <c r="B865" s="68">
        <v>390.0</v>
      </c>
      <c r="C865" s="69">
        <v>1.0</v>
      </c>
      <c r="D865" s="69">
        <v>224.0</v>
      </c>
      <c r="E865" s="70" t="s">
        <v>5140</v>
      </c>
      <c r="F865" s="69">
        <v>231.0</v>
      </c>
      <c r="G865" s="69">
        <v>49.0</v>
      </c>
      <c r="H865" s="69">
        <v>15.0</v>
      </c>
    </row>
    <row r="866" ht="14.25" customHeight="1">
      <c r="A866" s="70" t="s">
        <v>4447</v>
      </c>
      <c r="B866" s="68">
        <v>391.0</v>
      </c>
      <c r="C866" s="69">
        <v>1.0</v>
      </c>
      <c r="D866" s="69">
        <v>10.0</v>
      </c>
      <c r="E866" s="70" t="s">
        <v>5141</v>
      </c>
      <c r="F866" s="69">
        <v>272.0</v>
      </c>
      <c r="G866" s="69">
        <v>24.0</v>
      </c>
      <c r="H866" s="69">
        <v>13.0</v>
      </c>
    </row>
    <row r="867" ht="14.25" customHeight="1">
      <c r="A867" s="70" t="s">
        <v>4447</v>
      </c>
      <c r="B867" s="68">
        <v>391.0</v>
      </c>
      <c r="C867" s="69">
        <v>1.0</v>
      </c>
      <c r="D867" s="69">
        <v>20.0</v>
      </c>
      <c r="E867" s="70" t="s">
        <v>5142</v>
      </c>
      <c r="F867" s="69">
        <v>246.0</v>
      </c>
      <c r="G867" s="69">
        <v>33.0</v>
      </c>
      <c r="H867" s="69">
        <v>11.0</v>
      </c>
    </row>
    <row r="868" ht="14.25" customHeight="1">
      <c r="A868" s="70" t="s">
        <v>4447</v>
      </c>
      <c r="B868" s="68">
        <v>397.0</v>
      </c>
      <c r="C868" s="69">
        <v>52.0</v>
      </c>
      <c r="D868" s="69">
        <v>10.0</v>
      </c>
      <c r="E868" s="70" t="s">
        <v>2277</v>
      </c>
      <c r="F868" s="69">
        <v>41.0</v>
      </c>
      <c r="G868" s="69">
        <v>7.0</v>
      </c>
      <c r="H868" s="69">
        <v>2.0</v>
      </c>
    </row>
    <row r="869" ht="14.25" customHeight="1">
      <c r="A869" s="70" t="s">
        <v>4447</v>
      </c>
      <c r="B869" s="68">
        <v>397.0</v>
      </c>
      <c r="C869" s="69">
        <v>52.0</v>
      </c>
      <c r="D869" s="69">
        <v>11.0</v>
      </c>
      <c r="E869" s="70" t="s">
        <v>5143</v>
      </c>
      <c r="F869" s="69">
        <v>8.0</v>
      </c>
      <c r="G869" s="69">
        <v>4.0</v>
      </c>
      <c r="H869" s="69">
        <v>1.0</v>
      </c>
    </row>
    <row r="870" ht="14.25" customHeight="1">
      <c r="A870" s="70" t="s">
        <v>4447</v>
      </c>
      <c r="B870" s="68">
        <v>397.0</v>
      </c>
      <c r="C870" s="69">
        <v>52.0</v>
      </c>
      <c r="D870" s="69">
        <v>12.0</v>
      </c>
      <c r="E870" s="70" t="s">
        <v>2279</v>
      </c>
      <c r="F870" s="69">
        <v>12.0</v>
      </c>
      <c r="G870" s="69">
        <v>5.0</v>
      </c>
      <c r="H870" s="69">
        <v>1.0</v>
      </c>
    </row>
    <row r="871" ht="14.25" customHeight="1">
      <c r="A871" s="70" t="s">
        <v>4447</v>
      </c>
      <c r="B871" s="68">
        <v>398.0</v>
      </c>
      <c r="C871" s="69">
        <v>52.0</v>
      </c>
      <c r="D871" s="69">
        <v>10.0</v>
      </c>
      <c r="E871" s="70" t="s">
        <v>5144</v>
      </c>
      <c r="F871" s="69">
        <v>18.0</v>
      </c>
      <c r="G871" s="69">
        <v>8.0</v>
      </c>
      <c r="H871" s="69">
        <v>1.0</v>
      </c>
    </row>
    <row r="872" ht="14.25" customHeight="1">
      <c r="A872" s="70" t="s">
        <v>4447</v>
      </c>
      <c r="B872" s="68">
        <v>402.0</v>
      </c>
      <c r="C872" s="69">
        <v>1.0</v>
      </c>
      <c r="D872" s="69">
        <v>10.0</v>
      </c>
      <c r="E872" s="70" t="s">
        <v>5145</v>
      </c>
      <c r="F872" s="69">
        <v>78.0</v>
      </c>
      <c r="G872" s="69">
        <v>17.0</v>
      </c>
      <c r="H872" s="69">
        <v>12.0</v>
      </c>
    </row>
    <row r="873" ht="14.25" customHeight="1">
      <c r="A873" s="70" t="s">
        <v>4447</v>
      </c>
      <c r="B873" s="68">
        <v>402.0</v>
      </c>
      <c r="C873" s="69">
        <v>1.0</v>
      </c>
      <c r="D873" s="69">
        <v>20.0</v>
      </c>
      <c r="E873" s="70" t="s">
        <v>2281</v>
      </c>
      <c r="F873" s="69">
        <v>41.0</v>
      </c>
      <c r="G873" s="69">
        <v>7.0</v>
      </c>
      <c r="H873" s="69">
        <v>3.0</v>
      </c>
    </row>
    <row r="874" ht="14.25" customHeight="1">
      <c r="A874" s="70" t="s">
        <v>4447</v>
      </c>
      <c r="B874" s="68">
        <v>402.0</v>
      </c>
      <c r="C874" s="69">
        <v>1.0</v>
      </c>
      <c r="D874" s="69">
        <v>90.0</v>
      </c>
      <c r="E874" s="70" t="s">
        <v>5146</v>
      </c>
      <c r="F874" s="69">
        <v>25.0</v>
      </c>
      <c r="G874" s="69">
        <v>2.0</v>
      </c>
      <c r="H874" s="69">
        <v>0.0</v>
      </c>
    </row>
    <row r="875" ht="14.25" customHeight="1">
      <c r="A875" s="70" t="s">
        <v>4447</v>
      </c>
      <c r="B875" s="68">
        <v>403.0</v>
      </c>
      <c r="C875" s="69">
        <v>1.0</v>
      </c>
      <c r="D875" s="69">
        <v>10.0</v>
      </c>
      <c r="E875" s="70" t="s">
        <v>2283</v>
      </c>
      <c r="F875" s="69">
        <v>89.0</v>
      </c>
      <c r="G875" s="69">
        <v>7.0</v>
      </c>
      <c r="H875" s="69">
        <v>10.0</v>
      </c>
    </row>
    <row r="876" ht="14.25" customHeight="1">
      <c r="A876" s="70" t="s">
        <v>4447</v>
      </c>
      <c r="B876" s="68">
        <v>404.0</v>
      </c>
      <c r="C876" s="69">
        <v>1.0</v>
      </c>
      <c r="D876" s="69">
        <v>10.0</v>
      </c>
      <c r="E876" s="70" t="s">
        <v>5147</v>
      </c>
      <c r="F876" s="69">
        <v>137.0</v>
      </c>
      <c r="G876" s="69">
        <v>22.0</v>
      </c>
      <c r="H876" s="69">
        <v>23.0</v>
      </c>
    </row>
    <row r="877" ht="14.25" customHeight="1">
      <c r="A877" s="70" t="s">
        <v>4447</v>
      </c>
      <c r="B877" s="68">
        <v>404.0</v>
      </c>
      <c r="C877" s="69">
        <v>1.0</v>
      </c>
      <c r="D877" s="69">
        <v>20.0</v>
      </c>
      <c r="E877" s="70" t="s">
        <v>5148</v>
      </c>
      <c r="F877" s="69">
        <v>1.0</v>
      </c>
      <c r="G877" s="69">
        <v>0.0</v>
      </c>
      <c r="H877" s="69">
        <v>0.0</v>
      </c>
    </row>
    <row r="878" ht="14.25" customHeight="1">
      <c r="A878" s="70" t="s">
        <v>4447</v>
      </c>
      <c r="B878" s="68">
        <v>413.0</v>
      </c>
      <c r="C878" s="69">
        <v>1.0</v>
      </c>
      <c r="D878" s="69">
        <v>1.0</v>
      </c>
      <c r="E878" s="70" t="s">
        <v>5149</v>
      </c>
      <c r="F878" s="69">
        <v>837.0</v>
      </c>
      <c r="G878" s="69">
        <v>193.0</v>
      </c>
      <c r="H878" s="69">
        <v>44.0</v>
      </c>
    </row>
    <row r="879" ht="14.25" customHeight="1">
      <c r="A879" s="70" t="s">
        <v>4447</v>
      </c>
      <c r="B879" s="68">
        <v>413.0</v>
      </c>
      <c r="C879" s="69">
        <v>1.0</v>
      </c>
      <c r="D879" s="69">
        <v>2.0</v>
      </c>
      <c r="E879" s="70" t="s">
        <v>5150</v>
      </c>
      <c r="F879" s="69">
        <v>535.0</v>
      </c>
      <c r="G879" s="69">
        <v>215.0</v>
      </c>
      <c r="H879" s="69">
        <v>35.0</v>
      </c>
    </row>
    <row r="880" ht="14.25" customHeight="1">
      <c r="A880" s="70" t="s">
        <v>4447</v>
      </c>
      <c r="B880" s="68">
        <v>413.0</v>
      </c>
      <c r="C880" s="69">
        <v>1.0</v>
      </c>
      <c r="D880" s="69">
        <v>3.0</v>
      </c>
      <c r="E880" s="70" t="s">
        <v>5151</v>
      </c>
      <c r="F880" s="69">
        <v>348.0</v>
      </c>
      <c r="G880" s="69">
        <v>125.0</v>
      </c>
      <c r="H880" s="69">
        <v>21.0</v>
      </c>
    </row>
    <row r="881" ht="14.25" customHeight="1">
      <c r="A881" s="70" t="s">
        <v>4447</v>
      </c>
      <c r="B881" s="68">
        <v>413.0</v>
      </c>
      <c r="C881" s="69">
        <v>1.0</v>
      </c>
      <c r="D881" s="69">
        <v>6.0</v>
      </c>
      <c r="E881" s="70" t="s">
        <v>5152</v>
      </c>
      <c r="F881" s="69">
        <v>726.0</v>
      </c>
      <c r="G881" s="69">
        <v>265.0</v>
      </c>
      <c r="H881" s="69">
        <v>36.0</v>
      </c>
    </row>
    <row r="882" ht="14.25" customHeight="1">
      <c r="A882" s="70" t="s">
        <v>4447</v>
      </c>
      <c r="B882" s="68">
        <v>413.0</v>
      </c>
      <c r="C882" s="69">
        <v>1.0</v>
      </c>
      <c r="D882" s="69">
        <v>8.0</v>
      </c>
      <c r="E882" s="70" t="s">
        <v>5153</v>
      </c>
      <c r="F882" s="69">
        <v>51.0</v>
      </c>
      <c r="G882" s="69">
        <v>24.0</v>
      </c>
      <c r="H882" s="69">
        <v>3.0</v>
      </c>
    </row>
    <row r="883" ht="14.25" customHeight="1">
      <c r="A883" s="70" t="s">
        <v>4447</v>
      </c>
      <c r="B883" s="68">
        <v>413.0</v>
      </c>
      <c r="C883" s="69">
        <v>1.0</v>
      </c>
      <c r="D883" s="69">
        <v>9.0</v>
      </c>
      <c r="E883" s="70" t="s">
        <v>2291</v>
      </c>
      <c r="F883" s="69">
        <v>1.0</v>
      </c>
      <c r="G883" s="69">
        <v>1.0</v>
      </c>
      <c r="H883" s="69">
        <v>0.0</v>
      </c>
    </row>
    <row r="884" ht="14.25" customHeight="1">
      <c r="A884" s="70" t="s">
        <v>4447</v>
      </c>
      <c r="B884" s="68">
        <v>413.0</v>
      </c>
      <c r="C884" s="69">
        <v>1.0</v>
      </c>
      <c r="D884" s="69">
        <v>16.0</v>
      </c>
      <c r="E884" s="70" t="s">
        <v>5154</v>
      </c>
      <c r="F884" s="69">
        <v>95.0</v>
      </c>
      <c r="G884" s="69">
        <v>26.0</v>
      </c>
      <c r="H884" s="69">
        <v>8.0</v>
      </c>
    </row>
    <row r="885" ht="14.25" customHeight="1">
      <c r="A885" s="70" t="s">
        <v>4447</v>
      </c>
      <c r="B885" s="68">
        <v>414.0</v>
      </c>
      <c r="C885" s="69">
        <v>1.0</v>
      </c>
      <c r="D885" s="69">
        <v>1.0</v>
      </c>
      <c r="E885" s="70" t="s">
        <v>5155</v>
      </c>
      <c r="F885" s="69">
        <v>238.0</v>
      </c>
      <c r="G885" s="69">
        <v>49.0</v>
      </c>
      <c r="H885" s="69">
        <v>4.0</v>
      </c>
    </row>
    <row r="886" ht="14.25" customHeight="1">
      <c r="A886" s="70" t="s">
        <v>4447</v>
      </c>
      <c r="B886" s="68">
        <v>414.0</v>
      </c>
      <c r="C886" s="69">
        <v>1.0</v>
      </c>
      <c r="D886" s="69">
        <v>2.0</v>
      </c>
      <c r="E886" s="70" t="s">
        <v>5156</v>
      </c>
      <c r="F886" s="69">
        <v>285.0</v>
      </c>
      <c r="G886" s="69">
        <v>42.0</v>
      </c>
      <c r="H886" s="69">
        <v>14.0</v>
      </c>
    </row>
    <row r="887" ht="14.25" customHeight="1">
      <c r="A887" s="70" t="s">
        <v>4447</v>
      </c>
      <c r="B887" s="68">
        <v>415.0</v>
      </c>
      <c r="C887" s="69">
        <v>1.0</v>
      </c>
      <c r="D887" s="69">
        <v>10.0</v>
      </c>
      <c r="E887" s="70" t="s">
        <v>5157</v>
      </c>
      <c r="F887" s="69">
        <v>117.0</v>
      </c>
      <c r="G887" s="69">
        <v>39.0</v>
      </c>
      <c r="H887" s="69">
        <v>15.0</v>
      </c>
    </row>
    <row r="888" ht="14.25" customHeight="1">
      <c r="A888" s="70" t="s">
        <v>4447</v>
      </c>
      <c r="B888" s="68">
        <v>415.0</v>
      </c>
      <c r="C888" s="69">
        <v>1.0</v>
      </c>
      <c r="D888" s="69">
        <v>40.0</v>
      </c>
      <c r="E888" s="70" t="s">
        <v>2296</v>
      </c>
      <c r="F888" s="69">
        <v>46.0</v>
      </c>
      <c r="G888" s="69">
        <v>23.0</v>
      </c>
      <c r="H888" s="69">
        <v>8.0</v>
      </c>
    </row>
    <row r="889" ht="14.25" customHeight="1">
      <c r="A889" s="70" t="s">
        <v>4447</v>
      </c>
      <c r="B889" s="68">
        <v>423.0</v>
      </c>
      <c r="C889" s="69">
        <v>1.0</v>
      </c>
      <c r="D889" s="69">
        <v>10.0</v>
      </c>
      <c r="E889" s="70" t="s">
        <v>5158</v>
      </c>
      <c r="F889" s="69">
        <v>762.0</v>
      </c>
      <c r="G889" s="69">
        <v>164.0</v>
      </c>
      <c r="H889" s="69">
        <v>65.0</v>
      </c>
    </row>
    <row r="890" ht="14.25" customHeight="1">
      <c r="A890" s="70" t="s">
        <v>4447</v>
      </c>
      <c r="B890" s="68">
        <v>423.0</v>
      </c>
      <c r="C890" s="69">
        <v>1.0</v>
      </c>
      <c r="D890" s="69">
        <v>20.0</v>
      </c>
      <c r="E890" s="70" t="s">
        <v>5159</v>
      </c>
      <c r="F890" s="69">
        <v>596.0</v>
      </c>
      <c r="G890" s="69">
        <v>94.0</v>
      </c>
      <c r="H890" s="69">
        <v>41.0</v>
      </c>
    </row>
    <row r="891" ht="14.25" customHeight="1">
      <c r="A891" s="70" t="s">
        <v>4447</v>
      </c>
      <c r="B891" s="68">
        <v>423.0</v>
      </c>
      <c r="C891" s="69">
        <v>1.0</v>
      </c>
      <c r="D891" s="69">
        <v>30.0</v>
      </c>
      <c r="E891" s="70" t="s">
        <v>5160</v>
      </c>
      <c r="F891" s="69">
        <v>927.0</v>
      </c>
      <c r="G891" s="69">
        <v>105.0</v>
      </c>
      <c r="H891" s="69">
        <v>59.0</v>
      </c>
    </row>
    <row r="892" ht="14.25" customHeight="1">
      <c r="A892" s="70" t="s">
        <v>4447</v>
      </c>
      <c r="B892" s="68">
        <v>423.0</v>
      </c>
      <c r="C892" s="69">
        <v>1.0</v>
      </c>
      <c r="D892" s="69">
        <v>35.0</v>
      </c>
      <c r="E892" s="70" t="s">
        <v>5161</v>
      </c>
      <c r="F892" s="69">
        <v>12.0</v>
      </c>
      <c r="G892" s="69">
        <v>12.0</v>
      </c>
      <c r="H892" s="69">
        <v>0.0</v>
      </c>
    </row>
    <row r="893" ht="14.25" customHeight="1">
      <c r="A893" s="70" t="s">
        <v>4447</v>
      </c>
      <c r="B893" s="68">
        <v>423.0</v>
      </c>
      <c r="C893" s="69">
        <v>1.0</v>
      </c>
      <c r="D893" s="69">
        <v>60.0</v>
      </c>
      <c r="E893" s="70" t="s">
        <v>5162</v>
      </c>
      <c r="F893" s="69">
        <v>402.0</v>
      </c>
      <c r="G893" s="69">
        <v>96.0</v>
      </c>
      <c r="H893" s="69">
        <v>25.0</v>
      </c>
    </row>
    <row r="894" ht="14.25" customHeight="1">
      <c r="A894" s="70" t="s">
        <v>4447</v>
      </c>
      <c r="B894" s="68">
        <v>423.0</v>
      </c>
      <c r="C894" s="69">
        <v>1.0</v>
      </c>
      <c r="D894" s="69">
        <v>70.0</v>
      </c>
      <c r="E894" s="70" t="s">
        <v>5163</v>
      </c>
      <c r="F894" s="69">
        <v>4.0</v>
      </c>
      <c r="G894" s="69">
        <v>3.0</v>
      </c>
      <c r="H894" s="69">
        <v>1.0</v>
      </c>
    </row>
    <row r="895" ht="14.25" customHeight="1">
      <c r="A895" s="70" t="s">
        <v>4447</v>
      </c>
      <c r="B895" s="68">
        <v>423.0</v>
      </c>
      <c r="C895" s="69">
        <v>1.0</v>
      </c>
      <c r="D895" s="69">
        <v>72.0</v>
      </c>
      <c r="E895" s="70" t="s">
        <v>5164</v>
      </c>
      <c r="F895" s="69">
        <v>5.0</v>
      </c>
      <c r="G895" s="69">
        <v>1.0</v>
      </c>
      <c r="H895" s="69">
        <v>0.0</v>
      </c>
    </row>
    <row r="896" ht="14.25" customHeight="1">
      <c r="A896" s="70" t="s">
        <v>4447</v>
      </c>
      <c r="B896" s="68">
        <v>423.0</v>
      </c>
      <c r="C896" s="69">
        <v>1.0</v>
      </c>
      <c r="D896" s="69">
        <v>75.0</v>
      </c>
      <c r="E896" s="70" t="s">
        <v>5165</v>
      </c>
      <c r="F896" s="69">
        <v>40.0</v>
      </c>
      <c r="G896" s="69">
        <v>17.0</v>
      </c>
      <c r="H896" s="69">
        <v>10.0</v>
      </c>
    </row>
    <row r="897" ht="14.25" customHeight="1">
      <c r="A897" s="70" t="s">
        <v>4447</v>
      </c>
      <c r="B897" s="68">
        <v>423.0</v>
      </c>
      <c r="C897" s="69">
        <v>1.0</v>
      </c>
      <c r="D897" s="69">
        <v>90.0</v>
      </c>
      <c r="E897" s="70" t="s">
        <v>5166</v>
      </c>
      <c r="F897" s="69">
        <v>13.0</v>
      </c>
      <c r="G897" s="69">
        <v>4.0</v>
      </c>
      <c r="H897" s="69">
        <v>0.0</v>
      </c>
    </row>
    <row r="898" ht="14.25" customHeight="1">
      <c r="A898" s="70" t="s">
        <v>4447</v>
      </c>
      <c r="B898" s="68">
        <v>424.0</v>
      </c>
      <c r="C898" s="69">
        <v>1.0</v>
      </c>
      <c r="D898" s="69">
        <v>10.0</v>
      </c>
      <c r="E898" s="70" t="s">
        <v>5167</v>
      </c>
      <c r="F898" s="69">
        <v>242.0</v>
      </c>
      <c r="G898" s="69">
        <v>30.0</v>
      </c>
      <c r="H898" s="69">
        <v>31.0</v>
      </c>
    </row>
    <row r="899" ht="14.25" customHeight="1">
      <c r="A899" s="70" t="s">
        <v>4447</v>
      </c>
      <c r="B899" s="68">
        <v>424.0</v>
      </c>
      <c r="C899" s="69">
        <v>1.0</v>
      </c>
      <c r="D899" s="69">
        <v>20.0</v>
      </c>
      <c r="E899" s="70" t="s">
        <v>5168</v>
      </c>
      <c r="F899" s="69">
        <v>244.0</v>
      </c>
      <c r="G899" s="69">
        <v>27.0</v>
      </c>
      <c r="H899" s="69">
        <v>27.0</v>
      </c>
    </row>
    <row r="900" ht="14.25" customHeight="1">
      <c r="A900" s="70" t="s">
        <v>4447</v>
      </c>
      <c r="B900" s="68">
        <v>432.0</v>
      </c>
      <c r="C900" s="69">
        <v>1.0</v>
      </c>
      <c r="D900" s="69">
        <v>10.0</v>
      </c>
      <c r="E900" s="70" t="s">
        <v>5169</v>
      </c>
      <c r="F900" s="69">
        <v>341.0</v>
      </c>
      <c r="G900" s="69">
        <v>239.0</v>
      </c>
      <c r="H900" s="69">
        <v>31.0</v>
      </c>
    </row>
    <row r="901" ht="14.25" customHeight="1">
      <c r="A901" s="70" t="s">
        <v>4447</v>
      </c>
      <c r="B901" s="68">
        <v>432.0</v>
      </c>
      <c r="C901" s="69">
        <v>1.0</v>
      </c>
      <c r="D901" s="69">
        <v>20.0</v>
      </c>
      <c r="E901" s="70" t="s">
        <v>5170</v>
      </c>
      <c r="F901" s="69">
        <v>272.0</v>
      </c>
      <c r="G901" s="69">
        <v>154.0</v>
      </c>
      <c r="H901" s="69">
        <v>23.0</v>
      </c>
    </row>
    <row r="902" ht="14.25" customHeight="1">
      <c r="A902" s="70" t="s">
        <v>4447</v>
      </c>
      <c r="B902" s="68">
        <v>432.0</v>
      </c>
      <c r="C902" s="69">
        <v>1.0</v>
      </c>
      <c r="D902" s="69">
        <v>40.0</v>
      </c>
      <c r="E902" s="70" t="s">
        <v>5171</v>
      </c>
      <c r="F902" s="69">
        <v>46.0</v>
      </c>
      <c r="G902" s="69">
        <v>35.0</v>
      </c>
      <c r="H902" s="69">
        <v>0.0</v>
      </c>
    </row>
    <row r="903" ht="14.25" customHeight="1">
      <c r="A903" s="70" t="s">
        <v>4447</v>
      </c>
      <c r="B903" s="68">
        <v>435.0</v>
      </c>
      <c r="C903" s="69">
        <v>1.0</v>
      </c>
      <c r="D903" s="69">
        <v>10.0</v>
      </c>
      <c r="E903" s="70" t="s">
        <v>5172</v>
      </c>
      <c r="F903" s="69">
        <v>177.0</v>
      </c>
      <c r="G903" s="69">
        <v>90.0</v>
      </c>
      <c r="H903" s="69">
        <v>11.0</v>
      </c>
    </row>
    <row r="904" ht="14.25" customHeight="1">
      <c r="A904" s="70" t="s">
        <v>4447</v>
      </c>
      <c r="B904" s="68">
        <v>435.0</v>
      </c>
      <c r="C904" s="69">
        <v>1.0</v>
      </c>
      <c r="D904" s="69">
        <v>20.0</v>
      </c>
      <c r="E904" s="70" t="s">
        <v>5173</v>
      </c>
      <c r="F904" s="69">
        <v>268.0</v>
      </c>
      <c r="G904" s="69">
        <v>140.0</v>
      </c>
      <c r="H904" s="69">
        <v>19.0</v>
      </c>
    </row>
    <row r="905" ht="14.25" customHeight="1">
      <c r="A905" s="70" t="s">
        <v>4447</v>
      </c>
      <c r="B905" s="68">
        <v>435.0</v>
      </c>
      <c r="C905" s="69">
        <v>1.0</v>
      </c>
      <c r="D905" s="69">
        <v>30.0</v>
      </c>
      <c r="E905" s="70" t="s">
        <v>5174</v>
      </c>
      <c r="F905" s="69">
        <v>221.0</v>
      </c>
      <c r="G905" s="69">
        <v>104.0</v>
      </c>
      <c r="H905" s="69">
        <v>12.0</v>
      </c>
    </row>
    <row r="906" ht="14.25" customHeight="1">
      <c r="A906" s="70" t="s">
        <v>4447</v>
      </c>
      <c r="B906" s="68">
        <v>435.0</v>
      </c>
      <c r="C906" s="69">
        <v>1.0</v>
      </c>
      <c r="D906" s="69">
        <v>40.0</v>
      </c>
      <c r="E906" s="70" t="s">
        <v>5175</v>
      </c>
      <c r="F906" s="69">
        <v>28.0</v>
      </c>
      <c r="G906" s="69">
        <v>11.0</v>
      </c>
      <c r="H906" s="69">
        <v>1.0</v>
      </c>
    </row>
    <row r="907" ht="14.25" customHeight="1">
      <c r="A907" s="70" t="s">
        <v>4447</v>
      </c>
      <c r="B907" s="68">
        <v>441.0</v>
      </c>
      <c r="C907" s="69">
        <v>1.0</v>
      </c>
      <c r="D907" s="69">
        <v>10.0</v>
      </c>
      <c r="E907" s="70" t="s">
        <v>5176</v>
      </c>
      <c r="F907" s="69">
        <v>133.0</v>
      </c>
      <c r="G907" s="69">
        <v>21.0</v>
      </c>
      <c r="H907" s="69">
        <v>14.0</v>
      </c>
    </row>
    <row r="908" ht="14.25" customHeight="1">
      <c r="A908" s="70" t="s">
        <v>4447</v>
      </c>
      <c r="B908" s="68">
        <v>441.0</v>
      </c>
      <c r="C908" s="69">
        <v>1.0</v>
      </c>
      <c r="D908" s="69">
        <v>20.0</v>
      </c>
      <c r="E908" s="70" t="s">
        <v>5177</v>
      </c>
      <c r="F908" s="69">
        <v>204.0</v>
      </c>
      <c r="G908" s="69">
        <v>23.0</v>
      </c>
      <c r="H908" s="69">
        <v>20.0</v>
      </c>
    </row>
    <row r="909" ht="14.25" customHeight="1">
      <c r="A909" s="70" t="s">
        <v>4447</v>
      </c>
      <c r="B909" s="68">
        <v>441.0</v>
      </c>
      <c r="C909" s="69">
        <v>1.0</v>
      </c>
      <c r="D909" s="69">
        <v>30.0</v>
      </c>
      <c r="E909" s="70" t="s">
        <v>5178</v>
      </c>
      <c r="F909" s="69">
        <v>93.0</v>
      </c>
      <c r="G909" s="69">
        <v>12.0</v>
      </c>
      <c r="H909" s="69">
        <v>12.0</v>
      </c>
    </row>
    <row r="910" ht="14.25" customHeight="1">
      <c r="A910" s="70" t="s">
        <v>4447</v>
      </c>
      <c r="B910" s="68">
        <v>447.0</v>
      </c>
      <c r="C910" s="69">
        <v>1.0</v>
      </c>
      <c r="D910" s="69">
        <v>1.0</v>
      </c>
      <c r="E910" s="70" t="s">
        <v>5179</v>
      </c>
      <c r="F910" s="69">
        <v>72.0</v>
      </c>
      <c r="G910" s="69">
        <v>14.0</v>
      </c>
      <c r="H910" s="69">
        <v>12.0</v>
      </c>
    </row>
    <row r="911" ht="14.25" customHeight="1">
      <c r="A911" s="70" t="s">
        <v>4447</v>
      </c>
      <c r="B911" s="68">
        <v>447.0</v>
      </c>
      <c r="C911" s="69">
        <v>1.0</v>
      </c>
      <c r="D911" s="69">
        <v>3.0</v>
      </c>
      <c r="E911" s="70" t="s">
        <v>5180</v>
      </c>
      <c r="F911" s="69">
        <v>73.0</v>
      </c>
      <c r="G911" s="69">
        <v>12.0</v>
      </c>
      <c r="H911" s="69">
        <v>14.0</v>
      </c>
    </row>
    <row r="912" ht="14.25" customHeight="1">
      <c r="A912" s="70" t="s">
        <v>4447</v>
      </c>
      <c r="B912" s="68">
        <v>458.0</v>
      </c>
      <c r="C912" s="69">
        <v>1.0</v>
      </c>
      <c r="D912" s="69">
        <v>10.0</v>
      </c>
      <c r="E912" s="70" t="s">
        <v>5181</v>
      </c>
      <c r="F912" s="69">
        <v>139.0</v>
      </c>
      <c r="G912" s="69">
        <v>52.0</v>
      </c>
      <c r="H912" s="69">
        <v>19.0</v>
      </c>
    </row>
    <row r="913" ht="14.25" customHeight="1">
      <c r="A913" s="70" t="s">
        <v>4447</v>
      </c>
      <c r="B913" s="68">
        <v>458.0</v>
      </c>
      <c r="C913" s="69">
        <v>1.0</v>
      </c>
      <c r="D913" s="69">
        <v>20.0</v>
      </c>
      <c r="E913" s="70" t="s">
        <v>5182</v>
      </c>
      <c r="F913" s="69">
        <v>94.0</v>
      </c>
      <c r="G913" s="69">
        <v>39.0</v>
      </c>
      <c r="H913" s="69">
        <v>12.0</v>
      </c>
    </row>
    <row r="914" ht="14.25" customHeight="1">
      <c r="A914" s="70" t="s">
        <v>4447</v>
      </c>
      <c r="B914" s="68">
        <v>463.0</v>
      </c>
      <c r="C914" s="69">
        <v>1.0</v>
      </c>
      <c r="D914" s="69">
        <v>10.0</v>
      </c>
      <c r="E914" s="70" t="s">
        <v>5183</v>
      </c>
      <c r="F914" s="69">
        <v>395.0</v>
      </c>
      <c r="G914" s="69">
        <v>89.0</v>
      </c>
      <c r="H914" s="69">
        <v>25.0</v>
      </c>
    </row>
    <row r="915" ht="14.25" customHeight="1">
      <c r="A915" s="70" t="s">
        <v>4447</v>
      </c>
      <c r="B915" s="68">
        <v>463.0</v>
      </c>
      <c r="C915" s="69">
        <v>1.0</v>
      </c>
      <c r="D915" s="69">
        <v>20.0</v>
      </c>
      <c r="E915" s="70" t="s">
        <v>5184</v>
      </c>
      <c r="F915" s="69">
        <v>476.0</v>
      </c>
      <c r="G915" s="69">
        <v>51.0</v>
      </c>
      <c r="H915" s="69">
        <v>31.0</v>
      </c>
    </row>
    <row r="916" ht="14.25" customHeight="1">
      <c r="A916" s="70" t="s">
        <v>4447</v>
      </c>
      <c r="B916" s="68">
        <v>463.0</v>
      </c>
      <c r="C916" s="69">
        <v>1.0</v>
      </c>
      <c r="D916" s="69">
        <v>30.0</v>
      </c>
      <c r="E916" s="70" t="s">
        <v>5185</v>
      </c>
      <c r="F916" s="69">
        <v>62.0</v>
      </c>
      <c r="G916" s="69">
        <v>11.0</v>
      </c>
      <c r="H916" s="69">
        <v>2.0</v>
      </c>
    </row>
    <row r="917" ht="14.25" customHeight="1">
      <c r="A917" s="70" t="s">
        <v>4447</v>
      </c>
      <c r="B917" s="68">
        <v>465.0</v>
      </c>
      <c r="C917" s="69">
        <v>1.0</v>
      </c>
      <c r="D917" s="69">
        <v>10.0</v>
      </c>
      <c r="E917" s="70" t="s">
        <v>5186</v>
      </c>
      <c r="F917" s="69">
        <v>515.0</v>
      </c>
      <c r="G917" s="69">
        <v>126.0</v>
      </c>
      <c r="H917" s="69">
        <v>69.0</v>
      </c>
    </row>
    <row r="918" ht="14.25" customHeight="1">
      <c r="A918" s="70" t="s">
        <v>4447</v>
      </c>
      <c r="B918" s="68">
        <v>465.0</v>
      </c>
      <c r="C918" s="69">
        <v>1.0</v>
      </c>
      <c r="D918" s="69">
        <v>30.0</v>
      </c>
      <c r="E918" s="70" t="s">
        <v>2326</v>
      </c>
      <c r="F918" s="69">
        <v>466.0</v>
      </c>
      <c r="G918" s="69">
        <v>106.0</v>
      </c>
      <c r="H918" s="69">
        <v>46.0</v>
      </c>
    </row>
    <row r="919" ht="14.25" customHeight="1">
      <c r="A919" s="70" t="s">
        <v>4447</v>
      </c>
      <c r="B919" s="68">
        <v>465.0</v>
      </c>
      <c r="C919" s="69">
        <v>1.0</v>
      </c>
      <c r="D919" s="69">
        <v>40.0</v>
      </c>
      <c r="E919" s="70" t="s">
        <v>5187</v>
      </c>
      <c r="F919" s="69">
        <v>462.0</v>
      </c>
      <c r="G919" s="69">
        <v>81.0</v>
      </c>
      <c r="H919" s="69">
        <v>41.0</v>
      </c>
    </row>
    <row r="920" ht="14.25" customHeight="1">
      <c r="A920" s="70" t="s">
        <v>4447</v>
      </c>
      <c r="B920" s="68">
        <v>465.0</v>
      </c>
      <c r="C920" s="69">
        <v>1.0</v>
      </c>
      <c r="D920" s="69">
        <v>50.0</v>
      </c>
      <c r="E920" s="70" t="s">
        <v>5188</v>
      </c>
      <c r="F920" s="69">
        <v>11.0</v>
      </c>
      <c r="G920" s="69">
        <v>8.0</v>
      </c>
      <c r="H920" s="69">
        <v>0.0</v>
      </c>
    </row>
    <row r="921" ht="14.25" customHeight="1">
      <c r="A921" s="70" t="s">
        <v>4447</v>
      </c>
      <c r="B921" s="68">
        <v>465.0</v>
      </c>
      <c r="C921" s="69">
        <v>1.0</v>
      </c>
      <c r="D921" s="69">
        <v>110.0</v>
      </c>
      <c r="E921" s="70" t="s">
        <v>2329</v>
      </c>
      <c r="F921" s="69">
        <v>24.0</v>
      </c>
      <c r="G921" s="69">
        <v>4.0</v>
      </c>
      <c r="H921" s="69">
        <v>1.0</v>
      </c>
    </row>
    <row r="922" ht="14.25" customHeight="1">
      <c r="A922" s="70" t="s">
        <v>4447</v>
      </c>
      <c r="B922" s="68">
        <v>466.0</v>
      </c>
      <c r="C922" s="69">
        <v>1.0</v>
      </c>
      <c r="D922" s="69">
        <v>1.0</v>
      </c>
      <c r="E922" s="70" t="s">
        <v>5189</v>
      </c>
      <c r="F922" s="69">
        <v>380.0</v>
      </c>
      <c r="G922" s="69">
        <v>74.0</v>
      </c>
      <c r="H922" s="69">
        <v>24.0</v>
      </c>
    </row>
    <row r="923" ht="14.25" customHeight="1">
      <c r="A923" s="70" t="s">
        <v>4447</v>
      </c>
      <c r="B923" s="68">
        <v>466.0</v>
      </c>
      <c r="C923" s="69">
        <v>1.0</v>
      </c>
      <c r="D923" s="69">
        <v>2.0</v>
      </c>
      <c r="E923" s="70" t="s">
        <v>5190</v>
      </c>
      <c r="F923" s="69">
        <v>574.0</v>
      </c>
      <c r="G923" s="69">
        <v>59.0</v>
      </c>
      <c r="H923" s="69">
        <v>23.0</v>
      </c>
    </row>
    <row r="924" ht="14.25" customHeight="1">
      <c r="A924" s="70" t="s">
        <v>4447</v>
      </c>
      <c r="B924" s="68">
        <v>466.0</v>
      </c>
      <c r="C924" s="69">
        <v>1.0</v>
      </c>
      <c r="D924" s="69">
        <v>3.0</v>
      </c>
      <c r="E924" s="70" t="s">
        <v>5191</v>
      </c>
      <c r="F924" s="69">
        <v>313.0</v>
      </c>
      <c r="G924" s="69">
        <v>40.0</v>
      </c>
      <c r="H924" s="69">
        <v>21.0</v>
      </c>
    </row>
    <row r="925" ht="14.25" customHeight="1">
      <c r="A925" s="70" t="s">
        <v>4447</v>
      </c>
      <c r="B925" s="68">
        <v>466.0</v>
      </c>
      <c r="C925" s="69">
        <v>1.0</v>
      </c>
      <c r="D925" s="69">
        <v>4.0</v>
      </c>
      <c r="E925" s="70" t="s">
        <v>5192</v>
      </c>
      <c r="F925" s="69">
        <v>646.0</v>
      </c>
      <c r="G925" s="69">
        <v>73.0</v>
      </c>
      <c r="H925" s="69">
        <v>36.0</v>
      </c>
    </row>
    <row r="926" ht="14.25" customHeight="1">
      <c r="A926" s="70" t="s">
        <v>4447</v>
      </c>
      <c r="B926" s="68">
        <v>466.0</v>
      </c>
      <c r="C926" s="69">
        <v>1.0</v>
      </c>
      <c r="D926" s="69">
        <v>6.0</v>
      </c>
      <c r="E926" s="70" t="s">
        <v>5193</v>
      </c>
      <c r="F926" s="69">
        <v>92.0</v>
      </c>
      <c r="G926" s="69">
        <v>21.0</v>
      </c>
      <c r="H926" s="69">
        <v>8.0</v>
      </c>
    </row>
    <row r="927" ht="14.25" customHeight="1">
      <c r="A927" s="70" t="s">
        <v>4447</v>
      </c>
      <c r="B927" s="68">
        <v>473.0</v>
      </c>
      <c r="C927" s="69">
        <v>1.0</v>
      </c>
      <c r="D927" s="69">
        <v>10.0</v>
      </c>
      <c r="E927" s="70" t="s">
        <v>5194</v>
      </c>
      <c r="F927" s="69">
        <v>204.0</v>
      </c>
      <c r="G927" s="69">
        <v>98.0</v>
      </c>
      <c r="H927" s="69">
        <v>29.0</v>
      </c>
    </row>
    <row r="928" ht="14.25" customHeight="1">
      <c r="A928" s="70" t="s">
        <v>4447</v>
      </c>
      <c r="B928" s="68">
        <v>473.0</v>
      </c>
      <c r="C928" s="69">
        <v>1.0</v>
      </c>
      <c r="D928" s="69">
        <v>20.0</v>
      </c>
      <c r="E928" s="70" t="s">
        <v>5195</v>
      </c>
      <c r="F928" s="69">
        <v>189.0</v>
      </c>
      <c r="G928" s="69">
        <v>70.0</v>
      </c>
      <c r="H928" s="69">
        <v>26.0</v>
      </c>
    </row>
    <row r="929" ht="14.25" customHeight="1">
      <c r="A929" s="70" t="s">
        <v>4447</v>
      </c>
      <c r="B929" s="68">
        <v>473.0</v>
      </c>
      <c r="C929" s="69">
        <v>1.0</v>
      </c>
      <c r="D929" s="69">
        <v>40.0</v>
      </c>
      <c r="E929" s="70" t="s">
        <v>5196</v>
      </c>
      <c r="F929" s="69">
        <v>28.0</v>
      </c>
      <c r="G929" s="69">
        <v>4.0</v>
      </c>
      <c r="H929" s="69">
        <v>2.0</v>
      </c>
    </row>
    <row r="930" ht="14.25" customHeight="1">
      <c r="A930" s="70" t="s">
        <v>4447</v>
      </c>
      <c r="B930" s="68">
        <v>477.0</v>
      </c>
      <c r="C930" s="69">
        <v>1.0</v>
      </c>
      <c r="D930" s="69">
        <v>1.0</v>
      </c>
      <c r="E930" s="70" t="s">
        <v>2338</v>
      </c>
      <c r="F930" s="69">
        <v>656.0</v>
      </c>
      <c r="G930" s="69">
        <v>132.0</v>
      </c>
      <c r="H930" s="69">
        <v>61.0</v>
      </c>
    </row>
    <row r="931" ht="14.25" customHeight="1">
      <c r="A931" s="70" t="s">
        <v>4447</v>
      </c>
      <c r="B931" s="68">
        <v>477.0</v>
      </c>
      <c r="C931" s="69">
        <v>1.0</v>
      </c>
      <c r="D931" s="69">
        <v>10.0</v>
      </c>
      <c r="E931" s="70" t="s">
        <v>2339</v>
      </c>
      <c r="F931" s="69">
        <v>693.0</v>
      </c>
      <c r="G931" s="69">
        <v>103.0</v>
      </c>
      <c r="H931" s="69">
        <v>62.0</v>
      </c>
    </row>
    <row r="932" ht="14.25" customHeight="1">
      <c r="A932" s="70" t="s">
        <v>4447</v>
      </c>
      <c r="B932" s="68">
        <v>477.0</v>
      </c>
      <c r="C932" s="69">
        <v>1.0</v>
      </c>
      <c r="D932" s="69">
        <v>20.0</v>
      </c>
      <c r="E932" s="70" t="s">
        <v>2340</v>
      </c>
      <c r="F932" s="69">
        <v>745.0</v>
      </c>
      <c r="G932" s="69">
        <v>130.0</v>
      </c>
      <c r="H932" s="69">
        <v>69.0</v>
      </c>
    </row>
    <row r="933" ht="14.25" customHeight="1">
      <c r="A933" s="70" t="s">
        <v>4447</v>
      </c>
      <c r="B933" s="68">
        <v>477.0</v>
      </c>
      <c r="C933" s="69">
        <v>1.0</v>
      </c>
      <c r="D933" s="69">
        <v>30.0</v>
      </c>
      <c r="E933" s="70" t="s">
        <v>2341</v>
      </c>
      <c r="F933" s="69">
        <v>911.0</v>
      </c>
      <c r="G933" s="69">
        <v>94.0</v>
      </c>
      <c r="H933" s="69">
        <v>67.0</v>
      </c>
    </row>
    <row r="934" ht="14.25" customHeight="1">
      <c r="A934" s="70" t="s">
        <v>4447</v>
      </c>
      <c r="B934" s="68">
        <v>477.0</v>
      </c>
      <c r="C934" s="69">
        <v>1.0</v>
      </c>
      <c r="D934" s="69">
        <v>80.0</v>
      </c>
      <c r="E934" s="70" t="s">
        <v>5197</v>
      </c>
      <c r="F934" s="69">
        <v>97.0</v>
      </c>
      <c r="G934" s="69">
        <v>14.0</v>
      </c>
      <c r="H934" s="69">
        <v>5.0</v>
      </c>
    </row>
    <row r="935" ht="14.25" customHeight="1">
      <c r="A935" s="70" t="s">
        <v>4447</v>
      </c>
      <c r="B935" s="68">
        <v>477.0</v>
      </c>
      <c r="C935" s="69">
        <v>1.0</v>
      </c>
      <c r="D935" s="69">
        <v>100.0</v>
      </c>
      <c r="E935" s="70" t="s">
        <v>2343</v>
      </c>
      <c r="F935" s="69">
        <v>33.0</v>
      </c>
      <c r="G935" s="69">
        <v>17.0</v>
      </c>
      <c r="H935" s="69">
        <v>2.0</v>
      </c>
    </row>
    <row r="936" ht="14.25" customHeight="1">
      <c r="A936" s="70" t="s">
        <v>4447</v>
      </c>
      <c r="B936" s="68">
        <v>477.0</v>
      </c>
      <c r="C936" s="69">
        <v>1.0</v>
      </c>
      <c r="D936" s="69">
        <v>250.0</v>
      </c>
      <c r="E936" s="70" t="s">
        <v>2344</v>
      </c>
      <c r="F936" s="69">
        <v>9.0</v>
      </c>
      <c r="G936" s="69">
        <v>3.0</v>
      </c>
      <c r="H936" s="69">
        <v>0.0</v>
      </c>
    </row>
    <row r="937" ht="14.25" customHeight="1">
      <c r="A937" s="70" t="s">
        <v>4447</v>
      </c>
      <c r="B937" s="68">
        <v>477.0</v>
      </c>
      <c r="C937" s="69">
        <v>1.0</v>
      </c>
      <c r="D937" s="69">
        <v>600.0</v>
      </c>
      <c r="E937" s="70" t="s">
        <v>1556</v>
      </c>
      <c r="F937" s="69">
        <v>53.0</v>
      </c>
      <c r="G937" s="69">
        <v>10.0</v>
      </c>
      <c r="H937" s="69">
        <v>1.0</v>
      </c>
    </row>
    <row r="938" ht="14.25" customHeight="1">
      <c r="A938" s="70" t="s">
        <v>4447</v>
      </c>
      <c r="B938" s="68">
        <v>477.0</v>
      </c>
      <c r="C938" s="69">
        <v>1.0</v>
      </c>
      <c r="D938" s="69">
        <v>950.0</v>
      </c>
      <c r="E938" s="70" t="s">
        <v>2345</v>
      </c>
      <c r="F938" s="69">
        <v>14.0</v>
      </c>
      <c r="G938" s="69">
        <v>6.0</v>
      </c>
      <c r="H938" s="69">
        <v>1.0</v>
      </c>
    </row>
    <row r="939" ht="14.25" customHeight="1">
      <c r="A939" s="70" t="s">
        <v>4447</v>
      </c>
      <c r="B939" s="68">
        <v>480.0</v>
      </c>
      <c r="C939" s="69">
        <v>1.0</v>
      </c>
      <c r="D939" s="69">
        <v>10.0</v>
      </c>
      <c r="E939" s="70" t="s">
        <v>2346</v>
      </c>
      <c r="F939" s="69">
        <v>116.0</v>
      </c>
      <c r="G939" s="69">
        <v>55.0</v>
      </c>
      <c r="H939" s="69">
        <v>9.0</v>
      </c>
    </row>
    <row r="940" ht="14.25" customHeight="1">
      <c r="A940" s="70" t="s">
        <v>4447</v>
      </c>
      <c r="B940" s="68">
        <v>480.0</v>
      </c>
      <c r="C940" s="69">
        <v>1.0</v>
      </c>
      <c r="D940" s="69">
        <v>20.0</v>
      </c>
      <c r="E940" s="70" t="s">
        <v>2347</v>
      </c>
      <c r="F940" s="69">
        <v>104.0</v>
      </c>
      <c r="G940" s="69">
        <v>38.0</v>
      </c>
      <c r="H940" s="69">
        <v>13.0</v>
      </c>
    </row>
    <row r="941" ht="14.25" customHeight="1">
      <c r="A941" s="70" t="s">
        <v>4447</v>
      </c>
      <c r="B941" s="68">
        <v>480.0</v>
      </c>
      <c r="C941" s="69">
        <v>1.0</v>
      </c>
      <c r="D941" s="69">
        <v>30.0</v>
      </c>
      <c r="E941" s="70" t="s">
        <v>5198</v>
      </c>
      <c r="F941" s="69">
        <v>45.0</v>
      </c>
      <c r="G941" s="69">
        <v>45.0</v>
      </c>
      <c r="H941" s="69">
        <v>0.0</v>
      </c>
    </row>
    <row r="942" ht="14.25" customHeight="1">
      <c r="A942" s="70" t="s">
        <v>4447</v>
      </c>
      <c r="B942" s="68">
        <v>480.0</v>
      </c>
      <c r="C942" s="69">
        <v>1.0</v>
      </c>
      <c r="D942" s="69">
        <v>35.0</v>
      </c>
      <c r="E942" s="70" t="s">
        <v>5199</v>
      </c>
      <c r="F942" s="69">
        <v>21.0</v>
      </c>
      <c r="G942" s="69">
        <v>12.0</v>
      </c>
      <c r="H942" s="69">
        <v>0.0</v>
      </c>
    </row>
    <row r="943" ht="14.25" customHeight="1">
      <c r="A943" s="70" t="s">
        <v>4447</v>
      </c>
      <c r="B943" s="68">
        <v>480.0</v>
      </c>
      <c r="C943" s="69">
        <v>1.0</v>
      </c>
      <c r="D943" s="69">
        <v>50.0</v>
      </c>
      <c r="E943" s="70" t="s">
        <v>2350</v>
      </c>
      <c r="F943" s="69">
        <v>298.0</v>
      </c>
      <c r="G943" s="69">
        <v>137.0</v>
      </c>
      <c r="H943" s="69">
        <v>19.0</v>
      </c>
    </row>
    <row r="944" ht="14.25" customHeight="1">
      <c r="A944" s="70" t="s">
        <v>4447</v>
      </c>
      <c r="B944" s="68">
        <v>482.0</v>
      </c>
      <c r="C944" s="69">
        <v>1.0</v>
      </c>
      <c r="D944" s="69">
        <v>110.0</v>
      </c>
      <c r="E944" s="70" t="s">
        <v>4544</v>
      </c>
      <c r="F944" s="69">
        <v>405.0</v>
      </c>
      <c r="G944" s="69">
        <v>142.0</v>
      </c>
      <c r="H944" s="69">
        <v>50.0</v>
      </c>
    </row>
    <row r="945" ht="14.25" customHeight="1">
      <c r="A945" s="70" t="s">
        <v>4447</v>
      </c>
      <c r="B945" s="68">
        <v>482.0</v>
      </c>
      <c r="C945" s="69">
        <v>1.0</v>
      </c>
      <c r="D945" s="69">
        <v>120.0</v>
      </c>
      <c r="E945" s="70" t="s">
        <v>5200</v>
      </c>
      <c r="F945" s="69">
        <v>508.0</v>
      </c>
      <c r="G945" s="69">
        <v>160.0</v>
      </c>
      <c r="H945" s="69">
        <v>40.0</v>
      </c>
    </row>
    <row r="946" ht="14.25" customHeight="1">
      <c r="A946" s="70" t="s">
        <v>4447</v>
      </c>
      <c r="B946" s="68">
        <v>482.0</v>
      </c>
      <c r="C946" s="69">
        <v>1.0</v>
      </c>
      <c r="D946" s="69">
        <v>130.0</v>
      </c>
      <c r="E946" s="70" t="s">
        <v>5201</v>
      </c>
      <c r="F946" s="69">
        <v>104.0</v>
      </c>
      <c r="G946" s="69">
        <v>21.0</v>
      </c>
      <c r="H946" s="69">
        <v>19.0</v>
      </c>
    </row>
    <row r="947" ht="14.25" customHeight="1">
      <c r="A947" s="70" t="s">
        <v>4447</v>
      </c>
      <c r="B947" s="68">
        <v>482.0</v>
      </c>
      <c r="C947" s="69">
        <v>1.0</v>
      </c>
      <c r="D947" s="69">
        <v>200.0</v>
      </c>
      <c r="E947" s="70" t="s">
        <v>5202</v>
      </c>
      <c r="F947" s="69">
        <v>549.0</v>
      </c>
      <c r="G947" s="69">
        <v>154.0</v>
      </c>
      <c r="H947" s="69">
        <v>57.0</v>
      </c>
    </row>
    <row r="948" ht="14.25" customHeight="1">
      <c r="A948" s="70" t="s">
        <v>4447</v>
      </c>
      <c r="B948" s="68">
        <v>482.0</v>
      </c>
      <c r="C948" s="69">
        <v>1.0</v>
      </c>
      <c r="D948" s="69">
        <v>300.0</v>
      </c>
      <c r="E948" s="70" t="s">
        <v>5203</v>
      </c>
      <c r="F948" s="69">
        <v>745.0</v>
      </c>
      <c r="G948" s="69">
        <v>150.0</v>
      </c>
      <c r="H948" s="69">
        <v>60.0</v>
      </c>
    </row>
    <row r="949" ht="14.25" customHeight="1">
      <c r="A949" s="70" t="s">
        <v>4447</v>
      </c>
      <c r="B949" s="68">
        <v>482.0</v>
      </c>
      <c r="C949" s="69">
        <v>1.0</v>
      </c>
      <c r="D949" s="69">
        <v>400.0</v>
      </c>
      <c r="E949" s="70" t="s">
        <v>5204</v>
      </c>
      <c r="F949" s="69">
        <v>62.0</v>
      </c>
      <c r="G949" s="69">
        <v>14.0</v>
      </c>
      <c r="H949" s="69">
        <v>10.0</v>
      </c>
    </row>
    <row r="950" ht="14.25" customHeight="1">
      <c r="A950" s="70" t="s">
        <v>4447</v>
      </c>
      <c r="B950" s="68">
        <v>484.0</v>
      </c>
      <c r="C950" s="69">
        <v>1.0</v>
      </c>
      <c r="D950" s="69">
        <v>20.0</v>
      </c>
      <c r="E950" s="70" t="s">
        <v>5205</v>
      </c>
      <c r="F950" s="69">
        <v>612.0</v>
      </c>
      <c r="G950" s="69">
        <v>120.0</v>
      </c>
      <c r="H950" s="69">
        <v>48.0</v>
      </c>
    </row>
    <row r="951" ht="14.25" customHeight="1">
      <c r="A951" s="70" t="s">
        <v>4447</v>
      </c>
      <c r="B951" s="68">
        <v>484.0</v>
      </c>
      <c r="C951" s="69">
        <v>1.0</v>
      </c>
      <c r="D951" s="69">
        <v>30.0</v>
      </c>
      <c r="E951" s="70" t="s">
        <v>5206</v>
      </c>
      <c r="F951" s="69">
        <v>604.0</v>
      </c>
      <c r="G951" s="69">
        <v>94.0</v>
      </c>
      <c r="H951" s="69">
        <v>38.0</v>
      </c>
    </row>
    <row r="952" ht="14.25" customHeight="1">
      <c r="A952" s="70" t="s">
        <v>4447</v>
      </c>
      <c r="B952" s="68">
        <v>485.0</v>
      </c>
      <c r="C952" s="69">
        <v>1.0</v>
      </c>
      <c r="D952" s="69">
        <v>10.0</v>
      </c>
      <c r="E952" s="70" t="s">
        <v>5207</v>
      </c>
      <c r="F952" s="69">
        <v>394.0</v>
      </c>
      <c r="G952" s="69">
        <v>59.0</v>
      </c>
      <c r="H952" s="69">
        <v>34.0</v>
      </c>
    </row>
    <row r="953" ht="14.25" customHeight="1">
      <c r="A953" s="70" t="s">
        <v>4447</v>
      </c>
      <c r="B953" s="68">
        <v>485.0</v>
      </c>
      <c r="C953" s="69">
        <v>1.0</v>
      </c>
      <c r="D953" s="69">
        <v>20.0</v>
      </c>
      <c r="E953" s="70" t="s">
        <v>5208</v>
      </c>
      <c r="F953" s="69">
        <v>300.0</v>
      </c>
      <c r="G953" s="69">
        <v>32.0</v>
      </c>
      <c r="H953" s="69">
        <v>24.0</v>
      </c>
    </row>
    <row r="954" ht="14.25" customHeight="1">
      <c r="A954" s="70" t="s">
        <v>4447</v>
      </c>
      <c r="B954" s="68">
        <v>485.0</v>
      </c>
      <c r="C954" s="69">
        <v>1.0</v>
      </c>
      <c r="D954" s="69">
        <v>50.0</v>
      </c>
      <c r="E954" s="70" t="s">
        <v>5209</v>
      </c>
      <c r="F954" s="69">
        <v>231.0</v>
      </c>
      <c r="G954" s="69">
        <v>36.0</v>
      </c>
      <c r="H954" s="69">
        <v>16.0</v>
      </c>
    </row>
    <row r="955" ht="14.25" customHeight="1">
      <c r="A955" s="70" t="s">
        <v>4447</v>
      </c>
      <c r="B955" s="68">
        <v>485.0</v>
      </c>
      <c r="C955" s="69">
        <v>1.0</v>
      </c>
      <c r="D955" s="69">
        <v>80.0</v>
      </c>
      <c r="E955" s="70" t="s">
        <v>2361</v>
      </c>
      <c r="F955" s="69">
        <v>3.0</v>
      </c>
      <c r="G955" s="69">
        <v>0.0</v>
      </c>
      <c r="H955" s="69">
        <v>0.0</v>
      </c>
    </row>
    <row r="956" ht="14.25" customHeight="1">
      <c r="A956" s="70" t="s">
        <v>4447</v>
      </c>
      <c r="B956" s="68">
        <v>486.0</v>
      </c>
      <c r="C956" s="69">
        <v>1.0</v>
      </c>
      <c r="D956" s="69">
        <v>10.0</v>
      </c>
      <c r="E956" s="70" t="s">
        <v>5210</v>
      </c>
      <c r="F956" s="69">
        <v>196.0</v>
      </c>
      <c r="G956" s="69">
        <v>38.0</v>
      </c>
      <c r="H956" s="69">
        <v>32.0</v>
      </c>
    </row>
    <row r="957" ht="14.25" customHeight="1">
      <c r="A957" s="70" t="s">
        <v>4447</v>
      </c>
      <c r="B957" s="68">
        <v>486.0</v>
      </c>
      <c r="C957" s="69">
        <v>1.0</v>
      </c>
      <c r="D957" s="69">
        <v>20.0</v>
      </c>
      <c r="E957" s="70" t="s">
        <v>5211</v>
      </c>
      <c r="F957" s="69">
        <v>142.0</v>
      </c>
      <c r="G957" s="69">
        <v>25.0</v>
      </c>
      <c r="H957" s="69">
        <v>16.0</v>
      </c>
    </row>
    <row r="958" ht="14.25" customHeight="1">
      <c r="A958" s="70" t="s">
        <v>4447</v>
      </c>
      <c r="B958" s="68">
        <v>487.0</v>
      </c>
      <c r="C958" s="69">
        <v>1.0</v>
      </c>
      <c r="D958" s="69">
        <v>10.0</v>
      </c>
      <c r="E958" s="70" t="s">
        <v>5212</v>
      </c>
      <c r="F958" s="69">
        <v>194.0</v>
      </c>
      <c r="G958" s="69">
        <v>25.0</v>
      </c>
      <c r="H958" s="69">
        <v>2.0</v>
      </c>
    </row>
    <row r="959" ht="14.25" customHeight="1">
      <c r="A959" s="70" t="s">
        <v>4447</v>
      </c>
      <c r="B959" s="68">
        <v>487.0</v>
      </c>
      <c r="C959" s="69">
        <v>1.0</v>
      </c>
      <c r="D959" s="69">
        <v>20.0</v>
      </c>
      <c r="E959" s="70" t="s">
        <v>5213</v>
      </c>
      <c r="F959" s="69">
        <v>173.0</v>
      </c>
      <c r="G959" s="69">
        <v>10.0</v>
      </c>
      <c r="H959" s="69">
        <v>0.0</v>
      </c>
    </row>
    <row r="960" ht="14.25" customHeight="1">
      <c r="A960" s="70" t="s">
        <v>4447</v>
      </c>
      <c r="B960" s="68">
        <v>492.0</v>
      </c>
      <c r="C960" s="69">
        <v>1.0</v>
      </c>
      <c r="D960" s="69">
        <v>10.0</v>
      </c>
      <c r="E960" s="70" t="s">
        <v>5214</v>
      </c>
      <c r="F960" s="69">
        <v>435.0</v>
      </c>
      <c r="G960" s="69">
        <v>170.0</v>
      </c>
      <c r="H960" s="69">
        <v>29.0</v>
      </c>
    </row>
    <row r="961" ht="14.25" customHeight="1">
      <c r="A961" s="70" t="s">
        <v>4447</v>
      </c>
      <c r="B961" s="68">
        <v>492.0</v>
      </c>
      <c r="C961" s="69">
        <v>1.0</v>
      </c>
      <c r="D961" s="69">
        <v>40.0</v>
      </c>
      <c r="E961" s="70" t="s">
        <v>5215</v>
      </c>
      <c r="F961" s="69">
        <v>285.0</v>
      </c>
      <c r="G961" s="69">
        <v>133.0</v>
      </c>
      <c r="H961" s="69">
        <v>23.0</v>
      </c>
    </row>
    <row r="962" ht="14.25" customHeight="1">
      <c r="A962" s="70" t="s">
        <v>4447</v>
      </c>
      <c r="B962" s="68">
        <v>492.0</v>
      </c>
      <c r="C962" s="69">
        <v>1.0</v>
      </c>
      <c r="D962" s="69">
        <v>70.0</v>
      </c>
      <c r="E962" s="70" t="s">
        <v>5216</v>
      </c>
      <c r="F962" s="69">
        <v>516.0</v>
      </c>
      <c r="G962" s="69">
        <v>212.0</v>
      </c>
      <c r="H962" s="69">
        <v>48.0</v>
      </c>
    </row>
    <row r="963" ht="14.25" customHeight="1">
      <c r="A963" s="70" t="s">
        <v>4447</v>
      </c>
      <c r="B963" s="68">
        <v>492.0</v>
      </c>
      <c r="C963" s="69">
        <v>1.0</v>
      </c>
      <c r="D963" s="69">
        <v>80.0</v>
      </c>
      <c r="E963" s="70" t="s">
        <v>5217</v>
      </c>
      <c r="F963" s="69">
        <v>245.0</v>
      </c>
      <c r="G963" s="69">
        <v>167.0</v>
      </c>
      <c r="H963" s="69">
        <v>22.0</v>
      </c>
    </row>
    <row r="964" ht="14.25" customHeight="1">
      <c r="A964" s="70" t="s">
        <v>4447</v>
      </c>
      <c r="B964" s="68">
        <v>492.0</v>
      </c>
      <c r="C964" s="69">
        <v>1.0</v>
      </c>
      <c r="D964" s="69">
        <v>105.0</v>
      </c>
      <c r="E964" s="70" t="s">
        <v>5218</v>
      </c>
      <c r="F964" s="69">
        <v>115.0</v>
      </c>
      <c r="G964" s="69">
        <v>56.0</v>
      </c>
      <c r="H964" s="69">
        <v>19.0</v>
      </c>
    </row>
    <row r="965" ht="14.25" customHeight="1">
      <c r="A965" s="70" t="s">
        <v>4447</v>
      </c>
      <c r="B965" s="68">
        <v>492.0</v>
      </c>
      <c r="C965" s="69">
        <v>1.0</v>
      </c>
      <c r="D965" s="69">
        <v>110.0</v>
      </c>
      <c r="E965" s="70" t="s">
        <v>5219</v>
      </c>
      <c r="F965" s="69">
        <v>354.0</v>
      </c>
      <c r="G965" s="69">
        <v>172.0</v>
      </c>
      <c r="H965" s="69">
        <v>50.0</v>
      </c>
    </row>
    <row r="966" ht="14.25" customHeight="1">
      <c r="A966" s="70" t="s">
        <v>4447</v>
      </c>
      <c r="B966" s="68">
        <v>492.0</v>
      </c>
      <c r="C966" s="69">
        <v>1.0</v>
      </c>
      <c r="D966" s="69">
        <v>120.0</v>
      </c>
      <c r="E966" s="70" t="s">
        <v>5220</v>
      </c>
      <c r="F966" s="69">
        <v>65.0</v>
      </c>
      <c r="G966" s="69">
        <v>30.0</v>
      </c>
      <c r="H966" s="69">
        <v>5.0</v>
      </c>
    </row>
    <row r="967" ht="14.25" customHeight="1">
      <c r="A967" s="70" t="s">
        <v>4447</v>
      </c>
      <c r="B967" s="68">
        <v>492.0</v>
      </c>
      <c r="C967" s="69">
        <v>1.0</v>
      </c>
      <c r="D967" s="69">
        <v>150.0</v>
      </c>
      <c r="E967" s="70" t="s">
        <v>5221</v>
      </c>
      <c r="F967" s="69">
        <v>172.0</v>
      </c>
      <c r="G967" s="69">
        <v>69.0</v>
      </c>
      <c r="H967" s="69">
        <v>13.0</v>
      </c>
    </row>
    <row r="968" ht="14.25" customHeight="1">
      <c r="A968" s="70" t="s">
        <v>4447</v>
      </c>
      <c r="B968" s="68">
        <v>492.0</v>
      </c>
      <c r="C968" s="69">
        <v>1.0</v>
      </c>
      <c r="D968" s="69">
        <v>200.0</v>
      </c>
      <c r="E968" s="70" t="s">
        <v>5222</v>
      </c>
      <c r="F968" s="69">
        <v>1308.0</v>
      </c>
      <c r="G968" s="69">
        <v>389.0</v>
      </c>
      <c r="H968" s="69">
        <v>127.0</v>
      </c>
    </row>
    <row r="969" ht="14.25" customHeight="1">
      <c r="A969" s="70" t="s">
        <v>4447</v>
      </c>
      <c r="B969" s="68">
        <v>492.0</v>
      </c>
      <c r="C969" s="69">
        <v>1.0</v>
      </c>
      <c r="D969" s="69">
        <v>280.0</v>
      </c>
      <c r="E969" s="70" t="s">
        <v>5223</v>
      </c>
      <c r="F969" s="69">
        <v>769.0</v>
      </c>
      <c r="G969" s="69">
        <v>315.0</v>
      </c>
      <c r="H969" s="69">
        <v>67.0</v>
      </c>
    </row>
    <row r="970" ht="14.25" customHeight="1">
      <c r="A970" s="70" t="s">
        <v>4447</v>
      </c>
      <c r="B970" s="68">
        <v>492.0</v>
      </c>
      <c r="C970" s="69">
        <v>1.0</v>
      </c>
      <c r="D970" s="69">
        <v>300.0</v>
      </c>
      <c r="E970" s="70" t="s">
        <v>5224</v>
      </c>
      <c r="F970" s="69">
        <v>770.0</v>
      </c>
      <c r="G970" s="69">
        <v>292.0</v>
      </c>
      <c r="H970" s="69">
        <v>68.0</v>
      </c>
    </row>
    <row r="971" ht="14.25" customHeight="1">
      <c r="A971" s="70" t="s">
        <v>4447</v>
      </c>
      <c r="B971" s="68">
        <v>495.0</v>
      </c>
      <c r="C971" s="69">
        <v>1.0</v>
      </c>
      <c r="D971" s="69">
        <v>10.0</v>
      </c>
      <c r="E971" s="70" t="s">
        <v>5225</v>
      </c>
      <c r="F971" s="69">
        <v>176.0</v>
      </c>
      <c r="G971" s="69">
        <v>21.0</v>
      </c>
      <c r="H971" s="69">
        <v>11.0</v>
      </c>
    </row>
    <row r="972" ht="14.25" customHeight="1">
      <c r="A972" s="70" t="s">
        <v>4447</v>
      </c>
      <c r="B972" s="68">
        <v>495.0</v>
      </c>
      <c r="C972" s="69">
        <v>1.0</v>
      </c>
      <c r="D972" s="69">
        <v>20.0</v>
      </c>
      <c r="E972" s="70" t="s">
        <v>5226</v>
      </c>
      <c r="F972" s="69">
        <v>143.0</v>
      </c>
      <c r="G972" s="69">
        <v>25.0</v>
      </c>
      <c r="H972" s="69">
        <v>7.0</v>
      </c>
    </row>
    <row r="973" ht="14.25" customHeight="1">
      <c r="A973" s="70" t="s">
        <v>4447</v>
      </c>
      <c r="B973" s="68">
        <v>495.0</v>
      </c>
      <c r="C973" s="69">
        <v>1.0</v>
      </c>
      <c r="D973" s="69">
        <v>30.0</v>
      </c>
      <c r="E973" s="70" t="s">
        <v>5227</v>
      </c>
      <c r="F973" s="69">
        <v>126.0</v>
      </c>
      <c r="G973" s="69">
        <v>8.0</v>
      </c>
      <c r="H973" s="69">
        <v>9.0</v>
      </c>
    </row>
    <row r="974" ht="14.25" customHeight="1">
      <c r="A974" s="70" t="s">
        <v>4447</v>
      </c>
      <c r="B974" s="68">
        <v>497.0</v>
      </c>
      <c r="C974" s="69">
        <v>1.0</v>
      </c>
      <c r="D974" s="69">
        <v>10.0</v>
      </c>
      <c r="E974" s="70" t="s">
        <v>5228</v>
      </c>
      <c r="F974" s="69">
        <v>137.0</v>
      </c>
      <c r="G974" s="69">
        <v>56.0</v>
      </c>
      <c r="H974" s="69">
        <v>15.0</v>
      </c>
    </row>
    <row r="975" ht="14.25" customHeight="1">
      <c r="A975" s="70" t="s">
        <v>4447</v>
      </c>
      <c r="B975" s="68">
        <v>497.0</v>
      </c>
      <c r="C975" s="69">
        <v>1.0</v>
      </c>
      <c r="D975" s="69">
        <v>20.0</v>
      </c>
      <c r="E975" s="70" t="s">
        <v>5229</v>
      </c>
      <c r="F975" s="69">
        <v>159.0</v>
      </c>
      <c r="G975" s="69">
        <v>63.0</v>
      </c>
      <c r="H975" s="69">
        <v>14.0</v>
      </c>
    </row>
    <row r="976" ht="14.25" customHeight="1">
      <c r="A976" s="70" t="s">
        <v>4447</v>
      </c>
      <c r="B976" s="68">
        <v>499.0</v>
      </c>
      <c r="C976" s="69">
        <v>1.0</v>
      </c>
      <c r="D976" s="69">
        <v>15.0</v>
      </c>
      <c r="E976" s="70" t="s">
        <v>5230</v>
      </c>
      <c r="F976" s="69">
        <v>115.0</v>
      </c>
      <c r="G976" s="69">
        <v>18.0</v>
      </c>
      <c r="H976" s="69">
        <v>6.0</v>
      </c>
    </row>
    <row r="977" ht="14.25" customHeight="1">
      <c r="A977" s="70" t="s">
        <v>4447</v>
      </c>
      <c r="B977" s="68">
        <v>499.0</v>
      </c>
      <c r="C977" s="69">
        <v>1.0</v>
      </c>
      <c r="D977" s="69">
        <v>30.0</v>
      </c>
      <c r="E977" s="70" t="s">
        <v>5231</v>
      </c>
      <c r="F977" s="69">
        <v>139.0</v>
      </c>
      <c r="G977" s="69">
        <v>25.0</v>
      </c>
      <c r="H977" s="69">
        <v>10.0</v>
      </c>
    </row>
    <row r="978" ht="14.25" customHeight="1">
      <c r="A978" s="70" t="s">
        <v>4447</v>
      </c>
      <c r="B978" s="68">
        <v>500.0</v>
      </c>
      <c r="C978" s="69">
        <v>1.0</v>
      </c>
      <c r="D978" s="69">
        <v>30.0</v>
      </c>
      <c r="E978" s="70" t="s">
        <v>5232</v>
      </c>
      <c r="F978" s="69">
        <v>146.0</v>
      </c>
      <c r="G978" s="69">
        <v>29.0</v>
      </c>
      <c r="H978" s="69">
        <v>12.0</v>
      </c>
    </row>
    <row r="979" ht="14.25" customHeight="1">
      <c r="A979" s="70" t="s">
        <v>4447</v>
      </c>
      <c r="B979" s="68">
        <v>500.0</v>
      </c>
      <c r="C979" s="69">
        <v>1.0</v>
      </c>
      <c r="D979" s="69">
        <v>40.0</v>
      </c>
      <c r="E979" s="70" t="s">
        <v>5233</v>
      </c>
      <c r="F979" s="69">
        <v>144.0</v>
      </c>
      <c r="G979" s="69">
        <v>18.0</v>
      </c>
      <c r="H979" s="69">
        <v>11.0</v>
      </c>
    </row>
    <row r="980" ht="14.25" customHeight="1">
      <c r="A980" s="70" t="s">
        <v>4447</v>
      </c>
      <c r="B980" s="68">
        <v>500.0</v>
      </c>
      <c r="C980" s="69">
        <v>1.0</v>
      </c>
      <c r="D980" s="69">
        <v>50.0</v>
      </c>
      <c r="E980" s="70" t="s">
        <v>5234</v>
      </c>
      <c r="F980" s="69">
        <v>98.0</v>
      </c>
      <c r="G980" s="69">
        <v>17.0</v>
      </c>
      <c r="H980" s="69">
        <v>8.0</v>
      </c>
    </row>
    <row r="981" ht="14.25" customHeight="1">
      <c r="A981" s="70" t="s">
        <v>4447</v>
      </c>
      <c r="B981" s="68">
        <v>505.0</v>
      </c>
      <c r="C981" s="69">
        <v>1.0</v>
      </c>
      <c r="D981" s="69">
        <v>10.0</v>
      </c>
      <c r="E981" s="70" t="s">
        <v>5235</v>
      </c>
      <c r="F981" s="69">
        <v>207.0</v>
      </c>
      <c r="G981" s="69">
        <v>65.0</v>
      </c>
      <c r="H981" s="69">
        <v>16.0</v>
      </c>
    </row>
    <row r="982" ht="14.25" customHeight="1">
      <c r="A982" s="70" t="s">
        <v>4447</v>
      </c>
      <c r="B982" s="68">
        <v>505.0</v>
      </c>
      <c r="C982" s="69">
        <v>1.0</v>
      </c>
      <c r="D982" s="69">
        <v>20.0</v>
      </c>
      <c r="E982" s="70" t="s">
        <v>5236</v>
      </c>
      <c r="F982" s="69">
        <v>155.0</v>
      </c>
      <c r="G982" s="69">
        <v>41.0</v>
      </c>
      <c r="H982" s="69">
        <v>4.0</v>
      </c>
    </row>
    <row r="983" ht="14.25" customHeight="1">
      <c r="A983" s="70" t="s">
        <v>4447</v>
      </c>
      <c r="B983" s="68">
        <v>507.0</v>
      </c>
      <c r="C983" s="69">
        <v>1.0</v>
      </c>
      <c r="D983" s="69">
        <v>10.0</v>
      </c>
      <c r="E983" s="70" t="s">
        <v>5237</v>
      </c>
      <c r="F983" s="69">
        <v>125.0</v>
      </c>
      <c r="G983" s="69">
        <v>19.0</v>
      </c>
      <c r="H983" s="69">
        <v>2.0</v>
      </c>
    </row>
    <row r="984" ht="14.25" customHeight="1">
      <c r="A984" s="70" t="s">
        <v>4447</v>
      </c>
      <c r="B984" s="68">
        <v>507.0</v>
      </c>
      <c r="C984" s="69">
        <v>1.0</v>
      </c>
      <c r="D984" s="69">
        <v>15.0</v>
      </c>
      <c r="E984" s="70" t="s">
        <v>2390</v>
      </c>
      <c r="F984" s="69">
        <v>119.0</v>
      </c>
      <c r="G984" s="69">
        <v>6.0</v>
      </c>
      <c r="H984" s="69">
        <v>0.0</v>
      </c>
    </row>
    <row r="985" ht="14.25" customHeight="1">
      <c r="A985" s="70" t="s">
        <v>4447</v>
      </c>
      <c r="B985" s="68">
        <v>507.0</v>
      </c>
      <c r="C985" s="69">
        <v>1.0</v>
      </c>
      <c r="D985" s="69">
        <v>20.0</v>
      </c>
      <c r="E985" s="70" t="s">
        <v>5238</v>
      </c>
      <c r="F985" s="69">
        <v>127.0</v>
      </c>
      <c r="G985" s="69">
        <v>11.0</v>
      </c>
      <c r="H985" s="69">
        <v>2.0</v>
      </c>
    </row>
    <row r="986" ht="14.25" customHeight="1">
      <c r="A986" s="70" t="s">
        <v>4447</v>
      </c>
      <c r="B986" s="68">
        <v>507.0</v>
      </c>
      <c r="C986" s="69">
        <v>1.0</v>
      </c>
      <c r="D986" s="69">
        <v>50.0</v>
      </c>
      <c r="E986" s="70" t="s">
        <v>2392</v>
      </c>
      <c r="F986" s="69">
        <v>2.0</v>
      </c>
      <c r="G986" s="69">
        <v>0.0</v>
      </c>
      <c r="H986" s="69">
        <v>0.0</v>
      </c>
    </row>
    <row r="987" ht="14.25" customHeight="1">
      <c r="A987" s="70" t="s">
        <v>4447</v>
      </c>
      <c r="B987" s="68">
        <v>508.0</v>
      </c>
      <c r="C987" s="69">
        <v>1.0</v>
      </c>
      <c r="D987" s="69">
        <v>20.0</v>
      </c>
      <c r="E987" s="70" t="s">
        <v>5239</v>
      </c>
      <c r="F987" s="69">
        <v>26.0</v>
      </c>
      <c r="G987" s="69">
        <v>13.0</v>
      </c>
      <c r="H987" s="69">
        <v>5.0</v>
      </c>
    </row>
    <row r="988" ht="14.25" customHeight="1">
      <c r="A988" s="70" t="s">
        <v>4447</v>
      </c>
      <c r="B988" s="68">
        <v>508.0</v>
      </c>
      <c r="C988" s="69">
        <v>1.0</v>
      </c>
      <c r="D988" s="69">
        <v>30.0</v>
      </c>
      <c r="E988" s="70" t="s">
        <v>2394</v>
      </c>
      <c r="F988" s="69">
        <v>460.0</v>
      </c>
      <c r="G988" s="69">
        <v>137.0</v>
      </c>
      <c r="H988" s="69">
        <v>29.0</v>
      </c>
    </row>
    <row r="989" ht="14.25" customHeight="1">
      <c r="A989" s="70" t="s">
        <v>4447</v>
      </c>
      <c r="B989" s="68">
        <v>508.0</v>
      </c>
      <c r="C989" s="69">
        <v>1.0</v>
      </c>
      <c r="D989" s="69">
        <v>40.0</v>
      </c>
      <c r="E989" s="70" t="s">
        <v>2395</v>
      </c>
      <c r="F989" s="69">
        <v>694.0</v>
      </c>
      <c r="G989" s="69">
        <v>144.0</v>
      </c>
      <c r="H989" s="69">
        <v>38.0</v>
      </c>
    </row>
    <row r="990" ht="14.25" customHeight="1">
      <c r="A990" s="70" t="s">
        <v>4447</v>
      </c>
      <c r="B990" s="68">
        <v>508.0</v>
      </c>
      <c r="C990" s="69">
        <v>1.0</v>
      </c>
      <c r="D990" s="69">
        <v>50.0</v>
      </c>
      <c r="E990" s="70" t="s">
        <v>5240</v>
      </c>
      <c r="F990" s="69">
        <v>264.0</v>
      </c>
      <c r="G990" s="69">
        <v>82.0</v>
      </c>
      <c r="H990" s="69">
        <v>10.0</v>
      </c>
    </row>
    <row r="991" ht="14.25" customHeight="1">
      <c r="A991" s="70" t="s">
        <v>4447</v>
      </c>
      <c r="B991" s="68">
        <v>508.0</v>
      </c>
      <c r="C991" s="69">
        <v>1.0</v>
      </c>
      <c r="D991" s="69">
        <v>55.0</v>
      </c>
      <c r="E991" s="70" t="s">
        <v>5241</v>
      </c>
      <c r="F991" s="69">
        <v>67.0</v>
      </c>
      <c r="G991" s="69">
        <v>24.0</v>
      </c>
      <c r="H991" s="69">
        <v>4.0</v>
      </c>
    </row>
    <row r="992" ht="14.25" customHeight="1">
      <c r="A992" s="70" t="s">
        <v>4447</v>
      </c>
      <c r="B992" s="68">
        <v>508.0</v>
      </c>
      <c r="C992" s="69">
        <v>1.0</v>
      </c>
      <c r="D992" s="69">
        <v>60.0</v>
      </c>
      <c r="E992" s="70" t="s">
        <v>5242</v>
      </c>
      <c r="F992" s="69">
        <v>25.0</v>
      </c>
      <c r="G992" s="69">
        <v>25.0</v>
      </c>
      <c r="H992" s="69">
        <v>0.0</v>
      </c>
    </row>
    <row r="993" ht="14.25" customHeight="1">
      <c r="A993" s="70" t="s">
        <v>4447</v>
      </c>
      <c r="B993" s="68">
        <v>508.0</v>
      </c>
      <c r="C993" s="69">
        <v>1.0</v>
      </c>
      <c r="D993" s="69">
        <v>80.0</v>
      </c>
      <c r="E993" s="70" t="s">
        <v>2399</v>
      </c>
      <c r="F993" s="69">
        <v>662.0</v>
      </c>
      <c r="G993" s="69">
        <v>170.0</v>
      </c>
      <c r="H993" s="69">
        <v>37.0</v>
      </c>
    </row>
    <row r="994" ht="14.25" customHeight="1">
      <c r="A994" s="70" t="s">
        <v>4447</v>
      </c>
      <c r="B994" s="68">
        <v>511.0</v>
      </c>
      <c r="C994" s="69">
        <v>1.0</v>
      </c>
      <c r="D994" s="69">
        <v>10.0</v>
      </c>
      <c r="E994" s="70" t="s">
        <v>5243</v>
      </c>
      <c r="F994" s="69">
        <v>274.0</v>
      </c>
      <c r="G994" s="69">
        <v>64.0</v>
      </c>
      <c r="H994" s="69">
        <v>28.0</v>
      </c>
    </row>
    <row r="995" ht="14.25" customHeight="1">
      <c r="A995" s="70" t="s">
        <v>4447</v>
      </c>
      <c r="B995" s="68">
        <v>511.0</v>
      </c>
      <c r="C995" s="69">
        <v>1.0</v>
      </c>
      <c r="D995" s="69">
        <v>15.0</v>
      </c>
      <c r="E995" s="70" t="s">
        <v>5244</v>
      </c>
      <c r="F995" s="69">
        <v>111.0</v>
      </c>
      <c r="G995" s="69">
        <v>26.0</v>
      </c>
      <c r="H995" s="69">
        <v>12.0</v>
      </c>
    </row>
    <row r="996" ht="14.25" customHeight="1">
      <c r="A996" s="70" t="s">
        <v>4447</v>
      </c>
      <c r="B996" s="68">
        <v>511.0</v>
      </c>
      <c r="C996" s="69">
        <v>1.0</v>
      </c>
      <c r="D996" s="69">
        <v>20.0</v>
      </c>
      <c r="E996" s="70" t="s">
        <v>5245</v>
      </c>
      <c r="F996" s="69">
        <v>187.0</v>
      </c>
      <c r="G996" s="69">
        <v>27.0</v>
      </c>
      <c r="H996" s="69">
        <v>32.0</v>
      </c>
    </row>
    <row r="997" ht="14.25" customHeight="1">
      <c r="A997" s="70" t="s">
        <v>4447</v>
      </c>
      <c r="B997" s="68">
        <v>514.0</v>
      </c>
      <c r="C997" s="69">
        <v>1.0</v>
      </c>
      <c r="D997" s="69">
        <v>10.0</v>
      </c>
      <c r="E997" s="70" t="s">
        <v>5246</v>
      </c>
      <c r="F997" s="69">
        <v>75.0</v>
      </c>
      <c r="G997" s="69">
        <v>21.0</v>
      </c>
      <c r="H997" s="69">
        <v>10.0</v>
      </c>
    </row>
    <row r="998" ht="14.25" customHeight="1">
      <c r="A998" s="70" t="s">
        <v>4447</v>
      </c>
      <c r="B998" s="68">
        <v>514.0</v>
      </c>
      <c r="C998" s="69">
        <v>1.0</v>
      </c>
      <c r="D998" s="69">
        <v>20.0</v>
      </c>
      <c r="E998" s="70" t="s">
        <v>5247</v>
      </c>
      <c r="F998" s="69">
        <v>65.0</v>
      </c>
      <c r="G998" s="69">
        <v>21.0</v>
      </c>
      <c r="H998" s="69">
        <v>15.0</v>
      </c>
    </row>
    <row r="999" ht="14.25" customHeight="1">
      <c r="A999" s="70" t="s">
        <v>4447</v>
      </c>
      <c r="B999" s="68">
        <v>518.0</v>
      </c>
      <c r="C999" s="69">
        <v>1.0</v>
      </c>
      <c r="D999" s="69">
        <v>1.0</v>
      </c>
      <c r="E999" s="70" t="s">
        <v>5248</v>
      </c>
      <c r="F999" s="69">
        <v>1173.0</v>
      </c>
      <c r="G999" s="69">
        <v>631.0</v>
      </c>
      <c r="H999" s="69">
        <v>203.0</v>
      </c>
    </row>
    <row r="1000" ht="14.25" customHeight="1">
      <c r="A1000" s="70" t="s">
        <v>4447</v>
      </c>
      <c r="B1000" s="68">
        <v>518.0</v>
      </c>
      <c r="C1000" s="69">
        <v>1.0</v>
      </c>
      <c r="D1000" s="69">
        <v>4.0</v>
      </c>
      <c r="E1000" s="70" t="s">
        <v>5249</v>
      </c>
      <c r="F1000" s="69">
        <v>946.0</v>
      </c>
      <c r="G1000" s="69">
        <v>483.0</v>
      </c>
      <c r="H1000" s="69">
        <v>167.0</v>
      </c>
    </row>
    <row r="1001" ht="14.25" customHeight="1">
      <c r="A1001" s="70" t="s">
        <v>4447</v>
      </c>
      <c r="B1001" s="68">
        <v>518.0</v>
      </c>
      <c r="C1001" s="69">
        <v>1.0</v>
      </c>
      <c r="D1001" s="69">
        <v>6.0</v>
      </c>
      <c r="E1001" s="70" t="s">
        <v>2407</v>
      </c>
      <c r="F1001" s="69">
        <v>77.0</v>
      </c>
      <c r="G1001" s="69">
        <v>38.0</v>
      </c>
      <c r="H1001" s="69">
        <v>10.0</v>
      </c>
    </row>
    <row r="1002" ht="14.25" customHeight="1">
      <c r="A1002" s="70" t="s">
        <v>4447</v>
      </c>
      <c r="B1002" s="68">
        <v>518.0</v>
      </c>
      <c r="C1002" s="69">
        <v>1.0</v>
      </c>
      <c r="D1002" s="69">
        <v>7.0</v>
      </c>
      <c r="E1002" s="70" t="s">
        <v>4588</v>
      </c>
      <c r="F1002" s="69">
        <v>32.0</v>
      </c>
      <c r="G1002" s="69">
        <v>10.0</v>
      </c>
      <c r="H1002" s="69">
        <v>4.0</v>
      </c>
    </row>
    <row r="1003" ht="14.25" customHeight="1">
      <c r="A1003" s="70" t="s">
        <v>4447</v>
      </c>
      <c r="B1003" s="68">
        <v>518.0</v>
      </c>
      <c r="C1003" s="69">
        <v>1.0</v>
      </c>
      <c r="D1003" s="69">
        <v>8.0</v>
      </c>
      <c r="E1003" s="70" t="s">
        <v>5250</v>
      </c>
      <c r="F1003" s="69">
        <v>1014.0</v>
      </c>
      <c r="G1003" s="69">
        <v>403.0</v>
      </c>
      <c r="H1003" s="69">
        <v>158.0</v>
      </c>
    </row>
    <row r="1004" ht="14.25" customHeight="1">
      <c r="A1004" s="70" t="s">
        <v>4447</v>
      </c>
      <c r="B1004" s="68">
        <v>518.0</v>
      </c>
      <c r="C1004" s="69">
        <v>1.0</v>
      </c>
      <c r="D1004" s="69">
        <v>11.0</v>
      </c>
      <c r="E1004" s="70" t="s">
        <v>2409</v>
      </c>
      <c r="F1004" s="69">
        <v>27.0</v>
      </c>
      <c r="G1004" s="69">
        <v>13.0</v>
      </c>
      <c r="H1004" s="69">
        <v>2.0</v>
      </c>
    </row>
    <row r="1005" ht="14.25" customHeight="1">
      <c r="A1005" s="70" t="s">
        <v>4447</v>
      </c>
      <c r="B1005" s="68">
        <v>518.0</v>
      </c>
      <c r="C1005" s="69">
        <v>1.0</v>
      </c>
      <c r="D1005" s="69">
        <v>20.0</v>
      </c>
      <c r="E1005" s="70" t="s">
        <v>2410</v>
      </c>
      <c r="F1005" s="69">
        <v>95.0</v>
      </c>
      <c r="G1005" s="69">
        <v>37.0</v>
      </c>
      <c r="H1005" s="69">
        <v>3.0</v>
      </c>
    </row>
    <row r="1006" ht="14.25" customHeight="1">
      <c r="A1006" s="70" t="s">
        <v>4447</v>
      </c>
      <c r="B1006" s="68">
        <v>531.0</v>
      </c>
      <c r="C1006" s="69">
        <v>1.0</v>
      </c>
      <c r="D1006" s="69">
        <v>10.0</v>
      </c>
      <c r="E1006" s="70" t="s">
        <v>2411</v>
      </c>
      <c r="F1006" s="69">
        <v>497.0</v>
      </c>
      <c r="G1006" s="69">
        <v>37.0</v>
      </c>
      <c r="H1006" s="69">
        <v>10.0</v>
      </c>
    </row>
    <row r="1007" ht="14.25" customHeight="1">
      <c r="A1007" s="70" t="s">
        <v>4447</v>
      </c>
      <c r="B1007" s="68">
        <v>531.0</v>
      </c>
      <c r="C1007" s="69">
        <v>1.0</v>
      </c>
      <c r="D1007" s="69">
        <v>20.0</v>
      </c>
      <c r="E1007" s="70" t="s">
        <v>5251</v>
      </c>
      <c r="F1007" s="69">
        <v>681.0</v>
      </c>
      <c r="G1007" s="69">
        <v>33.0</v>
      </c>
      <c r="H1007" s="69">
        <v>20.0</v>
      </c>
    </row>
    <row r="1008" ht="14.25" customHeight="1">
      <c r="A1008" s="70" t="s">
        <v>4447</v>
      </c>
      <c r="B1008" s="68">
        <v>531.0</v>
      </c>
      <c r="C1008" s="69">
        <v>1.0</v>
      </c>
      <c r="D1008" s="69">
        <v>30.0</v>
      </c>
      <c r="E1008" s="70" t="s">
        <v>5252</v>
      </c>
      <c r="F1008" s="69">
        <v>513.0</v>
      </c>
      <c r="G1008" s="69">
        <v>53.0</v>
      </c>
      <c r="H1008" s="69">
        <v>13.0</v>
      </c>
    </row>
    <row r="1009" ht="14.25" customHeight="1">
      <c r="A1009" s="70" t="s">
        <v>4447</v>
      </c>
      <c r="B1009" s="68">
        <v>531.0</v>
      </c>
      <c r="C1009" s="69">
        <v>1.0</v>
      </c>
      <c r="D1009" s="69">
        <v>60.0</v>
      </c>
      <c r="E1009" s="70" t="s">
        <v>5253</v>
      </c>
      <c r="F1009" s="69">
        <v>573.0</v>
      </c>
      <c r="G1009" s="69">
        <v>42.0</v>
      </c>
      <c r="H1009" s="69">
        <v>10.0</v>
      </c>
    </row>
    <row r="1010" ht="14.25" customHeight="1">
      <c r="A1010" s="70" t="s">
        <v>4447</v>
      </c>
      <c r="B1010" s="68">
        <v>533.0</v>
      </c>
      <c r="C1010" s="69">
        <v>1.0</v>
      </c>
      <c r="D1010" s="69">
        <v>20.0</v>
      </c>
      <c r="E1010" s="70" t="s">
        <v>5254</v>
      </c>
      <c r="F1010" s="69">
        <v>487.0</v>
      </c>
      <c r="G1010" s="69">
        <v>58.0</v>
      </c>
      <c r="H1010" s="69">
        <v>32.0</v>
      </c>
    </row>
    <row r="1011" ht="14.25" customHeight="1">
      <c r="A1011" s="70" t="s">
        <v>4447</v>
      </c>
      <c r="B1011" s="68">
        <v>533.0</v>
      </c>
      <c r="C1011" s="69">
        <v>1.0</v>
      </c>
      <c r="D1011" s="69">
        <v>25.0</v>
      </c>
      <c r="E1011" s="70" t="s">
        <v>5255</v>
      </c>
      <c r="F1011" s="69">
        <v>249.0</v>
      </c>
      <c r="G1011" s="69">
        <v>21.0</v>
      </c>
      <c r="H1011" s="69">
        <v>21.0</v>
      </c>
    </row>
    <row r="1012" ht="14.25" customHeight="1">
      <c r="A1012" s="70" t="s">
        <v>4447</v>
      </c>
      <c r="B1012" s="68">
        <v>533.0</v>
      </c>
      <c r="C1012" s="69">
        <v>1.0</v>
      </c>
      <c r="D1012" s="69">
        <v>30.0</v>
      </c>
      <c r="E1012" s="70" t="s">
        <v>5256</v>
      </c>
      <c r="F1012" s="69">
        <v>349.0</v>
      </c>
      <c r="G1012" s="69">
        <v>36.0</v>
      </c>
      <c r="H1012" s="69">
        <v>23.0</v>
      </c>
    </row>
    <row r="1013" ht="14.25" customHeight="1">
      <c r="A1013" s="70" t="s">
        <v>4447</v>
      </c>
      <c r="B1013" s="68">
        <v>534.0</v>
      </c>
      <c r="C1013" s="69">
        <v>1.0</v>
      </c>
      <c r="D1013" s="69">
        <v>10.0</v>
      </c>
      <c r="E1013" s="70" t="s">
        <v>2418</v>
      </c>
      <c r="F1013" s="69">
        <v>519.0</v>
      </c>
      <c r="G1013" s="69">
        <v>66.0</v>
      </c>
      <c r="H1013" s="69">
        <v>18.0</v>
      </c>
    </row>
    <row r="1014" ht="14.25" customHeight="1">
      <c r="A1014" s="70" t="s">
        <v>4447</v>
      </c>
      <c r="B1014" s="68">
        <v>534.0</v>
      </c>
      <c r="C1014" s="69">
        <v>1.0</v>
      </c>
      <c r="D1014" s="69">
        <v>11.0</v>
      </c>
      <c r="E1014" s="70" t="s">
        <v>5257</v>
      </c>
      <c r="F1014" s="69">
        <v>461.0</v>
      </c>
      <c r="G1014" s="69">
        <v>60.0</v>
      </c>
      <c r="H1014" s="69">
        <v>16.0</v>
      </c>
    </row>
    <row r="1015" ht="14.25" customHeight="1">
      <c r="A1015" s="70" t="s">
        <v>4447</v>
      </c>
      <c r="B1015" s="68">
        <v>534.0</v>
      </c>
      <c r="C1015" s="69">
        <v>1.0</v>
      </c>
      <c r="D1015" s="69">
        <v>20.0</v>
      </c>
      <c r="E1015" s="70" t="s">
        <v>5258</v>
      </c>
      <c r="F1015" s="69">
        <v>481.0</v>
      </c>
      <c r="G1015" s="69">
        <v>63.0</v>
      </c>
      <c r="H1015" s="69">
        <v>17.0</v>
      </c>
    </row>
    <row r="1016" ht="14.25" customHeight="1">
      <c r="A1016" s="70" t="s">
        <v>4447</v>
      </c>
      <c r="B1016" s="68">
        <v>534.0</v>
      </c>
      <c r="C1016" s="69">
        <v>1.0</v>
      </c>
      <c r="D1016" s="69">
        <v>30.0</v>
      </c>
      <c r="E1016" s="70" t="s">
        <v>5259</v>
      </c>
      <c r="F1016" s="69">
        <v>628.0</v>
      </c>
      <c r="G1016" s="69">
        <v>59.0</v>
      </c>
      <c r="H1016" s="69">
        <v>16.0</v>
      </c>
    </row>
    <row r="1017" ht="14.25" customHeight="1">
      <c r="A1017" s="70" t="s">
        <v>4447</v>
      </c>
      <c r="B1017" s="68">
        <v>534.0</v>
      </c>
      <c r="C1017" s="69">
        <v>1.0</v>
      </c>
      <c r="D1017" s="69">
        <v>40.0</v>
      </c>
      <c r="E1017" s="70" t="s">
        <v>2094</v>
      </c>
      <c r="F1017" s="69">
        <v>27.0</v>
      </c>
      <c r="G1017" s="69">
        <v>7.0</v>
      </c>
      <c r="H1017" s="69">
        <v>3.0</v>
      </c>
    </row>
    <row r="1018" ht="14.25" customHeight="1">
      <c r="A1018" s="70" t="s">
        <v>4447</v>
      </c>
      <c r="B1018" s="68">
        <v>535.0</v>
      </c>
      <c r="C1018" s="69">
        <v>1.0</v>
      </c>
      <c r="D1018" s="69">
        <v>30.0</v>
      </c>
      <c r="E1018" s="70" t="s">
        <v>2422</v>
      </c>
      <c r="F1018" s="69">
        <v>9.0</v>
      </c>
      <c r="G1018" s="69">
        <v>1.0</v>
      </c>
      <c r="H1018" s="69">
        <v>0.0</v>
      </c>
    </row>
    <row r="1019" ht="14.25" customHeight="1">
      <c r="A1019" s="70" t="s">
        <v>4447</v>
      </c>
      <c r="B1019" s="68">
        <v>535.0</v>
      </c>
      <c r="C1019" s="69">
        <v>1.0</v>
      </c>
      <c r="D1019" s="69">
        <v>110.0</v>
      </c>
      <c r="E1019" s="70" t="s">
        <v>5260</v>
      </c>
      <c r="F1019" s="69">
        <v>764.0</v>
      </c>
      <c r="G1019" s="69">
        <v>172.0</v>
      </c>
      <c r="H1019" s="69">
        <v>43.0</v>
      </c>
    </row>
    <row r="1020" ht="14.25" customHeight="1">
      <c r="A1020" s="70" t="s">
        <v>4447</v>
      </c>
      <c r="B1020" s="68">
        <v>535.0</v>
      </c>
      <c r="C1020" s="69">
        <v>1.0</v>
      </c>
      <c r="D1020" s="69">
        <v>112.0</v>
      </c>
      <c r="E1020" s="70" t="s">
        <v>5261</v>
      </c>
      <c r="F1020" s="69">
        <v>431.0</v>
      </c>
      <c r="G1020" s="69">
        <v>83.0</v>
      </c>
      <c r="H1020" s="69">
        <v>24.0</v>
      </c>
    </row>
    <row r="1021" ht="14.25" customHeight="1">
      <c r="A1021" s="70" t="s">
        <v>4447</v>
      </c>
      <c r="B1021" s="68">
        <v>535.0</v>
      </c>
      <c r="C1021" s="69">
        <v>1.0</v>
      </c>
      <c r="D1021" s="69">
        <v>116.0</v>
      </c>
      <c r="E1021" s="70" t="s">
        <v>4668</v>
      </c>
      <c r="F1021" s="69">
        <v>292.0</v>
      </c>
      <c r="G1021" s="69">
        <v>73.0</v>
      </c>
      <c r="H1021" s="69">
        <v>14.0</v>
      </c>
    </row>
    <row r="1022" ht="14.25" customHeight="1">
      <c r="A1022" s="70" t="s">
        <v>4447</v>
      </c>
      <c r="B1022" s="68">
        <v>535.0</v>
      </c>
      <c r="C1022" s="69">
        <v>1.0</v>
      </c>
      <c r="D1022" s="69">
        <v>120.0</v>
      </c>
      <c r="E1022" s="70" t="s">
        <v>5262</v>
      </c>
      <c r="F1022" s="69">
        <v>423.0</v>
      </c>
      <c r="G1022" s="69">
        <v>164.0</v>
      </c>
      <c r="H1022" s="69">
        <v>37.0</v>
      </c>
    </row>
    <row r="1023" ht="14.25" customHeight="1">
      <c r="A1023" s="70" t="s">
        <v>4447</v>
      </c>
      <c r="B1023" s="68">
        <v>535.0</v>
      </c>
      <c r="C1023" s="69">
        <v>1.0</v>
      </c>
      <c r="D1023" s="69">
        <v>122.0</v>
      </c>
      <c r="E1023" s="70" t="s">
        <v>5263</v>
      </c>
      <c r="F1023" s="69">
        <v>290.0</v>
      </c>
      <c r="G1023" s="69">
        <v>24.0</v>
      </c>
      <c r="H1023" s="69">
        <v>6.0</v>
      </c>
    </row>
    <row r="1024" ht="14.25" customHeight="1">
      <c r="A1024" s="70" t="s">
        <v>4447</v>
      </c>
      <c r="B1024" s="68">
        <v>535.0</v>
      </c>
      <c r="C1024" s="69">
        <v>1.0</v>
      </c>
      <c r="D1024" s="69">
        <v>124.0</v>
      </c>
      <c r="E1024" s="70" t="s">
        <v>4540</v>
      </c>
      <c r="F1024" s="69">
        <v>547.0</v>
      </c>
      <c r="G1024" s="69">
        <v>243.0</v>
      </c>
      <c r="H1024" s="69">
        <v>69.0</v>
      </c>
    </row>
    <row r="1025" ht="14.25" customHeight="1">
      <c r="A1025" s="70" t="s">
        <v>4447</v>
      </c>
      <c r="B1025" s="68">
        <v>535.0</v>
      </c>
      <c r="C1025" s="69">
        <v>1.0</v>
      </c>
      <c r="D1025" s="69">
        <v>125.0</v>
      </c>
      <c r="E1025" s="70" t="s">
        <v>5264</v>
      </c>
      <c r="F1025" s="69">
        <v>181.0</v>
      </c>
      <c r="G1025" s="69">
        <v>23.0</v>
      </c>
      <c r="H1025" s="69">
        <v>5.0</v>
      </c>
    </row>
    <row r="1026" ht="14.25" customHeight="1">
      <c r="A1026" s="70" t="s">
        <v>4447</v>
      </c>
      <c r="B1026" s="68">
        <v>535.0</v>
      </c>
      <c r="C1026" s="69">
        <v>1.0</v>
      </c>
      <c r="D1026" s="69">
        <v>126.0</v>
      </c>
      <c r="E1026" s="70" t="s">
        <v>5265</v>
      </c>
      <c r="F1026" s="69">
        <v>684.0</v>
      </c>
      <c r="G1026" s="69">
        <v>303.0</v>
      </c>
      <c r="H1026" s="69">
        <v>62.0</v>
      </c>
    </row>
    <row r="1027" ht="14.25" customHeight="1">
      <c r="A1027" s="70" t="s">
        <v>4447</v>
      </c>
      <c r="B1027" s="68">
        <v>535.0</v>
      </c>
      <c r="C1027" s="69">
        <v>1.0</v>
      </c>
      <c r="D1027" s="69">
        <v>129.0</v>
      </c>
      <c r="E1027" s="70" t="s">
        <v>5266</v>
      </c>
      <c r="F1027" s="69">
        <v>782.0</v>
      </c>
      <c r="G1027" s="69">
        <v>105.0</v>
      </c>
      <c r="H1027" s="69">
        <v>49.0</v>
      </c>
    </row>
    <row r="1028" ht="14.25" customHeight="1">
      <c r="A1028" s="70" t="s">
        <v>4447</v>
      </c>
      <c r="B1028" s="68">
        <v>535.0</v>
      </c>
      <c r="C1028" s="69">
        <v>1.0</v>
      </c>
      <c r="D1028" s="69">
        <v>134.0</v>
      </c>
      <c r="E1028" s="70" t="s">
        <v>4647</v>
      </c>
      <c r="F1028" s="69">
        <v>252.0</v>
      </c>
      <c r="G1028" s="69">
        <v>66.0</v>
      </c>
      <c r="H1028" s="69">
        <v>13.0</v>
      </c>
    </row>
    <row r="1029" ht="14.25" customHeight="1">
      <c r="A1029" s="70" t="s">
        <v>4447</v>
      </c>
      <c r="B1029" s="68">
        <v>535.0</v>
      </c>
      <c r="C1029" s="69">
        <v>1.0</v>
      </c>
      <c r="D1029" s="69">
        <v>136.0</v>
      </c>
      <c r="E1029" s="70" t="s">
        <v>4472</v>
      </c>
      <c r="F1029" s="69">
        <v>579.0</v>
      </c>
      <c r="G1029" s="69">
        <v>124.0</v>
      </c>
      <c r="H1029" s="69">
        <v>15.0</v>
      </c>
    </row>
    <row r="1030" ht="14.25" customHeight="1">
      <c r="A1030" s="70" t="s">
        <v>4447</v>
      </c>
      <c r="B1030" s="68">
        <v>535.0</v>
      </c>
      <c r="C1030" s="69">
        <v>1.0</v>
      </c>
      <c r="D1030" s="69">
        <v>138.0</v>
      </c>
      <c r="E1030" s="70" t="s">
        <v>5267</v>
      </c>
      <c r="F1030" s="69">
        <v>466.0</v>
      </c>
      <c r="G1030" s="69">
        <v>41.0</v>
      </c>
      <c r="H1030" s="69">
        <v>15.0</v>
      </c>
    </row>
    <row r="1031" ht="14.25" customHeight="1">
      <c r="A1031" s="70" t="s">
        <v>4447</v>
      </c>
      <c r="B1031" s="68">
        <v>535.0</v>
      </c>
      <c r="C1031" s="69">
        <v>1.0</v>
      </c>
      <c r="D1031" s="69">
        <v>140.0</v>
      </c>
      <c r="E1031" s="70" t="s">
        <v>5268</v>
      </c>
      <c r="F1031" s="69">
        <v>303.0</v>
      </c>
      <c r="G1031" s="69">
        <v>91.0</v>
      </c>
      <c r="H1031" s="69">
        <v>20.0</v>
      </c>
    </row>
    <row r="1032" ht="14.25" customHeight="1">
      <c r="A1032" s="70" t="s">
        <v>4447</v>
      </c>
      <c r="B1032" s="68">
        <v>535.0</v>
      </c>
      <c r="C1032" s="69">
        <v>1.0</v>
      </c>
      <c r="D1032" s="69">
        <v>146.0</v>
      </c>
      <c r="E1032" s="70" t="s">
        <v>5269</v>
      </c>
      <c r="F1032" s="69">
        <v>361.0</v>
      </c>
      <c r="G1032" s="69">
        <v>81.0</v>
      </c>
      <c r="H1032" s="69">
        <v>13.0</v>
      </c>
    </row>
    <row r="1033" ht="14.25" customHeight="1">
      <c r="A1033" s="70" t="s">
        <v>4447</v>
      </c>
      <c r="B1033" s="68">
        <v>535.0</v>
      </c>
      <c r="C1033" s="69">
        <v>1.0</v>
      </c>
      <c r="D1033" s="69">
        <v>147.0</v>
      </c>
      <c r="E1033" s="70" t="s">
        <v>5270</v>
      </c>
      <c r="F1033" s="69">
        <v>409.0</v>
      </c>
      <c r="G1033" s="69">
        <v>245.0</v>
      </c>
      <c r="H1033" s="69">
        <v>28.0</v>
      </c>
    </row>
    <row r="1034" ht="14.25" customHeight="1">
      <c r="A1034" s="70" t="s">
        <v>4447</v>
      </c>
      <c r="B1034" s="68">
        <v>535.0</v>
      </c>
      <c r="C1034" s="69">
        <v>1.0</v>
      </c>
      <c r="D1034" s="69">
        <v>150.0</v>
      </c>
      <c r="E1034" s="70" t="s">
        <v>5271</v>
      </c>
      <c r="F1034" s="69">
        <v>650.0</v>
      </c>
      <c r="G1034" s="69">
        <v>234.0</v>
      </c>
      <c r="H1034" s="69">
        <v>44.0</v>
      </c>
    </row>
    <row r="1035" ht="14.25" customHeight="1">
      <c r="A1035" s="70" t="s">
        <v>4447</v>
      </c>
      <c r="B1035" s="68">
        <v>535.0</v>
      </c>
      <c r="C1035" s="69">
        <v>1.0</v>
      </c>
      <c r="D1035" s="69">
        <v>152.0</v>
      </c>
      <c r="E1035" s="70" t="s">
        <v>4649</v>
      </c>
      <c r="F1035" s="69">
        <v>326.0</v>
      </c>
      <c r="G1035" s="69">
        <v>29.0</v>
      </c>
      <c r="H1035" s="69">
        <v>8.0</v>
      </c>
    </row>
    <row r="1036" ht="14.25" customHeight="1">
      <c r="A1036" s="70" t="s">
        <v>4447</v>
      </c>
      <c r="B1036" s="68">
        <v>535.0</v>
      </c>
      <c r="C1036" s="69">
        <v>1.0</v>
      </c>
      <c r="D1036" s="69">
        <v>178.0</v>
      </c>
      <c r="E1036" s="70" t="s">
        <v>5272</v>
      </c>
      <c r="F1036" s="69">
        <v>121.0</v>
      </c>
      <c r="G1036" s="69">
        <v>23.0</v>
      </c>
      <c r="H1036" s="69">
        <v>0.0</v>
      </c>
    </row>
    <row r="1037" ht="14.25" customHeight="1">
      <c r="A1037" s="70" t="s">
        <v>4447</v>
      </c>
      <c r="B1037" s="68">
        <v>535.0</v>
      </c>
      <c r="C1037" s="69">
        <v>1.0</v>
      </c>
      <c r="D1037" s="69">
        <v>180.0</v>
      </c>
      <c r="E1037" s="70" t="s">
        <v>5273</v>
      </c>
      <c r="F1037" s="69">
        <v>30.0</v>
      </c>
      <c r="G1037" s="69">
        <v>20.0</v>
      </c>
      <c r="H1037" s="69">
        <v>0.0</v>
      </c>
    </row>
    <row r="1038" ht="14.25" customHeight="1">
      <c r="A1038" s="70" t="s">
        <v>4447</v>
      </c>
      <c r="B1038" s="68">
        <v>535.0</v>
      </c>
      <c r="C1038" s="69">
        <v>1.0</v>
      </c>
      <c r="D1038" s="69">
        <v>182.0</v>
      </c>
      <c r="E1038" s="70" t="s">
        <v>2437</v>
      </c>
      <c r="F1038" s="69">
        <v>60.0</v>
      </c>
      <c r="G1038" s="69">
        <v>18.0</v>
      </c>
      <c r="H1038" s="69">
        <v>0.0</v>
      </c>
    </row>
    <row r="1039" ht="14.25" customHeight="1">
      <c r="A1039" s="70" t="s">
        <v>4447</v>
      </c>
      <c r="B1039" s="68">
        <v>535.0</v>
      </c>
      <c r="C1039" s="69">
        <v>1.0</v>
      </c>
      <c r="D1039" s="69">
        <v>184.0</v>
      </c>
      <c r="E1039" s="70" t="s">
        <v>2438</v>
      </c>
      <c r="F1039" s="69">
        <v>143.0</v>
      </c>
      <c r="G1039" s="69">
        <v>46.0</v>
      </c>
      <c r="H1039" s="69">
        <v>5.0</v>
      </c>
    </row>
    <row r="1040" ht="14.25" customHeight="1">
      <c r="A1040" s="70" t="s">
        <v>4447</v>
      </c>
      <c r="B1040" s="68">
        <v>535.0</v>
      </c>
      <c r="C1040" s="69">
        <v>1.0</v>
      </c>
      <c r="D1040" s="69">
        <v>216.0</v>
      </c>
      <c r="E1040" s="70" t="s">
        <v>5274</v>
      </c>
      <c r="F1040" s="69">
        <v>1.0</v>
      </c>
      <c r="G1040" s="69">
        <v>1.0</v>
      </c>
      <c r="H1040" s="69">
        <v>0.0</v>
      </c>
    </row>
    <row r="1041" ht="14.25" customHeight="1">
      <c r="A1041" s="70" t="s">
        <v>4447</v>
      </c>
      <c r="B1041" s="68">
        <v>535.0</v>
      </c>
      <c r="C1041" s="69">
        <v>1.0</v>
      </c>
      <c r="D1041" s="69">
        <v>217.0</v>
      </c>
      <c r="E1041" s="70" t="s">
        <v>5275</v>
      </c>
      <c r="F1041" s="69">
        <v>9.0</v>
      </c>
      <c r="G1041" s="69">
        <v>8.0</v>
      </c>
      <c r="H1041" s="69">
        <v>0.0</v>
      </c>
    </row>
    <row r="1042" ht="14.25" customHeight="1">
      <c r="A1042" s="70" t="s">
        <v>4447</v>
      </c>
      <c r="B1042" s="68">
        <v>535.0</v>
      </c>
      <c r="C1042" s="69">
        <v>1.0</v>
      </c>
      <c r="D1042" s="69">
        <v>220.0</v>
      </c>
      <c r="E1042" s="70" t="s">
        <v>5276</v>
      </c>
      <c r="F1042" s="69">
        <v>16.0</v>
      </c>
      <c r="G1042" s="69">
        <v>1.0</v>
      </c>
      <c r="H1042" s="69">
        <v>0.0</v>
      </c>
    </row>
    <row r="1043" ht="14.25" customHeight="1">
      <c r="A1043" s="70" t="s">
        <v>4447</v>
      </c>
      <c r="B1043" s="68">
        <v>535.0</v>
      </c>
      <c r="C1043" s="69">
        <v>1.0</v>
      </c>
      <c r="D1043" s="69">
        <v>305.0</v>
      </c>
      <c r="E1043" s="70" t="s">
        <v>5277</v>
      </c>
      <c r="F1043" s="69">
        <v>1604.0</v>
      </c>
      <c r="G1043" s="69">
        <v>243.0</v>
      </c>
      <c r="H1043" s="69">
        <v>60.0</v>
      </c>
    </row>
    <row r="1044" ht="14.25" customHeight="1">
      <c r="A1044" s="70" t="s">
        <v>4447</v>
      </c>
      <c r="B1044" s="68">
        <v>535.0</v>
      </c>
      <c r="C1044" s="69">
        <v>1.0</v>
      </c>
      <c r="D1044" s="69">
        <v>306.0</v>
      </c>
      <c r="E1044" s="70" t="s">
        <v>2443</v>
      </c>
      <c r="F1044" s="69">
        <v>346.0</v>
      </c>
      <c r="G1044" s="69">
        <v>180.0</v>
      </c>
      <c r="H1044" s="69">
        <v>17.0</v>
      </c>
    </row>
    <row r="1045" ht="14.25" customHeight="1">
      <c r="A1045" s="70" t="s">
        <v>4447</v>
      </c>
      <c r="B1045" s="68">
        <v>535.0</v>
      </c>
      <c r="C1045" s="69">
        <v>1.0</v>
      </c>
      <c r="D1045" s="69">
        <v>307.0</v>
      </c>
      <c r="E1045" s="70" t="s">
        <v>5278</v>
      </c>
      <c r="F1045" s="69">
        <v>11.0</v>
      </c>
      <c r="G1045" s="69">
        <v>3.0</v>
      </c>
      <c r="H1045" s="69">
        <v>2.0</v>
      </c>
    </row>
    <row r="1046" ht="14.25" customHeight="1">
      <c r="A1046" s="70" t="s">
        <v>4447</v>
      </c>
      <c r="B1046" s="68">
        <v>535.0</v>
      </c>
      <c r="C1046" s="69">
        <v>1.0</v>
      </c>
      <c r="D1046" s="69">
        <v>310.0</v>
      </c>
      <c r="E1046" s="70" t="s">
        <v>5279</v>
      </c>
      <c r="F1046" s="69">
        <v>1629.0</v>
      </c>
      <c r="G1046" s="69">
        <v>399.0</v>
      </c>
      <c r="H1046" s="69">
        <v>117.0</v>
      </c>
    </row>
    <row r="1047" ht="14.25" customHeight="1">
      <c r="A1047" s="70" t="s">
        <v>4447</v>
      </c>
      <c r="B1047" s="68">
        <v>535.0</v>
      </c>
      <c r="C1047" s="69">
        <v>1.0</v>
      </c>
      <c r="D1047" s="69">
        <v>315.0</v>
      </c>
      <c r="E1047" s="70" t="s">
        <v>2446</v>
      </c>
      <c r="F1047" s="69">
        <v>1941.0</v>
      </c>
      <c r="G1047" s="69">
        <v>397.0</v>
      </c>
      <c r="H1047" s="69">
        <v>109.0</v>
      </c>
    </row>
    <row r="1048" ht="14.25" customHeight="1">
      <c r="A1048" s="70" t="s">
        <v>4447</v>
      </c>
      <c r="B1048" s="68">
        <v>535.0</v>
      </c>
      <c r="C1048" s="69">
        <v>1.0</v>
      </c>
      <c r="D1048" s="69">
        <v>322.0</v>
      </c>
      <c r="E1048" s="70" t="s">
        <v>5280</v>
      </c>
      <c r="F1048" s="69">
        <v>66.0</v>
      </c>
      <c r="G1048" s="69">
        <v>14.0</v>
      </c>
      <c r="H1048" s="69">
        <v>2.0</v>
      </c>
    </row>
    <row r="1049" ht="14.25" customHeight="1">
      <c r="A1049" s="70" t="s">
        <v>4447</v>
      </c>
      <c r="B1049" s="68">
        <v>535.0</v>
      </c>
      <c r="C1049" s="69">
        <v>1.0</v>
      </c>
      <c r="D1049" s="69">
        <v>325.0</v>
      </c>
      <c r="E1049" s="70" t="s">
        <v>5281</v>
      </c>
      <c r="F1049" s="69">
        <v>1061.0</v>
      </c>
      <c r="G1049" s="69">
        <v>348.0</v>
      </c>
      <c r="H1049" s="69">
        <v>88.0</v>
      </c>
    </row>
    <row r="1050" ht="14.25" customHeight="1">
      <c r="A1050" s="70" t="s">
        <v>4447</v>
      </c>
      <c r="B1050" s="68">
        <v>535.0</v>
      </c>
      <c r="C1050" s="69">
        <v>1.0</v>
      </c>
      <c r="D1050" s="69">
        <v>328.0</v>
      </c>
      <c r="E1050" s="70" t="s">
        <v>5282</v>
      </c>
      <c r="F1050" s="69">
        <v>7.0</v>
      </c>
      <c r="G1050" s="69">
        <v>2.0</v>
      </c>
      <c r="H1050" s="69">
        <v>0.0</v>
      </c>
    </row>
    <row r="1051" ht="14.25" customHeight="1">
      <c r="A1051" s="70" t="s">
        <v>4447</v>
      </c>
      <c r="B1051" s="68">
        <v>535.0</v>
      </c>
      <c r="C1051" s="69">
        <v>1.0</v>
      </c>
      <c r="D1051" s="69">
        <v>329.0</v>
      </c>
      <c r="E1051" s="70" t="s">
        <v>2450</v>
      </c>
      <c r="F1051" s="69">
        <v>15.0</v>
      </c>
      <c r="G1051" s="69">
        <v>12.0</v>
      </c>
      <c r="H1051" s="69">
        <v>0.0</v>
      </c>
    </row>
    <row r="1052" ht="14.25" customHeight="1">
      <c r="A1052" s="70" t="s">
        <v>4447</v>
      </c>
      <c r="B1052" s="68">
        <v>535.0</v>
      </c>
      <c r="C1052" s="69">
        <v>1.0</v>
      </c>
      <c r="D1052" s="69">
        <v>330.0</v>
      </c>
      <c r="E1052" s="70" t="s">
        <v>5283</v>
      </c>
      <c r="F1052" s="69">
        <v>1003.0</v>
      </c>
      <c r="G1052" s="69">
        <v>335.0</v>
      </c>
      <c r="H1052" s="69">
        <v>62.0</v>
      </c>
    </row>
    <row r="1053" ht="14.25" customHeight="1">
      <c r="A1053" s="70" t="s">
        <v>4447</v>
      </c>
      <c r="B1053" s="68">
        <v>535.0</v>
      </c>
      <c r="C1053" s="69">
        <v>1.0</v>
      </c>
      <c r="D1053" s="69">
        <v>335.0</v>
      </c>
      <c r="E1053" s="70" t="s">
        <v>5284</v>
      </c>
      <c r="F1053" s="69">
        <v>1128.0</v>
      </c>
      <c r="G1053" s="69">
        <v>203.0</v>
      </c>
      <c r="H1053" s="69">
        <v>70.0</v>
      </c>
    </row>
    <row r="1054" ht="14.25" customHeight="1">
      <c r="A1054" s="70" t="s">
        <v>4447</v>
      </c>
      <c r="B1054" s="68">
        <v>535.0</v>
      </c>
      <c r="C1054" s="69">
        <v>1.0</v>
      </c>
      <c r="D1054" s="69">
        <v>340.0</v>
      </c>
      <c r="E1054" s="70" t="s">
        <v>5285</v>
      </c>
      <c r="F1054" s="69">
        <v>462.0</v>
      </c>
      <c r="G1054" s="69">
        <v>42.0</v>
      </c>
      <c r="H1054" s="69">
        <v>14.0</v>
      </c>
    </row>
    <row r="1055" ht="14.25" customHeight="1">
      <c r="A1055" s="70" t="s">
        <v>4447</v>
      </c>
      <c r="B1055" s="68">
        <v>535.0</v>
      </c>
      <c r="C1055" s="69">
        <v>1.0</v>
      </c>
      <c r="D1055" s="69">
        <v>342.0</v>
      </c>
      <c r="E1055" s="70" t="s">
        <v>2454</v>
      </c>
      <c r="F1055" s="69">
        <v>71.0</v>
      </c>
      <c r="G1055" s="69">
        <v>37.0</v>
      </c>
      <c r="H1055" s="69">
        <v>8.0</v>
      </c>
    </row>
    <row r="1056" ht="14.25" customHeight="1">
      <c r="A1056" s="70" t="s">
        <v>4447</v>
      </c>
      <c r="B1056" s="68">
        <v>542.0</v>
      </c>
      <c r="C1056" s="69">
        <v>1.0</v>
      </c>
      <c r="D1056" s="69">
        <v>10.0</v>
      </c>
      <c r="E1056" s="70" t="s">
        <v>5286</v>
      </c>
      <c r="F1056" s="69">
        <v>228.0</v>
      </c>
      <c r="G1056" s="69">
        <v>58.0</v>
      </c>
      <c r="H1056" s="69">
        <v>16.0</v>
      </c>
    </row>
    <row r="1057" ht="14.25" customHeight="1">
      <c r="A1057" s="70" t="s">
        <v>4447</v>
      </c>
      <c r="B1057" s="68">
        <v>542.0</v>
      </c>
      <c r="C1057" s="69">
        <v>1.0</v>
      </c>
      <c r="D1057" s="69">
        <v>20.0</v>
      </c>
      <c r="E1057" s="70" t="s">
        <v>5287</v>
      </c>
      <c r="F1057" s="69">
        <v>198.0</v>
      </c>
      <c r="G1057" s="69">
        <v>22.0</v>
      </c>
      <c r="H1057" s="69">
        <v>14.0</v>
      </c>
    </row>
    <row r="1058" ht="14.25" customHeight="1">
      <c r="A1058" s="70" t="s">
        <v>4447</v>
      </c>
      <c r="B1058" s="68">
        <v>544.0</v>
      </c>
      <c r="C1058" s="69">
        <v>1.0</v>
      </c>
      <c r="D1058" s="69">
        <v>130.0</v>
      </c>
      <c r="E1058" s="70" t="s">
        <v>4538</v>
      </c>
      <c r="F1058" s="69">
        <v>251.0</v>
      </c>
      <c r="G1058" s="69">
        <v>60.0</v>
      </c>
      <c r="H1058" s="69">
        <v>21.0</v>
      </c>
    </row>
    <row r="1059" ht="14.25" customHeight="1">
      <c r="A1059" s="70" t="s">
        <v>4447</v>
      </c>
      <c r="B1059" s="68">
        <v>544.0</v>
      </c>
      <c r="C1059" s="69">
        <v>1.0</v>
      </c>
      <c r="D1059" s="69">
        <v>140.0</v>
      </c>
      <c r="E1059" s="70" t="s">
        <v>5141</v>
      </c>
      <c r="F1059" s="69">
        <v>359.0</v>
      </c>
      <c r="G1059" s="69">
        <v>82.0</v>
      </c>
      <c r="H1059" s="69">
        <v>26.0</v>
      </c>
    </row>
    <row r="1060" ht="14.25" customHeight="1">
      <c r="A1060" s="70" t="s">
        <v>4447</v>
      </c>
      <c r="B1060" s="68">
        <v>544.0</v>
      </c>
      <c r="C1060" s="69">
        <v>1.0</v>
      </c>
      <c r="D1060" s="69">
        <v>180.0</v>
      </c>
      <c r="E1060" s="70" t="s">
        <v>4546</v>
      </c>
      <c r="F1060" s="69">
        <v>231.0</v>
      </c>
      <c r="G1060" s="69">
        <v>75.0</v>
      </c>
      <c r="H1060" s="69">
        <v>22.0</v>
      </c>
    </row>
    <row r="1061" ht="14.25" customHeight="1">
      <c r="A1061" s="70" t="s">
        <v>4447</v>
      </c>
      <c r="B1061" s="68">
        <v>544.0</v>
      </c>
      <c r="C1061" s="69">
        <v>1.0</v>
      </c>
      <c r="D1061" s="69">
        <v>340.0</v>
      </c>
      <c r="E1061" s="70" t="s">
        <v>5288</v>
      </c>
      <c r="F1061" s="69">
        <v>759.0</v>
      </c>
      <c r="G1061" s="69">
        <v>225.0</v>
      </c>
      <c r="H1061" s="69">
        <v>42.0</v>
      </c>
    </row>
    <row r="1062" ht="14.25" customHeight="1">
      <c r="A1062" s="70" t="s">
        <v>4447</v>
      </c>
      <c r="B1062" s="68">
        <v>544.0</v>
      </c>
      <c r="C1062" s="69">
        <v>1.0</v>
      </c>
      <c r="D1062" s="69">
        <v>370.0</v>
      </c>
      <c r="E1062" s="70" t="s">
        <v>5289</v>
      </c>
      <c r="F1062" s="69">
        <v>106.0</v>
      </c>
      <c r="G1062" s="69">
        <v>54.0</v>
      </c>
      <c r="H1062" s="69">
        <v>8.0</v>
      </c>
    </row>
    <row r="1063" ht="14.25" customHeight="1">
      <c r="A1063" s="70" t="s">
        <v>4447</v>
      </c>
      <c r="B1063" s="68">
        <v>544.0</v>
      </c>
      <c r="C1063" s="69">
        <v>1.0</v>
      </c>
      <c r="D1063" s="69">
        <v>380.0</v>
      </c>
      <c r="E1063" s="70" t="s">
        <v>2459</v>
      </c>
      <c r="F1063" s="69">
        <v>752.0</v>
      </c>
      <c r="G1063" s="69">
        <v>142.0</v>
      </c>
      <c r="H1063" s="69">
        <v>58.0</v>
      </c>
    </row>
    <row r="1064" ht="14.25" customHeight="1">
      <c r="A1064" s="70" t="s">
        <v>4447</v>
      </c>
      <c r="B1064" s="68">
        <v>544.0</v>
      </c>
      <c r="C1064" s="69">
        <v>1.0</v>
      </c>
      <c r="D1064" s="69">
        <v>390.0</v>
      </c>
      <c r="E1064" s="70" t="s">
        <v>2460</v>
      </c>
      <c r="F1064" s="69">
        <v>638.0</v>
      </c>
      <c r="G1064" s="69">
        <v>86.0</v>
      </c>
      <c r="H1064" s="69">
        <v>39.0</v>
      </c>
    </row>
    <row r="1065" ht="14.25" customHeight="1">
      <c r="A1065" s="70" t="s">
        <v>4447</v>
      </c>
      <c r="B1065" s="68">
        <v>545.0</v>
      </c>
      <c r="C1065" s="69">
        <v>1.0</v>
      </c>
      <c r="D1065" s="69">
        <v>10.0</v>
      </c>
      <c r="E1065" s="70" t="s">
        <v>5290</v>
      </c>
      <c r="F1065" s="69">
        <v>206.0</v>
      </c>
      <c r="G1065" s="69">
        <v>36.0</v>
      </c>
      <c r="H1065" s="69">
        <v>25.0</v>
      </c>
    </row>
    <row r="1066" ht="14.25" customHeight="1">
      <c r="A1066" s="70" t="s">
        <v>4447</v>
      </c>
      <c r="B1066" s="68">
        <v>545.0</v>
      </c>
      <c r="C1066" s="69">
        <v>1.0</v>
      </c>
      <c r="D1066" s="69">
        <v>20.0</v>
      </c>
      <c r="E1066" s="70" t="s">
        <v>5291</v>
      </c>
      <c r="F1066" s="69">
        <v>155.0</v>
      </c>
      <c r="G1066" s="69">
        <v>22.0</v>
      </c>
      <c r="H1066" s="69">
        <v>19.0</v>
      </c>
    </row>
    <row r="1067" ht="14.25" customHeight="1">
      <c r="A1067" s="70" t="s">
        <v>4447</v>
      </c>
      <c r="B1067" s="68">
        <v>547.0</v>
      </c>
      <c r="C1067" s="69">
        <v>1.0</v>
      </c>
      <c r="D1067" s="69">
        <v>10.0</v>
      </c>
      <c r="E1067" s="70" t="s">
        <v>5292</v>
      </c>
      <c r="F1067" s="69">
        <v>234.0</v>
      </c>
      <c r="G1067" s="69">
        <v>43.0</v>
      </c>
      <c r="H1067" s="69">
        <v>19.0</v>
      </c>
    </row>
    <row r="1068" ht="14.25" customHeight="1">
      <c r="A1068" s="70" t="s">
        <v>4447</v>
      </c>
      <c r="B1068" s="68">
        <v>547.0</v>
      </c>
      <c r="C1068" s="69">
        <v>1.0</v>
      </c>
      <c r="D1068" s="69">
        <v>20.0</v>
      </c>
      <c r="E1068" s="70" t="s">
        <v>5293</v>
      </c>
      <c r="F1068" s="69">
        <v>286.0</v>
      </c>
      <c r="G1068" s="69">
        <v>31.0</v>
      </c>
      <c r="H1068" s="69">
        <v>18.0</v>
      </c>
    </row>
    <row r="1069" ht="14.25" customHeight="1">
      <c r="A1069" s="70" t="s">
        <v>4447</v>
      </c>
      <c r="B1069" s="68">
        <v>548.0</v>
      </c>
      <c r="C1069" s="69">
        <v>1.0</v>
      </c>
      <c r="D1069" s="69">
        <v>10.0</v>
      </c>
      <c r="E1069" s="70" t="s">
        <v>5294</v>
      </c>
      <c r="F1069" s="69">
        <v>480.0</v>
      </c>
      <c r="G1069" s="69">
        <v>157.0</v>
      </c>
      <c r="H1069" s="69">
        <v>62.0</v>
      </c>
    </row>
    <row r="1070" ht="14.25" customHeight="1">
      <c r="A1070" s="70" t="s">
        <v>4447</v>
      </c>
      <c r="B1070" s="68">
        <v>548.0</v>
      </c>
      <c r="C1070" s="69">
        <v>1.0</v>
      </c>
      <c r="D1070" s="69">
        <v>20.0</v>
      </c>
      <c r="E1070" s="70" t="s">
        <v>5295</v>
      </c>
      <c r="F1070" s="69">
        <v>415.0</v>
      </c>
      <c r="G1070" s="69">
        <v>129.0</v>
      </c>
      <c r="H1070" s="69">
        <v>43.0</v>
      </c>
    </row>
    <row r="1071" ht="14.25" customHeight="1">
      <c r="A1071" s="70" t="s">
        <v>4447</v>
      </c>
      <c r="B1071" s="68">
        <v>549.0</v>
      </c>
      <c r="C1071" s="69">
        <v>1.0</v>
      </c>
      <c r="D1071" s="69">
        <v>10.0</v>
      </c>
      <c r="E1071" s="70" t="s">
        <v>5296</v>
      </c>
      <c r="F1071" s="69">
        <v>529.0</v>
      </c>
      <c r="G1071" s="69">
        <v>134.0</v>
      </c>
      <c r="H1071" s="69">
        <v>53.0</v>
      </c>
    </row>
    <row r="1072" ht="14.25" customHeight="1">
      <c r="A1072" s="70" t="s">
        <v>4447</v>
      </c>
      <c r="B1072" s="68">
        <v>549.0</v>
      </c>
      <c r="C1072" s="69">
        <v>1.0</v>
      </c>
      <c r="D1072" s="69">
        <v>20.0</v>
      </c>
      <c r="E1072" s="70" t="s">
        <v>5297</v>
      </c>
      <c r="F1072" s="69">
        <v>480.0</v>
      </c>
      <c r="G1072" s="69">
        <v>86.0</v>
      </c>
      <c r="H1072" s="69">
        <v>42.0</v>
      </c>
    </row>
    <row r="1073" ht="14.25" customHeight="1">
      <c r="A1073" s="70" t="s">
        <v>4447</v>
      </c>
      <c r="B1073" s="68">
        <v>549.0</v>
      </c>
      <c r="C1073" s="69">
        <v>1.0</v>
      </c>
      <c r="D1073" s="69">
        <v>30.0</v>
      </c>
      <c r="E1073" s="70" t="s">
        <v>5298</v>
      </c>
      <c r="F1073" s="69">
        <v>431.0</v>
      </c>
      <c r="G1073" s="69">
        <v>71.0</v>
      </c>
      <c r="H1073" s="69">
        <v>19.0</v>
      </c>
    </row>
    <row r="1074" ht="14.25" customHeight="1">
      <c r="A1074" s="70" t="s">
        <v>4447</v>
      </c>
      <c r="B1074" s="68">
        <v>549.0</v>
      </c>
      <c r="C1074" s="69">
        <v>1.0</v>
      </c>
      <c r="D1074" s="69">
        <v>80.0</v>
      </c>
      <c r="E1074" s="70" t="s">
        <v>5299</v>
      </c>
      <c r="F1074" s="69">
        <v>58.0</v>
      </c>
      <c r="G1074" s="69">
        <v>12.0</v>
      </c>
      <c r="H1074" s="69">
        <v>5.0</v>
      </c>
    </row>
    <row r="1075" ht="14.25" customHeight="1">
      <c r="A1075" s="70" t="s">
        <v>4447</v>
      </c>
      <c r="B1075" s="68">
        <v>550.0</v>
      </c>
      <c r="C1075" s="69">
        <v>1.0</v>
      </c>
      <c r="D1075" s="69">
        <v>10.0</v>
      </c>
      <c r="E1075" s="70" t="s">
        <v>5300</v>
      </c>
      <c r="F1075" s="69">
        <v>290.0</v>
      </c>
      <c r="G1075" s="69">
        <v>51.0</v>
      </c>
      <c r="H1075" s="69">
        <v>33.0</v>
      </c>
    </row>
    <row r="1076" ht="14.25" customHeight="1">
      <c r="A1076" s="70" t="s">
        <v>4447</v>
      </c>
      <c r="B1076" s="68">
        <v>550.0</v>
      </c>
      <c r="C1076" s="69">
        <v>1.0</v>
      </c>
      <c r="D1076" s="69">
        <v>20.0</v>
      </c>
      <c r="E1076" s="70" t="s">
        <v>5301</v>
      </c>
      <c r="F1076" s="69">
        <v>273.0</v>
      </c>
      <c r="G1076" s="69">
        <v>44.0</v>
      </c>
      <c r="H1076" s="69">
        <v>32.0</v>
      </c>
    </row>
    <row r="1077" ht="14.25" customHeight="1">
      <c r="A1077" s="70" t="s">
        <v>4447</v>
      </c>
      <c r="B1077" s="68">
        <v>553.0</v>
      </c>
      <c r="C1077" s="69">
        <v>1.0</v>
      </c>
      <c r="D1077" s="69">
        <v>10.0</v>
      </c>
      <c r="E1077" s="70" t="s">
        <v>5302</v>
      </c>
      <c r="F1077" s="69">
        <v>399.0</v>
      </c>
      <c r="G1077" s="69">
        <v>81.0</v>
      </c>
      <c r="H1077" s="69">
        <v>45.0</v>
      </c>
    </row>
    <row r="1078" ht="14.25" customHeight="1">
      <c r="A1078" s="70" t="s">
        <v>4447</v>
      </c>
      <c r="B1078" s="68">
        <v>553.0</v>
      </c>
      <c r="C1078" s="69">
        <v>1.0</v>
      </c>
      <c r="D1078" s="69">
        <v>20.0</v>
      </c>
      <c r="E1078" s="70" t="s">
        <v>5303</v>
      </c>
      <c r="F1078" s="69">
        <v>340.0</v>
      </c>
      <c r="G1078" s="69">
        <v>57.0</v>
      </c>
      <c r="H1078" s="69">
        <v>24.0</v>
      </c>
    </row>
    <row r="1079" ht="14.25" customHeight="1">
      <c r="A1079" s="70" t="s">
        <v>4447</v>
      </c>
      <c r="B1079" s="68">
        <v>561.0</v>
      </c>
      <c r="C1079" s="69">
        <v>1.0</v>
      </c>
      <c r="D1079" s="69">
        <v>10.0</v>
      </c>
      <c r="E1079" s="70" t="s">
        <v>5304</v>
      </c>
      <c r="F1079" s="69">
        <v>151.0</v>
      </c>
      <c r="G1079" s="69">
        <v>37.0</v>
      </c>
      <c r="H1079" s="69">
        <v>31.0</v>
      </c>
    </row>
    <row r="1080" ht="14.25" customHeight="1">
      <c r="A1080" s="70" t="s">
        <v>4447</v>
      </c>
      <c r="B1080" s="68">
        <v>561.0</v>
      </c>
      <c r="C1080" s="69">
        <v>1.0</v>
      </c>
      <c r="D1080" s="69">
        <v>20.0</v>
      </c>
      <c r="E1080" s="70" t="s">
        <v>5305</v>
      </c>
      <c r="F1080" s="69">
        <v>95.0</v>
      </c>
      <c r="G1080" s="69">
        <v>27.0</v>
      </c>
      <c r="H1080" s="69">
        <v>10.0</v>
      </c>
    </row>
    <row r="1081" ht="14.25" customHeight="1">
      <c r="A1081" s="70" t="s">
        <v>4447</v>
      </c>
      <c r="B1081" s="68">
        <v>564.0</v>
      </c>
      <c r="C1081" s="69">
        <v>1.0</v>
      </c>
      <c r="D1081" s="69">
        <v>31.0</v>
      </c>
      <c r="E1081" s="70" t="s">
        <v>5306</v>
      </c>
      <c r="F1081" s="69">
        <v>831.0</v>
      </c>
      <c r="G1081" s="69">
        <v>226.0</v>
      </c>
      <c r="H1081" s="69">
        <v>68.0</v>
      </c>
    </row>
    <row r="1082" ht="14.25" customHeight="1">
      <c r="A1082" s="70" t="s">
        <v>4447</v>
      </c>
      <c r="B1082" s="68">
        <v>564.0</v>
      </c>
      <c r="C1082" s="69">
        <v>1.0</v>
      </c>
      <c r="D1082" s="69">
        <v>60.0</v>
      </c>
      <c r="E1082" s="70" t="s">
        <v>5307</v>
      </c>
      <c r="F1082" s="69">
        <v>469.0</v>
      </c>
      <c r="G1082" s="69">
        <v>124.0</v>
      </c>
      <c r="H1082" s="69">
        <v>30.0</v>
      </c>
    </row>
    <row r="1083" ht="14.25" customHeight="1">
      <c r="A1083" s="70" t="s">
        <v>4447</v>
      </c>
      <c r="B1083" s="68">
        <v>564.0</v>
      </c>
      <c r="C1083" s="69">
        <v>1.0</v>
      </c>
      <c r="D1083" s="69">
        <v>70.0</v>
      </c>
      <c r="E1083" s="70" t="s">
        <v>5308</v>
      </c>
      <c r="F1083" s="69">
        <v>588.0</v>
      </c>
      <c r="G1083" s="69">
        <v>96.0</v>
      </c>
      <c r="H1083" s="69">
        <v>39.0</v>
      </c>
    </row>
    <row r="1084" ht="14.25" customHeight="1">
      <c r="A1084" s="70" t="s">
        <v>4447</v>
      </c>
      <c r="B1084" s="68">
        <v>564.0</v>
      </c>
      <c r="C1084" s="69">
        <v>1.0</v>
      </c>
      <c r="D1084" s="69">
        <v>75.0</v>
      </c>
      <c r="E1084" s="70" t="s">
        <v>5309</v>
      </c>
      <c r="F1084" s="69">
        <v>26.0</v>
      </c>
      <c r="G1084" s="69">
        <v>7.0</v>
      </c>
      <c r="H1084" s="69">
        <v>4.0</v>
      </c>
    </row>
    <row r="1085" ht="14.25" customHeight="1">
      <c r="A1085" s="70" t="s">
        <v>4447</v>
      </c>
      <c r="B1085" s="68">
        <v>577.0</v>
      </c>
      <c r="C1085" s="69">
        <v>1.0</v>
      </c>
      <c r="D1085" s="69">
        <v>30.0</v>
      </c>
      <c r="E1085" s="70" t="s">
        <v>5310</v>
      </c>
      <c r="F1085" s="69">
        <v>227.0</v>
      </c>
      <c r="G1085" s="69">
        <v>60.0</v>
      </c>
      <c r="H1085" s="69">
        <v>23.0</v>
      </c>
    </row>
    <row r="1086" ht="14.25" customHeight="1">
      <c r="A1086" s="70" t="s">
        <v>4447</v>
      </c>
      <c r="B1086" s="68">
        <v>577.0</v>
      </c>
      <c r="C1086" s="69">
        <v>1.0</v>
      </c>
      <c r="D1086" s="69">
        <v>40.0</v>
      </c>
      <c r="E1086" s="70" t="s">
        <v>5311</v>
      </c>
      <c r="F1086" s="69">
        <v>195.0</v>
      </c>
      <c r="G1086" s="69">
        <v>47.0</v>
      </c>
      <c r="H1086" s="69">
        <v>23.0</v>
      </c>
    </row>
    <row r="1087" ht="14.25" customHeight="1">
      <c r="A1087" s="70" t="s">
        <v>4447</v>
      </c>
      <c r="B1087" s="68">
        <v>578.0</v>
      </c>
      <c r="C1087" s="69">
        <v>1.0</v>
      </c>
      <c r="D1087" s="69">
        <v>8.0</v>
      </c>
      <c r="E1087" s="70" t="s">
        <v>4588</v>
      </c>
      <c r="F1087" s="69">
        <v>16.0</v>
      </c>
      <c r="G1087" s="69">
        <v>0.0</v>
      </c>
      <c r="H1087" s="69">
        <v>0.0</v>
      </c>
    </row>
    <row r="1088" ht="14.25" customHeight="1">
      <c r="A1088" s="70" t="s">
        <v>4447</v>
      </c>
      <c r="B1088" s="68">
        <v>578.0</v>
      </c>
      <c r="C1088" s="69">
        <v>1.0</v>
      </c>
      <c r="D1088" s="69">
        <v>10.0</v>
      </c>
      <c r="E1088" s="70" t="s">
        <v>5312</v>
      </c>
      <c r="F1088" s="69">
        <v>764.0</v>
      </c>
      <c r="G1088" s="69">
        <v>176.0</v>
      </c>
      <c r="H1088" s="69">
        <v>61.0</v>
      </c>
    </row>
    <row r="1089" ht="14.25" customHeight="1">
      <c r="A1089" s="70" t="s">
        <v>4447</v>
      </c>
      <c r="B1089" s="68">
        <v>578.0</v>
      </c>
      <c r="C1089" s="69">
        <v>1.0</v>
      </c>
      <c r="D1089" s="69">
        <v>20.0</v>
      </c>
      <c r="E1089" s="70" t="s">
        <v>5313</v>
      </c>
      <c r="F1089" s="69">
        <v>719.0</v>
      </c>
      <c r="G1089" s="69">
        <v>142.0</v>
      </c>
      <c r="H1089" s="69">
        <v>55.0</v>
      </c>
    </row>
    <row r="1090" ht="14.25" customHeight="1">
      <c r="A1090" s="70" t="s">
        <v>4447</v>
      </c>
      <c r="B1090" s="68">
        <v>578.0</v>
      </c>
      <c r="C1090" s="69">
        <v>1.0</v>
      </c>
      <c r="D1090" s="69">
        <v>692.0</v>
      </c>
      <c r="E1090" s="70" t="s">
        <v>5314</v>
      </c>
      <c r="F1090" s="69">
        <v>39.0</v>
      </c>
      <c r="G1090" s="69">
        <v>12.0</v>
      </c>
      <c r="H1090" s="69">
        <v>4.0</v>
      </c>
    </row>
    <row r="1091" ht="14.25" customHeight="1">
      <c r="A1091" s="70" t="s">
        <v>4447</v>
      </c>
      <c r="B1091" s="68">
        <v>581.0</v>
      </c>
      <c r="C1091" s="69">
        <v>1.0</v>
      </c>
      <c r="D1091" s="69">
        <v>10.0</v>
      </c>
      <c r="E1091" s="70" t="s">
        <v>5315</v>
      </c>
      <c r="F1091" s="69">
        <v>215.0</v>
      </c>
      <c r="G1091" s="69">
        <v>58.0</v>
      </c>
      <c r="H1091" s="69">
        <v>31.0</v>
      </c>
    </row>
    <row r="1092" ht="14.25" customHeight="1">
      <c r="A1092" s="70" t="s">
        <v>4447</v>
      </c>
      <c r="B1092" s="68">
        <v>581.0</v>
      </c>
      <c r="C1092" s="69">
        <v>1.0</v>
      </c>
      <c r="D1092" s="69">
        <v>20.0</v>
      </c>
      <c r="E1092" s="70" t="s">
        <v>5316</v>
      </c>
      <c r="F1092" s="69">
        <v>215.0</v>
      </c>
      <c r="G1092" s="69">
        <v>59.0</v>
      </c>
      <c r="H1092" s="69">
        <v>30.0</v>
      </c>
    </row>
    <row r="1093" ht="14.25" customHeight="1">
      <c r="A1093" s="70" t="s">
        <v>4447</v>
      </c>
      <c r="B1093" s="68">
        <v>592.0</v>
      </c>
      <c r="C1093" s="69">
        <v>1.0</v>
      </c>
      <c r="D1093" s="69">
        <v>10.0</v>
      </c>
      <c r="E1093" s="70" t="s">
        <v>5317</v>
      </c>
      <c r="F1093" s="69">
        <v>99.0</v>
      </c>
      <c r="G1093" s="69">
        <v>55.0</v>
      </c>
      <c r="H1093" s="69">
        <v>6.0</v>
      </c>
    </row>
    <row r="1094" ht="14.25" customHeight="1">
      <c r="A1094" s="70" t="s">
        <v>4447</v>
      </c>
      <c r="B1094" s="68">
        <v>592.0</v>
      </c>
      <c r="C1094" s="69">
        <v>1.0</v>
      </c>
      <c r="D1094" s="69">
        <v>20.0</v>
      </c>
      <c r="E1094" s="70" t="s">
        <v>5318</v>
      </c>
      <c r="F1094" s="69">
        <v>91.0</v>
      </c>
      <c r="G1094" s="69">
        <v>40.0</v>
      </c>
      <c r="H1094" s="69">
        <v>10.0</v>
      </c>
    </row>
    <row r="1095" ht="14.25" customHeight="1">
      <c r="A1095" s="70" t="s">
        <v>4447</v>
      </c>
      <c r="B1095" s="68">
        <v>593.0</v>
      </c>
      <c r="C1095" s="69">
        <v>1.0</v>
      </c>
      <c r="D1095" s="69">
        <v>10.0</v>
      </c>
      <c r="E1095" s="70" t="s">
        <v>4649</v>
      </c>
      <c r="F1095" s="69">
        <v>115.0</v>
      </c>
      <c r="G1095" s="69">
        <v>48.0</v>
      </c>
      <c r="H1095" s="69">
        <v>8.0</v>
      </c>
    </row>
    <row r="1096" ht="14.25" customHeight="1">
      <c r="A1096" s="70" t="s">
        <v>4447</v>
      </c>
      <c r="B1096" s="68">
        <v>593.0</v>
      </c>
      <c r="C1096" s="69">
        <v>1.0</v>
      </c>
      <c r="D1096" s="69">
        <v>20.0</v>
      </c>
      <c r="E1096" s="70" t="s">
        <v>5319</v>
      </c>
      <c r="F1096" s="69">
        <v>10.0</v>
      </c>
      <c r="G1096" s="69">
        <v>6.0</v>
      </c>
      <c r="H1096" s="69">
        <v>0.0</v>
      </c>
    </row>
    <row r="1097" ht="14.25" customHeight="1">
      <c r="A1097" s="70" t="s">
        <v>4447</v>
      </c>
      <c r="B1097" s="68">
        <v>593.0</v>
      </c>
      <c r="C1097" s="69">
        <v>1.0</v>
      </c>
      <c r="D1097" s="69">
        <v>30.0</v>
      </c>
      <c r="E1097" s="70" t="s">
        <v>5320</v>
      </c>
      <c r="F1097" s="69">
        <v>9.0</v>
      </c>
      <c r="G1097" s="69">
        <v>6.0</v>
      </c>
      <c r="H1097" s="69">
        <v>1.0</v>
      </c>
    </row>
    <row r="1098" ht="14.25" customHeight="1">
      <c r="A1098" s="70" t="s">
        <v>4447</v>
      </c>
      <c r="B1098" s="68">
        <v>593.0</v>
      </c>
      <c r="C1098" s="69">
        <v>1.0</v>
      </c>
      <c r="D1098" s="69">
        <v>80.0</v>
      </c>
      <c r="E1098" s="70" t="s">
        <v>4585</v>
      </c>
      <c r="F1098" s="69">
        <v>469.0</v>
      </c>
      <c r="G1098" s="69">
        <v>216.0</v>
      </c>
      <c r="H1098" s="69">
        <v>37.0</v>
      </c>
    </row>
    <row r="1099" ht="14.25" customHeight="1">
      <c r="A1099" s="70" t="s">
        <v>4447</v>
      </c>
      <c r="B1099" s="68">
        <v>593.0</v>
      </c>
      <c r="C1099" s="69">
        <v>1.0</v>
      </c>
      <c r="D1099" s="69">
        <v>90.0</v>
      </c>
      <c r="E1099" s="70" t="s">
        <v>5321</v>
      </c>
      <c r="F1099" s="69">
        <v>558.0</v>
      </c>
      <c r="G1099" s="69">
        <v>169.0</v>
      </c>
      <c r="H1099" s="69">
        <v>49.0</v>
      </c>
    </row>
    <row r="1100" ht="14.25" customHeight="1">
      <c r="A1100" s="70" t="s">
        <v>4447</v>
      </c>
      <c r="B1100" s="68">
        <v>593.0</v>
      </c>
      <c r="C1100" s="69">
        <v>1.0</v>
      </c>
      <c r="D1100" s="69">
        <v>100.0</v>
      </c>
      <c r="E1100" s="70" t="s">
        <v>5322</v>
      </c>
      <c r="F1100" s="69">
        <v>9.0</v>
      </c>
      <c r="G1100" s="69">
        <v>9.0</v>
      </c>
      <c r="H1100" s="69">
        <v>0.0</v>
      </c>
    </row>
    <row r="1101" ht="14.25" customHeight="1">
      <c r="A1101" s="70" t="s">
        <v>4447</v>
      </c>
      <c r="B1101" s="68">
        <v>595.0</v>
      </c>
      <c r="C1101" s="69">
        <v>1.0</v>
      </c>
      <c r="D1101" s="69">
        <v>110.0</v>
      </c>
      <c r="E1101" s="70" t="s">
        <v>5323</v>
      </c>
      <c r="F1101" s="69">
        <v>450.0</v>
      </c>
      <c r="G1101" s="69">
        <v>133.0</v>
      </c>
      <c r="H1101" s="69">
        <v>22.0</v>
      </c>
    </row>
    <row r="1102" ht="14.25" customHeight="1">
      <c r="A1102" s="70" t="s">
        <v>4447</v>
      </c>
      <c r="B1102" s="68">
        <v>595.0</v>
      </c>
      <c r="C1102" s="69">
        <v>1.0</v>
      </c>
      <c r="D1102" s="69">
        <v>120.0</v>
      </c>
      <c r="E1102" s="70" t="s">
        <v>5324</v>
      </c>
      <c r="F1102" s="69">
        <v>499.0</v>
      </c>
      <c r="G1102" s="69">
        <v>170.0</v>
      </c>
      <c r="H1102" s="69">
        <v>22.0</v>
      </c>
    </row>
    <row r="1103" ht="14.25" customHeight="1">
      <c r="A1103" s="70" t="s">
        <v>4447</v>
      </c>
      <c r="B1103" s="68">
        <v>595.0</v>
      </c>
      <c r="C1103" s="69">
        <v>1.0</v>
      </c>
      <c r="D1103" s="69">
        <v>310.0</v>
      </c>
      <c r="E1103" s="70" t="s">
        <v>4684</v>
      </c>
      <c r="F1103" s="69">
        <v>471.0</v>
      </c>
      <c r="G1103" s="69">
        <v>140.0</v>
      </c>
      <c r="H1103" s="69">
        <v>16.0</v>
      </c>
    </row>
    <row r="1104" ht="14.25" customHeight="1">
      <c r="A1104" s="70" t="s">
        <v>4447</v>
      </c>
      <c r="B1104" s="68">
        <v>595.0</v>
      </c>
      <c r="C1104" s="69">
        <v>1.0</v>
      </c>
      <c r="D1104" s="69">
        <v>320.0</v>
      </c>
      <c r="E1104" s="70" t="s">
        <v>5325</v>
      </c>
      <c r="F1104" s="69">
        <v>562.0</v>
      </c>
      <c r="G1104" s="69">
        <v>140.0</v>
      </c>
      <c r="H1104" s="69">
        <v>14.0</v>
      </c>
    </row>
    <row r="1105" ht="14.25" customHeight="1">
      <c r="A1105" s="70" t="s">
        <v>4447</v>
      </c>
      <c r="B1105" s="68">
        <v>599.0</v>
      </c>
      <c r="C1105" s="69">
        <v>1.0</v>
      </c>
      <c r="D1105" s="69">
        <v>10.0</v>
      </c>
      <c r="E1105" s="70" t="s">
        <v>5326</v>
      </c>
      <c r="F1105" s="69">
        <v>221.0</v>
      </c>
      <c r="G1105" s="69">
        <v>48.0</v>
      </c>
      <c r="H1105" s="69">
        <v>14.0</v>
      </c>
    </row>
    <row r="1106" ht="14.25" customHeight="1">
      <c r="A1106" s="70" t="s">
        <v>4447</v>
      </c>
      <c r="B1106" s="68">
        <v>599.0</v>
      </c>
      <c r="C1106" s="69">
        <v>1.0</v>
      </c>
      <c r="D1106" s="69">
        <v>20.0</v>
      </c>
      <c r="E1106" s="70" t="s">
        <v>5327</v>
      </c>
      <c r="F1106" s="69">
        <v>233.0</v>
      </c>
      <c r="G1106" s="69">
        <v>40.0</v>
      </c>
      <c r="H1106" s="69">
        <v>14.0</v>
      </c>
    </row>
    <row r="1107" ht="14.25" customHeight="1">
      <c r="A1107" s="70" t="s">
        <v>4447</v>
      </c>
      <c r="B1107" s="68">
        <v>600.0</v>
      </c>
      <c r="C1107" s="69">
        <v>1.0</v>
      </c>
      <c r="D1107" s="69">
        <v>1.0</v>
      </c>
      <c r="E1107" s="70" t="s">
        <v>5328</v>
      </c>
      <c r="F1107" s="69">
        <v>115.0</v>
      </c>
      <c r="G1107" s="69">
        <v>21.0</v>
      </c>
      <c r="H1107" s="69">
        <v>7.0</v>
      </c>
    </row>
    <row r="1108" ht="14.25" customHeight="1">
      <c r="A1108" s="70" t="s">
        <v>4447</v>
      </c>
      <c r="B1108" s="68">
        <v>600.0</v>
      </c>
      <c r="C1108" s="69">
        <v>1.0</v>
      </c>
      <c r="D1108" s="69">
        <v>2.0</v>
      </c>
      <c r="E1108" s="70" t="s">
        <v>5329</v>
      </c>
      <c r="F1108" s="69">
        <v>113.0</v>
      </c>
      <c r="G1108" s="69">
        <v>28.0</v>
      </c>
      <c r="H1108" s="69">
        <v>7.0</v>
      </c>
    </row>
    <row r="1109" ht="14.25" customHeight="1">
      <c r="A1109" s="70" t="s">
        <v>4447</v>
      </c>
      <c r="B1109" s="68">
        <v>601.0</v>
      </c>
      <c r="C1109" s="69">
        <v>1.0</v>
      </c>
      <c r="D1109" s="69">
        <v>10.0</v>
      </c>
      <c r="E1109" s="70" t="s">
        <v>5330</v>
      </c>
      <c r="F1109" s="69">
        <v>287.0</v>
      </c>
      <c r="G1109" s="69">
        <v>93.0</v>
      </c>
      <c r="H1109" s="69">
        <v>23.0</v>
      </c>
    </row>
    <row r="1110" ht="14.25" customHeight="1">
      <c r="A1110" s="70" t="s">
        <v>4447</v>
      </c>
      <c r="B1110" s="68">
        <v>601.0</v>
      </c>
      <c r="C1110" s="69">
        <v>1.0</v>
      </c>
      <c r="D1110" s="69">
        <v>20.0</v>
      </c>
      <c r="E1110" s="70" t="s">
        <v>5331</v>
      </c>
      <c r="F1110" s="69">
        <v>301.0</v>
      </c>
      <c r="G1110" s="69">
        <v>76.0</v>
      </c>
      <c r="H1110" s="69">
        <v>15.0</v>
      </c>
    </row>
    <row r="1111" ht="14.25" customHeight="1">
      <c r="A1111" s="70" t="s">
        <v>4447</v>
      </c>
      <c r="B1111" s="68">
        <v>621.0</v>
      </c>
      <c r="C1111" s="69">
        <v>1.0</v>
      </c>
      <c r="D1111" s="69">
        <v>20.0</v>
      </c>
      <c r="E1111" s="70" t="s">
        <v>2502</v>
      </c>
      <c r="F1111" s="69">
        <v>556.0</v>
      </c>
      <c r="G1111" s="69">
        <v>170.0</v>
      </c>
      <c r="H1111" s="69">
        <v>52.0</v>
      </c>
    </row>
    <row r="1112" ht="14.25" customHeight="1">
      <c r="A1112" s="70" t="s">
        <v>4447</v>
      </c>
      <c r="B1112" s="68">
        <v>621.0</v>
      </c>
      <c r="C1112" s="69">
        <v>1.0</v>
      </c>
      <c r="D1112" s="69">
        <v>21.0</v>
      </c>
      <c r="E1112" s="70" t="s">
        <v>2503</v>
      </c>
      <c r="F1112" s="69">
        <v>321.0</v>
      </c>
      <c r="G1112" s="69">
        <v>23.0</v>
      </c>
      <c r="H1112" s="69">
        <v>8.0</v>
      </c>
    </row>
    <row r="1113" ht="14.25" customHeight="1">
      <c r="A1113" s="70" t="s">
        <v>4447</v>
      </c>
      <c r="B1113" s="68">
        <v>621.0</v>
      </c>
      <c r="C1113" s="69">
        <v>1.0</v>
      </c>
      <c r="D1113" s="69">
        <v>25.0</v>
      </c>
      <c r="E1113" s="70" t="s">
        <v>5332</v>
      </c>
      <c r="F1113" s="69">
        <v>732.0</v>
      </c>
      <c r="G1113" s="69">
        <v>189.0</v>
      </c>
      <c r="H1113" s="69">
        <v>52.0</v>
      </c>
    </row>
    <row r="1114" ht="14.25" customHeight="1">
      <c r="A1114" s="70" t="s">
        <v>4447</v>
      </c>
      <c r="B1114" s="68">
        <v>621.0</v>
      </c>
      <c r="C1114" s="69">
        <v>1.0</v>
      </c>
      <c r="D1114" s="69">
        <v>26.0</v>
      </c>
      <c r="E1114" s="70" t="s">
        <v>5333</v>
      </c>
      <c r="F1114" s="69">
        <v>722.0</v>
      </c>
      <c r="G1114" s="69">
        <v>72.0</v>
      </c>
      <c r="H1114" s="69">
        <v>19.0</v>
      </c>
    </row>
    <row r="1115" ht="14.25" customHeight="1">
      <c r="A1115" s="70" t="s">
        <v>4447</v>
      </c>
      <c r="B1115" s="68">
        <v>621.0</v>
      </c>
      <c r="C1115" s="69">
        <v>1.0</v>
      </c>
      <c r="D1115" s="69">
        <v>30.0</v>
      </c>
      <c r="E1115" s="70" t="s">
        <v>2432</v>
      </c>
      <c r="F1115" s="69">
        <v>522.0</v>
      </c>
      <c r="G1115" s="69">
        <v>200.0</v>
      </c>
      <c r="H1115" s="69">
        <v>58.0</v>
      </c>
    </row>
    <row r="1116" ht="14.25" customHeight="1">
      <c r="A1116" s="70" t="s">
        <v>4447</v>
      </c>
      <c r="B1116" s="68">
        <v>621.0</v>
      </c>
      <c r="C1116" s="69">
        <v>1.0</v>
      </c>
      <c r="D1116" s="69">
        <v>34.0</v>
      </c>
      <c r="E1116" s="70" t="s">
        <v>4904</v>
      </c>
      <c r="F1116" s="69">
        <v>522.0</v>
      </c>
      <c r="G1116" s="69">
        <v>157.0</v>
      </c>
      <c r="H1116" s="69">
        <v>66.0</v>
      </c>
    </row>
    <row r="1117" ht="14.25" customHeight="1">
      <c r="A1117" s="70" t="s">
        <v>4447</v>
      </c>
      <c r="B1117" s="68">
        <v>621.0</v>
      </c>
      <c r="C1117" s="69">
        <v>1.0</v>
      </c>
      <c r="D1117" s="69">
        <v>35.0</v>
      </c>
      <c r="E1117" s="70" t="s">
        <v>2506</v>
      </c>
      <c r="F1117" s="69">
        <v>1009.0</v>
      </c>
      <c r="G1117" s="69">
        <v>77.0</v>
      </c>
      <c r="H1117" s="69">
        <v>20.0</v>
      </c>
    </row>
    <row r="1118" ht="14.25" customHeight="1">
      <c r="A1118" s="70" t="s">
        <v>4447</v>
      </c>
      <c r="B1118" s="68">
        <v>621.0</v>
      </c>
      <c r="C1118" s="69">
        <v>1.0</v>
      </c>
      <c r="D1118" s="69">
        <v>36.0</v>
      </c>
      <c r="E1118" s="70" t="s">
        <v>2507</v>
      </c>
      <c r="F1118" s="69">
        <v>690.0</v>
      </c>
      <c r="G1118" s="69">
        <v>203.0</v>
      </c>
      <c r="H1118" s="69">
        <v>51.0</v>
      </c>
    </row>
    <row r="1119" ht="14.25" customHeight="1">
      <c r="A1119" s="70" t="s">
        <v>4447</v>
      </c>
      <c r="B1119" s="68">
        <v>621.0</v>
      </c>
      <c r="C1119" s="69">
        <v>1.0</v>
      </c>
      <c r="D1119" s="69">
        <v>38.0</v>
      </c>
      <c r="E1119" s="70" t="s">
        <v>2508</v>
      </c>
      <c r="F1119" s="69">
        <v>21.0</v>
      </c>
      <c r="G1119" s="69">
        <v>0.0</v>
      </c>
      <c r="H1119" s="69">
        <v>0.0</v>
      </c>
    </row>
    <row r="1120" ht="14.25" customHeight="1">
      <c r="A1120" s="70" t="s">
        <v>4447</v>
      </c>
      <c r="B1120" s="68">
        <v>621.0</v>
      </c>
      <c r="C1120" s="69">
        <v>1.0</v>
      </c>
      <c r="D1120" s="69">
        <v>39.0</v>
      </c>
      <c r="E1120" s="70" t="s">
        <v>5334</v>
      </c>
      <c r="F1120" s="69">
        <v>19.0</v>
      </c>
      <c r="G1120" s="69">
        <v>11.0</v>
      </c>
      <c r="H1120" s="69">
        <v>1.0</v>
      </c>
    </row>
    <row r="1121" ht="14.25" customHeight="1">
      <c r="A1121" s="70" t="s">
        <v>4447</v>
      </c>
      <c r="B1121" s="68">
        <v>621.0</v>
      </c>
      <c r="C1121" s="69">
        <v>1.0</v>
      </c>
      <c r="D1121" s="69">
        <v>42.0</v>
      </c>
      <c r="E1121" s="70" t="s">
        <v>5335</v>
      </c>
      <c r="F1121" s="69">
        <v>119.0</v>
      </c>
      <c r="G1121" s="69">
        <v>28.0</v>
      </c>
      <c r="H1121" s="69">
        <v>3.0</v>
      </c>
    </row>
    <row r="1122" ht="14.25" customHeight="1">
      <c r="A1122" s="70" t="s">
        <v>4447</v>
      </c>
      <c r="B1122" s="68">
        <v>621.0</v>
      </c>
      <c r="C1122" s="69">
        <v>1.0</v>
      </c>
      <c r="D1122" s="69">
        <v>45.0</v>
      </c>
      <c r="E1122" s="70" t="s">
        <v>2511</v>
      </c>
      <c r="F1122" s="69">
        <v>9.0</v>
      </c>
      <c r="G1122" s="69">
        <v>6.0</v>
      </c>
      <c r="H1122" s="69">
        <v>0.0</v>
      </c>
    </row>
    <row r="1123" ht="14.25" customHeight="1">
      <c r="A1123" s="70" t="s">
        <v>4447</v>
      </c>
      <c r="B1123" s="68">
        <v>621.0</v>
      </c>
      <c r="C1123" s="69">
        <v>1.0</v>
      </c>
      <c r="D1123" s="69">
        <v>59.0</v>
      </c>
      <c r="E1123" s="70" t="s">
        <v>2512</v>
      </c>
      <c r="F1123" s="69">
        <v>5.0</v>
      </c>
      <c r="G1123" s="69">
        <v>1.0</v>
      </c>
      <c r="H1123" s="69">
        <v>0.0</v>
      </c>
    </row>
    <row r="1124" ht="14.25" customHeight="1">
      <c r="A1124" s="70" t="s">
        <v>4447</v>
      </c>
      <c r="B1124" s="68">
        <v>621.0</v>
      </c>
      <c r="C1124" s="69">
        <v>1.0</v>
      </c>
      <c r="D1124" s="69">
        <v>60.0</v>
      </c>
      <c r="E1124" s="70" t="s">
        <v>5336</v>
      </c>
      <c r="F1124" s="69">
        <v>79.0</v>
      </c>
      <c r="G1124" s="69">
        <v>44.0</v>
      </c>
      <c r="H1124" s="69">
        <v>7.0</v>
      </c>
    </row>
    <row r="1125" ht="14.25" customHeight="1">
      <c r="A1125" s="70" t="s">
        <v>4447</v>
      </c>
      <c r="B1125" s="68">
        <v>621.0</v>
      </c>
      <c r="C1125" s="69">
        <v>1.0</v>
      </c>
      <c r="D1125" s="69">
        <v>61.0</v>
      </c>
      <c r="E1125" s="70" t="s">
        <v>5337</v>
      </c>
      <c r="F1125" s="69">
        <v>36.0</v>
      </c>
      <c r="G1125" s="69">
        <v>15.0</v>
      </c>
      <c r="H1125" s="69">
        <v>5.0</v>
      </c>
    </row>
    <row r="1126" ht="14.25" customHeight="1">
      <c r="A1126" s="70" t="s">
        <v>4447</v>
      </c>
      <c r="B1126" s="68">
        <v>621.0</v>
      </c>
      <c r="C1126" s="69">
        <v>1.0</v>
      </c>
      <c r="D1126" s="69">
        <v>64.0</v>
      </c>
      <c r="E1126" s="70" t="s">
        <v>5338</v>
      </c>
      <c r="F1126" s="69">
        <v>1886.0</v>
      </c>
      <c r="G1126" s="69">
        <v>187.0</v>
      </c>
      <c r="H1126" s="69">
        <v>74.0</v>
      </c>
    </row>
    <row r="1127" ht="14.25" customHeight="1">
      <c r="A1127" s="70" t="s">
        <v>4447</v>
      </c>
      <c r="B1127" s="68">
        <v>621.0</v>
      </c>
      <c r="C1127" s="69">
        <v>1.0</v>
      </c>
      <c r="D1127" s="69">
        <v>65.0</v>
      </c>
      <c r="E1127" s="70" t="s">
        <v>5339</v>
      </c>
      <c r="F1127" s="69">
        <v>1780.0</v>
      </c>
      <c r="G1127" s="69">
        <v>565.0</v>
      </c>
      <c r="H1127" s="69">
        <v>186.0</v>
      </c>
    </row>
    <row r="1128" ht="14.25" customHeight="1">
      <c r="A1128" s="70" t="s">
        <v>4447</v>
      </c>
      <c r="B1128" s="68">
        <v>621.0</v>
      </c>
      <c r="C1128" s="69">
        <v>1.0</v>
      </c>
      <c r="D1128" s="69">
        <v>66.0</v>
      </c>
      <c r="E1128" s="70" t="s">
        <v>2517</v>
      </c>
      <c r="F1128" s="69">
        <v>678.0</v>
      </c>
      <c r="G1128" s="69">
        <v>219.0</v>
      </c>
      <c r="H1128" s="69">
        <v>90.0</v>
      </c>
    </row>
    <row r="1129" ht="14.25" customHeight="1">
      <c r="A1129" s="70" t="s">
        <v>4447</v>
      </c>
      <c r="B1129" s="68">
        <v>621.0</v>
      </c>
      <c r="C1129" s="69">
        <v>1.0</v>
      </c>
      <c r="D1129" s="69">
        <v>67.0</v>
      </c>
      <c r="E1129" s="70" t="s">
        <v>2518</v>
      </c>
      <c r="F1129" s="69">
        <v>872.0</v>
      </c>
      <c r="G1129" s="69">
        <v>252.0</v>
      </c>
      <c r="H1129" s="69">
        <v>87.0</v>
      </c>
    </row>
    <row r="1130" ht="14.25" customHeight="1">
      <c r="A1130" s="70" t="s">
        <v>4447</v>
      </c>
      <c r="B1130" s="68">
        <v>621.0</v>
      </c>
      <c r="C1130" s="69">
        <v>1.0</v>
      </c>
      <c r="D1130" s="69">
        <v>68.0</v>
      </c>
      <c r="E1130" s="70" t="s">
        <v>2519</v>
      </c>
      <c r="F1130" s="69">
        <v>5.0</v>
      </c>
      <c r="G1130" s="69">
        <v>3.0</v>
      </c>
      <c r="H1130" s="69">
        <v>0.0</v>
      </c>
    </row>
    <row r="1131" ht="14.25" customHeight="1">
      <c r="A1131" s="70" t="s">
        <v>4447</v>
      </c>
      <c r="B1131" s="68">
        <v>621.0</v>
      </c>
      <c r="C1131" s="69">
        <v>1.0</v>
      </c>
      <c r="D1131" s="69">
        <v>69.0</v>
      </c>
      <c r="E1131" s="70" t="s">
        <v>5340</v>
      </c>
      <c r="F1131" s="69">
        <v>16.0</v>
      </c>
      <c r="G1131" s="69">
        <v>10.0</v>
      </c>
      <c r="H1131" s="69">
        <v>0.0</v>
      </c>
    </row>
    <row r="1132" ht="14.25" customHeight="1">
      <c r="A1132" s="70" t="s">
        <v>4447</v>
      </c>
      <c r="B1132" s="68">
        <v>621.0</v>
      </c>
      <c r="C1132" s="69">
        <v>1.0</v>
      </c>
      <c r="D1132" s="69">
        <v>70.0</v>
      </c>
      <c r="E1132" s="70" t="s">
        <v>2521</v>
      </c>
      <c r="F1132" s="69">
        <v>1114.0</v>
      </c>
      <c r="G1132" s="69">
        <v>108.0</v>
      </c>
      <c r="H1132" s="69">
        <v>43.0</v>
      </c>
    </row>
    <row r="1133" ht="14.25" customHeight="1">
      <c r="A1133" s="70" t="s">
        <v>4447</v>
      </c>
      <c r="B1133" s="68">
        <v>621.0</v>
      </c>
      <c r="C1133" s="69">
        <v>1.0</v>
      </c>
      <c r="D1133" s="69">
        <v>71.0</v>
      </c>
      <c r="E1133" s="70" t="s">
        <v>5341</v>
      </c>
      <c r="F1133" s="69">
        <v>23.0</v>
      </c>
      <c r="G1133" s="69">
        <v>13.0</v>
      </c>
      <c r="H1133" s="69">
        <v>1.0</v>
      </c>
    </row>
    <row r="1134" ht="14.25" customHeight="1">
      <c r="A1134" s="70" t="s">
        <v>4447</v>
      </c>
      <c r="B1134" s="68">
        <v>621.0</v>
      </c>
      <c r="C1134" s="69">
        <v>1.0</v>
      </c>
      <c r="D1134" s="69">
        <v>699.0</v>
      </c>
      <c r="E1134" s="70" t="s">
        <v>5342</v>
      </c>
      <c r="F1134" s="69">
        <v>69.0</v>
      </c>
      <c r="G1134" s="69">
        <v>9.0</v>
      </c>
      <c r="H1134" s="69">
        <v>0.0</v>
      </c>
    </row>
    <row r="1135" ht="14.25" customHeight="1">
      <c r="A1135" s="70" t="s">
        <v>4447</v>
      </c>
      <c r="B1135" s="68">
        <v>622.0</v>
      </c>
      <c r="C1135" s="69">
        <v>1.0</v>
      </c>
      <c r="D1135" s="69">
        <v>27.0</v>
      </c>
      <c r="E1135" s="70" t="s">
        <v>5343</v>
      </c>
      <c r="F1135" s="69">
        <v>526.0</v>
      </c>
      <c r="G1135" s="69">
        <v>150.0</v>
      </c>
      <c r="H1135" s="69">
        <v>38.0</v>
      </c>
    </row>
    <row r="1136" ht="14.25" customHeight="1">
      <c r="A1136" s="70" t="s">
        <v>4447</v>
      </c>
      <c r="B1136" s="68">
        <v>622.0</v>
      </c>
      <c r="C1136" s="69">
        <v>1.0</v>
      </c>
      <c r="D1136" s="69">
        <v>28.0</v>
      </c>
      <c r="E1136" s="70" t="s">
        <v>5344</v>
      </c>
      <c r="F1136" s="69">
        <v>422.0</v>
      </c>
      <c r="G1136" s="69">
        <v>122.0</v>
      </c>
      <c r="H1136" s="69">
        <v>39.0</v>
      </c>
    </row>
    <row r="1137" ht="14.25" customHeight="1">
      <c r="A1137" s="70" t="s">
        <v>4447</v>
      </c>
      <c r="B1137" s="68">
        <v>622.0</v>
      </c>
      <c r="C1137" s="69">
        <v>1.0</v>
      </c>
      <c r="D1137" s="69">
        <v>29.0</v>
      </c>
      <c r="E1137" s="70" t="s">
        <v>5345</v>
      </c>
      <c r="F1137" s="69">
        <v>450.0</v>
      </c>
      <c r="G1137" s="69">
        <v>124.0</v>
      </c>
      <c r="H1137" s="69">
        <v>43.0</v>
      </c>
    </row>
    <row r="1138" ht="14.25" customHeight="1">
      <c r="A1138" s="70" t="s">
        <v>4447</v>
      </c>
      <c r="B1138" s="68">
        <v>622.0</v>
      </c>
      <c r="C1138" s="69">
        <v>1.0</v>
      </c>
      <c r="D1138" s="69">
        <v>30.0</v>
      </c>
      <c r="E1138" s="70" t="s">
        <v>5346</v>
      </c>
      <c r="F1138" s="69">
        <v>444.0</v>
      </c>
      <c r="G1138" s="69">
        <v>85.0</v>
      </c>
      <c r="H1138" s="69">
        <v>39.0</v>
      </c>
    </row>
    <row r="1139" ht="14.25" customHeight="1">
      <c r="A1139" s="70" t="s">
        <v>4447</v>
      </c>
      <c r="B1139" s="68">
        <v>622.0</v>
      </c>
      <c r="C1139" s="69">
        <v>1.0</v>
      </c>
      <c r="D1139" s="69">
        <v>31.0</v>
      </c>
      <c r="E1139" s="70" t="s">
        <v>4686</v>
      </c>
      <c r="F1139" s="69">
        <v>198.0</v>
      </c>
      <c r="G1139" s="69">
        <v>50.0</v>
      </c>
      <c r="H1139" s="69">
        <v>2.0</v>
      </c>
    </row>
    <row r="1140" ht="14.25" customHeight="1">
      <c r="A1140" s="70" t="s">
        <v>4447</v>
      </c>
      <c r="B1140" s="68">
        <v>622.0</v>
      </c>
      <c r="C1140" s="69">
        <v>1.0</v>
      </c>
      <c r="D1140" s="69">
        <v>33.0</v>
      </c>
      <c r="E1140" s="70" t="s">
        <v>5347</v>
      </c>
      <c r="F1140" s="69">
        <v>505.0</v>
      </c>
      <c r="G1140" s="69">
        <v>205.0</v>
      </c>
      <c r="H1140" s="69">
        <v>47.0</v>
      </c>
    </row>
    <row r="1141" ht="14.25" customHeight="1">
      <c r="A1141" s="70" t="s">
        <v>4447</v>
      </c>
      <c r="B1141" s="68">
        <v>622.0</v>
      </c>
      <c r="C1141" s="69">
        <v>1.0</v>
      </c>
      <c r="D1141" s="69">
        <v>34.0</v>
      </c>
      <c r="E1141" s="70" t="s">
        <v>5348</v>
      </c>
      <c r="F1141" s="69">
        <v>469.0</v>
      </c>
      <c r="G1141" s="69">
        <v>203.0</v>
      </c>
      <c r="H1141" s="69">
        <v>42.0</v>
      </c>
    </row>
    <row r="1142" ht="14.25" customHeight="1">
      <c r="A1142" s="70" t="s">
        <v>4447</v>
      </c>
      <c r="B1142" s="68">
        <v>622.0</v>
      </c>
      <c r="C1142" s="69">
        <v>1.0</v>
      </c>
      <c r="D1142" s="69">
        <v>35.0</v>
      </c>
      <c r="E1142" s="70" t="s">
        <v>5349</v>
      </c>
      <c r="F1142" s="69">
        <v>531.0</v>
      </c>
      <c r="G1142" s="69">
        <v>199.0</v>
      </c>
      <c r="H1142" s="69">
        <v>41.0</v>
      </c>
    </row>
    <row r="1143" ht="14.25" customHeight="1">
      <c r="A1143" s="70" t="s">
        <v>4447</v>
      </c>
      <c r="B1143" s="68">
        <v>622.0</v>
      </c>
      <c r="C1143" s="69">
        <v>1.0</v>
      </c>
      <c r="D1143" s="69">
        <v>36.0</v>
      </c>
      <c r="E1143" s="70" t="s">
        <v>5350</v>
      </c>
      <c r="F1143" s="69">
        <v>408.0</v>
      </c>
      <c r="G1143" s="69">
        <v>202.0</v>
      </c>
      <c r="H1143" s="69">
        <v>24.0</v>
      </c>
    </row>
    <row r="1144" ht="14.25" customHeight="1">
      <c r="A1144" s="70" t="s">
        <v>4447</v>
      </c>
      <c r="B1144" s="68">
        <v>622.0</v>
      </c>
      <c r="C1144" s="69">
        <v>1.0</v>
      </c>
      <c r="D1144" s="69">
        <v>37.0</v>
      </c>
      <c r="E1144" s="70" t="s">
        <v>5351</v>
      </c>
      <c r="F1144" s="69">
        <v>546.0</v>
      </c>
      <c r="G1144" s="69">
        <v>196.0</v>
      </c>
      <c r="H1144" s="69">
        <v>46.0</v>
      </c>
    </row>
    <row r="1145" ht="14.25" customHeight="1">
      <c r="A1145" s="70" t="s">
        <v>4447</v>
      </c>
      <c r="B1145" s="68">
        <v>622.0</v>
      </c>
      <c r="C1145" s="69">
        <v>1.0</v>
      </c>
      <c r="D1145" s="69">
        <v>38.0</v>
      </c>
      <c r="E1145" s="70" t="s">
        <v>2532</v>
      </c>
      <c r="F1145" s="69">
        <v>2.0</v>
      </c>
      <c r="G1145" s="69">
        <v>0.0</v>
      </c>
      <c r="H1145" s="69">
        <v>0.0</v>
      </c>
    </row>
    <row r="1146" ht="14.25" customHeight="1">
      <c r="A1146" s="70" t="s">
        <v>4447</v>
      </c>
      <c r="B1146" s="68">
        <v>622.0</v>
      </c>
      <c r="C1146" s="69">
        <v>1.0</v>
      </c>
      <c r="D1146" s="69">
        <v>41.0</v>
      </c>
      <c r="E1146" s="70" t="s">
        <v>2533</v>
      </c>
      <c r="F1146" s="69">
        <v>47.0</v>
      </c>
      <c r="G1146" s="69">
        <v>35.0</v>
      </c>
      <c r="H1146" s="69">
        <v>2.0</v>
      </c>
    </row>
    <row r="1147" ht="14.25" customHeight="1">
      <c r="A1147" s="70" t="s">
        <v>4447</v>
      </c>
      <c r="B1147" s="68">
        <v>622.0</v>
      </c>
      <c r="C1147" s="69">
        <v>1.0</v>
      </c>
      <c r="D1147" s="69">
        <v>42.0</v>
      </c>
      <c r="E1147" s="70" t="s">
        <v>2534</v>
      </c>
      <c r="F1147" s="69">
        <v>48.0</v>
      </c>
      <c r="G1147" s="69">
        <v>10.0</v>
      </c>
      <c r="H1147" s="69">
        <v>7.0</v>
      </c>
    </row>
    <row r="1148" ht="14.25" customHeight="1">
      <c r="A1148" s="70" t="s">
        <v>4447</v>
      </c>
      <c r="B1148" s="68">
        <v>622.0</v>
      </c>
      <c r="C1148" s="69">
        <v>1.0</v>
      </c>
      <c r="D1148" s="69">
        <v>43.0</v>
      </c>
      <c r="E1148" s="70" t="s">
        <v>2535</v>
      </c>
      <c r="F1148" s="69">
        <v>102.0</v>
      </c>
      <c r="G1148" s="69">
        <v>37.0</v>
      </c>
      <c r="H1148" s="69">
        <v>2.0</v>
      </c>
    </row>
    <row r="1149" ht="14.25" customHeight="1">
      <c r="A1149" s="70" t="s">
        <v>4447</v>
      </c>
      <c r="B1149" s="68">
        <v>622.0</v>
      </c>
      <c r="C1149" s="69">
        <v>1.0</v>
      </c>
      <c r="D1149" s="69">
        <v>54.0</v>
      </c>
      <c r="E1149" s="70" t="s">
        <v>5352</v>
      </c>
      <c r="F1149" s="69">
        <v>778.0</v>
      </c>
      <c r="G1149" s="69">
        <v>223.0</v>
      </c>
      <c r="H1149" s="69">
        <v>54.0</v>
      </c>
    </row>
    <row r="1150" ht="14.25" customHeight="1">
      <c r="A1150" s="70" t="s">
        <v>4447</v>
      </c>
      <c r="B1150" s="68">
        <v>622.0</v>
      </c>
      <c r="C1150" s="69">
        <v>1.0</v>
      </c>
      <c r="D1150" s="69">
        <v>55.0</v>
      </c>
      <c r="E1150" s="70" t="s">
        <v>5353</v>
      </c>
      <c r="F1150" s="69">
        <v>760.0</v>
      </c>
      <c r="G1150" s="69">
        <v>287.0</v>
      </c>
      <c r="H1150" s="69">
        <v>78.0</v>
      </c>
    </row>
    <row r="1151" ht="14.25" customHeight="1">
      <c r="A1151" s="70" t="s">
        <v>4447</v>
      </c>
      <c r="B1151" s="68">
        <v>622.0</v>
      </c>
      <c r="C1151" s="69">
        <v>1.0</v>
      </c>
      <c r="D1151" s="69">
        <v>56.0</v>
      </c>
      <c r="E1151" s="70" t="s">
        <v>2538</v>
      </c>
      <c r="F1151" s="69">
        <v>683.0</v>
      </c>
      <c r="G1151" s="69">
        <v>212.0</v>
      </c>
      <c r="H1151" s="69">
        <v>53.0</v>
      </c>
    </row>
    <row r="1152" ht="14.25" customHeight="1">
      <c r="A1152" s="70" t="s">
        <v>4447</v>
      </c>
      <c r="B1152" s="68">
        <v>622.0</v>
      </c>
      <c r="C1152" s="69">
        <v>1.0</v>
      </c>
      <c r="D1152" s="69">
        <v>57.0</v>
      </c>
      <c r="E1152" s="70" t="s">
        <v>5354</v>
      </c>
      <c r="F1152" s="69">
        <v>1653.0</v>
      </c>
      <c r="G1152" s="69">
        <v>515.0</v>
      </c>
      <c r="H1152" s="69">
        <v>128.0</v>
      </c>
    </row>
    <row r="1153" ht="14.25" customHeight="1">
      <c r="A1153" s="70" t="s">
        <v>4447</v>
      </c>
      <c r="B1153" s="68">
        <v>622.0</v>
      </c>
      <c r="C1153" s="69">
        <v>1.0</v>
      </c>
      <c r="D1153" s="69">
        <v>58.0</v>
      </c>
      <c r="E1153" s="70" t="s">
        <v>5355</v>
      </c>
      <c r="F1153" s="69">
        <v>1678.0</v>
      </c>
      <c r="G1153" s="69">
        <v>453.0</v>
      </c>
      <c r="H1153" s="69">
        <v>111.0</v>
      </c>
    </row>
    <row r="1154" ht="14.25" customHeight="1">
      <c r="A1154" s="70" t="s">
        <v>4447</v>
      </c>
      <c r="B1154" s="68">
        <v>622.0</v>
      </c>
      <c r="C1154" s="69">
        <v>1.0</v>
      </c>
      <c r="D1154" s="69">
        <v>73.0</v>
      </c>
      <c r="E1154" s="70" t="s">
        <v>5356</v>
      </c>
      <c r="F1154" s="69">
        <v>5.0</v>
      </c>
      <c r="G1154" s="69">
        <v>4.0</v>
      </c>
      <c r="H1154" s="69">
        <v>0.0</v>
      </c>
    </row>
    <row r="1155" ht="14.25" customHeight="1">
      <c r="A1155" s="70" t="s">
        <v>4447</v>
      </c>
      <c r="B1155" s="68">
        <v>622.0</v>
      </c>
      <c r="C1155" s="69">
        <v>1.0</v>
      </c>
      <c r="D1155" s="69">
        <v>76.0</v>
      </c>
      <c r="E1155" s="70" t="s">
        <v>5357</v>
      </c>
      <c r="F1155" s="69">
        <v>23.0</v>
      </c>
      <c r="G1155" s="69">
        <v>2.0</v>
      </c>
      <c r="H1155" s="69">
        <v>2.0</v>
      </c>
    </row>
    <row r="1156" ht="14.25" customHeight="1">
      <c r="A1156" s="70" t="s">
        <v>4447</v>
      </c>
      <c r="B1156" s="68">
        <v>622.0</v>
      </c>
      <c r="C1156" s="69">
        <v>1.0</v>
      </c>
      <c r="D1156" s="69">
        <v>77.0</v>
      </c>
      <c r="E1156" s="70" t="s">
        <v>2543</v>
      </c>
      <c r="F1156" s="69">
        <v>9.0</v>
      </c>
      <c r="G1156" s="69">
        <v>0.0</v>
      </c>
      <c r="H1156" s="69">
        <v>0.0</v>
      </c>
    </row>
    <row r="1157" ht="14.25" customHeight="1">
      <c r="A1157" s="70" t="s">
        <v>4447</v>
      </c>
      <c r="B1157" s="68">
        <v>623.0</v>
      </c>
      <c r="C1157" s="69">
        <v>1.0</v>
      </c>
      <c r="D1157" s="69">
        <v>69.0</v>
      </c>
      <c r="E1157" s="70" t="s">
        <v>5358</v>
      </c>
      <c r="F1157" s="69">
        <v>2343.0</v>
      </c>
      <c r="G1157" s="69">
        <v>636.0</v>
      </c>
      <c r="H1157" s="69">
        <v>141.0</v>
      </c>
    </row>
    <row r="1158" ht="14.25" customHeight="1">
      <c r="A1158" s="70" t="s">
        <v>4447</v>
      </c>
      <c r="B1158" s="68">
        <v>623.0</v>
      </c>
      <c r="C1158" s="69">
        <v>1.0</v>
      </c>
      <c r="D1158" s="69">
        <v>70.0</v>
      </c>
      <c r="E1158" s="70" t="s">
        <v>5359</v>
      </c>
      <c r="F1158" s="69">
        <v>887.0</v>
      </c>
      <c r="G1158" s="69">
        <v>345.0</v>
      </c>
      <c r="H1158" s="69">
        <v>67.0</v>
      </c>
    </row>
    <row r="1159" ht="14.25" customHeight="1">
      <c r="A1159" s="70" t="s">
        <v>4447</v>
      </c>
      <c r="B1159" s="68">
        <v>623.0</v>
      </c>
      <c r="C1159" s="69">
        <v>1.0</v>
      </c>
      <c r="D1159" s="69">
        <v>73.0</v>
      </c>
      <c r="E1159" s="70" t="s">
        <v>5360</v>
      </c>
      <c r="F1159" s="69">
        <v>762.0</v>
      </c>
      <c r="G1159" s="69">
        <v>175.0</v>
      </c>
      <c r="H1159" s="69">
        <v>27.0</v>
      </c>
    </row>
    <row r="1160" ht="14.25" customHeight="1">
      <c r="A1160" s="70" t="s">
        <v>4447</v>
      </c>
      <c r="B1160" s="68">
        <v>623.0</v>
      </c>
      <c r="C1160" s="69">
        <v>1.0</v>
      </c>
      <c r="D1160" s="69">
        <v>505.0</v>
      </c>
      <c r="E1160" s="70" t="s">
        <v>2547</v>
      </c>
      <c r="F1160" s="69">
        <v>11.0</v>
      </c>
      <c r="G1160" s="69">
        <v>7.0</v>
      </c>
      <c r="H1160" s="69">
        <v>0.0</v>
      </c>
    </row>
    <row r="1161" ht="14.25" customHeight="1">
      <c r="A1161" s="70" t="s">
        <v>4447</v>
      </c>
      <c r="B1161" s="68">
        <v>623.0</v>
      </c>
      <c r="C1161" s="69">
        <v>1.0</v>
      </c>
      <c r="D1161" s="69">
        <v>525.0</v>
      </c>
      <c r="E1161" s="70" t="s">
        <v>2548</v>
      </c>
      <c r="F1161" s="69">
        <v>347.0</v>
      </c>
      <c r="G1161" s="69">
        <v>181.0</v>
      </c>
      <c r="H1161" s="69">
        <v>31.0</v>
      </c>
    </row>
    <row r="1162" ht="14.25" customHeight="1">
      <c r="A1162" s="70" t="s">
        <v>4447</v>
      </c>
      <c r="B1162" s="68">
        <v>623.0</v>
      </c>
      <c r="C1162" s="69">
        <v>1.0</v>
      </c>
      <c r="D1162" s="69">
        <v>615.0</v>
      </c>
      <c r="E1162" s="70" t="s">
        <v>5361</v>
      </c>
      <c r="F1162" s="69">
        <v>80.0</v>
      </c>
      <c r="G1162" s="69">
        <v>51.0</v>
      </c>
      <c r="H1162" s="69">
        <v>7.0</v>
      </c>
    </row>
    <row r="1163" ht="14.25" customHeight="1">
      <c r="A1163" s="70" t="s">
        <v>4447</v>
      </c>
      <c r="B1163" s="68">
        <v>623.0</v>
      </c>
      <c r="C1163" s="69">
        <v>1.0</v>
      </c>
      <c r="D1163" s="69">
        <v>721.0</v>
      </c>
      <c r="E1163" s="70" t="s">
        <v>5362</v>
      </c>
      <c r="F1163" s="69">
        <v>584.0</v>
      </c>
      <c r="G1163" s="69">
        <v>149.0</v>
      </c>
      <c r="H1163" s="69">
        <v>40.0</v>
      </c>
    </row>
    <row r="1164" ht="14.25" customHeight="1">
      <c r="A1164" s="70" t="s">
        <v>4447</v>
      </c>
      <c r="B1164" s="68">
        <v>623.0</v>
      </c>
      <c r="C1164" s="69">
        <v>1.0</v>
      </c>
      <c r="D1164" s="69">
        <v>722.0</v>
      </c>
      <c r="E1164" s="70" t="s">
        <v>5363</v>
      </c>
      <c r="F1164" s="69">
        <v>402.0</v>
      </c>
      <c r="G1164" s="69">
        <v>241.0</v>
      </c>
      <c r="H1164" s="69">
        <v>41.0</v>
      </c>
    </row>
    <row r="1165" ht="14.25" customHeight="1">
      <c r="A1165" s="70" t="s">
        <v>4447</v>
      </c>
      <c r="B1165" s="68">
        <v>623.0</v>
      </c>
      <c r="C1165" s="69">
        <v>1.0</v>
      </c>
      <c r="D1165" s="69">
        <v>723.0</v>
      </c>
      <c r="E1165" s="70" t="s">
        <v>5316</v>
      </c>
      <c r="F1165" s="69">
        <v>455.0</v>
      </c>
      <c r="G1165" s="69">
        <v>258.0</v>
      </c>
      <c r="H1165" s="69">
        <v>52.0</v>
      </c>
    </row>
    <row r="1166" ht="14.25" customHeight="1">
      <c r="A1166" s="70" t="s">
        <v>4447</v>
      </c>
      <c r="B1166" s="68">
        <v>623.0</v>
      </c>
      <c r="C1166" s="69">
        <v>1.0</v>
      </c>
      <c r="D1166" s="69">
        <v>724.0</v>
      </c>
      <c r="E1166" s="70" t="s">
        <v>5364</v>
      </c>
      <c r="F1166" s="69">
        <v>496.0</v>
      </c>
      <c r="G1166" s="69">
        <v>100.0</v>
      </c>
      <c r="H1166" s="69">
        <v>39.0</v>
      </c>
    </row>
    <row r="1167" ht="14.25" customHeight="1">
      <c r="A1167" s="70" t="s">
        <v>4447</v>
      </c>
      <c r="B1167" s="68">
        <v>623.0</v>
      </c>
      <c r="C1167" s="69">
        <v>1.0</v>
      </c>
      <c r="D1167" s="69">
        <v>728.0</v>
      </c>
      <c r="E1167" s="70" t="s">
        <v>5365</v>
      </c>
      <c r="F1167" s="69">
        <v>573.0</v>
      </c>
      <c r="G1167" s="69">
        <v>222.0</v>
      </c>
      <c r="H1167" s="69">
        <v>41.0</v>
      </c>
    </row>
    <row r="1168" ht="14.25" customHeight="1">
      <c r="A1168" s="70" t="s">
        <v>4447</v>
      </c>
      <c r="B1168" s="68">
        <v>623.0</v>
      </c>
      <c r="C1168" s="69">
        <v>1.0</v>
      </c>
      <c r="D1168" s="69">
        <v>731.0</v>
      </c>
      <c r="E1168" s="70" t="s">
        <v>5366</v>
      </c>
      <c r="F1168" s="69">
        <v>409.0</v>
      </c>
      <c r="G1168" s="69">
        <v>110.0</v>
      </c>
      <c r="H1168" s="69">
        <v>20.0</v>
      </c>
    </row>
    <row r="1169" ht="14.25" customHeight="1">
      <c r="A1169" s="70" t="s">
        <v>4447</v>
      </c>
      <c r="B1169" s="68">
        <v>623.0</v>
      </c>
      <c r="C1169" s="69">
        <v>1.0</v>
      </c>
      <c r="D1169" s="69">
        <v>732.0</v>
      </c>
      <c r="E1169" s="70" t="s">
        <v>5367</v>
      </c>
      <c r="F1169" s="69">
        <v>109.0</v>
      </c>
      <c r="G1169" s="69">
        <v>38.0</v>
      </c>
      <c r="H1169" s="69">
        <v>6.0</v>
      </c>
    </row>
    <row r="1170" ht="14.25" customHeight="1">
      <c r="A1170" s="70" t="s">
        <v>4447</v>
      </c>
      <c r="B1170" s="68">
        <v>624.0</v>
      </c>
      <c r="C1170" s="69">
        <v>1.0</v>
      </c>
      <c r="D1170" s="69">
        <v>29.0</v>
      </c>
      <c r="E1170" s="70" t="s">
        <v>5368</v>
      </c>
      <c r="F1170" s="69">
        <v>91.0</v>
      </c>
      <c r="G1170" s="69">
        <v>9.0</v>
      </c>
      <c r="H1170" s="69">
        <v>0.0</v>
      </c>
    </row>
    <row r="1171" ht="14.25" customHeight="1">
      <c r="A1171" s="70" t="s">
        <v>4447</v>
      </c>
      <c r="B1171" s="68">
        <v>624.0</v>
      </c>
      <c r="C1171" s="69">
        <v>1.0</v>
      </c>
      <c r="D1171" s="69">
        <v>55.0</v>
      </c>
      <c r="E1171" s="70" t="s">
        <v>5369</v>
      </c>
      <c r="F1171" s="69">
        <v>1205.0</v>
      </c>
      <c r="G1171" s="69">
        <v>226.0</v>
      </c>
      <c r="H1171" s="69">
        <v>94.0</v>
      </c>
    </row>
    <row r="1172" ht="14.25" customHeight="1">
      <c r="A1172" s="70" t="s">
        <v>4447</v>
      </c>
      <c r="B1172" s="68">
        <v>624.0</v>
      </c>
      <c r="C1172" s="69">
        <v>1.0</v>
      </c>
      <c r="D1172" s="69">
        <v>56.0</v>
      </c>
      <c r="E1172" s="70" t="s">
        <v>5370</v>
      </c>
      <c r="F1172" s="69">
        <v>143.0</v>
      </c>
      <c r="G1172" s="69">
        <v>26.0</v>
      </c>
      <c r="H1172" s="69">
        <v>2.0</v>
      </c>
    </row>
    <row r="1173" ht="14.25" customHeight="1">
      <c r="A1173" s="70" t="s">
        <v>4447</v>
      </c>
      <c r="B1173" s="68">
        <v>624.0</v>
      </c>
      <c r="C1173" s="69">
        <v>1.0</v>
      </c>
      <c r="D1173" s="69">
        <v>57.0</v>
      </c>
      <c r="E1173" s="70" t="s">
        <v>4684</v>
      </c>
      <c r="F1173" s="69">
        <v>1167.0</v>
      </c>
      <c r="G1173" s="69">
        <v>191.0</v>
      </c>
      <c r="H1173" s="69">
        <v>77.0</v>
      </c>
    </row>
    <row r="1174" ht="14.25" customHeight="1">
      <c r="A1174" s="70" t="s">
        <v>4447</v>
      </c>
      <c r="B1174" s="68">
        <v>624.0</v>
      </c>
      <c r="C1174" s="69">
        <v>1.0</v>
      </c>
      <c r="D1174" s="69">
        <v>59.0</v>
      </c>
      <c r="E1174" s="70" t="s">
        <v>5371</v>
      </c>
      <c r="F1174" s="69">
        <v>899.0</v>
      </c>
      <c r="G1174" s="69">
        <v>263.0</v>
      </c>
      <c r="H1174" s="69">
        <v>100.0</v>
      </c>
    </row>
    <row r="1175" ht="14.25" customHeight="1">
      <c r="A1175" s="70" t="s">
        <v>4447</v>
      </c>
      <c r="B1175" s="68">
        <v>624.0</v>
      </c>
      <c r="C1175" s="69">
        <v>1.0</v>
      </c>
      <c r="D1175" s="69">
        <v>95.0</v>
      </c>
      <c r="E1175" s="70" t="s">
        <v>5372</v>
      </c>
      <c r="F1175" s="69">
        <v>1136.0</v>
      </c>
      <c r="G1175" s="69">
        <v>210.0</v>
      </c>
      <c r="H1175" s="69">
        <v>76.0</v>
      </c>
    </row>
    <row r="1176" ht="14.25" customHeight="1">
      <c r="A1176" s="70" t="s">
        <v>4447</v>
      </c>
      <c r="B1176" s="68">
        <v>624.0</v>
      </c>
      <c r="C1176" s="69">
        <v>1.0</v>
      </c>
      <c r="D1176" s="69">
        <v>824.0</v>
      </c>
      <c r="E1176" s="70" t="s">
        <v>5373</v>
      </c>
      <c r="F1176" s="69">
        <v>654.0</v>
      </c>
      <c r="G1176" s="69">
        <v>92.0</v>
      </c>
      <c r="H1176" s="69">
        <v>28.0</v>
      </c>
    </row>
    <row r="1177" ht="14.25" customHeight="1">
      <c r="A1177" s="70" t="s">
        <v>4447</v>
      </c>
      <c r="B1177" s="68">
        <v>624.0</v>
      </c>
      <c r="C1177" s="69">
        <v>1.0</v>
      </c>
      <c r="D1177" s="69">
        <v>827.0</v>
      </c>
      <c r="E1177" s="70" t="s">
        <v>5374</v>
      </c>
      <c r="F1177" s="69">
        <v>253.0</v>
      </c>
      <c r="G1177" s="69">
        <v>85.0</v>
      </c>
      <c r="H1177" s="69">
        <v>23.0</v>
      </c>
    </row>
    <row r="1178" ht="14.25" customHeight="1">
      <c r="A1178" s="70" t="s">
        <v>4447</v>
      </c>
      <c r="B1178" s="68">
        <v>624.0</v>
      </c>
      <c r="C1178" s="69">
        <v>1.0</v>
      </c>
      <c r="D1178" s="69">
        <v>828.0</v>
      </c>
      <c r="E1178" s="70" t="s">
        <v>5375</v>
      </c>
      <c r="F1178" s="69">
        <v>530.0</v>
      </c>
      <c r="G1178" s="69">
        <v>74.0</v>
      </c>
      <c r="H1178" s="69">
        <v>25.0</v>
      </c>
    </row>
    <row r="1179" ht="14.25" customHeight="1">
      <c r="A1179" s="70" t="s">
        <v>4447</v>
      </c>
      <c r="B1179" s="68">
        <v>624.0</v>
      </c>
      <c r="C1179" s="69">
        <v>1.0</v>
      </c>
      <c r="D1179" s="69">
        <v>830.0</v>
      </c>
      <c r="E1179" s="70" t="s">
        <v>5376</v>
      </c>
      <c r="F1179" s="69">
        <v>298.0</v>
      </c>
      <c r="G1179" s="69">
        <v>23.0</v>
      </c>
      <c r="H1179" s="69">
        <v>8.0</v>
      </c>
    </row>
    <row r="1180" ht="14.25" customHeight="1">
      <c r="A1180" s="70" t="s">
        <v>4447</v>
      </c>
      <c r="B1180" s="68">
        <v>624.0</v>
      </c>
      <c r="C1180" s="69">
        <v>1.0</v>
      </c>
      <c r="D1180" s="69">
        <v>831.0</v>
      </c>
      <c r="E1180" s="70" t="s">
        <v>5377</v>
      </c>
      <c r="F1180" s="69">
        <v>388.0</v>
      </c>
      <c r="G1180" s="69">
        <v>84.0</v>
      </c>
      <c r="H1180" s="69">
        <v>33.0</v>
      </c>
    </row>
    <row r="1181" ht="14.25" customHeight="1">
      <c r="A1181" s="70" t="s">
        <v>4447</v>
      </c>
      <c r="B1181" s="68">
        <v>624.0</v>
      </c>
      <c r="C1181" s="69">
        <v>1.0</v>
      </c>
      <c r="D1181" s="69">
        <v>832.0</v>
      </c>
      <c r="E1181" s="70" t="s">
        <v>4544</v>
      </c>
      <c r="F1181" s="69">
        <v>448.0</v>
      </c>
      <c r="G1181" s="69">
        <v>41.0</v>
      </c>
      <c r="H1181" s="69">
        <v>21.0</v>
      </c>
    </row>
    <row r="1182" ht="14.25" customHeight="1">
      <c r="A1182" s="70" t="s">
        <v>4447</v>
      </c>
      <c r="B1182" s="68">
        <v>624.0</v>
      </c>
      <c r="C1182" s="69">
        <v>1.0</v>
      </c>
      <c r="D1182" s="69">
        <v>833.0</v>
      </c>
      <c r="E1182" s="70" t="s">
        <v>5378</v>
      </c>
      <c r="F1182" s="69">
        <v>568.0</v>
      </c>
      <c r="G1182" s="69">
        <v>96.0</v>
      </c>
      <c r="H1182" s="69">
        <v>22.0</v>
      </c>
    </row>
    <row r="1183" ht="14.25" customHeight="1">
      <c r="A1183" s="70" t="s">
        <v>4447</v>
      </c>
      <c r="B1183" s="68">
        <v>624.0</v>
      </c>
      <c r="C1183" s="69">
        <v>1.0</v>
      </c>
      <c r="D1183" s="69">
        <v>834.0</v>
      </c>
      <c r="E1183" s="70" t="s">
        <v>5379</v>
      </c>
      <c r="F1183" s="69">
        <v>390.0</v>
      </c>
      <c r="G1183" s="69">
        <v>102.0</v>
      </c>
      <c r="H1183" s="69">
        <v>50.0</v>
      </c>
    </row>
    <row r="1184" ht="14.25" customHeight="1">
      <c r="A1184" s="70" t="s">
        <v>4447</v>
      </c>
      <c r="B1184" s="68">
        <v>624.0</v>
      </c>
      <c r="C1184" s="69">
        <v>1.0</v>
      </c>
      <c r="D1184" s="69">
        <v>836.0</v>
      </c>
      <c r="E1184" s="70" t="s">
        <v>5380</v>
      </c>
      <c r="F1184" s="69">
        <v>374.0</v>
      </c>
      <c r="G1184" s="69">
        <v>183.0</v>
      </c>
      <c r="H1184" s="69">
        <v>46.0</v>
      </c>
    </row>
    <row r="1185" ht="14.25" customHeight="1">
      <c r="A1185" s="70" t="s">
        <v>4447</v>
      </c>
      <c r="B1185" s="68">
        <v>624.0</v>
      </c>
      <c r="C1185" s="69">
        <v>1.0</v>
      </c>
      <c r="D1185" s="69">
        <v>837.0</v>
      </c>
      <c r="E1185" s="70" t="s">
        <v>5381</v>
      </c>
      <c r="F1185" s="69">
        <v>112.0</v>
      </c>
      <c r="G1185" s="69">
        <v>45.0</v>
      </c>
      <c r="H1185" s="69">
        <v>3.0</v>
      </c>
    </row>
    <row r="1186" ht="14.25" customHeight="1">
      <c r="A1186" s="70" t="s">
        <v>4447</v>
      </c>
      <c r="B1186" s="68">
        <v>624.0</v>
      </c>
      <c r="C1186" s="69">
        <v>1.0</v>
      </c>
      <c r="D1186" s="69">
        <v>839.0</v>
      </c>
      <c r="E1186" s="70" t="s">
        <v>5382</v>
      </c>
      <c r="F1186" s="69">
        <v>47.0</v>
      </c>
      <c r="G1186" s="69">
        <v>11.0</v>
      </c>
      <c r="H1186" s="69">
        <v>3.0</v>
      </c>
    </row>
    <row r="1187" ht="14.25" customHeight="1">
      <c r="A1187" s="70" t="s">
        <v>4447</v>
      </c>
      <c r="B1187" s="68">
        <v>625.0</v>
      </c>
      <c r="C1187" s="69">
        <v>1.0</v>
      </c>
      <c r="D1187" s="69">
        <v>6.0</v>
      </c>
      <c r="E1187" s="70" t="s">
        <v>5383</v>
      </c>
      <c r="F1187" s="69">
        <v>44.0</v>
      </c>
      <c r="G1187" s="69">
        <v>41.0</v>
      </c>
      <c r="H1187" s="69">
        <v>0.0</v>
      </c>
    </row>
    <row r="1188" ht="14.25" customHeight="1">
      <c r="A1188" s="70" t="s">
        <v>4447</v>
      </c>
      <c r="B1188" s="68">
        <v>625.0</v>
      </c>
      <c r="C1188" s="69">
        <v>1.0</v>
      </c>
      <c r="D1188" s="69">
        <v>42.0</v>
      </c>
      <c r="E1188" s="70" t="s">
        <v>5384</v>
      </c>
      <c r="F1188" s="69">
        <v>6.0</v>
      </c>
      <c r="G1188" s="69">
        <v>6.0</v>
      </c>
      <c r="H1188" s="69">
        <v>0.0</v>
      </c>
    </row>
    <row r="1189" ht="14.25" customHeight="1">
      <c r="A1189" s="70" t="s">
        <v>4447</v>
      </c>
      <c r="B1189" s="68">
        <v>625.0</v>
      </c>
      <c r="C1189" s="69">
        <v>1.0</v>
      </c>
      <c r="D1189" s="69">
        <v>54.0</v>
      </c>
      <c r="E1189" s="70" t="s">
        <v>5385</v>
      </c>
      <c r="F1189" s="69">
        <v>1.0</v>
      </c>
      <c r="G1189" s="69">
        <v>1.0</v>
      </c>
      <c r="H1189" s="69">
        <v>0.0</v>
      </c>
    </row>
    <row r="1190" ht="14.25" customHeight="1">
      <c r="A1190" s="70" t="s">
        <v>4447</v>
      </c>
      <c r="B1190" s="68">
        <v>625.0</v>
      </c>
      <c r="C1190" s="69">
        <v>1.0</v>
      </c>
      <c r="D1190" s="69">
        <v>210.0</v>
      </c>
      <c r="E1190" s="70" t="s">
        <v>4683</v>
      </c>
      <c r="F1190" s="69">
        <v>1851.0</v>
      </c>
      <c r="G1190" s="69">
        <v>686.0</v>
      </c>
      <c r="H1190" s="69">
        <v>124.0</v>
      </c>
    </row>
    <row r="1191" ht="14.25" customHeight="1">
      <c r="A1191" s="70" t="s">
        <v>4447</v>
      </c>
      <c r="B1191" s="68">
        <v>625.0</v>
      </c>
      <c r="C1191" s="69">
        <v>1.0</v>
      </c>
      <c r="D1191" s="69">
        <v>211.0</v>
      </c>
      <c r="E1191" s="70" t="s">
        <v>2574</v>
      </c>
      <c r="F1191" s="69">
        <v>446.0</v>
      </c>
      <c r="G1191" s="69">
        <v>279.0</v>
      </c>
      <c r="H1191" s="69">
        <v>38.0</v>
      </c>
    </row>
    <row r="1192" ht="14.25" customHeight="1">
      <c r="A1192" s="70" t="s">
        <v>4447</v>
      </c>
      <c r="B1192" s="68">
        <v>625.0</v>
      </c>
      <c r="C1192" s="69">
        <v>1.0</v>
      </c>
      <c r="D1192" s="69">
        <v>212.0</v>
      </c>
      <c r="E1192" s="70" t="s">
        <v>5386</v>
      </c>
      <c r="F1192" s="69">
        <v>1163.0</v>
      </c>
      <c r="G1192" s="69">
        <v>707.0</v>
      </c>
      <c r="H1192" s="69">
        <v>67.0</v>
      </c>
    </row>
    <row r="1193" ht="14.25" customHeight="1">
      <c r="A1193" s="70" t="s">
        <v>4447</v>
      </c>
      <c r="B1193" s="68">
        <v>625.0</v>
      </c>
      <c r="C1193" s="69">
        <v>1.0</v>
      </c>
      <c r="D1193" s="69">
        <v>215.0</v>
      </c>
      <c r="E1193" s="70" t="s">
        <v>5387</v>
      </c>
      <c r="F1193" s="69">
        <v>1900.0</v>
      </c>
      <c r="G1193" s="69">
        <v>1160.0</v>
      </c>
      <c r="H1193" s="69">
        <v>234.0</v>
      </c>
    </row>
    <row r="1194" ht="14.25" customHeight="1">
      <c r="A1194" s="70" t="s">
        <v>4447</v>
      </c>
      <c r="B1194" s="68">
        <v>625.0</v>
      </c>
      <c r="C1194" s="69">
        <v>1.0</v>
      </c>
      <c r="D1194" s="69">
        <v>220.0</v>
      </c>
      <c r="E1194" s="70" t="s">
        <v>5388</v>
      </c>
      <c r="F1194" s="69">
        <v>1381.0</v>
      </c>
      <c r="G1194" s="69">
        <v>490.0</v>
      </c>
      <c r="H1194" s="69">
        <v>115.0</v>
      </c>
    </row>
    <row r="1195" ht="14.25" customHeight="1">
      <c r="A1195" s="70" t="s">
        <v>4447</v>
      </c>
      <c r="B1195" s="68">
        <v>625.0</v>
      </c>
      <c r="C1195" s="69">
        <v>1.0</v>
      </c>
      <c r="D1195" s="69">
        <v>225.0</v>
      </c>
      <c r="E1195" s="70" t="s">
        <v>5389</v>
      </c>
      <c r="F1195" s="69">
        <v>1103.0</v>
      </c>
      <c r="G1195" s="69">
        <v>908.0</v>
      </c>
      <c r="H1195" s="69">
        <v>75.0</v>
      </c>
    </row>
    <row r="1196" ht="14.25" customHeight="1">
      <c r="A1196" s="70" t="s">
        <v>4447</v>
      </c>
      <c r="B1196" s="68">
        <v>625.0</v>
      </c>
      <c r="C1196" s="69">
        <v>1.0</v>
      </c>
      <c r="D1196" s="69">
        <v>230.0</v>
      </c>
      <c r="E1196" s="70" t="s">
        <v>5390</v>
      </c>
      <c r="F1196" s="69">
        <v>1243.0</v>
      </c>
      <c r="G1196" s="69">
        <v>760.0</v>
      </c>
      <c r="H1196" s="69">
        <v>158.0</v>
      </c>
    </row>
    <row r="1197" ht="14.25" customHeight="1">
      <c r="A1197" s="70" t="s">
        <v>4447</v>
      </c>
      <c r="B1197" s="68">
        <v>625.0</v>
      </c>
      <c r="C1197" s="69">
        <v>1.0</v>
      </c>
      <c r="D1197" s="69">
        <v>250.0</v>
      </c>
      <c r="E1197" s="70" t="s">
        <v>5391</v>
      </c>
      <c r="F1197" s="69">
        <v>476.0</v>
      </c>
      <c r="G1197" s="69">
        <v>106.0</v>
      </c>
      <c r="H1197" s="69">
        <v>43.0</v>
      </c>
    </row>
    <row r="1198" ht="14.25" customHeight="1">
      <c r="A1198" s="70" t="s">
        <v>4447</v>
      </c>
      <c r="B1198" s="68">
        <v>625.0</v>
      </c>
      <c r="C1198" s="69">
        <v>1.0</v>
      </c>
      <c r="D1198" s="69">
        <v>252.0</v>
      </c>
      <c r="E1198" s="70" t="s">
        <v>5392</v>
      </c>
      <c r="F1198" s="69">
        <v>2077.0</v>
      </c>
      <c r="G1198" s="69">
        <v>1625.0</v>
      </c>
      <c r="H1198" s="69">
        <v>179.0</v>
      </c>
    </row>
    <row r="1199" ht="14.25" customHeight="1">
      <c r="A1199" s="70" t="s">
        <v>4447</v>
      </c>
      <c r="B1199" s="68">
        <v>625.0</v>
      </c>
      <c r="C1199" s="69">
        <v>1.0</v>
      </c>
      <c r="D1199" s="69">
        <v>310.0</v>
      </c>
      <c r="E1199" s="70" t="s">
        <v>5393</v>
      </c>
      <c r="F1199" s="69">
        <v>727.0</v>
      </c>
      <c r="G1199" s="69">
        <v>513.0</v>
      </c>
      <c r="H1199" s="69">
        <v>70.0</v>
      </c>
    </row>
    <row r="1200" ht="14.25" customHeight="1">
      <c r="A1200" s="70" t="s">
        <v>4447</v>
      </c>
      <c r="B1200" s="68">
        <v>625.0</v>
      </c>
      <c r="C1200" s="69">
        <v>1.0</v>
      </c>
      <c r="D1200" s="69">
        <v>315.0</v>
      </c>
      <c r="E1200" s="70" t="s">
        <v>5394</v>
      </c>
      <c r="F1200" s="69">
        <v>599.0</v>
      </c>
      <c r="G1200" s="69">
        <v>410.0</v>
      </c>
      <c r="H1200" s="69">
        <v>69.0</v>
      </c>
    </row>
    <row r="1201" ht="14.25" customHeight="1">
      <c r="A1201" s="70" t="s">
        <v>4447</v>
      </c>
      <c r="B1201" s="68">
        <v>625.0</v>
      </c>
      <c r="C1201" s="69">
        <v>1.0</v>
      </c>
      <c r="D1201" s="69">
        <v>330.0</v>
      </c>
      <c r="E1201" s="70" t="s">
        <v>5395</v>
      </c>
      <c r="F1201" s="69">
        <v>830.0</v>
      </c>
      <c r="G1201" s="69">
        <v>335.0</v>
      </c>
      <c r="H1201" s="69">
        <v>53.0</v>
      </c>
    </row>
    <row r="1202" ht="14.25" customHeight="1">
      <c r="A1202" s="70" t="s">
        <v>4447</v>
      </c>
      <c r="B1202" s="68">
        <v>625.0</v>
      </c>
      <c r="C1202" s="69">
        <v>1.0</v>
      </c>
      <c r="D1202" s="69">
        <v>342.0</v>
      </c>
      <c r="E1202" s="70" t="s">
        <v>5396</v>
      </c>
      <c r="F1202" s="69">
        <v>692.0</v>
      </c>
      <c r="G1202" s="69">
        <v>355.0</v>
      </c>
      <c r="H1202" s="69">
        <v>53.0</v>
      </c>
    </row>
    <row r="1203" ht="14.25" customHeight="1">
      <c r="A1203" s="70" t="s">
        <v>4447</v>
      </c>
      <c r="B1203" s="68">
        <v>625.0</v>
      </c>
      <c r="C1203" s="69">
        <v>1.0</v>
      </c>
      <c r="D1203" s="69">
        <v>344.0</v>
      </c>
      <c r="E1203" s="70" t="s">
        <v>2586</v>
      </c>
      <c r="F1203" s="69">
        <v>290.0</v>
      </c>
      <c r="G1203" s="69">
        <v>181.0</v>
      </c>
      <c r="H1203" s="69">
        <v>43.0</v>
      </c>
    </row>
    <row r="1204" ht="14.25" customHeight="1">
      <c r="A1204" s="70" t="s">
        <v>4447</v>
      </c>
      <c r="B1204" s="68">
        <v>625.0</v>
      </c>
      <c r="C1204" s="69">
        <v>1.0</v>
      </c>
      <c r="D1204" s="69">
        <v>345.0</v>
      </c>
      <c r="E1204" s="70" t="s">
        <v>5397</v>
      </c>
      <c r="F1204" s="69">
        <v>586.0</v>
      </c>
      <c r="G1204" s="69">
        <v>312.0</v>
      </c>
      <c r="H1204" s="69">
        <v>30.0</v>
      </c>
    </row>
    <row r="1205" ht="14.25" customHeight="1">
      <c r="A1205" s="70" t="s">
        <v>4447</v>
      </c>
      <c r="B1205" s="68">
        <v>625.0</v>
      </c>
      <c r="C1205" s="69">
        <v>1.0</v>
      </c>
      <c r="D1205" s="69">
        <v>357.0</v>
      </c>
      <c r="E1205" s="70" t="s">
        <v>5398</v>
      </c>
      <c r="F1205" s="69">
        <v>366.0</v>
      </c>
      <c r="G1205" s="69">
        <v>210.0</v>
      </c>
      <c r="H1205" s="69">
        <v>38.0</v>
      </c>
    </row>
    <row r="1206" ht="14.25" customHeight="1">
      <c r="A1206" s="70" t="s">
        <v>4447</v>
      </c>
      <c r="B1206" s="68">
        <v>625.0</v>
      </c>
      <c r="C1206" s="69">
        <v>1.0</v>
      </c>
      <c r="D1206" s="69">
        <v>410.0</v>
      </c>
      <c r="E1206" s="70" t="s">
        <v>5399</v>
      </c>
      <c r="F1206" s="69">
        <v>493.0</v>
      </c>
      <c r="G1206" s="69">
        <v>166.0</v>
      </c>
      <c r="H1206" s="69">
        <v>39.0</v>
      </c>
    </row>
    <row r="1207" ht="14.25" customHeight="1">
      <c r="A1207" s="70" t="s">
        <v>4447</v>
      </c>
      <c r="B1207" s="68">
        <v>625.0</v>
      </c>
      <c r="C1207" s="69">
        <v>1.0</v>
      </c>
      <c r="D1207" s="69">
        <v>415.0</v>
      </c>
      <c r="E1207" s="70" t="s">
        <v>5400</v>
      </c>
      <c r="F1207" s="69">
        <v>302.0</v>
      </c>
      <c r="G1207" s="69">
        <v>243.0</v>
      </c>
      <c r="H1207" s="69">
        <v>22.0</v>
      </c>
    </row>
    <row r="1208" ht="14.25" customHeight="1">
      <c r="A1208" s="70" t="s">
        <v>4447</v>
      </c>
      <c r="B1208" s="68">
        <v>625.0</v>
      </c>
      <c r="C1208" s="69">
        <v>1.0</v>
      </c>
      <c r="D1208" s="69">
        <v>422.0</v>
      </c>
      <c r="E1208" s="70" t="s">
        <v>5401</v>
      </c>
      <c r="F1208" s="69">
        <v>475.0</v>
      </c>
      <c r="G1208" s="69">
        <v>253.0</v>
      </c>
      <c r="H1208" s="69">
        <v>81.0</v>
      </c>
    </row>
    <row r="1209" ht="14.25" customHeight="1">
      <c r="A1209" s="70" t="s">
        <v>4447</v>
      </c>
      <c r="B1209" s="68">
        <v>625.0</v>
      </c>
      <c r="C1209" s="69">
        <v>1.0</v>
      </c>
      <c r="D1209" s="69">
        <v>424.0</v>
      </c>
      <c r="E1209" s="70" t="s">
        <v>5402</v>
      </c>
      <c r="F1209" s="69">
        <v>358.0</v>
      </c>
      <c r="G1209" s="69">
        <v>286.0</v>
      </c>
      <c r="H1209" s="69">
        <v>27.0</v>
      </c>
    </row>
    <row r="1210" ht="14.25" customHeight="1">
      <c r="A1210" s="70" t="s">
        <v>4447</v>
      </c>
      <c r="B1210" s="68">
        <v>625.0</v>
      </c>
      <c r="C1210" s="69">
        <v>1.0</v>
      </c>
      <c r="D1210" s="69">
        <v>425.0</v>
      </c>
      <c r="E1210" s="70" t="s">
        <v>5403</v>
      </c>
      <c r="F1210" s="69">
        <v>378.0</v>
      </c>
      <c r="G1210" s="69">
        <v>136.0</v>
      </c>
      <c r="H1210" s="69">
        <v>25.0</v>
      </c>
    </row>
    <row r="1211" ht="14.25" customHeight="1">
      <c r="A1211" s="70" t="s">
        <v>4447</v>
      </c>
      <c r="B1211" s="68">
        <v>625.0</v>
      </c>
      <c r="C1211" s="69">
        <v>1.0</v>
      </c>
      <c r="D1211" s="69">
        <v>428.0</v>
      </c>
      <c r="E1211" s="70" t="s">
        <v>5404</v>
      </c>
      <c r="F1211" s="69">
        <v>169.0</v>
      </c>
      <c r="G1211" s="69">
        <v>107.0</v>
      </c>
      <c r="H1211" s="69">
        <v>21.0</v>
      </c>
    </row>
    <row r="1212" ht="14.25" customHeight="1">
      <c r="A1212" s="70" t="s">
        <v>4447</v>
      </c>
      <c r="B1212" s="68">
        <v>625.0</v>
      </c>
      <c r="C1212" s="69">
        <v>1.0</v>
      </c>
      <c r="D1212" s="69">
        <v>430.0</v>
      </c>
      <c r="E1212" s="70" t="s">
        <v>5405</v>
      </c>
      <c r="F1212" s="69">
        <v>123.0</v>
      </c>
      <c r="G1212" s="69">
        <v>71.0</v>
      </c>
      <c r="H1212" s="69">
        <v>9.0</v>
      </c>
    </row>
    <row r="1213" ht="14.25" customHeight="1">
      <c r="A1213" s="70" t="s">
        <v>4447</v>
      </c>
      <c r="B1213" s="68">
        <v>625.0</v>
      </c>
      <c r="C1213" s="69">
        <v>1.0</v>
      </c>
      <c r="D1213" s="69">
        <v>431.0</v>
      </c>
      <c r="E1213" s="70" t="s">
        <v>5406</v>
      </c>
      <c r="F1213" s="69">
        <v>377.0</v>
      </c>
      <c r="G1213" s="69">
        <v>281.0</v>
      </c>
      <c r="H1213" s="69">
        <v>31.0</v>
      </c>
    </row>
    <row r="1214" ht="14.25" customHeight="1">
      <c r="A1214" s="70" t="s">
        <v>4447</v>
      </c>
      <c r="B1214" s="68">
        <v>625.0</v>
      </c>
      <c r="C1214" s="69">
        <v>1.0</v>
      </c>
      <c r="D1214" s="69">
        <v>433.0</v>
      </c>
      <c r="E1214" s="70" t="s">
        <v>5407</v>
      </c>
      <c r="F1214" s="69">
        <v>272.0</v>
      </c>
      <c r="G1214" s="69">
        <v>209.0</v>
      </c>
      <c r="H1214" s="69">
        <v>29.0</v>
      </c>
    </row>
    <row r="1215" ht="14.25" customHeight="1">
      <c r="A1215" s="70" t="s">
        <v>4447</v>
      </c>
      <c r="B1215" s="68">
        <v>625.0</v>
      </c>
      <c r="C1215" s="69">
        <v>1.0</v>
      </c>
      <c r="D1215" s="69">
        <v>435.0</v>
      </c>
      <c r="E1215" s="70" t="s">
        <v>5408</v>
      </c>
      <c r="F1215" s="69">
        <v>549.0</v>
      </c>
      <c r="G1215" s="69">
        <v>179.0</v>
      </c>
      <c r="H1215" s="69">
        <v>37.0</v>
      </c>
    </row>
    <row r="1216" ht="14.25" customHeight="1">
      <c r="A1216" s="70" t="s">
        <v>4447</v>
      </c>
      <c r="B1216" s="68">
        <v>625.0</v>
      </c>
      <c r="C1216" s="69">
        <v>1.0</v>
      </c>
      <c r="D1216" s="69">
        <v>449.0</v>
      </c>
      <c r="E1216" s="70" t="s">
        <v>5409</v>
      </c>
      <c r="F1216" s="69">
        <v>444.0</v>
      </c>
      <c r="G1216" s="69">
        <v>349.0</v>
      </c>
      <c r="H1216" s="69">
        <v>31.0</v>
      </c>
    </row>
    <row r="1217" ht="14.25" customHeight="1">
      <c r="A1217" s="70" t="s">
        <v>4447</v>
      </c>
      <c r="B1217" s="68">
        <v>625.0</v>
      </c>
      <c r="C1217" s="69">
        <v>1.0</v>
      </c>
      <c r="D1217" s="69">
        <v>452.0</v>
      </c>
      <c r="E1217" s="70" t="s">
        <v>5410</v>
      </c>
      <c r="F1217" s="69">
        <v>300.0</v>
      </c>
      <c r="G1217" s="69">
        <v>193.0</v>
      </c>
      <c r="H1217" s="69">
        <v>49.0</v>
      </c>
    </row>
    <row r="1218" ht="14.25" customHeight="1">
      <c r="A1218" s="70" t="s">
        <v>4447</v>
      </c>
      <c r="B1218" s="68">
        <v>625.0</v>
      </c>
      <c r="C1218" s="69">
        <v>1.0</v>
      </c>
      <c r="D1218" s="69">
        <v>458.0</v>
      </c>
      <c r="E1218" s="70" t="s">
        <v>5411</v>
      </c>
      <c r="F1218" s="69">
        <v>478.0</v>
      </c>
      <c r="G1218" s="69">
        <v>310.0</v>
      </c>
      <c r="H1218" s="69">
        <v>44.0</v>
      </c>
    </row>
    <row r="1219" ht="14.25" customHeight="1">
      <c r="A1219" s="70" t="s">
        <v>4447</v>
      </c>
      <c r="B1219" s="68">
        <v>625.0</v>
      </c>
      <c r="C1219" s="69">
        <v>1.0</v>
      </c>
      <c r="D1219" s="69">
        <v>460.0</v>
      </c>
      <c r="E1219" s="70" t="s">
        <v>5412</v>
      </c>
      <c r="F1219" s="69">
        <v>350.0</v>
      </c>
      <c r="G1219" s="69">
        <v>266.0</v>
      </c>
      <c r="H1219" s="69">
        <v>34.0</v>
      </c>
    </row>
    <row r="1220" ht="14.25" customHeight="1">
      <c r="A1220" s="70" t="s">
        <v>4447</v>
      </c>
      <c r="B1220" s="68">
        <v>625.0</v>
      </c>
      <c r="C1220" s="69">
        <v>1.0</v>
      </c>
      <c r="D1220" s="69">
        <v>462.0</v>
      </c>
      <c r="E1220" s="70" t="s">
        <v>5413</v>
      </c>
      <c r="F1220" s="69">
        <v>240.0</v>
      </c>
      <c r="G1220" s="69">
        <v>59.0</v>
      </c>
      <c r="H1220" s="69">
        <v>20.0</v>
      </c>
    </row>
    <row r="1221" ht="14.25" customHeight="1">
      <c r="A1221" s="70" t="s">
        <v>4447</v>
      </c>
      <c r="B1221" s="68">
        <v>625.0</v>
      </c>
      <c r="C1221" s="69">
        <v>1.0</v>
      </c>
      <c r="D1221" s="69">
        <v>463.0</v>
      </c>
      <c r="E1221" s="70" t="s">
        <v>5414</v>
      </c>
      <c r="F1221" s="69">
        <v>127.0</v>
      </c>
      <c r="G1221" s="69">
        <v>30.0</v>
      </c>
      <c r="H1221" s="69">
        <v>12.0</v>
      </c>
    </row>
    <row r="1222" ht="14.25" customHeight="1">
      <c r="A1222" s="70" t="s">
        <v>4447</v>
      </c>
      <c r="B1222" s="68">
        <v>625.0</v>
      </c>
      <c r="C1222" s="69">
        <v>1.0</v>
      </c>
      <c r="D1222" s="69">
        <v>464.0</v>
      </c>
      <c r="E1222" s="70" t="s">
        <v>5415</v>
      </c>
      <c r="F1222" s="69">
        <v>499.0</v>
      </c>
      <c r="G1222" s="69">
        <v>334.0</v>
      </c>
      <c r="H1222" s="69">
        <v>65.0</v>
      </c>
    </row>
    <row r="1223" ht="14.25" customHeight="1">
      <c r="A1223" s="70" t="s">
        <v>4447</v>
      </c>
      <c r="B1223" s="68">
        <v>625.0</v>
      </c>
      <c r="C1223" s="69">
        <v>1.0</v>
      </c>
      <c r="D1223" s="69">
        <v>465.0</v>
      </c>
      <c r="E1223" s="70" t="s">
        <v>5416</v>
      </c>
      <c r="F1223" s="69">
        <v>243.0</v>
      </c>
      <c r="G1223" s="69">
        <v>145.0</v>
      </c>
      <c r="H1223" s="69">
        <v>23.0</v>
      </c>
    </row>
    <row r="1224" ht="14.25" customHeight="1">
      <c r="A1224" s="70" t="s">
        <v>4447</v>
      </c>
      <c r="B1224" s="68">
        <v>625.0</v>
      </c>
      <c r="C1224" s="69">
        <v>1.0</v>
      </c>
      <c r="D1224" s="69">
        <v>466.0</v>
      </c>
      <c r="E1224" s="70" t="s">
        <v>5417</v>
      </c>
      <c r="F1224" s="69">
        <v>247.0</v>
      </c>
      <c r="G1224" s="69">
        <v>173.0</v>
      </c>
      <c r="H1224" s="69">
        <v>24.0</v>
      </c>
    </row>
    <row r="1225" ht="14.25" customHeight="1">
      <c r="A1225" s="70" t="s">
        <v>4447</v>
      </c>
      <c r="B1225" s="68">
        <v>625.0</v>
      </c>
      <c r="C1225" s="69">
        <v>1.0</v>
      </c>
      <c r="D1225" s="69">
        <v>467.0</v>
      </c>
      <c r="E1225" s="70" t="s">
        <v>5418</v>
      </c>
      <c r="F1225" s="69">
        <v>157.0</v>
      </c>
      <c r="G1225" s="69">
        <v>99.0</v>
      </c>
      <c r="H1225" s="69">
        <v>12.0</v>
      </c>
    </row>
    <row r="1226" ht="14.25" customHeight="1">
      <c r="A1226" s="70" t="s">
        <v>4447</v>
      </c>
      <c r="B1226" s="68">
        <v>625.0</v>
      </c>
      <c r="C1226" s="69">
        <v>1.0</v>
      </c>
      <c r="D1226" s="69">
        <v>476.0</v>
      </c>
      <c r="E1226" s="70" t="s">
        <v>5419</v>
      </c>
      <c r="F1226" s="69">
        <v>358.0</v>
      </c>
      <c r="G1226" s="69">
        <v>128.0</v>
      </c>
      <c r="H1226" s="69">
        <v>34.0</v>
      </c>
    </row>
    <row r="1227" ht="14.25" customHeight="1">
      <c r="A1227" s="70" t="s">
        <v>4447</v>
      </c>
      <c r="B1227" s="68">
        <v>625.0</v>
      </c>
      <c r="C1227" s="69">
        <v>1.0</v>
      </c>
      <c r="D1227" s="69">
        <v>482.0</v>
      </c>
      <c r="E1227" s="70" t="s">
        <v>5420</v>
      </c>
      <c r="F1227" s="69">
        <v>212.0</v>
      </c>
      <c r="G1227" s="69">
        <v>150.0</v>
      </c>
      <c r="H1227" s="69">
        <v>15.0</v>
      </c>
    </row>
    <row r="1228" ht="14.25" customHeight="1">
      <c r="A1228" s="70" t="s">
        <v>4447</v>
      </c>
      <c r="B1228" s="68">
        <v>625.0</v>
      </c>
      <c r="C1228" s="69">
        <v>1.0</v>
      </c>
      <c r="D1228" s="69">
        <v>483.0</v>
      </c>
      <c r="E1228" s="70" t="s">
        <v>5421</v>
      </c>
      <c r="F1228" s="69">
        <v>371.0</v>
      </c>
      <c r="G1228" s="69">
        <v>77.0</v>
      </c>
      <c r="H1228" s="69">
        <v>31.0</v>
      </c>
    </row>
    <row r="1229" ht="14.25" customHeight="1">
      <c r="A1229" s="70" t="s">
        <v>4447</v>
      </c>
      <c r="B1229" s="68">
        <v>625.0</v>
      </c>
      <c r="C1229" s="69">
        <v>1.0</v>
      </c>
      <c r="D1229" s="69">
        <v>488.0</v>
      </c>
      <c r="E1229" s="70" t="s">
        <v>5422</v>
      </c>
      <c r="F1229" s="69">
        <v>369.0</v>
      </c>
      <c r="G1229" s="69">
        <v>227.0</v>
      </c>
      <c r="H1229" s="69">
        <v>50.0</v>
      </c>
    </row>
    <row r="1230" ht="14.25" customHeight="1">
      <c r="A1230" s="70" t="s">
        <v>4447</v>
      </c>
      <c r="B1230" s="68">
        <v>625.0</v>
      </c>
      <c r="C1230" s="69">
        <v>1.0</v>
      </c>
      <c r="D1230" s="69">
        <v>489.0</v>
      </c>
      <c r="E1230" s="70" t="s">
        <v>5423</v>
      </c>
      <c r="F1230" s="69">
        <v>464.0</v>
      </c>
      <c r="G1230" s="69">
        <v>339.0</v>
      </c>
      <c r="H1230" s="69">
        <v>61.0</v>
      </c>
    </row>
    <row r="1231" ht="14.25" customHeight="1">
      <c r="A1231" s="70" t="s">
        <v>4447</v>
      </c>
      <c r="B1231" s="68">
        <v>625.0</v>
      </c>
      <c r="C1231" s="69">
        <v>1.0</v>
      </c>
      <c r="D1231" s="69">
        <v>491.0</v>
      </c>
      <c r="E1231" s="70" t="s">
        <v>5424</v>
      </c>
      <c r="F1231" s="69">
        <v>368.0</v>
      </c>
      <c r="G1231" s="69">
        <v>215.0</v>
      </c>
      <c r="H1231" s="69">
        <v>24.0</v>
      </c>
    </row>
    <row r="1232" ht="14.25" customHeight="1">
      <c r="A1232" s="70" t="s">
        <v>4447</v>
      </c>
      <c r="B1232" s="68">
        <v>625.0</v>
      </c>
      <c r="C1232" s="69">
        <v>1.0</v>
      </c>
      <c r="D1232" s="69">
        <v>493.0</v>
      </c>
      <c r="E1232" s="70" t="s">
        <v>5425</v>
      </c>
      <c r="F1232" s="69">
        <v>384.0</v>
      </c>
      <c r="G1232" s="69">
        <v>105.0</v>
      </c>
      <c r="H1232" s="69">
        <v>28.0</v>
      </c>
    </row>
    <row r="1233" ht="14.25" customHeight="1">
      <c r="A1233" s="70" t="s">
        <v>4447</v>
      </c>
      <c r="B1233" s="68">
        <v>625.0</v>
      </c>
      <c r="C1233" s="69">
        <v>1.0</v>
      </c>
      <c r="D1233" s="69">
        <v>494.0</v>
      </c>
      <c r="E1233" s="70" t="s">
        <v>5426</v>
      </c>
      <c r="F1233" s="69">
        <v>1193.0</v>
      </c>
      <c r="G1233" s="69">
        <v>413.0</v>
      </c>
      <c r="H1233" s="69">
        <v>89.0</v>
      </c>
    </row>
    <row r="1234" ht="14.25" customHeight="1">
      <c r="A1234" s="70" t="s">
        <v>4447</v>
      </c>
      <c r="B1234" s="68">
        <v>625.0</v>
      </c>
      <c r="C1234" s="69">
        <v>1.0</v>
      </c>
      <c r="D1234" s="69">
        <v>496.0</v>
      </c>
      <c r="E1234" s="70" t="s">
        <v>5427</v>
      </c>
      <c r="F1234" s="69">
        <v>196.0</v>
      </c>
      <c r="G1234" s="69">
        <v>153.0</v>
      </c>
      <c r="H1234" s="69">
        <v>12.0</v>
      </c>
    </row>
    <row r="1235" ht="14.25" customHeight="1">
      <c r="A1235" s="70" t="s">
        <v>4447</v>
      </c>
      <c r="B1235" s="68">
        <v>625.0</v>
      </c>
      <c r="C1235" s="69">
        <v>1.0</v>
      </c>
      <c r="D1235" s="69">
        <v>500.0</v>
      </c>
      <c r="E1235" s="70" t="s">
        <v>5428</v>
      </c>
      <c r="F1235" s="69">
        <v>272.0</v>
      </c>
      <c r="G1235" s="69">
        <v>172.0</v>
      </c>
      <c r="H1235" s="69">
        <v>34.0</v>
      </c>
    </row>
    <row r="1236" ht="14.25" customHeight="1">
      <c r="A1236" s="70" t="s">
        <v>4447</v>
      </c>
      <c r="B1236" s="68">
        <v>625.0</v>
      </c>
      <c r="C1236" s="69">
        <v>1.0</v>
      </c>
      <c r="D1236" s="69">
        <v>510.0</v>
      </c>
      <c r="E1236" s="70" t="s">
        <v>2619</v>
      </c>
      <c r="F1236" s="69">
        <v>413.0</v>
      </c>
      <c r="G1236" s="69">
        <v>228.0</v>
      </c>
      <c r="H1236" s="69">
        <v>19.0</v>
      </c>
    </row>
    <row r="1237" ht="14.25" customHeight="1">
      <c r="A1237" s="70" t="s">
        <v>4447</v>
      </c>
      <c r="B1237" s="68">
        <v>625.0</v>
      </c>
      <c r="C1237" s="69">
        <v>1.0</v>
      </c>
      <c r="D1237" s="69">
        <v>518.0</v>
      </c>
      <c r="E1237" s="70" t="s">
        <v>5429</v>
      </c>
      <c r="F1237" s="69">
        <v>384.0</v>
      </c>
      <c r="G1237" s="69">
        <v>58.0</v>
      </c>
      <c r="H1237" s="69">
        <v>16.0</v>
      </c>
    </row>
    <row r="1238" ht="14.25" customHeight="1">
      <c r="A1238" s="70" t="s">
        <v>4447</v>
      </c>
      <c r="B1238" s="68">
        <v>625.0</v>
      </c>
      <c r="C1238" s="69">
        <v>1.0</v>
      </c>
      <c r="D1238" s="69">
        <v>524.0</v>
      </c>
      <c r="E1238" s="70" t="s">
        <v>5430</v>
      </c>
      <c r="F1238" s="69">
        <v>271.0</v>
      </c>
      <c r="G1238" s="69">
        <v>213.0</v>
      </c>
      <c r="H1238" s="69">
        <v>11.0</v>
      </c>
    </row>
    <row r="1239" ht="14.25" customHeight="1">
      <c r="A1239" s="70" t="s">
        <v>4447</v>
      </c>
      <c r="B1239" s="68">
        <v>625.0</v>
      </c>
      <c r="C1239" s="69">
        <v>1.0</v>
      </c>
      <c r="D1239" s="69">
        <v>527.0</v>
      </c>
      <c r="E1239" s="70" t="s">
        <v>5431</v>
      </c>
      <c r="F1239" s="69">
        <v>512.0</v>
      </c>
      <c r="G1239" s="69">
        <v>415.0</v>
      </c>
      <c r="H1239" s="69">
        <v>40.0</v>
      </c>
    </row>
    <row r="1240" ht="14.25" customHeight="1">
      <c r="A1240" s="70" t="s">
        <v>4447</v>
      </c>
      <c r="B1240" s="68">
        <v>625.0</v>
      </c>
      <c r="C1240" s="69">
        <v>1.0</v>
      </c>
      <c r="D1240" s="69">
        <v>528.0</v>
      </c>
      <c r="E1240" s="70" t="s">
        <v>2623</v>
      </c>
      <c r="F1240" s="69">
        <v>508.0</v>
      </c>
      <c r="G1240" s="69">
        <v>244.0</v>
      </c>
      <c r="H1240" s="69">
        <v>38.0</v>
      </c>
    </row>
    <row r="1241" ht="14.25" customHeight="1">
      <c r="A1241" s="70" t="s">
        <v>4447</v>
      </c>
      <c r="B1241" s="68">
        <v>625.0</v>
      </c>
      <c r="C1241" s="69">
        <v>1.0</v>
      </c>
      <c r="D1241" s="69">
        <v>533.0</v>
      </c>
      <c r="E1241" s="70" t="s">
        <v>5432</v>
      </c>
      <c r="F1241" s="69">
        <v>361.0</v>
      </c>
      <c r="G1241" s="69">
        <v>163.0</v>
      </c>
      <c r="H1241" s="69">
        <v>61.0</v>
      </c>
    </row>
    <row r="1242" ht="14.25" customHeight="1">
      <c r="A1242" s="70" t="s">
        <v>4447</v>
      </c>
      <c r="B1242" s="68">
        <v>625.0</v>
      </c>
      <c r="C1242" s="69">
        <v>1.0</v>
      </c>
      <c r="D1242" s="69">
        <v>534.0</v>
      </c>
      <c r="E1242" s="70" t="s">
        <v>2625</v>
      </c>
      <c r="F1242" s="69">
        <v>266.0</v>
      </c>
      <c r="G1242" s="69">
        <v>98.0</v>
      </c>
      <c r="H1242" s="69">
        <v>40.0</v>
      </c>
    </row>
    <row r="1243" ht="14.25" customHeight="1">
      <c r="A1243" s="70" t="s">
        <v>4447</v>
      </c>
      <c r="B1243" s="68">
        <v>625.0</v>
      </c>
      <c r="C1243" s="69">
        <v>1.0</v>
      </c>
      <c r="D1243" s="69">
        <v>541.0</v>
      </c>
      <c r="E1243" s="70" t="s">
        <v>5433</v>
      </c>
      <c r="F1243" s="69">
        <v>632.0</v>
      </c>
      <c r="G1243" s="69">
        <v>394.0</v>
      </c>
      <c r="H1243" s="69">
        <v>97.0</v>
      </c>
    </row>
    <row r="1244" ht="14.25" customHeight="1">
      <c r="A1244" s="70" t="s">
        <v>4447</v>
      </c>
      <c r="B1244" s="68">
        <v>625.0</v>
      </c>
      <c r="C1244" s="69">
        <v>1.0</v>
      </c>
      <c r="D1244" s="69">
        <v>545.0</v>
      </c>
      <c r="E1244" s="70" t="s">
        <v>5434</v>
      </c>
      <c r="F1244" s="69">
        <v>443.0</v>
      </c>
      <c r="G1244" s="69">
        <v>105.0</v>
      </c>
      <c r="H1244" s="69">
        <v>18.0</v>
      </c>
    </row>
    <row r="1245" ht="14.25" customHeight="1">
      <c r="A1245" s="70" t="s">
        <v>4447</v>
      </c>
      <c r="B1245" s="68">
        <v>625.0</v>
      </c>
      <c r="C1245" s="69">
        <v>1.0</v>
      </c>
      <c r="D1245" s="69">
        <v>551.0</v>
      </c>
      <c r="E1245" s="70" t="s">
        <v>5435</v>
      </c>
      <c r="F1245" s="69">
        <v>394.0</v>
      </c>
      <c r="G1245" s="69">
        <v>274.0</v>
      </c>
      <c r="H1245" s="69">
        <v>42.0</v>
      </c>
    </row>
    <row r="1246" ht="14.25" customHeight="1">
      <c r="A1246" s="70" t="s">
        <v>4447</v>
      </c>
      <c r="B1246" s="68">
        <v>625.0</v>
      </c>
      <c r="C1246" s="69">
        <v>1.0</v>
      </c>
      <c r="D1246" s="69">
        <v>552.0</v>
      </c>
      <c r="E1246" s="70" t="s">
        <v>5436</v>
      </c>
      <c r="F1246" s="69">
        <v>515.0</v>
      </c>
      <c r="G1246" s="69">
        <v>380.0</v>
      </c>
      <c r="H1246" s="69">
        <v>58.0</v>
      </c>
    </row>
    <row r="1247" ht="14.25" customHeight="1">
      <c r="A1247" s="70" t="s">
        <v>4447</v>
      </c>
      <c r="B1247" s="68">
        <v>625.0</v>
      </c>
      <c r="C1247" s="69">
        <v>1.0</v>
      </c>
      <c r="D1247" s="69">
        <v>557.0</v>
      </c>
      <c r="E1247" s="70" t="s">
        <v>5437</v>
      </c>
      <c r="F1247" s="69">
        <v>536.0</v>
      </c>
      <c r="G1247" s="69">
        <v>162.0</v>
      </c>
      <c r="H1247" s="69">
        <v>18.0</v>
      </c>
    </row>
    <row r="1248" ht="14.25" customHeight="1">
      <c r="A1248" s="70" t="s">
        <v>4447</v>
      </c>
      <c r="B1248" s="68">
        <v>625.0</v>
      </c>
      <c r="C1248" s="69">
        <v>1.0</v>
      </c>
      <c r="D1248" s="69">
        <v>558.0</v>
      </c>
      <c r="E1248" s="70" t="s">
        <v>5438</v>
      </c>
      <c r="F1248" s="69">
        <v>564.0</v>
      </c>
      <c r="G1248" s="69">
        <v>435.0</v>
      </c>
      <c r="H1248" s="69">
        <v>45.0</v>
      </c>
    </row>
    <row r="1249" ht="14.25" customHeight="1">
      <c r="A1249" s="70" t="s">
        <v>4447</v>
      </c>
      <c r="B1249" s="68">
        <v>625.0</v>
      </c>
      <c r="C1249" s="69">
        <v>1.0</v>
      </c>
      <c r="D1249" s="69">
        <v>578.0</v>
      </c>
      <c r="E1249" s="70" t="s">
        <v>5439</v>
      </c>
      <c r="F1249" s="69">
        <v>317.0</v>
      </c>
      <c r="G1249" s="69">
        <v>240.0</v>
      </c>
      <c r="H1249" s="69">
        <v>20.0</v>
      </c>
    </row>
    <row r="1250" ht="14.25" customHeight="1">
      <c r="A1250" s="70" t="s">
        <v>4447</v>
      </c>
      <c r="B1250" s="68">
        <v>625.0</v>
      </c>
      <c r="C1250" s="69">
        <v>1.0</v>
      </c>
      <c r="D1250" s="69">
        <v>579.0</v>
      </c>
      <c r="E1250" s="70" t="s">
        <v>5440</v>
      </c>
      <c r="F1250" s="69">
        <v>624.0</v>
      </c>
      <c r="G1250" s="69">
        <v>487.0</v>
      </c>
      <c r="H1250" s="69">
        <v>54.0</v>
      </c>
    </row>
    <row r="1251" ht="14.25" customHeight="1">
      <c r="A1251" s="70" t="s">
        <v>4447</v>
      </c>
      <c r="B1251" s="68">
        <v>625.0</v>
      </c>
      <c r="C1251" s="69">
        <v>1.0</v>
      </c>
      <c r="D1251" s="69">
        <v>607.0</v>
      </c>
      <c r="E1251" s="70" t="s">
        <v>5441</v>
      </c>
      <c r="F1251" s="69">
        <v>33.0</v>
      </c>
      <c r="G1251" s="69">
        <v>26.0</v>
      </c>
      <c r="H1251" s="69">
        <v>3.0</v>
      </c>
    </row>
    <row r="1252" ht="14.25" customHeight="1">
      <c r="A1252" s="70" t="s">
        <v>4447</v>
      </c>
      <c r="B1252" s="68">
        <v>625.0</v>
      </c>
      <c r="C1252" s="69">
        <v>1.0</v>
      </c>
      <c r="D1252" s="69">
        <v>608.0</v>
      </c>
      <c r="E1252" s="70" t="s">
        <v>5442</v>
      </c>
      <c r="F1252" s="69">
        <v>258.0</v>
      </c>
      <c r="G1252" s="69">
        <v>142.0</v>
      </c>
      <c r="H1252" s="69">
        <v>18.0</v>
      </c>
    </row>
    <row r="1253" ht="14.25" customHeight="1">
      <c r="A1253" s="70" t="s">
        <v>4447</v>
      </c>
      <c r="B1253" s="68">
        <v>625.0</v>
      </c>
      <c r="C1253" s="69">
        <v>1.0</v>
      </c>
      <c r="D1253" s="69">
        <v>620.0</v>
      </c>
      <c r="E1253" s="70" t="s">
        <v>5443</v>
      </c>
      <c r="F1253" s="69">
        <v>347.0</v>
      </c>
      <c r="G1253" s="69">
        <v>162.0</v>
      </c>
      <c r="H1253" s="69">
        <v>12.0</v>
      </c>
    </row>
    <row r="1254" ht="14.25" customHeight="1">
      <c r="A1254" s="70" t="s">
        <v>4447</v>
      </c>
      <c r="B1254" s="68">
        <v>625.0</v>
      </c>
      <c r="C1254" s="69">
        <v>1.0</v>
      </c>
      <c r="D1254" s="69">
        <v>646.0</v>
      </c>
      <c r="E1254" s="70" t="s">
        <v>2637</v>
      </c>
      <c r="F1254" s="69">
        <v>4.0</v>
      </c>
      <c r="G1254" s="69">
        <v>3.0</v>
      </c>
      <c r="H1254" s="69">
        <v>0.0</v>
      </c>
    </row>
    <row r="1255" ht="14.25" customHeight="1">
      <c r="A1255" s="70" t="s">
        <v>4447</v>
      </c>
      <c r="B1255" s="68">
        <v>625.0</v>
      </c>
      <c r="C1255" s="69">
        <v>1.0</v>
      </c>
      <c r="D1255" s="69">
        <v>648.0</v>
      </c>
      <c r="E1255" s="70" t="s">
        <v>5444</v>
      </c>
      <c r="F1255" s="69">
        <v>15.0</v>
      </c>
      <c r="G1255" s="69">
        <v>13.0</v>
      </c>
      <c r="H1255" s="69">
        <v>0.0</v>
      </c>
    </row>
    <row r="1256" ht="14.25" customHeight="1">
      <c r="A1256" s="70" t="s">
        <v>4447</v>
      </c>
      <c r="B1256" s="68">
        <v>625.0</v>
      </c>
      <c r="C1256" s="69">
        <v>1.0</v>
      </c>
      <c r="D1256" s="69">
        <v>657.0</v>
      </c>
      <c r="E1256" s="70" t="s">
        <v>2639</v>
      </c>
      <c r="F1256" s="69">
        <v>11.0</v>
      </c>
      <c r="G1256" s="69">
        <v>8.0</v>
      </c>
      <c r="H1256" s="69">
        <v>2.0</v>
      </c>
    </row>
    <row r="1257" ht="14.25" customHeight="1">
      <c r="A1257" s="70" t="s">
        <v>4447</v>
      </c>
      <c r="B1257" s="68">
        <v>625.0</v>
      </c>
      <c r="C1257" s="69">
        <v>1.0</v>
      </c>
      <c r="D1257" s="69">
        <v>658.0</v>
      </c>
      <c r="E1257" s="70" t="s">
        <v>2640</v>
      </c>
      <c r="F1257" s="69">
        <v>9.0</v>
      </c>
      <c r="G1257" s="69">
        <v>4.0</v>
      </c>
      <c r="H1257" s="69">
        <v>3.0</v>
      </c>
    </row>
    <row r="1258" ht="14.25" customHeight="1">
      <c r="A1258" s="70" t="s">
        <v>4447</v>
      </c>
      <c r="B1258" s="68">
        <v>625.0</v>
      </c>
      <c r="C1258" s="69">
        <v>1.0</v>
      </c>
      <c r="D1258" s="69">
        <v>678.0</v>
      </c>
      <c r="E1258" s="70" t="s">
        <v>5445</v>
      </c>
      <c r="F1258" s="69">
        <v>14.0</v>
      </c>
      <c r="G1258" s="69">
        <v>14.0</v>
      </c>
      <c r="H1258" s="69">
        <v>0.0</v>
      </c>
    </row>
    <row r="1259" ht="14.25" customHeight="1">
      <c r="A1259" s="70" t="s">
        <v>4447</v>
      </c>
      <c r="B1259" s="68">
        <v>625.0</v>
      </c>
      <c r="C1259" s="69">
        <v>1.0</v>
      </c>
      <c r="D1259" s="69">
        <v>680.0</v>
      </c>
      <c r="E1259" s="70" t="s">
        <v>5446</v>
      </c>
      <c r="F1259" s="69">
        <v>5.0</v>
      </c>
      <c r="G1259" s="69">
        <v>3.0</v>
      </c>
      <c r="H1259" s="69">
        <v>1.0</v>
      </c>
    </row>
    <row r="1260" ht="14.25" customHeight="1">
      <c r="A1260" s="70" t="s">
        <v>4447</v>
      </c>
      <c r="B1260" s="68">
        <v>625.0</v>
      </c>
      <c r="C1260" s="69">
        <v>1.0</v>
      </c>
      <c r="D1260" s="69">
        <v>685.0</v>
      </c>
      <c r="E1260" s="70" t="s">
        <v>2643</v>
      </c>
      <c r="F1260" s="69">
        <v>16.0</v>
      </c>
      <c r="G1260" s="69">
        <v>10.0</v>
      </c>
      <c r="H1260" s="69">
        <v>0.0</v>
      </c>
    </row>
    <row r="1261" ht="14.25" customHeight="1">
      <c r="A1261" s="70" t="s">
        <v>4447</v>
      </c>
      <c r="B1261" s="68">
        <v>625.0</v>
      </c>
      <c r="C1261" s="69">
        <v>1.0</v>
      </c>
      <c r="D1261" s="69">
        <v>686.0</v>
      </c>
      <c r="E1261" s="70" t="s">
        <v>2644</v>
      </c>
      <c r="F1261" s="69">
        <v>15.0</v>
      </c>
      <c r="G1261" s="69">
        <v>8.0</v>
      </c>
      <c r="H1261" s="69">
        <v>3.0</v>
      </c>
    </row>
    <row r="1262" ht="14.25" customHeight="1">
      <c r="A1262" s="70" t="s">
        <v>4447</v>
      </c>
      <c r="B1262" s="68">
        <v>625.0</v>
      </c>
      <c r="C1262" s="69">
        <v>1.0</v>
      </c>
      <c r="D1262" s="69">
        <v>688.0</v>
      </c>
      <c r="E1262" s="70" t="s">
        <v>2645</v>
      </c>
      <c r="F1262" s="69">
        <v>7.0</v>
      </c>
      <c r="G1262" s="69">
        <v>6.0</v>
      </c>
      <c r="H1262" s="69">
        <v>0.0</v>
      </c>
    </row>
    <row r="1263" ht="14.25" customHeight="1">
      <c r="A1263" s="70" t="s">
        <v>4447</v>
      </c>
      <c r="B1263" s="68">
        <v>625.0</v>
      </c>
      <c r="C1263" s="69">
        <v>1.0</v>
      </c>
      <c r="D1263" s="69">
        <v>689.0</v>
      </c>
      <c r="E1263" s="70" t="s">
        <v>2646</v>
      </c>
      <c r="F1263" s="69">
        <v>19.0</v>
      </c>
      <c r="G1263" s="69">
        <v>13.0</v>
      </c>
      <c r="H1263" s="69">
        <v>0.0</v>
      </c>
    </row>
    <row r="1264" ht="14.25" customHeight="1">
      <c r="A1264" s="70" t="s">
        <v>4447</v>
      </c>
      <c r="B1264" s="68">
        <v>625.0</v>
      </c>
      <c r="C1264" s="69">
        <v>1.0</v>
      </c>
      <c r="D1264" s="69">
        <v>693.0</v>
      </c>
      <c r="E1264" s="70" t="s">
        <v>2647</v>
      </c>
      <c r="F1264" s="69">
        <v>8.0</v>
      </c>
      <c r="G1264" s="69">
        <v>7.0</v>
      </c>
      <c r="H1264" s="69">
        <v>0.0</v>
      </c>
    </row>
    <row r="1265" ht="14.25" customHeight="1">
      <c r="A1265" s="70" t="s">
        <v>4447</v>
      </c>
      <c r="B1265" s="68">
        <v>625.0</v>
      </c>
      <c r="C1265" s="69">
        <v>1.0</v>
      </c>
      <c r="D1265" s="69">
        <v>695.0</v>
      </c>
      <c r="E1265" s="70" t="s">
        <v>5447</v>
      </c>
      <c r="F1265" s="69">
        <v>62.0</v>
      </c>
      <c r="G1265" s="69">
        <v>47.0</v>
      </c>
      <c r="H1265" s="69">
        <v>3.0</v>
      </c>
    </row>
    <row r="1266" ht="14.25" customHeight="1">
      <c r="A1266" s="70" t="s">
        <v>4447</v>
      </c>
      <c r="B1266" s="68">
        <v>625.0</v>
      </c>
      <c r="C1266" s="69">
        <v>1.0</v>
      </c>
      <c r="D1266" s="69">
        <v>697.0</v>
      </c>
      <c r="E1266" s="70" t="s">
        <v>2649</v>
      </c>
      <c r="F1266" s="69">
        <v>3.0</v>
      </c>
      <c r="G1266" s="69">
        <v>3.0</v>
      </c>
      <c r="H1266" s="69">
        <v>0.0</v>
      </c>
    </row>
    <row r="1267" ht="14.25" customHeight="1">
      <c r="A1267" s="70" t="s">
        <v>4447</v>
      </c>
      <c r="B1267" s="68">
        <v>625.0</v>
      </c>
      <c r="C1267" s="69">
        <v>1.0</v>
      </c>
      <c r="D1267" s="69">
        <v>698.0</v>
      </c>
      <c r="E1267" s="70" t="s">
        <v>2650</v>
      </c>
      <c r="F1267" s="69">
        <v>2.0</v>
      </c>
      <c r="G1267" s="69">
        <v>2.0</v>
      </c>
      <c r="H1267" s="69">
        <v>0.0</v>
      </c>
    </row>
    <row r="1268" ht="14.25" customHeight="1">
      <c r="A1268" s="70" t="s">
        <v>4447</v>
      </c>
      <c r="B1268" s="68">
        <v>625.0</v>
      </c>
      <c r="C1268" s="69">
        <v>1.0</v>
      </c>
      <c r="D1268" s="69">
        <v>699.0</v>
      </c>
      <c r="E1268" s="70" t="s">
        <v>5448</v>
      </c>
      <c r="F1268" s="69">
        <v>251.0</v>
      </c>
      <c r="G1268" s="69">
        <v>130.0</v>
      </c>
      <c r="H1268" s="69">
        <v>15.0</v>
      </c>
    </row>
    <row r="1269" ht="14.25" customHeight="1">
      <c r="A1269" s="70" t="s">
        <v>4447</v>
      </c>
      <c r="B1269" s="68">
        <v>625.0</v>
      </c>
      <c r="C1269" s="69">
        <v>1.0</v>
      </c>
      <c r="D1269" s="69">
        <v>710.0</v>
      </c>
      <c r="E1269" s="70" t="s">
        <v>5449</v>
      </c>
      <c r="F1269" s="69">
        <v>113.0</v>
      </c>
      <c r="G1269" s="69">
        <v>66.0</v>
      </c>
      <c r="H1269" s="69">
        <v>6.0</v>
      </c>
    </row>
    <row r="1270" ht="14.25" customHeight="1">
      <c r="A1270" s="70" t="s">
        <v>4447</v>
      </c>
      <c r="B1270" s="68">
        <v>625.0</v>
      </c>
      <c r="C1270" s="69">
        <v>1.0</v>
      </c>
      <c r="D1270" s="69">
        <v>718.0</v>
      </c>
      <c r="E1270" s="70" t="s">
        <v>5450</v>
      </c>
      <c r="F1270" s="69">
        <v>170.0</v>
      </c>
      <c r="G1270" s="69">
        <v>81.0</v>
      </c>
      <c r="H1270" s="69">
        <v>4.0</v>
      </c>
    </row>
    <row r="1271" ht="14.25" customHeight="1">
      <c r="A1271" s="70" t="s">
        <v>4447</v>
      </c>
      <c r="B1271" s="68">
        <v>625.0</v>
      </c>
      <c r="C1271" s="69">
        <v>1.0</v>
      </c>
      <c r="D1271" s="69">
        <v>721.0</v>
      </c>
      <c r="E1271" s="70" t="s">
        <v>5451</v>
      </c>
      <c r="F1271" s="69">
        <v>38.0</v>
      </c>
      <c r="G1271" s="69">
        <v>25.0</v>
      </c>
      <c r="H1271" s="69">
        <v>2.0</v>
      </c>
    </row>
    <row r="1272" ht="14.25" customHeight="1">
      <c r="A1272" s="70" t="s">
        <v>4447</v>
      </c>
      <c r="B1272" s="68">
        <v>625.0</v>
      </c>
      <c r="C1272" s="69">
        <v>1.0</v>
      </c>
      <c r="D1272" s="69">
        <v>723.0</v>
      </c>
      <c r="E1272" s="70" t="s">
        <v>5452</v>
      </c>
      <c r="F1272" s="69">
        <v>133.0</v>
      </c>
      <c r="G1272" s="69">
        <v>98.0</v>
      </c>
      <c r="H1272" s="69">
        <v>18.0</v>
      </c>
    </row>
    <row r="1273" ht="14.25" customHeight="1">
      <c r="A1273" s="70" t="s">
        <v>4447</v>
      </c>
      <c r="B1273" s="68">
        <v>625.0</v>
      </c>
      <c r="C1273" s="69">
        <v>1.0</v>
      </c>
      <c r="D1273" s="69">
        <v>841.0</v>
      </c>
      <c r="E1273" s="70" t="s">
        <v>5453</v>
      </c>
      <c r="F1273" s="69">
        <v>63.0</v>
      </c>
      <c r="G1273" s="69">
        <v>56.0</v>
      </c>
      <c r="H1273" s="69">
        <v>5.0</v>
      </c>
    </row>
    <row r="1274" ht="14.25" customHeight="1">
      <c r="A1274" s="70" t="s">
        <v>4447</v>
      </c>
      <c r="B1274" s="68">
        <v>630.0</v>
      </c>
      <c r="C1274" s="69">
        <v>1.0</v>
      </c>
      <c r="D1274" s="69">
        <v>10.0</v>
      </c>
      <c r="E1274" s="70" t="s">
        <v>5454</v>
      </c>
      <c r="F1274" s="69">
        <v>222.0</v>
      </c>
      <c r="G1274" s="69">
        <v>50.0</v>
      </c>
      <c r="H1274" s="69">
        <v>22.0</v>
      </c>
    </row>
    <row r="1275" ht="14.25" customHeight="1">
      <c r="A1275" s="70" t="s">
        <v>4447</v>
      </c>
      <c r="B1275" s="68">
        <v>630.0</v>
      </c>
      <c r="C1275" s="69">
        <v>1.0</v>
      </c>
      <c r="D1275" s="69">
        <v>20.0</v>
      </c>
      <c r="E1275" s="70" t="s">
        <v>5455</v>
      </c>
      <c r="F1275" s="69">
        <v>165.0</v>
      </c>
      <c r="G1275" s="69">
        <v>18.0</v>
      </c>
      <c r="H1275" s="69">
        <v>15.0</v>
      </c>
    </row>
    <row r="1276" ht="14.25" customHeight="1">
      <c r="A1276" s="70" t="s">
        <v>4447</v>
      </c>
      <c r="B1276" s="68">
        <v>635.0</v>
      </c>
      <c r="C1276" s="69">
        <v>1.0</v>
      </c>
      <c r="D1276" s="69">
        <v>1.0</v>
      </c>
      <c r="E1276" s="70" t="s">
        <v>5456</v>
      </c>
      <c r="F1276" s="69">
        <v>39.0</v>
      </c>
      <c r="G1276" s="69">
        <v>15.0</v>
      </c>
      <c r="H1276" s="69">
        <v>6.0</v>
      </c>
    </row>
    <row r="1277" ht="14.25" customHeight="1">
      <c r="A1277" s="70" t="s">
        <v>4447</v>
      </c>
      <c r="B1277" s="68">
        <v>640.0</v>
      </c>
      <c r="C1277" s="69">
        <v>1.0</v>
      </c>
      <c r="D1277" s="69">
        <v>10.0</v>
      </c>
      <c r="E1277" s="70" t="s">
        <v>5457</v>
      </c>
      <c r="F1277" s="69">
        <v>168.0</v>
      </c>
      <c r="G1277" s="69">
        <v>45.0</v>
      </c>
      <c r="H1277" s="69">
        <v>21.0</v>
      </c>
    </row>
    <row r="1278" ht="14.25" customHeight="1">
      <c r="A1278" s="70" t="s">
        <v>4447</v>
      </c>
      <c r="B1278" s="68">
        <v>640.0</v>
      </c>
      <c r="C1278" s="69">
        <v>1.0</v>
      </c>
      <c r="D1278" s="69">
        <v>20.0</v>
      </c>
      <c r="E1278" s="70" t="s">
        <v>5458</v>
      </c>
      <c r="F1278" s="69">
        <v>241.0</v>
      </c>
      <c r="G1278" s="69">
        <v>42.0</v>
      </c>
      <c r="H1278" s="69">
        <v>21.0</v>
      </c>
    </row>
    <row r="1279" ht="14.25" customHeight="1">
      <c r="A1279" s="70" t="s">
        <v>4447</v>
      </c>
      <c r="B1279" s="68">
        <v>656.0</v>
      </c>
      <c r="C1279" s="69">
        <v>1.0</v>
      </c>
      <c r="D1279" s="69">
        <v>30.0</v>
      </c>
      <c r="E1279" s="70" t="s">
        <v>4472</v>
      </c>
      <c r="F1279" s="69">
        <v>441.0</v>
      </c>
      <c r="G1279" s="69">
        <v>302.0</v>
      </c>
      <c r="H1279" s="69">
        <v>33.0</v>
      </c>
    </row>
    <row r="1280" ht="14.25" customHeight="1">
      <c r="A1280" s="70" t="s">
        <v>4447</v>
      </c>
      <c r="B1280" s="68">
        <v>656.0</v>
      </c>
      <c r="C1280" s="69">
        <v>1.0</v>
      </c>
      <c r="D1280" s="69">
        <v>40.0</v>
      </c>
      <c r="E1280" s="70" t="s">
        <v>4544</v>
      </c>
      <c r="F1280" s="69">
        <v>435.0</v>
      </c>
      <c r="G1280" s="69">
        <v>261.0</v>
      </c>
      <c r="H1280" s="69">
        <v>38.0</v>
      </c>
    </row>
    <row r="1281" ht="14.25" customHeight="1">
      <c r="A1281" s="70" t="s">
        <v>4447</v>
      </c>
      <c r="B1281" s="68">
        <v>656.0</v>
      </c>
      <c r="C1281" s="69">
        <v>1.0</v>
      </c>
      <c r="D1281" s="69">
        <v>45.0</v>
      </c>
      <c r="E1281" s="70" t="s">
        <v>4609</v>
      </c>
      <c r="F1281" s="69">
        <v>420.0</v>
      </c>
      <c r="G1281" s="69">
        <v>263.0</v>
      </c>
      <c r="H1281" s="69">
        <v>44.0</v>
      </c>
    </row>
    <row r="1282" ht="14.25" customHeight="1">
      <c r="A1282" s="70" t="s">
        <v>4447</v>
      </c>
      <c r="B1282" s="68">
        <v>656.0</v>
      </c>
      <c r="C1282" s="69">
        <v>1.0</v>
      </c>
      <c r="D1282" s="69">
        <v>70.0</v>
      </c>
      <c r="E1282" s="70" t="s">
        <v>5459</v>
      </c>
      <c r="F1282" s="69">
        <v>778.0</v>
      </c>
      <c r="G1282" s="69">
        <v>406.0</v>
      </c>
      <c r="H1282" s="69">
        <v>72.0</v>
      </c>
    </row>
    <row r="1283" ht="14.25" customHeight="1">
      <c r="A1283" s="70" t="s">
        <v>4447</v>
      </c>
      <c r="B1283" s="68">
        <v>656.0</v>
      </c>
      <c r="C1283" s="69">
        <v>1.0</v>
      </c>
      <c r="D1283" s="69">
        <v>80.0</v>
      </c>
      <c r="E1283" s="70" t="s">
        <v>5460</v>
      </c>
      <c r="F1283" s="69">
        <v>1105.0</v>
      </c>
      <c r="G1283" s="69">
        <v>408.0</v>
      </c>
      <c r="H1283" s="69">
        <v>79.0</v>
      </c>
    </row>
    <row r="1284" ht="14.25" customHeight="1">
      <c r="A1284" s="70" t="s">
        <v>4447</v>
      </c>
      <c r="B1284" s="68">
        <v>656.0</v>
      </c>
      <c r="C1284" s="69">
        <v>1.0</v>
      </c>
      <c r="D1284" s="69">
        <v>81.0</v>
      </c>
      <c r="E1284" s="70" t="s">
        <v>5461</v>
      </c>
      <c r="F1284" s="69">
        <v>63.0</v>
      </c>
      <c r="G1284" s="69">
        <v>20.0</v>
      </c>
      <c r="H1284" s="69">
        <v>1.0</v>
      </c>
    </row>
    <row r="1285" ht="14.25" customHeight="1">
      <c r="A1285" s="70" t="s">
        <v>4447</v>
      </c>
      <c r="B1285" s="68">
        <v>656.0</v>
      </c>
      <c r="C1285" s="69">
        <v>1.0</v>
      </c>
      <c r="D1285" s="69">
        <v>130.0</v>
      </c>
      <c r="E1285" s="70" t="s">
        <v>4686</v>
      </c>
      <c r="F1285" s="69">
        <v>57.0</v>
      </c>
      <c r="G1285" s="69">
        <v>23.0</v>
      </c>
      <c r="H1285" s="69">
        <v>5.0</v>
      </c>
    </row>
    <row r="1286" ht="14.25" customHeight="1">
      <c r="A1286" s="70" t="s">
        <v>4447</v>
      </c>
      <c r="B1286" s="68">
        <v>656.0</v>
      </c>
      <c r="C1286" s="69">
        <v>1.0</v>
      </c>
      <c r="D1286" s="69">
        <v>220.0</v>
      </c>
      <c r="E1286" s="70" t="s">
        <v>5462</v>
      </c>
      <c r="F1286" s="69">
        <v>54.0</v>
      </c>
      <c r="G1286" s="69">
        <v>23.0</v>
      </c>
      <c r="H1286" s="69">
        <v>8.0</v>
      </c>
    </row>
    <row r="1287" ht="14.25" customHeight="1">
      <c r="A1287" s="70" t="s">
        <v>4447</v>
      </c>
      <c r="B1287" s="68">
        <v>659.0</v>
      </c>
      <c r="C1287" s="69">
        <v>1.0</v>
      </c>
      <c r="D1287" s="69">
        <v>1.0</v>
      </c>
      <c r="E1287" s="70" t="s">
        <v>5463</v>
      </c>
      <c r="F1287" s="69">
        <v>1369.0</v>
      </c>
      <c r="G1287" s="69">
        <v>159.0</v>
      </c>
      <c r="H1287" s="69">
        <v>63.0</v>
      </c>
    </row>
    <row r="1288" ht="14.25" customHeight="1">
      <c r="A1288" s="70" t="s">
        <v>4447</v>
      </c>
      <c r="B1288" s="68">
        <v>659.0</v>
      </c>
      <c r="C1288" s="69">
        <v>1.0</v>
      </c>
      <c r="D1288" s="69">
        <v>2.0</v>
      </c>
      <c r="E1288" s="70" t="s">
        <v>5464</v>
      </c>
      <c r="F1288" s="69">
        <v>963.0</v>
      </c>
      <c r="G1288" s="69">
        <v>170.0</v>
      </c>
      <c r="H1288" s="69">
        <v>38.0</v>
      </c>
    </row>
    <row r="1289" ht="14.25" customHeight="1">
      <c r="A1289" s="70" t="s">
        <v>4447</v>
      </c>
      <c r="B1289" s="68">
        <v>659.0</v>
      </c>
      <c r="C1289" s="69">
        <v>1.0</v>
      </c>
      <c r="D1289" s="69">
        <v>3.0</v>
      </c>
      <c r="E1289" s="70" t="s">
        <v>5465</v>
      </c>
      <c r="F1289" s="69">
        <v>435.0</v>
      </c>
      <c r="G1289" s="69">
        <v>91.0</v>
      </c>
      <c r="H1289" s="69">
        <v>25.0</v>
      </c>
    </row>
    <row r="1290" ht="14.25" customHeight="1">
      <c r="A1290" s="70" t="s">
        <v>4447</v>
      </c>
      <c r="B1290" s="68">
        <v>659.0</v>
      </c>
      <c r="C1290" s="69">
        <v>1.0</v>
      </c>
      <c r="D1290" s="69">
        <v>4.0</v>
      </c>
      <c r="E1290" s="70" t="s">
        <v>5466</v>
      </c>
      <c r="F1290" s="69">
        <v>86.0</v>
      </c>
      <c r="G1290" s="69">
        <v>27.0</v>
      </c>
      <c r="H1290" s="69">
        <v>8.0</v>
      </c>
    </row>
    <row r="1291" ht="14.25" customHeight="1">
      <c r="A1291" s="70" t="s">
        <v>4447</v>
      </c>
      <c r="B1291" s="68">
        <v>659.0</v>
      </c>
      <c r="C1291" s="69">
        <v>1.0</v>
      </c>
      <c r="D1291" s="69">
        <v>7.0</v>
      </c>
      <c r="E1291" s="70" t="s">
        <v>5467</v>
      </c>
      <c r="F1291" s="69">
        <v>559.0</v>
      </c>
      <c r="G1291" s="69">
        <v>83.0</v>
      </c>
      <c r="H1291" s="69">
        <v>19.0</v>
      </c>
    </row>
    <row r="1292" ht="14.25" customHeight="1">
      <c r="A1292" s="70" t="s">
        <v>4447</v>
      </c>
      <c r="B1292" s="68">
        <v>659.0</v>
      </c>
      <c r="C1292" s="69">
        <v>1.0</v>
      </c>
      <c r="D1292" s="69">
        <v>8.0</v>
      </c>
      <c r="E1292" s="70" t="s">
        <v>4891</v>
      </c>
      <c r="F1292" s="69">
        <v>492.0</v>
      </c>
      <c r="G1292" s="69">
        <v>70.0</v>
      </c>
      <c r="H1292" s="69">
        <v>26.0</v>
      </c>
    </row>
    <row r="1293" ht="14.25" customHeight="1">
      <c r="A1293" s="70" t="s">
        <v>4447</v>
      </c>
      <c r="B1293" s="68">
        <v>659.0</v>
      </c>
      <c r="C1293" s="69">
        <v>1.0</v>
      </c>
      <c r="D1293" s="69">
        <v>85.0</v>
      </c>
      <c r="E1293" s="70" t="s">
        <v>5468</v>
      </c>
      <c r="F1293" s="69">
        <v>83.0</v>
      </c>
      <c r="G1293" s="69">
        <v>29.0</v>
      </c>
      <c r="H1293" s="69">
        <v>8.0</v>
      </c>
    </row>
    <row r="1294" ht="14.25" customHeight="1">
      <c r="A1294" s="70" t="s">
        <v>4447</v>
      </c>
      <c r="B1294" s="68">
        <v>671.0</v>
      </c>
      <c r="C1294" s="69">
        <v>1.0</v>
      </c>
      <c r="D1294" s="69">
        <v>10.0</v>
      </c>
      <c r="E1294" s="70" t="s">
        <v>5469</v>
      </c>
      <c r="F1294" s="69">
        <v>156.0</v>
      </c>
      <c r="G1294" s="69">
        <v>28.0</v>
      </c>
      <c r="H1294" s="69">
        <v>12.0</v>
      </c>
    </row>
    <row r="1295" ht="14.25" customHeight="1">
      <c r="A1295" s="70" t="s">
        <v>4447</v>
      </c>
      <c r="B1295" s="68">
        <v>671.0</v>
      </c>
      <c r="C1295" s="69">
        <v>1.0</v>
      </c>
      <c r="D1295" s="69">
        <v>20.0</v>
      </c>
      <c r="E1295" s="70" t="s">
        <v>5470</v>
      </c>
      <c r="F1295" s="69">
        <v>232.0</v>
      </c>
      <c r="G1295" s="69">
        <v>41.0</v>
      </c>
      <c r="H1295" s="69">
        <v>21.0</v>
      </c>
    </row>
    <row r="1296" ht="14.25" customHeight="1">
      <c r="A1296" s="70" t="s">
        <v>4447</v>
      </c>
      <c r="B1296" s="68">
        <v>676.0</v>
      </c>
      <c r="C1296" s="69">
        <v>1.0</v>
      </c>
      <c r="D1296" s="69">
        <v>10.0</v>
      </c>
      <c r="E1296" s="70" t="s">
        <v>5471</v>
      </c>
      <c r="F1296" s="69">
        <v>104.0</v>
      </c>
      <c r="G1296" s="69">
        <v>35.0</v>
      </c>
      <c r="H1296" s="69">
        <v>4.0</v>
      </c>
    </row>
    <row r="1297" ht="14.25" customHeight="1">
      <c r="A1297" s="70" t="s">
        <v>4447</v>
      </c>
      <c r="B1297" s="68">
        <v>676.0</v>
      </c>
      <c r="C1297" s="69">
        <v>1.0</v>
      </c>
      <c r="D1297" s="69">
        <v>20.0</v>
      </c>
      <c r="E1297" s="70" t="s">
        <v>5472</v>
      </c>
      <c r="F1297" s="69">
        <v>118.0</v>
      </c>
      <c r="G1297" s="69">
        <v>21.0</v>
      </c>
      <c r="H1297" s="69">
        <v>11.0</v>
      </c>
    </row>
    <row r="1298" ht="14.25" customHeight="1">
      <c r="A1298" s="70" t="s">
        <v>4447</v>
      </c>
      <c r="B1298" s="68">
        <v>682.0</v>
      </c>
      <c r="C1298" s="69">
        <v>1.0</v>
      </c>
      <c r="D1298" s="69">
        <v>10.0</v>
      </c>
      <c r="E1298" s="70" t="s">
        <v>5473</v>
      </c>
      <c r="F1298" s="69">
        <v>601.0</v>
      </c>
      <c r="G1298" s="69">
        <v>89.0</v>
      </c>
      <c r="H1298" s="69">
        <v>49.0</v>
      </c>
    </row>
    <row r="1299" ht="14.25" customHeight="1">
      <c r="A1299" s="70" t="s">
        <v>4447</v>
      </c>
      <c r="B1299" s="68">
        <v>682.0</v>
      </c>
      <c r="C1299" s="69">
        <v>1.0</v>
      </c>
      <c r="D1299" s="69">
        <v>20.0</v>
      </c>
      <c r="E1299" s="70" t="s">
        <v>5474</v>
      </c>
      <c r="F1299" s="69">
        <v>555.0</v>
      </c>
      <c r="G1299" s="69">
        <v>39.0</v>
      </c>
      <c r="H1299" s="69">
        <v>25.0</v>
      </c>
    </row>
    <row r="1300" ht="14.25" customHeight="1">
      <c r="A1300" s="70" t="s">
        <v>4447</v>
      </c>
      <c r="B1300" s="68">
        <v>690.0</v>
      </c>
      <c r="C1300" s="69">
        <v>1.0</v>
      </c>
      <c r="D1300" s="69">
        <v>10.0</v>
      </c>
      <c r="E1300" s="70" t="s">
        <v>5475</v>
      </c>
      <c r="F1300" s="69">
        <v>531.0</v>
      </c>
      <c r="G1300" s="69">
        <v>129.0</v>
      </c>
      <c r="H1300" s="69">
        <v>34.0</v>
      </c>
    </row>
    <row r="1301" ht="14.25" customHeight="1">
      <c r="A1301" s="70" t="s">
        <v>4447</v>
      </c>
      <c r="B1301" s="68">
        <v>690.0</v>
      </c>
      <c r="C1301" s="69">
        <v>1.0</v>
      </c>
      <c r="D1301" s="69">
        <v>20.0</v>
      </c>
      <c r="E1301" s="70" t="s">
        <v>5476</v>
      </c>
      <c r="F1301" s="69">
        <v>12.0</v>
      </c>
      <c r="G1301" s="69">
        <v>1.0</v>
      </c>
      <c r="H1301" s="69">
        <v>0.0</v>
      </c>
    </row>
    <row r="1302" ht="14.25" customHeight="1">
      <c r="A1302" s="70" t="s">
        <v>4447</v>
      </c>
      <c r="B1302" s="68">
        <v>690.0</v>
      </c>
      <c r="C1302" s="69">
        <v>1.0</v>
      </c>
      <c r="D1302" s="69">
        <v>30.0</v>
      </c>
      <c r="E1302" s="70" t="s">
        <v>5477</v>
      </c>
      <c r="F1302" s="69">
        <v>475.0</v>
      </c>
      <c r="G1302" s="69">
        <v>106.0</v>
      </c>
      <c r="H1302" s="69">
        <v>27.0</v>
      </c>
    </row>
    <row r="1303" ht="14.25" customHeight="1">
      <c r="A1303" s="70" t="s">
        <v>4447</v>
      </c>
      <c r="B1303" s="68">
        <v>695.0</v>
      </c>
      <c r="C1303" s="69">
        <v>1.0</v>
      </c>
      <c r="D1303" s="69">
        <v>101.0</v>
      </c>
      <c r="E1303" s="70" t="s">
        <v>5478</v>
      </c>
      <c r="F1303" s="69">
        <v>183.0</v>
      </c>
      <c r="G1303" s="69">
        <v>74.0</v>
      </c>
      <c r="H1303" s="69">
        <v>20.0</v>
      </c>
    </row>
    <row r="1304" ht="14.25" customHeight="1">
      <c r="A1304" s="70" t="s">
        <v>4447</v>
      </c>
      <c r="B1304" s="68">
        <v>695.0</v>
      </c>
      <c r="C1304" s="69">
        <v>1.0</v>
      </c>
      <c r="D1304" s="69">
        <v>301.0</v>
      </c>
      <c r="E1304" s="70" t="s">
        <v>5479</v>
      </c>
      <c r="F1304" s="69">
        <v>155.0</v>
      </c>
      <c r="G1304" s="69">
        <v>54.0</v>
      </c>
      <c r="H1304" s="69">
        <v>13.0</v>
      </c>
    </row>
    <row r="1305" ht="14.25" customHeight="1">
      <c r="A1305" s="70" t="s">
        <v>4447</v>
      </c>
      <c r="B1305" s="68">
        <v>695.0</v>
      </c>
      <c r="C1305" s="69">
        <v>1.0</v>
      </c>
      <c r="D1305" s="69">
        <v>302.0</v>
      </c>
      <c r="E1305" s="70" t="s">
        <v>5480</v>
      </c>
      <c r="F1305" s="69">
        <v>331.0</v>
      </c>
      <c r="G1305" s="69">
        <v>82.0</v>
      </c>
      <c r="H1305" s="69">
        <v>22.0</v>
      </c>
    </row>
    <row r="1306" ht="14.25" customHeight="1">
      <c r="A1306" s="70" t="s">
        <v>4447</v>
      </c>
      <c r="B1306" s="68">
        <v>696.0</v>
      </c>
      <c r="C1306" s="69">
        <v>1.0</v>
      </c>
      <c r="D1306" s="69">
        <v>1.0</v>
      </c>
      <c r="E1306" s="70" t="s">
        <v>2684</v>
      </c>
      <c r="F1306" s="69">
        <v>148.0</v>
      </c>
      <c r="G1306" s="69">
        <v>26.0</v>
      </c>
      <c r="H1306" s="69">
        <v>13.0</v>
      </c>
    </row>
    <row r="1307" ht="14.25" customHeight="1">
      <c r="A1307" s="70" t="s">
        <v>4447</v>
      </c>
      <c r="B1307" s="68">
        <v>696.0</v>
      </c>
      <c r="C1307" s="69">
        <v>1.0</v>
      </c>
      <c r="D1307" s="69">
        <v>2.0</v>
      </c>
      <c r="E1307" s="70" t="s">
        <v>4649</v>
      </c>
      <c r="F1307" s="69">
        <v>250.0</v>
      </c>
      <c r="G1307" s="69">
        <v>56.0</v>
      </c>
      <c r="H1307" s="69">
        <v>16.0</v>
      </c>
    </row>
    <row r="1308" ht="14.25" customHeight="1">
      <c r="A1308" s="70" t="s">
        <v>4447</v>
      </c>
      <c r="B1308" s="68">
        <v>696.0</v>
      </c>
      <c r="C1308" s="69">
        <v>1.0</v>
      </c>
      <c r="D1308" s="69">
        <v>3.0</v>
      </c>
      <c r="E1308" s="70" t="s">
        <v>5481</v>
      </c>
      <c r="F1308" s="69">
        <v>158.0</v>
      </c>
      <c r="G1308" s="69">
        <v>26.0</v>
      </c>
      <c r="H1308" s="69">
        <v>8.0</v>
      </c>
    </row>
    <row r="1309" ht="14.25" customHeight="1">
      <c r="A1309" s="70" t="s">
        <v>4447</v>
      </c>
      <c r="B1309" s="68">
        <v>698.0</v>
      </c>
      <c r="C1309" s="69">
        <v>1.0</v>
      </c>
      <c r="D1309" s="69">
        <v>10.0</v>
      </c>
      <c r="E1309" s="70" t="s">
        <v>5482</v>
      </c>
      <c r="F1309" s="69">
        <v>102.0</v>
      </c>
      <c r="G1309" s="69">
        <v>32.0</v>
      </c>
      <c r="H1309" s="69">
        <v>12.0</v>
      </c>
    </row>
    <row r="1310" ht="14.25" customHeight="1">
      <c r="A1310" s="70" t="s">
        <v>4447</v>
      </c>
      <c r="B1310" s="68">
        <v>698.0</v>
      </c>
      <c r="C1310" s="69">
        <v>1.0</v>
      </c>
      <c r="D1310" s="69">
        <v>20.0</v>
      </c>
      <c r="E1310" s="70" t="s">
        <v>5483</v>
      </c>
      <c r="F1310" s="69">
        <v>90.0</v>
      </c>
      <c r="G1310" s="69">
        <v>25.0</v>
      </c>
      <c r="H1310" s="69">
        <v>7.0</v>
      </c>
    </row>
    <row r="1311" ht="14.25" customHeight="1">
      <c r="A1311" s="70" t="s">
        <v>4447</v>
      </c>
      <c r="B1311" s="68">
        <v>700.0</v>
      </c>
      <c r="C1311" s="69">
        <v>1.0</v>
      </c>
      <c r="D1311" s="69">
        <v>10.0</v>
      </c>
      <c r="E1311" s="70" t="s">
        <v>5484</v>
      </c>
      <c r="F1311" s="69">
        <v>741.0</v>
      </c>
      <c r="G1311" s="69">
        <v>59.0</v>
      </c>
      <c r="H1311" s="69">
        <v>26.0</v>
      </c>
    </row>
    <row r="1312" ht="14.25" customHeight="1">
      <c r="A1312" s="70" t="s">
        <v>4447</v>
      </c>
      <c r="B1312" s="68">
        <v>700.0</v>
      </c>
      <c r="C1312" s="69">
        <v>1.0</v>
      </c>
      <c r="D1312" s="69">
        <v>15.0</v>
      </c>
      <c r="E1312" s="70" t="s">
        <v>5485</v>
      </c>
      <c r="F1312" s="69">
        <v>658.0</v>
      </c>
      <c r="G1312" s="69">
        <v>47.0</v>
      </c>
      <c r="H1312" s="69">
        <v>17.0</v>
      </c>
    </row>
    <row r="1313" ht="14.25" customHeight="1">
      <c r="A1313" s="70" t="s">
        <v>4447</v>
      </c>
      <c r="B1313" s="68">
        <v>700.0</v>
      </c>
      <c r="C1313" s="69">
        <v>1.0</v>
      </c>
      <c r="D1313" s="69">
        <v>20.0</v>
      </c>
      <c r="E1313" s="70" t="s">
        <v>5486</v>
      </c>
      <c r="F1313" s="69">
        <v>679.0</v>
      </c>
      <c r="G1313" s="69">
        <v>40.0</v>
      </c>
      <c r="H1313" s="69">
        <v>11.0</v>
      </c>
    </row>
    <row r="1314" ht="14.25" customHeight="1">
      <c r="A1314" s="70" t="s">
        <v>4447</v>
      </c>
      <c r="B1314" s="68">
        <v>700.0</v>
      </c>
      <c r="C1314" s="69">
        <v>1.0</v>
      </c>
      <c r="D1314" s="69">
        <v>25.0</v>
      </c>
      <c r="E1314" s="70" t="s">
        <v>5487</v>
      </c>
      <c r="F1314" s="69">
        <v>31.0</v>
      </c>
      <c r="G1314" s="69">
        <v>5.0</v>
      </c>
      <c r="H1314" s="69">
        <v>0.0</v>
      </c>
    </row>
    <row r="1315" ht="14.25" customHeight="1">
      <c r="A1315" s="70" t="s">
        <v>4447</v>
      </c>
      <c r="B1315" s="68">
        <v>700.0</v>
      </c>
      <c r="C1315" s="69">
        <v>1.0</v>
      </c>
      <c r="D1315" s="69">
        <v>35.0</v>
      </c>
      <c r="E1315" s="70" t="s">
        <v>5488</v>
      </c>
      <c r="F1315" s="69">
        <v>11.0</v>
      </c>
      <c r="G1315" s="69">
        <v>3.0</v>
      </c>
      <c r="H1315" s="69">
        <v>0.0</v>
      </c>
    </row>
    <row r="1316" ht="14.25" customHeight="1">
      <c r="A1316" s="70" t="s">
        <v>4447</v>
      </c>
      <c r="B1316" s="68">
        <v>701.0</v>
      </c>
      <c r="C1316" s="69">
        <v>1.0</v>
      </c>
      <c r="D1316" s="69">
        <v>140.0</v>
      </c>
      <c r="E1316" s="70" t="s">
        <v>5489</v>
      </c>
      <c r="F1316" s="69">
        <v>288.0</v>
      </c>
      <c r="G1316" s="69">
        <v>116.0</v>
      </c>
      <c r="H1316" s="69">
        <v>28.0</v>
      </c>
    </row>
    <row r="1317" ht="14.25" customHeight="1">
      <c r="A1317" s="70" t="s">
        <v>4447</v>
      </c>
      <c r="B1317" s="68">
        <v>701.0</v>
      </c>
      <c r="C1317" s="69">
        <v>1.0</v>
      </c>
      <c r="D1317" s="69">
        <v>160.0</v>
      </c>
      <c r="E1317" s="70" t="s">
        <v>4649</v>
      </c>
      <c r="F1317" s="69">
        <v>244.0</v>
      </c>
      <c r="G1317" s="69">
        <v>100.0</v>
      </c>
      <c r="H1317" s="69">
        <v>24.0</v>
      </c>
    </row>
    <row r="1318" ht="14.25" customHeight="1">
      <c r="A1318" s="70" t="s">
        <v>4447</v>
      </c>
      <c r="B1318" s="68">
        <v>701.0</v>
      </c>
      <c r="C1318" s="69">
        <v>1.0</v>
      </c>
      <c r="D1318" s="69">
        <v>310.0</v>
      </c>
      <c r="E1318" s="70" t="s">
        <v>4544</v>
      </c>
      <c r="F1318" s="69">
        <v>643.0</v>
      </c>
      <c r="G1318" s="69">
        <v>182.0</v>
      </c>
      <c r="H1318" s="69">
        <v>63.0</v>
      </c>
    </row>
    <row r="1319" ht="14.25" customHeight="1">
      <c r="A1319" s="70" t="s">
        <v>4447</v>
      </c>
      <c r="B1319" s="68">
        <v>701.0</v>
      </c>
      <c r="C1319" s="69">
        <v>1.0</v>
      </c>
      <c r="D1319" s="69">
        <v>350.0</v>
      </c>
      <c r="E1319" s="70" t="s">
        <v>5490</v>
      </c>
      <c r="F1319" s="69">
        <v>1043.0</v>
      </c>
      <c r="G1319" s="69">
        <v>212.0</v>
      </c>
      <c r="H1319" s="69">
        <v>80.0</v>
      </c>
    </row>
    <row r="1320" ht="14.25" customHeight="1">
      <c r="A1320" s="70" t="s">
        <v>4447</v>
      </c>
      <c r="B1320" s="68">
        <v>701.0</v>
      </c>
      <c r="C1320" s="69">
        <v>1.0</v>
      </c>
      <c r="D1320" s="69">
        <v>360.0</v>
      </c>
      <c r="E1320" s="70" t="s">
        <v>5491</v>
      </c>
      <c r="F1320" s="69">
        <v>21.0</v>
      </c>
      <c r="G1320" s="69">
        <v>5.0</v>
      </c>
      <c r="H1320" s="69">
        <v>0.0</v>
      </c>
    </row>
    <row r="1321" ht="14.25" customHeight="1">
      <c r="A1321" s="70" t="s">
        <v>4447</v>
      </c>
      <c r="B1321" s="68">
        <v>704.0</v>
      </c>
      <c r="C1321" s="69">
        <v>1.0</v>
      </c>
      <c r="D1321" s="69">
        <v>1.0</v>
      </c>
      <c r="E1321" s="70" t="s">
        <v>5492</v>
      </c>
      <c r="F1321" s="69">
        <v>568.0</v>
      </c>
      <c r="G1321" s="69">
        <v>75.0</v>
      </c>
      <c r="H1321" s="69">
        <v>21.0</v>
      </c>
    </row>
    <row r="1322" ht="14.25" customHeight="1">
      <c r="A1322" s="70" t="s">
        <v>4447</v>
      </c>
      <c r="B1322" s="68">
        <v>704.0</v>
      </c>
      <c r="C1322" s="69">
        <v>1.0</v>
      </c>
      <c r="D1322" s="69">
        <v>2.0</v>
      </c>
      <c r="E1322" s="70" t="s">
        <v>5493</v>
      </c>
      <c r="F1322" s="69">
        <v>459.0</v>
      </c>
      <c r="G1322" s="69">
        <v>75.0</v>
      </c>
      <c r="H1322" s="69">
        <v>28.0</v>
      </c>
    </row>
    <row r="1323" ht="14.25" customHeight="1">
      <c r="A1323" s="70" t="s">
        <v>4447</v>
      </c>
      <c r="B1323" s="68">
        <v>704.0</v>
      </c>
      <c r="C1323" s="69">
        <v>1.0</v>
      </c>
      <c r="D1323" s="69">
        <v>4.0</v>
      </c>
      <c r="E1323" s="70" t="s">
        <v>5494</v>
      </c>
      <c r="F1323" s="69">
        <v>580.0</v>
      </c>
      <c r="G1323" s="69">
        <v>99.0</v>
      </c>
      <c r="H1323" s="69">
        <v>37.0</v>
      </c>
    </row>
    <row r="1324" ht="14.25" customHeight="1">
      <c r="A1324" s="70" t="s">
        <v>4447</v>
      </c>
      <c r="B1324" s="68">
        <v>704.0</v>
      </c>
      <c r="C1324" s="69">
        <v>1.0</v>
      </c>
      <c r="D1324" s="69">
        <v>6.0</v>
      </c>
      <c r="E1324" s="70" t="s">
        <v>5495</v>
      </c>
      <c r="F1324" s="69">
        <v>205.0</v>
      </c>
      <c r="G1324" s="69">
        <v>10.0</v>
      </c>
      <c r="H1324" s="69">
        <v>11.0</v>
      </c>
    </row>
    <row r="1325" ht="14.25" customHeight="1">
      <c r="A1325" s="70" t="s">
        <v>4447</v>
      </c>
      <c r="B1325" s="68">
        <v>704.0</v>
      </c>
      <c r="C1325" s="69">
        <v>1.0</v>
      </c>
      <c r="D1325" s="69">
        <v>8.0</v>
      </c>
      <c r="E1325" s="70" t="s">
        <v>1291</v>
      </c>
      <c r="F1325" s="69">
        <v>20.0</v>
      </c>
      <c r="G1325" s="69">
        <v>2.0</v>
      </c>
      <c r="H1325" s="69">
        <v>1.0</v>
      </c>
    </row>
    <row r="1326" ht="14.25" customHeight="1">
      <c r="A1326" s="70" t="s">
        <v>4447</v>
      </c>
      <c r="B1326" s="68">
        <v>707.0</v>
      </c>
      <c r="C1326" s="69">
        <v>1.0</v>
      </c>
      <c r="D1326" s="69">
        <v>1.0</v>
      </c>
      <c r="E1326" s="70" t="s">
        <v>5496</v>
      </c>
      <c r="F1326" s="69">
        <v>46.0</v>
      </c>
      <c r="G1326" s="69">
        <v>27.0</v>
      </c>
      <c r="H1326" s="69">
        <v>5.0</v>
      </c>
    </row>
    <row r="1327" ht="14.25" customHeight="1">
      <c r="A1327" s="70" t="s">
        <v>4447</v>
      </c>
      <c r="B1327" s="68">
        <v>709.0</v>
      </c>
      <c r="C1327" s="69">
        <v>1.0</v>
      </c>
      <c r="D1327" s="69">
        <v>81.0</v>
      </c>
      <c r="E1327" s="70" t="s">
        <v>5497</v>
      </c>
      <c r="F1327" s="69">
        <v>81.0</v>
      </c>
      <c r="G1327" s="69">
        <v>79.0</v>
      </c>
      <c r="H1327" s="69">
        <v>0.0</v>
      </c>
    </row>
    <row r="1328" ht="14.25" customHeight="1">
      <c r="A1328" s="70" t="s">
        <v>4447</v>
      </c>
      <c r="B1328" s="68">
        <v>709.0</v>
      </c>
      <c r="C1328" s="69">
        <v>1.0</v>
      </c>
      <c r="D1328" s="69">
        <v>215.0</v>
      </c>
      <c r="E1328" s="70" t="s">
        <v>5498</v>
      </c>
      <c r="F1328" s="69">
        <v>932.0</v>
      </c>
      <c r="G1328" s="69">
        <v>346.0</v>
      </c>
      <c r="H1328" s="69">
        <v>63.0</v>
      </c>
    </row>
    <row r="1329" ht="14.25" customHeight="1">
      <c r="A1329" s="70" t="s">
        <v>4447</v>
      </c>
      <c r="B1329" s="68">
        <v>709.0</v>
      </c>
      <c r="C1329" s="69">
        <v>1.0</v>
      </c>
      <c r="D1329" s="69">
        <v>220.0</v>
      </c>
      <c r="E1329" s="70" t="s">
        <v>2703</v>
      </c>
      <c r="F1329" s="69">
        <v>1517.0</v>
      </c>
      <c r="G1329" s="69">
        <v>160.0</v>
      </c>
      <c r="H1329" s="69">
        <v>58.0</v>
      </c>
    </row>
    <row r="1330" ht="14.25" customHeight="1">
      <c r="A1330" s="70" t="s">
        <v>4447</v>
      </c>
      <c r="B1330" s="68">
        <v>709.0</v>
      </c>
      <c r="C1330" s="69">
        <v>1.0</v>
      </c>
      <c r="D1330" s="69">
        <v>225.0</v>
      </c>
      <c r="E1330" s="70" t="s">
        <v>5499</v>
      </c>
      <c r="F1330" s="69">
        <v>604.0</v>
      </c>
      <c r="G1330" s="69">
        <v>282.0</v>
      </c>
      <c r="H1330" s="69">
        <v>57.0</v>
      </c>
    </row>
    <row r="1331" ht="14.25" customHeight="1">
      <c r="A1331" s="70" t="s">
        <v>4447</v>
      </c>
      <c r="B1331" s="68">
        <v>709.0</v>
      </c>
      <c r="C1331" s="69">
        <v>1.0</v>
      </c>
      <c r="D1331" s="69">
        <v>335.0</v>
      </c>
      <c r="E1331" s="70" t="s">
        <v>5500</v>
      </c>
      <c r="F1331" s="69">
        <v>936.0</v>
      </c>
      <c r="G1331" s="69">
        <v>99.0</v>
      </c>
      <c r="H1331" s="69">
        <v>46.0</v>
      </c>
    </row>
    <row r="1332" ht="14.25" customHeight="1">
      <c r="A1332" s="70" t="s">
        <v>4447</v>
      </c>
      <c r="B1332" s="68">
        <v>709.0</v>
      </c>
      <c r="C1332" s="69">
        <v>1.0</v>
      </c>
      <c r="D1332" s="69">
        <v>435.0</v>
      </c>
      <c r="E1332" s="70" t="s">
        <v>5501</v>
      </c>
      <c r="F1332" s="69">
        <v>506.0</v>
      </c>
      <c r="G1332" s="69">
        <v>67.0</v>
      </c>
      <c r="H1332" s="69">
        <v>17.0</v>
      </c>
    </row>
    <row r="1333" ht="14.25" customHeight="1">
      <c r="A1333" s="70" t="s">
        <v>4447</v>
      </c>
      <c r="B1333" s="68">
        <v>709.0</v>
      </c>
      <c r="C1333" s="69">
        <v>1.0</v>
      </c>
      <c r="D1333" s="69">
        <v>475.0</v>
      </c>
      <c r="E1333" s="70" t="s">
        <v>5502</v>
      </c>
      <c r="F1333" s="69">
        <v>351.0</v>
      </c>
      <c r="G1333" s="69">
        <v>41.0</v>
      </c>
      <c r="H1333" s="69">
        <v>15.0</v>
      </c>
    </row>
    <row r="1334" ht="14.25" customHeight="1">
      <c r="A1334" s="70" t="s">
        <v>4447</v>
      </c>
      <c r="B1334" s="68">
        <v>709.0</v>
      </c>
      <c r="C1334" s="69">
        <v>1.0</v>
      </c>
      <c r="D1334" s="69">
        <v>500.0</v>
      </c>
      <c r="E1334" s="70" t="s">
        <v>5503</v>
      </c>
      <c r="F1334" s="69">
        <v>216.0</v>
      </c>
      <c r="G1334" s="69">
        <v>13.0</v>
      </c>
      <c r="H1334" s="69">
        <v>33.0</v>
      </c>
    </row>
    <row r="1335" ht="14.25" customHeight="1">
      <c r="A1335" s="70" t="s">
        <v>4447</v>
      </c>
      <c r="B1335" s="68">
        <v>709.0</v>
      </c>
      <c r="C1335" s="69">
        <v>1.0</v>
      </c>
      <c r="D1335" s="69">
        <v>510.0</v>
      </c>
      <c r="E1335" s="70" t="s">
        <v>5504</v>
      </c>
      <c r="F1335" s="69">
        <v>546.0</v>
      </c>
      <c r="G1335" s="69">
        <v>52.0</v>
      </c>
      <c r="H1335" s="69">
        <v>29.0</v>
      </c>
    </row>
    <row r="1336" ht="14.25" customHeight="1">
      <c r="A1336" s="70" t="s">
        <v>4447</v>
      </c>
      <c r="B1336" s="68">
        <v>709.0</v>
      </c>
      <c r="C1336" s="69">
        <v>1.0</v>
      </c>
      <c r="D1336" s="69">
        <v>520.0</v>
      </c>
      <c r="E1336" s="70" t="s">
        <v>1702</v>
      </c>
      <c r="F1336" s="69">
        <v>258.0</v>
      </c>
      <c r="G1336" s="69">
        <v>95.0</v>
      </c>
      <c r="H1336" s="69">
        <v>10.0</v>
      </c>
    </row>
    <row r="1337" ht="14.25" customHeight="1">
      <c r="A1337" s="70" t="s">
        <v>4447</v>
      </c>
      <c r="B1337" s="68">
        <v>709.0</v>
      </c>
      <c r="C1337" s="69">
        <v>1.0</v>
      </c>
      <c r="D1337" s="69">
        <v>521.0</v>
      </c>
      <c r="E1337" s="70" t="s">
        <v>2710</v>
      </c>
      <c r="F1337" s="69">
        <v>261.0</v>
      </c>
      <c r="G1337" s="69">
        <v>28.0</v>
      </c>
      <c r="H1337" s="69">
        <v>12.0</v>
      </c>
    </row>
    <row r="1338" ht="14.25" customHeight="1">
      <c r="A1338" s="70" t="s">
        <v>4447</v>
      </c>
      <c r="B1338" s="68">
        <v>709.0</v>
      </c>
      <c r="C1338" s="69">
        <v>1.0</v>
      </c>
      <c r="D1338" s="69">
        <v>525.0</v>
      </c>
      <c r="E1338" s="70" t="s">
        <v>5505</v>
      </c>
      <c r="F1338" s="69">
        <v>311.0</v>
      </c>
      <c r="G1338" s="69">
        <v>169.0</v>
      </c>
      <c r="H1338" s="69">
        <v>25.0</v>
      </c>
    </row>
    <row r="1339" ht="14.25" customHeight="1">
      <c r="A1339" s="70" t="s">
        <v>4447</v>
      </c>
      <c r="B1339" s="68">
        <v>709.0</v>
      </c>
      <c r="C1339" s="69">
        <v>1.0</v>
      </c>
      <c r="D1339" s="69">
        <v>540.0</v>
      </c>
      <c r="E1339" s="70" t="s">
        <v>5506</v>
      </c>
      <c r="F1339" s="69">
        <v>326.0</v>
      </c>
      <c r="G1339" s="69">
        <v>261.0</v>
      </c>
      <c r="H1339" s="69">
        <v>17.0</v>
      </c>
    </row>
    <row r="1340" ht="14.25" customHeight="1">
      <c r="A1340" s="70" t="s">
        <v>4447</v>
      </c>
      <c r="B1340" s="68">
        <v>709.0</v>
      </c>
      <c r="C1340" s="69">
        <v>1.0</v>
      </c>
      <c r="D1340" s="69">
        <v>550.0</v>
      </c>
      <c r="E1340" s="70" t="s">
        <v>5507</v>
      </c>
      <c r="F1340" s="69">
        <v>457.0</v>
      </c>
      <c r="G1340" s="69">
        <v>216.0</v>
      </c>
      <c r="H1340" s="69">
        <v>27.0</v>
      </c>
    </row>
    <row r="1341" ht="14.25" customHeight="1">
      <c r="A1341" s="70" t="s">
        <v>4447</v>
      </c>
      <c r="B1341" s="68">
        <v>709.0</v>
      </c>
      <c r="C1341" s="69">
        <v>1.0</v>
      </c>
      <c r="D1341" s="69">
        <v>565.0</v>
      </c>
      <c r="E1341" s="70" t="s">
        <v>5508</v>
      </c>
      <c r="F1341" s="69">
        <v>258.0</v>
      </c>
      <c r="G1341" s="69">
        <v>113.0</v>
      </c>
      <c r="H1341" s="69">
        <v>28.0</v>
      </c>
    </row>
    <row r="1342" ht="14.25" customHeight="1">
      <c r="A1342" s="70" t="s">
        <v>4447</v>
      </c>
      <c r="B1342" s="68">
        <v>709.0</v>
      </c>
      <c r="C1342" s="69">
        <v>1.0</v>
      </c>
      <c r="D1342" s="69">
        <v>575.0</v>
      </c>
      <c r="E1342" s="70" t="s">
        <v>5509</v>
      </c>
      <c r="F1342" s="69">
        <v>48.0</v>
      </c>
      <c r="G1342" s="69">
        <v>45.0</v>
      </c>
      <c r="H1342" s="69">
        <v>0.0</v>
      </c>
    </row>
    <row r="1343" ht="14.25" customHeight="1">
      <c r="A1343" s="70" t="s">
        <v>4447</v>
      </c>
      <c r="B1343" s="68">
        <v>709.0</v>
      </c>
      <c r="C1343" s="69">
        <v>1.0</v>
      </c>
      <c r="D1343" s="69">
        <v>580.0</v>
      </c>
      <c r="E1343" s="70" t="s">
        <v>2716</v>
      </c>
      <c r="F1343" s="69">
        <v>53.0</v>
      </c>
      <c r="G1343" s="69">
        <v>49.0</v>
      </c>
      <c r="H1343" s="69">
        <v>0.0</v>
      </c>
    </row>
    <row r="1344" ht="14.25" customHeight="1">
      <c r="A1344" s="70" t="s">
        <v>4447</v>
      </c>
      <c r="B1344" s="68">
        <v>709.0</v>
      </c>
      <c r="C1344" s="69">
        <v>1.0</v>
      </c>
      <c r="D1344" s="69">
        <v>605.0</v>
      </c>
      <c r="E1344" s="70" t="s">
        <v>2717</v>
      </c>
      <c r="F1344" s="69">
        <v>14.0</v>
      </c>
      <c r="G1344" s="69">
        <v>13.0</v>
      </c>
      <c r="H1344" s="69">
        <v>0.0</v>
      </c>
    </row>
    <row r="1345" ht="14.25" customHeight="1">
      <c r="A1345" s="70" t="s">
        <v>4447</v>
      </c>
      <c r="B1345" s="68">
        <v>709.0</v>
      </c>
      <c r="C1345" s="69">
        <v>1.0</v>
      </c>
      <c r="D1345" s="69">
        <v>610.0</v>
      </c>
      <c r="E1345" s="70" t="s">
        <v>5510</v>
      </c>
      <c r="F1345" s="69">
        <v>1.0</v>
      </c>
      <c r="G1345" s="69">
        <v>0.0</v>
      </c>
      <c r="H1345" s="69">
        <v>0.0</v>
      </c>
    </row>
    <row r="1346" ht="14.25" customHeight="1">
      <c r="A1346" s="70" t="s">
        <v>4447</v>
      </c>
      <c r="B1346" s="68">
        <v>709.0</v>
      </c>
      <c r="C1346" s="69">
        <v>1.0</v>
      </c>
      <c r="D1346" s="69">
        <v>611.0</v>
      </c>
      <c r="E1346" s="70" t="s">
        <v>5511</v>
      </c>
      <c r="F1346" s="69">
        <v>416.0</v>
      </c>
      <c r="G1346" s="69">
        <v>212.0</v>
      </c>
      <c r="H1346" s="69">
        <v>24.0</v>
      </c>
    </row>
    <row r="1347" ht="14.25" customHeight="1">
      <c r="A1347" s="70" t="s">
        <v>4447</v>
      </c>
      <c r="B1347" s="68">
        <v>709.0</v>
      </c>
      <c r="C1347" s="69">
        <v>1.0</v>
      </c>
      <c r="D1347" s="69">
        <v>630.0</v>
      </c>
      <c r="E1347" s="70" t="s">
        <v>5512</v>
      </c>
      <c r="F1347" s="69">
        <v>13.0</v>
      </c>
      <c r="G1347" s="69">
        <v>11.0</v>
      </c>
      <c r="H1347" s="69">
        <v>0.0</v>
      </c>
    </row>
    <row r="1348" ht="14.25" customHeight="1">
      <c r="A1348" s="70" t="s">
        <v>4447</v>
      </c>
      <c r="B1348" s="68">
        <v>709.0</v>
      </c>
      <c r="C1348" s="69">
        <v>1.0</v>
      </c>
      <c r="D1348" s="69">
        <v>650.0</v>
      </c>
      <c r="E1348" s="70" t="s">
        <v>2721</v>
      </c>
      <c r="F1348" s="69">
        <v>55.0</v>
      </c>
      <c r="G1348" s="69">
        <v>5.0</v>
      </c>
      <c r="H1348" s="69">
        <v>4.0</v>
      </c>
    </row>
    <row r="1349" ht="14.25" customHeight="1">
      <c r="A1349" s="70" t="s">
        <v>4447</v>
      </c>
      <c r="B1349" s="68">
        <v>709.0</v>
      </c>
      <c r="C1349" s="69">
        <v>1.0</v>
      </c>
      <c r="D1349" s="69">
        <v>700.0</v>
      </c>
      <c r="E1349" s="70" t="s">
        <v>4686</v>
      </c>
      <c r="F1349" s="69">
        <v>181.0</v>
      </c>
      <c r="G1349" s="69">
        <v>66.0</v>
      </c>
      <c r="H1349" s="69">
        <v>0.0</v>
      </c>
    </row>
    <row r="1350" ht="14.25" customHeight="1">
      <c r="A1350" s="70" t="s">
        <v>4447</v>
      </c>
      <c r="B1350" s="68">
        <v>709.0</v>
      </c>
      <c r="C1350" s="69">
        <v>1.0</v>
      </c>
      <c r="D1350" s="69">
        <v>950.0</v>
      </c>
      <c r="E1350" s="70" t="s">
        <v>5513</v>
      </c>
      <c r="F1350" s="69">
        <v>12.0</v>
      </c>
      <c r="G1350" s="69">
        <v>2.0</v>
      </c>
      <c r="H1350" s="69">
        <v>0.0</v>
      </c>
    </row>
    <row r="1351" ht="14.25" customHeight="1">
      <c r="A1351" s="70" t="s">
        <v>4447</v>
      </c>
      <c r="B1351" s="68">
        <v>712.0</v>
      </c>
      <c r="C1351" s="69">
        <v>1.0</v>
      </c>
      <c r="D1351" s="69">
        <v>1.0</v>
      </c>
      <c r="E1351" s="70" t="s">
        <v>5514</v>
      </c>
      <c r="F1351" s="69">
        <v>330.0</v>
      </c>
      <c r="G1351" s="69">
        <v>113.0</v>
      </c>
      <c r="H1351" s="69">
        <v>24.0</v>
      </c>
    </row>
    <row r="1352" ht="14.25" customHeight="1">
      <c r="A1352" s="70" t="s">
        <v>4447</v>
      </c>
      <c r="B1352" s="68">
        <v>712.0</v>
      </c>
      <c r="C1352" s="69">
        <v>1.0</v>
      </c>
      <c r="D1352" s="69">
        <v>3.0</v>
      </c>
      <c r="E1352" s="70" t="s">
        <v>5515</v>
      </c>
      <c r="F1352" s="69">
        <v>237.0</v>
      </c>
      <c r="G1352" s="69">
        <v>56.0</v>
      </c>
      <c r="H1352" s="69">
        <v>20.0</v>
      </c>
    </row>
    <row r="1353" ht="14.25" customHeight="1">
      <c r="A1353" s="70" t="s">
        <v>4447</v>
      </c>
      <c r="B1353" s="68">
        <v>716.0</v>
      </c>
      <c r="C1353" s="69">
        <v>1.0</v>
      </c>
      <c r="D1353" s="69">
        <v>10.0</v>
      </c>
      <c r="E1353" s="70" t="s">
        <v>5516</v>
      </c>
      <c r="F1353" s="69">
        <v>345.0</v>
      </c>
      <c r="G1353" s="69">
        <v>54.0</v>
      </c>
      <c r="H1353" s="69">
        <v>39.0</v>
      </c>
    </row>
    <row r="1354" ht="14.25" customHeight="1">
      <c r="A1354" s="70" t="s">
        <v>4447</v>
      </c>
      <c r="B1354" s="68">
        <v>716.0</v>
      </c>
      <c r="C1354" s="69">
        <v>1.0</v>
      </c>
      <c r="D1354" s="69">
        <v>11.0</v>
      </c>
      <c r="E1354" s="70" t="s">
        <v>5517</v>
      </c>
      <c r="F1354" s="69">
        <v>488.0</v>
      </c>
      <c r="G1354" s="69">
        <v>56.0</v>
      </c>
      <c r="H1354" s="69">
        <v>37.0</v>
      </c>
    </row>
    <row r="1355" ht="14.25" customHeight="1">
      <c r="A1355" s="70" t="s">
        <v>4447</v>
      </c>
      <c r="B1355" s="68">
        <v>716.0</v>
      </c>
      <c r="C1355" s="69">
        <v>1.0</v>
      </c>
      <c r="D1355" s="69">
        <v>20.0</v>
      </c>
      <c r="E1355" s="70" t="s">
        <v>5518</v>
      </c>
      <c r="F1355" s="69">
        <v>494.0</v>
      </c>
      <c r="G1355" s="69">
        <v>46.0</v>
      </c>
      <c r="H1355" s="69">
        <v>21.0</v>
      </c>
    </row>
    <row r="1356" ht="14.25" customHeight="1">
      <c r="A1356" s="70" t="s">
        <v>4447</v>
      </c>
      <c r="B1356" s="68">
        <v>716.0</v>
      </c>
      <c r="C1356" s="69">
        <v>1.0</v>
      </c>
      <c r="D1356" s="69">
        <v>30.0</v>
      </c>
      <c r="E1356" s="70" t="s">
        <v>5519</v>
      </c>
      <c r="F1356" s="69">
        <v>241.0</v>
      </c>
      <c r="G1356" s="69">
        <v>27.0</v>
      </c>
      <c r="H1356" s="69">
        <v>14.0</v>
      </c>
    </row>
    <row r="1357" ht="14.25" customHeight="1">
      <c r="A1357" s="70" t="s">
        <v>4447</v>
      </c>
      <c r="B1357" s="68">
        <v>716.0</v>
      </c>
      <c r="C1357" s="69">
        <v>1.0</v>
      </c>
      <c r="D1357" s="69">
        <v>70.0</v>
      </c>
      <c r="E1357" s="70" t="s">
        <v>2729</v>
      </c>
      <c r="F1357" s="69">
        <v>9.0</v>
      </c>
      <c r="G1357" s="69">
        <v>1.0</v>
      </c>
      <c r="H1357" s="69">
        <v>1.0</v>
      </c>
    </row>
    <row r="1358" ht="14.25" customHeight="1">
      <c r="A1358" s="70" t="s">
        <v>4447</v>
      </c>
      <c r="B1358" s="68">
        <v>717.0</v>
      </c>
      <c r="C1358" s="69">
        <v>1.0</v>
      </c>
      <c r="D1358" s="69">
        <v>127.0</v>
      </c>
      <c r="E1358" s="70" t="s">
        <v>2730</v>
      </c>
      <c r="F1358" s="69">
        <v>638.0</v>
      </c>
      <c r="G1358" s="69">
        <v>61.0</v>
      </c>
      <c r="H1358" s="69">
        <v>31.0</v>
      </c>
    </row>
    <row r="1359" ht="14.25" customHeight="1">
      <c r="A1359" s="70" t="s">
        <v>4447</v>
      </c>
      <c r="B1359" s="68">
        <v>717.0</v>
      </c>
      <c r="C1359" s="69">
        <v>1.0</v>
      </c>
      <c r="D1359" s="69">
        <v>128.0</v>
      </c>
      <c r="E1359" s="70" t="s">
        <v>5520</v>
      </c>
      <c r="F1359" s="69">
        <v>592.0</v>
      </c>
      <c r="G1359" s="69">
        <v>75.0</v>
      </c>
      <c r="H1359" s="69">
        <v>23.0</v>
      </c>
    </row>
    <row r="1360" ht="14.25" customHeight="1">
      <c r="A1360" s="70" t="s">
        <v>4447</v>
      </c>
      <c r="B1360" s="68">
        <v>717.0</v>
      </c>
      <c r="C1360" s="69">
        <v>1.0</v>
      </c>
      <c r="D1360" s="69">
        <v>600.0</v>
      </c>
      <c r="E1360" s="70" t="s">
        <v>5521</v>
      </c>
      <c r="F1360" s="69">
        <v>51.0</v>
      </c>
      <c r="G1360" s="69">
        <v>9.0</v>
      </c>
      <c r="H1360" s="69">
        <v>2.0</v>
      </c>
    </row>
    <row r="1361" ht="14.25" customHeight="1">
      <c r="A1361" s="70" t="s">
        <v>4447</v>
      </c>
      <c r="B1361" s="68">
        <v>717.0</v>
      </c>
      <c r="C1361" s="69">
        <v>1.0</v>
      </c>
      <c r="D1361" s="69">
        <v>637.0</v>
      </c>
      <c r="E1361" s="70" t="s">
        <v>5522</v>
      </c>
      <c r="F1361" s="69">
        <v>587.0</v>
      </c>
      <c r="G1361" s="69">
        <v>102.0</v>
      </c>
      <c r="H1361" s="69">
        <v>20.0</v>
      </c>
    </row>
    <row r="1362" ht="14.25" customHeight="1">
      <c r="A1362" s="70" t="s">
        <v>4447</v>
      </c>
      <c r="B1362" s="68">
        <v>719.0</v>
      </c>
      <c r="C1362" s="69">
        <v>1.0</v>
      </c>
      <c r="D1362" s="69">
        <v>9.0</v>
      </c>
      <c r="E1362" s="70" t="s">
        <v>5523</v>
      </c>
      <c r="F1362" s="69">
        <v>388.0</v>
      </c>
      <c r="G1362" s="69">
        <v>12.0</v>
      </c>
      <c r="H1362" s="69">
        <v>5.0</v>
      </c>
    </row>
    <row r="1363" ht="14.25" customHeight="1">
      <c r="A1363" s="70" t="s">
        <v>4447</v>
      </c>
      <c r="B1363" s="68">
        <v>719.0</v>
      </c>
      <c r="C1363" s="69">
        <v>1.0</v>
      </c>
      <c r="D1363" s="69">
        <v>10.0</v>
      </c>
      <c r="E1363" s="70" t="s">
        <v>5524</v>
      </c>
      <c r="F1363" s="69">
        <v>587.0</v>
      </c>
      <c r="G1363" s="69">
        <v>53.0</v>
      </c>
      <c r="H1363" s="69">
        <v>8.0</v>
      </c>
    </row>
    <row r="1364" ht="14.25" customHeight="1">
      <c r="A1364" s="70" t="s">
        <v>4447</v>
      </c>
      <c r="B1364" s="68">
        <v>719.0</v>
      </c>
      <c r="C1364" s="69">
        <v>1.0</v>
      </c>
      <c r="D1364" s="69">
        <v>11.0</v>
      </c>
      <c r="E1364" s="70" t="s">
        <v>5525</v>
      </c>
      <c r="F1364" s="69">
        <v>485.0</v>
      </c>
      <c r="G1364" s="69">
        <v>56.0</v>
      </c>
      <c r="H1364" s="69">
        <v>8.0</v>
      </c>
    </row>
    <row r="1365" ht="14.25" customHeight="1">
      <c r="A1365" s="70" t="s">
        <v>4447</v>
      </c>
      <c r="B1365" s="68">
        <v>719.0</v>
      </c>
      <c r="C1365" s="69">
        <v>1.0</v>
      </c>
      <c r="D1365" s="69">
        <v>14.0</v>
      </c>
      <c r="E1365" s="70" t="s">
        <v>5526</v>
      </c>
      <c r="F1365" s="69">
        <v>565.0</v>
      </c>
      <c r="G1365" s="69">
        <v>68.0</v>
      </c>
      <c r="H1365" s="69">
        <v>2.0</v>
      </c>
    </row>
    <row r="1366" ht="14.25" customHeight="1">
      <c r="A1366" s="70" t="s">
        <v>4447</v>
      </c>
      <c r="B1366" s="68">
        <v>719.0</v>
      </c>
      <c r="C1366" s="69">
        <v>1.0</v>
      </c>
      <c r="D1366" s="69">
        <v>17.0</v>
      </c>
      <c r="E1366" s="70" t="s">
        <v>5527</v>
      </c>
      <c r="F1366" s="69">
        <v>560.0</v>
      </c>
      <c r="G1366" s="69">
        <v>18.0</v>
      </c>
      <c r="H1366" s="69">
        <v>9.0</v>
      </c>
    </row>
    <row r="1367" ht="14.25" customHeight="1">
      <c r="A1367" s="70" t="s">
        <v>4447</v>
      </c>
      <c r="B1367" s="68">
        <v>719.0</v>
      </c>
      <c r="C1367" s="69">
        <v>1.0</v>
      </c>
      <c r="D1367" s="69">
        <v>18.0</v>
      </c>
      <c r="E1367" s="70" t="s">
        <v>5528</v>
      </c>
      <c r="F1367" s="69">
        <v>557.0</v>
      </c>
      <c r="G1367" s="69">
        <v>43.0</v>
      </c>
      <c r="H1367" s="69">
        <v>8.0</v>
      </c>
    </row>
    <row r="1368" ht="14.25" customHeight="1">
      <c r="A1368" s="70" t="s">
        <v>4447</v>
      </c>
      <c r="B1368" s="68">
        <v>719.0</v>
      </c>
      <c r="C1368" s="69">
        <v>1.0</v>
      </c>
      <c r="D1368" s="69">
        <v>19.0</v>
      </c>
      <c r="E1368" s="70" t="s">
        <v>2740</v>
      </c>
      <c r="F1368" s="69">
        <v>510.0</v>
      </c>
      <c r="G1368" s="69">
        <v>44.0</v>
      </c>
      <c r="H1368" s="69">
        <v>10.0</v>
      </c>
    </row>
    <row r="1369" ht="14.25" customHeight="1">
      <c r="A1369" s="70" t="s">
        <v>4447</v>
      </c>
      <c r="B1369" s="68">
        <v>719.0</v>
      </c>
      <c r="C1369" s="69">
        <v>1.0</v>
      </c>
      <c r="D1369" s="69">
        <v>20.0</v>
      </c>
      <c r="E1369" s="70" t="s">
        <v>5529</v>
      </c>
      <c r="F1369" s="69">
        <v>1104.0</v>
      </c>
      <c r="G1369" s="69">
        <v>136.0</v>
      </c>
      <c r="H1369" s="69">
        <v>30.0</v>
      </c>
    </row>
    <row r="1370" ht="14.25" customHeight="1">
      <c r="A1370" s="70" t="s">
        <v>4447</v>
      </c>
      <c r="B1370" s="68">
        <v>719.0</v>
      </c>
      <c r="C1370" s="69">
        <v>1.0</v>
      </c>
      <c r="D1370" s="69">
        <v>21.0</v>
      </c>
      <c r="E1370" s="70" t="s">
        <v>5530</v>
      </c>
      <c r="F1370" s="69">
        <v>1066.0</v>
      </c>
      <c r="G1370" s="69">
        <v>97.0</v>
      </c>
      <c r="H1370" s="69">
        <v>42.0</v>
      </c>
    </row>
    <row r="1371" ht="14.25" customHeight="1">
      <c r="A1371" s="70" t="s">
        <v>4447</v>
      </c>
      <c r="B1371" s="68">
        <v>719.0</v>
      </c>
      <c r="C1371" s="69">
        <v>1.0</v>
      </c>
      <c r="D1371" s="69">
        <v>30.0</v>
      </c>
      <c r="E1371" s="70" t="s">
        <v>5531</v>
      </c>
      <c r="F1371" s="69">
        <v>2832.0</v>
      </c>
      <c r="G1371" s="69">
        <v>226.0</v>
      </c>
      <c r="H1371" s="69">
        <v>95.0</v>
      </c>
    </row>
    <row r="1372" ht="14.25" customHeight="1">
      <c r="A1372" s="70" t="s">
        <v>4447</v>
      </c>
      <c r="B1372" s="68">
        <v>719.0</v>
      </c>
      <c r="C1372" s="69">
        <v>1.0</v>
      </c>
      <c r="D1372" s="69">
        <v>34.0</v>
      </c>
      <c r="E1372" s="70" t="s">
        <v>5532</v>
      </c>
      <c r="F1372" s="69">
        <v>109.0</v>
      </c>
      <c r="G1372" s="69">
        <v>19.0</v>
      </c>
      <c r="H1372" s="69">
        <v>3.0</v>
      </c>
    </row>
    <row r="1373" ht="14.25" customHeight="1">
      <c r="A1373" s="70" t="s">
        <v>4447</v>
      </c>
      <c r="B1373" s="68">
        <v>719.0</v>
      </c>
      <c r="C1373" s="69">
        <v>1.0</v>
      </c>
      <c r="D1373" s="69">
        <v>37.0</v>
      </c>
      <c r="E1373" s="70" t="s">
        <v>2745</v>
      </c>
      <c r="F1373" s="69">
        <v>129.0</v>
      </c>
      <c r="G1373" s="69">
        <v>8.0</v>
      </c>
      <c r="H1373" s="69">
        <v>0.0</v>
      </c>
    </row>
    <row r="1374" ht="14.25" customHeight="1">
      <c r="A1374" s="70" t="s">
        <v>4447</v>
      </c>
      <c r="B1374" s="68">
        <v>720.0</v>
      </c>
      <c r="C1374" s="69">
        <v>1.0</v>
      </c>
      <c r="D1374" s="69">
        <v>83.0</v>
      </c>
      <c r="E1374" s="70" t="s">
        <v>2746</v>
      </c>
      <c r="F1374" s="69">
        <v>2805.0</v>
      </c>
      <c r="G1374" s="69">
        <v>500.0</v>
      </c>
      <c r="H1374" s="69">
        <v>239.0</v>
      </c>
    </row>
    <row r="1375" ht="14.25" customHeight="1">
      <c r="A1375" s="70" t="s">
        <v>4447</v>
      </c>
      <c r="B1375" s="68">
        <v>720.0</v>
      </c>
      <c r="C1375" s="69">
        <v>1.0</v>
      </c>
      <c r="D1375" s="69">
        <v>84.0</v>
      </c>
      <c r="E1375" s="70" t="s">
        <v>2747</v>
      </c>
      <c r="F1375" s="69">
        <v>962.0</v>
      </c>
      <c r="G1375" s="69">
        <v>190.0</v>
      </c>
      <c r="H1375" s="69">
        <v>89.0</v>
      </c>
    </row>
    <row r="1376" ht="14.25" customHeight="1">
      <c r="A1376" s="70" t="s">
        <v>4447</v>
      </c>
      <c r="B1376" s="68">
        <v>720.0</v>
      </c>
      <c r="C1376" s="69">
        <v>1.0</v>
      </c>
      <c r="D1376" s="69">
        <v>85.0</v>
      </c>
      <c r="E1376" s="70" t="s">
        <v>2748</v>
      </c>
      <c r="F1376" s="69">
        <v>868.0</v>
      </c>
      <c r="G1376" s="69">
        <v>241.0</v>
      </c>
      <c r="H1376" s="69">
        <v>81.0</v>
      </c>
    </row>
    <row r="1377" ht="14.25" customHeight="1">
      <c r="A1377" s="70" t="s">
        <v>4447</v>
      </c>
      <c r="B1377" s="68">
        <v>720.0</v>
      </c>
      <c r="C1377" s="69">
        <v>1.0</v>
      </c>
      <c r="D1377" s="69">
        <v>86.0</v>
      </c>
      <c r="E1377" s="70" t="s">
        <v>5533</v>
      </c>
      <c r="F1377" s="69">
        <v>94.0</v>
      </c>
      <c r="G1377" s="69">
        <v>40.0</v>
      </c>
      <c r="H1377" s="69">
        <v>10.0</v>
      </c>
    </row>
    <row r="1378" ht="14.25" customHeight="1">
      <c r="A1378" s="70" t="s">
        <v>4447</v>
      </c>
      <c r="B1378" s="68">
        <v>720.0</v>
      </c>
      <c r="C1378" s="69">
        <v>1.0</v>
      </c>
      <c r="D1378" s="69">
        <v>860.0</v>
      </c>
      <c r="E1378" s="70" t="s">
        <v>5534</v>
      </c>
      <c r="F1378" s="69">
        <v>636.0</v>
      </c>
      <c r="G1378" s="69">
        <v>119.0</v>
      </c>
      <c r="H1378" s="69">
        <v>65.0</v>
      </c>
    </row>
    <row r="1379" ht="14.25" customHeight="1">
      <c r="A1379" s="70" t="s">
        <v>4447</v>
      </c>
      <c r="B1379" s="68">
        <v>720.0</v>
      </c>
      <c r="C1379" s="69">
        <v>1.0</v>
      </c>
      <c r="D1379" s="69">
        <v>861.0</v>
      </c>
      <c r="E1379" s="70" t="s">
        <v>5535</v>
      </c>
      <c r="F1379" s="69">
        <v>591.0</v>
      </c>
      <c r="G1379" s="69">
        <v>143.0</v>
      </c>
      <c r="H1379" s="69">
        <v>58.0</v>
      </c>
    </row>
    <row r="1380" ht="14.25" customHeight="1">
      <c r="A1380" s="70" t="s">
        <v>4447</v>
      </c>
      <c r="B1380" s="68">
        <v>720.0</v>
      </c>
      <c r="C1380" s="69">
        <v>1.0</v>
      </c>
      <c r="D1380" s="69">
        <v>864.0</v>
      </c>
      <c r="E1380" s="70" t="s">
        <v>5536</v>
      </c>
      <c r="F1380" s="69">
        <v>537.0</v>
      </c>
      <c r="G1380" s="69">
        <v>188.0</v>
      </c>
      <c r="H1380" s="69">
        <v>41.0</v>
      </c>
    </row>
    <row r="1381" ht="14.25" customHeight="1">
      <c r="A1381" s="70" t="s">
        <v>4447</v>
      </c>
      <c r="B1381" s="68">
        <v>720.0</v>
      </c>
      <c r="C1381" s="69">
        <v>1.0</v>
      </c>
      <c r="D1381" s="69">
        <v>865.0</v>
      </c>
      <c r="E1381" s="70" t="s">
        <v>5537</v>
      </c>
      <c r="F1381" s="69">
        <v>717.0</v>
      </c>
      <c r="G1381" s="69">
        <v>164.0</v>
      </c>
      <c r="H1381" s="69">
        <v>69.0</v>
      </c>
    </row>
    <row r="1382" ht="14.25" customHeight="1">
      <c r="A1382" s="70" t="s">
        <v>4447</v>
      </c>
      <c r="B1382" s="68">
        <v>720.0</v>
      </c>
      <c r="C1382" s="69">
        <v>1.0</v>
      </c>
      <c r="D1382" s="69">
        <v>866.0</v>
      </c>
      <c r="E1382" s="70" t="s">
        <v>5538</v>
      </c>
      <c r="F1382" s="69">
        <v>750.0</v>
      </c>
      <c r="G1382" s="69">
        <v>121.0</v>
      </c>
      <c r="H1382" s="69">
        <v>82.0</v>
      </c>
    </row>
    <row r="1383" ht="14.25" customHeight="1">
      <c r="A1383" s="70" t="s">
        <v>4447</v>
      </c>
      <c r="B1383" s="68">
        <v>720.0</v>
      </c>
      <c r="C1383" s="69">
        <v>1.0</v>
      </c>
      <c r="D1383" s="69">
        <v>905.0</v>
      </c>
      <c r="E1383" s="70" t="s">
        <v>4864</v>
      </c>
      <c r="F1383" s="69">
        <v>106.0</v>
      </c>
      <c r="G1383" s="69">
        <v>19.0</v>
      </c>
      <c r="H1383" s="69">
        <v>4.0</v>
      </c>
    </row>
    <row r="1384" ht="14.25" customHeight="1">
      <c r="A1384" s="70" t="s">
        <v>4447</v>
      </c>
      <c r="B1384" s="68">
        <v>721.0</v>
      </c>
      <c r="C1384" s="69">
        <v>1.0</v>
      </c>
      <c r="D1384" s="69">
        <v>29.0</v>
      </c>
      <c r="E1384" s="70" t="s">
        <v>5539</v>
      </c>
      <c r="F1384" s="69">
        <v>1294.0</v>
      </c>
      <c r="G1384" s="69">
        <v>71.0</v>
      </c>
      <c r="H1384" s="69">
        <v>40.0</v>
      </c>
    </row>
    <row r="1385" ht="14.25" customHeight="1">
      <c r="A1385" s="70" t="s">
        <v>4447</v>
      </c>
      <c r="B1385" s="68">
        <v>721.0</v>
      </c>
      <c r="C1385" s="69">
        <v>1.0</v>
      </c>
      <c r="D1385" s="69">
        <v>111.0</v>
      </c>
      <c r="E1385" s="70" t="s">
        <v>5540</v>
      </c>
      <c r="F1385" s="69">
        <v>962.0</v>
      </c>
      <c r="G1385" s="69">
        <v>76.0</v>
      </c>
      <c r="H1385" s="69">
        <v>33.0</v>
      </c>
    </row>
    <row r="1386" ht="14.25" customHeight="1">
      <c r="A1386" s="70" t="s">
        <v>4447</v>
      </c>
      <c r="B1386" s="68">
        <v>721.0</v>
      </c>
      <c r="C1386" s="69">
        <v>1.0</v>
      </c>
      <c r="D1386" s="69">
        <v>300.0</v>
      </c>
      <c r="E1386" s="70" t="s">
        <v>2758</v>
      </c>
      <c r="F1386" s="69">
        <v>57.0</v>
      </c>
      <c r="G1386" s="69">
        <v>16.0</v>
      </c>
      <c r="H1386" s="69">
        <v>5.0</v>
      </c>
    </row>
    <row r="1387" ht="14.25" customHeight="1">
      <c r="A1387" s="70" t="s">
        <v>4447</v>
      </c>
      <c r="B1387" s="68">
        <v>721.0</v>
      </c>
      <c r="C1387" s="69">
        <v>1.0</v>
      </c>
      <c r="D1387" s="69">
        <v>301.0</v>
      </c>
      <c r="E1387" s="70" t="s">
        <v>5541</v>
      </c>
      <c r="F1387" s="69">
        <v>1.0</v>
      </c>
      <c r="G1387" s="69">
        <v>0.0</v>
      </c>
      <c r="H1387" s="69">
        <v>0.0</v>
      </c>
    </row>
    <row r="1388" ht="14.25" customHeight="1">
      <c r="A1388" s="70" t="s">
        <v>4447</v>
      </c>
      <c r="B1388" s="68">
        <v>721.0</v>
      </c>
      <c r="C1388" s="69">
        <v>1.0</v>
      </c>
      <c r="D1388" s="69">
        <v>345.0</v>
      </c>
      <c r="E1388" s="70" t="s">
        <v>5542</v>
      </c>
      <c r="F1388" s="69">
        <v>619.0</v>
      </c>
      <c r="G1388" s="69">
        <v>62.0</v>
      </c>
      <c r="H1388" s="69">
        <v>22.0</v>
      </c>
    </row>
    <row r="1389" ht="14.25" customHeight="1">
      <c r="A1389" s="70" t="s">
        <v>4447</v>
      </c>
      <c r="B1389" s="68">
        <v>721.0</v>
      </c>
      <c r="C1389" s="69">
        <v>1.0</v>
      </c>
      <c r="D1389" s="69">
        <v>510.0</v>
      </c>
      <c r="E1389" s="70" t="s">
        <v>5543</v>
      </c>
      <c r="F1389" s="69">
        <v>73.0</v>
      </c>
      <c r="G1389" s="69">
        <v>6.0</v>
      </c>
      <c r="H1389" s="69">
        <v>7.0</v>
      </c>
    </row>
    <row r="1390" ht="14.25" customHeight="1">
      <c r="A1390" s="70" t="s">
        <v>4447</v>
      </c>
      <c r="B1390" s="68">
        <v>721.0</v>
      </c>
      <c r="C1390" s="69">
        <v>1.0</v>
      </c>
      <c r="D1390" s="69">
        <v>521.0</v>
      </c>
      <c r="E1390" s="70" t="s">
        <v>5544</v>
      </c>
      <c r="F1390" s="69">
        <v>550.0</v>
      </c>
      <c r="G1390" s="69">
        <v>42.0</v>
      </c>
      <c r="H1390" s="69">
        <v>16.0</v>
      </c>
    </row>
    <row r="1391" ht="14.25" customHeight="1">
      <c r="A1391" s="70" t="s">
        <v>4447</v>
      </c>
      <c r="B1391" s="68">
        <v>721.0</v>
      </c>
      <c r="C1391" s="69">
        <v>1.0</v>
      </c>
      <c r="D1391" s="69">
        <v>651.0</v>
      </c>
      <c r="E1391" s="70" t="s">
        <v>5545</v>
      </c>
      <c r="F1391" s="69">
        <v>583.0</v>
      </c>
      <c r="G1391" s="69">
        <v>49.0</v>
      </c>
      <c r="H1391" s="69">
        <v>18.0</v>
      </c>
    </row>
    <row r="1392" ht="14.25" customHeight="1">
      <c r="A1392" s="70" t="s">
        <v>4447</v>
      </c>
      <c r="B1392" s="68">
        <v>726.0</v>
      </c>
      <c r="C1392" s="69">
        <v>1.0</v>
      </c>
      <c r="D1392" s="69">
        <v>10.0</v>
      </c>
      <c r="E1392" s="70" t="s">
        <v>5546</v>
      </c>
      <c r="F1392" s="69">
        <v>619.0</v>
      </c>
      <c r="G1392" s="69">
        <v>59.0</v>
      </c>
      <c r="H1392" s="69">
        <v>18.0</v>
      </c>
    </row>
    <row r="1393" ht="14.25" customHeight="1">
      <c r="A1393" s="70" t="s">
        <v>4447</v>
      </c>
      <c r="B1393" s="68">
        <v>726.0</v>
      </c>
      <c r="C1393" s="69">
        <v>1.0</v>
      </c>
      <c r="D1393" s="69">
        <v>20.0</v>
      </c>
      <c r="E1393" s="70" t="s">
        <v>5547</v>
      </c>
      <c r="F1393" s="69">
        <v>874.0</v>
      </c>
      <c r="G1393" s="69">
        <v>47.0</v>
      </c>
      <c r="H1393" s="69">
        <v>27.0</v>
      </c>
    </row>
    <row r="1394" ht="14.25" customHeight="1">
      <c r="A1394" s="70" t="s">
        <v>4447</v>
      </c>
      <c r="B1394" s="68">
        <v>726.0</v>
      </c>
      <c r="C1394" s="69">
        <v>1.0</v>
      </c>
      <c r="D1394" s="69">
        <v>30.0</v>
      </c>
      <c r="E1394" s="70" t="s">
        <v>5548</v>
      </c>
      <c r="F1394" s="69">
        <v>657.0</v>
      </c>
      <c r="G1394" s="69">
        <v>68.0</v>
      </c>
      <c r="H1394" s="69">
        <v>29.0</v>
      </c>
    </row>
    <row r="1395" ht="14.25" customHeight="1">
      <c r="A1395" s="70" t="s">
        <v>4447</v>
      </c>
      <c r="B1395" s="68">
        <v>726.0</v>
      </c>
      <c r="C1395" s="69">
        <v>1.0</v>
      </c>
      <c r="D1395" s="69">
        <v>40.0</v>
      </c>
      <c r="E1395" s="70" t="s">
        <v>5549</v>
      </c>
      <c r="F1395" s="69">
        <v>678.0</v>
      </c>
      <c r="G1395" s="69">
        <v>74.0</v>
      </c>
      <c r="H1395" s="69">
        <v>21.0</v>
      </c>
    </row>
    <row r="1396" ht="14.25" customHeight="1">
      <c r="A1396" s="70" t="s">
        <v>4447</v>
      </c>
      <c r="B1396" s="68">
        <v>726.0</v>
      </c>
      <c r="C1396" s="69">
        <v>1.0</v>
      </c>
      <c r="D1396" s="69">
        <v>50.0</v>
      </c>
      <c r="E1396" s="70" t="s">
        <v>5550</v>
      </c>
      <c r="F1396" s="69">
        <v>26.0</v>
      </c>
      <c r="G1396" s="69">
        <v>3.0</v>
      </c>
      <c r="H1396" s="69">
        <v>1.0</v>
      </c>
    </row>
    <row r="1397" ht="14.25" customHeight="1">
      <c r="A1397" s="70" t="s">
        <v>4447</v>
      </c>
      <c r="B1397" s="68">
        <v>727.0</v>
      </c>
      <c r="C1397" s="69">
        <v>1.0</v>
      </c>
      <c r="D1397" s="69">
        <v>10.0</v>
      </c>
      <c r="E1397" s="70" t="s">
        <v>5551</v>
      </c>
      <c r="F1397" s="69">
        <v>635.0</v>
      </c>
      <c r="G1397" s="69">
        <v>92.0</v>
      </c>
      <c r="H1397" s="69">
        <v>40.0</v>
      </c>
    </row>
    <row r="1398" ht="14.25" customHeight="1">
      <c r="A1398" s="70" t="s">
        <v>4447</v>
      </c>
      <c r="B1398" s="68">
        <v>727.0</v>
      </c>
      <c r="C1398" s="69">
        <v>1.0</v>
      </c>
      <c r="D1398" s="69">
        <v>20.0</v>
      </c>
      <c r="E1398" s="70" t="s">
        <v>5552</v>
      </c>
      <c r="F1398" s="69">
        <v>924.0</v>
      </c>
      <c r="G1398" s="69">
        <v>73.0</v>
      </c>
      <c r="H1398" s="69">
        <v>44.0</v>
      </c>
    </row>
    <row r="1399" ht="14.25" customHeight="1">
      <c r="A1399" s="70" t="s">
        <v>4447</v>
      </c>
      <c r="B1399" s="68">
        <v>727.0</v>
      </c>
      <c r="C1399" s="69">
        <v>1.0</v>
      </c>
      <c r="D1399" s="69">
        <v>30.0</v>
      </c>
      <c r="E1399" s="70" t="s">
        <v>5553</v>
      </c>
      <c r="F1399" s="69">
        <v>733.0</v>
      </c>
      <c r="G1399" s="69">
        <v>105.0</v>
      </c>
      <c r="H1399" s="69">
        <v>38.0</v>
      </c>
    </row>
    <row r="1400" ht="14.25" customHeight="1">
      <c r="A1400" s="70" t="s">
        <v>4447</v>
      </c>
      <c r="B1400" s="68">
        <v>727.0</v>
      </c>
      <c r="C1400" s="69">
        <v>1.0</v>
      </c>
      <c r="D1400" s="69">
        <v>40.0</v>
      </c>
      <c r="E1400" s="70" t="s">
        <v>5554</v>
      </c>
      <c r="F1400" s="69">
        <v>689.0</v>
      </c>
      <c r="G1400" s="69">
        <v>101.0</v>
      </c>
      <c r="H1400" s="69">
        <v>48.0</v>
      </c>
    </row>
    <row r="1401" ht="14.25" customHeight="1">
      <c r="A1401" s="70" t="s">
        <v>4447</v>
      </c>
      <c r="B1401" s="68">
        <v>728.0</v>
      </c>
      <c r="C1401" s="69">
        <v>1.0</v>
      </c>
      <c r="D1401" s="69">
        <v>70.0</v>
      </c>
      <c r="E1401" s="70" t="s">
        <v>5555</v>
      </c>
      <c r="F1401" s="69">
        <v>692.0</v>
      </c>
      <c r="G1401" s="69">
        <v>26.0</v>
      </c>
      <c r="H1401" s="69">
        <v>8.0</v>
      </c>
    </row>
    <row r="1402" ht="14.25" customHeight="1">
      <c r="A1402" s="70" t="s">
        <v>4447</v>
      </c>
      <c r="B1402" s="68">
        <v>728.0</v>
      </c>
      <c r="C1402" s="69">
        <v>1.0</v>
      </c>
      <c r="D1402" s="69">
        <v>110.0</v>
      </c>
      <c r="E1402" s="70" t="s">
        <v>5556</v>
      </c>
      <c r="F1402" s="69">
        <v>523.0</v>
      </c>
      <c r="G1402" s="69">
        <v>60.0</v>
      </c>
      <c r="H1402" s="69">
        <v>17.0</v>
      </c>
    </row>
    <row r="1403" ht="14.25" customHeight="1">
      <c r="A1403" s="70" t="s">
        <v>4447</v>
      </c>
      <c r="B1403" s="68">
        <v>728.0</v>
      </c>
      <c r="C1403" s="69">
        <v>1.0</v>
      </c>
      <c r="D1403" s="69">
        <v>160.0</v>
      </c>
      <c r="E1403" s="70" t="s">
        <v>5557</v>
      </c>
      <c r="F1403" s="69">
        <v>704.0</v>
      </c>
      <c r="G1403" s="69">
        <v>49.0</v>
      </c>
      <c r="H1403" s="69">
        <v>20.0</v>
      </c>
    </row>
    <row r="1404" ht="14.25" customHeight="1">
      <c r="A1404" s="70" t="s">
        <v>4447</v>
      </c>
      <c r="B1404" s="68">
        <v>728.0</v>
      </c>
      <c r="C1404" s="69">
        <v>1.0</v>
      </c>
      <c r="D1404" s="69">
        <v>170.0</v>
      </c>
      <c r="E1404" s="70" t="s">
        <v>5558</v>
      </c>
      <c r="F1404" s="69">
        <v>635.0</v>
      </c>
      <c r="G1404" s="69">
        <v>61.0</v>
      </c>
      <c r="H1404" s="69">
        <v>14.0</v>
      </c>
    </row>
    <row r="1405" ht="14.25" customHeight="1">
      <c r="A1405" s="70" t="s">
        <v>4447</v>
      </c>
      <c r="B1405" s="68">
        <v>728.0</v>
      </c>
      <c r="C1405" s="69">
        <v>1.0</v>
      </c>
      <c r="D1405" s="69">
        <v>180.0</v>
      </c>
      <c r="E1405" s="70" t="s">
        <v>2777</v>
      </c>
      <c r="F1405" s="69">
        <v>645.0</v>
      </c>
      <c r="G1405" s="69">
        <v>29.0</v>
      </c>
      <c r="H1405" s="69">
        <v>22.0</v>
      </c>
    </row>
    <row r="1406" ht="14.25" customHeight="1">
      <c r="A1406" s="70" t="s">
        <v>4447</v>
      </c>
      <c r="B1406" s="68">
        <v>728.0</v>
      </c>
      <c r="C1406" s="69">
        <v>1.0</v>
      </c>
      <c r="D1406" s="69">
        <v>200.0</v>
      </c>
      <c r="E1406" s="70" t="s">
        <v>5559</v>
      </c>
      <c r="F1406" s="69">
        <v>513.0</v>
      </c>
      <c r="G1406" s="69">
        <v>80.0</v>
      </c>
      <c r="H1406" s="69">
        <v>28.0</v>
      </c>
    </row>
    <row r="1407" ht="14.25" customHeight="1">
      <c r="A1407" s="70" t="s">
        <v>4447</v>
      </c>
      <c r="B1407" s="68">
        <v>728.0</v>
      </c>
      <c r="C1407" s="69">
        <v>1.0</v>
      </c>
      <c r="D1407" s="69">
        <v>210.0</v>
      </c>
      <c r="E1407" s="70" t="s">
        <v>4931</v>
      </c>
      <c r="F1407" s="69">
        <v>522.0</v>
      </c>
      <c r="G1407" s="69">
        <v>83.0</v>
      </c>
      <c r="H1407" s="69">
        <v>23.0</v>
      </c>
    </row>
    <row r="1408" ht="14.25" customHeight="1">
      <c r="A1408" s="70" t="s">
        <v>4447</v>
      </c>
      <c r="B1408" s="68">
        <v>728.0</v>
      </c>
      <c r="C1408" s="69">
        <v>1.0</v>
      </c>
      <c r="D1408" s="69">
        <v>300.0</v>
      </c>
      <c r="E1408" s="70" t="s">
        <v>4544</v>
      </c>
      <c r="F1408" s="69">
        <v>514.0</v>
      </c>
      <c r="G1408" s="69">
        <v>94.0</v>
      </c>
      <c r="H1408" s="69">
        <v>26.0</v>
      </c>
    </row>
    <row r="1409" ht="14.25" customHeight="1">
      <c r="A1409" s="70" t="s">
        <v>4447</v>
      </c>
      <c r="B1409" s="68">
        <v>728.0</v>
      </c>
      <c r="C1409" s="69">
        <v>1.0</v>
      </c>
      <c r="D1409" s="69">
        <v>310.0</v>
      </c>
      <c r="E1409" s="70" t="s">
        <v>5560</v>
      </c>
      <c r="F1409" s="69">
        <v>267.0</v>
      </c>
      <c r="G1409" s="69">
        <v>33.0</v>
      </c>
      <c r="H1409" s="69">
        <v>6.0</v>
      </c>
    </row>
    <row r="1410" ht="14.25" customHeight="1">
      <c r="A1410" s="70" t="s">
        <v>4447</v>
      </c>
      <c r="B1410" s="68">
        <v>728.0</v>
      </c>
      <c r="C1410" s="69">
        <v>1.0</v>
      </c>
      <c r="D1410" s="69">
        <v>340.0</v>
      </c>
      <c r="E1410" s="70" t="s">
        <v>5561</v>
      </c>
      <c r="F1410" s="69">
        <v>715.0</v>
      </c>
      <c r="G1410" s="69">
        <v>48.0</v>
      </c>
      <c r="H1410" s="69">
        <v>13.0</v>
      </c>
    </row>
    <row r="1411" ht="14.25" customHeight="1">
      <c r="A1411" s="70" t="s">
        <v>4447</v>
      </c>
      <c r="B1411" s="68">
        <v>728.0</v>
      </c>
      <c r="C1411" s="69">
        <v>1.0</v>
      </c>
      <c r="D1411" s="69">
        <v>350.0</v>
      </c>
      <c r="E1411" s="70" t="s">
        <v>5562</v>
      </c>
      <c r="F1411" s="69">
        <v>565.0</v>
      </c>
      <c r="G1411" s="69">
        <v>65.0</v>
      </c>
      <c r="H1411" s="69">
        <v>24.0</v>
      </c>
    </row>
    <row r="1412" ht="14.25" customHeight="1">
      <c r="A1412" s="70" t="s">
        <v>4447</v>
      </c>
      <c r="B1412" s="68">
        <v>728.0</v>
      </c>
      <c r="C1412" s="69">
        <v>1.0</v>
      </c>
      <c r="D1412" s="69">
        <v>380.0</v>
      </c>
      <c r="E1412" s="70" t="s">
        <v>2782</v>
      </c>
      <c r="F1412" s="69">
        <v>526.0</v>
      </c>
      <c r="G1412" s="69">
        <v>44.0</v>
      </c>
      <c r="H1412" s="69">
        <v>15.0</v>
      </c>
    </row>
    <row r="1413" ht="14.25" customHeight="1">
      <c r="A1413" s="70" t="s">
        <v>4447</v>
      </c>
      <c r="B1413" s="68">
        <v>728.0</v>
      </c>
      <c r="C1413" s="69">
        <v>1.0</v>
      </c>
      <c r="D1413" s="69">
        <v>400.0</v>
      </c>
      <c r="E1413" s="70" t="s">
        <v>5563</v>
      </c>
      <c r="F1413" s="69">
        <v>536.0</v>
      </c>
      <c r="G1413" s="69">
        <v>61.0</v>
      </c>
      <c r="H1413" s="69">
        <v>19.0</v>
      </c>
    </row>
    <row r="1414" ht="14.25" customHeight="1">
      <c r="A1414" s="70" t="s">
        <v>4447</v>
      </c>
      <c r="B1414" s="68">
        <v>728.0</v>
      </c>
      <c r="C1414" s="69">
        <v>1.0</v>
      </c>
      <c r="D1414" s="69">
        <v>401.0</v>
      </c>
      <c r="E1414" s="70" t="s">
        <v>5564</v>
      </c>
      <c r="F1414" s="69">
        <v>24.0</v>
      </c>
      <c r="G1414" s="69">
        <v>13.0</v>
      </c>
      <c r="H1414" s="69">
        <v>1.0</v>
      </c>
    </row>
    <row r="1415" ht="14.25" customHeight="1">
      <c r="A1415" s="70" t="s">
        <v>4447</v>
      </c>
      <c r="B1415" s="68">
        <v>728.0</v>
      </c>
      <c r="C1415" s="69">
        <v>1.0</v>
      </c>
      <c r="D1415" s="69">
        <v>410.0</v>
      </c>
      <c r="E1415" s="70" t="s">
        <v>5565</v>
      </c>
      <c r="F1415" s="69">
        <v>718.0</v>
      </c>
      <c r="G1415" s="69">
        <v>78.0</v>
      </c>
      <c r="H1415" s="69">
        <v>26.0</v>
      </c>
    </row>
    <row r="1416" ht="14.25" customHeight="1">
      <c r="A1416" s="70" t="s">
        <v>4447</v>
      </c>
      <c r="B1416" s="68">
        <v>728.0</v>
      </c>
      <c r="C1416" s="69">
        <v>1.0</v>
      </c>
      <c r="D1416" s="69">
        <v>500.0</v>
      </c>
      <c r="E1416" s="70" t="s">
        <v>5566</v>
      </c>
      <c r="F1416" s="69">
        <v>1685.0</v>
      </c>
      <c r="G1416" s="69">
        <v>122.0</v>
      </c>
      <c r="H1416" s="69">
        <v>36.0</v>
      </c>
    </row>
    <row r="1417" ht="14.25" customHeight="1">
      <c r="A1417" s="70" t="s">
        <v>4447</v>
      </c>
      <c r="B1417" s="68">
        <v>728.0</v>
      </c>
      <c r="C1417" s="69">
        <v>1.0</v>
      </c>
      <c r="D1417" s="69">
        <v>510.0</v>
      </c>
      <c r="E1417" s="70" t="s">
        <v>5567</v>
      </c>
      <c r="F1417" s="69">
        <v>1637.0</v>
      </c>
      <c r="G1417" s="69">
        <v>107.0</v>
      </c>
      <c r="H1417" s="69">
        <v>34.0</v>
      </c>
    </row>
    <row r="1418" ht="14.25" customHeight="1">
      <c r="A1418" s="70" t="s">
        <v>4447</v>
      </c>
      <c r="B1418" s="68">
        <v>728.0</v>
      </c>
      <c r="C1418" s="69">
        <v>1.0</v>
      </c>
      <c r="D1418" s="69">
        <v>530.0</v>
      </c>
      <c r="E1418" s="70" t="s">
        <v>5568</v>
      </c>
      <c r="F1418" s="69">
        <v>713.0</v>
      </c>
      <c r="G1418" s="69">
        <v>81.0</v>
      </c>
      <c r="H1418" s="69">
        <v>28.0</v>
      </c>
    </row>
    <row r="1419" ht="14.25" customHeight="1">
      <c r="A1419" s="70" t="s">
        <v>4447</v>
      </c>
      <c r="B1419" s="68">
        <v>728.0</v>
      </c>
      <c r="C1419" s="69">
        <v>1.0</v>
      </c>
      <c r="D1419" s="69">
        <v>550.0</v>
      </c>
      <c r="E1419" s="70" t="s">
        <v>2789</v>
      </c>
      <c r="F1419" s="69">
        <v>6.0</v>
      </c>
      <c r="G1419" s="69">
        <v>0.0</v>
      </c>
      <c r="H1419" s="69">
        <v>0.0</v>
      </c>
    </row>
    <row r="1420" ht="14.25" customHeight="1">
      <c r="A1420" s="70" t="s">
        <v>4447</v>
      </c>
      <c r="B1420" s="68">
        <v>728.0</v>
      </c>
      <c r="C1420" s="69">
        <v>1.0</v>
      </c>
      <c r="D1420" s="69">
        <v>599.0</v>
      </c>
      <c r="E1420" s="70" t="s">
        <v>2790</v>
      </c>
      <c r="F1420" s="69">
        <v>28.0</v>
      </c>
      <c r="G1420" s="69">
        <v>2.0</v>
      </c>
      <c r="H1420" s="69">
        <v>0.0</v>
      </c>
    </row>
    <row r="1421" ht="14.25" customHeight="1">
      <c r="A1421" s="70" t="s">
        <v>4447</v>
      </c>
      <c r="B1421" s="68">
        <v>728.0</v>
      </c>
      <c r="C1421" s="69">
        <v>1.0</v>
      </c>
      <c r="D1421" s="69">
        <v>600.0</v>
      </c>
      <c r="E1421" s="70" t="s">
        <v>5569</v>
      </c>
      <c r="F1421" s="69">
        <v>108.0</v>
      </c>
      <c r="G1421" s="69">
        <v>30.0</v>
      </c>
      <c r="H1421" s="69">
        <v>2.0</v>
      </c>
    </row>
    <row r="1422" ht="14.25" customHeight="1">
      <c r="A1422" s="70" t="s">
        <v>4447</v>
      </c>
      <c r="B1422" s="68">
        <v>728.0</v>
      </c>
      <c r="C1422" s="69">
        <v>1.0</v>
      </c>
      <c r="D1422" s="69">
        <v>604.0</v>
      </c>
      <c r="E1422" s="70" t="s">
        <v>5570</v>
      </c>
      <c r="F1422" s="69">
        <v>2.0</v>
      </c>
      <c r="G1422" s="69">
        <v>0.0</v>
      </c>
      <c r="H1422" s="69">
        <v>0.0</v>
      </c>
    </row>
    <row r="1423" ht="14.25" customHeight="1">
      <c r="A1423" s="70" t="s">
        <v>4447</v>
      </c>
      <c r="B1423" s="68">
        <v>728.0</v>
      </c>
      <c r="C1423" s="69">
        <v>1.0</v>
      </c>
      <c r="D1423" s="69">
        <v>610.0</v>
      </c>
      <c r="E1423" s="70" t="s">
        <v>5571</v>
      </c>
      <c r="F1423" s="69">
        <v>3.0</v>
      </c>
      <c r="G1423" s="69">
        <v>0.0</v>
      </c>
      <c r="H1423" s="69">
        <v>0.0</v>
      </c>
    </row>
    <row r="1424" ht="14.25" customHeight="1">
      <c r="A1424" s="70" t="s">
        <v>4447</v>
      </c>
      <c r="B1424" s="68">
        <v>728.0</v>
      </c>
      <c r="C1424" s="69">
        <v>1.0</v>
      </c>
      <c r="D1424" s="69">
        <v>700.0</v>
      </c>
      <c r="E1424" s="70" t="s">
        <v>5572</v>
      </c>
      <c r="F1424" s="69">
        <v>538.0</v>
      </c>
      <c r="G1424" s="69">
        <v>34.0</v>
      </c>
      <c r="H1424" s="69">
        <v>9.0</v>
      </c>
    </row>
    <row r="1425" ht="14.25" customHeight="1">
      <c r="A1425" s="70" t="s">
        <v>4447</v>
      </c>
      <c r="B1425" s="68">
        <v>728.0</v>
      </c>
      <c r="C1425" s="69">
        <v>1.0</v>
      </c>
      <c r="D1425" s="69">
        <v>800.0</v>
      </c>
      <c r="E1425" s="70" t="s">
        <v>5573</v>
      </c>
      <c r="F1425" s="69">
        <v>645.0</v>
      </c>
      <c r="G1425" s="69">
        <v>69.0</v>
      </c>
      <c r="H1425" s="69">
        <v>23.0</v>
      </c>
    </row>
    <row r="1426" ht="14.25" customHeight="1">
      <c r="A1426" s="70" t="s">
        <v>4447</v>
      </c>
      <c r="B1426" s="68">
        <v>738.0</v>
      </c>
      <c r="C1426" s="69">
        <v>1.0</v>
      </c>
      <c r="D1426" s="69">
        <v>1.0</v>
      </c>
      <c r="E1426" s="70" t="s">
        <v>5574</v>
      </c>
      <c r="F1426" s="69">
        <v>554.0</v>
      </c>
      <c r="G1426" s="69">
        <v>57.0</v>
      </c>
      <c r="H1426" s="69">
        <v>44.0</v>
      </c>
    </row>
    <row r="1427" ht="14.25" customHeight="1">
      <c r="A1427" s="70" t="s">
        <v>4447</v>
      </c>
      <c r="B1427" s="68">
        <v>738.0</v>
      </c>
      <c r="C1427" s="69">
        <v>1.0</v>
      </c>
      <c r="D1427" s="69">
        <v>2.0</v>
      </c>
      <c r="E1427" s="70" t="s">
        <v>5575</v>
      </c>
      <c r="F1427" s="69">
        <v>511.0</v>
      </c>
      <c r="G1427" s="69">
        <v>58.0</v>
      </c>
      <c r="H1427" s="69">
        <v>32.0</v>
      </c>
    </row>
    <row r="1428" ht="14.25" customHeight="1">
      <c r="A1428" s="70" t="s">
        <v>4447</v>
      </c>
      <c r="B1428" s="68">
        <v>739.0</v>
      </c>
      <c r="C1428" s="69">
        <v>1.0</v>
      </c>
      <c r="D1428" s="69">
        <v>10.0</v>
      </c>
      <c r="E1428" s="70" t="s">
        <v>5576</v>
      </c>
      <c r="F1428" s="69">
        <v>288.0</v>
      </c>
      <c r="G1428" s="69">
        <v>25.0</v>
      </c>
      <c r="H1428" s="69">
        <v>29.0</v>
      </c>
    </row>
    <row r="1429" ht="14.25" customHeight="1">
      <c r="A1429" s="70" t="s">
        <v>4447</v>
      </c>
      <c r="B1429" s="68">
        <v>739.0</v>
      </c>
      <c r="C1429" s="69">
        <v>1.0</v>
      </c>
      <c r="D1429" s="69">
        <v>20.0</v>
      </c>
      <c r="E1429" s="70" t="s">
        <v>5577</v>
      </c>
      <c r="F1429" s="69">
        <v>432.0</v>
      </c>
      <c r="G1429" s="69">
        <v>20.0</v>
      </c>
      <c r="H1429" s="69">
        <v>27.0</v>
      </c>
    </row>
    <row r="1430" ht="14.25" customHeight="1">
      <c r="A1430" s="70" t="s">
        <v>4447</v>
      </c>
      <c r="B1430" s="68">
        <v>740.0</v>
      </c>
      <c r="C1430" s="69">
        <v>1.0</v>
      </c>
      <c r="D1430" s="69">
        <v>10.0</v>
      </c>
      <c r="E1430" s="70" t="s">
        <v>5578</v>
      </c>
      <c r="F1430" s="69">
        <v>457.0</v>
      </c>
      <c r="G1430" s="69">
        <v>105.0</v>
      </c>
      <c r="H1430" s="69">
        <v>59.0</v>
      </c>
    </row>
    <row r="1431" ht="14.25" customHeight="1">
      <c r="A1431" s="70" t="s">
        <v>4447</v>
      </c>
      <c r="B1431" s="68">
        <v>740.0</v>
      </c>
      <c r="C1431" s="69">
        <v>1.0</v>
      </c>
      <c r="D1431" s="69">
        <v>20.0</v>
      </c>
      <c r="E1431" s="70" t="s">
        <v>5579</v>
      </c>
      <c r="F1431" s="69">
        <v>350.0</v>
      </c>
      <c r="G1431" s="69">
        <v>73.0</v>
      </c>
      <c r="H1431" s="69">
        <v>29.0</v>
      </c>
    </row>
    <row r="1432" ht="14.25" customHeight="1">
      <c r="A1432" s="70" t="s">
        <v>4447</v>
      </c>
      <c r="B1432" s="68">
        <v>740.0</v>
      </c>
      <c r="C1432" s="69">
        <v>1.0</v>
      </c>
      <c r="D1432" s="69">
        <v>30.0</v>
      </c>
      <c r="E1432" s="70" t="s">
        <v>5580</v>
      </c>
      <c r="F1432" s="69">
        <v>462.0</v>
      </c>
      <c r="G1432" s="69">
        <v>72.0</v>
      </c>
      <c r="H1432" s="69">
        <v>38.0</v>
      </c>
    </row>
    <row r="1433" ht="14.25" customHeight="1">
      <c r="A1433" s="70" t="s">
        <v>4447</v>
      </c>
      <c r="B1433" s="68">
        <v>741.0</v>
      </c>
      <c r="C1433" s="69">
        <v>1.0</v>
      </c>
      <c r="D1433" s="69">
        <v>1.0</v>
      </c>
      <c r="E1433" s="70" t="s">
        <v>5581</v>
      </c>
      <c r="F1433" s="69">
        <v>395.0</v>
      </c>
      <c r="G1433" s="69">
        <v>44.0</v>
      </c>
      <c r="H1433" s="69">
        <v>34.0</v>
      </c>
    </row>
    <row r="1434" ht="14.25" customHeight="1">
      <c r="A1434" s="70" t="s">
        <v>4447</v>
      </c>
      <c r="B1434" s="68">
        <v>741.0</v>
      </c>
      <c r="C1434" s="69">
        <v>1.0</v>
      </c>
      <c r="D1434" s="69">
        <v>2.0</v>
      </c>
      <c r="E1434" s="70" t="s">
        <v>5582</v>
      </c>
      <c r="F1434" s="69">
        <v>205.0</v>
      </c>
      <c r="G1434" s="69">
        <v>30.0</v>
      </c>
      <c r="H1434" s="69">
        <v>24.0</v>
      </c>
    </row>
    <row r="1435" ht="14.25" customHeight="1">
      <c r="A1435" s="70" t="s">
        <v>4447</v>
      </c>
      <c r="B1435" s="68">
        <v>741.0</v>
      </c>
      <c r="C1435" s="69">
        <v>1.0</v>
      </c>
      <c r="D1435" s="69">
        <v>20.0</v>
      </c>
      <c r="E1435" s="70" t="s">
        <v>5583</v>
      </c>
      <c r="F1435" s="69">
        <v>298.0</v>
      </c>
      <c r="G1435" s="69">
        <v>48.0</v>
      </c>
      <c r="H1435" s="69">
        <v>21.0</v>
      </c>
    </row>
    <row r="1436" ht="14.25" customHeight="1">
      <c r="A1436" s="70" t="s">
        <v>4447</v>
      </c>
      <c r="B1436" s="68">
        <v>742.0</v>
      </c>
      <c r="C1436" s="69">
        <v>1.0</v>
      </c>
      <c r="D1436" s="69">
        <v>12.0</v>
      </c>
      <c r="E1436" s="70" t="s">
        <v>5584</v>
      </c>
      <c r="F1436" s="69">
        <v>64.0</v>
      </c>
      <c r="G1436" s="69">
        <v>22.0</v>
      </c>
      <c r="H1436" s="69">
        <v>7.0</v>
      </c>
    </row>
    <row r="1437" ht="14.25" customHeight="1">
      <c r="A1437" s="70" t="s">
        <v>4447</v>
      </c>
      <c r="B1437" s="68">
        <v>742.0</v>
      </c>
      <c r="C1437" s="69">
        <v>1.0</v>
      </c>
      <c r="D1437" s="69">
        <v>16.0</v>
      </c>
      <c r="E1437" s="70" t="s">
        <v>5585</v>
      </c>
      <c r="F1437" s="69">
        <v>379.0</v>
      </c>
      <c r="G1437" s="69">
        <v>53.0</v>
      </c>
      <c r="H1437" s="69">
        <v>26.0</v>
      </c>
    </row>
    <row r="1438" ht="14.25" customHeight="1">
      <c r="A1438" s="70" t="s">
        <v>4447</v>
      </c>
      <c r="B1438" s="68">
        <v>742.0</v>
      </c>
      <c r="C1438" s="69">
        <v>1.0</v>
      </c>
      <c r="D1438" s="69">
        <v>25.0</v>
      </c>
      <c r="E1438" s="70" t="s">
        <v>5586</v>
      </c>
      <c r="F1438" s="69">
        <v>688.0</v>
      </c>
      <c r="G1438" s="69">
        <v>257.0</v>
      </c>
      <c r="H1438" s="69">
        <v>36.0</v>
      </c>
    </row>
    <row r="1439" ht="14.25" customHeight="1">
      <c r="A1439" s="70" t="s">
        <v>4447</v>
      </c>
      <c r="B1439" s="68">
        <v>742.0</v>
      </c>
      <c r="C1439" s="69">
        <v>1.0</v>
      </c>
      <c r="D1439" s="69">
        <v>28.0</v>
      </c>
      <c r="E1439" s="70" t="s">
        <v>4544</v>
      </c>
      <c r="F1439" s="69">
        <v>369.0</v>
      </c>
      <c r="G1439" s="69">
        <v>307.0</v>
      </c>
      <c r="H1439" s="69">
        <v>14.0</v>
      </c>
    </row>
    <row r="1440" ht="14.25" customHeight="1">
      <c r="A1440" s="70" t="s">
        <v>4447</v>
      </c>
      <c r="B1440" s="68">
        <v>742.0</v>
      </c>
      <c r="C1440" s="69">
        <v>1.0</v>
      </c>
      <c r="D1440" s="69">
        <v>29.0</v>
      </c>
      <c r="E1440" s="70" t="s">
        <v>5587</v>
      </c>
      <c r="F1440" s="69">
        <v>190.0</v>
      </c>
      <c r="G1440" s="69">
        <v>79.0</v>
      </c>
      <c r="H1440" s="69">
        <v>8.0</v>
      </c>
    </row>
    <row r="1441" ht="14.25" customHeight="1">
      <c r="A1441" s="70" t="s">
        <v>4447</v>
      </c>
      <c r="B1441" s="68">
        <v>742.0</v>
      </c>
      <c r="C1441" s="69">
        <v>1.0</v>
      </c>
      <c r="D1441" s="69">
        <v>31.0</v>
      </c>
      <c r="E1441" s="70" t="s">
        <v>4545</v>
      </c>
      <c r="F1441" s="69">
        <v>673.0</v>
      </c>
      <c r="G1441" s="69">
        <v>368.0</v>
      </c>
      <c r="H1441" s="69">
        <v>46.0</v>
      </c>
    </row>
    <row r="1442" ht="14.25" customHeight="1">
      <c r="A1442" s="70" t="s">
        <v>4447</v>
      </c>
      <c r="B1442" s="68">
        <v>742.0</v>
      </c>
      <c r="C1442" s="69">
        <v>1.0</v>
      </c>
      <c r="D1442" s="69">
        <v>35.0</v>
      </c>
      <c r="E1442" s="70" t="s">
        <v>5588</v>
      </c>
      <c r="F1442" s="69">
        <v>551.0</v>
      </c>
      <c r="G1442" s="69">
        <v>408.0</v>
      </c>
      <c r="H1442" s="69">
        <v>24.0</v>
      </c>
    </row>
    <row r="1443" ht="14.25" customHeight="1">
      <c r="A1443" s="70" t="s">
        <v>4447</v>
      </c>
      <c r="B1443" s="68">
        <v>742.0</v>
      </c>
      <c r="C1443" s="69">
        <v>1.0</v>
      </c>
      <c r="D1443" s="69">
        <v>36.0</v>
      </c>
      <c r="E1443" s="70" t="s">
        <v>5589</v>
      </c>
      <c r="F1443" s="69">
        <v>554.0</v>
      </c>
      <c r="G1443" s="69">
        <v>428.0</v>
      </c>
      <c r="H1443" s="69">
        <v>17.0</v>
      </c>
    </row>
    <row r="1444" ht="14.25" customHeight="1">
      <c r="A1444" s="70" t="s">
        <v>4447</v>
      </c>
      <c r="B1444" s="68">
        <v>742.0</v>
      </c>
      <c r="C1444" s="69">
        <v>1.0</v>
      </c>
      <c r="D1444" s="69">
        <v>40.0</v>
      </c>
      <c r="E1444" s="70" t="s">
        <v>4931</v>
      </c>
      <c r="F1444" s="69">
        <v>387.0</v>
      </c>
      <c r="G1444" s="69">
        <v>139.0</v>
      </c>
      <c r="H1444" s="69">
        <v>31.0</v>
      </c>
    </row>
    <row r="1445" ht="14.25" customHeight="1">
      <c r="A1445" s="70" t="s">
        <v>4447</v>
      </c>
      <c r="B1445" s="68">
        <v>742.0</v>
      </c>
      <c r="C1445" s="69">
        <v>1.0</v>
      </c>
      <c r="D1445" s="69">
        <v>43.0</v>
      </c>
      <c r="E1445" s="70" t="s">
        <v>5590</v>
      </c>
      <c r="F1445" s="69">
        <v>4.0</v>
      </c>
      <c r="G1445" s="69">
        <v>4.0</v>
      </c>
      <c r="H1445" s="69">
        <v>0.0</v>
      </c>
    </row>
    <row r="1446" ht="14.25" customHeight="1">
      <c r="A1446" s="70" t="s">
        <v>4447</v>
      </c>
      <c r="B1446" s="68">
        <v>742.0</v>
      </c>
      <c r="C1446" s="69">
        <v>1.0</v>
      </c>
      <c r="D1446" s="69">
        <v>51.0</v>
      </c>
      <c r="E1446" s="70" t="s">
        <v>5591</v>
      </c>
      <c r="F1446" s="69">
        <v>823.0</v>
      </c>
      <c r="G1446" s="69">
        <v>364.0</v>
      </c>
      <c r="H1446" s="69">
        <v>59.0</v>
      </c>
    </row>
    <row r="1447" ht="14.25" customHeight="1">
      <c r="A1447" s="70" t="s">
        <v>4447</v>
      </c>
      <c r="B1447" s="68">
        <v>742.0</v>
      </c>
      <c r="C1447" s="69">
        <v>1.0</v>
      </c>
      <c r="D1447" s="69">
        <v>52.0</v>
      </c>
      <c r="E1447" s="70" t="s">
        <v>5592</v>
      </c>
      <c r="F1447" s="69">
        <v>829.0</v>
      </c>
      <c r="G1447" s="69">
        <v>475.0</v>
      </c>
      <c r="H1447" s="69">
        <v>64.0</v>
      </c>
    </row>
    <row r="1448" ht="14.25" customHeight="1">
      <c r="A1448" s="70" t="s">
        <v>4447</v>
      </c>
      <c r="B1448" s="68">
        <v>742.0</v>
      </c>
      <c r="C1448" s="69">
        <v>1.0</v>
      </c>
      <c r="D1448" s="69">
        <v>54.0</v>
      </c>
      <c r="E1448" s="70" t="s">
        <v>5593</v>
      </c>
      <c r="F1448" s="69">
        <v>910.0</v>
      </c>
      <c r="G1448" s="69">
        <v>466.0</v>
      </c>
      <c r="H1448" s="69">
        <v>48.0</v>
      </c>
    </row>
    <row r="1449" ht="14.25" customHeight="1">
      <c r="A1449" s="70" t="s">
        <v>4447</v>
      </c>
      <c r="B1449" s="68">
        <v>742.0</v>
      </c>
      <c r="C1449" s="69">
        <v>1.0</v>
      </c>
      <c r="D1449" s="69">
        <v>57.0</v>
      </c>
      <c r="E1449" s="70" t="s">
        <v>5594</v>
      </c>
      <c r="F1449" s="69">
        <v>1327.0</v>
      </c>
      <c r="G1449" s="69">
        <v>614.0</v>
      </c>
      <c r="H1449" s="69">
        <v>98.0</v>
      </c>
    </row>
    <row r="1450" ht="14.25" customHeight="1">
      <c r="A1450" s="70" t="s">
        <v>4447</v>
      </c>
      <c r="B1450" s="68">
        <v>742.0</v>
      </c>
      <c r="C1450" s="69">
        <v>1.0</v>
      </c>
      <c r="D1450" s="69">
        <v>59.0</v>
      </c>
      <c r="E1450" s="70" t="s">
        <v>5595</v>
      </c>
      <c r="F1450" s="69">
        <v>1541.0</v>
      </c>
      <c r="G1450" s="69">
        <v>737.0</v>
      </c>
      <c r="H1450" s="69">
        <v>66.0</v>
      </c>
    </row>
    <row r="1451" ht="14.25" customHeight="1">
      <c r="A1451" s="70" t="s">
        <v>4447</v>
      </c>
      <c r="B1451" s="68">
        <v>742.0</v>
      </c>
      <c r="C1451" s="69">
        <v>1.0</v>
      </c>
      <c r="D1451" s="69">
        <v>62.0</v>
      </c>
      <c r="E1451" s="70" t="s">
        <v>2818</v>
      </c>
      <c r="F1451" s="69">
        <v>41.0</v>
      </c>
      <c r="G1451" s="69">
        <v>25.0</v>
      </c>
      <c r="H1451" s="69">
        <v>2.0</v>
      </c>
    </row>
    <row r="1452" ht="14.25" customHeight="1">
      <c r="A1452" s="70" t="s">
        <v>4447</v>
      </c>
      <c r="B1452" s="68">
        <v>742.0</v>
      </c>
      <c r="C1452" s="69">
        <v>1.0</v>
      </c>
      <c r="D1452" s="69">
        <v>65.0</v>
      </c>
      <c r="E1452" s="70" t="s">
        <v>5596</v>
      </c>
      <c r="F1452" s="69">
        <v>233.0</v>
      </c>
      <c r="G1452" s="69">
        <v>116.0</v>
      </c>
      <c r="H1452" s="69">
        <v>3.0</v>
      </c>
    </row>
    <row r="1453" ht="14.25" customHeight="1">
      <c r="A1453" s="70" t="s">
        <v>4447</v>
      </c>
      <c r="B1453" s="68">
        <v>742.0</v>
      </c>
      <c r="C1453" s="69">
        <v>1.0</v>
      </c>
      <c r="D1453" s="69">
        <v>66.0</v>
      </c>
      <c r="E1453" s="70" t="s">
        <v>5597</v>
      </c>
      <c r="F1453" s="69">
        <v>22.0</v>
      </c>
      <c r="G1453" s="69">
        <v>22.0</v>
      </c>
      <c r="H1453" s="69">
        <v>0.0</v>
      </c>
    </row>
    <row r="1454" ht="14.25" customHeight="1">
      <c r="A1454" s="70" t="s">
        <v>4447</v>
      </c>
      <c r="B1454" s="68">
        <v>742.0</v>
      </c>
      <c r="C1454" s="69">
        <v>1.0</v>
      </c>
      <c r="D1454" s="69">
        <v>67.0</v>
      </c>
      <c r="E1454" s="70" t="s">
        <v>2821</v>
      </c>
      <c r="F1454" s="69">
        <v>17.0</v>
      </c>
      <c r="G1454" s="69">
        <v>6.0</v>
      </c>
      <c r="H1454" s="69">
        <v>0.0</v>
      </c>
    </row>
    <row r="1455" ht="14.25" customHeight="1">
      <c r="A1455" s="70" t="s">
        <v>4447</v>
      </c>
      <c r="B1455" s="68">
        <v>742.0</v>
      </c>
      <c r="C1455" s="69">
        <v>1.0</v>
      </c>
      <c r="D1455" s="69">
        <v>72.0</v>
      </c>
      <c r="E1455" s="70" t="s">
        <v>5598</v>
      </c>
      <c r="F1455" s="69">
        <v>26.0</v>
      </c>
      <c r="G1455" s="69">
        <v>20.0</v>
      </c>
      <c r="H1455" s="69">
        <v>1.0</v>
      </c>
    </row>
    <row r="1456" ht="14.25" customHeight="1">
      <c r="A1456" s="70" t="s">
        <v>4447</v>
      </c>
      <c r="B1456" s="68">
        <v>743.0</v>
      </c>
      <c r="C1456" s="69">
        <v>1.0</v>
      </c>
      <c r="D1456" s="69">
        <v>10.0</v>
      </c>
      <c r="E1456" s="70" t="s">
        <v>5599</v>
      </c>
      <c r="F1456" s="69">
        <v>347.0</v>
      </c>
      <c r="G1456" s="69">
        <v>71.0</v>
      </c>
      <c r="H1456" s="69">
        <v>37.0</v>
      </c>
    </row>
    <row r="1457" ht="14.25" customHeight="1">
      <c r="A1457" s="70" t="s">
        <v>4447</v>
      </c>
      <c r="B1457" s="68">
        <v>743.0</v>
      </c>
      <c r="C1457" s="69">
        <v>1.0</v>
      </c>
      <c r="D1457" s="69">
        <v>30.0</v>
      </c>
      <c r="E1457" s="70" t="s">
        <v>5600</v>
      </c>
      <c r="F1457" s="69">
        <v>531.0</v>
      </c>
      <c r="G1457" s="69">
        <v>83.0</v>
      </c>
      <c r="H1457" s="69">
        <v>40.0</v>
      </c>
    </row>
    <row r="1458" ht="14.25" customHeight="1">
      <c r="A1458" s="70" t="s">
        <v>4447</v>
      </c>
      <c r="B1458" s="68">
        <v>743.0</v>
      </c>
      <c r="C1458" s="69">
        <v>1.0</v>
      </c>
      <c r="D1458" s="69">
        <v>70.0</v>
      </c>
      <c r="E1458" s="70" t="s">
        <v>2825</v>
      </c>
      <c r="F1458" s="69">
        <v>150.0</v>
      </c>
      <c r="G1458" s="69">
        <v>32.0</v>
      </c>
      <c r="H1458" s="69">
        <v>18.0</v>
      </c>
    </row>
    <row r="1459" ht="14.25" customHeight="1">
      <c r="A1459" s="70" t="s">
        <v>4447</v>
      </c>
      <c r="B1459" s="68">
        <v>745.0</v>
      </c>
      <c r="C1459" s="69">
        <v>1.0</v>
      </c>
      <c r="D1459" s="69">
        <v>10.0</v>
      </c>
      <c r="E1459" s="70" t="s">
        <v>5601</v>
      </c>
      <c r="F1459" s="69">
        <v>486.0</v>
      </c>
      <c r="G1459" s="69">
        <v>74.0</v>
      </c>
      <c r="H1459" s="69">
        <v>47.0</v>
      </c>
    </row>
    <row r="1460" ht="14.25" customHeight="1">
      <c r="A1460" s="70" t="s">
        <v>4447</v>
      </c>
      <c r="B1460" s="68">
        <v>745.0</v>
      </c>
      <c r="C1460" s="69">
        <v>1.0</v>
      </c>
      <c r="D1460" s="69">
        <v>30.0</v>
      </c>
      <c r="E1460" s="70" t="s">
        <v>5602</v>
      </c>
      <c r="F1460" s="69">
        <v>331.0</v>
      </c>
      <c r="G1460" s="69">
        <v>36.0</v>
      </c>
      <c r="H1460" s="69">
        <v>15.0</v>
      </c>
    </row>
    <row r="1461" ht="14.25" customHeight="1">
      <c r="A1461" s="70" t="s">
        <v>4447</v>
      </c>
      <c r="B1461" s="68">
        <v>745.0</v>
      </c>
      <c r="C1461" s="69">
        <v>1.0</v>
      </c>
      <c r="D1461" s="69">
        <v>50.0</v>
      </c>
      <c r="E1461" s="70" t="s">
        <v>2828</v>
      </c>
      <c r="F1461" s="69">
        <v>450.0</v>
      </c>
      <c r="G1461" s="69">
        <v>31.0</v>
      </c>
      <c r="H1461" s="69">
        <v>34.0</v>
      </c>
    </row>
    <row r="1462" ht="14.25" customHeight="1">
      <c r="A1462" s="70" t="s">
        <v>4447</v>
      </c>
      <c r="B1462" s="68">
        <v>745.0</v>
      </c>
      <c r="C1462" s="69">
        <v>1.0</v>
      </c>
      <c r="D1462" s="69">
        <v>60.0</v>
      </c>
      <c r="E1462" s="70" t="s">
        <v>2829</v>
      </c>
      <c r="F1462" s="69">
        <v>519.0</v>
      </c>
      <c r="G1462" s="69">
        <v>43.0</v>
      </c>
      <c r="H1462" s="69">
        <v>38.0</v>
      </c>
    </row>
    <row r="1463" ht="14.25" customHeight="1">
      <c r="A1463" s="70" t="s">
        <v>4447</v>
      </c>
      <c r="B1463" s="68">
        <v>748.0</v>
      </c>
      <c r="C1463" s="69">
        <v>1.0</v>
      </c>
      <c r="D1463" s="69">
        <v>20.0</v>
      </c>
      <c r="E1463" s="70" t="s">
        <v>5603</v>
      </c>
      <c r="F1463" s="69">
        <v>1372.0</v>
      </c>
      <c r="G1463" s="69">
        <v>75.0</v>
      </c>
      <c r="H1463" s="69">
        <v>61.0</v>
      </c>
    </row>
    <row r="1464" ht="14.25" customHeight="1">
      <c r="A1464" s="70" t="s">
        <v>4447</v>
      </c>
      <c r="B1464" s="68">
        <v>748.0</v>
      </c>
      <c r="C1464" s="69">
        <v>1.0</v>
      </c>
      <c r="D1464" s="69">
        <v>40.0</v>
      </c>
      <c r="E1464" s="70" t="s">
        <v>5604</v>
      </c>
      <c r="F1464" s="69">
        <v>614.0</v>
      </c>
      <c r="G1464" s="69">
        <v>55.0</v>
      </c>
      <c r="H1464" s="69">
        <v>30.0</v>
      </c>
    </row>
    <row r="1465" ht="14.25" customHeight="1">
      <c r="A1465" s="70" t="s">
        <v>4447</v>
      </c>
      <c r="B1465" s="68">
        <v>748.0</v>
      </c>
      <c r="C1465" s="69">
        <v>1.0</v>
      </c>
      <c r="D1465" s="69">
        <v>50.0</v>
      </c>
      <c r="E1465" s="70" t="s">
        <v>5605</v>
      </c>
      <c r="F1465" s="69">
        <v>982.0</v>
      </c>
      <c r="G1465" s="69">
        <v>89.0</v>
      </c>
      <c r="H1465" s="69">
        <v>40.0</v>
      </c>
    </row>
    <row r="1466" ht="14.25" customHeight="1">
      <c r="A1466" s="70" t="s">
        <v>4447</v>
      </c>
      <c r="B1466" s="68">
        <v>748.0</v>
      </c>
      <c r="C1466" s="69">
        <v>1.0</v>
      </c>
      <c r="D1466" s="69">
        <v>60.0</v>
      </c>
      <c r="E1466" s="70" t="s">
        <v>5606</v>
      </c>
      <c r="F1466" s="69">
        <v>295.0</v>
      </c>
      <c r="G1466" s="69">
        <v>26.0</v>
      </c>
      <c r="H1466" s="69">
        <v>9.0</v>
      </c>
    </row>
    <row r="1467" ht="14.25" customHeight="1">
      <c r="A1467" s="70" t="s">
        <v>4447</v>
      </c>
      <c r="B1467" s="68">
        <v>748.0</v>
      </c>
      <c r="C1467" s="69">
        <v>1.0</v>
      </c>
      <c r="D1467" s="69">
        <v>90.0</v>
      </c>
      <c r="E1467" s="70" t="s">
        <v>2834</v>
      </c>
      <c r="F1467" s="69">
        <v>896.0</v>
      </c>
      <c r="G1467" s="69">
        <v>77.0</v>
      </c>
      <c r="H1467" s="69">
        <v>42.0</v>
      </c>
    </row>
    <row r="1468" ht="14.25" customHeight="1">
      <c r="A1468" s="70" t="s">
        <v>4447</v>
      </c>
      <c r="B1468" s="68">
        <v>750.0</v>
      </c>
      <c r="C1468" s="69">
        <v>1.0</v>
      </c>
      <c r="D1468" s="69">
        <v>10.0</v>
      </c>
      <c r="E1468" s="70" t="s">
        <v>5607</v>
      </c>
      <c r="F1468" s="69">
        <v>127.0</v>
      </c>
      <c r="G1468" s="69">
        <v>17.0</v>
      </c>
      <c r="H1468" s="69">
        <v>9.0</v>
      </c>
    </row>
    <row r="1469" ht="14.25" customHeight="1">
      <c r="A1469" s="70" t="s">
        <v>4447</v>
      </c>
      <c r="B1469" s="68">
        <v>750.0</v>
      </c>
      <c r="C1469" s="69">
        <v>1.0</v>
      </c>
      <c r="D1469" s="69">
        <v>20.0</v>
      </c>
      <c r="E1469" s="70" t="s">
        <v>5608</v>
      </c>
      <c r="F1469" s="69">
        <v>132.0</v>
      </c>
      <c r="G1469" s="69">
        <v>23.0</v>
      </c>
      <c r="H1469" s="69">
        <v>16.0</v>
      </c>
    </row>
    <row r="1470" ht="14.25" customHeight="1">
      <c r="A1470" s="70" t="s">
        <v>4447</v>
      </c>
      <c r="B1470" s="68">
        <v>750.0</v>
      </c>
      <c r="C1470" s="69">
        <v>1.0</v>
      </c>
      <c r="D1470" s="69">
        <v>30.0</v>
      </c>
      <c r="E1470" s="70" t="s">
        <v>5609</v>
      </c>
      <c r="F1470" s="69">
        <v>578.0</v>
      </c>
      <c r="G1470" s="69">
        <v>107.0</v>
      </c>
      <c r="H1470" s="69">
        <v>31.0</v>
      </c>
    </row>
    <row r="1471" ht="14.25" customHeight="1">
      <c r="A1471" s="70" t="s">
        <v>4447</v>
      </c>
      <c r="B1471" s="68">
        <v>750.0</v>
      </c>
      <c r="C1471" s="69">
        <v>1.0</v>
      </c>
      <c r="D1471" s="69">
        <v>50.0</v>
      </c>
      <c r="E1471" s="70" t="s">
        <v>5610</v>
      </c>
      <c r="F1471" s="69">
        <v>850.0</v>
      </c>
      <c r="G1471" s="69">
        <v>83.0</v>
      </c>
      <c r="H1471" s="69">
        <v>37.0</v>
      </c>
    </row>
    <row r="1472" ht="14.25" customHeight="1">
      <c r="A1472" s="70" t="s">
        <v>4447</v>
      </c>
      <c r="B1472" s="68">
        <v>750.0</v>
      </c>
      <c r="C1472" s="69">
        <v>1.0</v>
      </c>
      <c r="D1472" s="69">
        <v>60.0</v>
      </c>
      <c r="E1472" s="70" t="s">
        <v>5611</v>
      </c>
      <c r="F1472" s="69">
        <v>589.0</v>
      </c>
      <c r="G1472" s="69">
        <v>73.0</v>
      </c>
      <c r="H1472" s="69">
        <v>47.0</v>
      </c>
    </row>
    <row r="1473" ht="14.25" customHeight="1">
      <c r="A1473" s="70" t="s">
        <v>4447</v>
      </c>
      <c r="B1473" s="68">
        <v>750.0</v>
      </c>
      <c r="C1473" s="69">
        <v>1.0</v>
      </c>
      <c r="D1473" s="69">
        <v>70.0</v>
      </c>
      <c r="E1473" s="70" t="s">
        <v>5612</v>
      </c>
      <c r="F1473" s="69">
        <v>23.0</v>
      </c>
      <c r="G1473" s="69">
        <v>5.0</v>
      </c>
      <c r="H1473" s="69">
        <v>3.0</v>
      </c>
    </row>
    <row r="1474" ht="14.25" customHeight="1">
      <c r="A1474" s="70" t="s">
        <v>4447</v>
      </c>
      <c r="B1474" s="68">
        <v>756.0</v>
      </c>
      <c r="C1474" s="69">
        <v>1.0</v>
      </c>
      <c r="D1474" s="69">
        <v>10.0</v>
      </c>
      <c r="E1474" s="70" t="s">
        <v>5613</v>
      </c>
      <c r="F1474" s="69">
        <v>421.0</v>
      </c>
      <c r="G1474" s="69">
        <v>73.0</v>
      </c>
      <c r="H1474" s="69">
        <v>44.0</v>
      </c>
    </row>
    <row r="1475" ht="14.25" customHeight="1">
      <c r="A1475" s="70" t="s">
        <v>4447</v>
      </c>
      <c r="B1475" s="68">
        <v>756.0</v>
      </c>
      <c r="C1475" s="69">
        <v>1.0</v>
      </c>
      <c r="D1475" s="69">
        <v>20.0</v>
      </c>
      <c r="E1475" s="70" t="s">
        <v>5614</v>
      </c>
      <c r="F1475" s="69">
        <v>375.0</v>
      </c>
      <c r="G1475" s="69">
        <v>61.0</v>
      </c>
      <c r="H1475" s="69">
        <v>36.0</v>
      </c>
    </row>
    <row r="1476" ht="14.25" customHeight="1">
      <c r="A1476" s="70" t="s">
        <v>4447</v>
      </c>
      <c r="B1476" s="68">
        <v>761.0</v>
      </c>
      <c r="C1476" s="69">
        <v>1.0</v>
      </c>
      <c r="D1476" s="69">
        <v>150.0</v>
      </c>
      <c r="E1476" s="70" t="s">
        <v>5615</v>
      </c>
      <c r="F1476" s="69">
        <v>1521.0</v>
      </c>
      <c r="G1476" s="69">
        <v>332.0</v>
      </c>
      <c r="H1476" s="69">
        <v>103.0</v>
      </c>
    </row>
    <row r="1477" ht="14.25" customHeight="1">
      <c r="A1477" s="70" t="s">
        <v>4447</v>
      </c>
      <c r="B1477" s="68">
        <v>761.0</v>
      </c>
      <c r="C1477" s="69">
        <v>1.0</v>
      </c>
      <c r="D1477" s="69">
        <v>151.0</v>
      </c>
      <c r="E1477" s="70" t="s">
        <v>2844</v>
      </c>
      <c r="F1477" s="69">
        <v>1098.0</v>
      </c>
      <c r="G1477" s="69">
        <v>357.0</v>
      </c>
      <c r="H1477" s="69">
        <v>96.0</v>
      </c>
    </row>
    <row r="1478" ht="14.25" customHeight="1">
      <c r="A1478" s="70" t="s">
        <v>4447</v>
      </c>
      <c r="B1478" s="68">
        <v>761.0</v>
      </c>
      <c r="C1478" s="69">
        <v>1.0</v>
      </c>
      <c r="D1478" s="69">
        <v>610.0</v>
      </c>
      <c r="E1478" s="70" t="s">
        <v>5616</v>
      </c>
      <c r="F1478" s="69">
        <v>93.0</v>
      </c>
      <c r="G1478" s="69">
        <v>49.0</v>
      </c>
      <c r="H1478" s="69">
        <v>10.0</v>
      </c>
    </row>
    <row r="1479" ht="14.25" customHeight="1">
      <c r="A1479" s="70" t="s">
        <v>4447</v>
      </c>
      <c r="B1479" s="68">
        <v>761.0</v>
      </c>
      <c r="C1479" s="69">
        <v>1.0</v>
      </c>
      <c r="D1479" s="69">
        <v>901.0</v>
      </c>
      <c r="E1479" s="70" t="s">
        <v>4544</v>
      </c>
      <c r="F1479" s="69">
        <v>550.0</v>
      </c>
      <c r="G1479" s="69">
        <v>135.0</v>
      </c>
      <c r="H1479" s="69">
        <v>44.0</v>
      </c>
    </row>
    <row r="1480" ht="14.25" customHeight="1">
      <c r="A1480" s="70" t="s">
        <v>4447</v>
      </c>
      <c r="B1480" s="68">
        <v>761.0</v>
      </c>
      <c r="C1480" s="69">
        <v>1.0</v>
      </c>
      <c r="D1480" s="69">
        <v>902.0</v>
      </c>
      <c r="E1480" s="70" t="s">
        <v>4546</v>
      </c>
      <c r="F1480" s="69">
        <v>526.0</v>
      </c>
      <c r="G1480" s="69">
        <v>213.0</v>
      </c>
      <c r="H1480" s="69">
        <v>30.0</v>
      </c>
    </row>
    <row r="1481" ht="14.25" customHeight="1">
      <c r="A1481" s="70" t="s">
        <v>4447</v>
      </c>
      <c r="B1481" s="68">
        <v>761.0</v>
      </c>
      <c r="C1481" s="69">
        <v>1.0</v>
      </c>
      <c r="D1481" s="69">
        <v>903.0</v>
      </c>
      <c r="E1481" s="70" t="s">
        <v>5617</v>
      </c>
      <c r="F1481" s="69">
        <v>79.0</v>
      </c>
      <c r="G1481" s="69">
        <v>36.0</v>
      </c>
      <c r="H1481" s="69">
        <v>2.0</v>
      </c>
    </row>
    <row r="1482" ht="14.25" customHeight="1">
      <c r="A1482" s="70" t="s">
        <v>4447</v>
      </c>
      <c r="B1482" s="68">
        <v>761.0</v>
      </c>
      <c r="C1482" s="69">
        <v>1.0</v>
      </c>
      <c r="D1482" s="69">
        <v>904.0</v>
      </c>
      <c r="E1482" s="70" t="s">
        <v>4649</v>
      </c>
      <c r="F1482" s="69">
        <v>504.0</v>
      </c>
      <c r="G1482" s="69">
        <v>149.0</v>
      </c>
      <c r="H1482" s="69">
        <v>29.0</v>
      </c>
    </row>
    <row r="1483" ht="14.25" customHeight="1">
      <c r="A1483" s="70" t="s">
        <v>4447</v>
      </c>
      <c r="B1483" s="68">
        <v>761.0</v>
      </c>
      <c r="C1483" s="69">
        <v>1.0</v>
      </c>
      <c r="D1483" s="69">
        <v>905.0</v>
      </c>
      <c r="E1483" s="70" t="s">
        <v>4552</v>
      </c>
      <c r="F1483" s="69">
        <v>451.0</v>
      </c>
      <c r="G1483" s="69">
        <v>241.0</v>
      </c>
      <c r="H1483" s="69">
        <v>52.0</v>
      </c>
    </row>
    <row r="1484" ht="14.25" customHeight="1">
      <c r="A1484" s="70" t="s">
        <v>4447</v>
      </c>
      <c r="B1484" s="68">
        <v>761.0</v>
      </c>
      <c r="C1484" s="69">
        <v>1.0</v>
      </c>
      <c r="D1484" s="69">
        <v>908.0</v>
      </c>
      <c r="E1484" s="70" t="s">
        <v>2847</v>
      </c>
      <c r="F1484" s="69">
        <v>81.0</v>
      </c>
      <c r="G1484" s="69">
        <v>38.0</v>
      </c>
      <c r="H1484" s="69">
        <v>7.0</v>
      </c>
    </row>
    <row r="1485" ht="14.25" customHeight="1">
      <c r="A1485" s="70" t="s">
        <v>4447</v>
      </c>
      <c r="B1485" s="68">
        <v>763.0</v>
      </c>
      <c r="C1485" s="69">
        <v>1.0</v>
      </c>
      <c r="D1485" s="69">
        <v>10.0</v>
      </c>
      <c r="E1485" s="70" t="s">
        <v>5618</v>
      </c>
      <c r="F1485" s="69">
        <v>475.0</v>
      </c>
      <c r="G1485" s="69">
        <v>103.0</v>
      </c>
      <c r="H1485" s="69">
        <v>24.0</v>
      </c>
    </row>
    <row r="1486" ht="14.25" customHeight="1">
      <c r="A1486" s="70" t="s">
        <v>4447</v>
      </c>
      <c r="B1486" s="68">
        <v>763.0</v>
      </c>
      <c r="C1486" s="69">
        <v>1.0</v>
      </c>
      <c r="D1486" s="69">
        <v>20.0</v>
      </c>
      <c r="E1486" s="70" t="s">
        <v>5619</v>
      </c>
      <c r="F1486" s="69">
        <v>419.0</v>
      </c>
      <c r="G1486" s="69">
        <v>76.0</v>
      </c>
      <c r="H1486" s="69">
        <v>15.0</v>
      </c>
    </row>
    <row r="1487" ht="14.25" customHeight="1">
      <c r="A1487" s="70" t="s">
        <v>4447</v>
      </c>
      <c r="B1487" s="68">
        <v>768.0</v>
      </c>
      <c r="C1487" s="69">
        <v>1.0</v>
      </c>
      <c r="D1487" s="69">
        <v>10.0</v>
      </c>
      <c r="E1487" s="70" t="s">
        <v>5620</v>
      </c>
      <c r="F1487" s="69">
        <v>220.0</v>
      </c>
      <c r="G1487" s="69">
        <v>36.0</v>
      </c>
      <c r="H1487" s="69">
        <v>23.0</v>
      </c>
    </row>
    <row r="1488" ht="14.25" customHeight="1">
      <c r="A1488" s="70" t="s">
        <v>4447</v>
      </c>
      <c r="B1488" s="68">
        <v>768.0</v>
      </c>
      <c r="C1488" s="69">
        <v>1.0</v>
      </c>
      <c r="D1488" s="69">
        <v>20.0</v>
      </c>
      <c r="E1488" s="70" t="s">
        <v>5621</v>
      </c>
      <c r="F1488" s="69">
        <v>191.0</v>
      </c>
      <c r="G1488" s="69">
        <v>30.0</v>
      </c>
      <c r="H1488" s="69">
        <v>16.0</v>
      </c>
    </row>
    <row r="1489" ht="14.25" customHeight="1">
      <c r="A1489" s="70" t="s">
        <v>4447</v>
      </c>
      <c r="B1489" s="68">
        <v>771.0</v>
      </c>
      <c r="C1489" s="69">
        <v>1.0</v>
      </c>
      <c r="D1489" s="69">
        <v>2.0</v>
      </c>
      <c r="E1489" s="70" t="s">
        <v>5622</v>
      </c>
      <c r="F1489" s="69">
        <v>93.0</v>
      </c>
      <c r="G1489" s="69">
        <v>19.0</v>
      </c>
      <c r="H1489" s="69">
        <v>4.0</v>
      </c>
    </row>
    <row r="1490" ht="14.25" customHeight="1">
      <c r="A1490" s="70" t="s">
        <v>4447</v>
      </c>
      <c r="B1490" s="68">
        <v>771.0</v>
      </c>
      <c r="C1490" s="69">
        <v>1.0</v>
      </c>
      <c r="D1490" s="69">
        <v>3.0</v>
      </c>
      <c r="E1490" s="70" t="s">
        <v>5623</v>
      </c>
      <c r="F1490" s="69">
        <v>63.0</v>
      </c>
      <c r="G1490" s="69">
        <v>18.0</v>
      </c>
      <c r="H1490" s="69">
        <v>11.0</v>
      </c>
    </row>
    <row r="1491" ht="14.25" customHeight="1">
      <c r="A1491" s="70" t="s">
        <v>4447</v>
      </c>
      <c r="B1491" s="68">
        <v>775.0</v>
      </c>
      <c r="C1491" s="69">
        <v>1.0</v>
      </c>
      <c r="D1491" s="69">
        <v>30.0</v>
      </c>
      <c r="E1491" s="70" t="s">
        <v>5624</v>
      </c>
      <c r="F1491" s="69">
        <v>395.0</v>
      </c>
      <c r="G1491" s="69">
        <v>90.0</v>
      </c>
      <c r="H1491" s="69">
        <v>50.0</v>
      </c>
    </row>
    <row r="1492" ht="14.25" customHeight="1">
      <c r="A1492" s="70" t="s">
        <v>4447</v>
      </c>
      <c r="B1492" s="68">
        <v>775.0</v>
      </c>
      <c r="C1492" s="69">
        <v>1.0</v>
      </c>
      <c r="D1492" s="69">
        <v>50.0</v>
      </c>
      <c r="E1492" s="70" t="s">
        <v>5625</v>
      </c>
      <c r="F1492" s="69">
        <v>347.0</v>
      </c>
      <c r="G1492" s="69">
        <v>71.0</v>
      </c>
      <c r="H1492" s="69">
        <v>34.0</v>
      </c>
    </row>
    <row r="1493" ht="14.25" customHeight="1">
      <c r="A1493" s="70" t="s">
        <v>4447</v>
      </c>
      <c r="B1493" s="68">
        <v>777.0</v>
      </c>
      <c r="C1493" s="69">
        <v>1.0</v>
      </c>
      <c r="D1493" s="69">
        <v>101.0</v>
      </c>
      <c r="E1493" s="70" t="s">
        <v>5626</v>
      </c>
      <c r="F1493" s="69">
        <v>399.0</v>
      </c>
      <c r="G1493" s="69">
        <v>99.0</v>
      </c>
      <c r="H1493" s="69">
        <v>34.0</v>
      </c>
    </row>
    <row r="1494" ht="14.25" customHeight="1">
      <c r="A1494" s="70" t="s">
        <v>4447</v>
      </c>
      <c r="B1494" s="68">
        <v>777.0</v>
      </c>
      <c r="C1494" s="69">
        <v>1.0</v>
      </c>
      <c r="D1494" s="69">
        <v>103.0</v>
      </c>
      <c r="E1494" s="70" t="s">
        <v>5627</v>
      </c>
      <c r="F1494" s="69">
        <v>370.0</v>
      </c>
      <c r="G1494" s="69">
        <v>120.0</v>
      </c>
      <c r="H1494" s="69">
        <v>37.0</v>
      </c>
    </row>
    <row r="1495" ht="14.25" customHeight="1">
      <c r="A1495" s="70" t="s">
        <v>4447</v>
      </c>
      <c r="B1495" s="68">
        <v>777.0</v>
      </c>
      <c r="C1495" s="69">
        <v>1.0</v>
      </c>
      <c r="D1495" s="69">
        <v>107.0</v>
      </c>
      <c r="E1495" s="70" t="s">
        <v>5628</v>
      </c>
      <c r="F1495" s="69">
        <v>18.0</v>
      </c>
      <c r="G1495" s="69">
        <v>4.0</v>
      </c>
      <c r="H1495" s="69">
        <v>2.0</v>
      </c>
    </row>
    <row r="1496" ht="14.25" customHeight="1">
      <c r="A1496" s="70" t="s">
        <v>4447</v>
      </c>
      <c r="B1496" s="68">
        <v>777.0</v>
      </c>
      <c r="C1496" s="69">
        <v>1.0</v>
      </c>
      <c r="D1496" s="69">
        <v>110.0</v>
      </c>
      <c r="E1496" s="70" t="s">
        <v>5629</v>
      </c>
      <c r="F1496" s="69">
        <v>18.0</v>
      </c>
      <c r="G1496" s="69">
        <v>18.0</v>
      </c>
      <c r="H1496" s="69">
        <v>0.0</v>
      </c>
    </row>
    <row r="1497" ht="14.25" customHeight="1">
      <c r="A1497" s="70" t="s">
        <v>4447</v>
      </c>
      <c r="B1497" s="68">
        <v>786.0</v>
      </c>
      <c r="C1497" s="69">
        <v>1.0</v>
      </c>
      <c r="D1497" s="69">
        <v>10.0</v>
      </c>
      <c r="E1497" s="70" t="s">
        <v>5630</v>
      </c>
      <c r="F1497" s="69">
        <v>273.0</v>
      </c>
      <c r="G1497" s="69">
        <v>76.0</v>
      </c>
      <c r="H1497" s="69">
        <v>48.0</v>
      </c>
    </row>
    <row r="1498" ht="14.25" customHeight="1">
      <c r="A1498" s="70" t="s">
        <v>4447</v>
      </c>
      <c r="B1498" s="68">
        <v>786.0</v>
      </c>
      <c r="C1498" s="69">
        <v>1.0</v>
      </c>
      <c r="D1498" s="69">
        <v>20.0</v>
      </c>
      <c r="E1498" s="70" t="s">
        <v>5631</v>
      </c>
      <c r="F1498" s="69">
        <v>256.0</v>
      </c>
      <c r="G1498" s="69">
        <v>70.0</v>
      </c>
      <c r="H1498" s="69">
        <v>36.0</v>
      </c>
    </row>
    <row r="1499" ht="14.25" customHeight="1">
      <c r="A1499" s="70" t="s">
        <v>4447</v>
      </c>
      <c r="B1499" s="68">
        <v>787.0</v>
      </c>
      <c r="C1499" s="69">
        <v>1.0</v>
      </c>
      <c r="D1499" s="69">
        <v>10.0</v>
      </c>
      <c r="E1499" s="70" t="s">
        <v>5632</v>
      </c>
      <c r="F1499" s="69">
        <v>269.0</v>
      </c>
      <c r="G1499" s="69">
        <v>86.0</v>
      </c>
      <c r="H1499" s="69">
        <v>45.0</v>
      </c>
    </row>
    <row r="1500" ht="14.25" customHeight="1">
      <c r="A1500" s="70" t="s">
        <v>4447</v>
      </c>
      <c r="B1500" s="68">
        <v>787.0</v>
      </c>
      <c r="C1500" s="69">
        <v>1.0</v>
      </c>
      <c r="D1500" s="69">
        <v>20.0</v>
      </c>
      <c r="E1500" s="70" t="s">
        <v>5633</v>
      </c>
      <c r="F1500" s="69">
        <v>262.0</v>
      </c>
      <c r="G1500" s="69">
        <v>66.0</v>
      </c>
      <c r="H1500" s="69">
        <v>42.0</v>
      </c>
    </row>
    <row r="1501" ht="14.25" customHeight="1">
      <c r="A1501" s="70" t="s">
        <v>4447</v>
      </c>
      <c r="B1501" s="68">
        <v>801.0</v>
      </c>
      <c r="C1501" s="69">
        <v>1.0</v>
      </c>
      <c r="D1501" s="69">
        <v>10.0</v>
      </c>
      <c r="E1501" s="70" t="s">
        <v>5634</v>
      </c>
      <c r="F1501" s="69">
        <v>111.0</v>
      </c>
      <c r="G1501" s="69">
        <v>64.0</v>
      </c>
      <c r="H1501" s="69">
        <v>14.0</v>
      </c>
    </row>
    <row r="1502" ht="14.25" customHeight="1">
      <c r="A1502" s="70" t="s">
        <v>4447</v>
      </c>
      <c r="B1502" s="68">
        <v>801.0</v>
      </c>
      <c r="C1502" s="69">
        <v>1.0</v>
      </c>
      <c r="D1502" s="69">
        <v>20.0</v>
      </c>
      <c r="E1502" s="70" t="s">
        <v>5635</v>
      </c>
      <c r="F1502" s="69">
        <v>64.0</v>
      </c>
      <c r="G1502" s="69">
        <v>32.0</v>
      </c>
      <c r="H1502" s="69">
        <v>11.0</v>
      </c>
    </row>
    <row r="1503" ht="14.25" customHeight="1">
      <c r="A1503" s="70" t="s">
        <v>4447</v>
      </c>
      <c r="B1503" s="68">
        <v>803.0</v>
      </c>
      <c r="C1503" s="69">
        <v>1.0</v>
      </c>
      <c r="D1503" s="69">
        <v>1.0</v>
      </c>
      <c r="E1503" s="70" t="s">
        <v>5636</v>
      </c>
      <c r="F1503" s="69">
        <v>159.0</v>
      </c>
      <c r="G1503" s="69">
        <v>42.0</v>
      </c>
      <c r="H1503" s="69">
        <v>9.0</v>
      </c>
    </row>
    <row r="1504" ht="14.25" customHeight="1">
      <c r="A1504" s="70" t="s">
        <v>4447</v>
      </c>
      <c r="B1504" s="68">
        <v>803.0</v>
      </c>
      <c r="C1504" s="69">
        <v>1.0</v>
      </c>
      <c r="D1504" s="69">
        <v>2.0</v>
      </c>
      <c r="E1504" s="70" t="s">
        <v>5637</v>
      </c>
      <c r="F1504" s="69">
        <v>205.0</v>
      </c>
      <c r="G1504" s="69">
        <v>52.0</v>
      </c>
      <c r="H1504" s="69">
        <v>4.0</v>
      </c>
    </row>
    <row r="1505" ht="14.25" customHeight="1">
      <c r="A1505" s="70" t="s">
        <v>4447</v>
      </c>
      <c r="B1505" s="68">
        <v>811.0</v>
      </c>
      <c r="C1505" s="69">
        <v>1.0</v>
      </c>
      <c r="D1505" s="69">
        <v>30.0</v>
      </c>
      <c r="E1505" s="70" t="s">
        <v>5638</v>
      </c>
      <c r="F1505" s="69">
        <v>204.0</v>
      </c>
      <c r="G1505" s="69">
        <v>50.0</v>
      </c>
      <c r="H1505" s="69">
        <v>24.0</v>
      </c>
    </row>
    <row r="1506" ht="14.25" customHeight="1">
      <c r="A1506" s="70" t="s">
        <v>4447</v>
      </c>
      <c r="B1506" s="68">
        <v>811.0</v>
      </c>
      <c r="C1506" s="69">
        <v>1.0</v>
      </c>
      <c r="D1506" s="69">
        <v>40.0</v>
      </c>
      <c r="E1506" s="70" t="s">
        <v>5639</v>
      </c>
      <c r="F1506" s="69">
        <v>258.0</v>
      </c>
      <c r="G1506" s="69">
        <v>42.0</v>
      </c>
      <c r="H1506" s="69">
        <v>29.0</v>
      </c>
    </row>
    <row r="1507" ht="14.25" customHeight="1">
      <c r="A1507" s="70" t="s">
        <v>4447</v>
      </c>
      <c r="B1507" s="68">
        <v>811.0</v>
      </c>
      <c r="C1507" s="69">
        <v>1.0</v>
      </c>
      <c r="D1507" s="69">
        <v>80.0</v>
      </c>
      <c r="E1507" s="70" t="s">
        <v>2870</v>
      </c>
      <c r="F1507" s="69">
        <v>459.0</v>
      </c>
      <c r="G1507" s="69">
        <v>104.0</v>
      </c>
      <c r="H1507" s="69">
        <v>39.0</v>
      </c>
    </row>
    <row r="1508" ht="14.25" customHeight="1">
      <c r="A1508" s="70" t="s">
        <v>4447</v>
      </c>
      <c r="B1508" s="68">
        <v>813.0</v>
      </c>
      <c r="C1508" s="69">
        <v>1.0</v>
      </c>
      <c r="D1508" s="69">
        <v>10.0</v>
      </c>
      <c r="E1508" s="70" t="s">
        <v>5640</v>
      </c>
      <c r="F1508" s="69">
        <v>579.0</v>
      </c>
      <c r="G1508" s="69">
        <v>104.0</v>
      </c>
      <c r="H1508" s="69">
        <v>38.0</v>
      </c>
    </row>
    <row r="1509" ht="14.25" customHeight="1">
      <c r="A1509" s="70" t="s">
        <v>4447</v>
      </c>
      <c r="B1509" s="68">
        <v>813.0</v>
      </c>
      <c r="C1509" s="69">
        <v>1.0</v>
      </c>
      <c r="D1509" s="69">
        <v>40.0</v>
      </c>
      <c r="E1509" s="70" t="s">
        <v>4679</v>
      </c>
      <c r="F1509" s="69">
        <v>587.0</v>
      </c>
      <c r="G1509" s="69">
        <v>89.0</v>
      </c>
      <c r="H1509" s="69">
        <v>24.0</v>
      </c>
    </row>
    <row r="1510" ht="14.25" customHeight="1">
      <c r="A1510" s="70" t="s">
        <v>4447</v>
      </c>
      <c r="B1510" s="68">
        <v>818.0</v>
      </c>
      <c r="C1510" s="69">
        <v>1.0</v>
      </c>
      <c r="D1510" s="69">
        <v>10.0</v>
      </c>
      <c r="E1510" s="70" t="s">
        <v>5641</v>
      </c>
      <c r="F1510" s="69">
        <v>259.0</v>
      </c>
      <c r="G1510" s="69">
        <v>81.0</v>
      </c>
      <c r="H1510" s="69">
        <v>33.0</v>
      </c>
    </row>
    <row r="1511" ht="14.25" customHeight="1">
      <c r="A1511" s="70" t="s">
        <v>4447</v>
      </c>
      <c r="B1511" s="68">
        <v>818.0</v>
      </c>
      <c r="C1511" s="69">
        <v>1.0</v>
      </c>
      <c r="D1511" s="69">
        <v>20.0</v>
      </c>
      <c r="E1511" s="70" t="s">
        <v>5642</v>
      </c>
      <c r="F1511" s="69">
        <v>254.0</v>
      </c>
      <c r="G1511" s="69">
        <v>71.0</v>
      </c>
      <c r="H1511" s="69">
        <v>28.0</v>
      </c>
    </row>
    <row r="1512" ht="14.25" customHeight="1">
      <c r="A1512" s="70" t="s">
        <v>4447</v>
      </c>
      <c r="B1512" s="68">
        <v>820.0</v>
      </c>
      <c r="C1512" s="69">
        <v>1.0</v>
      </c>
      <c r="D1512" s="69">
        <v>1.0</v>
      </c>
      <c r="E1512" s="70" t="s">
        <v>5643</v>
      </c>
      <c r="F1512" s="69">
        <v>221.0</v>
      </c>
      <c r="G1512" s="69">
        <v>66.0</v>
      </c>
      <c r="H1512" s="69">
        <v>23.0</v>
      </c>
    </row>
    <row r="1513" ht="14.25" customHeight="1">
      <c r="A1513" s="70" t="s">
        <v>4447</v>
      </c>
      <c r="B1513" s="68">
        <v>820.0</v>
      </c>
      <c r="C1513" s="69">
        <v>1.0</v>
      </c>
      <c r="D1513" s="69">
        <v>2.0</v>
      </c>
      <c r="E1513" s="70" t="s">
        <v>5644</v>
      </c>
      <c r="F1513" s="69">
        <v>227.0</v>
      </c>
      <c r="G1513" s="69">
        <v>56.0</v>
      </c>
      <c r="H1513" s="69">
        <v>20.0</v>
      </c>
    </row>
    <row r="1514" ht="14.25" customHeight="1">
      <c r="A1514" s="70" t="s">
        <v>4447</v>
      </c>
      <c r="B1514" s="68">
        <v>821.0</v>
      </c>
      <c r="C1514" s="69">
        <v>1.0</v>
      </c>
      <c r="D1514" s="69">
        <v>10.0</v>
      </c>
      <c r="E1514" s="70" t="s">
        <v>5645</v>
      </c>
      <c r="F1514" s="69">
        <v>289.0</v>
      </c>
      <c r="G1514" s="69">
        <v>79.0</v>
      </c>
      <c r="H1514" s="69">
        <v>74.0</v>
      </c>
    </row>
    <row r="1515" ht="14.25" customHeight="1">
      <c r="A1515" s="70" t="s">
        <v>4447</v>
      </c>
      <c r="B1515" s="68">
        <v>821.0</v>
      </c>
      <c r="C1515" s="69">
        <v>1.0</v>
      </c>
      <c r="D1515" s="69">
        <v>20.0</v>
      </c>
      <c r="E1515" s="70" t="s">
        <v>2877</v>
      </c>
      <c r="F1515" s="69">
        <v>280.0</v>
      </c>
      <c r="G1515" s="69">
        <v>87.0</v>
      </c>
      <c r="H1515" s="69">
        <v>57.0</v>
      </c>
    </row>
    <row r="1516" ht="14.25" customHeight="1">
      <c r="A1516" s="70" t="s">
        <v>4447</v>
      </c>
      <c r="B1516" s="68">
        <v>821.0</v>
      </c>
      <c r="C1516" s="69">
        <v>1.0</v>
      </c>
      <c r="D1516" s="69">
        <v>30.0</v>
      </c>
      <c r="E1516" s="70" t="s">
        <v>5646</v>
      </c>
      <c r="F1516" s="69">
        <v>269.0</v>
      </c>
      <c r="G1516" s="69">
        <v>71.0</v>
      </c>
      <c r="H1516" s="69">
        <v>54.0</v>
      </c>
    </row>
    <row r="1517" ht="14.25" customHeight="1">
      <c r="A1517" s="70" t="s">
        <v>4447</v>
      </c>
      <c r="B1517" s="68">
        <v>829.0</v>
      </c>
      <c r="C1517" s="69">
        <v>1.0</v>
      </c>
      <c r="D1517" s="69">
        <v>20.0</v>
      </c>
      <c r="E1517" s="70" t="s">
        <v>5647</v>
      </c>
      <c r="F1517" s="69">
        <v>421.0</v>
      </c>
      <c r="G1517" s="69">
        <v>126.0</v>
      </c>
      <c r="H1517" s="69">
        <v>33.0</v>
      </c>
    </row>
    <row r="1518" ht="14.25" customHeight="1">
      <c r="A1518" s="70" t="s">
        <v>4447</v>
      </c>
      <c r="B1518" s="68">
        <v>829.0</v>
      </c>
      <c r="C1518" s="69">
        <v>1.0</v>
      </c>
      <c r="D1518" s="69">
        <v>25.0</v>
      </c>
      <c r="E1518" s="70" t="s">
        <v>2880</v>
      </c>
      <c r="F1518" s="69">
        <v>36.0</v>
      </c>
      <c r="G1518" s="69">
        <v>13.0</v>
      </c>
      <c r="H1518" s="69">
        <v>2.0</v>
      </c>
    </row>
    <row r="1519" ht="14.25" customHeight="1">
      <c r="A1519" s="70" t="s">
        <v>4447</v>
      </c>
      <c r="B1519" s="68">
        <v>829.0</v>
      </c>
      <c r="C1519" s="69">
        <v>1.0</v>
      </c>
      <c r="D1519" s="69">
        <v>40.0</v>
      </c>
      <c r="E1519" s="70" t="s">
        <v>5648</v>
      </c>
      <c r="F1519" s="69">
        <v>354.0</v>
      </c>
      <c r="G1519" s="69">
        <v>91.0</v>
      </c>
      <c r="H1519" s="69">
        <v>23.0</v>
      </c>
    </row>
    <row r="1520" ht="14.25" customHeight="1">
      <c r="A1520" s="70" t="s">
        <v>4447</v>
      </c>
      <c r="B1520" s="68">
        <v>829.0</v>
      </c>
      <c r="C1520" s="69">
        <v>1.0</v>
      </c>
      <c r="D1520" s="69">
        <v>45.0</v>
      </c>
      <c r="E1520" s="70" t="s">
        <v>5649</v>
      </c>
      <c r="F1520" s="69">
        <v>325.0</v>
      </c>
      <c r="G1520" s="69">
        <v>72.0</v>
      </c>
      <c r="H1520" s="69">
        <v>21.0</v>
      </c>
    </row>
    <row r="1521" ht="14.25" customHeight="1">
      <c r="A1521" s="70" t="s">
        <v>4447</v>
      </c>
      <c r="B1521" s="68">
        <v>829.0</v>
      </c>
      <c r="C1521" s="69">
        <v>1.0</v>
      </c>
      <c r="D1521" s="69">
        <v>50.0</v>
      </c>
      <c r="E1521" s="70" t="s">
        <v>2883</v>
      </c>
      <c r="F1521" s="69">
        <v>583.0</v>
      </c>
      <c r="G1521" s="69">
        <v>85.0</v>
      </c>
      <c r="H1521" s="69">
        <v>29.0</v>
      </c>
    </row>
    <row r="1522" ht="14.25" customHeight="1">
      <c r="A1522" s="70" t="s">
        <v>4447</v>
      </c>
      <c r="B1522" s="68">
        <v>829.0</v>
      </c>
      <c r="C1522" s="69">
        <v>1.0</v>
      </c>
      <c r="D1522" s="69">
        <v>60.0</v>
      </c>
      <c r="E1522" s="70" t="s">
        <v>2884</v>
      </c>
      <c r="F1522" s="69">
        <v>71.0</v>
      </c>
      <c r="G1522" s="69">
        <v>24.0</v>
      </c>
      <c r="H1522" s="69">
        <v>6.0</v>
      </c>
    </row>
    <row r="1523" ht="14.25" customHeight="1">
      <c r="A1523" s="70" t="s">
        <v>4447</v>
      </c>
      <c r="B1523" s="68">
        <v>831.0</v>
      </c>
      <c r="C1523" s="69">
        <v>1.0</v>
      </c>
      <c r="D1523" s="69">
        <v>113.0</v>
      </c>
      <c r="E1523" s="70" t="s">
        <v>2885</v>
      </c>
      <c r="F1523" s="69">
        <v>200.0</v>
      </c>
      <c r="G1523" s="69">
        <v>50.0</v>
      </c>
      <c r="H1523" s="69">
        <v>8.0</v>
      </c>
    </row>
    <row r="1524" ht="14.25" customHeight="1">
      <c r="A1524" s="70" t="s">
        <v>4447</v>
      </c>
      <c r="B1524" s="68">
        <v>831.0</v>
      </c>
      <c r="C1524" s="69">
        <v>1.0</v>
      </c>
      <c r="D1524" s="69">
        <v>114.0</v>
      </c>
      <c r="E1524" s="70" t="s">
        <v>2886</v>
      </c>
      <c r="F1524" s="69">
        <v>1933.0</v>
      </c>
      <c r="G1524" s="69">
        <v>175.0</v>
      </c>
      <c r="H1524" s="69">
        <v>59.0</v>
      </c>
    </row>
    <row r="1525" ht="14.25" customHeight="1">
      <c r="A1525" s="70" t="s">
        <v>4447</v>
      </c>
      <c r="B1525" s="68">
        <v>831.0</v>
      </c>
      <c r="C1525" s="69">
        <v>1.0</v>
      </c>
      <c r="D1525" s="69">
        <v>115.0</v>
      </c>
      <c r="E1525" s="70" t="s">
        <v>2887</v>
      </c>
      <c r="F1525" s="69">
        <v>826.0</v>
      </c>
      <c r="G1525" s="69">
        <v>94.0</v>
      </c>
      <c r="H1525" s="69">
        <v>40.0</v>
      </c>
    </row>
    <row r="1526" ht="14.25" customHeight="1">
      <c r="A1526" s="70" t="s">
        <v>4447</v>
      </c>
      <c r="B1526" s="68">
        <v>831.0</v>
      </c>
      <c r="C1526" s="69">
        <v>1.0</v>
      </c>
      <c r="D1526" s="69">
        <v>118.0</v>
      </c>
      <c r="E1526" s="70" t="s">
        <v>5650</v>
      </c>
      <c r="F1526" s="69">
        <v>48.0</v>
      </c>
      <c r="G1526" s="69">
        <v>5.0</v>
      </c>
      <c r="H1526" s="69">
        <v>0.0</v>
      </c>
    </row>
    <row r="1527" ht="14.25" customHeight="1">
      <c r="A1527" s="70" t="s">
        <v>4447</v>
      </c>
      <c r="B1527" s="68">
        <v>831.0</v>
      </c>
      <c r="C1527" s="69">
        <v>1.0</v>
      </c>
      <c r="D1527" s="69">
        <v>625.0</v>
      </c>
      <c r="E1527" s="70" t="s">
        <v>5651</v>
      </c>
      <c r="F1527" s="69">
        <v>384.0</v>
      </c>
      <c r="G1527" s="69">
        <v>32.0</v>
      </c>
      <c r="H1527" s="69">
        <v>14.0</v>
      </c>
    </row>
    <row r="1528" ht="14.25" customHeight="1">
      <c r="A1528" s="70" t="s">
        <v>4447</v>
      </c>
      <c r="B1528" s="68">
        <v>831.0</v>
      </c>
      <c r="C1528" s="69">
        <v>1.0</v>
      </c>
      <c r="D1528" s="69">
        <v>626.0</v>
      </c>
      <c r="E1528" s="70" t="s">
        <v>5652</v>
      </c>
      <c r="F1528" s="69">
        <v>333.0</v>
      </c>
      <c r="G1528" s="69">
        <v>81.0</v>
      </c>
      <c r="H1528" s="69">
        <v>26.0</v>
      </c>
    </row>
    <row r="1529" ht="14.25" customHeight="1">
      <c r="A1529" s="70" t="s">
        <v>4447</v>
      </c>
      <c r="B1529" s="68">
        <v>831.0</v>
      </c>
      <c r="C1529" s="69">
        <v>1.0</v>
      </c>
      <c r="D1529" s="69">
        <v>627.0</v>
      </c>
      <c r="E1529" s="70" t="s">
        <v>2891</v>
      </c>
      <c r="F1529" s="69">
        <v>413.0</v>
      </c>
      <c r="G1529" s="69">
        <v>132.0</v>
      </c>
      <c r="H1529" s="69">
        <v>21.0</v>
      </c>
    </row>
    <row r="1530" ht="14.25" customHeight="1">
      <c r="A1530" s="70" t="s">
        <v>4447</v>
      </c>
      <c r="B1530" s="68">
        <v>831.0</v>
      </c>
      <c r="C1530" s="69">
        <v>1.0</v>
      </c>
      <c r="D1530" s="69">
        <v>628.0</v>
      </c>
      <c r="E1530" s="70" t="s">
        <v>2892</v>
      </c>
      <c r="F1530" s="69">
        <v>464.0</v>
      </c>
      <c r="G1530" s="69">
        <v>74.0</v>
      </c>
      <c r="H1530" s="69">
        <v>27.0</v>
      </c>
    </row>
    <row r="1531" ht="14.25" customHeight="1">
      <c r="A1531" s="70" t="s">
        <v>4447</v>
      </c>
      <c r="B1531" s="68">
        <v>831.0</v>
      </c>
      <c r="C1531" s="69">
        <v>1.0</v>
      </c>
      <c r="D1531" s="69">
        <v>629.0</v>
      </c>
      <c r="E1531" s="70" t="s">
        <v>2893</v>
      </c>
      <c r="F1531" s="69">
        <v>364.0</v>
      </c>
      <c r="G1531" s="69">
        <v>50.0</v>
      </c>
      <c r="H1531" s="69">
        <v>17.0</v>
      </c>
    </row>
    <row r="1532" ht="14.25" customHeight="1">
      <c r="A1532" s="70" t="s">
        <v>4447</v>
      </c>
      <c r="B1532" s="68">
        <v>831.0</v>
      </c>
      <c r="C1532" s="69">
        <v>1.0</v>
      </c>
      <c r="D1532" s="69">
        <v>630.0</v>
      </c>
      <c r="E1532" s="70" t="s">
        <v>2894</v>
      </c>
      <c r="F1532" s="69">
        <v>349.0</v>
      </c>
      <c r="G1532" s="69">
        <v>30.0</v>
      </c>
      <c r="H1532" s="69">
        <v>7.0</v>
      </c>
    </row>
    <row r="1533" ht="14.25" customHeight="1">
      <c r="A1533" s="70" t="s">
        <v>4447</v>
      </c>
      <c r="B1533" s="68">
        <v>831.0</v>
      </c>
      <c r="C1533" s="69">
        <v>1.0</v>
      </c>
      <c r="D1533" s="69">
        <v>631.0</v>
      </c>
      <c r="E1533" s="70" t="s">
        <v>2895</v>
      </c>
      <c r="F1533" s="69">
        <v>515.0</v>
      </c>
      <c r="G1533" s="69">
        <v>83.0</v>
      </c>
      <c r="H1533" s="69">
        <v>38.0</v>
      </c>
    </row>
    <row r="1534" ht="14.25" customHeight="1">
      <c r="A1534" s="70" t="s">
        <v>4447</v>
      </c>
      <c r="B1534" s="68">
        <v>831.0</v>
      </c>
      <c r="C1534" s="69">
        <v>1.0</v>
      </c>
      <c r="D1534" s="69">
        <v>632.0</v>
      </c>
      <c r="E1534" s="70" t="s">
        <v>4686</v>
      </c>
      <c r="F1534" s="69">
        <v>85.0</v>
      </c>
      <c r="G1534" s="69">
        <v>20.0</v>
      </c>
      <c r="H1534" s="69">
        <v>4.0</v>
      </c>
    </row>
    <row r="1535" ht="14.25" customHeight="1">
      <c r="A1535" s="70" t="s">
        <v>4447</v>
      </c>
      <c r="B1535" s="68">
        <v>832.0</v>
      </c>
      <c r="C1535" s="69">
        <v>1.0</v>
      </c>
      <c r="D1535" s="69">
        <v>10.0</v>
      </c>
      <c r="E1535" s="70" t="s">
        <v>5653</v>
      </c>
      <c r="F1535" s="69">
        <v>625.0</v>
      </c>
      <c r="G1535" s="69">
        <v>45.0</v>
      </c>
      <c r="H1535" s="69">
        <v>17.0</v>
      </c>
    </row>
    <row r="1536" ht="14.25" customHeight="1">
      <c r="A1536" s="70" t="s">
        <v>4447</v>
      </c>
      <c r="B1536" s="68">
        <v>832.0</v>
      </c>
      <c r="C1536" s="69">
        <v>1.0</v>
      </c>
      <c r="D1536" s="69">
        <v>20.0</v>
      </c>
      <c r="E1536" s="70" t="s">
        <v>5654</v>
      </c>
      <c r="F1536" s="69">
        <v>573.0</v>
      </c>
      <c r="G1536" s="69">
        <v>55.0</v>
      </c>
      <c r="H1536" s="69">
        <v>9.0</v>
      </c>
    </row>
    <row r="1537" ht="14.25" customHeight="1">
      <c r="A1537" s="70" t="s">
        <v>4447</v>
      </c>
      <c r="B1537" s="68">
        <v>832.0</v>
      </c>
      <c r="C1537" s="69">
        <v>1.0</v>
      </c>
      <c r="D1537" s="69">
        <v>30.0</v>
      </c>
      <c r="E1537" s="70" t="s">
        <v>5655</v>
      </c>
      <c r="F1537" s="69">
        <v>835.0</v>
      </c>
      <c r="G1537" s="69">
        <v>66.0</v>
      </c>
      <c r="H1537" s="69">
        <v>23.0</v>
      </c>
    </row>
    <row r="1538" ht="14.25" customHeight="1">
      <c r="A1538" s="70" t="s">
        <v>4447</v>
      </c>
      <c r="B1538" s="68">
        <v>832.0</v>
      </c>
      <c r="C1538" s="69">
        <v>1.0</v>
      </c>
      <c r="D1538" s="69">
        <v>40.0</v>
      </c>
      <c r="E1538" s="70" t="s">
        <v>5656</v>
      </c>
      <c r="F1538" s="69">
        <v>1160.0</v>
      </c>
      <c r="G1538" s="69">
        <v>62.0</v>
      </c>
      <c r="H1538" s="69">
        <v>16.0</v>
      </c>
    </row>
    <row r="1539" ht="14.25" customHeight="1">
      <c r="A1539" s="70" t="s">
        <v>4447</v>
      </c>
      <c r="B1539" s="68">
        <v>832.0</v>
      </c>
      <c r="C1539" s="69">
        <v>1.0</v>
      </c>
      <c r="D1539" s="69">
        <v>50.0</v>
      </c>
      <c r="E1539" s="70" t="s">
        <v>5657</v>
      </c>
      <c r="F1539" s="69">
        <v>27.0</v>
      </c>
      <c r="G1539" s="69">
        <v>3.0</v>
      </c>
      <c r="H1539" s="69">
        <v>0.0</v>
      </c>
    </row>
    <row r="1540" ht="14.25" customHeight="1">
      <c r="A1540" s="70" t="s">
        <v>4447</v>
      </c>
      <c r="B1540" s="68">
        <v>832.0</v>
      </c>
      <c r="C1540" s="69">
        <v>1.0</v>
      </c>
      <c r="D1540" s="69">
        <v>80.0</v>
      </c>
      <c r="E1540" s="70" t="s">
        <v>2901</v>
      </c>
      <c r="F1540" s="69">
        <v>13.0</v>
      </c>
      <c r="G1540" s="69">
        <v>2.0</v>
      </c>
      <c r="H1540" s="69">
        <v>0.0</v>
      </c>
    </row>
    <row r="1541" ht="14.25" customHeight="1">
      <c r="A1541" s="70" t="s">
        <v>4447</v>
      </c>
      <c r="B1541" s="68">
        <v>833.0</v>
      </c>
      <c r="C1541" s="69">
        <v>1.0</v>
      </c>
      <c r="D1541" s="69">
        <v>20.0</v>
      </c>
      <c r="E1541" s="70" t="s">
        <v>5658</v>
      </c>
      <c r="F1541" s="69">
        <v>954.0</v>
      </c>
      <c r="G1541" s="69">
        <v>158.0</v>
      </c>
      <c r="H1541" s="69">
        <v>47.0</v>
      </c>
    </row>
    <row r="1542" ht="14.25" customHeight="1">
      <c r="A1542" s="70" t="s">
        <v>4447</v>
      </c>
      <c r="B1542" s="68">
        <v>833.0</v>
      </c>
      <c r="C1542" s="69">
        <v>1.0</v>
      </c>
      <c r="D1542" s="69">
        <v>21.0</v>
      </c>
      <c r="E1542" s="70" t="s">
        <v>5659</v>
      </c>
      <c r="F1542" s="69">
        <v>1142.0</v>
      </c>
      <c r="G1542" s="69">
        <v>51.0</v>
      </c>
      <c r="H1542" s="69">
        <v>16.0</v>
      </c>
    </row>
    <row r="1543" ht="14.25" customHeight="1">
      <c r="A1543" s="70" t="s">
        <v>4447</v>
      </c>
      <c r="B1543" s="68">
        <v>833.0</v>
      </c>
      <c r="C1543" s="69">
        <v>1.0</v>
      </c>
      <c r="D1543" s="69">
        <v>22.0</v>
      </c>
      <c r="E1543" s="70" t="s">
        <v>5660</v>
      </c>
      <c r="F1543" s="69">
        <v>952.0</v>
      </c>
      <c r="G1543" s="69">
        <v>167.0</v>
      </c>
      <c r="H1543" s="69">
        <v>48.0</v>
      </c>
    </row>
    <row r="1544" ht="14.25" customHeight="1">
      <c r="A1544" s="70" t="s">
        <v>4447</v>
      </c>
      <c r="B1544" s="68">
        <v>833.0</v>
      </c>
      <c r="C1544" s="69">
        <v>1.0</v>
      </c>
      <c r="D1544" s="69">
        <v>23.0</v>
      </c>
      <c r="E1544" s="70" t="s">
        <v>5661</v>
      </c>
      <c r="F1544" s="69">
        <v>101.0</v>
      </c>
      <c r="G1544" s="69">
        <v>28.0</v>
      </c>
      <c r="H1544" s="69">
        <v>4.0</v>
      </c>
    </row>
    <row r="1545" ht="14.25" customHeight="1">
      <c r="A1545" s="70" t="s">
        <v>4447</v>
      </c>
      <c r="B1545" s="68">
        <v>833.0</v>
      </c>
      <c r="C1545" s="69">
        <v>1.0</v>
      </c>
      <c r="D1545" s="69">
        <v>24.0</v>
      </c>
      <c r="E1545" s="70" t="s">
        <v>2906</v>
      </c>
      <c r="F1545" s="69">
        <v>1975.0</v>
      </c>
      <c r="G1545" s="69">
        <v>289.0</v>
      </c>
      <c r="H1545" s="69">
        <v>74.0</v>
      </c>
    </row>
    <row r="1546" ht="14.25" customHeight="1">
      <c r="A1546" s="70" t="s">
        <v>4447</v>
      </c>
      <c r="B1546" s="68">
        <v>833.0</v>
      </c>
      <c r="C1546" s="69">
        <v>1.0</v>
      </c>
      <c r="D1546" s="69">
        <v>25.0</v>
      </c>
      <c r="E1546" s="70" t="s">
        <v>5662</v>
      </c>
      <c r="F1546" s="69">
        <v>1954.0</v>
      </c>
      <c r="G1546" s="69">
        <v>104.0</v>
      </c>
      <c r="H1546" s="69">
        <v>38.0</v>
      </c>
    </row>
    <row r="1547" ht="14.25" customHeight="1">
      <c r="A1547" s="70" t="s">
        <v>4447</v>
      </c>
      <c r="B1547" s="68">
        <v>833.0</v>
      </c>
      <c r="C1547" s="69">
        <v>1.0</v>
      </c>
      <c r="D1547" s="69">
        <v>28.0</v>
      </c>
      <c r="E1547" s="70" t="s">
        <v>5663</v>
      </c>
      <c r="F1547" s="69">
        <v>1158.0</v>
      </c>
      <c r="G1547" s="69">
        <v>139.0</v>
      </c>
      <c r="H1547" s="69">
        <v>47.0</v>
      </c>
    </row>
    <row r="1548" ht="14.25" customHeight="1">
      <c r="A1548" s="70" t="s">
        <v>4447</v>
      </c>
      <c r="B1548" s="68">
        <v>833.0</v>
      </c>
      <c r="C1548" s="69">
        <v>1.0</v>
      </c>
      <c r="D1548" s="69">
        <v>29.0</v>
      </c>
      <c r="E1548" s="70" t="s">
        <v>2909</v>
      </c>
      <c r="F1548" s="69">
        <v>1972.0</v>
      </c>
      <c r="G1548" s="69">
        <v>162.0</v>
      </c>
      <c r="H1548" s="69">
        <v>61.0</v>
      </c>
    </row>
    <row r="1549" ht="14.25" customHeight="1">
      <c r="A1549" s="70" t="s">
        <v>4447</v>
      </c>
      <c r="B1549" s="68">
        <v>833.0</v>
      </c>
      <c r="C1549" s="69">
        <v>1.0</v>
      </c>
      <c r="D1549" s="69">
        <v>30.0</v>
      </c>
      <c r="E1549" s="70" t="s">
        <v>5664</v>
      </c>
      <c r="F1549" s="69">
        <v>331.0</v>
      </c>
      <c r="G1549" s="69">
        <v>70.0</v>
      </c>
      <c r="H1549" s="69">
        <v>16.0</v>
      </c>
    </row>
    <row r="1550" ht="14.25" customHeight="1">
      <c r="A1550" s="70" t="s">
        <v>4447</v>
      </c>
      <c r="B1550" s="68">
        <v>833.0</v>
      </c>
      <c r="C1550" s="69">
        <v>1.0</v>
      </c>
      <c r="D1550" s="69">
        <v>31.0</v>
      </c>
      <c r="E1550" s="70" t="s">
        <v>2911</v>
      </c>
      <c r="F1550" s="69">
        <v>466.0</v>
      </c>
      <c r="G1550" s="69">
        <v>27.0</v>
      </c>
      <c r="H1550" s="69">
        <v>20.0</v>
      </c>
    </row>
    <row r="1551" ht="14.25" customHeight="1">
      <c r="A1551" s="70" t="s">
        <v>4447</v>
      </c>
      <c r="B1551" s="68">
        <v>833.0</v>
      </c>
      <c r="C1551" s="69">
        <v>1.0</v>
      </c>
      <c r="D1551" s="69">
        <v>32.0</v>
      </c>
      <c r="E1551" s="70" t="s">
        <v>5665</v>
      </c>
      <c r="F1551" s="69">
        <v>411.0</v>
      </c>
      <c r="G1551" s="69">
        <v>123.0</v>
      </c>
      <c r="H1551" s="69">
        <v>28.0</v>
      </c>
    </row>
    <row r="1552" ht="14.25" customHeight="1">
      <c r="A1552" s="70" t="s">
        <v>4447</v>
      </c>
      <c r="B1552" s="68">
        <v>833.0</v>
      </c>
      <c r="C1552" s="69">
        <v>1.0</v>
      </c>
      <c r="D1552" s="69">
        <v>33.0</v>
      </c>
      <c r="E1552" s="70" t="s">
        <v>2913</v>
      </c>
      <c r="F1552" s="69">
        <v>516.0</v>
      </c>
      <c r="G1552" s="69">
        <v>52.0</v>
      </c>
      <c r="H1552" s="69">
        <v>1.0</v>
      </c>
    </row>
    <row r="1553" ht="14.25" customHeight="1">
      <c r="A1553" s="70" t="s">
        <v>4447</v>
      </c>
      <c r="B1553" s="68">
        <v>833.0</v>
      </c>
      <c r="C1553" s="69">
        <v>1.0</v>
      </c>
      <c r="D1553" s="69">
        <v>34.0</v>
      </c>
      <c r="E1553" s="70" t="s">
        <v>5666</v>
      </c>
      <c r="F1553" s="69">
        <v>711.0</v>
      </c>
      <c r="G1553" s="69">
        <v>45.0</v>
      </c>
      <c r="H1553" s="69">
        <v>13.0</v>
      </c>
    </row>
    <row r="1554" ht="14.25" customHeight="1">
      <c r="A1554" s="70" t="s">
        <v>4447</v>
      </c>
      <c r="B1554" s="68">
        <v>833.0</v>
      </c>
      <c r="C1554" s="69">
        <v>1.0</v>
      </c>
      <c r="D1554" s="69">
        <v>36.0</v>
      </c>
      <c r="E1554" s="70" t="s">
        <v>5667</v>
      </c>
      <c r="F1554" s="69">
        <v>431.0</v>
      </c>
      <c r="G1554" s="69">
        <v>81.0</v>
      </c>
      <c r="H1554" s="69">
        <v>52.0</v>
      </c>
    </row>
    <row r="1555" ht="14.25" customHeight="1">
      <c r="A1555" s="70" t="s">
        <v>4447</v>
      </c>
      <c r="B1555" s="68">
        <v>833.0</v>
      </c>
      <c r="C1555" s="69">
        <v>1.0</v>
      </c>
      <c r="D1555" s="69">
        <v>37.0</v>
      </c>
      <c r="E1555" s="70" t="s">
        <v>5668</v>
      </c>
      <c r="F1555" s="69">
        <v>428.0</v>
      </c>
      <c r="G1555" s="69">
        <v>30.0</v>
      </c>
      <c r="H1555" s="69">
        <v>10.0</v>
      </c>
    </row>
    <row r="1556" ht="14.25" customHeight="1">
      <c r="A1556" s="70" t="s">
        <v>4447</v>
      </c>
      <c r="B1556" s="68">
        <v>833.0</v>
      </c>
      <c r="C1556" s="69">
        <v>1.0</v>
      </c>
      <c r="D1556" s="69">
        <v>38.0</v>
      </c>
      <c r="E1556" s="70" t="s">
        <v>5669</v>
      </c>
      <c r="F1556" s="69">
        <v>261.0</v>
      </c>
      <c r="G1556" s="69">
        <v>88.0</v>
      </c>
      <c r="H1556" s="69">
        <v>17.0</v>
      </c>
    </row>
    <row r="1557" ht="14.25" customHeight="1">
      <c r="A1557" s="70" t="s">
        <v>4447</v>
      </c>
      <c r="B1557" s="68">
        <v>833.0</v>
      </c>
      <c r="C1557" s="69">
        <v>1.0</v>
      </c>
      <c r="D1557" s="69">
        <v>40.0</v>
      </c>
      <c r="E1557" s="70" t="s">
        <v>5670</v>
      </c>
      <c r="F1557" s="69">
        <v>477.0</v>
      </c>
      <c r="G1557" s="69">
        <v>69.0</v>
      </c>
      <c r="H1557" s="69">
        <v>31.0</v>
      </c>
    </row>
    <row r="1558" ht="14.25" customHeight="1">
      <c r="A1558" s="70" t="s">
        <v>4447</v>
      </c>
      <c r="B1558" s="68">
        <v>833.0</v>
      </c>
      <c r="C1558" s="69">
        <v>1.0</v>
      </c>
      <c r="D1558" s="69">
        <v>41.0</v>
      </c>
      <c r="E1558" s="70" t="s">
        <v>5671</v>
      </c>
      <c r="F1558" s="69">
        <v>768.0</v>
      </c>
      <c r="G1558" s="69">
        <v>26.0</v>
      </c>
      <c r="H1558" s="69">
        <v>8.0</v>
      </c>
    </row>
    <row r="1559" ht="14.25" customHeight="1">
      <c r="A1559" s="70" t="s">
        <v>4447</v>
      </c>
      <c r="B1559" s="68">
        <v>833.0</v>
      </c>
      <c r="C1559" s="69">
        <v>1.0</v>
      </c>
      <c r="D1559" s="69">
        <v>42.0</v>
      </c>
      <c r="E1559" s="70" t="s">
        <v>5672</v>
      </c>
      <c r="F1559" s="69">
        <v>423.0</v>
      </c>
      <c r="G1559" s="69">
        <v>124.0</v>
      </c>
      <c r="H1559" s="69">
        <v>21.0</v>
      </c>
    </row>
    <row r="1560" ht="14.25" customHeight="1">
      <c r="A1560" s="70" t="s">
        <v>4447</v>
      </c>
      <c r="B1560" s="68">
        <v>833.0</v>
      </c>
      <c r="C1560" s="69">
        <v>1.0</v>
      </c>
      <c r="D1560" s="69">
        <v>43.0</v>
      </c>
      <c r="E1560" s="70" t="s">
        <v>5673</v>
      </c>
      <c r="F1560" s="69">
        <v>634.0</v>
      </c>
      <c r="G1560" s="69">
        <v>40.0</v>
      </c>
      <c r="H1560" s="69">
        <v>11.0</v>
      </c>
    </row>
    <row r="1561" ht="14.25" customHeight="1">
      <c r="A1561" s="70" t="s">
        <v>4447</v>
      </c>
      <c r="B1561" s="68">
        <v>833.0</v>
      </c>
      <c r="C1561" s="69">
        <v>1.0</v>
      </c>
      <c r="D1561" s="69">
        <v>44.0</v>
      </c>
      <c r="E1561" s="70" t="s">
        <v>5674</v>
      </c>
      <c r="F1561" s="69">
        <v>516.0</v>
      </c>
      <c r="G1561" s="69">
        <v>77.0</v>
      </c>
      <c r="H1561" s="69">
        <v>14.0</v>
      </c>
    </row>
    <row r="1562" ht="14.25" customHeight="1">
      <c r="A1562" s="70" t="s">
        <v>4447</v>
      </c>
      <c r="B1562" s="68">
        <v>833.0</v>
      </c>
      <c r="C1562" s="69">
        <v>1.0</v>
      </c>
      <c r="D1562" s="69">
        <v>45.0</v>
      </c>
      <c r="E1562" s="70" t="s">
        <v>5675</v>
      </c>
      <c r="F1562" s="69">
        <v>610.0</v>
      </c>
      <c r="G1562" s="69">
        <v>47.0</v>
      </c>
      <c r="H1562" s="69">
        <v>15.0</v>
      </c>
    </row>
    <row r="1563" ht="14.25" customHeight="1">
      <c r="A1563" s="70" t="s">
        <v>4447</v>
      </c>
      <c r="B1563" s="68">
        <v>833.0</v>
      </c>
      <c r="C1563" s="69">
        <v>1.0</v>
      </c>
      <c r="D1563" s="69">
        <v>46.0</v>
      </c>
      <c r="E1563" s="70" t="s">
        <v>5676</v>
      </c>
      <c r="F1563" s="69">
        <v>435.0</v>
      </c>
      <c r="G1563" s="69">
        <v>82.0</v>
      </c>
      <c r="H1563" s="69">
        <v>15.0</v>
      </c>
    </row>
    <row r="1564" ht="14.25" customHeight="1">
      <c r="A1564" s="70" t="s">
        <v>4447</v>
      </c>
      <c r="B1564" s="68">
        <v>833.0</v>
      </c>
      <c r="C1564" s="69">
        <v>1.0</v>
      </c>
      <c r="D1564" s="69">
        <v>47.0</v>
      </c>
      <c r="E1564" s="70" t="s">
        <v>5677</v>
      </c>
      <c r="F1564" s="69">
        <v>667.0</v>
      </c>
      <c r="G1564" s="69">
        <v>53.0</v>
      </c>
      <c r="H1564" s="69">
        <v>8.0</v>
      </c>
    </row>
    <row r="1565" ht="14.25" customHeight="1">
      <c r="A1565" s="70" t="s">
        <v>4447</v>
      </c>
      <c r="B1565" s="68">
        <v>833.0</v>
      </c>
      <c r="C1565" s="69">
        <v>1.0</v>
      </c>
      <c r="D1565" s="69">
        <v>52.0</v>
      </c>
      <c r="E1565" s="70" t="s">
        <v>2926</v>
      </c>
      <c r="F1565" s="69">
        <v>12.0</v>
      </c>
      <c r="G1565" s="69">
        <v>2.0</v>
      </c>
      <c r="H1565" s="69">
        <v>0.0</v>
      </c>
    </row>
    <row r="1566" ht="14.25" customHeight="1">
      <c r="A1566" s="70" t="s">
        <v>4447</v>
      </c>
      <c r="B1566" s="68">
        <v>833.0</v>
      </c>
      <c r="C1566" s="69">
        <v>1.0</v>
      </c>
      <c r="D1566" s="69">
        <v>56.0</v>
      </c>
      <c r="E1566" s="70" t="s">
        <v>5678</v>
      </c>
      <c r="F1566" s="69">
        <v>77.0</v>
      </c>
      <c r="G1566" s="69">
        <v>9.0</v>
      </c>
      <c r="H1566" s="69">
        <v>0.0</v>
      </c>
    </row>
    <row r="1567" ht="14.25" customHeight="1">
      <c r="A1567" s="70" t="s">
        <v>4447</v>
      </c>
      <c r="B1567" s="68">
        <v>833.0</v>
      </c>
      <c r="C1567" s="69">
        <v>1.0</v>
      </c>
      <c r="D1567" s="69">
        <v>75.0</v>
      </c>
      <c r="E1567" s="70" t="s">
        <v>2928</v>
      </c>
      <c r="F1567" s="69">
        <v>614.0</v>
      </c>
      <c r="G1567" s="69">
        <v>28.0</v>
      </c>
      <c r="H1567" s="69">
        <v>12.0</v>
      </c>
    </row>
    <row r="1568" ht="14.25" customHeight="1">
      <c r="A1568" s="70" t="s">
        <v>4447</v>
      </c>
      <c r="B1568" s="68">
        <v>834.0</v>
      </c>
      <c r="C1568" s="69">
        <v>1.0</v>
      </c>
      <c r="D1568" s="69">
        <v>47.0</v>
      </c>
      <c r="E1568" s="70" t="s">
        <v>5679</v>
      </c>
      <c r="F1568" s="69">
        <v>2729.0</v>
      </c>
      <c r="G1568" s="69">
        <v>228.0</v>
      </c>
      <c r="H1568" s="69">
        <v>61.0</v>
      </c>
    </row>
    <row r="1569" ht="14.25" customHeight="1">
      <c r="A1569" s="70" t="s">
        <v>4447</v>
      </c>
      <c r="B1569" s="68">
        <v>834.0</v>
      </c>
      <c r="C1569" s="69">
        <v>1.0</v>
      </c>
      <c r="D1569" s="69">
        <v>48.0</v>
      </c>
      <c r="E1569" s="70" t="s">
        <v>2930</v>
      </c>
      <c r="F1569" s="69">
        <v>981.0</v>
      </c>
      <c r="G1569" s="69">
        <v>109.0</v>
      </c>
      <c r="H1569" s="69">
        <v>36.0</v>
      </c>
    </row>
    <row r="1570" ht="14.25" customHeight="1">
      <c r="A1570" s="70" t="s">
        <v>4447</v>
      </c>
      <c r="B1570" s="68">
        <v>834.0</v>
      </c>
      <c r="C1570" s="69">
        <v>1.0</v>
      </c>
      <c r="D1570" s="69">
        <v>49.0</v>
      </c>
      <c r="E1570" s="70" t="s">
        <v>2931</v>
      </c>
      <c r="F1570" s="69">
        <v>926.0</v>
      </c>
      <c r="G1570" s="69">
        <v>79.0</v>
      </c>
      <c r="H1570" s="69">
        <v>11.0</v>
      </c>
    </row>
    <row r="1571" ht="14.25" customHeight="1">
      <c r="A1571" s="70" t="s">
        <v>4447</v>
      </c>
      <c r="B1571" s="68">
        <v>834.0</v>
      </c>
      <c r="C1571" s="69">
        <v>1.0</v>
      </c>
      <c r="D1571" s="69">
        <v>50.0</v>
      </c>
      <c r="E1571" s="70" t="s">
        <v>2932</v>
      </c>
      <c r="F1571" s="69">
        <v>29.0</v>
      </c>
      <c r="G1571" s="69">
        <v>5.0</v>
      </c>
      <c r="H1571" s="69">
        <v>0.0</v>
      </c>
    </row>
    <row r="1572" ht="14.25" customHeight="1">
      <c r="A1572" s="70" t="s">
        <v>4447</v>
      </c>
      <c r="B1572" s="68">
        <v>834.0</v>
      </c>
      <c r="C1572" s="69">
        <v>1.0</v>
      </c>
      <c r="D1572" s="69">
        <v>61.0</v>
      </c>
      <c r="E1572" s="70" t="s">
        <v>5680</v>
      </c>
      <c r="F1572" s="69">
        <v>74.0</v>
      </c>
      <c r="G1572" s="69">
        <v>12.0</v>
      </c>
      <c r="H1572" s="69">
        <v>3.0</v>
      </c>
    </row>
    <row r="1573" ht="14.25" customHeight="1">
      <c r="A1573" s="70" t="s">
        <v>4447</v>
      </c>
      <c r="B1573" s="68">
        <v>834.0</v>
      </c>
      <c r="C1573" s="69">
        <v>1.0</v>
      </c>
      <c r="D1573" s="69">
        <v>785.0</v>
      </c>
      <c r="E1573" s="70" t="s">
        <v>5681</v>
      </c>
      <c r="F1573" s="69">
        <v>440.0</v>
      </c>
      <c r="G1573" s="69">
        <v>30.0</v>
      </c>
      <c r="H1573" s="69">
        <v>15.0</v>
      </c>
    </row>
    <row r="1574" ht="14.25" customHeight="1">
      <c r="A1574" s="70" t="s">
        <v>4447</v>
      </c>
      <c r="B1574" s="68">
        <v>834.0</v>
      </c>
      <c r="C1574" s="69">
        <v>1.0</v>
      </c>
      <c r="D1574" s="69">
        <v>786.0</v>
      </c>
      <c r="E1574" s="70" t="s">
        <v>5682</v>
      </c>
      <c r="F1574" s="69">
        <v>312.0</v>
      </c>
      <c r="G1574" s="69">
        <v>36.0</v>
      </c>
      <c r="H1574" s="69">
        <v>12.0</v>
      </c>
    </row>
    <row r="1575" ht="14.25" customHeight="1">
      <c r="A1575" s="70" t="s">
        <v>4447</v>
      </c>
      <c r="B1575" s="68">
        <v>834.0</v>
      </c>
      <c r="C1575" s="69">
        <v>1.0</v>
      </c>
      <c r="D1575" s="69">
        <v>787.0</v>
      </c>
      <c r="E1575" s="70" t="s">
        <v>5683</v>
      </c>
      <c r="F1575" s="69">
        <v>676.0</v>
      </c>
      <c r="G1575" s="69">
        <v>106.0</v>
      </c>
      <c r="H1575" s="69">
        <v>17.0</v>
      </c>
    </row>
    <row r="1576" ht="14.25" customHeight="1">
      <c r="A1576" s="70" t="s">
        <v>4447</v>
      </c>
      <c r="B1576" s="68">
        <v>834.0</v>
      </c>
      <c r="C1576" s="69">
        <v>1.0</v>
      </c>
      <c r="D1576" s="69">
        <v>788.0</v>
      </c>
      <c r="E1576" s="70" t="s">
        <v>5684</v>
      </c>
      <c r="F1576" s="69">
        <v>437.0</v>
      </c>
      <c r="G1576" s="69">
        <v>86.0</v>
      </c>
      <c r="H1576" s="69">
        <v>20.0</v>
      </c>
    </row>
    <row r="1577" ht="14.25" customHeight="1">
      <c r="A1577" s="70" t="s">
        <v>4447</v>
      </c>
      <c r="B1577" s="68">
        <v>834.0</v>
      </c>
      <c r="C1577" s="69">
        <v>1.0</v>
      </c>
      <c r="D1577" s="69">
        <v>793.0</v>
      </c>
      <c r="E1577" s="70" t="s">
        <v>5685</v>
      </c>
      <c r="F1577" s="69">
        <v>396.0</v>
      </c>
      <c r="G1577" s="69">
        <v>25.0</v>
      </c>
      <c r="H1577" s="69">
        <v>3.0</v>
      </c>
    </row>
    <row r="1578" ht="14.25" customHeight="1">
      <c r="A1578" s="70" t="s">
        <v>4447</v>
      </c>
      <c r="B1578" s="68">
        <v>834.0</v>
      </c>
      <c r="C1578" s="69">
        <v>1.0</v>
      </c>
      <c r="D1578" s="69">
        <v>797.0</v>
      </c>
      <c r="E1578" s="70" t="s">
        <v>2939</v>
      </c>
      <c r="F1578" s="69">
        <v>477.0</v>
      </c>
      <c r="G1578" s="69">
        <v>61.0</v>
      </c>
      <c r="H1578" s="69">
        <v>9.0</v>
      </c>
    </row>
    <row r="1579" ht="14.25" customHeight="1">
      <c r="A1579" s="70" t="s">
        <v>4447</v>
      </c>
      <c r="B1579" s="68">
        <v>834.0</v>
      </c>
      <c r="C1579" s="69">
        <v>1.0</v>
      </c>
      <c r="D1579" s="69">
        <v>798.0</v>
      </c>
      <c r="E1579" s="70" t="s">
        <v>5686</v>
      </c>
      <c r="F1579" s="69">
        <v>59.0</v>
      </c>
      <c r="G1579" s="69">
        <v>0.0</v>
      </c>
      <c r="H1579" s="69">
        <v>1.0</v>
      </c>
    </row>
    <row r="1580" ht="14.25" customHeight="1">
      <c r="A1580" s="70" t="s">
        <v>4447</v>
      </c>
      <c r="B1580" s="68">
        <v>834.0</v>
      </c>
      <c r="C1580" s="69">
        <v>1.0</v>
      </c>
      <c r="D1580" s="69">
        <v>803.0</v>
      </c>
      <c r="E1580" s="70" t="s">
        <v>5687</v>
      </c>
      <c r="F1580" s="69">
        <v>205.0</v>
      </c>
      <c r="G1580" s="69">
        <v>27.0</v>
      </c>
      <c r="H1580" s="69">
        <v>2.0</v>
      </c>
    </row>
    <row r="1581" ht="14.25" customHeight="1">
      <c r="A1581" s="70" t="s">
        <v>4447</v>
      </c>
      <c r="B1581" s="68">
        <v>834.0</v>
      </c>
      <c r="C1581" s="69">
        <v>1.0</v>
      </c>
      <c r="D1581" s="69">
        <v>804.0</v>
      </c>
      <c r="E1581" s="70" t="s">
        <v>5688</v>
      </c>
      <c r="F1581" s="69">
        <v>548.0</v>
      </c>
      <c r="G1581" s="69">
        <v>74.0</v>
      </c>
      <c r="H1581" s="69">
        <v>5.0</v>
      </c>
    </row>
    <row r="1582" ht="14.25" customHeight="1">
      <c r="A1582" s="70" t="s">
        <v>4447</v>
      </c>
      <c r="B1582" s="68">
        <v>836.0</v>
      </c>
      <c r="C1582" s="69">
        <v>1.0</v>
      </c>
      <c r="D1582" s="69">
        <v>10.0</v>
      </c>
      <c r="E1582" s="70" t="s">
        <v>5689</v>
      </c>
      <c r="F1582" s="69">
        <v>119.0</v>
      </c>
      <c r="G1582" s="69">
        <v>56.0</v>
      </c>
      <c r="H1582" s="69">
        <v>22.0</v>
      </c>
    </row>
    <row r="1583" ht="14.25" customHeight="1">
      <c r="A1583" s="70" t="s">
        <v>4447</v>
      </c>
      <c r="B1583" s="68">
        <v>836.0</v>
      </c>
      <c r="C1583" s="69">
        <v>1.0</v>
      </c>
      <c r="D1583" s="69">
        <v>30.0</v>
      </c>
      <c r="E1583" s="70" t="s">
        <v>5690</v>
      </c>
      <c r="F1583" s="69">
        <v>99.0</v>
      </c>
      <c r="G1583" s="69">
        <v>36.0</v>
      </c>
      <c r="H1583" s="69">
        <v>22.0</v>
      </c>
    </row>
    <row r="1584" ht="14.25" customHeight="1">
      <c r="A1584" s="70" t="s">
        <v>4447</v>
      </c>
      <c r="B1584" s="68">
        <v>837.0</v>
      </c>
      <c r="C1584" s="69">
        <v>1.0</v>
      </c>
      <c r="D1584" s="69">
        <v>10.0</v>
      </c>
      <c r="E1584" s="70" t="s">
        <v>5691</v>
      </c>
      <c r="F1584" s="69">
        <v>338.0</v>
      </c>
      <c r="G1584" s="69">
        <v>97.0</v>
      </c>
      <c r="H1584" s="69">
        <v>35.0</v>
      </c>
    </row>
    <row r="1585" ht="14.25" customHeight="1">
      <c r="A1585" s="70" t="s">
        <v>4447</v>
      </c>
      <c r="B1585" s="68">
        <v>837.0</v>
      </c>
      <c r="C1585" s="69">
        <v>1.0</v>
      </c>
      <c r="D1585" s="69">
        <v>20.0</v>
      </c>
      <c r="E1585" s="70" t="s">
        <v>5692</v>
      </c>
      <c r="F1585" s="69">
        <v>269.0</v>
      </c>
      <c r="G1585" s="69">
        <v>65.0</v>
      </c>
      <c r="H1585" s="69">
        <v>32.0</v>
      </c>
    </row>
    <row r="1586" ht="14.25" customHeight="1">
      <c r="A1586" s="70" t="s">
        <v>4447</v>
      </c>
      <c r="B1586" s="68">
        <v>837.0</v>
      </c>
      <c r="C1586" s="69">
        <v>1.0</v>
      </c>
      <c r="D1586" s="69">
        <v>30.0</v>
      </c>
      <c r="E1586" s="70" t="s">
        <v>5693</v>
      </c>
      <c r="F1586" s="69">
        <v>2.0</v>
      </c>
      <c r="G1586" s="69">
        <v>0.0</v>
      </c>
      <c r="H1586" s="69">
        <v>0.0</v>
      </c>
    </row>
    <row r="1587" ht="14.25" customHeight="1">
      <c r="A1587" s="70" t="s">
        <v>4447</v>
      </c>
      <c r="B1587" s="68">
        <v>840.0</v>
      </c>
      <c r="C1587" s="69">
        <v>1.0</v>
      </c>
      <c r="D1587" s="69">
        <v>10.0</v>
      </c>
      <c r="E1587" s="70" t="s">
        <v>5694</v>
      </c>
      <c r="F1587" s="69">
        <v>10.0</v>
      </c>
      <c r="G1587" s="69">
        <v>3.0</v>
      </c>
      <c r="H1587" s="69">
        <v>1.0</v>
      </c>
    </row>
    <row r="1588" ht="14.25" customHeight="1">
      <c r="A1588" s="70" t="s">
        <v>4447</v>
      </c>
      <c r="B1588" s="68">
        <v>840.0</v>
      </c>
      <c r="C1588" s="69">
        <v>1.0</v>
      </c>
      <c r="D1588" s="69">
        <v>20.0</v>
      </c>
      <c r="E1588" s="70" t="s">
        <v>5695</v>
      </c>
      <c r="F1588" s="69">
        <v>451.0</v>
      </c>
      <c r="G1588" s="69">
        <v>151.0</v>
      </c>
      <c r="H1588" s="69">
        <v>50.0</v>
      </c>
    </row>
    <row r="1589" ht="14.25" customHeight="1">
      <c r="A1589" s="70" t="s">
        <v>4447</v>
      </c>
      <c r="B1589" s="68">
        <v>840.0</v>
      </c>
      <c r="C1589" s="69">
        <v>1.0</v>
      </c>
      <c r="D1589" s="69">
        <v>25.0</v>
      </c>
      <c r="E1589" s="70" t="s">
        <v>2950</v>
      </c>
      <c r="F1589" s="69">
        <v>62.0</v>
      </c>
      <c r="G1589" s="69">
        <v>21.0</v>
      </c>
      <c r="H1589" s="69">
        <v>9.0</v>
      </c>
    </row>
    <row r="1590" ht="14.25" customHeight="1">
      <c r="A1590" s="70" t="s">
        <v>4447</v>
      </c>
      <c r="B1590" s="68">
        <v>840.0</v>
      </c>
      <c r="C1590" s="69">
        <v>1.0</v>
      </c>
      <c r="D1590" s="69">
        <v>111.0</v>
      </c>
      <c r="E1590" s="70" t="s">
        <v>2951</v>
      </c>
      <c r="F1590" s="69">
        <v>506.0</v>
      </c>
      <c r="G1590" s="69">
        <v>152.0</v>
      </c>
      <c r="H1590" s="69">
        <v>49.0</v>
      </c>
    </row>
    <row r="1591" ht="14.25" customHeight="1">
      <c r="A1591" s="70" t="s">
        <v>4447</v>
      </c>
      <c r="B1591" s="68">
        <v>846.0</v>
      </c>
      <c r="C1591" s="69">
        <v>1.0</v>
      </c>
      <c r="D1591" s="69">
        <v>10.0</v>
      </c>
      <c r="E1591" s="70" t="s">
        <v>5696</v>
      </c>
      <c r="F1591" s="69">
        <v>309.0</v>
      </c>
      <c r="G1591" s="69">
        <v>104.0</v>
      </c>
      <c r="H1591" s="69">
        <v>21.0</v>
      </c>
    </row>
    <row r="1592" ht="14.25" customHeight="1">
      <c r="A1592" s="70" t="s">
        <v>4447</v>
      </c>
      <c r="B1592" s="68">
        <v>846.0</v>
      </c>
      <c r="C1592" s="69">
        <v>1.0</v>
      </c>
      <c r="D1592" s="69">
        <v>20.0</v>
      </c>
      <c r="E1592" s="70" t="s">
        <v>5697</v>
      </c>
      <c r="F1592" s="69">
        <v>90.0</v>
      </c>
      <c r="G1592" s="69">
        <v>31.0</v>
      </c>
      <c r="H1592" s="69">
        <v>5.0</v>
      </c>
    </row>
    <row r="1593" ht="14.25" customHeight="1">
      <c r="A1593" s="70" t="s">
        <v>4447</v>
      </c>
      <c r="B1593" s="68">
        <v>846.0</v>
      </c>
      <c r="C1593" s="69">
        <v>1.0</v>
      </c>
      <c r="D1593" s="69">
        <v>30.0</v>
      </c>
      <c r="E1593" s="70" t="s">
        <v>5698</v>
      </c>
      <c r="F1593" s="69">
        <v>219.0</v>
      </c>
      <c r="G1593" s="69">
        <v>43.0</v>
      </c>
      <c r="H1593" s="69">
        <v>7.0</v>
      </c>
    </row>
    <row r="1594" ht="14.25" customHeight="1">
      <c r="A1594" s="70" t="s">
        <v>4447</v>
      </c>
      <c r="B1594" s="68">
        <v>850.0</v>
      </c>
      <c r="C1594" s="69">
        <v>1.0</v>
      </c>
      <c r="D1594" s="69">
        <v>10.0</v>
      </c>
      <c r="E1594" s="70" t="s">
        <v>5699</v>
      </c>
      <c r="F1594" s="69">
        <v>172.0</v>
      </c>
      <c r="G1594" s="69">
        <v>41.0</v>
      </c>
      <c r="H1594" s="69">
        <v>18.0</v>
      </c>
    </row>
    <row r="1595" ht="14.25" customHeight="1">
      <c r="A1595" s="70" t="s">
        <v>4447</v>
      </c>
      <c r="B1595" s="68">
        <v>850.0</v>
      </c>
      <c r="C1595" s="69">
        <v>1.0</v>
      </c>
      <c r="D1595" s="69">
        <v>20.0</v>
      </c>
      <c r="E1595" s="70" t="s">
        <v>5700</v>
      </c>
      <c r="F1595" s="69">
        <v>128.0</v>
      </c>
      <c r="G1595" s="69">
        <v>29.0</v>
      </c>
      <c r="H1595" s="69">
        <v>16.0</v>
      </c>
    </row>
    <row r="1596" ht="14.25" customHeight="1">
      <c r="A1596" s="70" t="s">
        <v>4447</v>
      </c>
      <c r="B1596" s="68">
        <v>852.0</v>
      </c>
      <c r="C1596" s="69">
        <v>1.0</v>
      </c>
      <c r="D1596" s="69">
        <v>10.0</v>
      </c>
      <c r="E1596" s="70" t="s">
        <v>5701</v>
      </c>
      <c r="F1596" s="69">
        <v>72.0</v>
      </c>
      <c r="G1596" s="69">
        <v>28.0</v>
      </c>
      <c r="H1596" s="69">
        <v>7.0</v>
      </c>
    </row>
    <row r="1597" ht="14.25" customHeight="1">
      <c r="A1597" s="70" t="s">
        <v>4447</v>
      </c>
      <c r="B1597" s="68">
        <v>852.0</v>
      </c>
      <c r="C1597" s="69">
        <v>1.0</v>
      </c>
      <c r="D1597" s="69">
        <v>20.0</v>
      </c>
      <c r="E1597" s="70" t="s">
        <v>5702</v>
      </c>
      <c r="F1597" s="69">
        <v>64.0</v>
      </c>
      <c r="G1597" s="69">
        <v>12.0</v>
      </c>
      <c r="H1597" s="69">
        <v>7.0</v>
      </c>
    </row>
    <row r="1598" ht="14.25" customHeight="1">
      <c r="A1598" s="70" t="s">
        <v>4447</v>
      </c>
      <c r="B1598" s="68">
        <v>857.0</v>
      </c>
      <c r="C1598" s="69">
        <v>1.0</v>
      </c>
      <c r="D1598" s="69">
        <v>10.0</v>
      </c>
      <c r="E1598" s="70" t="s">
        <v>5703</v>
      </c>
      <c r="F1598" s="69">
        <v>215.0</v>
      </c>
      <c r="G1598" s="69">
        <v>63.0</v>
      </c>
      <c r="H1598" s="69">
        <v>11.0</v>
      </c>
    </row>
    <row r="1599" ht="14.25" customHeight="1">
      <c r="A1599" s="70" t="s">
        <v>4447</v>
      </c>
      <c r="B1599" s="68">
        <v>857.0</v>
      </c>
      <c r="C1599" s="69">
        <v>1.0</v>
      </c>
      <c r="D1599" s="69">
        <v>20.0</v>
      </c>
      <c r="E1599" s="70" t="s">
        <v>5704</v>
      </c>
      <c r="F1599" s="69">
        <v>107.0</v>
      </c>
      <c r="G1599" s="69">
        <v>22.0</v>
      </c>
      <c r="H1599" s="69">
        <v>5.0</v>
      </c>
    </row>
    <row r="1600" ht="14.25" customHeight="1">
      <c r="A1600" s="70" t="s">
        <v>4447</v>
      </c>
      <c r="B1600" s="68">
        <v>857.0</v>
      </c>
      <c r="C1600" s="69">
        <v>1.0</v>
      </c>
      <c r="D1600" s="69">
        <v>30.0</v>
      </c>
      <c r="E1600" s="70" t="s">
        <v>5705</v>
      </c>
      <c r="F1600" s="69">
        <v>401.0</v>
      </c>
      <c r="G1600" s="69">
        <v>69.0</v>
      </c>
      <c r="H1600" s="69">
        <v>24.0</v>
      </c>
    </row>
    <row r="1601" ht="14.25" customHeight="1">
      <c r="A1601" s="70" t="s">
        <v>4447</v>
      </c>
      <c r="B1601" s="68">
        <v>858.0</v>
      </c>
      <c r="C1601" s="69">
        <v>1.0</v>
      </c>
      <c r="D1601" s="69">
        <v>2.0</v>
      </c>
      <c r="E1601" s="70" t="s">
        <v>5706</v>
      </c>
      <c r="F1601" s="69">
        <v>526.0</v>
      </c>
      <c r="G1601" s="69">
        <v>112.0</v>
      </c>
      <c r="H1601" s="69">
        <v>22.0</v>
      </c>
    </row>
    <row r="1602" ht="14.25" customHeight="1">
      <c r="A1602" s="70" t="s">
        <v>4447</v>
      </c>
      <c r="B1602" s="68">
        <v>858.0</v>
      </c>
      <c r="C1602" s="69">
        <v>1.0</v>
      </c>
      <c r="D1602" s="69">
        <v>3.0</v>
      </c>
      <c r="E1602" s="70" t="s">
        <v>5707</v>
      </c>
      <c r="F1602" s="69">
        <v>478.0</v>
      </c>
      <c r="G1602" s="69">
        <v>74.0</v>
      </c>
      <c r="H1602" s="69">
        <v>23.0</v>
      </c>
    </row>
    <row r="1603" ht="14.25" customHeight="1">
      <c r="A1603" s="70" t="s">
        <v>4447</v>
      </c>
      <c r="B1603" s="68">
        <v>861.0</v>
      </c>
      <c r="C1603" s="69">
        <v>1.0</v>
      </c>
      <c r="D1603" s="69">
        <v>2.0</v>
      </c>
      <c r="E1603" s="70" t="s">
        <v>4472</v>
      </c>
      <c r="F1603" s="69">
        <v>314.0</v>
      </c>
      <c r="G1603" s="69">
        <v>109.0</v>
      </c>
      <c r="H1603" s="69">
        <v>15.0</v>
      </c>
    </row>
    <row r="1604" ht="14.25" customHeight="1">
      <c r="A1604" s="70" t="s">
        <v>4447</v>
      </c>
      <c r="B1604" s="68">
        <v>861.0</v>
      </c>
      <c r="C1604" s="69">
        <v>1.0</v>
      </c>
      <c r="D1604" s="69">
        <v>3.0</v>
      </c>
      <c r="E1604" s="70" t="s">
        <v>5708</v>
      </c>
      <c r="F1604" s="69">
        <v>79.0</v>
      </c>
      <c r="G1604" s="69">
        <v>27.0</v>
      </c>
      <c r="H1604" s="69">
        <v>1.0</v>
      </c>
    </row>
    <row r="1605" ht="14.25" customHeight="1">
      <c r="A1605" s="70" t="s">
        <v>4447</v>
      </c>
      <c r="B1605" s="68">
        <v>861.0</v>
      </c>
      <c r="C1605" s="69">
        <v>1.0</v>
      </c>
      <c r="D1605" s="69">
        <v>6.0</v>
      </c>
      <c r="E1605" s="70" t="s">
        <v>5709</v>
      </c>
      <c r="F1605" s="69">
        <v>772.0</v>
      </c>
      <c r="G1605" s="69">
        <v>242.0</v>
      </c>
      <c r="H1605" s="69">
        <v>30.0</v>
      </c>
    </row>
    <row r="1606" ht="14.25" customHeight="1">
      <c r="A1606" s="70" t="s">
        <v>4447</v>
      </c>
      <c r="B1606" s="68">
        <v>861.0</v>
      </c>
      <c r="C1606" s="69">
        <v>1.0</v>
      </c>
      <c r="D1606" s="69">
        <v>7.0</v>
      </c>
      <c r="E1606" s="70" t="s">
        <v>5710</v>
      </c>
      <c r="F1606" s="69">
        <v>890.0</v>
      </c>
      <c r="G1606" s="69">
        <v>163.0</v>
      </c>
      <c r="H1606" s="69">
        <v>25.0</v>
      </c>
    </row>
    <row r="1607" ht="14.25" customHeight="1">
      <c r="A1607" s="70" t="s">
        <v>4447</v>
      </c>
      <c r="B1607" s="68">
        <v>861.0</v>
      </c>
      <c r="C1607" s="69">
        <v>1.0</v>
      </c>
      <c r="D1607" s="69">
        <v>12.0</v>
      </c>
      <c r="E1607" s="70" t="s">
        <v>5711</v>
      </c>
      <c r="F1607" s="69">
        <v>312.0</v>
      </c>
      <c r="G1607" s="69">
        <v>125.0</v>
      </c>
      <c r="H1607" s="69">
        <v>18.0</v>
      </c>
    </row>
    <row r="1608" ht="14.25" customHeight="1">
      <c r="A1608" s="70" t="s">
        <v>4447</v>
      </c>
      <c r="B1608" s="68">
        <v>861.0</v>
      </c>
      <c r="C1608" s="69">
        <v>1.0</v>
      </c>
      <c r="D1608" s="69">
        <v>15.0</v>
      </c>
      <c r="E1608" s="70" t="s">
        <v>5712</v>
      </c>
      <c r="F1608" s="69">
        <v>196.0</v>
      </c>
      <c r="G1608" s="69">
        <v>38.0</v>
      </c>
      <c r="H1608" s="69">
        <v>10.0</v>
      </c>
    </row>
    <row r="1609" ht="14.25" customHeight="1">
      <c r="A1609" s="70" t="s">
        <v>4447</v>
      </c>
      <c r="B1609" s="68">
        <v>861.0</v>
      </c>
      <c r="C1609" s="69">
        <v>1.0</v>
      </c>
      <c r="D1609" s="69">
        <v>19.0</v>
      </c>
      <c r="E1609" s="70" t="s">
        <v>5713</v>
      </c>
      <c r="F1609" s="69">
        <v>69.0</v>
      </c>
      <c r="G1609" s="69">
        <v>23.0</v>
      </c>
      <c r="H1609" s="69">
        <v>2.0</v>
      </c>
    </row>
    <row r="1610" ht="14.25" customHeight="1">
      <c r="A1610" s="70" t="s">
        <v>4447</v>
      </c>
      <c r="B1610" s="68">
        <v>876.0</v>
      </c>
      <c r="C1610" s="69">
        <v>1.0</v>
      </c>
      <c r="D1610" s="69">
        <v>1.0</v>
      </c>
      <c r="E1610" s="70" t="s">
        <v>5714</v>
      </c>
      <c r="F1610" s="69">
        <v>923.0</v>
      </c>
      <c r="G1610" s="69">
        <v>101.0</v>
      </c>
      <c r="H1610" s="69">
        <v>62.0</v>
      </c>
    </row>
    <row r="1611" ht="14.25" customHeight="1">
      <c r="A1611" s="70" t="s">
        <v>4447</v>
      </c>
      <c r="B1611" s="68">
        <v>876.0</v>
      </c>
      <c r="C1611" s="69">
        <v>1.0</v>
      </c>
      <c r="D1611" s="69">
        <v>2.0</v>
      </c>
      <c r="E1611" s="70" t="s">
        <v>5715</v>
      </c>
      <c r="F1611" s="69">
        <v>497.0</v>
      </c>
      <c r="G1611" s="69">
        <v>57.0</v>
      </c>
      <c r="H1611" s="69">
        <v>21.0</v>
      </c>
    </row>
    <row r="1612" ht="14.25" customHeight="1">
      <c r="A1612" s="70" t="s">
        <v>4447</v>
      </c>
      <c r="B1612" s="68">
        <v>876.0</v>
      </c>
      <c r="C1612" s="69">
        <v>1.0</v>
      </c>
      <c r="D1612" s="69">
        <v>3.0</v>
      </c>
      <c r="E1612" s="70" t="s">
        <v>5716</v>
      </c>
      <c r="F1612" s="69">
        <v>583.0</v>
      </c>
      <c r="G1612" s="69">
        <v>52.0</v>
      </c>
      <c r="H1612" s="69">
        <v>25.0</v>
      </c>
    </row>
    <row r="1613" ht="14.25" customHeight="1">
      <c r="A1613" s="70" t="s">
        <v>4447</v>
      </c>
      <c r="B1613" s="68">
        <v>877.0</v>
      </c>
      <c r="C1613" s="69">
        <v>1.0</v>
      </c>
      <c r="D1613" s="69">
        <v>10.0</v>
      </c>
      <c r="E1613" s="70" t="s">
        <v>5717</v>
      </c>
      <c r="F1613" s="69">
        <v>353.0</v>
      </c>
      <c r="G1613" s="69">
        <v>75.0</v>
      </c>
      <c r="H1613" s="69">
        <v>16.0</v>
      </c>
    </row>
    <row r="1614" ht="14.25" customHeight="1">
      <c r="A1614" s="70" t="s">
        <v>4447</v>
      </c>
      <c r="B1614" s="68">
        <v>877.0</v>
      </c>
      <c r="C1614" s="69">
        <v>1.0</v>
      </c>
      <c r="D1614" s="69">
        <v>15.0</v>
      </c>
      <c r="E1614" s="70" t="s">
        <v>5718</v>
      </c>
      <c r="F1614" s="69">
        <v>121.0</v>
      </c>
      <c r="G1614" s="69">
        <v>26.0</v>
      </c>
      <c r="H1614" s="69">
        <v>4.0</v>
      </c>
    </row>
    <row r="1615" ht="14.25" customHeight="1">
      <c r="A1615" s="70" t="s">
        <v>4447</v>
      </c>
      <c r="B1615" s="68">
        <v>877.0</v>
      </c>
      <c r="C1615" s="69">
        <v>1.0</v>
      </c>
      <c r="D1615" s="69">
        <v>20.0</v>
      </c>
      <c r="E1615" s="70" t="s">
        <v>5719</v>
      </c>
      <c r="F1615" s="69">
        <v>378.0</v>
      </c>
      <c r="G1615" s="69">
        <v>15.0</v>
      </c>
      <c r="H1615" s="69">
        <v>16.0</v>
      </c>
    </row>
    <row r="1616" ht="14.25" customHeight="1">
      <c r="A1616" s="70" t="s">
        <v>4447</v>
      </c>
      <c r="B1616" s="68">
        <v>877.0</v>
      </c>
      <c r="C1616" s="69">
        <v>1.0</v>
      </c>
      <c r="D1616" s="69">
        <v>30.0</v>
      </c>
      <c r="E1616" s="70" t="s">
        <v>5720</v>
      </c>
      <c r="F1616" s="69">
        <v>1304.0</v>
      </c>
      <c r="G1616" s="69">
        <v>155.0</v>
      </c>
      <c r="H1616" s="69">
        <v>70.0</v>
      </c>
    </row>
    <row r="1617" ht="14.25" customHeight="1">
      <c r="A1617" s="70" t="s">
        <v>4447</v>
      </c>
      <c r="B1617" s="68">
        <v>877.0</v>
      </c>
      <c r="C1617" s="69">
        <v>1.0</v>
      </c>
      <c r="D1617" s="69">
        <v>40.0</v>
      </c>
      <c r="E1617" s="70" t="s">
        <v>5721</v>
      </c>
      <c r="F1617" s="69">
        <v>1832.0</v>
      </c>
      <c r="G1617" s="69">
        <v>154.0</v>
      </c>
      <c r="H1617" s="69">
        <v>89.0</v>
      </c>
    </row>
    <row r="1618" ht="14.25" customHeight="1">
      <c r="A1618" s="70" t="s">
        <v>4447</v>
      </c>
      <c r="B1618" s="68">
        <v>877.0</v>
      </c>
      <c r="C1618" s="69">
        <v>1.0</v>
      </c>
      <c r="D1618" s="69">
        <v>45.0</v>
      </c>
      <c r="E1618" s="70" t="s">
        <v>5722</v>
      </c>
      <c r="F1618" s="69">
        <v>27.0</v>
      </c>
      <c r="G1618" s="69">
        <v>8.0</v>
      </c>
      <c r="H1618" s="69">
        <v>2.0</v>
      </c>
    </row>
    <row r="1619" ht="14.25" customHeight="1">
      <c r="A1619" s="70" t="s">
        <v>4447</v>
      </c>
      <c r="B1619" s="68">
        <v>877.0</v>
      </c>
      <c r="C1619" s="69">
        <v>1.0</v>
      </c>
      <c r="D1619" s="69">
        <v>50.0</v>
      </c>
      <c r="E1619" s="70" t="s">
        <v>5723</v>
      </c>
      <c r="F1619" s="69">
        <v>343.0</v>
      </c>
      <c r="G1619" s="69">
        <v>82.0</v>
      </c>
      <c r="H1619" s="69">
        <v>36.0</v>
      </c>
    </row>
    <row r="1620" ht="14.25" customHeight="1">
      <c r="A1620" s="70" t="s">
        <v>4447</v>
      </c>
      <c r="B1620" s="68">
        <v>877.0</v>
      </c>
      <c r="C1620" s="69">
        <v>1.0</v>
      </c>
      <c r="D1620" s="69">
        <v>60.0</v>
      </c>
      <c r="E1620" s="70" t="s">
        <v>5724</v>
      </c>
      <c r="F1620" s="69">
        <v>456.0</v>
      </c>
      <c r="G1620" s="69">
        <v>84.0</v>
      </c>
      <c r="H1620" s="69">
        <v>31.0</v>
      </c>
    </row>
    <row r="1621" ht="14.25" customHeight="1">
      <c r="A1621" s="70" t="s">
        <v>4447</v>
      </c>
      <c r="B1621" s="68">
        <v>877.0</v>
      </c>
      <c r="C1621" s="69">
        <v>1.0</v>
      </c>
      <c r="D1621" s="69">
        <v>65.0</v>
      </c>
      <c r="E1621" s="70" t="s">
        <v>5725</v>
      </c>
      <c r="F1621" s="69">
        <v>438.0</v>
      </c>
      <c r="G1621" s="69">
        <v>50.0</v>
      </c>
      <c r="H1621" s="69">
        <v>26.0</v>
      </c>
    </row>
    <row r="1622" ht="14.25" customHeight="1">
      <c r="A1622" s="70" t="s">
        <v>4447</v>
      </c>
      <c r="B1622" s="68">
        <v>877.0</v>
      </c>
      <c r="C1622" s="69">
        <v>1.0</v>
      </c>
      <c r="D1622" s="69">
        <v>70.0</v>
      </c>
      <c r="E1622" s="70" t="s">
        <v>5726</v>
      </c>
      <c r="F1622" s="69">
        <v>227.0</v>
      </c>
      <c r="G1622" s="69">
        <v>15.0</v>
      </c>
      <c r="H1622" s="69">
        <v>13.0</v>
      </c>
    </row>
    <row r="1623" ht="14.25" customHeight="1">
      <c r="A1623" s="70" t="s">
        <v>4447</v>
      </c>
      <c r="B1623" s="68">
        <v>877.0</v>
      </c>
      <c r="C1623" s="69">
        <v>1.0</v>
      </c>
      <c r="D1623" s="69">
        <v>85.0</v>
      </c>
      <c r="E1623" s="70" t="s">
        <v>5727</v>
      </c>
      <c r="F1623" s="69">
        <v>21.0</v>
      </c>
      <c r="G1623" s="69">
        <v>1.0</v>
      </c>
      <c r="H1623" s="69">
        <v>1.0</v>
      </c>
    </row>
    <row r="1624" ht="14.25" customHeight="1">
      <c r="A1624" s="70" t="s">
        <v>4447</v>
      </c>
      <c r="B1624" s="68">
        <v>879.0</v>
      </c>
      <c r="C1624" s="69">
        <v>1.0</v>
      </c>
      <c r="D1624" s="69">
        <v>10.0</v>
      </c>
      <c r="E1624" s="70" t="s">
        <v>5728</v>
      </c>
      <c r="F1624" s="69">
        <v>637.0</v>
      </c>
      <c r="G1624" s="69">
        <v>39.0</v>
      </c>
      <c r="H1624" s="69">
        <v>17.0</v>
      </c>
    </row>
    <row r="1625" ht="14.25" customHeight="1">
      <c r="A1625" s="70" t="s">
        <v>4447</v>
      </c>
      <c r="B1625" s="68">
        <v>879.0</v>
      </c>
      <c r="C1625" s="69">
        <v>1.0</v>
      </c>
      <c r="D1625" s="69">
        <v>15.0</v>
      </c>
      <c r="E1625" s="70" t="s">
        <v>2985</v>
      </c>
      <c r="F1625" s="69">
        <v>534.0</v>
      </c>
      <c r="G1625" s="69">
        <v>30.0</v>
      </c>
      <c r="H1625" s="69">
        <v>9.0</v>
      </c>
    </row>
    <row r="1626" ht="14.25" customHeight="1">
      <c r="A1626" s="70" t="s">
        <v>4447</v>
      </c>
      <c r="B1626" s="68">
        <v>879.0</v>
      </c>
      <c r="C1626" s="69">
        <v>1.0</v>
      </c>
      <c r="D1626" s="69">
        <v>20.0</v>
      </c>
      <c r="E1626" s="70" t="s">
        <v>2986</v>
      </c>
      <c r="F1626" s="69">
        <v>1213.0</v>
      </c>
      <c r="G1626" s="69">
        <v>44.0</v>
      </c>
      <c r="H1626" s="69">
        <v>29.0</v>
      </c>
    </row>
    <row r="1627" ht="14.25" customHeight="1">
      <c r="A1627" s="70" t="s">
        <v>4447</v>
      </c>
      <c r="B1627" s="68">
        <v>881.0</v>
      </c>
      <c r="C1627" s="69">
        <v>1.0</v>
      </c>
      <c r="D1627" s="69">
        <v>10.0</v>
      </c>
      <c r="E1627" s="70" t="s">
        <v>5729</v>
      </c>
      <c r="F1627" s="69">
        <v>379.0</v>
      </c>
      <c r="G1627" s="69">
        <v>52.0</v>
      </c>
      <c r="H1627" s="69">
        <v>22.0</v>
      </c>
    </row>
    <row r="1628" ht="14.25" customHeight="1">
      <c r="A1628" s="70" t="s">
        <v>4447</v>
      </c>
      <c r="B1628" s="68">
        <v>881.0</v>
      </c>
      <c r="C1628" s="69">
        <v>1.0</v>
      </c>
      <c r="D1628" s="69">
        <v>20.0</v>
      </c>
      <c r="E1628" s="70" t="s">
        <v>5730</v>
      </c>
      <c r="F1628" s="69">
        <v>401.0</v>
      </c>
      <c r="G1628" s="69">
        <v>39.0</v>
      </c>
      <c r="H1628" s="69">
        <v>25.0</v>
      </c>
    </row>
    <row r="1629" ht="14.25" customHeight="1">
      <c r="A1629" s="70" t="s">
        <v>4447</v>
      </c>
      <c r="B1629" s="68">
        <v>882.0</v>
      </c>
      <c r="C1629" s="69">
        <v>1.0</v>
      </c>
      <c r="D1629" s="69">
        <v>10.0</v>
      </c>
      <c r="E1629" s="70" t="s">
        <v>5269</v>
      </c>
      <c r="F1629" s="69">
        <v>750.0</v>
      </c>
      <c r="G1629" s="69">
        <v>129.0</v>
      </c>
      <c r="H1629" s="69">
        <v>55.0</v>
      </c>
    </row>
    <row r="1630" ht="14.25" customHeight="1">
      <c r="A1630" s="70" t="s">
        <v>4447</v>
      </c>
      <c r="B1630" s="68">
        <v>882.0</v>
      </c>
      <c r="C1630" s="69">
        <v>1.0</v>
      </c>
      <c r="D1630" s="69">
        <v>20.0</v>
      </c>
      <c r="E1630" s="70" t="s">
        <v>5731</v>
      </c>
      <c r="F1630" s="69">
        <v>1271.0</v>
      </c>
      <c r="G1630" s="69">
        <v>124.0</v>
      </c>
      <c r="H1630" s="69">
        <v>63.0</v>
      </c>
    </row>
    <row r="1631" ht="14.25" customHeight="1">
      <c r="A1631" s="70" t="s">
        <v>4447</v>
      </c>
      <c r="B1631" s="68">
        <v>882.0</v>
      </c>
      <c r="C1631" s="69">
        <v>1.0</v>
      </c>
      <c r="D1631" s="69">
        <v>30.0</v>
      </c>
      <c r="E1631" s="70" t="s">
        <v>5732</v>
      </c>
      <c r="F1631" s="69">
        <v>1011.0</v>
      </c>
      <c r="G1631" s="69">
        <v>149.0</v>
      </c>
      <c r="H1631" s="69">
        <v>62.0</v>
      </c>
    </row>
    <row r="1632" ht="14.25" customHeight="1">
      <c r="A1632" s="70" t="s">
        <v>4447</v>
      </c>
      <c r="B1632" s="68">
        <v>882.0</v>
      </c>
      <c r="C1632" s="69">
        <v>1.0</v>
      </c>
      <c r="D1632" s="69">
        <v>40.0</v>
      </c>
      <c r="E1632" s="70" t="s">
        <v>5733</v>
      </c>
      <c r="F1632" s="69">
        <v>32.0</v>
      </c>
      <c r="G1632" s="69">
        <v>10.0</v>
      </c>
      <c r="H1632" s="69">
        <v>5.0</v>
      </c>
    </row>
    <row r="1633" ht="14.25" customHeight="1">
      <c r="A1633" s="70" t="s">
        <v>4447</v>
      </c>
      <c r="B1633" s="68">
        <v>882.0</v>
      </c>
      <c r="C1633" s="69">
        <v>1.0</v>
      </c>
      <c r="D1633" s="69">
        <v>50.0</v>
      </c>
      <c r="E1633" s="70" t="s">
        <v>5734</v>
      </c>
      <c r="F1633" s="69">
        <v>558.0</v>
      </c>
      <c r="G1633" s="69">
        <v>68.0</v>
      </c>
      <c r="H1633" s="69">
        <v>44.0</v>
      </c>
    </row>
    <row r="1634" ht="14.25" customHeight="1">
      <c r="A1634" s="70" t="s">
        <v>4447</v>
      </c>
      <c r="B1634" s="68">
        <v>882.0</v>
      </c>
      <c r="C1634" s="69">
        <v>1.0</v>
      </c>
      <c r="D1634" s="69">
        <v>61.0</v>
      </c>
      <c r="E1634" s="70" t="s">
        <v>2993</v>
      </c>
      <c r="F1634" s="69">
        <v>323.0</v>
      </c>
      <c r="G1634" s="69">
        <v>56.0</v>
      </c>
      <c r="H1634" s="69">
        <v>22.0</v>
      </c>
    </row>
    <row r="1635" ht="14.25" customHeight="1">
      <c r="A1635" s="70" t="s">
        <v>4447</v>
      </c>
      <c r="B1635" s="68">
        <v>882.0</v>
      </c>
      <c r="C1635" s="69">
        <v>1.0</v>
      </c>
      <c r="D1635" s="69">
        <v>62.0</v>
      </c>
      <c r="E1635" s="70" t="s">
        <v>2994</v>
      </c>
      <c r="F1635" s="69">
        <v>121.0</v>
      </c>
      <c r="G1635" s="69">
        <v>8.0</v>
      </c>
      <c r="H1635" s="69">
        <v>16.0</v>
      </c>
    </row>
    <row r="1636" ht="14.25" customHeight="1">
      <c r="A1636" s="70" t="s">
        <v>4447</v>
      </c>
      <c r="B1636" s="68">
        <v>882.0</v>
      </c>
      <c r="C1636" s="69">
        <v>1.0</v>
      </c>
      <c r="D1636" s="69">
        <v>70.0</v>
      </c>
      <c r="E1636" s="70" t="s">
        <v>5735</v>
      </c>
      <c r="F1636" s="69">
        <v>6.0</v>
      </c>
      <c r="G1636" s="69">
        <v>6.0</v>
      </c>
      <c r="H1636" s="69">
        <v>0.0</v>
      </c>
    </row>
    <row r="1637" ht="14.25" customHeight="1">
      <c r="A1637" s="70" t="s">
        <v>4447</v>
      </c>
      <c r="B1637" s="68">
        <v>883.0</v>
      </c>
      <c r="C1637" s="69">
        <v>1.0</v>
      </c>
      <c r="D1637" s="69">
        <v>1.0</v>
      </c>
      <c r="E1637" s="70" t="s">
        <v>5736</v>
      </c>
      <c r="F1637" s="69">
        <v>495.0</v>
      </c>
      <c r="G1637" s="69">
        <v>41.0</v>
      </c>
      <c r="H1637" s="69">
        <v>11.0</v>
      </c>
    </row>
    <row r="1638" ht="14.25" customHeight="1">
      <c r="A1638" s="70" t="s">
        <v>4447</v>
      </c>
      <c r="B1638" s="68">
        <v>883.0</v>
      </c>
      <c r="C1638" s="69">
        <v>1.0</v>
      </c>
      <c r="D1638" s="69">
        <v>2.0</v>
      </c>
      <c r="E1638" s="70" t="s">
        <v>5737</v>
      </c>
      <c r="F1638" s="69">
        <v>577.0</v>
      </c>
      <c r="G1638" s="69">
        <v>98.0</v>
      </c>
      <c r="H1638" s="69">
        <v>31.0</v>
      </c>
    </row>
    <row r="1639" ht="14.25" customHeight="1">
      <c r="A1639" s="70" t="s">
        <v>4447</v>
      </c>
      <c r="B1639" s="68">
        <v>883.0</v>
      </c>
      <c r="C1639" s="69">
        <v>1.0</v>
      </c>
      <c r="D1639" s="69">
        <v>3.0</v>
      </c>
      <c r="E1639" s="70" t="s">
        <v>5738</v>
      </c>
      <c r="F1639" s="69">
        <v>481.0</v>
      </c>
      <c r="G1639" s="69">
        <v>66.0</v>
      </c>
      <c r="H1639" s="69">
        <v>25.0</v>
      </c>
    </row>
    <row r="1640" ht="14.25" customHeight="1">
      <c r="A1640" s="70" t="s">
        <v>4447</v>
      </c>
      <c r="B1640" s="68">
        <v>885.0</v>
      </c>
      <c r="C1640" s="69">
        <v>1.0</v>
      </c>
      <c r="D1640" s="69">
        <v>10.0</v>
      </c>
      <c r="E1640" s="70" t="s">
        <v>5739</v>
      </c>
      <c r="F1640" s="69">
        <v>441.0</v>
      </c>
      <c r="G1640" s="69">
        <v>26.0</v>
      </c>
      <c r="H1640" s="69">
        <v>16.0</v>
      </c>
    </row>
    <row r="1641" ht="14.25" customHeight="1">
      <c r="A1641" s="70" t="s">
        <v>4447</v>
      </c>
      <c r="B1641" s="68">
        <v>885.0</v>
      </c>
      <c r="C1641" s="69">
        <v>1.0</v>
      </c>
      <c r="D1641" s="69">
        <v>20.0</v>
      </c>
      <c r="E1641" s="70" t="s">
        <v>5740</v>
      </c>
      <c r="F1641" s="69">
        <v>2197.0</v>
      </c>
      <c r="G1641" s="69">
        <v>102.0</v>
      </c>
      <c r="H1641" s="69">
        <v>70.0</v>
      </c>
    </row>
    <row r="1642" ht="14.25" customHeight="1">
      <c r="A1642" s="70" t="s">
        <v>4447</v>
      </c>
      <c r="B1642" s="68">
        <v>885.0</v>
      </c>
      <c r="C1642" s="69">
        <v>1.0</v>
      </c>
      <c r="D1642" s="69">
        <v>30.0</v>
      </c>
      <c r="E1642" s="70" t="s">
        <v>5741</v>
      </c>
      <c r="F1642" s="69">
        <v>884.0</v>
      </c>
      <c r="G1642" s="69">
        <v>48.0</v>
      </c>
      <c r="H1642" s="69">
        <v>34.0</v>
      </c>
    </row>
    <row r="1643" ht="14.25" customHeight="1">
      <c r="A1643" s="70" t="s">
        <v>4447</v>
      </c>
      <c r="B1643" s="68">
        <v>885.0</v>
      </c>
      <c r="C1643" s="69">
        <v>1.0</v>
      </c>
      <c r="D1643" s="69">
        <v>40.0</v>
      </c>
      <c r="E1643" s="70" t="s">
        <v>5742</v>
      </c>
      <c r="F1643" s="69">
        <v>487.0</v>
      </c>
      <c r="G1643" s="69">
        <v>37.0</v>
      </c>
      <c r="H1643" s="69">
        <v>20.0</v>
      </c>
    </row>
    <row r="1644" ht="14.25" customHeight="1">
      <c r="A1644" s="70" t="s">
        <v>4447</v>
      </c>
      <c r="B1644" s="68">
        <v>885.0</v>
      </c>
      <c r="C1644" s="69">
        <v>1.0</v>
      </c>
      <c r="D1644" s="69">
        <v>50.0</v>
      </c>
      <c r="E1644" s="70" t="s">
        <v>5743</v>
      </c>
      <c r="F1644" s="69">
        <v>43.0</v>
      </c>
      <c r="G1644" s="69">
        <v>3.0</v>
      </c>
      <c r="H1644" s="69">
        <v>1.0</v>
      </c>
    </row>
    <row r="1645" ht="14.25" customHeight="1">
      <c r="A1645" s="70" t="s">
        <v>4447</v>
      </c>
      <c r="B1645" s="68">
        <v>885.0</v>
      </c>
      <c r="C1645" s="69">
        <v>1.0</v>
      </c>
      <c r="D1645" s="69">
        <v>60.0</v>
      </c>
      <c r="E1645" s="70" t="s">
        <v>5744</v>
      </c>
      <c r="F1645" s="69">
        <v>653.0</v>
      </c>
      <c r="G1645" s="69">
        <v>36.0</v>
      </c>
      <c r="H1645" s="69">
        <v>26.0</v>
      </c>
    </row>
    <row r="1646" ht="14.25" customHeight="1">
      <c r="A1646" s="70" t="s">
        <v>4447</v>
      </c>
      <c r="B1646" s="68">
        <v>885.0</v>
      </c>
      <c r="C1646" s="69">
        <v>1.0</v>
      </c>
      <c r="D1646" s="69">
        <v>70.0</v>
      </c>
      <c r="E1646" s="70" t="s">
        <v>5745</v>
      </c>
      <c r="F1646" s="69">
        <v>579.0</v>
      </c>
      <c r="G1646" s="69">
        <v>50.0</v>
      </c>
      <c r="H1646" s="69">
        <v>23.0</v>
      </c>
    </row>
    <row r="1647" ht="14.25" customHeight="1">
      <c r="A1647" s="70" t="s">
        <v>4447</v>
      </c>
      <c r="B1647" s="68">
        <v>885.0</v>
      </c>
      <c r="C1647" s="69">
        <v>1.0</v>
      </c>
      <c r="D1647" s="69">
        <v>90.0</v>
      </c>
      <c r="E1647" s="70" t="s">
        <v>3006</v>
      </c>
      <c r="F1647" s="69">
        <v>1082.0</v>
      </c>
      <c r="G1647" s="69">
        <v>75.0</v>
      </c>
      <c r="H1647" s="69">
        <v>37.0</v>
      </c>
    </row>
    <row r="1648" ht="14.25" customHeight="1">
      <c r="A1648" s="70" t="s">
        <v>4447</v>
      </c>
      <c r="B1648" s="68">
        <v>891.0</v>
      </c>
      <c r="C1648" s="69">
        <v>1.0</v>
      </c>
      <c r="D1648" s="69">
        <v>10.0</v>
      </c>
      <c r="E1648" s="70" t="s">
        <v>5746</v>
      </c>
      <c r="F1648" s="69">
        <v>293.0</v>
      </c>
      <c r="G1648" s="69">
        <v>71.0</v>
      </c>
      <c r="H1648" s="69">
        <v>21.0</v>
      </c>
    </row>
    <row r="1649" ht="14.25" customHeight="1">
      <c r="A1649" s="70" t="s">
        <v>4447</v>
      </c>
      <c r="B1649" s="68">
        <v>891.0</v>
      </c>
      <c r="C1649" s="69">
        <v>1.0</v>
      </c>
      <c r="D1649" s="69">
        <v>20.0</v>
      </c>
      <c r="E1649" s="70" t="s">
        <v>5747</v>
      </c>
      <c r="F1649" s="69">
        <v>274.0</v>
      </c>
      <c r="G1649" s="69">
        <v>87.0</v>
      </c>
      <c r="H1649" s="69">
        <v>26.0</v>
      </c>
    </row>
    <row r="1650" ht="14.25" customHeight="1">
      <c r="A1650" s="70" t="s">
        <v>4447</v>
      </c>
      <c r="B1650" s="68">
        <v>911.0</v>
      </c>
      <c r="C1650" s="69">
        <v>1.0</v>
      </c>
      <c r="D1650" s="69">
        <v>101.0</v>
      </c>
      <c r="E1650" s="70" t="s">
        <v>5748</v>
      </c>
      <c r="F1650" s="69">
        <v>471.0</v>
      </c>
      <c r="G1650" s="69">
        <v>81.0</v>
      </c>
      <c r="H1650" s="69">
        <v>42.0</v>
      </c>
    </row>
    <row r="1651" ht="14.25" customHeight="1">
      <c r="A1651" s="70" t="s">
        <v>4447</v>
      </c>
      <c r="B1651" s="68">
        <v>911.0</v>
      </c>
      <c r="C1651" s="69">
        <v>1.0</v>
      </c>
      <c r="D1651" s="69">
        <v>102.0</v>
      </c>
      <c r="E1651" s="70" t="s">
        <v>5749</v>
      </c>
      <c r="F1651" s="69">
        <v>444.0</v>
      </c>
      <c r="G1651" s="69">
        <v>101.0</v>
      </c>
      <c r="H1651" s="69">
        <v>31.0</v>
      </c>
    </row>
    <row r="1652" ht="14.25" customHeight="1">
      <c r="A1652" s="70" t="s">
        <v>4447</v>
      </c>
      <c r="B1652" s="68">
        <v>911.0</v>
      </c>
      <c r="C1652" s="69">
        <v>1.0</v>
      </c>
      <c r="D1652" s="69">
        <v>103.0</v>
      </c>
      <c r="E1652" s="70" t="s">
        <v>3011</v>
      </c>
      <c r="F1652" s="69">
        <v>127.0</v>
      </c>
      <c r="G1652" s="69">
        <v>9.0</v>
      </c>
      <c r="H1652" s="69">
        <v>12.0</v>
      </c>
    </row>
    <row r="1653" ht="14.25" customHeight="1">
      <c r="A1653" s="70" t="s">
        <v>4447</v>
      </c>
      <c r="B1653" s="68">
        <v>911.0</v>
      </c>
      <c r="C1653" s="69">
        <v>1.0</v>
      </c>
      <c r="D1653" s="69">
        <v>201.0</v>
      </c>
      <c r="E1653" s="70" t="s">
        <v>5750</v>
      </c>
      <c r="F1653" s="69">
        <v>525.0</v>
      </c>
      <c r="G1653" s="69">
        <v>85.0</v>
      </c>
      <c r="H1653" s="69">
        <v>31.0</v>
      </c>
    </row>
    <row r="1654" ht="14.25" customHeight="1">
      <c r="A1654" s="70" t="s">
        <v>4447</v>
      </c>
      <c r="B1654" s="68">
        <v>911.0</v>
      </c>
      <c r="C1654" s="69">
        <v>1.0</v>
      </c>
      <c r="D1654" s="69">
        <v>202.0</v>
      </c>
      <c r="E1654" s="70" t="s">
        <v>5751</v>
      </c>
      <c r="F1654" s="69">
        <v>441.0</v>
      </c>
      <c r="G1654" s="69">
        <v>84.0</v>
      </c>
      <c r="H1654" s="69">
        <v>29.0</v>
      </c>
    </row>
    <row r="1655" ht="14.25" customHeight="1">
      <c r="A1655" s="70" t="s">
        <v>4447</v>
      </c>
      <c r="B1655" s="68">
        <v>911.0</v>
      </c>
      <c r="C1655" s="69">
        <v>1.0</v>
      </c>
      <c r="D1655" s="69">
        <v>301.0</v>
      </c>
      <c r="E1655" s="70" t="s">
        <v>5752</v>
      </c>
      <c r="F1655" s="69">
        <v>601.0</v>
      </c>
      <c r="G1655" s="69">
        <v>100.0</v>
      </c>
      <c r="H1655" s="69">
        <v>42.0</v>
      </c>
    </row>
    <row r="1656" ht="14.25" customHeight="1">
      <c r="A1656" s="70" t="s">
        <v>4447</v>
      </c>
      <c r="B1656" s="68">
        <v>911.0</v>
      </c>
      <c r="C1656" s="69">
        <v>1.0</v>
      </c>
      <c r="D1656" s="69">
        <v>302.0</v>
      </c>
      <c r="E1656" s="70" t="s">
        <v>5753</v>
      </c>
      <c r="F1656" s="69">
        <v>528.0</v>
      </c>
      <c r="G1656" s="69">
        <v>77.0</v>
      </c>
      <c r="H1656" s="69">
        <v>48.0</v>
      </c>
    </row>
    <row r="1657" ht="14.25" customHeight="1">
      <c r="A1657" s="70" t="s">
        <v>4447</v>
      </c>
      <c r="B1657" s="68">
        <v>911.0</v>
      </c>
      <c r="C1657" s="69">
        <v>1.0</v>
      </c>
      <c r="D1657" s="69">
        <v>350.0</v>
      </c>
      <c r="E1657" s="70" t="s">
        <v>5754</v>
      </c>
      <c r="F1657" s="69">
        <v>1561.0</v>
      </c>
      <c r="G1657" s="69">
        <v>223.0</v>
      </c>
      <c r="H1657" s="69">
        <v>98.0</v>
      </c>
    </row>
    <row r="1658" ht="14.25" customHeight="1">
      <c r="A1658" s="70" t="s">
        <v>4447</v>
      </c>
      <c r="B1658" s="68">
        <v>911.0</v>
      </c>
      <c r="C1658" s="69">
        <v>1.0</v>
      </c>
      <c r="D1658" s="69">
        <v>380.0</v>
      </c>
      <c r="E1658" s="70" t="s">
        <v>3017</v>
      </c>
      <c r="F1658" s="69">
        <v>53.0</v>
      </c>
      <c r="G1658" s="69">
        <v>9.0</v>
      </c>
      <c r="H1658" s="69">
        <v>3.0</v>
      </c>
    </row>
    <row r="1659" ht="14.25" customHeight="1">
      <c r="A1659" s="70" t="s">
        <v>4447</v>
      </c>
      <c r="B1659" s="68">
        <v>911.0</v>
      </c>
      <c r="C1659" s="69">
        <v>1.0</v>
      </c>
      <c r="D1659" s="69">
        <v>381.0</v>
      </c>
      <c r="E1659" s="70" t="s">
        <v>5755</v>
      </c>
      <c r="F1659" s="69">
        <v>28.0</v>
      </c>
      <c r="G1659" s="69">
        <v>2.0</v>
      </c>
      <c r="H1659" s="69">
        <v>0.0</v>
      </c>
    </row>
    <row r="1660" ht="14.25" customHeight="1">
      <c r="A1660" s="70" t="s">
        <v>4447</v>
      </c>
      <c r="B1660" s="68">
        <v>911.0</v>
      </c>
      <c r="C1660" s="69">
        <v>1.0</v>
      </c>
      <c r="D1660" s="69">
        <v>385.0</v>
      </c>
      <c r="E1660" s="70" t="s">
        <v>3019</v>
      </c>
      <c r="F1660" s="69">
        <v>3.0</v>
      </c>
      <c r="G1660" s="69">
        <v>2.0</v>
      </c>
      <c r="H1660" s="69">
        <v>0.0</v>
      </c>
    </row>
    <row r="1661" ht="14.25" customHeight="1">
      <c r="A1661" s="70" t="s">
        <v>4447</v>
      </c>
      <c r="B1661" s="68">
        <v>911.0</v>
      </c>
      <c r="C1661" s="69">
        <v>1.0</v>
      </c>
      <c r="D1661" s="69">
        <v>403.0</v>
      </c>
      <c r="E1661" s="70" t="s">
        <v>5756</v>
      </c>
      <c r="F1661" s="69">
        <v>46.0</v>
      </c>
      <c r="G1661" s="69">
        <v>6.0</v>
      </c>
      <c r="H1661" s="69">
        <v>3.0</v>
      </c>
    </row>
    <row r="1662" ht="14.25" customHeight="1">
      <c r="A1662" s="70" t="s">
        <v>4447</v>
      </c>
      <c r="B1662" s="68">
        <v>911.0</v>
      </c>
      <c r="C1662" s="69">
        <v>1.0</v>
      </c>
      <c r="D1662" s="69">
        <v>404.0</v>
      </c>
      <c r="E1662" s="70" t="s">
        <v>5757</v>
      </c>
      <c r="F1662" s="69">
        <v>37.0</v>
      </c>
      <c r="G1662" s="69">
        <v>10.0</v>
      </c>
      <c r="H1662" s="69">
        <v>0.0</v>
      </c>
    </row>
    <row r="1663" ht="14.25" customHeight="1">
      <c r="A1663" s="70" t="s">
        <v>4447</v>
      </c>
      <c r="B1663" s="68">
        <v>911.0</v>
      </c>
      <c r="C1663" s="69">
        <v>1.0</v>
      </c>
      <c r="D1663" s="69">
        <v>700.0</v>
      </c>
      <c r="E1663" s="70" t="s">
        <v>5758</v>
      </c>
      <c r="F1663" s="69">
        <v>15.0</v>
      </c>
      <c r="G1663" s="69">
        <v>3.0</v>
      </c>
      <c r="H1663" s="69">
        <v>0.0</v>
      </c>
    </row>
    <row r="1664" ht="14.25" customHeight="1">
      <c r="A1664" s="70" t="s">
        <v>4447</v>
      </c>
      <c r="B1664" s="68">
        <v>911.0</v>
      </c>
      <c r="C1664" s="69">
        <v>1.0</v>
      </c>
      <c r="D1664" s="69">
        <v>701.0</v>
      </c>
      <c r="E1664" s="70" t="s">
        <v>3023</v>
      </c>
      <c r="F1664" s="69">
        <v>19.0</v>
      </c>
      <c r="G1664" s="69">
        <v>6.0</v>
      </c>
      <c r="H1664" s="69">
        <v>0.0</v>
      </c>
    </row>
    <row r="1665" ht="14.25" customHeight="1">
      <c r="A1665" s="70" t="s">
        <v>4447</v>
      </c>
      <c r="B1665" s="68">
        <v>912.0</v>
      </c>
      <c r="C1665" s="69">
        <v>1.0</v>
      </c>
      <c r="D1665" s="69">
        <v>10.0</v>
      </c>
      <c r="E1665" s="70" t="s">
        <v>5759</v>
      </c>
      <c r="F1665" s="69">
        <v>852.0</v>
      </c>
      <c r="G1665" s="69">
        <v>260.0</v>
      </c>
      <c r="H1665" s="69">
        <v>116.0</v>
      </c>
    </row>
    <row r="1666" ht="14.25" customHeight="1">
      <c r="A1666" s="70" t="s">
        <v>4447</v>
      </c>
      <c r="B1666" s="68">
        <v>912.0</v>
      </c>
      <c r="C1666" s="69">
        <v>1.0</v>
      </c>
      <c r="D1666" s="69">
        <v>30.0</v>
      </c>
      <c r="E1666" s="70" t="s">
        <v>5760</v>
      </c>
      <c r="F1666" s="69">
        <v>786.0</v>
      </c>
      <c r="G1666" s="69">
        <v>180.0</v>
      </c>
      <c r="H1666" s="69">
        <v>98.0</v>
      </c>
    </row>
    <row r="1667" ht="14.25" customHeight="1">
      <c r="A1667" s="70" t="s">
        <v>4447</v>
      </c>
      <c r="B1667" s="68">
        <v>912.0</v>
      </c>
      <c r="C1667" s="69">
        <v>1.0</v>
      </c>
      <c r="D1667" s="69">
        <v>40.0</v>
      </c>
      <c r="E1667" s="70" t="s">
        <v>5761</v>
      </c>
      <c r="F1667" s="69">
        <v>31.0</v>
      </c>
      <c r="G1667" s="69">
        <v>7.0</v>
      </c>
      <c r="H1667" s="69">
        <v>5.0</v>
      </c>
    </row>
    <row r="1668" ht="14.25" customHeight="1">
      <c r="A1668" s="70" t="s">
        <v>4447</v>
      </c>
      <c r="B1668" s="68">
        <v>912.0</v>
      </c>
      <c r="C1668" s="69">
        <v>1.0</v>
      </c>
      <c r="D1668" s="69">
        <v>55.0</v>
      </c>
      <c r="E1668" s="70" t="s">
        <v>3027</v>
      </c>
      <c r="F1668" s="69">
        <v>13.0</v>
      </c>
      <c r="G1668" s="69">
        <v>2.0</v>
      </c>
      <c r="H1668" s="69">
        <v>0.0</v>
      </c>
    </row>
    <row r="1669" ht="14.25" customHeight="1">
      <c r="A1669" s="70" t="s">
        <v>4447</v>
      </c>
      <c r="B1669" s="68">
        <v>914.0</v>
      </c>
      <c r="C1669" s="69">
        <v>1.0</v>
      </c>
      <c r="D1669" s="69">
        <v>1.0</v>
      </c>
      <c r="E1669" s="70" t="s">
        <v>5762</v>
      </c>
      <c r="F1669" s="69">
        <v>151.0</v>
      </c>
      <c r="G1669" s="69">
        <v>29.0</v>
      </c>
      <c r="H1669" s="69">
        <v>15.0</v>
      </c>
    </row>
    <row r="1670" ht="14.25" customHeight="1">
      <c r="A1670" s="70" t="s">
        <v>4447</v>
      </c>
      <c r="B1670" s="68">
        <v>914.0</v>
      </c>
      <c r="C1670" s="69">
        <v>1.0</v>
      </c>
      <c r="D1670" s="69">
        <v>2.0</v>
      </c>
      <c r="E1670" s="70" t="s">
        <v>5763</v>
      </c>
      <c r="F1670" s="69">
        <v>143.0</v>
      </c>
      <c r="G1670" s="69">
        <v>18.0</v>
      </c>
      <c r="H1670" s="69">
        <v>20.0</v>
      </c>
    </row>
    <row r="1671" ht="14.25" customHeight="1">
      <c r="A1671" s="70" t="s">
        <v>4447</v>
      </c>
      <c r="B1671" s="68">
        <v>915.0</v>
      </c>
      <c r="C1671" s="69">
        <v>52.0</v>
      </c>
      <c r="D1671" s="69">
        <v>10.0</v>
      </c>
      <c r="E1671" s="70" t="s">
        <v>5764</v>
      </c>
      <c r="F1671" s="69">
        <v>27.0</v>
      </c>
      <c r="G1671" s="69">
        <v>8.0</v>
      </c>
      <c r="H1671" s="69">
        <v>0.0</v>
      </c>
    </row>
    <row r="1672" ht="14.25" customHeight="1">
      <c r="A1672" s="70" t="s">
        <v>4447</v>
      </c>
      <c r="B1672" s="68">
        <v>915.0</v>
      </c>
      <c r="C1672" s="69">
        <v>52.0</v>
      </c>
      <c r="D1672" s="69">
        <v>20.0</v>
      </c>
      <c r="E1672" s="70" t="s">
        <v>5765</v>
      </c>
      <c r="F1672" s="69">
        <v>36.0</v>
      </c>
      <c r="G1672" s="69">
        <v>22.0</v>
      </c>
      <c r="H1672" s="69">
        <v>5.0</v>
      </c>
    </row>
    <row r="1673" ht="14.25" customHeight="1">
      <c r="A1673" s="70" t="s">
        <v>4447</v>
      </c>
      <c r="B1673" s="68">
        <v>915.0</v>
      </c>
      <c r="C1673" s="69">
        <v>52.0</v>
      </c>
      <c r="D1673" s="69">
        <v>45.0</v>
      </c>
      <c r="E1673" s="70" t="s">
        <v>5766</v>
      </c>
      <c r="F1673" s="69">
        <v>32.0</v>
      </c>
      <c r="G1673" s="69">
        <v>20.0</v>
      </c>
      <c r="H1673" s="69">
        <v>4.0</v>
      </c>
    </row>
    <row r="1674" ht="14.25" customHeight="1">
      <c r="A1674" s="70" t="s">
        <v>4447</v>
      </c>
      <c r="B1674" s="68">
        <v>915.0</v>
      </c>
      <c r="C1674" s="69">
        <v>52.0</v>
      </c>
      <c r="D1674" s="69">
        <v>70.0</v>
      </c>
      <c r="E1674" s="70" t="s">
        <v>5767</v>
      </c>
      <c r="F1674" s="69">
        <v>7.0</v>
      </c>
      <c r="G1674" s="69">
        <v>2.0</v>
      </c>
      <c r="H1674" s="69">
        <v>1.0</v>
      </c>
    </row>
    <row r="1675" ht="14.25" customHeight="1">
      <c r="A1675" s="70" t="s">
        <v>4447</v>
      </c>
      <c r="B1675" s="68">
        <v>916.0</v>
      </c>
      <c r="C1675" s="69">
        <v>6.0</v>
      </c>
      <c r="D1675" s="69">
        <v>15.0</v>
      </c>
      <c r="E1675" s="70" t="s">
        <v>3033</v>
      </c>
      <c r="F1675" s="69">
        <v>25.0</v>
      </c>
      <c r="G1675" s="69">
        <v>13.0</v>
      </c>
      <c r="H1675" s="69">
        <v>0.0</v>
      </c>
    </row>
    <row r="1676" ht="14.25" customHeight="1">
      <c r="A1676" s="70" t="s">
        <v>4447</v>
      </c>
      <c r="B1676" s="68">
        <v>916.0</v>
      </c>
      <c r="C1676" s="69">
        <v>6.0</v>
      </c>
      <c r="D1676" s="69">
        <v>20.0</v>
      </c>
      <c r="E1676" s="70" t="s">
        <v>5768</v>
      </c>
      <c r="F1676" s="69">
        <v>9.0</v>
      </c>
      <c r="G1676" s="69">
        <v>2.0</v>
      </c>
      <c r="H1676" s="69">
        <v>0.0</v>
      </c>
    </row>
    <row r="1677" ht="14.25" customHeight="1">
      <c r="A1677" s="70" t="s">
        <v>4447</v>
      </c>
      <c r="B1677" s="68">
        <v>916.0</v>
      </c>
      <c r="C1677" s="69">
        <v>6.0</v>
      </c>
      <c r="D1677" s="69">
        <v>26.0</v>
      </c>
      <c r="E1677" s="70" t="s">
        <v>3035</v>
      </c>
      <c r="F1677" s="69">
        <v>25.0</v>
      </c>
      <c r="G1677" s="69">
        <v>25.0</v>
      </c>
      <c r="H1677" s="69">
        <v>0.0</v>
      </c>
    </row>
    <row r="1678" ht="14.25" customHeight="1">
      <c r="A1678" s="70" t="s">
        <v>4447</v>
      </c>
      <c r="B1678" s="68">
        <v>916.0</v>
      </c>
      <c r="C1678" s="69">
        <v>6.0</v>
      </c>
      <c r="D1678" s="69">
        <v>29.0</v>
      </c>
      <c r="E1678" s="70" t="s">
        <v>3036</v>
      </c>
      <c r="F1678" s="69">
        <v>4.0</v>
      </c>
      <c r="G1678" s="69">
        <v>1.0</v>
      </c>
      <c r="H1678" s="69">
        <v>0.0</v>
      </c>
    </row>
    <row r="1679" ht="14.25" customHeight="1">
      <c r="A1679" s="70" t="s">
        <v>4447</v>
      </c>
      <c r="B1679" s="68">
        <v>916.0</v>
      </c>
      <c r="C1679" s="69">
        <v>6.0</v>
      </c>
      <c r="D1679" s="69">
        <v>31.0</v>
      </c>
      <c r="E1679" s="70" t="s">
        <v>5769</v>
      </c>
      <c r="F1679" s="69">
        <v>24.0</v>
      </c>
      <c r="G1679" s="69">
        <v>24.0</v>
      </c>
      <c r="H1679" s="69">
        <v>0.0</v>
      </c>
    </row>
    <row r="1680" ht="14.25" customHeight="1">
      <c r="A1680" s="70" t="s">
        <v>4447</v>
      </c>
      <c r="B1680" s="68">
        <v>916.0</v>
      </c>
      <c r="C1680" s="69">
        <v>6.0</v>
      </c>
      <c r="D1680" s="69">
        <v>35.0</v>
      </c>
      <c r="E1680" s="70" t="s">
        <v>5770</v>
      </c>
      <c r="F1680" s="69">
        <v>12.0</v>
      </c>
      <c r="G1680" s="69">
        <v>3.0</v>
      </c>
      <c r="H1680" s="69">
        <v>0.0</v>
      </c>
    </row>
    <row r="1681" ht="14.25" customHeight="1">
      <c r="A1681" s="70" t="s">
        <v>4447</v>
      </c>
      <c r="B1681" s="68">
        <v>916.0</v>
      </c>
      <c r="C1681" s="69">
        <v>6.0</v>
      </c>
      <c r="D1681" s="69">
        <v>37.0</v>
      </c>
      <c r="E1681" s="70" t="s">
        <v>5771</v>
      </c>
      <c r="F1681" s="69">
        <v>173.0</v>
      </c>
      <c r="G1681" s="69">
        <v>66.0</v>
      </c>
      <c r="H1681" s="69">
        <v>7.0</v>
      </c>
    </row>
    <row r="1682" ht="14.25" customHeight="1">
      <c r="A1682" s="70" t="s">
        <v>4447</v>
      </c>
      <c r="B1682" s="68">
        <v>916.0</v>
      </c>
      <c r="C1682" s="69">
        <v>6.0</v>
      </c>
      <c r="D1682" s="69">
        <v>40.0</v>
      </c>
      <c r="E1682" s="70" t="s">
        <v>3040</v>
      </c>
      <c r="F1682" s="69">
        <v>102.0</v>
      </c>
      <c r="G1682" s="69">
        <v>24.0</v>
      </c>
      <c r="H1682" s="69">
        <v>6.0</v>
      </c>
    </row>
    <row r="1683" ht="14.25" customHeight="1">
      <c r="A1683" s="70" t="s">
        <v>4447</v>
      </c>
      <c r="B1683" s="68">
        <v>916.0</v>
      </c>
      <c r="C1683" s="69">
        <v>6.0</v>
      </c>
      <c r="D1683" s="69">
        <v>56.0</v>
      </c>
      <c r="E1683" s="70" t="s">
        <v>3041</v>
      </c>
      <c r="F1683" s="69">
        <v>63.0</v>
      </c>
      <c r="G1683" s="69">
        <v>14.0</v>
      </c>
      <c r="H1683" s="69">
        <v>1.0</v>
      </c>
    </row>
    <row r="1684" ht="14.25" customHeight="1">
      <c r="A1684" s="70" t="s">
        <v>4447</v>
      </c>
      <c r="B1684" s="68">
        <v>916.0</v>
      </c>
      <c r="C1684" s="69">
        <v>6.0</v>
      </c>
      <c r="D1684" s="69">
        <v>58.0</v>
      </c>
      <c r="E1684" s="70" t="s">
        <v>3042</v>
      </c>
      <c r="F1684" s="69">
        <v>91.0</v>
      </c>
      <c r="G1684" s="69">
        <v>35.0</v>
      </c>
      <c r="H1684" s="69">
        <v>10.0</v>
      </c>
    </row>
    <row r="1685" ht="14.25" customHeight="1">
      <c r="A1685" s="70" t="s">
        <v>4447</v>
      </c>
      <c r="B1685" s="68">
        <v>916.0</v>
      </c>
      <c r="C1685" s="69">
        <v>6.0</v>
      </c>
      <c r="D1685" s="69">
        <v>62.0</v>
      </c>
      <c r="E1685" s="70" t="s">
        <v>5772</v>
      </c>
      <c r="F1685" s="69">
        <v>102.0</v>
      </c>
      <c r="G1685" s="69">
        <v>30.0</v>
      </c>
      <c r="H1685" s="69">
        <v>3.0</v>
      </c>
    </row>
    <row r="1686" ht="14.25" customHeight="1">
      <c r="A1686" s="70" t="s">
        <v>4447</v>
      </c>
      <c r="B1686" s="68">
        <v>916.0</v>
      </c>
      <c r="C1686" s="69">
        <v>6.0</v>
      </c>
      <c r="D1686" s="69">
        <v>63.0</v>
      </c>
      <c r="E1686" s="70" t="s">
        <v>5773</v>
      </c>
      <c r="F1686" s="69">
        <v>155.0</v>
      </c>
      <c r="G1686" s="69">
        <v>61.0</v>
      </c>
      <c r="H1686" s="69">
        <v>6.0</v>
      </c>
    </row>
    <row r="1687" ht="14.25" customHeight="1">
      <c r="A1687" s="70" t="s">
        <v>4447</v>
      </c>
      <c r="B1687" s="68">
        <v>916.0</v>
      </c>
      <c r="C1687" s="69">
        <v>6.0</v>
      </c>
      <c r="D1687" s="69">
        <v>68.0</v>
      </c>
      <c r="E1687" s="70" t="s">
        <v>5774</v>
      </c>
      <c r="F1687" s="69">
        <v>32.0</v>
      </c>
      <c r="G1687" s="69">
        <v>7.0</v>
      </c>
      <c r="H1687" s="69">
        <v>0.0</v>
      </c>
    </row>
    <row r="1688" ht="14.25" customHeight="1">
      <c r="A1688" s="70" t="s">
        <v>4447</v>
      </c>
      <c r="B1688" s="68">
        <v>916.0</v>
      </c>
      <c r="C1688" s="69">
        <v>6.0</v>
      </c>
      <c r="D1688" s="69">
        <v>70.0</v>
      </c>
      <c r="E1688" s="70" t="s">
        <v>3046</v>
      </c>
      <c r="F1688" s="69">
        <v>16.0</v>
      </c>
      <c r="G1688" s="69">
        <v>2.0</v>
      </c>
      <c r="H1688" s="69">
        <v>0.0</v>
      </c>
    </row>
    <row r="1689" ht="14.25" customHeight="1">
      <c r="A1689" s="70" t="s">
        <v>4447</v>
      </c>
      <c r="B1689" s="68">
        <v>916.0</v>
      </c>
      <c r="C1689" s="69">
        <v>6.0</v>
      </c>
      <c r="D1689" s="69">
        <v>263.0</v>
      </c>
      <c r="E1689" s="70" t="s">
        <v>5775</v>
      </c>
      <c r="F1689" s="69">
        <v>4.0</v>
      </c>
      <c r="G1689" s="69">
        <v>0.0</v>
      </c>
      <c r="H1689" s="69">
        <v>0.0</v>
      </c>
    </row>
    <row r="1690" ht="14.25" customHeight="1">
      <c r="A1690" s="70" t="s">
        <v>4447</v>
      </c>
      <c r="B1690" s="68">
        <v>916.0</v>
      </c>
      <c r="C1690" s="69">
        <v>6.0</v>
      </c>
      <c r="D1690" s="69">
        <v>363.0</v>
      </c>
      <c r="E1690" s="70" t="s">
        <v>5776</v>
      </c>
      <c r="F1690" s="69">
        <v>1.0</v>
      </c>
      <c r="G1690" s="69">
        <v>0.0</v>
      </c>
      <c r="H1690" s="69">
        <v>0.0</v>
      </c>
    </row>
    <row r="1691" ht="14.25" customHeight="1">
      <c r="A1691" s="70" t="s">
        <v>4447</v>
      </c>
      <c r="B1691" s="68">
        <v>916.0</v>
      </c>
      <c r="C1691" s="69">
        <v>6.0</v>
      </c>
      <c r="D1691" s="69">
        <v>465.0</v>
      </c>
      <c r="E1691" s="70" t="s">
        <v>3049</v>
      </c>
      <c r="F1691" s="69">
        <v>223.0</v>
      </c>
      <c r="G1691" s="69">
        <v>70.0</v>
      </c>
      <c r="H1691" s="69">
        <v>12.0</v>
      </c>
    </row>
    <row r="1692" ht="14.25" customHeight="1">
      <c r="A1692" s="70" t="s">
        <v>4447</v>
      </c>
      <c r="B1692" s="68">
        <v>917.0</v>
      </c>
      <c r="C1692" s="69">
        <v>6.0</v>
      </c>
      <c r="D1692" s="69">
        <v>30.0</v>
      </c>
      <c r="E1692" s="70" t="s">
        <v>5777</v>
      </c>
      <c r="F1692" s="69">
        <v>120.0</v>
      </c>
      <c r="G1692" s="69">
        <v>18.0</v>
      </c>
      <c r="H1692" s="69">
        <v>6.0</v>
      </c>
    </row>
    <row r="1693" ht="14.25" customHeight="1">
      <c r="A1693" s="70" t="s">
        <v>4447</v>
      </c>
      <c r="B1693" s="68">
        <v>917.0</v>
      </c>
      <c r="C1693" s="69">
        <v>6.0</v>
      </c>
      <c r="D1693" s="69">
        <v>51.0</v>
      </c>
      <c r="E1693" s="70" t="s">
        <v>5778</v>
      </c>
      <c r="F1693" s="69">
        <v>57.0</v>
      </c>
      <c r="G1693" s="69">
        <v>33.0</v>
      </c>
      <c r="H1693" s="69">
        <v>1.0</v>
      </c>
    </row>
    <row r="1694" ht="14.25" customHeight="1">
      <c r="A1694" s="70" t="s">
        <v>4447</v>
      </c>
      <c r="B1694" s="68">
        <v>917.0</v>
      </c>
      <c r="C1694" s="69">
        <v>6.0</v>
      </c>
      <c r="D1694" s="69">
        <v>60.0</v>
      </c>
      <c r="E1694" s="70" t="s">
        <v>5779</v>
      </c>
      <c r="F1694" s="69">
        <v>29.0</v>
      </c>
      <c r="G1694" s="69">
        <v>5.0</v>
      </c>
      <c r="H1694" s="69">
        <v>1.0</v>
      </c>
    </row>
    <row r="1695" ht="14.25" customHeight="1">
      <c r="A1695" s="70" t="s">
        <v>4447</v>
      </c>
      <c r="B1695" s="68">
        <v>917.0</v>
      </c>
      <c r="C1695" s="69">
        <v>6.0</v>
      </c>
      <c r="D1695" s="69">
        <v>61.0</v>
      </c>
      <c r="E1695" s="70" t="s">
        <v>5780</v>
      </c>
      <c r="F1695" s="69">
        <v>39.0</v>
      </c>
      <c r="G1695" s="69">
        <v>8.0</v>
      </c>
      <c r="H1695" s="69">
        <v>3.0</v>
      </c>
    </row>
    <row r="1696" ht="14.25" customHeight="1">
      <c r="A1696" s="70" t="s">
        <v>4447</v>
      </c>
      <c r="B1696" s="68">
        <v>917.0</v>
      </c>
      <c r="C1696" s="69">
        <v>6.0</v>
      </c>
      <c r="D1696" s="69">
        <v>71.0</v>
      </c>
      <c r="E1696" s="70" t="s">
        <v>5781</v>
      </c>
      <c r="F1696" s="69">
        <v>269.0</v>
      </c>
      <c r="G1696" s="69">
        <v>44.0</v>
      </c>
      <c r="H1696" s="69">
        <v>0.0</v>
      </c>
    </row>
    <row r="1697" ht="14.25" customHeight="1">
      <c r="A1697" s="70" t="s">
        <v>4447</v>
      </c>
      <c r="B1697" s="68">
        <v>917.0</v>
      </c>
      <c r="C1697" s="69">
        <v>6.0</v>
      </c>
      <c r="D1697" s="69">
        <v>79.0</v>
      </c>
      <c r="E1697" s="70" t="s">
        <v>5782</v>
      </c>
      <c r="F1697" s="69">
        <v>9.0</v>
      </c>
      <c r="G1697" s="69">
        <v>2.0</v>
      </c>
      <c r="H1697" s="69">
        <v>0.0</v>
      </c>
    </row>
    <row r="1698" ht="14.25" customHeight="1">
      <c r="A1698" s="70" t="s">
        <v>4447</v>
      </c>
      <c r="B1698" s="68">
        <v>917.0</v>
      </c>
      <c r="C1698" s="69">
        <v>6.0</v>
      </c>
      <c r="D1698" s="69">
        <v>80.0</v>
      </c>
      <c r="E1698" s="70" t="s">
        <v>5783</v>
      </c>
      <c r="F1698" s="69">
        <v>98.0</v>
      </c>
      <c r="G1698" s="69">
        <v>32.0</v>
      </c>
      <c r="H1698" s="69">
        <v>0.0</v>
      </c>
    </row>
    <row r="1699" ht="14.25" customHeight="1">
      <c r="A1699" s="70" t="s">
        <v>4447</v>
      </c>
      <c r="B1699" s="68">
        <v>917.0</v>
      </c>
      <c r="C1699" s="69">
        <v>6.0</v>
      </c>
      <c r="D1699" s="69">
        <v>104.0</v>
      </c>
      <c r="E1699" s="70" t="s">
        <v>3057</v>
      </c>
      <c r="F1699" s="69">
        <v>3.0</v>
      </c>
      <c r="G1699" s="69">
        <v>2.0</v>
      </c>
      <c r="H1699" s="69">
        <v>0.0</v>
      </c>
    </row>
    <row r="1700" ht="14.25" customHeight="1">
      <c r="A1700" s="70" t="s">
        <v>4447</v>
      </c>
      <c r="B1700" s="68">
        <v>917.0</v>
      </c>
      <c r="C1700" s="69">
        <v>6.0</v>
      </c>
      <c r="D1700" s="69">
        <v>105.0</v>
      </c>
      <c r="E1700" s="70" t="s">
        <v>5784</v>
      </c>
      <c r="F1700" s="69">
        <v>15.0</v>
      </c>
      <c r="G1700" s="69">
        <v>10.0</v>
      </c>
      <c r="H1700" s="69">
        <v>0.0</v>
      </c>
    </row>
    <row r="1701" ht="14.25" customHeight="1">
      <c r="A1701" s="70" t="s">
        <v>4447</v>
      </c>
      <c r="B1701" s="68">
        <v>917.0</v>
      </c>
      <c r="C1701" s="69">
        <v>6.0</v>
      </c>
      <c r="D1701" s="69">
        <v>300.0</v>
      </c>
      <c r="E1701" s="70" t="s">
        <v>5785</v>
      </c>
      <c r="F1701" s="69">
        <v>22.0</v>
      </c>
      <c r="G1701" s="69">
        <v>7.0</v>
      </c>
      <c r="H1701" s="69">
        <v>0.0</v>
      </c>
    </row>
    <row r="1702" ht="14.25" customHeight="1">
      <c r="A1702" s="70" t="s">
        <v>4447</v>
      </c>
      <c r="B1702" s="68">
        <v>917.0</v>
      </c>
      <c r="C1702" s="69">
        <v>6.0</v>
      </c>
      <c r="D1702" s="69">
        <v>400.0</v>
      </c>
      <c r="E1702" s="70" t="s">
        <v>5786</v>
      </c>
      <c r="F1702" s="69">
        <v>144.0</v>
      </c>
      <c r="G1702" s="69">
        <v>46.0</v>
      </c>
      <c r="H1702" s="69">
        <v>10.0</v>
      </c>
    </row>
    <row r="1703" ht="14.25" customHeight="1">
      <c r="A1703" s="70" t="s">
        <v>4447</v>
      </c>
      <c r="B1703" s="68">
        <v>917.0</v>
      </c>
      <c r="C1703" s="69">
        <v>6.0</v>
      </c>
      <c r="D1703" s="69">
        <v>500.0</v>
      </c>
      <c r="E1703" s="70" t="s">
        <v>5787</v>
      </c>
      <c r="F1703" s="69">
        <v>21.0</v>
      </c>
      <c r="G1703" s="69">
        <v>6.0</v>
      </c>
      <c r="H1703" s="69">
        <v>0.0</v>
      </c>
    </row>
    <row r="1704" ht="14.25" customHeight="1">
      <c r="A1704" s="70" t="s">
        <v>4447</v>
      </c>
      <c r="B1704" s="68">
        <v>917.0</v>
      </c>
      <c r="C1704" s="69">
        <v>6.0</v>
      </c>
      <c r="D1704" s="69">
        <v>700.0</v>
      </c>
      <c r="E1704" s="70" t="s">
        <v>5788</v>
      </c>
      <c r="F1704" s="69">
        <v>57.0</v>
      </c>
      <c r="G1704" s="69">
        <v>19.0</v>
      </c>
      <c r="H1704" s="69">
        <v>1.0</v>
      </c>
    </row>
    <row r="1705" ht="14.25" customHeight="1">
      <c r="A1705" s="70" t="s">
        <v>4447</v>
      </c>
      <c r="B1705" s="68">
        <v>917.0</v>
      </c>
      <c r="C1705" s="69">
        <v>6.0</v>
      </c>
      <c r="D1705" s="69">
        <v>818.0</v>
      </c>
      <c r="E1705" s="70" t="s">
        <v>3062</v>
      </c>
      <c r="F1705" s="69">
        <v>16.0</v>
      </c>
      <c r="G1705" s="69">
        <v>8.0</v>
      </c>
      <c r="H1705" s="69">
        <v>0.0</v>
      </c>
    </row>
    <row r="1706" ht="14.25" customHeight="1">
      <c r="A1706" s="70" t="s">
        <v>4447</v>
      </c>
      <c r="B1706" s="68">
        <v>917.0</v>
      </c>
      <c r="C1706" s="69">
        <v>6.0</v>
      </c>
      <c r="D1706" s="69">
        <v>900.0</v>
      </c>
      <c r="E1706" s="70" t="s">
        <v>5789</v>
      </c>
      <c r="F1706" s="69">
        <v>12.0</v>
      </c>
      <c r="G1706" s="69">
        <v>5.0</v>
      </c>
      <c r="H1706" s="69">
        <v>1.0</v>
      </c>
    </row>
    <row r="1707" ht="14.25" customHeight="1">
      <c r="A1707" s="70" t="s">
        <v>4447</v>
      </c>
      <c r="B1707" s="68">
        <v>926.0</v>
      </c>
      <c r="C1707" s="69">
        <v>83.0</v>
      </c>
      <c r="D1707" s="69">
        <v>20.0</v>
      </c>
      <c r="E1707" s="70" t="s">
        <v>5790</v>
      </c>
      <c r="F1707" s="69">
        <v>48.0</v>
      </c>
      <c r="G1707" s="69">
        <v>25.0</v>
      </c>
      <c r="H1707" s="69">
        <v>2.0</v>
      </c>
    </row>
    <row r="1708" ht="14.25" customHeight="1">
      <c r="A1708" s="70" t="s">
        <v>4447</v>
      </c>
      <c r="B1708" s="68">
        <v>926.0</v>
      </c>
      <c r="C1708" s="69">
        <v>83.0</v>
      </c>
      <c r="D1708" s="69">
        <v>30.0</v>
      </c>
      <c r="E1708" s="70" t="s">
        <v>3065</v>
      </c>
      <c r="F1708" s="69">
        <v>14.0</v>
      </c>
      <c r="G1708" s="69">
        <v>10.0</v>
      </c>
      <c r="H1708" s="69">
        <v>1.0</v>
      </c>
    </row>
    <row r="1709" ht="14.25" customHeight="1">
      <c r="A1709" s="70" t="s">
        <v>4447</v>
      </c>
      <c r="B1709" s="68">
        <v>926.0</v>
      </c>
      <c r="C1709" s="69">
        <v>83.0</v>
      </c>
      <c r="D1709" s="69">
        <v>50.0</v>
      </c>
      <c r="E1709" s="70" t="s">
        <v>5791</v>
      </c>
      <c r="F1709" s="69">
        <v>11.0</v>
      </c>
      <c r="G1709" s="69">
        <v>6.0</v>
      </c>
      <c r="H1709" s="69">
        <v>0.0</v>
      </c>
    </row>
    <row r="1710" ht="14.25" customHeight="1">
      <c r="A1710" s="70" t="s">
        <v>4447</v>
      </c>
      <c r="B1710" s="68">
        <v>935.0</v>
      </c>
      <c r="C1710" s="69">
        <v>52.0</v>
      </c>
      <c r="D1710" s="69">
        <v>12.0</v>
      </c>
      <c r="E1710" s="70" t="s">
        <v>5792</v>
      </c>
      <c r="F1710" s="69">
        <v>57.0</v>
      </c>
      <c r="G1710" s="69">
        <v>3.0</v>
      </c>
      <c r="H1710" s="69">
        <v>0.0</v>
      </c>
    </row>
    <row r="1711" ht="14.25" customHeight="1">
      <c r="A1711" s="70" t="s">
        <v>4447</v>
      </c>
      <c r="B1711" s="68">
        <v>935.0</v>
      </c>
      <c r="C1711" s="69">
        <v>52.0</v>
      </c>
      <c r="D1711" s="69">
        <v>13.0</v>
      </c>
      <c r="E1711" s="70" t="s">
        <v>5793</v>
      </c>
      <c r="F1711" s="69">
        <v>4.0</v>
      </c>
      <c r="G1711" s="69">
        <v>2.0</v>
      </c>
      <c r="H1711" s="69">
        <v>0.0</v>
      </c>
    </row>
    <row r="1712" ht="14.25" customHeight="1">
      <c r="A1712" s="70" t="s">
        <v>4447</v>
      </c>
      <c r="B1712" s="68">
        <v>935.0</v>
      </c>
      <c r="C1712" s="69">
        <v>52.0</v>
      </c>
      <c r="D1712" s="69">
        <v>14.0</v>
      </c>
      <c r="E1712" s="70" t="s">
        <v>5794</v>
      </c>
      <c r="F1712" s="69">
        <v>4.0</v>
      </c>
      <c r="G1712" s="69">
        <v>1.0</v>
      </c>
      <c r="H1712" s="69">
        <v>1.0</v>
      </c>
    </row>
    <row r="1713" ht="14.25" customHeight="1">
      <c r="A1713" s="70" t="s">
        <v>4447</v>
      </c>
      <c r="B1713" s="68">
        <v>938.0</v>
      </c>
      <c r="C1713" s="69">
        <v>52.0</v>
      </c>
      <c r="D1713" s="69">
        <v>2.0</v>
      </c>
      <c r="E1713" s="70" t="s">
        <v>5795</v>
      </c>
      <c r="F1713" s="69">
        <v>65.0</v>
      </c>
      <c r="G1713" s="69">
        <v>8.0</v>
      </c>
      <c r="H1713" s="69">
        <v>2.0</v>
      </c>
    </row>
    <row r="1714" ht="14.25" customHeight="1">
      <c r="A1714" s="70" t="s">
        <v>4447</v>
      </c>
      <c r="B1714" s="68">
        <v>938.0</v>
      </c>
      <c r="C1714" s="69">
        <v>52.0</v>
      </c>
      <c r="D1714" s="69">
        <v>10.0</v>
      </c>
      <c r="E1714" s="70" t="s">
        <v>5796</v>
      </c>
      <c r="F1714" s="69">
        <v>6.0</v>
      </c>
      <c r="G1714" s="69">
        <v>1.0</v>
      </c>
      <c r="H1714" s="69">
        <v>0.0</v>
      </c>
    </row>
    <row r="1715" ht="14.25" customHeight="1">
      <c r="A1715" s="70" t="s">
        <v>4447</v>
      </c>
      <c r="B1715" s="68">
        <v>938.0</v>
      </c>
      <c r="C1715" s="69">
        <v>52.0</v>
      </c>
      <c r="D1715" s="69">
        <v>11.0</v>
      </c>
      <c r="E1715" s="70" t="s">
        <v>5797</v>
      </c>
      <c r="F1715" s="69">
        <v>15.0</v>
      </c>
      <c r="G1715" s="69">
        <v>6.0</v>
      </c>
      <c r="H1715" s="69">
        <v>0.0</v>
      </c>
    </row>
    <row r="1716" ht="14.25" customHeight="1">
      <c r="A1716" s="70" t="s">
        <v>4447</v>
      </c>
      <c r="B1716" s="68">
        <v>938.0</v>
      </c>
      <c r="C1716" s="69">
        <v>52.0</v>
      </c>
      <c r="D1716" s="69">
        <v>13.0</v>
      </c>
      <c r="E1716" s="70" t="s">
        <v>5798</v>
      </c>
      <c r="F1716" s="69">
        <v>21.0</v>
      </c>
      <c r="G1716" s="69">
        <v>4.0</v>
      </c>
      <c r="H1716" s="69">
        <v>0.0</v>
      </c>
    </row>
    <row r="1717" ht="14.25" customHeight="1">
      <c r="A1717" s="70" t="s">
        <v>4447</v>
      </c>
      <c r="B1717" s="68">
        <v>938.0</v>
      </c>
      <c r="C1717" s="69">
        <v>52.0</v>
      </c>
      <c r="D1717" s="69">
        <v>15.0</v>
      </c>
      <c r="E1717" s="70" t="s">
        <v>5799</v>
      </c>
      <c r="F1717" s="69">
        <v>13.0</v>
      </c>
      <c r="G1717" s="69">
        <v>13.0</v>
      </c>
      <c r="H1717" s="69">
        <v>0.0</v>
      </c>
    </row>
    <row r="1718" ht="14.25" customHeight="1">
      <c r="A1718" s="70" t="s">
        <v>4447</v>
      </c>
      <c r="B1718" s="68">
        <v>938.0</v>
      </c>
      <c r="C1718" s="69">
        <v>52.0</v>
      </c>
      <c r="D1718" s="69">
        <v>16.0</v>
      </c>
      <c r="E1718" s="70" t="s">
        <v>5800</v>
      </c>
      <c r="F1718" s="69">
        <v>35.0</v>
      </c>
      <c r="G1718" s="69">
        <v>35.0</v>
      </c>
      <c r="H1718" s="69">
        <v>0.0</v>
      </c>
    </row>
    <row r="1719" ht="14.25" customHeight="1">
      <c r="A1719" s="70" t="s">
        <v>4447</v>
      </c>
      <c r="B1719" s="68">
        <v>938.0</v>
      </c>
      <c r="C1719" s="69">
        <v>52.0</v>
      </c>
      <c r="D1719" s="69">
        <v>17.0</v>
      </c>
      <c r="E1719" s="70" t="s">
        <v>5801</v>
      </c>
      <c r="F1719" s="69">
        <v>9.0</v>
      </c>
      <c r="G1719" s="69">
        <v>2.0</v>
      </c>
      <c r="H1719" s="69">
        <v>0.0</v>
      </c>
    </row>
    <row r="1720" ht="14.25" customHeight="1">
      <c r="A1720" s="70" t="s">
        <v>4447</v>
      </c>
      <c r="B1720" s="68">
        <v>938.0</v>
      </c>
      <c r="C1720" s="69">
        <v>52.0</v>
      </c>
      <c r="D1720" s="69">
        <v>18.0</v>
      </c>
      <c r="E1720" s="70" t="s">
        <v>3077</v>
      </c>
      <c r="F1720" s="69">
        <v>6.0</v>
      </c>
      <c r="G1720" s="69">
        <v>1.0</v>
      </c>
      <c r="H1720" s="69">
        <v>2.0</v>
      </c>
    </row>
    <row r="1721" ht="14.25" customHeight="1">
      <c r="A1721" s="70" t="s">
        <v>4447</v>
      </c>
      <c r="B1721" s="68">
        <v>938.0</v>
      </c>
      <c r="C1721" s="69">
        <v>52.0</v>
      </c>
      <c r="D1721" s="69">
        <v>19.0</v>
      </c>
      <c r="E1721" s="70" t="s">
        <v>5802</v>
      </c>
      <c r="F1721" s="69">
        <v>7.0</v>
      </c>
      <c r="G1721" s="69">
        <v>7.0</v>
      </c>
      <c r="H1721" s="69">
        <v>0.0</v>
      </c>
    </row>
    <row r="1722" ht="14.25" customHeight="1">
      <c r="A1722" s="70" t="s">
        <v>4447</v>
      </c>
      <c r="B1722" s="68">
        <v>938.0</v>
      </c>
      <c r="C1722" s="69">
        <v>52.0</v>
      </c>
      <c r="D1722" s="69">
        <v>26.0</v>
      </c>
      <c r="E1722" s="70" t="s">
        <v>5803</v>
      </c>
      <c r="F1722" s="69">
        <v>12.0</v>
      </c>
      <c r="G1722" s="69">
        <v>12.0</v>
      </c>
      <c r="H1722" s="69">
        <v>0.0</v>
      </c>
    </row>
    <row r="1723" ht="14.25" customHeight="1">
      <c r="A1723" s="70" t="s">
        <v>4447</v>
      </c>
      <c r="B1723" s="68">
        <v>966.0</v>
      </c>
      <c r="C1723" s="69">
        <v>51.0</v>
      </c>
      <c r="D1723" s="69">
        <v>20.0</v>
      </c>
      <c r="E1723" s="70" t="s">
        <v>5804</v>
      </c>
      <c r="F1723" s="69">
        <v>77.0</v>
      </c>
      <c r="G1723" s="69">
        <v>19.0</v>
      </c>
      <c r="H1723" s="69">
        <v>13.0</v>
      </c>
    </row>
    <row r="1724" ht="14.25" customHeight="1">
      <c r="A1724" s="70" t="s">
        <v>4447</v>
      </c>
      <c r="B1724" s="68">
        <v>966.0</v>
      </c>
      <c r="C1724" s="69">
        <v>51.0</v>
      </c>
      <c r="D1724" s="69">
        <v>21.0</v>
      </c>
      <c r="E1724" s="70" t="s">
        <v>5805</v>
      </c>
      <c r="F1724" s="69">
        <v>4.0</v>
      </c>
      <c r="G1724" s="69">
        <v>2.0</v>
      </c>
      <c r="H1724" s="69">
        <v>1.0</v>
      </c>
    </row>
    <row r="1725" ht="14.25" customHeight="1">
      <c r="A1725" s="70" t="s">
        <v>4447</v>
      </c>
      <c r="B1725" s="68">
        <v>991.0</v>
      </c>
      <c r="C1725" s="69">
        <v>83.0</v>
      </c>
      <c r="D1725" s="69">
        <v>16.0</v>
      </c>
      <c r="E1725" s="70" t="s">
        <v>5806</v>
      </c>
      <c r="F1725" s="69">
        <v>40.0</v>
      </c>
      <c r="G1725" s="69">
        <v>19.0</v>
      </c>
      <c r="H1725" s="69">
        <v>2.0</v>
      </c>
    </row>
    <row r="1726" ht="14.25" customHeight="1">
      <c r="A1726" s="70" t="s">
        <v>4447</v>
      </c>
      <c r="B1726" s="68">
        <v>991.0</v>
      </c>
      <c r="C1726" s="69">
        <v>83.0</v>
      </c>
      <c r="D1726" s="69">
        <v>17.0</v>
      </c>
      <c r="E1726" s="70" t="s">
        <v>5807</v>
      </c>
      <c r="F1726" s="69">
        <v>22.0</v>
      </c>
      <c r="G1726" s="69">
        <v>6.0</v>
      </c>
      <c r="H1726" s="69">
        <v>0.0</v>
      </c>
    </row>
    <row r="1727" ht="14.25" customHeight="1">
      <c r="A1727" s="70" t="s">
        <v>4447</v>
      </c>
      <c r="B1727" s="68">
        <v>991.0</v>
      </c>
      <c r="C1727" s="69">
        <v>83.0</v>
      </c>
      <c r="D1727" s="69">
        <v>22.0</v>
      </c>
      <c r="E1727" s="70" t="s">
        <v>5808</v>
      </c>
      <c r="F1727" s="69">
        <v>32.0</v>
      </c>
      <c r="G1727" s="69">
        <v>26.0</v>
      </c>
      <c r="H1727" s="69">
        <v>5.0</v>
      </c>
    </row>
    <row r="1728" ht="14.25" customHeight="1">
      <c r="A1728" s="70" t="s">
        <v>4447</v>
      </c>
      <c r="B1728" s="68">
        <v>991.0</v>
      </c>
      <c r="C1728" s="69">
        <v>83.0</v>
      </c>
      <c r="D1728" s="69">
        <v>27.0</v>
      </c>
      <c r="E1728" s="70" t="s">
        <v>5809</v>
      </c>
      <c r="F1728" s="69">
        <v>39.0</v>
      </c>
      <c r="G1728" s="69">
        <v>18.0</v>
      </c>
      <c r="H1728" s="69">
        <v>4.0</v>
      </c>
    </row>
    <row r="1729" ht="14.25" customHeight="1">
      <c r="A1729" s="70" t="s">
        <v>4447</v>
      </c>
      <c r="B1729" s="68">
        <v>991.0</v>
      </c>
      <c r="C1729" s="69">
        <v>83.0</v>
      </c>
      <c r="D1729" s="69">
        <v>29.0</v>
      </c>
      <c r="E1729" s="70" t="s">
        <v>5810</v>
      </c>
      <c r="F1729" s="69">
        <v>18.0</v>
      </c>
      <c r="G1729" s="69">
        <v>4.0</v>
      </c>
      <c r="H1729" s="69">
        <v>4.0</v>
      </c>
    </row>
    <row r="1730" ht="14.25" customHeight="1">
      <c r="A1730" s="70" t="s">
        <v>4447</v>
      </c>
      <c r="B1730" s="68">
        <v>991.0</v>
      </c>
      <c r="C1730" s="69">
        <v>83.0</v>
      </c>
      <c r="D1730" s="69">
        <v>30.0</v>
      </c>
      <c r="E1730" s="70" t="s">
        <v>5811</v>
      </c>
      <c r="F1730" s="69">
        <v>12.0</v>
      </c>
      <c r="G1730" s="69">
        <v>2.0</v>
      </c>
      <c r="H1730" s="69">
        <v>0.0</v>
      </c>
    </row>
    <row r="1731" ht="14.25" customHeight="1">
      <c r="A1731" s="70" t="s">
        <v>4447</v>
      </c>
      <c r="B1731" s="68">
        <v>991.0</v>
      </c>
      <c r="C1731" s="69">
        <v>83.0</v>
      </c>
      <c r="D1731" s="69">
        <v>46.0</v>
      </c>
      <c r="E1731" s="70" t="s">
        <v>3088</v>
      </c>
      <c r="F1731" s="69">
        <v>6.0</v>
      </c>
      <c r="G1731" s="69">
        <v>0.0</v>
      </c>
      <c r="H1731" s="69">
        <v>0.0</v>
      </c>
    </row>
    <row r="1732" ht="14.25" customHeight="1">
      <c r="A1732" s="70" t="s">
        <v>4447</v>
      </c>
      <c r="B1732" s="68">
        <v>991.0</v>
      </c>
      <c r="C1732" s="69">
        <v>83.0</v>
      </c>
      <c r="D1732" s="69">
        <v>47.0</v>
      </c>
      <c r="E1732" s="70" t="s">
        <v>5812</v>
      </c>
      <c r="F1732" s="69">
        <v>28.0</v>
      </c>
      <c r="G1732" s="69">
        <v>17.0</v>
      </c>
      <c r="H1732" s="69">
        <v>0.0</v>
      </c>
    </row>
    <row r="1733" ht="14.25" customHeight="1">
      <c r="A1733" s="70" t="s">
        <v>4447</v>
      </c>
      <c r="B1733" s="68">
        <v>991.0</v>
      </c>
      <c r="C1733" s="69">
        <v>83.0</v>
      </c>
      <c r="D1733" s="69">
        <v>61.0</v>
      </c>
      <c r="E1733" s="70" t="s">
        <v>5813</v>
      </c>
      <c r="F1733" s="69">
        <v>27.0</v>
      </c>
      <c r="G1733" s="69">
        <v>13.0</v>
      </c>
      <c r="H1733" s="69">
        <v>1.0</v>
      </c>
    </row>
    <row r="1734" ht="14.25" customHeight="1">
      <c r="A1734" s="70" t="s">
        <v>4447</v>
      </c>
      <c r="B1734" s="68">
        <v>998.0</v>
      </c>
      <c r="C1734" s="69">
        <v>52.0</v>
      </c>
      <c r="D1734" s="69">
        <v>10.0</v>
      </c>
      <c r="E1734" s="70" t="s">
        <v>5814</v>
      </c>
      <c r="F1734" s="69">
        <v>22.0</v>
      </c>
      <c r="G1734" s="69">
        <v>2.0</v>
      </c>
      <c r="H1734" s="69">
        <v>1.0</v>
      </c>
    </row>
    <row r="1735" ht="14.25" customHeight="1">
      <c r="A1735" s="70" t="s">
        <v>4447</v>
      </c>
      <c r="B1735" s="68">
        <v>1094.0</v>
      </c>
      <c r="C1735" s="69">
        <v>34.0</v>
      </c>
      <c r="D1735" s="69">
        <v>30.0</v>
      </c>
      <c r="E1735" s="70" t="s">
        <v>5815</v>
      </c>
      <c r="F1735" s="69">
        <v>180.0</v>
      </c>
      <c r="G1735" s="69">
        <v>146.0</v>
      </c>
      <c r="H1735" s="69">
        <v>18.0</v>
      </c>
    </row>
    <row r="1736" ht="14.25" customHeight="1">
      <c r="A1736" s="70" t="s">
        <v>4447</v>
      </c>
      <c r="B1736" s="68">
        <v>1115.0</v>
      </c>
      <c r="C1736" s="69">
        <v>34.0</v>
      </c>
      <c r="D1736" s="69">
        <v>10.0</v>
      </c>
      <c r="E1736" s="70" t="s">
        <v>5816</v>
      </c>
      <c r="F1736" s="69">
        <v>215.0</v>
      </c>
      <c r="G1736" s="69">
        <v>172.0</v>
      </c>
      <c r="H1736" s="69">
        <v>0.0</v>
      </c>
    </row>
    <row r="1737" ht="14.25" customHeight="1">
      <c r="A1737" s="70" t="s">
        <v>4447</v>
      </c>
      <c r="B1737" s="68">
        <v>1435.0</v>
      </c>
      <c r="C1737" s="69">
        <v>34.0</v>
      </c>
      <c r="D1737" s="69">
        <v>10.0</v>
      </c>
      <c r="E1737" s="70" t="s">
        <v>5817</v>
      </c>
      <c r="F1737" s="69">
        <v>144.0</v>
      </c>
      <c r="G1737" s="69">
        <v>144.0</v>
      </c>
      <c r="H1737" s="69">
        <v>0.0</v>
      </c>
    </row>
    <row r="1738" ht="14.25" customHeight="1">
      <c r="A1738" s="70" t="s">
        <v>4447</v>
      </c>
      <c r="B1738" s="68">
        <v>1480.0</v>
      </c>
      <c r="C1738" s="69">
        <v>34.0</v>
      </c>
      <c r="D1738" s="69">
        <v>10.0</v>
      </c>
      <c r="E1738" s="70" t="s">
        <v>5818</v>
      </c>
      <c r="F1738" s="69">
        <v>133.0</v>
      </c>
      <c r="G1738" s="69">
        <v>0.0</v>
      </c>
      <c r="H1738" s="69">
        <v>0.0</v>
      </c>
    </row>
    <row r="1739" ht="14.25" customHeight="1">
      <c r="A1739" s="70" t="s">
        <v>4447</v>
      </c>
      <c r="B1739" s="68">
        <v>2071.0</v>
      </c>
      <c r="C1739" s="69">
        <v>1.0</v>
      </c>
      <c r="D1739" s="69">
        <v>10.0</v>
      </c>
      <c r="E1739" s="70" t="s">
        <v>3095</v>
      </c>
      <c r="F1739" s="69">
        <v>422.0</v>
      </c>
      <c r="G1739" s="69">
        <v>59.0</v>
      </c>
      <c r="H1739" s="69">
        <v>23.0</v>
      </c>
    </row>
    <row r="1740" ht="14.25" customHeight="1">
      <c r="A1740" s="70" t="s">
        <v>4447</v>
      </c>
      <c r="B1740" s="68">
        <v>2071.0</v>
      </c>
      <c r="C1740" s="69">
        <v>1.0</v>
      </c>
      <c r="D1740" s="69">
        <v>30.0</v>
      </c>
      <c r="E1740" s="70" t="s">
        <v>5819</v>
      </c>
      <c r="F1740" s="69">
        <v>476.0</v>
      </c>
      <c r="G1740" s="69">
        <v>59.0</v>
      </c>
      <c r="H1740" s="69">
        <v>18.0</v>
      </c>
    </row>
    <row r="1741" ht="14.25" customHeight="1">
      <c r="A1741" s="70" t="s">
        <v>4447</v>
      </c>
      <c r="B1741" s="68">
        <v>2071.0</v>
      </c>
      <c r="C1741" s="69">
        <v>1.0</v>
      </c>
      <c r="D1741" s="69">
        <v>55.0</v>
      </c>
      <c r="E1741" s="70" t="s">
        <v>5820</v>
      </c>
      <c r="F1741" s="69">
        <v>16.0</v>
      </c>
      <c r="G1741" s="69">
        <v>6.0</v>
      </c>
      <c r="H1741" s="69">
        <v>0.0</v>
      </c>
    </row>
    <row r="1742" ht="14.25" customHeight="1">
      <c r="A1742" s="70" t="s">
        <v>4447</v>
      </c>
      <c r="B1742" s="68">
        <v>2071.0</v>
      </c>
      <c r="C1742" s="69">
        <v>1.0</v>
      </c>
      <c r="D1742" s="69">
        <v>60.0</v>
      </c>
      <c r="E1742" s="70" t="s">
        <v>3098</v>
      </c>
      <c r="F1742" s="69">
        <v>4.0</v>
      </c>
      <c r="G1742" s="69">
        <v>3.0</v>
      </c>
      <c r="H1742" s="69">
        <v>0.0</v>
      </c>
    </row>
    <row r="1743" ht="14.25" customHeight="1">
      <c r="A1743" s="70" t="s">
        <v>4447</v>
      </c>
      <c r="B1743" s="68">
        <v>2125.0</v>
      </c>
      <c r="C1743" s="69">
        <v>1.0</v>
      </c>
      <c r="D1743" s="69">
        <v>2.0</v>
      </c>
      <c r="E1743" s="70" t="s">
        <v>5821</v>
      </c>
      <c r="F1743" s="69">
        <v>239.0</v>
      </c>
      <c r="G1743" s="69">
        <v>55.0</v>
      </c>
      <c r="H1743" s="69">
        <v>13.0</v>
      </c>
    </row>
    <row r="1744" ht="14.25" customHeight="1">
      <c r="A1744" s="70" t="s">
        <v>4447</v>
      </c>
      <c r="B1744" s="68">
        <v>2125.0</v>
      </c>
      <c r="C1744" s="69">
        <v>1.0</v>
      </c>
      <c r="D1744" s="69">
        <v>10.0</v>
      </c>
      <c r="E1744" s="70" t="s">
        <v>5822</v>
      </c>
      <c r="F1744" s="69">
        <v>440.0</v>
      </c>
      <c r="G1744" s="69">
        <v>108.0</v>
      </c>
      <c r="H1744" s="69">
        <v>28.0</v>
      </c>
    </row>
    <row r="1745" ht="14.25" customHeight="1">
      <c r="A1745" s="70" t="s">
        <v>4447</v>
      </c>
      <c r="B1745" s="68">
        <v>2125.0</v>
      </c>
      <c r="C1745" s="69">
        <v>1.0</v>
      </c>
      <c r="D1745" s="69">
        <v>20.0</v>
      </c>
      <c r="E1745" s="70" t="s">
        <v>5823</v>
      </c>
      <c r="F1745" s="69">
        <v>327.0</v>
      </c>
      <c r="G1745" s="69">
        <v>44.0</v>
      </c>
      <c r="H1745" s="69">
        <v>8.0</v>
      </c>
    </row>
    <row r="1746" ht="14.25" customHeight="1">
      <c r="A1746" s="70" t="s">
        <v>4447</v>
      </c>
      <c r="B1746" s="68">
        <v>2134.0</v>
      </c>
      <c r="C1746" s="69">
        <v>1.0</v>
      </c>
      <c r="D1746" s="69">
        <v>10.0</v>
      </c>
      <c r="E1746" s="70" t="s">
        <v>5824</v>
      </c>
      <c r="F1746" s="69">
        <v>409.0</v>
      </c>
      <c r="G1746" s="69">
        <v>112.0</v>
      </c>
      <c r="H1746" s="69">
        <v>47.0</v>
      </c>
    </row>
    <row r="1747" ht="14.25" customHeight="1">
      <c r="A1747" s="70" t="s">
        <v>4447</v>
      </c>
      <c r="B1747" s="68">
        <v>2134.0</v>
      </c>
      <c r="C1747" s="69">
        <v>1.0</v>
      </c>
      <c r="D1747" s="69">
        <v>20.0</v>
      </c>
      <c r="E1747" s="70" t="s">
        <v>5825</v>
      </c>
      <c r="F1747" s="69">
        <v>332.0</v>
      </c>
      <c r="G1747" s="69">
        <v>87.0</v>
      </c>
      <c r="H1747" s="69">
        <v>30.0</v>
      </c>
    </row>
    <row r="1748" ht="14.25" customHeight="1">
      <c r="A1748" s="70" t="s">
        <v>4447</v>
      </c>
      <c r="B1748" s="68">
        <v>2135.0</v>
      </c>
      <c r="C1748" s="69">
        <v>1.0</v>
      </c>
      <c r="D1748" s="69">
        <v>20.0</v>
      </c>
      <c r="E1748" s="70" t="s">
        <v>3104</v>
      </c>
      <c r="F1748" s="69">
        <v>533.0</v>
      </c>
      <c r="G1748" s="69">
        <v>85.0</v>
      </c>
      <c r="H1748" s="69">
        <v>31.0</v>
      </c>
    </row>
    <row r="1749" ht="14.25" customHeight="1">
      <c r="A1749" s="70" t="s">
        <v>4447</v>
      </c>
      <c r="B1749" s="68">
        <v>2135.0</v>
      </c>
      <c r="C1749" s="69">
        <v>1.0</v>
      </c>
      <c r="D1749" s="69">
        <v>25.0</v>
      </c>
      <c r="E1749" s="70" t="s">
        <v>5826</v>
      </c>
      <c r="F1749" s="69">
        <v>159.0</v>
      </c>
      <c r="G1749" s="69">
        <v>37.0</v>
      </c>
      <c r="H1749" s="69">
        <v>8.0</v>
      </c>
    </row>
    <row r="1750" ht="14.25" customHeight="1">
      <c r="A1750" s="70" t="s">
        <v>4447</v>
      </c>
      <c r="B1750" s="68">
        <v>2135.0</v>
      </c>
      <c r="C1750" s="69">
        <v>1.0</v>
      </c>
      <c r="D1750" s="69">
        <v>35.0</v>
      </c>
      <c r="E1750" s="70" t="s">
        <v>5827</v>
      </c>
      <c r="F1750" s="69">
        <v>158.0</v>
      </c>
      <c r="G1750" s="69">
        <v>39.0</v>
      </c>
      <c r="H1750" s="69">
        <v>6.0</v>
      </c>
    </row>
    <row r="1751" ht="14.25" customHeight="1">
      <c r="A1751" s="70" t="s">
        <v>4447</v>
      </c>
      <c r="B1751" s="68">
        <v>2137.0</v>
      </c>
      <c r="C1751" s="69">
        <v>1.0</v>
      </c>
      <c r="D1751" s="69">
        <v>15.0</v>
      </c>
      <c r="E1751" s="70" t="s">
        <v>3107</v>
      </c>
      <c r="F1751" s="69">
        <v>268.0</v>
      </c>
      <c r="G1751" s="69">
        <v>51.0</v>
      </c>
      <c r="H1751" s="69">
        <v>14.0</v>
      </c>
    </row>
    <row r="1752" ht="14.25" customHeight="1">
      <c r="A1752" s="70" t="s">
        <v>4447</v>
      </c>
      <c r="B1752" s="68">
        <v>2137.0</v>
      </c>
      <c r="C1752" s="69">
        <v>1.0</v>
      </c>
      <c r="D1752" s="69">
        <v>25.0</v>
      </c>
      <c r="E1752" s="70" t="s">
        <v>3108</v>
      </c>
      <c r="F1752" s="69">
        <v>265.0</v>
      </c>
      <c r="G1752" s="69">
        <v>34.0</v>
      </c>
      <c r="H1752" s="69">
        <v>17.0</v>
      </c>
    </row>
    <row r="1753" ht="14.25" customHeight="1">
      <c r="A1753" s="70" t="s">
        <v>4447</v>
      </c>
      <c r="B1753" s="68">
        <v>2142.0</v>
      </c>
      <c r="C1753" s="69">
        <v>1.0</v>
      </c>
      <c r="D1753" s="69">
        <v>10.0</v>
      </c>
      <c r="E1753" s="70" t="s">
        <v>5828</v>
      </c>
      <c r="F1753" s="69">
        <v>92.0</v>
      </c>
      <c r="G1753" s="69">
        <v>27.0</v>
      </c>
      <c r="H1753" s="69">
        <v>5.0</v>
      </c>
    </row>
    <row r="1754" ht="14.25" customHeight="1">
      <c r="A1754" s="70" t="s">
        <v>4447</v>
      </c>
      <c r="B1754" s="68">
        <v>2142.0</v>
      </c>
      <c r="C1754" s="69">
        <v>1.0</v>
      </c>
      <c r="D1754" s="69">
        <v>20.0</v>
      </c>
      <c r="E1754" s="70" t="s">
        <v>3110</v>
      </c>
      <c r="F1754" s="69">
        <v>95.0</v>
      </c>
      <c r="G1754" s="69">
        <v>57.0</v>
      </c>
      <c r="H1754" s="69">
        <v>6.0</v>
      </c>
    </row>
    <row r="1755" ht="14.25" customHeight="1">
      <c r="A1755" s="70" t="s">
        <v>4447</v>
      </c>
      <c r="B1755" s="68">
        <v>2142.0</v>
      </c>
      <c r="C1755" s="69">
        <v>1.0</v>
      </c>
      <c r="D1755" s="69">
        <v>35.0</v>
      </c>
      <c r="E1755" s="70" t="s">
        <v>5829</v>
      </c>
      <c r="F1755" s="69">
        <v>133.0</v>
      </c>
      <c r="G1755" s="69">
        <v>29.0</v>
      </c>
      <c r="H1755" s="69">
        <v>8.0</v>
      </c>
    </row>
    <row r="1756" ht="14.25" customHeight="1">
      <c r="A1756" s="70" t="s">
        <v>4447</v>
      </c>
      <c r="B1756" s="68">
        <v>2142.0</v>
      </c>
      <c r="C1756" s="69">
        <v>1.0</v>
      </c>
      <c r="D1756" s="69">
        <v>40.0</v>
      </c>
      <c r="E1756" s="70" t="s">
        <v>5830</v>
      </c>
      <c r="F1756" s="69">
        <v>307.0</v>
      </c>
      <c r="G1756" s="69">
        <v>108.0</v>
      </c>
      <c r="H1756" s="69">
        <v>30.0</v>
      </c>
    </row>
    <row r="1757" ht="14.25" customHeight="1">
      <c r="A1757" s="70" t="s">
        <v>4447</v>
      </c>
      <c r="B1757" s="68">
        <v>2142.0</v>
      </c>
      <c r="C1757" s="69">
        <v>1.0</v>
      </c>
      <c r="D1757" s="69">
        <v>45.0</v>
      </c>
      <c r="E1757" s="70" t="s">
        <v>5831</v>
      </c>
      <c r="F1757" s="69">
        <v>270.0</v>
      </c>
      <c r="G1757" s="69">
        <v>76.0</v>
      </c>
      <c r="H1757" s="69">
        <v>23.0</v>
      </c>
    </row>
    <row r="1758" ht="14.25" customHeight="1">
      <c r="A1758" s="70" t="s">
        <v>4447</v>
      </c>
      <c r="B1758" s="68">
        <v>2142.0</v>
      </c>
      <c r="C1758" s="69">
        <v>1.0</v>
      </c>
      <c r="D1758" s="69">
        <v>50.0</v>
      </c>
      <c r="E1758" s="70" t="s">
        <v>5832</v>
      </c>
      <c r="F1758" s="69">
        <v>223.0</v>
      </c>
      <c r="G1758" s="69">
        <v>74.0</v>
      </c>
      <c r="H1758" s="69">
        <v>25.0</v>
      </c>
    </row>
    <row r="1759" ht="14.25" customHeight="1">
      <c r="A1759" s="70" t="s">
        <v>4447</v>
      </c>
      <c r="B1759" s="68">
        <v>2142.0</v>
      </c>
      <c r="C1759" s="69">
        <v>1.0</v>
      </c>
      <c r="D1759" s="69">
        <v>55.0</v>
      </c>
      <c r="E1759" s="70" t="s">
        <v>5833</v>
      </c>
      <c r="F1759" s="69">
        <v>297.0</v>
      </c>
      <c r="G1759" s="69">
        <v>79.0</v>
      </c>
      <c r="H1759" s="69">
        <v>47.0</v>
      </c>
    </row>
    <row r="1760" ht="14.25" customHeight="1">
      <c r="A1760" s="70" t="s">
        <v>4447</v>
      </c>
      <c r="B1760" s="68">
        <v>2142.0</v>
      </c>
      <c r="C1760" s="69">
        <v>1.0</v>
      </c>
      <c r="D1760" s="69">
        <v>95.0</v>
      </c>
      <c r="E1760" s="70" t="s">
        <v>5834</v>
      </c>
      <c r="F1760" s="69">
        <v>252.0</v>
      </c>
      <c r="G1760" s="69">
        <v>57.0</v>
      </c>
      <c r="H1760" s="69">
        <v>15.0</v>
      </c>
    </row>
    <row r="1761" ht="14.25" customHeight="1">
      <c r="A1761" s="70" t="s">
        <v>4447</v>
      </c>
      <c r="B1761" s="68">
        <v>2142.0</v>
      </c>
      <c r="C1761" s="69">
        <v>1.0</v>
      </c>
      <c r="D1761" s="69">
        <v>96.0</v>
      </c>
      <c r="E1761" s="70" t="s">
        <v>5835</v>
      </c>
      <c r="F1761" s="69">
        <v>282.0</v>
      </c>
      <c r="G1761" s="69">
        <v>89.0</v>
      </c>
      <c r="H1761" s="69">
        <v>11.0</v>
      </c>
    </row>
    <row r="1762" ht="14.25" customHeight="1">
      <c r="A1762" s="70" t="s">
        <v>4447</v>
      </c>
      <c r="B1762" s="68">
        <v>2143.0</v>
      </c>
      <c r="C1762" s="69">
        <v>1.0</v>
      </c>
      <c r="D1762" s="69">
        <v>10.0</v>
      </c>
      <c r="E1762" s="70" t="s">
        <v>5836</v>
      </c>
      <c r="F1762" s="69">
        <v>118.0</v>
      </c>
      <c r="G1762" s="69">
        <v>20.0</v>
      </c>
      <c r="H1762" s="69">
        <v>9.0</v>
      </c>
    </row>
    <row r="1763" ht="14.25" customHeight="1">
      <c r="A1763" s="70" t="s">
        <v>4447</v>
      </c>
      <c r="B1763" s="68">
        <v>2143.0</v>
      </c>
      <c r="C1763" s="69">
        <v>1.0</v>
      </c>
      <c r="D1763" s="69">
        <v>20.0</v>
      </c>
      <c r="E1763" s="70" t="s">
        <v>5837</v>
      </c>
      <c r="F1763" s="69">
        <v>141.0</v>
      </c>
      <c r="G1763" s="69">
        <v>18.0</v>
      </c>
      <c r="H1763" s="69">
        <v>10.0</v>
      </c>
    </row>
    <row r="1764" ht="14.25" customHeight="1">
      <c r="A1764" s="70" t="s">
        <v>4447</v>
      </c>
      <c r="B1764" s="68">
        <v>2143.0</v>
      </c>
      <c r="C1764" s="69">
        <v>1.0</v>
      </c>
      <c r="D1764" s="69">
        <v>30.0</v>
      </c>
      <c r="E1764" s="70" t="s">
        <v>5838</v>
      </c>
      <c r="F1764" s="69">
        <v>266.0</v>
      </c>
      <c r="G1764" s="69">
        <v>43.0</v>
      </c>
      <c r="H1764" s="69">
        <v>19.0</v>
      </c>
    </row>
    <row r="1765" ht="14.25" customHeight="1">
      <c r="A1765" s="70" t="s">
        <v>4447</v>
      </c>
      <c r="B1765" s="68">
        <v>2143.0</v>
      </c>
      <c r="C1765" s="69">
        <v>1.0</v>
      </c>
      <c r="D1765" s="69">
        <v>40.0</v>
      </c>
      <c r="E1765" s="70" t="s">
        <v>5839</v>
      </c>
      <c r="F1765" s="69">
        <v>235.0</v>
      </c>
      <c r="G1765" s="69">
        <v>30.0</v>
      </c>
      <c r="H1765" s="69">
        <v>15.0</v>
      </c>
    </row>
    <row r="1766" ht="14.25" customHeight="1">
      <c r="A1766" s="70" t="s">
        <v>4447</v>
      </c>
      <c r="B1766" s="68">
        <v>2144.0</v>
      </c>
      <c r="C1766" s="69">
        <v>1.0</v>
      </c>
      <c r="D1766" s="69">
        <v>1.0</v>
      </c>
      <c r="E1766" s="70" t="s">
        <v>5840</v>
      </c>
      <c r="F1766" s="69">
        <v>386.0</v>
      </c>
      <c r="G1766" s="69">
        <v>41.0</v>
      </c>
      <c r="H1766" s="69">
        <v>7.0</v>
      </c>
    </row>
    <row r="1767" ht="14.25" customHeight="1">
      <c r="A1767" s="70" t="s">
        <v>4447</v>
      </c>
      <c r="B1767" s="68">
        <v>2144.0</v>
      </c>
      <c r="C1767" s="69">
        <v>1.0</v>
      </c>
      <c r="D1767" s="69">
        <v>2.0</v>
      </c>
      <c r="E1767" s="70" t="s">
        <v>5841</v>
      </c>
      <c r="F1767" s="69">
        <v>712.0</v>
      </c>
      <c r="G1767" s="69">
        <v>70.0</v>
      </c>
      <c r="H1767" s="69">
        <v>24.0</v>
      </c>
    </row>
    <row r="1768" ht="14.25" customHeight="1">
      <c r="A1768" s="70" t="s">
        <v>4447</v>
      </c>
      <c r="B1768" s="68">
        <v>2144.0</v>
      </c>
      <c r="C1768" s="69">
        <v>1.0</v>
      </c>
      <c r="D1768" s="69">
        <v>3.0</v>
      </c>
      <c r="E1768" s="70" t="s">
        <v>5842</v>
      </c>
      <c r="F1768" s="69">
        <v>816.0</v>
      </c>
      <c r="G1768" s="69">
        <v>76.0</v>
      </c>
      <c r="H1768" s="69">
        <v>31.0</v>
      </c>
    </row>
    <row r="1769" ht="14.25" customHeight="1">
      <c r="A1769" s="70" t="s">
        <v>4447</v>
      </c>
      <c r="B1769" s="68">
        <v>2144.0</v>
      </c>
      <c r="C1769" s="69">
        <v>1.0</v>
      </c>
      <c r="D1769" s="69">
        <v>4.0</v>
      </c>
      <c r="E1769" s="70" t="s">
        <v>5843</v>
      </c>
      <c r="F1769" s="69">
        <v>1075.0</v>
      </c>
      <c r="G1769" s="69">
        <v>70.0</v>
      </c>
      <c r="H1769" s="69">
        <v>35.0</v>
      </c>
    </row>
    <row r="1770" ht="14.25" customHeight="1">
      <c r="A1770" s="70" t="s">
        <v>4447</v>
      </c>
      <c r="B1770" s="68">
        <v>2144.0</v>
      </c>
      <c r="C1770" s="69">
        <v>1.0</v>
      </c>
      <c r="D1770" s="69">
        <v>6.0</v>
      </c>
      <c r="E1770" s="70" t="s">
        <v>5844</v>
      </c>
      <c r="F1770" s="69">
        <v>315.0</v>
      </c>
      <c r="G1770" s="69">
        <v>40.0</v>
      </c>
      <c r="H1770" s="69">
        <v>13.0</v>
      </c>
    </row>
    <row r="1771" ht="14.25" customHeight="1">
      <c r="A1771" s="70" t="s">
        <v>4447</v>
      </c>
      <c r="B1771" s="68">
        <v>2144.0</v>
      </c>
      <c r="C1771" s="69">
        <v>1.0</v>
      </c>
      <c r="D1771" s="69">
        <v>8.0</v>
      </c>
      <c r="E1771" s="70" t="s">
        <v>5845</v>
      </c>
      <c r="F1771" s="69">
        <v>37.0</v>
      </c>
      <c r="G1771" s="69">
        <v>5.0</v>
      </c>
      <c r="H1771" s="69">
        <v>2.0</v>
      </c>
    </row>
    <row r="1772" ht="14.25" customHeight="1">
      <c r="A1772" s="70" t="s">
        <v>4447</v>
      </c>
      <c r="B1772" s="68">
        <v>2149.0</v>
      </c>
      <c r="C1772" s="69">
        <v>1.0</v>
      </c>
      <c r="D1772" s="69">
        <v>50.0</v>
      </c>
      <c r="E1772" s="70" t="s">
        <v>5846</v>
      </c>
      <c r="F1772" s="69">
        <v>375.0</v>
      </c>
      <c r="G1772" s="69">
        <v>60.0</v>
      </c>
      <c r="H1772" s="69">
        <v>34.0</v>
      </c>
    </row>
    <row r="1773" ht="14.25" customHeight="1">
      <c r="A1773" s="70" t="s">
        <v>4447</v>
      </c>
      <c r="B1773" s="68">
        <v>2149.0</v>
      </c>
      <c r="C1773" s="69">
        <v>1.0</v>
      </c>
      <c r="D1773" s="69">
        <v>55.0</v>
      </c>
      <c r="E1773" s="70" t="s">
        <v>5847</v>
      </c>
      <c r="F1773" s="69">
        <v>234.0</v>
      </c>
      <c r="G1773" s="69">
        <v>53.0</v>
      </c>
      <c r="H1773" s="69">
        <v>22.0</v>
      </c>
    </row>
    <row r="1774" ht="14.25" customHeight="1">
      <c r="A1774" s="70" t="s">
        <v>4447</v>
      </c>
      <c r="B1774" s="68">
        <v>2149.0</v>
      </c>
      <c r="C1774" s="69">
        <v>1.0</v>
      </c>
      <c r="D1774" s="69">
        <v>60.0</v>
      </c>
      <c r="E1774" s="70" t="s">
        <v>3130</v>
      </c>
      <c r="F1774" s="69">
        <v>298.0</v>
      </c>
      <c r="G1774" s="69">
        <v>51.0</v>
      </c>
      <c r="H1774" s="69">
        <v>28.0</v>
      </c>
    </row>
    <row r="1775" ht="14.25" customHeight="1">
      <c r="A1775" s="70" t="s">
        <v>4447</v>
      </c>
      <c r="B1775" s="68">
        <v>2149.0</v>
      </c>
      <c r="C1775" s="69">
        <v>1.0</v>
      </c>
      <c r="D1775" s="69">
        <v>70.0</v>
      </c>
      <c r="E1775" s="70" t="s">
        <v>5848</v>
      </c>
      <c r="F1775" s="69">
        <v>356.0</v>
      </c>
      <c r="G1775" s="69">
        <v>78.0</v>
      </c>
      <c r="H1775" s="69">
        <v>27.0</v>
      </c>
    </row>
    <row r="1776" ht="14.25" customHeight="1">
      <c r="A1776" s="70" t="s">
        <v>4447</v>
      </c>
      <c r="B1776" s="68">
        <v>2149.0</v>
      </c>
      <c r="C1776" s="69">
        <v>1.0</v>
      </c>
      <c r="D1776" s="69">
        <v>101.0</v>
      </c>
      <c r="E1776" s="70" t="s">
        <v>5849</v>
      </c>
      <c r="F1776" s="69">
        <v>45.0</v>
      </c>
      <c r="G1776" s="69">
        <v>26.0</v>
      </c>
      <c r="H1776" s="69">
        <v>6.0</v>
      </c>
    </row>
    <row r="1777" ht="14.25" customHeight="1">
      <c r="A1777" s="70" t="s">
        <v>4447</v>
      </c>
      <c r="B1777" s="68">
        <v>2149.0</v>
      </c>
      <c r="C1777" s="69">
        <v>1.0</v>
      </c>
      <c r="D1777" s="69">
        <v>104.0</v>
      </c>
      <c r="E1777" s="70" t="s">
        <v>5850</v>
      </c>
      <c r="F1777" s="69">
        <v>40.0</v>
      </c>
      <c r="G1777" s="69">
        <v>14.0</v>
      </c>
      <c r="H1777" s="69">
        <v>1.0</v>
      </c>
    </row>
    <row r="1778" ht="14.25" customHeight="1">
      <c r="A1778" s="70" t="s">
        <v>4447</v>
      </c>
      <c r="B1778" s="68">
        <v>2155.0</v>
      </c>
      <c r="C1778" s="69">
        <v>1.0</v>
      </c>
      <c r="D1778" s="69">
        <v>1.0</v>
      </c>
      <c r="E1778" s="70" t="s">
        <v>5851</v>
      </c>
      <c r="F1778" s="69">
        <v>446.0</v>
      </c>
      <c r="G1778" s="69">
        <v>105.0</v>
      </c>
      <c r="H1778" s="69">
        <v>52.0</v>
      </c>
    </row>
    <row r="1779" ht="14.25" customHeight="1">
      <c r="A1779" s="70" t="s">
        <v>4447</v>
      </c>
      <c r="B1779" s="68">
        <v>2155.0</v>
      </c>
      <c r="C1779" s="69">
        <v>1.0</v>
      </c>
      <c r="D1779" s="69">
        <v>2.0</v>
      </c>
      <c r="E1779" s="70" t="s">
        <v>5852</v>
      </c>
      <c r="F1779" s="69">
        <v>434.0</v>
      </c>
      <c r="G1779" s="69">
        <v>121.0</v>
      </c>
      <c r="H1779" s="69">
        <v>63.0</v>
      </c>
    </row>
    <row r="1780" ht="14.25" customHeight="1">
      <c r="A1780" s="70" t="s">
        <v>4447</v>
      </c>
      <c r="B1780" s="68">
        <v>2155.0</v>
      </c>
      <c r="C1780" s="69">
        <v>1.0</v>
      </c>
      <c r="D1780" s="69">
        <v>3.0</v>
      </c>
      <c r="E1780" s="70" t="s">
        <v>5853</v>
      </c>
      <c r="F1780" s="69">
        <v>153.0</v>
      </c>
      <c r="G1780" s="69">
        <v>46.0</v>
      </c>
      <c r="H1780" s="69">
        <v>17.0</v>
      </c>
    </row>
    <row r="1781" ht="14.25" customHeight="1">
      <c r="A1781" s="70" t="s">
        <v>4447</v>
      </c>
      <c r="B1781" s="68">
        <v>2159.0</v>
      </c>
      <c r="C1781" s="69">
        <v>1.0</v>
      </c>
      <c r="D1781" s="69">
        <v>10.0</v>
      </c>
      <c r="E1781" s="70" t="s">
        <v>5854</v>
      </c>
      <c r="F1781" s="69">
        <v>202.0</v>
      </c>
      <c r="G1781" s="69">
        <v>69.0</v>
      </c>
      <c r="H1781" s="69">
        <v>9.0</v>
      </c>
    </row>
    <row r="1782" ht="14.25" customHeight="1">
      <c r="A1782" s="70" t="s">
        <v>4447</v>
      </c>
      <c r="B1782" s="68">
        <v>2159.0</v>
      </c>
      <c r="C1782" s="69">
        <v>1.0</v>
      </c>
      <c r="D1782" s="69">
        <v>20.0</v>
      </c>
      <c r="E1782" s="70" t="s">
        <v>5855</v>
      </c>
      <c r="F1782" s="69">
        <v>277.0</v>
      </c>
      <c r="G1782" s="69">
        <v>58.0</v>
      </c>
      <c r="H1782" s="69">
        <v>13.0</v>
      </c>
    </row>
    <row r="1783" ht="14.25" customHeight="1">
      <c r="A1783" s="70" t="s">
        <v>4447</v>
      </c>
      <c r="B1783" s="68">
        <v>2164.0</v>
      </c>
      <c r="C1783" s="69">
        <v>1.0</v>
      </c>
      <c r="D1783" s="69">
        <v>1.0</v>
      </c>
      <c r="E1783" s="70" t="s">
        <v>5856</v>
      </c>
      <c r="F1783" s="69">
        <v>452.0</v>
      </c>
      <c r="G1783" s="69">
        <v>99.0</v>
      </c>
      <c r="H1783" s="69">
        <v>19.0</v>
      </c>
    </row>
    <row r="1784" ht="14.25" customHeight="1">
      <c r="A1784" s="70" t="s">
        <v>4447</v>
      </c>
      <c r="B1784" s="68">
        <v>2164.0</v>
      </c>
      <c r="C1784" s="69">
        <v>1.0</v>
      </c>
      <c r="D1784" s="69">
        <v>2.0</v>
      </c>
      <c r="E1784" s="70" t="s">
        <v>5857</v>
      </c>
      <c r="F1784" s="69">
        <v>315.0</v>
      </c>
      <c r="G1784" s="69">
        <v>55.0</v>
      </c>
      <c r="H1784" s="69">
        <v>15.0</v>
      </c>
    </row>
    <row r="1785" ht="14.25" customHeight="1">
      <c r="A1785" s="70" t="s">
        <v>4447</v>
      </c>
      <c r="B1785" s="68">
        <v>2164.0</v>
      </c>
      <c r="C1785" s="69">
        <v>1.0</v>
      </c>
      <c r="D1785" s="69">
        <v>3.0</v>
      </c>
      <c r="E1785" s="70" t="s">
        <v>5858</v>
      </c>
      <c r="F1785" s="69">
        <v>391.0</v>
      </c>
      <c r="G1785" s="69">
        <v>48.0</v>
      </c>
      <c r="H1785" s="69">
        <v>17.0</v>
      </c>
    </row>
    <row r="1786" ht="14.25" customHeight="1">
      <c r="A1786" s="70" t="s">
        <v>4447</v>
      </c>
      <c r="B1786" s="68">
        <v>2164.0</v>
      </c>
      <c r="C1786" s="69">
        <v>1.0</v>
      </c>
      <c r="D1786" s="69">
        <v>4.0</v>
      </c>
      <c r="E1786" s="70" t="s">
        <v>5859</v>
      </c>
      <c r="F1786" s="69">
        <v>427.0</v>
      </c>
      <c r="G1786" s="69">
        <v>52.0</v>
      </c>
      <c r="H1786" s="69">
        <v>7.0</v>
      </c>
    </row>
    <row r="1787" ht="14.25" customHeight="1">
      <c r="A1787" s="70" t="s">
        <v>4447</v>
      </c>
      <c r="B1787" s="68">
        <v>2165.0</v>
      </c>
      <c r="C1787" s="69">
        <v>1.0</v>
      </c>
      <c r="D1787" s="69">
        <v>10.0</v>
      </c>
      <c r="E1787" s="70" t="s">
        <v>5860</v>
      </c>
      <c r="F1787" s="69">
        <v>462.0</v>
      </c>
      <c r="G1787" s="69">
        <v>235.0</v>
      </c>
      <c r="H1787" s="69">
        <v>42.0</v>
      </c>
    </row>
    <row r="1788" ht="14.25" customHeight="1">
      <c r="A1788" s="70" t="s">
        <v>4447</v>
      </c>
      <c r="B1788" s="68">
        <v>2165.0</v>
      </c>
      <c r="C1788" s="69">
        <v>1.0</v>
      </c>
      <c r="D1788" s="69">
        <v>20.0</v>
      </c>
      <c r="E1788" s="70" t="s">
        <v>5861</v>
      </c>
      <c r="F1788" s="69">
        <v>409.0</v>
      </c>
      <c r="G1788" s="69">
        <v>146.0</v>
      </c>
      <c r="H1788" s="69">
        <v>32.0</v>
      </c>
    </row>
    <row r="1789" ht="14.25" customHeight="1">
      <c r="A1789" s="70" t="s">
        <v>4447</v>
      </c>
      <c r="B1789" s="68">
        <v>2165.0</v>
      </c>
      <c r="C1789" s="69">
        <v>1.0</v>
      </c>
      <c r="D1789" s="69">
        <v>30.0</v>
      </c>
      <c r="E1789" s="70" t="s">
        <v>5862</v>
      </c>
      <c r="F1789" s="69">
        <v>67.0</v>
      </c>
      <c r="G1789" s="69">
        <v>16.0</v>
      </c>
      <c r="H1789" s="69">
        <v>11.0</v>
      </c>
    </row>
    <row r="1790" ht="14.25" customHeight="1">
      <c r="A1790" s="70" t="s">
        <v>4447</v>
      </c>
      <c r="B1790" s="68">
        <v>2165.0</v>
      </c>
      <c r="C1790" s="69">
        <v>1.0</v>
      </c>
      <c r="D1790" s="69">
        <v>40.0</v>
      </c>
      <c r="E1790" s="70" t="s">
        <v>3146</v>
      </c>
      <c r="F1790" s="69">
        <v>25.0</v>
      </c>
      <c r="G1790" s="69">
        <v>16.0</v>
      </c>
      <c r="H1790" s="69">
        <v>1.0</v>
      </c>
    </row>
    <row r="1791" ht="14.25" customHeight="1">
      <c r="A1791" s="70" t="s">
        <v>4447</v>
      </c>
      <c r="B1791" s="68">
        <v>2167.0</v>
      </c>
      <c r="C1791" s="69">
        <v>1.0</v>
      </c>
      <c r="D1791" s="69">
        <v>10.0</v>
      </c>
      <c r="E1791" s="70" t="s">
        <v>4806</v>
      </c>
      <c r="F1791" s="69">
        <v>342.0</v>
      </c>
      <c r="G1791" s="69">
        <v>70.0</v>
      </c>
      <c r="H1791" s="69">
        <v>28.0</v>
      </c>
    </row>
    <row r="1792" ht="14.25" customHeight="1">
      <c r="A1792" s="70" t="s">
        <v>4447</v>
      </c>
      <c r="B1792" s="68">
        <v>2167.0</v>
      </c>
      <c r="C1792" s="69">
        <v>1.0</v>
      </c>
      <c r="D1792" s="69">
        <v>20.0</v>
      </c>
      <c r="E1792" s="70" t="s">
        <v>5863</v>
      </c>
      <c r="F1792" s="69">
        <v>275.0</v>
      </c>
      <c r="G1792" s="69">
        <v>38.0</v>
      </c>
      <c r="H1792" s="69">
        <v>32.0</v>
      </c>
    </row>
    <row r="1793" ht="14.25" customHeight="1">
      <c r="A1793" s="70" t="s">
        <v>4447</v>
      </c>
      <c r="B1793" s="68">
        <v>2168.0</v>
      </c>
      <c r="C1793" s="69">
        <v>1.0</v>
      </c>
      <c r="D1793" s="69">
        <v>3.0</v>
      </c>
      <c r="E1793" s="70" t="s">
        <v>5864</v>
      </c>
      <c r="F1793" s="69">
        <v>480.0</v>
      </c>
      <c r="G1793" s="69">
        <v>76.0</v>
      </c>
      <c r="H1793" s="69">
        <v>34.0</v>
      </c>
    </row>
    <row r="1794" ht="14.25" customHeight="1">
      <c r="A1794" s="70" t="s">
        <v>4447</v>
      </c>
      <c r="B1794" s="68">
        <v>2168.0</v>
      </c>
      <c r="C1794" s="69">
        <v>1.0</v>
      </c>
      <c r="D1794" s="69">
        <v>10.0</v>
      </c>
      <c r="E1794" s="70" t="s">
        <v>5865</v>
      </c>
      <c r="F1794" s="69">
        <v>362.0</v>
      </c>
      <c r="G1794" s="69">
        <v>81.0</v>
      </c>
      <c r="H1794" s="69">
        <v>31.0</v>
      </c>
    </row>
    <row r="1795" ht="14.25" customHeight="1">
      <c r="A1795" s="70" t="s">
        <v>4447</v>
      </c>
      <c r="B1795" s="68">
        <v>2169.0</v>
      </c>
      <c r="C1795" s="69">
        <v>1.0</v>
      </c>
      <c r="D1795" s="69">
        <v>10.0</v>
      </c>
      <c r="E1795" s="70" t="s">
        <v>5866</v>
      </c>
      <c r="F1795" s="69">
        <v>396.0</v>
      </c>
      <c r="G1795" s="69">
        <v>112.0</v>
      </c>
      <c r="H1795" s="69">
        <v>39.0</v>
      </c>
    </row>
    <row r="1796" ht="14.25" customHeight="1">
      <c r="A1796" s="70" t="s">
        <v>4447</v>
      </c>
      <c r="B1796" s="68">
        <v>2169.0</v>
      </c>
      <c r="C1796" s="69">
        <v>1.0</v>
      </c>
      <c r="D1796" s="69">
        <v>20.0</v>
      </c>
      <c r="E1796" s="70" t="s">
        <v>5867</v>
      </c>
      <c r="F1796" s="69">
        <v>328.0</v>
      </c>
      <c r="G1796" s="69">
        <v>70.0</v>
      </c>
      <c r="H1796" s="69">
        <v>26.0</v>
      </c>
    </row>
    <row r="1797" ht="14.25" customHeight="1">
      <c r="A1797" s="70" t="s">
        <v>4447</v>
      </c>
      <c r="B1797" s="68">
        <v>2170.0</v>
      </c>
      <c r="C1797" s="69">
        <v>1.0</v>
      </c>
      <c r="D1797" s="69">
        <v>30.0</v>
      </c>
      <c r="E1797" s="70" t="s">
        <v>3152</v>
      </c>
      <c r="F1797" s="69">
        <v>346.0</v>
      </c>
      <c r="G1797" s="69">
        <v>108.0</v>
      </c>
      <c r="H1797" s="69">
        <v>46.0</v>
      </c>
    </row>
    <row r="1798" ht="14.25" customHeight="1">
      <c r="A1798" s="70" t="s">
        <v>4447</v>
      </c>
      <c r="B1798" s="68">
        <v>2170.0</v>
      </c>
      <c r="C1798" s="69">
        <v>1.0</v>
      </c>
      <c r="D1798" s="69">
        <v>40.0</v>
      </c>
      <c r="E1798" s="70" t="s">
        <v>5868</v>
      </c>
      <c r="F1798" s="69">
        <v>330.0</v>
      </c>
      <c r="G1798" s="69">
        <v>66.0</v>
      </c>
      <c r="H1798" s="69">
        <v>31.0</v>
      </c>
    </row>
    <row r="1799" ht="14.25" customHeight="1">
      <c r="A1799" s="70" t="s">
        <v>4447</v>
      </c>
      <c r="B1799" s="68">
        <v>2170.0</v>
      </c>
      <c r="C1799" s="69">
        <v>1.0</v>
      </c>
      <c r="D1799" s="69">
        <v>50.0</v>
      </c>
      <c r="E1799" s="70" t="s">
        <v>5869</v>
      </c>
      <c r="F1799" s="69">
        <v>301.0</v>
      </c>
      <c r="G1799" s="69">
        <v>79.0</v>
      </c>
      <c r="H1799" s="69">
        <v>42.0</v>
      </c>
    </row>
    <row r="1800" ht="14.25" customHeight="1">
      <c r="A1800" s="70" t="s">
        <v>4447</v>
      </c>
      <c r="B1800" s="68">
        <v>2171.0</v>
      </c>
      <c r="C1800" s="69">
        <v>1.0</v>
      </c>
      <c r="D1800" s="69">
        <v>15.0</v>
      </c>
      <c r="E1800" s="70" t="s">
        <v>5870</v>
      </c>
      <c r="F1800" s="69">
        <v>135.0</v>
      </c>
      <c r="G1800" s="69">
        <v>22.0</v>
      </c>
      <c r="H1800" s="69">
        <v>14.0</v>
      </c>
    </row>
    <row r="1801" ht="14.25" customHeight="1">
      <c r="A1801" s="70" t="s">
        <v>4447</v>
      </c>
      <c r="B1801" s="68">
        <v>2171.0</v>
      </c>
      <c r="C1801" s="69">
        <v>1.0</v>
      </c>
      <c r="D1801" s="69">
        <v>30.0</v>
      </c>
      <c r="E1801" s="70" t="s">
        <v>5871</v>
      </c>
      <c r="F1801" s="69">
        <v>94.0</v>
      </c>
      <c r="G1801" s="69">
        <v>18.0</v>
      </c>
      <c r="H1801" s="69">
        <v>12.0</v>
      </c>
    </row>
    <row r="1802" ht="14.25" customHeight="1">
      <c r="A1802" s="70" t="s">
        <v>4447</v>
      </c>
      <c r="B1802" s="68">
        <v>2172.0</v>
      </c>
      <c r="C1802" s="69">
        <v>1.0</v>
      </c>
      <c r="D1802" s="69">
        <v>10.0</v>
      </c>
      <c r="E1802" s="70" t="s">
        <v>5872</v>
      </c>
      <c r="F1802" s="69">
        <v>260.0</v>
      </c>
      <c r="G1802" s="69">
        <v>35.0</v>
      </c>
      <c r="H1802" s="69">
        <v>13.0</v>
      </c>
    </row>
    <row r="1803" ht="14.25" customHeight="1">
      <c r="A1803" s="70" t="s">
        <v>4447</v>
      </c>
      <c r="B1803" s="68">
        <v>2172.0</v>
      </c>
      <c r="C1803" s="69">
        <v>1.0</v>
      </c>
      <c r="D1803" s="69">
        <v>20.0</v>
      </c>
      <c r="E1803" s="70" t="s">
        <v>5873</v>
      </c>
      <c r="F1803" s="69">
        <v>230.0</v>
      </c>
      <c r="G1803" s="69">
        <v>34.0</v>
      </c>
      <c r="H1803" s="69">
        <v>18.0</v>
      </c>
    </row>
    <row r="1804" ht="14.25" customHeight="1">
      <c r="A1804" s="70" t="s">
        <v>4447</v>
      </c>
      <c r="B1804" s="68">
        <v>2172.0</v>
      </c>
      <c r="C1804" s="69">
        <v>1.0</v>
      </c>
      <c r="D1804" s="69">
        <v>40.0</v>
      </c>
      <c r="E1804" s="70" t="s">
        <v>5874</v>
      </c>
      <c r="F1804" s="69">
        <v>236.0</v>
      </c>
      <c r="G1804" s="69">
        <v>42.0</v>
      </c>
      <c r="H1804" s="69">
        <v>22.0</v>
      </c>
    </row>
    <row r="1805" ht="14.25" customHeight="1">
      <c r="A1805" s="70" t="s">
        <v>4447</v>
      </c>
      <c r="B1805" s="68">
        <v>2174.0</v>
      </c>
      <c r="C1805" s="69">
        <v>1.0</v>
      </c>
      <c r="D1805" s="69">
        <v>10.0</v>
      </c>
      <c r="E1805" s="70" t="s">
        <v>5875</v>
      </c>
      <c r="F1805" s="69">
        <v>469.0</v>
      </c>
      <c r="G1805" s="69">
        <v>163.0</v>
      </c>
      <c r="H1805" s="69">
        <v>49.0</v>
      </c>
    </row>
    <row r="1806" ht="14.25" customHeight="1">
      <c r="A1806" s="70" t="s">
        <v>4447</v>
      </c>
      <c r="B1806" s="68">
        <v>2174.0</v>
      </c>
      <c r="C1806" s="69">
        <v>1.0</v>
      </c>
      <c r="D1806" s="69">
        <v>20.0</v>
      </c>
      <c r="E1806" s="70" t="s">
        <v>5876</v>
      </c>
      <c r="F1806" s="69">
        <v>386.0</v>
      </c>
      <c r="G1806" s="69">
        <v>99.0</v>
      </c>
      <c r="H1806" s="69">
        <v>42.0</v>
      </c>
    </row>
    <row r="1807" ht="14.25" customHeight="1">
      <c r="A1807" s="70" t="s">
        <v>4447</v>
      </c>
      <c r="B1807" s="68">
        <v>2174.0</v>
      </c>
      <c r="C1807" s="69">
        <v>1.0</v>
      </c>
      <c r="D1807" s="69">
        <v>30.0</v>
      </c>
      <c r="E1807" s="70" t="s">
        <v>5877</v>
      </c>
      <c r="F1807" s="69">
        <v>48.0</v>
      </c>
      <c r="G1807" s="69">
        <v>9.0</v>
      </c>
      <c r="H1807" s="69">
        <v>4.0</v>
      </c>
    </row>
    <row r="1808" ht="14.25" customHeight="1">
      <c r="A1808" s="70" t="s">
        <v>4447</v>
      </c>
      <c r="B1808" s="68">
        <v>2176.0</v>
      </c>
      <c r="C1808" s="69">
        <v>1.0</v>
      </c>
      <c r="D1808" s="69">
        <v>10.0</v>
      </c>
      <c r="E1808" s="70" t="s">
        <v>5878</v>
      </c>
      <c r="F1808" s="69">
        <v>280.0</v>
      </c>
      <c r="G1808" s="69">
        <v>61.0</v>
      </c>
      <c r="H1808" s="69">
        <v>36.0</v>
      </c>
    </row>
    <row r="1809" ht="14.25" customHeight="1">
      <c r="A1809" s="70" t="s">
        <v>4447</v>
      </c>
      <c r="B1809" s="68">
        <v>2176.0</v>
      </c>
      <c r="C1809" s="69">
        <v>1.0</v>
      </c>
      <c r="D1809" s="69">
        <v>20.0</v>
      </c>
      <c r="E1809" s="70" t="s">
        <v>5879</v>
      </c>
      <c r="F1809" s="69">
        <v>256.0</v>
      </c>
      <c r="G1809" s="69">
        <v>59.0</v>
      </c>
      <c r="H1809" s="69">
        <v>39.0</v>
      </c>
    </row>
    <row r="1810" ht="14.25" customHeight="1">
      <c r="A1810" s="70" t="s">
        <v>4447</v>
      </c>
      <c r="B1810" s="68">
        <v>2180.0</v>
      </c>
      <c r="C1810" s="69">
        <v>1.0</v>
      </c>
      <c r="D1810" s="69">
        <v>2.0</v>
      </c>
      <c r="E1810" s="70" t="s">
        <v>5880</v>
      </c>
      <c r="F1810" s="69">
        <v>202.0</v>
      </c>
      <c r="G1810" s="69">
        <v>54.0</v>
      </c>
      <c r="H1810" s="69">
        <v>22.0</v>
      </c>
    </row>
    <row r="1811" ht="14.25" customHeight="1">
      <c r="A1811" s="70" t="s">
        <v>4447</v>
      </c>
      <c r="B1811" s="68">
        <v>2180.0</v>
      </c>
      <c r="C1811" s="69">
        <v>1.0</v>
      </c>
      <c r="D1811" s="69">
        <v>10.0</v>
      </c>
      <c r="E1811" s="70" t="s">
        <v>5881</v>
      </c>
      <c r="F1811" s="69">
        <v>202.0</v>
      </c>
      <c r="G1811" s="69">
        <v>52.0</v>
      </c>
      <c r="H1811" s="69">
        <v>18.0</v>
      </c>
    </row>
    <row r="1812" ht="14.25" customHeight="1">
      <c r="A1812" s="70" t="s">
        <v>4447</v>
      </c>
      <c r="B1812" s="68">
        <v>2180.0</v>
      </c>
      <c r="C1812" s="69">
        <v>1.0</v>
      </c>
      <c r="D1812" s="69">
        <v>20.0</v>
      </c>
      <c r="E1812" s="70" t="s">
        <v>5882</v>
      </c>
      <c r="F1812" s="69">
        <v>325.0</v>
      </c>
      <c r="G1812" s="69">
        <v>84.0</v>
      </c>
      <c r="H1812" s="69">
        <v>33.0</v>
      </c>
    </row>
    <row r="1813" ht="14.25" customHeight="1">
      <c r="A1813" s="70" t="s">
        <v>4447</v>
      </c>
      <c r="B1813" s="68">
        <v>2184.0</v>
      </c>
      <c r="C1813" s="69">
        <v>1.0</v>
      </c>
      <c r="D1813" s="69">
        <v>2.0</v>
      </c>
      <c r="E1813" s="70" t="s">
        <v>5883</v>
      </c>
      <c r="F1813" s="69">
        <v>523.0</v>
      </c>
      <c r="G1813" s="69">
        <v>116.0</v>
      </c>
      <c r="H1813" s="69">
        <v>56.0</v>
      </c>
    </row>
    <row r="1814" ht="14.25" customHeight="1">
      <c r="A1814" s="70" t="s">
        <v>4447</v>
      </c>
      <c r="B1814" s="68">
        <v>2184.0</v>
      </c>
      <c r="C1814" s="69">
        <v>1.0</v>
      </c>
      <c r="D1814" s="69">
        <v>3.0</v>
      </c>
      <c r="E1814" s="70" t="s">
        <v>5884</v>
      </c>
      <c r="F1814" s="69">
        <v>268.0</v>
      </c>
      <c r="G1814" s="69">
        <v>50.0</v>
      </c>
      <c r="H1814" s="69">
        <v>23.0</v>
      </c>
    </row>
    <row r="1815" ht="14.25" customHeight="1">
      <c r="A1815" s="70" t="s">
        <v>4447</v>
      </c>
      <c r="B1815" s="68">
        <v>2184.0</v>
      </c>
      <c r="C1815" s="69">
        <v>1.0</v>
      </c>
      <c r="D1815" s="69">
        <v>4.0</v>
      </c>
      <c r="E1815" s="70" t="s">
        <v>5885</v>
      </c>
      <c r="F1815" s="69">
        <v>365.0</v>
      </c>
      <c r="G1815" s="69">
        <v>38.0</v>
      </c>
      <c r="H1815" s="69">
        <v>28.0</v>
      </c>
    </row>
    <row r="1816" ht="14.25" customHeight="1">
      <c r="A1816" s="70" t="s">
        <v>4447</v>
      </c>
      <c r="B1816" s="68">
        <v>2184.0</v>
      </c>
      <c r="C1816" s="69">
        <v>1.0</v>
      </c>
      <c r="D1816" s="69">
        <v>6.0</v>
      </c>
      <c r="E1816" s="70" t="s">
        <v>5886</v>
      </c>
      <c r="F1816" s="69">
        <v>6.0</v>
      </c>
      <c r="G1816" s="69">
        <v>1.0</v>
      </c>
      <c r="H1816" s="69">
        <v>0.0</v>
      </c>
    </row>
    <row r="1817" ht="14.25" customHeight="1">
      <c r="A1817" s="70" t="s">
        <v>4447</v>
      </c>
      <c r="B1817" s="68">
        <v>2190.0</v>
      </c>
      <c r="C1817" s="69">
        <v>1.0</v>
      </c>
      <c r="D1817" s="69">
        <v>10.0</v>
      </c>
      <c r="E1817" s="70" t="s">
        <v>5887</v>
      </c>
      <c r="F1817" s="69">
        <v>280.0</v>
      </c>
      <c r="G1817" s="69">
        <v>96.0</v>
      </c>
      <c r="H1817" s="69">
        <v>27.0</v>
      </c>
    </row>
    <row r="1818" ht="14.25" customHeight="1">
      <c r="A1818" s="70" t="s">
        <v>4447</v>
      </c>
      <c r="B1818" s="68">
        <v>2190.0</v>
      </c>
      <c r="C1818" s="69">
        <v>1.0</v>
      </c>
      <c r="D1818" s="69">
        <v>22.0</v>
      </c>
      <c r="E1818" s="70" t="s">
        <v>5888</v>
      </c>
      <c r="F1818" s="69">
        <v>218.0</v>
      </c>
      <c r="G1818" s="69">
        <v>41.0</v>
      </c>
      <c r="H1818" s="69">
        <v>21.0</v>
      </c>
    </row>
    <row r="1819" ht="14.25" customHeight="1">
      <c r="A1819" s="70" t="s">
        <v>4447</v>
      </c>
      <c r="B1819" s="68">
        <v>2190.0</v>
      </c>
      <c r="C1819" s="69">
        <v>1.0</v>
      </c>
      <c r="D1819" s="69">
        <v>23.0</v>
      </c>
      <c r="E1819" s="70" t="s">
        <v>5889</v>
      </c>
      <c r="F1819" s="69">
        <v>158.0</v>
      </c>
      <c r="G1819" s="69">
        <v>40.0</v>
      </c>
      <c r="H1819" s="69">
        <v>11.0</v>
      </c>
    </row>
    <row r="1820" ht="14.25" customHeight="1">
      <c r="A1820" s="70" t="s">
        <v>4447</v>
      </c>
      <c r="B1820" s="68">
        <v>2198.0</v>
      </c>
      <c r="C1820" s="69">
        <v>1.0</v>
      </c>
      <c r="D1820" s="69">
        <v>10.0</v>
      </c>
      <c r="E1820" s="70" t="s">
        <v>5890</v>
      </c>
      <c r="F1820" s="69">
        <v>305.0</v>
      </c>
      <c r="G1820" s="69">
        <v>52.0</v>
      </c>
      <c r="H1820" s="69">
        <v>25.0</v>
      </c>
    </row>
    <row r="1821" ht="14.25" customHeight="1">
      <c r="A1821" s="70" t="s">
        <v>4447</v>
      </c>
      <c r="B1821" s="68">
        <v>2198.0</v>
      </c>
      <c r="C1821" s="69">
        <v>1.0</v>
      </c>
      <c r="D1821" s="69">
        <v>70.0</v>
      </c>
      <c r="E1821" s="70" t="s">
        <v>3176</v>
      </c>
      <c r="F1821" s="69">
        <v>25.0</v>
      </c>
      <c r="G1821" s="69">
        <v>1.0</v>
      </c>
      <c r="H1821" s="69">
        <v>1.0</v>
      </c>
    </row>
    <row r="1822" ht="14.25" customHeight="1">
      <c r="A1822" s="70" t="s">
        <v>4447</v>
      </c>
      <c r="B1822" s="68">
        <v>2198.0</v>
      </c>
      <c r="C1822" s="69">
        <v>1.0</v>
      </c>
      <c r="D1822" s="69">
        <v>456.0</v>
      </c>
      <c r="E1822" s="70" t="s">
        <v>5891</v>
      </c>
      <c r="F1822" s="69">
        <v>250.0</v>
      </c>
      <c r="G1822" s="69">
        <v>29.0</v>
      </c>
      <c r="H1822" s="69">
        <v>14.0</v>
      </c>
    </row>
    <row r="1823" ht="14.25" customHeight="1">
      <c r="A1823" s="70" t="s">
        <v>4447</v>
      </c>
      <c r="B1823" s="68">
        <v>2215.0</v>
      </c>
      <c r="C1823" s="69">
        <v>1.0</v>
      </c>
      <c r="D1823" s="69">
        <v>2.0</v>
      </c>
      <c r="E1823" s="70" t="s">
        <v>5892</v>
      </c>
      <c r="F1823" s="69">
        <v>109.0</v>
      </c>
      <c r="G1823" s="69">
        <v>22.0</v>
      </c>
      <c r="H1823" s="69">
        <v>17.0</v>
      </c>
    </row>
    <row r="1824" ht="14.25" customHeight="1">
      <c r="A1824" s="70" t="s">
        <v>4447</v>
      </c>
      <c r="B1824" s="68">
        <v>2215.0</v>
      </c>
      <c r="C1824" s="69">
        <v>1.0</v>
      </c>
      <c r="D1824" s="69">
        <v>10.0</v>
      </c>
      <c r="E1824" s="70" t="s">
        <v>5893</v>
      </c>
      <c r="F1824" s="69">
        <v>114.0</v>
      </c>
      <c r="G1824" s="69">
        <v>39.0</v>
      </c>
      <c r="H1824" s="69">
        <v>30.0</v>
      </c>
    </row>
    <row r="1825" ht="14.25" customHeight="1">
      <c r="A1825" s="70" t="s">
        <v>4447</v>
      </c>
      <c r="B1825" s="68">
        <v>2310.0</v>
      </c>
      <c r="C1825" s="69">
        <v>1.0</v>
      </c>
      <c r="D1825" s="69">
        <v>3.0</v>
      </c>
      <c r="E1825" s="70" t="s">
        <v>5894</v>
      </c>
      <c r="F1825" s="69">
        <v>374.0</v>
      </c>
      <c r="G1825" s="69">
        <v>72.0</v>
      </c>
      <c r="H1825" s="69">
        <v>25.0</v>
      </c>
    </row>
    <row r="1826" ht="14.25" customHeight="1">
      <c r="A1826" s="70" t="s">
        <v>4447</v>
      </c>
      <c r="B1826" s="68">
        <v>2310.0</v>
      </c>
      <c r="C1826" s="69">
        <v>1.0</v>
      </c>
      <c r="D1826" s="69">
        <v>10.0</v>
      </c>
      <c r="E1826" s="70" t="s">
        <v>5895</v>
      </c>
      <c r="F1826" s="69">
        <v>437.0</v>
      </c>
      <c r="G1826" s="69">
        <v>113.0</v>
      </c>
      <c r="H1826" s="69">
        <v>42.0</v>
      </c>
    </row>
    <row r="1827" ht="14.25" customHeight="1">
      <c r="A1827" s="70" t="s">
        <v>4447</v>
      </c>
      <c r="B1827" s="68">
        <v>2310.0</v>
      </c>
      <c r="C1827" s="69">
        <v>1.0</v>
      </c>
      <c r="D1827" s="69">
        <v>20.0</v>
      </c>
      <c r="E1827" s="70" t="s">
        <v>3182</v>
      </c>
      <c r="F1827" s="69">
        <v>264.0</v>
      </c>
      <c r="G1827" s="69">
        <v>68.0</v>
      </c>
      <c r="H1827" s="69">
        <v>23.0</v>
      </c>
    </row>
    <row r="1828" ht="14.25" customHeight="1">
      <c r="A1828" s="70" t="s">
        <v>4447</v>
      </c>
      <c r="B1828" s="68">
        <v>2311.0</v>
      </c>
      <c r="C1828" s="69">
        <v>1.0</v>
      </c>
      <c r="D1828" s="69">
        <v>10.0</v>
      </c>
      <c r="E1828" s="70" t="s">
        <v>5896</v>
      </c>
      <c r="F1828" s="69">
        <v>210.0</v>
      </c>
      <c r="G1828" s="69">
        <v>64.0</v>
      </c>
      <c r="H1828" s="69">
        <v>30.0</v>
      </c>
    </row>
    <row r="1829" ht="14.25" customHeight="1">
      <c r="A1829" s="70" t="s">
        <v>4447</v>
      </c>
      <c r="B1829" s="68">
        <v>2311.0</v>
      </c>
      <c r="C1829" s="69">
        <v>1.0</v>
      </c>
      <c r="D1829" s="69">
        <v>20.0</v>
      </c>
      <c r="E1829" s="70" t="s">
        <v>5897</v>
      </c>
      <c r="F1829" s="69">
        <v>223.0</v>
      </c>
      <c r="G1829" s="69">
        <v>70.0</v>
      </c>
      <c r="H1829" s="69">
        <v>35.0</v>
      </c>
    </row>
    <row r="1830" ht="14.25" customHeight="1">
      <c r="A1830" s="70" t="s">
        <v>4447</v>
      </c>
      <c r="B1830" s="68">
        <v>2342.0</v>
      </c>
      <c r="C1830" s="69">
        <v>1.0</v>
      </c>
      <c r="D1830" s="69">
        <v>1.0</v>
      </c>
      <c r="E1830" s="70" t="s">
        <v>5898</v>
      </c>
      <c r="F1830" s="69">
        <v>184.0</v>
      </c>
      <c r="G1830" s="69">
        <v>53.0</v>
      </c>
      <c r="H1830" s="69">
        <v>7.0</v>
      </c>
    </row>
    <row r="1831" ht="14.25" customHeight="1">
      <c r="A1831" s="70" t="s">
        <v>4447</v>
      </c>
      <c r="B1831" s="68">
        <v>2342.0</v>
      </c>
      <c r="C1831" s="69">
        <v>1.0</v>
      </c>
      <c r="D1831" s="69">
        <v>2.0</v>
      </c>
      <c r="E1831" s="70" t="s">
        <v>5899</v>
      </c>
      <c r="F1831" s="69">
        <v>120.0</v>
      </c>
      <c r="G1831" s="69">
        <v>22.0</v>
      </c>
      <c r="H1831" s="69">
        <v>9.0</v>
      </c>
    </row>
    <row r="1832" ht="14.25" customHeight="1">
      <c r="A1832" s="70" t="s">
        <v>4447</v>
      </c>
      <c r="B1832" s="68">
        <v>2342.0</v>
      </c>
      <c r="C1832" s="69">
        <v>1.0</v>
      </c>
      <c r="D1832" s="69">
        <v>3.0</v>
      </c>
      <c r="E1832" s="70" t="s">
        <v>5900</v>
      </c>
      <c r="F1832" s="69">
        <v>242.0</v>
      </c>
      <c r="G1832" s="69">
        <v>31.0</v>
      </c>
      <c r="H1832" s="69">
        <v>16.0</v>
      </c>
    </row>
    <row r="1833" ht="14.25" customHeight="1">
      <c r="A1833" s="70" t="s">
        <v>4447</v>
      </c>
      <c r="B1833" s="68">
        <v>2342.0</v>
      </c>
      <c r="C1833" s="69">
        <v>1.0</v>
      </c>
      <c r="D1833" s="69">
        <v>4.0</v>
      </c>
      <c r="E1833" s="70" t="s">
        <v>5901</v>
      </c>
      <c r="F1833" s="69">
        <v>227.0</v>
      </c>
      <c r="G1833" s="69">
        <v>55.0</v>
      </c>
      <c r="H1833" s="69">
        <v>18.0</v>
      </c>
    </row>
    <row r="1834" ht="14.25" customHeight="1">
      <c r="A1834" s="70" t="s">
        <v>4447</v>
      </c>
      <c r="B1834" s="68">
        <v>2358.0</v>
      </c>
      <c r="C1834" s="69">
        <v>1.0</v>
      </c>
      <c r="D1834" s="69">
        <v>10.0</v>
      </c>
      <c r="E1834" s="70" t="s">
        <v>5902</v>
      </c>
      <c r="F1834" s="69">
        <v>131.0</v>
      </c>
      <c r="G1834" s="69">
        <v>40.0</v>
      </c>
      <c r="H1834" s="69">
        <v>17.0</v>
      </c>
    </row>
    <row r="1835" ht="14.25" customHeight="1">
      <c r="A1835" s="70" t="s">
        <v>4447</v>
      </c>
      <c r="B1835" s="68">
        <v>2358.0</v>
      </c>
      <c r="C1835" s="69">
        <v>1.0</v>
      </c>
      <c r="D1835" s="69">
        <v>20.0</v>
      </c>
      <c r="E1835" s="70" t="s">
        <v>5903</v>
      </c>
      <c r="F1835" s="69">
        <v>78.0</v>
      </c>
      <c r="G1835" s="69">
        <v>23.0</v>
      </c>
      <c r="H1835" s="69">
        <v>6.0</v>
      </c>
    </row>
    <row r="1836" ht="14.25" customHeight="1">
      <c r="A1836" s="70" t="s">
        <v>4447</v>
      </c>
      <c r="B1836" s="68">
        <v>2364.0</v>
      </c>
      <c r="C1836" s="69">
        <v>1.0</v>
      </c>
      <c r="D1836" s="69">
        <v>1.0</v>
      </c>
      <c r="E1836" s="70" t="s">
        <v>5904</v>
      </c>
      <c r="F1836" s="69">
        <v>329.0</v>
      </c>
      <c r="G1836" s="69">
        <v>79.0</v>
      </c>
      <c r="H1836" s="69">
        <v>30.0</v>
      </c>
    </row>
    <row r="1837" ht="14.25" customHeight="1">
      <c r="A1837" s="70" t="s">
        <v>4447</v>
      </c>
      <c r="B1837" s="68">
        <v>2364.0</v>
      </c>
      <c r="C1837" s="69">
        <v>1.0</v>
      </c>
      <c r="D1837" s="69">
        <v>2.0</v>
      </c>
      <c r="E1837" s="70" t="s">
        <v>5905</v>
      </c>
      <c r="F1837" s="69">
        <v>312.0</v>
      </c>
      <c r="G1837" s="69">
        <v>62.0</v>
      </c>
      <c r="H1837" s="69">
        <v>21.0</v>
      </c>
    </row>
    <row r="1838" ht="14.25" customHeight="1">
      <c r="A1838" s="70" t="s">
        <v>4447</v>
      </c>
      <c r="B1838" s="68">
        <v>2365.0</v>
      </c>
      <c r="C1838" s="69">
        <v>1.0</v>
      </c>
      <c r="D1838" s="69">
        <v>1.0</v>
      </c>
      <c r="E1838" s="70" t="s">
        <v>3193</v>
      </c>
      <c r="F1838" s="69">
        <v>285.0</v>
      </c>
      <c r="G1838" s="69">
        <v>88.0</v>
      </c>
      <c r="H1838" s="69">
        <v>31.0</v>
      </c>
    </row>
    <row r="1839" ht="14.25" customHeight="1">
      <c r="A1839" s="70" t="s">
        <v>4447</v>
      </c>
      <c r="B1839" s="68">
        <v>2365.0</v>
      </c>
      <c r="C1839" s="69">
        <v>1.0</v>
      </c>
      <c r="D1839" s="69">
        <v>20.0</v>
      </c>
      <c r="E1839" s="70" t="s">
        <v>3194</v>
      </c>
      <c r="F1839" s="69">
        <v>384.0</v>
      </c>
      <c r="G1839" s="69">
        <v>86.0</v>
      </c>
      <c r="H1839" s="69">
        <v>32.0</v>
      </c>
    </row>
    <row r="1840" ht="14.25" customHeight="1">
      <c r="A1840" s="70" t="s">
        <v>4447</v>
      </c>
      <c r="B1840" s="68">
        <v>2396.0</v>
      </c>
      <c r="C1840" s="69">
        <v>1.0</v>
      </c>
      <c r="D1840" s="69">
        <v>100.0</v>
      </c>
      <c r="E1840" s="70" t="s">
        <v>5906</v>
      </c>
      <c r="F1840" s="69">
        <v>328.0</v>
      </c>
      <c r="G1840" s="69">
        <v>96.0</v>
      </c>
      <c r="H1840" s="69">
        <v>31.0</v>
      </c>
    </row>
    <row r="1841" ht="14.25" customHeight="1">
      <c r="A1841" s="70" t="s">
        <v>4447</v>
      </c>
      <c r="B1841" s="68">
        <v>2396.0</v>
      </c>
      <c r="C1841" s="69">
        <v>1.0</v>
      </c>
      <c r="D1841" s="69">
        <v>150.0</v>
      </c>
      <c r="E1841" s="70" t="s">
        <v>5907</v>
      </c>
      <c r="F1841" s="69">
        <v>139.0</v>
      </c>
      <c r="G1841" s="69">
        <v>45.0</v>
      </c>
      <c r="H1841" s="69">
        <v>13.0</v>
      </c>
    </row>
    <row r="1842" ht="14.25" customHeight="1">
      <c r="A1842" s="70" t="s">
        <v>4447</v>
      </c>
      <c r="B1842" s="68">
        <v>2396.0</v>
      </c>
      <c r="C1842" s="69">
        <v>1.0</v>
      </c>
      <c r="D1842" s="69">
        <v>300.0</v>
      </c>
      <c r="E1842" s="70" t="s">
        <v>5908</v>
      </c>
      <c r="F1842" s="69">
        <v>402.0</v>
      </c>
      <c r="G1842" s="69">
        <v>95.0</v>
      </c>
      <c r="H1842" s="69">
        <v>38.0</v>
      </c>
    </row>
    <row r="1843" ht="14.25" customHeight="1">
      <c r="A1843" s="70" t="s">
        <v>4447</v>
      </c>
      <c r="B1843" s="68">
        <v>2397.0</v>
      </c>
      <c r="C1843" s="69">
        <v>1.0</v>
      </c>
      <c r="D1843" s="69">
        <v>10.0</v>
      </c>
      <c r="E1843" s="70" t="s">
        <v>5909</v>
      </c>
      <c r="F1843" s="69">
        <v>232.0</v>
      </c>
      <c r="G1843" s="69">
        <v>56.0</v>
      </c>
      <c r="H1843" s="69">
        <v>23.0</v>
      </c>
    </row>
    <row r="1844" ht="14.25" customHeight="1">
      <c r="A1844" s="70" t="s">
        <v>4447</v>
      </c>
      <c r="B1844" s="68">
        <v>2397.0</v>
      </c>
      <c r="C1844" s="69">
        <v>1.0</v>
      </c>
      <c r="D1844" s="69">
        <v>15.0</v>
      </c>
      <c r="E1844" s="70" t="s">
        <v>4855</v>
      </c>
      <c r="F1844" s="69">
        <v>126.0</v>
      </c>
      <c r="G1844" s="69">
        <v>24.0</v>
      </c>
      <c r="H1844" s="69">
        <v>4.0</v>
      </c>
    </row>
    <row r="1845" ht="14.25" customHeight="1">
      <c r="A1845" s="70" t="s">
        <v>4447</v>
      </c>
      <c r="B1845" s="68">
        <v>2397.0</v>
      </c>
      <c r="C1845" s="69">
        <v>1.0</v>
      </c>
      <c r="D1845" s="69">
        <v>20.0</v>
      </c>
      <c r="E1845" s="70" t="s">
        <v>5910</v>
      </c>
      <c r="F1845" s="69">
        <v>328.0</v>
      </c>
      <c r="G1845" s="69">
        <v>38.0</v>
      </c>
      <c r="H1845" s="69">
        <v>27.0</v>
      </c>
    </row>
    <row r="1846" ht="14.25" customHeight="1">
      <c r="A1846" s="70" t="s">
        <v>4447</v>
      </c>
      <c r="B1846" s="68">
        <v>2397.0</v>
      </c>
      <c r="C1846" s="69">
        <v>1.0</v>
      </c>
      <c r="D1846" s="69">
        <v>21.0</v>
      </c>
      <c r="E1846" s="70" t="s">
        <v>5911</v>
      </c>
      <c r="F1846" s="69">
        <v>240.0</v>
      </c>
      <c r="G1846" s="69">
        <v>34.0</v>
      </c>
      <c r="H1846" s="69">
        <v>18.0</v>
      </c>
    </row>
    <row r="1847" ht="14.25" customHeight="1">
      <c r="A1847" s="70" t="s">
        <v>4447</v>
      </c>
      <c r="B1847" s="68">
        <v>2448.0</v>
      </c>
      <c r="C1847" s="69">
        <v>1.0</v>
      </c>
      <c r="D1847" s="69">
        <v>10.0</v>
      </c>
      <c r="E1847" s="70" t="s">
        <v>5912</v>
      </c>
      <c r="F1847" s="69">
        <v>144.0</v>
      </c>
      <c r="G1847" s="69">
        <v>39.0</v>
      </c>
      <c r="H1847" s="69">
        <v>12.0</v>
      </c>
    </row>
    <row r="1848" ht="14.25" customHeight="1">
      <c r="A1848" s="70" t="s">
        <v>4447</v>
      </c>
      <c r="B1848" s="68">
        <v>2448.0</v>
      </c>
      <c r="C1848" s="69">
        <v>1.0</v>
      </c>
      <c r="D1848" s="69">
        <v>15.0</v>
      </c>
      <c r="E1848" s="70" t="s">
        <v>5913</v>
      </c>
      <c r="F1848" s="69">
        <v>194.0</v>
      </c>
      <c r="G1848" s="69">
        <v>50.0</v>
      </c>
      <c r="H1848" s="69">
        <v>22.0</v>
      </c>
    </row>
    <row r="1849" ht="14.25" customHeight="1">
      <c r="A1849" s="70" t="s">
        <v>4447</v>
      </c>
      <c r="B1849" s="68">
        <v>2448.0</v>
      </c>
      <c r="C1849" s="69">
        <v>1.0</v>
      </c>
      <c r="D1849" s="69">
        <v>20.0</v>
      </c>
      <c r="E1849" s="70" t="s">
        <v>5914</v>
      </c>
      <c r="F1849" s="69">
        <v>214.0</v>
      </c>
      <c r="G1849" s="69">
        <v>45.0</v>
      </c>
      <c r="H1849" s="69">
        <v>23.0</v>
      </c>
    </row>
    <row r="1850" ht="14.25" customHeight="1">
      <c r="A1850" s="70" t="s">
        <v>4447</v>
      </c>
      <c r="B1850" s="68">
        <v>2448.0</v>
      </c>
      <c r="C1850" s="69">
        <v>1.0</v>
      </c>
      <c r="D1850" s="69">
        <v>25.0</v>
      </c>
      <c r="E1850" s="70" t="s">
        <v>5915</v>
      </c>
      <c r="F1850" s="69">
        <v>115.0</v>
      </c>
      <c r="G1850" s="69">
        <v>25.0</v>
      </c>
      <c r="H1850" s="69">
        <v>14.0</v>
      </c>
    </row>
    <row r="1851" ht="14.25" customHeight="1">
      <c r="A1851" s="70" t="s">
        <v>4447</v>
      </c>
      <c r="B1851" s="68">
        <v>2527.0</v>
      </c>
      <c r="C1851" s="69">
        <v>1.0</v>
      </c>
      <c r="D1851" s="69">
        <v>1.0</v>
      </c>
      <c r="E1851" s="70" t="s">
        <v>5916</v>
      </c>
      <c r="F1851" s="69">
        <v>66.0</v>
      </c>
      <c r="G1851" s="69">
        <v>34.0</v>
      </c>
      <c r="H1851" s="69">
        <v>11.0</v>
      </c>
    </row>
    <row r="1852" ht="14.25" customHeight="1">
      <c r="A1852" s="70" t="s">
        <v>4447</v>
      </c>
      <c r="B1852" s="68">
        <v>2534.0</v>
      </c>
      <c r="C1852" s="69">
        <v>1.0</v>
      </c>
      <c r="D1852" s="69">
        <v>15.0</v>
      </c>
      <c r="E1852" s="70" t="s">
        <v>5917</v>
      </c>
      <c r="F1852" s="69">
        <v>211.0</v>
      </c>
      <c r="G1852" s="69">
        <v>74.0</v>
      </c>
      <c r="H1852" s="69">
        <v>34.0</v>
      </c>
    </row>
    <row r="1853" ht="14.25" customHeight="1">
      <c r="A1853" s="70" t="s">
        <v>4447</v>
      </c>
      <c r="B1853" s="68">
        <v>2534.0</v>
      </c>
      <c r="C1853" s="69">
        <v>1.0</v>
      </c>
      <c r="D1853" s="69">
        <v>17.0</v>
      </c>
      <c r="E1853" s="70" t="s">
        <v>5918</v>
      </c>
      <c r="F1853" s="69">
        <v>188.0</v>
      </c>
      <c r="G1853" s="69">
        <v>46.0</v>
      </c>
      <c r="H1853" s="69">
        <v>21.0</v>
      </c>
    </row>
    <row r="1854" ht="14.25" customHeight="1">
      <c r="A1854" s="70" t="s">
        <v>4447</v>
      </c>
      <c r="B1854" s="68">
        <v>2534.0</v>
      </c>
      <c r="C1854" s="69">
        <v>1.0</v>
      </c>
      <c r="D1854" s="69">
        <v>20.0</v>
      </c>
      <c r="E1854" s="70" t="s">
        <v>5919</v>
      </c>
      <c r="F1854" s="69">
        <v>220.0</v>
      </c>
      <c r="G1854" s="69">
        <v>29.0</v>
      </c>
      <c r="H1854" s="69">
        <v>29.0</v>
      </c>
    </row>
    <row r="1855" ht="14.25" customHeight="1">
      <c r="A1855" s="70" t="s">
        <v>4447</v>
      </c>
      <c r="B1855" s="68">
        <v>2536.0</v>
      </c>
      <c r="C1855" s="69">
        <v>1.0</v>
      </c>
      <c r="D1855" s="69">
        <v>15.0</v>
      </c>
      <c r="E1855" s="70" t="s">
        <v>3209</v>
      </c>
      <c r="F1855" s="69">
        <v>138.0</v>
      </c>
      <c r="G1855" s="69">
        <v>49.0</v>
      </c>
      <c r="H1855" s="69">
        <v>18.0</v>
      </c>
    </row>
    <row r="1856" ht="14.25" customHeight="1">
      <c r="A1856" s="70" t="s">
        <v>4447</v>
      </c>
      <c r="B1856" s="68">
        <v>2536.0</v>
      </c>
      <c r="C1856" s="69">
        <v>1.0</v>
      </c>
      <c r="D1856" s="69">
        <v>20.0</v>
      </c>
      <c r="E1856" s="70" t="s">
        <v>3210</v>
      </c>
      <c r="F1856" s="69">
        <v>84.0</v>
      </c>
      <c r="G1856" s="69">
        <v>24.0</v>
      </c>
      <c r="H1856" s="69">
        <v>5.0</v>
      </c>
    </row>
    <row r="1857" ht="14.25" customHeight="1">
      <c r="A1857" s="70" t="s">
        <v>4447</v>
      </c>
      <c r="B1857" s="68">
        <v>2536.0</v>
      </c>
      <c r="C1857" s="69">
        <v>1.0</v>
      </c>
      <c r="D1857" s="69">
        <v>40.0</v>
      </c>
      <c r="E1857" s="70" t="s">
        <v>3211</v>
      </c>
      <c r="F1857" s="69">
        <v>71.0</v>
      </c>
      <c r="G1857" s="69">
        <v>21.0</v>
      </c>
      <c r="H1857" s="69">
        <v>8.0</v>
      </c>
    </row>
    <row r="1858" ht="14.25" customHeight="1">
      <c r="A1858" s="70" t="s">
        <v>4447</v>
      </c>
      <c r="B1858" s="68">
        <v>2580.0</v>
      </c>
      <c r="C1858" s="69">
        <v>1.0</v>
      </c>
      <c r="D1858" s="69">
        <v>10.0</v>
      </c>
      <c r="E1858" s="70" t="s">
        <v>5920</v>
      </c>
      <c r="F1858" s="69">
        <v>379.0</v>
      </c>
      <c r="G1858" s="69">
        <v>129.0</v>
      </c>
      <c r="H1858" s="69">
        <v>29.0</v>
      </c>
    </row>
    <row r="1859" ht="14.25" customHeight="1">
      <c r="A1859" s="70" t="s">
        <v>4447</v>
      </c>
      <c r="B1859" s="68">
        <v>2580.0</v>
      </c>
      <c r="C1859" s="69">
        <v>1.0</v>
      </c>
      <c r="D1859" s="69">
        <v>30.0</v>
      </c>
      <c r="E1859" s="70" t="s">
        <v>5921</v>
      </c>
      <c r="F1859" s="69">
        <v>316.0</v>
      </c>
      <c r="G1859" s="69">
        <v>95.0</v>
      </c>
      <c r="H1859" s="69">
        <v>21.0</v>
      </c>
    </row>
    <row r="1860" ht="14.25" customHeight="1">
      <c r="A1860" s="70" t="s">
        <v>4447</v>
      </c>
      <c r="B1860" s="68">
        <v>2580.0</v>
      </c>
      <c r="C1860" s="69">
        <v>1.0</v>
      </c>
      <c r="D1860" s="69">
        <v>35.0</v>
      </c>
      <c r="E1860" s="70" t="s">
        <v>5922</v>
      </c>
      <c r="F1860" s="69">
        <v>37.0</v>
      </c>
      <c r="G1860" s="69">
        <v>18.0</v>
      </c>
      <c r="H1860" s="69">
        <v>0.0</v>
      </c>
    </row>
    <row r="1861" ht="14.25" customHeight="1">
      <c r="A1861" s="70" t="s">
        <v>4447</v>
      </c>
      <c r="B1861" s="68">
        <v>2609.0</v>
      </c>
      <c r="C1861" s="69">
        <v>1.0</v>
      </c>
      <c r="D1861" s="69">
        <v>10.0</v>
      </c>
      <c r="E1861" s="70" t="s">
        <v>5923</v>
      </c>
      <c r="F1861" s="69">
        <v>240.0</v>
      </c>
      <c r="G1861" s="69">
        <v>73.0</v>
      </c>
      <c r="H1861" s="69">
        <v>17.0</v>
      </c>
    </row>
    <row r="1862" ht="14.25" customHeight="1">
      <c r="A1862" s="70" t="s">
        <v>4447</v>
      </c>
      <c r="B1862" s="68">
        <v>2609.0</v>
      </c>
      <c r="C1862" s="69">
        <v>1.0</v>
      </c>
      <c r="D1862" s="69">
        <v>20.0</v>
      </c>
      <c r="E1862" s="70" t="s">
        <v>5924</v>
      </c>
      <c r="F1862" s="69">
        <v>189.0</v>
      </c>
      <c r="G1862" s="69">
        <v>49.0</v>
      </c>
      <c r="H1862" s="69">
        <v>16.0</v>
      </c>
    </row>
    <row r="1863" ht="14.25" customHeight="1">
      <c r="A1863" s="70" t="s">
        <v>4447</v>
      </c>
      <c r="B1863" s="68">
        <v>2683.0</v>
      </c>
      <c r="C1863" s="69">
        <v>1.0</v>
      </c>
      <c r="D1863" s="69">
        <v>10.0</v>
      </c>
      <c r="E1863" s="70" t="s">
        <v>5925</v>
      </c>
      <c r="F1863" s="69">
        <v>124.0</v>
      </c>
      <c r="G1863" s="69">
        <v>14.0</v>
      </c>
      <c r="H1863" s="69">
        <v>26.0</v>
      </c>
    </row>
    <row r="1864" ht="14.25" customHeight="1">
      <c r="A1864" s="70" t="s">
        <v>4447</v>
      </c>
      <c r="B1864" s="68">
        <v>2683.0</v>
      </c>
      <c r="C1864" s="69">
        <v>1.0</v>
      </c>
      <c r="D1864" s="69">
        <v>20.0</v>
      </c>
      <c r="E1864" s="70" t="s">
        <v>3218</v>
      </c>
      <c r="F1864" s="69">
        <v>122.0</v>
      </c>
      <c r="G1864" s="69">
        <v>9.0</v>
      </c>
      <c r="H1864" s="69">
        <v>9.0</v>
      </c>
    </row>
    <row r="1865" ht="14.25" customHeight="1">
      <c r="A1865" s="70" t="s">
        <v>4447</v>
      </c>
      <c r="B1865" s="68">
        <v>2687.0</v>
      </c>
      <c r="C1865" s="69">
        <v>1.0</v>
      </c>
      <c r="D1865" s="69">
        <v>1.0</v>
      </c>
      <c r="E1865" s="70" t="s">
        <v>5926</v>
      </c>
      <c r="F1865" s="69">
        <v>175.0</v>
      </c>
      <c r="G1865" s="69">
        <v>34.0</v>
      </c>
      <c r="H1865" s="69">
        <v>13.0</v>
      </c>
    </row>
    <row r="1866" ht="14.25" customHeight="1">
      <c r="A1866" s="70" t="s">
        <v>4447</v>
      </c>
      <c r="B1866" s="68">
        <v>2687.0</v>
      </c>
      <c r="C1866" s="69">
        <v>1.0</v>
      </c>
      <c r="D1866" s="69">
        <v>2.0</v>
      </c>
      <c r="E1866" s="70" t="s">
        <v>5927</v>
      </c>
      <c r="F1866" s="69">
        <v>332.0</v>
      </c>
      <c r="G1866" s="69">
        <v>31.0</v>
      </c>
      <c r="H1866" s="69">
        <v>17.0</v>
      </c>
    </row>
    <row r="1867" ht="14.25" customHeight="1">
      <c r="A1867" s="70" t="s">
        <v>4447</v>
      </c>
      <c r="B1867" s="68">
        <v>2687.0</v>
      </c>
      <c r="C1867" s="69">
        <v>1.0</v>
      </c>
      <c r="D1867" s="69">
        <v>3.0</v>
      </c>
      <c r="E1867" s="70" t="s">
        <v>5928</v>
      </c>
      <c r="F1867" s="69">
        <v>264.0</v>
      </c>
      <c r="G1867" s="69">
        <v>21.0</v>
      </c>
      <c r="H1867" s="69">
        <v>13.0</v>
      </c>
    </row>
    <row r="1868" ht="14.25" customHeight="1">
      <c r="A1868" s="70" t="s">
        <v>4447</v>
      </c>
      <c r="B1868" s="68">
        <v>2687.0</v>
      </c>
      <c r="C1868" s="69">
        <v>1.0</v>
      </c>
      <c r="D1868" s="69">
        <v>6.0</v>
      </c>
      <c r="E1868" s="70" t="s">
        <v>5929</v>
      </c>
      <c r="F1868" s="69">
        <v>27.0</v>
      </c>
      <c r="G1868" s="69">
        <v>4.0</v>
      </c>
      <c r="H1868" s="69">
        <v>0.0</v>
      </c>
    </row>
    <row r="1869" ht="14.25" customHeight="1">
      <c r="A1869" s="70" t="s">
        <v>4447</v>
      </c>
      <c r="B1869" s="68">
        <v>2687.0</v>
      </c>
      <c r="C1869" s="69">
        <v>1.0</v>
      </c>
      <c r="D1869" s="69">
        <v>8.0</v>
      </c>
      <c r="E1869" s="70" t="s">
        <v>5930</v>
      </c>
      <c r="F1869" s="69">
        <v>23.0</v>
      </c>
      <c r="G1869" s="69">
        <v>4.0</v>
      </c>
      <c r="H1869" s="69">
        <v>0.0</v>
      </c>
    </row>
    <row r="1870" ht="14.25" customHeight="1">
      <c r="A1870" s="70" t="s">
        <v>4447</v>
      </c>
      <c r="B1870" s="68">
        <v>2687.0</v>
      </c>
      <c r="C1870" s="69">
        <v>1.0</v>
      </c>
      <c r="D1870" s="69">
        <v>86.0</v>
      </c>
      <c r="E1870" s="70" t="s">
        <v>3224</v>
      </c>
      <c r="F1870" s="69">
        <v>397.0</v>
      </c>
      <c r="G1870" s="69">
        <v>55.0</v>
      </c>
      <c r="H1870" s="69">
        <v>25.0</v>
      </c>
    </row>
    <row r="1871" ht="14.25" customHeight="1">
      <c r="A1871" s="70" t="s">
        <v>4447</v>
      </c>
      <c r="B1871" s="68">
        <v>2689.0</v>
      </c>
      <c r="C1871" s="69">
        <v>1.0</v>
      </c>
      <c r="D1871" s="69">
        <v>2.0</v>
      </c>
      <c r="E1871" s="70" t="s">
        <v>5931</v>
      </c>
      <c r="F1871" s="69">
        <v>187.0</v>
      </c>
      <c r="G1871" s="69">
        <v>68.0</v>
      </c>
      <c r="H1871" s="69">
        <v>19.0</v>
      </c>
    </row>
    <row r="1872" ht="14.25" customHeight="1">
      <c r="A1872" s="70" t="s">
        <v>4447</v>
      </c>
      <c r="B1872" s="68">
        <v>2689.0</v>
      </c>
      <c r="C1872" s="69">
        <v>1.0</v>
      </c>
      <c r="D1872" s="69">
        <v>3.0</v>
      </c>
      <c r="E1872" s="70" t="s">
        <v>5932</v>
      </c>
      <c r="F1872" s="69">
        <v>230.0</v>
      </c>
      <c r="G1872" s="69">
        <v>72.0</v>
      </c>
      <c r="H1872" s="69">
        <v>27.0</v>
      </c>
    </row>
    <row r="1873" ht="14.25" customHeight="1">
      <c r="A1873" s="70" t="s">
        <v>4447</v>
      </c>
      <c r="B1873" s="68">
        <v>2689.0</v>
      </c>
      <c r="C1873" s="69">
        <v>1.0</v>
      </c>
      <c r="D1873" s="69">
        <v>6.0</v>
      </c>
      <c r="E1873" s="70" t="s">
        <v>5933</v>
      </c>
      <c r="F1873" s="69">
        <v>14.0</v>
      </c>
      <c r="G1873" s="69">
        <v>0.0</v>
      </c>
      <c r="H1873" s="69">
        <v>0.0</v>
      </c>
    </row>
    <row r="1874" ht="14.25" customHeight="1">
      <c r="A1874" s="70" t="s">
        <v>4447</v>
      </c>
      <c r="B1874" s="68">
        <v>2689.0</v>
      </c>
      <c r="C1874" s="69">
        <v>1.0</v>
      </c>
      <c r="D1874" s="69">
        <v>7.0</v>
      </c>
      <c r="E1874" s="70" t="s">
        <v>5934</v>
      </c>
      <c r="F1874" s="69">
        <v>306.0</v>
      </c>
      <c r="G1874" s="69">
        <v>76.0</v>
      </c>
      <c r="H1874" s="69">
        <v>38.0</v>
      </c>
    </row>
    <row r="1875" ht="14.25" customHeight="1">
      <c r="A1875" s="70" t="s">
        <v>4447</v>
      </c>
      <c r="B1875" s="68">
        <v>2689.0</v>
      </c>
      <c r="C1875" s="69">
        <v>1.0</v>
      </c>
      <c r="D1875" s="69">
        <v>8.0</v>
      </c>
      <c r="E1875" s="70" t="s">
        <v>5935</v>
      </c>
      <c r="F1875" s="69">
        <v>345.0</v>
      </c>
      <c r="G1875" s="69">
        <v>60.0</v>
      </c>
      <c r="H1875" s="69">
        <v>25.0</v>
      </c>
    </row>
    <row r="1876" ht="14.25" customHeight="1">
      <c r="A1876" s="70" t="s">
        <v>4447</v>
      </c>
      <c r="B1876" s="68">
        <v>2711.0</v>
      </c>
      <c r="C1876" s="69">
        <v>1.0</v>
      </c>
      <c r="D1876" s="69">
        <v>10.0</v>
      </c>
      <c r="E1876" s="70" t="s">
        <v>5936</v>
      </c>
      <c r="F1876" s="69">
        <v>483.0</v>
      </c>
      <c r="G1876" s="69">
        <v>160.0</v>
      </c>
      <c r="H1876" s="69">
        <v>48.0</v>
      </c>
    </row>
    <row r="1877" ht="14.25" customHeight="1">
      <c r="A1877" s="70" t="s">
        <v>4447</v>
      </c>
      <c r="B1877" s="68">
        <v>2711.0</v>
      </c>
      <c r="C1877" s="69">
        <v>1.0</v>
      </c>
      <c r="D1877" s="69">
        <v>40.0</v>
      </c>
      <c r="E1877" s="70" t="s">
        <v>5937</v>
      </c>
      <c r="F1877" s="69">
        <v>441.0</v>
      </c>
      <c r="G1877" s="69">
        <v>124.0</v>
      </c>
      <c r="H1877" s="69">
        <v>38.0</v>
      </c>
    </row>
    <row r="1878" ht="14.25" customHeight="1">
      <c r="A1878" s="70" t="s">
        <v>4447</v>
      </c>
      <c r="B1878" s="68">
        <v>2752.0</v>
      </c>
      <c r="C1878" s="69">
        <v>1.0</v>
      </c>
      <c r="D1878" s="69">
        <v>50.0</v>
      </c>
      <c r="E1878" s="70" t="s">
        <v>5938</v>
      </c>
      <c r="F1878" s="69">
        <v>902.0</v>
      </c>
      <c r="G1878" s="69">
        <v>351.0</v>
      </c>
      <c r="H1878" s="69">
        <v>106.0</v>
      </c>
    </row>
    <row r="1879" ht="14.25" customHeight="1">
      <c r="A1879" s="70" t="s">
        <v>4447</v>
      </c>
      <c r="B1879" s="68">
        <v>2752.0</v>
      </c>
      <c r="C1879" s="69">
        <v>1.0</v>
      </c>
      <c r="D1879" s="69">
        <v>60.0</v>
      </c>
      <c r="E1879" s="70" t="s">
        <v>5939</v>
      </c>
      <c r="F1879" s="69">
        <v>843.0</v>
      </c>
      <c r="G1879" s="69">
        <v>221.0</v>
      </c>
      <c r="H1879" s="69">
        <v>107.0</v>
      </c>
    </row>
    <row r="1880" ht="14.25" customHeight="1">
      <c r="A1880" s="70" t="s">
        <v>4447</v>
      </c>
      <c r="B1880" s="68">
        <v>2753.0</v>
      </c>
      <c r="C1880" s="69">
        <v>1.0</v>
      </c>
      <c r="D1880" s="69">
        <v>10.0</v>
      </c>
      <c r="E1880" s="70" t="s">
        <v>3234</v>
      </c>
      <c r="F1880" s="69">
        <v>506.0</v>
      </c>
      <c r="G1880" s="69">
        <v>194.0</v>
      </c>
      <c r="H1880" s="69">
        <v>86.0</v>
      </c>
    </row>
    <row r="1881" ht="14.25" customHeight="1">
      <c r="A1881" s="70" t="s">
        <v>4447</v>
      </c>
      <c r="B1881" s="68">
        <v>2753.0</v>
      </c>
      <c r="C1881" s="69">
        <v>1.0</v>
      </c>
      <c r="D1881" s="69">
        <v>20.0</v>
      </c>
      <c r="E1881" s="70" t="s">
        <v>5940</v>
      </c>
      <c r="F1881" s="69">
        <v>424.0</v>
      </c>
      <c r="G1881" s="69">
        <v>135.0</v>
      </c>
      <c r="H1881" s="69">
        <v>70.0</v>
      </c>
    </row>
    <row r="1882" ht="14.25" customHeight="1">
      <c r="A1882" s="70" t="s">
        <v>4447</v>
      </c>
      <c r="B1882" s="68">
        <v>2754.0</v>
      </c>
      <c r="C1882" s="69">
        <v>1.0</v>
      </c>
      <c r="D1882" s="69">
        <v>1.0</v>
      </c>
      <c r="E1882" s="70" t="s">
        <v>5941</v>
      </c>
      <c r="F1882" s="69">
        <v>168.0</v>
      </c>
      <c r="G1882" s="69">
        <v>50.0</v>
      </c>
      <c r="H1882" s="69">
        <v>14.0</v>
      </c>
    </row>
    <row r="1883" ht="14.25" customHeight="1">
      <c r="A1883" s="70" t="s">
        <v>4447</v>
      </c>
      <c r="B1883" s="68">
        <v>2754.0</v>
      </c>
      <c r="C1883" s="69">
        <v>1.0</v>
      </c>
      <c r="D1883" s="69">
        <v>2.0</v>
      </c>
      <c r="E1883" s="70" t="s">
        <v>5942</v>
      </c>
      <c r="F1883" s="69">
        <v>261.0</v>
      </c>
      <c r="G1883" s="69">
        <v>36.0</v>
      </c>
      <c r="H1883" s="69">
        <v>41.0</v>
      </c>
    </row>
    <row r="1884" ht="14.25" customHeight="1">
      <c r="A1884" s="70" t="s">
        <v>4447</v>
      </c>
      <c r="B1884" s="68">
        <v>2769.0</v>
      </c>
      <c r="C1884" s="69">
        <v>1.0</v>
      </c>
      <c r="D1884" s="69">
        <v>10.0</v>
      </c>
      <c r="E1884" s="70" t="s">
        <v>3238</v>
      </c>
      <c r="F1884" s="69">
        <v>515.0</v>
      </c>
      <c r="G1884" s="69">
        <v>61.0</v>
      </c>
      <c r="H1884" s="69">
        <v>19.0</v>
      </c>
    </row>
    <row r="1885" ht="14.25" customHeight="1">
      <c r="A1885" s="70" t="s">
        <v>4447</v>
      </c>
      <c r="B1885" s="68">
        <v>2769.0</v>
      </c>
      <c r="C1885" s="69">
        <v>1.0</v>
      </c>
      <c r="D1885" s="69">
        <v>30.0</v>
      </c>
      <c r="E1885" s="70" t="s">
        <v>3239</v>
      </c>
      <c r="F1885" s="69">
        <v>570.0</v>
      </c>
      <c r="G1885" s="69">
        <v>94.0</v>
      </c>
      <c r="H1885" s="69">
        <v>33.0</v>
      </c>
    </row>
    <row r="1886" ht="14.25" customHeight="1">
      <c r="A1886" s="70" t="s">
        <v>4447</v>
      </c>
      <c r="B1886" s="68">
        <v>2805.0</v>
      </c>
      <c r="C1886" s="69">
        <v>1.0</v>
      </c>
      <c r="D1886" s="69">
        <v>1.0</v>
      </c>
      <c r="E1886" s="70" t="s">
        <v>5943</v>
      </c>
      <c r="F1886" s="69">
        <v>387.0</v>
      </c>
      <c r="G1886" s="69">
        <v>42.0</v>
      </c>
      <c r="H1886" s="69">
        <v>22.0</v>
      </c>
    </row>
    <row r="1887" ht="14.25" customHeight="1">
      <c r="A1887" s="70" t="s">
        <v>4447</v>
      </c>
      <c r="B1887" s="68">
        <v>2805.0</v>
      </c>
      <c r="C1887" s="69">
        <v>1.0</v>
      </c>
      <c r="D1887" s="69">
        <v>2.0</v>
      </c>
      <c r="E1887" s="70" t="s">
        <v>5944</v>
      </c>
      <c r="F1887" s="69">
        <v>390.0</v>
      </c>
      <c r="G1887" s="69">
        <v>36.0</v>
      </c>
      <c r="H1887" s="69">
        <v>11.0</v>
      </c>
    </row>
    <row r="1888" ht="14.25" customHeight="1">
      <c r="A1888" s="70" t="s">
        <v>4447</v>
      </c>
      <c r="B1888" s="68">
        <v>2805.0</v>
      </c>
      <c r="C1888" s="69">
        <v>1.0</v>
      </c>
      <c r="D1888" s="69">
        <v>20.0</v>
      </c>
      <c r="E1888" s="70" t="s">
        <v>5945</v>
      </c>
      <c r="F1888" s="69">
        <v>182.0</v>
      </c>
      <c r="G1888" s="69">
        <v>21.0</v>
      </c>
      <c r="H1888" s="69">
        <v>5.0</v>
      </c>
    </row>
    <row r="1889" ht="14.25" customHeight="1">
      <c r="A1889" s="70" t="s">
        <v>4447</v>
      </c>
      <c r="B1889" s="68">
        <v>2805.0</v>
      </c>
      <c r="C1889" s="69">
        <v>1.0</v>
      </c>
      <c r="D1889" s="69">
        <v>30.0</v>
      </c>
      <c r="E1889" s="70" t="s">
        <v>3243</v>
      </c>
      <c r="F1889" s="69">
        <v>269.0</v>
      </c>
      <c r="G1889" s="69">
        <v>38.0</v>
      </c>
      <c r="H1889" s="69">
        <v>13.0</v>
      </c>
    </row>
    <row r="1890" ht="14.25" customHeight="1">
      <c r="A1890" s="70" t="s">
        <v>4447</v>
      </c>
      <c r="B1890" s="68">
        <v>2835.0</v>
      </c>
      <c r="C1890" s="69">
        <v>1.0</v>
      </c>
      <c r="D1890" s="69">
        <v>10.0</v>
      </c>
      <c r="E1890" s="70" t="s">
        <v>5946</v>
      </c>
      <c r="F1890" s="69">
        <v>332.0</v>
      </c>
      <c r="G1890" s="69">
        <v>54.0</v>
      </c>
      <c r="H1890" s="69">
        <v>26.0</v>
      </c>
    </row>
    <row r="1891" ht="14.25" customHeight="1">
      <c r="A1891" s="70" t="s">
        <v>4447</v>
      </c>
      <c r="B1891" s="68">
        <v>2835.0</v>
      </c>
      <c r="C1891" s="69">
        <v>1.0</v>
      </c>
      <c r="D1891" s="69">
        <v>20.0</v>
      </c>
      <c r="E1891" s="70" t="s">
        <v>5947</v>
      </c>
      <c r="F1891" s="69">
        <v>335.0</v>
      </c>
      <c r="G1891" s="69">
        <v>53.0</v>
      </c>
      <c r="H1891" s="69">
        <v>21.0</v>
      </c>
    </row>
    <row r="1892" ht="14.25" customHeight="1">
      <c r="A1892" s="70" t="s">
        <v>4447</v>
      </c>
      <c r="B1892" s="68">
        <v>2853.0</v>
      </c>
      <c r="C1892" s="69">
        <v>1.0</v>
      </c>
      <c r="D1892" s="69">
        <v>10.0</v>
      </c>
      <c r="E1892" s="70" t="s">
        <v>5948</v>
      </c>
      <c r="F1892" s="69">
        <v>147.0</v>
      </c>
      <c r="G1892" s="69">
        <v>53.0</v>
      </c>
      <c r="H1892" s="69">
        <v>4.0</v>
      </c>
    </row>
    <row r="1893" ht="14.25" customHeight="1">
      <c r="A1893" s="70" t="s">
        <v>4447</v>
      </c>
      <c r="B1893" s="68">
        <v>2853.0</v>
      </c>
      <c r="C1893" s="69">
        <v>1.0</v>
      </c>
      <c r="D1893" s="69">
        <v>20.0</v>
      </c>
      <c r="E1893" s="70" t="s">
        <v>5949</v>
      </c>
      <c r="F1893" s="69">
        <v>187.0</v>
      </c>
      <c r="G1893" s="69">
        <v>91.0</v>
      </c>
      <c r="H1893" s="69">
        <v>23.0</v>
      </c>
    </row>
    <row r="1894" ht="14.25" customHeight="1">
      <c r="A1894" s="70" t="s">
        <v>4447</v>
      </c>
      <c r="B1894" s="68">
        <v>2853.0</v>
      </c>
      <c r="C1894" s="69">
        <v>1.0</v>
      </c>
      <c r="D1894" s="69">
        <v>35.0</v>
      </c>
      <c r="E1894" s="70" t="s">
        <v>5950</v>
      </c>
      <c r="F1894" s="69">
        <v>119.0</v>
      </c>
      <c r="G1894" s="69">
        <v>46.0</v>
      </c>
      <c r="H1894" s="69">
        <v>14.0</v>
      </c>
    </row>
    <row r="1895" ht="14.25" customHeight="1">
      <c r="A1895" s="70" t="s">
        <v>4447</v>
      </c>
      <c r="B1895" s="68">
        <v>2853.0</v>
      </c>
      <c r="C1895" s="69">
        <v>1.0</v>
      </c>
      <c r="D1895" s="69">
        <v>40.0</v>
      </c>
      <c r="E1895" s="70" t="s">
        <v>5951</v>
      </c>
      <c r="F1895" s="69">
        <v>324.0</v>
      </c>
      <c r="G1895" s="69">
        <v>94.0</v>
      </c>
      <c r="H1895" s="69">
        <v>37.0</v>
      </c>
    </row>
    <row r="1896" ht="14.25" customHeight="1">
      <c r="A1896" s="70" t="s">
        <v>4447</v>
      </c>
      <c r="B1896" s="68">
        <v>2854.0</v>
      </c>
      <c r="C1896" s="69">
        <v>1.0</v>
      </c>
      <c r="D1896" s="69">
        <v>10.0</v>
      </c>
      <c r="E1896" s="70" t="s">
        <v>5952</v>
      </c>
      <c r="F1896" s="69">
        <v>252.0</v>
      </c>
      <c r="G1896" s="69">
        <v>78.0</v>
      </c>
      <c r="H1896" s="69">
        <v>28.0</v>
      </c>
    </row>
    <row r="1897" ht="14.25" customHeight="1">
      <c r="A1897" s="70" t="s">
        <v>4447</v>
      </c>
      <c r="B1897" s="68">
        <v>2854.0</v>
      </c>
      <c r="C1897" s="69">
        <v>1.0</v>
      </c>
      <c r="D1897" s="69">
        <v>30.0</v>
      </c>
      <c r="E1897" s="70" t="s">
        <v>5953</v>
      </c>
      <c r="F1897" s="69">
        <v>362.0</v>
      </c>
      <c r="G1897" s="69">
        <v>110.0</v>
      </c>
      <c r="H1897" s="69">
        <v>30.0</v>
      </c>
    </row>
    <row r="1898" ht="14.25" customHeight="1">
      <c r="A1898" s="70" t="s">
        <v>4447</v>
      </c>
      <c r="B1898" s="68">
        <v>2856.0</v>
      </c>
      <c r="C1898" s="69">
        <v>1.0</v>
      </c>
      <c r="D1898" s="69">
        <v>20.0</v>
      </c>
      <c r="E1898" s="70" t="s">
        <v>5954</v>
      </c>
      <c r="F1898" s="69">
        <v>153.0</v>
      </c>
      <c r="G1898" s="69">
        <v>28.0</v>
      </c>
      <c r="H1898" s="69">
        <v>26.0</v>
      </c>
    </row>
    <row r="1899" ht="14.25" customHeight="1">
      <c r="A1899" s="70" t="s">
        <v>4447</v>
      </c>
      <c r="B1899" s="68">
        <v>2856.0</v>
      </c>
      <c r="C1899" s="69">
        <v>1.0</v>
      </c>
      <c r="D1899" s="69">
        <v>30.0</v>
      </c>
      <c r="E1899" s="70" t="s">
        <v>5955</v>
      </c>
      <c r="F1899" s="69">
        <v>140.0</v>
      </c>
      <c r="G1899" s="69">
        <v>23.0</v>
      </c>
      <c r="H1899" s="69">
        <v>30.0</v>
      </c>
    </row>
    <row r="1900" ht="14.25" customHeight="1">
      <c r="A1900" s="70" t="s">
        <v>4447</v>
      </c>
      <c r="B1900" s="68">
        <v>2859.0</v>
      </c>
      <c r="C1900" s="69">
        <v>1.0</v>
      </c>
      <c r="D1900" s="69">
        <v>10.0</v>
      </c>
      <c r="E1900" s="70" t="s">
        <v>1212</v>
      </c>
      <c r="F1900" s="69">
        <v>323.0</v>
      </c>
      <c r="G1900" s="69">
        <v>76.0</v>
      </c>
      <c r="H1900" s="69">
        <v>29.0</v>
      </c>
    </row>
    <row r="1901" ht="14.25" customHeight="1">
      <c r="A1901" s="70" t="s">
        <v>4447</v>
      </c>
      <c r="B1901" s="68">
        <v>2859.0</v>
      </c>
      <c r="C1901" s="69">
        <v>1.0</v>
      </c>
      <c r="D1901" s="69">
        <v>30.0</v>
      </c>
      <c r="E1901" s="70" t="s">
        <v>5956</v>
      </c>
      <c r="F1901" s="69">
        <v>433.0</v>
      </c>
      <c r="G1901" s="69">
        <v>84.0</v>
      </c>
      <c r="H1901" s="69">
        <v>45.0</v>
      </c>
    </row>
    <row r="1902" ht="14.25" customHeight="1">
      <c r="A1902" s="70" t="s">
        <v>4447</v>
      </c>
      <c r="B1902" s="68">
        <v>2859.0</v>
      </c>
      <c r="C1902" s="69">
        <v>1.0</v>
      </c>
      <c r="D1902" s="69">
        <v>40.0</v>
      </c>
      <c r="E1902" s="70" t="s">
        <v>5957</v>
      </c>
      <c r="F1902" s="69">
        <v>246.0</v>
      </c>
      <c r="G1902" s="69">
        <v>36.0</v>
      </c>
      <c r="H1902" s="69">
        <v>18.0</v>
      </c>
    </row>
    <row r="1903" ht="14.25" customHeight="1">
      <c r="A1903" s="70" t="s">
        <v>4447</v>
      </c>
      <c r="B1903" s="68">
        <v>2859.0</v>
      </c>
      <c r="C1903" s="69">
        <v>1.0</v>
      </c>
      <c r="D1903" s="69">
        <v>60.0</v>
      </c>
      <c r="E1903" s="70" t="s">
        <v>5958</v>
      </c>
      <c r="F1903" s="69">
        <v>521.0</v>
      </c>
      <c r="G1903" s="69">
        <v>75.0</v>
      </c>
      <c r="H1903" s="69">
        <v>22.0</v>
      </c>
    </row>
    <row r="1904" ht="14.25" customHeight="1">
      <c r="A1904" s="70" t="s">
        <v>4447</v>
      </c>
      <c r="B1904" s="68">
        <v>2860.0</v>
      </c>
      <c r="C1904" s="69">
        <v>1.0</v>
      </c>
      <c r="D1904" s="69">
        <v>10.0</v>
      </c>
      <c r="E1904" s="70" t="s">
        <v>3257</v>
      </c>
      <c r="F1904" s="69">
        <v>464.0</v>
      </c>
      <c r="G1904" s="69">
        <v>152.0</v>
      </c>
      <c r="H1904" s="69">
        <v>44.0</v>
      </c>
    </row>
    <row r="1905" ht="14.25" customHeight="1">
      <c r="A1905" s="70" t="s">
        <v>4447</v>
      </c>
      <c r="B1905" s="68">
        <v>2860.0</v>
      </c>
      <c r="C1905" s="69">
        <v>1.0</v>
      </c>
      <c r="D1905" s="69">
        <v>20.0</v>
      </c>
      <c r="E1905" s="70" t="s">
        <v>3258</v>
      </c>
      <c r="F1905" s="69">
        <v>429.0</v>
      </c>
      <c r="G1905" s="69">
        <v>116.0</v>
      </c>
      <c r="H1905" s="69">
        <v>26.0</v>
      </c>
    </row>
    <row r="1906" ht="14.25" customHeight="1">
      <c r="A1906" s="70" t="s">
        <v>4447</v>
      </c>
      <c r="B1906" s="68">
        <v>2860.0</v>
      </c>
      <c r="C1906" s="69">
        <v>1.0</v>
      </c>
      <c r="D1906" s="69">
        <v>23.0</v>
      </c>
      <c r="E1906" s="70" t="s">
        <v>5959</v>
      </c>
      <c r="F1906" s="69">
        <v>155.0</v>
      </c>
      <c r="G1906" s="69">
        <v>37.0</v>
      </c>
      <c r="H1906" s="69">
        <v>7.0</v>
      </c>
    </row>
    <row r="1907" ht="14.25" customHeight="1">
      <c r="A1907" s="70" t="s">
        <v>4447</v>
      </c>
      <c r="B1907" s="68">
        <v>2860.0</v>
      </c>
      <c r="C1907" s="69">
        <v>1.0</v>
      </c>
      <c r="D1907" s="69">
        <v>130.0</v>
      </c>
      <c r="E1907" s="70" t="s">
        <v>3260</v>
      </c>
      <c r="F1907" s="69">
        <v>12.0</v>
      </c>
      <c r="G1907" s="69">
        <v>6.0</v>
      </c>
      <c r="H1907" s="69">
        <v>1.0</v>
      </c>
    </row>
    <row r="1908" ht="14.25" customHeight="1">
      <c r="A1908" s="70" t="s">
        <v>4447</v>
      </c>
      <c r="B1908" s="68">
        <v>2884.0</v>
      </c>
      <c r="C1908" s="69">
        <v>1.0</v>
      </c>
      <c r="D1908" s="69">
        <v>20.0</v>
      </c>
      <c r="E1908" s="70" t="s">
        <v>5960</v>
      </c>
      <c r="F1908" s="69">
        <v>243.0</v>
      </c>
      <c r="G1908" s="69">
        <v>61.0</v>
      </c>
      <c r="H1908" s="69">
        <v>28.0</v>
      </c>
    </row>
    <row r="1909" ht="14.25" customHeight="1">
      <c r="A1909" s="70" t="s">
        <v>4447</v>
      </c>
      <c r="B1909" s="68">
        <v>2884.0</v>
      </c>
      <c r="C1909" s="69">
        <v>1.0</v>
      </c>
      <c r="D1909" s="69">
        <v>30.0</v>
      </c>
      <c r="E1909" s="70" t="s">
        <v>5961</v>
      </c>
      <c r="F1909" s="69">
        <v>163.0</v>
      </c>
      <c r="G1909" s="69">
        <v>39.0</v>
      </c>
      <c r="H1909" s="69">
        <v>16.0</v>
      </c>
    </row>
    <row r="1910" ht="14.25" customHeight="1">
      <c r="A1910" s="70" t="s">
        <v>4447</v>
      </c>
      <c r="B1910" s="68">
        <v>2886.0</v>
      </c>
      <c r="C1910" s="69">
        <v>1.0</v>
      </c>
      <c r="D1910" s="69">
        <v>100.0</v>
      </c>
      <c r="E1910" s="70" t="s">
        <v>5962</v>
      </c>
      <c r="F1910" s="69">
        <v>119.0</v>
      </c>
      <c r="G1910" s="69">
        <v>26.0</v>
      </c>
      <c r="H1910" s="69">
        <v>5.0</v>
      </c>
    </row>
    <row r="1911" ht="14.25" customHeight="1">
      <c r="A1911" s="70" t="s">
        <v>4447</v>
      </c>
      <c r="B1911" s="68">
        <v>2886.0</v>
      </c>
      <c r="C1911" s="69">
        <v>1.0</v>
      </c>
      <c r="D1911" s="69">
        <v>300.0</v>
      </c>
      <c r="E1911" s="70" t="s">
        <v>5963</v>
      </c>
      <c r="F1911" s="69">
        <v>111.0</v>
      </c>
      <c r="G1911" s="69">
        <v>15.0</v>
      </c>
      <c r="H1911" s="69">
        <v>6.0</v>
      </c>
    </row>
    <row r="1912" ht="14.25" customHeight="1">
      <c r="A1912" s="70" t="s">
        <v>4447</v>
      </c>
      <c r="B1912" s="68">
        <v>2888.0</v>
      </c>
      <c r="C1912" s="69">
        <v>1.0</v>
      </c>
      <c r="D1912" s="69">
        <v>1.0</v>
      </c>
      <c r="E1912" s="70" t="s">
        <v>3265</v>
      </c>
      <c r="F1912" s="69">
        <v>135.0</v>
      </c>
      <c r="G1912" s="69">
        <v>34.0</v>
      </c>
      <c r="H1912" s="69">
        <v>18.0</v>
      </c>
    </row>
    <row r="1913" ht="14.25" customHeight="1">
      <c r="A1913" s="70" t="s">
        <v>4447</v>
      </c>
      <c r="B1913" s="68">
        <v>2888.0</v>
      </c>
      <c r="C1913" s="69">
        <v>1.0</v>
      </c>
      <c r="D1913" s="69">
        <v>3.0</v>
      </c>
      <c r="E1913" s="70" t="s">
        <v>3266</v>
      </c>
      <c r="F1913" s="69">
        <v>147.0</v>
      </c>
      <c r="G1913" s="69">
        <v>29.0</v>
      </c>
      <c r="H1913" s="69">
        <v>29.0</v>
      </c>
    </row>
    <row r="1914" ht="14.25" customHeight="1">
      <c r="A1914" s="70" t="s">
        <v>4447</v>
      </c>
      <c r="B1914" s="68">
        <v>2888.0</v>
      </c>
      <c r="C1914" s="69">
        <v>1.0</v>
      </c>
      <c r="D1914" s="69">
        <v>4.0</v>
      </c>
      <c r="E1914" s="70" t="s">
        <v>3267</v>
      </c>
      <c r="F1914" s="69">
        <v>9.0</v>
      </c>
      <c r="G1914" s="69">
        <v>9.0</v>
      </c>
      <c r="H1914" s="69">
        <v>0.0</v>
      </c>
    </row>
    <row r="1915" ht="14.25" customHeight="1">
      <c r="A1915" s="70" t="s">
        <v>4447</v>
      </c>
      <c r="B1915" s="68">
        <v>2888.0</v>
      </c>
      <c r="C1915" s="69">
        <v>1.0</v>
      </c>
      <c r="D1915" s="69">
        <v>6.0</v>
      </c>
      <c r="E1915" s="70" t="s">
        <v>3268</v>
      </c>
      <c r="F1915" s="69">
        <v>25.0</v>
      </c>
      <c r="G1915" s="69">
        <v>25.0</v>
      </c>
      <c r="H1915" s="69">
        <v>0.0</v>
      </c>
    </row>
    <row r="1916" ht="14.25" customHeight="1">
      <c r="A1916" s="70" t="s">
        <v>4447</v>
      </c>
      <c r="B1916" s="68">
        <v>2888.0</v>
      </c>
      <c r="C1916" s="69">
        <v>1.0</v>
      </c>
      <c r="D1916" s="69">
        <v>7.0</v>
      </c>
      <c r="E1916" s="70" t="s">
        <v>5964</v>
      </c>
      <c r="F1916" s="69">
        <v>9.0</v>
      </c>
      <c r="G1916" s="69">
        <v>9.0</v>
      </c>
      <c r="H1916" s="69">
        <v>0.0</v>
      </c>
    </row>
    <row r="1917" ht="14.25" customHeight="1">
      <c r="A1917" s="70" t="s">
        <v>4447</v>
      </c>
      <c r="B1917" s="68">
        <v>2888.0</v>
      </c>
      <c r="C1917" s="69">
        <v>1.0</v>
      </c>
      <c r="D1917" s="69">
        <v>10.0</v>
      </c>
      <c r="E1917" s="70" t="s">
        <v>3270</v>
      </c>
      <c r="F1917" s="69">
        <v>10.0</v>
      </c>
      <c r="G1917" s="69">
        <v>10.0</v>
      </c>
      <c r="H1917" s="69">
        <v>0.0</v>
      </c>
    </row>
    <row r="1918" ht="14.25" customHeight="1">
      <c r="A1918" s="70" t="s">
        <v>4447</v>
      </c>
      <c r="B1918" s="68">
        <v>2889.0</v>
      </c>
      <c r="C1918" s="69">
        <v>1.0</v>
      </c>
      <c r="D1918" s="69">
        <v>10.0</v>
      </c>
      <c r="E1918" s="70" t="s">
        <v>5965</v>
      </c>
      <c r="F1918" s="69">
        <v>372.0</v>
      </c>
      <c r="G1918" s="69">
        <v>70.0</v>
      </c>
      <c r="H1918" s="69">
        <v>16.0</v>
      </c>
    </row>
    <row r="1919" ht="14.25" customHeight="1">
      <c r="A1919" s="70" t="s">
        <v>4447</v>
      </c>
      <c r="B1919" s="68">
        <v>2889.0</v>
      </c>
      <c r="C1919" s="69">
        <v>1.0</v>
      </c>
      <c r="D1919" s="69">
        <v>20.0</v>
      </c>
      <c r="E1919" s="70" t="s">
        <v>5966</v>
      </c>
      <c r="F1919" s="69">
        <v>338.0</v>
      </c>
      <c r="G1919" s="69">
        <v>56.0</v>
      </c>
      <c r="H1919" s="69">
        <v>14.0</v>
      </c>
    </row>
    <row r="1920" ht="14.25" customHeight="1">
      <c r="A1920" s="70" t="s">
        <v>4447</v>
      </c>
      <c r="B1920" s="68">
        <v>2890.0</v>
      </c>
      <c r="C1920" s="69">
        <v>1.0</v>
      </c>
      <c r="D1920" s="69">
        <v>1.0</v>
      </c>
      <c r="E1920" s="70" t="s">
        <v>5967</v>
      </c>
      <c r="F1920" s="69">
        <v>328.0</v>
      </c>
      <c r="G1920" s="69">
        <v>103.0</v>
      </c>
      <c r="H1920" s="69">
        <v>18.0</v>
      </c>
    </row>
    <row r="1921" ht="14.25" customHeight="1">
      <c r="A1921" s="70" t="s">
        <v>4447</v>
      </c>
      <c r="B1921" s="68">
        <v>2890.0</v>
      </c>
      <c r="C1921" s="69">
        <v>1.0</v>
      </c>
      <c r="D1921" s="69">
        <v>20.0</v>
      </c>
      <c r="E1921" s="70" t="s">
        <v>5968</v>
      </c>
      <c r="F1921" s="69">
        <v>234.0</v>
      </c>
      <c r="G1921" s="69">
        <v>59.0</v>
      </c>
      <c r="H1921" s="69">
        <v>20.0</v>
      </c>
    </row>
    <row r="1922" ht="14.25" customHeight="1">
      <c r="A1922" s="70" t="s">
        <v>4447</v>
      </c>
      <c r="B1922" s="68">
        <v>2895.0</v>
      </c>
      <c r="C1922" s="69">
        <v>1.0</v>
      </c>
      <c r="D1922" s="69">
        <v>10.0</v>
      </c>
      <c r="E1922" s="70" t="s">
        <v>5969</v>
      </c>
      <c r="F1922" s="69">
        <v>156.0</v>
      </c>
      <c r="G1922" s="69">
        <v>40.0</v>
      </c>
      <c r="H1922" s="69">
        <v>15.0</v>
      </c>
    </row>
    <row r="1923" ht="14.25" customHeight="1">
      <c r="A1923" s="70" t="s">
        <v>4447</v>
      </c>
      <c r="B1923" s="68">
        <v>2895.0</v>
      </c>
      <c r="C1923" s="69">
        <v>1.0</v>
      </c>
      <c r="D1923" s="69">
        <v>112.0</v>
      </c>
      <c r="E1923" s="70" t="s">
        <v>4758</v>
      </c>
      <c r="F1923" s="69">
        <v>382.0</v>
      </c>
      <c r="G1923" s="69">
        <v>101.0</v>
      </c>
      <c r="H1923" s="69">
        <v>40.0</v>
      </c>
    </row>
    <row r="1924" ht="14.25" customHeight="1">
      <c r="A1924" s="70" t="s">
        <v>4447</v>
      </c>
      <c r="B1924" s="68">
        <v>2895.0</v>
      </c>
      <c r="C1924" s="69">
        <v>1.0</v>
      </c>
      <c r="D1924" s="69">
        <v>113.0</v>
      </c>
      <c r="E1924" s="70" t="s">
        <v>3276</v>
      </c>
      <c r="F1924" s="69">
        <v>335.0</v>
      </c>
      <c r="G1924" s="69">
        <v>49.0</v>
      </c>
      <c r="H1924" s="69">
        <v>23.0</v>
      </c>
    </row>
    <row r="1925" ht="14.25" customHeight="1">
      <c r="A1925" s="70" t="s">
        <v>4447</v>
      </c>
      <c r="B1925" s="68">
        <v>2895.0</v>
      </c>
      <c r="C1925" s="69">
        <v>1.0</v>
      </c>
      <c r="D1925" s="69">
        <v>115.0</v>
      </c>
      <c r="E1925" s="70" t="s">
        <v>5970</v>
      </c>
      <c r="F1925" s="69">
        <v>266.0</v>
      </c>
      <c r="G1925" s="69">
        <v>55.0</v>
      </c>
      <c r="H1925" s="69">
        <v>21.0</v>
      </c>
    </row>
    <row r="1926" ht="14.25" customHeight="1">
      <c r="A1926" s="70" t="s">
        <v>4447</v>
      </c>
      <c r="B1926" s="68">
        <v>2897.0</v>
      </c>
      <c r="C1926" s="69">
        <v>1.0</v>
      </c>
      <c r="D1926" s="69">
        <v>1.0</v>
      </c>
      <c r="E1926" s="70" t="s">
        <v>5971</v>
      </c>
      <c r="F1926" s="69">
        <v>332.0</v>
      </c>
      <c r="G1926" s="69">
        <v>73.0</v>
      </c>
      <c r="H1926" s="69">
        <v>27.0</v>
      </c>
    </row>
    <row r="1927" ht="14.25" customHeight="1">
      <c r="A1927" s="70" t="s">
        <v>4447</v>
      </c>
      <c r="B1927" s="68">
        <v>2897.0</v>
      </c>
      <c r="C1927" s="69">
        <v>1.0</v>
      </c>
      <c r="D1927" s="69">
        <v>2.0</v>
      </c>
      <c r="E1927" s="70" t="s">
        <v>5972</v>
      </c>
      <c r="F1927" s="69">
        <v>448.0</v>
      </c>
      <c r="G1927" s="69">
        <v>136.0</v>
      </c>
      <c r="H1927" s="69">
        <v>41.0</v>
      </c>
    </row>
    <row r="1928" ht="14.25" customHeight="1">
      <c r="A1928" s="70" t="s">
        <v>4447</v>
      </c>
      <c r="B1928" s="68">
        <v>2897.0</v>
      </c>
      <c r="C1928" s="69">
        <v>1.0</v>
      </c>
      <c r="D1928" s="69">
        <v>3.0</v>
      </c>
      <c r="E1928" s="70" t="s">
        <v>5973</v>
      </c>
      <c r="F1928" s="69">
        <v>349.0</v>
      </c>
      <c r="G1928" s="69">
        <v>109.0</v>
      </c>
      <c r="H1928" s="69">
        <v>35.0</v>
      </c>
    </row>
    <row r="1929" ht="14.25" customHeight="1">
      <c r="A1929" s="70" t="s">
        <v>4447</v>
      </c>
      <c r="B1929" s="68">
        <v>2898.0</v>
      </c>
      <c r="C1929" s="69">
        <v>1.0</v>
      </c>
      <c r="D1929" s="69">
        <v>15.0</v>
      </c>
      <c r="E1929" s="70" t="s">
        <v>5974</v>
      </c>
      <c r="F1929" s="69">
        <v>267.0</v>
      </c>
      <c r="G1929" s="69">
        <v>106.0</v>
      </c>
      <c r="H1929" s="69">
        <v>43.0</v>
      </c>
    </row>
    <row r="1930" ht="14.25" customHeight="1">
      <c r="A1930" s="70" t="s">
        <v>4447</v>
      </c>
      <c r="B1930" s="68">
        <v>2898.0</v>
      </c>
      <c r="C1930" s="69">
        <v>1.0</v>
      </c>
      <c r="D1930" s="69">
        <v>30.0</v>
      </c>
      <c r="E1930" s="70" t="s">
        <v>5975</v>
      </c>
      <c r="F1930" s="69">
        <v>152.0</v>
      </c>
      <c r="G1930" s="69">
        <v>48.0</v>
      </c>
      <c r="H1930" s="69">
        <v>31.0</v>
      </c>
    </row>
    <row r="1931" ht="14.25" customHeight="1">
      <c r="A1931" s="70" t="s">
        <v>4447</v>
      </c>
      <c r="B1931" s="68">
        <v>2899.0</v>
      </c>
      <c r="C1931" s="69">
        <v>1.0</v>
      </c>
      <c r="D1931" s="69">
        <v>10.0</v>
      </c>
      <c r="E1931" s="70" t="s">
        <v>5976</v>
      </c>
      <c r="F1931" s="69">
        <v>435.0</v>
      </c>
      <c r="G1931" s="69">
        <v>82.0</v>
      </c>
      <c r="H1931" s="69">
        <v>29.0</v>
      </c>
    </row>
    <row r="1932" ht="14.25" customHeight="1">
      <c r="A1932" s="70" t="s">
        <v>4447</v>
      </c>
      <c r="B1932" s="68">
        <v>2899.0</v>
      </c>
      <c r="C1932" s="69">
        <v>1.0</v>
      </c>
      <c r="D1932" s="69">
        <v>20.0</v>
      </c>
      <c r="E1932" s="70" t="s">
        <v>5977</v>
      </c>
      <c r="F1932" s="69">
        <v>351.0</v>
      </c>
      <c r="G1932" s="69">
        <v>76.0</v>
      </c>
      <c r="H1932" s="69">
        <v>26.0</v>
      </c>
    </row>
    <row r="1933" ht="14.25" customHeight="1">
      <c r="A1933" s="70" t="s">
        <v>4447</v>
      </c>
      <c r="B1933" s="68">
        <v>2899.0</v>
      </c>
      <c r="C1933" s="69">
        <v>1.0</v>
      </c>
      <c r="D1933" s="69">
        <v>30.0</v>
      </c>
      <c r="E1933" s="70" t="s">
        <v>5978</v>
      </c>
      <c r="F1933" s="69">
        <v>246.0</v>
      </c>
      <c r="G1933" s="69">
        <v>38.0</v>
      </c>
      <c r="H1933" s="69">
        <v>19.0</v>
      </c>
    </row>
    <row r="1934" ht="14.25" customHeight="1">
      <c r="A1934" s="70" t="s">
        <v>4447</v>
      </c>
      <c r="B1934" s="68">
        <v>2899.0</v>
      </c>
      <c r="C1934" s="69">
        <v>1.0</v>
      </c>
      <c r="D1934" s="69">
        <v>40.0</v>
      </c>
      <c r="E1934" s="70" t="s">
        <v>5979</v>
      </c>
      <c r="F1934" s="69">
        <v>474.0</v>
      </c>
      <c r="G1934" s="69">
        <v>53.0</v>
      </c>
      <c r="H1934" s="69">
        <v>22.0</v>
      </c>
    </row>
    <row r="1935" ht="14.25" customHeight="1">
      <c r="A1935" s="70" t="s">
        <v>4447</v>
      </c>
      <c r="B1935" s="68">
        <v>2902.0</v>
      </c>
      <c r="C1935" s="69">
        <v>1.0</v>
      </c>
      <c r="D1935" s="69">
        <v>100.0</v>
      </c>
      <c r="E1935" s="70" t="s">
        <v>5980</v>
      </c>
      <c r="F1935" s="69">
        <v>207.0</v>
      </c>
      <c r="G1935" s="69">
        <v>34.0</v>
      </c>
      <c r="H1935" s="69">
        <v>22.0</v>
      </c>
    </row>
    <row r="1936" ht="14.25" customHeight="1">
      <c r="A1936" s="70" t="s">
        <v>4447</v>
      </c>
      <c r="B1936" s="68">
        <v>2902.0</v>
      </c>
      <c r="C1936" s="69">
        <v>1.0</v>
      </c>
      <c r="D1936" s="69">
        <v>200.0</v>
      </c>
      <c r="E1936" s="70" t="s">
        <v>5981</v>
      </c>
      <c r="F1936" s="69">
        <v>150.0</v>
      </c>
      <c r="G1936" s="69">
        <v>19.0</v>
      </c>
      <c r="H1936" s="69">
        <v>14.0</v>
      </c>
    </row>
    <row r="1937" ht="14.25" customHeight="1">
      <c r="A1937" s="70" t="s">
        <v>4447</v>
      </c>
      <c r="B1937" s="68">
        <v>2902.0</v>
      </c>
      <c r="C1937" s="69">
        <v>1.0</v>
      </c>
      <c r="D1937" s="69">
        <v>300.0</v>
      </c>
      <c r="E1937" s="70" t="s">
        <v>5982</v>
      </c>
      <c r="F1937" s="69">
        <v>199.0</v>
      </c>
      <c r="G1937" s="69">
        <v>35.0</v>
      </c>
      <c r="H1937" s="69">
        <v>20.0</v>
      </c>
    </row>
    <row r="1938" ht="14.25" customHeight="1">
      <c r="A1938" s="70" t="s">
        <v>4447</v>
      </c>
      <c r="B1938" s="68">
        <v>2903.0</v>
      </c>
      <c r="C1938" s="69">
        <v>1.0</v>
      </c>
      <c r="D1938" s="69">
        <v>10.0</v>
      </c>
      <c r="E1938" s="70" t="s">
        <v>5983</v>
      </c>
      <c r="F1938" s="69">
        <v>250.0</v>
      </c>
      <c r="G1938" s="69">
        <v>76.0</v>
      </c>
      <c r="H1938" s="69">
        <v>12.0</v>
      </c>
    </row>
    <row r="1939" ht="14.25" customHeight="1">
      <c r="A1939" s="70" t="s">
        <v>4447</v>
      </c>
      <c r="B1939" s="68">
        <v>2903.0</v>
      </c>
      <c r="C1939" s="69">
        <v>1.0</v>
      </c>
      <c r="D1939" s="69">
        <v>20.0</v>
      </c>
      <c r="E1939" s="70" t="s">
        <v>5984</v>
      </c>
      <c r="F1939" s="69">
        <v>208.0</v>
      </c>
      <c r="G1939" s="69">
        <v>35.0</v>
      </c>
      <c r="H1939" s="69">
        <v>23.0</v>
      </c>
    </row>
    <row r="1940" ht="14.25" customHeight="1">
      <c r="A1940" s="70" t="s">
        <v>4447</v>
      </c>
      <c r="B1940" s="68">
        <v>2904.0</v>
      </c>
      <c r="C1940" s="69">
        <v>1.0</v>
      </c>
      <c r="D1940" s="69">
        <v>1.0</v>
      </c>
      <c r="E1940" s="70" t="s">
        <v>5985</v>
      </c>
      <c r="F1940" s="69">
        <v>345.0</v>
      </c>
      <c r="G1940" s="69">
        <v>104.0</v>
      </c>
      <c r="H1940" s="69">
        <v>38.0</v>
      </c>
    </row>
    <row r="1941" ht="14.25" customHeight="1">
      <c r="A1941" s="70" t="s">
        <v>4447</v>
      </c>
      <c r="B1941" s="68">
        <v>2904.0</v>
      </c>
      <c r="C1941" s="69">
        <v>1.0</v>
      </c>
      <c r="D1941" s="69">
        <v>2.0</v>
      </c>
      <c r="E1941" s="70" t="s">
        <v>5986</v>
      </c>
      <c r="F1941" s="69">
        <v>335.0</v>
      </c>
      <c r="G1941" s="69">
        <v>98.0</v>
      </c>
      <c r="H1941" s="69">
        <v>56.0</v>
      </c>
    </row>
    <row r="1942" ht="14.25" customHeight="1">
      <c r="A1942" s="70" t="s">
        <v>4447</v>
      </c>
      <c r="B1942" s="68">
        <v>2905.0</v>
      </c>
      <c r="C1942" s="69">
        <v>1.0</v>
      </c>
      <c r="D1942" s="69">
        <v>10.0</v>
      </c>
      <c r="E1942" s="70" t="s">
        <v>5987</v>
      </c>
      <c r="F1942" s="69">
        <v>456.0</v>
      </c>
      <c r="G1942" s="69">
        <v>105.0</v>
      </c>
      <c r="H1942" s="69">
        <v>56.0</v>
      </c>
    </row>
    <row r="1943" ht="14.25" customHeight="1">
      <c r="A1943" s="70" t="s">
        <v>4447</v>
      </c>
      <c r="B1943" s="68">
        <v>2905.0</v>
      </c>
      <c r="C1943" s="69">
        <v>1.0</v>
      </c>
      <c r="D1943" s="69">
        <v>20.0</v>
      </c>
      <c r="E1943" s="70" t="s">
        <v>5988</v>
      </c>
      <c r="F1943" s="69">
        <v>544.0</v>
      </c>
      <c r="G1943" s="69">
        <v>86.0</v>
      </c>
      <c r="H1943" s="69">
        <v>58.0</v>
      </c>
    </row>
    <row r="1944" ht="14.25" customHeight="1">
      <c r="A1944" s="70" t="s">
        <v>4447</v>
      </c>
      <c r="B1944" s="68">
        <v>2905.0</v>
      </c>
      <c r="C1944" s="69">
        <v>1.0</v>
      </c>
      <c r="D1944" s="69">
        <v>30.0</v>
      </c>
      <c r="E1944" s="70" t="s">
        <v>5989</v>
      </c>
      <c r="F1944" s="69">
        <v>577.0</v>
      </c>
      <c r="G1944" s="69">
        <v>162.0</v>
      </c>
      <c r="H1944" s="69">
        <v>66.0</v>
      </c>
    </row>
    <row r="1945" ht="14.25" customHeight="1">
      <c r="A1945" s="70" t="s">
        <v>4447</v>
      </c>
      <c r="B1945" s="68">
        <v>2905.0</v>
      </c>
      <c r="C1945" s="69">
        <v>1.0</v>
      </c>
      <c r="D1945" s="69">
        <v>40.0</v>
      </c>
      <c r="E1945" s="70" t="s">
        <v>5990</v>
      </c>
      <c r="F1945" s="69">
        <v>306.0</v>
      </c>
      <c r="G1945" s="69">
        <v>60.0</v>
      </c>
      <c r="H1945" s="69">
        <v>23.0</v>
      </c>
    </row>
    <row r="1946" ht="14.25" customHeight="1">
      <c r="A1946" s="70" t="s">
        <v>4447</v>
      </c>
      <c r="B1946" s="68">
        <v>2906.0</v>
      </c>
      <c r="C1946" s="69">
        <v>1.0</v>
      </c>
      <c r="D1946" s="69">
        <v>10.0</v>
      </c>
      <c r="E1946" s="70" t="s">
        <v>5991</v>
      </c>
      <c r="F1946" s="69">
        <v>2.0</v>
      </c>
      <c r="G1946" s="69">
        <v>0.0</v>
      </c>
      <c r="H1946" s="69">
        <v>1.0</v>
      </c>
    </row>
    <row r="1947" ht="14.25" customHeight="1">
      <c r="A1947" s="70" t="s">
        <v>4447</v>
      </c>
      <c r="B1947" s="68">
        <v>2906.0</v>
      </c>
      <c r="C1947" s="69">
        <v>1.0</v>
      </c>
      <c r="D1947" s="69">
        <v>11.0</v>
      </c>
      <c r="E1947" s="70" t="s">
        <v>3299</v>
      </c>
      <c r="F1947" s="69">
        <v>215.0</v>
      </c>
      <c r="G1947" s="69">
        <v>53.0</v>
      </c>
      <c r="H1947" s="69">
        <v>25.0</v>
      </c>
    </row>
    <row r="1948" ht="14.25" customHeight="1">
      <c r="A1948" s="70" t="s">
        <v>4447</v>
      </c>
      <c r="B1948" s="68">
        <v>2906.0</v>
      </c>
      <c r="C1948" s="69">
        <v>1.0</v>
      </c>
      <c r="D1948" s="69">
        <v>20.0</v>
      </c>
      <c r="E1948" s="70" t="s">
        <v>3300</v>
      </c>
      <c r="F1948" s="69">
        <v>174.0</v>
      </c>
      <c r="G1948" s="69">
        <v>34.0</v>
      </c>
      <c r="H1948" s="69">
        <v>24.0</v>
      </c>
    </row>
    <row r="1949" ht="14.25" customHeight="1">
      <c r="A1949" s="70" t="s">
        <v>4447</v>
      </c>
      <c r="B1949" s="68">
        <v>2907.0</v>
      </c>
      <c r="C1949" s="69">
        <v>1.0</v>
      </c>
      <c r="D1949" s="69">
        <v>10.0</v>
      </c>
      <c r="E1949" s="70" t="s">
        <v>3301</v>
      </c>
      <c r="F1949" s="69">
        <v>301.0</v>
      </c>
      <c r="G1949" s="69">
        <v>106.0</v>
      </c>
      <c r="H1949" s="69">
        <v>49.0</v>
      </c>
    </row>
    <row r="1950" ht="14.25" customHeight="1">
      <c r="A1950" s="70" t="s">
        <v>4447</v>
      </c>
      <c r="B1950" s="68">
        <v>2907.0</v>
      </c>
      <c r="C1950" s="69">
        <v>1.0</v>
      </c>
      <c r="D1950" s="69">
        <v>20.0</v>
      </c>
      <c r="E1950" s="70" t="s">
        <v>3302</v>
      </c>
      <c r="F1950" s="69">
        <v>63.0</v>
      </c>
      <c r="G1950" s="69">
        <v>27.0</v>
      </c>
      <c r="H1950" s="69">
        <v>14.0</v>
      </c>
    </row>
    <row r="1951" ht="14.25" customHeight="1">
      <c r="A1951" s="70" t="s">
        <v>4447</v>
      </c>
      <c r="B1951" s="68">
        <v>2908.0</v>
      </c>
      <c r="C1951" s="69">
        <v>1.0</v>
      </c>
      <c r="D1951" s="69">
        <v>1.0</v>
      </c>
      <c r="E1951" s="70" t="s">
        <v>3303</v>
      </c>
      <c r="F1951" s="69">
        <v>103.0</v>
      </c>
      <c r="G1951" s="69">
        <v>25.0</v>
      </c>
      <c r="H1951" s="69">
        <v>6.0</v>
      </c>
    </row>
    <row r="1952" ht="14.25" customHeight="1">
      <c r="A1952" s="70" t="s">
        <v>4447</v>
      </c>
      <c r="B1952" s="68">
        <v>2908.0</v>
      </c>
      <c r="C1952" s="69">
        <v>1.0</v>
      </c>
      <c r="D1952" s="69">
        <v>2.0</v>
      </c>
      <c r="E1952" s="70" t="s">
        <v>3304</v>
      </c>
      <c r="F1952" s="69">
        <v>162.0</v>
      </c>
      <c r="G1952" s="69">
        <v>23.0</v>
      </c>
      <c r="H1952" s="69">
        <v>9.0</v>
      </c>
    </row>
    <row r="1953" ht="14.25" customHeight="1">
      <c r="A1953" s="70" t="s">
        <v>4447</v>
      </c>
      <c r="B1953" s="68">
        <v>2908.0</v>
      </c>
      <c r="C1953" s="69">
        <v>1.0</v>
      </c>
      <c r="D1953" s="69">
        <v>3.0</v>
      </c>
      <c r="E1953" s="70" t="s">
        <v>3305</v>
      </c>
      <c r="F1953" s="69">
        <v>116.0</v>
      </c>
      <c r="G1953" s="69">
        <v>30.0</v>
      </c>
      <c r="H1953" s="69">
        <v>3.0</v>
      </c>
    </row>
    <row r="1954" ht="14.25" customHeight="1">
      <c r="A1954" s="70" t="s">
        <v>4447</v>
      </c>
      <c r="B1954" s="68">
        <v>2908.0</v>
      </c>
      <c r="C1954" s="69">
        <v>1.0</v>
      </c>
      <c r="D1954" s="69">
        <v>4.0</v>
      </c>
      <c r="E1954" s="70" t="s">
        <v>3306</v>
      </c>
      <c r="F1954" s="69">
        <v>138.0</v>
      </c>
      <c r="G1954" s="69">
        <v>19.0</v>
      </c>
      <c r="H1954" s="69">
        <v>6.0</v>
      </c>
    </row>
    <row r="1955" ht="14.25" customHeight="1">
      <c r="A1955" s="70" t="s">
        <v>4447</v>
      </c>
      <c r="B1955" s="68">
        <v>2909.0</v>
      </c>
      <c r="C1955" s="69">
        <v>1.0</v>
      </c>
      <c r="D1955" s="69">
        <v>10.0</v>
      </c>
      <c r="E1955" s="70" t="s">
        <v>1203</v>
      </c>
      <c r="F1955" s="69">
        <v>283.0</v>
      </c>
      <c r="G1955" s="69">
        <v>65.0</v>
      </c>
      <c r="H1955" s="69">
        <v>23.0</v>
      </c>
    </row>
    <row r="1956" ht="14.25" customHeight="1">
      <c r="A1956" s="70" t="s">
        <v>4447</v>
      </c>
      <c r="B1956" s="68">
        <v>2909.0</v>
      </c>
      <c r="C1956" s="69">
        <v>1.0</v>
      </c>
      <c r="D1956" s="69">
        <v>20.0</v>
      </c>
      <c r="E1956" s="70" t="s">
        <v>3308</v>
      </c>
      <c r="F1956" s="69">
        <v>129.0</v>
      </c>
      <c r="G1956" s="69">
        <v>41.0</v>
      </c>
      <c r="H1956" s="69">
        <v>5.0</v>
      </c>
    </row>
    <row r="1957" ht="14.25" customHeight="1">
      <c r="A1957" s="70" t="s">
        <v>4447</v>
      </c>
      <c r="B1957" s="68">
        <v>2909.0</v>
      </c>
      <c r="C1957" s="69">
        <v>1.0</v>
      </c>
      <c r="D1957" s="69">
        <v>30.0</v>
      </c>
      <c r="E1957" s="70" t="s">
        <v>1384</v>
      </c>
      <c r="F1957" s="69">
        <v>494.0</v>
      </c>
      <c r="G1957" s="69">
        <v>139.0</v>
      </c>
      <c r="H1957" s="69">
        <v>36.0</v>
      </c>
    </row>
    <row r="1958" ht="14.25" customHeight="1">
      <c r="A1958" s="70" t="s">
        <v>4447</v>
      </c>
      <c r="B1958" s="68">
        <v>2909.0</v>
      </c>
      <c r="C1958" s="69">
        <v>1.0</v>
      </c>
      <c r="D1958" s="69">
        <v>31.0</v>
      </c>
      <c r="E1958" s="70" t="s">
        <v>3309</v>
      </c>
      <c r="F1958" s="69">
        <v>144.0</v>
      </c>
      <c r="G1958" s="69">
        <v>31.0</v>
      </c>
      <c r="H1958" s="69">
        <v>8.0</v>
      </c>
    </row>
    <row r="1959" ht="14.25" customHeight="1">
      <c r="A1959" s="70" t="s">
        <v>4447</v>
      </c>
      <c r="B1959" s="68">
        <v>2909.0</v>
      </c>
      <c r="C1959" s="69">
        <v>1.0</v>
      </c>
      <c r="D1959" s="69">
        <v>40.0</v>
      </c>
      <c r="E1959" s="70" t="s">
        <v>3310</v>
      </c>
      <c r="F1959" s="69">
        <v>266.0</v>
      </c>
      <c r="G1959" s="69">
        <v>37.0</v>
      </c>
      <c r="H1959" s="69">
        <v>14.0</v>
      </c>
    </row>
    <row r="1960" ht="14.25" customHeight="1">
      <c r="A1960" s="70" t="s">
        <v>4447</v>
      </c>
      <c r="B1960" s="68">
        <v>2909.0</v>
      </c>
      <c r="C1960" s="69">
        <v>1.0</v>
      </c>
      <c r="D1960" s="69">
        <v>90.0</v>
      </c>
      <c r="E1960" s="70" t="s">
        <v>3311</v>
      </c>
      <c r="F1960" s="69">
        <v>777.0</v>
      </c>
      <c r="G1960" s="69">
        <v>163.0</v>
      </c>
      <c r="H1960" s="69">
        <v>51.0</v>
      </c>
    </row>
    <row r="1961" ht="14.25" customHeight="1">
      <c r="A1961" s="70" t="s">
        <v>4447</v>
      </c>
      <c r="B1961" s="68">
        <v>2909.0</v>
      </c>
      <c r="C1961" s="69">
        <v>1.0</v>
      </c>
      <c r="D1961" s="69">
        <v>112.0</v>
      </c>
      <c r="E1961" s="70" t="s">
        <v>1813</v>
      </c>
      <c r="F1961" s="69">
        <v>437.0</v>
      </c>
      <c r="G1961" s="69">
        <v>132.0</v>
      </c>
      <c r="H1961" s="69">
        <v>20.0</v>
      </c>
    </row>
    <row r="1962" ht="14.25" customHeight="1">
      <c r="A1962" s="70" t="s">
        <v>4447</v>
      </c>
      <c r="B1962" s="68">
        <v>4000.0</v>
      </c>
      <c r="C1962" s="69">
        <v>7.0</v>
      </c>
      <c r="D1962" s="69">
        <v>10.0</v>
      </c>
      <c r="E1962" s="70" t="s">
        <v>5992</v>
      </c>
      <c r="F1962" s="69">
        <v>124.0</v>
      </c>
      <c r="G1962" s="69">
        <v>113.0</v>
      </c>
      <c r="H1962" s="69">
        <v>2.0</v>
      </c>
    </row>
    <row r="1963" ht="14.25" customHeight="1">
      <c r="A1963" s="70" t="s">
        <v>4447</v>
      </c>
      <c r="B1963" s="68">
        <v>4001.0</v>
      </c>
      <c r="C1963" s="69">
        <v>7.0</v>
      </c>
      <c r="D1963" s="69">
        <v>10.0</v>
      </c>
      <c r="E1963" s="70" t="s">
        <v>5993</v>
      </c>
      <c r="F1963" s="69">
        <v>208.0</v>
      </c>
      <c r="G1963" s="69">
        <v>28.0</v>
      </c>
      <c r="H1963" s="69">
        <v>16.0</v>
      </c>
    </row>
    <row r="1964" ht="14.25" customHeight="1">
      <c r="A1964" s="70" t="s">
        <v>4447</v>
      </c>
      <c r="B1964" s="68">
        <v>4003.0</v>
      </c>
      <c r="C1964" s="69">
        <v>7.0</v>
      </c>
      <c r="D1964" s="69">
        <v>10.0</v>
      </c>
      <c r="E1964" s="70" t="s">
        <v>5994</v>
      </c>
      <c r="F1964" s="69">
        <v>106.0</v>
      </c>
      <c r="G1964" s="69">
        <v>45.0</v>
      </c>
      <c r="H1964" s="69">
        <v>4.0</v>
      </c>
    </row>
    <row r="1965" ht="14.25" customHeight="1">
      <c r="A1965" s="70" t="s">
        <v>4447</v>
      </c>
      <c r="B1965" s="68">
        <v>4004.0</v>
      </c>
      <c r="C1965" s="69">
        <v>7.0</v>
      </c>
      <c r="D1965" s="69">
        <v>10.0</v>
      </c>
      <c r="E1965" s="70" t="s">
        <v>5995</v>
      </c>
      <c r="F1965" s="69">
        <v>98.0</v>
      </c>
      <c r="G1965" s="69">
        <v>95.0</v>
      </c>
      <c r="H1965" s="69">
        <v>2.0</v>
      </c>
    </row>
    <row r="1966" ht="14.25" customHeight="1">
      <c r="A1966" s="70" t="s">
        <v>4447</v>
      </c>
      <c r="B1966" s="68">
        <v>4005.0</v>
      </c>
      <c r="C1966" s="69">
        <v>7.0</v>
      </c>
      <c r="D1966" s="69">
        <v>10.0</v>
      </c>
      <c r="E1966" s="70" t="s">
        <v>5996</v>
      </c>
      <c r="F1966" s="69">
        <v>111.0</v>
      </c>
      <c r="G1966" s="69">
        <v>52.0</v>
      </c>
      <c r="H1966" s="69">
        <v>8.0</v>
      </c>
    </row>
    <row r="1967" ht="14.25" customHeight="1">
      <c r="A1967" s="70" t="s">
        <v>4447</v>
      </c>
      <c r="B1967" s="68">
        <v>4007.0</v>
      </c>
      <c r="C1967" s="69">
        <v>7.0</v>
      </c>
      <c r="D1967" s="69">
        <v>10.0</v>
      </c>
      <c r="E1967" s="70" t="s">
        <v>5997</v>
      </c>
      <c r="F1967" s="69">
        <v>135.0</v>
      </c>
      <c r="G1967" s="69">
        <v>18.0</v>
      </c>
      <c r="H1967" s="69">
        <v>3.0</v>
      </c>
    </row>
    <row r="1968" ht="14.25" customHeight="1">
      <c r="A1968" s="70" t="s">
        <v>4447</v>
      </c>
      <c r="B1968" s="68">
        <v>4007.0</v>
      </c>
      <c r="C1968" s="69">
        <v>7.0</v>
      </c>
      <c r="D1968" s="69">
        <v>20.0</v>
      </c>
      <c r="E1968" s="70" t="s">
        <v>3312</v>
      </c>
      <c r="F1968" s="69">
        <v>83.0</v>
      </c>
      <c r="G1968" s="69">
        <v>10.0</v>
      </c>
      <c r="H1968" s="69">
        <v>3.0</v>
      </c>
    </row>
    <row r="1969" ht="14.25" customHeight="1">
      <c r="A1969" s="70" t="s">
        <v>4447</v>
      </c>
      <c r="B1969" s="68">
        <v>4008.0</v>
      </c>
      <c r="C1969" s="69">
        <v>7.0</v>
      </c>
      <c r="D1969" s="69">
        <v>10.0</v>
      </c>
      <c r="E1969" s="70" t="s">
        <v>5998</v>
      </c>
      <c r="F1969" s="69">
        <v>338.0</v>
      </c>
      <c r="G1969" s="69">
        <v>31.0</v>
      </c>
      <c r="H1969" s="69">
        <v>18.0</v>
      </c>
    </row>
    <row r="1970" ht="14.25" customHeight="1">
      <c r="A1970" s="70" t="s">
        <v>4447</v>
      </c>
      <c r="B1970" s="68">
        <v>4008.0</v>
      </c>
      <c r="C1970" s="69">
        <v>7.0</v>
      </c>
      <c r="D1970" s="69">
        <v>30.0</v>
      </c>
      <c r="E1970" s="70" t="s">
        <v>5999</v>
      </c>
      <c r="F1970" s="69">
        <v>330.0</v>
      </c>
      <c r="G1970" s="69">
        <v>27.0</v>
      </c>
      <c r="H1970" s="69">
        <v>17.0</v>
      </c>
    </row>
    <row r="1971" ht="14.25" customHeight="1">
      <c r="A1971" s="70" t="s">
        <v>4447</v>
      </c>
      <c r="B1971" s="68">
        <v>4011.0</v>
      </c>
      <c r="C1971" s="69">
        <v>7.0</v>
      </c>
      <c r="D1971" s="69">
        <v>10.0</v>
      </c>
      <c r="E1971" s="70" t="s">
        <v>3314</v>
      </c>
      <c r="F1971" s="69">
        <v>916.0</v>
      </c>
      <c r="G1971" s="69">
        <v>427.0</v>
      </c>
      <c r="H1971" s="69">
        <v>129.0</v>
      </c>
    </row>
    <row r="1972" ht="14.25" customHeight="1">
      <c r="A1972" s="70" t="s">
        <v>4447</v>
      </c>
      <c r="B1972" s="68">
        <v>4015.0</v>
      </c>
      <c r="C1972" s="69">
        <v>7.0</v>
      </c>
      <c r="D1972" s="69">
        <v>10.0</v>
      </c>
      <c r="E1972" s="70" t="s">
        <v>6000</v>
      </c>
      <c r="F1972" s="69">
        <v>282.0</v>
      </c>
      <c r="G1972" s="69">
        <v>161.0</v>
      </c>
      <c r="H1972" s="69">
        <v>35.0</v>
      </c>
    </row>
    <row r="1973" ht="14.25" customHeight="1">
      <c r="A1973" s="70" t="s">
        <v>4447</v>
      </c>
      <c r="B1973" s="68">
        <v>4015.0</v>
      </c>
      <c r="C1973" s="69">
        <v>7.0</v>
      </c>
      <c r="D1973" s="69">
        <v>11.0</v>
      </c>
      <c r="E1973" s="70" t="s">
        <v>6001</v>
      </c>
      <c r="F1973" s="69">
        <v>253.0</v>
      </c>
      <c r="G1973" s="69">
        <v>150.0</v>
      </c>
      <c r="H1973" s="69">
        <v>30.0</v>
      </c>
    </row>
    <row r="1974" ht="14.25" customHeight="1">
      <c r="A1974" s="70" t="s">
        <v>4447</v>
      </c>
      <c r="B1974" s="68">
        <v>4015.0</v>
      </c>
      <c r="C1974" s="69">
        <v>7.0</v>
      </c>
      <c r="D1974" s="69">
        <v>12.0</v>
      </c>
      <c r="E1974" s="70" t="s">
        <v>6002</v>
      </c>
      <c r="F1974" s="69">
        <v>278.0</v>
      </c>
      <c r="G1974" s="69">
        <v>157.0</v>
      </c>
      <c r="H1974" s="69">
        <v>33.0</v>
      </c>
    </row>
    <row r="1975" ht="14.25" customHeight="1">
      <c r="A1975" s="70" t="s">
        <v>4447</v>
      </c>
      <c r="B1975" s="68">
        <v>4016.0</v>
      </c>
      <c r="C1975" s="69">
        <v>7.0</v>
      </c>
      <c r="D1975" s="69">
        <v>10.0</v>
      </c>
      <c r="E1975" s="70" t="s">
        <v>6003</v>
      </c>
      <c r="F1975" s="69">
        <v>200.0</v>
      </c>
      <c r="G1975" s="69">
        <v>16.0</v>
      </c>
      <c r="H1975" s="69">
        <v>0.0</v>
      </c>
    </row>
    <row r="1976" ht="14.25" customHeight="1">
      <c r="A1976" s="70" t="s">
        <v>4447</v>
      </c>
      <c r="B1976" s="68">
        <v>4017.0</v>
      </c>
      <c r="C1976" s="69">
        <v>7.0</v>
      </c>
      <c r="D1976" s="69">
        <v>10.0</v>
      </c>
      <c r="E1976" s="70" t="s">
        <v>3318</v>
      </c>
      <c r="F1976" s="69">
        <v>79.0</v>
      </c>
      <c r="G1976" s="69">
        <v>75.0</v>
      </c>
      <c r="H1976" s="69">
        <v>1.0</v>
      </c>
    </row>
    <row r="1977" ht="14.25" customHeight="1">
      <c r="A1977" s="70" t="s">
        <v>4447</v>
      </c>
      <c r="B1977" s="68">
        <v>4017.0</v>
      </c>
      <c r="C1977" s="69">
        <v>7.0</v>
      </c>
      <c r="D1977" s="69">
        <v>12.0</v>
      </c>
      <c r="E1977" s="70" t="s">
        <v>6004</v>
      </c>
      <c r="F1977" s="69">
        <v>157.0</v>
      </c>
      <c r="G1977" s="69">
        <v>138.0</v>
      </c>
      <c r="H1977" s="69">
        <v>6.0</v>
      </c>
    </row>
    <row r="1978" ht="14.25" customHeight="1">
      <c r="A1978" s="70" t="s">
        <v>4447</v>
      </c>
      <c r="B1978" s="68">
        <v>4017.0</v>
      </c>
      <c r="C1978" s="69">
        <v>7.0</v>
      </c>
      <c r="D1978" s="69">
        <v>14.0</v>
      </c>
      <c r="E1978" s="70" t="s">
        <v>3320</v>
      </c>
      <c r="F1978" s="69">
        <v>366.0</v>
      </c>
      <c r="G1978" s="69">
        <v>119.0</v>
      </c>
      <c r="H1978" s="69">
        <v>7.0</v>
      </c>
    </row>
    <row r="1979" ht="14.25" customHeight="1">
      <c r="A1979" s="70" t="s">
        <v>4447</v>
      </c>
      <c r="B1979" s="68">
        <v>4017.0</v>
      </c>
      <c r="C1979" s="69">
        <v>7.0</v>
      </c>
      <c r="D1979" s="69">
        <v>16.0</v>
      </c>
      <c r="E1979" s="70" t="s">
        <v>6005</v>
      </c>
      <c r="F1979" s="69">
        <v>25.0</v>
      </c>
      <c r="G1979" s="69">
        <v>7.0</v>
      </c>
      <c r="H1979" s="69">
        <v>1.0</v>
      </c>
    </row>
    <row r="1980" ht="14.25" customHeight="1">
      <c r="A1980" s="70" t="s">
        <v>4447</v>
      </c>
      <c r="B1980" s="68">
        <v>4017.0</v>
      </c>
      <c r="C1980" s="69">
        <v>7.0</v>
      </c>
      <c r="D1980" s="69">
        <v>17.0</v>
      </c>
      <c r="E1980" s="70" t="s">
        <v>3322</v>
      </c>
      <c r="F1980" s="69">
        <v>62.0</v>
      </c>
      <c r="G1980" s="69">
        <v>60.0</v>
      </c>
      <c r="H1980" s="69">
        <v>0.0</v>
      </c>
    </row>
    <row r="1981" ht="14.25" customHeight="1">
      <c r="A1981" s="70" t="s">
        <v>4447</v>
      </c>
      <c r="B1981" s="68">
        <v>4017.0</v>
      </c>
      <c r="C1981" s="69">
        <v>7.0</v>
      </c>
      <c r="D1981" s="69">
        <v>18.0</v>
      </c>
      <c r="E1981" s="70" t="s">
        <v>3323</v>
      </c>
      <c r="F1981" s="69">
        <v>4550.0</v>
      </c>
      <c r="G1981" s="69">
        <v>1548.0</v>
      </c>
      <c r="H1981" s="69">
        <v>478.0</v>
      </c>
    </row>
    <row r="1982" ht="14.25" customHeight="1">
      <c r="A1982" s="70" t="s">
        <v>4447</v>
      </c>
      <c r="B1982" s="68">
        <v>4017.0</v>
      </c>
      <c r="C1982" s="69">
        <v>7.0</v>
      </c>
      <c r="D1982" s="69">
        <v>21.0</v>
      </c>
      <c r="E1982" s="70" t="s">
        <v>3324</v>
      </c>
      <c r="F1982" s="69">
        <v>179.0</v>
      </c>
      <c r="G1982" s="69">
        <v>175.0</v>
      </c>
      <c r="H1982" s="69">
        <v>0.0</v>
      </c>
    </row>
    <row r="1983" ht="14.25" customHeight="1">
      <c r="A1983" s="70" t="s">
        <v>4447</v>
      </c>
      <c r="B1983" s="68">
        <v>4017.0</v>
      </c>
      <c r="C1983" s="69">
        <v>7.0</v>
      </c>
      <c r="D1983" s="69">
        <v>27.0</v>
      </c>
      <c r="E1983" s="70" t="s">
        <v>3325</v>
      </c>
      <c r="F1983" s="69">
        <v>90.0</v>
      </c>
      <c r="G1983" s="69">
        <v>89.0</v>
      </c>
      <c r="H1983" s="69">
        <v>0.0</v>
      </c>
    </row>
    <row r="1984" ht="14.25" customHeight="1">
      <c r="A1984" s="70" t="s">
        <v>4447</v>
      </c>
      <c r="B1984" s="68">
        <v>4018.0</v>
      </c>
      <c r="C1984" s="69">
        <v>7.0</v>
      </c>
      <c r="D1984" s="69">
        <v>10.0</v>
      </c>
      <c r="E1984" s="70" t="s">
        <v>6006</v>
      </c>
      <c r="F1984" s="69">
        <v>449.0</v>
      </c>
      <c r="G1984" s="69">
        <v>158.0</v>
      </c>
      <c r="H1984" s="69">
        <v>32.0</v>
      </c>
    </row>
    <row r="1985" ht="14.25" customHeight="1">
      <c r="A1985" s="70" t="s">
        <v>4447</v>
      </c>
      <c r="B1985" s="68">
        <v>4020.0</v>
      </c>
      <c r="C1985" s="69">
        <v>7.0</v>
      </c>
      <c r="D1985" s="69">
        <v>10.0</v>
      </c>
      <c r="E1985" s="70" t="s">
        <v>6007</v>
      </c>
      <c r="F1985" s="69">
        <v>849.0</v>
      </c>
      <c r="G1985" s="69">
        <v>223.0</v>
      </c>
      <c r="H1985" s="69">
        <v>43.0</v>
      </c>
    </row>
    <row r="1986" ht="14.25" customHeight="1">
      <c r="A1986" s="70" t="s">
        <v>4447</v>
      </c>
      <c r="B1986" s="68">
        <v>4020.0</v>
      </c>
      <c r="C1986" s="69">
        <v>7.0</v>
      </c>
      <c r="D1986" s="69">
        <v>40.0</v>
      </c>
      <c r="E1986" s="70" t="s">
        <v>6008</v>
      </c>
      <c r="F1986" s="69">
        <v>235.0</v>
      </c>
      <c r="G1986" s="69">
        <v>91.0</v>
      </c>
      <c r="H1986" s="69">
        <v>17.0</v>
      </c>
    </row>
    <row r="1987" ht="14.25" customHeight="1">
      <c r="A1987" s="70" t="s">
        <v>4447</v>
      </c>
      <c r="B1987" s="68">
        <v>4025.0</v>
      </c>
      <c r="C1987" s="69">
        <v>7.0</v>
      </c>
      <c r="D1987" s="69">
        <v>10.0</v>
      </c>
      <c r="E1987" s="70" t="s">
        <v>6009</v>
      </c>
      <c r="F1987" s="69">
        <v>268.0</v>
      </c>
      <c r="G1987" s="69">
        <v>51.0</v>
      </c>
      <c r="H1987" s="69">
        <v>10.0</v>
      </c>
    </row>
    <row r="1988" ht="14.25" customHeight="1">
      <c r="A1988" s="70" t="s">
        <v>4447</v>
      </c>
      <c r="B1988" s="68">
        <v>4026.0</v>
      </c>
      <c r="C1988" s="69">
        <v>7.0</v>
      </c>
      <c r="D1988" s="69">
        <v>10.0</v>
      </c>
      <c r="E1988" s="70" t="s">
        <v>6010</v>
      </c>
      <c r="F1988" s="69">
        <v>69.0</v>
      </c>
      <c r="G1988" s="69">
        <v>50.0</v>
      </c>
      <c r="H1988" s="69">
        <v>0.0</v>
      </c>
    </row>
    <row r="1989" ht="14.25" customHeight="1">
      <c r="A1989" s="70" t="s">
        <v>4447</v>
      </c>
      <c r="B1989" s="68">
        <v>4027.0</v>
      </c>
      <c r="C1989" s="69">
        <v>7.0</v>
      </c>
      <c r="D1989" s="69">
        <v>10.0</v>
      </c>
      <c r="E1989" s="70" t="s">
        <v>6011</v>
      </c>
      <c r="F1989" s="69">
        <v>608.0</v>
      </c>
      <c r="G1989" s="69">
        <v>558.0</v>
      </c>
      <c r="H1989" s="69">
        <v>25.0</v>
      </c>
    </row>
    <row r="1990" ht="14.25" customHeight="1">
      <c r="A1990" s="70" t="s">
        <v>4447</v>
      </c>
      <c r="B1990" s="68">
        <v>4027.0</v>
      </c>
      <c r="C1990" s="69">
        <v>7.0</v>
      </c>
      <c r="D1990" s="69">
        <v>30.0</v>
      </c>
      <c r="E1990" s="70" t="s">
        <v>3328</v>
      </c>
      <c r="F1990" s="69">
        <v>421.0</v>
      </c>
      <c r="G1990" s="69">
        <v>398.0</v>
      </c>
      <c r="H1990" s="69">
        <v>14.0</v>
      </c>
    </row>
    <row r="1991" ht="14.25" customHeight="1">
      <c r="A1991" s="70" t="s">
        <v>4447</v>
      </c>
      <c r="B1991" s="68">
        <v>4029.0</v>
      </c>
      <c r="C1991" s="69">
        <v>7.0</v>
      </c>
      <c r="D1991" s="69">
        <v>10.0</v>
      </c>
      <c r="E1991" s="70" t="s">
        <v>6012</v>
      </c>
      <c r="F1991" s="69">
        <v>297.0</v>
      </c>
      <c r="G1991" s="69">
        <v>230.0</v>
      </c>
      <c r="H1991" s="69">
        <v>32.0</v>
      </c>
    </row>
    <row r="1992" ht="14.25" customHeight="1">
      <c r="A1992" s="70" t="s">
        <v>4447</v>
      </c>
      <c r="B1992" s="68">
        <v>4029.0</v>
      </c>
      <c r="C1992" s="69">
        <v>7.0</v>
      </c>
      <c r="D1992" s="69">
        <v>20.0</v>
      </c>
      <c r="E1992" s="70" t="s">
        <v>6013</v>
      </c>
      <c r="F1992" s="69">
        <v>150.0</v>
      </c>
      <c r="G1992" s="69">
        <v>124.0</v>
      </c>
      <c r="H1992" s="69">
        <v>16.0</v>
      </c>
    </row>
    <row r="1993" ht="14.25" customHeight="1">
      <c r="A1993" s="70" t="s">
        <v>4447</v>
      </c>
      <c r="B1993" s="68">
        <v>4029.0</v>
      </c>
      <c r="C1993" s="69">
        <v>7.0</v>
      </c>
      <c r="D1993" s="69">
        <v>30.0</v>
      </c>
      <c r="E1993" s="70" t="s">
        <v>1913</v>
      </c>
      <c r="F1993" s="69">
        <v>68.0</v>
      </c>
      <c r="G1993" s="69">
        <v>33.0</v>
      </c>
      <c r="H1993" s="69">
        <v>8.0</v>
      </c>
    </row>
    <row r="1994" ht="14.25" customHeight="1">
      <c r="A1994" s="70" t="s">
        <v>4447</v>
      </c>
      <c r="B1994" s="68">
        <v>4031.0</v>
      </c>
      <c r="C1994" s="69">
        <v>7.0</v>
      </c>
      <c r="D1994" s="69">
        <v>10.0</v>
      </c>
      <c r="E1994" s="70" t="s">
        <v>6014</v>
      </c>
      <c r="F1994" s="69">
        <v>65.0</v>
      </c>
      <c r="G1994" s="69">
        <v>61.0</v>
      </c>
      <c r="H1994" s="69">
        <v>0.0</v>
      </c>
    </row>
    <row r="1995" ht="14.25" customHeight="1">
      <c r="A1995" s="70" t="s">
        <v>4447</v>
      </c>
      <c r="B1995" s="68">
        <v>4035.0</v>
      </c>
      <c r="C1995" s="69">
        <v>7.0</v>
      </c>
      <c r="D1995" s="69">
        <v>10.0</v>
      </c>
      <c r="E1995" s="70" t="s">
        <v>1694</v>
      </c>
      <c r="F1995" s="69">
        <v>221.0</v>
      </c>
      <c r="G1995" s="69">
        <v>132.0</v>
      </c>
      <c r="H1995" s="69">
        <v>32.0</v>
      </c>
    </row>
    <row r="1996" ht="14.25" customHeight="1">
      <c r="A1996" s="70" t="s">
        <v>4447</v>
      </c>
      <c r="B1996" s="68">
        <v>4036.0</v>
      </c>
      <c r="C1996" s="69">
        <v>7.0</v>
      </c>
      <c r="D1996" s="69">
        <v>10.0</v>
      </c>
      <c r="E1996" s="70" t="s">
        <v>6015</v>
      </c>
      <c r="F1996" s="69">
        <v>97.0</v>
      </c>
      <c r="G1996" s="69">
        <v>71.0</v>
      </c>
      <c r="H1996" s="69">
        <v>14.0</v>
      </c>
    </row>
    <row r="1997" ht="14.25" customHeight="1">
      <c r="A1997" s="70" t="s">
        <v>4447</v>
      </c>
      <c r="B1997" s="68">
        <v>4038.0</v>
      </c>
      <c r="C1997" s="69">
        <v>7.0</v>
      </c>
      <c r="D1997" s="69">
        <v>10.0</v>
      </c>
      <c r="E1997" s="70" t="s">
        <v>6016</v>
      </c>
      <c r="F1997" s="69">
        <v>329.0</v>
      </c>
      <c r="G1997" s="69">
        <v>287.0</v>
      </c>
      <c r="H1997" s="69">
        <v>12.0</v>
      </c>
    </row>
    <row r="1998" ht="14.25" customHeight="1">
      <c r="A1998" s="70" t="s">
        <v>4447</v>
      </c>
      <c r="B1998" s="68">
        <v>4039.0</v>
      </c>
      <c r="C1998" s="69">
        <v>7.0</v>
      </c>
      <c r="D1998" s="69">
        <v>10.0</v>
      </c>
      <c r="E1998" s="70" t="s">
        <v>6017</v>
      </c>
      <c r="F1998" s="69">
        <v>323.0</v>
      </c>
      <c r="G1998" s="69">
        <v>230.0</v>
      </c>
      <c r="H1998" s="69">
        <v>2.0</v>
      </c>
    </row>
    <row r="1999" ht="14.25" customHeight="1">
      <c r="A1999" s="70" t="s">
        <v>4447</v>
      </c>
      <c r="B1999" s="68">
        <v>4043.0</v>
      </c>
      <c r="C1999" s="69">
        <v>7.0</v>
      </c>
      <c r="D1999" s="69">
        <v>10.0</v>
      </c>
      <c r="E1999" s="70" t="s">
        <v>6018</v>
      </c>
      <c r="F1999" s="69">
        <v>543.0</v>
      </c>
      <c r="G1999" s="69">
        <v>21.0</v>
      </c>
      <c r="H1999" s="69">
        <v>11.0</v>
      </c>
    </row>
    <row r="2000" ht="14.25" customHeight="1">
      <c r="A2000" s="70" t="s">
        <v>4447</v>
      </c>
      <c r="B2000" s="68">
        <v>4049.0</v>
      </c>
      <c r="C2000" s="69">
        <v>7.0</v>
      </c>
      <c r="D2000" s="69">
        <v>10.0</v>
      </c>
      <c r="E2000" s="70" t="s">
        <v>6019</v>
      </c>
      <c r="F2000" s="69">
        <v>160.0</v>
      </c>
      <c r="G2000" s="69">
        <v>35.0</v>
      </c>
      <c r="H2000" s="69">
        <v>17.0</v>
      </c>
    </row>
    <row r="2001" ht="14.25" customHeight="1">
      <c r="A2001" s="70" t="s">
        <v>4447</v>
      </c>
      <c r="B2001" s="68">
        <v>4050.0</v>
      </c>
      <c r="C2001" s="69">
        <v>7.0</v>
      </c>
      <c r="D2001" s="69">
        <v>10.0</v>
      </c>
      <c r="E2001" s="70" t="s">
        <v>6020</v>
      </c>
      <c r="F2001" s="69">
        <v>61.0</v>
      </c>
      <c r="G2001" s="69">
        <v>20.0</v>
      </c>
      <c r="H2001" s="69">
        <v>2.0</v>
      </c>
    </row>
    <row r="2002" ht="14.25" customHeight="1">
      <c r="A2002" s="70" t="s">
        <v>4447</v>
      </c>
      <c r="B2002" s="68">
        <v>4053.0</v>
      </c>
      <c r="C2002" s="69">
        <v>7.0</v>
      </c>
      <c r="D2002" s="69">
        <v>10.0</v>
      </c>
      <c r="E2002" s="70" t="s">
        <v>3334</v>
      </c>
      <c r="F2002" s="69">
        <v>171.0</v>
      </c>
      <c r="G2002" s="69">
        <v>30.0</v>
      </c>
      <c r="H2002" s="69">
        <v>13.0</v>
      </c>
    </row>
    <row r="2003" ht="14.25" customHeight="1">
      <c r="A2003" s="70" t="s">
        <v>4447</v>
      </c>
      <c r="B2003" s="68">
        <v>4053.0</v>
      </c>
      <c r="C2003" s="69">
        <v>7.0</v>
      </c>
      <c r="D2003" s="69">
        <v>20.0</v>
      </c>
      <c r="E2003" s="70" t="s">
        <v>3335</v>
      </c>
      <c r="F2003" s="69">
        <v>197.0</v>
      </c>
      <c r="G2003" s="69">
        <v>16.0</v>
      </c>
      <c r="H2003" s="69">
        <v>8.0</v>
      </c>
    </row>
    <row r="2004" ht="14.25" customHeight="1">
      <c r="A2004" s="70" t="s">
        <v>4447</v>
      </c>
      <c r="B2004" s="68">
        <v>4053.0</v>
      </c>
      <c r="C2004" s="69">
        <v>7.0</v>
      </c>
      <c r="D2004" s="69">
        <v>40.0</v>
      </c>
      <c r="E2004" s="70" t="s">
        <v>3336</v>
      </c>
      <c r="F2004" s="69">
        <v>210.0</v>
      </c>
      <c r="G2004" s="69">
        <v>24.0</v>
      </c>
      <c r="H2004" s="69">
        <v>10.0</v>
      </c>
    </row>
    <row r="2005" ht="14.25" customHeight="1">
      <c r="A2005" s="70" t="s">
        <v>4447</v>
      </c>
      <c r="B2005" s="68">
        <v>4054.0</v>
      </c>
      <c r="C2005" s="69">
        <v>7.0</v>
      </c>
      <c r="D2005" s="69">
        <v>10.0</v>
      </c>
      <c r="E2005" s="70" t="s">
        <v>6021</v>
      </c>
      <c r="F2005" s="69">
        <v>50.0</v>
      </c>
      <c r="G2005" s="69">
        <v>4.0</v>
      </c>
      <c r="H2005" s="69">
        <v>1.0</v>
      </c>
    </row>
    <row r="2006" ht="14.25" customHeight="1">
      <c r="A2006" s="70" t="s">
        <v>4447</v>
      </c>
      <c r="B2006" s="68">
        <v>4054.0</v>
      </c>
      <c r="C2006" s="69">
        <v>7.0</v>
      </c>
      <c r="D2006" s="69">
        <v>20.0</v>
      </c>
      <c r="E2006" s="70" t="s">
        <v>6022</v>
      </c>
      <c r="F2006" s="69">
        <v>37.0</v>
      </c>
      <c r="G2006" s="69">
        <v>3.0</v>
      </c>
      <c r="H2006" s="69">
        <v>0.0</v>
      </c>
    </row>
    <row r="2007" ht="14.25" customHeight="1">
      <c r="A2007" s="70" t="s">
        <v>4447</v>
      </c>
      <c r="B2007" s="68">
        <v>4055.0</v>
      </c>
      <c r="C2007" s="69">
        <v>7.0</v>
      </c>
      <c r="D2007" s="69">
        <v>10.0</v>
      </c>
      <c r="E2007" s="70" t="s">
        <v>6023</v>
      </c>
      <c r="F2007" s="69">
        <v>124.0</v>
      </c>
      <c r="G2007" s="69">
        <v>18.0</v>
      </c>
      <c r="H2007" s="69">
        <v>2.0</v>
      </c>
    </row>
    <row r="2008" ht="14.25" customHeight="1">
      <c r="A2008" s="70" t="s">
        <v>4447</v>
      </c>
      <c r="B2008" s="68">
        <v>4056.0</v>
      </c>
      <c r="C2008" s="69">
        <v>7.0</v>
      </c>
      <c r="D2008" s="69">
        <v>10.0</v>
      </c>
      <c r="E2008" s="70" t="s">
        <v>3339</v>
      </c>
      <c r="F2008" s="69">
        <v>70.0</v>
      </c>
      <c r="G2008" s="69">
        <v>42.0</v>
      </c>
      <c r="H2008" s="69">
        <v>3.0</v>
      </c>
    </row>
    <row r="2009" ht="14.25" customHeight="1">
      <c r="A2009" s="70" t="s">
        <v>4447</v>
      </c>
      <c r="B2009" s="68">
        <v>4057.0</v>
      </c>
      <c r="C2009" s="69">
        <v>7.0</v>
      </c>
      <c r="D2009" s="69">
        <v>10.0</v>
      </c>
      <c r="E2009" s="70" t="s">
        <v>6024</v>
      </c>
      <c r="F2009" s="69">
        <v>86.0</v>
      </c>
      <c r="G2009" s="69">
        <v>68.0</v>
      </c>
      <c r="H2009" s="69">
        <v>7.0</v>
      </c>
    </row>
    <row r="2010" ht="14.25" customHeight="1">
      <c r="A2010" s="70" t="s">
        <v>4447</v>
      </c>
      <c r="B2010" s="68">
        <v>4058.0</v>
      </c>
      <c r="C2010" s="69">
        <v>7.0</v>
      </c>
      <c r="D2010" s="69">
        <v>10.0</v>
      </c>
      <c r="E2010" s="70" t="s">
        <v>6025</v>
      </c>
      <c r="F2010" s="69">
        <v>193.0</v>
      </c>
      <c r="G2010" s="69">
        <v>37.0</v>
      </c>
      <c r="H2010" s="69">
        <v>26.0</v>
      </c>
    </row>
    <row r="2011" ht="14.25" customHeight="1">
      <c r="A2011" s="70" t="s">
        <v>4447</v>
      </c>
      <c r="B2011" s="68">
        <v>4059.0</v>
      </c>
      <c r="C2011" s="69">
        <v>7.0</v>
      </c>
      <c r="D2011" s="69">
        <v>10.0</v>
      </c>
      <c r="E2011" s="70" t="s">
        <v>6026</v>
      </c>
      <c r="F2011" s="69">
        <v>137.0</v>
      </c>
      <c r="G2011" s="69">
        <v>36.0</v>
      </c>
      <c r="H2011" s="69">
        <v>17.0</v>
      </c>
    </row>
    <row r="2012" ht="14.25" customHeight="1">
      <c r="A2012" s="70" t="s">
        <v>4447</v>
      </c>
      <c r="B2012" s="68">
        <v>4059.0</v>
      </c>
      <c r="C2012" s="69">
        <v>7.0</v>
      </c>
      <c r="D2012" s="69">
        <v>20.0</v>
      </c>
      <c r="E2012" s="70" t="s">
        <v>3340</v>
      </c>
      <c r="F2012" s="69">
        <v>218.0</v>
      </c>
      <c r="G2012" s="69">
        <v>50.0</v>
      </c>
      <c r="H2012" s="69">
        <v>4.0</v>
      </c>
    </row>
    <row r="2013" ht="14.25" customHeight="1">
      <c r="A2013" s="70" t="s">
        <v>4447</v>
      </c>
      <c r="B2013" s="68">
        <v>4064.0</v>
      </c>
      <c r="C2013" s="69">
        <v>7.0</v>
      </c>
      <c r="D2013" s="69">
        <v>10.0</v>
      </c>
      <c r="E2013" s="70" t="s">
        <v>3341</v>
      </c>
      <c r="F2013" s="69">
        <v>65.0</v>
      </c>
      <c r="G2013" s="69">
        <v>34.0</v>
      </c>
      <c r="H2013" s="69">
        <v>8.0</v>
      </c>
    </row>
    <row r="2014" ht="14.25" customHeight="1">
      <c r="A2014" s="70" t="s">
        <v>4447</v>
      </c>
      <c r="B2014" s="68">
        <v>4064.0</v>
      </c>
      <c r="C2014" s="69">
        <v>7.0</v>
      </c>
      <c r="D2014" s="69">
        <v>20.0</v>
      </c>
      <c r="E2014" s="70" t="s">
        <v>6027</v>
      </c>
      <c r="F2014" s="69">
        <v>59.0</v>
      </c>
      <c r="G2014" s="69">
        <v>30.0</v>
      </c>
      <c r="H2014" s="69">
        <v>9.0</v>
      </c>
    </row>
    <row r="2015" ht="14.25" customHeight="1">
      <c r="A2015" s="70" t="s">
        <v>4447</v>
      </c>
      <c r="B2015" s="68">
        <v>4066.0</v>
      </c>
      <c r="C2015" s="69">
        <v>7.0</v>
      </c>
      <c r="D2015" s="69">
        <v>10.0</v>
      </c>
      <c r="E2015" s="70" t="s">
        <v>1744</v>
      </c>
      <c r="F2015" s="69">
        <v>49.0</v>
      </c>
      <c r="G2015" s="69">
        <v>25.0</v>
      </c>
      <c r="H2015" s="69">
        <v>4.0</v>
      </c>
    </row>
    <row r="2016" ht="14.25" customHeight="1">
      <c r="A2016" s="70" t="s">
        <v>4447</v>
      </c>
      <c r="B2016" s="68">
        <v>4067.0</v>
      </c>
      <c r="C2016" s="69">
        <v>7.0</v>
      </c>
      <c r="D2016" s="69">
        <v>10.0</v>
      </c>
      <c r="E2016" s="70" t="s">
        <v>6028</v>
      </c>
      <c r="F2016" s="69">
        <v>213.0</v>
      </c>
      <c r="G2016" s="69">
        <v>133.0</v>
      </c>
      <c r="H2016" s="69">
        <v>41.0</v>
      </c>
    </row>
    <row r="2017" ht="14.25" customHeight="1">
      <c r="A2017" s="70" t="s">
        <v>4447</v>
      </c>
      <c r="B2017" s="68">
        <v>4067.0</v>
      </c>
      <c r="C2017" s="69">
        <v>7.0</v>
      </c>
      <c r="D2017" s="69">
        <v>20.0</v>
      </c>
      <c r="E2017" s="70" t="s">
        <v>6029</v>
      </c>
      <c r="F2017" s="69">
        <v>195.0</v>
      </c>
      <c r="G2017" s="69">
        <v>121.0</v>
      </c>
      <c r="H2017" s="69">
        <v>38.0</v>
      </c>
    </row>
    <row r="2018" ht="14.25" customHeight="1">
      <c r="A2018" s="70" t="s">
        <v>4447</v>
      </c>
      <c r="B2018" s="68">
        <v>4068.0</v>
      </c>
      <c r="C2018" s="69">
        <v>7.0</v>
      </c>
      <c r="D2018" s="69">
        <v>10.0</v>
      </c>
      <c r="E2018" s="70" t="s">
        <v>6030</v>
      </c>
      <c r="F2018" s="69">
        <v>454.0</v>
      </c>
      <c r="G2018" s="69">
        <v>353.0</v>
      </c>
      <c r="H2018" s="69">
        <v>44.0</v>
      </c>
    </row>
    <row r="2019" ht="14.25" customHeight="1">
      <c r="A2019" s="70" t="s">
        <v>4447</v>
      </c>
      <c r="B2019" s="68">
        <v>4070.0</v>
      </c>
      <c r="C2019" s="69">
        <v>7.0</v>
      </c>
      <c r="D2019" s="69">
        <v>10.0</v>
      </c>
      <c r="E2019" s="70" t="s">
        <v>6031</v>
      </c>
      <c r="F2019" s="69">
        <v>565.0</v>
      </c>
      <c r="G2019" s="69">
        <v>389.0</v>
      </c>
      <c r="H2019" s="69">
        <v>38.0</v>
      </c>
    </row>
    <row r="2020" ht="14.25" customHeight="1">
      <c r="A2020" s="70" t="s">
        <v>4447</v>
      </c>
      <c r="B2020" s="68">
        <v>4073.0</v>
      </c>
      <c r="C2020" s="69">
        <v>7.0</v>
      </c>
      <c r="D2020" s="69">
        <v>10.0</v>
      </c>
      <c r="E2020" s="70" t="s">
        <v>3344</v>
      </c>
      <c r="F2020" s="69">
        <v>545.0</v>
      </c>
      <c r="G2020" s="69">
        <v>123.0</v>
      </c>
      <c r="H2020" s="69">
        <v>33.0</v>
      </c>
    </row>
    <row r="2021" ht="14.25" customHeight="1">
      <c r="A2021" s="70" t="s">
        <v>4447</v>
      </c>
      <c r="B2021" s="68">
        <v>4074.0</v>
      </c>
      <c r="C2021" s="69">
        <v>7.0</v>
      </c>
      <c r="D2021" s="69">
        <v>10.0</v>
      </c>
      <c r="E2021" s="70" t="s">
        <v>6032</v>
      </c>
      <c r="F2021" s="69">
        <v>249.0</v>
      </c>
      <c r="G2021" s="69">
        <v>73.0</v>
      </c>
      <c r="H2021" s="69">
        <v>24.0</v>
      </c>
    </row>
    <row r="2022" ht="14.25" customHeight="1">
      <c r="A2022" s="70" t="s">
        <v>4447</v>
      </c>
      <c r="B2022" s="68">
        <v>4074.0</v>
      </c>
      <c r="C2022" s="69">
        <v>7.0</v>
      </c>
      <c r="D2022" s="69">
        <v>20.0</v>
      </c>
      <c r="E2022" s="70" t="s">
        <v>6033</v>
      </c>
      <c r="F2022" s="69">
        <v>189.0</v>
      </c>
      <c r="G2022" s="69">
        <v>64.0</v>
      </c>
      <c r="H2022" s="69">
        <v>26.0</v>
      </c>
    </row>
    <row r="2023" ht="14.25" customHeight="1">
      <c r="A2023" s="70" t="s">
        <v>4447</v>
      </c>
      <c r="B2023" s="68">
        <v>4075.0</v>
      </c>
      <c r="C2023" s="69">
        <v>7.0</v>
      </c>
      <c r="D2023" s="69">
        <v>10.0</v>
      </c>
      <c r="E2023" s="70" t="s">
        <v>6034</v>
      </c>
      <c r="F2023" s="69">
        <v>172.0</v>
      </c>
      <c r="G2023" s="69">
        <v>31.0</v>
      </c>
      <c r="H2023" s="69">
        <v>5.0</v>
      </c>
    </row>
    <row r="2024" ht="14.25" customHeight="1">
      <c r="A2024" s="70" t="s">
        <v>4447</v>
      </c>
      <c r="B2024" s="68">
        <v>4075.0</v>
      </c>
      <c r="C2024" s="69">
        <v>7.0</v>
      </c>
      <c r="D2024" s="69">
        <v>20.0</v>
      </c>
      <c r="E2024" s="70" t="s">
        <v>3346</v>
      </c>
      <c r="F2024" s="69">
        <v>74.0</v>
      </c>
      <c r="G2024" s="69">
        <v>7.0</v>
      </c>
      <c r="H2024" s="69">
        <v>1.0</v>
      </c>
    </row>
    <row r="2025" ht="14.25" customHeight="1">
      <c r="A2025" s="70" t="s">
        <v>4447</v>
      </c>
      <c r="B2025" s="68">
        <v>4078.0</v>
      </c>
      <c r="C2025" s="69">
        <v>7.0</v>
      </c>
      <c r="D2025" s="69">
        <v>10.0</v>
      </c>
      <c r="E2025" s="70" t="s">
        <v>6035</v>
      </c>
      <c r="F2025" s="69">
        <v>466.0</v>
      </c>
      <c r="G2025" s="69">
        <v>449.0</v>
      </c>
      <c r="H2025" s="69">
        <v>2.0</v>
      </c>
    </row>
    <row r="2026" ht="14.25" customHeight="1">
      <c r="A2026" s="70" t="s">
        <v>4447</v>
      </c>
      <c r="B2026" s="68">
        <v>4078.0</v>
      </c>
      <c r="C2026" s="69">
        <v>7.0</v>
      </c>
      <c r="D2026" s="69">
        <v>20.0</v>
      </c>
      <c r="E2026" s="70" t="s">
        <v>3348</v>
      </c>
      <c r="F2026" s="69">
        <v>576.0</v>
      </c>
      <c r="G2026" s="69">
        <v>541.0</v>
      </c>
      <c r="H2026" s="69">
        <v>15.0</v>
      </c>
    </row>
    <row r="2027" ht="14.25" customHeight="1">
      <c r="A2027" s="70" t="s">
        <v>4447</v>
      </c>
      <c r="B2027" s="68">
        <v>4079.0</v>
      </c>
      <c r="C2027" s="69">
        <v>7.0</v>
      </c>
      <c r="D2027" s="69">
        <v>10.0</v>
      </c>
      <c r="E2027" s="70" t="s">
        <v>6036</v>
      </c>
      <c r="F2027" s="69">
        <v>62.0</v>
      </c>
      <c r="G2027" s="69">
        <v>45.0</v>
      </c>
      <c r="H2027" s="69">
        <v>3.0</v>
      </c>
    </row>
    <row r="2028" ht="14.25" customHeight="1">
      <c r="A2028" s="70" t="s">
        <v>4447</v>
      </c>
      <c r="B2028" s="68">
        <v>4079.0</v>
      </c>
      <c r="C2028" s="69">
        <v>7.0</v>
      </c>
      <c r="D2028" s="69">
        <v>30.0</v>
      </c>
      <c r="E2028" s="70" t="s">
        <v>3349</v>
      </c>
      <c r="F2028" s="69">
        <v>203.0</v>
      </c>
      <c r="G2028" s="69">
        <v>152.0</v>
      </c>
      <c r="H2028" s="69">
        <v>20.0</v>
      </c>
    </row>
    <row r="2029" ht="14.25" customHeight="1">
      <c r="A2029" s="70" t="s">
        <v>4447</v>
      </c>
      <c r="B2029" s="68">
        <v>4080.0</v>
      </c>
      <c r="C2029" s="69">
        <v>7.0</v>
      </c>
      <c r="D2029" s="69">
        <v>10.0</v>
      </c>
      <c r="E2029" s="70" t="s">
        <v>6037</v>
      </c>
      <c r="F2029" s="69">
        <v>45.0</v>
      </c>
      <c r="G2029" s="69">
        <v>23.0</v>
      </c>
      <c r="H2029" s="69">
        <v>2.0</v>
      </c>
    </row>
    <row r="2030" ht="14.25" customHeight="1">
      <c r="A2030" s="70" t="s">
        <v>4447</v>
      </c>
      <c r="B2030" s="68">
        <v>4081.0</v>
      </c>
      <c r="C2030" s="69">
        <v>7.0</v>
      </c>
      <c r="D2030" s="69">
        <v>10.0</v>
      </c>
      <c r="E2030" s="70" t="s">
        <v>6038</v>
      </c>
      <c r="F2030" s="69">
        <v>57.0</v>
      </c>
      <c r="G2030" s="69">
        <v>30.0</v>
      </c>
      <c r="H2030" s="69">
        <v>9.0</v>
      </c>
    </row>
    <row r="2031" ht="14.25" customHeight="1">
      <c r="A2031" s="70" t="s">
        <v>4447</v>
      </c>
      <c r="B2031" s="68">
        <v>4082.0</v>
      </c>
      <c r="C2031" s="69">
        <v>7.0</v>
      </c>
      <c r="D2031" s="69">
        <v>10.0</v>
      </c>
      <c r="E2031" s="70" t="s">
        <v>6039</v>
      </c>
      <c r="F2031" s="69">
        <v>603.0</v>
      </c>
      <c r="G2031" s="69">
        <v>118.0</v>
      </c>
      <c r="H2031" s="69">
        <v>67.0</v>
      </c>
    </row>
    <row r="2032" ht="14.25" customHeight="1">
      <c r="A2032" s="70" t="s">
        <v>4447</v>
      </c>
      <c r="B2032" s="68">
        <v>4083.0</v>
      </c>
      <c r="C2032" s="69">
        <v>7.0</v>
      </c>
      <c r="D2032" s="69">
        <v>10.0</v>
      </c>
      <c r="E2032" s="70" t="s">
        <v>6040</v>
      </c>
      <c r="F2032" s="69">
        <v>102.0</v>
      </c>
      <c r="G2032" s="69">
        <v>11.0</v>
      </c>
      <c r="H2032" s="69">
        <v>9.0</v>
      </c>
    </row>
    <row r="2033" ht="14.25" customHeight="1">
      <c r="A2033" s="70" t="s">
        <v>4447</v>
      </c>
      <c r="B2033" s="68">
        <v>4084.0</v>
      </c>
      <c r="C2033" s="69">
        <v>7.0</v>
      </c>
      <c r="D2033" s="69">
        <v>10.0</v>
      </c>
      <c r="E2033" s="70" t="s">
        <v>6041</v>
      </c>
      <c r="F2033" s="69">
        <v>345.0</v>
      </c>
      <c r="G2033" s="69">
        <v>29.0</v>
      </c>
      <c r="H2033" s="69">
        <v>49.0</v>
      </c>
    </row>
    <row r="2034" ht="14.25" customHeight="1">
      <c r="A2034" s="70" t="s">
        <v>4447</v>
      </c>
      <c r="B2034" s="68">
        <v>4085.0</v>
      </c>
      <c r="C2034" s="69">
        <v>7.0</v>
      </c>
      <c r="D2034" s="69">
        <v>10.0</v>
      </c>
      <c r="E2034" s="70" t="s">
        <v>6042</v>
      </c>
      <c r="F2034" s="69">
        <v>204.0</v>
      </c>
      <c r="G2034" s="69">
        <v>39.0</v>
      </c>
      <c r="H2034" s="69">
        <v>4.0</v>
      </c>
    </row>
    <row r="2035" ht="14.25" customHeight="1">
      <c r="A2035" s="70" t="s">
        <v>4447</v>
      </c>
      <c r="B2035" s="68">
        <v>4087.0</v>
      </c>
      <c r="C2035" s="69">
        <v>7.0</v>
      </c>
      <c r="D2035" s="69">
        <v>10.0</v>
      </c>
      <c r="E2035" s="70" t="s">
        <v>6043</v>
      </c>
      <c r="F2035" s="69">
        <v>78.0</v>
      </c>
      <c r="G2035" s="69">
        <v>26.0</v>
      </c>
      <c r="H2035" s="69">
        <v>7.0</v>
      </c>
    </row>
    <row r="2036" ht="14.25" customHeight="1">
      <c r="A2036" s="70" t="s">
        <v>4447</v>
      </c>
      <c r="B2036" s="68">
        <v>4088.0</v>
      </c>
      <c r="C2036" s="69">
        <v>7.0</v>
      </c>
      <c r="D2036" s="69">
        <v>10.0</v>
      </c>
      <c r="E2036" s="70" t="s">
        <v>6044</v>
      </c>
      <c r="F2036" s="69">
        <v>437.0</v>
      </c>
      <c r="G2036" s="69">
        <v>435.0</v>
      </c>
      <c r="H2036" s="69">
        <v>0.0</v>
      </c>
    </row>
    <row r="2037" ht="14.25" customHeight="1">
      <c r="A2037" s="70" t="s">
        <v>4447</v>
      </c>
      <c r="B2037" s="68">
        <v>4089.0</v>
      </c>
      <c r="C2037" s="69">
        <v>7.0</v>
      </c>
      <c r="D2037" s="69">
        <v>20.0</v>
      </c>
      <c r="E2037" s="70" t="s">
        <v>457</v>
      </c>
      <c r="F2037" s="69">
        <v>290.0</v>
      </c>
      <c r="G2037" s="69">
        <v>99.0</v>
      </c>
      <c r="H2037" s="69">
        <v>7.0</v>
      </c>
    </row>
    <row r="2038" ht="14.25" customHeight="1">
      <c r="A2038" s="70" t="s">
        <v>4447</v>
      </c>
      <c r="B2038" s="68">
        <v>4090.0</v>
      </c>
      <c r="C2038" s="69">
        <v>7.0</v>
      </c>
      <c r="D2038" s="69">
        <v>10.0</v>
      </c>
      <c r="E2038" s="70" t="s">
        <v>6045</v>
      </c>
      <c r="F2038" s="69">
        <v>180.0</v>
      </c>
      <c r="G2038" s="69">
        <v>12.0</v>
      </c>
      <c r="H2038" s="69">
        <v>11.0</v>
      </c>
    </row>
    <row r="2039" ht="14.25" customHeight="1">
      <c r="A2039" s="70" t="s">
        <v>4447</v>
      </c>
      <c r="B2039" s="68">
        <v>4091.0</v>
      </c>
      <c r="C2039" s="69">
        <v>7.0</v>
      </c>
      <c r="D2039" s="69">
        <v>10.0</v>
      </c>
      <c r="E2039" s="70" t="s">
        <v>6046</v>
      </c>
      <c r="F2039" s="69">
        <v>108.0</v>
      </c>
      <c r="G2039" s="69">
        <v>14.0</v>
      </c>
      <c r="H2039" s="69">
        <v>2.0</v>
      </c>
    </row>
    <row r="2040" ht="14.25" customHeight="1">
      <c r="A2040" s="70" t="s">
        <v>4447</v>
      </c>
      <c r="B2040" s="68">
        <v>4092.0</v>
      </c>
      <c r="C2040" s="69">
        <v>7.0</v>
      </c>
      <c r="D2040" s="69">
        <v>10.0</v>
      </c>
      <c r="E2040" s="70" t="s">
        <v>6047</v>
      </c>
      <c r="F2040" s="69">
        <v>35.0</v>
      </c>
      <c r="G2040" s="69">
        <v>18.0</v>
      </c>
      <c r="H2040" s="69">
        <v>2.0</v>
      </c>
    </row>
    <row r="2041" ht="14.25" customHeight="1">
      <c r="A2041" s="70" t="s">
        <v>4447</v>
      </c>
      <c r="B2041" s="68">
        <v>4093.0</v>
      </c>
      <c r="C2041" s="69">
        <v>7.0</v>
      </c>
      <c r="D2041" s="69">
        <v>10.0</v>
      </c>
      <c r="E2041" s="70" t="s">
        <v>3351</v>
      </c>
      <c r="F2041" s="69">
        <v>119.0</v>
      </c>
      <c r="G2041" s="69">
        <v>40.0</v>
      </c>
      <c r="H2041" s="69">
        <v>20.0</v>
      </c>
    </row>
    <row r="2042" ht="14.25" customHeight="1">
      <c r="A2042" s="70" t="s">
        <v>4447</v>
      </c>
      <c r="B2042" s="68">
        <v>4095.0</v>
      </c>
      <c r="C2042" s="69">
        <v>7.0</v>
      </c>
      <c r="D2042" s="69">
        <v>10.0</v>
      </c>
      <c r="E2042" s="70" t="s">
        <v>6048</v>
      </c>
      <c r="F2042" s="69">
        <v>153.0</v>
      </c>
      <c r="G2042" s="69">
        <v>18.0</v>
      </c>
      <c r="H2042" s="69">
        <v>1.0</v>
      </c>
    </row>
    <row r="2043" ht="14.25" customHeight="1">
      <c r="A2043" s="70" t="s">
        <v>4447</v>
      </c>
      <c r="B2043" s="68">
        <v>4097.0</v>
      </c>
      <c r="C2043" s="69">
        <v>7.0</v>
      </c>
      <c r="D2043" s="69">
        <v>10.0</v>
      </c>
      <c r="E2043" s="70" t="s">
        <v>6049</v>
      </c>
      <c r="F2043" s="69">
        <v>479.0</v>
      </c>
      <c r="G2043" s="69">
        <v>294.0</v>
      </c>
      <c r="H2043" s="69">
        <v>83.0</v>
      </c>
    </row>
    <row r="2044" ht="14.25" customHeight="1">
      <c r="A2044" s="70" t="s">
        <v>4447</v>
      </c>
      <c r="B2044" s="68">
        <v>4098.0</v>
      </c>
      <c r="C2044" s="69">
        <v>7.0</v>
      </c>
      <c r="D2044" s="69">
        <v>10.0</v>
      </c>
      <c r="E2044" s="70" t="s">
        <v>3352</v>
      </c>
      <c r="F2044" s="69">
        <v>484.0</v>
      </c>
      <c r="G2044" s="69">
        <v>15.0</v>
      </c>
      <c r="H2044" s="69">
        <v>3.0</v>
      </c>
    </row>
    <row r="2045" ht="14.25" customHeight="1">
      <c r="A2045" s="70" t="s">
        <v>4447</v>
      </c>
      <c r="B2045" s="68">
        <v>4098.0</v>
      </c>
      <c r="C2045" s="69">
        <v>7.0</v>
      </c>
      <c r="D2045" s="69">
        <v>20.0</v>
      </c>
      <c r="E2045" s="70" t="s">
        <v>6050</v>
      </c>
      <c r="F2045" s="69">
        <v>526.0</v>
      </c>
      <c r="G2045" s="69">
        <v>25.0</v>
      </c>
      <c r="H2045" s="69">
        <v>2.0</v>
      </c>
    </row>
    <row r="2046" ht="14.25" customHeight="1">
      <c r="A2046" s="70" t="s">
        <v>4447</v>
      </c>
      <c r="B2046" s="68">
        <v>4100.0</v>
      </c>
      <c r="C2046" s="69">
        <v>7.0</v>
      </c>
      <c r="D2046" s="69">
        <v>10.0</v>
      </c>
      <c r="E2046" s="70" t="s">
        <v>6051</v>
      </c>
      <c r="F2046" s="69">
        <v>111.0</v>
      </c>
      <c r="G2046" s="69">
        <v>18.0</v>
      </c>
      <c r="H2046" s="69">
        <v>11.0</v>
      </c>
    </row>
    <row r="2047" ht="14.25" customHeight="1">
      <c r="A2047" s="70" t="s">
        <v>4447</v>
      </c>
      <c r="B2047" s="68">
        <v>4102.0</v>
      </c>
      <c r="C2047" s="69">
        <v>7.0</v>
      </c>
      <c r="D2047" s="69">
        <v>10.0</v>
      </c>
      <c r="E2047" s="70" t="s">
        <v>6052</v>
      </c>
      <c r="F2047" s="69">
        <v>143.0</v>
      </c>
      <c r="G2047" s="69">
        <v>114.0</v>
      </c>
      <c r="H2047" s="69">
        <v>11.0</v>
      </c>
    </row>
    <row r="2048" ht="14.25" customHeight="1">
      <c r="A2048" s="70" t="s">
        <v>4447</v>
      </c>
      <c r="B2048" s="68">
        <v>4102.0</v>
      </c>
      <c r="C2048" s="69">
        <v>7.0</v>
      </c>
      <c r="D2048" s="69">
        <v>15.0</v>
      </c>
      <c r="E2048" s="70" t="s">
        <v>6053</v>
      </c>
      <c r="F2048" s="69">
        <v>140.0</v>
      </c>
      <c r="G2048" s="69">
        <v>122.0</v>
      </c>
      <c r="H2048" s="69">
        <v>4.0</v>
      </c>
    </row>
    <row r="2049" ht="14.25" customHeight="1">
      <c r="A2049" s="70" t="s">
        <v>4447</v>
      </c>
      <c r="B2049" s="68">
        <v>4102.0</v>
      </c>
      <c r="C2049" s="69">
        <v>7.0</v>
      </c>
      <c r="D2049" s="69">
        <v>20.0</v>
      </c>
      <c r="E2049" s="70" t="s">
        <v>6054</v>
      </c>
      <c r="F2049" s="69">
        <v>121.0</v>
      </c>
      <c r="G2049" s="69">
        <v>103.0</v>
      </c>
      <c r="H2049" s="69">
        <v>2.0</v>
      </c>
    </row>
    <row r="2050" ht="14.25" customHeight="1">
      <c r="A2050" s="70" t="s">
        <v>4447</v>
      </c>
      <c r="B2050" s="68">
        <v>4102.0</v>
      </c>
      <c r="C2050" s="69">
        <v>7.0</v>
      </c>
      <c r="D2050" s="69">
        <v>55.0</v>
      </c>
      <c r="E2050" s="70" t="s">
        <v>6055</v>
      </c>
      <c r="F2050" s="69">
        <v>73.0</v>
      </c>
      <c r="G2050" s="69">
        <v>59.0</v>
      </c>
      <c r="H2050" s="69">
        <v>0.0</v>
      </c>
    </row>
    <row r="2051" ht="14.25" customHeight="1">
      <c r="A2051" s="70" t="s">
        <v>4447</v>
      </c>
      <c r="B2051" s="68">
        <v>4103.0</v>
      </c>
      <c r="C2051" s="69">
        <v>7.0</v>
      </c>
      <c r="D2051" s="69">
        <v>10.0</v>
      </c>
      <c r="E2051" s="70" t="s">
        <v>6056</v>
      </c>
      <c r="F2051" s="69">
        <v>685.0</v>
      </c>
      <c r="G2051" s="69">
        <v>454.0</v>
      </c>
      <c r="H2051" s="69">
        <v>96.0</v>
      </c>
    </row>
    <row r="2052" ht="14.25" customHeight="1">
      <c r="A2052" s="70" t="s">
        <v>4447</v>
      </c>
      <c r="B2052" s="68">
        <v>4103.0</v>
      </c>
      <c r="C2052" s="69">
        <v>7.0</v>
      </c>
      <c r="D2052" s="69">
        <v>20.0</v>
      </c>
      <c r="E2052" s="70" t="s">
        <v>6057</v>
      </c>
      <c r="F2052" s="69">
        <v>644.0</v>
      </c>
      <c r="G2052" s="69">
        <v>402.0</v>
      </c>
      <c r="H2052" s="69">
        <v>113.0</v>
      </c>
    </row>
    <row r="2053" ht="14.25" customHeight="1">
      <c r="A2053" s="70" t="s">
        <v>4447</v>
      </c>
      <c r="B2053" s="68">
        <v>4103.0</v>
      </c>
      <c r="C2053" s="69">
        <v>7.0</v>
      </c>
      <c r="D2053" s="69">
        <v>30.0</v>
      </c>
      <c r="E2053" s="70" t="s">
        <v>6058</v>
      </c>
      <c r="F2053" s="69">
        <v>1049.0</v>
      </c>
      <c r="G2053" s="69">
        <v>632.0</v>
      </c>
      <c r="H2053" s="69">
        <v>192.0</v>
      </c>
    </row>
    <row r="2054" ht="14.25" customHeight="1">
      <c r="A2054" s="70" t="s">
        <v>4447</v>
      </c>
      <c r="B2054" s="68">
        <v>4104.0</v>
      </c>
      <c r="C2054" s="69">
        <v>7.0</v>
      </c>
      <c r="D2054" s="69">
        <v>10.0</v>
      </c>
      <c r="E2054" s="70" t="s">
        <v>6059</v>
      </c>
      <c r="F2054" s="69">
        <v>178.0</v>
      </c>
      <c r="G2054" s="69">
        <v>131.0</v>
      </c>
      <c r="H2054" s="69">
        <v>9.0</v>
      </c>
    </row>
    <row r="2055" ht="14.25" customHeight="1">
      <c r="A2055" s="70" t="s">
        <v>4447</v>
      </c>
      <c r="B2055" s="68">
        <v>4105.0</v>
      </c>
      <c r="C2055" s="69">
        <v>7.0</v>
      </c>
      <c r="D2055" s="69">
        <v>10.0</v>
      </c>
      <c r="E2055" s="70" t="s">
        <v>6060</v>
      </c>
      <c r="F2055" s="69">
        <v>401.0</v>
      </c>
      <c r="G2055" s="69">
        <v>31.0</v>
      </c>
      <c r="H2055" s="69">
        <v>11.0</v>
      </c>
    </row>
    <row r="2056" ht="14.25" customHeight="1">
      <c r="A2056" s="70" t="s">
        <v>4447</v>
      </c>
      <c r="B2056" s="68">
        <v>4105.0</v>
      </c>
      <c r="C2056" s="69">
        <v>7.0</v>
      </c>
      <c r="D2056" s="69">
        <v>20.0</v>
      </c>
      <c r="E2056" s="70" t="s">
        <v>3362</v>
      </c>
      <c r="F2056" s="69">
        <v>382.0</v>
      </c>
      <c r="G2056" s="69">
        <v>19.0</v>
      </c>
      <c r="H2056" s="69">
        <v>11.0</v>
      </c>
    </row>
    <row r="2057" ht="14.25" customHeight="1">
      <c r="A2057" s="70" t="s">
        <v>4447</v>
      </c>
      <c r="B2057" s="68">
        <v>4106.0</v>
      </c>
      <c r="C2057" s="69">
        <v>7.0</v>
      </c>
      <c r="D2057" s="69">
        <v>10.0</v>
      </c>
      <c r="E2057" s="70" t="s">
        <v>6061</v>
      </c>
      <c r="F2057" s="69">
        <v>146.0</v>
      </c>
      <c r="G2057" s="69">
        <v>41.0</v>
      </c>
      <c r="H2057" s="69">
        <v>11.0</v>
      </c>
    </row>
    <row r="2058" ht="14.25" customHeight="1">
      <c r="A2058" s="70" t="s">
        <v>4447</v>
      </c>
      <c r="B2058" s="68">
        <v>4106.0</v>
      </c>
      <c r="C2058" s="69">
        <v>7.0</v>
      </c>
      <c r="D2058" s="69">
        <v>20.0</v>
      </c>
      <c r="E2058" s="70" t="s">
        <v>3363</v>
      </c>
      <c r="F2058" s="69">
        <v>105.0</v>
      </c>
      <c r="G2058" s="69">
        <v>37.0</v>
      </c>
      <c r="H2058" s="69">
        <v>11.0</v>
      </c>
    </row>
    <row r="2059" ht="14.25" customHeight="1">
      <c r="A2059" s="70" t="s">
        <v>4447</v>
      </c>
      <c r="B2059" s="68">
        <v>4107.0</v>
      </c>
      <c r="C2059" s="69">
        <v>7.0</v>
      </c>
      <c r="D2059" s="69">
        <v>10.0</v>
      </c>
      <c r="E2059" s="70" t="s">
        <v>3364</v>
      </c>
      <c r="F2059" s="69">
        <v>56.0</v>
      </c>
      <c r="G2059" s="69">
        <v>31.0</v>
      </c>
      <c r="H2059" s="69">
        <v>9.0</v>
      </c>
    </row>
    <row r="2060" ht="14.25" customHeight="1">
      <c r="A2060" s="70" t="s">
        <v>4447</v>
      </c>
      <c r="B2060" s="68">
        <v>4107.0</v>
      </c>
      <c r="C2060" s="69">
        <v>7.0</v>
      </c>
      <c r="D2060" s="69">
        <v>20.0</v>
      </c>
      <c r="E2060" s="70" t="s">
        <v>6062</v>
      </c>
      <c r="F2060" s="69">
        <v>49.0</v>
      </c>
      <c r="G2060" s="69">
        <v>32.0</v>
      </c>
      <c r="H2060" s="69">
        <v>11.0</v>
      </c>
    </row>
    <row r="2061" ht="14.25" customHeight="1">
      <c r="A2061" s="70" t="s">
        <v>4447</v>
      </c>
      <c r="B2061" s="68">
        <v>4110.0</v>
      </c>
      <c r="C2061" s="69">
        <v>7.0</v>
      </c>
      <c r="D2061" s="69">
        <v>10.0</v>
      </c>
      <c r="E2061" s="70" t="s">
        <v>6063</v>
      </c>
      <c r="F2061" s="69">
        <v>348.0</v>
      </c>
      <c r="G2061" s="69">
        <v>40.0</v>
      </c>
      <c r="H2061" s="69">
        <v>3.0</v>
      </c>
    </row>
    <row r="2062" ht="14.25" customHeight="1">
      <c r="A2062" s="70" t="s">
        <v>4447</v>
      </c>
      <c r="B2062" s="68">
        <v>4111.0</v>
      </c>
      <c r="C2062" s="69">
        <v>7.0</v>
      </c>
      <c r="D2062" s="69">
        <v>10.0</v>
      </c>
      <c r="E2062" s="70" t="s">
        <v>6064</v>
      </c>
      <c r="F2062" s="69">
        <v>98.0</v>
      </c>
      <c r="G2062" s="69">
        <v>80.0</v>
      </c>
      <c r="H2062" s="69">
        <v>0.0</v>
      </c>
    </row>
    <row r="2063" ht="14.25" customHeight="1">
      <c r="A2063" s="70" t="s">
        <v>4447</v>
      </c>
      <c r="B2063" s="68">
        <v>4112.0</v>
      </c>
      <c r="C2063" s="69">
        <v>7.0</v>
      </c>
      <c r="D2063" s="69">
        <v>10.0</v>
      </c>
      <c r="E2063" s="70" t="s">
        <v>6065</v>
      </c>
      <c r="F2063" s="69">
        <v>438.0</v>
      </c>
      <c r="G2063" s="69">
        <v>21.0</v>
      </c>
      <c r="H2063" s="69">
        <v>5.0</v>
      </c>
    </row>
    <row r="2064" ht="14.25" customHeight="1">
      <c r="A2064" s="70" t="s">
        <v>4447</v>
      </c>
      <c r="B2064" s="68">
        <v>4113.0</v>
      </c>
      <c r="C2064" s="69">
        <v>7.0</v>
      </c>
      <c r="D2064" s="69">
        <v>10.0</v>
      </c>
      <c r="E2064" s="70" t="s">
        <v>1807</v>
      </c>
      <c r="F2064" s="69">
        <v>135.0</v>
      </c>
      <c r="G2064" s="69">
        <v>33.0</v>
      </c>
      <c r="H2064" s="69">
        <v>11.0</v>
      </c>
    </row>
    <row r="2065" ht="14.25" customHeight="1">
      <c r="A2065" s="70" t="s">
        <v>4447</v>
      </c>
      <c r="B2065" s="68">
        <v>4116.0</v>
      </c>
      <c r="C2065" s="69">
        <v>7.0</v>
      </c>
      <c r="D2065" s="69">
        <v>10.0</v>
      </c>
      <c r="E2065" s="70" t="s">
        <v>6066</v>
      </c>
      <c r="F2065" s="69">
        <v>573.0</v>
      </c>
      <c r="G2065" s="69">
        <v>27.0</v>
      </c>
      <c r="H2065" s="69">
        <v>19.0</v>
      </c>
    </row>
    <row r="2066" ht="14.25" customHeight="1">
      <c r="A2066" s="70" t="s">
        <v>4447</v>
      </c>
      <c r="B2066" s="68">
        <v>4116.0</v>
      </c>
      <c r="C2066" s="69">
        <v>7.0</v>
      </c>
      <c r="D2066" s="69">
        <v>20.0</v>
      </c>
      <c r="E2066" s="70" t="s">
        <v>3368</v>
      </c>
      <c r="F2066" s="69">
        <v>545.0</v>
      </c>
      <c r="G2066" s="69">
        <v>28.0</v>
      </c>
      <c r="H2066" s="69">
        <v>15.0</v>
      </c>
    </row>
    <row r="2067" ht="14.25" customHeight="1">
      <c r="A2067" s="70" t="s">
        <v>4447</v>
      </c>
      <c r="B2067" s="68">
        <v>4116.0</v>
      </c>
      <c r="C2067" s="69">
        <v>7.0</v>
      </c>
      <c r="D2067" s="69">
        <v>30.0</v>
      </c>
      <c r="E2067" s="70" t="s">
        <v>6067</v>
      </c>
      <c r="F2067" s="69">
        <v>126.0</v>
      </c>
      <c r="G2067" s="69">
        <v>5.0</v>
      </c>
      <c r="H2067" s="69">
        <v>3.0</v>
      </c>
    </row>
    <row r="2068" ht="14.25" customHeight="1">
      <c r="A2068" s="70" t="s">
        <v>4447</v>
      </c>
      <c r="B2068" s="68">
        <v>4118.0</v>
      </c>
      <c r="C2068" s="69">
        <v>7.0</v>
      </c>
      <c r="D2068" s="69">
        <v>10.0</v>
      </c>
      <c r="E2068" s="70" t="s">
        <v>3370</v>
      </c>
      <c r="F2068" s="69">
        <v>344.0</v>
      </c>
      <c r="G2068" s="69">
        <v>48.0</v>
      </c>
      <c r="H2068" s="69">
        <v>22.0</v>
      </c>
    </row>
    <row r="2069" ht="14.25" customHeight="1">
      <c r="A2069" s="70" t="s">
        <v>4447</v>
      </c>
      <c r="B2069" s="68">
        <v>4118.0</v>
      </c>
      <c r="C2069" s="69">
        <v>7.0</v>
      </c>
      <c r="D2069" s="69">
        <v>20.0</v>
      </c>
      <c r="E2069" s="70" t="s">
        <v>3371</v>
      </c>
      <c r="F2069" s="69">
        <v>91.0</v>
      </c>
      <c r="G2069" s="69">
        <v>10.0</v>
      </c>
      <c r="H2069" s="69">
        <v>8.0</v>
      </c>
    </row>
    <row r="2070" ht="14.25" customHeight="1">
      <c r="A2070" s="70" t="s">
        <v>4447</v>
      </c>
      <c r="B2070" s="68">
        <v>4118.0</v>
      </c>
      <c r="C2070" s="69">
        <v>7.0</v>
      </c>
      <c r="D2070" s="69">
        <v>30.0</v>
      </c>
      <c r="E2070" s="70" t="s">
        <v>3372</v>
      </c>
      <c r="F2070" s="69">
        <v>114.0</v>
      </c>
      <c r="G2070" s="69">
        <v>16.0</v>
      </c>
      <c r="H2070" s="69">
        <v>8.0</v>
      </c>
    </row>
    <row r="2071" ht="14.25" customHeight="1">
      <c r="A2071" s="70" t="s">
        <v>4447</v>
      </c>
      <c r="B2071" s="68">
        <v>4119.0</v>
      </c>
      <c r="C2071" s="69">
        <v>7.0</v>
      </c>
      <c r="D2071" s="69">
        <v>10.0</v>
      </c>
      <c r="E2071" s="70" t="s">
        <v>6068</v>
      </c>
      <c r="F2071" s="69">
        <v>89.0</v>
      </c>
      <c r="G2071" s="69">
        <v>19.0</v>
      </c>
      <c r="H2071" s="69">
        <v>0.0</v>
      </c>
    </row>
    <row r="2072" ht="14.25" customHeight="1">
      <c r="A2072" s="70" t="s">
        <v>4447</v>
      </c>
      <c r="B2072" s="68">
        <v>4120.0</v>
      </c>
      <c r="C2072" s="69">
        <v>7.0</v>
      </c>
      <c r="D2072" s="69">
        <v>10.0</v>
      </c>
      <c r="E2072" s="70" t="s">
        <v>6069</v>
      </c>
      <c r="F2072" s="69">
        <v>450.0</v>
      </c>
      <c r="G2072" s="69">
        <v>26.0</v>
      </c>
      <c r="H2072" s="69">
        <v>8.0</v>
      </c>
    </row>
    <row r="2073" ht="14.25" customHeight="1">
      <c r="A2073" s="70" t="s">
        <v>4447</v>
      </c>
      <c r="B2073" s="68">
        <v>4120.0</v>
      </c>
      <c r="C2073" s="69">
        <v>7.0</v>
      </c>
      <c r="D2073" s="69">
        <v>20.0</v>
      </c>
      <c r="E2073" s="70" t="s">
        <v>6070</v>
      </c>
      <c r="F2073" s="69">
        <v>371.0</v>
      </c>
      <c r="G2073" s="69">
        <v>21.0</v>
      </c>
      <c r="H2073" s="69">
        <v>2.0</v>
      </c>
    </row>
    <row r="2074" ht="14.25" customHeight="1">
      <c r="A2074" s="70" t="s">
        <v>4447</v>
      </c>
      <c r="B2074" s="68">
        <v>4120.0</v>
      </c>
      <c r="C2074" s="69">
        <v>7.0</v>
      </c>
      <c r="D2074" s="69">
        <v>30.0</v>
      </c>
      <c r="E2074" s="70" t="s">
        <v>6071</v>
      </c>
      <c r="F2074" s="69">
        <v>382.0</v>
      </c>
      <c r="G2074" s="69">
        <v>13.0</v>
      </c>
      <c r="H2074" s="69">
        <v>8.0</v>
      </c>
    </row>
    <row r="2075" ht="14.25" customHeight="1">
      <c r="A2075" s="70" t="s">
        <v>4447</v>
      </c>
      <c r="B2075" s="68">
        <v>4121.0</v>
      </c>
      <c r="C2075" s="69">
        <v>7.0</v>
      </c>
      <c r="D2075" s="69">
        <v>10.0</v>
      </c>
      <c r="E2075" s="70" t="s">
        <v>6072</v>
      </c>
      <c r="F2075" s="69">
        <v>313.0</v>
      </c>
      <c r="G2075" s="69">
        <v>286.0</v>
      </c>
      <c r="H2075" s="69">
        <v>10.0</v>
      </c>
    </row>
    <row r="2076" ht="14.25" customHeight="1">
      <c r="A2076" s="70" t="s">
        <v>4447</v>
      </c>
      <c r="B2076" s="68">
        <v>4122.0</v>
      </c>
      <c r="C2076" s="69">
        <v>7.0</v>
      </c>
      <c r="D2076" s="69">
        <v>10.0</v>
      </c>
      <c r="E2076" s="70" t="s">
        <v>6073</v>
      </c>
      <c r="F2076" s="69">
        <v>606.0</v>
      </c>
      <c r="G2076" s="69">
        <v>89.0</v>
      </c>
      <c r="H2076" s="69">
        <v>28.0</v>
      </c>
    </row>
    <row r="2077" ht="14.25" customHeight="1">
      <c r="A2077" s="70" t="s">
        <v>4447</v>
      </c>
      <c r="B2077" s="68">
        <v>4122.0</v>
      </c>
      <c r="C2077" s="69">
        <v>7.0</v>
      </c>
      <c r="D2077" s="69">
        <v>20.0</v>
      </c>
      <c r="E2077" s="70" t="s">
        <v>6074</v>
      </c>
      <c r="F2077" s="69">
        <v>825.0</v>
      </c>
      <c r="G2077" s="69">
        <v>106.0</v>
      </c>
      <c r="H2077" s="69">
        <v>15.0</v>
      </c>
    </row>
    <row r="2078" ht="14.25" customHeight="1">
      <c r="A2078" s="70" t="s">
        <v>4447</v>
      </c>
      <c r="B2078" s="68">
        <v>4124.0</v>
      </c>
      <c r="C2078" s="69">
        <v>7.0</v>
      </c>
      <c r="D2078" s="69">
        <v>10.0</v>
      </c>
      <c r="E2078" s="70" t="s">
        <v>6075</v>
      </c>
      <c r="F2078" s="69">
        <v>568.0</v>
      </c>
      <c r="G2078" s="69">
        <v>139.0</v>
      </c>
      <c r="H2078" s="69">
        <v>38.0</v>
      </c>
    </row>
    <row r="2079" ht="14.25" customHeight="1">
      <c r="A2079" s="70" t="s">
        <v>4447</v>
      </c>
      <c r="B2079" s="68">
        <v>4126.0</v>
      </c>
      <c r="C2079" s="69">
        <v>7.0</v>
      </c>
      <c r="D2079" s="69">
        <v>10.0</v>
      </c>
      <c r="E2079" s="70" t="s">
        <v>3377</v>
      </c>
      <c r="F2079" s="69">
        <v>375.0</v>
      </c>
      <c r="G2079" s="69">
        <v>201.0</v>
      </c>
      <c r="H2079" s="69">
        <v>60.0</v>
      </c>
    </row>
    <row r="2080" ht="14.25" customHeight="1">
      <c r="A2080" s="70" t="s">
        <v>4447</v>
      </c>
      <c r="B2080" s="68">
        <v>4126.0</v>
      </c>
      <c r="C2080" s="69">
        <v>7.0</v>
      </c>
      <c r="D2080" s="69">
        <v>30.0</v>
      </c>
      <c r="E2080" s="70" t="s">
        <v>3378</v>
      </c>
      <c r="F2080" s="69">
        <v>204.0</v>
      </c>
      <c r="G2080" s="69">
        <v>109.0</v>
      </c>
      <c r="H2080" s="69">
        <v>36.0</v>
      </c>
    </row>
    <row r="2081" ht="14.25" customHeight="1">
      <c r="A2081" s="70" t="s">
        <v>4447</v>
      </c>
      <c r="B2081" s="68">
        <v>4126.0</v>
      </c>
      <c r="C2081" s="69">
        <v>7.0</v>
      </c>
      <c r="D2081" s="69">
        <v>40.0</v>
      </c>
      <c r="E2081" s="70" t="s">
        <v>3379</v>
      </c>
      <c r="F2081" s="69">
        <v>210.0</v>
      </c>
      <c r="G2081" s="69">
        <v>115.0</v>
      </c>
      <c r="H2081" s="69">
        <v>35.0</v>
      </c>
    </row>
    <row r="2082" ht="14.25" customHeight="1">
      <c r="A2082" s="70" t="s">
        <v>4447</v>
      </c>
      <c r="B2082" s="68">
        <v>4127.0</v>
      </c>
      <c r="C2082" s="69">
        <v>7.0</v>
      </c>
      <c r="D2082" s="69">
        <v>10.0</v>
      </c>
      <c r="E2082" s="70" t="s">
        <v>6076</v>
      </c>
      <c r="F2082" s="69">
        <v>95.0</v>
      </c>
      <c r="G2082" s="69">
        <v>44.0</v>
      </c>
      <c r="H2082" s="69">
        <v>10.0</v>
      </c>
    </row>
    <row r="2083" ht="14.25" customHeight="1">
      <c r="A2083" s="70" t="s">
        <v>4447</v>
      </c>
      <c r="B2083" s="68">
        <v>4131.0</v>
      </c>
      <c r="C2083" s="69">
        <v>7.0</v>
      </c>
      <c r="D2083" s="69">
        <v>10.0</v>
      </c>
      <c r="E2083" s="70" t="s">
        <v>6077</v>
      </c>
      <c r="F2083" s="69">
        <v>322.0</v>
      </c>
      <c r="G2083" s="69">
        <v>322.0</v>
      </c>
      <c r="H2083" s="69">
        <v>0.0</v>
      </c>
    </row>
    <row r="2084" ht="14.25" customHeight="1">
      <c r="A2084" s="70" t="s">
        <v>4447</v>
      </c>
      <c r="B2084" s="68">
        <v>4131.0</v>
      </c>
      <c r="C2084" s="69">
        <v>7.0</v>
      </c>
      <c r="D2084" s="69">
        <v>20.0</v>
      </c>
      <c r="E2084" s="70" t="s">
        <v>3381</v>
      </c>
      <c r="F2084" s="69">
        <v>105.0</v>
      </c>
      <c r="G2084" s="69">
        <v>105.0</v>
      </c>
      <c r="H2084" s="69">
        <v>0.0</v>
      </c>
    </row>
    <row r="2085" ht="14.25" customHeight="1">
      <c r="A2085" s="70" t="s">
        <v>4447</v>
      </c>
      <c r="B2085" s="68">
        <v>4132.0</v>
      </c>
      <c r="C2085" s="69">
        <v>7.0</v>
      </c>
      <c r="D2085" s="69">
        <v>10.0</v>
      </c>
      <c r="E2085" s="70" t="s">
        <v>6078</v>
      </c>
      <c r="F2085" s="69">
        <v>544.0</v>
      </c>
      <c r="G2085" s="69">
        <v>188.0</v>
      </c>
      <c r="H2085" s="69">
        <v>79.0</v>
      </c>
    </row>
    <row r="2086" ht="14.25" customHeight="1">
      <c r="A2086" s="70" t="s">
        <v>4447</v>
      </c>
      <c r="B2086" s="68">
        <v>4135.0</v>
      </c>
      <c r="C2086" s="69">
        <v>7.0</v>
      </c>
      <c r="D2086" s="69">
        <v>10.0</v>
      </c>
      <c r="E2086" s="70" t="s">
        <v>6079</v>
      </c>
      <c r="F2086" s="69">
        <v>420.0</v>
      </c>
      <c r="G2086" s="69">
        <v>413.0</v>
      </c>
      <c r="H2086" s="69">
        <v>2.0</v>
      </c>
    </row>
    <row r="2087" ht="14.25" customHeight="1">
      <c r="A2087" s="70" t="s">
        <v>4447</v>
      </c>
      <c r="B2087" s="68">
        <v>4137.0</v>
      </c>
      <c r="C2087" s="69">
        <v>7.0</v>
      </c>
      <c r="D2087" s="69">
        <v>10.0</v>
      </c>
      <c r="E2087" s="70" t="s">
        <v>488</v>
      </c>
      <c r="F2087" s="69">
        <v>140.0</v>
      </c>
      <c r="G2087" s="69">
        <v>9.0</v>
      </c>
      <c r="H2087" s="69">
        <v>10.0</v>
      </c>
    </row>
    <row r="2088" ht="14.25" customHeight="1">
      <c r="A2088" s="70" t="s">
        <v>4447</v>
      </c>
      <c r="B2088" s="68">
        <v>4139.0</v>
      </c>
      <c r="C2088" s="69">
        <v>7.0</v>
      </c>
      <c r="D2088" s="69">
        <v>10.0</v>
      </c>
      <c r="E2088" s="70" t="s">
        <v>6080</v>
      </c>
      <c r="F2088" s="69">
        <v>143.0</v>
      </c>
      <c r="G2088" s="69">
        <v>143.0</v>
      </c>
      <c r="H2088" s="69">
        <v>0.0</v>
      </c>
    </row>
    <row r="2089" ht="14.25" customHeight="1">
      <c r="A2089" s="70" t="s">
        <v>4447</v>
      </c>
      <c r="B2089" s="68">
        <v>4140.0</v>
      </c>
      <c r="C2089" s="69">
        <v>7.0</v>
      </c>
      <c r="D2089" s="69">
        <v>10.0</v>
      </c>
      <c r="E2089" s="70" t="s">
        <v>6081</v>
      </c>
      <c r="F2089" s="69">
        <v>852.0</v>
      </c>
      <c r="G2089" s="69">
        <v>50.0</v>
      </c>
      <c r="H2089" s="69">
        <v>20.0</v>
      </c>
    </row>
    <row r="2090" ht="14.25" customHeight="1">
      <c r="A2090" s="70" t="s">
        <v>4447</v>
      </c>
      <c r="B2090" s="68">
        <v>4142.0</v>
      </c>
      <c r="C2090" s="69">
        <v>7.0</v>
      </c>
      <c r="D2090" s="69">
        <v>20.0</v>
      </c>
      <c r="E2090" s="70" t="s">
        <v>6082</v>
      </c>
      <c r="F2090" s="69">
        <v>461.0</v>
      </c>
      <c r="G2090" s="69">
        <v>283.0</v>
      </c>
      <c r="H2090" s="69">
        <v>0.0</v>
      </c>
    </row>
    <row r="2091" ht="14.25" customHeight="1">
      <c r="A2091" s="70" t="s">
        <v>4447</v>
      </c>
      <c r="B2091" s="68">
        <v>4143.0</v>
      </c>
      <c r="C2091" s="69">
        <v>7.0</v>
      </c>
      <c r="D2091" s="69">
        <v>10.0</v>
      </c>
      <c r="E2091" s="70" t="s">
        <v>3383</v>
      </c>
      <c r="F2091" s="69">
        <v>789.0</v>
      </c>
      <c r="G2091" s="69">
        <v>435.0</v>
      </c>
      <c r="H2091" s="69">
        <v>115.0</v>
      </c>
    </row>
    <row r="2092" ht="14.25" customHeight="1">
      <c r="A2092" s="70" t="s">
        <v>4447</v>
      </c>
      <c r="B2092" s="68">
        <v>4144.0</v>
      </c>
      <c r="C2092" s="69">
        <v>7.0</v>
      </c>
      <c r="D2092" s="69">
        <v>10.0</v>
      </c>
      <c r="E2092" s="70" t="s">
        <v>6083</v>
      </c>
      <c r="F2092" s="69">
        <v>50.0</v>
      </c>
      <c r="G2092" s="69">
        <v>4.0</v>
      </c>
      <c r="H2092" s="69">
        <v>3.0</v>
      </c>
    </row>
    <row r="2093" ht="14.25" customHeight="1">
      <c r="A2093" s="70" t="s">
        <v>4447</v>
      </c>
      <c r="B2093" s="68">
        <v>4145.0</v>
      </c>
      <c r="C2093" s="69">
        <v>7.0</v>
      </c>
      <c r="D2093" s="69">
        <v>10.0</v>
      </c>
      <c r="E2093" s="70" t="s">
        <v>6084</v>
      </c>
      <c r="F2093" s="69">
        <v>43.0</v>
      </c>
      <c r="G2093" s="69">
        <v>9.0</v>
      </c>
      <c r="H2093" s="69">
        <v>2.0</v>
      </c>
    </row>
    <row r="2094" ht="14.25" customHeight="1">
      <c r="A2094" s="70" t="s">
        <v>4447</v>
      </c>
      <c r="B2094" s="68">
        <v>4146.0</v>
      </c>
      <c r="C2094" s="69">
        <v>7.0</v>
      </c>
      <c r="D2094" s="69">
        <v>10.0</v>
      </c>
      <c r="E2094" s="70" t="s">
        <v>6085</v>
      </c>
      <c r="F2094" s="69">
        <v>92.0</v>
      </c>
      <c r="G2094" s="69">
        <v>58.0</v>
      </c>
      <c r="H2094" s="69">
        <v>12.0</v>
      </c>
    </row>
    <row r="2095" ht="14.25" customHeight="1">
      <c r="A2095" s="70" t="s">
        <v>4447</v>
      </c>
      <c r="B2095" s="68">
        <v>4150.0</v>
      </c>
      <c r="C2095" s="69">
        <v>7.0</v>
      </c>
      <c r="D2095" s="69">
        <v>10.0</v>
      </c>
      <c r="E2095" s="70" t="s">
        <v>6086</v>
      </c>
      <c r="F2095" s="69">
        <v>237.0</v>
      </c>
      <c r="G2095" s="69">
        <v>20.0</v>
      </c>
      <c r="H2095" s="69">
        <v>0.0</v>
      </c>
    </row>
    <row r="2096" ht="14.25" customHeight="1">
      <c r="A2096" s="70" t="s">
        <v>4447</v>
      </c>
      <c r="B2096" s="68">
        <v>4151.0</v>
      </c>
      <c r="C2096" s="69">
        <v>7.0</v>
      </c>
      <c r="D2096" s="69">
        <v>10.0</v>
      </c>
      <c r="E2096" s="70" t="s">
        <v>6087</v>
      </c>
      <c r="F2096" s="69">
        <v>109.0</v>
      </c>
      <c r="G2096" s="69">
        <v>6.0</v>
      </c>
      <c r="H2096" s="69">
        <v>3.0</v>
      </c>
    </row>
    <row r="2097" ht="14.25" customHeight="1">
      <c r="A2097" s="70" t="s">
        <v>4447</v>
      </c>
      <c r="B2097" s="68">
        <v>4152.0</v>
      </c>
      <c r="C2097" s="69">
        <v>7.0</v>
      </c>
      <c r="D2097" s="69">
        <v>10.0</v>
      </c>
      <c r="E2097" s="70" t="s">
        <v>498</v>
      </c>
      <c r="F2097" s="69">
        <v>587.0</v>
      </c>
      <c r="G2097" s="69">
        <v>25.0</v>
      </c>
      <c r="H2097" s="69">
        <v>14.0</v>
      </c>
    </row>
    <row r="2098" ht="14.25" customHeight="1">
      <c r="A2098" s="70" t="s">
        <v>4447</v>
      </c>
      <c r="B2098" s="68">
        <v>4153.0</v>
      </c>
      <c r="C2098" s="69">
        <v>7.0</v>
      </c>
      <c r="D2098" s="69">
        <v>10.0</v>
      </c>
      <c r="E2098" s="70" t="s">
        <v>6088</v>
      </c>
      <c r="F2098" s="69">
        <v>390.0</v>
      </c>
      <c r="G2098" s="69">
        <v>386.0</v>
      </c>
      <c r="H2098" s="69">
        <v>0.0</v>
      </c>
    </row>
    <row r="2099" ht="14.25" customHeight="1">
      <c r="A2099" s="70" t="s">
        <v>4447</v>
      </c>
      <c r="B2099" s="68">
        <v>4155.0</v>
      </c>
      <c r="C2099" s="69">
        <v>7.0</v>
      </c>
      <c r="D2099" s="69">
        <v>10.0</v>
      </c>
      <c r="E2099" s="70" t="s">
        <v>6089</v>
      </c>
      <c r="F2099" s="69">
        <v>132.0</v>
      </c>
      <c r="G2099" s="69">
        <v>98.0</v>
      </c>
      <c r="H2099" s="69">
        <v>4.0</v>
      </c>
    </row>
    <row r="2100" ht="14.25" customHeight="1">
      <c r="A2100" s="70" t="s">
        <v>4447</v>
      </c>
      <c r="B2100" s="68">
        <v>4159.0</v>
      </c>
      <c r="C2100" s="69">
        <v>7.0</v>
      </c>
      <c r="D2100" s="69">
        <v>10.0</v>
      </c>
      <c r="E2100" s="70" t="s">
        <v>3384</v>
      </c>
      <c r="F2100" s="69">
        <v>560.0</v>
      </c>
      <c r="G2100" s="69">
        <v>58.0</v>
      </c>
      <c r="H2100" s="69">
        <v>30.0</v>
      </c>
    </row>
    <row r="2101" ht="14.25" customHeight="1">
      <c r="A2101" s="70" t="s">
        <v>4447</v>
      </c>
      <c r="B2101" s="68">
        <v>4159.0</v>
      </c>
      <c r="C2101" s="69">
        <v>7.0</v>
      </c>
      <c r="D2101" s="69">
        <v>20.0</v>
      </c>
      <c r="E2101" s="70" t="s">
        <v>3385</v>
      </c>
      <c r="F2101" s="69">
        <v>267.0</v>
      </c>
      <c r="G2101" s="69">
        <v>48.0</v>
      </c>
      <c r="H2101" s="69">
        <v>20.0</v>
      </c>
    </row>
    <row r="2102" ht="14.25" customHeight="1">
      <c r="A2102" s="70" t="s">
        <v>4447</v>
      </c>
      <c r="B2102" s="68">
        <v>4159.0</v>
      </c>
      <c r="C2102" s="69">
        <v>7.0</v>
      </c>
      <c r="D2102" s="69">
        <v>30.0</v>
      </c>
      <c r="E2102" s="70" t="s">
        <v>3386</v>
      </c>
      <c r="F2102" s="69">
        <v>273.0</v>
      </c>
      <c r="G2102" s="69">
        <v>73.0</v>
      </c>
      <c r="H2102" s="69">
        <v>30.0</v>
      </c>
    </row>
    <row r="2103" ht="14.25" customHeight="1">
      <c r="A2103" s="70" t="s">
        <v>4447</v>
      </c>
      <c r="B2103" s="68">
        <v>4160.0</v>
      </c>
      <c r="C2103" s="69">
        <v>7.0</v>
      </c>
      <c r="D2103" s="69">
        <v>10.0</v>
      </c>
      <c r="E2103" s="70" t="s">
        <v>6090</v>
      </c>
      <c r="F2103" s="69">
        <v>438.0</v>
      </c>
      <c r="G2103" s="69">
        <v>23.0</v>
      </c>
      <c r="H2103" s="69">
        <v>9.0</v>
      </c>
    </row>
    <row r="2104" ht="14.25" customHeight="1">
      <c r="A2104" s="70" t="s">
        <v>4447</v>
      </c>
      <c r="B2104" s="68">
        <v>4160.0</v>
      </c>
      <c r="C2104" s="69">
        <v>7.0</v>
      </c>
      <c r="D2104" s="69">
        <v>20.0</v>
      </c>
      <c r="E2104" s="70" t="s">
        <v>3387</v>
      </c>
      <c r="F2104" s="69">
        <v>136.0</v>
      </c>
      <c r="G2104" s="69">
        <v>9.0</v>
      </c>
      <c r="H2104" s="69">
        <v>5.0</v>
      </c>
    </row>
    <row r="2105" ht="14.25" customHeight="1">
      <c r="A2105" s="70" t="s">
        <v>4447</v>
      </c>
      <c r="B2105" s="68">
        <v>4160.0</v>
      </c>
      <c r="C2105" s="69">
        <v>7.0</v>
      </c>
      <c r="D2105" s="69">
        <v>30.0</v>
      </c>
      <c r="E2105" s="70" t="s">
        <v>3388</v>
      </c>
      <c r="F2105" s="69">
        <v>238.0</v>
      </c>
      <c r="G2105" s="69">
        <v>14.0</v>
      </c>
      <c r="H2105" s="69">
        <v>7.0</v>
      </c>
    </row>
    <row r="2106" ht="14.25" customHeight="1">
      <c r="A2106" s="70" t="s">
        <v>4447</v>
      </c>
      <c r="B2106" s="68">
        <v>4161.0</v>
      </c>
      <c r="C2106" s="69">
        <v>7.0</v>
      </c>
      <c r="D2106" s="69">
        <v>10.0</v>
      </c>
      <c r="E2106" s="70" t="s">
        <v>6091</v>
      </c>
      <c r="F2106" s="69">
        <v>208.0</v>
      </c>
      <c r="G2106" s="69">
        <v>83.0</v>
      </c>
      <c r="H2106" s="69">
        <v>28.0</v>
      </c>
    </row>
    <row r="2107" ht="14.25" customHeight="1">
      <c r="A2107" s="70" t="s">
        <v>4447</v>
      </c>
      <c r="B2107" s="68">
        <v>4162.0</v>
      </c>
      <c r="C2107" s="69">
        <v>7.0</v>
      </c>
      <c r="D2107" s="69">
        <v>10.0</v>
      </c>
      <c r="E2107" s="70" t="s">
        <v>6092</v>
      </c>
      <c r="F2107" s="69">
        <v>120.0</v>
      </c>
      <c r="G2107" s="69">
        <v>46.0</v>
      </c>
      <c r="H2107" s="69">
        <v>15.0</v>
      </c>
    </row>
    <row r="2108" ht="14.25" customHeight="1">
      <c r="A2108" s="70" t="s">
        <v>4447</v>
      </c>
      <c r="B2108" s="68">
        <v>4164.0</v>
      </c>
      <c r="C2108" s="69">
        <v>7.0</v>
      </c>
      <c r="D2108" s="69">
        <v>10.0</v>
      </c>
      <c r="E2108" s="70" t="s">
        <v>6093</v>
      </c>
      <c r="F2108" s="69">
        <v>73.0</v>
      </c>
      <c r="G2108" s="69">
        <v>17.0</v>
      </c>
      <c r="H2108" s="69">
        <v>0.0</v>
      </c>
    </row>
    <row r="2109" ht="14.25" customHeight="1">
      <c r="A2109" s="70" t="s">
        <v>4447</v>
      </c>
      <c r="B2109" s="68">
        <v>4166.0</v>
      </c>
      <c r="C2109" s="69">
        <v>7.0</v>
      </c>
      <c r="D2109" s="69">
        <v>10.0</v>
      </c>
      <c r="E2109" s="70" t="s">
        <v>6094</v>
      </c>
      <c r="F2109" s="69">
        <v>163.0</v>
      </c>
      <c r="G2109" s="69">
        <v>146.0</v>
      </c>
      <c r="H2109" s="69">
        <v>0.0</v>
      </c>
    </row>
    <row r="2110" ht="14.25" customHeight="1">
      <c r="A2110" s="70" t="s">
        <v>4447</v>
      </c>
      <c r="B2110" s="68">
        <v>4167.0</v>
      </c>
      <c r="C2110" s="69">
        <v>7.0</v>
      </c>
      <c r="D2110" s="69">
        <v>10.0</v>
      </c>
      <c r="E2110" s="70" t="s">
        <v>507</v>
      </c>
      <c r="F2110" s="69">
        <v>325.0</v>
      </c>
      <c r="G2110" s="69">
        <v>17.0</v>
      </c>
      <c r="H2110" s="69">
        <v>10.0</v>
      </c>
    </row>
    <row r="2111" ht="14.25" customHeight="1">
      <c r="A2111" s="70" t="s">
        <v>4447</v>
      </c>
      <c r="B2111" s="68">
        <v>4168.0</v>
      </c>
      <c r="C2111" s="69">
        <v>7.0</v>
      </c>
      <c r="D2111" s="69">
        <v>10.0</v>
      </c>
      <c r="E2111" s="70" t="s">
        <v>6095</v>
      </c>
      <c r="F2111" s="69">
        <v>88.0</v>
      </c>
      <c r="G2111" s="69">
        <v>34.0</v>
      </c>
      <c r="H2111" s="69">
        <v>11.0</v>
      </c>
    </row>
    <row r="2112" ht="14.25" customHeight="1">
      <c r="A2112" s="70" t="s">
        <v>4447</v>
      </c>
      <c r="B2112" s="68">
        <v>4169.0</v>
      </c>
      <c r="C2112" s="69">
        <v>7.0</v>
      </c>
      <c r="D2112" s="69">
        <v>10.0</v>
      </c>
      <c r="E2112" s="70" t="s">
        <v>3389</v>
      </c>
      <c r="F2112" s="69">
        <v>284.0</v>
      </c>
      <c r="G2112" s="69">
        <v>229.0</v>
      </c>
      <c r="H2112" s="69">
        <v>12.0</v>
      </c>
    </row>
    <row r="2113" ht="14.25" customHeight="1">
      <c r="A2113" s="70" t="s">
        <v>4447</v>
      </c>
      <c r="B2113" s="68">
        <v>4170.0</v>
      </c>
      <c r="C2113" s="69">
        <v>7.0</v>
      </c>
      <c r="D2113" s="69">
        <v>10.0</v>
      </c>
      <c r="E2113" s="70" t="s">
        <v>6096</v>
      </c>
      <c r="F2113" s="69">
        <v>209.0</v>
      </c>
      <c r="G2113" s="69">
        <v>153.0</v>
      </c>
      <c r="H2113" s="69">
        <v>20.0</v>
      </c>
    </row>
    <row r="2114" ht="14.25" customHeight="1">
      <c r="A2114" s="70" t="s">
        <v>4447</v>
      </c>
      <c r="B2114" s="68">
        <v>4170.0</v>
      </c>
      <c r="C2114" s="69">
        <v>7.0</v>
      </c>
      <c r="D2114" s="69">
        <v>11.0</v>
      </c>
      <c r="E2114" s="70" t="s">
        <v>3391</v>
      </c>
      <c r="F2114" s="69">
        <v>311.0</v>
      </c>
      <c r="G2114" s="69">
        <v>218.0</v>
      </c>
      <c r="H2114" s="69">
        <v>44.0</v>
      </c>
    </row>
    <row r="2115" ht="14.25" customHeight="1">
      <c r="A2115" s="70" t="s">
        <v>4447</v>
      </c>
      <c r="B2115" s="68">
        <v>4170.0</v>
      </c>
      <c r="C2115" s="69">
        <v>7.0</v>
      </c>
      <c r="D2115" s="69">
        <v>12.0</v>
      </c>
      <c r="E2115" s="70" t="s">
        <v>3392</v>
      </c>
      <c r="F2115" s="69">
        <v>264.0</v>
      </c>
      <c r="G2115" s="69">
        <v>207.0</v>
      </c>
      <c r="H2115" s="69">
        <v>32.0</v>
      </c>
    </row>
    <row r="2116" ht="14.25" customHeight="1">
      <c r="A2116" s="70" t="s">
        <v>4447</v>
      </c>
      <c r="B2116" s="68">
        <v>4170.0</v>
      </c>
      <c r="C2116" s="69">
        <v>7.0</v>
      </c>
      <c r="D2116" s="69">
        <v>13.0</v>
      </c>
      <c r="E2116" s="70" t="s">
        <v>3393</v>
      </c>
      <c r="F2116" s="69">
        <v>560.0</v>
      </c>
      <c r="G2116" s="69">
        <v>362.0</v>
      </c>
      <c r="H2116" s="69">
        <v>71.0</v>
      </c>
    </row>
    <row r="2117" ht="14.25" customHeight="1">
      <c r="A2117" s="70" t="s">
        <v>4447</v>
      </c>
      <c r="B2117" s="68">
        <v>4170.0</v>
      </c>
      <c r="C2117" s="69">
        <v>7.0</v>
      </c>
      <c r="D2117" s="69">
        <v>15.0</v>
      </c>
      <c r="E2117" s="70" t="s">
        <v>3394</v>
      </c>
      <c r="F2117" s="69">
        <v>242.0</v>
      </c>
      <c r="G2117" s="69">
        <v>186.0</v>
      </c>
      <c r="H2117" s="69">
        <v>27.0</v>
      </c>
    </row>
    <row r="2118" ht="14.25" customHeight="1">
      <c r="A2118" s="70" t="s">
        <v>4447</v>
      </c>
      <c r="B2118" s="68">
        <v>4171.0</v>
      </c>
      <c r="C2118" s="69">
        <v>7.0</v>
      </c>
      <c r="D2118" s="69">
        <v>10.0</v>
      </c>
      <c r="E2118" s="70" t="s">
        <v>6097</v>
      </c>
      <c r="F2118" s="69">
        <v>560.0</v>
      </c>
      <c r="G2118" s="69">
        <v>299.0</v>
      </c>
      <c r="H2118" s="69">
        <v>109.0</v>
      </c>
    </row>
    <row r="2119" ht="14.25" customHeight="1">
      <c r="A2119" s="70" t="s">
        <v>4447</v>
      </c>
      <c r="B2119" s="68">
        <v>4171.0</v>
      </c>
      <c r="C2119" s="69">
        <v>7.0</v>
      </c>
      <c r="D2119" s="69">
        <v>20.0</v>
      </c>
      <c r="E2119" s="70" t="s">
        <v>3395</v>
      </c>
      <c r="F2119" s="69">
        <v>261.0</v>
      </c>
      <c r="G2119" s="69">
        <v>151.0</v>
      </c>
      <c r="H2119" s="69">
        <v>46.0</v>
      </c>
    </row>
    <row r="2120" ht="14.25" customHeight="1">
      <c r="A2120" s="70" t="s">
        <v>4447</v>
      </c>
      <c r="B2120" s="68">
        <v>4172.0</v>
      </c>
      <c r="C2120" s="69">
        <v>7.0</v>
      </c>
      <c r="D2120" s="69">
        <v>10.0</v>
      </c>
      <c r="E2120" s="70" t="s">
        <v>6098</v>
      </c>
      <c r="F2120" s="69">
        <v>46.0</v>
      </c>
      <c r="G2120" s="69">
        <v>14.0</v>
      </c>
      <c r="H2120" s="69">
        <v>8.0</v>
      </c>
    </row>
    <row r="2121" ht="14.25" customHeight="1">
      <c r="A2121" s="70" t="s">
        <v>4447</v>
      </c>
      <c r="B2121" s="68">
        <v>4177.0</v>
      </c>
      <c r="C2121" s="69">
        <v>7.0</v>
      </c>
      <c r="D2121" s="69">
        <v>10.0</v>
      </c>
      <c r="E2121" s="70" t="s">
        <v>6099</v>
      </c>
      <c r="F2121" s="69">
        <v>38.0</v>
      </c>
      <c r="G2121" s="69">
        <v>27.0</v>
      </c>
      <c r="H2121" s="69">
        <v>0.0</v>
      </c>
    </row>
    <row r="2122" ht="14.25" customHeight="1">
      <c r="A2122" s="70" t="s">
        <v>4447</v>
      </c>
      <c r="B2122" s="68">
        <v>4178.0</v>
      </c>
      <c r="C2122" s="69">
        <v>7.0</v>
      </c>
      <c r="D2122" s="69">
        <v>10.0</v>
      </c>
      <c r="E2122" s="70" t="s">
        <v>6100</v>
      </c>
      <c r="F2122" s="69">
        <v>125.0</v>
      </c>
      <c r="G2122" s="69">
        <v>119.0</v>
      </c>
      <c r="H2122" s="69">
        <v>6.0</v>
      </c>
    </row>
    <row r="2123" ht="14.25" customHeight="1">
      <c r="A2123" s="70" t="s">
        <v>4447</v>
      </c>
      <c r="B2123" s="68">
        <v>4181.0</v>
      </c>
      <c r="C2123" s="69">
        <v>7.0</v>
      </c>
      <c r="D2123" s="69">
        <v>10.0</v>
      </c>
      <c r="E2123" s="70" t="s">
        <v>6101</v>
      </c>
      <c r="F2123" s="69">
        <v>1351.0</v>
      </c>
      <c r="G2123" s="69">
        <v>906.0</v>
      </c>
      <c r="H2123" s="69">
        <v>190.0</v>
      </c>
    </row>
    <row r="2124" ht="14.25" customHeight="1">
      <c r="A2124" s="70" t="s">
        <v>4447</v>
      </c>
      <c r="B2124" s="68">
        <v>4181.0</v>
      </c>
      <c r="C2124" s="69">
        <v>7.0</v>
      </c>
      <c r="D2124" s="69">
        <v>20.0</v>
      </c>
      <c r="E2124" s="70" t="s">
        <v>6102</v>
      </c>
      <c r="F2124" s="69">
        <v>87.0</v>
      </c>
      <c r="G2124" s="69">
        <v>67.0</v>
      </c>
      <c r="H2124" s="69">
        <v>9.0</v>
      </c>
    </row>
    <row r="2125" ht="14.25" customHeight="1">
      <c r="A2125" s="70" t="s">
        <v>4447</v>
      </c>
      <c r="B2125" s="68">
        <v>4183.0</v>
      </c>
      <c r="C2125" s="69">
        <v>7.0</v>
      </c>
      <c r="D2125" s="69">
        <v>10.0</v>
      </c>
      <c r="E2125" s="70" t="s">
        <v>3397</v>
      </c>
      <c r="F2125" s="69">
        <v>147.0</v>
      </c>
      <c r="G2125" s="69">
        <v>11.0</v>
      </c>
      <c r="H2125" s="69">
        <v>9.0</v>
      </c>
    </row>
    <row r="2126" ht="14.25" customHeight="1">
      <c r="A2126" s="70" t="s">
        <v>4447</v>
      </c>
      <c r="B2126" s="68">
        <v>4183.0</v>
      </c>
      <c r="C2126" s="69">
        <v>7.0</v>
      </c>
      <c r="D2126" s="69">
        <v>30.0</v>
      </c>
      <c r="E2126" s="70" t="s">
        <v>6103</v>
      </c>
      <c r="F2126" s="69">
        <v>32.0</v>
      </c>
      <c r="G2126" s="69">
        <v>1.0</v>
      </c>
      <c r="H2126" s="69">
        <v>1.0</v>
      </c>
    </row>
    <row r="2127" ht="14.25" customHeight="1">
      <c r="A2127" s="70" t="s">
        <v>4447</v>
      </c>
      <c r="B2127" s="68">
        <v>4183.0</v>
      </c>
      <c r="C2127" s="69">
        <v>7.0</v>
      </c>
      <c r="D2127" s="69">
        <v>40.0</v>
      </c>
      <c r="E2127" s="70" t="s">
        <v>3399</v>
      </c>
      <c r="F2127" s="69">
        <v>22.0</v>
      </c>
      <c r="G2127" s="69">
        <v>3.0</v>
      </c>
      <c r="H2127" s="69">
        <v>3.0</v>
      </c>
    </row>
    <row r="2128" ht="14.25" customHeight="1">
      <c r="A2128" s="70" t="s">
        <v>4447</v>
      </c>
      <c r="B2128" s="68">
        <v>4183.0</v>
      </c>
      <c r="C2128" s="69">
        <v>7.0</v>
      </c>
      <c r="D2128" s="69">
        <v>50.0</v>
      </c>
      <c r="E2128" s="70" t="s">
        <v>3400</v>
      </c>
      <c r="F2128" s="69">
        <v>136.0</v>
      </c>
      <c r="G2128" s="69">
        <v>21.0</v>
      </c>
      <c r="H2128" s="69">
        <v>11.0</v>
      </c>
    </row>
    <row r="2129" ht="14.25" customHeight="1">
      <c r="A2129" s="70" t="s">
        <v>4447</v>
      </c>
      <c r="B2129" s="68">
        <v>4184.0</v>
      </c>
      <c r="C2129" s="69">
        <v>7.0</v>
      </c>
      <c r="D2129" s="69">
        <v>10.0</v>
      </c>
      <c r="E2129" s="70" t="s">
        <v>6104</v>
      </c>
      <c r="F2129" s="69">
        <v>647.0</v>
      </c>
      <c r="G2129" s="69">
        <v>55.0</v>
      </c>
      <c r="H2129" s="69">
        <v>17.0</v>
      </c>
    </row>
    <row r="2130" ht="14.25" customHeight="1">
      <c r="A2130" s="70" t="s">
        <v>4447</v>
      </c>
      <c r="B2130" s="68">
        <v>4185.0</v>
      </c>
      <c r="C2130" s="69">
        <v>7.0</v>
      </c>
      <c r="D2130" s="69">
        <v>10.0</v>
      </c>
      <c r="E2130" s="70" t="s">
        <v>6105</v>
      </c>
      <c r="F2130" s="69">
        <v>910.0</v>
      </c>
      <c r="G2130" s="69">
        <v>81.0</v>
      </c>
      <c r="H2130" s="69">
        <v>62.0</v>
      </c>
    </row>
    <row r="2131" ht="14.25" customHeight="1">
      <c r="A2131" s="70" t="s">
        <v>4447</v>
      </c>
      <c r="B2131" s="68">
        <v>4186.0</v>
      </c>
      <c r="C2131" s="69">
        <v>7.0</v>
      </c>
      <c r="D2131" s="69">
        <v>10.0</v>
      </c>
      <c r="E2131" s="70" t="s">
        <v>6106</v>
      </c>
      <c r="F2131" s="69">
        <v>454.0</v>
      </c>
      <c r="G2131" s="69">
        <v>335.0</v>
      </c>
      <c r="H2131" s="69">
        <v>58.0</v>
      </c>
    </row>
    <row r="2132" ht="14.25" customHeight="1">
      <c r="A2132" s="70" t="s">
        <v>4447</v>
      </c>
      <c r="B2132" s="68">
        <v>4188.0</v>
      </c>
      <c r="C2132" s="69">
        <v>7.0</v>
      </c>
      <c r="D2132" s="69">
        <v>10.0</v>
      </c>
      <c r="E2132" s="70" t="s">
        <v>6107</v>
      </c>
      <c r="F2132" s="69">
        <v>656.0</v>
      </c>
      <c r="G2132" s="69">
        <v>40.0</v>
      </c>
      <c r="H2132" s="69">
        <v>17.0</v>
      </c>
    </row>
    <row r="2133" ht="14.25" customHeight="1">
      <c r="A2133" s="70" t="s">
        <v>4447</v>
      </c>
      <c r="B2133" s="68">
        <v>4189.0</v>
      </c>
      <c r="C2133" s="69">
        <v>7.0</v>
      </c>
      <c r="D2133" s="69">
        <v>10.0</v>
      </c>
      <c r="E2133" s="70" t="s">
        <v>6108</v>
      </c>
      <c r="F2133" s="69">
        <v>99.0</v>
      </c>
      <c r="G2133" s="69">
        <v>58.0</v>
      </c>
      <c r="H2133" s="69">
        <v>2.0</v>
      </c>
    </row>
    <row r="2134" ht="14.25" customHeight="1">
      <c r="A2134" s="70" t="s">
        <v>4447</v>
      </c>
      <c r="B2134" s="68">
        <v>4191.0</v>
      </c>
      <c r="C2134" s="69">
        <v>7.0</v>
      </c>
      <c r="D2134" s="69">
        <v>10.0</v>
      </c>
      <c r="E2134" s="70" t="s">
        <v>6109</v>
      </c>
      <c r="F2134" s="69">
        <v>207.0</v>
      </c>
      <c r="G2134" s="69">
        <v>168.0</v>
      </c>
      <c r="H2134" s="69">
        <v>13.0</v>
      </c>
    </row>
    <row r="2135" ht="14.25" customHeight="1">
      <c r="A2135" s="70" t="s">
        <v>4447</v>
      </c>
      <c r="B2135" s="68">
        <v>4191.0</v>
      </c>
      <c r="C2135" s="69">
        <v>7.0</v>
      </c>
      <c r="D2135" s="69">
        <v>20.0</v>
      </c>
      <c r="E2135" s="70" t="s">
        <v>6110</v>
      </c>
      <c r="F2135" s="69">
        <v>104.0</v>
      </c>
      <c r="G2135" s="69">
        <v>85.0</v>
      </c>
      <c r="H2135" s="69">
        <v>5.0</v>
      </c>
    </row>
    <row r="2136" ht="14.25" customHeight="1">
      <c r="A2136" s="70" t="s">
        <v>4447</v>
      </c>
      <c r="B2136" s="68">
        <v>4191.0</v>
      </c>
      <c r="C2136" s="69">
        <v>7.0</v>
      </c>
      <c r="D2136" s="69">
        <v>30.0</v>
      </c>
      <c r="E2136" s="70" t="s">
        <v>6111</v>
      </c>
      <c r="F2136" s="69">
        <v>286.0</v>
      </c>
      <c r="G2136" s="69">
        <v>236.0</v>
      </c>
      <c r="H2136" s="69">
        <v>14.0</v>
      </c>
    </row>
    <row r="2137" ht="14.25" customHeight="1">
      <c r="A2137" s="70" t="s">
        <v>4447</v>
      </c>
      <c r="B2137" s="68">
        <v>4191.0</v>
      </c>
      <c r="C2137" s="69">
        <v>7.0</v>
      </c>
      <c r="D2137" s="69">
        <v>40.0</v>
      </c>
      <c r="E2137" s="70" t="s">
        <v>3403</v>
      </c>
      <c r="F2137" s="69">
        <v>66.0</v>
      </c>
      <c r="G2137" s="69">
        <v>46.0</v>
      </c>
      <c r="H2137" s="69">
        <v>0.0</v>
      </c>
    </row>
    <row r="2138" ht="14.25" customHeight="1">
      <c r="A2138" s="70" t="s">
        <v>4447</v>
      </c>
      <c r="B2138" s="68">
        <v>4192.0</v>
      </c>
      <c r="C2138" s="69">
        <v>7.0</v>
      </c>
      <c r="D2138" s="69">
        <v>10.0</v>
      </c>
      <c r="E2138" s="70" t="s">
        <v>523</v>
      </c>
      <c r="F2138" s="69">
        <v>715.0</v>
      </c>
      <c r="G2138" s="69">
        <v>619.0</v>
      </c>
      <c r="H2138" s="69">
        <v>14.0</v>
      </c>
    </row>
    <row r="2139" ht="14.25" customHeight="1">
      <c r="A2139" s="70" t="s">
        <v>4447</v>
      </c>
      <c r="B2139" s="68">
        <v>4193.0</v>
      </c>
      <c r="C2139" s="69">
        <v>7.0</v>
      </c>
      <c r="D2139" s="69">
        <v>10.0</v>
      </c>
      <c r="E2139" s="70" t="s">
        <v>6112</v>
      </c>
      <c r="F2139" s="69">
        <v>289.0</v>
      </c>
      <c r="G2139" s="69">
        <v>213.0</v>
      </c>
      <c r="H2139" s="69">
        <v>14.0</v>
      </c>
    </row>
    <row r="2140" ht="14.25" customHeight="1">
      <c r="A2140" s="70" t="s">
        <v>4447</v>
      </c>
      <c r="B2140" s="68">
        <v>4194.0</v>
      </c>
      <c r="C2140" s="69">
        <v>7.0</v>
      </c>
      <c r="D2140" s="69">
        <v>10.0</v>
      </c>
      <c r="E2140" s="70" t="s">
        <v>6113</v>
      </c>
      <c r="F2140" s="69">
        <v>326.0</v>
      </c>
      <c r="G2140" s="69">
        <v>94.0</v>
      </c>
      <c r="H2140" s="69">
        <v>27.0</v>
      </c>
    </row>
    <row r="2141" ht="14.25" customHeight="1">
      <c r="A2141" s="70" t="s">
        <v>4447</v>
      </c>
      <c r="B2141" s="68">
        <v>4195.0</v>
      </c>
      <c r="C2141" s="69">
        <v>7.0</v>
      </c>
      <c r="D2141" s="69">
        <v>10.0</v>
      </c>
      <c r="E2141" s="70" t="s">
        <v>6114</v>
      </c>
      <c r="F2141" s="69">
        <v>31.0</v>
      </c>
      <c r="G2141" s="69">
        <v>22.0</v>
      </c>
      <c r="H2141" s="69">
        <v>0.0</v>
      </c>
    </row>
    <row r="2142" ht="14.25" customHeight="1">
      <c r="A2142" s="70" t="s">
        <v>4447</v>
      </c>
      <c r="B2142" s="68">
        <v>4198.0</v>
      </c>
      <c r="C2142" s="69">
        <v>7.0</v>
      </c>
      <c r="D2142" s="69">
        <v>10.0</v>
      </c>
      <c r="E2142" s="70" t="s">
        <v>3404</v>
      </c>
      <c r="F2142" s="69">
        <v>102.0</v>
      </c>
      <c r="G2142" s="69">
        <v>26.0</v>
      </c>
      <c r="H2142" s="69">
        <v>0.0</v>
      </c>
    </row>
    <row r="2143" ht="14.25" customHeight="1">
      <c r="A2143" s="70" t="s">
        <v>4447</v>
      </c>
      <c r="B2143" s="68">
        <v>4199.0</v>
      </c>
      <c r="C2143" s="69">
        <v>7.0</v>
      </c>
      <c r="D2143" s="69">
        <v>10.0</v>
      </c>
      <c r="E2143" s="70" t="s">
        <v>3405</v>
      </c>
      <c r="F2143" s="69">
        <v>652.0</v>
      </c>
      <c r="G2143" s="69">
        <v>140.0</v>
      </c>
      <c r="H2143" s="69">
        <v>56.0</v>
      </c>
    </row>
    <row r="2144" ht="14.25" customHeight="1">
      <c r="A2144" s="70" t="s">
        <v>4447</v>
      </c>
      <c r="B2144" s="68">
        <v>4199.0</v>
      </c>
      <c r="C2144" s="69">
        <v>7.0</v>
      </c>
      <c r="D2144" s="69">
        <v>20.0</v>
      </c>
      <c r="E2144" s="70" t="s">
        <v>3406</v>
      </c>
      <c r="F2144" s="69">
        <v>483.0</v>
      </c>
      <c r="G2144" s="69">
        <v>81.0</v>
      </c>
      <c r="H2144" s="69">
        <v>39.0</v>
      </c>
    </row>
    <row r="2145" ht="14.25" customHeight="1">
      <c r="A2145" s="70" t="s">
        <v>4447</v>
      </c>
      <c r="B2145" s="68">
        <v>4199.0</v>
      </c>
      <c r="C2145" s="69">
        <v>7.0</v>
      </c>
      <c r="D2145" s="69">
        <v>25.0</v>
      </c>
      <c r="E2145" s="70" t="s">
        <v>3407</v>
      </c>
      <c r="F2145" s="69">
        <v>173.0</v>
      </c>
      <c r="G2145" s="69">
        <v>23.0</v>
      </c>
      <c r="H2145" s="69">
        <v>14.0</v>
      </c>
    </row>
    <row r="2146" ht="14.25" customHeight="1">
      <c r="A2146" s="70" t="s">
        <v>4447</v>
      </c>
      <c r="B2146" s="68">
        <v>4200.0</v>
      </c>
      <c r="C2146" s="69">
        <v>7.0</v>
      </c>
      <c r="D2146" s="69">
        <v>10.0</v>
      </c>
      <c r="E2146" s="70" t="s">
        <v>6115</v>
      </c>
      <c r="F2146" s="69">
        <v>384.0</v>
      </c>
      <c r="G2146" s="69">
        <v>229.0</v>
      </c>
      <c r="H2146" s="69">
        <v>0.0</v>
      </c>
    </row>
    <row r="2147" ht="14.25" customHeight="1">
      <c r="A2147" s="70" t="s">
        <v>4447</v>
      </c>
      <c r="B2147" s="68">
        <v>4200.0</v>
      </c>
      <c r="C2147" s="69">
        <v>7.0</v>
      </c>
      <c r="D2147" s="69">
        <v>20.0</v>
      </c>
      <c r="E2147" s="70" t="s">
        <v>6116</v>
      </c>
      <c r="F2147" s="69">
        <v>259.0</v>
      </c>
      <c r="G2147" s="69">
        <v>159.0</v>
      </c>
      <c r="H2147" s="69">
        <v>0.0</v>
      </c>
    </row>
    <row r="2148" ht="14.25" customHeight="1">
      <c r="A2148" s="70" t="s">
        <v>4447</v>
      </c>
      <c r="B2148" s="68">
        <v>4201.0</v>
      </c>
      <c r="C2148" s="69">
        <v>7.0</v>
      </c>
      <c r="D2148" s="69">
        <v>10.0</v>
      </c>
      <c r="E2148" s="70" t="s">
        <v>6117</v>
      </c>
      <c r="F2148" s="69">
        <v>135.0</v>
      </c>
      <c r="G2148" s="69">
        <v>44.0</v>
      </c>
      <c r="H2148" s="69">
        <v>10.0</v>
      </c>
    </row>
    <row r="2149" ht="14.25" customHeight="1">
      <c r="A2149" s="70" t="s">
        <v>4447</v>
      </c>
      <c r="B2149" s="68">
        <v>4204.0</v>
      </c>
      <c r="C2149" s="69">
        <v>7.0</v>
      </c>
      <c r="D2149" s="69">
        <v>10.0</v>
      </c>
      <c r="E2149" s="70" t="s">
        <v>6118</v>
      </c>
      <c r="F2149" s="69">
        <v>124.0</v>
      </c>
      <c r="G2149" s="69">
        <v>114.0</v>
      </c>
      <c r="H2149" s="69">
        <v>8.0</v>
      </c>
    </row>
    <row r="2150" ht="14.25" customHeight="1">
      <c r="A2150" s="70" t="s">
        <v>4447</v>
      </c>
      <c r="B2150" s="68">
        <v>4205.0</v>
      </c>
      <c r="C2150" s="69">
        <v>7.0</v>
      </c>
      <c r="D2150" s="69">
        <v>10.0</v>
      </c>
      <c r="E2150" s="70" t="s">
        <v>6119</v>
      </c>
      <c r="F2150" s="69">
        <v>270.0</v>
      </c>
      <c r="G2150" s="69">
        <v>255.0</v>
      </c>
      <c r="H2150" s="69">
        <v>8.0</v>
      </c>
    </row>
    <row r="2151" ht="14.25" customHeight="1">
      <c r="A2151" s="70" t="s">
        <v>4447</v>
      </c>
      <c r="B2151" s="68">
        <v>4205.0</v>
      </c>
      <c r="C2151" s="69">
        <v>7.0</v>
      </c>
      <c r="D2151" s="69">
        <v>20.0</v>
      </c>
      <c r="E2151" s="70" t="s">
        <v>3409</v>
      </c>
      <c r="F2151" s="69">
        <v>106.0</v>
      </c>
      <c r="G2151" s="69">
        <v>95.0</v>
      </c>
      <c r="H2151" s="69">
        <v>5.0</v>
      </c>
    </row>
    <row r="2152" ht="14.25" customHeight="1">
      <c r="A2152" s="70" t="s">
        <v>4447</v>
      </c>
      <c r="B2152" s="68">
        <v>4207.0</v>
      </c>
      <c r="C2152" s="69">
        <v>7.0</v>
      </c>
      <c r="D2152" s="69">
        <v>10.0</v>
      </c>
      <c r="E2152" s="70" t="s">
        <v>533</v>
      </c>
      <c r="F2152" s="69">
        <v>29.0</v>
      </c>
      <c r="G2152" s="69">
        <v>17.0</v>
      </c>
      <c r="H2152" s="69">
        <v>6.0</v>
      </c>
    </row>
    <row r="2153" ht="14.25" customHeight="1">
      <c r="A2153" s="70" t="s">
        <v>4447</v>
      </c>
      <c r="B2153" s="68">
        <v>4208.0</v>
      </c>
      <c r="C2153" s="69">
        <v>7.0</v>
      </c>
      <c r="D2153" s="69">
        <v>10.0</v>
      </c>
      <c r="E2153" s="70" t="s">
        <v>6120</v>
      </c>
      <c r="F2153" s="69">
        <v>115.0</v>
      </c>
      <c r="G2153" s="69">
        <v>64.0</v>
      </c>
      <c r="H2153" s="69">
        <v>13.0</v>
      </c>
    </row>
    <row r="2154" ht="14.25" customHeight="1">
      <c r="A2154" s="70" t="s">
        <v>4447</v>
      </c>
      <c r="B2154" s="68">
        <v>4209.0</v>
      </c>
      <c r="C2154" s="69">
        <v>7.0</v>
      </c>
      <c r="D2154" s="69">
        <v>10.0</v>
      </c>
      <c r="E2154" s="70" t="s">
        <v>6121</v>
      </c>
      <c r="F2154" s="69">
        <v>118.0</v>
      </c>
      <c r="G2154" s="69">
        <v>105.0</v>
      </c>
      <c r="H2154" s="69">
        <v>0.0</v>
      </c>
    </row>
    <row r="2155" ht="14.25" customHeight="1">
      <c r="A2155" s="70" t="s">
        <v>4447</v>
      </c>
      <c r="B2155" s="68">
        <v>4210.0</v>
      </c>
      <c r="C2155" s="69">
        <v>7.0</v>
      </c>
      <c r="D2155" s="69">
        <v>20.0</v>
      </c>
      <c r="E2155" s="70" t="s">
        <v>3410</v>
      </c>
      <c r="F2155" s="69">
        <v>115.0</v>
      </c>
      <c r="G2155" s="69">
        <v>19.0</v>
      </c>
      <c r="H2155" s="69">
        <v>0.0</v>
      </c>
    </row>
    <row r="2156" ht="14.25" customHeight="1">
      <c r="A2156" s="70" t="s">
        <v>4447</v>
      </c>
      <c r="B2156" s="68">
        <v>4210.0</v>
      </c>
      <c r="C2156" s="69">
        <v>7.0</v>
      </c>
      <c r="D2156" s="69">
        <v>30.0</v>
      </c>
      <c r="E2156" s="70" t="s">
        <v>3411</v>
      </c>
      <c r="F2156" s="69">
        <v>172.0</v>
      </c>
      <c r="G2156" s="69">
        <v>22.0</v>
      </c>
      <c r="H2156" s="69">
        <v>1.0</v>
      </c>
    </row>
    <row r="2157" ht="14.25" customHeight="1">
      <c r="A2157" s="70" t="s">
        <v>4447</v>
      </c>
      <c r="B2157" s="68">
        <v>4213.0</v>
      </c>
      <c r="C2157" s="69">
        <v>7.0</v>
      </c>
      <c r="D2157" s="69">
        <v>10.0</v>
      </c>
      <c r="E2157" s="70" t="s">
        <v>3412</v>
      </c>
      <c r="F2157" s="69">
        <v>170.0</v>
      </c>
      <c r="G2157" s="69">
        <v>111.0</v>
      </c>
      <c r="H2157" s="69">
        <v>14.0</v>
      </c>
    </row>
    <row r="2158" ht="14.25" customHeight="1">
      <c r="A2158" s="70" t="s">
        <v>4447</v>
      </c>
      <c r="B2158" s="68">
        <v>4213.0</v>
      </c>
      <c r="C2158" s="69">
        <v>7.0</v>
      </c>
      <c r="D2158" s="69">
        <v>11.0</v>
      </c>
      <c r="E2158" s="70" t="s">
        <v>3413</v>
      </c>
      <c r="F2158" s="69">
        <v>229.0</v>
      </c>
      <c r="G2158" s="69">
        <v>169.0</v>
      </c>
      <c r="H2158" s="69">
        <v>23.0</v>
      </c>
    </row>
    <row r="2159" ht="14.25" customHeight="1">
      <c r="A2159" s="70" t="s">
        <v>4447</v>
      </c>
      <c r="B2159" s="68">
        <v>4213.0</v>
      </c>
      <c r="C2159" s="69">
        <v>7.0</v>
      </c>
      <c r="D2159" s="69">
        <v>12.0</v>
      </c>
      <c r="E2159" s="70" t="s">
        <v>3414</v>
      </c>
      <c r="F2159" s="69">
        <v>186.0</v>
      </c>
      <c r="G2159" s="69">
        <v>128.0</v>
      </c>
      <c r="H2159" s="69">
        <v>20.0</v>
      </c>
    </row>
    <row r="2160" ht="14.25" customHeight="1">
      <c r="A2160" s="70" t="s">
        <v>4447</v>
      </c>
      <c r="B2160" s="68">
        <v>4213.0</v>
      </c>
      <c r="C2160" s="69">
        <v>7.0</v>
      </c>
      <c r="D2160" s="69">
        <v>20.0</v>
      </c>
      <c r="E2160" s="70" t="s">
        <v>3415</v>
      </c>
      <c r="F2160" s="69">
        <v>160.0</v>
      </c>
      <c r="G2160" s="69">
        <v>142.0</v>
      </c>
      <c r="H2160" s="69">
        <v>6.0</v>
      </c>
    </row>
    <row r="2161" ht="14.25" customHeight="1">
      <c r="A2161" s="70" t="s">
        <v>4447</v>
      </c>
      <c r="B2161" s="68">
        <v>4215.0</v>
      </c>
      <c r="C2161" s="69">
        <v>7.0</v>
      </c>
      <c r="D2161" s="69">
        <v>10.0</v>
      </c>
      <c r="E2161" s="70" t="s">
        <v>6122</v>
      </c>
      <c r="F2161" s="69">
        <v>211.0</v>
      </c>
      <c r="G2161" s="69">
        <v>177.0</v>
      </c>
      <c r="H2161" s="69">
        <v>12.0</v>
      </c>
    </row>
    <row r="2162" ht="14.25" customHeight="1">
      <c r="A2162" s="70" t="s">
        <v>4447</v>
      </c>
      <c r="B2162" s="68">
        <v>4215.0</v>
      </c>
      <c r="C2162" s="69">
        <v>7.0</v>
      </c>
      <c r="D2162" s="69">
        <v>20.0</v>
      </c>
      <c r="E2162" s="70" t="s">
        <v>3417</v>
      </c>
      <c r="F2162" s="69">
        <v>45.0</v>
      </c>
      <c r="G2162" s="69">
        <v>44.0</v>
      </c>
      <c r="H2162" s="69">
        <v>0.0</v>
      </c>
    </row>
    <row r="2163" ht="14.25" customHeight="1">
      <c r="A2163" s="70" t="s">
        <v>4447</v>
      </c>
      <c r="B2163" s="68">
        <v>4217.0</v>
      </c>
      <c r="C2163" s="69">
        <v>7.0</v>
      </c>
      <c r="D2163" s="69">
        <v>10.0</v>
      </c>
      <c r="E2163" s="70" t="s">
        <v>6123</v>
      </c>
      <c r="F2163" s="69">
        <v>73.0</v>
      </c>
      <c r="G2163" s="69">
        <v>43.0</v>
      </c>
      <c r="H2163" s="69">
        <v>8.0</v>
      </c>
    </row>
    <row r="2164" ht="14.25" customHeight="1">
      <c r="A2164" s="70" t="s">
        <v>4447</v>
      </c>
      <c r="B2164" s="68">
        <v>4217.0</v>
      </c>
      <c r="C2164" s="69">
        <v>7.0</v>
      </c>
      <c r="D2164" s="69">
        <v>20.0</v>
      </c>
      <c r="E2164" s="70" t="s">
        <v>6124</v>
      </c>
      <c r="F2164" s="69">
        <v>49.0</v>
      </c>
      <c r="G2164" s="69">
        <v>23.0</v>
      </c>
      <c r="H2164" s="69">
        <v>1.0</v>
      </c>
    </row>
    <row r="2165" ht="14.25" customHeight="1">
      <c r="A2165" s="70" t="s">
        <v>4447</v>
      </c>
      <c r="B2165" s="68">
        <v>4218.0</v>
      </c>
      <c r="C2165" s="69">
        <v>7.0</v>
      </c>
      <c r="D2165" s="69">
        <v>10.0</v>
      </c>
      <c r="E2165" s="70" t="s">
        <v>540</v>
      </c>
      <c r="F2165" s="69">
        <v>322.0</v>
      </c>
      <c r="G2165" s="69">
        <v>290.0</v>
      </c>
      <c r="H2165" s="69">
        <v>14.0</v>
      </c>
    </row>
    <row r="2166" ht="14.25" customHeight="1">
      <c r="A2166" s="70" t="s">
        <v>4447</v>
      </c>
      <c r="B2166" s="68">
        <v>4219.0</v>
      </c>
      <c r="C2166" s="69">
        <v>7.0</v>
      </c>
      <c r="D2166" s="69">
        <v>10.0</v>
      </c>
      <c r="E2166" s="70" t="s">
        <v>3420</v>
      </c>
      <c r="F2166" s="69">
        <v>373.0</v>
      </c>
      <c r="G2166" s="69">
        <v>298.0</v>
      </c>
      <c r="H2166" s="69">
        <v>31.0</v>
      </c>
    </row>
    <row r="2167" ht="14.25" customHeight="1">
      <c r="A2167" s="70" t="s">
        <v>4447</v>
      </c>
      <c r="B2167" s="68">
        <v>4220.0</v>
      </c>
      <c r="C2167" s="69">
        <v>7.0</v>
      </c>
      <c r="D2167" s="69">
        <v>10.0</v>
      </c>
      <c r="E2167" s="70" t="s">
        <v>542</v>
      </c>
      <c r="F2167" s="69">
        <v>314.0</v>
      </c>
      <c r="G2167" s="69">
        <v>49.0</v>
      </c>
      <c r="H2167" s="69">
        <v>15.0</v>
      </c>
    </row>
    <row r="2168" ht="14.25" customHeight="1">
      <c r="A2168" s="70" t="s">
        <v>4447</v>
      </c>
      <c r="B2168" s="68">
        <v>4221.0</v>
      </c>
      <c r="C2168" s="69">
        <v>7.0</v>
      </c>
      <c r="D2168" s="69">
        <v>10.0</v>
      </c>
      <c r="E2168" s="70" t="s">
        <v>3421</v>
      </c>
      <c r="F2168" s="69">
        <v>223.0</v>
      </c>
      <c r="G2168" s="69">
        <v>61.0</v>
      </c>
      <c r="H2168" s="69">
        <v>18.0</v>
      </c>
    </row>
    <row r="2169" ht="14.25" customHeight="1">
      <c r="A2169" s="70" t="s">
        <v>4447</v>
      </c>
      <c r="B2169" s="68">
        <v>4223.0</v>
      </c>
      <c r="C2169" s="69">
        <v>7.0</v>
      </c>
      <c r="D2169" s="69">
        <v>10.0</v>
      </c>
      <c r="E2169" s="70" t="s">
        <v>6125</v>
      </c>
      <c r="F2169" s="69">
        <v>226.0</v>
      </c>
      <c r="G2169" s="69">
        <v>197.0</v>
      </c>
      <c r="H2169" s="69">
        <v>0.0</v>
      </c>
    </row>
    <row r="2170" ht="14.25" customHeight="1">
      <c r="A2170" s="70" t="s">
        <v>4447</v>
      </c>
      <c r="B2170" s="68">
        <v>4224.0</v>
      </c>
      <c r="C2170" s="69">
        <v>7.0</v>
      </c>
      <c r="D2170" s="69">
        <v>10.0</v>
      </c>
      <c r="E2170" s="70" t="s">
        <v>6126</v>
      </c>
      <c r="F2170" s="69">
        <v>126.0</v>
      </c>
      <c r="G2170" s="69">
        <v>92.0</v>
      </c>
      <c r="H2170" s="69">
        <v>6.0</v>
      </c>
    </row>
    <row r="2171" ht="14.25" customHeight="1">
      <c r="A2171" s="70" t="s">
        <v>4447</v>
      </c>
      <c r="B2171" s="68">
        <v>4225.0</v>
      </c>
      <c r="C2171" s="69">
        <v>7.0</v>
      </c>
      <c r="D2171" s="69">
        <v>10.0</v>
      </c>
      <c r="E2171" s="70" t="s">
        <v>3424</v>
      </c>
      <c r="F2171" s="69">
        <v>427.0</v>
      </c>
      <c r="G2171" s="69">
        <v>334.0</v>
      </c>
      <c r="H2171" s="69">
        <v>3.0</v>
      </c>
    </row>
    <row r="2172" ht="14.25" customHeight="1">
      <c r="A2172" s="70" t="s">
        <v>4447</v>
      </c>
      <c r="B2172" s="68">
        <v>4226.0</v>
      </c>
      <c r="C2172" s="69">
        <v>7.0</v>
      </c>
      <c r="D2172" s="69">
        <v>10.0</v>
      </c>
      <c r="E2172" s="70" t="s">
        <v>547</v>
      </c>
      <c r="F2172" s="69">
        <v>102.0</v>
      </c>
      <c r="G2172" s="69">
        <v>81.0</v>
      </c>
      <c r="H2172" s="69">
        <v>5.0</v>
      </c>
    </row>
    <row r="2173" ht="14.25" customHeight="1">
      <c r="A2173" s="70" t="s">
        <v>4447</v>
      </c>
      <c r="B2173" s="68">
        <v>4227.0</v>
      </c>
      <c r="C2173" s="69">
        <v>7.0</v>
      </c>
      <c r="D2173" s="69">
        <v>10.0</v>
      </c>
      <c r="E2173" s="70" t="s">
        <v>548</v>
      </c>
      <c r="F2173" s="69">
        <v>191.0</v>
      </c>
      <c r="G2173" s="69">
        <v>54.0</v>
      </c>
      <c r="H2173" s="69">
        <v>12.0</v>
      </c>
    </row>
    <row r="2174" ht="14.25" customHeight="1">
      <c r="A2174" s="70" t="s">
        <v>4447</v>
      </c>
      <c r="B2174" s="68">
        <v>4227.0</v>
      </c>
      <c r="C2174" s="69">
        <v>7.0</v>
      </c>
      <c r="D2174" s="69">
        <v>30.0</v>
      </c>
      <c r="E2174" s="70" t="s">
        <v>3426</v>
      </c>
      <c r="F2174" s="69">
        <v>156.0</v>
      </c>
      <c r="G2174" s="69">
        <v>39.0</v>
      </c>
      <c r="H2174" s="69">
        <v>12.0</v>
      </c>
    </row>
    <row r="2175" ht="14.25" customHeight="1">
      <c r="A2175" s="70" t="s">
        <v>4447</v>
      </c>
      <c r="B2175" s="68">
        <v>4228.0</v>
      </c>
      <c r="C2175" s="69">
        <v>7.0</v>
      </c>
      <c r="D2175" s="69">
        <v>10.0</v>
      </c>
      <c r="E2175" s="70" t="s">
        <v>549</v>
      </c>
      <c r="F2175" s="69">
        <v>564.0</v>
      </c>
      <c r="G2175" s="69">
        <v>60.0</v>
      </c>
      <c r="H2175" s="69">
        <v>10.0</v>
      </c>
    </row>
    <row r="2176" ht="14.25" customHeight="1">
      <c r="A2176" s="70" t="s">
        <v>4447</v>
      </c>
      <c r="B2176" s="68">
        <v>4229.0</v>
      </c>
      <c r="C2176" s="69">
        <v>7.0</v>
      </c>
      <c r="D2176" s="69">
        <v>10.0</v>
      </c>
      <c r="E2176" s="70" t="s">
        <v>550</v>
      </c>
      <c r="F2176" s="69">
        <v>111.0</v>
      </c>
      <c r="G2176" s="69">
        <v>11.0</v>
      </c>
      <c r="H2176" s="69">
        <v>0.0</v>
      </c>
    </row>
    <row r="2177" ht="14.25" customHeight="1">
      <c r="A2177" s="70" t="s">
        <v>4447</v>
      </c>
      <c r="B2177" s="68">
        <v>4230.0</v>
      </c>
      <c r="C2177" s="69">
        <v>7.0</v>
      </c>
      <c r="D2177" s="69">
        <v>10.0</v>
      </c>
      <c r="E2177" s="70" t="s">
        <v>6127</v>
      </c>
      <c r="F2177" s="69">
        <v>203.0</v>
      </c>
      <c r="G2177" s="69">
        <v>156.0</v>
      </c>
      <c r="H2177" s="69">
        <v>6.0</v>
      </c>
    </row>
    <row r="2178" ht="14.25" customHeight="1">
      <c r="A2178" s="70" t="s">
        <v>4447</v>
      </c>
      <c r="B2178" s="68">
        <v>4231.0</v>
      </c>
      <c r="C2178" s="69">
        <v>7.0</v>
      </c>
      <c r="D2178" s="69">
        <v>10.0</v>
      </c>
      <c r="E2178" s="70" t="s">
        <v>6128</v>
      </c>
      <c r="F2178" s="69">
        <v>197.0</v>
      </c>
      <c r="G2178" s="69">
        <v>193.0</v>
      </c>
      <c r="H2178" s="69">
        <v>1.0</v>
      </c>
    </row>
    <row r="2179" ht="14.25" customHeight="1">
      <c r="A2179" s="70" t="s">
        <v>4447</v>
      </c>
      <c r="B2179" s="68">
        <v>4231.0</v>
      </c>
      <c r="C2179" s="69">
        <v>7.0</v>
      </c>
      <c r="D2179" s="69">
        <v>20.0</v>
      </c>
      <c r="E2179" s="70" t="s">
        <v>6129</v>
      </c>
      <c r="F2179" s="69">
        <v>182.0</v>
      </c>
      <c r="G2179" s="69">
        <v>180.0</v>
      </c>
      <c r="H2179" s="69">
        <v>1.0</v>
      </c>
    </row>
    <row r="2180" ht="14.25" customHeight="1">
      <c r="A2180" s="70" t="s">
        <v>4447</v>
      </c>
      <c r="B2180" s="68">
        <v>4231.0</v>
      </c>
      <c r="C2180" s="69">
        <v>7.0</v>
      </c>
      <c r="D2180" s="69">
        <v>30.0</v>
      </c>
      <c r="E2180" s="70" t="s">
        <v>6130</v>
      </c>
      <c r="F2180" s="69">
        <v>125.0</v>
      </c>
      <c r="G2180" s="69">
        <v>123.0</v>
      </c>
      <c r="H2180" s="69">
        <v>0.0</v>
      </c>
    </row>
    <row r="2181" ht="14.25" customHeight="1">
      <c r="A2181" s="70" t="s">
        <v>4447</v>
      </c>
      <c r="B2181" s="68">
        <v>4232.0</v>
      </c>
      <c r="C2181" s="69">
        <v>7.0</v>
      </c>
      <c r="D2181" s="69">
        <v>10.0</v>
      </c>
      <c r="E2181" s="70" t="s">
        <v>3431</v>
      </c>
      <c r="F2181" s="69">
        <v>157.0</v>
      </c>
      <c r="G2181" s="69">
        <v>111.0</v>
      </c>
      <c r="H2181" s="69">
        <v>14.0</v>
      </c>
    </row>
    <row r="2182" ht="14.25" customHeight="1">
      <c r="A2182" s="70" t="s">
        <v>4447</v>
      </c>
      <c r="B2182" s="68">
        <v>4233.0</v>
      </c>
      <c r="C2182" s="69">
        <v>7.0</v>
      </c>
      <c r="D2182" s="69">
        <v>10.0</v>
      </c>
      <c r="E2182" s="70" t="s">
        <v>553</v>
      </c>
      <c r="F2182" s="69">
        <v>90.0</v>
      </c>
      <c r="G2182" s="69">
        <v>32.0</v>
      </c>
      <c r="H2182" s="69">
        <v>11.0</v>
      </c>
    </row>
    <row r="2183" ht="14.25" customHeight="1">
      <c r="A2183" s="70" t="s">
        <v>4447</v>
      </c>
      <c r="B2183" s="68">
        <v>4233.0</v>
      </c>
      <c r="C2183" s="69">
        <v>7.0</v>
      </c>
      <c r="D2183" s="69">
        <v>20.0</v>
      </c>
      <c r="E2183" s="70" t="s">
        <v>3432</v>
      </c>
      <c r="F2183" s="69">
        <v>43.0</v>
      </c>
      <c r="G2183" s="69">
        <v>14.0</v>
      </c>
      <c r="H2183" s="69">
        <v>2.0</v>
      </c>
    </row>
    <row r="2184" ht="14.25" customHeight="1">
      <c r="A2184" s="70" t="s">
        <v>4447</v>
      </c>
      <c r="B2184" s="68">
        <v>4237.0</v>
      </c>
      <c r="C2184" s="69">
        <v>7.0</v>
      </c>
      <c r="D2184" s="69">
        <v>10.0</v>
      </c>
      <c r="E2184" s="70" t="s">
        <v>3433</v>
      </c>
      <c r="F2184" s="69">
        <v>107.0</v>
      </c>
      <c r="G2184" s="69">
        <v>82.0</v>
      </c>
      <c r="H2184" s="69">
        <v>10.0</v>
      </c>
    </row>
    <row r="2185" ht="14.25" customHeight="1">
      <c r="A2185" s="70" t="s">
        <v>4447</v>
      </c>
      <c r="B2185" s="68">
        <v>4238.0</v>
      </c>
      <c r="C2185" s="69">
        <v>7.0</v>
      </c>
      <c r="D2185" s="69">
        <v>10.0</v>
      </c>
      <c r="E2185" s="70" t="s">
        <v>555</v>
      </c>
      <c r="F2185" s="69">
        <v>112.0</v>
      </c>
      <c r="G2185" s="69">
        <v>33.0</v>
      </c>
      <c r="H2185" s="69">
        <v>8.0</v>
      </c>
    </row>
    <row r="2186" ht="14.25" customHeight="1">
      <c r="A2186" s="70" t="s">
        <v>4447</v>
      </c>
      <c r="B2186" s="68">
        <v>4239.0</v>
      </c>
      <c r="C2186" s="69">
        <v>7.0</v>
      </c>
      <c r="D2186" s="69">
        <v>10.0</v>
      </c>
      <c r="E2186" s="70" t="s">
        <v>1974</v>
      </c>
      <c r="F2186" s="69">
        <v>139.0</v>
      </c>
      <c r="G2186" s="69">
        <v>133.0</v>
      </c>
      <c r="H2186" s="69">
        <v>4.0</v>
      </c>
    </row>
    <row r="2187" ht="14.25" customHeight="1">
      <c r="A2187" s="70" t="s">
        <v>4447</v>
      </c>
      <c r="B2187" s="68">
        <v>4240.0</v>
      </c>
      <c r="C2187" s="69">
        <v>7.0</v>
      </c>
      <c r="D2187" s="69">
        <v>10.0</v>
      </c>
      <c r="E2187" s="70" t="s">
        <v>3434</v>
      </c>
      <c r="F2187" s="69">
        <v>373.0</v>
      </c>
      <c r="G2187" s="69">
        <v>364.0</v>
      </c>
      <c r="H2187" s="69">
        <v>5.0</v>
      </c>
    </row>
    <row r="2188" ht="14.25" customHeight="1">
      <c r="A2188" s="70" t="s">
        <v>4447</v>
      </c>
      <c r="B2188" s="68">
        <v>4243.0</v>
      </c>
      <c r="C2188" s="69">
        <v>7.0</v>
      </c>
      <c r="D2188" s="69">
        <v>10.0</v>
      </c>
      <c r="E2188" s="70" t="s">
        <v>558</v>
      </c>
      <c r="F2188" s="69">
        <v>212.0</v>
      </c>
      <c r="G2188" s="69">
        <v>139.0</v>
      </c>
      <c r="H2188" s="69">
        <v>25.0</v>
      </c>
    </row>
    <row r="2189" ht="14.25" customHeight="1">
      <c r="A2189" s="70" t="s">
        <v>4447</v>
      </c>
      <c r="B2189" s="68">
        <v>4243.0</v>
      </c>
      <c r="C2189" s="69">
        <v>7.0</v>
      </c>
      <c r="D2189" s="69">
        <v>20.0</v>
      </c>
      <c r="E2189" s="70" t="s">
        <v>3435</v>
      </c>
      <c r="F2189" s="69">
        <v>28.0</v>
      </c>
      <c r="G2189" s="69">
        <v>21.0</v>
      </c>
      <c r="H2189" s="69">
        <v>4.0</v>
      </c>
    </row>
    <row r="2190" ht="14.25" customHeight="1">
      <c r="A2190" s="70" t="s">
        <v>4447</v>
      </c>
      <c r="B2190" s="68">
        <v>4244.0</v>
      </c>
      <c r="C2190" s="69">
        <v>7.0</v>
      </c>
      <c r="D2190" s="69">
        <v>10.0</v>
      </c>
      <c r="E2190" s="70" t="s">
        <v>6131</v>
      </c>
      <c r="F2190" s="69">
        <v>237.0</v>
      </c>
      <c r="G2190" s="69">
        <v>78.0</v>
      </c>
      <c r="H2190" s="69">
        <v>17.0</v>
      </c>
    </row>
    <row r="2191" ht="14.25" customHeight="1">
      <c r="A2191" s="70" t="s">
        <v>4447</v>
      </c>
      <c r="B2191" s="68">
        <v>4244.0</v>
      </c>
      <c r="C2191" s="69">
        <v>7.0</v>
      </c>
      <c r="D2191" s="69">
        <v>20.0</v>
      </c>
      <c r="E2191" s="70" t="s">
        <v>6132</v>
      </c>
      <c r="F2191" s="69">
        <v>39.0</v>
      </c>
      <c r="G2191" s="69">
        <v>8.0</v>
      </c>
      <c r="H2191" s="69">
        <v>1.0</v>
      </c>
    </row>
    <row r="2192" ht="14.25" customHeight="1">
      <c r="A2192" s="70" t="s">
        <v>4447</v>
      </c>
      <c r="B2192" s="68">
        <v>4250.0</v>
      </c>
      <c r="C2192" s="69">
        <v>7.0</v>
      </c>
      <c r="D2192" s="69">
        <v>10.0</v>
      </c>
      <c r="E2192" s="70" t="s">
        <v>6133</v>
      </c>
      <c r="F2192" s="69">
        <v>640.0</v>
      </c>
      <c r="G2192" s="69">
        <v>387.0</v>
      </c>
      <c r="H2192" s="69">
        <v>0.0</v>
      </c>
    </row>
    <row r="2193" ht="14.25" customHeight="1">
      <c r="A2193" s="70" t="s">
        <v>4447</v>
      </c>
      <c r="B2193" s="68">
        <v>4253.0</v>
      </c>
      <c r="C2193" s="69">
        <v>7.0</v>
      </c>
      <c r="D2193" s="69">
        <v>10.0</v>
      </c>
      <c r="E2193" s="70" t="s">
        <v>3439</v>
      </c>
      <c r="F2193" s="69">
        <v>147.0</v>
      </c>
      <c r="G2193" s="69">
        <v>26.0</v>
      </c>
      <c r="H2193" s="69">
        <v>17.0</v>
      </c>
    </row>
    <row r="2194" ht="14.25" customHeight="1">
      <c r="A2194" s="70" t="s">
        <v>4447</v>
      </c>
      <c r="B2194" s="68">
        <v>4254.0</v>
      </c>
      <c r="C2194" s="69">
        <v>7.0</v>
      </c>
      <c r="D2194" s="69">
        <v>10.0</v>
      </c>
      <c r="E2194" s="70" t="s">
        <v>562</v>
      </c>
      <c r="F2194" s="69">
        <v>201.0</v>
      </c>
      <c r="G2194" s="69">
        <v>11.0</v>
      </c>
      <c r="H2194" s="69">
        <v>0.0</v>
      </c>
    </row>
    <row r="2195" ht="14.25" customHeight="1">
      <c r="A2195" s="70" t="s">
        <v>4447</v>
      </c>
      <c r="B2195" s="68">
        <v>4255.0</v>
      </c>
      <c r="C2195" s="69">
        <v>7.0</v>
      </c>
      <c r="D2195" s="69">
        <v>10.0</v>
      </c>
      <c r="E2195" s="70" t="s">
        <v>1988</v>
      </c>
      <c r="F2195" s="69">
        <v>239.0</v>
      </c>
      <c r="G2195" s="69">
        <v>225.0</v>
      </c>
      <c r="H2195" s="69">
        <v>4.0</v>
      </c>
    </row>
    <row r="2196" ht="14.25" customHeight="1">
      <c r="A2196" s="70" t="s">
        <v>4447</v>
      </c>
      <c r="B2196" s="68">
        <v>4258.0</v>
      </c>
      <c r="C2196" s="69">
        <v>7.0</v>
      </c>
      <c r="D2196" s="69">
        <v>10.0</v>
      </c>
      <c r="E2196" s="70" t="s">
        <v>564</v>
      </c>
      <c r="F2196" s="69">
        <v>83.0</v>
      </c>
      <c r="G2196" s="69">
        <v>72.0</v>
      </c>
      <c r="H2196" s="69">
        <v>4.0</v>
      </c>
    </row>
    <row r="2197" ht="14.25" customHeight="1">
      <c r="A2197" s="70" t="s">
        <v>4447</v>
      </c>
      <c r="B2197" s="68">
        <v>4258.0</v>
      </c>
      <c r="C2197" s="69">
        <v>7.0</v>
      </c>
      <c r="D2197" s="69">
        <v>20.0</v>
      </c>
      <c r="E2197" s="70" t="s">
        <v>3441</v>
      </c>
      <c r="F2197" s="69">
        <v>10.0</v>
      </c>
      <c r="G2197" s="69">
        <v>4.0</v>
      </c>
      <c r="H2197" s="69">
        <v>1.0</v>
      </c>
    </row>
    <row r="2198" ht="14.25" customHeight="1">
      <c r="A2198" s="70" t="s">
        <v>4447</v>
      </c>
      <c r="B2198" s="68">
        <v>4261.0</v>
      </c>
      <c r="C2198" s="69">
        <v>7.0</v>
      </c>
      <c r="D2198" s="69">
        <v>10.0</v>
      </c>
      <c r="E2198" s="70" t="s">
        <v>3442</v>
      </c>
      <c r="F2198" s="69">
        <v>218.0</v>
      </c>
      <c r="G2198" s="69">
        <v>200.0</v>
      </c>
      <c r="H2198" s="69">
        <v>2.0</v>
      </c>
    </row>
    <row r="2199" ht="14.25" customHeight="1">
      <c r="A2199" s="70" t="s">
        <v>4447</v>
      </c>
      <c r="B2199" s="68">
        <v>4261.0</v>
      </c>
      <c r="C2199" s="69">
        <v>7.0</v>
      </c>
      <c r="D2199" s="69">
        <v>20.0</v>
      </c>
      <c r="E2199" s="70" t="s">
        <v>3443</v>
      </c>
      <c r="F2199" s="69">
        <v>63.0</v>
      </c>
      <c r="G2199" s="69">
        <v>58.0</v>
      </c>
      <c r="H2199" s="69">
        <v>0.0</v>
      </c>
    </row>
    <row r="2200" ht="14.25" customHeight="1">
      <c r="A2200" s="70" t="s">
        <v>4447</v>
      </c>
      <c r="B2200" s="68">
        <v>4263.0</v>
      </c>
      <c r="C2200" s="69">
        <v>7.0</v>
      </c>
      <c r="D2200" s="69">
        <v>10.0</v>
      </c>
      <c r="E2200" s="70" t="s">
        <v>566</v>
      </c>
      <c r="F2200" s="69">
        <v>52.0</v>
      </c>
      <c r="G2200" s="69">
        <v>40.0</v>
      </c>
      <c r="H2200" s="69">
        <v>6.0</v>
      </c>
    </row>
    <row r="2201" ht="14.25" customHeight="1">
      <c r="A2201" s="70" t="s">
        <v>4447</v>
      </c>
      <c r="B2201" s="68">
        <v>4264.0</v>
      </c>
      <c r="C2201" s="69">
        <v>7.0</v>
      </c>
      <c r="D2201" s="69">
        <v>10.0</v>
      </c>
      <c r="E2201" s="70" t="s">
        <v>6134</v>
      </c>
      <c r="F2201" s="69">
        <v>221.0</v>
      </c>
      <c r="G2201" s="69">
        <v>217.0</v>
      </c>
      <c r="H2201" s="69">
        <v>3.0</v>
      </c>
    </row>
    <row r="2202" ht="14.25" customHeight="1">
      <c r="A2202" s="70" t="s">
        <v>4447</v>
      </c>
      <c r="B2202" s="68">
        <v>4265.0</v>
      </c>
      <c r="C2202" s="69">
        <v>7.0</v>
      </c>
      <c r="D2202" s="69">
        <v>10.0</v>
      </c>
      <c r="E2202" s="70" t="s">
        <v>3444</v>
      </c>
      <c r="F2202" s="69">
        <v>10.0</v>
      </c>
      <c r="G2202" s="69">
        <v>4.0</v>
      </c>
      <c r="H2202" s="69">
        <v>1.0</v>
      </c>
    </row>
    <row r="2203" ht="14.25" customHeight="1">
      <c r="A2203" s="70" t="s">
        <v>4447</v>
      </c>
      <c r="B2203" s="68">
        <v>4265.0</v>
      </c>
      <c r="C2203" s="69">
        <v>7.0</v>
      </c>
      <c r="D2203" s="69">
        <v>20.0</v>
      </c>
      <c r="E2203" s="70" t="s">
        <v>6135</v>
      </c>
      <c r="F2203" s="69">
        <v>11.0</v>
      </c>
      <c r="G2203" s="69">
        <v>3.0</v>
      </c>
      <c r="H2203" s="69">
        <v>0.0</v>
      </c>
    </row>
    <row r="2204" ht="14.25" customHeight="1">
      <c r="A2204" s="70" t="s">
        <v>4447</v>
      </c>
      <c r="B2204" s="68">
        <v>4265.0</v>
      </c>
      <c r="C2204" s="69">
        <v>7.0</v>
      </c>
      <c r="D2204" s="69">
        <v>30.0</v>
      </c>
      <c r="E2204" s="70" t="s">
        <v>3446</v>
      </c>
      <c r="F2204" s="69">
        <v>5.0</v>
      </c>
      <c r="G2204" s="69">
        <v>5.0</v>
      </c>
      <c r="H2204" s="69">
        <v>0.0</v>
      </c>
    </row>
    <row r="2205" ht="14.25" customHeight="1">
      <c r="A2205" s="70" t="s">
        <v>4447</v>
      </c>
      <c r="B2205" s="68">
        <v>4266.0</v>
      </c>
      <c r="C2205" s="69">
        <v>7.0</v>
      </c>
      <c r="D2205" s="69">
        <v>10.0</v>
      </c>
      <c r="E2205" s="70" t="s">
        <v>569</v>
      </c>
      <c r="F2205" s="69">
        <v>85.0</v>
      </c>
      <c r="G2205" s="69">
        <v>6.0</v>
      </c>
      <c r="H2205" s="69">
        <v>9.0</v>
      </c>
    </row>
    <row r="2206" ht="14.25" customHeight="1">
      <c r="A2206" s="70" t="s">
        <v>4447</v>
      </c>
      <c r="B2206" s="68">
        <v>4267.0</v>
      </c>
      <c r="C2206" s="69">
        <v>7.0</v>
      </c>
      <c r="D2206" s="69">
        <v>10.0</v>
      </c>
      <c r="E2206" s="70" t="s">
        <v>3447</v>
      </c>
      <c r="F2206" s="69">
        <v>85.0</v>
      </c>
      <c r="G2206" s="69">
        <v>78.0</v>
      </c>
      <c r="H2206" s="69">
        <v>3.0</v>
      </c>
    </row>
    <row r="2207" ht="14.25" customHeight="1">
      <c r="A2207" s="70" t="s">
        <v>4447</v>
      </c>
      <c r="B2207" s="68">
        <v>4268.0</v>
      </c>
      <c r="C2207" s="69">
        <v>7.0</v>
      </c>
      <c r="D2207" s="69">
        <v>10.0</v>
      </c>
      <c r="E2207" s="70" t="s">
        <v>6136</v>
      </c>
      <c r="F2207" s="69">
        <v>78.0</v>
      </c>
      <c r="G2207" s="69">
        <v>12.0</v>
      </c>
      <c r="H2207" s="69">
        <v>6.0</v>
      </c>
    </row>
    <row r="2208" ht="14.25" customHeight="1">
      <c r="A2208" s="70" t="s">
        <v>4447</v>
      </c>
      <c r="B2208" s="68">
        <v>4269.0</v>
      </c>
      <c r="C2208" s="69">
        <v>7.0</v>
      </c>
      <c r="D2208" s="69">
        <v>10.0</v>
      </c>
      <c r="E2208" s="70" t="s">
        <v>3450</v>
      </c>
      <c r="F2208" s="69">
        <v>67.0</v>
      </c>
      <c r="G2208" s="69">
        <v>57.0</v>
      </c>
      <c r="H2208" s="69">
        <v>8.0</v>
      </c>
    </row>
    <row r="2209" ht="14.25" customHeight="1">
      <c r="A2209" s="70" t="s">
        <v>4447</v>
      </c>
      <c r="B2209" s="68">
        <v>4271.0</v>
      </c>
      <c r="C2209" s="69">
        <v>7.0</v>
      </c>
      <c r="D2209" s="69">
        <v>10.0</v>
      </c>
      <c r="E2209" s="70" t="s">
        <v>6137</v>
      </c>
      <c r="F2209" s="69">
        <v>104.0</v>
      </c>
      <c r="G2209" s="69">
        <v>35.0</v>
      </c>
      <c r="H2209" s="69">
        <v>18.0</v>
      </c>
    </row>
    <row r="2210" ht="14.25" customHeight="1">
      <c r="A2210" s="70" t="s">
        <v>4447</v>
      </c>
      <c r="B2210" s="68">
        <v>4273.0</v>
      </c>
      <c r="C2210" s="69">
        <v>7.0</v>
      </c>
      <c r="D2210" s="69">
        <v>10.0</v>
      </c>
      <c r="E2210" s="70" t="s">
        <v>574</v>
      </c>
      <c r="F2210" s="69">
        <v>110.0</v>
      </c>
      <c r="G2210" s="69">
        <v>11.0</v>
      </c>
      <c r="H2210" s="69">
        <v>3.0</v>
      </c>
    </row>
    <row r="2211" ht="14.25" customHeight="1">
      <c r="A2211" s="70" t="s">
        <v>4447</v>
      </c>
      <c r="B2211" s="68">
        <v>4275.0</v>
      </c>
      <c r="C2211" s="69">
        <v>7.0</v>
      </c>
      <c r="D2211" s="69">
        <v>10.0</v>
      </c>
      <c r="E2211" s="70" t="s">
        <v>575</v>
      </c>
      <c r="F2211" s="69">
        <v>206.0</v>
      </c>
      <c r="G2211" s="69">
        <v>28.0</v>
      </c>
      <c r="H2211" s="69">
        <v>5.0</v>
      </c>
    </row>
    <row r="2212" ht="14.25" customHeight="1">
      <c r="A2212" s="70" t="s">
        <v>4447</v>
      </c>
      <c r="B2212" s="68">
        <v>4276.0</v>
      </c>
      <c r="C2212" s="69">
        <v>7.0</v>
      </c>
      <c r="D2212" s="69">
        <v>10.0</v>
      </c>
      <c r="E2212" s="70" t="s">
        <v>576</v>
      </c>
      <c r="F2212" s="69">
        <v>26.0</v>
      </c>
      <c r="G2212" s="69">
        <v>3.0</v>
      </c>
      <c r="H2212" s="69">
        <v>0.0</v>
      </c>
    </row>
    <row r="2213" ht="14.25" customHeight="1">
      <c r="A2213" s="70" t="s">
        <v>4447</v>
      </c>
      <c r="B2213" s="68">
        <v>4277.0</v>
      </c>
      <c r="C2213" s="69">
        <v>7.0</v>
      </c>
      <c r="D2213" s="69">
        <v>20.0</v>
      </c>
      <c r="E2213" s="70" t="s">
        <v>3453</v>
      </c>
      <c r="F2213" s="69">
        <v>24.0</v>
      </c>
      <c r="G2213" s="69">
        <v>22.0</v>
      </c>
      <c r="H2213" s="69">
        <v>1.0</v>
      </c>
    </row>
    <row r="2214" ht="14.25" customHeight="1">
      <c r="A2214" s="70" t="s">
        <v>4447</v>
      </c>
      <c r="B2214" s="68">
        <v>4282.0</v>
      </c>
      <c r="C2214" s="69">
        <v>7.0</v>
      </c>
      <c r="D2214" s="69">
        <v>10.0</v>
      </c>
      <c r="E2214" s="70" t="s">
        <v>578</v>
      </c>
      <c r="F2214" s="69">
        <v>44.0</v>
      </c>
      <c r="G2214" s="69">
        <v>24.0</v>
      </c>
      <c r="H2214" s="69">
        <v>11.0</v>
      </c>
    </row>
    <row r="2215" ht="14.25" customHeight="1">
      <c r="A2215" s="70" t="s">
        <v>4447</v>
      </c>
      <c r="B2215" s="68">
        <v>6004.0</v>
      </c>
      <c r="C2215" s="69">
        <v>61.0</v>
      </c>
      <c r="D2215" s="69">
        <v>20.0</v>
      </c>
      <c r="E2215" s="70" t="s">
        <v>6138</v>
      </c>
      <c r="F2215" s="69">
        <v>94.0</v>
      </c>
      <c r="G2215" s="69">
        <v>43.0</v>
      </c>
      <c r="H2215" s="69">
        <v>21.0</v>
      </c>
    </row>
    <row r="2216" ht="14.25" customHeight="1">
      <c r="A2216" s="70" t="s">
        <v>4447</v>
      </c>
      <c r="B2216" s="68">
        <v>6004.0</v>
      </c>
      <c r="C2216" s="69">
        <v>61.0</v>
      </c>
      <c r="D2216" s="69">
        <v>40.0</v>
      </c>
      <c r="E2216" s="70" t="s">
        <v>3455</v>
      </c>
      <c r="F2216" s="69">
        <v>12.0</v>
      </c>
      <c r="G2216" s="69">
        <v>10.0</v>
      </c>
      <c r="H2216" s="69">
        <v>0.0</v>
      </c>
    </row>
    <row r="2217" ht="14.25" customHeight="1">
      <c r="A2217" s="70" t="s">
        <v>4447</v>
      </c>
      <c r="B2217" s="68">
        <v>6004.0</v>
      </c>
      <c r="C2217" s="69">
        <v>61.0</v>
      </c>
      <c r="D2217" s="69">
        <v>50.0</v>
      </c>
      <c r="E2217" s="70" t="s">
        <v>3456</v>
      </c>
      <c r="F2217" s="69">
        <v>5.0</v>
      </c>
      <c r="G2217" s="69">
        <v>3.0</v>
      </c>
      <c r="H2217" s="69">
        <v>0.0</v>
      </c>
    </row>
    <row r="2218" ht="14.25" customHeight="1">
      <c r="A2218" s="70" t="s">
        <v>4447</v>
      </c>
      <c r="B2218" s="68">
        <v>6004.0</v>
      </c>
      <c r="C2218" s="69">
        <v>61.0</v>
      </c>
      <c r="D2218" s="69">
        <v>60.0</v>
      </c>
      <c r="E2218" s="70" t="s">
        <v>6139</v>
      </c>
      <c r="F2218" s="69">
        <v>20.0</v>
      </c>
      <c r="G2218" s="69">
        <v>20.0</v>
      </c>
      <c r="H2218" s="69">
        <v>0.0</v>
      </c>
    </row>
    <row r="2219" ht="14.25" customHeight="1">
      <c r="A2219" s="70" t="s">
        <v>4447</v>
      </c>
      <c r="B2219" s="68">
        <v>6004.0</v>
      </c>
      <c r="C2219" s="69">
        <v>61.0</v>
      </c>
      <c r="D2219" s="69">
        <v>70.0</v>
      </c>
      <c r="E2219" s="70" t="s">
        <v>4686</v>
      </c>
      <c r="F2219" s="69">
        <v>60.0</v>
      </c>
      <c r="G2219" s="69">
        <v>18.0</v>
      </c>
      <c r="H2219" s="69">
        <v>0.0</v>
      </c>
    </row>
    <row r="2220" ht="14.25" customHeight="1">
      <c r="A2220" s="70" t="s">
        <v>4447</v>
      </c>
      <c r="B2220" s="68">
        <v>6009.0</v>
      </c>
      <c r="C2220" s="69">
        <v>61.0</v>
      </c>
      <c r="D2220" s="69">
        <v>40.0</v>
      </c>
      <c r="E2220" s="70" t="s">
        <v>6140</v>
      </c>
      <c r="F2220" s="69">
        <v>20.0</v>
      </c>
      <c r="G2220" s="69">
        <v>7.0</v>
      </c>
      <c r="H2220" s="69">
        <v>2.0</v>
      </c>
    </row>
    <row r="2221" ht="14.25" customHeight="1">
      <c r="A2221" s="70" t="s">
        <v>4447</v>
      </c>
      <c r="B2221" s="68">
        <v>6009.0</v>
      </c>
      <c r="C2221" s="69">
        <v>61.0</v>
      </c>
      <c r="D2221" s="69">
        <v>50.0</v>
      </c>
      <c r="E2221" s="70" t="s">
        <v>6141</v>
      </c>
      <c r="F2221" s="69">
        <v>6.0</v>
      </c>
      <c r="G2221" s="69">
        <v>0.0</v>
      </c>
      <c r="H2221" s="69">
        <v>1.0</v>
      </c>
    </row>
    <row r="2222" ht="14.25" customHeight="1">
      <c r="A2222" s="70" t="s">
        <v>4447</v>
      </c>
      <c r="B2222" s="68">
        <v>6009.0</v>
      </c>
      <c r="C2222" s="69">
        <v>61.0</v>
      </c>
      <c r="D2222" s="69">
        <v>60.0</v>
      </c>
      <c r="E2222" s="70" t="s">
        <v>3460</v>
      </c>
      <c r="F2222" s="69">
        <v>12.0</v>
      </c>
      <c r="G2222" s="69">
        <v>1.0</v>
      </c>
      <c r="H2222" s="69">
        <v>1.0</v>
      </c>
    </row>
    <row r="2223" ht="14.25" customHeight="1">
      <c r="A2223" s="70" t="s">
        <v>4447</v>
      </c>
      <c r="B2223" s="68">
        <v>6009.0</v>
      </c>
      <c r="C2223" s="69">
        <v>61.0</v>
      </c>
      <c r="D2223" s="69">
        <v>70.0</v>
      </c>
      <c r="E2223" s="70" t="s">
        <v>3461</v>
      </c>
      <c r="F2223" s="69">
        <v>28.0</v>
      </c>
      <c r="G2223" s="69">
        <v>7.0</v>
      </c>
      <c r="H2223" s="69">
        <v>0.0</v>
      </c>
    </row>
    <row r="2224" ht="14.25" customHeight="1">
      <c r="A2224" s="70" t="s">
        <v>4447</v>
      </c>
      <c r="B2224" s="68">
        <v>6009.0</v>
      </c>
      <c r="C2224" s="69">
        <v>61.0</v>
      </c>
      <c r="D2224" s="69">
        <v>80.0</v>
      </c>
      <c r="E2224" s="70" t="s">
        <v>3462</v>
      </c>
      <c r="F2224" s="69">
        <v>21.0</v>
      </c>
      <c r="G2224" s="69">
        <v>7.0</v>
      </c>
      <c r="H2224" s="69">
        <v>3.0</v>
      </c>
    </row>
    <row r="2225" ht="14.25" customHeight="1">
      <c r="A2225" s="70" t="s">
        <v>4447</v>
      </c>
      <c r="B2225" s="68">
        <v>6012.0</v>
      </c>
      <c r="C2225" s="69">
        <v>61.0</v>
      </c>
      <c r="D2225" s="69">
        <v>10.0</v>
      </c>
      <c r="E2225" s="70" t="s">
        <v>6142</v>
      </c>
      <c r="F2225" s="69">
        <v>57.0</v>
      </c>
      <c r="G2225" s="69">
        <v>18.0</v>
      </c>
      <c r="H2225" s="69">
        <v>3.0</v>
      </c>
    </row>
    <row r="2226" ht="14.25" customHeight="1">
      <c r="A2226" s="70" t="s">
        <v>4447</v>
      </c>
      <c r="B2226" s="68">
        <v>6012.0</v>
      </c>
      <c r="C2226" s="69">
        <v>61.0</v>
      </c>
      <c r="D2226" s="69">
        <v>20.0</v>
      </c>
      <c r="E2226" s="70" t="s">
        <v>6143</v>
      </c>
      <c r="F2226" s="69">
        <v>69.0</v>
      </c>
      <c r="G2226" s="69">
        <v>33.0</v>
      </c>
      <c r="H2226" s="69">
        <v>5.0</v>
      </c>
    </row>
    <row r="2227" ht="14.25" customHeight="1">
      <c r="A2227" s="70" t="s">
        <v>4447</v>
      </c>
      <c r="B2227" s="68">
        <v>6012.0</v>
      </c>
      <c r="C2227" s="69">
        <v>61.0</v>
      </c>
      <c r="D2227" s="69">
        <v>30.0</v>
      </c>
      <c r="E2227" s="70" t="s">
        <v>6144</v>
      </c>
      <c r="F2227" s="69">
        <v>36.0</v>
      </c>
      <c r="G2227" s="69">
        <v>21.0</v>
      </c>
      <c r="H2227" s="69">
        <v>7.0</v>
      </c>
    </row>
    <row r="2228" ht="14.25" customHeight="1">
      <c r="A2228" s="70" t="s">
        <v>4447</v>
      </c>
      <c r="B2228" s="68">
        <v>6012.0</v>
      </c>
      <c r="C2228" s="69">
        <v>61.0</v>
      </c>
      <c r="D2228" s="69">
        <v>60.0</v>
      </c>
      <c r="E2228" s="70" t="s">
        <v>6145</v>
      </c>
      <c r="F2228" s="69">
        <v>11.0</v>
      </c>
      <c r="G2228" s="69">
        <v>1.0</v>
      </c>
      <c r="H2228" s="69">
        <v>2.0</v>
      </c>
    </row>
    <row r="2229" ht="14.25" customHeight="1">
      <c r="A2229" s="70" t="s">
        <v>4447</v>
      </c>
      <c r="B2229" s="68">
        <v>6013.0</v>
      </c>
      <c r="C2229" s="69">
        <v>61.0</v>
      </c>
      <c r="D2229" s="69">
        <v>2.0</v>
      </c>
      <c r="E2229" s="70" t="s">
        <v>6146</v>
      </c>
      <c r="F2229" s="69">
        <v>10.0</v>
      </c>
      <c r="G2229" s="69">
        <v>5.0</v>
      </c>
      <c r="H2229" s="69">
        <v>0.0</v>
      </c>
    </row>
    <row r="2230" ht="14.25" customHeight="1">
      <c r="A2230" s="70" t="s">
        <v>4447</v>
      </c>
      <c r="B2230" s="68">
        <v>6013.0</v>
      </c>
      <c r="C2230" s="69">
        <v>61.0</v>
      </c>
      <c r="D2230" s="69">
        <v>15.0</v>
      </c>
      <c r="E2230" s="70" t="s">
        <v>6147</v>
      </c>
      <c r="F2230" s="69">
        <v>8.0</v>
      </c>
      <c r="G2230" s="69">
        <v>8.0</v>
      </c>
      <c r="H2230" s="69">
        <v>0.0</v>
      </c>
    </row>
    <row r="2231" ht="14.25" customHeight="1">
      <c r="A2231" s="70" t="s">
        <v>4447</v>
      </c>
      <c r="B2231" s="68">
        <v>6013.0</v>
      </c>
      <c r="C2231" s="69">
        <v>61.0</v>
      </c>
      <c r="D2231" s="69">
        <v>20.0</v>
      </c>
      <c r="E2231" s="70" t="s">
        <v>6148</v>
      </c>
      <c r="F2231" s="69">
        <v>38.0</v>
      </c>
      <c r="G2231" s="69">
        <v>8.0</v>
      </c>
      <c r="H2231" s="69">
        <v>0.0</v>
      </c>
    </row>
    <row r="2232" ht="14.25" customHeight="1">
      <c r="A2232" s="70" t="s">
        <v>4447</v>
      </c>
      <c r="B2232" s="68">
        <v>6013.0</v>
      </c>
      <c r="C2232" s="69">
        <v>61.0</v>
      </c>
      <c r="D2232" s="69">
        <v>31.0</v>
      </c>
      <c r="E2232" s="70" t="s">
        <v>6149</v>
      </c>
      <c r="F2232" s="69">
        <v>19.0</v>
      </c>
      <c r="G2232" s="69">
        <v>19.0</v>
      </c>
      <c r="H2232" s="69">
        <v>0.0</v>
      </c>
    </row>
    <row r="2233" ht="14.25" customHeight="1">
      <c r="A2233" s="70" t="s">
        <v>4447</v>
      </c>
      <c r="B2233" s="68">
        <v>6013.0</v>
      </c>
      <c r="C2233" s="69">
        <v>61.0</v>
      </c>
      <c r="D2233" s="69">
        <v>33.0</v>
      </c>
      <c r="E2233" s="70" t="s">
        <v>6150</v>
      </c>
      <c r="F2233" s="69">
        <v>7.0</v>
      </c>
      <c r="G2233" s="69">
        <v>3.0</v>
      </c>
      <c r="H2233" s="69">
        <v>0.0</v>
      </c>
    </row>
    <row r="2234" ht="14.25" customHeight="1">
      <c r="A2234" s="70" t="s">
        <v>4447</v>
      </c>
      <c r="B2234" s="68">
        <v>6014.0</v>
      </c>
      <c r="C2234" s="69">
        <v>61.0</v>
      </c>
      <c r="D2234" s="69">
        <v>20.0</v>
      </c>
      <c r="E2234" s="70" t="s">
        <v>6151</v>
      </c>
      <c r="F2234" s="69">
        <v>95.0</v>
      </c>
      <c r="G2234" s="69">
        <v>33.0</v>
      </c>
      <c r="H2234" s="69">
        <v>6.0</v>
      </c>
    </row>
    <row r="2235" ht="14.25" customHeight="1">
      <c r="A2235" s="70" t="s">
        <v>4447</v>
      </c>
      <c r="B2235" s="68">
        <v>6018.0</v>
      </c>
      <c r="C2235" s="69">
        <v>61.0</v>
      </c>
      <c r="D2235" s="69">
        <v>20.0</v>
      </c>
      <c r="E2235" s="70" t="s">
        <v>6152</v>
      </c>
      <c r="F2235" s="69">
        <v>116.0</v>
      </c>
      <c r="G2235" s="69">
        <v>46.0</v>
      </c>
      <c r="H2235" s="69">
        <v>14.0</v>
      </c>
    </row>
    <row r="2236" ht="14.25" customHeight="1">
      <c r="A2236" s="70" t="s">
        <v>4447</v>
      </c>
      <c r="B2236" s="68">
        <v>6026.0</v>
      </c>
      <c r="C2236" s="69">
        <v>61.0</v>
      </c>
      <c r="D2236" s="69">
        <v>20.0</v>
      </c>
      <c r="E2236" s="70" t="s">
        <v>6153</v>
      </c>
      <c r="F2236" s="69">
        <v>35.0</v>
      </c>
      <c r="G2236" s="69">
        <v>11.0</v>
      </c>
      <c r="H2236" s="69">
        <v>7.0</v>
      </c>
    </row>
    <row r="2237" ht="14.25" customHeight="1">
      <c r="A2237" s="70" t="s">
        <v>4447</v>
      </c>
      <c r="B2237" s="68">
        <v>6026.0</v>
      </c>
      <c r="C2237" s="69">
        <v>61.0</v>
      </c>
      <c r="D2237" s="69">
        <v>24.0</v>
      </c>
      <c r="E2237" s="70" t="s">
        <v>6154</v>
      </c>
      <c r="F2237" s="69">
        <v>9.0</v>
      </c>
      <c r="G2237" s="69">
        <v>1.0</v>
      </c>
      <c r="H2237" s="69">
        <v>2.0</v>
      </c>
    </row>
    <row r="2238" ht="14.25" customHeight="1">
      <c r="A2238" s="70" t="s">
        <v>4447</v>
      </c>
      <c r="B2238" s="68">
        <v>6026.0</v>
      </c>
      <c r="C2238" s="69">
        <v>61.0</v>
      </c>
      <c r="D2238" s="69">
        <v>25.0</v>
      </c>
      <c r="E2238" s="70" t="s">
        <v>6155</v>
      </c>
      <c r="F2238" s="69">
        <v>28.0</v>
      </c>
      <c r="G2238" s="69">
        <v>0.0</v>
      </c>
      <c r="H2238" s="69">
        <v>0.0</v>
      </c>
    </row>
    <row r="2239" ht="14.25" customHeight="1">
      <c r="A2239" s="70" t="s">
        <v>4447</v>
      </c>
      <c r="B2239" s="68">
        <v>6027.0</v>
      </c>
      <c r="C2239" s="69">
        <v>61.0</v>
      </c>
      <c r="D2239" s="69">
        <v>10.0</v>
      </c>
      <c r="E2239" s="70" t="s">
        <v>3476</v>
      </c>
      <c r="F2239" s="69">
        <v>33.0</v>
      </c>
      <c r="G2239" s="69">
        <v>11.0</v>
      </c>
      <c r="H2239" s="69">
        <v>0.0</v>
      </c>
    </row>
    <row r="2240" ht="14.25" customHeight="1">
      <c r="A2240" s="70" t="s">
        <v>4447</v>
      </c>
      <c r="B2240" s="68">
        <v>6027.0</v>
      </c>
      <c r="C2240" s="69">
        <v>61.0</v>
      </c>
      <c r="D2240" s="69">
        <v>30.0</v>
      </c>
      <c r="E2240" s="70" t="s">
        <v>6156</v>
      </c>
      <c r="F2240" s="69">
        <v>32.0</v>
      </c>
      <c r="G2240" s="69">
        <v>1.0</v>
      </c>
      <c r="H2240" s="69">
        <v>0.0</v>
      </c>
    </row>
    <row r="2241" ht="14.25" customHeight="1">
      <c r="A2241" s="70" t="s">
        <v>4447</v>
      </c>
      <c r="B2241" s="68">
        <v>6027.0</v>
      </c>
      <c r="C2241" s="69">
        <v>61.0</v>
      </c>
      <c r="D2241" s="69">
        <v>40.0</v>
      </c>
      <c r="E2241" s="70" t="s">
        <v>6157</v>
      </c>
      <c r="F2241" s="69">
        <v>9.0</v>
      </c>
      <c r="G2241" s="69">
        <v>5.0</v>
      </c>
      <c r="H2241" s="69">
        <v>0.0</v>
      </c>
    </row>
    <row r="2242" ht="14.25" customHeight="1">
      <c r="A2242" s="70" t="s">
        <v>4447</v>
      </c>
      <c r="B2242" s="68">
        <v>6049.0</v>
      </c>
      <c r="C2242" s="69">
        <v>61.0</v>
      </c>
      <c r="D2242" s="69">
        <v>20.0</v>
      </c>
      <c r="E2242" s="70" t="s">
        <v>6158</v>
      </c>
      <c r="F2242" s="69">
        <v>65.0</v>
      </c>
      <c r="G2242" s="69">
        <v>32.0</v>
      </c>
      <c r="H2242" s="69">
        <v>1.0</v>
      </c>
    </row>
    <row r="2243" ht="14.25" customHeight="1">
      <c r="A2243" s="70" t="s">
        <v>4447</v>
      </c>
      <c r="B2243" s="68">
        <v>6049.0</v>
      </c>
      <c r="C2243" s="69">
        <v>61.0</v>
      </c>
      <c r="D2243" s="69">
        <v>35.0</v>
      </c>
      <c r="E2243" s="70" t="s">
        <v>6159</v>
      </c>
      <c r="F2243" s="69">
        <v>30.0</v>
      </c>
      <c r="G2243" s="69">
        <v>16.0</v>
      </c>
      <c r="H2243" s="69">
        <v>1.0</v>
      </c>
    </row>
    <row r="2244" ht="14.25" customHeight="1">
      <c r="A2244" s="70" t="s">
        <v>4447</v>
      </c>
      <c r="B2244" s="68">
        <v>6049.0</v>
      </c>
      <c r="C2244" s="69">
        <v>61.0</v>
      </c>
      <c r="D2244" s="69">
        <v>40.0</v>
      </c>
      <c r="E2244" s="70" t="s">
        <v>6160</v>
      </c>
      <c r="F2244" s="69">
        <v>51.0</v>
      </c>
      <c r="G2244" s="69">
        <v>2.0</v>
      </c>
      <c r="H2244" s="69">
        <v>0.0</v>
      </c>
    </row>
    <row r="2245" ht="14.25" customHeight="1">
      <c r="A2245" s="70" t="s">
        <v>4447</v>
      </c>
      <c r="B2245" s="68">
        <v>6049.0</v>
      </c>
      <c r="C2245" s="69">
        <v>61.0</v>
      </c>
      <c r="D2245" s="69">
        <v>45.0</v>
      </c>
      <c r="E2245" s="70" t="s">
        <v>3482</v>
      </c>
      <c r="F2245" s="69">
        <v>7.0</v>
      </c>
      <c r="G2245" s="69">
        <v>0.0</v>
      </c>
      <c r="H2245" s="69">
        <v>2.0</v>
      </c>
    </row>
    <row r="2246" ht="14.25" customHeight="1">
      <c r="A2246" s="70" t="s">
        <v>4447</v>
      </c>
      <c r="B2246" s="68">
        <v>6049.0</v>
      </c>
      <c r="C2246" s="69">
        <v>61.0</v>
      </c>
      <c r="D2246" s="69">
        <v>50.0</v>
      </c>
      <c r="E2246" s="70" t="s">
        <v>3483</v>
      </c>
      <c r="F2246" s="69">
        <v>11.0</v>
      </c>
      <c r="G2246" s="69">
        <v>7.0</v>
      </c>
      <c r="H2246" s="69">
        <v>0.0</v>
      </c>
    </row>
    <row r="2247" ht="14.25" customHeight="1">
      <c r="A2247" s="70" t="s">
        <v>4447</v>
      </c>
      <c r="B2247" s="68">
        <v>6049.0</v>
      </c>
      <c r="C2247" s="69">
        <v>61.0</v>
      </c>
      <c r="D2247" s="69">
        <v>55.0</v>
      </c>
      <c r="E2247" s="70" t="s">
        <v>3484</v>
      </c>
      <c r="F2247" s="69">
        <v>3.0</v>
      </c>
      <c r="G2247" s="69">
        <v>1.0</v>
      </c>
      <c r="H2247" s="69">
        <v>0.0</v>
      </c>
    </row>
    <row r="2248" ht="14.25" customHeight="1">
      <c r="A2248" s="70" t="s">
        <v>4447</v>
      </c>
      <c r="B2248" s="68">
        <v>6051.0</v>
      </c>
      <c r="C2248" s="69">
        <v>61.0</v>
      </c>
      <c r="D2248" s="69">
        <v>10.0</v>
      </c>
      <c r="E2248" s="70" t="s">
        <v>3485</v>
      </c>
      <c r="F2248" s="69">
        <v>67.0</v>
      </c>
      <c r="G2248" s="69">
        <v>24.0</v>
      </c>
      <c r="H2248" s="69">
        <v>4.0</v>
      </c>
    </row>
    <row r="2249" ht="14.25" customHeight="1">
      <c r="A2249" s="70" t="s">
        <v>4447</v>
      </c>
      <c r="B2249" s="68">
        <v>6051.0</v>
      </c>
      <c r="C2249" s="69">
        <v>61.0</v>
      </c>
      <c r="D2249" s="69">
        <v>621.0</v>
      </c>
      <c r="E2249" s="70" t="s">
        <v>3486</v>
      </c>
      <c r="F2249" s="69">
        <v>63.0</v>
      </c>
      <c r="G2249" s="69">
        <v>13.0</v>
      </c>
      <c r="H2249" s="69">
        <v>2.0</v>
      </c>
    </row>
    <row r="2250" ht="14.25" customHeight="1">
      <c r="A2250" s="70" t="s">
        <v>4447</v>
      </c>
      <c r="B2250" s="68">
        <v>6051.0</v>
      </c>
      <c r="C2250" s="69">
        <v>61.0</v>
      </c>
      <c r="D2250" s="69">
        <v>633.0</v>
      </c>
      <c r="E2250" s="70" t="s">
        <v>3487</v>
      </c>
      <c r="F2250" s="69">
        <v>16.0</v>
      </c>
      <c r="G2250" s="69">
        <v>2.0</v>
      </c>
      <c r="H2250" s="69">
        <v>4.0</v>
      </c>
    </row>
    <row r="2251" ht="14.25" customHeight="1">
      <c r="A2251" s="70" t="s">
        <v>4447</v>
      </c>
      <c r="B2251" s="68">
        <v>6074.0</v>
      </c>
      <c r="C2251" s="69">
        <v>50.0</v>
      </c>
      <c r="D2251" s="69">
        <v>647.0</v>
      </c>
      <c r="E2251" s="70" t="s">
        <v>6161</v>
      </c>
      <c r="F2251" s="69">
        <v>4.0</v>
      </c>
      <c r="G2251" s="69">
        <v>2.0</v>
      </c>
      <c r="H2251" s="69">
        <v>0.0</v>
      </c>
    </row>
    <row r="2252" ht="14.25" customHeight="1">
      <c r="A2252" s="70" t="s">
        <v>4447</v>
      </c>
      <c r="B2252" s="68">
        <v>6074.0</v>
      </c>
      <c r="C2252" s="69">
        <v>50.0</v>
      </c>
      <c r="D2252" s="69">
        <v>651.0</v>
      </c>
      <c r="E2252" s="70" t="s">
        <v>6162</v>
      </c>
      <c r="F2252" s="69">
        <v>4.0</v>
      </c>
      <c r="G2252" s="69">
        <v>1.0</v>
      </c>
      <c r="H2252" s="69">
        <v>0.0</v>
      </c>
    </row>
    <row r="2253" ht="14.25" customHeight="1">
      <c r="A2253" s="70" t="s">
        <v>4447</v>
      </c>
      <c r="B2253" s="68">
        <v>6076.0</v>
      </c>
      <c r="C2253" s="69">
        <v>50.0</v>
      </c>
      <c r="D2253" s="69">
        <v>10.0</v>
      </c>
      <c r="E2253" s="70" t="s">
        <v>6163</v>
      </c>
      <c r="F2253" s="69">
        <v>51.0</v>
      </c>
      <c r="G2253" s="69">
        <v>34.0</v>
      </c>
      <c r="H2253" s="69">
        <v>2.0</v>
      </c>
    </row>
    <row r="2254" ht="14.25" customHeight="1">
      <c r="A2254" s="70" t="s">
        <v>4447</v>
      </c>
      <c r="B2254" s="68">
        <v>6076.0</v>
      </c>
      <c r="C2254" s="69">
        <v>50.0</v>
      </c>
      <c r="D2254" s="69">
        <v>15.0</v>
      </c>
      <c r="E2254" s="70" t="s">
        <v>6164</v>
      </c>
      <c r="F2254" s="69">
        <v>25.0</v>
      </c>
      <c r="G2254" s="69">
        <v>9.0</v>
      </c>
      <c r="H2254" s="69">
        <v>0.0</v>
      </c>
    </row>
    <row r="2255" ht="14.25" customHeight="1">
      <c r="A2255" s="70" t="s">
        <v>4447</v>
      </c>
      <c r="B2255" s="68">
        <v>6076.0</v>
      </c>
      <c r="C2255" s="69">
        <v>50.0</v>
      </c>
      <c r="D2255" s="69">
        <v>20.0</v>
      </c>
      <c r="E2255" s="70" t="s">
        <v>6165</v>
      </c>
      <c r="F2255" s="69">
        <v>69.0</v>
      </c>
      <c r="G2255" s="69">
        <v>48.0</v>
      </c>
      <c r="H2255" s="69">
        <v>2.0</v>
      </c>
    </row>
    <row r="2256" ht="14.25" customHeight="1">
      <c r="A2256" s="70" t="s">
        <v>4447</v>
      </c>
      <c r="B2256" s="68">
        <v>6076.0</v>
      </c>
      <c r="C2256" s="69">
        <v>50.0</v>
      </c>
      <c r="D2256" s="69">
        <v>25.0</v>
      </c>
      <c r="E2256" s="70" t="s">
        <v>6166</v>
      </c>
      <c r="F2256" s="69">
        <v>21.0</v>
      </c>
      <c r="G2256" s="69">
        <v>5.0</v>
      </c>
      <c r="H2256" s="69">
        <v>2.0</v>
      </c>
    </row>
    <row r="2257" ht="14.25" customHeight="1">
      <c r="A2257" s="70" t="s">
        <v>4447</v>
      </c>
      <c r="B2257" s="68">
        <v>6076.0</v>
      </c>
      <c r="C2257" s="69">
        <v>50.0</v>
      </c>
      <c r="D2257" s="69">
        <v>60.0</v>
      </c>
      <c r="E2257" s="70" t="s">
        <v>6167</v>
      </c>
      <c r="F2257" s="69">
        <v>1.0</v>
      </c>
      <c r="G2257" s="69">
        <v>1.0</v>
      </c>
      <c r="H2257" s="69">
        <v>0.0</v>
      </c>
    </row>
    <row r="2258" ht="14.25" customHeight="1">
      <c r="A2258" s="70" t="s">
        <v>4447</v>
      </c>
      <c r="B2258" s="68">
        <v>6079.0</v>
      </c>
      <c r="C2258" s="69">
        <v>52.0</v>
      </c>
      <c r="D2258" s="69">
        <v>10.0</v>
      </c>
      <c r="E2258" s="70" t="s">
        <v>6168</v>
      </c>
      <c r="F2258" s="69">
        <v>94.0</v>
      </c>
      <c r="G2258" s="69">
        <v>47.0</v>
      </c>
      <c r="H2258" s="69">
        <v>10.0</v>
      </c>
    </row>
    <row r="2259" ht="14.25" customHeight="1">
      <c r="A2259" s="70" t="s">
        <v>4447</v>
      </c>
      <c r="B2259" s="68">
        <v>6083.0</v>
      </c>
      <c r="C2259" s="69">
        <v>52.0</v>
      </c>
      <c r="D2259" s="69">
        <v>10.0</v>
      </c>
      <c r="E2259" s="70" t="s">
        <v>3496</v>
      </c>
      <c r="F2259" s="69">
        <v>11.0</v>
      </c>
      <c r="G2259" s="69">
        <v>1.0</v>
      </c>
      <c r="H2259" s="69">
        <v>0.0</v>
      </c>
    </row>
    <row r="2260" ht="14.25" customHeight="1">
      <c r="A2260" s="70" t="s">
        <v>4447</v>
      </c>
      <c r="B2260" s="68">
        <v>6083.0</v>
      </c>
      <c r="C2260" s="69">
        <v>52.0</v>
      </c>
      <c r="D2260" s="69">
        <v>20.0</v>
      </c>
      <c r="E2260" s="70" t="s">
        <v>3497</v>
      </c>
      <c r="F2260" s="69">
        <v>15.0</v>
      </c>
      <c r="G2260" s="69">
        <v>8.0</v>
      </c>
      <c r="H2260" s="69">
        <v>2.0</v>
      </c>
    </row>
    <row r="2261" ht="14.25" customHeight="1">
      <c r="A2261" s="70" t="s">
        <v>4447</v>
      </c>
      <c r="B2261" s="68">
        <v>6083.0</v>
      </c>
      <c r="C2261" s="69">
        <v>52.0</v>
      </c>
      <c r="D2261" s="69">
        <v>40.0</v>
      </c>
      <c r="E2261" s="70" t="s">
        <v>6169</v>
      </c>
      <c r="F2261" s="69">
        <v>13.0</v>
      </c>
      <c r="G2261" s="69">
        <v>6.0</v>
      </c>
      <c r="H2261" s="69">
        <v>0.0</v>
      </c>
    </row>
    <row r="2262" ht="14.25" customHeight="1">
      <c r="A2262" s="70" t="s">
        <v>4447</v>
      </c>
      <c r="B2262" s="68">
        <v>6083.0</v>
      </c>
      <c r="C2262" s="69">
        <v>52.0</v>
      </c>
      <c r="D2262" s="69">
        <v>50.0</v>
      </c>
      <c r="E2262" s="70" t="s">
        <v>6170</v>
      </c>
      <c r="F2262" s="69">
        <v>39.0</v>
      </c>
      <c r="G2262" s="69">
        <v>9.0</v>
      </c>
      <c r="H2262" s="69">
        <v>0.0</v>
      </c>
    </row>
    <row r="2263" ht="14.25" customHeight="1">
      <c r="A2263" s="70" t="s">
        <v>4447</v>
      </c>
      <c r="B2263" s="68">
        <v>6083.0</v>
      </c>
      <c r="C2263" s="69">
        <v>52.0</v>
      </c>
      <c r="D2263" s="69">
        <v>70.0</v>
      </c>
      <c r="E2263" s="70" t="s">
        <v>3500</v>
      </c>
      <c r="F2263" s="69">
        <v>9.0</v>
      </c>
      <c r="G2263" s="69">
        <v>1.0</v>
      </c>
      <c r="H2263" s="69">
        <v>1.0</v>
      </c>
    </row>
    <row r="2264" ht="14.25" customHeight="1">
      <c r="A2264" s="70" t="s">
        <v>4447</v>
      </c>
      <c r="B2264" s="68">
        <v>6083.0</v>
      </c>
      <c r="C2264" s="69">
        <v>52.0</v>
      </c>
      <c r="D2264" s="69">
        <v>80.0</v>
      </c>
      <c r="E2264" s="70" t="s">
        <v>3501</v>
      </c>
      <c r="F2264" s="69">
        <v>5.0</v>
      </c>
      <c r="G2264" s="69">
        <v>1.0</v>
      </c>
      <c r="H2264" s="69">
        <v>1.0</v>
      </c>
    </row>
    <row r="2265" ht="14.25" customHeight="1">
      <c r="A2265" s="70" t="s">
        <v>4447</v>
      </c>
      <c r="B2265" s="68">
        <v>6083.0</v>
      </c>
      <c r="C2265" s="69">
        <v>52.0</v>
      </c>
      <c r="D2265" s="69">
        <v>90.0</v>
      </c>
      <c r="E2265" s="70" t="s">
        <v>3502</v>
      </c>
      <c r="F2265" s="69">
        <v>4.0</v>
      </c>
      <c r="G2265" s="69">
        <v>0.0</v>
      </c>
      <c r="H2265" s="69">
        <v>0.0</v>
      </c>
    </row>
    <row r="2266" ht="14.25" customHeight="1">
      <c r="A2266" s="70" t="s">
        <v>4447</v>
      </c>
      <c r="B2266" s="68">
        <v>6083.0</v>
      </c>
      <c r="C2266" s="69">
        <v>52.0</v>
      </c>
      <c r="D2266" s="69">
        <v>110.0</v>
      </c>
      <c r="E2266" s="70" t="s">
        <v>3503</v>
      </c>
      <c r="F2266" s="69">
        <v>18.0</v>
      </c>
      <c r="G2266" s="69">
        <v>2.0</v>
      </c>
      <c r="H2266" s="69">
        <v>0.0</v>
      </c>
    </row>
    <row r="2267" ht="14.25" customHeight="1">
      <c r="A2267" s="70" t="s">
        <v>4447</v>
      </c>
      <c r="B2267" s="68">
        <v>6083.0</v>
      </c>
      <c r="C2267" s="69">
        <v>52.0</v>
      </c>
      <c r="D2267" s="69">
        <v>140.0</v>
      </c>
      <c r="E2267" s="70" t="s">
        <v>3504</v>
      </c>
      <c r="F2267" s="69">
        <v>5.0</v>
      </c>
      <c r="G2267" s="69">
        <v>2.0</v>
      </c>
      <c r="H2267" s="69">
        <v>0.0</v>
      </c>
    </row>
    <row r="2268" ht="14.25" customHeight="1">
      <c r="A2268" s="70" t="s">
        <v>4447</v>
      </c>
      <c r="B2268" s="68">
        <v>6083.0</v>
      </c>
      <c r="C2268" s="69">
        <v>52.0</v>
      </c>
      <c r="D2268" s="69">
        <v>150.0</v>
      </c>
      <c r="E2268" s="70" t="s">
        <v>3505</v>
      </c>
      <c r="F2268" s="69">
        <v>8.0</v>
      </c>
      <c r="G2268" s="69">
        <v>6.0</v>
      </c>
      <c r="H2268" s="69">
        <v>0.0</v>
      </c>
    </row>
    <row r="2269" ht="14.25" customHeight="1">
      <c r="A2269" s="70" t="s">
        <v>4447</v>
      </c>
      <c r="B2269" s="68">
        <v>6083.0</v>
      </c>
      <c r="C2269" s="69">
        <v>52.0</v>
      </c>
      <c r="D2269" s="69">
        <v>160.0</v>
      </c>
      <c r="E2269" s="70" t="s">
        <v>3506</v>
      </c>
      <c r="F2269" s="69">
        <v>6.0</v>
      </c>
      <c r="G2269" s="69">
        <v>4.0</v>
      </c>
      <c r="H2269" s="69">
        <v>1.0</v>
      </c>
    </row>
    <row r="2270" ht="14.25" customHeight="1">
      <c r="A2270" s="70" t="s">
        <v>4447</v>
      </c>
      <c r="B2270" s="68">
        <v>6090.0</v>
      </c>
      <c r="C2270" s="69">
        <v>52.0</v>
      </c>
      <c r="D2270" s="69">
        <v>10.0</v>
      </c>
      <c r="E2270" s="70" t="s">
        <v>6171</v>
      </c>
      <c r="F2270" s="69">
        <v>22.0</v>
      </c>
      <c r="G2270" s="69">
        <v>7.0</v>
      </c>
      <c r="H2270" s="69">
        <v>0.0</v>
      </c>
    </row>
    <row r="2271" ht="14.25" customHeight="1">
      <c r="A2271" s="70" t="s">
        <v>4447</v>
      </c>
      <c r="B2271" s="68">
        <v>6090.0</v>
      </c>
      <c r="C2271" s="69">
        <v>52.0</v>
      </c>
      <c r="D2271" s="69">
        <v>20.0</v>
      </c>
      <c r="E2271" s="70" t="s">
        <v>6172</v>
      </c>
      <c r="F2271" s="69">
        <v>53.0</v>
      </c>
      <c r="G2271" s="69">
        <v>5.0</v>
      </c>
      <c r="H2271" s="69">
        <v>1.0</v>
      </c>
    </row>
    <row r="2272" ht="14.25" customHeight="1">
      <c r="A2272" s="70" t="s">
        <v>4447</v>
      </c>
      <c r="B2272" s="68">
        <v>6090.0</v>
      </c>
      <c r="C2272" s="69">
        <v>52.0</v>
      </c>
      <c r="D2272" s="69">
        <v>30.0</v>
      </c>
      <c r="E2272" s="70" t="s">
        <v>6173</v>
      </c>
      <c r="F2272" s="69">
        <v>10.0</v>
      </c>
      <c r="G2272" s="69">
        <v>2.0</v>
      </c>
      <c r="H2272" s="69">
        <v>1.0</v>
      </c>
    </row>
    <row r="2273" ht="14.25" customHeight="1">
      <c r="A2273" s="70" t="s">
        <v>4447</v>
      </c>
      <c r="B2273" s="68">
        <v>6090.0</v>
      </c>
      <c r="C2273" s="69">
        <v>52.0</v>
      </c>
      <c r="D2273" s="69">
        <v>50.0</v>
      </c>
      <c r="E2273" s="70" t="s">
        <v>6174</v>
      </c>
      <c r="F2273" s="69">
        <v>7.0</v>
      </c>
      <c r="G2273" s="69">
        <v>2.0</v>
      </c>
      <c r="H2273" s="69">
        <v>0.0</v>
      </c>
    </row>
    <row r="2274" ht="14.25" customHeight="1">
      <c r="A2274" s="70" t="s">
        <v>4447</v>
      </c>
      <c r="B2274" s="68">
        <v>6090.0</v>
      </c>
      <c r="C2274" s="69">
        <v>52.0</v>
      </c>
      <c r="D2274" s="69">
        <v>60.0</v>
      </c>
      <c r="E2274" s="70" t="s">
        <v>6175</v>
      </c>
      <c r="F2274" s="69">
        <v>79.0</v>
      </c>
      <c r="G2274" s="69">
        <v>3.0</v>
      </c>
      <c r="H2274" s="69">
        <v>1.0</v>
      </c>
    </row>
    <row r="2275" ht="14.25" customHeight="1">
      <c r="A2275" s="70" t="s">
        <v>4447</v>
      </c>
      <c r="B2275" s="68">
        <v>6090.0</v>
      </c>
      <c r="C2275" s="69">
        <v>52.0</v>
      </c>
      <c r="D2275" s="69">
        <v>61.0</v>
      </c>
      <c r="E2275" s="70" t="s">
        <v>6176</v>
      </c>
      <c r="F2275" s="69">
        <v>7.0</v>
      </c>
      <c r="G2275" s="69">
        <v>1.0</v>
      </c>
      <c r="H2275" s="69">
        <v>0.0</v>
      </c>
    </row>
    <row r="2276" ht="14.25" customHeight="1">
      <c r="A2276" s="70" t="s">
        <v>4447</v>
      </c>
      <c r="B2276" s="68">
        <v>6090.0</v>
      </c>
      <c r="C2276" s="69">
        <v>52.0</v>
      </c>
      <c r="D2276" s="69">
        <v>71.0</v>
      </c>
      <c r="E2276" s="70" t="s">
        <v>6177</v>
      </c>
      <c r="F2276" s="69">
        <v>4.0</v>
      </c>
      <c r="G2276" s="69">
        <v>1.0</v>
      </c>
      <c r="H2276" s="69">
        <v>0.0</v>
      </c>
    </row>
    <row r="2277" ht="14.25" customHeight="1">
      <c r="A2277" s="70" t="s">
        <v>4447</v>
      </c>
      <c r="B2277" s="68">
        <v>6090.0</v>
      </c>
      <c r="C2277" s="69">
        <v>52.0</v>
      </c>
      <c r="D2277" s="69">
        <v>73.0</v>
      </c>
      <c r="E2277" s="70" t="s">
        <v>6178</v>
      </c>
      <c r="F2277" s="69">
        <v>4.0</v>
      </c>
      <c r="G2277" s="69">
        <v>3.0</v>
      </c>
      <c r="H2277" s="69">
        <v>0.0</v>
      </c>
    </row>
    <row r="2278" ht="14.25" customHeight="1">
      <c r="A2278" s="70" t="s">
        <v>4447</v>
      </c>
      <c r="B2278" s="68">
        <v>6090.0</v>
      </c>
      <c r="C2278" s="69">
        <v>52.0</v>
      </c>
      <c r="D2278" s="69">
        <v>74.0</v>
      </c>
      <c r="E2278" s="70" t="s">
        <v>6179</v>
      </c>
      <c r="F2278" s="69">
        <v>20.0</v>
      </c>
      <c r="G2278" s="69">
        <v>1.0</v>
      </c>
      <c r="H2278" s="69">
        <v>0.0</v>
      </c>
    </row>
    <row r="2279" ht="14.25" customHeight="1">
      <c r="A2279" s="70" t="s">
        <v>4447</v>
      </c>
      <c r="B2279" s="68">
        <v>6090.0</v>
      </c>
      <c r="C2279" s="69">
        <v>52.0</v>
      </c>
      <c r="D2279" s="69">
        <v>75.0</v>
      </c>
      <c r="E2279" s="70" t="s">
        <v>6180</v>
      </c>
      <c r="F2279" s="69">
        <v>3.0</v>
      </c>
      <c r="G2279" s="69">
        <v>1.0</v>
      </c>
      <c r="H2279" s="69">
        <v>0.0</v>
      </c>
    </row>
    <row r="2280" ht="14.25" customHeight="1">
      <c r="A2280" s="70" t="s">
        <v>4447</v>
      </c>
      <c r="B2280" s="68">
        <v>6090.0</v>
      </c>
      <c r="C2280" s="69">
        <v>52.0</v>
      </c>
      <c r="D2280" s="69">
        <v>76.0</v>
      </c>
      <c r="E2280" s="70" t="s">
        <v>6181</v>
      </c>
      <c r="F2280" s="69">
        <v>7.0</v>
      </c>
      <c r="G2280" s="69">
        <v>3.0</v>
      </c>
      <c r="H2280" s="69">
        <v>1.0</v>
      </c>
    </row>
    <row r="2281" ht="14.25" customHeight="1">
      <c r="A2281" s="70" t="s">
        <v>4447</v>
      </c>
      <c r="B2281" s="68">
        <v>6090.0</v>
      </c>
      <c r="C2281" s="69">
        <v>52.0</v>
      </c>
      <c r="D2281" s="69">
        <v>81.0</v>
      </c>
      <c r="E2281" s="70" t="s">
        <v>6182</v>
      </c>
      <c r="F2281" s="69">
        <v>6.0</v>
      </c>
      <c r="G2281" s="69">
        <v>2.0</v>
      </c>
      <c r="H2281" s="69">
        <v>0.0</v>
      </c>
    </row>
    <row r="2282" ht="14.25" customHeight="1">
      <c r="A2282" s="70" t="s">
        <v>4447</v>
      </c>
      <c r="B2282" s="68">
        <v>6090.0</v>
      </c>
      <c r="C2282" s="69">
        <v>52.0</v>
      </c>
      <c r="D2282" s="69">
        <v>82.0</v>
      </c>
      <c r="E2282" s="70" t="s">
        <v>3519</v>
      </c>
      <c r="F2282" s="69">
        <v>9.0</v>
      </c>
      <c r="G2282" s="69">
        <v>2.0</v>
      </c>
      <c r="H2282" s="69">
        <v>1.0</v>
      </c>
    </row>
    <row r="2283" ht="14.25" customHeight="1">
      <c r="A2283" s="70" t="s">
        <v>4447</v>
      </c>
      <c r="B2283" s="68">
        <v>6094.0</v>
      </c>
      <c r="C2283" s="69">
        <v>52.0</v>
      </c>
      <c r="D2283" s="69">
        <v>10.0</v>
      </c>
      <c r="E2283" s="70" t="s">
        <v>3520</v>
      </c>
      <c r="F2283" s="69">
        <v>45.0</v>
      </c>
      <c r="G2283" s="69">
        <v>28.0</v>
      </c>
      <c r="H2283" s="69">
        <v>6.0</v>
      </c>
    </row>
    <row r="2284" ht="14.25" customHeight="1">
      <c r="A2284" s="70" t="s">
        <v>4447</v>
      </c>
      <c r="B2284" s="68">
        <v>6094.0</v>
      </c>
      <c r="C2284" s="69">
        <v>52.0</v>
      </c>
      <c r="D2284" s="69">
        <v>20.0</v>
      </c>
      <c r="E2284" s="70" t="s">
        <v>6183</v>
      </c>
      <c r="F2284" s="69">
        <v>4.0</v>
      </c>
      <c r="G2284" s="69">
        <v>3.0</v>
      </c>
      <c r="H2284" s="69">
        <v>0.0</v>
      </c>
    </row>
    <row r="2285" ht="14.25" customHeight="1">
      <c r="A2285" s="70" t="s">
        <v>4447</v>
      </c>
      <c r="B2285" s="68">
        <v>6094.0</v>
      </c>
      <c r="C2285" s="69">
        <v>52.0</v>
      </c>
      <c r="D2285" s="69">
        <v>50.0</v>
      </c>
      <c r="E2285" s="70" t="s">
        <v>6184</v>
      </c>
      <c r="F2285" s="69">
        <v>35.0</v>
      </c>
      <c r="G2285" s="69">
        <v>5.0</v>
      </c>
      <c r="H2285" s="69">
        <v>5.0</v>
      </c>
    </row>
    <row r="2286" ht="14.25" customHeight="1">
      <c r="A2286" s="70" t="s">
        <v>4447</v>
      </c>
      <c r="B2286" s="68">
        <v>6095.0</v>
      </c>
      <c r="C2286" s="69">
        <v>52.0</v>
      </c>
      <c r="D2286" s="69">
        <v>550.0</v>
      </c>
      <c r="E2286" s="70" t="s">
        <v>3523</v>
      </c>
      <c r="F2286" s="69">
        <v>41.0</v>
      </c>
      <c r="G2286" s="69">
        <v>23.0</v>
      </c>
      <c r="H2286" s="69">
        <v>1.0</v>
      </c>
    </row>
    <row r="2287" ht="14.25" customHeight="1">
      <c r="A2287" s="70" t="s">
        <v>4447</v>
      </c>
      <c r="B2287" s="68">
        <v>6096.0</v>
      </c>
      <c r="C2287" s="69">
        <v>52.0</v>
      </c>
      <c r="D2287" s="69">
        <v>10.0</v>
      </c>
      <c r="E2287" s="70" t="s">
        <v>2044</v>
      </c>
      <c r="F2287" s="69">
        <v>19.0</v>
      </c>
      <c r="G2287" s="69">
        <v>13.0</v>
      </c>
      <c r="H2287" s="69">
        <v>2.0</v>
      </c>
    </row>
    <row r="2288" ht="14.25" customHeight="1">
      <c r="A2288" s="70" t="s">
        <v>4447</v>
      </c>
      <c r="B2288" s="68">
        <v>6383.0</v>
      </c>
      <c r="C2288" s="69">
        <v>61.0</v>
      </c>
      <c r="D2288" s="69">
        <v>10.0</v>
      </c>
      <c r="E2288" s="70" t="s">
        <v>6185</v>
      </c>
      <c r="F2288" s="69">
        <v>23.0</v>
      </c>
      <c r="G2288" s="69">
        <v>11.0</v>
      </c>
      <c r="H2288" s="69">
        <v>4.0</v>
      </c>
    </row>
    <row r="2289" ht="14.25" customHeight="1">
      <c r="A2289" s="70" t="s">
        <v>4447</v>
      </c>
      <c r="B2289" s="68">
        <v>6383.0</v>
      </c>
      <c r="C2289" s="69">
        <v>61.0</v>
      </c>
      <c r="D2289" s="69">
        <v>15.0</v>
      </c>
      <c r="E2289" s="70" t="s">
        <v>3524</v>
      </c>
      <c r="F2289" s="69">
        <v>13.0</v>
      </c>
      <c r="G2289" s="69">
        <v>8.0</v>
      </c>
      <c r="H2289" s="69">
        <v>1.0</v>
      </c>
    </row>
    <row r="2290" ht="14.25" customHeight="1">
      <c r="A2290" s="70" t="s">
        <v>4447</v>
      </c>
      <c r="B2290" s="68">
        <v>6383.0</v>
      </c>
      <c r="C2290" s="69">
        <v>61.0</v>
      </c>
      <c r="D2290" s="69">
        <v>30.0</v>
      </c>
      <c r="E2290" s="70" t="s">
        <v>3525</v>
      </c>
      <c r="F2290" s="69">
        <v>17.0</v>
      </c>
      <c r="G2290" s="69">
        <v>7.0</v>
      </c>
      <c r="H2290" s="69">
        <v>0.0</v>
      </c>
    </row>
    <row r="2291" ht="14.25" customHeight="1">
      <c r="A2291" s="70" t="s">
        <v>4447</v>
      </c>
      <c r="B2291" s="68">
        <v>6383.0</v>
      </c>
      <c r="C2291" s="69">
        <v>61.0</v>
      </c>
      <c r="D2291" s="69">
        <v>40.0</v>
      </c>
      <c r="E2291" s="70" t="s">
        <v>6186</v>
      </c>
      <c r="F2291" s="69">
        <v>6.0</v>
      </c>
      <c r="G2291" s="69">
        <v>1.0</v>
      </c>
      <c r="H2291" s="69">
        <v>0.0</v>
      </c>
    </row>
    <row r="2292" ht="14.25" customHeight="1">
      <c r="A2292" s="70" t="s">
        <v>4447</v>
      </c>
      <c r="B2292" s="68">
        <v>6383.0</v>
      </c>
      <c r="C2292" s="69">
        <v>61.0</v>
      </c>
      <c r="D2292" s="69">
        <v>50.0</v>
      </c>
      <c r="E2292" s="70" t="s">
        <v>6187</v>
      </c>
      <c r="F2292" s="69">
        <v>51.0</v>
      </c>
      <c r="G2292" s="69">
        <v>6.0</v>
      </c>
      <c r="H2292" s="69">
        <v>0.0</v>
      </c>
    </row>
    <row r="2293" ht="14.25" customHeight="1">
      <c r="A2293" s="70" t="s">
        <v>4447</v>
      </c>
      <c r="B2293" s="68">
        <v>6979.0</v>
      </c>
      <c r="C2293" s="69">
        <v>61.0</v>
      </c>
      <c r="D2293" s="69">
        <v>10.0</v>
      </c>
      <c r="E2293" s="70" t="s">
        <v>6188</v>
      </c>
      <c r="F2293" s="69">
        <v>6.0</v>
      </c>
      <c r="G2293" s="69">
        <v>3.0</v>
      </c>
      <c r="H2293" s="69">
        <v>1.0</v>
      </c>
    </row>
    <row r="2294" ht="14.25" customHeight="1">
      <c r="A2294" s="70" t="s">
        <v>4447</v>
      </c>
      <c r="B2294" s="68">
        <v>6979.0</v>
      </c>
      <c r="C2294" s="69">
        <v>61.0</v>
      </c>
      <c r="D2294" s="69">
        <v>20.0</v>
      </c>
      <c r="E2294" s="70" t="s">
        <v>6189</v>
      </c>
      <c r="F2294" s="69">
        <v>5.0</v>
      </c>
      <c r="G2294" s="69">
        <v>3.0</v>
      </c>
      <c r="H2294" s="69">
        <v>1.0</v>
      </c>
    </row>
    <row r="2295" ht="14.25" customHeight="1">
      <c r="A2295" s="70" t="s">
        <v>4447</v>
      </c>
      <c r="B2295" s="68">
        <v>6979.0</v>
      </c>
      <c r="C2295" s="69">
        <v>61.0</v>
      </c>
      <c r="D2295" s="69">
        <v>30.0</v>
      </c>
      <c r="E2295" s="70" t="s">
        <v>6190</v>
      </c>
      <c r="F2295" s="69">
        <v>6.0</v>
      </c>
      <c r="G2295" s="69">
        <v>6.0</v>
      </c>
      <c r="H2295" s="69">
        <v>0.0</v>
      </c>
    </row>
    <row r="2296" ht="14.25" customHeight="1">
      <c r="A2296" s="70" t="s">
        <v>4447</v>
      </c>
      <c r="B2296" s="68">
        <v>6979.0</v>
      </c>
      <c r="C2296" s="69">
        <v>61.0</v>
      </c>
      <c r="D2296" s="69">
        <v>40.0</v>
      </c>
      <c r="E2296" s="70" t="s">
        <v>6191</v>
      </c>
      <c r="F2296" s="69">
        <v>15.0</v>
      </c>
      <c r="G2296" s="69">
        <v>13.0</v>
      </c>
      <c r="H2296" s="69">
        <v>0.0</v>
      </c>
    </row>
    <row r="2297" ht="14.25" customHeight="1">
      <c r="A2297" s="70" t="s">
        <v>4447</v>
      </c>
      <c r="B2297" s="68">
        <v>6979.0</v>
      </c>
      <c r="C2297" s="69">
        <v>61.0</v>
      </c>
      <c r="D2297" s="69">
        <v>60.0</v>
      </c>
      <c r="E2297" s="70" t="s">
        <v>6192</v>
      </c>
      <c r="F2297" s="69">
        <v>12.0</v>
      </c>
      <c r="G2297" s="69">
        <v>6.0</v>
      </c>
      <c r="H2297" s="69">
        <v>1.0</v>
      </c>
    </row>
    <row r="2298" ht="14.25" customHeight="1">
      <c r="A2298" s="70" t="s">
        <v>4447</v>
      </c>
      <c r="B2298" s="68">
        <v>6979.0</v>
      </c>
      <c r="C2298" s="69">
        <v>61.0</v>
      </c>
      <c r="D2298" s="69">
        <v>70.0</v>
      </c>
      <c r="E2298" s="70" t="s">
        <v>6193</v>
      </c>
      <c r="F2298" s="69">
        <v>10.0</v>
      </c>
      <c r="G2298" s="69">
        <v>9.0</v>
      </c>
      <c r="H2298" s="69">
        <v>1.0</v>
      </c>
    </row>
    <row r="2299" ht="14.25" customHeight="1">
      <c r="A2299" s="69"/>
      <c r="B2299" s="69"/>
      <c r="C2299" s="69"/>
      <c r="D2299" s="91"/>
      <c r="E2299" s="67"/>
      <c r="F2299" s="92">
        <f t="shared" ref="F2299:H2299" si="1">SUM(F3:F2298)</f>
        <v>871684</v>
      </c>
      <c r="G2299" s="92">
        <f t="shared" si="1"/>
        <v>225640</v>
      </c>
      <c r="H2299" s="92">
        <f t="shared" si="1"/>
        <v>54849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7.75"/>
    <col customWidth="1" min="4" max="4" width="6.38"/>
    <col customWidth="1" min="5" max="5" width="12.13"/>
    <col customWidth="1" min="6" max="8" width="7.75"/>
    <col customWidth="1" min="9" max="9" width="15.88"/>
    <col customWidth="1" min="10" max="10" width="7.63"/>
    <col customWidth="1" min="11" max="11" width="7.75"/>
    <col customWidth="1" min="12" max="12" width="4.38"/>
    <col customWidth="1" min="13" max="13" width="7.38"/>
    <col customWidth="1" min="14" max="14" width="16.0"/>
    <col customWidth="1" min="15" max="15" width="7.63"/>
    <col customWidth="1" min="16" max="16" width="7.75"/>
    <col customWidth="1" min="17" max="17" width="20.0"/>
    <col customWidth="1" min="18" max="18" width="7.75"/>
  </cols>
  <sheetData>
    <row r="1" ht="31.5" customHeight="1">
      <c r="A1" s="67" t="s">
        <v>6194</v>
      </c>
      <c r="B1" s="67"/>
      <c r="C1" s="67"/>
      <c r="D1" s="67"/>
      <c r="E1" s="67"/>
      <c r="F1" s="67"/>
      <c r="G1" s="67"/>
      <c r="H1" s="67"/>
      <c r="K1" s="93" t="s">
        <v>8</v>
      </c>
      <c r="L1" s="93" t="s">
        <v>967</v>
      </c>
      <c r="M1" s="94" t="s">
        <v>10</v>
      </c>
      <c r="N1" s="93" t="s">
        <v>6195</v>
      </c>
      <c r="P1" s="95" t="s">
        <v>8</v>
      </c>
      <c r="Q1" s="95" t="s">
        <v>6195</v>
      </c>
      <c r="R1" s="95"/>
    </row>
    <row r="2">
      <c r="A2" s="67" t="s">
        <v>4441</v>
      </c>
      <c r="B2" s="67" t="s">
        <v>4442</v>
      </c>
      <c r="C2" s="67" t="s">
        <v>967</v>
      </c>
      <c r="D2" s="67" t="s">
        <v>4443</v>
      </c>
      <c r="E2" s="67" t="s">
        <v>971</v>
      </c>
      <c r="F2" s="67" t="s">
        <v>4444</v>
      </c>
      <c r="G2" s="67" t="s">
        <v>4445</v>
      </c>
      <c r="H2" s="67" t="s">
        <v>4446</v>
      </c>
      <c r="I2" s="20">
        <v>1.0</v>
      </c>
      <c r="K2" s="49" t="s">
        <v>41</v>
      </c>
      <c r="L2" s="49"/>
      <c r="M2" s="74">
        <v>1.0</v>
      </c>
      <c r="N2" s="74" t="s">
        <v>42</v>
      </c>
      <c r="P2" s="22">
        <v>1.0</v>
      </c>
      <c r="Q2" s="75" t="s">
        <v>981</v>
      </c>
      <c r="R2" s="22">
        <v>1.0</v>
      </c>
    </row>
    <row r="3">
      <c r="A3" s="70" t="s">
        <v>4447</v>
      </c>
      <c r="B3" s="68">
        <v>1.0</v>
      </c>
      <c r="C3" s="69">
        <v>1.0</v>
      </c>
      <c r="D3" s="69">
        <v>1.0</v>
      </c>
      <c r="E3" s="70" t="s">
        <v>4448</v>
      </c>
      <c r="F3" s="69">
        <v>591.0</v>
      </c>
      <c r="G3" s="69">
        <v>135.0</v>
      </c>
      <c r="H3" s="69">
        <v>54.0</v>
      </c>
      <c r="I3" s="20" t="str">
        <f t="shared" ref="I3:I2299" si="1">IF(B4=B3,"",B4)</f>
        <v/>
      </c>
      <c r="K3" s="49" t="s">
        <v>43</v>
      </c>
      <c r="L3" s="49"/>
      <c r="M3" s="74">
        <v>2.0</v>
      </c>
      <c r="N3" s="74" t="s">
        <v>44</v>
      </c>
      <c r="P3" s="22">
        <v>1.2</v>
      </c>
      <c r="Q3" s="75" t="s">
        <v>984</v>
      </c>
      <c r="R3" s="22">
        <v>3.0</v>
      </c>
    </row>
    <row r="4">
      <c r="A4" s="70" t="s">
        <v>4447</v>
      </c>
      <c r="B4" s="68">
        <v>1.0</v>
      </c>
      <c r="C4" s="69">
        <v>1.0</v>
      </c>
      <c r="D4" s="69">
        <v>2.0</v>
      </c>
      <c r="E4" s="70" t="s">
        <v>4449</v>
      </c>
      <c r="F4" s="69">
        <v>518.0</v>
      </c>
      <c r="G4" s="69">
        <v>157.0</v>
      </c>
      <c r="H4" s="69">
        <v>43.0</v>
      </c>
      <c r="I4" s="20" t="str">
        <f t="shared" si="1"/>
        <v/>
      </c>
      <c r="K4" s="49" t="s">
        <v>45</v>
      </c>
      <c r="L4" s="49"/>
      <c r="M4" s="74">
        <v>3.0</v>
      </c>
      <c r="N4" s="74" t="s">
        <v>46</v>
      </c>
      <c r="P4" s="22">
        <v>2.0</v>
      </c>
      <c r="Q4" s="75" t="s">
        <v>986</v>
      </c>
      <c r="R4" s="22">
        <v>1.0</v>
      </c>
    </row>
    <row r="5">
      <c r="A5" s="70" t="s">
        <v>4447</v>
      </c>
      <c r="B5" s="68">
        <v>1.0</v>
      </c>
      <c r="C5" s="69">
        <v>1.0</v>
      </c>
      <c r="D5" s="69">
        <v>6.0</v>
      </c>
      <c r="E5" s="70" t="s">
        <v>4450</v>
      </c>
      <c r="F5" s="69">
        <v>12.0</v>
      </c>
      <c r="G5" s="69">
        <v>2.0</v>
      </c>
      <c r="H5" s="69">
        <v>0.0</v>
      </c>
      <c r="I5" s="96">
        <f t="shared" si="1"/>
        <v>1.2</v>
      </c>
      <c r="K5" s="49" t="s">
        <v>47</v>
      </c>
      <c r="L5" s="49"/>
      <c r="M5" s="74">
        <v>4.0</v>
      </c>
      <c r="N5" s="74" t="s">
        <v>48</v>
      </c>
      <c r="P5" s="22">
        <v>4.0</v>
      </c>
      <c r="Q5" s="75" t="s">
        <v>988</v>
      </c>
      <c r="R5" s="22">
        <v>1.0</v>
      </c>
    </row>
    <row r="6">
      <c r="A6" s="70" t="s">
        <v>4447</v>
      </c>
      <c r="B6" s="77">
        <v>1.2</v>
      </c>
      <c r="C6" s="69">
        <v>3.0</v>
      </c>
      <c r="D6" s="69">
        <v>103.0</v>
      </c>
      <c r="E6" s="70" t="s">
        <v>4451</v>
      </c>
      <c r="F6" s="69">
        <v>527.0</v>
      </c>
      <c r="G6" s="69">
        <v>100.0</v>
      </c>
      <c r="H6" s="69">
        <v>12.0</v>
      </c>
      <c r="I6" s="20" t="str">
        <f t="shared" si="1"/>
        <v/>
      </c>
      <c r="K6" s="49" t="s">
        <v>49</v>
      </c>
      <c r="L6" s="49"/>
      <c r="M6" s="74">
        <v>5.0</v>
      </c>
      <c r="N6" s="74" t="s">
        <v>50</v>
      </c>
      <c r="P6" s="22">
        <v>6.0</v>
      </c>
      <c r="Q6" s="75" t="s">
        <v>990</v>
      </c>
      <c r="R6" s="22">
        <v>3.0</v>
      </c>
    </row>
    <row r="7">
      <c r="A7" s="70" t="s">
        <v>4447</v>
      </c>
      <c r="B7" s="77">
        <v>1.2</v>
      </c>
      <c r="C7" s="69">
        <v>3.0</v>
      </c>
      <c r="D7" s="69">
        <v>104.0</v>
      </c>
      <c r="E7" s="70" t="s">
        <v>4452</v>
      </c>
      <c r="F7" s="69">
        <v>455.0</v>
      </c>
      <c r="G7" s="69">
        <v>21.0</v>
      </c>
      <c r="H7" s="69">
        <v>3.0</v>
      </c>
      <c r="I7" s="20" t="str">
        <f t="shared" si="1"/>
        <v/>
      </c>
      <c r="K7" s="49" t="s">
        <v>51</v>
      </c>
      <c r="L7" s="49"/>
      <c r="M7" s="74">
        <v>6.0</v>
      </c>
      <c r="N7" s="74" t="s">
        <v>52</v>
      </c>
      <c r="P7" s="22">
        <v>11.0</v>
      </c>
      <c r="Q7" s="75" t="s">
        <v>992</v>
      </c>
      <c r="R7" s="22">
        <v>1.0</v>
      </c>
    </row>
    <row r="8">
      <c r="A8" s="70" t="s">
        <v>4447</v>
      </c>
      <c r="B8" s="77">
        <v>1.2</v>
      </c>
      <c r="C8" s="69">
        <v>3.0</v>
      </c>
      <c r="D8" s="69">
        <v>105.0</v>
      </c>
      <c r="E8" s="70" t="s">
        <v>4453</v>
      </c>
      <c r="F8" s="69">
        <v>494.0</v>
      </c>
      <c r="G8" s="69">
        <v>264.0</v>
      </c>
      <c r="H8" s="69">
        <v>35.0</v>
      </c>
      <c r="I8" s="20" t="str">
        <f t="shared" si="1"/>
        <v/>
      </c>
      <c r="K8" s="49" t="s">
        <v>53</v>
      </c>
      <c r="L8" s="49"/>
      <c r="M8" s="74">
        <v>7.0</v>
      </c>
      <c r="N8" s="74" t="s">
        <v>54</v>
      </c>
      <c r="P8" s="22">
        <v>12.0</v>
      </c>
      <c r="Q8" s="75" t="s">
        <v>994</v>
      </c>
      <c r="R8" s="22">
        <v>1.0</v>
      </c>
    </row>
    <row r="9">
      <c r="A9" s="70" t="s">
        <v>4447</v>
      </c>
      <c r="B9" s="77">
        <v>1.2</v>
      </c>
      <c r="C9" s="69">
        <v>3.0</v>
      </c>
      <c r="D9" s="69">
        <v>106.0</v>
      </c>
      <c r="E9" s="70" t="s">
        <v>4454</v>
      </c>
      <c r="F9" s="69">
        <v>624.0</v>
      </c>
      <c r="G9" s="69">
        <v>241.0</v>
      </c>
      <c r="H9" s="69">
        <v>20.0</v>
      </c>
      <c r="I9" s="20" t="str">
        <f t="shared" si="1"/>
        <v/>
      </c>
      <c r="K9" s="49" t="s">
        <v>6196</v>
      </c>
      <c r="L9" s="49"/>
      <c r="M9" s="74">
        <v>8.0</v>
      </c>
      <c r="N9" s="74" t="s">
        <v>4170</v>
      </c>
      <c r="P9" s="22">
        <v>13.0</v>
      </c>
      <c r="Q9" s="75" t="s">
        <v>996</v>
      </c>
      <c r="R9" s="22">
        <v>1.0</v>
      </c>
    </row>
    <row r="10">
      <c r="A10" s="70" t="s">
        <v>4447</v>
      </c>
      <c r="B10" s="77">
        <v>1.2</v>
      </c>
      <c r="C10" s="69">
        <v>3.0</v>
      </c>
      <c r="D10" s="69">
        <v>107.0</v>
      </c>
      <c r="E10" s="70" t="s">
        <v>4455</v>
      </c>
      <c r="F10" s="69">
        <v>298.0</v>
      </c>
      <c r="G10" s="69">
        <v>249.0</v>
      </c>
      <c r="H10" s="69">
        <v>3.0</v>
      </c>
      <c r="I10" s="20" t="str">
        <f t="shared" si="1"/>
        <v/>
      </c>
      <c r="K10" s="49"/>
      <c r="L10" s="49"/>
      <c r="M10" s="74"/>
      <c r="N10" s="49"/>
      <c r="P10" s="22">
        <v>14.0</v>
      </c>
      <c r="Q10" s="75" t="s">
        <v>998</v>
      </c>
      <c r="R10" s="22">
        <v>1.0</v>
      </c>
    </row>
    <row r="11">
      <c r="A11" s="70" t="s">
        <v>4447</v>
      </c>
      <c r="B11" s="77">
        <v>1.2</v>
      </c>
      <c r="C11" s="69">
        <v>3.0</v>
      </c>
      <c r="D11" s="69">
        <v>110.0</v>
      </c>
      <c r="E11" s="70" t="s">
        <v>4456</v>
      </c>
      <c r="F11" s="69">
        <v>670.0</v>
      </c>
      <c r="G11" s="69">
        <v>68.0</v>
      </c>
      <c r="H11" s="69">
        <v>12.0</v>
      </c>
      <c r="I11" s="20" t="str">
        <f t="shared" si="1"/>
        <v/>
      </c>
      <c r="K11" s="97">
        <v>1.0</v>
      </c>
      <c r="L11" s="49">
        <v>1.0</v>
      </c>
      <c r="M11" s="74">
        <v>5.0</v>
      </c>
      <c r="N11" s="49" t="s">
        <v>6197</v>
      </c>
      <c r="P11" s="22">
        <v>15.0</v>
      </c>
      <c r="Q11" s="75" t="s">
        <v>1000</v>
      </c>
      <c r="R11" s="22">
        <v>1.0</v>
      </c>
    </row>
    <row r="12">
      <c r="A12" s="70" t="s">
        <v>4447</v>
      </c>
      <c r="B12" s="77">
        <v>1.2</v>
      </c>
      <c r="C12" s="69">
        <v>3.0</v>
      </c>
      <c r="D12" s="69">
        <v>119.0</v>
      </c>
      <c r="E12" s="70" t="s">
        <v>999</v>
      </c>
      <c r="F12" s="69">
        <v>467.0</v>
      </c>
      <c r="G12" s="69">
        <v>48.0</v>
      </c>
      <c r="H12" s="69">
        <v>24.0</v>
      </c>
      <c r="I12" s="20" t="str">
        <f t="shared" si="1"/>
        <v/>
      </c>
      <c r="K12" s="98">
        <v>1.2</v>
      </c>
      <c r="L12" s="49">
        <v>3.0</v>
      </c>
      <c r="M12" s="74">
        <v>1.0</v>
      </c>
      <c r="N12" s="49" t="s">
        <v>6198</v>
      </c>
      <c r="P12" s="22">
        <v>16.0</v>
      </c>
      <c r="Q12" s="75" t="s">
        <v>1002</v>
      </c>
      <c r="R12" s="22">
        <v>1.0</v>
      </c>
    </row>
    <row r="13">
      <c r="A13" s="70" t="s">
        <v>4447</v>
      </c>
      <c r="B13" s="77">
        <v>1.2</v>
      </c>
      <c r="C13" s="69">
        <v>3.0</v>
      </c>
      <c r="D13" s="69">
        <v>121.0</v>
      </c>
      <c r="E13" s="70" t="s">
        <v>4457</v>
      </c>
      <c r="F13" s="69">
        <v>566.0</v>
      </c>
      <c r="G13" s="69">
        <v>34.0</v>
      </c>
      <c r="H13" s="69">
        <v>9.0</v>
      </c>
      <c r="I13" s="20" t="str">
        <f t="shared" si="1"/>
        <v/>
      </c>
      <c r="K13" s="97">
        <v>2.0</v>
      </c>
      <c r="L13" s="49">
        <v>1.0</v>
      </c>
      <c r="M13" s="74">
        <v>6.0</v>
      </c>
      <c r="N13" s="49" t="s">
        <v>6199</v>
      </c>
      <c r="P13" s="22">
        <v>22.0</v>
      </c>
      <c r="Q13" s="75" t="s">
        <v>1004</v>
      </c>
      <c r="R13" s="22">
        <v>1.0</v>
      </c>
    </row>
    <row r="14">
      <c r="A14" s="70" t="s">
        <v>4447</v>
      </c>
      <c r="B14" s="77">
        <v>1.2</v>
      </c>
      <c r="C14" s="69">
        <v>3.0</v>
      </c>
      <c r="D14" s="69">
        <v>123.0</v>
      </c>
      <c r="E14" s="70" t="s">
        <v>4458</v>
      </c>
      <c r="F14" s="69">
        <v>584.0</v>
      </c>
      <c r="G14" s="69">
        <v>51.0</v>
      </c>
      <c r="H14" s="69">
        <v>14.0</v>
      </c>
      <c r="I14" s="20" t="str">
        <f t="shared" si="1"/>
        <v/>
      </c>
      <c r="K14" s="97">
        <v>4.0</v>
      </c>
      <c r="L14" s="49">
        <v>1.0</v>
      </c>
      <c r="M14" s="74">
        <v>6.0</v>
      </c>
      <c r="N14" s="49" t="s">
        <v>6200</v>
      </c>
      <c r="P14" s="22">
        <v>23.0</v>
      </c>
      <c r="Q14" s="75" t="s">
        <v>1006</v>
      </c>
      <c r="R14" s="22">
        <v>1.0</v>
      </c>
    </row>
    <row r="15">
      <c r="A15" s="70" t="s">
        <v>4447</v>
      </c>
      <c r="B15" s="77">
        <v>1.2</v>
      </c>
      <c r="C15" s="69">
        <v>3.0</v>
      </c>
      <c r="D15" s="69">
        <v>130.0</v>
      </c>
      <c r="E15" s="70" t="s">
        <v>4459</v>
      </c>
      <c r="F15" s="69">
        <v>220.0</v>
      </c>
      <c r="G15" s="69">
        <v>40.0</v>
      </c>
      <c r="H15" s="69">
        <v>12.0</v>
      </c>
      <c r="I15" s="20" t="str">
        <f t="shared" si="1"/>
        <v/>
      </c>
      <c r="K15" s="97">
        <v>6.0</v>
      </c>
      <c r="L15" s="49">
        <v>3.0</v>
      </c>
      <c r="M15" s="74">
        <v>2.0</v>
      </c>
      <c r="N15" s="49" t="s">
        <v>6201</v>
      </c>
      <c r="P15" s="22">
        <v>25.0</v>
      </c>
      <c r="Q15" s="75" t="s">
        <v>1008</v>
      </c>
      <c r="R15" s="22">
        <v>1.0</v>
      </c>
    </row>
    <row r="16">
      <c r="A16" s="70" t="s">
        <v>4447</v>
      </c>
      <c r="B16" s="77">
        <v>1.2</v>
      </c>
      <c r="C16" s="69">
        <v>3.0</v>
      </c>
      <c r="D16" s="69">
        <v>132.0</v>
      </c>
      <c r="E16" s="70" t="s">
        <v>1007</v>
      </c>
      <c r="F16" s="69">
        <v>211.0</v>
      </c>
      <c r="G16" s="69">
        <v>38.0</v>
      </c>
      <c r="H16" s="69">
        <v>11.0</v>
      </c>
      <c r="I16" s="20" t="str">
        <f t="shared" si="1"/>
        <v/>
      </c>
      <c r="K16" s="97">
        <v>11.0</v>
      </c>
      <c r="L16" s="49">
        <v>1.0</v>
      </c>
      <c r="M16" s="74">
        <v>3.0</v>
      </c>
      <c r="N16" s="49" t="s">
        <v>6202</v>
      </c>
      <c r="P16" s="22">
        <v>31.0</v>
      </c>
      <c r="Q16" s="75" t="s">
        <v>1010</v>
      </c>
      <c r="R16" s="22">
        <v>1.0</v>
      </c>
    </row>
    <row r="17">
      <c r="A17" s="70" t="s">
        <v>4447</v>
      </c>
      <c r="B17" s="77">
        <v>1.2</v>
      </c>
      <c r="C17" s="69">
        <v>3.0</v>
      </c>
      <c r="D17" s="69">
        <v>134.0</v>
      </c>
      <c r="E17" s="70" t="s">
        <v>1009</v>
      </c>
      <c r="F17" s="69">
        <v>469.0</v>
      </c>
      <c r="G17" s="69">
        <v>157.0</v>
      </c>
      <c r="H17" s="69">
        <v>40.0</v>
      </c>
      <c r="I17" s="20" t="str">
        <f t="shared" si="1"/>
        <v/>
      </c>
      <c r="K17" s="97">
        <v>12.0</v>
      </c>
      <c r="L17" s="49">
        <v>1.0</v>
      </c>
      <c r="M17" s="74">
        <v>3.0</v>
      </c>
      <c r="N17" s="49" t="s">
        <v>6203</v>
      </c>
      <c r="P17" s="22">
        <v>32.0</v>
      </c>
      <c r="Q17" s="75" t="s">
        <v>1012</v>
      </c>
      <c r="R17" s="22">
        <v>1.0</v>
      </c>
    </row>
    <row r="18">
      <c r="A18" s="70" t="s">
        <v>4447</v>
      </c>
      <c r="B18" s="77">
        <v>1.2</v>
      </c>
      <c r="C18" s="69">
        <v>3.0</v>
      </c>
      <c r="D18" s="69">
        <v>135.0</v>
      </c>
      <c r="E18" s="70" t="s">
        <v>4460</v>
      </c>
      <c r="F18" s="69">
        <v>412.0</v>
      </c>
      <c r="G18" s="69">
        <v>60.0</v>
      </c>
      <c r="H18" s="69">
        <v>10.0</v>
      </c>
      <c r="I18" s="20" t="str">
        <f t="shared" si="1"/>
        <v/>
      </c>
      <c r="K18" s="97">
        <v>13.0</v>
      </c>
      <c r="L18" s="49">
        <v>1.0</v>
      </c>
      <c r="M18" s="74">
        <v>2.0</v>
      </c>
      <c r="N18" s="49" t="s">
        <v>6204</v>
      </c>
      <c r="P18" s="22">
        <v>36.0</v>
      </c>
      <c r="Q18" s="75" t="s">
        <v>1014</v>
      </c>
      <c r="R18" s="22">
        <v>1.0</v>
      </c>
    </row>
    <row r="19">
      <c r="A19" s="70" t="s">
        <v>4447</v>
      </c>
      <c r="B19" s="77">
        <v>1.2</v>
      </c>
      <c r="C19" s="69">
        <v>3.0</v>
      </c>
      <c r="D19" s="69">
        <v>136.0</v>
      </c>
      <c r="E19" s="70" t="s">
        <v>4461</v>
      </c>
      <c r="F19" s="69">
        <v>354.0</v>
      </c>
      <c r="G19" s="69">
        <v>72.0</v>
      </c>
      <c r="H19" s="69">
        <v>10.0</v>
      </c>
      <c r="I19" s="20" t="str">
        <f t="shared" si="1"/>
        <v/>
      </c>
      <c r="K19" s="97">
        <v>14.0</v>
      </c>
      <c r="L19" s="49">
        <v>1.0</v>
      </c>
      <c r="M19" s="74">
        <v>3.0</v>
      </c>
      <c r="N19" s="49" t="s">
        <v>6205</v>
      </c>
      <c r="P19" s="22">
        <v>38.0</v>
      </c>
      <c r="Q19" s="75" t="s">
        <v>1016</v>
      </c>
      <c r="R19" s="22">
        <v>1.0</v>
      </c>
    </row>
    <row r="20">
      <c r="A20" s="70" t="s">
        <v>4447</v>
      </c>
      <c r="B20" s="77">
        <v>1.2</v>
      </c>
      <c r="C20" s="69">
        <v>3.0</v>
      </c>
      <c r="D20" s="69">
        <v>140.0</v>
      </c>
      <c r="E20" s="70" t="s">
        <v>4462</v>
      </c>
      <c r="F20" s="69">
        <v>389.0</v>
      </c>
      <c r="G20" s="69">
        <v>191.0</v>
      </c>
      <c r="H20" s="69">
        <v>36.0</v>
      </c>
      <c r="I20" s="20" t="str">
        <f t="shared" si="1"/>
        <v/>
      </c>
      <c r="K20" s="97">
        <v>15.0</v>
      </c>
      <c r="L20" s="49">
        <v>1.0</v>
      </c>
      <c r="M20" s="74">
        <v>3.0</v>
      </c>
      <c r="N20" s="49" t="s">
        <v>6206</v>
      </c>
      <c r="P20" s="22">
        <v>47.0</v>
      </c>
      <c r="Q20" s="75" t="s">
        <v>1018</v>
      </c>
      <c r="R20" s="22">
        <v>1.0</v>
      </c>
    </row>
    <row r="21">
      <c r="A21" s="70" t="s">
        <v>4447</v>
      </c>
      <c r="B21" s="77">
        <v>1.2</v>
      </c>
      <c r="C21" s="69">
        <v>3.0</v>
      </c>
      <c r="D21" s="69">
        <v>144.0</v>
      </c>
      <c r="E21" s="70" t="s">
        <v>4463</v>
      </c>
      <c r="F21" s="69">
        <v>471.0</v>
      </c>
      <c r="G21" s="69">
        <v>174.0</v>
      </c>
      <c r="H21" s="69">
        <v>24.0</v>
      </c>
      <c r="I21" s="20" t="str">
        <f t="shared" si="1"/>
        <v/>
      </c>
      <c r="K21" s="97">
        <v>16.0</v>
      </c>
      <c r="L21" s="49">
        <v>1.0</v>
      </c>
      <c r="M21" s="74">
        <v>3.0</v>
      </c>
      <c r="N21" s="49" t="s">
        <v>67</v>
      </c>
      <c r="P21" s="22">
        <v>51.0</v>
      </c>
      <c r="Q21" s="75" t="s">
        <v>1020</v>
      </c>
      <c r="R21" s="22">
        <v>1.0</v>
      </c>
    </row>
    <row r="22">
      <c r="A22" s="70" t="s">
        <v>4447</v>
      </c>
      <c r="B22" s="77">
        <v>1.2</v>
      </c>
      <c r="C22" s="69">
        <v>3.0</v>
      </c>
      <c r="D22" s="69">
        <v>151.0</v>
      </c>
      <c r="E22" s="70" t="s">
        <v>1019</v>
      </c>
      <c r="F22" s="69">
        <v>326.0</v>
      </c>
      <c r="G22" s="69">
        <v>251.0</v>
      </c>
      <c r="H22" s="69">
        <v>24.0</v>
      </c>
      <c r="I22" s="20" t="str">
        <f t="shared" si="1"/>
        <v/>
      </c>
      <c r="K22" s="97">
        <v>22.0</v>
      </c>
      <c r="L22" s="49">
        <v>1.0</v>
      </c>
      <c r="M22" s="74">
        <v>4.0</v>
      </c>
      <c r="N22" s="49" t="s">
        <v>6207</v>
      </c>
      <c r="P22" s="22">
        <v>75.0</v>
      </c>
      <c r="Q22" s="75" t="s">
        <v>1022</v>
      </c>
      <c r="R22" s="22">
        <v>1.0</v>
      </c>
    </row>
    <row r="23">
      <c r="A23" s="70" t="s">
        <v>4447</v>
      </c>
      <c r="B23" s="77">
        <v>1.2</v>
      </c>
      <c r="C23" s="69">
        <v>3.0</v>
      </c>
      <c r="D23" s="69">
        <v>152.0</v>
      </c>
      <c r="E23" s="70" t="s">
        <v>4464</v>
      </c>
      <c r="F23" s="69">
        <v>447.0</v>
      </c>
      <c r="G23" s="69">
        <v>82.0</v>
      </c>
      <c r="H23" s="69">
        <v>9.0</v>
      </c>
      <c r="I23" s="20" t="str">
        <f t="shared" si="1"/>
        <v/>
      </c>
      <c r="K23" s="97">
        <v>23.0</v>
      </c>
      <c r="L23" s="49">
        <v>1.0</v>
      </c>
      <c r="M23" s="74">
        <v>6.0</v>
      </c>
      <c r="N23" s="49" t="s">
        <v>6208</v>
      </c>
      <c r="P23" s="22">
        <v>77.0</v>
      </c>
      <c r="Q23" s="75" t="s">
        <v>1024</v>
      </c>
      <c r="R23" s="22">
        <v>1.0</v>
      </c>
    </row>
    <row r="24">
      <c r="A24" s="70" t="s">
        <v>4447</v>
      </c>
      <c r="B24" s="77">
        <v>1.2</v>
      </c>
      <c r="C24" s="69">
        <v>3.0</v>
      </c>
      <c r="D24" s="69">
        <v>155.0</v>
      </c>
      <c r="E24" s="70" t="s">
        <v>4465</v>
      </c>
      <c r="F24" s="69">
        <v>252.0</v>
      </c>
      <c r="G24" s="69">
        <v>165.0</v>
      </c>
      <c r="H24" s="69">
        <v>12.0</v>
      </c>
      <c r="I24" s="20" t="str">
        <f t="shared" si="1"/>
        <v/>
      </c>
      <c r="K24" s="97">
        <v>25.0</v>
      </c>
      <c r="L24" s="49">
        <v>1.0</v>
      </c>
      <c r="M24" s="74">
        <v>6.0</v>
      </c>
      <c r="N24" s="49" t="s">
        <v>6209</v>
      </c>
      <c r="P24" s="22">
        <v>81.0</v>
      </c>
      <c r="Q24" s="75" t="s">
        <v>1026</v>
      </c>
      <c r="R24" s="22">
        <v>1.0</v>
      </c>
    </row>
    <row r="25">
      <c r="A25" s="70" t="s">
        <v>4447</v>
      </c>
      <c r="B25" s="77">
        <v>1.2</v>
      </c>
      <c r="C25" s="69">
        <v>3.0</v>
      </c>
      <c r="D25" s="69">
        <v>156.0</v>
      </c>
      <c r="E25" s="70" t="s">
        <v>4466</v>
      </c>
      <c r="F25" s="69">
        <v>270.0</v>
      </c>
      <c r="G25" s="69">
        <v>146.0</v>
      </c>
      <c r="H25" s="69">
        <v>26.0</v>
      </c>
      <c r="I25" s="20" t="str">
        <f t="shared" si="1"/>
        <v/>
      </c>
      <c r="K25" s="97">
        <v>31.0</v>
      </c>
      <c r="L25" s="49">
        <v>1.0</v>
      </c>
      <c r="M25" s="74">
        <v>4.0</v>
      </c>
      <c r="N25" s="49" t="s">
        <v>6210</v>
      </c>
      <c r="P25" s="22">
        <v>84.0</v>
      </c>
      <c r="Q25" s="75" t="s">
        <v>1028</v>
      </c>
      <c r="R25" s="22">
        <v>1.0</v>
      </c>
    </row>
    <row r="26">
      <c r="A26" s="70" t="s">
        <v>4447</v>
      </c>
      <c r="B26" s="77">
        <v>1.2</v>
      </c>
      <c r="C26" s="69">
        <v>3.0</v>
      </c>
      <c r="D26" s="69">
        <v>160.0</v>
      </c>
      <c r="E26" s="70" t="s">
        <v>4467</v>
      </c>
      <c r="F26" s="69">
        <v>793.0</v>
      </c>
      <c r="G26" s="69">
        <v>396.0</v>
      </c>
      <c r="H26" s="69">
        <v>38.0</v>
      </c>
      <c r="I26" s="20" t="str">
        <f t="shared" si="1"/>
        <v/>
      </c>
      <c r="K26" s="97">
        <v>32.0</v>
      </c>
      <c r="L26" s="49">
        <v>1.0</v>
      </c>
      <c r="M26" s="74">
        <v>6.0</v>
      </c>
      <c r="N26" s="49" t="s">
        <v>6211</v>
      </c>
      <c r="P26" s="22">
        <v>85.0</v>
      </c>
      <c r="Q26" s="75" t="s">
        <v>1030</v>
      </c>
      <c r="R26" s="22">
        <v>1.0</v>
      </c>
    </row>
    <row r="27">
      <c r="A27" s="70" t="s">
        <v>4447</v>
      </c>
      <c r="B27" s="77">
        <v>1.2</v>
      </c>
      <c r="C27" s="69">
        <v>3.0</v>
      </c>
      <c r="D27" s="69">
        <v>161.0</v>
      </c>
      <c r="E27" s="70" t="s">
        <v>4468</v>
      </c>
      <c r="F27" s="69">
        <v>263.0</v>
      </c>
      <c r="G27" s="69">
        <v>184.0</v>
      </c>
      <c r="H27" s="69">
        <v>26.0</v>
      </c>
      <c r="I27" s="20" t="str">
        <f t="shared" si="1"/>
        <v/>
      </c>
      <c r="K27" s="97">
        <v>36.0</v>
      </c>
      <c r="L27" s="49">
        <v>1.0</v>
      </c>
      <c r="M27" s="74">
        <v>6.0</v>
      </c>
      <c r="N27" s="49" t="s">
        <v>6212</v>
      </c>
      <c r="P27" s="22">
        <v>88.0</v>
      </c>
      <c r="Q27" s="75" t="s">
        <v>1032</v>
      </c>
      <c r="R27" s="22">
        <v>1.0</v>
      </c>
    </row>
    <row r="28">
      <c r="A28" s="70" t="s">
        <v>4447</v>
      </c>
      <c r="B28" s="77">
        <v>1.2</v>
      </c>
      <c r="C28" s="69">
        <v>3.0</v>
      </c>
      <c r="D28" s="69">
        <v>165.0</v>
      </c>
      <c r="E28" s="70" t="s">
        <v>4469</v>
      </c>
      <c r="F28" s="69">
        <v>355.0</v>
      </c>
      <c r="G28" s="69">
        <v>92.0</v>
      </c>
      <c r="H28" s="69">
        <v>24.0</v>
      </c>
      <c r="I28" s="20" t="str">
        <f t="shared" si="1"/>
        <v/>
      </c>
      <c r="K28" s="97">
        <v>38.0</v>
      </c>
      <c r="L28" s="49">
        <v>1.0</v>
      </c>
      <c r="M28" s="74">
        <v>5.0</v>
      </c>
      <c r="N28" s="49" t="s">
        <v>6213</v>
      </c>
      <c r="P28" s="22">
        <v>91.0</v>
      </c>
      <c r="Q28" s="75" t="s">
        <v>1034</v>
      </c>
      <c r="R28" s="22">
        <v>1.0</v>
      </c>
    </row>
    <row r="29">
      <c r="A29" s="70" t="s">
        <v>4447</v>
      </c>
      <c r="B29" s="77">
        <v>1.2</v>
      </c>
      <c r="C29" s="69">
        <v>3.0</v>
      </c>
      <c r="D29" s="69">
        <v>167.0</v>
      </c>
      <c r="E29" s="70" t="s">
        <v>1033</v>
      </c>
      <c r="F29" s="69">
        <v>248.0</v>
      </c>
      <c r="G29" s="69">
        <v>70.0</v>
      </c>
      <c r="H29" s="69">
        <v>17.0</v>
      </c>
      <c r="I29" s="20" t="str">
        <f t="shared" si="1"/>
        <v/>
      </c>
      <c r="K29" s="97">
        <v>47.0</v>
      </c>
      <c r="L29" s="49">
        <v>1.0</v>
      </c>
      <c r="M29" s="74">
        <v>4.0</v>
      </c>
      <c r="N29" s="49" t="s">
        <v>75</v>
      </c>
      <c r="P29" s="22">
        <v>93.0</v>
      </c>
      <c r="Q29" s="75" t="s">
        <v>1036</v>
      </c>
      <c r="R29" s="22">
        <v>1.0</v>
      </c>
    </row>
    <row r="30">
      <c r="A30" s="70" t="s">
        <v>4447</v>
      </c>
      <c r="B30" s="77">
        <v>1.2</v>
      </c>
      <c r="C30" s="69">
        <v>3.0</v>
      </c>
      <c r="D30" s="69">
        <v>170.0</v>
      </c>
      <c r="E30" s="70" t="s">
        <v>4470</v>
      </c>
      <c r="F30" s="69">
        <v>509.0</v>
      </c>
      <c r="G30" s="69">
        <v>117.0</v>
      </c>
      <c r="H30" s="69">
        <v>44.0</v>
      </c>
      <c r="I30" s="20" t="str">
        <f t="shared" si="1"/>
        <v/>
      </c>
      <c r="K30" s="97">
        <v>51.0</v>
      </c>
      <c r="L30" s="49">
        <v>1.0</v>
      </c>
      <c r="M30" s="74">
        <v>5.0</v>
      </c>
      <c r="N30" s="49" t="s">
        <v>6214</v>
      </c>
      <c r="P30" s="22">
        <v>94.0</v>
      </c>
      <c r="Q30" s="75" t="s">
        <v>1038</v>
      </c>
      <c r="R30" s="22">
        <v>1.0</v>
      </c>
    </row>
    <row r="31">
      <c r="A31" s="70" t="s">
        <v>4447</v>
      </c>
      <c r="B31" s="77">
        <v>1.2</v>
      </c>
      <c r="C31" s="69">
        <v>3.0</v>
      </c>
      <c r="D31" s="69">
        <v>175.0</v>
      </c>
      <c r="E31" s="70" t="s">
        <v>4471</v>
      </c>
      <c r="F31" s="69">
        <v>731.0</v>
      </c>
      <c r="G31" s="69">
        <v>569.0</v>
      </c>
      <c r="H31" s="69">
        <v>65.0</v>
      </c>
      <c r="I31" s="20" t="str">
        <f t="shared" si="1"/>
        <v/>
      </c>
      <c r="K31" s="97">
        <v>75.0</v>
      </c>
      <c r="L31" s="49">
        <v>1.0</v>
      </c>
      <c r="M31" s="74">
        <v>6.0</v>
      </c>
      <c r="N31" s="49" t="s">
        <v>6215</v>
      </c>
      <c r="P31" s="22">
        <v>95.0</v>
      </c>
      <c r="Q31" s="75" t="s">
        <v>1040</v>
      </c>
      <c r="R31" s="22">
        <v>1.0</v>
      </c>
    </row>
    <row r="32">
      <c r="A32" s="70" t="s">
        <v>4447</v>
      </c>
      <c r="B32" s="77">
        <v>1.2</v>
      </c>
      <c r="C32" s="69">
        <v>3.0</v>
      </c>
      <c r="D32" s="69">
        <v>179.0</v>
      </c>
      <c r="E32" s="70" t="s">
        <v>4472</v>
      </c>
      <c r="F32" s="69">
        <v>403.0</v>
      </c>
      <c r="G32" s="69">
        <v>325.0</v>
      </c>
      <c r="H32" s="69">
        <v>22.0</v>
      </c>
      <c r="I32" s="20" t="str">
        <f t="shared" si="1"/>
        <v/>
      </c>
      <c r="K32" s="97">
        <v>77.0</v>
      </c>
      <c r="L32" s="49">
        <v>1.0</v>
      </c>
      <c r="M32" s="74">
        <v>4.0</v>
      </c>
      <c r="N32" s="49" t="s">
        <v>6216</v>
      </c>
      <c r="P32" s="22">
        <v>97.0</v>
      </c>
      <c r="Q32" s="75" t="s">
        <v>1042</v>
      </c>
      <c r="R32" s="22">
        <v>1.0</v>
      </c>
    </row>
    <row r="33">
      <c r="A33" s="70" t="s">
        <v>4447</v>
      </c>
      <c r="B33" s="77">
        <v>1.2</v>
      </c>
      <c r="C33" s="69">
        <v>3.0</v>
      </c>
      <c r="D33" s="69">
        <v>180.0</v>
      </c>
      <c r="E33" s="70" t="s">
        <v>4473</v>
      </c>
      <c r="F33" s="69">
        <v>462.0</v>
      </c>
      <c r="G33" s="69">
        <v>154.0</v>
      </c>
      <c r="H33" s="69">
        <v>15.0</v>
      </c>
      <c r="I33" s="20" t="str">
        <f t="shared" si="1"/>
        <v/>
      </c>
      <c r="K33" s="97">
        <v>81.0</v>
      </c>
      <c r="L33" s="49">
        <v>1.0</v>
      </c>
      <c r="M33" s="74">
        <v>6.0</v>
      </c>
      <c r="N33" s="49" t="s">
        <v>6217</v>
      </c>
      <c r="P33" s="22">
        <v>99.0</v>
      </c>
      <c r="Q33" s="75" t="s">
        <v>1044</v>
      </c>
      <c r="R33" s="22">
        <v>1.0</v>
      </c>
    </row>
    <row r="34">
      <c r="A34" s="70" t="s">
        <v>4447</v>
      </c>
      <c r="B34" s="77">
        <v>1.2</v>
      </c>
      <c r="C34" s="69">
        <v>3.0</v>
      </c>
      <c r="D34" s="69">
        <v>183.0</v>
      </c>
      <c r="E34" s="70" t="s">
        <v>4474</v>
      </c>
      <c r="F34" s="69">
        <v>419.0</v>
      </c>
      <c r="G34" s="69">
        <v>175.0</v>
      </c>
      <c r="H34" s="69">
        <v>19.0</v>
      </c>
      <c r="I34" s="20" t="str">
        <f t="shared" si="1"/>
        <v/>
      </c>
      <c r="K34" s="97">
        <v>84.0</v>
      </c>
      <c r="L34" s="49">
        <v>1.0</v>
      </c>
      <c r="M34" s="74">
        <v>6.0</v>
      </c>
      <c r="N34" s="49" t="s">
        <v>6218</v>
      </c>
      <c r="P34" s="22">
        <v>100.0</v>
      </c>
      <c r="Q34" s="75" t="s">
        <v>1046</v>
      </c>
      <c r="R34" s="22">
        <v>1.0</v>
      </c>
    </row>
    <row r="35">
      <c r="A35" s="70" t="s">
        <v>4447</v>
      </c>
      <c r="B35" s="77">
        <v>1.2</v>
      </c>
      <c r="C35" s="69">
        <v>3.0</v>
      </c>
      <c r="D35" s="69">
        <v>190.0</v>
      </c>
      <c r="E35" s="70" t="s">
        <v>4475</v>
      </c>
      <c r="F35" s="69">
        <v>747.0</v>
      </c>
      <c r="G35" s="69">
        <v>611.0</v>
      </c>
      <c r="H35" s="69">
        <v>68.0</v>
      </c>
      <c r="I35" s="20" t="str">
        <f t="shared" si="1"/>
        <v/>
      </c>
      <c r="K35" s="97">
        <v>85.0</v>
      </c>
      <c r="L35" s="49">
        <v>1.0</v>
      </c>
      <c r="M35" s="74">
        <v>6.0</v>
      </c>
      <c r="N35" s="49" t="s">
        <v>6219</v>
      </c>
      <c r="P35" s="22">
        <v>108.0</v>
      </c>
      <c r="Q35" s="75" t="s">
        <v>1048</v>
      </c>
      <c r="R35" s="22">
        <v>1.0</v>
      </c>
    </row>
    <row r="36">
      <c r="A36" s="70" t="s">
        <v>4447</v>
      </c>
      <c r="B36" s="77">
        <v>1.2</v>
      </c>
      <c r="C36" s="69">
        <v>3.0</v>
      </c>
      <c r="D36" s="69">
        <v>193.0</v>
      </c>
      <c r="E36" s="70" t="s">
        <v>4476</v>
      </c>
      <c r="F36" s="69">
        <v>497.0</v>
      </c>
      <c r="G36" s="69">
        <v>415.0</v>
      </c>
      <c r="H36" s="69">
        <v>14.0</v>
      </c>
      <c r="I36" s="20" t="str">
        <f t="shared" si="1"/>
        <v/>
      </c>
      <c r="K36" s="97">
        <v>88.0</v>
      </c>
      <c r="L36" s="49">
        <v>1.0</v>
      </c>
      <c r="M36" s="74">
        <v>4.0</v>
      </c>
      <c r="N36" s="49" t="s">
        <v>6220</v>
      </c>
      <c r="P36" s="22">
        <v>110.0</v>
      </c>
      <c r="Q36" s="75" t="s">
        <v>1050</v>
      </c>
      <c r="R36" s="22">
        <v>1.0</v>
      </c>
    </row>
    <row r="37">
      <c r="A37" s="70" t="s">
        <v>4447</v>
      </c>
      <c r="B37" s="77">
        <v>1.2</v>
      </c>
      <c r="C37" s="69">
        <v>3.0</v>
      </c>
      <c r="D37" s="69">
        <v>215.0</v>
      </c>
      <c r="E37" s="70" t="s">
        <v>1049</v>
      </c>
      <c r="F37" s="69">
        <v>315.0</v>
      </c>
      <c r="G37" s="69">
        <v>146.0</v>
      </c>
      <c r="H37" s="69">
        <v>12.0</v>
      </c>
      <c r="I37" s="20" t="str">
        <f t="shared" si="1"/>
        <v/>
      </c>
      <c r="K37" s="97">
        <v>91.0</v>
      </c>
      <c r="L37" s="49">
        <v>1.0</v>
      </c>
      <c r="M37" s="74">
        <v>6.0</v>
      </c>
      <c r="N37" s="49" t="s">
        <v>6221</v>
      </c>
      <c r="P37" s="22">
        <v>111.0</v>
      </c>
      <c r="Q37" s="75" t="s">
        <v>1052</v>
      </c>
      <c r="R37" s="22">
        <v>1.0</v>
      </c>
    </row>
    <row r="38">
      <c r="A38" s="70" t="s">
        <v>4447</v>
      </c>
      <c r="B38" s="77">
        <v>1.2</v>
      </c>
      <c r="C38" s="69">
        <v>3.0</v>
      </c>
      <c r="D38" s="69">
        <v>225.0</v>
      </c>
      <c r="E38" s="70" t="s">
        <v>4477</v>
      </c>
      <c r="F38" s="69">
        <v>205.0</v>
      </c>
      <c r="G38" s="69">
        <v>183.0</v>
      </c>
      <c r="H38" s="69">
        <v>5.0</v>
      </c>
      <c r="I38" s="20" t="str">
        <f t="shared" si="1"/>
        <v/>
      </c>
      <c r="K38" s="97">
        <v>93.0</v>
      </c>
      <c r="L38" s="49">
        <v>1.0</v>
      </c>
      <c r="M38" s="74">
        <v>6.0</v>
      </c>
      <c r="N38" s="49" t="s">
        <v>6222</v>
      </c>
      <c r="P38" s="22">
        <v>112.0</v>
      </c>
      <c r="Q38" s="75" t="s">
        <v>1054</v>
      </c>
      <c r="R38" s="22">
        <v>1.0</v>
      </c>
    </row>
    <row r="39">
      <c r="A39" s="70" t="s">
        <v>4447</v>
      </c>
      <c r="B39" s="77">
        <v>1.2</v>
      </c>
      <c r="C39" s="69">
        <v>3.0</v>
      </c>
      <c r="D39" s="69">
        <v>226.0</v>
      </c>
      <c r="E39" s="70" t="s">
        <v>4478</v>
      </c>
      <c r="F39" s="69">
        <v>669.0</v>
      </c>
      <c r="G39" s="69">
        <v>328.0</v>
      </c>
      <c r="H39" s="69">
        <v>25.0</v>
      </c>
      <c r="I39" s="20" t="str">
        <f t="shared" si="1"/>
        <v/>
      </c>
      <c r="K39" s="97">
        <v>94.0</v>
      </c>
      <c r="L39" s="49">
        <v>1.0</v>
      </c>
      <c r="M39" s="74">
        <v>4.0</v>
      </c>
      <c r="N39" s="49" t="s">
        <v>6223</v>
      </c>
      <c r="P39" s="22">
        <v>113.0</v>
      </c>
      <c r="Q39" s="75" t="s">
        <v>1056</v>
      </c>
      <c r="R39" s="22">
        <v>1.0</v>
      </c>
    </row>
    <row r="40">
      <c r="A40" s="70" t="s">
        <v>4447</v>
      </c>
      <c r="B40" s="77">
        <v>1.2</v>
      </c>
      <c r="C40" s="69">
        <v>3.0</v>
      </c>
      <c r="D40" s="69">
        <v>230.0</v>
      </c>
      <c r="E40" s="70" t="s">
        <v>1055</v>
      </c>
      <c r="F40" s="69">
        <v>6.0</v>
      </c>
      <c r="G40" s="69">
        <v>4.0</v>
      </c>
      <c r="H40" s="69">
        <v>1.0</v>
      </c>
      <c r="I40" s="20" t="str">
        <f t="shared" si="1"/>
        <v/>
      </c>
      <c r="K40" s="97">
        <v>95.0</v>
      </c>
      <c r="L40" s="49">
        <v>1.0</v>
      </c>
      <c r="M40" s="74">
        <v>6.0</v>
      </c>
      <c r="N40" s="49" t="s">
        <v>86</v>
      </c>
      <c r="P40" s="22">
        <v>115.0</v>
      </c>
      <c r="Q40" s="75" t="s">
        <v>1058</v>
      </c>
      <c r="R40" s="22">
        <v>1.0</v>
      </c>
    </row>
    <row r="41">
      <c r="A41" s="70" t="s">
        <v>4447</v>
      </c>
      <c r="B41" s="77">
        <v>1.2</v>
      </c>
      <c r="C41" s="69">
        <v>3.0</v>
      </c>
      <c r="D41" s="69">
        <v>231.0</v>
      </c>
      <c r="E41" s="70" t="s">
        <v>1057</v>
      </c>
      <c r="F41" s="69">
        <v>2.0</v>
      </c>
      <c r="G41" s="69">
        <v>0.0</v>
      </c>
      <c r="H41" s="69">
        <v>0.0</v>
      </c>
      <c r="I41" s="20" t="str">
        <f t="shared" si="1"/>
        <v/>
      </c>
      <c r="K41" s="97">
        <v>97.0</v>
      </c>
      <c r="L41" s="49">
        <v>1.0</v>
      </c>
      <c r="M41" s="74">
        <v>6.0</v>
      </c>
      <c r="N41" s="49" t="s">
        <v>6224</v>
      </c>
      <c r="P41" s="22">
        <v>116.0</v>
      </c>
      <c r="Q41" s="75" t="s">
        <v>1060</v>
      </c>
      <c r="R41" s="22">
        <v>1.0</v>
      </c>
    </row>
    <row r="42">
      <c r="A42" s="70" t="s">
        <v>4447</v>
      </c>
      <c r="B42" s="77">
        <v>1.2</v>
      </c>
      <c r="C42" s="69">
        <v>3.0</v>
      </c>
      <c r="D42" s="69">
        <v>249.0</v>
      </c>
      <c r="E42" s="70" t="s">
        <v>4479</v>
      </c>
      <c r="F42" s="69">
        <v>291.0</v>
      </c>
      <c r="G42" s="69">
        <v>177.0</v>
      </c>
      <c r="H42" s="69">
        <v>31.0</v>
      </c>
      <c r="I42" s="20" t="str">
        <f t="shared" si="1"/>
        <v/>
      </c>
      <c r="K42" s="97">
        <v>99.0</v>
      </c>
      <c r="L42" s="49">
        <v>1.0</v>
      </c>
      <c r="M42" s="74">
        <v>5.0</v>
      </c>
      <c r="N42" s="49" t="s">
        <v>6225</v>
      </c>
      <c r="P42" s="22">
        <v>118.0</v>
      </c>
      <c r="Q42" s="75" t="s">
        <v>681</v>
      </c>
      <c r="R42" s="22">
        <v>1.0</v>
      </c>
    </row>
    <row r="43">
      <c r="A43" s="70" t="s">
        <v>4447</v>
      </c>
      <c r="B43" s="77">
        <v>1.2</v>
      </c>
      <c r="C43" s="69">
        <v>3.0</v>
      </c>
      <c r="D43" s="69">
        <v>256.0</v>
      </c>
      <c r="E43" s="70" t="s">
        <v>4480</v>
      </c>
      <c r="F43" s="69">
        <v>328.0</v>
      </c>
      <c r="G43" s="69">
        <v>244.0</v>
      </c>
      <c r="H43" s="69">
        <v>29.0</v>
      </c>
      <c r="I43" s="20" t="str">
        <f t="shared" si="1"/>
        <v/>
      </c>
      <c r="K43" s="97">
        <v>100.0</v>
      </c>
      <c r="L43" s="49">
        <v>1.0</v>
      </c>
      <c r="M43" s="74">
        <v>6.0</v>
      </c>
      <c r="N43" s="49" t="s">
        <v>6226</v>
      </c>
      <c r="P43" s="22">
        <v>129.0</v>
      </c>
      <c r="Q43" s="75" t="s">
        <v>1063</v>
      </c>
      <c r="R43" s="22">
        <v>1.0</v>
      </c>
    </row>
    <row r="44">
      <c r="A44" s="70" t="s">
        <v>4447</v>
      </c>
      <c r="B44" s="77">
        <v>1.2</v>
      </c>
      <c r="C44" s="69">
        <v>3.0</v>
      </c>
      <c r="D44" s="69">
        <v>260.0</v>
      </c>
      <c r="E44" s="70" t="s">
        <v>4481</v>
      </c>
      <c r="F44" s="69">
        <v>450.0</v>
      </c>
      <c r="G44" s="69">
        <v>227.0</v>
      </c>
      <c r="H44" s="69">
        <v>48.0</v>
      </c>
      <c r="I44" s="20" t="str">
        <f t="shared" si="1"/>
        <v/>
      </c>
      <c r="K44" s="97">
        <v>108.0</v>
      </c>
      <c r="L44" s="49">
        <v>1.0</v>
      </c>
      <c r="M44" s="74">
        <v>3.0</v>
      </c>
      <c r="N44" s="49" t="s">
        <v>6227</v>
      </c>
      <c r="P44" s="22">
        <v>138.0</v>
      </c>
      <c r="Q44" s="75" t="s">
        <v>1065</v>
      </c>
      <c r="R44" s="22">
        <v>1.0</v>
      </c>
    </row>
    <row r="45">
      <c r="A45" s="70" t="s">
        <v>4447</v>
      </c>
      <c r="B45" s="77">
        <v>1.2</v>
      </c>
      <c r="C45" s="69">
        <v>3.0</v>
      </c>
      <c r="D45" s="69">
        <v>282.0</v>
      </c>
      <c r="E45" s="70" t="s">
        <v>1064</v>
      </c>
      <c r="F45" s="69">
        <v>458.0</v>
      </c>
      <c r="G45" s="69">
        <v>378.0</v>
      </c>
      <c r="H45" s="69">
        <v>21.0</v>
      </c>
      <c r="I45" s="20" t="str">
        <f t="shared" si="1"/>
        <v/>
      </c>
      <c r="K45" s="97">
        <v>110.0</v>
      </c>
      <c r="L45" s="49">
        <v>1.0</v>
      </c>
      <c r="M45" s="74">
        <v>3.0</v>
      </c>
      <c r="N45" s="49" t="s">
        <v>6228</v>
      </c>
      <c r="P45" s="22">
        <v>139.0</v>
      </c>
      <c r="Q45" s="75" t="s">
        <v>1067</v>
      </c>
      <c r="R45" s="22">
        <v>1.0</v>
      </c>
    </row>
    <row r="46">
      <c r="A46" s="70" t="s">
        <v>4447</v>
      </c>
      <c r="B46" s="77">
        <v>1.2</v>
      </c>
      <c r="C46" s="69">
        <v>3.0</v>
      </c>
      <c r="D46" s="69">
        <v>287.0</v>
      </c>
      <c r="E46" s="70" t="s">
        <v>4482</v>
      </c>
      <c r="F46" s="69">
        <v>208.0</v>
      </c>
      <c r="G46" s="69">
        <v>186.0</v>
      </c>
      <c r="H46" s="69">
        <v>9.0</v>
      </c>
      <c r="I46" s="20" t="str">
        <f t="shared" si="1"/>
        <v/>
      </c>
      <c r="K46" s="97">
        <v>111.0</v>
      </c>
      <c r="L46" s="49">
        <v>1.0</v>
      </c>
      <c r="M46" s="74">
        <v>3.0</v>
      </c>
      <c r="N46" s="49" t="s">
        <v>6229</v>
      </c>
      <c r="P46" s="22">
        <v>146.0</v>
      </c>
      <c r="Q46" s="75" t="s">
        <v>1069</v>
      </c>
      <c r="R46" s="22">
        <v>1.0</v>
      </c>
    </row>
    <row r="47">
      <c r="A47" s="70" t="s">
        <v>4447</v>
      </c>
      <c r="B47" s="77">
        <v>1.2</v>
      </c>
      <c r="C47" s="69">
        <v>3.0</v>
      </c>
      <c r="D47" s="69">
        <v>288.0</v>
      </c>
      <c r="E47" s="70" t="s">
        <v>4483</v>
      </c>
      <c r="F47" s="69">
        <v>368.0</v>
      </c>
      <c r="G47" s="69">
        <v>321.0</v>
      </c>
      <c r="H47" s="69">
        <v>21.0</v>
      </c>
      <c r="I47" s="20" t="str">
        <f t="shared" si="1"/>
        <v/>
      </c>
      <c r="K47" s="97">
        <v>112.0</v>
      </c>
      <c r="L47" s="49">
        <v>1.0</v>
      </c>
      <c r="M47" s="74">
        <v>3.0</v>
      </c>
      <c r="N47" s="49" t="s">
        <v>6230</v>
      </c>
      <c r="P47" s="22">
        <v>150.0</v>
      </c>
      <c r="Q47" s="75" t="s">
        <v>1071</v>
      </c>
      <c r="R47" s="22">
        <v>1.0</v>
      </c>
    </row>
    <row r="48">
      <c r="A48" s="70" t="s">
        <v>4447</v>
      </c>
      <c r="B48" s="77">
        <v>1.2</v>
      </c>
      <c r="C48" s="69">
        <v>3.0</v>
      </c>
      <c r="D48" s="69">
        <v>289.0</v>
      </c>
      <c r="E48" s="70" t="s">
        <v>4484</v>
      </c>
      <c r="F48" s="69">
        <v>447.0</v>
      </c>
      <c r="G48" s="69">
        <v>303.0</v>
      </c>
      <c r="H48" s="69">
        <v>18.0</v>
      </c>
      <c r="I48" s="20" t="str">
        <f t="shared" si="1"/>
        <v/>
      </c>
      <c r="K48" s="97">
        <v>113.0</v>
      </c>
      <c r="L48" s="49">
        <v>1.0</v>
      </c>
      <c r="M48" s="74">
        <v>6.0</v>
      </c>
      <c r="N48" s="49" t="s">
        <v>6231</v>
      </c>
      <c r="P48" s="22">
        <v>152.0</v>
      </c>
      <c r="Q48" s="75" t="s">
        <v>1073</v>
      </c>
      <c r="R48" s="22">
        <v>1.0</v>
      </c>
    </row>
    <row r="49">
      <c r="A49" s="70" t="s">
        <v>4447</v>
      </c>
      <c r="B49" s="77">
        <v>1.2</v>
      </c>
      <c r="C49" s="69">
        <v>3.0</v>
      </c>
      <c r="D49" s="69">
        <v>291.0</v>
      </c>
      <c r="E49" s="70" t="s">
        <v>4485</v>
      </c>
      <c r="F49" s="69">
        <v>481.0</v>
      </c>
      <c r="G49" s="69">
        <v>378.0</v>
      </c>
      <c r="H49" s="69">
        <v>15.0</v>
      </c>
      <c r="I49" s="20" t="str">
        <f t="shared" si="1"/>
        <v/>
      </c>
      <c r="K49" s="97">
        <v>115.0</v>
      </c>
      <c r="L49" s="49">
        <v>1.0</v>
      </c>
      <c r="M49" s="74">
        <v>5.0</v>
      </c>
      <c r="N49" s="49" t="s">
        <v>95</v>
      </c>
      <c r="P49" s="22">
        <v>160.0</v>
      </c>
      <c r="Q49" s="75" t="s">
        <v>104</v>
      </c>
      <c r="R49" s="22">
        <v>1.0</v>
      </c>
    </row>
    <row r="50">
      <c r="A50" s="70" t="s">
        <v>4447</v>
      </c>
      <c r="B50" s="77">
        <v>1.2</v>
      </c>
      <c r="C50" s="69">
        <v>3.0</v>
      </c>
      <c r="D50" s="69">
        <v>293.0</v>
      </c>
      <c r="E50" s="70" t="s">
        <v>1074</v>
      </c>
      <c r="F50" s="69">
        <v>282.0</v>
      </c>
      <c r="G50" s="69">
        <v>214.0</v>
      </c>
      <c r="H50" s="69">
        <v>6.0</v>
      </c>
      <c r="I50" s="20" t="str">
        <f t="shared" si="1"/>
        <v/>
      </c>
      <c r="K50" s="97">
        <v>116.0</v>
      </c>
      <c r="L50" s="49">
        <v>1.0</v>
      </c>
      <c r="M50" s="74">
        <v>6.0</v>
      </c>
      <c r="N50" s="49" t="s">
        <v>6232</v>
      </c>
      <c r="P50" s="22">
        <v>162.0</v>
      </c>
      <c r="Q50" s="75" t="s">
        <v>1076</v>
      </c>
      <c r="R50" s="22">
        <v>1.0</v>
      </c>
    </row>
    <row r="51">
      <c r="A51" s="70" t="s">
        <v>4447</v>
      </c>
      <c r="B51" s="77">
        <v>1.2</v>
      </c>
      <c r="C51" s="69">
        <v>3.0</v>
      </c>
      <c r="D51" s="69">
        <v>300.0</v>
      </c>
      <c r="E51" s="70" t="s">
        <v>4486</v>
      </c>
      <c r="F51" s="69">
        <v>693.0</v>
      </c>
      <c r="G51" s="69">
        <v>222.0</v>
      </c>
      <c r="H51" s="69">
        <v>28.0</v>
      </c>
      <c r="I51" s="20" t="str">
        <f t="shared" si="1"/>
        <v/>
      </c>
      <c r="K51" s="97">
        <v>118.0</v>
      </c>
      <c r="L51" s="49">
        <v>1.0</v>
      </c>
      <c r="M51" s="74">
        <v>6.0</v>
      </c>
      <c r="N51" s="49" t="s">
        <v>97</v>
      </c>
      <c r="P51" s="22">
        <v>166.0</v>
      </c>
      <c r="Q51" s="75" t="s">
        <v>1078</v>
      </c>
      <c r="R51" s="22">
        <v>1.0</v>
      </c>
    </row>
    <row r="52">
      <c r="A52" s="70" t="s">
        <v>4447</v>
      </c>
      <c r="B52" s="77">
        <v>1.2</v>
      </c>
      <c r="C52" s="69">
        <v>3.0</v>
      </c>
      <c r="D52" s="69">
        <v>309.0</v>
      </c>
      <c r="E52" s="70" t="s">
        <v>4487</v>
      </c>
      <c r="F52" s="69">
        <v>548.0</v>
      </c>
      <c r="G52" s="69">
        <v>279.0</v>
      </c>
      <c r="H52" s="69">
        <v>36.0</v>
      </c>
      <c r="I52" s="20" t="str">
        <f t="shared" si="1"/>
        <v/>
      </c>
      <c r="K52" s="97">
        <v>129.0</v>
      </c>
      <c r="L52" s="49">
        <v>1.0</v>
      </c>
      <c r="M52" s="74">
        <v>5.0</v>
      </c>
      <c r="N52" s="49" t="s">
        <v>6233</v>
      </c>
      <c r="P52" s="22">
        <v>173.0</v>
      </c>
      <c r="Q52" s="75" t="s">
        <v>1080</v>
      </c>
      <c r="R52" s="22">
        <v>1.0</v>
      </c>
    </row>
    <row r="53">
      <c r="A53" s="70" t="s">
        <v>4447</v>
      </c>
      <c r="B53" s="77">
        <v>1.2</v>
      </c>
      <c r="C53" s="69">
        <v>3.0</v>
      </c>
      <c r="D53" s="69">
        <v>316.0</v>
      </c>
      <c r="E53" s="70" t="s">
        <v>4488</v>
      </c>
      <c r="F53" s="69">
        <v>455.0</v>
      </c>
      <c r="G53" s="69">
        <v>287.0</v>
      </c>
      <c r="H53" s="69">
        <v>40.0</v>
      </c>
      <c r="I53" s="20" t="str">
        <f t="shared" si="1"/>
        <v/>
      </c>
      <c r="K53" s="97">
        <v>138.0</v>
      </c>
      <c r="L53" s="49">
        <v>1.0</v>
      </c>
      <c r="M53" s="74">
        <v>4.0</v>
      </c>
      <c r="N53" s="49" t="s">
        <v>99</v>
      </c>
      <c r="P53" s="22">
        <v>177.0</v>
      </c>
      <c r="Q53" s="75" t="s">
        <v>1082</v>
      </c>
      <c r="R53" s="22">
        <v>1.0</v>
      </c>
    </row>
    <row r="54">
      <c r="A54" s="70" t="s">
        <v>4447</v>
      </c>
      <c r="B54" s="77">
        <v>1.2</v>
      </c>
      <c r="C54" s="69">
        <v>3.0</v>
      </c>
      <c r="D54" s="69">
        <v>318.0</v>
      </c>
      <c r="E54" s="70" t="s">
        <v>4489</v>
      </c>
      <c r="F54" s="69">
        <v>390.0</v>
      </c>
      <c r="G54" s="69">
        <v>260.0</v>
      </c>
      <c r="H54" s="69">
        <v>25.0</v>
      </c>
      <c r="I54" s="20" t="str">
        <f t="shared" si="1"/>
        <v/>
      </c>
      <c r="K54" s="97">
        <v>139.0</v>
      </c>
      <c r="L54" s="49">
        <v>1.0</v>
      </c>
      <c r="M54" s="74">
        <v>6.0</v>
      </c>
      <c r="N54" s="49" t="s">
        <v>6234</v>
      </c>
      <c r="P54" s="22">
        <v>181.0</v>
      </c>
      <c r="Q54" s="75" t="s">
        <v>1084</v>
      </c>
      <c r="R54" s="22">
        <v>1.0</v>
      </c>
    </row>
    <row r="55">
      <c r="A55" s="70" t="s">
        <v>4447</v>
      </c>
      <c r="B55" s="77">
        <v>1.2</v>
      </c>
      <c r="C55" s="69">
        <v>3.0</v>
      </c>
      <c r="D55" s="69">
        <v>323.0</v>
      </c>
      <c r="E55" s="70" t="s">
        <v>1083</v>
      </c>
      <c r="F55" s="69">
        <v>799.0</v>
      </c>
      <c r="G55" s="69">
        <v>357.0</v>
      </c>
      <c r="H55" s="69">
        <v>25.0</v>
      </c>
      <c r="I55" s="20" t="str">
        <f t="shared" si="1"/>
        <v/>
      </c>
      <c r="K55" s="97">
        <v>146.0</v>
      </c>
      <c r="L55" s="49">
        <v>1.0</v>
      </c>
      <c r="M55" s="74">
        <v>6.0</v>
      </c>
      <c r="N55" s="49" t="s">
        <v>6235</v>
      </c>
      <c r="P55" s="22">
        <v>182.0</v>
      </c>
      <c r="Q55" s="75" t="s">
        <v>1086</v>
      </c>
      <c r="R55" s="22">
        <v>1.0</v>
      </c>
    </row>
    <row r="56">
      <c r="A56" s="70" t="s">
        <v>4447</v>
      </c>
      <c r="B56" s="77">
        <v>1.2</v>
      </c>
      <c r="C56" s="69">
        <v>3.0</v>
      </c>
      <c r="D56" s="69">
        <v>324.0</v>
      </c>
      <c r="E56" s="70" t="s">
        <v>4490</v>
      </c>
      <c r="F56" s="69">
        <v>933.0</v>
      </c>
      <c r="G56" s="69">
        <v>438.0</v>
      </c>
      <c r="H56" s="69">
        <v>62.0</v>
      </c>
      <c r="I56" s="20" t="str">
        <f t="shared" si="1"/>
        <v/>
      </c>
      <c r="K56" s="97">
        <v>150.0</v>
      </c>
      <c r="L56" s="49">
        <v>1.0</v>
      </c>
      <c r="M56" s="74">
        <v>6.0</v>
      </c>
      <c r="N56" s="49" t="s">
        <v>6236</v>
      </c>
      <c r="P56" s="22">
        <v>186.0</v>
      </c>
      <c r="Q56" s="75" t="s">
        <v>1088</v>
      </c>
      <c r="R56" s="22">
        <v>1.0</v>
      </c>
    </row>
    <row r="57">
      <c r="A57" s="70" t="s">
        <v>4447</v>
      </c>
      <c r="B57" s="77">
        <v>1.2</v>
      </c>
      <c r="C57" s="69">
        <v>3.0</v>
      </c>
      <c r="D57" s="69">
        <v>327.0</v>
      </c>
      <c r="E57" s="70" t="s">
        <v>1087</v>
      </c>
      <c r="F57" s="69">
        <v>326.0</v>
      </c>
      <c r="G57" s="69">
        <v>252.0</v>
      </c>
      <c r="H57" s="69">
        <v>14.0</v>
      </c>
      <c r="I57" s="20" t="str">
        <f t="shared" si="1"/>
        <v/>
      </c>
      <c r="K57" s="97">
        <v>152.0</v>
      </c>
      <c r="L57" s="49">
        <v>1.0</v>
      </c>
      <c r="M57" s="74">
        <v>4.0</v>
      </c>
      <c r="N57" s="49" t="s">
        <v>6237</v>
      </c>
      <c r="P57" s="22">
        <v>191.0</v>
      </c>
      <c r="Q57" s="75" t="s">
        <v>1090</v>
      </c>
      <c r="R57" s="22">
        <v>1.0</v>
      </c>
    </row>
    <row r="58">
      <c r="A58" s="70" t="s">
        <v>4447</v>
      </c>
      <c r="B58" s="77">
        <v>1.2</v>
      </c>
      <c r="C58" s="69">
        <v>3.0</v>
      </c>
      <c r="D58" s="69">
        <v>346.0</v>
      </c>
      <c r="E58" s="70" t="s">
        <v>4491</v>
      </c>
      <c r="F58" s="69">
        <v>21.0</v>
      </c>
      <c r="G58" s="69">
        <v>15.0</v>
      </c>
      <c r="H58" s="69">
        <v>0.0</v>
      </c>
      <c r="I58" s="20" t="str">
        <f t="shared" si="1"/>
        <v/>
      </c>
      <c r="K58" s="97">
        <v>160.0</v>
      </c>
      <c r="L58" s="49">
        <v>70.0</v>
      </c>
      <c r="M58" s="74">
        <v>0.0</v>
      </c>
      <c r="N58" s="49" t="s">
        <v>104</v>
      </c>
      <c r="P58" s="22">
        <v>192.0</v>
      </c>
      <c r="Q58" s="75" t="s">
        <v>1092</v>
      </c>
      <c r="R58" s="22">
        <v>1.0</v>
      </c>
    </row>
    <row r="59">
      <c r="A59" s="70" t="s">
        <v>4447</v>
      </c>
      <c r="B59" s="77">
        <v>1.2</v>
      </c>
      <c r="C59" s="69">
        <v>3.0</v>
      </c>
      <c r="D59" s="69">
        <v>347.0</v>
      </c>
      <c r="E59" s="70" t="s">
        <v>4492</v>
      </c>
      <c r="F59" s="69">
        <v>284.0</v>
      </c>
      <c r="G59" s="69">
        <v>154.0</v>
      </c>
      <c r="H59" s="69">
        <v>32.0</v>
      </c>
      <c r="I59" s="20" t="str">
        <f t="shared" si="1"/>
        <v/>
      </c>
      <c r="K59" s="97">
        <v>160.0</v>
      </c>
      <c r="L59" s="49">
        <v>90.0</v>
      </c>
      <c r="M59" s="74">
        <v>0.0</v>
      </c>
      <c r="N59" s="49" t="s">
        <v>6238</v>
      </c>
      <c r="P59" s="22">
        <v>194.0</v>
      </c>
      <c r="Q59" s="75" t="s">
        <v>1094</v>
      </c>
      <c r="R59" s="22">
        <v>1.0</v>
      </c>
    </row>
    <row r="60">
      <c r="A60" s="70" t="s">
        <v>4447</v>
      </c>
      <c r="B60" s="77">
        <v>1.2</v>
      </c>
      <c r="C60" s="69">
        <v>3.0</v>
      </c>
      <c r="D60" s="69">
        <v>348.0</v>
      </c>
      <c r="E60" s="70" t="s">
        <v>4493</v>
      </c>
      <c r="F60" s="69">
        <v>57.0</v>
      </c>
      <c r="G60" s="69">
        <v>38.0</v>
      </c>
      <c r="H60" s="69">
        <v>6.0</v>
      </c>
      <c r="I60" s="20" t="str">
        <f t="shared" si="1"/>
        <v/>
      </c>
      <c r="K60" s="97">
        <v>162.0</v>
      </c>
      <c r="L60" s="49">
        <v>1.0</v>
      </c>
      <c r="M60" s="74">
        <v>6.0</v>
      </c>
      <c r="N60" s="49" t="s">
        <v>6239</v>
      </c>
      <c r="P60" s="22">
        <v>195.0</v>
      </c>
      <c r="Q60" s="75" t="s">
        <v>1096</v>
      </c>
      <c r="R60" s="22">
        <v>1.0</v>
      </c>
    </row>
    <row r="61">
      <c r="A61" s="70" t="s">
        <v>4447</v>
      </c>
      <c r="B61" s="77">
        <v>1.2</v>
      </c>
      <c r="C61" s="69">
        <v>3.0</v>
      </c>
      <c r="D61" s="69">
        <v>349.0</v>
      </c>
      <c r="E61" s="70" t="s">
        <v>4494</v>
      </c>
      <c r="F61" s="69">
        <v>55.0</v>
      </c>
      <c r="G61" s="69">
        <v>26.0</v>
      </c>
      <c r="H61" s="69">
        <v>4.0</v>
      </c>
      <c r="I61" s="20" t="str">
        <f t="shared" si="1"/>
        <v/>
      </c>
      <c r="K61" s="97">
        <v>166.0</v>
      </c>
      <c r="L61" s="49">
        <v>1.0</v>
      </c>
      <c r="M61" s="74">
        <v>6.0</v>
      </c>
      <c r="N61" s="49" t="s">
        <v>106</v>
      </c>
      <c r="P61" s="22">
        <v>196.0</v>
      </c>
      <c r="Q61" s="75" t="s">
        <v>116</v>
      </c>
      <c r="R61" s="22">
        <v>1.0</v>
      </c>
    </row>
    <row r="62">
      <c r="A62" s="70" t="s">
        <v>4447</v>
      </c>
      <c r="B62" s="77">
        <v>1.2</v>
      </c>
      <c r="C62" s="69">
        <v>3.0</v>
      </c>
      <c r="D62" s="69">
        <v>352.0</v>
      </c>
      <c r="E62" s="70" t="s">
        <v>4495</v>
      </c>
      <c r="F62" s="69">
        <v>938.0</v>
      </c>
      <c r="G62" s="69">
        <v>595.0</v>
      </c>
      <c r="H62" s="69">
        <v>59.0</v>
      </c>
      <c r="I62" s="20" t="str">
        <f t="shared" si="1"/>
        <v/>
      </c>
      <c r="K62" s="97">
        <v>173.0</v>
      </c>
      <c r="L62" s="49">
        <v>1.0</v>
      </c>
      <c r="M62" s="74">
        <v>6.0</v>
      </c>
      <c r="N62" s="49" t="s">
        <v>107</v>
      </c>
      <c r="P62" s="22">
        <v>197.0</v>
      </c>
      <c r="Q62" s="75" t="s">
        <v>117</v>
      </c>
      <c r="R62" s="22">
        <v>1.0</v>
      </c>
    </row>
    <row r="63">
      <c r="A63" s="70" t="s">
        <v>4447</v>
      </c>
      <c r="B63" s="77">
        <v>1.2</v>
      </c>
      <c r="C63" s="69">
        <v>3.0</v>
      </c>
      <c r="D63" s="69">
        <v>353.0</v>
      </c>
      <c r="E63" s="70" t="s">
        <v>1098</v>
      </c>
      <c r="F63" s="69">
        <v>74.0</v>
      </c>
      <c r="G63" s="69">
        <v>66.0</v>
      </c>
      <c r="H63" s="69">
        <v>2.0</v>
      </c>
      <c r="I63" s="20" t="str">
        <f t="shared" si="1"/>
        <v/>
      </c>
      <c r="K63" s="97">
        <v>177.0</v>
      </c>
      <c r="L63" s="49">
        <v>1.0</v>
      </c>
      <c r="M63" s="74">
        <v>6.0</v>
      </c>
      <c r="N63" s="49" t="s">
        <v>6240</v>
      </c>
      <c r="P63" s="22">
        <v>199.0</v>
      </c>
      <c r="Q63" s="75" t="s">
        <v>1100</v>
      </c>
      <c r="R63" s="22">
        <v>1.0</v>
      </c>
    </row>
    <row r="64">
      <c r="A64" s="70" t="s">
        <v>4447</v>
      </c>
      <c r="B64" s="77">
        <v>1.2</v>
      </c>
      <c r="C64" s="69">
        <v>3.0</v>
      </c>
      <c r="D64" s="69">
        <v>354.0</v>
      </c>
      <c r="E64" s="70" t="s">
        <v>4496</v>
      </c>
      <c r="F64" s="69">
        <v>949.0</v>
      </c>
      <c r="G64" s="69">
        <v>620.0</v>
      </c>
      <c r="H64" s="69">
        <v>64.0</v>
      </c>
      <c r="I64" s="20" t="str">
        <f t="shared" si="1"/>
        <v/>
      </c>
      <c r="K64" s="97">
        <v>181.0</v>
      </c>
      <c r="L64" s="49">
        <v>1.0</v>
      </c>
      <c r="M64" s="74">
        <v>4.0</v>
      </c>
      <c r="N64" s="49" t="s">
        <v>6241</v>
      </c>
      <c r="P64" s="22">
        <v>200.0</v>
      </c>
      <c r="Q64" s="75" t="s">
        <v>1102</v>
      </c>
      <c r="R64" s="22">
        <v>1.0</v>
      </c>
    </row>
    <row r="65">
      <c r="A65" s="70" t="s">
        <v>4447</v>
      </c>
      <c r="B65" s="77">
        <v>1.2</v>
      </c>
      <c r="C65" s="69">
        <v>3.0</v>
      </c>
      <c r="D65" s="69">
        <v>357.0</v>
      </c>
      <c r="E65" s="70" t="s">
        <v>4497</v>
      </c>
      <c r="F65" s="69">
        <v>123.0</v>
      </c>
      <c r="G65" s="69">
        <v>105.0</v>
      </c>
      <c r="H65" s="69">
        <v>7.0</v>
      </c>
      <c r="I65" s="20" t="str">
        <f t="shared" si="1"/>
        <v/>
      </c>
      <c r="K65" s="97">
        <v>182.0</v>
      </c>
      <c r="L65" s="49">
        <v>1.0</v>
      </c>
      <c r="M65" s="74">
        <v>5.0</v>
      </c>
      <c r="N65" s="49" t="s">
        <v>6242</v>
      </c>
      <c r="P65" s="22">
        <v>203.0</v>
      </c>
      <c r="Q65" s="75" t="s">
        <v>1104</v>
      </c>
      <c r="R65" s="22">
        <v>1.0</v>
      </c>
    </row>
    <row r="66">
      <c r="A66" s="70" t="s">
        <v>4447</v>
      </c>
      <c r="B66" s="77">
        <v>1.2</v>
      </c>
      <c r="C66" s="69">
        <v>3.0</v>
      </c>
      <c r="D66" s="69">
        <v>360.0</v>
      </c>
      <c r="E66" s="70" t="s">
        <v>4498</v>
      </c>
      <c r="F66" s="69">
        <v>957.0</v>
      </c>
      <c r="G66" s="69">
        <v>567.0</v>
      </c>
      <c r="H66" s="69">
        <v>93.0</v>
      </c>
      <c r="I66" s="20" t="str">
        <f t="shared" si="1"/>
        <v/>
      </c>
      <c r="K66" s="97">
        <v>186.0</v>
      </c>
      <c r="L66" s="49">
        <v>1.0</v>
      </c>
      <c r="M66" s="74">
        <v>5.0</v>
      </c>
      <c r="N66" s="49" t="s">
        <v>111</v>
      </c>
      <c r="P66" s="22">
        <v>204.0</v>
      </c>
      <c r="Q66" s="75" t="s">
        <v>1106</v>
      </c>
      <c r="R66" s="22">
        <v>1.0</v>
      </c>
    </row>
    <row r="67">
      <c r="A67" s="70" t="s">
        <v>4447</v>
      </c>
      <c r="B67" s="77">
        <v>1.2</v>
      </c>
      <c r="C67" s="69">
        <v>3.0</v>
      </c>
      <c r="D67" s="69">
        <v>361.0</v>
      </c>
      <c r="E67" s="70" t="s">
        <v>4499</v>
      </c>
      <c r="F67" s="69">
        <v>48.0</v>
      </c>
      <c r="G67" s="69">
        <v>38.0</v>
      </c>
      <c r="H67" s="69">
        <v>0.0</v>
      </c>
      <c r="I67" s="20" t="str">
        <f t="shared" si="1"/>
        <v/>
      </c>
      <c r="K67" s="97">
        <v>191.0</v>
      </c>
      <c r="L67" s="49">
        <v>1.0</v>
      </c>
      <c r="M67" s="74">
        <v>3.0</v>
      </c>
      <c r="N67" s="49" t="s">
        <v>6243</v>
      </c>
      <c r="P67" s="22">
        <v>206.0</v>
      </c>
      <c r="Q67" s="75" t="s">
        <v>1108</v>
      </c>
      <c r="R67" s="22">
        <v>1.0</v>
      </c>
    </row>
    <row r="68">
      <c r="A68" s="70" t="s">
        <v>4447</v>
      </c>
      <c r="B68" s="77">
        <v>1.2</v>
      </c>
      <c r="C68" s="69">
        <v>3.0</v>
      </c>
      <c r="D68" s="69">
        <v>362.0</v>
      </c>
      <c r="E68" s="70" t="s">
        <v>4500</v>
      </c>
      <c r="F68" s="69">
        <v>1644.0</v>
      </c>
      <c r="G68" s="69">
        <v>793.0</v>
      </c>
      <c r="H68" s="69">
        <v>66.0</v>
      </c>
      <c r="I68" s="20" t="str">
        <f t="shared" si="1"/>
        <v/>
      </c>
      <c r="K68" s="97">
        <v>192.0</v>
      </c>
      <c r="L68" s="49">
        <v>1.0</v>
      </c>
      <c r="M68" s="74">
        <v>3.0</v>
      </c>
      <c r="N68" s="49" t="s">
        <v>6244</v>
      </c>
      <c r="P68" s="22">
        <v>213.0</v>
      </c>
      <c r="Q68" s="75" t="s">
        <v>1110</v>
      </c>
      <c r="R68" s="22">
        <v>1.0</v>
      </c>
    </row>
    <row r="69">
      <c r="A69" s="70" t="s">
        <v>4447</v>
      </c>
      <c r="B69" s="77">
        <v>1.2</v>
      </c>
      <c r="C69" s="69">
        <v>3.0</v>
      </c>
      <c r="D69" s="69">
        <v>363.0</v>
      </c>
      <c r="E69" s="70" t="s">
        <v>4501</v>
      </c>
      <c r="F69" s="69">
        <v>132.0</v>
      </c>
      <c r="G69" s="69">
        <v>87.0</v>
      </c>
      <c r="H69" s="69">
        <v>11.0</v>
      </c>
      <c r="I69" s="20" t="str">
        <f t="shared" si="1"/>
        <v/>
      </c>
      <c r="K69" s="97">
        <v>194.0</v>
      </c>
      <c r="L69" s="49">
        <v>1.0</v>
      </c>
      <c r="M69" s="74">
        <v>3.0</v>
      </c>
      <c r="N69" s="49" t="s">
        <v>6245</v>
      </c>
      <c r="P69" s="22">
        <v>227.0</v>
      </c>
      <c r="Q69" s="75" t="s">
        <v>1112</v>
      </c>
      <c r="R69" s="22">
        <v>1.0</v>
      </c>
    </row>
    <row r="70">
      <c r="A70" s="70" t="s">
        <v>4447</v>
      </c>
      <c r="B70" s="77">
        <v>1.2</v>
      </c>
      <c r="C70" s="69">
        <v>3.0</v>
      </c>
      <c r="D70" s="69">
        <v>364.0</v>
      </c>
      <c r="E70" s="70" t="s">
        <v>4502</v>
      </c>
      <c r="F70" s="69">
        <v>1918.0</v>
      </c>
      <c r="G70" s="69">
        <v>627.0</v>
      </c>
      <c r="H70" s="69">
        <v>108.0</v>
      </c>
      <c r="I70" s="20" t="str">
        <f t="shared" si="1"/>
        <v/>
      </c>
      <c r="K70" s="97">
        <v>195.0</v>
      </c>
      <c r="L70" s="49">
        <v>1.0</v>
      </c>
      <c r="M70" s="74">
        <v>3.0</v>
      </c>
      <c r="N70" s="49" t="s">
        <v>6246</v>
      </c>
      <c r="P70" s="22">
        <v>229.0</v>
      </c>
      <c r="Q70" s="75" t="s">
        <v>1114</v>
      </c>
      <c r="R70" s="22">
        <v>1.0</v>
      </c>
    </row>
    <row r="71">
      <c r="A71" s="70" t="s">
        <v>4447</v>
      </c>
      <c r="B71" s="77">
        <v>1.2</v>
      </c>
      <c r="C71" s="69">
        <v>3.0</v>
      </c>
      <c r="D71" s="69">
        <v>368.0</v>
      </c>
      <c r="E71" s="70" t="s">
        <v>4503</v>
      </c>
      <c r="F71" s="69">
        <v>1690.0</v>
      </c>
      <c r="G71" s="69">
        <v>474.0</v>
      </c>
      <c r="H71" s="69">
        <v>64.0</v>
      </c>
      <c r="I71" s="20" t="str">
        <f t="shared" si="1"/>
        <v/>
      </c>
      <c r="K71" s="97">
        <v>196.0</v>
      </c>
      <c r="L71" s="49">
        <v>1.0</v>
      </c>
      <c r="M71" s="74">
        <v>3.0</v>
      </c>
      <c r="N71" s="49" t="s">
        <v>116</v>
      </c>
      <c r="P71" s="22">
        <v>238.0</v>
      </c>
      <c r="Q71" s="75" t="s">
        <v>1116</v>
      </c>
      <c r="R71" s="22">
        <v>1.0</v>
      </c>
    </row>
    <row r="72">
      <c r="A72" s="70" t="s">
        <v>4447</v>
      </c>
      <c r="B72" s="77">
        <v>1.2</v>
      </c>
      <c r="C72" s="69">
        <v>3.0</v>
      </c>
      <c r="D72" s="69">
        <v>373.0</v>
      </c>
      <c r="E72" s="70" t="s">
        <v>4504</v>
      </c>
      <c r="F72" s="69">
        <v>54.0</v>
      </c>
      <c r="G72" s="69">
        <v>26.0</v>
      </c>
      <c r="H72" s="69">
        <v>1.0</v>
      </c>
      <c r="I72" s="20" t="str">
        <f t="shared" si="1"/>
        <v/>
      </c>
      <c r="K72" s="97">
        <v>197.0</v>
      </c>
      <c r="L72" s="49">
        <v>1.0</v>
      </c>
      <c r="M72" s="74">
        <v>2.0</v>
      </c>
      <c r="N72" s="49" t="s">
        <v>117</v>
      </c>
      <c r="P72" s="22">
        <v>239.0</v>
      </c>
      <c r="Q72" s="75" t="s">
        <v>1118</v>
      </c>
      <c r="R72" s="22">
        <v>1.0</v>
      </c>
    </row>
    <row r="73">
      <c r="A73" s="70" t="s">
        <v>4447</v>
      </c>
      <c r="B73" s="77">
        <v>1.2</v>
      </c>
      <c r="C73" s="69">
        <v>3.0</v>
      </c>
      <c r="D73" s="69">
        <v>375.0</v>
      </c>
      <c r="E73" s="70" t="s">
        <v>4505</v>
      </c>
      <c r="F73" s="69">
        <v>402.0</v>
      </c>
      <c r="G73" s="69">
        <v>257.0</v>
      </c>
      <c r="H73" s="69">
        <v>14.0</v>
      </c>
      <c r="I73" s="20" t="str">
        <f t="shared" si="1"/>
        <v/>
      </c>
      <c r="K73" s="97">
        <v>199.0</v>
      </c>
      <c r="L73" s="49">
        <v>1.0</v>
      </c>
      <c r="M73" s="74">
        <v>3.0</v>
      </c>
      <c r="N73" s="49" t="s">
        <v>1100</v>
      </c>
      <c r="P73" s="22">
        <v>241.0</v>
      </c>
      <c r="Q73" s="75" t="s">
        <v>1120</v>
      </c>
      <c r="R73" s="22">
        <v>1.0</v>
      </c>
    </row>
    <row r="74">
      <c r="A74" s="70" t="s">
        <v>4447</v>
      </c>
      <c r="B74" s="77">
        <v>1.2</v>
      </c>
      <c r="C74" s="69">
        <v>3.0</v>
      </c>
      <c r="D74" s="69">
        <v>380.0</v>
      </c>
      <c r="E74" s="70" t="s">
        <v>4506</v>
      </c>
      <c r="F74" s="69">
        <v>234.0</v>
      </c>
      <c r="G74" s="69">
        <v>145.0</v>
      </c>
      <c r="H74" s="69">
        <v>13.0</v>
      </c>
      <c r="I74" s="20" t="str">
        <f t="shared" si="1"/>
        <v/>
      </c>
      <c r="K74" s="97">
        <v>200.0</v>
      </c>
      <c r="L74" s="49">
        <v>1.0</v>
      </c>
      <c r="M74" s="74">
        <v>3.0</v>
      </c>
      <c r="N74" s="49" t="s">
        <v>6247</v>
      </c>
      <c r="P74" s="22">
        <v>242.0</v>
      </c>
      <c r="Q74" s="75" t="s">
        <v>1122</v>
      </c>
      <c r="R74" s="22">
        <v>1.0</v>
      </c>
    </row>
    <row r="75">
      <c r="A75" s="70" t="s">
        <v>4447</v>
      </c>
      <c r="B75" s="77">
        <v>1.2</v>
      </c>
      <c r="C75" s="69">
        <v>3.0</v>
      </c>
      <c r="D75" s="69">
        <v>382.0</v>
      </c>
      <c r="E75" s="70" t="s">
        <v>4507</v>
      </c>
      <c r="F75" s="69">
        <v>28.0</v>
      </c>
      <c r="G75" s="69">
        <v>24.0</v>
      </c>
      <c r="H75" s="69">
        <v>1.0</v>
      </c>
      <c r="I75" s="20" t="str">
        <f t="shared" si="1"/>
        <v/>
      </c>
      <c r="K75" s="97">
        <v>203.0</v>
      </c>
      <c r="L75" s="49">
        <v>1.0</v>
      </c>
      <c r="M75" s="74">
        <v>6.0</v>
      </c>
      <c r="N75" s="49" t="s">
        <v>6248</v>
      </c>
      <c r="P75" s="22">
        <v>252.0</v>
      </c>
      <c r="Q75" s="75" t="s">
        <v>1124</v>
      </c>
      <c r="R75" s="22">
        <v>1.0</v>
      </c>
    </row>
    <row r="76">
      <c r="A76" s="70" t="s">
        <v>4447</v>
      </c>
      <c r="B76" s="77">
        <v>1.2</v>
      </c>
      <c r="C76" s="69">
        <v>3.0</v>
      </c>
      <c r="D76" s="69">
        <v>390.0</v>
      </c>
      <c r="E76" s="70" t="s">
        <v>4508</v>
      </c>
      <c r="F76" s="69">
        <v>121.0</v>
      </c>
      <c r="G76" s="69">
        <v>109.0</v>
      </c>
      <c r="H76" s="69">
        <v>5.0</v>
      </c>
      <c r="I76" s="20" t="str">
        <f t="shared" si="1"/>
        <v/>
      </c>
      <c r="K76" s="97">
        <v>204.0</v>
      </c>
      <c r="L76" s="49">
        <v>1.0</v>
      </c>
      <c r="M76" s="74">
        <v>4.0</v>
      </c>
      <c r="N76" s="49" t="s">
        <v>6249</v>
      </c>
      <c r="P76" s="22">
        <v>253.0</v>
      </c>
      <c r="Q76" s="75" t="s">
        <v>1126</v>
      </c>
      <c r="R76" s="22">
        <v>1.0</v>
      </c>
    </row>
    <row r="77">
      <c r="A77" s="70" t="s">
        <v>4447</v>
      </c>
      <c r="B77" s="77">
        <v>1.2</v>
      </c>
      <c r="C77" s="69">
        <v>3.0</v>
      </c>
      <c r="D77" s="69">
        <v>392.0</v>
      </c>
      <c r="E77" s="70" t="s">
        <v>4509</v>
      </c>
      <c r="F77" s="69">
        <v>4.0</v>
      </c>
      <c r="G77" s="69">
        <v>0.0</v>
      </c>
      <c r="H77" s="69">
        <v>0.0</v>
      </c>
      <c r="I77" s="20" t="str">
        <f t="shared" si="1"/>
        <v/>
      </c>
      <c r="K77" s="97">
        <v>206.0</v>
      </c>
      <c r="L77" s="49">
        <v>1.0</v>
      </c>
      <c r="M77" s="74">
        <v>4.0</v>
      </c>
      <c r="N77" s="49" t="s">
        <v>6250</v>
      </c>
      <c r="P77" s="22">
        <v>255.0</v>
      </c>
      <c r="Q77" s="75" t="s">
        <v>1128</v>
      </c>
      <c r="R77" s="22">
        <v>1.0</v>
      </c>
    </row>
    <row r="78">
      <c r="A78" s="70" t="s">
        <v>4447</v>
      </c>
      <c r="B78" s="77">
        <v>1.2</v>
      </c>
      <c r="C78" s="69">
        <v>3.0</v>
      </c>
      <c r="D78" s="69">
        <v>393.0</v>
      </c>
      <c r="E78" s="70" t="s">
        <v>4510</v>
      </c>
      <c r="F78" s="69">
        <v>42.0</v>
      </c>
      <c r="G78" s="69">
        <v>40.0</v>
      </c>
      <c r="H78" s="69">
        <v>0.0</v>
      </c>
      <c r="I78" s="20" t="str">
        <f t="shared" si="1"/>
        <v/>
      </c>
      <c r="K78" s="97">
        <v>213.0</v>
      </c>
      <c r="L78" s="49">
        <v>1.0</v>
      </c>
      <c r="M78" s="74">
        <v>6.0</v>
      </c>
      <c r="N78" s="49" t="s">
        <v>6251</v>
      </c>
      <c r="P78" s="22">
        <v>256.0</v>
      </c>
      <c r="Q78" s="75" t="s">
        <v>1130</v>
      </c>
      <c r="R78" s="22">
        <v>1.0</v>
      </c>
    </row>
    <row r="79">
      <c r="A79" s="70" t="s">
        <v>4447</v>
      </c>
      <c r="B79" s="77">
        <v>1.2</v>
      </c>
      <c r="C79" s="69">
        <v>3.0</v>
      </c>
      <c r="D79" s="69">
        <v>415.0</v>
      </c>
      <c r="E79" s="70" t="s">
        <v>4511</v>
      </c>
      <c r="F79" s="69">
        <v>53.0</v>
      </c>
      <c r="G79" s="69">
        <v>14.0</v>
      </c>
      <c r="H79" s="69">
        <v>2.0</v>
      </c>
      <c r="I79" s="20" t="str">
        <f t="shared" si="1"/>
        <v/>
      </c>
      <c r="K79" s="97">
        <v>227.0</v>
      </c>
      <c r="L79" s="49">
        <v>1.0</v>
      </c>
      <c r="M79" s="74">
        <v>6.0</v>
      </c>
      <c r="N79" s="49" t="s">
        <v>124</v>
      </c>
      <c r="P79" s="22">
        <v>261.0</v>
      </c>
      <c r="Q79" s="75" t="s">
        <v>1132</v>
      </c>
      <c r="R79" s="22">
        <v>1.0</v>
      </c>
    </row>
    <row r="80">
      <c r="A80" s="70" t="s">
        <v>4447</v>
      </c>
      <c r="B80" s="77">
        <v>1.2</v>
      </c>
      <c r="C80" s="69">
        <v>3.0</v>
      </c>
      <c r="D80" s="69">
        <v>419.0</v>
      </c>
      <c r="E80" s="70" t="s">
        <v>4512</v>
      </c>
      <c r="F80" s="69">
        <v>86.0</v>
      </c>
      <c r="G80" s="69">
        <v>67.0</v>
      </c>
      <c r="H80" s="69">
        <v>7.0</v>
      </c>
      <c r="I80" s="20" t="str">
        <f t="shared" si="1"/>
        <v/>
      </c>
      <c r="K80" s="97">
        <v>229.0</v>
      </c>
      <c r="L80" s="49">
        <v>1.0</v>
      </c>
      <c r="M80" s="74">
        <v>6.0</v>
      </c>
      <c r="N80" s="49" t="s">
        <v>6252</v>
      </c>
      <c r="P80" s="22">
        <v>264.0</v>
      </c>
      <c r="Q80" s="75" t="s">
        <v>1134</v>
      </c>
      <c r="R80" s="22">
        <v>1.0</v>
      </c>
    </row>
    <row r="81">
      <c r="A81" s="70" t="s">
        <v>4447</v>
      </c>
      <c r="B81" s="77">
        <v>1.2</v>
      </c>
      <c r="C81" s="69">
        <v>3.0</v>
      </c>
      <c r="D81" s="69">
        <v>458.0</v>
      </c>
      <c r="E81" s="70" t="s">
        <v>4513</v>
      </c>
      <c r="F81" s="69">
        <v>26.0</v>
      </c>
      <c r="G81" s="69">
        <v>19.0</v>
      </c>
      <c r="H81" s="69">
        <v>2.0</v>
      </c>
      <c r="I81" s="20" t="str">
        <f t="shared" si="1"/>
        <v/>
      </c>
      <c r="K81" s="97">
        <v>238.0</v>
      </c>
      <c r="L81" s="49">
        <v>1.0</v>
      </c>
      <c r="M81" s="74">
        <v>6.0</v>
      </c>
      <c r="N81" s="49" t="s">
        <v>6253</v>
      </c>
      <c r="P81" s="22">
        <v>270.0</v>
      </c>
      <c r="Q81" s="75" t="s">
        <v>1136</v>
      </c>
      <c r="R81" s="22">
        <v>1.0</v>
      </c>
    </row>
    <row r="82">
      <c r="A82" s="70" t="s">
        <v>4447</v>
      </c>
      <c r="B82" s="77">
        <v>1.2</v>
      </c>
      <c r="C82" s="69">
        <v>3.0</v>
      </c>
      <c r="D82" s="69">
        <v>462.0</v>
      </c>
      <c r="E82" s="70" t="s">
        <v>4514</v>
      </c>
      <c r="F82" s="69">
        <v>2.0</v>
      </c>
      <c r="G82" s="69">
        <v>2.0</v>
      </c>
      <c r="H82" s="69">
        <v>0.0</v>
      </c>
      <c r="I82" s="20" t="str">
        <f t="shared" si="1"/>
        <v/>
      </c>
      <c r="K82" s="97">
        <v>239.0</v>
      </c>
      <c r="L82" s="49">
        <v>1.0</v>
      </c>
      <c r="M82" s="74">
        <v>6.0</v>
      </c>
      <c r="N82" s="49" t="s">
        <v>127</v>
      </c>
      <c r="P82" s="22">
        <v>271.0</v>
      </c>
      <c r="Q82" s="75" t="s">
        <v>1138</v>
      </c>
      <c r="R82" s="22">
        <v>1.0</v>
      </c>
    </row>
    <row r="83">
      <c r="A83" s="70" t="s">
        <v>4447</v>
      </c>
      <c r="B83" s="77">
        <v>1.2</v>
      </c>
      <c r="C83" s="69">
        <v>3.0</v>
      </c>
      <c r="D83" s="69">
        <v>471.0</v>
      </c>
      <c r="E83" s="70" t="s">
        <v>4515</v>
      </c>
      <c r="F83" s="69">
        <v>2.0</v>
      </c>
      <c r="G83" s="69">
        <v>1.0</v>
      </c>
      <c r="H83" s="69">
        <v>0.0</v>
      </c>
      <c r="I83" s="20" t="str">
        <f t="shared" si="1"/>
        <v/>
      </c>
      <c r="K83" s="97">
        <v>241.0</v>
      </c>
      <c r="L83" s="49">
        <v>1.0</v>
      </c>
      <c r="M83" s="74">
        <v>4.0</v>
      </c>
      <c r="N83" s="49" t="s">
        <v>6254</v>
      </c>
      <c r="P83" s="22">
        <v>272.0</v>
      </c>
      <c r="Q83" s="75" t="s">
        <v>1140</v>
      </c>
      <c r="R83" s="22">
        <v>1.0</v>
      </c>
    </row>
    <row r="84">
      <c r="A84" s="70" t="s">
        <v>4447</v>
      </c>
      <c r="B84" s="77">
        <v>1.2</v>
      </c>
      <c r="C84" s="69">
        <v>3.0</v>
      </c>
      <c r="D84" s="69">
        <v>474.0</v>
      </c>
      <c r="E84" s="70" t="s">
        <v>4516</v>
      </c>
      <c r="F84" s="69">
        <v>21.0</v>
      </c>
      <c r="G84" s="69">
        <v>1.0</v>
      </c>
      <c r="H84" s="69">
        <v>0.0</v>
      </c>
      <c r="I84" s="20" t="str">
        <f t="shared" si="1"/>
        <v/>
      </c>
      <c r="K84" s="97">
        <v>242.0</v>
      </c>
      <c r="L84" s="49">
        <v>1.0</v>
      </c>
      <c r="M84" s="74">
        <v>6.0</v>
      </c>
      <c r="N84" s="49" t="s">
        <v>6255</v>
      </c>
      <c r="P84" s="22">
        <v>273.0</v>
      </c>
      <c r="Q84" s="75" t="s">
        <v>1142</v>
      </c>
      <c r="R84" s="22">
        <v>1.0</v>
      </c>
    </row>
    <row r="85">
      <c r="A85" s="70" t="s">
        <v>4447</v>
      </c>
      <c r="B85" s="77">
        <v>1.2</v>
      </c>
      <c r="C85" s="69">
        <v>3.0</v>
      </c>
      <c r="D85" s="69">
        <v>625.0</v>
      </c>
      <c r="E85" s="70" t="s">
        <v>4517</v>
      </c>
      <c r="F85" s="69">
        <v>83.0</v>
      </c>
      <c r="G85" s="69">
        <v>65.0</v>
      </c>
      <c r="H85" s="69">
        <v>2.0</v>
      </c>
      <c r="I85" s="20" t="str">
        <f t="shared" si="1"/>
        <v/>
      </c>
      <c r="K85" s="97">
        <v>252.0</v>
      </c>
      <c r="L85" s="49">
        <v>1.0</v>
      </c>
      <c r="M85" s="74">
        <v>5.0</v>
      </c>
      <c r="N85" s="49" t="s">
        <v>6256</v>
      </c>
      <c r="P85" s="22">
        <v>276.0</v>
      </c>
      <c r="Q85" s="75" t="s">
        <v>1144</v>
      </c>
      <c r="R85" s="22">
        <v>1.0</v>
      </c>
    </row>
    <row r="86">
      <c r="A86" s="70" t="s">
        <v>4447</v>
      </c>
      <c r="B86" s="77">
        <v>1.2</v>
      </c>
      <c r="C86" s="69">
        <v>3.0</v>
      </c>
      <c r="D86" s="69">
        <v>685.0</v>
      </c>
      <c r="E86" s="70" t="s">
        <v>4518</v>
      </c>
      <c r="F86" s="69">
        <v>35.0</v>
      </c>
      <c r="G86" s="69">
        <v>15.0</v>
      </c>
      <c r="H86" s="69">
        <v>0.0</v>
      </c>
      <c r="I86" s="20" t="str">
        <f t="shared" si="1"/>
        <v/>
      </c>
      <c r="K86" s="97">
        <v>253.0</v>
      </c>
      <c r="L86" s="49">
        <v>1.0</v>
      </c>
      <c r="M86" s="74">
        <v>6.0</v>
      </c>
      <c r="N86" s="49" t="s">
        <v>6257</v>
      </c>
      <c r="P86" s="22">
        <v>277.0</v>
      </c>
      <c r="Q86" s="75" t="s">
        <v>1146</v>
      </c>
      <c r="R86" s="22">
        <v>1.0</v>
      </c>
    </row>
    <row r="87">
      <c r="A87" s="70" t="s">
        <v>4447</v>
      </c>
      <c r="B87" s="77">
        <v>1.2</v>
      </c>
      <c r="C87" s="69">
        <v>3.0</v>
      </c>
      <c r="D87" s="69">
        <v>688.0</v>
      </c>
      <c r="E87" s="70" t="s">
        <v>4519</v>
      </c>
      <c r="F87" s="69">
        <v>15.0</v>
      </c>
      <c r="G87" s="69">
        <v>6.0</v>
      </c>
      <c r="H87" s="69">
        <v>0.0</v>
      </c>
      <c r="I87" s="20" t="str">
        <f t="shared" si="1"/>
        <v/>
      </c>
      <c r="K87" s="97">
        <v>255.0</v>
      </c>
      <c r="L87" s="49">
        <v>1.0</v>
      </c>
      <c r="M87" s="74">
        <v>5.0</v>
      </c>
      <c r="N87" s="49" t="s">
        <v>6258</v>
      </c>
      <c r="P87" s="22">
        <v>278.0</v>
      </c>
      <c r="Q87" s="75" t="s">
        <v>1148</v>
      </c>
      <c r="R87" s="22">
        <v>1.0</v>
      </c>
    </row>
    <row r="88">
      <c r="A88" s="70" t="s">
        <v>4447</v>
      </c>
      <c r="B88" s="77">
        <v>1.2</v>
      </c>
      <c r="C88" s="69">
        <v>3.0</v>
      </c>
      <c r="D88" s="69">
        <v>689.0</v>
      </c>
      <c r="E88" s="70" t="s">
        <v>4520</v>
      </c>
      <c r="F88" s="69">
        <v>27.0</v>
      </c>
      <c r="G88" s="69">
        <v>25.0</v>
      </c>
      <c r="H88" s="69">
        <v>1.0</v>
      </c>
      <c r="I88" s="20" t="str">
        <f t="shared" si="1"/>
        <v/>
      </c>
      <c r="K88" s="97">
        <v>256.0</v>
      </c>
      <c r="L88" s="49">
        <v>1.0</v>
      </c>
      <c r="M88" s="74">
        <v>4.0</v>
      </c>
      <c r="N88" s="49" t="s">
        <v>6259</v>
      </c>
      <c r="P88" s="22">
        <v>279.0</v>
      </c>
      <c r="Q88" s="75" t="s">
        <v>1150</v>
      </c>
      <c r="R88" s="22">
        <v>1.0</v>
      </c>
    </row>
    <row r="89">
      <c r="A89" s="70" t="s">
        <v>4447</v>
      </c>
      <c r="B89" s="77">
        <v>1.2</v>
      </c>
      <c r="C89" s="69">
        <v>3.0</v>
      </c>
      <c r="D89" s="69">
        <v>697.0</v>
      </c>
      <c r="E89" s="70" t="s">
        <v>4521</v>
      </c>
      <c r="F89" s="69">
        <v>1.0</v>
      </c>
      <c r="G89" s="69">
        <v>0.0</v>
      </c>
      <c r="H89" s="69">
        <v>0.0</v>
      </c>
      <c r="I89" s="99">
        <f t="shared" si="1"/>
        <v>2</v>
      </c>
      <c r="K89" s="97">
        <v>261.0</v>
      </c>
      <c r="L89" s="49">
        <v>1.0</v>
      </c>
      <c r="M89" s="74">
        <v>6.0</v>
      </c>
      <c r="N89" s="49" t="s">
        <v>6260</v>
      </c>
      <c r="P89" s="22">
        <v>280.0</v>
      </c>
      <c r="Q89" s="75" t="s">
        <v>1152</v>
      </c>
      <c r="R89" s="22">
        <v>1.0</v>
      </c>
    </row>
    <row r="90">
      <c r="A90" s="70" t="s">
        <v>4447</v>
      </c>
      <c r="B90" s="68">
        <v>2.0</v>
      </c>
      <c r="C90" s="69">
        <v>1.0</v>
      </c>
      <c r="D90" s="69">
        <v>1.0</v>
      </c>
      <c r="E90" s="70" t="s">
        <v>4522</v>
      </c>
      <c r="F90" s="69">
        <v>80.0</v>
      </c>
      <c r="G90" s="69">
        <v>31.0</v>
      </c>
      <c r="H90" s="69">
        <v>12.0</v>
      </c>
      <c r="I90" s="20" t="str">
        <f t="shared" si="1"/>
        <v/>
      </c>
      <c r="K90" s="97">
        <v>264.0</v>
      </c>
      <c r="L90" s="49">
        <v>1.0</v>
      </c>
      <c r="M90" s="74">
        <v>6.0</v>
      </c>
      <c r="N90" s="49" t="s">
        <v>6261</v>
      </c>
      <c r="P90" s="22">
        <v>281.0</v>
      </c>
      <c r="Q90" s="75" t="s">
        <v>1154</v>
      </c>
      <c r="R90" s="22">
        <v>1.0</v>
      </c>
    </row>
    <row r="91">
      <c r="A91" s="70" t="s">
        <v>4447</v>
      </c>
      <c r="B91" s="68">
        <v>2.0</v>
      </c>
      <c r="C91" s="69">
        <v>1.0</v>
      </c>
      <c r="D91" s="69">
        <v>2.0</v>
      </c>
      <c r="E91" s="70" t="s">
        <v>1153</v>
      </c>
      <c r="F91" s="69">
        <v>69.0</v>
      </c>
      <c r="G91" s="69">
        <v>28.0</v>
      </c>
      <c r="H91" s="69">
        <v>6.0</v>
      </c>
      <c r="I91" s="20" t="str">
        <f t="shared" si="1"/>
        <v/>
      </c>
      <c r="K91" s="97">
        <v>270.0</v>
      </c>
      <c r="L91" s="49">
        <v>1.0</v>
      </c>
      <c r="M91" s="74">
        <v>2.0</v>
      </c>
      <c r="N91" s="49" t="s">
        <v>6262</v>
      </c>
      <c r="P91" s="22">
        <v>282.0</v>
      </c>
      <c r="Q91" s="75" t="s">
        <v>146</v>
      </c>
      <c r="R91" s="22">
        <v>1.0</v>
      </c>
    </row>
    <row r="92">
      <c r="A92" s="70" t="s">
        <v>4447</v>
      </c>
      <c r="B92" s="68">
        <v>2.0</v>
      </c>
      <c r="C92" s="69">
        <v>1.0</v>
      </c>
      <c r="D92" s="69">
        <v>3.0</v>
      </c>
      <c r="E92" s="70" t="s">
        <v>4523</v>
      </c>
      <c r="F92" s="69">
        <v>83.0</v>
      </c>
      <c r="G92" s="69">
        <v>35.0</v>
      </c>
      <c r="H92" s="69">
        <v>7.0</v>
      </c>
      <c r="I92" s="99">
        <f t="shared" si="1"/>
        <v>4</v>
      </c>
      <c r="K92" s="97">
        <v>271.0</v>
      </c>
      <c r="L92" s="49">
        <v>1.0</v>
      </c>
      <c r="M92" s="74">
        <v>3.0</v>
      </c>
      <c r="N92" s="49" t="s">
        <v>6263</v>
      </c>
      <c r="P92" s="22">
        <v>283.0</v>
      </c>
      <c r="Q92" s="75" t="s">
        <v>1157</v>
      </c>
      <c r="R92" s="22">
        <v>1.0</v>
      </c>
    </row>
    <row r="93">
      <c r="A93" s="70" t="s">
        <v>4447</v>
      </c>
      <c r="B93" s="68">
        <v>4.0</v>
      </c>
      <c r="C93" s="69">
        <v>1.0</v>
      </c>
      <c r="D93" s="69">
        <v>10.0</v>
      </c>
      <c r="E93" s="70" t="s">
        <v>4524</v>
      </c>
      <c r="F93" s="69">
        <v>213.0</v>
      </c>
      <c r="G93" s="69">
        <v>75.0</v>
      </c>
      <c r="H93" s="69">
        <v>9.0</v>
      </c>
      <c r="I93" s="20" t="str">
        <f t="shared" si="1"/>
        <v/>
      </c>
      <c r="K93" s="97">
        <v>272.0</v>
      </c>
      <c r="L93" s="49">
        <v>1.0</v>
      </c>
      <c r="M93" s="74">
        <v>3.0</v>
      </c>
      <c r="N93" s="49" t="s">
        <v>6264</v>
      </c>
      <c r="P93" s="22">
        <v>284.0</v>
      </c>
      <c r="Q93" s="75" t="s">
        <v>1159</v>
      </c>
      <c r="R93" s="22">
        <v>1.0</v>
      </c>
    </row>
    <row r="94">
      <c r="A94" s="70" t="s">
        <v>4447</v>
      </c>
      <c r="B94" s="68">
        <v>4.0</v>
      </c>
      <c r="C94" s="69">
        <v>1.0</v>
      </c>
      <c r="D94" s="69">
        <v>30.0</v>
      </c>
      <c r="E94" s="70" t="s">
        <v>4525</v>
      </c>
      <c r="F94" s="69">
        <v>3.0</v>
      </c>
      <c r="G94" s="69">
        <v>2.0</v>
      </c>
      <c r="H94" s="69">
        <v>0.0</v>
      </c>
      <c r="I94" s="20" t="str">
        <f t="shared" si="1"/>
        <v/>
      </c>
      <c r="K94" s="97">
        <v>273.0</v>
      </c>
      <c r="L94" s="49">
        <v>1.0</v>
      </c>
      <c r="M94" s="74">
        <v>2.0</v>
      </c>
      <c r="N94" s="49" t="s">
        <v>6265</v>
      </c>
      <c r="P94" s="22">
        <v>286.0</v>
      </c>
      <c r="Q94" s="75" t="s">
        <v>1161</v>
      </c>
      <c r="R94" s="22">
        <v>1.0</v>
      </c>
    </row>
    <row r="95">
      <c r="A95" s="70" t="s">
        <v>4447</v>
      </c>
      <c r="B95" s="68">
        <v>4.0</v>
      </c>
      <c r="C95" s="69">
        <v>1.0</v>
      </c>
      <c r="D95" s="69">
        <v>40.0</v>
      </c>
      <c r="E95" s="70" t="s">
        <v>4526</v>
      </c>
      <c r="F95" s="69">
        <v>198.0</v>
      </c>
      <c r="G95" s="69">
        <v>70.0</v>
      </c>
      <c r="H95" s="69">
        <v>12.0</v>
      </c>
      <c r="I95" s="99">
        <f t="shared" si="1"/>
        <v>6</v>
      </c>
      <c r="K95" s="97">
        <v>276.0</v>
      </c>
      <c r="L95" s="49">
        <v>1.0</v>
      </c>
      <c r="M95" s="74">
        <v>3.0</v>
      </c>
      <c r="N95" s="49" t="s">
        <v>6266</v>
      </c>
      <c r="P95" s="22">
        <v>287.0</v>
      </c>
      <c r="Q95" s="75" t="s">
        <v>150</v>
      </c>
      <c r="R95" s="22">
        <v>1.0</v>
      </c>
    </row>
    <row r="96">
      <c r="A96" s="70" t="s">
        <v>4447</v>
      </c>
      <c r="B96" s="68">
        <v>6.0</v>
      </c>
      <c r="C96" s="69">
        <v>3.0</v>
      </c>
      <c r="D96" s="69">
        <v>110.0</v>
      </c>
      <c r="E96" s="70" t="s">
        <v>4527</v>
      </c>
      <c r="F96" s="69">
        <v>731.0</v>
      </c>
      <c r="G96" s="69">
        <v>257.0</v>
      </c>
      <c r="H96" s="69">
        <v>75.0</v>
      </c>
      <c r="I96" s="20" t="str">
        <f t="shared" si="1"/>
        <v/>
      </c>
      <c r="K96" s="97">
        <v>277.0</v>
      </c>
      <c r="L96" s="49">
        <v>1.0</v>
      </c>
      <c r="M96" s="74">
        <v>3.0</v>
      </c>
      <c r="N96" s="49" t="s">
        <v>6267</v>
      </c>
      <c r="P96" s="22">
        <v>288.0</v>
      </c>
      <c r="Q96" s="75" t="s">
        <v>1164</v>
      </c>
      <c r="R96" s="22">
        <v>1.0</v>
      </c>
    </row>
    <row r="97">
      <c r="A97" s="70" t="s">
        <v>4447</v>
      </c>
      <c r="B97" s="68">
        <v>6.0</v>
      </c>
      <c r="C97" s="69">
        <v>3.0</v>
      </c>
      <c r="D97" s="69">
        <v>120.0</v>
      </c>
      <c r="E97" s="70" t="s">
        <v>1163</v>
      </c>
      <c r="F97" s="69">
        <v>896.0</v>
      </c>
      <c r="G97" s="69">
        <v>271.0</v>
      </c>
      <c r="H97" s="69">
        <v>101.0</v>
      </c>
      <c r="I97" s="20" t="str">
        <f t="shared" si="1"/>
        <v/>
      </c>
      <c r="K97" s="97">
        <v>278.0</v>
      </c>
      <c r="L97" s="49">
        <v>1.0</v>
      </c>
      <c r="M97" s="74">
        <v>3.0</v>
      </c>
      <c r="N97" s="49" t="s">
        <v>6268</v>
      </c>
      <c r="P97" s="22">
        <v>294.0</v>
      </c>
      <c r="Q97" s="75" t="s">
        <v>1166</v>
      </c>
      <c r="R97" s="22">
        <v>1.0</v>
      </c>
    </row>
    <row r="98">
      <c r="A98" s="70" t="s">
        <v>4447</v>
      </c>
      <c r="B98" s="68">
        <v>6.0</v>
      </c>
      <c r="C98" s="69">
        <v>3.0</v>
      </c>
      <c r="D98" s="69">
        <v>303.0</v>
      </c>
      <c r="E98" s="70" t="s">
        <v>4528</v>
      </c>
      <c r="F98" s="69">
        <v>96.0</v>
      </c>
      <c r="G98" s="69">
        <v>36.0</v>
      </c>
      <c r="H98" s="69">
        <v>15.0</v>
      </c>
      <c r="I98" s="20" t="str">
        <f t="shared" si="1"/>
        <v/>
      </c>
      <c r="K98" s="97">
        <v>279.0</v>
      </c>
      <c r="L98" s="49">
        <v>1.0</v>
      </c>
      <c r="M98" s="74">
        <v>3.0</v>
      </c>
      <c r="N98" s="49" t="s">
        <v>6269</v>
      </c>
      <c r="P98" s="22">
        <v>297.0</v>
      </c>
      <c r="Q98" s="75" t="s">
        <v>1168</v>
      </c>
      <c r="R98" s="22">
        <v>1.0</v>
      </c>
    </row>
    <row r="99">
      <c r="A99" s="70" t="s">
        <v>4447</v>
      </c>
      <c r="B99" s="68">
        <v>6.0</v>
      </c>
      <c r="C99" s="69">
        <v>3.0</v>
      </c>
      <c r="D99" s="69">
        <v>400.0</v>
      </c>
      <c r="E99" s="70" t="s">
        <v>4529</v>
      </c>
      <c r="F99" s="69">
        <v>44.0</v>
      </c>
      <c r="G99" s="69">
        <v>13.0</v>
      </c>
      <c r="H99" s="69">
        <v>3.0</v>
      </c>
      <c r="I99" s="20" t="str">
        <f t="shared" si="1"/>
        <v/>
      </c>
      <c r="K99" s="97">
        <v>280.0</v>
      </c>
      <c r="L99" s="49">
        <v>1.0</v>
      </c>
      <c r="M99" s="74">
        <v>2.0</v>
      </c>
      <c r="N99" s="49" t="s">
        <v>6270</v>
      </c>
      <c r="P99" s="22">
        <v>299.0</v>
      </c>
      <c r="Q99" s="75" t="s">
        <v>1170</v>
      </c>
      <c r="R99" s="22">
        <v>1.0</v>
      </c>
    </row>
    <row r="100">
      <c r="A100" s="70" t="s">
        <v>4447</v>
      </c>
      <c r="B100" s="68">
        <v>6.0</v>
      </c>
      <c r="C100" s="69">
        <v>3.0</v>
      </c>
      <c r="D100" s="69">
        <v>735.0</v>
      </c>
      <c r="E100" s="70" t="s">
        <v>4530</v>
      </c>
      <c r="F100" s="69">
        <v>736.0</v>
      </c>
      <c r="G100" s="69">
        <v>263.0</v>
      </c>
      <c r="H100" s="69">
        <v>78.0</v>
      </c>
      <c r="I100" s="20" t="str">
        <f t="shared" si="1"/>
        <v/>
      </c>
      <c r="K100" s="97">
        <v>281.0</v>
      </c>
      <c r="L100" s="49">
        <v>1.0</v>
      </c>
      <c r="M100" s="74">
        <v>2.0</v>
      </c>
      <c r="N100" s="49" t="s">
        <v>6271</v>
      </c>
      <c r="P100" s="22">
        <v>300.0</v>
      </c>
      <c r="Q100" s="75" t="s">
        <v>1172</v>
      </c>
      <c r="R100" s="22">
        <v>1.0</v>
      </c>
    </row>
    <row r="101">
      <c r="A101" s="70" t="s">
        <v>4447</v>
      </c>
      <c r="B101" s="68">
        <v>6.0</v>
      </c>
      <c r="C101" s="69">
        <v>3.0</v>
      </c>
      <c r="D101" s="69">
        <v>737.0</v>
      </c>
      <c r="E101" s="70" t="s">
        <v>4531</v>
      </c>
      <c r="F101" s="69">
        <v>673.0</v>
      </c>
      <c r="G101" s="69">
        <v>310.0</v>
      </c>
      <c r="H101" s="69">
        <v>96.0</v>
      </c>
      <c r="I101" s="99">
        <f t="shared" si="1"/>
        <v>11</v>
      </c>
      <c r="K101" s="97">
        <v>282.0</v>
      </c>
      <c r="L101" s="49">
        <v>1.0</v>
      </c>
      <c r="M101" s="74">
        <v>2.0</v>
      </c>
      <c r="N101" s="49" t="s">
        <v>146</v>
      </c>
      <c r="P101" s="22">
        <v>306.0</v>
      </c>
      <c r="Q101" s="75" t="s">
        <v>1174</v>
      </c>
      <c r="R101" s="22">
        <v>1.0</v>
      </c>
    </row>
    <row r="102">
      <c r="A102" s="70" t="s">
        <v>4447</v>
      </c>
      <c r="B102" s="68">
        <v>11.0</v>
      </c>
      <c r="C102" s="69">
        <v>1.0</v>
      </c>
      <c r="D102" s="69">
        <v>1.0</v>
      </c>
      <c r="E102" s="70" t="s">
        <v>1173</v>
      </c>
      <c r="F102" s="69">
        <v>2272.0</v>
      </c>
      <c r="G102" s="69">
        <v>398.0</v>
      </c>
      <c r="H102" s="69">
        <v>165.0</v>
      </c>
      <c r="I102" s="20" t="str">
        <f t="shared" si="1"/>
        <v/>
      </c>
      <c r="K102" s="97">
        <v>283.0</v>
      </c>
      <c r="L102" s="49">
        <v>1.0</v>
      </c>
      <c r="M102" s="74">
        <v>2.0</v>
      </c>
      <c r="N102" s="49" t="s">
        <v>6272</v>
      </c>
      <c r="P102" s="22">
        <v>308.0</v>
      </c>
      <c r="Q102" s="75" t="s">
        <v>1176</v>
      </c>
      <c r="R102" s="22">
        <v>1.0</v>
      </c>
    </row>
    <row r="103">
      <c r="A103" s="70" t="s">
        <v>4447</v>
      </c>
      <c r="B103" s="68">
        <v>11.0</v>
      </c>
      <c r="C103" s="69">
        <v>1.0</v>
      </c>
      <c r="D103" s="69">
        <v>2.0</v>
      </c>
      <c r="E103" s="70" t="s">
        <v>1175</v>
      </c>
      <c r="F103" s="69">
        <v>2332.0</v>
      </c>
      <c r="G103" s="69">
        <v>717.0</v>
      </c>
      <c r="H103" s="69">
        <v>185.0</v>
      </c>
      <c r="I103" s="20" t="str">
        <f t="shared" si="1"/>
        <v/>
      </c>
      <c r="K103" s="97">
        <v>284.0</v>
      </c>
      <c r="L103" s="49">
        <v>1.0</v>
      </c>
      <c r="M103" s="74">
        <v>3.0</v>
      </c>
      <c r="N103" s="49" t="s">
        <v>6273</v>
      </c>
      <c r="P103" s="22">
        <v>309.0</v>
      </c>
      <c r="Q103" s="75" t="s">
        <v>1178</v>
      </c>
      <c r="R103" s="22">
        <v>1.0</v>
      </c>
    </row>
    <row r="104">
      <c r="A104" s="70" t="s">
        <v>4447</v>
      </c>
      <c r="B104" s="68">
        <v>11.0</v>
      </c>
      <c r="C104" s="69">
        <v>1.0</v>
      </c>
      <c r="D104" s="69">
        <v>3.0</v>
      </c>
      <c r="E104" s="70" t="s">
        <v>4532</v>
      </c>
      <c r="F104" s="69">
        <v>1750.0</v>
      </c>
      <c r="G104" s="69">
        <v>406.0</v>
      </c>
      <c r="H104" s="69">
        <v>141.0</v>
      </c>
      <c r="I104" s="20" t="str">
        <f t="shared" si="1"/>
        <v/>
      </c>
      <c r="K104" s="97">
        <v>286.0</v>
      </c>
      <c r="L104" s="49">
        <v>1.0</v>
      </c>
      <c r="M104" s="74">
        <v>2.0</v>
      </c>
      <c r="N104" s="49" t="s">
        <v>6274</v>
      </c>
      <c r="P104" s="22">
        <v>314.0</v>
      </c>
      <c r="Q104" s="75" t="s">
        <v>1180</v>
      </c>
      <c r="R104" s="22">
        <v>1.0</v>
      </c>
    </row>
    <row r="105">
      <c r="A105" s="70" t="s">
        <v>4447</v>
      </c>
      <c r="B105" s="68">
        <v>11.0</v>
      </c>
      <c r="C105" s="69">
        <v>1.0</v>
      </c>
      <c r="D105" s="69">
        <v>4.0</v>
      </c>
      <c r="E105" s="70" t="s">
        <v>4533</v>
      </c>
      <c r="F105" s="69">
        <v>1521.0</v>
      </c>
      <c r="G105" s="69">
        <v>581.0</v>
      </c>
      <c r="H105" s="69">
        <v>146.0</v>
      </c>
      <c r="I105" s="20" t="str">
        <f t="shared" si="1"/>
        <v/>
      </c>
      <c r="K105" s="97">
        <v>294.0</v>
      </c>
      <c r="L105" s="49">
        <v>1.0</v>
      </c>
      <c r="M105" s="74">
        <v>5.0</v>
      </c>
      <c r="N105" s="49" t="s">
        <v>6275</v>
      </c>
      <c r="P105" s="22">
        <v>316.0</v>
      </c>
      <c r="Q105" s="75" t="s">
        <v>1182</v>
      </c>
      <c r="R105" s="22">
        <v>1.0</v>
      </c>
    </row>
    <row r="106">
      <c r="A106" s="70" t="s">
        <v>4447</v>
      </c>
      <c r="B106" s="68">
        <v>11.0</v>
      </c>
      <c r="C106" s="69">
        <v>1.0</v>
      </c>
      <c r="D106" s="69">
        <v>6.0</v>
      </c>
      <c r="E106" s="70" t="s">
        <v>4534</v>
      </c>
      <c r="F106" s="69">
        <v>1947.0</v>
      </c>
      <c r="G106" s="69">
        <v>456.0</v>
      </c>
      <c r="H106" s="69">
        <v>166.0</v>
      </c>
      <c r="I106" s="20" t="str">
        <f t="shared" si="1"/>
        <v/>
      </c>
      <c r="K106" s="97">
        <v>297.0</v>
      </c>
      <c r="L106" s="49">
        <v>1.0</v>
      </c>
      <c r="M106" s="74">
        <v>6.0</v>
      </c>
      <c r="N106" s="49" t="s">
        <v>6276</v>
      </c>
      <c r="P106" s="22">
        <v>317.0</v>
      </c>
      <c r="Q106" s="75" t="s">
        <v>1184</v>
      </c>
      <c r="R106" s="22">
        <v>1.0</v>
      </c>
    </row>
    <row r="107">
      <c r="A107" s="70" t="s">
        <v>4447</v>
      </c>
      <c r="B107" s="68">
        <v>11.0</v>
      </c>
      <c r="C107" s="69">
        <v>1.0</v>
      </c>
      <c r="D107" s="69">
        <v>90.0</v>
      </c>
      <c r="E107" s="70" t="s">
        <v>4535</v>
      </c>
      <c r="F107" s="69">
        <v>1335.0</v>
      </c>
      <c r="G107" s="69">
        <v>296.0</v>
      </c>
      <c r="H107" s="69">
        <v>114.0</v>
      </c>
      <c r="I107" s="20" t="str">
        <f t="shared" si="1"/>
        <v/>
      </c>
      <c r="K107" s="97">
        <v>299.0</v>
      </c>
      <c r="L107" s="49">
        <v>1.0</v>
      </c>
      <c r="M107" s="74">
        <v>6.0</v>
      </c>
      <c r="N107" s="49" t="s">
        <v>6277</v>
      </c>
      <c r="P107" s="22">
        <v>318.0</v>
      </c>
      <c r="Q107" s="75" t="s">
        <v>1186</v>
      </c>
      <c r="R107" s="22">
        <v>1.0</v>
      </c>
    </row>
    <row r="108">
      <c r="A108" s="70" t="s">
        <v>4447</v>
      </c>
      <c r="B108" s="68">
        <v>11.0</v>
      </c>
      <c r="C108" s="69">
        <v>1.0</v>
      </c>
      <c r="D108" s="69">
        <v>91.0</v>
      </c>
      <c r="E108" s="70" t="s">
        <v>1185</v>
      </c>
      <c r="F108" s="69">
        <v>2940.0</v>
      </c>
      <c r="G108" s="69">
        <v>503.0</v>
      </c>
      <c r="H108" s="69">
        <v>182.0</v>
      </c>
      <c r="I108" s="20" t="str">
        <f t="shared" si="1"/>
        <v/>
      </c>
      <c r="K108" s="97">
        <v>300.0</v>
      </c>
      <c r="L108" s="49">
        <v>1.0</v>
      </c>
      <c r="M108" s="74">
        <v>5.0</v>
      </c>
      <c r="N108" s="49" t="s">
        <v>6278</v>
      </c>
      <c r="P108" s="22">
        <v>319.0</v>
      </c>
      <c r="Q108" s="75" t="s">
        <v>1188</v>
      </c>
      <c r="R108" s="22">
        <v>1.0</v>
      </c>
    </row>
    <row r="109">
      <c r="A109" s="70" t="s">
        <v>4447</v>
      </c>
      <c r="B109" s="68">
        <v>11.0</v>
      </c>
      <c r="C109" s="69">
        <v>1.0</v>
      </c>
      <c r="D109" s="69">
        <v>94.0</v>
      </c>
      <c r="E109" s="70" t="s">
        <v>1187</v>
      </c>
      <c r="F109" s="69">
        <v>1679.0</v>
      </c>
      <c r="G109" s="69">
        <v>134.0</v>
      </c>
      <c r="H109" s="69">
        <v>52.0</v>
      </c>
      <c r="I109" s="20" t="str">
        <f t="shared" si="1"/>
        <v/>
      </c>
      <c r="K109" s="97">
        <v>306.0</v>
      </c>
      <c r="L109" s="49">
        <v>1.0</v>
      </c>
      <c r="M109" s="74">
        <v>6.0</v>
      </c>
      <c r="N109" s="49" t="s">
        <v>6279</v>
      </c>
      <c r="P109" s="22">
        <v>323.0</v>
      </c>
      <c r="Q109" s="75" t="s">
        <v>1190</v>
      </c>
      <c r="R109" s="22">
        <v>2.0</v>
      </c>
    </row>
    <row r="110">
      <c r="A110" s="70" t="s">
        <v>4447</v>
      </c>
      <c r="B110" s="68">
        <v>11.0</v>
      </c>
      <c r="C110" s="69">
        <v>1.0</v>
      </c>
      <c r="D110" s="69">
        <v>110.0</v>
      </c>
      <c r="E110" s="70" t="s">
        <v>1189</v>
      </c>
      <c r="F110" s="69">
        <v>148.0</v>
      </c>
      <c r="G110" s="69">
        <v>72.0</v>
      </c>
      <c r="H110" s="69">
        <v>10.0</v>
      </c>
      <c r="I110" s="20" t="str">
        <f t="shared" si="1"/>
        <v/>
      </c>
      <c r="K110" s="97">
        <v>308.0</v>
      </c>
      <c r="L110" s="49">
        <v>1.0</v>
      </c>
      <c r="M110" s="74">
        <v>6.0</v>
      </c>
      <c r="N110" s="49" t="s">
        <v>6280</v>
      </c>
      <c r="P110" s="22">
        <v>330.0</v>
      </c>
      <c r="Q110" s="75" t="s">
        <v>1192</v>
      </c>
      <c r="R110" s="22">
        <v>1.0</v>
      </c>
    </row>
    <row r="111">
      <c r="A111" s="70" t="s">
        <v>4447</v>
      </c>
      <c r="B111" s="68">
        <v>11.0</v>
      </c>
      <c r="C111" s="69">
        <v>1.0</v>
      </c>
      <c r="D111" s="69">
        <v>192.0</v>
      </c>
      <c r="E111" s="70" t="s">
        <v>1191</v>
      </c>
      <c r="F111" s="69">
        <v>2931.0</v>
      </c>
      <c r="G111" s="69">
        <v>543.0</v>
      </c>
      <c r="H111" s="69">
        <v>228.0</v>
      </c>
      <c r="I111" s="20" t="str">
        <f t="shared" si="1"/>
        <v/>
      </c>
      <c r="K111" s="97">
        <v>309.0</v>
      </c>
      <c r="L111" s="49">
        <v>1.0</v>
      </c>
      <c r="M111" s="74">
        <v>5.0</v>
      </c>
      <c r="N111" s="49" t="s">
        <v>6281</v>
      </c>
      <c r="P111" s="22">
        <v>332.0</v>
      </c>
      <c r="Q111" s="75" t="s">
        <v>1194</v>
      </c>
      <c r="R111" s="22">
        <v>1.0</v>
      </c>
    </row>
    <row r="112">
      <c r="A112" s="70" t="s">
        <v>4447</v>
      </c>
      <c r="B112" s="68">
        <v>11.0</v>
      </c>
      <c r="C112" s="69">
        <v>1.0</v>
      </c>
      <c r="D112" s="69">
        <v>193.0</v>
      </c>
      <c r="E112" s="70" t="s">
        <v>4536</v>
      </c>
      <c r="F112" s="69">
        <v>1233.0</v>
      </c>
      <c r="G112" s="69">
        <v>127.0</v>
      </c>
      <c r="H112" s="69">
        <v>67.0</v>
      </c>
      <c r="I112" s="20" t="str">
        <f t="shared" si="1"/>
        <v/>
      </c>
      <c r="K112" s="97">
        <v>314.0</v>
      </c>
      <c r="L112" s="49">
        <v>1.0</v>
      </c>
      <c r="M112" s="74">
        <v>6.0</v>
      </c>
      <c r="N112" s="49" t="s">
        <v>6282</v>
      </c>
      <c r="P112" s="22">
        <v>333.0</v>
      </c>
      <c r="Q112" s="75" t="s">
        <v>1196</v>
      </c>
      <c r="R112" s="22">
        <v>1.0</v>
      </c>
    </row>
    <row r="113">
      <c r="A113" s="70" t="s">
        <v>4447</v>
      </c>
      <c r="B113" s="68">
        <v>11.0</v>
      </c>
      <c r="C113" s="69">
        <v>1.0</v>
      </c>
      <c r="D113" s="69">
        <v>195.0</v>
      </c>
      <c r="E113" s="70" t="s">
        <v>4537</v>
      </c>
      <c r="F113" s="69">
        <v>825.0</v>
      </c>
      <c r="G113" s="69">
        <v>108.0</v>
      </c>
      <c r="H113" s="69">
        <v>48.0</v>
      </c>
      <c r="I113" s="20" t="str">
        <f t="shared" si="1"/>
        <v/>
      </c>
      <c r="K113" s="97">
        <v>316.0</v>
      </c>
      <c r="L113" s="49">
        <v>1.0</v>
      </c>
      <c r="M113" s="74">
        <v>5.0</v>
      </c>
      <c r="N113" s="49" t="s">
        <v>6283</v>
      </c>
      <c r="P113" s="22">
        <v>345.0</v>
      </c>
      <c r="Q113" s="75" t="s">
        <v>1198</v>
      </c>
      <c r="R113" s="22">
        <v>1.0</v>
      </c>
    </row>
    <row r="114">
      <c r="A114" s="70" t="s">
        <v>4447</v>
      </c>
      <c r="B114" s="68">
        <v>11.0</v>
      </c>
      <c r="C114" s="69">
        <v>1.0</v>
      </c>
      <c r="D114" s="69">
        <v>198.0</v>
      </c>
      <c r="E114" s="70" t="s">
        <v>1197</v>
      </c>
      <c r="F114" s="69">
        <v>59.0</v>
      </c>
      <c r="G114" s="69">
        <v>14.0</v>
      </c>
      <c r="H114" s="69">
        <v>2.0</v>
      </c>
      <c r="I114" s="20" t="str">
        <f t="shared" si="1"/>
        <v/>
      </c>
      <c r="K114" s="97">
        <v>317.0</v>
      </c>
      <c r="L114" s="49">
        <v>1.0</v>
      </c>
      <c r="M114" s="74">
        <v>6.0</v>
      </c>
      <c r="N114" s="49" t="s">
        <v>6284</v>
      </c>
      <c r="P114" s="22">
        <v>347.0</v>
      </c>
      <c r="Q114" s="75" t="s">
        <v>1200</v>
      </c>
      <c r="R114" s="22">
        <v>1.0</v>
      </c>
    </row>
    <row r="115">
      <c r="A115" s="70" t="s">
        <v>4447</v>
      </c>
      <c r="B115" s="68">
        <v>11.0</v>
      </c>
      <c r="C115" s="69">
        <v>1.0</v>
      </c>
      <c r="D115" s="69">
        <v>400.0</v>
      </c>
      <c r="E115" s="70" t="s">
        <v>4538</v>
      </c>
      <c r="F115" s="69">
        <v>491.0</v>
      </c>
      <c r="G115" s="69">
        <v>206.0</v>
      </c>
      <c r="H115" s="69">
        <v>50.0</v>
      </c>
      <c r="I115" s="20" t="str">
        <f t="shared" si="1"/>
        <v/>
      </c>
      <c r="K115" s="97">
        <v>318.0</v>
      </c>
      <c r="L115" s="49">
        <v>1.0</v>
      </c>
      <c r="M115" s="74">
        <v>4.0</v>
      </c>
      <c r="N115" s="49" t="s">
        <v>6285</v>
      </c>
      <c r="P115" s="22">
        <v>356.0</v>
      </c>
      <c r="Q115" s="75" t="s">
        <v>1202</v>
      </c>
      <c r="R115" s="22">
        <v>1.0</v>
      </c>
    </row>
    <row r="116">
      <c r="A116" s="70" t="s">
        <v>4447</v>
      </c>
      <c r="B116" s="68">
        <v>11.0</v>
      </c>
      <c r="C116" s="69">
        <v>1.0</v>
      </c>
      <c r="D116" s="69">
        <v>402.0</v>
      </c>
      <c r="E116" s="70" t="s">
        <v>4539</v>
      </c>
      <c r="F116" s="69">
        <v>401.0</v>
      </c>
      <c r="G116" s="69">
        <v>89.0</v>
      </c>
      <c r="H116" s="69">
        <v>19.0</v>
      </c>
      <c r="I116" s="20" t="str">
        <f t="shared" si="1"/>
        <v/>
      </c>
      <c r="K116" s="97">
        <v>319.0</v>
      </c>
      <c r="L116" s="49">
        <v>1.0</v>
      </c>
      <c r="M116" s="74">
        <v>6.0</v>
      </c>
      <c r="N116" s="49" t="s">
        <v>6286</v>
      </c>
      <c r="P116" s="22">
        <v>361.0</v>
      </c>
      <c r="Q116" s="75" t="s">
        <v>1204</v>
      </c>
      <c r="R116" s="22">
        <v>1.0</v>
      </c>
    </row>
    <row r="117">
      <c r="A117" s="70" t="s">
        <v>4447</v>
      </c>
      <c r="B117" s="68">
        <v>11.0</v>
      </c>
      <c r="C117" s="69">
        <v>1.0</v>
      </c>
      <c r="D117" s="69">
        <v>403.0</v>
      </c>
      <c r="E117" s="70" t="s">
        <v>4540</v>
      </c>
      <c r="F117" s="69">
        <v>312.0</v>
      </c>
      <c r="G117" s="69">
        <v>132.0</v>
      </c>
      <c r="H117" s="69">
        <v>31.0</v>
      </c>
      <c r="I117" s="20" t="str">
        <f t="shared" si="1"/>
        <v/>
      </c>
      <c r="K117" s="97">
        <v>323.0</v>
      </c>
      <c r="L117" s="49">
        <v>2.0</v>
      </c>
      <c r="M117" s="74">
        <v>6.0</v>
      </c>
      <c r="N117" s="49" t="s">
        <v>6287</v>
      </c>
      <c r="P117" s="22">
        <v>362.0</v>
      </c>
      <c r="Q117" s="75" t="s">
        <v>1206</v>
      </c>
      <c r="R117" s="22">
        <v>1.0</v>
      </c>
    </row>
    <row r="118">
      <c r="A118" s="70" t="s">
        <v>4447</v>
      </c>
      <c r="B118" s="68">
        <v>11.0</v>
      </c>
      <c r="C118" s="69">
        <v>1.0</v>
      </c>
      <c r="D118" s="69">
        <v>404.0</v>
      </c>
      <c r="E118" s="70" t="s">
        <v>4541</v>
      </c>
      <c r="F118" s="69">
        <v>383.0</v>
      </c>
      <c r="G118" s="69">
        <v>163.0</v>
      </c>
      <c r="H118" s="69">
        <v>54.0</v>
      </c>
      <c r="I118" s="20" t="str">
        <f t="shared" si="1"/>
        <v/>
      </c>
      <c r="K118" s="97">
        <v>330.0</v>
      </c>
      <c r="L118" s="49">
        <v>1.0</v>
      </c>
      <c r="M118" s="74">
        <v>6.0</v>
      </c>
      <c r="N118" s="49" t="s">
        <v>6288</v>
      </c>
      <c r="P118" s="22">
        <v>363.0</v>
      </c>
      <c r="Q118" s="75" t="s">
        <v>1208</v>
      </c>
      <c r="R118" s="22">
        <v>1.0</v>
      </c>
    </row>
    <row r="119">
      <c r="A119" s="70" t="s">
        <v>4447</v>
      </c>
      <c r="B119" s="68">
        <v>11.0</v>
      </c>
      <c r="C119" s="69">
        <v>1.0</v>
      </c>
      <c r="D119" s="69">
        <v>405.0</v>
      </c>
      <c r="E119" s="70" t="s">
        <v>4542</v>
      </c>
      <c r="F119" s="69">
        <v>474.0</v>
      </c>
      <c r="G119" s="69">
        <v>163.0</v>
      </c>
      <c r="H119" s="69">
        <v>52.0</v>
      </c>
      <c r="I119" s="20" t="str">
        <f t="shared" si="1"/>
        <v/>
      </c>
      <c r="K119" s="97">
        <v>332.0</v>
      </c>
      <c r="L119" s="49">
        <v>1.0</v>
      </c>
      <c r="M119" s="74">
        <v>5.0</v>
      </c>
      <c r="N119" s="49" t="s">
        <v>6289</v>
      </c>
      <c r="P119" s="22">
        <v>378.0</v>
      </c>
      <c r="Q119" s="75" t="s">
        <v>1209</v>
      </c>
      <c r="R119" s="22">
        <v>1.0</v>
      </c>
    </row>
    <row r="120">
      <c r="A120" s="70" t="s">
        <v>4447</v>
      </c>
      <c r="B120" s="68">
        <v>11.0</v>
      </c>
      <c r="C120" s="69">
        <v>1.0</v>
      </c>
      <c r="D120" s="69">
        <v>406.0</v>
      </c>
      <c r="E120" s="70" t="s">
        <v>4472</v>
      </c>
      <c r="F120" s="69">
        <v>537.0</v>
      </c>
      <c r="G120" s="69">
        <v>149.0</v>
      </c>
      <c r="H120" s="69">
        <v>36.0</v>
      </c>
      <c r="I120" s="20" t="str">
        <f t="shared" si="1"/>
        <v/>
      </c>
      <c r="K120" s="97">
        <v>333.0</v>
      </c>
      <c r="L120" s="49">
        <v>1.0</v>
      </c>
      <c r="M120" s="74">
        <v>6.0</v>
      </c>
      <c r="N120" s="49" t="s">
        <v>6290</v>
      </c>
      <c r="P120" s="22">
        <v>381.0</v>
      </c>
      <c r="Q120" s="75" t="s">
        <v>1211</v>
      </c>
      <c r="R120" s="22">
        <v>1.0</v>
      </c>
    </row>
    <row r="121">
      <c r="A121" s="70" t="s">
        <v>4447</v>
      </c>
      <c r="B121" s="68">
        <v>11.0</v>
      </c>
      <c r="C121" s="69">
        <v>1.0</v>
      </c>
      <c r="D121" s="69">
        <v>407.0</v>
      </c>
      <c r="E121" s="70" t="s">
        <v>4543</v>
      </c>
      <c r="F121" s="69">
        <v>582.0</v>
      </c>
      <c r="G121" s="69">
        <v>147.0</v>
      </c>
      <c r="H121" s="69">
        <v>44.0</v>
      </c>
      <c r="I121" s="20" t="str">
        <f t="shared" si="1"/>
        <v/>
      </c>
      <c r="K121" s="97">
        <v>345.0</v>
      </c>
      <c r="L121" s="49">
        <v>1.0</v>
      </c>
      <c r="M121" s="74">
        <v>5.0</v>
      </c>
      <c r="N121" s="49" t="s">
        <v>6291</v>
      </c>
      <c r="P121" s="22">
        <v>390.0</v>
      </c>
      <c r="Q121" s="75" t="s">
        <v>1213</v>
      </c>
      <c r="R121" s="22">
        <v>1.0</v>
      </c>
    </row>
    <row r="122">
      <c r="A122" s="70" t="s">
        <v>4447</v>
      </c>
      <c r="B122" s="68">
        <v>11.0</v>
      </c>
      <c r="C122" s="69">
        <v>1.0</v>
      </c>
      <c r="D122" s="69">
        <v>408.0</v>
      </c>
      <c r="E122" s="70" t="s">
        <v>4544</v>
      </c>
      <c r="F122" s="69">
        <v>367.0</v>
      </c>
      <c r="G122" s="69">
        <v>112.0</v>
      </c>
      <c r="H122" s="69">
        <v>39.0</v>
      </c>
      <c r="I122" s="20" t="str">
        <f t="shared" si="1"/>
        <v/>
      </c>
      <c r="K122" s="97">
        <v>347.0</v>
      </c>
      <c r="L122" s="49">
        <v>1.0</v>
      </c>
      <c r="M122" s="74">
        <v>4.0</v>
      </c>
      <c r="N122" s="49" t="s">
        <v>6292</v>
      </c>
      <c r="P122" s="22">
        <v>391.0</v>
      </c>
      <c r="Q122" s="75" t="s">
        <v>1215</v>
      </c>
      <c r="R122" s="22">
        <v>1.0</v>
      </c>
    </row>
    <row r="123">
      <c r="A123" s="70" t="s">
        <v>4447</v>
      </c>
      <c r="B123" s="68">
        <v>11.0</v>
      </c>
      <c r="C123" s="69">
        <v>1.0</v>
      </c>
      <c r="D123" s="69">
        <v>410.0</v>
      </c>
      <c r="E123" s="70" t="s">
        <v>4545</v>
      </c>
      <c r="F123" s="69">
        <v>393.0</v>
      </c>
      <c r="G123" s="69">
        <v>110.0</v>
      </c>
      <c r="H123" s="69">
        <v>38.0</v>
      </c>
      <c r="I123" s="20" t="str">
        <f t="shared" si="1"/>
        <v/>
      </c>
      <c r="K123" s="97">
        <v>356.0</v>
      </c>
      <c r="L123" s="49">
        <v>1.0</v>
      </c>
      <c r="M123" s="74">
        <v>6.0</v>
      </c>
      <c r="N123" s="49" t="s">
        <v>6293</v>
      </c>
      <c r="P123" s="22">
        <v>397.0</v>
      </c>
      <c r="Q123" s="75" t="s">
        <v>177</v>
      </c>
      <c r="R123" s="22">
        <v>1.0</v>
      </c>
    </row>
    <row r="124">
      <c r="A124" s="70" t="s">
        <v>4447</v>
      </c>
      <c r="B124" s="68">
        <v>11.0</v>
      </c>
      <c r="C124" s="69">
        <v>1.0</v>
      </c>
      <c r="D124" s="69">
        <v>411.0</v>
      </c>
      <c r="E124" s="70" t="s">
        <v>4546</v>
      </c>
      <c r="F124" s="69">
        <v>569.0</v>
      </c>
      <c r="G124" s="69">
        <v>56.0</v>
      </c>
      <c r="H124" s="69">
        <v>34.0</v>
      </c>
      <c r="I124" s="20" t="str">
        <f t="shared" si="1"/>
        <v/>
      </c>
      <c r="K124" s="97">
        <v>361.0</v>
      </c>
      <c r="L124" s="49">
        <v>1.0</v>
      </c>
      <c r="M124" s="74">
        <v>5.0</v>
      </c>
      <c r="N124" s="49" t="s">
        <v>6294</v>
      </c>
      <c r="P124" s="22">
        <v>398.0</v>
      </c>
      <c r="Q124" s="75" t="s">
        <v>178</v>
      </c>
      <c r="R124" s="22">
        <v>1.0</v>
      </c>
    </row>
    <row r="125">
      <c r="A125" s="70" t="s">
        <v>4447</v>
      </c>
      <c r="B125" s="68">
        <v>11.0</v>
      </c>
      <c r="C125" s="69">
        <v>1.0</v>
      </c>
      <c r="D125" s="69">
        <v>412.0</v>
      </c>
      <c r="E125" s="70" t="s">
        <v>4547</v>
      </c>
      <c r="F125" s="69">
        <v>368.0</v>
      </c>
      <c r="G125" s="69">
        <v>113.0</v>
      </c>
      <c r="H125" s="69">
        <v>39.0</v>
      </c>
      <c r="I125" s="20" t="str">
        <f t="shared" si="1"/>
        <v/>
      </c>
      <c r="K125" s="97">
        <v>362.0</v>
      </c>
      <c r="L125" s="49">
        <v>1.0</v>
      </c>
      <c r="M125" s="74">
        <v>6.0</v>
      </c>
      <c r="N125" s="49" t="s">
        <v>6295</v>
      </c>
      <c r="P125" s="22">
        <v>402.0</v>
      </c>
      <c r="Q125" s="75" t="s">
        <v>1219</v>
      </c>
      <c r="R125" s="22">
        <v>1.0</v>
      </c>
    </row>
    <row r="126">
      <c r="A126" s="70" t="s">
        <v>4447</v>
      </c>
      <c r="B126" s="68">
        <v>11.0</v>
      </c>
      <c r="C126" s="69">
        <v>1.0</v>
      </c>
      <c r="D126" s="69">
        <v>413.0</v>
      </c>
      <c r="E126" s="70" t="s">
        <v>4548</v>
      </c>
      <c r="F126" s="69">
        <v>551.0</v>
      </c>
      <c r="G126" s="69">
        <v>175.0</v>
      </c>
      <c r="H126" s="69">
        <v>54.0</v>
      </c>
      <c r="I126" s="20" t="str">
        <f t="shared" si="1"/>
        <v/>
      </c>
      <c r="K126" s="97">
        <v>363.0</v>
      </c>
      <c r="L126" s="49">
        <v>1.0</v>
      </c>
      <c r="M126" s="74">
        <v>6.0</v>
      </c>
      <c r="N126" s="49" t="s">
        <v>6296</v>
      </c>
      <c r="P126" s="22">
        <v>403.0</v>
      </c>
      <c r="Q126" s="75" t="s">
        <v>1221</v>
      </c>
      <c r="R126" s="22">
        <v>1.0</v>
      </c>
    </row>
    <row r="127">
      <c r="A127" s="70" t="s">
        <v>4447</v>
      </c>
      <c r="B127" s="68">
        <v>11.0</v>
      </c>
      <c r="C127" s="69">
        <v>1.0</v>
      </c>
      <c r="D127" s="69">
        <v>414.0</v>
      </c>
      <c r="E127" s="70" t="s">
        <v>4549</v>
      </c>
      <c r="F127" s="69">
        <v>481.0</v>
      </c>
      <c r="G127" s="69">
        <v>157.0</v>
      </c>
      <c r="H127" s="69">
        <v>32.0</v>
      </c>
      <c r="I127" s="20" t="str">
        <f t="shared" si="1"/>
        <v/>
      </c>
      <c r="K127" s="97">
        <v>378.0</v>
      </c>
      <c r="L127" s="49">
        <v>1.0</v>
      </c>
      <c r="M127" s="74">
        <v>6.0</v>
      </c>
      <c r="N127" s="49" t="s">
        <v>6297</v>
      </c>
      <c r="P127" s="22">
        <v>404.0</v>
      </c>
      <c r="Q127" s="75" t="s">
        <v>1223</v>
      </c>
      <c r="R127" s="22">
        <v>1.0</v>
      </c>
    </row>
    <row r="128">
      <c r="A128" s="70" t="s">
        <v>4447</v>
      </c>
      <c r="B128" s="68">
        <v>11.0</v>
      </c>
      <c r="C128" s="69">
        <v>1.0</v>
      </c>
      <c r="D128" s="69">
        <v>417.0</v>
      </c>
      <c r="E128" s="70" t="s">
        <v>4550</v>
      </c>
      <c r="F128" s="69">
        <v>586.0</v>
      </c>
      <c r="G128" s="69">
        <v>136.0</v>
      </c>
      <c r="H128" s="69">
        <v>36.0</v>
      </c>
      <c r="I128" s="20" t="str">
        <f t="shared" si="1"/>
        <v/>
      </c>
      <c r="K128" s="97">
        <v>381.0</v>
      </c>
      <c r="L128" s="49">
        <v>1.0</v>
      </c>
      <c r="M128" s="74">
        <v>5.0</v>
      </c>
      <c r="N128" s="49" t="s">
        <v>6298</v>
      </c>
      <c r="P128" s="22">
        <v>413.0</v>
      </c>
      <c r="Q128" s="75" t="s">
        <v>1225</v>
      </c>
      <c r="R128" s="22">
        <v>1.0</v>
      </c>
    </row>
    <row r="129">
      <c r="A129" s="70" t="s">
        <v>4447</v>
      </c>
      <c r="B129" s="68">
        <v>11.0</v>
      </c>
      <c r="C129" s="69">
        <v>1.0</v>
      </c>
      <c r="D129" s="69">
        <v>418.0</v>
      </c>
      <c r="E129" s="70" t="s">
        <v>4551</v>
      </c>
      <c r="F129" s="69">
        <v>642.0</v>
      </c>
      <c r="G129" s="69">
        <v>238.0</v>
      </c>
      <c r="H129" s="69">
        <v>67.0</v>
      </c>
      <c r="I129" s="20" t="str">
        <f t="shared" si="1"/>
        <v/>
      </c>
      <c r="K129" s="97">
        <v>390.0</v>
      </c>
      <c r="L129" s="49">
        <v>1.0</v>
      </c>
      <c r="M129" s="74">
        <v>6.0</v>
      </c>
      <c r="N129" s="49" t="s">
        <v>6299</v>
      </c>
      <c r="P129" s="22">
        <v>414.0</v>
      </c>
      <c r="Q129" s="75" t="s">
        <v>1227</v>
      </c>
      <c r="R129" s="22">
        <v>1.0</v>
      </c>
    </row>
    <row r="130">
      <c r="A130" s="70" t="s">
        <v>4447</v>
      </c>
      <c r="B130" s="68">
        <v>11.0</v>
      </c>
      <c r="C130" s="69">
        <v>1.0</v>
      </c>
      <c r="D130" s="69">
        <v>420.0</v>
      </c>
      <c r="E130" s="70" t="s">
        <v>4552</v>
      </c>
      <c r="F130" s="69">
        <v>490.0</v>
      </c>
      <c r="G130" s="69">
        <v>147.0</v>
      </c>
      <c r="H130" s="69">
        <v>46.0</v>
      </c>
      <c r="I130" s="20" t="str">
        <f t="shared" si="1"/>
        <v/>
      </c>
      <c r="K130" s="97">
        <v>391.0</v>
      </c>
      <c r="L130" s="49">
        <v>1.0</v>
      </c>
      <c r="M130" s="74">
        <v>6.0</v>
      </c>
      <c r="N130" s="49" t="s">
        <v>6300</v>
      </c>
      <c r="P130" s="22">
        <v>415.0</v>
      </c>
      <c r="Q130" s="75" t="s">
        <v>1229</v>
      </c>
      <c r="R130" s="22">
        <v>1.0</v>
      </c>
    </row>
    <row r="131">
      <c r="A131" s="70" t="s">
        <v>4447</v>
      </c>
      <c r="B131" s="68">
        <v>11.0</v>
      </c>
      <c r="C131" s="69">
        <v>1.0</v>
      </c>
      <c r="D131" s="69">
        <v>421.0</v>
      </c>
      <c r="E131" s="70" t="s">
        <v>4553</v>
      </c>
      <c r="F131" s="69">
        <v>461.0</v>
      </c>
      <c r="G131" s="69">
        <v>213.0</v>
      </c>
      <c r="H131" s="69">
        <v>83.0</v>
      </c>
      <c r="I131" s="20" t="str">
        <f t="shared" si="1"/>
        <v/>
      </c>
      <c r="K131" s="97">
        <v>402.0</v>
      </c>
      <c r="L131" s="49">
        <v>1.0</v>
      </c>
      <c r="M131" s="74">
        <v>6.0</v>
      </c>
      <c r="N131" s="49" t="s">
        <v>6301</v>
      </c>
      <c r="P131" s="22">
        <v>423.0</v>
      </c>
      <c r="Q131" s="75" t="s">
        <v>1231</v>
      </c>
      <c r="R131" s="22">
        <v>1.0</v>
      </c>
    </row>
    <row r="132">
      <c r="A132" s="70" t="s">
        <v>4447</v>
      </c>
      <c r="B132" s="68">
        <v>11.0</v>
      </c>
      <c r="C132" s="69">
        <v>1.0</v>
      </c>
      <c r="D132" s="69">
        <v>422.0</v>
      </c>
      <c r="E132" s="70" t="s">
        <v>4554</v>
      </c>
      <c r="F132" s="69">
        <v>469.0</v>
      </c>
      <c r="G132" s="69">
        <v>152.0</v>
      </c>
      <c r="H132" s="69">
        <v>37.0</v>
      </c>
      <c r="I132" s="20" t="str">
        <f t="shared" si="1"/>
        <v/>
      </c>
      <c r="K132" s="97">
        <v>403.0</v>
      </c>
      <c r="L132" s="49">
        <v>1.0</v>
      </c>
      <c r="M132" s="74">
        <v>6.0</v>
      </c>
      <c r="N132" s="49" t="s">
        <v>6302</v>
      </c>
      <c r="P132" s="22">
        <v>424.0</v>
      </c>
      <c r="Q132" s="75" t="s">
        <v>1233</v>
      </c>
      <c r="R132" s="22">
        <v>1.0</v>
      </c>
    </row>
    <row r="133">
      <c r="A133" s="70" t="s">
        <v>4447</v>
      </c>
      <c r="B133" s="68">
        <v>11.0</v>
      </c>
      <c r="C133" s="69">
        <v>1.0</v>
      </c>
      <c r="D133" s="69">
        <v>423.0</v>
      </c>
      <c r="E133" s="70" t="s">
        <v>4555</v>
      </c>
      <c r="F133" s="69">
        <v>641.0</v>
      </c>
      <c r="G133" s="69">
        <v>178.0</v>
      </c>
      <c r="H133" s="69">
        <v>43.0</v>
      </c>
      <c r="I133" s="20" t="str">
        <f t="shared" si="1"/>
        <v/>
      </c>
      <c r="K133" s="97">
        <v>404.0</v>
      </c>
      <c r="L133" s="49">
        <v>1.0</v>
      </c>
      <c r="M133" s="74">
        <v>6.0</v>
      </c>
      <c r="N133" s="49" t="s">
        <v>6303</v>
      </c>
      <c r="P133" s="22">
        <v>432.0</v>
      </c>
      <c r="Q133" s="75" t="s">
        <v>1235</v>
      </c>
      <c r="R133" s="22">
        <v>1.0</v>
      </c>
    </row>
    <row r="134">
      <c r="A134" s="70" t="s">
        <v>4447</v>
      </c>
      <c r="B134" s="68">
        <v>11.0</v>
      </c>
      <c r="C134" s="69">
        <v>1.0</v>
      </c>
      <c r="D134" s="69">
        <v>424.0</v>
      </c>
      <c r="E134" s="70" t="s">
        <v>4556</v>
      </c>
      <c r="F134" s="69">
        <v>511.0</v>
      </c>
      <c r="G134" s="69">
        <v>94.0</v>
      </c>
      <c r="H134" s="69">
        <v>27.0</v>
      </c>
      <c r="I134" s="20" t="str">
        <f t="shared" si="1"/>
        <v/>
      </c>
      <c r="K134" s="97">
        <v>413.0</v>
      </c>
      <c r="L134" s="49">
        <v>1.0</v>
      </c>
      <c r="M134" s="74">
        <v>4.0</v>
      </c>
      <c r="N134" s="49" t="s">
        <v>6304</v>
      </c>
      <c r="P134" s="22">
        <v>435.0</v>
      </c>
      <c r="Q134" s="75" t="s">
        <v>1237</v>
      </c>
      <c r="R134" s="22">
        <v>1.0</v>
      </c>
    </row>
    <row r="135">
      <c r="A135" s="70" t="s">
        <v>4447</v>
      </c>
      <c r="B135" s="68">
        <v>11.0</v>
      </c>
      <c r="C135" s="69">
        <v>1.0</v>
      </c>
      <c r="D135" s="69">
        <v>425.0</v>
      </c>
      <c r="E135" s="70" t="s">
        <v>4557</v>
      </c>
      <c r="F135" s="69">
        <v>1062.0</v>
      </c>
      <c r="G135" s="69">
        <v>160.0</v>
      </c>
      <c r="H135" s="69">
        <v>60.0</v>
      </c>
      <c r="I135" s="20" t="str">
        <f t="shared" si="1"/>
        <v/>
      </c>
      <c r="K135" s="97">
        <v>414.0</v>
      </c>
      <c r="L135" s="49">
        <v>1.0</v>
      </c>
      <c r="M135" s="74">
        <v>6.0</v>
      </c>
      <c r="N135" s="49" t="s">
        <v>6305</v>
      </c>
      <c r="P135" s="22">
        <v>441.0</v>
      </c>
      <c r="Q135" s="75" t="s">
        <v>189</v>
      </c>
      <c r="R135" s="22">
        <v>1.0</v>
      </c>
    </row>
    <row r="136">
      <c r="A136" s="70" t="s">
        <v>4447</v>
      </c>
      <c r="B136" s="68">
        <v>11.0</v>
      </c>
      <c r="C136" s="69">
        <v>1.0</v>
      </c>
      <c r="D136" s="69">
        <v>426.0</v>
      </c>
      <c r="E136" s="70" t="s">
        <v>4558</v>
      </c>
      <c r="F136" s="69">
        <v>1138.0</v>
      </c>
      <c r="G136" s="69">
        <v>117.0</v>
      </c>
      <c r="H136" s="69">
        <v>49.0</v>
      </c>
      <c r="I136" s="20" t="str">
        <f t="shared" si="1"/>
        <v/>
      </c>
      <c r="K136" s="97">
        <v>415.0</v>
      </c>
      <c r="L136" s="49">
        <v>1.0</v>
      </c>
      <c r="M136" s="74">
        <v>6.0</v>
      </c>
      <c r="N136" s="49" t="s">
        <v>6306</v>
      </c>
      <c r="P136" s="22">
        <v>447.0</v>
      </c>
      <c r="Q136" s="75" t="s">
        <v>1240</v>
      </c>
      <c r="R136" s="22">
        <v>1.0</v>
      </c>
    </row>
    <row r="137">
      <c r="A137" s="70" t="s">
        <v>4447</v>
      </c>
      <c r="B137" s="68">
        <v>11.0</v>
      </c>
      <c r="C137" s="69">
        <v>1.0</v>
      </c>
      <c r="D137" s="69">
        <v>427.0</v>
      </c>
      <c r="E137" s="70" t="s">
        <v>4559</v>
      </c>
      <c r="F137" s="69">
        <v>736.0</v>
      </c>
      <c r="G137" s="69">
        <v>71.0</v>
      </c>
      <c r="H137" s="69">
        <v>33.0</v>
      </c>
      <c r="I137" s="20" t="str">
        <f t="shared" si="1"/>
        <v/>
      </c>
      <c r="K137" s="97">
        <v>423.0</v>
      </c>
      <c r="L137" s="49">
        <v>1.0</v>
      </c>
      <c r="M137" s="74">
        <v>4.0</v>
      </c>
      <c r="N137" s="49" t="s">
        <v>6307</v>
      </c>
      <c r="P137" s="22">
        <v>458.0</v>
      </c>
      <c r="Q137" s="75" t="s">
        <v>1242</v>
      </c>
      <c r="R137" s="22">
        <v>1.0</v>
      </c>
    </row>
    <row r="138">
      <c r="A138" s="70" t="s">
        <v>4447</v>
      </c>
      <c r="B138" s="68">
        <v>11.0</v>
      </c>
      <c r="C138" s="69">
        <v>1.0</v>
      </c>
      <c r="D138" s="69">
        <v>430.0</v>
      </c>
      <c r="E138" s="70" t="s">
        <v>4560</v>
      </c>
      <c r="F138" s="69">
        <v>738.0</v>
      </c>
      <c r="G138" s="69">
        <v>162.0</v>
      </c>
      <c r="H138" s="69">
        <v>55.0</v>
      </c>
      <c r="I138" s="20" t="str">
        <f t="shared" si="1"/>
        <v/>
      </c>
      <c r="K138" s="97">
        <v>424.0</v>
      </c>
      <c r="L138" s="49">
        <v>1.0</v>
      </c>
      <c r="M138" s="74">
        <v>6.0</v>
      </c>
      <c r="N138" s="49" t="s">
        <v>6308</v>
      </c>
      <c r="P138" s="22">
        <v>463.0</v>
      </c>
      <c r="Q138" s="75" t="s">
        <v>1244</v>
      </c>
      <c r="R138" s="22">
        <v>1.0</v>
      </c>
    </row>
    <row r="139">
      <c r="A139" s="70" t="s">
        <v>4447</v>
      </c>
      <c r="B139" s="68">
        <v>11.0</v>
      </c>
      <c r="C139" s="69">
        <v>1.0</v>
      </c>
      <c r="D139" s="69">
        <v>431.0</v>
      </c>
      <c r="E139" s="70" t="s">
        <v>1243</v>
      </c>
      <c r="F139" s="69">
        <v>996.0</v>
      </c>
      <c r="G139" s="69">
        <v>114.0</v>
      </c>
      <c r="H139" s="69">
        <v>19.0</v>
      </c>
      <c r="I139" s="20" t="str">
        <f t="shared" si="1"/>
        <v/>
      </c>
      <c r="K139" s="97">
        <v>432.0</v>
      </c>
      <c r="L139" s="49">
        <v>1.0</v>
      </c>
      <c r="M139" s="74">
        <v>6.0</v>
      </c>
      <c r="N139" s="49" t="s">
        <v>6309</v>
      </c>
      <c r="P139" s="22">
        <v>465.0</v>
      </c>
      <c r="Q139" s="75" t="s">
        <v>1246</v>
      </c>
      <c r="R139" s="22">
        <v>1.0</v>
      </c>
    </row>
    <row r="140">
      <c r="A140" s="70" t="s">
        <v>4447</v>
      </c>
      <c r="B140" s="68">
        <v>11.0</v>
      </c>
      <c r="C140" s="69">
        <v>1.0</v>
      </c>
      <c r="D140" s="69">
        <v>432.0</v>
      </c>
      <c r="E140" s="70" t="s">
        <v>1245</v>
      </c>
      <c r="F140" s="69">
        <v>742.0</v>
      </c>
      <c r="G140" s="69">
        <v>75.0</v>
      </c>
      <c r="H140" s="69">
        <v>51.0</v>
      </c>
      <c r="I140" s="20" t="str">
        <f t="shared" si="1"/>
        <v/>
      </c>
      <c r="K140" s="97">
        <v>435.0</v>
      </c>
      <c r="L140" s="49">
        <v>1.0</v>
      </c>
      <c r="M140" s="74">
        <v>6.0</v>
      </c>
      <c r="N140" s="49" t="s">
        <v>6310</v>
      </c>
      <c r="P140" s="22">
        <v>466.0</v>
      </c>
      <c r="Q140" s="75" t="s">
        <v>1248</v>
      </c>
      <c r="R140" s="22">
        <v>1.0</v>
      </c>
    </row>
    <row r="141">
      <c r="A141" s="70" t="s">
        <v>4447</v>
      </c>
      <c r="B141" s="68">
        <v>11.0</v>
      </c>
      <c r="C141" s="69">
        <v>1.0</v>
      </c>
      <c r="D141" s="69">
        <v>434.0</v>
      </c>
      <c r="E141" s="70" t="s">
        <v>1247</v>
      </c>
      <c r="F141" s="69">
        <v>170.0</v>
      </c>
      <c r="G141" s="69">
        <v>58.0</v>
      </c>
      <c r="H141" s="69">
        <v>8.0</v>
      </c>
      <c r="I141" s="20" t="str">
        <f t="shared" si="1"/>
        <v/>
      </c>
      <c r="K141" s="97">
        <v>441.0</v>
      </c>
      <c r="L141" s="49">
        <v>1.0</v>
      </c>
      <c r="M141" s="74">
        <v>6.0</v>
      </c>
      <c r="N141" s="49" t="s">
        <v>189</v>
      </c>
      <c r="P141" s="22">
        <v>473.0</v>
      </c>
      <c r="Q141" s="75" t="s">
        <v>1250</v>
      </c>
      <c r="R141" s="22">
        <v>1.0</v>
      </c>
    </row>
    <row r="142">
      <c r="A142" s="70" t="s">
        <v>4447</v>
      </c>
      <c r="B142" s="68">
        <v>11.0</v>
      </c>
      <c r="C142" s="69">
        <v>1.0</v>
      </c>
      <c r="D142" s="69">
        <v>436.0</v>
      </c>
      <c r="E142" s="70" t="s">
        <v>4561</v>
      </c>
      <c r="F142" s="69">
        <v>76.0</v>
      </c>
      <c r="G142" s="69">
        <v>16.0</v>
      </c>
      <c r="H142" s="69">
        <v>1.0</v>
      </c>
      <c r="I142" s="20" t="str">
        <f t="shared" si="1"/>
        <v/>
      </c>
      <c r="K142" s="97">
        <v>447.0</v>
      </c>
      <c r="L142" s="49">
        <v>1.0</v>
      </c>
      <c r="M142" s="74">
        <v>6.0</v>
      </c>
      <c r="N142" s="49" t="s">
        <v>6311</v>
      </c>
      <c r="P142" s="22">
        <v>477.0</v>
      </c>
      <c r="Q142" s="75" t="s">
        <v>1252</v>
      </c>
      <c r="R142" s="22">
        <v>1.0</v>
      </c>
    </row>
    <row r="143">
      <c r="A143" s="70" t="s">
        <v>4447</v>
      </c>
      <c r="B143" s="68">
        <v>11.0</v>
      </c>
      <c r="C143" s="69">
        <v>1.0</v>
      </c>
      <c r="D143" s="69">
        <v>437.0</v>
      </c>
      <c r="E143" s="70" t="s">
        <v>4562</v>
      </c>
      <c r="F143" s="69">
        <v>862.0</v>
      </c>
      <c r="G143" s="69">
        <v>147.0</v>
      </c>
      <c r="H143" s="69">
        <v>12.0</v>
      </c>
      <c r="I143" s="20" t="str">
        <f t="shared" si="1"/>
        <v/>
      </c>
      <c r="K143" s="97">
        <v>458.0</v>
      </c>
      <c r="L143" s="49">
        <v>1.0</v>
      </c>
      <c r="M143" s="74">
        <v>6.0</v>
      </c>
      <c r="N143" s="49" t="s">
        <v>6312</v>
      </c>
      <c r="P143" s="22">
        <v>480.0</v>
      </c>
      <c r="Q143" s="75" t="s">
        <v>1254</v>
      </c>
      <c r="R143" s="22">
        <v>1.0</v>
      </c>
    </row>
    <row r="144">
      <c r="A144" s="70" t="s">
        <v>4447</v>
      </c>
      <c r="B144" s="68">
        <v>11.0</v>
      </c>
      <c r="C144" s="69">
        <v>1.0</v>
      </c>
      <c r="D144" s="69">
        <v>464.0</v>
      </c>
      <c r="E144" s="70" t="s">
        <v>4563</v>
      </c>
      <c r="F144" s="69">
        <v>4.0</v>
      </c>
      <c r="G144" s="69">
        <v>1.0</v>
      </c>
      <c r="H144" s="69">
        <v>0.0</v>
      </c>
      <c r="I144" s="20" t="str">
        <f t="shared" si="1"/>
        <v/>
      </c>
      <c r="K144" s="97">
        <v>463.0</v>
      </c>
      <c r="L144" s="49">
        <v>1.0</v>
      </c>
      <c r="M144" s="74">
        <v>6.0</v>
      </c>
      <c r="N144" s="49" t="s">
        <v>6313</v>
      </c>
      <c r="P144" s="22">
        <v>482.0</v>
      </c>
      <c r="Q144" s="75" t="s">
        <v>1256</v>
      </c>
      <c r="R144" s="22">
        <v>1.0</v>
      </c>
    </row>
    <row r="145">
      <c r="A145" s="70" t="s">
        <v>4447</v>
      </c>
      <c r="B145" s="68">
        <v>11.0</v>
      </c>
      <c r="C145" s="69">
        <v>1.0</v>
      </c>
      <c r="D145" s="69">
        <v>467.0</v>
      </c>
      <c r="E145" s="70" t="s">
        <v>4564</v>
      </c>
      <c r="F145" s="69">
        <v>227.0</v>
      </c>
      <c r="G145" s="69">
        <v>83.0</v>
      </c>
      <c r="H145" s="69">
        <v>9.0</v>
      </c>
      <c r="I145" s="20" t="str">
        <f t="shared" si="1"/>
        <v/>
      </c>
      <c r="K145" s="97">
        <v>465.0</v>
      </c>
      <c r="L145" s="49">
        <v>1.0</v>
      </c>
      <c r="M145" s="74">
        <v>5.0</v>
      </c>
      <c r="N145" s="49" t="s">
        <v>6314</v>
      </c>
      <c r="P145" s="22">
        <v>484.0</v>
      </c>
      <c r="Q145" s="75" t="s">
        <v>1258</v>
      </c>
      <c r="R145" s="22">
        <v>1.0</v>
      </c>
    </row>
    <row r="146">
      <c r="A146" s="70" t="s">
        <v>4447</v>
      </c>
      <c r="B146" s="68">
        <v>11.0</v>
      </c>
      <c r="C146" s="69">
        <v>1.0</v>
      </c>
      <c r="D146" s="69">
        <v>468.0</v>
      </c>
      <c r="E146" s="70" t="s">
        <v>1257</v>
      </c>
      <c r="F146" s="69">
        <v>131.0</v>
      </c>
      <c r="G146" s="69">
        <v>29.0</v>
      </c>
      <c r="H146" s="69">
        <v>10.0</v>
      </c>
      <c r="I146" s="20" t="str">
        <f t="shared" si="1"/>
        <v/>
      </c>
      <c r="K146" s="97">
        <v>466.0</v>
      </c>
      <c r="L146" s="49">
        <v>1.0</v>
      </c>
      <c r="M146" s="74">
        <v>4.0</v>
      </c>
      <c r="N146" s="49" t="s">
        <v>6315</v>
      </c>
      <c r="P146" s="22">
        <v>485.0</v>
      </c>
      <c r="Q146" s="75" t="s">
        <v>1260</v>
      </c>
      <c r="R146" s="22">
        <v>1.0</v>
      </c>
    </row>
    <row r="147">
      <c r="A147" s="70" t="s">
        <v>4447</v>
      </c>
      <c r="B147" s="68">
        <v>11.0</v>
      </c>
      <c r="C147" s="69">
        <v>1.0</v>
      </c>
      <c r="D147" s="69">
        <v>680.0</v>
      </c>
      <c r="E147" s="70" t="s">
        <v>4565</v>
      </c>
      <c r="F147" s="69">
        <v>9.0</v>
      </c>
      <c r="G147" s="69">
        <v>3.0</v>
      </c>
      <c r="H147" s="69">
        <v>1.0</v>
      </c>
      <c r="I147" s="20" t="str">
        <f t="shared" si="1"/>
        <v/>
      </c>
      <c r="K147" s="97">
        <v>473.0</v>
      </c>
      <c r="L147" s="49">
        <v>1.0</v>
      </c>
      <c r="M147" s="74">
        <v>6.0</v>
      </c>
      <c r="N147" s="49" t="s">
        <v>6316</v>
      </c>
      <c r="P147" s="22">
        <v>486.0</v>
      </c>
      <c r="Q147" s="75" t="s">
        <v>1262</v>
      </c>
      <c r="R147" s="22">
        <v>1.0</v>
      </c>
    </row>
    <row r="148">
      <c r="A148" s="70" t="s">
        <v>4447</v>
      </c>
      <c r="B148" s="68">
        <v>11.0</v>
      </c>
      <c r="C148" s="69">
        <v>1.0</v>
      </c>
      <c r="D148" s="69">
        <v>812.0</v>
      </c>
      <c r="E148" s="70" t="s">
        <v>4566</v>
      </c>
      <c r="F148" s="69">
        <v>6.0</v>
      </c>
      <c r="G148" s="69">
        <v>5.0</v>
      </c>
      <c r="H148" s="69">
        <v>0.0</v>
      </c>
      <c r="I148" s="20" t="str">
        <f t="shared" si="1"/>
        <v/>
      </c>
      <c r="K148" s="97">
        <v>477.0</v>
      </c>
      <c r="L148" s="49">
        <v>1.0</v>
      </c>
      <c r="M148" s="74">
        <v>4.0</v>
      </c>
      <c r="N148" s="49" t="s">
        <v>6317</v>
      </c>
      <c r="P148" s="22">
        <v>487.0</v>
      </c>
      <c r="Q148" s="75" t="s">
        <v>1264</v>
      </c>
      <c r="R148" s="22">
        <v>1.0</v>
      </c>
    </row>
    <row r="149">
      <c r="A149" s="70" t="s">
        <v>4447</v>
      </c>
      <c r="B149" s="68">
        <v>11.0</v>
      </c>
      <c r="C149" s="69">
        <v>1.0</v>
      </c>
      <c r="D149" s="69">
        <v>898.0</v>
      </c>
      <c r="E149" s="70" t="s">
        <v>4567</v>
      </c>
      <c r="F149" s="69">
        <v>141.0</v>
      </c>
      <c r="G149" s="69">
        <v>26.0</v>
      </c>
      <c r="H149" s="69">
        <v>13.0</v>
      </c>
      <c r="I149" s="99">
        <f t="shared" si="1"/>
        <v>12</v>
      </c>
      <c r="K149" s="97">
        <v>480.0</v>
      </c>
      <c r="L149" s="49">
        <v>1.0</v>
      </c>
      <c r="M149" s="74">
        <v>6.0</v>
      </c>
      <c r="N149" s="49" t="s">
        <v>6318</v>
      </c>
      <c r="P149" s="22">
        <v>492.0</v>
      </c>
      <c r="Q149" s="75" t="s">
        <v>1266</v>
      </c>
      <c r="R149" s="22">
        <v>1.0</v>
      </c>
    </row>
    <row r="150">
      <c r="A150" s="70" t="s">
        <v>4447</v>
      </c>
      <c r="B150" s="68">
        <v>12.0</v>
      </c>
      <c r="C150" s="69">
        <v>1.0</v>
      </c>
      <c r="D150" s="69">
        <v>158.0</v>
      </c>
      <c r="E150" s="70" t="s">
        <v>4568</v>
      </c>
      <c r="F150" s="69">
        <v>18.0</v>
      </c>
      <c r="G150" s="69">
        <v>6.0</v>
      </c>
      <c r="H150" s="69">
        <v>0.0</v>
      </c>
      <c r="I150" s="20" t="str">
        <f t="shared" si="1"/>
        <v/>
      </c>
      <c r="K150" s="97">
        <v>482.0</v>
      </c>
      <c r="L150" s="49">
        <v>1.0</v>
      </c>
      <c r="M150" s="74">
        <v>4.0</v>
      </c>
      <c r="N150" s="49" t="s">
        <v>6319</v>
      </c>
      <c r="P150" s="22">
        <v>495.0</v>
      </c>
      <c r="Q150" s="75" t="s">
        <v>1268</v>
      </c>
      <c r="R150" s="22">
        <v>1.0</v>
      </c>
    </row>
    <row r="151">
      <c r="A151" s="70" t="s">
        <v>4447</v>
      </c>
      <c r="B151" s="68">
        <v>12.0</v>
      </c>
      <c r="C151" s="69">
        <v>1.0</v>
      </c>
      <c r="D151" s="69">
        <v>159.0</v>
      </c>
      <c r="E151" s="70" t="s">
        <v>4569</v>
      </c>
      <c r="F151" s="69">
        <v>16.0</v>
      </c>
      <c r="G151" s="69">
        <v>10.0</v>
      </c>
      <c r="H151" s="69">
        <v>0.0</v>
      </c>
      <c r="I151" s="20" t="str">
        <f t="shared" si="1"/>
        <v/>
      </c>
      <c r="K151" s="97">
        <v>484.0</v>
      </c>
      <c r="L151" s="49">
        <v>1.0</v>
      </c>
      <c r="M151" s="74">
        <v>5.0</v>
      </c>
      <c r="N151" s="49" t="s">
        <v>6320</v>
      </c>
      <c r="P151" s="22">
        <v>497.0</v>
      </c>
      <c r="Q151" s="75" t="s">
        <v>1270</v>
      </c>
      <c r="R151" s="22">
        <v>1.0</v>
      </c>
    </row>
    <row r="152">
      <c r="A152" s="70" t="s">
        <v>4447</v>
      </c>
      <c r="B152" s="68">
        <v>12.0</v>
      </c>
      <c r="C152" s="69">
        <v>1.0</v>
      </c>
      <c r="D152" s="69">
        <v>161.0</v>
      </c>
      <c r="E152" s="70" t="s">
        <v>4570</v>
      </c>
      <c r="F152" s="69">
        <v>16.0</v>
      </c>
      <c r="G152" s="69">
        <v>9.0</v>
      </c>
      <c r="H152" s="69">
        <v>0.0</v>
      </c>
      <c r="I152" s="20" t="str">
        <f t="shared" si="1"/>
        <v/>
      </c>
      <c r="K152" s="97">
        <v>485.0</v>
      </c>
      <c r="L152" s="49">
        <v>1.0</v>
      </c>
      <c r="M152" s="74">
        <v>6.0</v>
      </c>
      <c r="N152" s="49" t="s">
        <v>6321</v>
      </c>
      <c r="P152" s="22">
        <v>499.0</v>
      </c>
      <c r="Q152" s="75" t="s">
        <v>1272</v>
      </c>
      <c r="R152" s="22">
        <v>1.0</v>
      </c>
    </row>
    <row r="153">
      <c r="A153" s="70" t="s">
        <v>4447</v>
      </c>
      <c r="B153" s="68">
        <v>12.0</v>
      </c>
      <c r="C153" s="69">
        <v>1.0</v>
      </c>
      <c r="D153" s="69">
        <v>162.0</v>
      </c>
      <c r="E153" s="70" t="s">
        <v>4571</v>
      </c>
      <c r="F153" s="69">
        <v>7.0</v>
      </c>
      <c r="G153" s="69">
        <v>2.0</v>
      </c>
      <c r="H153" s="69">
        <v>0.0</v>
      </c>
      <c r="I153" s="20" t="str">
        <f t="shared" si="1"/>
        <v/>
      </c>
      <c r="K153" s="97">
        <v>486.0</v>
      </c>
      <c r="L153" s="49">
        <v>1.0</v>
      </c>
      <c r="M153" s="74">
        <v>6.0</v>
      </c>
      <c r="N153" s="49" t="s">
        <v>6322</v>
      </c>
      <c r="P153" s="22">
        <v>500.0</v>
      </c>
      <c r="Q153" s="75" t="s">
        <v>1274</v>
      </c>
      <c r="R153" s="22">
        <v>1.0</v>
      </c>
    </row>
    <row r="154">
      <c r="A154" s="70" t="s">
        <v>4447</v>
      </c>
      <c r="B154" s="68">
        <v>12.0</v>
      </c>
      <c r="C154" s="69">
        <v>1.0</v>
      </c>
      <c r="D154" s="69">
        <v>164.0</v>
      </c>
      <c r="E154" s="70" t="s">
        <v>4572</v>
      </c>
      <c r="F154" s="69">
        <v>2006.0</v>
      </c>
      <c r="G154" s="69">
        <v>152.0</v>
      </c>
      <c r="H154" s="69">
        <v>53.0</v>
      </c>
      <c r="I154" s="20" t="str">
        <f t="shared" si="1"/>
        <v/>
      </c>
      <c r="K154" s="97">
        <v>487.0</v>
      </c>
      <c r="L154" s="49">
        <v>1.0</v>
      </c>
      <c r="M154" s="74">
        <v>6.0</v>
      </c>
      <c r="N154" s="49" t="s">
        <v>6323</v>
      </c>
      <c r="P154" s="22">
        <v>505.0</v>
      </c>
      <c r="Q154" s="75" t="s">
        <v>1276</v>
      </c>
      <c r="R154" s="22">
        <v>1.0</v>
      </c>
    </row>
    <row r="155">
      <c r="A155" s="70" t="s">
        <v>4447</v>
      </c>
      <c r="B155" s="68">
        <v>12.0</v>
      </c>
      <c r="C155" s="69">
        <v>1.0</v>
      </c>
      <c r="D155" s="69">
        <v>166.0</v>
      </c>
      <c r="E155" s="70" t="s">
        <v>4573</v>
      </c>
      <c r="F155" s="69">
        <v>1569.0</v>
      </c>
      <c r="G155" s="69">
        <v>161.0</v>
      </c>
      <c r="H155" s="69">
        <v>60.0</v>
      </c>
      <c r="I155" s="20" t="str">
        <f t="shared" si="1"/>
        <v/>
      </c>
      <c r="K155" s="97">
        <v>492.0</v>
      </c>
      <c r="L155" s="49">
        <v>1.0</v>
      </c>
      <c r="M155" s="74">
        <v>4.0</v>
      </c>
      <c r="N155" s="49" t="s">
        <v>6324</v>
      </c>
      <c r="P155" s="22">
        <v>507.0</v>
      </c>
      <c r="Q155" s="75" t="s">
        <v>1278</v>
      </c>
      <c r="R155" s="22">
        <v>1.0</v>
      </c>
    </row>
    <row r="156">
      <c r="A156" s="70" t="s">
        <v>4447</v>
      </c>
      <c r="B156" s="68">
        <v>12.0</v>
      </c>
      <c r="C156" s="69">
        <v>1.0</v>
      </c>
      <c r="D156" s="69">
        <v>167.0</v>
      </c>
      <c r="E156" s="70" t="s">
        <v>4574</v>
      </c>
      <c r="F156" s="69">
        <v>45.0</v>
      </c>
      <c r="G156" s="69">
        <v>13.0</v>
      </c>
      <c r="H156" s="69">
        <v>3.0</v>
      </c>
      <c r="I156" s="20" t="str">
        <f t="shared" si="1"/>
        <v/>
      </c>
      <c r="K156" s="97">
        <v>495.0</v>
      </c>
      <c r="L156" s="49">
        <v>1.0</v>
      </c>
      <c r="M156" s="74">
        <v>6.0</v>
      </c>
      <c r="N156" s="49" t="s">
        <v>6325</v>
      </c>
      <c r="P156" s="22">
        <v>508.0</v>
      </c>
      <c r="Q156" s="75" t="s">
        <v>1280</v>
      </c>
      <c r="R156" s="22">
        <v>1.0</v>
      </c>
    </row>
    <row r="157">
      <c r="A157" s="70" t="s">
        <v>4447</v>
      </c>
      <c r="B157" s="68">
        <v>12.0</v>
      </c>
      <c r="C157" s="69">
        <v>1.0</v>
      </c>
      <c r="D157" s="69">
        <v>170.0</v>
      </c>
      <c r="E157" s="70" t="s">
        <v>4575</v>
      </c>
      <c r="F157" s="69">
        <v>24.0</v>
      </c>
      <c r="G157" s="69">
        <v>0.0</v>
      </c>
      <c r="H157" s="69">
        <v>0.0</v>
      </c>
      <c r="I157" s="20" t="str">
        <f t="shared" si="1"/>
        <v/>
      </c>
      <c r="K157" s="97">
        <v>497.0</v>
      </c>
      <c r="L157" s="49">
        <v>1.0</v>
      </c>
      <c r="M157" s="74">
        <v>6.0</v>
      </c>
      <c r="N157" s="49" t="s">
        <v>6326</v>
      </c>
      <c r="P157" s="22">
        <v>511.0</v>
      </c>
      <c r="Q157" s="75" t="s">
        <v>1282</v>
      </c>
      <c r="R157" s="22">
        <v>1.0</v>
      </c>
    </row>
    <row r="158">
      <c r="A158" s="70" t="s">
        <v>4447</v>
      </c>
      <c r="B158" s="68">
        <v>12.0</v>
      </c>
      <c r="C158" s="69">
        <v>1.0</v>
      </c>
      <c r="D158" s="69">
        <v>171.0</v>
      </c>
      <c r="E158" s="70" t="s">
        <v>4576</v>
      </c>
      <c r="F158" s="69">
        <v>10.0</v>
      </c>
      <c r="G158" s="69">
        <v>0.0</v>
      </c>
      <c r="H158" s="69">
        <v>0.0</v>
      </c>
      <c r="I158" s="20" t="str">
        <f t="shared" si="1"/>
        <v/>
      </c>
      <c r="K158" s="97">
        <v>499.0</v>
      </c>
      <c r="L158" s="49">
        <v>1.0</v>
      </c>
      <c r="M158" s="74">
        <v>6.0</v>
      </c>
      <c r="N158" s="49" t="s">
        <v>206</v>
      </c>
      <c r="P158" s="22">
        <v>514.0</v>
      </c>
      <c r="Q158" s="75" t="s">
        <v>1284</v>
      </c>
      <c r="R158" s="22">
        <v>1.0</v>
      </c>
    </row>
    <row r="159">
      <c r="A159" s="70" t="s">
        <v>4447</v>
      </c>
      <c r="B159" s="68">
        <v>12.0</v>
      </c>
      <c r="C159" s="69">
        <v>1.0</v>
      </c>
      <c r="D159" s="69">
        <v>510.0</v>
      </c>
      <c r="E159" s="70" t="s">
        <v>4577</v>
      </c>
      <c r="F159" s="69">
        <v>526.0</v>
      </c>
      <c r="G159" s="69">
        <v>107.0</v>
      </c>
      <c r="H159" s="69">
        <v>22.0</v>
      </c>
      <c r="I159" s="20" t="str">
        <f t="shared" si="1"/>
        <v/>
      </c>
      <c r="K159" s="97">
        <v>500.0</v>
      </c>
      <c r="L159" s="49">
        <v>1.0</v>
      </c>
      <c r="M159" s="74">
        <v>6.0</v>
      </c>
      <c r="N159" s="49" t="s">
        <v>6327</v>
      </c>
      <c r="P159" s="22">
        <v>518.0</v>
      </c>
      <c r="Q159" s="75" t="s">
        <v>1286</v>
      </c>
      <c r="R159" s="22">
        <v>1.0</v>
      </c>
    </row>
    <row r="160">
      <c r="A160" s="70" t="s">
        <v>4447</v>
      </c>
      <c r="B160" s="68">
        <v>12.0</v>
      </c>
      <c r="C160" s="69">
        <v>1.0</v>
      </c>
      <c r="D160" s="69">
        <v>511.0</v>
      </c>
      <c r="E160" s="70" t="s">
        <v>4578</v>
      </c>
      <c r="F160" s="69">
        <v>517.0</v>
      </c>
      <c r="G160" s="69">
        <v>19.0</v>
      </c>
      <c r="H160" s="69">
        <v>11.0</v>
      </c>
      <c r="I160" s="20" t="str">
        <f t="shared" si="1"/>
        <v/>
      </c>
      <c r="K160" s="97">
        <v>505.0</v>
      </c>
      <c r="L160" s="49">
        <v>1.0</v>
      </c>
      <c r="M160" s="74">
        <v>6.0</v>
      </c>
      <c r="N160" s="49" t="s">
        <v>6328</v>
      </c>
      <c r="P160" s="22">
        <v>531.0</v>
      </c>
      <c r="Q160" s="75" t="s">
        <v>1288</v>
      </c>
      <c r="R160" s="22">
        <v>1.0</v>
      </c>
    </row>
    <row r="161">
      <c r="A161" s="70" t="s">
        <v>4447</v>
      </c>
      <c r="B161" s="68">
        <v>12.0</v>
      </c>
      <c r="C161" s="69">
        <v>1.0</v>
      </c>
      <c r="D161" s="69">
        <v>512.0</v>
      </c>
      <c r="E161" s="70" t="s">
        <v>4579</v>
      </c>
      <c r="F161" s="69">
        <v>396.0</v>
      </c>
      <c r="G161" s="69">
        <v>76.0</v>
      </c>
      <c r="H161" s="69">
        <v>19.0</v>
      </c>
      <c r="I161" s="20" t="str">
        <f t="shared" si="1"/>
        <v/>
      </c>
      <c r="K161" s="97">
        <v>507.0</v>
      </c>
      <c r="L161" s="49">
        <v>1.0</v>
      </c>
      <c r="M161" s="74">
        <v>6.0</v>
      </c>
      <c r="N161" s="49" t="s">
        <v>6329</v>
      </c>
      <c r="P161" s="22">
        <v>533.0</v>
      </c>
      <c r="Q161" s="75" t="s">
        <v>1290</v>
      </c>
      <c r="R161" s="22">
        <v>1.0</v>
      </c>
    </row>
    <row r="162">
      <c r="A162" s="70" t="s">
        <v>4447</v>
      </c>
      <c r="B162" s="68">
        <v>12.0</v>
      </c>
      <c r="C162" s="69">
        <v>1.0</v>
      </c>
      <c r="D162" s="69">
        <v>513.0</v>
      </c>
      <c r="E162" s="70" t="s">
        <v>4580</v>
      </c>
      <c r="F162" s="69">
        <v>624.0</v>
      </c>
      <c r="G162" s="69">
        <v>25.0</v>
      </c>
      <c r="H162" s="69">
        <v>14.0</v>
      </c>
      <c r="I162" s="20" t="str">
        <f t="shared" si="1"/>
        <v/>
      </c>
      <c r="K162" s="97">
        <v>508.0</v>
      </c>
      <c r="L162" s="49">
        <v>1.0</v>
      </c>
      <c r="M162" s="74">
        <v>5.0</v>
      </c>
      <c r="N162" s="49" t="s">
        <v>6330</v>
      </c>
      <c r="P162" s="22">
        <v>534.0</v>
      </c>
      <c r="Q162" s="75" t="s">
        <v>1292</v>
      </c>
      <c r="R162" s="22">
        <v>1.0</v>
      </c>
    </row>
    <row r="163">
      <c r="A163" s="70" t="s">
        <v>4447</v>
      </c>
      <c r="B163" s="68">
        <v>12.0</v>
      </c>
      <c r="C163" s="69">
        <v>1.0</v>
      </c>
      <c r="D163" s="69">
        <v>514.0</v>
      </c>
      <c r="E163" s="70" t="s">
        <v>4581</v>
      </c>
      <c r="F163" s="69">
        <v>110.0</v>
      </c>
      <c r="G163" s="69">
        <v>17.0</v>
      </c>
      <c r="H163" s="69">
        <v>1.0</v>
      </c>
      <c r="I163" s="20" t="str">
        <f t="shared" si="1"/>
        <v/>
      </c>
      <c r="K163" s="97">
        <v>511.0</v>
      </c>
      <c r="L163" s="49">
        <v>1.0</v>
      </c>
      <c r="M163" s="74">
        <v>6.0</v>
      </c>
      <c r="N163" s="49" t="s">
        <v>6331</v>
      </c>
      <c r="P163" s="22">
        <v>535.0</v>
      </c>
      <c r="Q163" s="75" t="s">
        <v>1294</v>
      </c>
      <c r="R163" s="22">
        <v>1.0</v>
      </c>
    </row>
    <row r="164">
      <c r="A164" s="70" t="s">
        <v>4447</v>
      </c>
      <c r="B164" s="68">
        <v>12.0</v>
      </c>
      <c r="C164" s="69">
        <v>1.0</v>
      </c>
      <c r="D164" s="69">
        <v>515.0</v>
      </c>
      <c r="E164" s="70" t="s">
        <v>4582</v>
      </c>
      <c r="F164" s="69">
        <v>775.0</v>
      </c>
      <c r="G164" s="69">
        <v>85.0</v>
      </c>
      <c r="H164" s="69">
        <v>15.0</v>
      </c>
      <c r="I164" s="99">
        <f t="shared" si="1"/>
        <v>13</v>
      </c>
      <c r="K164" s="97">
        <v>514.0</v>
      </c>
      <c r="L164" s="49">
        <v>1.0</v>
      </c>
      <c r="M164" s="74">
        <v>6.0</v>
      </c>
      <c r="N164" s="49" t="s">
        <v>6332</v>
      </c>
      <c r="P164" s="22">
        <v>542.0</v>
      </c>
      <c r="Q164" s="75" t="s">
        <v>1296</v>
      </c>
      <c r="R164" s="22">
        <v>1.0</v>
      </c>
    </row>
    <row r="165">
      <c r="A165" s="70" t="s">
        <v>4447</v>
      </c>
      <c r="B165" s="68">
        <v>13.0</v>
      </c>
      <c r="C165" s="69">
        <v>1.0</v>
      </c>
      <c r="D165" s="69">
        <v>16.0</v>
      </c>
      <c r="E165" s="70" t="s">
        <v>4583</v>
      </c>
      <c r="F165" s="69">
        <v>1003.0</v>
      </c>
      <c r="G165" s="69">
        <v>583.0</v>
      </c>
      <c r="H165" s="69">
        <v>130.0</v>
      </c>
      <c r="I165" s="20" t="str">
        <f t="shared" si="1"/>
        <v/>
      </c>
      <c r="K165" s="97">
        <v>518.0</v>
      </c>
      <c r="L165" s="49">
        <v>1.0</v>
      </c>
      <c r="M165" s="74">
        <v>4.0</v>
      </c>
      <c r="N165" s="49" t="s">
        <v>6333</v>
      </c>
      <c r="P165" s="22">
        <v>544.0</v>
      </c>
      <c r="Q165" s="75" t="s">
        <v>1298</v>
      </c>
      <c r="R165" s="22">
        <v>1.0</v>
      </c>
    </row>
    <row r="166">
      <c r="A166" s="70" t="s">
        <v>4447</v>
      </c>
      <c r="B166" s="68">
        <v>13.0</v>
      </c>
      <c r="C166" s="69">
        <v>1.0</v>
      </c>
      <c r="D166" s="69">
        <v>17.0</v>
      </c>
      <c r="E166" s="70" t="s">
        <v>4584</v>
      </c>
      <c r="F166" s="69">
        <v>696.0</v>
      </c>
      <c r="G166" s="69">
        <v>421.0</v>
      </c>
      <c r="H166" s="69">
        <v>131.0</v>
      </c>
      <c r="I166" s="20" t="str">
        <f t="shared" si="1"/>
        <v/>
      </c>
      <c r="K166" s="97">
        <v>531.0</v>
      </c>
      <c r="L166" s="49">
        <v>1.0</v>
      </c>
      <c r="M166" s="74">
        <v>5.0</v>
      </c>
      <c r="N166" s="49" t="s">
        <v>6334</v>
      </c>
      <c r="P166" s="22">
        <v>545.0</v>
      </c>
      <c r="Q166" s="75" t="s">
        <v>1300</v>
      </c>
      <c r="R166" s="22">
        <v>1.0</v>
      </c>
    </row>
    <row r="167">
      <c r="A167" s="70" t="s">
        <v>4447</v>
      </c>
      <c r="B167" s="68">
        <v>13.0</v>
      </c>
      <c r="C167" s="69">
        <v>1.0</v>
      </c>
      <c r="D167" s="69">
        <v>515.0</v>
      </c>
      <c r="E167" s="70" t="s">
        <v>4585</v>
      </c>
      <c r="F167" s="69">
        <v>523.0</v>
      </c>
      <c r="G167" s="69">
        <v>315.0</v>
      </c>
      <c r="H167" s="69">
        <v>60.0</v>
      </c>
      <c r="I167" s="20" t="str">
        <f t="shared" si="1"/>
        <v/>
      </c>
      <c r="K167" s="97">
        <v>533.0</v>
      </c>
      <c r="L167" s="49">
        <v>1.0</v>
      </c>
      <c r="M167" s="74">
        <v>5.0</v>
      </c>
      <c r="N167" s="49" t="s">
        <v>6335</v>
      </c>
      <c r="P167" s="22">
        <v>547.0</v>
      </c>
      <c r="Q167" s="75" t="s">
        <v>1302</v>
      </c>
      <c r="R167" s="22">
        <v>1.0</v>
      </c>
    </row>
    <row r="168">
      <c r="A168" s="70" t="s">
        <v>4447</v>
      </c>
      <c r="B168" s="68">
        <v>13.0</v>
      </c>
      <c r="C168" s="69">
        <v>1.0</v>
      </c>
      <c r="D168" s="69">
        <v>517.0</v>
      </c>
      <c r="E168" s="70" t="s">
        <v>4586</v>
      </c>
      <c r="F168" s="69">
        <v>391.0</v>
      </c>
      <c r="G168" s="69">
        <v>213.0</v>
      </c>
      <c r="H168" s="69">
        <v>97.0</v>
      </c>
      <c r="I168" s="20" t="str">
        <f t="shared" si="1"/>
        <v/>
      </c>
      <c r="K168" s="97">
        <v>534.0</v>
      </c>
      <c r="L168" s="49">
        <v>1.0</v>
      </c>
      <c r="M168" s="74">
        <v>5.0</v>
      </c>
      <c r="N168" s="49" t="s">
        <v>6336</v>
      </c>
      <c r="P168" s="22">
        <v>548.0</v>
      </c>
      <c r="Q168" s="75" t="s">
        <v>1304</v>
      </c>
      <c r="R168" s="22">
        <v>1.0</v>
      </c>
    </row>
    <row r="169">
      <c r="A169" s="70" t="s">
        <v>4447</v>
      </c>
      <c r="B169" s="68">
        <v>13.0</v>
      </c>
      <c r="C169" s="69">
        <v>1.0</v>
      </c>
      <c r="D169" s="69">
        <v>520.0</v>
      </c>
      <c r="E169" s="70" t="s">
        <v>4587</v>
      </c>
      <c r="F169" s="69">
        <v>460.0</v>
      </c>
      <c r="G169" s="69">
        <v>283.0</v>
      </c>
      <c r="H169" s="69">
        <v>70.0</v>
      </c>
      <c r="I169" s="20" t="str">
        <f t="shared" si="1"/>
        <v/>
      </c>
      <c r="K169" s="97">
        <v>535.0</v>
      </c>
      <c r="L169" s="49">
        <v>1.0</v>
      </c>
      <c r="M169" s="74">
        <v>4.0</v>
      </c>
      <c r="N169" s="49" t="s">
        <v>6337</v>
      </c>
      <c r="P169" s="22">
        <v>549.0</v>
      </c>
      <c r="Q169" s="75" t="s">
        <v>1306</v>
      </c>
      <c r="R169" s="22">
        <v>1.0</v>
      </c>
    </row>
    <row r="170">
      <c r="A170" s="70" t="s">
        <v>4447</v>
      </c>
      <c r="B170" s="68">
        <v>13.0</v>
      </c>
      <c r="C170" s="69">
        <v>1.0</v>
      </c>
      <c r="D170" s="69">
        <v>810.0</v>
      </c>
      <c r="E170" s="70" t="s">
        <v>1305</v>
      </c>
      <c r="F170" s="69">
        <v>4.0</v>
      </c>
      <c r="G170" s="69">
        <v>2.0</v>
      </c>
      <c r="H170" s="69">
        <v>0.0</v>
      </c>
      <c r="I170" s="20" t="str">
        <f t="shared" si="1"/>
        <v/>
      </c>
      <c r="K170" s="97">
        <v>542.0</v>
      </c>
      <c r="L170" s="49">
        <v>1.0</v>
      </c>
      <c r="M170" s="74">
        <v>6.0</v>
      </c>
      <c r="N170" s="49" t="s">
        <v>6338</v>
      </c>
      <c r="P170" s="22">
        <v>550.0</v>
      </c>
      <c r="Q170" s="75" t="s">
        <v>1308</v>
      </c>
      <c r="R170" s="22">
        <v>1.0</v>
      </c>
    </row>
    <row r="171">
      <c r="A171" s="70" t="s">
        <v>4447</v>
      </c>
      <c r="B171" s="68">
        <v>13.0</v>
      </c>
      <c r="C171" s="69">
        <v>1.0</v>
      </c>
      <c r="D171" s="69">
        <v>813.0</v>
      </c>
      <c r="E171" s="70" t="s">
        <v>4588</v>
      </c>
      <c r="F171" s="69">
        <v>50.0</v>
      </c>
      <c r="G171" s="69">
        <v>24.0</v>
      </c>
      <c r="H171" s="69">
        <v>0.0</v>
      </c>
      <c r="I171" s="20" t="str">
        <f t="shared" si="1"/>
        <v/>
      </c>
      <c r="K171" s="97">
        <v>544.0</v>
      </c>
      <c r="L171" s="49">
        <v>1.0</v>
      </c>
      <c r="M171" s="74">
        <v>4.0</v>
      </c>
      <c r="N171" s="49" t="s">
        <v>6339</v>
      </c>
      <c r="P171" s="22">
        <v>553.0</v>
      </c>
      <c r="Q171" s="75" t="s">
        <v>1310</v>
      </c>
      <c r="R171" s="22">
        <v>1.0</v>
      </c>
    </row>
    <row r="172">
      <c r="A172" s="70" t="s">
        <v>4447</v>
      </c>
      <c r="B172" s="68">
        <v>13.0</v>
      </c>
      <c r="C172" s="69">
        <v>1.0</v>
      </c>
      <c r="D172" s="69">
        <v>815.0</v>
      </c>
      <c r="E172" s="70" t="s">
        <v>1309</v>
      </c>
      <c r="F172" s="69">
        <v>9.0</v>
      </c>
      <c r="G172" s="69">
        <v>5.0</v>
      </c>
      <c r="H172" s="69">
        <v>1.0</v>
      </c>
      <c r="I172" s="20" t="str">
        <f t="shared" si="1"/>
        <v/>
      </c>
      <c r="K172" s="97">
        <v>545.0</v>
      </c>
      <c r="L172" s="49">
        <v>1.0</v>
      </c>
      <c r="M172" s="74">
        <v>6.0</v>
      </c>
      <c r="N172" s="49" t="s">
        <v>6340</v>
      </c>
      <c r="P172" s="22">
        <v>561.0</v>
      </c>
      <c r="Q172" s="75" t="s">
        <v>1312</v>
      </c>
      <c r="R172" s="22">
        <v>1.0</v>
      </c>
    </row>
    <row r="173">
      <c r="A173" s="70" t="s">
        <v>4447</v>
      </c>
      <c r="B173" s="68">
        <v>13.0</v>
      </c>
      <c r="C173" s="69">
        <v>1.0</v>
      </c>
      <c r="D173" s="69">
        <v>860.0</v>
      </c>
      <c r="E173" s="70" t="s">
        <v>1311</v>
      </c>
      <c r="F173" s="69">
        <v>6.0</v>
      </c>
      <c r="G173" s="69">
        <v>3.0</v>
      </c>
      <c r="H173" s="69">
        <v>0.0</v>
      </c>
      <c r="I173" s="99">
        <f t="shared" si="1"/>
        <v>14</v>
      </c>
      <c r="K173" s="97">
        <v>547.0</v>
      </c>
      <c r="L173" s="49">
        <v>1.0</v>
      </c>
      <c r="M173" s="74">
        <v>6.0</v>
      </c>
      <c r="N173" s="49" t="s">
        <v>6341</v>
      </c>
      <c r="P173" s="22">
        <v>564.0</v>
      </c>
      <c r="Q173" s="75" t="s">
        <v>1314</v>
      </c>
      <c r="R173" s="22">
        <v>1.0</v>
      </c>
    </row>
    <row r="174">
      <c r="A174" s="70" t="s">
        <v>4447</v>
      </c>
      <c r="B174" s="68">
        <v>14.0</v>
      </c>
      <c r="C174" s="69">
        <v>1.0</v>
      </c>
      <c r="D174" s="69">
        <v>6.0</v>
      </c>
      <c r="E174" s="70" t="s">
        <v>1313</v>
      </c>
      <c r="F174" s="69">
        <v>109.0</v>
      </c>
      <c r="G174" s="69">
        <v>38.0</v>
      </c>
      <c r="H174" s="69">
        <v>11.0</v>
      </c>
      <c r="I174" s="20" t="str">
        <f t="shared" si="1"/>
        <v/>
      </c>
      <c r="K174" s="97">
        <v>548.0</v>
      </c>
      <c r="L174" s="49">
        <v>1.0</v>
      </c>
      <c r="M174" s="74">
        <v>6.0</v>
      </c>
      <c r="N174" s="49" t="s">
        <v>6342</v>
      </c>
      <c r="P174" s="22">
        <v>577.0</v>
      </c>
      <c r="Q174" s="75" t="s">
        <v>1316</v>
      </c>
      <c r="R174" s="22">
        <v>1.0</v>
      </c>
    </row>
    <row r="175">
      <c r="A175" s="70" t="s">
        <v>4447</v>
      </c>
      <c r="B175" s="68">
        <v>14.0</v>
      </c>
      <c r="C175" s="69">
        <v>1.0</v>
      </c>
      <c r="D175" s="69">
        <v>22.0</v>
      </c>
      <c r="E175" s="70" t="s">
        <v>4589</v>
      </c>
      <c r="F175" s="69">
        <v>916.0</v>
      </c>
      <c r="G175" s="69">
        <v>405.0</v>
      </c>
      <c r="H175" s="69">
        <v>96.0</v>
      </c>
      <c r="I175" s="20" t="str">
        <f t="shared" si="1"/>
        <v/>
      </c>
      <c r="K175" s="97">
        <v>549.0</v>
      </c>
      <c r="L175" s="49">
        <v>1.0</v>
      </c>
      <c r="M175" s="74">
        <v>5.0</v>
      </c>
      <c r="N175" s="49" t="s">
        <v>6343</v>
      </c>
      <c r="P175" s="22">
        <v>578.0</v>
      </c>
      <c r="Q175" s="75" t="s">
        <v>1318</v>
      </c>
      <c r="R175" s="22">
        <v>1.0</v>
      </c>
    </row>
    <row r="176">
      <c r="A176" s="70" t="s">
        <v>4447</v>
      </c>
      <c r="B176" s="68">
        <v>14.0</v>
      </c>
      <c r="C176" s="69">
        <v>1.0</v>
      </c>
      <c r="D176" s="69">
        <v>23.0</v>
      </c>
      <c r="E176" s="70" t="s">
        <v>4590</v>
      </c>
      <c r="F176" s="69">
        <v>826.0</v>
      </c>
      <c r="G176" s="69">
        <v>439.0</v>
      </c>
      <c r="H176" s="69">
        <v>95.0</v>
      </c>
      <c r="I176" s="20" t="str">
        <f t="shared" si="1"/>
        <v/>
      </c>
      <c r="K176" s="97">
        <v>550.0</v>
      </c>
      <c r="L176" s="49">
        <v>1.0</v>
      </c>
      <c r="M176" s="74">
        <v>6.0</v>
      </c>
      <c r="N176" s="49" t="s">
        <v>6344</v>
      </c>
      <c r="P176" s="22">
        <v>581.0</v>
      </c>
      <c r="Q176" s="75" t="s">
        <v>1320</v>
      </c>
      <c r="R176" s="22">
        <v>1.0</v>
      </c>
    </row>
    <row r="177">
      <c r="A177" s="70" t="s">
        <v>4447</v>
      </c>
      <c r="B177" s="68">
        <v>14.0</v>
      </c>
      <c r="C177" s="69">
        <v>1.0</v>
      </c>
      <c r="D177" s="69">
        <v>546.0</v>
      </c>
      <c r="E177" s="70" t="s">
        <v>4591</v>
      </c>
      <c r="F177" s="69">
        <v>479.0</v>
      </c>
      <c r="G177" s="69">
        <v>236.0</v>
      </c>
      <c r="H177" s="69">
        <v>45.0</v>
      </c>
      <c r="I177" s="20" t="str">
        <f t="shared" si="1"/>
        <v/>
      </c>
      <c r="K177" s="97">
        <v>553.0</v>
      </c>
      <c r="L177" s="49">
        <v>1.0</v>
      </c>
      <c r="M177" s="74">
        <v>6.0</v>
      </c>
      <c r="N177" s="49" t="s">
        <v>6345</v>
      </c>
      <c r="P177" s="22">
        <v>592.0</v>
      </c>
      <c r="Q177" s="75" t="s">
        <v>1322</v>
      </c>
      <c r="R177" s="22">
        <v>1.0</v>
      </c>
    </row>
    <row r="178">
      <c r="A178" s="70" t="s">
        <v>4447</v>
      </c>
      <c r="B178" s="68">
        <v>14.0</v>
      </c>
      <c r="C178" s="69">
        <v>1.0</v>
      </c>
      <c r="D178" s="69">
        <v>549.0</v>
      </c>
      <c r="E178" s="70" t="s">
        <v>1321</v>
      </c>
      <c r="F178" s="69">
        <v>26.0</v>
      </c>
      <c r="G178" s="69">
        <v>8.0</v>
      </c>
      <c r="H178" s="69">
        <v>1.0</v>
      </c>
      <c r="I178" s="20" t="str">
        <f t="shared" si="1"/>
        <v/>
      </c>
      <c r="K178" s="97">
        <v>561.0</v>
      </c>
      <c r="L178" s="49">
        <v>1.0</v>
      </c>
      <c r="M178" s="74">
        <v>6.0</v>
      </c>
      <c r="N178" s="49" t="s">
        <v>6346</v>
      </c>
      <c r="P178" s="22">
        <v>593.0</v>
      </c>
      <c r="Q178" s="75" t="s">
        <v>1324</v>
      </c>
      <c r="R178" s="22">
        <v>1.0</v>
      </c>
    </row>
    <row r="179">
      <c r="A179" s="70" t="s">
        <v>4447</v>
      </c>
      <c r="B179" s="68">
        <v>14.0</v>
      </c>
      <c r="C179" s="69">
        <v>1.0</v>
      </c>
      <c r="D179" s="69">
        <v>550.0</v>
      </c>
      <c r="E179" s="70" t="s">
        <v>4592</v>
      </c>
      <c r="F179" s="69">
        <v>472.0</v>
      </c>
      <c r="G179" s="69">
        <v>240.0</v>
      </c>
      <c r="H179" s="69">
        <v>53.0</v>
      </c>
      <c r="I179" s="20" t="str">
        <f t="shared" si="1"/>
        <v/>
      </c>
      <c r="K179" s="97">
        <v>564.0</v>
      </c>
      <c r="L179" s="49">
        <v>1.0</v>
      </c>
      <c r="M179" s="74">
        <v>5.0</v>
      </c>
      <c r="N179" s="49" t="s">
        <v>6347</v>
      </c>
      <c r="P179" s="22">
        <v>595.0</v>
      </c>
      <c r="Q179" s="75" t="s">
        <v>1326</v>
      </c>
      <c r="R179" s="22">
        <v>1.0</v>
      </c>
    </row>
    <row r="180">
      <c r="A180" s="70" t="s">
        <v>4447</v>
      </c>
      <c r="B180" s="68">
        <v>14.0</v>
      </c>
      <c r="C180" s="69">
        <v>1.0</v>
      </c>
      <c r="D180" s="69">
        <v>551.0</v>
      </c>
      <c r="E180" s="70" t="s">
        <v>4593</v>
      </c>
      <c r="F180" s="69">
        <v>2.0</v>
      </c>
      <c r="G180" s="69">
        <v>1.0</v>
      </c>
      <c r="H180" s="69">
        <v>0.0</v>
      </c>
      <c r="I180" s="20" t="str">
        <f t="shared" si="1"/>
        <v/>
      </c>
      <c r="K180" s="97">
        <v>577.0</v>
      </c>
      <c r="L180" s="49">
        <v>1.0</v>
      </c>
      <c r="M180" s="74">
        <v>6.0</v>
      </c>
      <c r="N180" s="49" t="s">
        <v>6348</v>
      </c>
      <c r="P180" s="22">
        <v>599.0</v>
      </c>
      <c r="Q180" s="75" t="s">
        <v>1328</v>
      </c>
      <c r="R180" s="22">
        <v>1.0</v>
      </c>
    </row>
    <row r="181">
      <c r="A181" s="70" t="s">
        <v>4447</v>
      </c>
      <c r="B181" s="68">
        <v>14.0</v>
      </c>
      <c r="C181" s="69">
        <v>1.0</v>
      </c>
      <c r="D181" s="69">
        <v>552.0</v>
      </c>
      <c r="E181" s="70" t="s">
        <v>1327</v>
      </c>
      <c r="F181" s="69">
        <v>76.0</v>
      </c>
      <c r="G181" s="69">
        <v>41.0</v>
      </c>
      <c r="H181" s="69">
        <v>5.0</v>
      </c>
      <c r="I181" s="20" t="str">
        <f t="shared" si="1"/>
        <v/>
      </c>
      <c r="K181" s="97">
        <v>578.0</v>
      </c>
      <c r="L181" s="49">
        <v>1.0</v>
      </c>
      <c r="M181" s="74">
        <v>5.0</v>
      </c>
      <c r="N181" s="49" t="s">
        <v>6349</v>
      </c>
      <c r="P181" s="22">
        <v>600.0</v>
      </c>
      <c r="Q181" s="75" t="s">
        <v>1330</v>
      </c>
      <c r="R181" s="22">
        <v>1.0</v>
      </c>
    </row>
    <row r="182">
      <c r="A182" s="70" t="s">
        <v>4447</v>
      </c>
      <c r="B182" s="68">
        <v>14.0</v>
      </c>
      <c r="C182" s="69">
        <v>1.0</v>
      </c>
      <c r="D182" s="69">
        <v>652.0</v>
      </c>
      <c r="E182" s="70" t="s">
        <v>4594</v>
      </c>
      <c r="F182" s="69">
        <v>8.0</v>
      </c>
      <c r="G182" s="69">
        <v>3.0</v>
      </c>
      <c r="H182" s="69">
        <v>0.0</v>
      </c>
      <c r="I182" s="99">
        <f t="shared" si="1"/>
        <v>15</v>
      </c>
      <c r="K182" s="97">
        <v>581.0</v>
      </c>
      <c r="L182" s="49">
        <v>1.0</v>
      </c>
      <c r="M182" s="74">
        <v>6.0</v>
      </c>
      <c r="N182" s="49" t="s">
        <v>6350</v>
      </c>
      <c r="P182" s="22">
        <v>601.0</v>
      </c>
      <c r="Q182" s="75" t="s">
        <v>1332</v>
      </c>
      <c r="R182" s="22">
        <v>1.0</v>
      </c>
    </row>
    <row r="183">
      <c r="A183" s="70" t="s">
        <v>4447</v>
      </c>
      <c r="B183" s="68">
        <v>15.0</v>
      </c>
      <c r="C183" s="69">
        <v>1.0</v>
      </c>
      <c r="D183" s="69">
        <v>15.0</v>
      </c>
      <c r="E183" s="70" t="s">
        <v>1331</v>
      </c>
      <c r="F183" s="69">
        <v>129.0</v>
      </c>
      <c r="G183" s="69">
        <v>24.0</v>
      </c>
      <c r="H183" s="69">
        <v>6.0</v>
      </c>
      <c r="I183" s="20" t="str">
        <f t="shared" si="1"/>
        <v/>
      </c>
      <c r="K183" s="97">
        <v>592.0</v>
      </c>
      <c r="L183" s="49">
        <v>1.0</v>
      </c>
      <c r="M183" s="74">
        <v>6.0</v>
      </c>
      <c r="N183" s="49" t="s">
        <v>231</v>
      </c>
      <c r="P183" s="22">
        <v>621.0</v>
      </c>
      <c r="Q183" s="75" t="s">
        <v>1334</v>
      </c>
      <c r="R183" s="22">
        <v>1.0</v>
      </c>
    </row>
    <row r="184">
      <c r="A184" s="70" t="s">
        <v>4447</v>
      </c>
      <c r="B184" s="68">
        <v>15.0</v>
      </c>
      <c r="C184" s="69">
        <v>1.0</v>
      </c>
      <c r="D184" s="69">
        <v>16.0</v>
      </c>
      <c r="E184" s="70" t="s">
        <v>1333</v>
      </c>
      <c r="F184" s="69">
        <v>1.0</v>
      </c>
      <c r="G184" s="69">
        <v>1.0</v>
      </c>
      <c r="H184" s="69">
        <v>0.0</v>
      </c>
      <c r="I184" s="20" t="str">
        <f t="shared" si="1"/>
        <v/>
      </c>
      <c r="K184" s="97">
        <v>593.0</v>
      </c>
      <c r="L184" s="49">
        <v>1.0</v>
      </c>
      <c r="M184" s="74">
        <v>5.0</v>
      </c>
      <c r="N184" s="49" t="s">
        <v>6351</v>
      </c>
      <c r="P184" s="22">
        <v>622.0</v>
      </c>
      <c r="Q184" s="75" t="s">
        <v>1336</v>
      </c>
      <c r="R184" s="22">
        <v>1.0</v>
      </c>
    </row>
    <row r="185">
      <c r="A185" s="70" t="s">
        <v>4447</v>
      </c>
      <c r="B185" s="68">
        <v>15.0</v>
      </c>
      <c r="C185" s="69">
        <v>1.0</v>
      </c>
      <c r="D185" s="69">
        <v>18.0</v>
      </c>
      <c r="E185" s="70" t="s">
        <v>1335</v>
      </c>
      <c r="F185" s="69">
        <v>175.0</v>
      </c>
      <c r="G185" s="69">
        <v>41.0</v>
      </c>
      <c r="H185" s="69">
        <v>14.0</v>
      </c>
      <c r="I185" s="20" t="str">
        <f t="shared" si="1"/>
        <v/>
      </c>
      <c r="K185" s="97">
        <v>595.0</v>
      </c>
      <c r="L185" s="49">
        <v>1.0</v>
      </c>
      <c r="M185" s="74">
        <v>5.0</v>
      </c>
      <c r="N185" s="49" t="s">
        <v>6352</v>
      </c>
      <c r="P185" s="22">
        <v>623.0</v>
      </c>
      <c r="Q185" s="75" t="s">
        <v>1338</v>
      </c>
      <c r="R185" s="22">
        <v>1.0</v>
      </c>
    </row>
    <row r="186">
      <c r="A186" s="70" t="s">
        <v>4447</v>
      </c>
      <c r="B186" s="68">
        <v>15.0</v>
      </c>
      <c r="C186" s="69">
        <v>1.0</v>
      </c>
      <c r="D186" s="69">
        <v>122.0</v>
      </c>
      <c r="E186" s="70" t="s">
        <v>4595</v>
      </c>
      <c r="F186" s="69">
        <v>1214.0</v>
      </c>
      <c r="G186" s="69">
        <v>121.0</v>
      </c>
      <c r="H186" s="69">
        <v>75.0</v>
      </c>
      <c r="I186" s="20" t="str">
        <f t="shared" si="1"/>
        <v/>
      </c>
      <c r="K186" s="97">
        <v>599.0</v>
      </c>
      <c r="L186" s="49">
        <v>1.0</v>
      </c>
      <c r="M186" s="74">
        <v>6.0</v>
      </c>
      <c r="N186" s="49" t="s">
        <v>6353</v>
      </c>
      <c r="P186" s="22">
        <v>624.0</v>
      </c>
      <c r="Q186" s="75" t="s">
        <v>1340</v>
      </c>
      <c r="R186" s="22">
        <v>1.0</v>
      </c>
    </row>
    <row r="187">
      <c r="A187" s="70" t="s">
        <v>4447</v>
      </c>
      <c r="B187" s="68">
        <v>15.0</v>
      </c>
      <c r="C187" s="69">
        <v>1.0</v>
      </c>
      <c r="D187" s="69">
        <v>123.0</v>
      </c>
      <c r="E187" s="70" t="s">
        <v>1339</v>
      </c>
      <c r="F187" s="69">
        <v>828.0</v>
      </c>
      <c r="G187" s="69">
        <v>123.0</v>
      </c>
      <c r="H187" s="69">
        <v>59.0</v>
      </c>
      <c r="I187" s="20" t="str">
        <f t="shared" si="1"/>
        <v/>
      </c>
      <c r="K187" s="97">
        <v>600.0</v>
      </c>
      <c r="L187" s="49">
        <v>1.0</v>
      </c>
      <c r="M187" s="74">
        <v>6.0</v>
      </c>
      <c r="N187" s="49" t="s">
        <v>6354</v>
      </c>
      <c r="P187" s="22">
        <v>625.0</v>
      </c>
      <c r="Q187" s="75" t="s">
        <v>1342</v>
      </c>
      <c r="R187" s="22">
        <v>1.0</v>
      </c>
    </row>
    <row r="188">
      <c r="A188" s="70" t="s">
        <v>4447</v>
      </c>
      <c r="B188" s="68">
        <v>15.0</v>
      </c>
      <c r="C188" s="69">
        <v>1.0</v>
      </c>
      <c r="D188" s="69">
        <v>140.0</v>
      </c>
      <c r="E188" s="70" t="s">
        <v>4596</v>
      </c>
      <c r="F188" s="69">
        <v>17.0</v>
      </c>
      <c r="G188" s="69">
        <v>2.0</v>
      </c>
      <c r="H188" s="69">
        <v>0.0</v>
      </c>
      <c r="I188" s="20" t="str">
        <f t="shared" si="1"/>
        <v/>
      </c>
      <c r="K188" s="97">
        <v>601.0</v>
      </c>
      <c r="L188" s="49">
        <v>1.0</v>
      </c>
      <c r="M188" s="74">
        <v>6.0</v>
      </c>
      <c r="N188" s="49" t="s">
        <v>6355</v>
      </c>
      <c r="P188" s="22">
        <v>630.0</v>
      </c>
      <c r="Q188" s="75" t="s">
        <v>1344</v>
      </c>
      <c r="R188" s="22">
        <v>1.0</v>
      </c>
    </row>
    <row r="189">
      <c r="A189" s="70" t="s">
        <v>4447</v>
      </c>
      <c r="B189" s="68">
        <v>15.0</v>
      </c>
      <c r="C189" s="69">
        <v>1.0</v>
      </c>
      <c r="D189" s="69">
        <v>780.0</v>
      </c>
      <c r="E189" s="70" t="s">
        <v>4597</v>
      </c>
      <c r="F189" s="69">
        <v>111.0</v>
      </c>
      <c r="G189" s="69">
        <v>15.0</v>
      </c>
      <c r="H189" s="69">
        <v>6.0</v>
      </c>
      <c r="I189" s="20" t="str">
        <f t="shared" si="1"/>
        <v/>
      </c>
      <c r="K189" s="97">
        <v>621.0</v>
      </c>
      <c r="L189" s="49">
        <v>1.0</v>
      </c>
      <c r="M189" s="74">
        <v>3.0</v>
      </c>
      <c r="N189" s="49" t="s">
        <v>6356</v>
      </c>
      <c r="P189" s="22">
        <v>635.0</v>
      </c>
      <c r="Q189" s="75" t="s">
        <v>1346</v>
      </c>
      <c r="R189" s="22">
        <v>1.0</v>
      </c>
    </row>
    <row r="190">
      <c r="A190" s="70" t="s">
        <v>4447</v>
      </c>
      <c r="B190" s="68">
        <v>15.0</v>
      </c>
      <c r="C190" s="69">
        <v>1.0</v>
      </c>
      <c r="D190" s="69">
        <v>782.0</v>
      </c>
      <c r="E190" s="70" t="s">
        <v>4598</v>
      </c>
      <c r="F190" s="69">
        <v>599.0</v>
      </c>
      <c r="G190" s="69">
        <v>124.0</v>
      </c>
      <c r="H190" s="69">
        <v>44.0</v>
      </c>
      <c r="I190" s="20" t="str">
        <f t="shared" si="1"/>
        <v/>
      </c>
      <c r="K190" s="97">
        <v>622.0</v>
      </c>
      <c r="L190" s="49">
        <v>1.0</v>
      </c>
      <c r="M190" s="74">
        <v>2.0</v>
      </c>
      <c r="N190" s="49" t="s">
        <v>6357</v>
      </c>
      <c r="P190" s="22">
        <v>640.0</v>
      </c>
      <c r="Q190" s="75" t="s">
        <v>1348</v>
      </c>
      <c r="R190" s="22">
        <v>1.0</v>
      </c>
    </row>
    <row r="191">
      <c r="A191" s="70" t="s">
        <v>4447</v>
      </c>
      <c r="B191" s="68">
        <v>15.0</v>
      </c>
      <c r="C191" s="69">
        <v>1.0</v>
      </c>
      <c r="D191" s="69">
        <v>784.0</v>
      </c>
      <c r="E191" s="70" t="s">
        <v>1347</v>
      </c>
      <c r="F191" s="69">
        <v>658.0</v>
      </c>
      <c r="G191" s="69">
        <v>91.0</v>
      </c>
      <c r="H191" s="69">
        <v>48.0</v>
      </c>
      <c r="I191" s="20" t="str">
        <f t="shared" si="1"/>
        <v/>
      </c>
      <c r="K191" s="97">
        <v>623.0</v>
      </c>
      <c r="L191" s="49">
        <v>1.0</v>
      </c>
      <c r="M191" s="74">
        <v>2.0</v>
      </c>
      <c r="N191" s="49" t="s">
        <v>6358</v>
      </c>
      <c r="P191" s="22">
        <v>656.0</v>
      </c>
      <c r="Q191" s="75" t="s">
        <v>1350</v>
      </c>
      <c r="R191" s="22">
        <v>1.0</v>
      </c>
    </row>
    <row r="192">
      <c r="A192" s="70" t="s">
        <v>4447</v>
      </c>
      <c r="B192" s="68">
        <v>15.0</v>
      </c>
      <c r="C192" s="69">
        <v>1.0</v>
      </c>
      <c r="D192" s="69">
        <v>848.0</v>
      </c>
      <c r="E192" s="70" t="s">
        <v>1349</v>
      </c>
      <c r="F192" s="69">
        <v>495.0</v>
      </c>
      <c r="G192" s="69">
        <v>76.0</v>
      </c>
      <c r="H192" s="69">
        <v>39.0</v>
      </c>
      <c r="I192" s="20" t="str">
        <f t="shared" si="1"/>
        <v/>
      </c>
      <c r="K192" s="97">
        <v>624.0</v>
      </c>
      <c r="L192" s="49">
        <v>1.0</v>
      </c>
      <c r="M192" s="74">
        <v>3.0</v>
      </c>
      <c r="N192" s="49" t="s">
        <v>6359</v>
      </c>
      <c r="P192" s="22">
        <v>659.0</v>
      </c>
      <c r="Q192" s="75" t="s">
        <v>1352</v>
      </c>
      <c r="R192" s="22">
        <v>1.0</v>
      </c>
    </row>
    <row r="193">
      <c r="A193" s="70" t="s">
        <v>4447</v>
      </c>
      <c r="B193" s="68">
        <v>15.0</v>
      </c>
      <c r="C193" s="69">
        <v>1.0</v>
      </c>
      <c r="D193" s="69">
        <v>856.0</v>
      </c>
      <c r="E193" s="70" t="s">
        <v>1351</v>
      </c>
      <c r="F193" s="69">
        <v>7.0</v>
      </c>
      <c r="G193" s="69">
        <v>7.0</v>
      </c>
      <c r="H193" s="69">
        <v>0.0</v>
      </c>
      <c r="I193" s="99">
        <f t="shared" si="1"/>
        <v>16</v>
      </c>
      <c r="K193" s="97">
        <v>625.0</v>
      </c>
      <c r="L193" s="49">
        <v>1.0</v>
      </c>
      <c r="M193" s="74">
        <v>1.0</v>
      </c>
      <c r="N193" s="49" t="s">
        <v>6360</v>
      </c>
      <c r="P193" s="22">
        <v>671.0</v>
      </c>
      <c r="Q193" s="75" t="s">
        <v>1354</v>
      </c>
      <c r="R193" s="22">
        <v>1.0</v>
      </c>
    </row>
    <row r="194">
      <c r="A194" s="70" t="s">
        <v>4447</v>
      </c>
      <c r="B194" s="68">
        <v>16.0</v>
      </c>
      <c r="C194" s="69">
        <v>1.0</v>
      </c>
      <c r="D194" s="69">
        <v>45.0</v>
      </c>
      <c r="E194" s="70" t="s">
        <v>4599</v>
      </c>
      <c r="F194" s="69">
        <v>1850.0</v>
      </c>
      <c r="G194" s="69">
        <v>423.0</v>
      </c>
      <c r="H194" s="69">
        <v>142.0</v>
      </c>
      <c r="I194" s="20" t="str">
        <f t="shared" si="1"/>
        <v/>
      </c>
      <c r="K194" s="97">
        <v>630.0</v>
      </c>
      <c r="L194" s="49">
        <v>1.0</v>
      </c>
      <c r="M194" s="74">
        <v>6.0</v>
      </c>
      <c r="N194" s="49" t="s">
        <v>6361</v>
      </c>
      <c r="P194" s="22">
        <v>676.0</v>
      </c>
      <c r="Q194" s="75" t="s">
        <v>1356</v>
      </c>
      <c r="R194" s="22">
        <v>1.0</v>
      </c>
    </row>
    <row r="195">
      <c r="A195" s="70" t="s">
        <v>4447</v>
      </c>
      <c r="B195" s="68">
        <v>16.0</v>
      </c>
      <c r="C195" s="69">
        <v>1.0</v>
      </c>
      <c r="D195" s="69">
        <v>46.0</v>
      </c>
      <c r="E195" s="70" t="s">
        <v>4600</v>
      </c>
      <c r="F195" s="69">
        <v>83.0</v>
      </c>
      <c r="G195" s="69">
        <v>18.0</v>
      </c>
      <c r="H195" s="69">
        <v>3.0</v>
      </c>
      <c r="I195" s="20" t="str">
        <f t="shared" si="1"/>
        <v/>
      </c>
      <c r="K195" s="97">
        <v>635.0</v>
      </c>
      <c r="L195" s="49">
        <v>1.0</v>
      </c>
      <c r="M195" s="74">
        <v>6.0</v>
      </c>
      <c r="N195" s="49" t="s">
        <v>6362</v>
      </c>
      <c r="P195" s="22">
        <v>682.0</v>
      </c>
      <c r="Q195" s="75" t="s">
        <v>1358</v>
      </c>
      <c r="R195" s="22">
        <v>1.0</v>
      </c>
    </row>
    <row r="196">
      <c r="A196" s="70" t="s">
        <v>4447</v>
      </c>
      <c r="B196" s="68">
        <v>16.0</v>
      </c>
      <c r="C196" s="69">
        <v>1.0</v>
      </c>
      <c r="D196" s="69">
        <v>92.0</v>
      </c>
      <c r="E196" s="70" t="s">
        <v>1357</v>
      </c>
      <c r="F196" s="69">
        <v>1866.0</v>
      </c>
      <c r="G196" s="69">
        <v>453.0</v>
      </c>
      <c r="H196" s="69">
        <v>162.0</v>
      </c>
      <c r="I196" s="20" t="str">
        <f t="shared" si="1"/>
        <v/>
      </c>
      <c r="K196" s="97">
        <v>640.0</v>
      </c>
      <c r="L196" s="49">
        <v>1.0</v>
      </c>
      <c r="M196" s="74">
        <v>6.0</v>
      </c>
      <c r="N196" s="49" t="s">
        <v>6363</v>
      </c>
      <c r="P196" s="22">
        <v>690.0</v>
      </c>
      <c r="Q196" s="75" t="s">
        <v>1360</v>
      </c>
      <c r="R196" s="22">
        <v>1.0</v>
      </c>
    </row>
    <row r="197">
      <c r="A197" s="70" t="s">
        <v>4447</v>
      </c>
      <c r="B197" s="68">
        <v>16.0</v>
      </c>
      <c r="C197" s="69">
        <v>1.0</v>
      </c>
      <c r="D197" s="69">
        <v>772.0</v>
      </c>
      <c r="E197" s="70" t="s">
        <v>4601</v>
      </c>
      <c r="F197" s="69">
        <v>552.0</v>
      </c>
      <c r="G197" s="69">
        <v>64.0</v>
      </c>
      <c r="H197" s="69">
        <v>19.0</v>
      </c>
      <c r="I197" s="20" t="str">
        <f t="shared" si="1"/>
        <v/>
      </c>
      <c r="K197" s="97">
        <v>656.0</v>
      </c>
      <c r="L197" s="49">
        <v>1.0</v>
      </c>
      <c r="M197" s="74">
        <v>4.0</v>
      </c>
      <c r="N197" s="49" t="s">
        <v>6364</v>
      </c>
      <c r="P197" s="22">
        <v>695.0</v>
      </c>
      <c r="Q197" s="75" t="s">
        <v>1362</v>
      </c>
      <c r="R197" s="22">
        <v>1.0</v>
      </c>
    </row>
    <row r="198">
      <c r="A198" s="70" t="s">
        <v>4447</v>
      </c>
      <c r="B198" s="68">
        <v>16.0</v>
      </c>
      <c r="C198" s="69">
        <v>1.0</v>
      </c>
      <c r="D198" s="69">
        <v>774.0</v>
      </c>
      <c r="E198" s="70" t="s">
        <v>1361</v>
      </c>
      <c r="F198" s="69">
        <v>534.0</v>
      </c>
      <c r="G198" s="69">
        <v>82.0</v>
      </c>
      <c r="H198" s="69">
        <v>38.0</v>
      </c>
      <c r="I198" s="20" t="str">
        <f t="shared" si="1"/>
        <v/>
      </c>
      <c r="K198" s="97">
        <v>659.0</v>
      </c>
      <c r="L198" s="49">
        <v>1.0</v>
      </c>
      <c r="M198" s="74">
        <v>3.0</v>
      </c>
      <c r="N198" s="49" t="s">
        <v>6365</v>
      </c>
      <c r="P198" s="22">
        <v>696.0</v>
      </c>
      <c r="Q198" s="75" t="s">
        <v>1364</v>
      </c>
      <c r="R198" s="22">
        <v>1.0</v>
      </c>
    </row>
    <row r="199">
      <c r="A199" s="70" t="s">
        <v>4447</v>
      </c>
      <c r="B199" s="68">
        <v>16.0</v>
      </c>
      <c r="C199" s="69">
        <v>1.0</v>
      </c>
      <c r="D199" s="69">
        <v>775.0</v>
      </c>
      <c r="E199" s="70" t="s">
        <v>1363</v>
      </c>
      <c r="F199" s="69">
        <v>567.0</v>
      </c>
      <c r="G199" s="69">
        <v>258.0</v>
      </c>
      <c r="H199" s="69">
        <v>67.0</v>
      </c>
      <c r="I199" s="20" t="str">
        <f t="shared" si="1"/>
        <v/>
      </c>
      <c r="K199" s="97">
        <v>671.0</v>
      </c>
      <c r="L199" s="49">
        <v>1.0</v>
      </c>
      <c r="M199" s="74">
        <v>6.0</v>
      </c>
      <c r="N199" s="49" t="s">
        <v>6366</v>
      </c>
      <c r="P199" s="22">
        <v>698.0</v>
      </c>
      <c r="Q199" s="75" t="s">
        <v>1366</v>
      </c>
      <c r="R199" s="22">
        <v>1.0</v>
      </c>
    </row>
    <row r="200">
      <c r="A200" s="70" t="s">
        <v>4447</v>
      </c>
      <c r="B200" s="68">
        <v>16.0</v>
      </c>
      <c r="C200" s="69">
        <v>1.0</v>
      </c>
      <c r="D200" s="69">
        <v>776.0</v>
      </c>
      <c r="E200" s="70" t="s">
        <v>1365</v>
      </c>
      <c r="F200" s="69">
        <v>639.0</v>
      </c>
      <c r="G200" s="69">
        <v>176.0</v>
      </c>
      <c r="H200" s="69">
        <v>70.0</v>
      </c>
      <c r="I200" s="20" t="str">
        <f t="shared" si="1"/>
        <v/>
      </c>
      <c r="K200" s="97">
        <v>676.0</v>
      </c>
      <c r="L200" s="49">
        <v>1.0</v>
      </c>
      <c r="M200" s="74">
        <v>6.0</v>
      </c>
      <c r="N200" s="49" t="s">
        <v>6367</v>
      </c>
      <c r="P200" s="22">
        <v>700.0</v>
      </c>
      <c r="Q200" s="75" t="s">
        <v>1368</v>
      </c>
      <c r="R200" s="22">
        <v>1.0</v>
      </c>
    </row>
    <row r="201">
      <c r="A201" s="70" t="s">
        <v>4447</v>
      </c>
      <c r="B201" s="68">
        <v>16.0</v>
      </c>
      <c r="C201" s="69">
        <v>1.0</v>
      </c>
      <c r="D201" s="69">
        <v>780.0</v>
      </c>
      <c r="E201" s="70" t="s">
        <v>4602</v>
      </c>
      <c r="F201" s="69">
        <v>1.0</v>
      </c>
      <c r="G201" s="69">
        <v>0.0</v>
      </c>
      <c r="H201" s="69">
        <v>1.0</v>
      </c>
      <c r="I201" s="20" t="str">
        <f t="shared" si="1"/>
        <v/>
      </c>
      <c r="K201" s="97">
        <v>682.0</v>
      </c>
      <c r="L201" s="49">
        <v>1.0</v>
      </c>
      <c r="M201" s="74">
        <v>5.0</v>
      </c>
      <c r="N201" s="49" t="s">
        <v>6368</v>
      </c>
      <c r="P201" s="22">
        <v>701.0</v>
      </c>
      <c r="Q201" s="75" t="s">
        <v>1370</v>
      </c>
      <c r="R201" s="22">
        <v>1.0</v>
      </c>
    </row>
    <row r="202">
      <c r="A202" s="70" t="s">
        <v>4447</v>
      </c>
      <c r="B202" s="68">
        <v>16.0</v>
      </c>
      <c r="C202" s="69">
        <v>1.0</v>
      </c>
      <c r="D202" s="69">
        <v>787.0</v>
      </c>
      <c r="E202" s="70" t="s">
        <v>1369</v>
      </c>
      <c r="F202" s="69">
        <v>36.0</v>
      </c>
      <c r="G202" s="69">
        <v>2.0</v>
      </c>
      <c r="H202" s="69">
        <v>0.0</v>
      </c>
      <c r="I202" s="20" t="str">
        <f t="shared" si="1"/>
        <v/>
      </c>
      <c r="K202" s="97">
        <v>690.0</v>
      </c>
      <c r="L202" s="49">
        <v>1.0</v>
      </c>
      <c r="M202" s="74">
        <v>5.0</v>
      </c>
      <c r="N202" s="49" t="s">
        <v>6369</v>
      </c>
      <c r="P202" s="22">
        <v>704.0</v>
      </c>
      <c r="Q202" s="75" t="s">
        <v>1372</v>
      </c>
      <c r="R202" s="22">
        <v>1.0</v>
      </c>
    </row>
    <row r="203">
      <c r="A203" s="70" t="s">
        <v>4447</v>
      </c>
      <c r="B203" s="68">
        <v>16.0</v>
      </c>
      <c r="C203" s="69">
        <v>1.0</v>
      </c>
      <c r="D203" s="69">
        <v>788.0</v>
      </c>
      <c r="E203" s="70" t="s">
        <v>1371</v>
      </c>
      <c r="F203" s="69">
        <v>40.0</v>
      </c>
      <c r="G203" s="69">
        <v>5.0</v>
      </c>
      <c r="H203" s="69">
        <v>3.0</v>
      </c>
      <c r="I203" s="99">
        <f t="shared" si="1"/>
        <v>22</v>
      </c>
      <c r="K203" s="97">
        <v>695.0</v>
      </c>
      <c r="L203" s="49">
        <v>1.0</v>
      </c>
      <c r="M203" s="74">
        <v>6.0</v>
      </c>
      <c r="N203" s="49" t="s">
        <v>6370</v>
      </c>
      <c r="P203" s="22">
        <v>707.0</v>
      </c>
      <c r="Q203" s="75" t="s">
        <v>1374</v>
      </c>
      <c r="R203" s="22">
        <v>1.0</v>
      </c>
    </row>
    <row r="204">
      <c r="A204" s="70" t="s">
        <v>4447</v>
      </c>
      <c r="B204" s="68">
        <v>22.0</v>
      </c>
      <c r="C204" s="69">
        <v>1.0</v>
      </c>
      <c r="D204" s="69">
        <v>3.0</v>
      </c>
      <c r="E204" s="70" t="s">
        <v>4603</v>
      </c>
      <c r="F204" s="69">
        <v>898.0</v>
      </c>
      <c r="G204" s="69">
        <v>147.0</v>
      </c>
      <c r="H204" s="69">
        <v>71.0</v>
      </c>
      <c r="I204" s="20" t="str">
        <f t="shared" si="1"/>
        <v/>
      </c>
      <c r="K204" s="97">
        <v>696.0</v>
      </c>
      <c r="L204" s="49">
        <v>1.0</v>
      </c>
      <c r="M204" s="74">
        <v>6.0</v>
      </c>
      <c r="N204" s="49" t="s">
        <v>6371</v>
      </c>
      <c r="P204" s="22">
        <v>709.0</v>
      </c>
      <c r="Q204" s="75" t="s">
        <v>1376</v>
      </c>
      <c r="R204" s="22">
        <v>1.0</v>
      </c>
    </row>
    <row r="205">
      <c r="A205" s="70" t="s">
        <v>4447</v>
      </c>
      <c r="B205" s="68">
        <v>22.0</v>
      </c>
      <c r="C205" s="69">
        <v>1.0</v>
      </c>
      <c r="D205" s="69">
        <v>4.0</v>
      </c>
      <c r="E205" s="70" t="s">
        <v>4604</v>
      </c>
      <c r="F205" s="69">
        <v>622.0</v>
      </c>
      <c r="G205" s="69">
        <v>164.0</v>
      </c>
      <c r="H205" s="69">
        <v>61.0</v>
      </c>
      <c r="I205" s="20" t="str">
        <f t="shared" si="1"/>
        <v/>
      </c>
      <c r="K205" s="97">
        <v>698.0</v>
      </c>
      <c r="L205" s="49">
        <v>1.0</v>
      </c>
      <c r="M205" s="74">
        <v>6.0</v>
      </c>
      <c r="N205" s="49" t="s">
        <v>6372</v>
      </c>
      <c r="P205" s="22">
        <v>712.0</v>
      </c>
      <c r="Q205" s="75" t="s">
        <v>1378</v>
      </c>
      <c r="R205" s="22">
        <v>1.0</v>
      </c>
    </row>
    <row r="206">
      <c r="A206" s="70" t="s">
        <v>4447</v>
      </c>
      <c r="B206" s="68">
        <v>22.0</v>
      </c>
      <c r="C206" s="69">
        <v>1.0</v>
      </c>
      <c r="D206" s="69">
        <v>10.0</v>
      </c>
      <c r="E206" s="70" t="s">
        <v>4605</v>
      </c>
      <c r="F206" s="69">
        <v>570.0</v>
      </c>
      <c r="G206" s="69">
        <v>122.0</v>
      </c>
      <c r="H206" s="69">
        <v>54.0</v>
      </c>
      <c r="I206" s="20" t="str">
        <f t="shared" si="1"/>
        <v/>
      </c>
      <c r="K206" s="97">
        <v>700.0</v>
      </c>
      <c r="L206" s="49">
        <v>1.0</v>
      </c>
      <c r="M206" s="74">
        <v>4.0</v>
      </c>
      <c r="N206" s="49" t="s">
        <v>6373</v>
      </c>
      <c r="P206" s="22">
        <v>716.0</v>
      </c>
      <c r="Q206" s="75" t="s">
        <v>1380</v>
      </c>
      <c r="R206" s="22">
        <v>1.0</v>
      </c>
    </row>
    <row r="207">
      <c r="A207" s="70" t="s">
        <v>4447</v>
      </c>
      <c r="B207" s="68">
        <v>22.0</v>
      </c>
      <c r="C207" s="69">
        <v>1.0</v>
      </c>
      <c r="D207" s="69">
        <v>32.0</v>
      </c>
      <c r="E207" s="70" t="s">
        <v>4606</v>
      </c>
      <c r="F207" s="69">
        <v>5.0</v>
      </c>
      <c r="G207" s="69">
        <v>3.0</v>
      </c>
      <c r="H207" s="69">
        <v>1.0</v>
      </c>
      <c r="I207" s="20" t="str">
        <f t="shared" si="1"/>
        <v/>
      </c>
      <c r="K207" s="97">
        <v>701.0</v>
      </c>
      <c r="L207" s="49">
        <v>1.0</v>
      </c>
      <c r="M207" s="74">
        <v>4.0</v>
      </c>
      <c r="N207" s="49" t="s">
        <v>6374</v>
      </c>
      <c r="P207" s="22">
        <v>717.0</v>
      </c>
      <c r="Q207" s="75" t="s">
        <v>1382</v>
      </c>
      <c r="R207" s="22">
        <v>1.0</v>
      </c>
    </row>
    <row r="208">
      <c r="A208" s="70" t="s">
        <v>4447</v>
      </c>
      <c r="B208" s="68">
        <v>22.0</v>
      </c>
      <c r="C208" s="69">
        <v>1.0</v>
      </c>
      <c r="D208" s="69">
        <v>42.0</v>
      </c>
      <c r="E208" s="70" t="s">
        <v>4607</v>
      </c>
      <c r="F208" s="69">
        <v>53.0</v>
      </c>
      <c r="G208" s="69">
        <v>28.0</v>
      </c>
      <c r="H208" s="69">
        <v>9.0</v>
      </c>
      <c r="I208" s="20" t="str">
        <f t="shared" si="1"/>
        <v/>
      </c>
      <c r="K208" s="97">
        <v>704.0</v>
      </c>
      <c r="L208" s="49">
        <v>1.0</v>
      </c>
      <c r="M208" s="74">
        <v>5.0</v>
      </c>
      <c r="N208" s="49" t="s">
        <v>6375</v>
      </c>
      <c r="P208" s="22">
        <v>719.0</v>
      </c>
      <c r="Q208" s="75" t="s">
        <v>839</v>
      </c>
      <c r="R208" s="22">
        <v>1.0</v>
      </c>
    </row>
    <row r="209">
      <c r="A209" s="70" t="s">
        <v>4447</v>
      </c>
      <c r="B209" s="68">
        <v>22.0</v>
      </c>
      <c r="C209" s="69">
        <v>1.0</v>
      </c>
      <c r="D209" s="69">
        <v>55.0</v>
      </c>
      <c r="E209" s="70" t="s">
        <v>4608</v>
      </c>
      <c r="F209" s="69">
        <v>60.0</v>
      </c>
      <c r="G209" s="69">
        <v>31.0</v>
      </c>
      <c r="H209" s="69">
        <v>4.0</v>
      </c>
      <c r="I209" s="20" t="str">
        <f t="shared" si="1"/>
        <v/>
      </c>
      <c r="K209" s="97">
        <v>707.0</v>
      </c>
      <c r="L209" s="49">
        <v>1.0</v>
      </c>
      <c r="M209" s="74">
        <v>6.0</v>
      </c>
      <c r="N209" s="49" t="s">
        <v>6376</v>
      </c>
      <c r="P209" s="22">
        <v>720.0</v>
      </c>
      <c r="Q209" s="75" t="s">
        <v>1385</v>
      </c>
      <c r="R209" s="22">
        <v>1.0</v>
      </c>
    </row>
    <row r="210">
      <c r="A210" s="70" t="s">
        <v>4447</v>
      </c>
      <c r="B210" s="68">
        <v>22.0</v>
      </c>
      <c r="C210" s="69">
        <v>1.0</v>
      </c>
      <c r="D210" s="69">
        <v>60.0</v>
      </c>
      <c r="E210" s="70" t="s">
        <v>4609</v>
      </c>
      <c r="F210" s="69">
        <v>599.0</v>
      </c>
      <c r="G210" s="69">
        <v>207.0</v>
      </c>
      <c r="H210" s="69">
        <v>44.0</v>
      </c>
      <c r="I210" s="99">
        <f t="shared" si="1"/>
        <v>23</v>
      </c>
      <c r="K210" s="97">
        <v>709.0</v>
      </c>
      <c r="L210" s="49">
        <v>1.0</v>
      </c>
      <c r="M210" s="74">
        <v>4.0</v>
      </c>
      <c r="N210" s="49" t="s">
        <v>6377</v>
      </c>
      <c r="P210" s="22">
        <v>721.0</v>
      </c>
      <c r="Q210" s="75" t="s">
        <v>841</v>
      </c>
      <c r="R210" s="22">
        <v>1.0</v>
      </c>
    </row>
    <row r="211">
      <c r="A211" s="70" t="s">
        <v>4447</v>
      </c>
      <c r="B211" s="68">
        <v>23.0</v>
      </c>
      <c r="C211" s="69">
        <v>1.0</v>
      </c>
      <c r="D211" s="69">
        <v>10.0</v>
      </c>
      <c r="E211" s="70" t="s">
        <v>4610</v>
      </c>
      <c r="F211" s="69">
        <v>456.0</v>
      </c>
      <c r="G211" s="69">
        <v>129.0</v>
      </c>
      <c r="H211" s="69">
        <v>46.0</v>
      </c>
      <c r="I211" s="20" t="str">
        <f t="shared" si="1"/>
        <v/>
      </c>
      <c r="K211" s="97">
        <v>712.0</v>
      </c>
      <c r="L211" s="49">
        <v>1.0</v>
      </c>
      <c r="M211" s="74">
        <v>6.0</v>
      </c>
      <c r="N211" s="49" t="s">
        <v>6378</v>
      </c>
      <c r="P211" s="22">
        <v>726.0</v>
      </c>
      <c r="Q211" s="75" t="s">
        <v>1388</v>
      </c>
      <c r="R211" s="22">
        <v>1.0</v>
      </c>
    </row>
    <row r="212">
      <c r="A212" s="70" t="s">
        <v>4447</v>
      </c>
      <c r="B212" s="68">
        <v>23.0</v>
      </c>
      <c r="C212" s="69">
        <v>1.0</v>
      </c>
      <c r="D212" s="69">
        <v>20.0</v>
      </c>
      <c r="E212" s="70" t="s">
        <v>4611</v>
      </c>
      <c r="F212" s="69">
        <v>420.0</v>
      </c>
      <c r="G212" s="69">
        <v>85.0</v>
      </c>
      <c r="H212" s="69">
        <v>48.0</v>
      </c>
      <c r="I212" s="99">
        <f t="shared" si="1"/>
        <v>25</v>
      </c>
      <c r="K212" s="97">
        <v>716.0</v>
      </c>
      <c r="L212" s="49">
        <v>1.0</v>
      </c>
      <c r="M212" s="74">
        <v>3.0</v>
      </c>
      <c r="N212" s="49" t="s">
        <v>6379</v>
      </c>
      <c r="P212" s="22">
        <v>727.0</v>
      </c>
      <c r="Q212" s="75" t="s">
        <v>1390</v>
      </c>
      <c r="R212" s="22">
        <v>1.0</v>
      </c>
    </row>
    <row r="213">
      <c r="A213" s="70" t="s">
        <v>4447</v>
      </c>
      <c r="B213" s="68">
        <v>25.0</v>
      </c>
      <c r="C213" s="69">
        <v>1.0</v>
      </c>
      <c r="D213" s="69">
        <v>70.0</v>
      </c>
      <c r="E213" s="70" t="s">
        <v>4612</v>
      </c>
      <c r="F213" s="69">
        <v>87.0</v>
      </c>
      <c r="G213" s="69">
        <v>73.0</v>
      </c>
      <c r="H213" s="69">
        <v>1.0</v>
      </c>
      <c r="I213" s="99">
        <f t="shared" si="1"/>
        <v>31</v>
      </c>
      <c r="K213" s="97">
        <v>717.0</v>
      </c>
      <c r="L213" s="49">
        <v>1.0</v>
      </c>
      <c r="M213" s="74">
        <v>3.0</v>
      </c>
      <c r="N213" s="49" t="s">
        <v>6380</v>
      </c>
      <c r="P213" s="22">
        <v>728.0</v>
      </c>
      <c r="Q213" s="75" t="s">
        <v>1392</v>
      </c>
      <c r="R213" s="22">
        <v>1.0</v>
      </c>
    </row>
    <row r="214">
      <c r="A214" s="70" t="s">
        <v>4447</v>
      </c>
      <c r="B214" s="68">
        <v>31.0</v>
      </c>
      <c r="C214" s="69">
        <v>1.0</v>
      </c>
      <c r="D214" s="69">
        <v>11.0</v>
      </c>
      <c r="E214" s="70" t="s">
        <v>1391</v>
      </c>
      <c r="F214" s="69">
        <v>746.0</v>
      </c>
      <c r="G214" s="69">
        <v>236.0</v>
      </c>
      <c r="H214" s="69">
        <v>53.0</v>
      </c>
      <c r="I214" s="20" t="str">
        <f t="shared" si="1"/>
        <v/>
      </c>
      <c r="K214" s="97">
        <v>719.0</v>
      </c>
      <c r="L214" s="49">
        <v>1.0</v>
      </c>
      <c r="M214" s="74">
        <v>3.0</v>
      </c>
      <c r="N214" s="49" t="s">
        <v>262</v>
      </c>
      <c r="P214" s="22">
        <v>738.0</v>
      </c>
      <c r="Q214" s="75" t="s">
        <v>1394</v>
      </c>
      <c r="R214" s="22">
        <v>1.0</v>
      </c>
    </row>
    <row r="215">
      <c r="A215" s="70" t="s">
        <v>4447</v>
      </c>
      <c r="B215" s="68">
        <v>31.0</v>
      </c>
      <c r="C215" s="69">
        <v>1.0</v>
      </c>
      <c r="D215" s="69">
        <v>15.0</v>
      </c>
      <c r="E215" s="70" t="s">
        <v>4613</v>
      </c>
      <c r="F215" s="69">
        <v>1126.0</v>
      </c>
      <c r="G215" s="69">
        <v>336.0</v>
      </c>
      <c r="H215" s="69">
        <v>99.0</v>
      </c>
      <c r="I215" s="20" t="str">
        <f t="shared" si="1"/>
        <v/>
      </c>
      <c r="K215" s="97">
        <v>720.0</v>
      </c>
      <c r="L215" s="49">
        <v>1.0</v>
      </c>
      <c r="M215" s="74">
        <v>3.0</v>
      </c>
      <c r="N215" s="49" t="s">
        <v>6381</v>
      </c>
      <c r="P215" s="22">
        <v>739.0</v>
      </c>
      <c r="Q215" s="75" t="s">
        <v>1396</v>
      </c>
      <c r="R215" s="22">
        <v>1.0</v>
      </c>
    </row>
    <row r="216">
      <c r="A216" s="70" t="s">
        <v>4447</v>
      </c>
      <c r="B216" s="68">
        <v>31.0</v>
      </c>
      <c r="C216" s="69">
        <v>1.0</v>
      </c>
      <c r="D216" s="69">
        <v>16.0</v>
      </c>
      <c r="E216" s="70" t="s">
        <v>4614</v>
      </c>
      <c r="F216" s="69">
        <v>307.0</v>
      </c>
      <c r="G216" s="69">
        <v>61.0</v>
      </c>
      <c r="H216" s="69">
        <v>27.0</v>
      </c>
      <c r="I216" s="20" t="str">
        <f t="shared" si="1"/>
        <v/>
      </c>
      <c r="K216" s="97">
        <v>721.0</v>
      </c>
      <c r="L216" s="49">
        <v>1.0</v>
      </c>
      <c r="M216" s="74">
        <v>3.0</v>
      </c>
      <c r="N216" s="49" t="s">
        <v>264</v>
      </c>
      <c r="P216" s="22">
        <v>740.0</v>
      </c>
      <c r="Q216" s="75" t="s">
        <v>1398</v>
      </c>
      <c r="R216" s="22">
        <v>1.0</v>
      </c>
    </row>
    <row r="217">
      <c r="A217" s="70" t="s">
        <v>4447</v>
      </c>
      <c r="B217" s="68">
        <v>31.0</v>
      </c>
      <c r="C217" s="69">
        <v>1.0</v>
      </c>
      <c r="D217" s="69">
        <v>20.0</v>
      </c>
      <c r="E217" s="70" t="s">
        <v>4615</v>
      </c>
      <c r="F217" s="69">
        <v>1454.0</v>
      </c>
      <c r="G217" s="69">
        <v>287.0</v>
      </c>
      <c r="H217" s="69">
        <v>115.0</v>
      </c>
      <c r="I217" s="20" t="str">
        <f t="shared" si="1"/>
        <v/>
      </c>
      <c r="K217" s="97">
        <v>726.0</v>
      </c>
      <c r="L217" s="49">
        <v>1.0</v>
      </c>
      <c r="M217" s="74">
        <v>4.0</v>
      </c>
      <c r="N217" s="49" t="s">
        <v>6382</v>
      </c>
      <c r="P217" s="22">
        <v>741.0</v>
      </c>
      <c r="Q217" s="75" t="s">
        <v>1400</v>
      </c>
      <c r="R217" s="22">
        <v>1.0</v>
      </c>
    </row>
    <row r="218">
      <c r="A218" s="70" t="s">
        <v>4447</v>
      </c>
      <c r="B218" s="68">
        <v>31.0</v>
      </c>
      <c r="C218" s="69">
        <v>1.0</v>
      </c>
      <c r="D218" s="69">
        <v>22.0</v>
      </c>
      <c r="E218" s="70" t="s">
        <v>4616</v>
      </c>
      <c r="F218" s="69">
        <v>62.0</v>
      </c>
      <c r="G218" s="69">
        <v>26.0</v>
      </c>
      <c r="H218" s="69">
        <v>5.0</v>
      </c>
      <c r="I218" s="20" t="str">
        <f t="shared" si="1"/>
        <v/>
      </c>
      <c r="K218" s="97">
        <v>727.0</v>
      </c>
      <c r="L218" s="49">
        <v>1.0</v>
      </c>
      <c r="M218" s="74">
        <v>4.0</v>
      </c>
      <c r="N218" s="49" t="s">
        <v>6383</v>
      </c>
      <c r="P218" s="22">
        <v>742.0</v>
      </c>
      <c r="Q218" s="75" t="s">
        <v>1402</v>
      </c>
      <c r="R218" s="22">
        <v>1.0</v>
      </c>
    </row>
    <row r="219">
      <c r="A219" s="70" t="s">
        <v>4447</v>
      </c>
      <c r="B219" s="68">
        <v>31.0</v>
      </c>
      <c r="C219" s="69">
        <v>1.0</v>
      </c>
      <c r="D219" s="69">
        <v>30.0</v>
      </c>
      <c r="E219" s="70" t="s">
        <v>4617</v>
      </c>
      <c r="F219" s="69">
        <v>112.0</v>
      </c>
      <c r="G219" s="69">
        <v>58.0</v>
      </c>
      <c r="H219" s="69">
        <v>11.0</v>
      </c>
      <c r="I219" s="20" t="str">
        <f t="shared" si="1"/>
        <v/>
      </c>
      <c r="K219" s="97">
        <v>728.0</v>
      </c>
      <c r="L219" s="49">
        <v>1.0</v>
      </c>
      <c r="M219" s="74">
        <v>4.0</v>
      </c>
      <c r="N219" s="49" t="s">
        <v>6384</v>
      </c>
      <c r="P219" s="22">
        <v>743.0</v>
      </c>
      <c r="Q219" s="75" t="s">
        <v>1404</v>
      </c>
      <c r="R219" s="22">
        <v>1.0</v>
      </c>
    </row>
    <row r="220">
      <c r="A220" s="70" t="s">
        <v>4447</v>
      </c>
      <c r="B220" s="68">
        <v>31.0</v>
      </c>
      <c r="C220" s="69">
        <v>1.0</v>
      </c>
      <c r="D220" s="69">
        <v>40.0</v>
      </c>
      <c r="E220" s="70" t="s">
        <v>4618</v>
      </c>
      <c r="F220" s="69">
        <v>187.0</v>
      </c>
      <c r="G220" s="69">
        <v>104.0</v>
      </c>
      <c r="H220" s="69">
        <v>22.0</v>
      </c>
      <c r="I220" s="20" t="str">
        <f t="shared" si="1"/>
        <v/>
      </c>
      <c r="K220" s="97">
        <v>738.0</v>
      </c>
      <c r="L220" s="49">
        <v>1.0</v>
      </c>
      <c r="M220" s="74">
        <v>5.0</v>
      </c>
      <c r="N220" s="49" t="s">
        <v>6385</v>
      </c>
      <c r="P220" s="22">
        <v>745.0</v>
      </c>
      <c r="Q220" s="75" t="s">
        <v>1406</v>
      </c>
      <c r="R220" s="22">
        <v>1.0</v>
      </c>
    </row>
    <row r="221">
      <c r="A221" s="70" t="s">
        <v>4447</v>
      </c>
      <c r="B221" s="68">
        <v>31.0</v>
      </c>
      <c r="C221" s="69">
        <v>1.0</v>
      </c>
      <c r="D221" s="69">
        <v>50.0</v>
      </c>
      <c r="E221" s="70" t="s">
        <v>4619</v>
      </c>
      <c r="F221" s="69">
        <v>119.0</v>
      </c>
      <c r="G221" s="69">
        <v>70.0</v>
      </c>
      <c r="H221" s="69">
        <v>15.0</v>
      </c>
      <c r="I221" s="20" t="str">
        <f t="shared" si="1"/>
        <v/>
      </c>
      <c r="K221" s="97">
        <v>739.0</v>
      </c>
      <c r="L221" s="49">
        <v>1.0</v>
      </c>
      <c r="M221" s="74">
        <v>6.0</v>
      </c>
      <c r="N221" s="49" t="s">
        <v>6386</v>
      </c>
      <c r="P221" s="22">
        <v>748.0</v>
      </c>
      <c r="Q221" s="75" t="s">
        <v>1407</v>
      </c>
      <c r="R221" s="22">
        <v>1.0</v>
      </c>
    </row>
    <row r="222">
      <c r="A222" s="70" t="s">
        <v>4447</v>
      </c>
      <c r="B222" s="68">
        <v>31.0</v>
      </c>
      <c r="C222" s="69">
        <v>1.0</v>
      </c>
      <c r="D222" s="69">
        <v>60.0</v>
      </c>
      <c r="E222" s="70" t="s">
        <v>4544</v>
      </c>
      <c r="F222" s="69">
        <v>340.0</v>
      </c>
      <c r="G222" s="69">
        <v>103.0</v>
      </c>
      <c r="H222" s="69">
        <v>24.0</v>
      </c>
      <c r="I222" s="20" t="str">
        <f t="shared" si="1"/>
        <v/>
      </c>
      <c r="K222" s="97">
        <v>740.0</v>
      </c>
      <c r="L222" s="49">
        <v>1.0</v>
      </c>
      <c r="M222" s="74">
        <v>5.0</v>
      </c>
      <c r="N222" s="49" t="s">
        <v>6387</v>
      </c>
      <c r="P222" s="22">
        <v>750.0</v>
      </c>
      <c r="Q222" s="75" t="s">
        <v>1409</v>
      </c>
      <c r="R222" s="22">
        <v>1.0</v>
      </c>
    </row>
    <row r="223">
      <c r="A223" s="70" t="s">
        <v>4447</v>
      </c>
      <c r="B223" s="68">
        <v>31.0</v>
      </c>
      <c r="C223" s="69">
        <v>1.0</v>
      </c>
      <c r="D223" s="69">
        <v>70.0</v>
      </c>
      <c r="E223" s="70" t="s">
        <v>1408</v>
      </c>
      <c r="F223" s="69">
        <v>8.0</v>
      </c>
      <c r="G223" s="69">
        <v>5.0</v>
      </c>
      <c r="H223" s="69">
        <v>0.0</v>
      </c>
      <c r="I223" s="20" t="str">
        <f t="shared" si="1"/>
        <v/>
      </c>
      <c r="K223" s="97">
        <v>741.0</v>
      </c>
      <c r="L223" s="49">
        <v>1.0</v>
      </c>
      <c r="M223" s="74">
        <v>5.0</v>
      </c>
      <c r="N223" s="49" t="s">
        <v>6388</v>
      </c>
      <c r="P223" s="22">
        <v>756.0</v>
      </c>
      <c r="Q223" s="75" t="s">
        <v>1411</v>
      </c>
      <c r="R223" s="22">
        <v>1.0</v>
      </c>
    </row>
    <row r="224">
      <c r="A224" s="70" t="s">
        <v>4447</v>
      </c>
      <c r="B224" s="68">
        <v>31.0</v>
      </c>
      <c r="C224" s="69">
        <v>1.0</v>
      </c>
      <c r="D224" s="69">
        <v>80.0</v>
      </c>
      <c r="E224" s="70" t="s">
        <v>4620</v>
      </c>
      <c r="F224" s="69">
        <v>129.0</v>
      </c>
      <c r="G224" s="69">
        <v>41.0</v>
      </c>
      <c r="H224" s="69">
        <v>17.0</v>
      </c>
      <c r="I224" s="20" t="str">
        <f t="shared" si="1"/>
        <v/>
      </c>
      <c r="K224" s="97">
        <v>742.0</v>
      </c>
      <c r="L224" s="49">
        <v>1.0</v>
      </c>
      <c r="M224" s="74">
        <v>4.0</v>
      </c>
      <c r="N224" s="49" t="s">
        <v>6389</v>
      </c>
      <c r="P224" s="22">
        <v>761.0</v>
      </c>
      <c r="Q224" s="75" t="s">
        <v>1413</v>
      </c>
      <c r="R224" s="22">
        <v>1.0</v>
      </c>
    </row>
    <row r="225">
      <c r="A225" s="70" t="s">
        <v>4447</v>
      </c>
      <c r="B225" s="68">
        <v>31.0</v>
      </c>
      <c r="C225" s="69">
        <v>1.0</v>
      </c>
      <c r="D225" s="69">
        <v>100.0</v>
      </c>
      <c r="E225" s="70" t="s">
        <v>4621</v>
      </c>
      <c r="F225" s="69">
        <v>278.0</v>
      </c>
      <c r="G225" s="69">
        <v>65.0</v>
      </c>
      <c r="H225" s="69">
        <v>26.0</v>
      </c>
      <c r="I225" s="20" t="str">
        <f t="shared" si="1"/>
        <v/>
      </c>
      <c r="K225" s="97">
        <v>743.0</v>
      </c>
      <c r="L225" s="49">
        <v>1.0</v>
      </c>
      <c r="M225" s="74">
        <v>5.0</v>
      </c>
      <c r="N225" s="49" t="s">
        <v>6390</v>
      </c>
      <c r="P225" s="22">
        <v>763.0</v>
      </c>
      <c r="Q225" s="75" t="s">
        <v>1415</v>
      </c>
      <c r="R225" s="22">
        <v>1.0</v>
      </c>
    </row>
    <row r="226">
      <c r="A226" s="70" t="s">
        <v>4447</v>
      </c>
      <c r="B226" s="68">
        <v>31.0</v>
      </c>
      <c r="C226" s="69">
        <v>1.0</v>
      </c>
      <c r="D226" s="69">
        <v>160.0</v>
      </c>
      <c r="E226" s="70" t="s">
        <v>4622</v>
      </c>
      <c r="F226" s="69">
        <v>47.0</v>
      </c>
      <c r="G226" s="69">
        <v>47.0</v>
      </c>
      <c r="H226" s="69">
        <v>0.0</v>
      </c>
      <c r="I226" s="20" t="str">
        <f t="shared" si="1"/>
        <v/>
      </c>
      <c r="K226" s="97">
        <v>745.0</v>
      </c>
      <c r="L226" s="49">
        <v>1.0</v>
      </c>
      <c r="M226" s="74">
        <v>5.0</v>
      </c>
      <c r="N226" s="49" t="s">
        <v>6391</v>
      </c>
      <c r="P226" s="22">
        <v>768.0</v>
      </c>
      <c r="Q226" s="75" t="s">
        <v>1417</v>
      </c>
      <c r="R226" s="22">
        <v>1.0</v>
      </c>
    </row>
    <row r="227">
      <c r="A227" s="70" t="s">
        <v>4447</v>
      </c>
      <c r="B227" s="68">
        <v>31.0</v>
      </c>
      <c r="C227" s="69">
        <v>1.0</v>
      </c>
      <c r="D227" s="69">
        <v>170.0</v>
      </c>
      <c r="E227" s="70" t="s">
        <v>4623</v>
      </c>
      <c r="F227" s="69">
        <v>52.0</v>
      </c>
      <c r="G227" s="69">
        <v>15.0</v>
      </c>
      <c r="H227" s="69">
        <v>4.0</v>
      </c>
      <c r="I227" s="20" t="str">
        <f t="shared" si="1"/>
        <v/>
      </c>
      <c r="K227" s="97">
        <v>748.0</v>
      </c>
      <c r="L227" s="49">
        <v>1.0</v>
      </c>
      <c r="M227" s="74">
        <v>4.0</v>
      </c>
      <c r="N227" s="49" t="s">
        <v>6392</v>
      </c>
      <c r="P227" s="22">
        <v>771.0</v>
      </c>
      <c r="Q227" s="75" t="s">
        <v>1419</v>
      </c>
      <c r="R227" s="22">
        <v>1.0</v>
      </c>
    </row>
    <row r="228">
      <c r="A228" s="70" t="s">
        <v>4447</v>
      </c>
      <c r="B228" s="68">
        <v>31.0</v>
      </c>
      <c r="C228" s="69">
        <v>1.0</v>
      </c>
      <c r="D228" s="69">
        <v>190.0</v>
      </c>
      <c r="E228" s="70" t="s">
        <v>4624</v>
      </c>
      <c r="F228" s="69">
        <v>2.0</v>
      </c>
      <c r="G228" s="69">
        <v>2.0</v>
      </c>
      <c r="H228" s="69">
        <v>0.0</v>
      </c>
      <c r="I228" s="99">
        <f t="shared" si="1"/>
        <v>32</v>
      </c>
      <c r="K228" s="97">
        <v>750.0</v>
      </c>
      <c r="L228" s="49">
        <v>1.0</v>
      </c>
      <c r="M228" s="74">
        <v>4.0</v>
      </c>
      <c r="N228" s="49" t="s">
        <v>6393</v>
      </c>
      <c r="P228" s="22">
        <v>775.0</v>
      </c>
      <c r="Q228" s="75" t="s">
        <v>282</v>
      </c>
      <c r="R228" s="22">
        <v>1.0</v>
      </c>
    </row>
    <row r="229">
      <c r="A229" s="70" t="s">
        <v>4447</v>
      </c>
      <c r="B229" s="68">
        <v>32.0</v>
      </c>
      <c r="C229" s="69">
        <v>1.0</v>
      </c>
      <c r="D229" s="69">
        <v>10.0</v>
      </c>
      <c r="E229" s="70" t="s">
        <v>4625</v>
      </c>
      <c r="F229" s="69">
        <v>352.0</v>
      </c>
      <c r="G229" s="69">
        <v>146.0</v>
      </c>
      <c r="H229" s="69">
        <v>43.0</v>
      </c>
      <c r="I229" s="20" t="str">
        <f t="shared" si="1"/>
        <v/>
      </c>
      <c r="K229" s="97">
        <v>756.0</v>
      </c>
      <c r="L229" s="49">
        <v>1.0</v>
      </c>
      <c r="M229" s="74">
        <v>6.0</v>
      </c>
      <c r="N229" s="49" t="s">
        <v>6394</v>
      </c>
      <c r="P229" s="22">
        <v>777.0</v>
      </c>
      <c r="Q229" s="75" t="s">
        <v>1422</v>
      </c>
      <c r="R229" s="22">
        <v>1.0</v>
      </c>
    </row>
    <row r="230">
      <c r="A230" s="70" t="s">
        <v>4447</v>
      </c>
      <c r="B230" s="68">
        <v>32.0</v>
      </c>
      <c r="C230" s="69">
        <v>1.0</v>
      </c>
      <c r="D230" s="69">
        <v>20.0</v>
      </c>
      <c r="E230" s="70" t="s">
        <v>4626</v>
      </c>
      <c r="F230" s="69">
        <v>289.0</v>
      </c>
      <c r="G230" s="69">
        <v>104.0</v>
      </c>
      <c r="H230" s="69">
        <v>40.0</v>
      </c>
      <c r="I230" s="99">
        <f t="shared" si="1"/>
        <v>36</v>
      </c>
      <c r="K230" s="97">
        <v>761.0</v>
      </c>
      <c r="L230" s="49">
        <v>1.0</v>
      </c>
      <c r="M230" s="74">
        <v>4.0</v>
      </c>
      <c r="N230" s="49" t="s">
        <v>6395</v>
      </c>
      <c r="P230" s="22">
        <v>786.0</v>
      </c>
      <c r="Q230" s="75" t="s">
        <v>1424</v>
      </c>
      <c r="R230" s="22">
        <v>1.0</v>
      </c>
    </row>
    <row r="231">
      <c r="A231" s="70" t="s">
        <v>4447</v>
      </c>
      <c r="B231" s="68">
        <v>36.0</v>
      </c>
      <c r="C231" s="69">
        <v>1.0</v>
      </c>
      <c r="D231" s="69">
        <v>10.0</v>
      </c>
      <c r="E231" s="70" t="s">
        <v>4627</v>
      </c>
      <c r="F231" s="69">
        <v>156.0</v>
      </c>
      <c r="G231" s="69">
        <v>88.0</v>
      </c>
      <c r="H231" s="69">
        <v>34.0</v>
      </c>
      <c r="I231" s="20" t="str">
        <f t="shared" si="1"/>
        <v/>
      </c>
      <c r="K231" s="97">
        <v>763.0</v>
      </c>
      <c r="L231" s="49">
        <v>1.0</v>
      </c>
      <c r="M231" s="74">
        <v>6.0</v>
      </c>
      <c r="N231" s="49" t="s">
        <v>6396</v>
      </c>
      <c r="P231" s="22">
        <v>787.0</v>
      </c>
      <c r="Q231" s="75" t="s">
        <v>1426</v>
      </c>
      <c r="R231" s="22">
        <v>1.0</v>
      </c>
    </row>
    <row r="232">
      <c r="A232" s="70" t="s">
        <v>4447</v>
      </c>
      <c r="B232" s="68">
        <v>36.0</v>
      </c>
      <c r="C232" s="69">
        <v>1.0</v>
      </c>
      <c r="D232" s="69">
        <v>20.0</v>
      </c>
      <c r="E232" s="70" t="s">
        <v>4628</v>
      </c>
      <c r="F232" s="69">
        <v>137.0</v>
      </c>
      <c r="G232" s="69">
        <v>63.0</v>
      </c>
      <c r="H232" s="69">
        <v>32.0</v>
      </c>
      <c r="I232" s="99">
        <f t="shared" si="1"/>
        <v>38</v>
      </c>
      <c r="K232" s="97">
        <v>768.0</v>
      </c>
      <c r="L232" s="49">
        <v>1.0</v>
      </c>
      <c r="M232" s="74">
        <v>6.0</v>
      </c>
      <c r="N232" s="49" t="s">
        <v>6397</v>
      </c>
      <c r="P232" s="22">
        <v>801.0</v>
      </c>
      <c r="Q232" s="75" t="s">
        <v>1428</v>
      </c>
      <c r="R232" s="22">
        <v>1.0</v>
      </c>
    </row>
    <row r="233">
      <c r="A233" s="70" t="s">
        <v>4447</v>
      </c>
      <c r="B233" s="68">
        <v>38.0</v>
      </c>
      <c r="C233" s="69">
        <v>1.0</v>
      </c>
      <c r="D233" s="69">
        <v>10.0</v>
      </c>
      <c r="E233" s="70" t="s">
        <v>4629</v>
      </c>
      <c r="F233" s="69">
        <v>579.0</v>
      </c>
      <c r="G233" s="69">
        <v>513.0</v>
      </c>
      <c r="H233" s="69">
        <v>8.0</v>
      </c>
      <c r="I233" s="20" t="str">
        <f t="shared" si="1"/>
        <v/>
      </c>
      <c r="K233" s="97">
        <v>771.0</v>
      </c>
      <c r="L233" s="49">
        <v>1.0</v>
      </c>
      <c r="M233" s="74">
        <v>6.0</v>
      </c>
      <c r="N233" s="49" t="s">
        <v>6398</v>
      </c>
      <c r="P233" s="22">
        <v>803.0</v>
      </c>
      <c r="Q233" s="75" t="s">
        <v>1430</v>
      </c>
      <c r="R233" s="22">
        <v>1.0</v>
      </c>
    </row>
    <row r="234">
      <c r="A234" s="70" t="s">
        <v>4447</v>
      </c>
      <c r="B234" s="68">
        <v>38.0</v>
      </c>
      <c r="C234" s="69">
        <v>1.0</v>
      </c>
      <c r="D234" s="69">
        <v>11.0</v>
      </c>
      <c r="E234" s="70" t="s">
        <v>4630</v>
      </c>
      <c r="F234" s="69">
        <v>123.0</v>
      </c>
      <c r="G234" s="69">
        <v>108.0</v>
      </c>
      <c r="H234" s="69">
        <v>2.0</v>
      </c>
      <c r="I234" s="20" t="str">
        <f t="shared" si="1"/>
        <v/>
      </c>
      <c r="K234" s="97">
        <v>775.0</v>
      </c>
      <c r="L234" s="49">
        <v>1.0</v>
      </c>
      <c r="M234" s="74">
        <v>6.0</v>
      </c>
      <c r="N234" s="49" t="s">
        <v>282</v>
      </c>
      <c r="P234" s="22">
        <v>811.0</v>
      </c>
      <c r="Q234" s="75" t="s">
        <v>1432</v>
      </c>
      <c r="R234" s="22">
        <v>1.0</v>
      </c>
    </row>
    <row r="235">
      <c r="A235" s="70" t="s">
        <v>4447</v>
      </c>
      <c r="B235" s="68">
        <v>38.0</v>
      </c>
      <c r="C235" s="69">
        <v>1.0</v>
      </c>
      <c r="D235" s="69">
        <v>20.0</v>
      </c>
      <c r="E235" s="70" t="s">
        <v>4631</v>
      </c>
      <c r="F235" s="69">
        <v>144.0</v>
      </c>
      <c r="G235" s="69">
        <v>139.0</v>
      </c>
      <c r="H235" s="69">
        <v>2.0</v>
      </c>
      <c r="I235" s="20" t="str">
        <f t="shared" si="1"/>
        <v/>
      </c>
      <c r="K235" s="97">
        <v>777.0</v>
      </c>
      <c r="L235" s="49">
        <v>1.0</v>
      </c>
      <c r="M235" s="74">
        <v>6.0</v>
      </c>
      <c r="N235" s="49" t="s">
        <v>6399</v>
      </c>
      <c r="P235" s="22">
        <v>813.0</v>
      </c>
      <c r="Q235" s="75" t="s">
        <v>1434</v>
      </c>
      <c r="R235" s="22">
        <v>1.0</v>
      </c>
    </row>
    <row r="236">
      <c r="A236" s="70" t="s">
        <v>4447</v>
      </c>
      <c r="B236" s="68">
        <v>38.0</v>
      </c>
      <c r="C236" s="69">
        <v>1.0</v>
      </c>
      <c r="D236" s="69">
        <v>30.0</v>
      </c>
      <c r="E236" s="70" t="s">
        <v>4632</v>
      </c>
      <c r="F236" s="69">
        <v>320.0</v>
      </c>
      <c r="G236" s="69">
        <v>234.0</v>
      </c>
      <c r="H236" s="69">
        <v>12.0</v>
      </c>
      <c r="I236" s="20" t="str">
        <f t="shared" si="1"/>
        <v/>
      </c>
      <c r="K236" s="97">
        <v>786.0</v>
      </c>
      <c r="L236" s="49">
        <v>1.0</v>
      </c>
      <c r="M236" s="74">
        <v>6.0</v>
      </c>
      <c r="N236" s="49" t="s">
        <v>6400</v>
      </c>
      <c r="P236" s="22">
        <v>815.0</v>
      </c>
      <c r="Q236" s="75" t="s">
        <v>1436</v>
      </c>
      <c r="R236" s="22">
        <v>2.0</v>
      </c>
    </row>
    <row r="237">
      <c r="A237" s="70" t="s">
        <v>4447</v>
      </c>
      <c r="B237" s="68">
        <v>38.0</v>
      </c>
      <c r="C237" s="69">
        <v>1.0</v>
      </c>
      <c r="D237" s="69">
        <v>35.0</v>
      </c>
      <c r="E237" s="70" t="s">
        <v>4633</v>
      </c>
      <c r="F237" s="69">
        <v>75.0</v>
      </c>
      <c r="G237" s="69">
        <v>58.0</v>
      </c>
      <c r="H237" s="69">
        <v>2.0</v>
      </c>
      <c r="I237" s="20" t="str">
        <f t="shared" si="1"/>
        <v/>
      </c>
      <c r="K237" s="97">
        <v>787.0</v>
      </c>
      <c r="L237" s="49">
        <v>1.0</v>
      </c>
      <c r="M237" s="74">
        <v>6.0</v>
      </c>
      <c r="N237" s="49" t="s">
        <v>6401</v>
      </c>
      <c r="P237" s="22">
        <v>818.0</v>
      </c>
      <c r="Q237" s="75" t="s">
        <v>1438</v>
      </c>
      <c r="R237" s="22">
        <v>1.0</v>
      </c>
    </row>
    <row r="238">
      <c r="A238" s="70" t="s">
        <v>4447</v>
      </c>
      <c r="B238" s="68">
        <v>38.0</v>
      </c>
      <c r="C238" s="69">
        <v>1.0</v>
      </c>
      <c r="D238" s="69">
        <v>40.0</v>
      </c>
      <c r="E238" s="70" t="s">
        <v>1437</v>
      </c>
      <c r="F238" s="69">
        <v>269.0</v>
      </c>
      <c r="G238" s="69">
        <v>226.0</v>
      </c>
      <c r="H238" s="69">
        <v>11.0</v>
      </c>
      <c r="I238" s="20" t="str">
        <f t="shared" si="1"/>
        <v/>
      </c>
      <c r="K238" s="97">
        <v>801.0</v>
      </c>
      <c r="L238" s="49">
        <v>1.0</v>
      </c>
      <c r="M238" s="74">
        <v>6.0</v>
      </c>
      <c r="N238" s="49" t="s">
        <v>6402</v>
      </c>
      <c r="P238" s="22">
        <v>820.0</v>
      </c>
      <c r="Q238" s="75" t="s">
        <v>1440</v>
      </c>
      <c r="R238" s="22">
        <v>1.0</v>
      </c>
    </row>
    <row r="239">
      <c r="A239" s="70" t="s">
        <v>4447</v>
      </c>
      <c r="B239" s="68">
        <v>38.0</v>
      </c>
      <c r="C239" s="69">
        <v>1.0</v>
      </c>
      <c r="D239" s="69">
        <v>50.0</v>
      </c>
      <c r="E239" s="70" t="s">
        <v>4634</v>
      </c>
      <c r="F239" s="69">
        <v>15.0</v>
      </c>
      <c r="G239" s="69">
        <v>14.0</v>
      </c>
      <c r="H239" s="69">
        <v>1.0</v>
      </c>
      <c r="I239" s="20" t="str">
        <f t="shared" si="1"/>
        <v/>
      </c>
      <c r="K239" s="97">
        <v>803.0</v>
      </c>
      <c r="L239" s="49">
        <v>1.0</v>
      </c>
      <c r="M239" s="74">
        <v>6.0</v>
      </c>
      <c r="N239" s="49" t="s">
        <v>6403</v>
      </c>
      <c r="P239" s="22">
        <v>821.0</v>
      </c>
      <c r="Q239" s="75" t="s">
        <v>1442</v>
      </c>
      <c r="R239" s="22">
        <v>1.0</v>
      </c>
    </row>
    <row r="240">
      <c r="A240" s="70" t="s">
        <v>4447</v>
      </c>
      <c r="B240" s="68">
        <v>38.0</v>
      </c>
      <c r="C240" s="69">
        <v>1.0</v>
      </c>
      <c r="D240" s="69">
        <v>110.0</v>
      </c>
      <c r="E240" s="70" t="s">
        <v>4635</v>
      </c>
      <c r="F240" s="69">
        <v>1.0</v>
      </c>
      <c r="G240" s="69">
        <v>1.0</v>
      </c>
      <c r="H240" s="69">
        <v>0.0</v>
      </c>
      <c r="I240" s="99">
        <f t="shared" si="1"/>
        <v>47</v>
      </c>
      <c r="K240" s="97">
        <v>811.0</v>
      </c>
      <c r="L240" s="49">
        <v>1.0</v>
      </c>
      <c r="M240" s="74">
        <v>6.0</v>
      </c>
      <c r="N240" s="49" t="s">
        <v>6404</v>
      </c>
      <c r="P240" s="22">
        <v>829.0</v>
      </c>
      <c r="Q240" s="75" t="s">
        <v>1444</v>
      </c>
      <c r="R240" s="22">
        <v>1.0</v>
      </c>
    </row>
    <row r="241">
      <c r="A241" s="70" t="s">
        <v>4447</v>
      </c>
      <c r="B241" s="68">
        <v>47.0</v>
      </c>
      <c r="C241" s="69">
        <v>1.0</v>
      </c>
      <c r="D241" s="69">
        <v>1.0</v>
      </c>
      <c r="E241" s="70" t="s">
        <v>4636</v>
      </c>
      <c r="F241" s="69">
        <v>1423.0</v>
      </c>
      <c r="G241" s="69">
        <v>257.0</v>
      </c>
      <c r="H241" s="69">
        <v>101.0</v>
      </c>
      <c r="I241" s="20" t="str">
        <f t="shared" si="1"/>
        <v/>
      </c>
      <c r="K241" s="97">
        <v>813.0</v>
      </c>
      <c r="L241" s="49">
        <v>1.0</v>
      </c>
      <c r="M241" s="74">
        <v>5.0</v>
      </c>
      <c r="N241" s="49" t="s">
        <v>6405</v>
      </c>
      <c r="P241" s="22">
        <v>831.0</v>
      </c>
      <c r="Q241" s="75" t="s">
        <v>1446</v>
      </c>
      <c r="R241" s="22">
        <v>1.0</v>
      </c>
    </row>
    <row r="242">
      <c r="A242" s="70" t="s">
        <v>4447</v>
      </c>
      <c r="B242" s="68">
        <v>47.0</v>
      </c>
      <c r="C242" s="69">
        <v>1.0</v>
      </c>
      <c r="D242" s="69">
        <v>3.0</v>
      </c>
      <c r="E242" s="70" t="s">
        <v>4637</v>
      </c>
      <c r="F242" s="69">
        <v>908.0</v>
      </c>
      <c r="G242" s="69">
        <v>185.0</v>
      </c>
      <c r="H242" s="69">
        <v>49.0</v>
      </c>
      <c r="I242" s="20" t="str">
        <f t="shared" si="1"/>
        <v/>
      </c>
      <c r="K242" s="97">
        <v>815.0</v>
      </c>
      <c r="L242" s="49">
        <v>2.0</v>
      </c>
      <c r="M242" s="74">
        <v>6.0</v>
      </c>
      <c r="N242" s="49" t="s">
        <v>6406</v>
      </c>
      <c r="P242" s="22">
        <v>832.0</v>
      </c>
      <c r="Q242" s="75" t="s">
        <v>1448</v>
      </c>
      <c r="R242" s="22">
        <v>1.0</v>
      </c>
    </row>
    <row r="243">
      <c r="A243" s="70" t="s">
        <v>4447</v>
      </c>
      <c r="B243" s="68">
        <v>47.0</v>
      </c>
      <c r="C243" s="69">
        <v>1.0</v>
      </c>
      <c r="D243" s="69">
        <v>6.0</v>
      </c>
      <c r="E243" s="70" t="s">
        <v>4638</v>
      </c>
      <c r="F243" s="69">
        <v>383.0</v>
      </c>
      <c r="G243" s="69">
        <v>71.0</v>
      </c>
      <c r="H243" s="69">
        <v>27.0</v>
      </c>
      <c r="I243" s="20" t="str">
        <f t="shared" si="1"/>
        <v/>
      </c>
      <c r="K243" s="97">
        <v>818.0</v>
      </c>
      <c r="L243" s="49">
        <v>1.0</v>
      </c>
      <c r="M243" s="74">
        <v>6.0</v>
      </c>
      <c r="N243" s="49" t="s">
        <v>6407</v>
      </c>
      <c r="P243" s="22">
        <v>833.0</v>
      </c>
      <c r="Q243" s="75" t="s">
        <v>1450</v>
      </c>
      <c r="R243" s="22">
        <v>1.0</v>
      </c>
    </row>
    <row r="244">
      <c r="A244" s="70" t="s">
        <v>4447</v>
      </c>
      <c r="B244" s="68">
        <v>47.0</v>
      </c>
      <c r="C244" s="69">
        <v>1.0</v>
      </c>
      <c r="D244" s="69">
        <v>7.0</v>
      </c>
      <c r="E244" s="70" t="s">
        <v>4639</v>
      </c>
      <c r="F244" s="69">
        <v>702.0</v>
      </c>
      <c r="G244" s="69">
        <v>188.0</v>
      </c>
      <c r="H244" s="69">
        <v>72.0</v>
      </c>
      <c r="I244" s="20" t="str">
        <f t="shared" si="1"/>
        <v/>
      </c>
      <c r="K244" s="97">
        <v>820.0</v>
      </c>
      <c r="L244" s="49">
        <v>1.0</v>
      </c>
      <c r="M244" s="74">
        <v>6.0</v>
      </c>
      <c r="N244" s="49" t="s">
        <v>6408</v>
      </c>
      <c r="P244" s="22">
        <v>834.0</v>
      </c>
      <c r="Q244" s="75" t="s">
        <v>1452</v>
      </c>
      <c r="R244" s="22">
        <v>1.0</v>
      </c>
    </row>
    <row r="245">
      <c r="A245" s="70" t="s">
        <v>4447</v>
      </c>
      <c r="B245" s="68">
        <v>47.0</v>
      </c>
      <c r="C245" s="69">
        <v>1.0</v>
      </c>
      <c r="D245" s="69">
        <v>9.0</v>
      </c>
      <c r="E245" s="70" t="s">
        <v>4640</v>
      </c>
      <c r="F245" s="69">
        <v>1013.0</v>
      </c>
      <c r="G245" s="69">
        <v>201.0</v>
      </c>
      <c r="H245" s="69">
        <v>79.0</v>
      </c>
      <c r="I245" s="20" t="str">
        <f t="shared" si="1"/>
        <v/>
      </c>
      <c r="K245" s="97">
        <v>821.0</v>
      </c>
      <c r="L245" s="49">
        <v>1.0</v>
      </c>
      <c r="M245" s="74">
        <v>6.0</v>
      </c>
      <c r="N245" s="49" t="s">
        <v>6409</v>
      </c>
      <c r="P245" s="22">
        <v>836.0</v>
      </c>
      <c r="Q245" s="75" t="s">
        <v>1454</v>
      </c>
      <c r="R245" s="22">
        <v>1.0</v>
      </c>
    </row>
    <row r="246">
      <c r="A246" s="70" t="s">
        <v>4447</v>
      </c>
      <c r="B246" s="68">
        <v>47.0</v>
      </c>
      <c r="C246" s="69">
        <v>1.0</v>
      </c>
      <c r="D246" s="69">
        <v>140.0</v>
      </c>
      <c r="E246" s="70" t="s">
        <v>1453</v>
      </c>
      <c r="F246" s="69">
        <v>46.0</v>
      </c>
      <c r="G246" s="69">
        <v>12.0</v>
      </c>
      <c r="H246" s="69">
        <v>3.0</v>
      </c>
      <c r="I246" s="99">
        <f t="shared" si="1"/>
        <v>51</v>
      </c>
      <c r="K246" s="97">
        <v>829.0</v>
      </c>
      <c r="L246" s="49">
        <v>1.0</v>
      </c>
      <c r="M246" s="74">
        <v>5.0</v>
      </c>
      <c r="N246" s="49" t="s">
        <v>6410</v>
      </c>
      <c r="P246" s="22">
        <v>837.0</v>
      </c>
      <c r="Q246" s="75" t="s">
        <v>1456</v>
      </c>
      <c r="R246" s="22">
        <v>1.0</v>
      </c>
    </row>
    <row r="247">
      <c r="A247" s="70" t="s">
        <v>4447</v>
      </c>
      <c r="B247" s="68">
        <v>51.0</v>
      </c>
      <c r="C247" s="69">
        <v>1.0</v>
      </c>
      <c r="D247" s="69">
        <v>10.0</v>
      </c>
      <c r="E247" s="70" t="s">
        <v>4641</v>
      </c>
      <c r="F247" s="69">
        <v>606.0</v>
      </c>
      <c r="G247" s="69">
        <v>95.0</v>
      </c>
      <c r="H247" s="69">
        <v>48.0</v>
      </c>
      <c r="I247" s="20" t="str">
        <f t="shared" si="1"/>
        <v/>
      </c>
      <c r="K247" s="97">
        <v>831.0</v>
      </c>
      <c r="L247" s="49">
        <v>1.0</v>
      </c>
      <c r="M247" s="74">
        <v>3.0</v>
      </c>
      <c r="N247" s="49" t="s">
        <v>6411</v>
      </c>
      <c r="P247" s="22">
        <v>840.0</v>
      </c>
      <c r="Q247" s="75" t="s">
        <v>1458</v>
      </c>
      <c r="R247" s="22">
        <v>1.0</v>
      </c>
    </row>
    <row r="248">
      <c r="A248" s="70" t="s">
        <v>4447</v>
      </c>
      <c r="B248" s="68">
        <v>51.0</v>
      </c>
      <c r="C248" s="69">
        <v>1.0</v>
      </c>
      <c r="D248" s="69">
        <v>20.0</v>
      </c>
      <c r="E248" s="70" t="s">
        <v>4642</v>
      </c>
      <c r="F248" s="69">
        <v>621.0</v>
      </c>
      <c r="G248" s="69">
        <v>64.0</v>
      </c>
      <c r="H248" s="69">
        <v>36.0</v>
      </c>
      <c r="I248" s="20" t="str">
        <f t="shared" si="1"/>
        <v/>
      </c>
      <c r="K248" s="97">
        <v>832.0</v>
      </c>
      <c r="L248" s="49">
        <v>1.0</v>
      </c>
      <c r="M248" s="74">
        <v>3.0</v>
      </c>
      <c r="N248" s="49" t="s">
        <v>6412</v>
      </c>
      <c r="P248" s="22">
        <v>846.0</v>
      </c>
      <c r="Q248" s="75" t="s">
        <v>1460</v>
      </c>
      <c r="R248" s="22">
        <v>1.0</v>
      </c>
    </row>
    <row r="249">
      <c r="A249" s="70" t="s">
        <v>4447</v>
      </c>
      <c r="B249" s="68">
        <v>51.0</v>
      </c>
      <c r="C249" s="69">
        <v>1.0</v>
      </c>
      <c r="D249" s="69">
        <v>30.0</v>
      </c>
      <c r="E249" s="70" t="s">
        <v>4643</v>
      </c>
      <c r="F249" s="69">
        <v>718.0</v>
      </c>
      <c r="G249" s="69">
        <v>111.0</v>
      </c>
      <c r="H249" s="69">
        <v>60.0</v>
      </c>
      <c r="I249" s="99">
        <f t="shared" si="1"/>
        <v>75</v>
      </c>
      <c r="K249" s="97">
        <v>833.0</v>
      </c>
      <c r="L249" s="49">
        <v>1.0</v>
      </c>
      <c r="M249" s="74">
        <v>2.0</v>
      </c>
      <c r="N249" s="49" t="s">
        <v>6413</v>
      </c>
      <c r="P249" s="22">
        <v>850.0</v>
      </c>
      <c r="Q249" s="75" t="s">
        <v>1462</v>
      </c>
      <c r="R249" s="22">
        <v>1.0</v>
      </c>
    </row>
    <row r="250">
      <c r="A250" s="70" t="s">
        <v>4447</v>
      </c>
      <c r="B250" s="68">
        <v>75.0</v>
      </c>
      <c r="C250" s="69">
        <v>1.0</v>
      </c>
      <c r="D250" s="69">
        <v>10.0</v>
      </c>
      <c r="E250" s="70" t="s">
        <v>4644</v>
      </c>
      <c r="F250" s="69">
        <v>346.0</v>
      </c>
      <c r="G250" s="69">
        <v>31.0</v>
      </c>
      <c r="H250" s="69">
        <v>27.0</v>
      </c>
      <c r="I250" s="20" t="str">
        <f t="shared" si="1"/>
        <v/>
      </c>
      <c r="K250" s="97">
        <v>834.0</v>
      </c>
      <c r="L250" s="49">
        <v>1.0</v>
      </c>
      <c r="M250" s="74">
        <v>3.0</v>
      </c>
      <c r="N250" s="49" t="s">
        <v>6414</v>
      </c>
      <c r="P250" s="22">
        <v>852.0</v>
      </c>
      <c r="Q250" s="75" t="s">
        <v>1464</v>
      </c>
      <c r="R250" s="22">
        <v>1.0</v>
      </c>
    </row>
    <row r="251">
      <c r="A251" s="70" t="s">
        <v>4447</v>
      </c>
      <c r="B251" s="68">
        <v>75.0</v>
      </c>
      <c r="C251" s="69">
        <v>1.0</v>
      </c>
      <c r="D251" s="69">
        <v>20.0</v>
      </c>
      <c r="E251" s="70" t="s">
        <v>4645</v>
      </c>
      <c r="F251" s="69">
        <v>363.0</v>
      </c>
      <c r="G251" s="69">
        <v>29.0</v>
      </c>
      <c r="H251" s="69">
        <v>23.0</v>
      </c>
      <c r="I251" s="99">
        <f t="shared" si="1"/>
        <v>77</v>
      </c>
      <c r="K251" s="97">
        <v>836.0</v>
      </c>
      <c r="L251" s="49">
        <v>1.0</v>
      </c>
      <c r="M251" s="74">
        <v>6.0</v>
      </c>
      <c r="N251" s="49" t="s">
        <v>6415</v>
      </c>
      <c r="P251" s="22">
        <v>857.0</v>
      </c>
      <c r="Q251" s="75" t="s">
        <v>1466</v>
      </c>
      <c r="R251" s="22">
        <v>1.0</v>
      </c>
    </row>
    <row r="252">
      <c r="A252" s="70" t="s">
        <v>4447</v>
      </c>
      <c r="B252" s="68">
        <v>77.0</v>
      </c>
      <c r="C252" s="69">
        <v>1.0</v>
      </c>
      <c r="D252" s="69">
        <v>10.0</v>
      </c>
      <c r="E252" s="70" t="s">
        <v>4646</v>
      </c>
      <c r="F252" s="69">
        <v>390.0</v>
      </c>
      <c r="G252" s="69">
        <v>147.0</v>
      </c>
      <c r="H252" s="69">
        <v>27.0</v>
      </c>
      <c r="I252" s="20" t="str">
        <f t="shared" si="1"/>
        <v/>
      </c>
      <c r="K252" s="97">
        <v>837.0</v>
      </c>
      <c r="L252" s="49">
        <v>1.0</v>
      </c>
      <c r="M252" s="74">
        <v>6.0</v>
      </c>
      <c r="N252" s="49" t="s">
        <v>6416</v>
      </c>
      <c r="P252" s="22">
        <v>858.0</v>
      </c>
      <c r="Q252" s="75" t="s">
        <v>1468</v>
      </c>
      <c r="R252" s="22">
        <v>1.0</v>
      </c>
    </row>
    <row r="253">
      <c r="A253" s="70" t="s">
        <v>4447</v>
      </c>
      <c r="B253" s="68">
        <v>77.0</v>
      </c>
      <c r="C253" s="69">
        <v>1.0</v>
      </c>
      <c r="D253" s="69">
        <v>20.0</v>
      </c>
      <c r="E253" s="70" t="s">
        <v>4647</v>
      </c>
      <c r="F253" s="69">
        <v>506.0</v>
      </c>
      <c r="G253" s="69">
        <v>119.0</v>
      </c>
      <c r="H253" s="69">
        <v>11.0</v>
      </c>
      <c r="I253" s="20" t="str">
        <f t="shared" si="1"/>
        <v/>
      </c>
      <c r="K253" s="97">
        <v>840.0</v>
      </c>
      <c r="L253" s="49">
        <v>1.0</v>
      </c>
      <c r="M253" s="74">
        <v>5.0</v>
      </c>
      <c r="N253" s="49" t="s">
        <v>6417</v>
      </c>
      <c r="P253" s="22">
        <v>861.0</v>
      </c>
      <c r="Q253" s="75" t="s">
        <v>1469</v>
      </c>
      <c r="R253" s="22">
        <v>1.0</v>
      </c>
    </row>
    <row r="254">
      <c r="A254" s="70" t="s">
        <v>4447</v>
      </c>
      <c r="B254" s="68">
        <v>77.0</v>
      </c>
      <c r="C254" s="69">
        <v>1.0</v>
      </c>
      <c r="D254" s="69">
        <v>30.0</v>
      </c>
      <c r="E254" s="70" t="s">
        <v>4472</v>
      </c>
      <c r="F254" s="69">
        <v>228.0</v>
      </c>
      <c r="G254" s="69">
        <v>60.0</v>
      </c>
      <c r="H254" s="69">
        <v>4.0</v>
      </c>
      <c r="I254" s="20" t="str">
        <f t="shared" si="1"/>
        <v/>
      </c>
      <c r="K254" s="97">
        <v>846.0</v>
      </c>
      <c r="L254" s="49">
        <v>1.0</v>
      </c>
      <c r="M254" s="74">
        <v>6.0</v>
      </c>
      <c r="N254" s="49" t="s">
        <v>6418</v>
      </c>
      <c r="P254" s="22">
        <v>876.0</v>
      </c>
      <c r="Q254" s="75" t="s">
        <v>1470</v>
      </c>
      <c r="R254" s="22">
        <v>1.0</v>
      </c>
    </row>
    <row r="255">
      <c r="A255" s="70" t="s">
        <v>4447</v>
      </c>
      <c r="B255" s="68">
        <v>77.0</v>
      </c>
      <c r="C255" s="69">
        <v>1.0</v>
      </c>
      <c r="D255" s="69">
        <v>40.0</v>
      </c>
      <c r="E255" s="70" t="s">
        <v>4548</v>
      </c>
      <c r="F255" s="69">
        <v>460.0</v>
      </c>
      <c r="G255" s="69">
        <v>117.0</v>
      </c>
      <c r="H255" s="69">
        <v>21.0</v>
      </c>
      <c r="I255" s="20" t="str">
        <f t="shared" si="1"/>
        <v/>
      </c>
      <c r="K255" s="97">
        <v>850.0</v>
      </c>
      <c r="L255" s="49">
        <v>1.0</v>
      </c>
      <c r="M255" s="74">
        <v>6.0</v>
      </c>
      <c r="N255" s="49" t="s">
        <v>6419</v>
      </c>
      <c r="P255" s="22">
        <v>877.0</v>
      </c>
      <c r="Q255" s="75" t="s">
        <v>884</v>
      </c>
      <c r="R255" s="22">
        <v>1.0</v>
      </c>
    </row>
    <row r="256">
      <c r="A256" s="70" t="s">
        <v>4447</v>
      </c>
      <c r="B256" s="68">
        <v>77.0</v>
      </c>
      <c r="C256" s="69">
        <v>1.0</v>
      </c>
      <c r="D256" s="69">
        <v>50.0</v>
      </c>
      <c r="E256" s="70" t="s">
        <v>4609</v>
      </c>
      <c r="F256" s="69">
        <v>353.0</v>
      </c>
      <c r="G256" s="69">
        <v>103.0</v>
      </c>
      <c r="H256" s="69">
        <v>15.0</v>
      </c>
      <c r="I256" s="20" t="str">
        <f t="shared" si="1"/>
        <v/>
      </c>
      <c r="K256" s="97">
        <v>852.0</v>
      </c>
      <c r="L256" s="49">
        <v>1.0</v>
      </c>
      <c r="M256" s="74">
        <v>6.0</v>
      </c>
      <c r="N256" s="49" t="s">
        <v>6420</v>
      </c>
      <c r="P256" s="22">
        <v>879.0</v>
      </c>
      <c r="Q256" s="75" t="s">
        <v>1472</v>
      </c>
      <c r="R256" s="22">
        <v>1.0</v>
      </c>
    </row>
    <row r="257">
      <c r="A257" s="70" t="s">
        <v>4447</v>
      </c>
      <c r="B257" s="68">
        <v>77.0</v>
      </c>
      <c r="C257" s="69">
        <v>1.0</v>
      </c>
      <c r="D257" s="69">
        <v>60.0</v>
      </c>
      <c r="E257" s="70" t="s">
        <v>4648</v>
      </c>
      <c r="F257" s="69">
        <v>221.0</v>
      </c>
      <c r="G257" s="69">
        <v>13.0</v>
      </c>
      <c r="H257" s="69">
        <v>12.0</v>
      </c>
      <c r="I257" s="20" t="str">
        <f t="shared" si="1"/>
        <v/>
      </c>
      <c r="K257" s="97">
        <v>857.0</v>
      </c>
      <c r="L257" s="49">
        <v>1.0</v>
      </c>
      <c r="M257" s="74">
        <v>6.0</v>
      </c>
      <c r="N257" s="49" t="s">
        <v>6421</v>
      </c>
      <c r="P257" s="22">
        <v>881.0</v>
      </c>
      <c r="Q257" s="75" t="s">
        <v>1474</v>
      </c>
      <c r="R257" s="22">
        <v>1.0</v>
      </c>
    </row>
    <row r="258">
      <c r="A258" s="70" t="s">
        <v>4447</v>
      </c>
      <c r="B258" s="68">
        <v>77.0</v>
      </c>
      <c r="C258" s="69">
        <v>1.0</v>
      </c>
      <c r="D258" s="69">
        <v>70.0</v>
      </c>
      <c r="E258" s="70" t="s">
        <v>1473</v>
      </c>
      <c r="F258" s="69">
        <v>462.0</v>
      </c>
      <c r="G258" s="69">
        <v>195.0</v>
      </c>
      <c r="H258" s="69">
        <v>20.0</v>
      </c>
      <c r="I258" s="20" t="str">
        <f t="shared" si="1"/>
        <v/>
      </c>
      <c r="K258" s="97">
        <v>858.0</v>
      </c>
      <c r="L258" s="49">
        <v>1.0</v>
      </c>
      <c r="M258" s="74">
        <v>6.0</v>
      </c>
      <c r="N258" s="49" t="s">
        <v>6422</v>
      </c>
      <c r="P258" s="22">
        <v>882.0</v>
      </c>
      <c r="Q258" s="75" t="s">
        <v>1476</v>
      </c>
      <c r="R258" s="22">
        <v>1.0</v>
      </c>
    </row>
    <row r="259">
      <c r="A259" s="70" t="s">
        <v>4447</v>
      </c>
      <c r="B259" s="68">
        <v>77.0</v>
      </c>
      <c r="C259" s="69">
        <v>1.0</v>
      </c>
      <c r="D259" s="69">
        <v>80.0</v>
      </c>
      <c r="E259" s="70" t="s">
        <v>4649</v>
      </c>
      <c r="F259" s="69">
        <v>422.0</v>
      </c>
      <c r="G259" s="69">
        <v>149.0</v>
      </c>
      <c r="H259" s="69">
        <v>14.0</v>
      </c>
      <c r="I259" s="20" t="str">
        <f t="shared" si="1"/>
        <v/>
      </c>
      <c r="K259" s="97">
        <v>861.0</v>
      </c>
      <c r="L259" s="49">
        <v>1.0</v>
      </c>
      <c r="M259" s="74">
        <v>4.0</v>
      </c>
      <c r="N259" s="49" t="s">
        <v>6423</v>
      </c>
      <c r="P259" s="22">
        <v>883.0</v>
      </c>
      <c r="Q259" s="75" t="s">
        <v>1477</v>
      </c>
      <c r="R259" s="22">
        <v>1.0</v>
      </c>
    </row>
    <row r="260">
      <c r="A260" s="70" t="s">
        <v>4447</v>
      </c>
      <c r="B260" s="68">
        <v>77.0</v>
      </c>
      <c r="C260" s="69">
        <v>1.0</v>
      </c>
      <c r="D260" s="69">
        <v>90.0</v>
      </c>
      <c r="E260" s="70" t="s">
        <v>4540</v>
      </c>
      <c r="F260" s="69">
        <v>411.0</v>
      </c>
      <c r="G260" s="69">
        <v>152.0</v>
      </c>
      <c r="H260" s="69">
        <v>19.0</v>
      </c>
      <c r="I260" s="20" t="str">
        <f t="shared" si="1"/>
        <v/>
      </c>
      <c r="K260" s="97">
        <v>876.0</v>
      </c>
      <c r="L260" s="49">
        <v>1.0</v>
      </c>
      <c r="M260" s="74">
        <v>5.0</v>
      </c>
      <c r="N260" s="49" t="s">
        <v>6424</v>
      </c>
      <c r="P260" s="22">
        <v>885.0</v>
      </c>
      <c r="Q260" s="75" t="s">
        <v>1479</v>
      </c>
      <c r="R260" s="22">
        <v>1.0</v>
      </c>
    </row>
    <row r="261">
      <c r="A261" s="70" t="s">
        <v>4447</v>
      </c>
      <c r="B261" s="68">
        <v>77.0</v>
      </c>
      <c r="C261" s="69">
        <v>1.0</v>
      </c>
      <c r="D261" s="69">
        <v>130.0</v>
      </c>
      <c r="E261" s="70" t="s">
        <v>4650</v>
      </c>
      <c r="F261" s="69">
        <v>1243.0</v>
      </c>
      <c r="G261" s="69">
        <v>223.0</v>
      </c>
      <c r="H261" s="69">
        <v>36.0</v>
      </c>
      <c r="I261" s="20" t="str">
        <f t="shared" si="1"/>
        <v/>
      </c>
      <c r="K261" s="97">
        <v>877.0</v>
      </c>
      <c r="L261" s="49">
        <v>1.0</v>
      </c>
      <c r="M261" s="74">
        <v>4.0</v>
      </c>
      <c r="N261" s="49" t="s">
        <v>6425</v>
      </c>
      <c r="P261" s="22">
        <v>891.0</v>
      </c>
      <c r="Q261" s="75" t="s">
        <v>1481</v>
      </c>
      <c r="R261" s="22">
        <v>1.0</v>
      </c>
    </row>
    <row r="262">
      <c r="A262" s="70" t="s">
        <v>4447</v>
      </c>
      <c r="B262" s="68">
        <v>77.0</v>
      </c>
      <c r="C262" s="69">
        <v>1.0</v>
      </c>
      <c r="D262" s="69">
        <v>150.0</v>
      </c>
      <c r="E262" s="70" t="s">
        <v>4651</v>
      </c>
      <c r="F262" s="69">
        <v>381.0</v>
      </c>
      <c r="G262" s="69">
        <v>67.0</v>
      </c>
      <c r="H262" s="69">
        <v>12.0</v>
      </c>
      <c r="I262" s="20" t="str">
        <f t="shared" si="1"/>
        <v/>
      </c>
      <c r="K262" s="97">
        <v>879.0</v>
      </c>
      <c r="L262" s="49">
        <v>1.0</v>
      </c>
      <c r="M262" s="74">
        <v>4.0</v>
      </c>
      <c r="N262" s="49" t="s">
        <v>6426</v>
      </c>
      <c r="P262" s="22">
        <v>911.0</v>
      </c>
      <c r="Q262" s="75" t="s">
        <v>1483</v>
      </c>
      <c r="R262" s="22">
        <v>1.0</v>
      </c>
    </row>
    <row r="263">
      <c r="A263" s="70" t="s">
        <v>4447</v>
      </c>
      <c r="B263" s="68">
        <v>77.0</v>
      </c>
      <c r="C263" s="69">
        <v>1.0</v>
      </c>
      <c r="D263" s="69">
        <v>160.0</v>
      </c>
      <c r="E263" s="70" t="s">
        <v>4652</v>
      </c>
      <c r="F263" s="69">
        <v>1205.0</v>
      </c>
      <c r="G263" s="69">
        <v>301.0</v>
      </c>
      <c r="H263" s="69">
        <v>59.0</v>
      </c>
      <c r="I263" s="20" t="str">
        <f t="shared" si="1"/>
        <v/>
      </c>
      <c r="K263" s="97">
        <v>881.0</v>
      </c>
      <c r="L263" s="49">
        <v>1.0</v>
      </c>
      <c r="M263" s="74">
        <v>5.0</v>
      </c>
      <c r="N263" s="49" t="s">
        <v>6427</v>
      </c>
      <c r="P263" s="22">
        <v>912.0</v>
      </c>
      <c r="Q263" s="75" t="s">
        <v>1485</v>
      </c>
      <c r="R263" s="22">
        <v>1.0</v>
      </c>
    </row>
    <row r="264">
      <c r="A264" s="70" t="s">
        <v>4447</v>
      </c>
      <c r="B264" s="68">
        <v>77.0</v>
      </c>
      <c r="C264" s="69">
        <v>1.0</v>
      </c>
      <c r="D264" s="69">
        <v>170.0</v>
      </c>
      <c r="E264" s="70" t="s">
        <v>4653</v>
      </c>
      <c r="F264" s="69">
        <v>244.0</v>
      </c>
      <c r="G264" s="69">
        <v>90.0</v>
      </c>
      <c r="H264" s="69">
        <v>6.0</v>
      </c>
      <c r="I264" s="20" t="str">
        <f t="shared" si="1"/>
        <v/>
      </c>
      <c r="K264" s="97">
        <v>882.0</v>
      </c>
      <c r="L264" s="49">
        <v>1.0</v>
      </c>
      <c r="M264" s="74">
        <v>4.0</v>
      </c>
      <c r="N264" s="49" t="s">
        <v>6428</v>
      </c>
      <c r="P264" s="22">
        <v>914.0</v>
      </c>
      <c r="Q264" s="75" t="s">
        <v>1487</v>
      </c>
      <c r="R264" s="22">
        <v>1.0</v>
      </c>
    </row>
    <row r="265">
      <c r="A265" s="70" t="s">
        <v>4447</v>
      </c>
      <c r="B265" s="68">
        <v>77.0</v>
      </c>
      <c r="C265" s="69">
        <v>1.0</v>
      </c>
      <c r="D265" s="69">
        <v>190.0</v>
      </c>
      <c r="E265" s="70" t="s">
        <v>1486</v>
      </c>
      <c r="F265" s="69">
        <v>933.0</v>
      </c>
      <c r="G265" s="69">
        <v>195.0</v>
      </c>
      <c r="H265" s="69">
        <v>45.0</v>
      </c>
      <c r="I265" s="20" t="str">
        <f t="shared" si="1"/>
        <v/>
      </c>
      <c r="K265" s="97">
        <v>883.0</v>
      </c>
      <c r="L265" s="49">
        <v>1.0</v>
      </c>
      <c r="M265" s="74">
        <v>5.0</v>
      </c>
      <c r="N265" s="49" t="s">
        <v>6429</v>
      </c>
      <c r="P265" s="22">
        <v>915.0</v>
      </c>
      <c r="Q265" s="75" t="s">
        <v>318</v>
      </c>
      <c r="R265" s="22">
        <v>1.0</v>
      </c>
    </row>
    <row r="266">
      <c r="A266" s="70" t="s">
        <v>4447</v>
      </c>
      <c r="B266" s="68">
        <v>77.0</v>
      </c>
      <c r="C266" s="69">
        <v>1.0</v>
      </c>
      <c r="D266" s="69">
        <v>200.0</v>
      </c>
      <c r="E266" s="70" t="s">
        <v>1488</v>
      </c>
      <c r="F266" s="69">
        <v>1090.0</v>
      </c>
      <c r="G266" s="69">
        <v>330.0</v>
      </c>
      <c r="H266" s="69">
        <v>60.0</v>
      </c>
      <c r="I266" s="20" t="str">
        <f t="shared" si="1"/>
        <v/>
      </c>
      <c r="K266" s="97">
        <v>885.0</v>
      </c>
      <c r="L266" s="49">
        <v>1.0</v>
      </c>
      <c r="M266" s="74">
        <v>4.0</v>
      </c>
      <c r="N266" s="49" t="s">
        <v>6430</v>
      </c>
      <c r="P266" s="22">
        <v>916.0</v>
      </c>
      <c r="Q266" s="75" t="s">
        <v>1490</v>
      </c>
      <c r="R266" s="22">
        <v>1.0</v>
      </c>
    </row>
    <row r="267">
      <c r="A267" s="70" t="s">
        <v>4447</v>
      </c>
      <c r="B267" s="68">
        <v>77.0</v>
      </c>
      <c r="C267" s="69">
        <v>1.0</v>
      </c>
      <c r="D267" s="69">
        <v>220.0</v>
      </c>
      <c r="E267" s="70" t="s">
        <v>1489</v>
      </c>
      <c r="F267" s="69">
        <v>84.0</v>
      </c>
      <c r="G267" s="69">
        <v>47.0</v>
      </c>
      <c r="H267" s="69">
        <v>8.0</v>
      </c>
      <c r="I267" s="20" t="str">
        <f t="shared" si="1"/>
        <v/>
      </c>
      <c r="K267" s="97">
        <v>891.0</v>
      </c>
      <c r="L267" s="49">
        <v>1.0</v>
      </c>
      <c r="M267" s="74">
        <v>6.0</v>
      </c>
      <c r="N267" s="49" t="s">
        <v>6431</v>
      </c>
      <c r="P267" s="22">
        <v>917.0</v>
      </c>
      <c r="Q267" s="75" t="s">
        <v>320</v>
      </c>
      <c r="R267" s="22">
        <v>1.0</v>
      </c>
    </row>
    <row r="268">
      <c r="A268" s="70" t="s">
        <v>4447</v>
      </c>
      <c r="B268" s="68">
        <v>77.0</v>
      </c>
      <c r="C268" s="69">
        <v>1.0</v>
      </c>
      <c r="D268" s="69">
        <v>250.0</v>
      </c>
      <c r="E268" s="70" t="s">
        <v>1491</v>
      </c>
      <c r="F268" s="69">
        <v>2.0</v>
      </c>
      <c r="G268" s="69">
        <v>1.0</v>
      </c>
      <c r="H268" s="69">
        <v>0.0</v>
      </c>
      <c r="I268" s="20" t="str">
        <f t="shared" si="1"/>
        <v/>
      </c>
      <c r="K268" s="97">
        <v>911.0</v>
      </c>
      <c r="L268" s="49">
        <v>1.0</v>
      </c>
      <c r="M268" s="74">
        <v>4.0</v>
      </c>
      <c r="N268" s="49" t="s">
        <v>6432</v>
      </c>
      <c r="P268" s="22">
        <v>926.0</v>
      </c>
      <c r="Q268" s="75" t="s">
        <v>321</v>
      </c>
      <c r="R268" s="22">
        <v>1.0</v>
      </c>
    </row>
    <row r="269">
      <c r="A269" s="70" t="s">
        <v>4447</v>
      </c>
      <c r="B269" s="68">
        <v>77.0</v>
      </c>
      <c r="C269" s="69">
        <v>1.0</v>
      </c>
      <c r="D269" s="69">
        <v>260.0</v>
      </c>
      <c r="E269" s="70" t="s">
        <v>4654</v>
      </c>
      <c r="F269" s="69">
        <v>6.0</v>
      </c>
      <c r="G269" s="69">
        <v>3.0</v>
      </c>
      <c r="H269" s="69">
        <v>0.0</v>
      </c>
      <c r="I269" s="20" t="str">
        <f t="shared" si="1"/>
        <v/>
      </c>
      <c r="K269" s="97">
        <v>912.0</v>
      </c>
      <c r="L269" s="49">
        <v>1.0</v>
      </c>
      <c r="M269" s="74">
        <v>5.0</v>
      </c>
      <c r="N269" s="49" t="s">
        <v>6433</v>
      </c>
      <c r="P269" s="22">
        <v>935.0</v>
      </c>
      <c r="Q269" s="75" t="s">
        <v>322</v>
      </c>
      <c r="R269" s="22">
        <v>1.0</v>
      </c>
    </row>
    <row r="270">
      <c r="A270" s="70" t="s">
        <v>4447</v>
      </c>
      <c r="B270" s="68">
        <v>77.0</v>
      </c>
      <c r="C270" s="69">
        <v>1.0</v>
      </c>
      <c r="D270" s="69">
        <v>370.0</v>
      </c>
      <c r="E270" s="70" t="s">
        <v>4655</v>
      </c>
      <c r="F270" s="69">
        <v>41.0</v>
      </c>
      <c r="G270" s="69">
        <v>26.0</v>
      </c>
      <c r="H270" s="69">
        <v>1.0</v>
      </c>
      <c r="I270" s="20" t="str">
        <f t="shared" si="1"/>
        <v/>
      </c>
      <c r="K270" s="97">
        <v>914.0</v>
      </c>
      <c r="L270" s="49">
        <v>1.0</v>
      </c>
      <c r="M270" s="74">
        <v>6.0</v>
      </c>
      <c r="N270" s="49" t="s">
        <v>6434</v>
      </c>
      <c r="P270" s="22">
        <v>938.0</v>
      </c>
      <c r="Q270" s="75" t="s">
        <v>1497</v>
      </c>
      <c r="R270" s="22">
        <v>1.0</v>
      </c>
    </row>
    <row r="271">
      <c r="A271" s="70" t="s">
        <v>4447</v>
      </c>
      <c r="B271" s="68">
        <v>77.0</v>
      </c>
      <c r="C271" s="69">
        <v>1.0</v>
      </c>
      <c r="D271" s="69">
        <v>375.0</v>
      </c>
      <c r="E271" s="70" t="s">
        <v>1495</v>
      </c>
      <c r="F271" s="69">
        <v>11.0</v>
      </c>
      <c r="G271" s="69">
        <v>2.0</v>
      </c>
      <c r="H271" s="69">
        <v>0.0</v>
      </c>
      <c r="I271" s="99">
        <f t="shared" si="1"/>
        <v>81</v>
      </c>
      <c r="K271" s="97">
        <v>2071.0</v>
      </c>
      <c r="L271" s="49">
        <v>1.0</v>
      </c>
      <c r="M271" s="74">
        <v>6.0</v>
      </c>
      <c r="N271" s="49" t="s">
        <v>335</v>
      </c>
      <c r="P271" s="22">
        <v>957.0</v>
      </c>
      <c r="Q271" s="75" t="s">
        <v>1499</v>
      </c>
      <c r="R271" s="22">
        <v>1.0</v>
      </c>
    </row>
    <row r="272">
      <c r="A272" s="70" t="s">
        <v>4447</v>
      </c>
      <c r="B272" s="68">
        <v>81.0</v>
      </c>
      <c r="C272" s="69">
        <v>1.0</v>
      </c>
      <c r="D272" s="69">
        <v>10.0</v>
      </c>
      <c r="E272" s="70" t="s">
        <v>4656</v>
      </c>
      <c r="F272" s="69">
        <v>57.0</v>
      </c>
      <c r="G272" s="69">
        <v>14.0</v>
      </c>
      <c r="H272" s="69">
        <v>13.0</v>
      </c>
      <c r="I272" s="20" t="str">
        <f t="shared" si="1"/>
        <v/>
      </c>
      <c r="K272" s="97">
        <v>2125.0</v>
      </c>
      <c r="L272" s="49">
        <v>1.0</v>
      </c>
      <c r="M272" s="74">
        <v>5.0</v>
      </c>
      <c r="N272" s="49" t="s">
        <v>6435</v>
      </c>
      <c r="P272" s="22">
        <v>966.0</v>
      </c>
      <c r="Q272" s="75" t="s">
        <v>324</v>
      </c>
      <c r="R272" s="22">
        <v>1.0</v>
      </c>
    </row>
    <row r="273">
      <c r="A273" s="70" t="s">
        <v>4447</v>
      </c>
      <c r="B273" s="68">
        <v>81.0</v>
      </c>
      <c r="C273" s="69">
        <v>1.0</v>
      </c>
      <c r="D273" s="69">
        <v>20.0</v>
      </c>
      <c r="E273" s="70" t="s">
        <v>4657</v>
      </c>
      <c r="F273" s="69">
        <v>79.0</v>
      </c>
      <c r="G273" s="69">
        <v>17.0</v>
      </c>
      <c r="H273" s="69">
        <v>23.0</v>
      </c>
      <c r="I273" s="99">
        <f t="shared" si="1"/>
        <v>84</v>
      </c>
      <c r="K273" s="97">
        <v>2134.0</v>
      </c>
      <c r="L273" s="49">
        <v>1.0</v>
      </c>
      <c r="M273" s="74">
        <v>6.0</v>
      </c>
      <c r="N273" s="49" t="s">
        <v>6436</v>
      </c>
      <c r="P273" s="22">
        <v>991.0</v>
      </c>
      <c r="Q273" s="75" t="s">
        <v>1502</v>
      </c>
      <c r="R273" s="22">
        <v>1.0</v>
      </c>
    </row>
    <row r="274">
      <c r="A274" s="70" t="s">
        <v>4447</v>
      </c>
      <c r="B274" s="68">
        <v>84.0</v>
      </c>
      <c r="C274" s="69">
        <v>1.0</v>
      </c>
      <c r="D274" s="69">
        <v>10.0</v>
      </c>
      <c r="E274" s="70" t="s">
        <v>4658</v>
      </c>
      <c r="F274" s="69">
        <v>323.0</v>
      </c>
      <c r="G274" s="69">
        <v>90.0</v>
      </c>
      <c r="H274" s="69">
        <v>41.0</v>
      </c>
      <c r="I274" s="20" t="str">
        <f t="shared" si="1"/>
        <v/>
      </c>
      <c r="K274" s="97">
        <v>2135.0</v>
      </c>
      <c r="L274" s="49">
        <v>1.0</v>
      </c>
      <c r="M274" s="74">
        <v>5.0</v>
      </c>
      <c r="N274" s="49" t="s">
        <v>6437</v>
      </c>
      <c r="P274" s="22">
        <v>993.0</v>
      </c>
      <c r="Q274" s="75" t="s">
        <v>1504</v>
      </c>
      <c r="R274" s="22">
        <v>1.0</v>
      </c>
    </row>
    <row r="275">
      <c r="A275" s="70" t="s">
        <v>4447</v>
      </c>
      <c r="B275" s="68">
        <v>84.0</v>
      </c>
      <c r="C275" s="69">
        <v>1.0</v>
      </c>
      <c r="D275" s="69">
        <v>20.0</v>
      </c>
      <c r="E275" s="70" t="s">
        <v>4659</v>
      </c>
      <c r="F275" s="69">
        <v>253.0</v>
      </c>
      <c r="G275" s="69">
        <v>53.0</v>
      </c>
      <c r="H275" s="69">
        <v>28.0</v>
      </c>
      <c r="I275" s="99">
        <f t="shared" si="1"/>
        <v>85</v>
      </c>
      <c r="K275" s="97">
        <v>2137.0</v>
      </c>
      <c r="L275" s="49">
        <v>1.0</v>
      </c>
      <c r="M275" s="74">
        <v>6.0</v>
      </c>
      <c r="N275" s="49" t="s">
        <v>6438</v>
      </c>
      <c r="P275" s="22">
        <v>998.0</v>
      </c>
      <c r="Q275" s="75" t="s">
        <v>326</v>
      </c>
      <c r="R275" s="22">
        <v>1.0</v>
      </c>
    </row>
    <row r="276">
      <c r="A276" s="70" t="s">
        <v>4447</v>
      </c>
      <c r="B276" s="68">
        <v>85.0</v>
      </c>
      <c r="C276" s="69">
        <v>1.0</v>
      </c>
      <c r="D276" s="69">
        <v>1.0</v>
      </c>
      <c r="E276" s="70" t="s">
        <v>4660</v>
      </c>
      <c r="F276" s="69">
        <v>271.0</v>
      </c>
      <c r="G276" s="69">
        <v>60.0</v>
      </c>
      <c r="H276" s="69">
        <v>51.0</v>
      </c>
      <c r="I276" s="20" t="str">
        <f t="shared" si="1"/>
        <v/>
      </c>
      <c r="K276" s="97">
        <v>2142.0</v>
      </c>
      <c r="L276" s="49">
        <v>1.0</v>
      </c>
      <c r="M276" s="74">
        <v>5.0</v>
      </c>
      <c r="N276" s="49" t="s">
        <v>6439</v>
      </c>
      <c r="P276" s="22">
        <v>1000.0</v>
      </c>
      <c r="Q276" s="75" t="s">
        <v>1506</v>
      </c>
      <c r="R276" s="22">
        <v>1.0</v>
      </c>
    </row>
    <row r="277">
      <c r="A277" s="70" t="s">
        <v>4447</v>
      </c>
      <c r="B277" s="68">
        <v>85.0</v>
      </c>
      <c r="C277" s="69">
        <v>1.0</v>
      </c>
      <c r="D277" s="69">
        <v>2.0</v>
      </c>
      <c r="E277" s="70" t="s">
        <v>4661</v>
      </c>
      <c r="F277" s="69">
        <v>298.0</v>
      </c>
      <c r="G277" s="69">
        <v>78.0</v>
      </c>
      <c r="H277" s="69">
        <v>74.0</v>
      </c>
      <c r="I277" s="99">
        <f t="shared" si="1"/>
        <v>88</v>
      </c>
      <c r="K277" s="97">
        <v>2143.0</v>
      </c>
      <c r="L277" s="49">
        <v>1.0</v>
      </c>
      <c r="M277" s="74">
        <v>6.0</v>
      </c>
      <c r="N277" s="49" t="s">
        <v>341</v>
      </c>
      <c r="P277" s="22">
        <v>1001.0</v>
      </c>
      <c r="Q277" s="75" t="s">
        <v>1507</v>
      </c>
      <c r="R277" s="22">
        <v>1.0</v>
      </c>
    </row>
    <row r="278">
      <c r="A278" s="70" t="s">
        <v>4447</v>
      </c>
      <c r="B278" s="68">
        <v>88.0</v>
      </c>
      <c r="C278" s="69">
        <v>1.0</v>
      </c>
      <c r="D278" s="69">
        <v>20.0</v>
      </c>
      <c r="E278" s="70" t="s">
        <v>4472</v>
      </c>
      <c r="F278" s="69">
        <v>602.0</v>
      </c>
      <c r="G278" s="69">
        <v>131.0</v>
      </c>
      <c r="H278" s="69">
        <v>57.0</v>
      </c>
      <c r="I278" s="20" t="str">
        <f t="shared" si="1"/>
        <v/>
      </c>
      <c r="K278" s="97">
        <v>2144.0</v>
      </c>
      <c r="L278" s="49">
        <v>1.0</v>
      </c>
      <c r="M278" s="74">
        <v>4.0</v>
      </c>
      <c r="N278" s="49" t="s">
        <v>6440</v>
      </c>
      <c r="P278" s="22">
        <v>1094.0</v>
      </c>
      <c r="Q278" s="75" t="s">
        <v>1509</v>
      </c>
      <c r="R278" s="22">
        <v>1.0</v>
      </c>
    </row>
    <row r="279">
      <c r="A279" s="70" t="s">
        <v>4447</v>
      </c>
      <c r="B279" s="68">
        <v>88.0</v>
      </c>
      <c r="C279" s="69">
        <v>1.0</v>
      </c>
      <c r="D279" s="69">
        <v>30.0</v>
      </c>
      <c r="E279" s="70" t="s">
        <v>4649</v>
      </c>
      <c r="F279" s="69">
        <v>188.0</v>
      </c>
      <c r="G279" s="69">
        <v>55.0</v>
      </c>
      <c r="H279" s="69">
        <v>12.0</v>
      </c>
      <c r="I279" s="20" t="str">
        <f t="shared" si="1"/>
        <v/>
      </c>
      <c r="K279" s="97">
        <v>2149.0</v>
      </c>
      <c r="L279" s="49">
        <v>1.0</v>
      </c>
      <c r="M279" s="74">
        <v>5.0</v>
      </c>
      <c r="N279" s="49" t="s">
        <v>6441</v>
      </c>
      <c r="P279" s="22">
        <v>1115.0</v>
      </c>
      <c r="Q279" s="75" t="s">
        <v>1511</v>
      </c>
      <c r="R279" s="22">
        <v>1.0</v>
      </c>
    </row>
    <row r="280">
      <c r="A280" s="70" t="s">
        <v>4447</v>
      </c>
      <c r="B280" s="68">
        <v>88.0</v>
      </c>
      <c r="C280" s="69">
        <v>1.0</v>
      </c>
      <c r="D280" s="69">
        <v>40.0</v>
      </c>
      <c r="E280" s="70" t="s">
        <v>4662</v>
      </c>
      <c r="F280" s="69">
        <v>663.0</v>
      </c>
      <c r="G280" s="69">
        <v>110.0</v>
      </c>
      <c r="H280" s="69">
        <v>47.0</v>
      </c>
      <c r="I280" s="20" t="str">
        <f t="shared" si="1"/>
        <v/>
      </c>
      <c r="K280" s="97">
        <v>2155.0</v>
      </c>
      <c r="L280" s="49">
        <v>1.0</v>
      </c>
      <c r="M280" s="74">
        <v>5.0</v>
      </c>
      <c r="N280" s="49" t="s">
        <v>6442</v>
      </c>
      <c r="P280" s="22">
        <v>1435.0</v>
      </c>
      <c r="Q280" s="75" t="s">
        <v>1513</v>
      </c>
      <c r="R280" s="22">
        <v>1.0</v>
      </c>
    </row>
    <row r="281">
      <c r="A281" s="70" t="s">
        <v>4447</v>
      </c>
      <c r="B281" s="68">
        <v>88.0</v>
      </c>
      <c r="C281" s="69">
        <v>1.0</v>
      </c>
      <c r="D281" s="69">
        <v>50.0</v>
      </c>
      <c r="E281" s="70" t="s">
        <v>4663</v>
      </c>
      <c r="F281" s="69">
        <v>646.0</v>
      </c>
      <c r="G281" s="69">
        <v>77.0</v>
      </c>
      <c r="H281" s="69">
        <v>61.0</v>
      </c>
      <c r="I281" s="99">
        <f t="shared" si="1"/>
        <v>91</v>
      </c>
      <c r="K281" s="97">
        <v>2159.0</v>
      </c>
      <c r="L281" s="49">
        <v>1.0</v>
      </c>
      <c r="M281" s="74">
        <v>6.0</v>
      </c>
      <c r="N281" s="49" t="s">
        <v>6443</v>
      </c>
      <c r="P281" s="22">
        <v>1480.0</v>
      </c>
      <c r="Q281" s="75" t="s">
        <v>1515</v>
      </c>
      <c r="R281" s="22">
        <v>1.0</v>
      </c>
    </row>
    <row r="282">
      <c r="A282" s="70" t="s">
        <v>4447</v>
      </c>
      <c r="B282" s="68">
        <v>91.0</v>
      </c>
      <c r="C282" s="69">
        <v>1.0</v>
      </c>
      <c r="D282" s="69">
        <v>1.0</v>
      </c>
      <c r="E282" s="70" t="s">
        <v>4664</v>
      </c>
      <c r="F282" s="69">
        <v>351.0</v>
      </c>
      <c r="G282" s="69">
        <v>51.0</v>
      </c>
      <c r="H282" s="69">
        <v>44.0</v>
      </c>
      <c r="I282" s="20" t="str">
        <f t="shared" si="1"/>
        <v/>
      </c>
      <c r="K282" s="97">
        <v>2164.0</v>
      </c>
      <c r="L282" s="49">
        <v>1.0</v>
      </c>
      <c r="M282" s="74">
        <v>5.0</v>
      </c>
      <c r="N282" s="49" t="s">
        <v>346</v>
      </c>
      <c r="P282" s="22">
        <v>2071.0</v>
      </c>
      <c r="Q282" s="75" t="s">
        <v>335</v>
      </c>
      <c r="R282" s="22">
        <v>1.0</v>
      </c>
    </row>
    <row r="283">
      <c r="A283" s="70" t="s">
        <v>4447</v>
      </c>
      <c r="B283" s="68">
        <v>91.0</v>
      </c>
      <c r="C283" s="69">
        <v>1.0</v>
      </c>
      <c r="D283" s="69">
        <v>2.0</v>
      </c>
      <c r="E283" s="70" t="s">
        <v>4665</v>
      </c>
      <c r="F283" s="69">
        <v>361.0</v>
      </c>
      <c r="G283" s="69">
        <v>52.0</v>
      </c>
      <c r="H283" s="69">
        <v>32.0</v>
      </c>
      <c r="I283" s="99">
        <f t="shared" si="1"/>
        <v>93</v>
      </c>
      <c r="K283" s="97">
        <v>2165.0</v>
      </c>
      <c r="L283" s="49">
        <v>1.0</v>
      </c>
      <c r="M283" s="74">
        <v>5.0</v>
      </c>
      <c r="N283" s="49" t="s">
        <v>6444</v>
      </c>
      <c r="P283" s="22">
        <v>2125.0</v>
      </c>
      <c r="Q283" s="75" t="s">
        <v>1518</v>
      </c>
      <c r="R283" s="22">
        <v>1.0</v>
      </c>
    </row>
    <row r="284">
      <c r="A284" s="70" t="s">
        <v>4447</v>
      </c>
      <c r="B284" s="68">
        <v>93.0</v>
      </c>
      <c r="C284" s="69">
        <v>1.0</v>
      </c>
      <c r="D284" s="69">
        <v>1.0</v>
      </c>
      <c r="E284" s="70" t="s">
        <v>4666</v>
      </c>
      <c r="F284" s="69">
        <v>200.0</v>
      </c>
      <c r="G284" s="69">
        <v>42.0</v>
      </c>
      <c r="H284" s="69">
        <v>10.0</v>
      </c>
      <c r="I284" s="20" t="str">
        <f t="shared" si="1"/>
        <v/>
      </c>
      <c r="K284" s="97">
        <v>2167.0</v>
      </c>
      <c r="L284" s="49">
        <v>1.0</v>
      </c>
      <c r="M284" s="74">
        <v>6.0</v>
      </c>
      <c r="N284" s="49" t="s">
        <v>6445</v>
      </c>
      <c r="P284" s="22">
        <v>2134.0</v>
      </c>
      <c r="Q284" s="75" t="s">
        <v>1520</v>
      </c>
      <c r="R284" s="22">
        <v>1.0</v>
      </c>
    </row>
    <row r="285">
      <c r="A285" s="70" t="s">
        <v>4447</v>
      </c>
      <c r="B285" s="68">
        <v>93.0</v>
      </c>
      <c r="C285" s="69">
        <v>1.0</v>
      </c>
      <c r="D285" s="69">
        <v>2.0</v>
      </c>
      <c r="E285" s="70" t="s">
        <v>4667</v>
      </c>
      <c r="F285" s="69">
        <v>195.0</v>
      </c>
      <c r="G285" s="69">
        <v>36.0</v>
      </c>
      <c r="H285" s="69">
        <v>12.0</v>
      </c>
      <c r="I285" s="20" t="str">
        <f t="shared" si="1"/>
        <v/>
      </c>
      <c r="K285" s="97">
        <v>2168.0</v>
      </c>
      <c r="L285" s="49">
        <v>1.0</v>
      </c>
      <c r="M285" s="74">
        <v>6.0</v>
      </c>
      <c r="N285" s="49" t="s">
        <v>6446</v>
      </c>
      <c r="P285" s="22">
        <v>2135.0</v>
      </c>
      <c r="Q285" s="75" t="s">
        <v>1522</v>
      </c>
      <c r="R285" s="22">
        <v>1.0</v>
      </c>
    </row>
    <row r="286">
      <c r="A286" s="70" t="s">
        <v>4447</v>
      </c>
      <c r="B286" s="68">
        <v>93.0</v>
      </c>
      <c r="C286" s="69">
        <v>1.0</v>
      </c>
      <c r="D286" s="69">
        <v>3.0</v>
      </c>
      <c r="E286" s="70" t="s">
        <v>1519</v>
      </c>
      <c r="F286" s="69">
        <v>3.0</v>
      </c>
      <c r="G286" s="69">
        <v>1.0</v>
      </c>
      <c r="H286" s="69">
        <v>0.0</v>
      </c>
      <c r="I286" s="99">
        <f t="shared" si="1"/>
        <v>94</v>
      </c>
      <c r="K286" s="97">
        <v>2169.0</v>
      </c>
      <c r="L286" s="49">
        <v>1.0</v>
      </c>
      <c r="M286" s="74">
        <v>6.0</v>
      </c>
      <c r="N286" s="49" t="s">
        <v>6447</v>
      </c>
      <c r="P286" s="22">
        <v>2137.0</v>
      </c>
      <c r="Q286" s="75" t="s">
        <v>1524</v>
      </c>
      <c r="R286" s="22">
        <v>1.0</v>
      </c>
    </row>
    <row r="287">
      <c r="A287" s="70" t="s">
        <v>4447</v>
      </c>
      <c r="B287" s="68">
        <v>94.0</v>
      </c>
      <c r="C287" s="69">
        <v>1.0</v>
      </c>
      <c r="D287" s="69">
        <v>101.0</v>
      </c>
      <c r="E287" s="70" t="s">
        <v>4668</v>
      </c>
      <c r="F287" s="69">
        <v>387.0</v>
      </c>
      <c r="G287" s="69">
        <v>112.0</v>
      </c>
      <c r="H287" s="69">
        <v>34.0</v>
      </c>
      <c r="I287" s="20" t="str">
        <f t="shared" si="1"/>
        <v/>
      </c>
      <c r="K287" s="97">
        <v>2170.0</v>
      </c>
      <c r="L287" s="49">
        <v>1.0</v>
      </c>
      <c r="M287" s="74">
        <v>5.0</v>
      </c>
      <c r="N287" s="49" t="s">
        <v>6448</v>
      </c>
      <c r="P287" s="22">
        <v>2142.0</v>
      </c>
      <c r="Q287" s="75" t="s">
        <v>1525</v>
      </c>
      <c r="R287" s="22">
        <v>1.0</v>
      </c>
    </row>
    <row r="288">
      <c r="A288" s="70" t="s">
        <v>4447</v>
      </c>
      <c r="B288" s="68">
        <v>94.0</v>
      </c>
      <c r="C288" s="69">
        <v>1.0</v>
      </c>
      <c r="D288" s="69">
        <v>103.0</v>
      </c>
      <c r="E288" s="70" t="s">
        <v>4669</v>
      </c>
      <c r="F288" s="69">
        <v>78.0</v>
      </c>
      <c r="G288" s="69">
        <v>37.0</v>
      </c>
      <c r="H288" s="69">
        <v>6.0</v>
      </c>
      <c r="I288" s="20" t="str">
        <f t="shared" si="1"/>
        <v/>
      </c>
      <c r="K288" s="97">
        <v>2171.0</v>
      </c>
      <c r="L288" s="49">
        <v>1.0</v>
      </c>
      <c r="M288" s="74">
        <v>6.0</v>
      </c>
      <c r="N288" s="49" t="s">
        <v>6449</v>
      </c>
      <c r="P288" s="22">
        <v>2143.0</v>
      </c>
      <c r="Q288" s="75" t="s">
        <v>341</v>
      </c>
      <c r="R288" s="22">
        <v>1.0</v>
      </c>
    </row>
    <row r="289">
      <c r="A289" s="70" t="s">
        <v>4447</v>
      </c>
      <c r="B289" s="68">
        <v>94.0</v>
      </c>
      <c r="C289" s="69">
        <v>1.0</v>
      </c>
      <c r="D289" s="69">
        <v>105.0</v>
      </c>
      <c r="E289" s="70" t="s">
        <v>4649</v>
      </c>
      <c r="F289" s="69">
        <v>495.0</v>
      </c>
      <c r="G289" s="69">
        <v>187.0</v>
      </c>
      <c r="H289" s="69">
        <v>34.0</v>
      </c>
      <c r="I289" s="20" t="str">
        <f t="shared" si="1"/>
        <v/>
      </c>
      <c r="K289" s="97">
        <v>2172.0</v>
      </c>
      <c r="L289" s="49">
        <v>1.0</v>
      </c>
      <c r="M289" s="74">
        <v>6.0</v>
      </c>
      <c r="N289" s="49" t="s">
        <v>6450</v>
      </c>
      <c r="P289" s="22">
        <v>2144.0</v>
      </c>
      <c r="Q289" s="75" t="s">
        <v>1528</v>
      </c>
      <c r="R289" s="22">
        <v>1.0</v>
      </c>
    </row>
    <row r="290">
      <c r="A290" s="70" t="s">
        <v>4447</v>
      </c>
      <c r="B290" s="68">
        <v>94.0</v>
      </c>
      <c r="C290" s="69">
        <v>1.0</v>
      </c>
      <c r="D290" s="69">
        <v>106.0</v>
      </c>
      <c r="E290" s="70" t="s">
        <v>4670</v>
      </c>
      <c r="F290" s="69">
        <v>66.0</v>
      </c>
      <c r="G290" s="69">
        <v>25.0</v>
      </c>
      <c r="H290" s="69">
        <v>2.0</v>
      </c>
      <c r="I290" s="20" t="str">
        <f t="shared" si="1"/>
        <v/>
      </c>
      <c r="K290" s="97">
        <v>2174.0</v>
      </c>
      <c r="L290" s="49">
        <v>1.0</v>
      </c>
      <c r="M290" s="74">
        <v>6.0</v>
      </c>
      <c r="N290" s="49" t="s">
        <v>6451</v>
      </c>
      <c r="P290" s="22">
        <v>2149.0</v>
      </c>
      <c r="Q290" s="75" t="s">
        <v>1530</v>
      </c>
      <c r="R290" s="22">
        <v>1.0</v>
      </c>
    </row>
    <row r="291">
      <c r="A291" s="70" t="s">
        <v>4447</v>
      </c>
      <c r="B291" s="68">
        <v>94.0</v>
      </c>
      <c r="C291" s="69">
        <v>1.0</v>
      </c>
      <c r="D291" s="69">
        <v>107.0</v>
      </c>
      <c r="E291" s="70" t="s">
        <v>4671</v>
      </c>
      <c r="F291" s="69">
        <v>1.0</v>
      </c>
      <c r="G291" s="69">
        <v>1.0</v>
      </c>
      <c r="H291" s="69">
        <v>0.0</v>
      </c>
      <c r="I291" s="20" t="str">
        <f t="shared" si="1"/>
        <v/>
      </c>
      <c r="K291" s="97">
        <v>2176.0</v>
      </c>
      <c r="L291" s="49">
        <v>1.0</v>
      </c>
      <c r="M291" s="74">
        <v>6.0</v>
      </c>
      <c r="N291" s="49" t="s">
        <v>6452</v>
      </c>
      <c r="P291" s="22">
        <v>2155.0</v>
      </c>
      <c r="Q291" s="75" t="s">
        <v>1532</v>
      </c>
      <c r="R291" s="22">
        <v>1.0</v>
      </c>
    </row>
    <row r="292">
      <c r="A292" s="70" t="s">
        <v>4447</v>
      </c>
      <c r="B292" s="68">
        <v>94.0</v>
      </c>
      <c r="C292" s="69">
        <v>1.0</v>
      </c>
      <c r="D292" s="69">
        <v>108.0</v>
      </c>
      <c r="E292" s="70" t="s">
        <v>4672</v>
      </c>
      <c r="F292" s="69">
        <v>2.0</v>
      </c>
      <c r="G292" s="69">
        <v>0.0</v>
      </c>
      <c r="H292" s="69">
        <v>0.0</v>
      </c>
      <c r="I292" s="20" t="str">
        <f t="shared" si="1"/>
        <v/>
      </c>
      <c r="K292" s="97">
        <v>2180.0</v>
      </c>
      <c r="L292" s="49">
        <v>1.0</v>
      </c>
      <c r="M292" s="74">
        <v>6.0</v>
      </c>
      <c r="N292" s="49" t="s">
        <v>6453</v>
      </c>
      <c r="P292" s="22">
        <v>2159.0</v>
      </c>
      <c r="Q292" s="75" t="s">
        <v>903</v>
      </c>
      <c r="R292" s="22">
        <v>1.0</v>
      </c>
    </row>
    <row r="293">
      <c r="A293" s="70" t="s">
        <v>4447</v>
      </c>
      <c r="B293" s="68">
        <v>94.0</v>
      </c>
      <c r="C293" s="69">
        <v>1.0</v>
      </c>
      <c r="D293" s="69">
        <v>201.0</v>
      </c>
      <c r="E293" s="70" t="s">
        <v>4673</v>
      </c>
      <c r="F293" s="69">
        <v>840.0</v>
      </c>
      <c r="G293" s="69">
        <v>311.0</v>
      </c>
      <c r="H293" s="69">
        <v>48.0</v>
      </c>
      <c r="I293" s="20" t="str">
        <f t="shared" si="1"/>
        <v/>
      </c>
      <c r="K293" s="97">
        <v>2184.0</v>
      </c>
      <c r="L293" s="49">
        <v>1.0</v>
      </c>
      <c r="M293" s="74">
        <v>5.0</v>
      </c>
      <c r="N293" s="49" t="s">
        <v>6454</v>
      </c>
      <c r="P293" s="22">
        <v>2164.0</v>
      </c>
      <c r="Q293" s="75" t="s">
        <v>346</v>
      </c>
      <c r="R293" s="22">
        <v>1.0</v>
      </c>
    </row>
    <row r="294">
      <c r="A294" s="70" t="s">
        <v>4447</v>
      </c>
      <c r="B294" s="68">
        <v>94.0</v>
      </c>
      <c r="C294" s="69">
        <v>1.0</v>
      </c>
      <c r="D294" s="69">
        <v>202.0</v>
      </c>
      <c r="E294" s="70" t="s">
        <v>4674</v>
      </c>
      <c r="F294" s="69">
        <v>765.0</v>
      </c>
      <c r="G294" s="69">
        <v>216.0</v>
      </c>
      <c r="H294" s="69">
        <v>31.0</v>
      </c>
      <c r="I294" s="99">
        <f t="shared" si="1"/>
        <v>95</v>
      </c>
      <c r="K294" s="97">
        <v>2190.0</v>
      </c>
      <c r="L294" s="49">
        <v>1.0</v>
      </c>
      <c r="M294" s="74">
        <v>6.0</v>
      </c>
      <c r="N294" s="49" t="s">
        <v>358</v>
      </c>
      <c r="P294" s="22">
        <v>2165.0</v>
      </c>
      <c r="Q294" s="75" t="s">
        <v>1536</v>
      </c>
      <c r="R294" s="22">
        <v>1.0</v>
      </c>
    </row>
    <row r="295">
      <c r="A295" s="70" t="s">
        <v>4447</v>
      </c>
      <c r="B295" s="68">
        <v>95.0</v>
      </c>
      <c r="C295" s="69">
        <v>1.0</v>
      </c>
      <c r="D295" s="69">
        <v>10.0</v>
      </c>
      <c r="E295" s="70" t="s">
        <v>4675</v>
      </c>
      <c r="F295" s="69">
        <v>136.0</v>
      </c>
      <c r="G295" s="69">
        <v>25.0</v>
      </c>
      <c r="H295" s="69">
        <v>20.0</v>
      </c>
      <c r="I295" s="20" t="str">
        <f t="shared" si="1"/>
        <v/>
      </c>
      <c r="K295" s="97">
        <v>2198.0</v>
      </c>
      <c r="L295" s="49">
        <v>1.0</v>
      </c>
      <c r="M295" s="74">
        <v>6.0</v>
      </c>
      <c r="N295" s="49" t="s">
        <v>359</v>
      </c>
      <c r="P295" s="22">
        <v>2167.0</v>
      </c>
      <c r="Q295" s="75" t="s">
        <v>1538</v>
      </c>
      <c r="R295" s="22">
        <v>1.0</v>
      </c>
    </row>
    <row r="296">
      <c r="A296" s="70" t="s">
        <v>4447</v>
      </c>
      <c r="B296" s="68">
        <v>95.0</v>
      </c>
      <c r="C296" s="69">
        <v>1.0</v>
      </c>
      <c r="D296" s="69">
        <v>20.0</v>
      </c>
      <c r="E296" s="70" t="s">
        <v>4676</v>
      </c>
      <c r="F296" s="69">
        <v>165.0</v>
      </c>
      <c r="G296" s="69">
        <v>28.0</v>
      </c>
      <c r="H296" s="69">
        <v>18.0</v>
      </c>
      <c r="I296" s="99">
        <f t="shared" si="1"/>
        <v>97</v>
      </c>
      <c r="K296" s="97">
        <v>2215.0</v>
      </c>
      <c r="L296" s="49">
        <v>1.0</v>
      </c>
      <c r="M296" s="74">
        <v>6.0</v>
      </c>
      <c r="N296" s="49" t="s">
        <v>6455</v>
      </c>
      <c r="P296" s="22">
        <v>2168.0</v>
      </c>
      <c r="Q296" s="75" t="s">
        <v>1540</v>
      </c>
      <c r="R296" s="22">
        <v>1.0</v>
      </c>
    </row>
    <row r="297">
      <c r="A297" s="70" t="s">
        <v>4447</v>
      </c>
      <c r="B297" s="68">
        <v>97.0</v>
      </c>
      <c r="C297" s="69">
        <v>1.0</v>
      </c>
      <c r="D297" s="69">
        <v>10.0</v>
      </c>
      <c r="E297" s="70" t="s">
        <v>4677</v>
      </c>
      <c r="F297" s="69">
        <v>270.0</v>
      </c>
      <c r="G297" s="69">
        <v>36.0</v>
      </c>
      <c r="H297" s="69">
        <v>15.0</v>
      </c>
      <c r="I297" s="20" t="str">
        <f t="shared" si="1"/>
        <v/>
      </c>
      <c r="K297" s="97">
        <v>2310.0</v>
      </c>
      <c r="L297" s="49">
        <v>1.0</v>
      </c>
      <c r="M297" s="74">
        <v>5.0</v>
      </c>
      <c r="N297" s="49" t="s">
        <v>6456</v>
      </c>
      <c r="P297" s="22">
        <v>2169.0</v>
      </c>
      <c r="Q297" s="75" t="s">
        <v>1542</v>
      </c>
      <c r="R297" s="22">
        <v>1.0</v>
      </c>
    </row>
    <row r="298">
      <c r="A298" s="70" t="s">
        <v>4447</v>
      </c>
      <c r="B298" s="68">
        <v>97.0</v>
      </c>
      <c r="C298" s="69">
        <v>1.0</v>
      </c>
      <c r="D298" s="69">
        <v>20.0</v>
      </c>
      <c r="E298" s="70" t="s">
        <v>4678</v>
      </c>
      <c r="F298" s="69">
        <v>307.0</v>
      </c>
      <c r="G298" s="69">
        <v>80.0</v>
      </c>
      <c r="H298" s="69">
        <v>24.0</v>
      </c>
      <c r="I298" s="99">
        <f t="shared" si="1"/>
        <v>99</v>
      </c>
      <c r="K298" s="97">
        <v>2311.0</v>
      </c>
      <c r="L298" s="49">
        <v>1.0</v>
      </c>
      <c r="M298" s="74">
        <v>6.0</v>
      </c>
      <c r="N298" s="49" t="s">
        <v>6457</v>
      </c>
      <c r="P298" s="22">
        <v>2170.0</v>
      </c>
      <c r="Q298" s="75" t="s">
        <v>1544</v>
      </c>
      <c r="R298" s="22">
        <v>1.0</v>
      </c>
    </row>
    <row r="299">
      <c r="A299" s="70" t="s">
        <v>4447</v>
      </c>
      <c r="B299" s="68">
        <v>99.0</v>
      </c>
      <c r="C299" s="69">
        <v>1.0</v>
      </c>
      <c r="D299" s="69">
        <v>1.0</v>
      </c>
      <c r="E299" s="70" t="s">
        <v>4679</v>
      </c>
      <c r="F299" s="69">
        <v>602.0</v>
      </c>
      <c r="G299" s="69">
        <v>26.0</v>
      </c>
      <c r="H299" s="69">
        <v>8.0</v>
      </c>
      <c r="I299" s="20" t="str">
        <f t="shared" si="1"/>
        <v/>
      </c>
      <c r="K299" s="97">
        <v>2342.0</v>
      </c>
      <c r="L299" s="49">
        <v>1.0</v>
      </c>
      <c r="M299" s="74">
        <v>6.0</v>
      </c>
      <c r="N299" s="49" t="s">
        <v>363</v>
      </c>
      <c r="P299" s="22">
        <v>2171.0</v>
      </c>
      <c r="Q299" s="75" t="s">
        <v>1546</v>
      </c>
      <c r="R299" s="22">
        <v>1.0</v>
      </c>
    </row>
    <row r="300">
      <c r="A300" s="70" t="s">
        <v>4447</v>
      </c>
      <c r="B300" s="68">
        <v>99.0</v>
      </c>
      <c r="C300" s="69">
        <v>1.0</v>
      </c>
      <c r="D300" s="69">
        <v>30.0</v>
      </c>
      <c r="E300" s="70" t="s">
        <v>4680</v>
      </c>
      <c r="F300" s="69">
        <v>666.0</v>
      </c>
      <c r="G300" s="69">
        <v>37.0</v>
      </c>
      <c r="H300" s="69">
        <v>13.0</v>
      </c>
      <c r="I300" s="99">
        <f t="shared" si="1"/>
        <v>100</v>
      </c>
      <c r="K300" s="97">
        <v>2358.0</v>
      </c>
      <c r="L300" s="49">
        <v>1.0</v>
      </c>
      <c r="M300" s="74">
        <v>6.0</v>
      </c>
      <c r="N300" s="49" t="s">
        <v>6458</v>
      </c>
      <c r="P300" s="22">
        <v>2172.0</v>
      </c>
      <c r="Q300" s="75" t="s">
        <v>1548</v>
      </c>
      <c r="R300" s="22">
        <v>1.0</v>
      </c>
    </row>
    <row r="301">
      <c r="A301" s="70" t="s">
        <v>4447</v>
      </c>
      <c r="B301" s="68">
        <v>100.0</v>
      </c>
      <c r="C301" s="69">
        <v>1.0</v>
      </c>
      <c r="D301" s="69">
        <v>1.0</v>
      </c>
      <c r="E301" s="70" t="s">
        <v>4681</v>
      </c>
      <c r="F301" s="69">
        <v>185.0</v>
      </c>
      <c r="G301" s="69">
        <v>53.0</v>
      </c>
      <c r="H301" s="69">
        <v>18.0</v>
      </c>
      <c r="I301" s="20" t="str">
        <f t="shared" si="1"/>
        <v/>
      </c>
      <c r="K301" s="97">
        <v>2364.0</v>
      </c>
      <c r="L301" s="49">
        <v>1.0</v>
      </c>
      <c r="M301" s="74">
        <v>6.0</v>
      </c>
      <c r="N301" s="49" t="s">
        <v>6459</v>
      </c>
      <c r="P301" s="22">
        <v>2174.0</v>
      </c>
      <c r="Q301" s="75" t="s">
        <v>1550</v>
      </c>
      <c r="R301" s="22">
        <v>1.0</v>
      </c>
    </row>
    <row r="302">
      <c r="A302" s="70" t="s">
        <v>4447</v>
      </c>
      <c r="B302" s="68">
        <v>100.0</v>
      </c>
      <c r="C302" s="69">
        <v>1.0</v>
      </c>
      <c r="D302" s="69">
        <v>2.0</v>
      </c>
      <c r="E302" s="70" t="s">
        <v>4682</v>
      </c>
      <c r="F302" s="69">
        <v>177.0</v>
      </c>
      <c r="G302" s="69">
        <v>53.0</v>
      </c>
      <c r="H302" s="69">
        <v>17.0</v>
      </c>
      <c r="I302" s="99">
        <f t="shared" si="1"/>
        <v>108</v>
      </c>
      <c r="K302" s="97">
        <v>2365.0</v>
      </c>
      <c r="L302" s="49">
        <v>1.0</v>
      </c>
      <c r="M302" s="74">
        <v>6.0</v>
      </c>
      <c r="N302" s="49" t="s">
        <v>366</v>
      </c>
      <c r="P302" s="22">
        <v>2176.0</v>
      </c>
      <c r="Q302" s="75" t="s">
        <v>1552</v>
      </c>
      <c r="R302" s="22">
        <v>1.0</v>
      </c>
    </row>
    <row r="303">
      <c r="A303" s="70" t="s">
        <v>4447</v>
      </c>
      <c r="B303" s="68">
        <v>108.0</v>
      </c>
      <c r="C303" s="69">
        <v>1.0</v>
      </c>
      <c r="D303" s="69">
        <v>20.0</v>
      </c>
      <c r="E303" s="70" t="s">
        <v>4683</v>
      </c>
      <c r="F303" s="69">
        <v>345.0</v>
      </c>
      <c r="G303" s="69">
        <v>35.0</v>
      </c>
      <c r="H303" s="69">
        <v>4.0</v>
      </c>
      <c r="I303" s="20" t="str">
        <f t="shared" si="1"/>
        <v/>
      </c>
      <c r="K303" s="97">
        <v>2396.0</v>
      </c>
      <c r="L303" s="49">
        <v>1.0</v>
      </c>
      <c r="M303" s="74">
        <v>6.0</v>
      </c>
      <c r="N303" s="49" t="s">
        <v>6460</v>
      </c>
      <c r="P303" s="22">
        <v>2180.0</v>
      </c>
      <c r="Q303" s="75" t="s">
        <v>1553</v>
      </c>
      <c r="R303" s="22">
        <v>1.0</v>
      </c>
    </row>
    <row r="304">
      <c r="A304" s="70" t="s">
        <v>4447</v>
      </c>
      <c r="B304" s="68">
        <v>108.0</v>
      </c>
      <c r="C304" s="69">
        <v>1.0</v>
      </c>
      <c r="D304" s="69">
        <v>30.0</v>
      </c>
      <c r="E304" s="70" t="s">
        <v>4684</v>
      </c>
      <c r="F304" s="69">
        <v>214.0</v>
      </c>
      <c r="G304" s="69">
        <v>28.0</v>
      </c>
      <c r="H304" s="69">
        <v>4.0</v>
      </c>
      <c r="I304" s="20" t="str">
        <f t="shared" si="1"/>
        <v/>
      </c>
      <c r="K304" s="97">
        <v>2397.0</v>
      </c>
      <c r="L304" s="49">
        <v>1.0</v>
      </c>
      <c r="M304" s="74">
        <v>5.0</v>
      </c>
      <c r="N304" s="49" t="s">
        <v>6461</v>
      </c>
      <c r="P304" s="22">
        <v>2184.0</v>
      </c>
      <c r="Q304" s="75" t="s">
        <v>1555</v>
      </c>
      <c r="R304" s="22">
        <v>1.0</v>
      </c>
    </row>
    <row r="305">
      <c r="A305" s="70" t="s">
        <v>4447</v>
      </c>
      <c r="B305" s="68">
        <v>108.0</v>
      </c>
      <c r="C305" s="69">
        <v>1.0</v>
      </c>
      <c r="D305" s="69">
        <v>40.0</v>
      </c>
      <c r="E305" s="70" t="s">
        <v>4619</v>
      </c>
      <c r="F305" s="69">
        <v>380.0</v>
      </c>
      <c r="G305" s="69">
        <v>43.0</v>
      </c>
      <c r="H305" s="69">
        <v>10.0</v>
      </c>
      <c r="I305" s="99">
        <f t="shared" si="1"/>
        <v>110</v>
      </c>
      <c r="K305" s="97">
        <v>2448.0</v>
      </c>
      <c r="L305" s="49">
        <v>1.0</v>
      </c>
      <c r="M305" s="74">
        <v>6.0</v>
      </c>
      <c r="N305" s="49" t="s">
        <v>6462</v>
      </c>
      <c r="P305" s="22">
        <v>2190.0</v>
      </c>
      <c r="Q305" s="75" t="s">
        <v>358</v>
      </c>
      <c r="R305" s="22">
        <v>1.0</v>
      </c>
    </row>
    <row r="306">
      <c r="A306" s="70" t="s">
        <v>4447</v>
      </c>
      <c r="B306" s="68">
        <v>110.0</v>
      </c>
      <c r="C306" s="69">
        <v>1.0</v>
      </c>
      <c r="D306" s="69">
        <v>110.0</v>
      </c>
      <c r="E306" s="70" t="s">
        <v>4685</v>
      </c>
      <c r="F306" s="69">
        <v>657.0</v>
      </c>
      <c r="G306" s="69">
        <v>56.0</v>
      </c>
      <c r="H306" s="69">
        <v>4.0</v>
      </c>
      <c r="I306" s="20" t="str">
        <f t="shared" si="1"/>
        <v/>
      </c>
      <c r="K306" s="97">
        <v>2527.0</v>
      </c>
      <c r="L306" s="49">
        <v>1.0</v>
      </c>
      <c r="M306" s="74">
        <v>6.0</v>
      </c>
      <c r="N306" s="49" t="s">
        <v>6463</v>
      </c>
      <c r="P306" s="22">
        <v>2198.0</v>
      </c>
      <c r="Q306" s="75" t="s">
        <v>359</v>
      </c>
      <c r="R306" s="22">
        <v>1.0</v>
      </c>
    </row>
    <row r="307">
      <c r="A307" s="70" t="s">
        <v>4447</v>
      </c>
      <c r="B307" s="68">
        <v>110.0</v>
      </c>
      <c r="C307" s="69">
        <v>1.0</v>
      </c>
      <c r="D307" s="69">
        <v>115.0</v>
      </c>
      <c r="E307" s="70" t="s">
        <v>4686</v>
      </c>
      <c r="F307" s="69">
        <v>62.0</v>
      </c>
      <c r="G307" s="69">
        <v>5.0</v>
      </c>
      <c r="H307" s="69">
        <v>0.0</v>
      </c>
      <c r="I307" s="20" t="str">
        <f t="shared" si="1"/>
        <v/>
      </c>
      <c r="K307" s="97">
        <v>2534.0</v>
      </c>
      <c r="L307" s="49">
        <v>1.0</v>
      </c>
      <c r="M307" s="74">
        <v>6.0</v>
      </c>
      <c r="N307" s="49" t="s">
        <v>371</v>
      </c>
      <c r="P307" s="22">
        <v>2215.0</v>
      </c>
      <c r="Q307" s="75" t="s">
        <v>1559</v>
      </c>
      <c r="R307" s="22">
        <v>1.0</v>
      </c>
    </row>
    <row r="308">
      <c r="A308" s="70" t="s">
        <v>4447</v>
      </c>
      <c r="B308" s="68">
        <v>110.0</v>
      </c>
      <c r="C308" s="69">
        <v>1.0</v>
      </c>
      <c r="D308" s="69">
        <v>120.0</v>
      </c>
      <c r="E308" s="70" t="s">
        <v>4687</v>
      </c>
      <c r="F308" s="69">
        <v>537.0</v>
      </c>
      <c r="G308" s="69">
        <v>27.0</v>
      </c>
      <c r="H308" s="69">
        <v>12.0</v>
      </c>
      <c r="I308" s="20" t="str">
        <f t="shared" si="1"/>
        <v/>
      </c>
      <c r="K308" s="97">
        <v>2536.0</v>
      </c>
      <c r="L308" s="49">
        <v>1.0</v>
      </c>
      <c r="M308" s="74">
        <v>6.0</v>
      </c>
      <c r="N308" s="49" t="s">
        <v>372</v>
      </c>
      <c r="P308" s="22">
        <v>2310.0</v>
      </c>
      <c r="Q308" s="75" t="s">
        <v>1561</v>
      </c>
      <c r="R308" s="22">
        <v>1.0</v>
      </c>
    </row>
    <row r="309">
      <c r="A309" s="70" t="s">
        <v>4447</v>
      </c>
      <c r="B309" s="68">
        <v>110.0</v>
      </c>
      <c r="C309" s="69">
        <v>1.0</v>
      </c>
      <c r="D309" s="69">
        <v>130.0</v>
      </c>
      <c r="E309" s="70" t="s">
        <v>1558</v>
      </c>
      <c r="F309" s="69">
        <v>506.0</v>
      </c>
      <c r="G309" s="69">
        <v>6.0</v>
      </c>
      <c r="H309" s="69">
        <v>2.0</v>
      </c>
      <c r="I309" s="20" t="str">
        <f t="shared" si="1"/>
        <v/>
      </c>
      <c r="K309" s="97">
        <v>2580.0</v>
      </c>
      <c r="L309" s="49">
        <v>1.0</v>
      </c>
      <c r="M309" s="74">
        <v>6.0</v>
      </c>
      <c r="N309" s="49" t="s">
        <v>6464</v>
      </c>
      <c r="P309" s="22">
        <v>2311.0</v>
      </c>
      <c r="Q309" s="75" t="s">
        <v>1563</v>
      </c>
      <c r="R309" s="22">
        <v>1.0</v>
      </c>
    </row>
    <row r="310">
      <c r="A310" s="70" t="s">
        <v>4447</v>
      </c>
      <c r="B310" s="68">
        <v>110.0</v>
      </c>
      <c r="C310" s="69">
        <v>1.0</v>
      </c>
      <c r="D310" s="69">
        <v>220.0</v>
      </c>
      <c r="E310" s="70" t="s">
        <v>1560</v>
      </c>
      <c r="F310" s="69">
        <v>933.0</v>
      </c>
      <c r="G310" s="69">
        <v>40.0</v>
      </c>
      <c r="H310" s="69">
        <v>16.0</v>
      </c>
      <c r="I310" s="20" t="str">
        <f t="shared" si="1"/>
        <v/>
      </c>
      <c r="K310" s="97">
        <v>2609.0</v>
      </c>
      <c r="L310" s="49">
        <v>1.0</v>
      </c>
      <c r="M310" s="74">
        <v>6.0</v>
      </c>
      <c r="N310" s="49" t="s">
        <v>6465</v>
      </c>
      <c r="P310" s="22">
        <v>2342.0</v>
      </c>
      <c r="Q310" s="75" t="s">
        <v>363</v>
      </c>
      <c r="R310" s="22">
        <v>1.0</v>
      </c>
    </row>
    <row r="311">
      <c r="A311" s="70" t="s">
        <v>4447</v>
      </c>
      <c r="B311" s="68">
        <v>110.0</v>
      </c>
      <c r="C311" s="69">
        <v>1.0</v>
      </c>
      <c r="D311" s="69">
        <v>310.0</v>
      </c>
      <c r="E311" s="70" t="s">
        <v>1562</v>
      </c>
      <c r="F311" s="69">
        <v>1310.0</v>
      </c>
      <c r="G311" s="69">
        <v>41.0</v>
      </c>
      <c r="H311" s="69">
        <v>14.0</v>
      </c>
      <c r="I311" s="20" t="str">
        <f t="shared" si="1"/>
        <v/>
      </c>
      <c r="K311" s="97">
        <v>2683.0</v>
      </c>
      <c r="L311" s="49">
        <v>1.0</v>
      </c>
      <c r="M311" s="74">
        <v>6.0</v>
      </c>
      <c r="N311" s="49" t="s">
        <v>6466</v>
      </c>
      <c r="P311" s="22">
        <v>2358.0</v>
      </c>
      <c r="Q311" s="75" t="s">
        <v>1566</v>
      </c>
      <c r="R311" s="22">
        <v>1.0</v>
      </c>
    </row>
    <row r="312">
      <c r="A312" s="70" t="s">
        <v>4447</v>
      </c>
      <c r="B312" s="68">
        <v>110.0</v>
      </c>
      <c r="C312" s="69">
        <v>1.0</v>
      </c>
      <c r="D312" s="69">
        <v>315.0</v>
      </c>
      <c r="E312" s="70" t="s">
        <v>4688</v>
      </c>
      <c r="F312" s="69">
        <v>5.0</v>
      </c>
      <c r="G312" s="69">
        <v>1.0</v>
      </c>
      <c r="H312" s="69">
        <v>0.0</v>
      </c>
      <c r="I312" s="20" t="str">
        <f t="shared" si="1"/>
        <v/>
      </c>
      <c r="K312" s="97">
        <v>2687.0</v>
      </c>
      <c r="L312" s="49">
        <v>1.0</v>
      </c>
      <c r="M312" s="74">
        <v>5.0</v>
      </c>
      <c r="N312" s="49" t="s">
        <v>376</v>
      </c>
      <c r="P312" s="22">
        <v>2364.0</v>
      </c>
      <c r="Q312" s="75" t="s">
        <v>1568</v>
      </c>
      <c r="R312" s="22">
        <v>1.0</v>
      </c>
    </row>
    <row r="313">
      <c r="A313" s="70" t="s">
        <v>4447</v>
      </c>
      <c r="B313" s="68">
        <v>110.0</v>
      </c>
      <c r="C313" s="69">
        <v>1.0</v>
      </c>
      <c r="D313" s="69">
        <v>601.0</v>
      </c>
      <c r="E313" s="70" t="s">
        <v>1565</v>
      </c>
      <c r="F313" s="69">
        <v>40.0</v>
      </c>
      <c r="G313" s="69">
        <v>5.0</v>
      </c>
      <c r="H313" s="69">
        <v>4.0</v>
      </c>
      <c r="I313" s="99">
        <f t="shared" si="1"/>
        <v>111</v>
      </c>
      <c r="K313" s="97">
        <v>2689.0</v>
      </c>
      <c r="L313" s="49">
        <v>1.0</v>
      </c>
      <c r="M313" s="74">
        <v>5.0</v>
      </c>
      <c r="N313" s="49" t="s">
        <v>6467</v>
      </c>
      <c r="P313" s="22">
        <v>2365.0</v>
      </c>
      <c r="Q313" s="75" t="s">
        <v>366</v>
      </c>
      <c r="R313" s="22">
        <v>1.0</v>
      </c>
    </row>
    <row r="314">
      <c r="A314" s="70" t="s">
        <v>4447</v>
      </c>
      <c r="B314" s="68">
        <v>111.0</v>
      </c>
      <c r="C314" s="69">
        <v>1.0</v>
      </c>
      <c r="D314" s="69">
        <v>837.0</v>
      </c>
      <c r="E314" s="70" t="s">
        <v>1567</v>
      </c>
      <c r="F314" s="69">
        <v>26.0</v>
      </c>
      <c r="G314" s="69">
        <v>7.0</v>
      </c>
      <c r="H314" s="69">
        <v>0.0</v>
      </c>
      <c r="I314" s="20" t="str">
        <f t="shared" si="1"/>
        <v/>
      </c>
      <c r="K314" s="97">
        <v>2711.0</v>
      </c>
      <c r="L314" s="49">
        <v>1.0</v>
      </c>
      <c r="M314" s="74">
        <v>6.0</v>
      </c>
      <c r="N314" s="49" t="s">
        <v>6468</v>
      </c>
      <c r="P314" s="22">
        <v>2396.0</v>
      </c>
      <c r="Q314" s="75" t="s">
        <v>367</v>
      </c>
      <c r="R314" s="22">
        <v>1.0</v>
      </c>
    </row>
    <row r="315">
      <c r="A315" s="70" t="s">
        <v>4447</v>
      </c>
      <c r="B315" s="68">
        <v>111.0</v>
      </c>
      <c r="C315" s="69">
        <v>1.0</v>
      </c>
      <c r="D315" s="69">
        <v>839.0</v>
      </c>
      <c r="E315" s="70" t="s">
        <v>4689</v>
      </c>
      <c r="F315" s="69">
        <v>509.0</v>
      </c>
      <c r="G315" s="69">
        <v>73.0</v>
      </c>
      <c r="H315" s="69">
        <v>35.0</v>
      </c>
      <c r="I315" s="20" t="str">
        <f t="shared" si="1"/>
        <v/>
      </c>
      <c r="K315" s="97">
        <v>2752.0</v>
      </c>
      <c r="L315" s="49">
        <v>1.0</v>
      </c>
      <c r="M315" s="74">
        <v>5.0</v>
      </c>
      <c r="N315" s="49" t="s">
        <v>6469</v>
      </c>
      <c r="P315" s="22">
        <v>2397.0</v>
      </c>
      <c r="Q315" s="75" t="s">
        <v>1572</v>
      </c>
      <c r="R315" s="22">
        <v>1.0</v>
      </c>
    </row>
    <row r="316">
      <c r="A316" s="70" t="s">
        <v>4447</v>
      </c>
      <c r="B316" s="68">
        <v>111.0</v>
      </c>
      <c r="C316" s="69">
        <v>1.0</v>
      </c>
      <c r="D316" s="69">
        <v>841.0</v>
      </c>
      <c r="E316" s="70" t="s">
        <v>4690</v>
      </c>
      <c r="F316" s="69">
        <v>477.0</v>
      </c>
      <c r="G316" s="69">
        <v>55.0</v>
      </c>
      <c r="H316" s="69">
        <v>22.0</v>
      </c>
      <c r="I316" s="20" t="str">
        <f t="shared" si="1"/>
        <v/>
      </c>
      <c r="K316" s="97">
        <v>2753.0</v>
      </c>
      <c r="L316" s="49">
        <v>1.0</v>
      </c>
      <c r="M316" s="74">
        <v>5.0</v>
      </c>
      <c r="N316" s="49" t="s">
        <v>6470</v>
      </c>
      <c r="P316" s="22">
        <v>2448.0</v>
      </c>
      <c r="Q316" s="75" t="s">
        <v>1574</v>
      </c>
      <c r="R316" s="22">
        <v>1.0</v>
      </c>
    </row>
    <row r="317">
      <c r="A317" s="70" t="s">
        <v>4447</v>
      </c>
      <c r="B317" s="68">
        <v>111.0</v>
      </c>
      <c r="C317" s="69">
        <v>1.0</v>
      </c>
      <c r="D317" s="69">
        <v>842.0</v>
      </c>
      <c r="E317" s="70" t="s">
        <v>4691</v>
      </c>
      <c r="F317" s="69">
        <v>472.0</v>
      </c>
      <c r="G317" s="69">
        <v>45.0</v>
      </c>
      <c r="H317" s="69">
        <v>26.0</v>
      </c>
      <c r="I317" s="20" t="str">
        <f t="shared" si="1"/>
        <v/>
      </c>
      <c r="K317" s="97">
        <v>2754.0</v>
      </c>
      <c r="L317" s="49">
        <v>1.0</v>
      </c>
      <c r="M317" s="74">
        <v>6.0</v>
      </c>
      <c r="N317" s="49" t="s">
        <v>6471</v>
      </c>
      <c r="P317" s="22">
        <v>2527.0</v>
      </c>
      <c r="Q317" s="75" t="s">
        <v>1576</v>
      </c>
      <c r="R317" s="22">
        <v>1.0</v>
      </c>
    </row>
    <row r="318">
      <c r="A318" s="70" t="s">
        <v>4447</v>
      </c>
      <c r="B318" s="68">
        <v>111.0</v>
      </c>
      <c r="C318" s="69">
        <v>1.0</v>
      </c>
      <c r="D318" s="69">
        <v>844.0</v>
      </c>
      <c r="E318" s="70" t="s">
        <v>4692</v>
      </c>
      <c r="F318" s="69">
        <v>1.0</v>
      </c>
      <c r="G318" s="69">
        <v>0.0</v>
      </c>
      <c r="H318" s="69">
        <v>0.0</v>
      </c>
      <c r="I318" s="99">
        <f t="shared" si="1"/>
        <v>112</v>
      </c>
      <c r="K318" s="97">
        <v>2769.0</v>
      </c>
      <c r="L318" s="49">
        <v>1.0</v>
      </c>
      <c r="M318" s="74">
        <v>5.0</v>
      </c>
      <c r="N318" s="49" t="s">
        <v>382</v>
      </c>
      <c r="P318" s="22">
        <v>2534.0</v>
      </c>
      <c r="Q318" s="75" t="s">
        <v>1578</v>
      </c>
      <c r="R318" s="22">
        <v>1.0</v>
      </c>
    </row>
    <row r="319">
      <c r="A319" s="70" t="s">
        <v>4447</v>
      </c>
      <c r="B319" s="68">
        <v>112.0</v>
      </c>
      <c r="C319" s="69">
        <v>1.0</v>
      </c>
      <c r="D319" s="69">
        <v>60.0</v>
      </c>
      <c r="E319" s="70" t="s">
        <v>4693</v>
      </c>
      <c r="F319" s="69">
        <v>1560.0</v>
      </c>
      <c r="G319" s="69">
        <v>242.0</v>
      </c>
      <c r="H319" s="69">
        <v>100.0</v>
      </c>
      <c r="I319" s="20" t="str">
        <f t="shared" si="1"/>
        <v/>
      </c>
      <c r="K319" s="97">
        <v>2805.0</v>
      </c>
      <c r="L319" s="49">
        <v>1.0</v>
      </c>
      <c r="M319" s="74">
        <v>5.0</v>
      </c>
      <c r="N319" s="49" t="s">
        <v>6472</v>
      </c>
      <c r="P319" s="22">
        <v>2536.0</v>
      </c>
      <c r="Q319" s="75" t="s">
        <v>372</v>
      </c>
      <c r="R319" s="22">
        <v>1.0</v>
      </c>
    </row>
    <row r="320">
      <c r="A320" s="70" t="s">
        <v>4447</v>
      </c>
      <c r="B320" s="68">
        <v>112.0</v>
      </c>
      <c r="C320" s="69">
        <v>1.0</v>
      </c>
      <c r="D320" s="69">
        <v>61.0</v>
      </c>
      <c r="E320" s="70" t="s">
        <v>4694</v>
      </c>
      <c r="F320" s="69">
        <v>564.0</v>
      </c>
      <c r="G320" s="69">
        <v>44.0</v>
      </c>
      <c r="H320" s="69">
        <v>18.0</v>
      </c>
      <c r="I320" s="20" t="str">
        <f t="shared" si="1"/>
        <v/>
      </c>
      <c r="K320" s="97">
        <v>2835.0</v>
      </c>
      <c r="L320" s="49">
        <v>1.0</v>
      </c>
      <c r="M320" s="74">
        <v>6.0</v>
      </c>
      <c r="N320" s="49" t="s">
        <v>384</v>
      </c>
      <c r="P320" s="22">
        <v>2580.0</v>
      </c>
      <c r="Q320" s="75" t="s">
        <v>1581</v>
      </c>
      <c r="R320" s="22">
        <v>1.0</v>
      </c>
    </row>
    <row r="321">
      <c r="A321" s="70" t="s">
        <v>4447</v>
      </c>
      <c r="B321" s="68">
        <v>112.0</v>
      </c>
      <c r="C321" s="69">
        <v>1.0</v>
      </c>
      <c r="D321" s="69">
        <v>62.0</v>
      </c>
      <c r="E321" s="70" t="s">
        <v>4695</v>
      </c>
      <c r="F321" s="69">
        <v>779.0</v>
      </c>
      <c r="G321" s="69">
        <v>117.0</v>
      </c>
      <c r="H321" s="69">
        <v>33.0</v>
      </c>
      <c r="I321" s="20" t="str">
        <f t="shared" si="1"/>
        <v/>
      </c>
      <c r="K321" s="97">
        <v>2853.0</v>
      </c>
      <c r="L321" s="49">
        <v>1.0</v>
      </c>
      <c r="M321" s="74">
        <v>6.0</v>
      </c>
      <c r="N321" s="49" t="s">
        <v>6473</v>
      </c>
      <c r="P321" s="22">
        <v>2609.0</v>
      </c>
      <c r="Q321" s="75" t="s">
        <v>1583</v>
      </c>
      <c r="R321" s="22">
        <v>1.0</v>
      </c>
    </row>
    <row r="322">
      <c r="A322" s="70" t="s">
        <v>4447</v>
      </c>
      <c r="B322" s="68">
        <v>112.0</v>
      </c>
      <c r="C322" s="69">
        <v>1.0</v>
      </c>
      <c r="D322" s="69">
        <v>63.0</v>
      </c>
      <c r="E322" s="70" t="s">
        <v>4696</v>
      </c>
      <c r="F322" s="69">
        <v>491.0</v>
      </c>
      <c r="G322" s="69">
        <v>80.0</v>
      </c>
      <c r="H322" s="69">
        <v>25.0</v>
      </c>
      <c r="I322" s="20" t="str">
        <f t="shared" si="1"/>
        <v/>
      </c>
      <c r="K322" s="97">
        <v>2854.0</v>
      </c>
      <c r="L322" s="49">
        <v>1.0</v>
      </c>
      <c r="M322" s="74">
        <v>6.0</v>
      </c>
      <c r="N322" s="49" t="s">
        <v>6474</v>
      </c>
      <c r="P322" s="22">
        <v>2683.0</v>
      </c>
      <c r="Q322" s="75" t="s">
        <v>1585</v>
      </c>
      <c r="R322" s="22">
        <v>1.0</v>
      </c>
    </row>
    <row r="323">
      <c r="A323" s="70" t="s">
        <v>4447</v>
      </c>
      <c r="B323" s="68">
        <v>112.0</v>
      </c>
      <c r="C323" s="69">
        <v>1.0</v>
      </c>
      <c r="D323" s="69">
        <v>64.0</v>
      </c>
      <c r="E323" s="70" t="s">
        <v>4697</v>
      </c>
      <c r="F323" s="69">
        <v>1476.0</v>
      </c>
      <c r="G323" s="69">
        <v>108.0</v>
      </c>
      <c r="H323" s="69">
        <v>49.0</v>
      </c>
      <c r="I323" s="20" t="str">
        <f t="shared" si="1"/>
        <v/>
      </c>
      <c r="K323" s="97">
        <v>2856.0</v>
      </c>
      <c r="L323" s="49">
        <v>1.0</v>
      </c>
      <c r="M323" s="74">
        <v>6.0</v>
      </c>
      <c r="N323" s="49" t="s">
        <v>387</v>
      </c>
      <c r="P323" s="22">
        <v>2687.0</v>
      </c>
      <c r="Q323" s="75" t="s">
        <v>376</v>
      </c>
      <c r="R323" s="22">
        <v>1.0</v>
      </c>
    </row>
    <row r="324">
      <c r="A324" s="70" t="s">
        <v>4447</v>
      </c>
      <c r="B324" s="68">
        <v>112.0</v>
      </c>
      <c r="C324" s="69">
        <v>1.0</v>
      </c>
      <c r="D324" s="69">
        <v>65.0</v>
      </c>
      <c r="E324" s="70" t="s">
        <v>4698</v>
      </c>
      <c r="F324" s="69">
        <v>65.0</v>
      </c>
      <c r="G324" s="69">
        <v>27.0</v>
      </c>
      <c r="H324" s="69">
        <v>2.0</v>
      </c>
      <c r="I324" s="20" t="str">
        <f t="shared" si="1"/>
        <v/>
      </c>
      <c r="K324" s="97">
        <v>2859.0</v>
      </c>
      <c r="L324" s="49">
        <v>1.0</v>
      </c>
      <c r="M324" s="74">
        <v>5.0</v>
      </c>
      <c r="N324" s="49" t="s">
        <v>6475</v>
      </c>
      <c r="P324" s="22">
        <v>2689.0</v>
      </c>
      <c r="Q324" s="75" t="s">
        <v>1588</v>
      </c>
      <c r="R324" s="22">
        <v>1.0</v>
      </c>
    </row>
    <row r="325">
      <c r="A325" s="70" t="s">
        <v>4447</v>
      </c>
      <c r="B325" s="68">
        <v>112.0</v>
      </c>
      <c r="C325" s="69">
        <v>1.0</v>
      </c>
      <c r="D325" s="69">
        <v>66.0</v>
      </c>
      <c r="E325" s="70" t="s">
        <v>4699</v>
      </c>
      <c r="F325" s="69">
        <v>227.0</v>
      </c>
      <c r="G325" s="69">
        <v>77.0</v>
      </c>
      <c r="H325" s="69">
        <v>26.0</v>
      </c>
      <c r="I325" s="20" t="str">
        <f t="shared" si="1"/>
        <v/>
      </c>
      <c r="K325" s="97">
        <v>2860.0</v>
      </c>
      <c r="L325" s="49">
        <v>1.0</v>
      </c>
      <c r="M325" s="74">
        <v>5.0</v>
      </c>
      <c r="N325" s="49" t="s">
        <v>6476</v>
      </c>
      <c r="P325" s="22">
        <v>2711.0</v>
      </c>
      <c r="Q325" s="75" t="s">
        <v>1590</v>
      </c>
      <c r="R325" s="22">
        <v>1.0</v>
      </c>
    </row>
    <row r="326">
      <c r="A326" s="70" t="s">
        <v>4447</v>
      </c>
      <c r="B326" s="68">
        <v>112.0</v>
      </c>
      <c r="C326" s="69">
        <v>1.0</v>
      </c>
      <c r="D326" s="69">
        <v>67.0</v>
      </c>
      <c r="E326" s="70" t="s">
        <v>4700</v>
      </c>
      <c r="F326" s="69">
        <v>34.0</v>
      </c>
      <c r="G326" s="69">
        <v>9.0</v>
      </c>
      <c r="H326" s="69">
        <v>3.0</v>
      </c>
      <c r="I326" s="20" t="str">
        <f t="shared" si="1"/>
        <v/>
      </c>
      <c r="K326" s="97">
        <v>2884.0</v>
      </c>
      <c r="L326" s="49">
        <v>1.0</v>
      </c>
      <c r="M326" s="74">
        <v>6.0</v>
      </c>
      <c r="N326" s="49" t="s">
        <v>6477</v>
      </c>
      <c r="P326" s="22">
        <v>2752.0</v>
      </c>
      <c r="Q326" s="75" t="s">
        <v>1592</v>
      </c>
      <c r="R326" s="22">
        <v>1.0</v>
      </c>
    </row>
    <row r="327">
      <c r="A327" s="70" t="s">
        <v>4447</v>
      </c>
      <c r="B327" s="68">
        <v>112.0</v>
      </c>
      <c r="C327" s="69">
        <v>1.0</v>
      </c>
      <c r="D327" s="69">
        <v>69.0</v>
      </c>
      <c r="E327" s="70" t="s">
        <v>4701</v>
      </c>
      <c r="F327" s="69">
        <v>25.0</v>
      </c>
      <c r="G327" s="69">
        <v>8.0</v>
      </c>
      <c r="H327" s="69">
        <v>3.0</v>
      </c>
      <c r="I327" s="20" t="str">
        <f t="shared" si="1"/>
        <v/>
      </c>
      <c r="K327" s="97">
        <v>2886.0</v>
      </c>
      <c r="L327" s="49">
        <v>1.0</v>
      </c>
      <c r="M327" s="74">
        <v>6.0</v>
      </c>
      <c r="N327" s="49" t="s">
        <v>6478</v>
      </c>
      <c r="P327" s="22">
        <v>2753.0</v>
      </c>
      <c r="Q327" s="75" t="s">
        <v>1594</v>
      </c>
      <c r="R327" s="22">
        <v>1.0</v>
      </c>
    </row>
    <row r="328">
      <c r="A328" s="70" t="s">
        <v>4447</v>
      </c>
      <c r="B328" s="68">
        <v>112.0</v>
      </c>
      <c r="C328" s="69">
        <v>1.0</v>
      </c>
      <c r="D328" s="69">
        <v>501.0</v>
      </c>
      <c r="E328" s="70" t="s">
        <v>4702</v>
      </c>
      <c r="F328" s="69">
        <v>450.0</v>
      </c>
      <c r="G328" s="69">
        <v>74.0</v>
      </c>
      <c r="H328" s="69">
        <v>42.0</v>
      </c>
      <c r="I328" s="20" t="str">
        <f t="shared" si="1"/>
        <v/>
      </c>
      <c r="K328" s="97">
        <v>2888.0</v>
      </c>
      <c r="L328" s="49">
        <v>1.0</v>
      </c>
      <c r="M328" s="74">
        <v>6.0</v>
      </c>
      <c r="N328" s="49" t="s">
        <v>392</v>
      </c>
      <c r="P328" s="22">
        <v>2754.0</v>
      </c>
      <c r="Q328" s="75" t="s">
        <v>1596</v>
      </c>
      <c r="R328" s="22">
        <v>1.0</v>
      </c>
    </row>
    <row r="329">
      <c r="A329" s="70" t="s">
        <v>4447</v>
      </c>
      <c r="B329" s="68">
        <v>112.0</v>
      </c>
      <c r="C329" s="69">
        <v>1.0</v>
      </c>
      <c r="D329" s="69">
        <v>504.0</v>
      </c>
      <c r="E329" s="70" t="s">
        <v>1593</v>
      </c>
      <c r="F329" s="69">
        <v>706.0</v>
      </c>
      <c r="G329" s="69">
        <v>151.0</v>
      </c>
      <c r="H329" s="69">
        <v>21.0</v>
      </c>
      <c r="I329" s="20" t="str">
        <f t="shared" si="1"/>
        <v/>
      </c>
      <c r="K329" s="97">
        <v>2889.0</v>
      </c>
      <c r="L329" s="49">
        <v>1.0</v>
      </c>
      <c r="M329" s="74">
        <v>6.0</v>
      </c>
      <c r="N329" s="49" t="s">
        <v>6479</v>
      </c>
      <c r="P329" s="22">
        <v>2769.0</v>
      </c>
      <c r="Q329" s="75" t="s">
        <v>931</v>
      </c>
      <c r="R329" s="22">
        <v>1.0</v>
      </c>
    </row>
    <row r="330">
      <c r="A330" s="70" t="s">
        <v>4447</v>
      </c>
      <c r="B330" s="68">
        <v>112.0</v>
      </c>
      <c r="C330" s="69">
        <v>1.0</v>
      </c>
      <c r="D330" s="69">
        <v>506.0</v>
      </c>
      <c r="E330" s="70" t="s">
        <v>4703</v>
      </c>
      <c r="F330" s="69">
        <v>446.0</v>
      </c>
      <c r="G330" s="69">
        <v>53.0</v>
      </c>
      <c r="H330" s="69">
        <v>6.0</v>
      </c>
      <c r="I330" s="20" t="str">
        <f t="shared" si="1"/>
        <v/>
      </c>
      <c r="K330" s="97">
        <v>2890.0</v>
      </c>
      <c r="L330" s="49">
        <v>1.0</v>
      </c>
      <c r="M330" s="74">
        <v>6.0</v>
      </c>
      <c r="N330" s="49" t="s">
        <v>6480</v>
      </c>
      <c r="P330" s="22">
        <v>2805.0</v>
      </c>
      <c r="Q330" s="75" t="s">
        <v>1598</v>
      </c>
      <c r="R330" s="22">
        <v>1.0</v>
      </c>
    </row>
    <row r="331">
      <c r="A331" s="70" t="s">
        <v>4447</v>
      </c>
      <c r="B331" s="68">
        <v>112.0</v>
      </c>
      <c r="C331" s="69">
        <v>1.0</v>
      </c>
      <c r="D331" s="69">
        <v>507.0</v>
      </c>
      <c r="E331" s="70" t="s">
        <v>4704</v>
      </c>
      <c r="F331" s="69">
        <v>112.0</v>
      </c>
      <c r="G331" s="69">
        <v>11.0</v>
      </c>
      <c r="H331" s="69">
        <v>1.0</v>
      </c>
      <c r="I331" s="20" t="str">
        <f t="shared" si="1"/>
        <v/>
      </c>
      <c r="K331" s="97">
        <v>2895.0</v>
      </c>
      <c r="L331" s="49">
        <v>1.0</v>
      </c>
      <c r="M331" s="74">
        <v>5.0</v>
      </c>
      <c r="N331" s="49" t="s">
        <v>6481</v>
      </c>
      <c r="P331" s="22">
        <v>2835.0</v>
      </c>
      <c r="Q331" s="75" t="s">
        <v>384</v>
      </c>
      <c r="R331" s="22">
        <v>1.0</v>
      </c>
    </row>
    <row r="332">
      <c r="A332" s="70" t="s">
        <v>4447</v>
      </c>
      <c r="B332" s="68">
        <v>112.0</v>
      </c>
      <c r="C332" s="69">
        <v>1.0</v>
      </c>
      <c r="D332" s="69">
        <v>508.0</v>
      </c>
      <c r="E332" s="70" t="s">
        <v>1556</v>
      </c>
      <c r="F332" s="69">
        <v>131.0</v>
      </c>
      <c r="G332" s="69">
        <v>11.0</v>
      </c>
      <c r="H332" s="69">
        <v>0.0</v>
      </c>
      <c r="I332" s="20" t="str">
        <f t="shared" si="1"/>
        <v/>
      </c>
      <c r="K332" s="97">
        <v>2897.0</v>
      </c>
      <c r="L332" s="49">
        <v>1.0</v>
      </c>
      <c r="M332" s="74">
        <v>5.0</v>
      </c>
      <c r="N332" s="49" t="s">
        <v>6482</v>
      </c>
      <c r="P332" s="22">
        <v>2853.0</v>
      </c>
      <c r="Q332" s="75" t="s">
        <v>1601</v>
      </c>
      <c r="R332" s="22">
        <v>1.0</v>
      </c>
    </row>
    <row r="333">
      <c r="A333" s="70" t="s">
        <v>4447</v>
      </c>
      <c r="B333" s="68">
        <v>112.0</v>
      </c>
      <c r="C333" s="69">
        <v>1.0</v>
      </c>
      <c r="D333" s="69">
        <v>509.0</v>
      </c>
      <c r="E333" s="70" t="s">
        <v>1599</v>
      </c>
      <c r="F333" s="69">
        <v>48.0</v>
      </c>
      <c r="G333" s="69">
        <v>1.0</v>
      </c>
      <c r="H333" s="69">
        <v>0.0</v>
      </c>
      <c r="I333" s="20" t="str">
        <f t="shared" si="1"/>
        <v/>
      </c>
      <c r="K333" s="97">
        <v>2898.0</v>
      </c>
      <c r="L333" s="49">
        <v>1.0</v>
      </c>
      <c r="M333" s="74">
        <v>6.0</v>
      </c>
      <c r="N333" s="49" t="s">
        <v>397</v>
      </c>
      <c r="P333" s="22">
        <v>2854.0</v>
      </c>
      <c r="Q333" s="75" t="s">
        <v>1603</v>
      </c>
      <c r="R333" s="22">
        <v>1.0</v>
      </c>
    </row>
    <row r="334">
      <c r="A334" s="70" t="s">
        <v>4447</v>
      </c>
      <c r="B334" s="68">
        <v>112.0</v>
      </c>
      <c r="C334" s="69">
        <v>1.0</v>
      </c>
      <c r="D334" s="69">
        <v>510.0</v>
      </c>
      <c r="E334" s="70" t="s">
        <v>4705</v>
      </c>
      <c r="F334" s="69">
        <v>537.0</v>
      </c>
      <c r="G334" s="69">
        <v>63.0</v>
      </c>
      <c r="H334" s="69">
        <v>15.0</v>
      </c>
      <c r="I334" s="20" t="str">
        <f t="shared" si="1"/>
        <v/>
      </c>
      <c r="K334" s="97">
        <v>2899.0</v>
      </c>
      <c r="L334" s="49">
        <v>1.0</v>
      </c>
      <c r="M334" s="74">
        <v>5.0</v>
      </c>
      <c r="N334" s="49" t="s">
        <v>398</v>
      </c>
      <c r="P334" s="22">
        <v>2856.0</v>
      </c>
      <c r="Q334" s="75" t="s">
        <v>935</v>
      </c>
      <c r="R334" s="22">
        <v>1.0</v>
      </c>
    </row>
    <row r="335">
      <c r="A335" s="70" t="s">
        <v>4447</v>
      </c>
      <c r="B335" s="68">
        <v>112.0</v>
      </c>
      <c r="C335" s="69">
        <v>1.0</v>
      </c>
      <c r="D335" s="69">
        <v>511.0</v>
      </c>
      <c r="E335" s="70" t="s">
        <v>4706</v>
      </c>
      <c r="F335" s="69">
        <v>584.0</v>
      </c>
      <c r="G335" s="69">
        <v>95.0</v>
      </c>
      <c r="H335" s="69">
        <v>26.0</v>
      </c>
      <c r="I335" s="20" t="str">
        <f t="shared" si="1"/>
        <v/>
      </c>
      <c r="K335" s="97">
        <v>2902.0</v>
      </c>
      <c r="L335" s="49">
        <v>1.0</v>
      </c>
      <c r="M335" s="74">
        <v>6.0</v>
      </c>
      <c r="N335" s="49" t="s">
        <v>399</v>
      </c>
      <c r="P335" s="22">
        <v>2859.0</v>
      </c>
      <c r="Q335" s="75" t="s">
        <v>1606</v>
      </c>
      <c r="R335" s="22">
        <v>1.0</v>
      </c>
    </row>
    <row r="336">
      <c r="A336" s="70" t="s">
        <v>4447</v>
      </c>
      <c r="B336" s="68">
        <v>112.0</v>
      </c>
      <c r="C336" s="69">
        <v>1.0</v>
      </c>
      <c r="D336" s="69">
        <v>512.0</v>
      </c>
      <c r="E336" s="70" t="s">
        <v>4707</v>
      </c>
      <c r="F336" s="69">
        <v>659.0</v>
      </c>
      <c r="G336" s="69">
        <v>27.0</v>
      </c>
      <c r="H336" s="69">
        <v>5.0</v>
      </c>
      <c r="I336" s="20" t="str">
        <f t="shared" si="1"/>
        <v/>
      </c>
      <c r="K336" s="97">
        <v>2903.0</v>
      </c>
      <c r="L336" s="49">
        <v>1.0</v>
      </c>
      <c r="M336" s="74">
        <v>6.0</v>
      </c>
      <c r="N336" s="49" t="s">
        <v>400</v>
      </c>
      <c r="P336" s="22">
        <v>2860.0</v>
      </c>
      <c r="Q336" s="75" t="s">
        <v>937</v>
      </c>
      <c r="R336" s="22">
        <v>1.0</v>
      </c>
    </row>
    <row r="337">
      <c r="A337" s="70" t="s">
        <v>4447</v>
      </c>
      <c r="B337" s="68">
        <v>112.0</v>
      </c>
      <c r="C337" s="69">
        <v>1.0</v>
      </c>
      <c r="D337" s="69">
        <v>513.0</v>
      </c>
      <c r="E337" s="70" t="s">
        <v>4708</v>
      </c>
      <c r="F337" s="69">
        <v>587.0</v>
      </c>
      <c r="G337" s="69">
        <v>66.0</v>
      </c>
      <c r="H337" s="69">
        <v>14.0</v>
      </c>
      <c r="I337" s="20" t="str">
        <f t="shared" si="1"/>
        <v/>
      </c>
      <c r="K337" s="97">
        <v>2904.0</v>
      </c>
      <c r="L337" s="49">
        <v>1.0</v>
      </c>
      <c r="M337" s="74">
        <v>6.0</v>
      </c>
      <c r="N337" s="49" t="s">
        <v>6483</v>
      </c>
      <c r="P337" s="22">
        <v>2884.0</v>
      </c>
      <c r="Q337" s="75" t="s">
        <v>1609</v>
      </c>
      <c r="R337" s="22">
        <v>1.0</v>
      </c>
    </row>
    <row r="338">
      <c r="A338" s="70" t="s">
        <v>4447</v>
      </c>
      <c r="B338" s="68">
        <v>112.0</v>
      </c>
      <c r="C338" s="69">
        <v>1.0</v>
      </c>
      <c r="D338" s="69">
        <v>523.0</v>
      </c>
      <c r="E338" s="70" t="s">
        <v>1607</v>
      </c>
      <c r="F338" s="69">
        <v>4.0</v>
      </c>
      <c r="G338" s="69">
        <v>0.0</v>
      </c>
      <c r="H338" s="69">
        <v>0.0</v>
      </c>
      <c r="I338" s="99">
        <f t="shared" si="1"/>
        <v>113</v>
      </c>
      <c r="K338" s="97">
        <v>2905.0</v>
      </c>
      <c r="L338" s="49">
        <v>1.0</v>
      </c>
      <c r="M338" s="74">
        <v>5.0</v>
      </c>
      <c r="N338" s="49" t="s">
        <v>6484</v>
      </c>
      <c r="P338" s="22">
        <v>2886.0</v>
      </c>
      <c r="Q338" s="75" t="s">
        <v>1611</v>
      </c>
      <c r="R338" s="22">
        <v>1.0</v>
      </c>
    </row>
    <row r="339">
      <c r="A339" s="70" t="s">
        <v>4447</v>
      </c>
      <c r="B339" s="68">
        <v>113.0</v>
      </c>
      <c r="C339" s="69">
        <v>1.0</v>
      </c>
      <c r="D339" s="69">
        <v>10.0</v>
      </c>
      <c r="E339" s="70" t="s">
        <v>4709</v>
      </c>
      <c r="F339" s="69">
        <v>410.0</v>
      </c>
      <c r="G339" s="69">
        <v>189.0</v>
      </c>
      <c r="H339" s="69">
        <v>18.0</v>
      </c>
      <c r="I339" s="20" t="str">
        <f t="shared" si="1"/>
        <v/>
      </c>
      <c r="K339" s="97">
        <v>2906.0</v>
      </c>
      <c r="L339" s="49">
        <v>1.0</v>
      </c>
      <c r="M339" s="74">
        <v>6.0</v>
      </c>
      <c r="N339" s="49" t="s">
        <v>6485</v>
      </c>
      <c r="P339" s="22">
        <v>2888.0</v>
      </c>
      <c r="Q339" s="75" t="s">
        <v>392</v>
      </c>
      <c r="R339" s="22">
        <v>1.0</v>
      </c>
    </row>
    <row r="340">
      <c r="A340" s="70" t="s">
        <v>4447</v>
      </c>
      <c r="B340" s="68">
        <v>113.0</v>
      </c>
      <c r="C340" s="69">
        <v>1.0</v>
      </c>
      <c r="D340" s="69">
        <v>20.0</v>
      </c>
      <c r="E340" s="70" t="s">
        <v>4710</v>
      </c>
      <c r="F340" s="69">
        <v>325.0</v>
      </c>
      <c r="G340" s="69">
        <v>114.0</v>
      </c>
      <c r="H340" s="69">
        <v>16.0</v>
      </c>
      <c r="I340" s="20" t="str">
        <f t="shared" si="1"/>
        <v/>
      </c>
      <c r="K340" s="97">
        <v>2907.0</v>
      </c>
      <c r="L340" s="49">
        <v>1.0</v>
      </c>
      <c r="M340" s="74">
        <v>6.0</v>
      </c>
      <c r="N340" s="49" t="s">
        <v>6486</v>
      </c>
      <c r="P340" s="22">
        <v>2889.0</v>
      </c>
      <c r="Q340" s="75" t="s">
        <v>1614</v>
      </c>
      <c r="R340" s="22">
        <v>1.0</v>
      </c>
    </row>
    <row r="341">
      <c r="A341" s="70" t="s">
        <v>4447</v>
      </c>
      <c r="B341" s="68">
        <v>113.0</v>
      </c>
      <c r="C341" s="69">
        <v>1.0</v>
      </c>
      <c r="D341" s="69">
        <v>25.0</v>
      </c>
      <c r="E341" s="70" t="s">
        <v>4711</v>
      </c>
      <c r="F341" s="69">
        <v>3.0</v>
      </c>
      <c r="G341" s="69">
        <v>1.0</v>
      </c>
      <c r="H341" s="69">
        <v>0.0</v>
      </c>
      <c r="I341" s="99">
        <f t="shared" si="1"/>
        <v>115</v>
      </c>
      <c r="K341" s="97">
        <v>2908.0</v>
      </c>
      <c r="L341" s="49">
        <v>1.0</v>
      </c>
      <c r="M341" s="74">
        <v>6.0</v>
      </c>
      <c r="N341" s="49" t="s">
        <v>6487</v>
      </c>
      <c r="P341" s="22">
        <v>2890.0</v>
      </c>
      <c r="Q341" s="75" t="s">
        <v>1616</v>
      </c>
      <c r="R341" s="22">
        <v>1.0</v>
      </c>
    </row>
    <row r="342">
      <c r="A342" s="70" t="s">
        <v>4447</v>
      </c>
      <c r="B342" s="68">
        <v>115.0</v>
      </c>
      <c r="C342" s="69">
        <v>1.0</v>
      </c>
      <c r="D342" s="69">
        <v>10.0</v>
      </c>
      <c r="E342" s="70" t="s">
        <v>4712</v>
      </c>
      <c r="F342" s="69">
        <v>429.0</v>
      </c>
      <c r="G342" s="69">
        <v>287.0</v>
      </c>
      <c r="H342" s="69">
        <v>19.0</v>
      </c>
      <c r="I342" s="20" t="str">
        <f t="shared" si="1"/>
        <v/>
      </c>
      <c r="K342" s="97">
        <v>2909.0</v>
      </c>
      <c r="L342" s="49">
        <v>1.0</v>
      </c>
      <c r="M342" s="74">
        <v>4.0</v>
      </c>
      <c r="N342" s="49" t="s">
        <v>406</v>
      </c>
      <c r="P342" s="22">
        <v>2895.0</v>
      </c>
      <c r="Q342" s="75" t="s">
        <v>1618</v>
      </c>
      <c r="R342" s="22">
        <v>1.0</v>
      </c>
    </row>
    <row r="343">
      <c r="A343" s="70" t="s">
        <v>4447</v>
      </c>
      <c r="B343" s="68">
        <v>115.0</v>
      </c>
      <c r="C343" s="69">
        <v>1.0</v>
      </c>
      <c r="D343" s="69">
        <v>20.0</v>
      </c>
      <c r="E343" s="70" t="s">
        <v>4713</v>
      </c>
      <c r="F343" s="69">
        <v>335.0</v>
      </c>
      <c r="G343" s="69">
        <v>205.0</v>
      </c>
      <c r="H343" s="69">
        <v>14.0</v>
      </c>
      <c r="I343" s="20" t="str">
        <f t="shared" si="1"/>
        <v/>
      </c>
      <c r="K343" s="97">
        <v>3000.0</v>
      </c>
      <c r="L343" s="49">
        <v>1.0</v>
      </c>
      <c r="M343" s="74">
        <v>0.0</v>
      </c>
      <c r="N343" s="49" t="s">
        <v>6488</v>
      </c>
      <c r="P343" s="22">
        <v>2897.0</v>
      </c>
      <c r="Q343" s="75" t="s">
        <v>1620</v>
      </c>
      <c r="R343" s="22">
        <v>1.0</v>
      </c>
    </row>
    <row r="344">
      <c r="A344" s="70" t="s">
        <v>4447</v>
      </c>
      <c r="B344" s="68">
        <v>115.0</v>
      </c>
      <c r="C344" s="69">
        <v>1.0</v>
      </c>
      <c r="D344" s="69">
        <v>30.0</v>
      </c>
      <c r="E344" s="70" t="s">
        <v>4714</v>
      </c>
      <c r="F344" s="69">
        <v>265.0</v>
      </c>
      <c r="G344" s="69">
        <v>126.0</v>
      </c>
      <c r="H344" s="69">
        <v>14.0</v>
      </c>
      <c r="I344" s="20" t="str">
        <f t="shared" si="1"/>
        <v/>
      </c>
      <c r="K344" s="97">
        <v>3999.0</v>
      </c>
      <c r="L344" s="49">
        <v>1.0</v>
      </c>
      <c r="M344" s="74">
        <v>0.0</v>
      </c>
      <c r="N344" s="49" t="s">
        <v>6489</v>
      </c>
      <c r="P344" s="22">
        <v>2898.0</v>
      </c>
      <c r="Q344" s="75" t="s">
        <v>397</v>
      </c>
      <c r="R344" s="22">
        <v>1.0</v>
      </c>
    </row>
    <row r="345">
      <c r="A345" s="70" t="s">
        <v>4447</v>
      </c>
      <c r="B345" s="68">
        <v>115.0</v>
      </c>
      <c r="C345" s="69">
        <v>1.0</v>
      </c>
      <c r="D345" s="69">
        <v>31.0</v>
      </c>
      <c r="E345" s="70" t="s">
        <v>4715</v>
      </c>
      <c r="F345" s="69">
        <v>78.0</v>
      </c>
      <c r="G345" s="69">
        <v>61.0</v>
      </c>
      <c r="H345" s="69">
        <v>6.0</v>
      </c>
      <c r="I345" s="99">
        <f t="shared" si="1"/>
        <v>116</v>
      </c>
      <c r="K345" s="97">
        <v>4000.0</v>
      </c>
      <c r="L345" s="49">
        <v>7.0</v>
      </c>
      <c r="M345" s="74">
        <v>7.0</v>
      </c>
      <c r="N345" s="49" t="s">
        <v>407</v>
      </c>
      <c r="P345" s="22">
        <v>2899.0</v>
      </c>
      <c r="Q345" s="75" t="s">
        <v>398</v>
      </c>
      <c r="R345" s="22">
        <v>1.0</v>
      </c>
    </row>
    <row r="346">
      <c r="A346" s="70" t="s">
        <v>4447</v>
      </c>
      <c r="B346" s="68">
        <v>116.0</v>
      </c>
      <c r="C346" s="69">
        <v>1.0</v>
      </c>
      <c r="D346" s="69">
        <v>10.0</v>
      </c>
      <c r="E346" s="70" t="s">
        <v>4716</v>
      </c>
      <c r="F346" s="69">
        <v>439.0</v>
      </c>
      <c r="G346" s="69">
        <v>123.0</v>
      </c>
      <c r="H346" s="69">
        <v>74.0</v>
      </c>
      <c r="I346" s="20" t="str">
        <f t="shared" si="1"/>
        <v/>
      </c>
      <c r="K346" s="97">
        <v>4001.0</v>
      </c>
      <c r="L346" s="49">
        <v>7.0</v>
      </c>
      <c r="M346" s="74">
        <v>7.0</v>
      </c>
      <c r="N346" s="49" t="s">
        <v>408</v>
      </c>
      <c r="P346" s="22">
        <v>2902.0</v>
      </c>
      <c r="Q346" s="75" t="s">
        <v>1624</v>
      </c>
      <c r="R346" s="22">
        <v>1.0</v>
      </c>
    </row>
    <row r="347">
      <c r="A347" s="70" t="s">
        <v>4447</v>
      </c>
      <c r="B347" s="68">
        <v>116.0</v>
      </c>
      <c r="C347" s="69">
        <v>1.0</v>
      </c>
      <c r="D347" s="69">
        <v>20.0</v>
      </c>
      <c r="E347" s="70" t="s">
        <v>1622</v>
      </c>
      <c r="F347" s="69">
        <v>340.0</v>
      </c>
      <c r="G347" s="69">
        <v>77.0</v>
      </c>
      <c r="H347" s="69">
        <v>45.0</v>
      </c>
      <c r="I347" s="20" t="str">
        <f t="shared" si="1"/>
        <v/>
      </c>
      <c r="K347" s="97">
        <v>4003.0</v>
      </c>
      <c r="L347" s="49">
        <v>7.0</v>
      </c>
      <c r="M347" s="74">
        <v>7.0</v>
      </c>
      <c r="N347" s="49" t="s">
        <v>6490</v>
      </c>
      <c r="P347" s="22">
        <v>2903.0</v>
      </c>
      <c r="Q347" s="75" t="s">
        <v>1626</v>
      </c>
      <c r="R347" s="22">
        <v>1.0</v>
      </c>
    </row>
    <row r="348">
      <c r="A348" s="70" t="s">
        <v>4447</v>
      </c>
      <c r="B348" s="68">
        <v>116.0</v>
      </c>
      <c r="C348" s="69">
        <v>1.0</v>
      </c>
      <c r="D348" s="69">
        <v>40.0</v>
      </c>
      <c r="E348" s="70" t="s">
        <v>1623</v>
      </c>
      <c r="F348" s="69">
        <v>355.0</v>
      </c>
      <c r="G348" s="69">
        <v>98.0</v>
      </c>
      <c r="H348" s="69">
        <v>55.0</v>
      </c>
      <c r="I348" s="99">
        <f t="shared" si="1"/>
        <v>118</v>
      </c>
      <c r="K348" s="97">
        <v>4004.0</v>
      </c>
      <c r="L348" s="49">
        <v>7.0</v>
      </c>
      <c r="M348" s="74">
        <v>7.0</v>
      </c>
      <c r="N348" s="49" t="s">
        <v>6491</v>
      </c>
      <c r="P348" s="22">
        <v>2904.0</v>
      </c>
      <c r="Q348" s="75" t="s">
        <v>1628</v>
      </c>
      <c r="R348" s="22">
        <v>1.0</v>
      </c>
    </row>
    <row r="349">
      <c r="A349" s="70" t="s">
        <v>4447</v>
      </c>
      <c r="B349" s="68">
        <v>118.0</v>
      </c>
      <c r="C349" s="69">
        <v>1.0</v>
      </c>
      <c r="D349" s="69">
        <v>10.0</v>
      </c>
      <c r="E349" s="70" t="s">
        <v>1625</v>
      </c>
      <c r="F349" s="69">
        <v>187.0</v>
      </c>
      <c r="G349" s="69">
        <v>114.0</v>
      </c>
      <c r="H349" s="69">
        <v>13.0</v>
      </c>
      <c r="I349" s="20" t="str">
        <f t="shared" si="1"/>
        <v/>
      </c>
      <c r="K349" s="97">
        <v>4005.0</v>
      </c>
      <c r="L349" s="49">
        <v>7.0</v>
      </c>
      <c r="M349" s="74">
        <v>7.0</v>
      </c>
      <c r="N349" s="49" t="s">
        <v>6492</v>
      </c>
      <c r="P349" s="22">
        <v>2905.0</v>
      </c>
      <c r="Q349" s="75" t="s">
        <v>402</v>
      </c>
      <c r="R349" s="22">
        <v>1.0</v>
      </c>
    </row>
    <row r="350">
      <c r="A350" s="70" t="s">
        <v>4447</v>
      </c>
      <c r="B350" s="68">
        <v>118.0</v>
      </c>
      <c r="C350" s="69">
        <v>1.0</v>
      </c>
      <c r="D350" s="69">
        <v>20.0</v>
      </c>
      <c r="E350" s="70" t="s">
        <v>4717</v>
      </c>
      <c r="F350" s="69">
        <v>131.0</v>
      </c>
      <c r="G350" s="69">
        <v>75.0</v>
      </c>
      <c r="H350" s="69">
        <v>5.0</v>
      </c>
      <c r="I350" s="20" t="str">
        <f t="shared" si="1"/>
        <v/>
      </c>
      <c r="K350" s="97">
        <v>4007.0</v>
      </c>
      <c r="L350" s="49">
        <v>7.0</v>
      </c>
      <c r="M350" s="74">
        <v>7.0</v>
      </c>
      <c r="N350" s="49" t="s">
        <v>6493</v>
      </c>
      <c r="P350" s="22">
        <v>2906.0</v>
      </c>
      <c r="Q350" s="75" t="s">
        <v>403</v>
      </c>
      <c r="R350" s="22">
        <v>1.0</v>
      </c>
    </row>
    <row r="351">
      <c r="A351" s="70" t="s">
        <v>4447</v>
      </c>
      <c r="B351" s="68">
        <v>118.0</v>
      </c>
      <c r="C351" s="69">
        <v>1.0</v>
      </c>
      <c r="D351" s="69">
        <v>40.0</v>
      </c>
      <c r="E351" s="70" t="s">
        <v>4718</v>
      </c>
      <c r="F351" s="69">
        <v>15.0</v>
      </c>
      <c r="G351" s="69">
        <v>15.0</v>
      </c>
      <c r="H351" s="69">
        <v>0.0</v>
      </c>
      <c r="I351" s="99">
        <f t="shared" si="1"/>
        <v>129</v>
      </c>
      <c r="K351" s="97">
        <v>4008.0</v>
      </c>
      <c r="L351" s="49">
        <v>7.0</v>
      </c>
      <c r="M351" s="74">
        <v>7.0</v>
      </c>
      <c r="N351" s="49" t="s">
        <v>6494</v>
      </c>
      <c r="P351" s="22">
        <v>2907.0</v>
      </c>
      <c r="Q351" s="75" t="s">
        <v>404</v>
      </c>
      <c r="R351" s="22">
        <v>1.0</v>
      </c>
    </row>
    <row r="352">
      <c r="A352" s="70" t="s">
        <v>4447</v>
      </c>
      <c r="B352" s="68">
        <v>129.0</v>
      </c>
      <c r="C352" s="69">
        <v>1.0</v>
      </c>
      <c r="D352" s="69">
        <v>10.0</v>
      </c>
      <c r="E352" s="70" t="s">
        <v>4555</v>
      </c>
      <c r="F352" s="69">
        <v>284.0</v>
      </c>
      <c r="G352" s="69">
        <v>94.0</v>
      </c>
      <c r="H352" s="69">
        <v>35.0</v>
      </c>
      <c r="I352" s="20" t="str">
        <f t="shared" si="1"/>
        <v/>
      </c>
      <c r="K352" s="97">
        <v>4011.0</v>
      </c>
      <c r="L352" s="49">
        <v>7.0</v>
      </c>
      <c r="M352" s="74">
        <v>7.0</v>
      </c>
      <c r="N352" s="49" t="s">
        <v>3314</v>
      </c>
      <c r="P352" s="22">
        <v>2908.0</v>
      </c>
      <c r="Q352" s="75" t="s">
        <v>405</v>
      </c>
      <c r="R352" s="22">
        <v>1.0</v>
      </c>
    </row>
    <row r="353">
      <c r="A353" s="70" t="s">
        <v>4447</v>
      </c>
      <c r="B353" s="68">
        <v>129.0</v>
      </c>
      <c r="C353" s="69">
        <v>1.0</v>
      </c>
      <c r="D353" s="69">
        <v>20.0</v>
      </c>
      <c r="E353" s="70" t="s">
        <v>4719</v>
      </c>
      <c r="F353" s="69">
        <v>150.0</v>
      </c>
      <c r="G353" s="69">
        <v>66.0</v>
      </c>
      <c r="H353" s="69">
        <v>8.0</v>
      </c>
      <c r="I353" s="20" t="str">
        <f t="shared" si="1"/>
        <v/>
      </c>
      <c r="K353" s="97">
        <v>4015.0</v>
      </c>
      <c r="L353" s="49">
        <v>7.0</v>
      </c>
      <c r="M353" s="74">
        <v>7.0</v>
      </c>
      <c r="N353" s="49" t="s">
        <v>415</v>
      </c>
      <c r="P353" s="22">
        <v>2909.0</v>
      </c>
      <c r="Q353" s="75" t="s">
        <v>406</v>
      </c>
      <c r="R353" s="22">
        <v>1.0</v>
      </c>
    </row>
    <row r="354">
      <c r="A354" s="70" t="s">
        <v>4447</v>
      </c>
      <c r="B354" s="68">
        <v>129.0</v>
      </c>
      <c r="C354" s="69">
        <v>1.0</v>
      </c>
      <c r="D354" s="69">
        <v>30.0</v>
      </c>
      <c r="E354" s="70" t="s">
        <v>4720</v>
      </c>
      <c r="F354" s="69">
        <v>435.0</v>
      </c>
      <c r="G354" s="69">
        <v>154.0</v>
      </c>
      <c r="H354" s="69">
        <v>48.0</v>
      </c>
      <c r="I354" s="20" t="str">
        <f t="shared" si="1"/>
        <v/>
      </c>
      <c r="K354" s="97">
        <v>4016.0</v>
      </c>
      <c r="L354" s="49">
        <v>7.0</v>
      </c>
      <c r="M354" s="74">
        <v>7.0</v>
      </c>
      <c r="N354" s="49" t="s">
        <v>6495</v>
      </c>
      <c r="P354" s="22">
        <v>3000.0</v>
      </c>
      <c r="Q354" s="75" t="s">
        <v>1634</v>
      </c>
      <c r="R354" s="22">
        <v>1.0</v>
      </c>
    </row>
    <row r="355">
      <c r="A355" s="70" t="s">
        <v>4447</v>
      </c>
      <c r="B355" s="68">
        <v>129.0</v>
      </c>
      <c r="C355" s="69">
        <v>1.0</v>
      </c>
      <c r="D355" s="69">
        <v>40.0</v>
      </c>
      <c r="E355" s="70" t="s">
        <v>4721</v>
      </c>
      <c r="F355" s="69">
        <v>502.0</v>
      </c>
      <c r="G355" s="69">
        <v>134.0</v>
      </c>
      <c r="H355" s="69">
        <v>44.0</v>
      </c>
      <c r="I355" s="99">
        <f t="shared" si="1"/>
        <v>138</v>
      </c>
      <c r="K355" s="97">
        <v>4017.0</v>
      </c>
      <c r="L355" s="49">
        <v>7.0</v>
      </c>
      <c r="M355" s="74">
        <v>7.0</v>
      </c>
      <c r="N355" s="49" t="s">
        <v>6496</v>
      </c>
      <c r="P355" s="22">
        <v>3999.0</v>
      </c>
      <c r="Q355" s="75" t="s">
        <v>1636</v>
      </c>
      <c r="R355" s="22">
        <v>1.0</v>
      </c>
    </row>
    <row r="356">
      <c r="A356" s="70" t="s">
        <v>4447</v>
      </c>
      <c r="B356" s="68">
        <v>138.0</v>
      </c>
      <c r="C356" s="69">
        <v>1.0</v>
      </c>
      <c r="D356" s="69">
        <v>10.0</v>
      </c>
      <c r="E356" s="70" t="s">
        <v>1633</v>
      </c>
      <c r="F356" s="69">
        <v>26.0</v>
      </c>
      <c r="G356" s="69">
        <v>4.0</v>
      </c>
      <c r="H356" s="69">
        <v>0.0</v>
      </c>
      <c r="I356" s="20" t="str">
        <f t="shared" si="1"/>
        <v/>
      </c>
      <c r="K356" s="97">
        <v>4018.0</v>
      </c>
      <c r="L356" s="49">
        <v>7.0</v>
      </c>
      <c r="M356" s="74">
        <v>7.0</v>
      </c>
      <c r="N356" s="49" t="s">
        <v>418</v>
      </c>
      <c r="P356" s="22">
        <v>4000.0</v>
      </c>
      <c r="Q356" s="75" t="s">
        <v>407</v>
      </c>
      <c r="R356" s="22">
        <v>7.0</v>
      </c>
    </row>
    <row r="357">
      <c r="A357" s="70" t="s">
        <v>4447</v>
      </c>
      <c r="B357" s="68">
        <v>138.0</v>
      </c>
      <c r="C357" s="69">
        <v>1.0</v>
      </c>
      <c r="D357" s="69">
        <v>20.0</v>
      </c>
      <c r="E357" s="70" t="s">
        <v>4722</v>
      </c>
      <c r="F357" s="69">
        <v>452.0</v>
      </c>
      <c r="G357" s="69">
        <v>49.0</v>
      </c>
      <c r="H357" s="69">
        <v>26.0</v>
      </c>
      <c r="I357" s="20" t="str">
        <f t="shared" si="1"/>
        <v/>
      </c>
      <c r="K357" s="97">
        <v>4020.0</v>
      </c>
      <c r="L357" s="49">
        <v>7.0</v>
      </c>
      <c r="M357" s="74">
        <v>7.0</v>
      </c>
      <c r="N357" s="49" t="s">
        <v>6497</v>
      </c>
      <c r="P357" s="22">
        <v>4001.0</v>
      </c>
      <c r="Q357" s="75" t="s">
        <v>408</v>
      </c>
      <c r="R357" s="22">
        <v>7.0</v>
      </c>
    </row>
    <row r="358">
      <c r="A358" s="70" t="s">
        <v>4447</v>
      </c>
      <c r="B358" s="68">
        <v>138.0</v>
      </c>
      <c r="C358" s="69">
        <v>1.0</v>
      </c>
      <c r="D358" s="69">
        <v>30.0</v>
      </c>
      <c r="E358" s="70" t="s">
        <v>4723</v>
      </c>
      <c r="F358" s="69">
        <v>671.0</v>
      </c>
      <c r="G358" s="69">
        <v>68.0</v>
      </c>
      <c r="H358" s="69">
        <v>28.0</v>
      </c>
      <c r="I358" s="20" t="str">
        <f t="shared" si="1"/>
        <v/>
      </c>
      <c r="K358" s="97">
        <v>4025.0</v>
      </c>
      <c r="L358" s="49">
        <v>7.0</v>
      </c>
      <c r="M358" s="74">
        <v>7.0</v>
      </c>
      <c r="N358" s="49" t="s">
        <v>420</v>
      </c>
      <c r="P358" s="22">
        <v>4002.0</v>
      </c>
      <c r="Q358" s="75" t="s">
        <v>1640</v>
      </c>
      <c r="R358" s="22">
        <v>7.0</v>
      </c>
    </row>
    <row r="359">
      <c r="A359" s="70" t="s">
        <v>4447</v>
      </c>
      <c r="B359" s="68">
        <v>138.0</v>
      </c>
      <c r="C359" s="69">
        <v>1.0</v>
      </c>
      <c r="D359" s="69">
        <v>44.0</v>
      </c>
      <c r="E359" s="70" t="s">
        <v>1638</v>
      </c>
      <c r="F359" s="69">
        <v>132.0</v>
      </c>
      <c r="G359" s="69">
        <v>23.0</v>
      </c>
      <c r="H359" s="69">
        <v>5.0</v>
      </c>
      <c r="I359" s="20" t="str">
        <f t="shared" si="1"/>
        <v/>
      </c>
      <c r="K359" s="97">
        <v>4026.0</v>
      </c>
      <c r="L359" s="49">
        <v>7.0</v>
      </c>
      <c r="M359" s="74">
        <v>7.0</v>
      </c>
      <c r="N359" s="49" t="s">
        <v>6498</v>
      </c>
      <c r="P359" s="22">
        <v>4003.0</v>
      </c>
      <c r="Q359" s="75" t="s">
        <v>409</v>
      </c>
      <c r="R359" s="22">
        <v>7.0</v>
      </c>
    </row>
    <row r="360">
      <c r="A360" s="70" t="s">
        <v>4447</v>
      </c>
      <c r="B360" s="68">
        <v>138.0</v>
      </c>
      <c r="C360" s="69">
        <v>1.0</v>
      </c>
      <c r="D360" s="69">
        <v>45.0</v>
      </c>
      <c r="E360" s="70" t="s">
        <v>4724</v>
      </c>
      <c r="F360" s="69">
        <v>730.0</v>
      </c>
      <c r="G360" s="69">
        <v>119.0</v>
      </c>
      <c r="H360" s="69">
        <v>39.0</v>
      </c>
      <c r="I360" s="20" t="str">
        <f t="shared" si="1"/>
        <v/>
      </c>
      <c r="K360" s="97">
        <v>4027.0</v>
      </c>
      <c r="L360" s="49">
        <v>7.0</v>
      </c>
      <c r="M360" s="74">
        <v>7.0</v>
      </c>
      <c r="N360" s="49" t="s">
        <v>422</v>
      </c>
      <c r="P360" s="22">
        <v>4004.0</v>
      </c>
      <c r="Q360" s="75" t="s">
        <v>410</v>
      </c>
      <c r="R360" s="22">
        <v>7.0</v>
      </c>
    </row>
    <row r="361">
      <c r="A361" s="70" t="s">
        <v>4447</v>
      </c>
      <c r="B361" s="68">
        <v>138.0</v>
      </c>
      <c r="C361" s="69">
        <v>1.0</v>
      </c>
      <c r="D361" s="69">
        <v>50.0</v>
      </c>
      <c r="E361" s="70" t="s">
        <v>4725</v>
      </c>
      <c r="F361" s="69">
        <v>30.0</v>
      </c>
      <c r="G361" s="69">
        <v>6.0</v>
      </c>
      <c r="H361" s="69">
        <v>0.0</v>
      </c>
      <c r="I361" s="20" t="str">
        <f t="shared" si="1"/>
        <v/>
      </c>
      <c r="K361" s="97">
        <v>4029.0</v>
      </c>
      <c r="L361" s="49">
        <v>7.0</v>
      </c>
      <c r="M361" s="74">
        <v>7.0</v>
      </c>
      <c r="N361" s="49" t="s">
        <v>6499</v>
      </c>
      <c r="P361" s="22">
        <v>4005.0</v>
      </c>
      <c r="Q361" s="75" t="s">
        <v>1644</v>
      </c>
      <c r="R361" s="22">
        <v>7.0</v>
      </c>
    </row>
    <row r="362">
      <c r="A362" s="70" t="s">
        <v>4447</v>
      </c>
      <c r="B362" s="68">
        <v>138.0</v>
      </c>
      <c r="C362" s="69">
        <v>1.0</v>
      </c>
      <c r="D362" s="69">
        <v>70.0</v>
      </c>
      <c r="E362" s="70" t="s">
        <v>4726</v>
      </c>
      <c r="F362" s="69">
        <v>498.0</v>
      </c>
      <c r="G362" s="69">
        <v>44.0</v>
      </c>
      <c r="H362" s="69">
        <v>2.0</v>
      </c>
      <c r="I362" s="99">
        <f t="shared" si="1"/>
        <v>139</v>
      </c>
      <c r="K362" s="97">
        <v>4031.0</v>
      </c>
      <c r="L362" s="49">
        <v>7.0</v>
      </c>
      <c r="M362" s="74">
        <v>7.0</v>
      </c>
      <c r="N362" s="49" t="s">
        <v>424</v>
      </c>
      <c r="P362" s="22">
        <v>4006.0</v>
      </c>
      <c r="Q362" s="75" t="s">
        <v>1646</v>
      </c>
      <c r="R362" s="22">
        <v>7.0</v>
      </c>
    </row>
    <row r="363">
      <c r="A363" s="70" t="s">
        <v>4447</v>
      </c>
      <c r="B363" s="68">
        <v>139.0</v>
      </c>
      <c r="C363" s="69">
        <v>1.0</v>
      </c>
      <c r="D363" s="69">
        <v>10.0</v>
      </c>
      <c r="E363" s="70" t="s">
        <v>4727</v>
      </c>
      <c r="F363" s="69">
        <v>479.0</v>
      </c>
      <c r="G363" s="69">
        <v>106.0</v>
      </c>
      <c r="H363" s="69">
        <v>31.0</v>
      </c>
      <c r="I363" s="20" t="str">
        <f t="shared" si="1"/>
        <v/>
      </c>
      <c r="K363" s="97">
        <v>4032.0</v>
      </c>
      <c r="L363" s="49">
        <v>7.0</v>
      </c>
      <c r="M363" s="74">
        <v>7.0</v>
      </c>
      <c r="N363" s="49" t="s">
        <v>6500</v>
      </c>
      <c r="P363" s="22">
        <v>4007.0</v>
      </c>
      <c r="Q363" s="75" t="s">
        <v>412</v>
      </c>
      <c r="R363" s="22">
        <v>7.0</v>
      </c>
    </row>
    <row r="364">
      <c r="A364" s="70" t="s">
        <v>4447</v>
      </c>
      <c r="B364" s="68">
        <v>139.0</v>
      </c>
      <c r="C364" s="69">
        <v>1.0</v>
      </c>
      <c r="D364" s="69">
        <v>20.0</v>
      </c>
      <c r="E364" s="70" t="s">
        <v>4728</v>
      </c>
      <c r="F364" s="69">
        <v>399.0</v>
      </c>
      <c r="G364" s="69">
        <v>74.0</v>
      </c>
      <c r="H364" s="69">
        <v>19.0</v>
      </c>
      <c r="I364" s="99">
        <f t="shared" si="1"/>
        <v>146</v>
      </c>
      <c r="K364" s="97">
        <v>4035.0</v>
      </c>
      <c r="L364" s="49">
        <v>7.0</v>
      </c>
      <c r="M364" s="74">
        <v>7.0</v>
      </c>
      <c r="N364" s="49" t="s">
        <v>3333</v>
      </c>
      <c r="P364" s="22">
        <v>4008.0</v>
      </c>
      <c r="Q364" s="75" t="s">
        <v>413</v>
      </c>
      <c r="R364" s="22">
        <v>7.0</v>
      </c>
    </row>
    <row r="365">
      <c r="A365" s="70" t="s">
        <v>4447</v>
      </c>
      <c r="B365" s="68">
        <v>146.0</v>
      </c>
      <c r="C365" s="69">
        <v>1.0</v>
      </c>
      <c r="D365" s="69">
        <v>10.0</v>
      </c>
      <c r="E365" s="70" t="s">
        <v>4729</v>
      </c>
      <c r="F365" s="69">
        <v>493.0</v>
      </c>
      <c r="G365" s="69">
        <v>55.0</v>
      </c>
      <c r="H365" s="69">
        <v>29.0</v>
      </c>
      <c r="I365" s="20" t="str">
        <f t="shared" si="1"/>
        <v/>
      </c>
      <c r="K365" s="97">
        <v>4036.0</v>
      </c>
      <c r="L365" s="49">
        <v>7.0</v>
      </c>
      <c r="M365" s="74">
        <v>7.0</v>
      </c>
      <c r="N365" s="49" t="s">
        <v>426</v>
      </c>
      <c r="P365" s="22">
        <v>4009.0</v>
      </c>
      <c r="Q365" s="75" t="s">
        <v>1650</v>
      </c>
      <c r="R365" s="22">
        <v>7.0</v>
      </c>
    </row>
    <row r="366">
      <c r="A366" s="70" t="s">
        <v>4447</v>
      </c>
      <c r="B366" s="68">
        <v>146.0</v>
      </c>
      <c r="C366" s="69">
        <v>1.0</v>
      </c>
      <c r="D366" s="69">
        <v>40.0</v>
      </c>
      <c r="E366" s="70" t="s">
        <v>4730</v>
      </c>
      <c r="F366" s="69">
        <v>405.0</v>
      </c>
      <c r="G366" s="69">
        <v>43.0</v>
      </c>
      <c r="H366" s="69">
        <v>16.0</v>
      </c>
      <c r="I366" s="99">
        <f t="shared" si="1"/>
        <v>150</v>
      </c>
      <c r="K366" s="97">
        <v>4038.0</v>
      </c>
      <c r="L366" s="49">
        <v>7.0</v>
      </c>
      <c r="M366" s="74">
        <v>7.0</v>
      </c>
      <c r="N366" s="49" t="s">
        <v>427</v>
      </c>
      <c r="P366" s="22">
        <v>4010.0</v>
      </c>
      <c r="Q366" s="75" t="s">
        <v>1652</v>
      </c>
      <c r="R366" s="22">
        <v>7.0</v>
      </c>
    </row>
    <row r="367">
      <c r="A367" s="70" t="s">
        <v>4447</v>
      </c>
      <c r="B367" s="68">
        <v>150.0</v>
      </c>
      <c r="C367" s="69">
        <v>1.0</v>
      </c>
      <c r="D367" s="69">
        <v>10.0</v>
      </c>
      <c r="E367" s="70" t="s">
        <v>4731</v>
      </c>
      <c r="F367" s="69">
        <v>553.0</v>
      </c>
      <c r="G367" s="69">
        <v>62.0</v>
      </c>
      <c r="H367" s="69">
        <v>22.0</v>
      </c>
      <c r="I367" s="20" t="str">
        <f t="shared" si="1"/>
        <v/>
      </c>
      <c r="K367" s="97">
        <v>4039.0</v>
      </c>
      <c r="L367" s="49">
        <v>7.0</v>
      </c>
      <c r="M367" s="74">
        <v>7.0</v>
      </c>
      <c r="N367" s="49" t="s">
        <v>6501</v>
      </c>
      <c r="P367" s="22">
        <v>4011.0</v>
      </c>
      <c r="Q367" s="75" t="s">
        <v>1654</v>
      </c>
      <c r="R367" s="22">
        <v>7.0</v>
      </c>
    </row>
    <row r="368">
      <c r="A368" s="70" t="s">
        <v>4447</v>
      </c>
      <c r="B368" s="68">
        <v>150.0</v>
      </c>
      <c r="C368" s="69">
        <v>1.0</v>
      </c>
      <c r="D368" s="69">
        <v>11.0</v>
      </c>
      <c r="E368" s="70" t="s">
        <v>4732</v>
      </c>
      <c r="F368" s="69">
        <v>16.0</v>
      </c>
      <c r="G368" s="69">
        <v>0.0</v>
      </c>
      <c r="H368" s="69">
        <v>0.0</v>
      </c>
      <c r="I368" s="20" t="str">
        <f t="shared" si="1"/>
        <v/>
      </c>
      <c r="K368" s="97">
        <v>4043.0</v>
      </c>
      <c r="L368" s="49">
        <v>7.0</v>
      </c>
      <c r="M368" s="74">
        <v>7.0</v>
      </c>
      <c r="N368" s="49" t="s">
        <v>429</v>
      </c>
      <c r="P368" s="22">
        <v>4012.0</v>
      </c>
      <c r="Q368" s="75" t="s">
        <v>1656</v>
      </c>
      <c r="R368" s="22">
        <v>7.0</v>
      </c>
    </row>
    <row r="369">
      <c r="A369" s="70" t="s">
        <v>4447</v>
      </c>
      <c r="B369" s="68">
        <v>150.0</v>
      </c>
      <c r="C369" s="69">
        <v>1.0</v>
      </c>
      <c r="D369" s="69">
        <v>20.0</v>
      </c>
      <c r="E369" s="70" t="s">
        <v>4733</v>
      </c>
      <c r="F369" s="69">
        <v>431.0</v>
      </c>
      <c r="G369" s="69">
        <v>27.0</v>
      </c>
      <c r="H369" s="69">
        <v>12.0</v>
      </c>
      <c r="I369" s="99">
        <f t="shared" si="1"/>
        <v>152</v>
      </c>
      <c r="K369" s="97">
        <v>4049.0</v>
      </c>
      <c r="L369" s="49">
        <v>7.0</v>
      </c>
      <c r="M369" s="74">
        <v>7.0</v>
      </c>
      <c r="N369" s="49" t="s">
        <v>6502</v>
      </c>
      <c r="P369" s="22">
        <v>4013.0</v>
      </c>
      <c r="Q369" s="75" t="s">
        <v>1658</v>
      </c>
      <c r="R369" s="22">
        <v>7.0</v>
      </c>
    </row>
    <row r="370">
      <c r="A370" s="70" t="s">
        <v>4447</v>
      </c>
      <c r="B370" s="68">
        <v>152.0</v>
      </c>
      <c r="C370" s="69">
        <v>1.0</v>
      </c>
      <c r="D370" s="69">
        <v>6.0</v>
      </c>
      <c r="E370" s="70" t="s">
        <v>4734</v>
      </c>
      <c r="F370" s="69">
        <v>224.0</v>
      </c>
      <c r="G370" s="69">
        <v>72.0</v>
      </c>
      <c r="H370" s="69">
        <v>20.0</v>
      </c>
      <c r="I370" s="20" t="str">
        <f t="shared" si="1"/>
        <v/>
      </c>
      <c r="K370" s="97">
        <v>4050.0</v>
      </c>
      <c r="L370" s="49">
        <v>7.0</v>
      </c>
      <c r="M370" s="74">
        <v>7.0</v>
      </c>
      <c r="N370" s="49" t="s">
        <v>6503</v>
      </c>
      <c r="P370" s="22">
        <v>4014.0</v>
      </c>
      <c r="Q370" s="75" t="s">
        <v>1660</v>
      </c>
      <c r="R370" s="22">
        <v>7.0</v>
      </c>
    </row>
    <row r="371">
      <c r="A371" s="70" t="s">
        <v>4447</v>
      </c>
      <c r="B371" s="68">
        <v>152.0</v>
      </c>
      <c r="C371" s="69">
        <v>1.0</v>
      </c>
      <c r="D371" s="69">
        <v>185.0</v>
      </c>
      <c r="E371" s="70" t="s">
        <v>1657</v>
      </c>
      <c r="F371" s="69">
        <v>716.0</v>
      </c>
      <c r="G371" s="69">
        <v>247.0</v>
      </c>
      <c r="H371" s="69">
        <v>22.0</v>
      </c>
      <c r="I371" s="20" t="str">
        <f t="shared" si="1"/>
        <v/>
      </c>
      <c r="K371" s="97">
        <v>4053.0</v>
      </c>
      <c r="L371" s="49">
        <v>7.0</v>
      </c>
      <c r="M371" s="74">
        <v>7.0</v>
      </c>
      <c r="N371" s="49" t="s">
        <v>432</v>
      </c>
      <c r="P371" s="22">
        <v>4015.0</v>
      </c>
      <c r="Q371" s="75" t="s">
        <v>415</v>
      </c>
      <c r="R371" s="22">
        <v>7.0</v>
      </c>
    </row>
    <row r="372">
      <c r="A372" s="70" t="s">
        <v>4447</v>
      </c>
      <c r="B372" s="68">
        <v>152.0</v>
      </c>
      <c r="C372" s="69">
        <v>1.0</v>
      </c>
      <c r="D372" s="69">
        <v>187.0</v>
      </c>
      <c r="E372" s="70" t="s">
        <v>1659</v>
      </c>
      <c r="F372" s="69">
        <v>638.0</v>
      </c>
      <c r="G372" s="69">
        <v>292.0</v>
      </c>
      <c r="H372" s="69">
        <v>26.0</v>
      </c>
      <c r="I372" s="20" t="str">
        <f t="shared" si="1"/>
        <v/>
      </c>
      <c r="K372" s="97">
        <v>4054.0</v>
      </c>
      <c r="L372" s="49">
        <v>7.0</v>
      </c>
      <c r="M372" s="74">
        <v>7.0</v>
      </c>
      <c r="N372" s="49" t="s">
        <v>6504</v>
      </c>
      <c r="P372" s="22">
        <v>4016.0</v>
      </c>
      <c r="Q372" s="75" t="s">
        <v>416</v>
      </c>
      <c r="R372" s="22">
        <v>7.0</v>
      </c>
    </row>
    <row r="373">
      <c r="A373" s="70" t="s">
        <v>4447</v>
      </c>
      <c r="B373" s="68">
        <v>152.0</v>
      </c>
      <c r="C373" s="69">
        <v>1.0</v>
      </c>
      <c r="D373" s="69">
        <v>188.0</v>
      </c>
      <c r="E373" s="70" t="s">
        <v>4735</v>
      </c>
      <c r="F373" s="69">
        <v>610.0</v>
      </c>
      <c r="G373" s="69">
        <v>138.0</v>
      </c>
      <c r="H373" s="69">
        <v>32.0</v>
      </c>
      <c r="I373" s="20" t="str">
        <f t="shared" si="1"/>
        <v/>
      </c>
      <c r="K373" s="97">
        <v>4055.0</v>
      </c>
      <c r="L373" s="49">
        <v>7.0</v>
      </c>
      <c r="M373" s="74">
        <v>7.0</v>
      </c>
      <c r="N373" s="49" t="s">
        <v>6505</v>
      </c>
      <c r="P373" s="22">
        <v>4017.0</v>
      </c>
      <c r="Q373" s="75" t="s">
        <v>417</v>
      </c>
      <c r="R373" s="22">
        <v>7.0</v>
      </c>
    </row>
    <row r="374">
      <c r="A374" s="70" t="s">
        <v>4447</v>
      </c>
      <c r="B374" s="68">
        <v>152.0</v>
      </c>
      <c r="C374" s="69">
        <v>1.0</v>
      </c>
      <c r="D374" s="69">
        <v>189.0</v>
      </c>
      <c r="E374" s="70" t="s">
        <v>4736</v>
      </c>
      <c r="F374" s="69">
        <v>725.0</v>
      </c>
      <c r="G374" s="69">
        <v>231.0</v>
      </c>
      <c r="H374" s="69">
        <v>29.0</v>
      </c>
      <c r="I374" s="20" t="str">
        <f t="shared" si="1"/>
        <v/>
      </c>
      <c r="K374" s="97">
        <v>4056.0</v>
      </c>
      <c r="L374" s="49">
        <v>7.0</v>
      </c>
      <c r="M374" s="74">
        <v>7.0</v>
      </c>
      <c r="N374" s="49" t="s">
        <v>435</v>
      </c>
      <c r="P374" s="22">
        <v>4018.0</v>
      </c>
      <c r="Q374" s="75" t="s">
        <v>418</v>
      </c>
      <c r="R374" s="22">
        <v>7.0</v>
      </c>
    </row>
    <row r="375">
      <c r="A375" s="70" t="s">
        <v>4447</v>
      </c>
      <c r="B375" s="68">
        <v>152.0</v>
      </c>
      <c r="C375" s="69">
        <v>1.0</v>
      </c>
      <c r="D375" s="69">
        <v>380.0</v>
      </c>
      <c r="E375" s="70" t="s">
        <v>4737</v>
      </c>
      <c r="F375" s="69">
        <v>2189.0</v>
      </c>
      <c r="G375" s="69">
        <v>654.0</v>
      </c>
      <c r="H375" s="69">
        <v>80.0</v>
      </c>
      <c r="I375" s="20" t="str">
        <f t="shared" si="1"/>
        <v/>
      </c>
      <c r="K375" s="97">
        <v>4057.0</v>
      </c>
      <c r="L375" s="49">
        <v>7.0</v>
      </c>
      <c r="M375" s="74">
        <v>7.0</v>
      </c>
      <c r="N375" s="49" t="s">
        <v>6506</v>
      </c>
      <c r="P375" s="22">
        <v>4019.0</v>
      </c>
      <c r="Q375" s="75" t="s">
        <v>1666</v>
      </c>
      <c r="R375" s="22">
        <v>7.0</v>
      </c>
    </row>
    <row r="376">
      <c r="A376" s="70" t="s">
        <v>4447</v>
      </c>
      <c r="B376" s="68">
        <v>152.0</v>
      </c>
      <c r="C376" s="69">
        <v>1.0</v>
      </c>
      <c r="D376" s="69">
        <v>382.0</v>
      </c>
      <c r="E376" s="70" t="s">
        <v>4738</v>
      </c>
      <c r="F376" s="69">
        <v>1888.0</v>
      </c>
      <c r="G376" s="69">
        <v>503.0</v>
      </c>
      <c r="H376" s="69">
        <v>52.0</v>
      </c>
      <c r="I376" s="20" t="str">
        <f t="shared" si="1"/>
        <v/>
      </c>
      <c r="K376" s="97">
        <v>4058.0</v>
      </c>
      <c r="L376" s="49">
        <v>7.0</v>
      </c>
      <c r="M376" s="74">
        <v>7.0</v>
      </c>
      <c r="N376" s="49" t="s">
        <v>437</v>
      </c>
      <c r="P376" s="22">
        <v>4020.0</v>
      </c>
      <c r="Q376" s="75" t="s">
        <v>1668</v>
      </c>
      <c r="R376" s="22">
        <v>7.0</v>
      </c>
    </row>
    <row r="377">
      <c r="A377" s="70" t="s">
        <v>4447</v>
      </c>
      <c r="B377" s="68">
        <v>152.0</v>
      </c>
      <c r="C377" s="69">
        <v>1.0</v>
      </c>
      <c r="D377" s="69">
        <v>960.0</v>
      </c>
      <c r="E377" s="70" t="s">
        <v>1665</v>
      </c>
      <c r="F377" s="69">
        <v>27.0</v>
      </c>
      <c r="G377" s="69">
        <v>22.0</v>
      </c>
      <c r="H377" s="69">
        <v>0.0</v>
      </c>
      <c r="I377" s="20" t="str">
        <f t="shared" si="1"/>
        <v/>
      </c>
      <c r="K377" s="97">
        <v>4059.0</v>
      </c>
      <c r="L377" s="49">
        <v>7.0</v>
      </c>
      <c r="M377" s="74">
        <v>7.0</v>
      </c>
      <c r="N377" s="49" t="s">
        <v>6507</v>
      </c>
      <c r="P377" s="22">
        <v>4021.0</v>
      </c>
      <c r="Q377" s="75" t="s">
        <v>1670</v>
      </c>
      <c r="R377" s="22">
        <v>7.0</v>
      </c>
    </row>
    <row r="378">
      <c r="A378" s="70" t="s">
        <v>4447</v>
      </c>
      <c r="B378" s="68">
        <v>152.0</v>
      </c>
      <c r="C378" s="69">
        <v>1.0</v>
      </c>
      <c r="D378" s="69">
        <v>970.0</v>
      </c>
      <c r="E378" s="70" t="s">
        <v>1667</v>
      </c>
      <c r="F378" s="69">
        <v>17.0</v>
      </c>
      <c r="G378" s="69">
        <v>15.0</v>
      </c>
      <c r="H378" s="69">
        <v>0.0</v>
      </c>
      <c r="I378" s="20" t="str">
        <f t="shared" si="1"/>
        <v/>
      </c>
      <c r="K378" s="97">
        <v>4064.0</v>
      </c>
      <c r="L378" s="49">
        <v>7.0</v>
      </c>
      <c r="M378" s="74">
        <v>7.0</v>
      </c>
      <c r="N378" s="49" t="s">
        <v>439</v>
      </c>
      <c r="P378" s="22">
        <v>4022.0</v>
      </c>
      <c r="Q378" s="75" t="s">
        <v>1672</v>
      </c>
      <c r="R378" s="22">
        <v>7.0</v>
      </c>
    </row>
    <row r="379">
      <c r="A379" s="70" t="s">
        <v>4447</v>
      </c>
      <c r="B379" s="68">
        <v>152.0</v>
      </c>
      <c r="C379" s="69">
        <v>1.0</v>
      </c>
      <c r="D379" s="69">
        <v>980.0</v>
      </c>
      <c r="E379" s="70" t="s">
        <v>1669</v>
      </c>
      <c r="F379" s="69">
        <v>99.0</v>
      </c>
      <c r="G379" s="69">
        <v>59.0</v>
      </c>
      <c r="H379" s="69">
        <v>4.0</v>
      </c>
      <c r="I379" s="20" t="str">
        <f t="shared" si="1"/>
        <v/>
      </c>
      <c r="K379" s="97">
        <v>4066.0</v>
      </c>
      <c r="L379" s="49">
        <v>7.0</v>
      </c>
      <c r="M379" s="74">
        <v>7.0</v>
      </c>
      <c r="N379" s="49" t="s">
        <v>6508</v>
      </c>
      <c r="P379" s="22">
        <v>4023.0</v>
      </c>
      <c r="Q379" s="75" t="s">
        <v>1674</v>
      </c>
      <c r="R379" s="22">
        <v>7.0</v>
      </c>
    </row>
    <row r="380">
      <c r="A380" s="70" t="s">
        <v>4447</v>
      </c>
      <c r="B380" s="68">
        <v>152.0</v>
      </c>
      <c r="C380" s="69">
        <v>1.0</v>
      </c>
      <c r="D380" s="69">
        <v>990.0</v>
      </c>
      <c r="E380" s="70" t="s">
        <v>4739</v>
      </c>
      <c r="F380" s="69">
        <v>4.0</v>
      </c>
      <c r="G380" s="69">
        <v>2.0</v>
      </c>
      <c r="H380" s="69">
        <v>0.0</v>
      </c>
      <c r="I380" s="99">
        <f t="shared" si="1"/>
        <v>160</v>
      </c>
      <c r="K380" s="97">
        <v>4067.0</v>
      </c>
      <c r="L380" s="49">
        <v>7.0</v>
      </c>
      <c r="M380" s="74">
        <v>7.0</v>
      </c>
      <c r="N380" s="49" t="s">
        <v>6509</v>
      </c>
      <c r="P380" s="22">
        <v>4024.0</v>
      </c>
      <c r="Q380" s="75" t="s">
        <v>1676</v>
      </c>
      <c r="R380" s="22">
        <v>7.0</v>
      </c>
    </row>
    <row r="381">
      <c r="A381" s="70" t="s">
        <v>4447</v>
      </c>
      <c r="B381" s="68">
        <v>160.0</v>
      </c>
      <c r="C381" s="69">
        <v>70.0</v>
      </c>
      <c r="D381" s="69">
        <v>1.0</v>
      </c>
      <c r="E381" s="70" t="s">
        <v>4740</v>
      </c>
      <c r="F381" s="69">
        <v>47.0</v>
      </c>
      <c r="G381" s="69">
        <v>24.0</v>
      </c>
      <c r="H381" s="69">
        <v>1.0</v>
      </c>
      <c r="I381" s="20" t="str">
        <f t="shared" si="1"/>
        <v/>
      </c>
      <c r="K381" s="97">
        <v>4068.0</v>
      </c>
      <c r="L381" s="49">
        <v>7.0</v>
      </c>
      <c r="M381" s="74">
        <v>7.0</v>
      </c>
      <c r="N381" s="49" t="s">
        <v>442</v>
      </c>
      <c r="P381" s="22">
        <v>4025.0</v>
      </c>
      <c r="Q381" s="75" t="s">
        <v>420</v>
      </c>
      <c r="R381" s="22">
        <v>7.0</v>
      </c>
    </row>
    <row r="382">
      <c r="A382" s="70" t="s">
        <v>4447</v>
      </c>
      <c r="B382" s="68">
        <v>160.0</v>
      </c>
      <c r="C382" s="69">
        <v>70.0</v>
      </c>
      <c r="D382" s="69">
        <v>2.0</v>
      </c>
      <c r="E382" s="70" t="s">
        <v>4741</v>
      </c>
      <c r="F382" s="69">
        <v>97.0</v>
      </c>
      <c r="G382" s="69">
        <v>46.0</v>
      </c>
      <c r="H382" s="69">
        <v>9.0</v>
      </c>
      <c r="I382" s="99">
        <f t="shared" si="1"/>
        <v>162</v>
      </c>
      <c r="K382" s="97">
        <v>4070.0</v>
      </c>
      <c r="L382" s="49">
        <v>7.0</v>
      </c>
      <c r="M382" s="74">
        <v>7.0</v>
      </c>
      <c r="N382" s="49" t="s">
        <v>443</v>
      </c>
      <c r="P382" s="22">
        <v>4026.0</v>
      </c>
      <c r="Q382" s="75" t="s">
        <v>421</v>
      </c>
      <c r="R382" s="22">
        <v>7.0</v>
      </c>
    </row>
    <row r="383">
      <c r="A383" s="70" t="s">
        <v>4447</v>
      </c>
      <c r="B383" s="68">
        <v>162.0</v>
      </c>
      <c r="C383" s="69">
        <v>1.0</v>
      </c>
      <c r="D383" s="69">
        <v>10.0</v>
      </c>
      <c r="E383" s="70" t="s">
        <v>4742</v>
      </c>
      <c r="F383" s="69">
        <v>509.0</v>
      </c>
      <c r="G383" s="69">
        <v>163.0</v>
      </c>
      <c r="H383" s="69">
        <v>63.0</v>
      </c>
      <c r="I383" s="20" t="str">
        <f t="shared" si="1"/>
        <v/>
      </c>
      <c r="K383" s="97">
        <v>4073.0</v>
      </c>
      <c r="L383" s="49">
        <v>7.0</v>
      </c>
      <c r="M383" s="74">
        <v>7.0</v>
      </c>
      <c r="N383" s="49" t="s">
        <v>6510</v>
      </c>
      <c r="P383" s="22">
        <v>4027.0</v>
      </c>
      <c r="Q383" s="75" t="s">
        <v>422</v>
      </c>
      <c r="R383" s="22">
        <v>7.0</v>
      </c>
    </row>
    <row r="384">
      <c r="A384" s="70" t="s">
        <v>4447</v>
      </c>
      <c r="B384" s="68">
        <v>162.0</v>
      </c>
      <c r="C384" s="69">
        <v>1.0</v>
      </c>
      <c r="D384" s="69">
        <v>20.0</v>
      </c>
      <c r="E384" s="70" t="s">
        <v>4743</v>
      </c>
      <c r="F384" s="69">
        <v>420.0</v>
      </c>
      <c r="G384" s="69">
        <v>119.0</v>
      </c>
      <c r="H384" s="69">
        <v>48.0</v>
      </c>
      <c r="I384" s="20" t="str">
        <f t="shared" si="1"/>
        <v/>
      </c>
      <c r="K384" s="97">
        <v>4074.0</v>
      </c>
      <c r="L384" s="49">
        <v>7.0</v>
      </c>
      <c r="M384" s="74">
        <v>7.0</v>
      </c>
      <c r="N384" s="49" t="s">
        <v>6511</v>
      </c>
      <c r="P384" s="22">
        <v>4028.0</v>
      </c>
      <c r="Q384" s="75" t="s">
        <v>1681</v>
      </c>
      <c r="R384" s="22">
        <v>7.0</v>
      </c>
    </row>
    <row r="385">
      <c r="A385" s="70" t="s">
        <v>4447</v>
      </c>
      <c r="B385" s="68">
        <v>162.0</v>
      </c>
      <c r="C385" s="69">
        <v>1.0</v>
      </c>
      <c r="D385" s="69">
        <v>30.0</v>
      </c>
      <c r="E385" s="70" t="s">
        <v>4744</v>
      </c>
      <c r="F385" s="69">
        <v>2.0</v>
      </c>
      <c r="G385" s="69">
        <v>2.0</v>
      </c>
      <c r="H385" s="69">
        <v>0.0</v>
      </c>
      <c r="I385" s="99">
        <f t="shared" si="1"/>
        <v>166</v>
      </c>
      <c r="K385" s="97">
        <v>4075.0</v>
      </c>
      <c r="L385" s="49">
        <v>7.0</v>
      </c>
      <c r="M385" s="74">
        <v>7.0</v>
      </c>
      <c r="N385" s="49" t="s">
        <v>6512</v>
      </c>
      <c r="P385" s="22">
        <v>4029.0</v>
      </c>
      <c r="Q385" s="75" t="s">
        <v>1683</v>
      </c>
      <c r="R385" s="22">
        <v>7.0</v>
      </c>
    </row>
    <row r="386">
      <c r="A386" s="70" t="s">
        <v>4447</v>
      </c>
      <c r="B386" s="68">
        <v>166.0</v>
      </c>
      <c r="C386" s="69">
        <v>1.0</v>
      </c>
      <c r="D386" s="69">
        <v>40.0</v>
      </c>
      <c r="E386" s="70" t="s">
        <v>4745</v>
      </c>
      <c r="F386" s="69">
        <v>98.0</v>
      </c>
      <c r="G386" s="69">
        <v>22.0</v>
      </c>
      <c r="H386" s="69">
        <v>4.0</v>
      </c>
      <c r="I386" s="20" t="str">
        <f t="shared" si="1"/>
        <v/>
      </c>
      <c r="K386" s="97">
        <v>4077.0</v>
      </c>
      <c r="L386" s="49">
        <v>7.0</v>
      </c>
      <c r="M386" s="74">
        <v>7.0</v>
      </c>
      <c r="N386" s="49" t="s">
        <v>6513</v>
      </c>
      <c r="P386" s="22">
        <v>4030.0</v>
      </c>
      <c r="Q386" s="75" t="s">
        <v>1685</v>
      </c>
      <c r="R386" s="22">
        <v>7.0</v>
      </c>
    </row>
    <row r="387">
      <c r="A387" s="70" t="s">
        <v>4447</v>
      </c>
      <c r="B387" s="68">
        <v>166.0</v>
      </c>
      <c r="C387" s="69">
        <v>1.0</v>
      </c>
      <c r="D387" s="69">
        <v>50.0</v>
      </c>
      <c r="E387" s="70" t="s">
        <v>4746</v>
      </c>
      <c r="F387" s="69">
        <v>166.0</v>
      </c>
      <c r="G387" s="69">
        <v>29.0</v>
      </c>
      <c r="H387" s="69">
        <v>9.0</v>
      </c>
      <c r="I387" s="20" t="str">
        <f t="shared" si="1"/>
        <v/>
      </c>
      <c r="K387" s="97">
        <v>4078.0</v>
      </c>
      <c r="L387" s="49">
        <v>7.0</v>
      </c>
      <c r="M387" s="74">
        <v>7.0</v>
      </c>
      <c r="N387" s="49" t="s">
        <v>4411</v>
      </c>
      <c r="P387" s="22">
        <v>4031.0</v>
      </c>
      <c r="Q387" s="75" t="s">
        <v>424</v>
      </c>
      <c r="R387" s="22">
        <v>7.0</v>
      </c>
    </row>
    <row r="388">
      <c r="A388" s="70" t="s">
        <v>4447</v>
      </c>
      <c r="B388" s="68">
        <v>166.0</v>
      </c>
      <c r="C388" s="69">
        <v>1.0</v>
      </c>
      <c r="D388" s="69">
        <v>60.0</v>
      </c>
      <c r="E388" s="70" t="s">
        <v>4747</v>
      </c>
      <c r="F388" s="69">
        <v>133.0</v>
      </c>
      <c r="G388" s="69">
        <v>34.0</v>
      </c>
      <c r="H388" s="69">
        <v>8.0</v>
      </c>
      <c r="I388" s="99">
        <f t="shared" si="1"/>
        <v>173</v>
      </c>
      <c r="K388" s="97">
        <v>4079.0</v>
      </c>
      <c r="L388" s="49">
        <v>7.0</v>
      </c>
      <c r="M388" s="74">
        <v>7.0</v>
      </c>
      <c r="N388" s="49" t="s">
        <v>448</v>
      </c>
      <c r="P388" s="22">
        <v>4032.0</v>
      </c>
      <c r="Q388" s="75" t="s">
        <v>1688</v>
      </c>
      <c r="R388" s="22">
        <v>7.0</v>
      </c>
    </row>
    <row r="389">
      <c r="A389" s="70" t="s">
        <v>4447</v>
      </c>
      <c r="B389" s="68">
        <v>173.0</v>
      </c>
      <c r="C389" s="69">
        <v>1.0</v>
      </c>
      <c r="D389" s="69">
        <v>10.0</v>
      </c>
      <c r="E389" s="70" t="s">
        <v>4748</v>
      </c>
      <c r="F389" s="69">
        <v>257.0</v>
      </c>
      <c r="G389" s="69">
        <v>118.0</v>
      </c>
      <c r="H389" s="69">
        <v>28.0</v>
      </c>
      <c r="I389" s="20" t="str">
        <f t="shared" si="1"/>
        <v/>
      </c>
      <c r="K389" s="97">
        <v>4080.0</v>
      </c>
      <c r="L389" s="49">
        <v>7.0</v>
      </c>
      <c r="M389" s="74">
        <v>7.0</v>
      </c>
      <c r="N389" s="49" t="s">
        <v>6514</v>
      </c>
      <c r="P389" s="22">
        <v>4033.0</v>
      </c>
      <c r="Q389" s="75" t="s">
        <v>1690</v>
      </c>
      <c r="R389" s="22">
        <v>7.0</v>
      </c>
    </row>
    <row r="390">
      <c r="A390" s="70" t="s">
        <v>4447</v>
      </c>
      <c r="B390" s="68">
        <v>173.0</v>
      </c>
      <c r="C390" s="69">
        <v>1.0</v>
      </c>
      <c r="D390" s="69">
        <v>20.0</v>
      </c>
      <c r="E390" s="70" t="s">
        <v>4749</v>
      </c>
      <c r="F390" s="69">
        <v>248.0</v>
      </c>
      <c r="G390" s="69">
        <v>81.0</v>
      </c>
      <c r="H390" s="69">
        <v>23.0</v>
      </c>
      <c r="I390" s="99">
        <f t="shared" si="1"/>
        <v>177</v>
      </c>
      <c r="K390" s="97">
        <v>4081.0</v>
      </c>
      <c r="L390" s="49">
        <v>7.0</v>
      </c>
      <c r="M390" s="74">
        <v>7.0</v>
      </c>
      <c r="N390" s="49" t="s">
        <v>6515</v>
      </c>
      <c r="P390" s="22">
        <v>4034.0</v>
      </c>
      <c r="Q390" s="75" t="s">
        <v>1692</v>
      </c>
      <c r="R390" s="22">
        <v>7.0</v>
      </c>
    </row>
    <row r="391">
      <c r="A391" s="70" t="s">
        <v>4447</v>
      </c>
      <c r="B391" s="68">
        <v>177.0</v>
      </c>
      <c r="C391" s="69">
        <v>1.0</v>
      </c>
      <c r="D391" s="69">
        <v>10.0</v>
      </c>
      <c r="E391" s="70" t="s">
        <v>4750</v>
      </c>
      <c r="F391" s="69">
        <v>14.0</v>
      </c>
      <c r="G391" s="69">
        <v>6.0</v>
      </c>
      <c r="H391" s="69">
        <v>1.0</v>
      </c>
      <c r="I391" s="20" t="str">
        <f t="shared" si="1"/>
        <v/>
      </c>
      <c r="K391" s="97">
        <v>4082.0</v>
      </c>
      <c r="L391" s="49">
        <v>7.0</v>
      </c>
      <c r="M391" s="74">
        <v>7.0</v>
      </c>
      <c r="N391" s="49" t="s">
        <v>6516</v>
      </c>
      <c r="P391" s="22">
        <v>4035.0</v>
      </c>
      <c r="Q391" s="75" t="s">
        <v>1694</v>
      </c>
      <c r="R391" s="22">
        <v>7.0</v>
      </c>
    </row>
    <row r="392">
      <c r="A392" s="70" t="s">
        <v>4447</v>
      </c>
      <c r="B392" s="68">
        <v>177.0</v>
      </c>
      <c r="C392" s="69">
        <v>1.0</v>
      </c>
      <c r="D392" s="69">
        <v>50.0</v>
      </c>
      <c r="E392" s="70" t="s">
        <v>4751</v>
      </c>
      <c r="F392" s="69">
        <v>319.0</v>
      </c>
      <c r="G392" s="69">
        <v>55.0</v>
      </c>
      <c r="H392" s="69">
        <v>30.0</v>
      </c>
      <c r="I392" s="20" t="str">
        <f t="shared" si="1"/>
        <v/>
      </c>
      <c r="K392" s="97">
        <v>4083.0</v>
      </c>
      <c r="L392" s="49">
        <v>7.0</v>
      </c>
      <c r="M392" s="74">
        <v>7.0</v>
      </c>
      <c r="N392" s="49" t="s">
        <v>6517</v>
      </c>
      <c r="P392" s="22">
        <v>4036.0</v>
      </c>
      <c r="Q392" s="75" t="s">
        <v>426</v>
      </c>
      <c r="R392" s="22">
        <v>7.0</v>
      </c>
    </row>
    <row r="393">
      <c r="A393" s="70" t="s">
        <v>4447</v>
      </c>
      <c r="B393" s="68">
        <v>177.0</v>
      </c>
      <c r="C393" s="69">
        <v>1.0</v>
      </c>
      <c r="D393" s="69">
        <v>60.0</v>
      </c>
      <c r="E393" s="70" t="s">
        <v>4752</v>
      </c>
      <c r="F393" s="69">
        <v>242.0</v>
      </c>
      <c r="G393" s="69">
        <v>68.0</v>
      </c>
      <c r="H393" s="69">
        <v>21.0</v>
      </c>
      <c r="I393" s="20" t="str">
        <f t="shared" si="1"/>
        <v/>
      </c>
      <c r="K393" s="97">
        <v>4084.0</v>
      </c>
      <c r="L393" s="49">
        <v>7.0</v>
      </c>
      <c r="M393" s="74">
        <v>7.0</v>
      </c>
      <c r="N393" s="49" t="s">
        <v>6518</v>
      </c>
      <c r="P393" s="22">
        <v>4037.0</v>
      </c>
      <c r="Q393" s="75" t="s">
        <v>1697</v>
      </c>
      <c r="R393" s="22">
        <v>7.0</v>
      </c>
    </row>
    <row r="394">
      <c r="A394" s="70" t="s">
        <v>4447</v>
      </c>
      <c r="B394" s="68">
        <v>177.0</v>
      </c>
      <c r="C394" s="69">
        <v>1.0</v>
      </c>
      <c r="D394" s="69">
        <v>330.0</v>
      </c>
      <c r="E394" s="70" t="s">
        <v>1695</v>
      </c>
      <c r="F394" s="69">
        <v>529.0</v>
      </c>
      <c r="G394" s="69">
        <v>173.0</v>
      </c>
      <c r="H394" s="69">
        <v>70.0</v>
      </c>
      <c r="I394" s="99">
        <f t="shared" si="1"/>
        <v>181</v>
      </c>
      <c r="K394" s="97">
        <v>4085.0</v>
      </c>
      <c r="L394" s="49">
        <v>7.0</v>
      </c>
      <c r="M394" s="74">
        <v>7.0</v>
      </c>
      <c r="N394" s="49" t="s">
        <v>454</v>
      </c>
      <c r="P394" s="22">
        <v>4038.0</v>
      </c>
      <c r="Q394" s="75" t="s">
        <v>427</v>
      </c>
      <c r="R394" s="22">
        <v>7.0</v>
      </c>
    </row>
    <row r="395">
      <c r="A395" s="70" t="s">
        <v>4447</v>
      </c>
      <c r="B395" s="68">
        <v>181.0</v>
      </c>
      <c r="C395" s="69">
        <v>1.0</v>
      </c>
      <c r="D395" s="69">
        <v>3.0</v>
      </c>
      <c r="E395" s="70" t="s">
        <v>4753</v>
      </c>
      <c r="F395" s="69">
        <v>186.0</v>
      </c>
      <c r="G395" s="69">
        <v>65.0</v>
      </c>
      <c r="H395" s="69">
        <v>17.0</v>
      </c>
      <c r="I395" s="20" t="str">
        <f t="shared" si="1"/>
        <v/>
      </c>
      <c r="K395" s="97">
        <v>4087.0</v>
      </c>
      <c r="L395" s="49">
        <v>7.0</v>
      </c>
      <c r="M395" s="74">
        <v>7.0</v>
      </c>
      <c r="N395" s="49" t="s">
        <v>6519</v>
      </c>
      <c r="P395" s="22">
        <v>4039.0</v>
      </c>
      <c r="Q395" s="75" t="s">
        <v>428</v>
      </c>
      <c r="R395" s="22">
        <v>7.0</v>
      </c>
    </row>
    <row r="396">
      <c r="A396" s="70" t="s">
        <v>4447</v>
      </c>
      <c r="B396" s="68">
        <v>181.0</v>
      </c>
      <c r="C396" s="69">
        <v>1.0</v>
      </c>
      <c r="D396" s="69">
        <v>4.0</v>
      </c>
      <c r="E396" s="70" t="s">
        <v>4754</v>
      </c>
      <c r="F396" s="69">
        <v>500.0</v>
      </c>
      <c r="G396" s="69">
        <v>113.0</v>
      </c>
      <c r="H396" s="69">
        <v>47.0</v>
      </c>
      <c r="I396" s="20" t="str">
        <f t="shared" si="1"/>
        <v/>
      </c>
      <c r="K396" s="97">
        <v>4088.0</v>
      </c>
      <c r="L396" s="49">
        <v>7.0</v>
      </c>
      <c r="M396" s="74">
        <v>7.0</v>
      </c>
      <c r="N396" s="49" t="s">
        <v>6520</v>
      </c>
      <c r="P396" s="22">
        <v>4040.0</v>
      </c>
      <c r="Q396" s="75" t="s">
        <v>1701</v>
      </c>
      <c r="R396" s="22">
        <v>7.0</v>
      </c>
    </row>
    <row r="397">
      <c r="A397" s="70" t="s">
        <v>4447</v>
      </c>
      <c r="B397" s="68">
        <v>181.0</v>
      </c>
      <c r="C397" s="69">
        <v>1.0</v>
      </c>
      <c r="D397" s="69">
        <v>8.0</v>
      </c>
      <c r="E397" s="70" t="s">
        <v>4755</v>
      </c>
      <c r="F397" s="69">
        <v>308.0</v>
      </c>
      <c r="G397" s="69">
        <v>119.0</v>
      </c>
      <c r="H397" s="69">
        <v>44.0</v>
      </c>
      <c r="I397" s="20" t="str">
        <f t="shared" si="1"/>
        <v/>
      </c>
      <c r="K397" s="97">
        <v>4089.0</v>
      </c>
      <c r="L397" s="49">
        <v>7.0</v>
      </c>
      <c r="M397" s="74">
        <v>7.0</v>
      </c>
      <c r="N397" s="49" t="s">
        <v>6521</v>
      </c>
      <c r="P397" s="22">
        <v>4041.0</v>
      </c>
      <c r="Q397" s="75" t="s">
        <v>1703</v>
      </c>
      <c r="R397" s="22">
        <v>7.0</v>
      </c>
    </row>
    <row r="398">
      <c r="A398" s="70" t="s">
        <v>4447</v>
      </c>
      <c r="B398" s="68">
        <v>181.0</v>
      </c>
      <c r="C398" s="69">
        <v>1.0</v>
      </c>
      <c r="D398" s="69">
        <v>9.0</v>
      </c>
      <c r="E398" s="70" t="s">
        <v>4756</v>
      </c>
      <c r="F398" s="69">
        <v>232.0</v>
      </c>
      <c r="G398" s="69">
        <v>118.0</v>
      </c>
      <c r="H398" s="69">
        <v>38.0</v>
      </c>
      <c r="I398" s="20" t="str">
        <f t="shared" si="1"/>
        <v/>
      </c>
      <c r="K398" s="97">
        <v>4090.0</v>
      </c>
      <c r="L398" s="49">
        <v>7.0</v>
      </c>
      <c r="M398" s="74">
        <v>7.0</v>
      </c>
      <c r="N398" s="49" t="s">
        <v>6522</v>
      </c>
      <c r="P398" s="22">
        <v>4042.0</v>
      </c>
      <c r="Q398" s="75" t="s">
        <v>1705</v>
      </c>
      <c r="R398" s="22">
        <v>7.0</v>
      </c>
    </row>
    <row r="399">
      <c r="A399" s="70" t="s">
        <v>4447</v>
      </c>
      <c r="B399" s="68">
        <v>181.0</v>
      </c>
      <c r="C399" s="69">
        <v>1.0</v>
      </c>
      <c r="D399" s="69">
        <v>11.0</v>
      </c>
      <c r="E399" s="70" t="s">
        <v>4757</v>
      </c>
      <c r="F399" s="69">
        <v>373.0</v>
      </c>
      <c r="G399" s="69">
        <v>99.0</v>
      </c>
      <c r="H399" s="69">
        <v>37.0</v>
      </c>
      <c r="I399" s="20" t="str">
        <f t="shared" si="1"/>
        <v/>
      </c>
      <c r="K399" s="97">
        <v>4091.0</v>
      </c>
      <c r="L399" s="49">
        <v>7.0</v>
      </c>
      <c r="M399" s="74">
        <v>7.0</v>
      </c>
      <c r="N399" s="49" t="s">
        <v>6523</v>
      </c>
      <c r="P399" s="22">
        <v>4043.0</v>
      </c>
      <c r="Q399" s="75" t="s">
        <v>1707</v>
      </c>
      <c r="R399" s="22">
        <v>7.0</v>
      </c>
    </row>
    <row r="400">
      <c r="A400" s="70" t="s">
        <v>4447</v>
      </c>
      <c r="B400" s="68">
        <v>181.0</v>
      </c>
      <c r="C400" s="69">
        <v>1.0</v>
      </c>
      <c r="D400" s="69">
        <v>12.0</v>
      </c>
      <c r="E400" s="70" t="s">
        <v>4758</v>
      </c>
      <c r="F400" s="69">
        <v>507.0</v>
      </c>
      <c r="G400" s="69">
        <v>190.0</v>
      </c>
      <c r="H400" s="69">
        <v>54.0</v>
      </c>
      <c r="I400" s="20" t="str">
        <f t="shared" si="1"/>
        <v/>
      </c>
      <c r="K400" s="97">
        <v>4092.0</v>
      </c>
      <c r="L400" s="49">
        <v>7.0</v>
      </c>
      <c r="M400" s="74">
        <v>7.0</v>
      </c>
      <c r="N400" s="49" t="s">
        <v>6524</v>
      </c>
      <c r="P400" s="22">
        <v>4044.0</v>
      </c>
      <c r="Q400" s="75" t="s">
        <v>1709</v>
      </c>
      <c r="R400" s="22">
        <v>7.0</v>
      </c>
    </row>
    <row r="401">
      <c r="A401" s="70" t="s">
        <v>4447</v>
      </c>
      <c r="B401" s="68">
        <v>181.0</v>
      </c>
      <c r="C401" s="69">
        <v>1.0</v>
      </c>
      <c r="D401" s="69">
        <v>14.0</v>
      </c>
      <c r="E401" s="70" t="s">
        <v>4759</v>
      </c>
      <c r="F401" s="69">
        <v>1964.0</v>
      </c>
      <c r="G401" s="69">
        <v>376.0</v>
      </c>
      <c r="H401" s="69">
        <v>153.0</v>
      </c>
      <c r="I401" s="20" t="str">
        <f t="shared" si="1"/>
        <v/>
      </c>
      <c r="K401" s="97">
        <v>4093.0</v>
      </c>
      <c r="L401" s="49">
        <v>7.0</v>
      </c>
      <c r="M401" s="74">
        <v>7.0</v>
      </c>
      <c r="N401" s="49" t="s">
        <v>3351</v>
      </c>
      <c r="P401" s="22">
        <v>4045.0</v>
      </c>
      <c r="Q401" s="75" t="s">
        <v>1711</v>
      </c>
      <c r="R401" s="22">
        <v>7.0</v>
      </c>
    </row>
    <row r="402">
      <c r="A402" s="70" t="s">
        <v>4447</v>
      </c>
      <c r="B402" s="68">
        <v>181.0</v>
      </c>
      <c r="C402" s="69">
        <v>1.0</v>
      </c>
      <c r="D402" s="69">
        <v>15.0</v>
      </c>
      <c r="E402" s="70" t="s">
        <v>4760</v>
      </c>
      <c r="F402" s="69">
        <v>260.0</v>
      </c>
      <c r="G402" s="69">
        <v>48.0</v>
      </c>
      <c r="H402" s="69">
        <v>21.0</v>
      </c>
      <c r="I402" s="20" t="str">
        <f t="shared" si="1"/>
        <v/>
      </c>
      <c r="K402" s="97">
        <v>4095.0</v>
      </c>
      <c r="L402" s="49">
        <v>7.0</v>
      </c>
      <c r="M402" s="74">
        <v>7.0</v>
      </c>
      <c r="N402" s="49" t="s">
        <v>6525</v>
      </c>
      <c r="P402" s="22">
        <v>4046.0</v>
      </c>
      <c r="Q402" s="75" t="s">
        <v>1713</v>
      </c>
      <c r="R402" s="22">
        <v>7.0</v>
      </c>
    </row>
    <row r="403">
      <c r="A403" s="70" t="s">
        <v>4447</v>
      </c>
      <c r="B403" s="68">
        <v>181.0</v>
      </c>
      <c r="C403" s="69">
        <v>1.0</v>
      </c>
      <c r="D403" s="69">
        <v>17.0</v>
      </c>
      <c r="E403" s="70" t="s">
        <v>4761</v>
      </c>
      <c r="F403" s="69">
        <v>66.0</v>
      </c>
      <c r="G403" s="69">
        <v>46.0</v>
      </c>
      <c r="H403" s="69">
        <v>9.0</v>
      </c>
      <c r="I403" s="20" t="str">
        <f t="shared" si="1"/>
        <v/>
      </c>
      <c r="K403" s="97">
        <v>4097.0</v>
      </c>
      <c r="L403" s="49">
        <v>7.0</v>
      </c>
      <c r="M403" s="74">
        <v>7.0</v>
      </c>
      <c r="N403" s="49" t="s">
        <v>463</v>
      </c>
      <c r="P403" s="22">
        <v>4047.0</v>
      </c>
      <c r="Q403" s="75" t="s">
        <v>1715</v>
      </c>
      <c r="R403" s="22">
        <v>7.0</v>
      </c>
    </row>
    <row r="404">
      <c r="A404" s="70" t="s">
        <v>4447</v>
      </c>
      <c r="B404" s="68">
        <v>181.0</v>
      </c>
      <c r="C404" s="69">
        <v>1.0</v>
      </c>
      <c r="D404" s="69">
        <v>18.0</v>
      </c>
      <c r="E404" s="70" t="s">
        <v>4762</v>
      </c>
      <c r="F404" s="69">
        <v>112.0</v>
      </c>
      <c r="G404" s="69">
        <v>47.0</v>
      </c>
      <c r="H404" s="69">
        <v>11.0</v>
      </c>
      <c r="I404" s="20" t="str">
        <f t="shared" si="1"/>
        <v/>
      </c>
      <c r="K404" s="97">
        <v>4098.0</v>
      </c>
      <c r="L404" s="49">
        <v>7.0</v>
      </c>
      <c r="M404" s="74">
        <v>7.0</v>
      </c>
      <c r="N404" s="49" t="s">
        <v>464</v>
      </c>
      <c r="P404" s="22">
        <v>4048.0</v>
      </c>
      <c r="Q404" s="75" t="s">
        <v>1717</v>
      </c>
      <c r="R404" s="22">
        <v>7.0</v>
      </c>
    </row>
    <row r="405">
      <c r="A405" s="70" t="s">
        <v>4447</v>
      </c>
      <c r="B405" s="68">
        <v>181.0</v>
      </c>
      <c r="C405" s="69">
        <v>1.0</v>
      </c>
      <c r="D405" s="69">
        <v>21.0</v>
      </c>
      <c r="E405" s="70" t="s">
        <v>4763</v>
      </c>
      <c r="F405" s="69">
        <v>17.0</v>
      </c>
      <c r="G405" s="69">
        <v>7.0</v>
      </c>
      <c r="H405" s="69">
        <v>6.0</v>
      </c>
      <c r="I405" s="20" t="str">
        <f t="shared" si="1"/>
        <v/>
      </c>
      <c r="K405" s="97">
        <v>4100.0</v>
      </c>
      <c r="L405" s="49">
        <v>7.0</v>
      </c>
      <c r="M405" s="74">
        <v>7.0</v>
      </c>
      <c r="N405" s="49" t="s">
        <v>465</v>
      </c>
      <c r="P405" s="22">
        <v>4049.0</v>
      </c>
      <c r="Q405" s="75" t="s">
        <v>1719</v>
      </c>
      <c r="R405" s="22">
        <v>7.0</v>
      </c>
    </row>
    <row r="406">
      <c r="A406" s="70" t="s">
        <v>4447</v>
      </c>
      <c r="B406" s="68">
        <v>181.0</v>
      </c>
      <c r="C406" s="69">
        <v>1.0</v>
      </c>
      <c r="D406" s="69">
        <v>22.0</v>
      </c>
      <c r="E406" s="70" t="s">
        <v>4764</v>
      </c>
      <c r="F406" s="69">
        <v>1895.0</v>
      </c>
      <c r="G406" s="69">
        <v>482.0</v>
      </c>
      <c r="H406" s="69">
        <v>213.0</v>
      </c>
      <c r="I406" s="99">
        <f t="shared" si="1"/>
        <v>182</v>
      </c>
      <c r="K406" s="97">
        <v>4102.0</v>
      </c>
      <c r="L406" s="49">
        <v>7.0</v>
      </c>
      <c r="M406" s="74">
        <v>7.0</v>
      </c>
      <c r="N406" s="49" t="s">
        <v>466</v>
      </c>
      <c r="P406" s="22">
        <v>4050.0</v>
      </c>
      <c r="Q406" s="75" t="s">
        <v>431</v>
      </c>
      <c r="R406" s="22">
        <v>7.0</v>
      </c>
    </row>
    <row r="407">
      <c r="A407" s="70" t="s">
        <v>4447</v>
      </c>
      <c r="B407" s="68">
        <v>182.0</v>
      </c>
      <c r="C407" s="69">
        <v>1.0</v>
      </c>
      <c r="D407" s="69">
        <v>1.0</v>
      </c>
      <c r="E407" s="70" t="s">
        <v>4765</v>
      </c>
      <c r="F407" s="69">
        <v>462.0</v>
      </c>
      <c r="G407" s="69">
        <v>110.0</v>
      </c>
      <c r="H407" s="69">
        <v>33.0</v>
      </c>
      <c r="I407" s="20" t="str">
        <f t="shared" si="1"/>
        <v/>
      </c>
      <c r="K407" s="97">
        <v>4103.0</v>
      </c>
      <c r="L407" s="49">
        <v>7.0</v>
      </c>
      <c r="M407" s="74">
        <v>7.0</v>
      </c>
      <c r="N407" s="49" t="s">
        <v>467</v>
      </c>
      <c r="P407" s="22">
        <v>4051.0</v>
      </c>
      <c r="Q407" s="75" t="s">
        <v>1722</v>
      </c>
      <c r="R407" s="22">
        <v>7.0</v>
      </c>
    </row>
    <row r="408">
      <c r="A408" s="70" t="s">
        <v>4447</v>
      </c>
      <c r="B408" s="68">
        <v>182.0</v>
      </c>
      <c r="C408" s="69">
        <v>1.0</v>
      </c>
      <c r="D408" s="69">
        <v>6.0</v>
      </c>
      <c r="E408" s="70" t="s">
        <v>4766</v>
      </c>
      <c r="F408" s="69">
        <v>526.0</v>
      </c>
      <c r="G408" s="69">
        <v>131.0</v>
      </c>
      <c r="H408" s="69">
        <v>59.0</v>
      </c>
      <c r="I408" s="99">
        <f t="shared" si="1"/>
        <v>186</v>
      </c>
      <c r="K408" s="97">
        <v>4104.0</v>
      </c>
      <c r="L408" s="49">
        <v>7.0</v>
      </c>
      <c r="M408" s="74">
        <v>7.0</v>
      </c>
      <c r="N408" s="49" t="s">
        <v>6526</v>
      </c>
      <c r="P408" s="22">
        <v>4052.0</v>
      </c>
      <c r="Q408" s="75" t="s">
        <v>1724</v>
      </c>
      <c r="R408" s="22">
        <v>7.0</v>
      </c>
    </row>
    <row r="409">
      <c r="A409" s="70" t="s">
        <v>4447</v>
      </c>
      <c r="B409" s="68">
        <v>186.0</v>
      </c>
      <c r="C409" s="69">
        <v>1.0</v>
      </c>
      <c r="D409" s="69">
        <v>10.0</v>
      </c>
      <c r="E409" s="70" t="s">
        <v>4767</v>
      </c>
      <c r="F409" s="69">
        <v>570.0</v>
      </c>
      <c r="G409" s="69">
        <v>60.0</v>
      </c>
      <c r="H409" s="69">
        <v>3.0</v>
      </c>
      <c r="I409" s="20" t="str">
        <f t="shared" si="1"/>
        <v/>
      </c>
      <c r="K409" s="97">
        <v>4105.0</v>
      </c>
      <c r="L409" s="49">
        <v>7.0</v>
      </c>
      <c r="M409" s="74">
        <v>7.0</v>
      </c>
      <c r="N409" s="49" t="s">
        <v>6527</v>
      </c>
      <c r="P409" s="22">
        <v>4053.0</v>
      </c>
      <c r="Q409" s="75" t="s">
        <v>432</v>
      </c>
      <c r="R409" s="22">
        <v>7.0</v>
      </c>
    </row>
    <row r="410">
      <c r="A410" s="70" t="s">
        <v>4447</v>
      </c>
      <c r="B410" s="68">
        <v>186.0</v>
      </c>
      <c r="C410" s="69">
        <v>1.0</v>
      </c>
      <c r="D410" s="69">
        <v>15.0</v>
      </c>
      <c r="E410" s="70" t="s">
        <v>4768</v>
      </c>
      <c r="F410" s="69">
        <v>551.0</v>
      </c>
      <c r="G410" s="69">
        <v>44.0</v>
      </c>
      <c r="H410" s="69">
        <v>0.0</v>
      </c>
      <c r="I410" s="20" t="str">
        <f t="shared" si="1"/>
        <v/>
      </c>
      <c r="K410" s="97">
        <v>4106.0</v>
      </c>
      <c r="L410" s="49">
        <v>7.0</v>
      </c>
      <c r="M410" s="74">
        <v>7.0</v>
      </c>
      <c r="N410" s="49" t="s">
        <v>6528</v>
      </c>
      <c r="P410" s="22">
        <v>4054.0</v>
      </c>
      <c r="Q410" s="75" t="s">
        <v>433</v>
      </c>
      <c r="R410" s="22">
        <v>7.0</v>
      </c>
    </row>
    <row r="411">
      <c r="A411" s="70" t="s">
        <v>4447</v>
      </c>
      <c r="B411" s="68">
        <v>186.0</v>
      </c>
      <c r="C411" s="69">
        <v>1.0</v>
      </c>
      <c r="D411" s="69">
        <v>20.0</v>
      </c>
      <c r="E411" s="70" t="s">
        <v>4769</v>
      </c>
      <c r="F411" s="69">
        <v>602.0</v>
      </c>
      <c r="G411" s="69">
        <v>69.0</v>
      </c>
      <c r="H411" s="69">
        <v>49.0</v>
      </c>
      <c r="I411" s="99">
        <f t="shared" si="1"/>
        <v>191</v>
      </c>
      <c r="K411" s="97">
        <v>4107.0</v>
      </c>
      <c r="L411" s="49">
        <v>7.0</v>
      </c>
      <c r="M411" s="74">
        <v>7.0</v>
      </c>
      <c r="N411" s="49" t="s">
        <v>471</v>
      </c>
      <c r="P411" s="22">
        <v>4055.0</v>
      </c>
      <c r="Q411" s="75" t="s">
        <v>434</v>
      </c>
      <c r="R411" s="22">
        <v>7.0</v>
      </c>
    </row>
    <row r="412">
      <c r="A412" s="70" t="s">
        <v>4447</v>
      </c>
      <c r="B412" s="68">
        <v>191.0</v>
      </c>
      <c r="C412" s="69">
        <v>1.0</v>
      </c>
      <c r="D412" s="69">
        <v>14.0</v>
      </c>
      <c r="E412" s="70" t="s">
        <v>4770</v>
      </c>
      <c r="F412" s="69">
        <v>2305.0</v>
      </c>
      <c r="G412" s="69">
        <v>686.0</v>
      </c>
      <c r="H412" s="69">
        <v>150.0</v>
      </c>
      <c r="I412" s="20" t="str">
        <f t="shared" si="1"/>
        <v/>
      </c>
      <c r="K412" s="97">
        <v>4110.0</v>
      </c>
      <c r="L412" s="49">
        <v>7.0</v>
      </c>
      <c r="M412" s="74">
        <v>7.0</v>
      </c>
      <c r="N412" s="49" t="s">
        <v>6529</v>
      </c>
      <c r="P412" s="22">
        <v>4056.0</v>
      </c>
      <c r="Q412" s="75" t="s">
        <v>435</v>
      </c>
      <c r="R412" s="22">
        <v>7.0</v>
      </c>
    </row>
    <row r="413">
      <c r="A413" s="70" t="s">
        <v>4447</v>
      </c>
      <c r="B413" s="68">
        <v>191.0</v>
      </c>
      <c r="C413" s="69">
        <v>1.0</v>
      </c>
      <c r="D413" s="69">
        <v>66.0</v>
      </c>
      <c r="E413" s="70" t="s">
        <v>4771</v>
      </c>
      <c r="F413" s="69">
        <v>415.0</v>
      </c>
      <c r="G413" s="69">
        <v>129.0</v>
      </c>
      <c r="H413" s="69">
        <v>38.0</v>
      </c>
      <c r="I413" s="20" t="str">
        <f t="shared" si="1"/>
        <v/>
      </c>
      <c r="K413" s="97">
        <v>4111.0</v>
      </c>
      <c r="L413" s="49">
        <v>7.0</v>
      </c>
      <c r="M413" s="74">
        <v>7.0</v>
      </c>
      <c r="N413" s="49" t="s">
        <v>473</v>
      </c>
      <c r="P413" s="22">
        <v>4057.0</v>
      </c>
      <c r="Q413" s="75" t="s">
        <v>436</v>
      </c>
      <c r="R413" s="22">
        <v>7.0</v>
      </c>
    </row>
    <row r="414">
      <c r="A414" s="70" t="s">
        <v>4447</v>
      </c>
      <c r="B414" s="68">
        <v>191.0</v>
      </c>
      <c r="C414" s="69">
        <v>1.0</v>
      </c>
      <c r="D414" s="69">
        <v>85.0</v>
      </c>
      <c r="E414" s="70" t="s">
        <v>4772</v>
      </c>
      <c r="F414" s="69">
        <v>519.0</v>
      </c>
      <c r="G414" s="69">
        <v>169.0</v>
      </c>
      <c r="H414" s="69">
        <v>43.0</v>
      </c>
      <c r="I414" s="20" t="str">
        <f t="shared" si="1"/>
        <v/>
      </c>
      <c r="K414" s="97">
        <v>4112.0</v>
      </c>
      <c r="L414" s="49">
        <v>7.0</v>
      </c>
      <c r="M414" s="74">
        <v>7.0</v>
      </c>
      <c r="N414" s="49" t="s">
        <v>474</v>
      </c>
      <c r="P414" s="22">
        <v>4058.0</v>
      </c>
      <c r="Q414" s="75" t="s">
        <v>437</v>
      </c>
      <c r="R414" s="22">
        <v>7.0</v>
      </c>
    </row>
    <row r="415">
      <c r="A415" s="70" t="s">
        <v>4447</v>
      </c>
      <c r="B415" s="68">
        <v>191.0</v>
      </c>
      <c r="C415" s="69">
        <v>1.0</v>
      </c>
      <c r="D415" s="69">
        <v>314.0</v>
      </c>
      <c r="E415" s="70" t="s">
        <v>4773</v>
      </c>
      <c r="F415" s="69">
        <v>734.0</v>
      </c>
      <c r="G415" s="69">
        <v>380.0</v>
      </c>
      <c r="H415" s="69">
        <v>71.0</v>
      </c>
      <c r="I415" s="20" t="str">
        <f t="shared" si="1"/>
        <v/>
      </c>
      <c r="K415" s="97">
        <v>4113.0</v>
      </c>
      <c r="L415" s="49">
        <v>7.0</v>
      </c>
      <c r="M415" s="74">
        <v>7.0</v>
      </c>
      <c r="N415" s="49" t="s">
        <v>1807</v>
      </c>
      <c r="P415" s="22">
        <v>4059.0</v>
      </c>
      <c r="Q415" s="75" t="s">
        <v>438</v>
      </c>
      <c r="R415" s="22">
        <v>7.0</v>
      </c>
    </row>
    <row r="416">
      <c r="A416" s="70" t="s">
        <v>4447</v>
      </c>
      <c r="B416" s="68">
        <v>191.0</v>
      </c>
      <c r="C416" s="69">
        <v>1.0</v>
      </c>
      <c r="D416" s="69">
        <v>414.0</v>
      </c>
      <c r="E416" s="70" t="s">
        <v>4774</v>
      </c>
      <c r="F416" s="69">
        <v>33.0</v>
      </c>
      <c r="G416" s="69">
        <v>7.0</v>
      </c>
      <c r="H416" s="69">
        <v>2.0</v>
      </c>
      <c r="I416" s="20" t="str">
        <f t="shared" si="1"/>
        <v/>
      </c>
      <c r="K416" s="97">
        <v>4116.0</v>
      </c>
      <c r="L416" s="49">
        <v>7.0</v>
      </c>
      <c r="M416" s="74">
        <v>7.0</v>
      </c>
      <c r="N416" s="49" t="s">
        <v>4413</v>
      </c>
      <c r="P416" s="22">
        <v>4060.0</v>
      </c>
      <c r="Q416" s="75" t="s">
        <v>1733</v>
      </c>
      <c r="R416" s="22">
        <v>7.0</v>
      </c>
    </row>
    <row r="417">
      <c r="A417" s="70" t="s">
        <v>4447</v>
      </c>
      <c r="B417" s="68">
        <v>191.0</v>
      </c>
      <c r="C417" s="69">
        <v>1.0</v>
      </c>
      <c r="D417" s="69">
        <v>480.0</v>
      </c>
      <c r="E417" s="70" t="s">
        <v>4775</v>
      </c>
      <c r="F417" s="69">
        <v>28.0</v>
      </c>
      <c r="G417" s="69">
        <v>1.0</v>
      </c>
      <c r="H417" s="69">
        <v>0.0</v>
      </c>
      <c r="I417" s="20" t="str">
        <f t="shared" si="1"/>
        <v/>
      </c>
      <c r="K417" s="97">
        <v>4118.0</v>
      </c>
      <c r="L417" s="49">
        <v>7.0</v>
      </c>
      <c r="M417" s="74">
        <v>7.0</v>
      </c>
      <c r="N417" s="49" t="s">
        <v>6530</v>
      </c>
      <c r="P417" s="22">
        <v>4061.0</v>
      </c>
      <c r="Q417" s="75" t="s">
        <v>1735</v>
      </c>
      <c r="R417" s="22">
        <v>7.0</v>
      </c>
    </row>
    <row r="418">
      <c r="A418" s="70" t="s">
        <v>4447</v>
      </c>
      <c r="B418" s="68">
        <v>191.0</v>
      </c>
      <c r="C418" s="69">
        <v>1.0</v>
      </c>
      <c r="D418" s="69">
        <v>481.0</v>
      </c>
      <c r="E418" s="70" t="s">
        <v>4776</v>
      </c>
      <c r="F418" s="69">
        <v>142.0</v>
      </c>
      <c r="G418" s="69">
        <v>38.0</v>
      </c>
      <c r="H418" s="69">
        <v>9.0</v>
      </c>
      <c r="I418" s="20" t="str">
        <f t="shared" si="1"/>
        <v/>
      </c>
      <c r="K418" s="97">
        <v>4119.0</v>
      </c>
      <c r="L418" s="49">
        <v>7.0</v>
      </c>
      <c r="M418" s="74">
        <v>7.0</v>
      </c>
      <c r="N418" s="49" t="s">
        <v>6531</v>
      </c>
      <c r="P418" s="22">
        <v>4062.0</v>
      </c>
      <c r="Q418" s="75" t="s">
        <v>1737</v>
      </c>
      <c r="R418" s="22">
        <v>7.0</v>
      </c>
    </row>
    <row r="419">
      <c r="A419" s="70" t="s">
        <v>4447</v>
      </c>
      <c r="B419" s="68">
        <v>191.0</v>
      </c>
      <c r="C419" s="69">
        <v>1.0</v>
      </c>
      <c r="D419" s="69">
        <v>482.0</v>
      </c>
      <c r="E419" s="70" t="s">
        <v>4777</v>
      </c>
      <c r="F419" s="69">
        <v>444.0</v>
      </c>
      <c r="G419" s="69">
        <v>207.0</v>
      </c>
      <c r="H419" s="69">
        <v>19.0</v>
      </c>
      <c r="I419" s="20" t="str">
        <f t="shared" si="1"/>
        <v/>
      </c>
      <c r="K419" s="97">
        <v>4120.0</v>
      </c>
      <c r="L419" s="49">
        <v>7.0</v>
      </c>
      <c r="M419" s="74">
        <v>7.0</v>
      </c>
      <c r="N419" s="49" t="s">
        <v>479</v>
      </c>
      <c r="P419" s="22">
        <v>4063.0</v>
      </c>
      <c r="Q419" s="75" t="s">
        <v>1739</v>
      </c>
      <c r="R419" s="22">
        <v>7.0</v>
      </c>
    </row>
    <row r="420">
      <c r="A420" s="70" t="s">
        <v>4447</v>
      </c>
      <c r="B420" s="68">
        <v>191.0</v>
      </c>
      <c r="C420" s="69">
        <v>1.0</v>
      </c>
      <c r="D420" s="69">
        <v>483.0</v>
      </c>
      <c r="E420" s="70" t="s">
        <v>4778</v>
      </c>
      <c r="F420" s="69">
        <v>378.0</v>
      </c>
      <c r="G420" s="69">
        <v>179.0</v>
      </c>
      <c r="H420" s="69">
        <v>46.0</v>
      </c>
      <c r="I420" s="20" t="str">
        <f t="shared" si="1"/>
        <v/>
      </c>
      <c r="K420" s="97">
        <v>4121.0</v>
      </c>
      <c r="L420" s="49">
        <v>7.0</v>
      </c>
      <c r="M420" s="74">
        <v>7.0</v>
      </c>
      <c r="N420" s="49" t="s">
        <v>6532</v>
      </c>
      <c r="P420" s="22">
        <v>4064.0</v>
      </c>
      <c r="Q420" s="75" t="s">
        <v>439</v>
      </c>
      <c r="R420" s="22">
        <v>7.0</v>
      </c>
    </row>
    <row r="421">
      <c r="A421" s="70" t="s">
        <v>4447</v>
      </c>
      <c r="B421" s="68">
        <v>191.0</v>
      </c>
      <c r="C421" s="69">
        <v>1.0</v>
      </c>
      <c r="D421" s="69">
        <v>486.0</v>
      </c>
      <c r="E421" s="70" t="s">
        <v>4779</v>
      </c>
      <c r="F421" s="69">
        <v>328.0</v>
      </c>
      <c r="G421" s="69">
        <v>152.0</v>
      </c>
      <c r="H421" s="69">
        <v>24.0</v>
      </c>
      <c r="I421" s="20" t="str">
        <f t="shared" si="1"/>
        <v/>
      </c>
      <c r="K421" s="97">
        <v>4122.0</v>
      </c>
      <c r="L421" s="49">
        <v>7.0</v>
      </c>
      <c r="M421" s="74">
        <v>7.0</v>
      </c>
      <c r="N421" s="49" t="s">
        <v>6533</v>
      </c>
      <c r="P421" s="22">
        <v>4065.0</v>
      </c>
      <c r="Q421" s="75" t="s">
        <v>1742</v>
      </c>
      <c r="R421" s="22">
        <v>7.0</v>
      </c>
    </row>
    <row r="422">
      <c r="A422" s="70" t="s">
        <v>4447</v>
      </c>
      <c r="B422" s="68">
        <v>191.0</v>
      </c>
      <c r="C422" s="69">
        <v>1.0</v>
      </c>
      <c r="D422" s="69">
        <v>487.0</v>
      </c>
      <c r="E422" s="70" t="s">
        <v>4780</v>
      </c>
      <c r="F422" s="69">
        <v>567.0</v>
      </c>
      <c r="G422" s="69">
        <v>191.0</v>
      </c>
      <c r="H422" s="69">
        <v>53.0</v>
      </c>
      <c r="I422" s="20" t="str">
        <f t="shared" si="1"/>
        <v/>
      </c>
      <c r="K422" s="97">
        <v>4124.0</v>
      </c>
      <c r="L422" s="49">
        <v>7.0</v>
      </c>
      <c r="M422" s="74">
        <v>7.0</v>
      </c>
      <c r="N422" s="49" t="s">
        <v>482</v>
      </c>
      <c r="P422" s="22">
        <v>4066.0</v>
      </c>
      <c r="Q422" s="75" t="s">
        <v>1744</v>
      </c>
      <c r="R422" s="22">
        <v>7.0</v>
      </c>
    </row>
    <row r="423">
      <c r="A423" s="70" t="s">
        <v>4447</v>
      </c>
      <c r="B423" s="68">
        <v>191.0</v>
      </c>
      <c r="C423" s="69">
        <v>1.0</v>
      </c>
      <c r="D423" s="69">
        <v>488.0</v>
      </c>
      <c r="E423" s="70" t="s">
        <v>4781</v>
      </c>
      <c r="F423" s="69">
        <v>359.0</v>
      </c>
      <c r="G423" s="69">
        <v>134.0</v>
      </c>
      <c r="H423" s="69">
        <v>40.0</v>
      </c>
      <c r="I423" s="20" t="str">
        <f t="shared" si="1"/>
        <v/>
      </c>
      <c r="K423" s="97">
        <v>4126.0</v>
      </c>
      <c r="L423" s="49">
        <v>7.0</v>
      </c>
      <c r="M423" s="74">
        <v>7.0</v>
      </c>
      <c r="N423" s="49" t="s">
        <v>483</v>
      </c>
      <c r="P423" s="22">
        <v>4067.0</v>
      </c>
      <c r="Q423" s="75" t="s">
        <v>441</v>
      </c>
      <c r="R423" s="22">
        <v>7.0</v>
      </c>
    </row>
    <row r="424">
      <c r="A424" s="70" t="s">
        <v>4447</v>
      </c>
      <c r="B424" s="68">
        <v>191.0</v>
      </c>
      <c r="C424" s="69">
        <v>1.0</v>
      </c>
      <c r="D424" s="69">
        <v>489.0</v>
      </c>
      <c r="E424" s="70" t="s">
        <v>4782</v>
      </c>
      <c r="F424" s="69">
        <v>458.0</v>
      </c>
      <c r="G424" s="69">
        <v>248.0</v>
      </c>
      <c r="H424" s="69">
        <v>53.0</v>
      </c>
      <c r="I424" s="20" t="str">
        <f t="shared" si="1"/>
        <v/>
      </c>
      <c r="K424" s="97">
        <v>4127.0</v>
      </c>
      <c r="L424" s="49">
        <v>7.0</v>
      </c>
      <c r="M424" s="74">
        <v>7.0</v>
      </c>
      <c r="N424" s="49" t="s">
        <v>484</v>
      </c>
      <c r="P424" s="22">
        <v>4068.0</v>
      </c>
      <c r="Q424" s="75" t="s">
        <v>442</v>
      </c>
      <c r="R424" s="22">
        <v>7.0</v>
      </c>
    </row>
    <row r="425">
      <c r="A425" s="70" t="s">
        <v>4447</v>
      </c>
      <c r="B425" s="68">
        <v>191.0</v>
      </c>
      <c r="C425" s="69">
        <v>1.0</v>
      </c>
      <c r="D425" s="69">
        <v>490.0</v>
      </c>
      <c r="E425" s="70" t="s">
        <v>4783</v>
      </c>
      <c r="F425" s="69">
        <v>491.0</v>
      </c>
      <c r="G425" s="69">
        <v>283.0</v>
      </c>
      <c r="H425" s="69">
        <v>30.0</v>
      </c>
      <c r="I425" s="20" t="str">
        <f t="shared" si="1"/>
        <v/>
      </c>
      <c r="K425" s="97">
        <v>4131.0</v>
      </c>
      <c r="L425" s="49">
        <v>7.0</v>
      </c>
      <c r="M425" s="74">
        <v>7.0</v>
      </c>
      <c r="N425" s="49" t="s">
        <v>6534</v>
      </c>
      <c r="P425" s="22">
        <v>4069.0</v>
      </c>
      <c r="Q425" s="75" t="s">
        <v>1748</v>
      </c>
      <c r="R425" s="22">
        <v>7.0</v>
      </c>
    </row>
    <row r="426">
      <c r="A426" s="70" t="s">
        <v>4447</v>
      </c>
      <c r="B426" s="68">
        <v>191.0</v>
      </c>
      <c r="C426" s="69">
        <v>1.0</v>
      </c>
      <c r="D426" s="69">
        <v>491.0</v>
      </c>
      <c r="E426" s="70" t="s">
        <v>4784</v>
      </c>
      <c r="F426" s="69">
        <v>613.0</v>
      </c>
      <c r="G426" s="69">
        <v>180.0</v>
      </c>
      <c r="H426" s="69">
        <v>42.0</v>
      </c>
      <c r="I426" s="20" t="str">
        <f t="shared" si="1"/>
        <v/>
      </c>
      <c r="K426" s="97">
        <v>4132.0</v>
      </c>
      <c r="L426" s="49">
        <v>7.0</v>
      </c>
      <c r="M426" s="74">
        <v>7.0</v>
      </c>
      <c r="N426" s="49" t="s">
        <v>6535</v>
      </c>
      <c r="P426" s="22">
        <v>4070.0</v>
      </c>
      <c r="Q426" s="75" t="s">
        <v>443</v>
      </c>
      <c r="R426" s="22">
        <v>7.0</v>
      </c>
    </row>
    <row r="427">
      <c r="A427" s="70" t="s">
        <v>4447</v>
      </c>
      <c r="B427" s="68">
        <v>191.0</v>
      </c>
      <c r="C427" s="69">
        <v>1.0</v>
      </c>
      <c r="D427" s="69">
        <v>514.0</v>
      </c>
      <c r="E427" s="70" t="s">
        <v>4785</v>
      </c>
      <c r="F427" s="69">
        <v>194.0</v>
      </c>
      <c r="G427" s="69">
        <v>74.0</v>
      </c>
      <c r="H427" s="69">
        <v>11.0</v>
      </c>
      <c r="I427" s="99">
        <f t="shared" si="1"/>
        <v>192</v>
      </c>
      <c r="K427" s="97">
        <v>4135.0</v>
      </c>
      <c r="L427" s="49">
        <v>7.0</v>
      </c>
      <c r="M427" s="74">
        <v>7.0</v>
      </c>
      <c r="N427" s="49" t="s">
        <v>487</v>
      </c>
      <c r="P427" s="22">
        <v>4071.0</v>
      </c>
      <c r="Q427" s="75" t="s">
        <v>1751</v>
      </c>
      <c r="R427" s="22">
        <v>7.0</v>
      </c>
    </row>
    <row r="428">
      <c r="A428" s="70" t="s">
        <v>4447</v>
      </c>
      <c r="B428" s="68">
        <v>192.0</v>
      </c>
      <c r="C428" s="69">
        <v>1.0</v>
      </c>
      <c r="D428" s="69">
        <v>10.0</v>
      </c>
      <c r="E428" s="70" t="s">
        <v>4786</v>
      </c>
      <c r="F428" s="69">
        <v>600.0</v>
      </c>
      <c r="G428" s="69">
        <v>87.0</v>
      </c>
      <c r="H428" s="69">
        <v>24.0</v>
      </c>
      <c r="I428" s="20" t="str">
        <f t="shared" si="1"/>
        <v/>
      </c>
      <c r="K428" s="97">
        <v>4137.0</v>
      </c>
      <c r="L428" s="49">
        <v>7.0</v>
      </c>
      <c r="M428" s="74">
        <v>7.0</v>
      </c>
      <c r="N428" s="49" t="s">
        <v>6536</v>
      </c>
      <c r="P428" s="22">
        <v>4072.0</v>
      </c>
      <c r="Q428" s="75" t="s">
        <v>1753</v>
      </c>
      <c r="R428" s="22">
        <v>7.0</v>
      </c>
    </row>
    <row r="429">
      <c r="A429" s="70" t="s">
        <v>4447</v>
      </c>
      <c r="B429" s="68">
        <v>192.0</v>
      </c>
      <c r="C429" s="69">
        <v>1.0</v>
      </c>
      <c r="D429" s="69">
        <v>20.0</v>
      </c>
      <c r="E429" s="70" t="s">
        <v>4787</v>
      </c>
      <c r="F429" s="69">
        <v>2203.0</v>
      </c>
      <c r="G429" s="69">
        <v>172.0</v>
      </c>
      <c r="H429" s="69">
        <v>75.0</v>
      </c>
      <c r="I429" s="20" t="str">
        <f t="shared" si="1"/>
        <v/>
      </c>
      <c r="K429" s="97">
        <v>4138.0</v>
      </c>
      <c r="L429" s="49">
        <v>7.0</v>
      </c>
      <c r="M429" s="74">
        <v>7.0</v>
      </c>
      <c r="N429" s="49" t="s">
        <v>6537</v>
      </c>
      <c r="P429" s="22">
        <v>4073.0</v>
      </c>
      <c r="Q429" s="75" t="s">
        <v>444</v>
      </c>
      <c r="R429" s="22">
        <v>7.0</v>
      </c>
    </row>
    <row r="430">
      <c r="A430" s="70" t="s">
        <v>4447</v>
      </c>
      <c r="B430" s="68">
        <v>192.0</v>
      </c>
      <c r="C430" s="69">
        <v>1.0</v>
      </c>
      <c r="D430" s="69">
        <v>30.0</v>
      </c>
      <c r="E430" s="70" t="s">
        <v>4788</v>
      </c>
      <c r="F430" s="69">
        <v>802.0</v>
      </c>
      <c r="G430" s="69">
        <v>74.0</v>
      </c>
      <c r="H430" s="69">
        <v>36.0</v>
      </c>
      <c r="I430" s="20" t="str">
        <f t="shared" si="1"/>
        <v/>
      </c>
      <c r="K430" s="97">
        <v>4139.0</v>
      </c>
      <c r="L430" s="49">
        <v>7.0</v>
      </c>
      <c r="M430" s="74">
        <v>7.0</v>
      </c>
      <c r="N430" s="49" t="s">
        <v>489</v>
      </c>
      <c r="P430" s="22">
        <v>4074.0</v>
      </c>
      <c r="Q430" s="75" t="s">
        <v>1756</v>
      </c>
      <c r="R430" s="22">
        <v>7.0</v>
      </c>
    </row>
    <row r="431">
      <c r="A431" s="70" t="s">
        <v>4447</v>
      </c>
      <c r="B431" s="68">
        <v>192.0</v>
      </c>
      <c r="C431" s="69">
        <v>1.0</v>
      </c>
      <c r="D431" s="69">
        <v>40.0</v>
      </c>
      <c r="E431" s="70" t="s">
        <v>4789</v>
      </c>
      <c r="F431" s="69">
        <v>608.0</v>
      </c>
      <c r="G431" s="69">
        <v>71.0</v>
      </c>
      <c r="H431" s="69">
        <v>32.0</v>
      </c>
      <c r="I431" s="20" t="str">
        <f t="shared" si="1"/>
        <v/>
      </c>
      <c r="K431" s="97">
        <v>4140.0</v>
      </c>
      <c r="L431" s="49">
        <v>7.0</v>
      </c>
      <c r="M431" s="74">
        <v>7.0</v>
      </c>
      <c r="N431" s="49" t="s">
        <v>490</v>
      </c>
      <c r="P431" s="22">
        <v>4075.0</v>
      </c>
      <c r="Q431" s="75" t="s">
        <v>446</v>
      </c>
      <c r="R431" s="22">
        <v>7.0</v>
      </c>
    </row>
    <row r="432">
      <c r="A432" s="70" t="s">
        <v>4447</v>
      </c>
      <c r="B432" s="68">
        <v>192.0</v>
      </c>
      <c r="C432" s="69">
        <v>1.0</v>
      </c>
      <c r="D432" s="69">
        <v>50.0</v>
      </c>
      <c r="E432" s="70" t="s">
        <v>4790</v>
      </c>
      <c r="F432" s="69">
        <v>4.0</v>
      </c>
      <c r="G432" s="69">
        <v>0.0</v>
      </c>
      <c r="H432" s="69">
        <v>0.0</v>
      </c>
      <c r="I432" s="20" t="str">
        <f t="shared" si="1"/>
        <v/>
      </c>
      <c r="K432" s="97">
        <v>4142.0</v>
      </c>
      <c r="L432" s="49">
        <v>7.0</v>
      </c>
      <c r="M432" s="74">
        <v>7.0</v>
      </c>
      <c r="N432" s="49" t="s">
        <v>6538</v>
      </c>
      <c r="P432" s="22">
        <v>4076.0</v>
      </c>
      <c r="Q432" s="75" t="s">
        <v>1759</v>
      </c>
      <c r="R432" s="22">
        <v>7.0</v>
      </c>
    </row>
    <row r="433">
      <c r="A433" s="70" t="s">
        <v>4447</v>
      </c>
      <c r="B433" s="68">
        <v>192.0</v>
      </c>
      <c r="C433" s="69">
        <v>1.0</v>
      </c>
      <c r="D433" s="69">
        <v>60.0</v>
      </c>
      <c r="E433" s="70" t="s">
        <v>4791</v>
      </c>
      <c r="F433" s="69">
        <v>891.0</v>
      </c>
      <c r="G433" s="69">
        <v>99.0</v>
      </c>
      <c r="H433" s="69">
        <v>22.0</v>
      </c>
      <c r="I433" s="20" t="str">
        <f t="shared" si="1"/>
        <v/>
      </c>
      <c r="K433" s="97">
        <v>4143.0</v>
      </c>
      <c r="L433" s="49">
        <v>7.0</v>
      </c>
      <c r="M433" s="74">
        <v>7.0</v>
      </c>
      <c r="N433" s="49" t="s">
        <v>6539</v>
      </c>
      <c r="P433" s="22">
        <v>4077.0</v>
      </c>
      <c r="Q433" s="75" t="s">
        <v>1761</v>
      </c>
      <c r="R433" s="22">
        <v>7.0</v>
      </c>
    </row>
    <row r="434">
      <c r="A434" s="70" t="s">
        <v>4447</v>
      </c>
      <c r="B434" s="68">
        <v>192.0</v>
      </c>
      <c r="C434" s="69">
        <v>1.0</v>
      </c>
      <c r="D434" s="69">
        <v>80.0</v>
      </c>
      <c r="E434" s="70" t="s">
        <v>4792</v>
      </c>
      <c r="F434" s="69">
        <v>684.0</v>
      </c>
      <c r="G434" s="69">
        <v>82.0</v>
      </c>
      <c r="H434" s="69">
        <v>20.0</v>
      </c>
      <c r="I434" s="20" t="str">
        <f t="shared" si="1"/>
        <v/>
      </c>
      <c r="K434" s="97">
        <v>4144.0</v>
      </c>
      <c r="L434" s="49">
        <v>7.0</v>
      </c>
      <c r="M434" s="74">
        <v>7.0</v>
      </c>
      <c r="N434" s="49" t="s">
        <v>6540</v>
      </c>
      <c r="P434" s="22">
        <v>4078.0</v>
      </c>
      <c r="Q434" s="75" t="s">
        <v>447</v>
      </c>
      <c r="R434" s="22">
        <v>7.0</v>
      </c>
    </row>
    <row r="435">
      <c r="A435" s="70" t="s">
        <v>4447</v>
      </c>
      <c r="B435" s="68">
        <v>192.0</v>
      </c>
      <c r="C435" s="69">
        <v>1.0</v>
      </c>
      <c r="D435" s="69">
        <v>100.0</v>
      </c>
      <c r="E435" s="70" t="s">
        <v>4793</v>
      </c>
      <c r="F435" s="69">
        <v>755.0</v>
      </c>
      <c r="G435" s="69">
        <v>64.0</v>
      </c>
      <c r="H435" s="69">
        <v>19.0</v>
      </c>
      <c r="I435" s="20" t="str">
        <f t="shared" si="1"/>
        <v/>
      </c>
      <c r="K435" s="97">
        <v>4145.0</v>
      </c>
      <c r="L435" s="49">
        <v>7.0</v>
      </c>
      <c r="M435" s="74">
        <v>7.0</v>
      </c>
      <c r="N435" s="49" t="s">
        <v>6541</v>
      </c>
      <c r="P435" s="22">
        <v>4079.0</v>
      </c>
      <c r="Q435" s="75" t="s">
        <v>448</v>
      </c>
      <c r="R435" s="22">
        <v>7.0</v>
      </c>
    </row>
    <row r="436">
      <c r="A436" s="70" t="s">
        <v>4447</v>
      </c>
      <c r="B436" s="68">
        <v>192.0</v>
      </c>
      <c r="C436" s="69">
        <v>1.0</v>
      </c>
      <c r="D436" s="69">
        <v>621.0</v>
      </c>
      <c r="E436" s="70" t="s">
        <v>4794</v>
      </c>
      <c r="F436" s="69">
        <v>572.0</v>
      </c>
      <c r="G436" s="69">
        <v>71.0</v>
      </c>
      <c r="H436" s="69">
        <v>36.0</v>
      </c>
      <c r="I436" s="99">
        <f t="shared" si="1"/>
        <v>194</v>
      </c>
      <c r="K436" s="97">
        <v>4146.0</v>
      </c>
      <c r="L436" s="49">
        <v>7.0</v>
      </c>
      <c r="M436" s="74">
        <v>7.0</v>
      </c>
      <c r="N436" s="49" t="s">
        <v>6542</v>
      </c>
      <c r="P436" s="22">
        <v>4080.0</v>
      </c>
      <c r="Q436" s="75" t="s">
        <v>449</v>
      </c>
      <c r="R436" s="22">
        <v>7.0</v>
      </c>
    </row>
    <row r="437">
      <c r="A437" s="70" t="s">
        <v>4447</v>
      </c>
      <c r="B437" s="68">
        <v>194.0</v>
      </c>
      <c r="C437" s="69">
        <v>1.0</v>
      </c>
      <c r="D437" s="69">
        <v>28.0</v>
      </c>
      <c r="E437" s="70" t="s">
        <v>4795</v>
      </c>
      <c r="F437" s="69">
        <v>1830.0</v>
      </c>
      <c r="G437" s="69">
        <v>98.0</v>
      </c>
      <c r="H437" s="69">
        <v>27.0</v>
      </c>
      <c r="I437" s="20" t="str">
        <f t="shared" si="1"/>
        <v/>
      </c>
      <c r="K437" s="97">
        <v>4150.0</v>
      </c>
      <c r="L437" s="49">
        <v>7.0</v>
      </c>
      <c r="M437" s="74">
        <v>7.0</v>
      </c>
      <c r="N437" s="49" t="s">
        <v>6543</v>
      </c>
      <c r="P437" s="22">
        <v>4081.0</v>
      </c>
      <c r="Q437" s="75" t="s">
        <v>949</v>
      </c>
      <c r="R437" s="22">
        <v>7.0</v>
      </c>
    </row>
    <row r="438">
      <c r="A438" s="70" t="s">
        <v>4447</v>
      </c>
      <c r="B438" s="68">
        <v>194.0</v>
      </c>
      <c r="C438" s="69">
        <v>1.0</v>
      </c>
      <c r="D438" s="69">
        <v>40.0</v>
      </c>
      <c r="E438" s="70" t="s">
        <v>4796</v>
      </c>
      <c r="F438" s="69">
        <v>1887.0</v>
      </c>
      <c r="G438" s="69">
        <v>158.0</v>
      </c>
      <c r="H438" s="69">
        <v>43.0</v>
      </c>
      <c r="I438" s="20" t="str">
        <f t="shared" si="1"/>
        <v/>
      </c>
      <c r="K438" s="97">
        <v>4151.0</v>
      </c>
      <c r="L438" s="49">
        <v>7.0</v>
      </c>
      <c r="M438" s="74">
        <v>7.0</v>
      </c>
      <c r="N438" s="49" t="s">
        <v>6544</v>
      </c>
      <c r="P438" s="22">
        <v>4082.0</v>
      </c>
      <c r="Q438" s="75" t="s">
        <v>451</v>
      </c>
      <c r="R438" s="22">
        <v>7.0</v>
      </c>
    </row>
    <row r="439">
      <c r="A439" s="70" t="s">
        <v>4447</v>
      </c>
      <c r="B439" s="68">
        <v>194.0</v>
      </c>
      <c r="C439" s="69">
        <v>1.0</v>
      </c>
      <c r="D439" s="69">
        <v>89.0</v>
      </c>
      <c r="E439" s="70" t="s">
        <v>4797</v>
      </c>
      <c r="F439" s="69">
        <v>817.0</v>
      </c>
      <c r="G439" s="69">
        <v>54.0</v>
      </c>
      <c r="H439" s="69">
        <v>24.0</v>
      </c>
      <c r="I439" s="20" t="str">
        <f t="shared" si="1"/>
        <v/>
      </c>
      <c r="K439" s="97">
        <v>4152.0</v>
      </c>
      <c r="L439" s="49">
        <v>7.0</v>
      </c>
      <c r="M439" s="74">
        <v>7.0</v>
      </c>
      <c r="N439" s="49" t="s">
        <v>4415</v>
      </c>
      <c r="P439" s="22">
        <v>4083.0</v>
      </c>
      <c r="Q439" s="75" t="s">
        <v>452</v>
      </c>
      <c r="R439" s="22">
        <v>7.0</v>
      </c>
    </row>
    <row r="440">
      <c r="A440" s="70" t="s">
        <v>4447</v>
      </c>
      <c r="B440" s="68">
        <v>194.0</v>
      </c>
      <c r="C440" s="69">
        <v>1.0</v>
      </c>
      <c r="D440" s="69">
        <v>90.0</v>
      </c>
      <c r="E440" s="70" t="s">
        <v>1766</v>
      </c>
      <c r="F440" s="69">
        <v>1217.0</v>
      </c>
      <c r="G440" s="69">
        <v>146.0</v>
      </c>
      <c r="H440" s="69">
        <v>29.0</v>
      </c>
      <c r="I440" s="20" t="str">
        <f t="shared" si="1"/>
        <v/>
      </c>
      <c r="K440" s="97">
        <v>4153.0</v>
      </c>
      <c r="L440" s="49">
        <v>7.0</v>
      </c>
      <c r="M440" s="74">
        <v>7.0</v>
      </c>
      <c r="N440" s="49" t="s">
        <v>499</v>
      </c>
      <c r="P440" s="22">
        <v>4084.0</v>
      </c>
      <c r="Q440" s="75" t="s">
        <v>453</v>
      </c>
      <c r="R440" s="22">
        <v>7.0</v>
      </c>
    </row>
    <row r="441">
      <c r="A441" s="70" t="s">
        <v>4447</v>
      </c>
      <c r="B441" s="68">
        <v>194.0</v>
      </c>
      <c r="C441" s="69">
        <v>1.0</v>
      </c>
      <c r="D441" s="69">
        <v>104.0</v>
      </c>
      <c r="E441" s="70" t="s">
        <v>4798</v>
      </c>
      <c r="F441" s="69">
        <v>639.0</v>
      </c>
      <c r="G441" s="69">
        <v>90.0</v>
      </c>
      <c r="H441" s="69">
        <v>17.0</v>
      </c>
      <c r="I441" s="20" t="str">
        <f t="shared" si="1"/>
        <v/>
      </c>
      <c r="K441" s="97">
        <v>4155.0</v>
      </c>
      <c r="L441" s="49">
        <v>7.0</v>
      </c>
      <c r="M441" s="74">
        <v>7.0</v>
      </c>
      <c r="N441" s="49" t="s">
        <v>6545</v>
      </c>
      <c r="P441" s="22">
        <v>4085.0</v>
      </c>
      <c r="Q441" s="75" t="s">
        <v>454</v>
      </c>
      <c r="R441" s="22">
        <v>7.0</v>
      </c>
    </row>
    <row r="442">
      <c r="A442" s="70" t="s">
        <v>4447</v>
      </c>
      <c r="B442" s="68">
        <v>194.0</v>
      </c>
      <c r="C442" s="69">
        <v>1.0</v>
      </c>
      <c r="D442" s="69">
        <v>105.0</v>
      </c>
      <c r="E442" s="70" t="s">
        <v>4799</v>
      </c>
      <c r="F442" s="69">
        <v>791.0</v>
      </c>
      <c r="G442" s="69">
        <v>37.0</v>
      </c>
      <c r="H442" s="69">
        <v>18.0</v>
      </c>
      <c r="I442" s="20" t="str">
        <f t="shared" si="1"/>
        <v/>
      </c>
      <c r="K442" s="97">
        <v>4159.0</v>
      </c>
      <c r="L442" s="49">
        <v>7.0</v>
      </c>
      <c r="M442" s="74">
        <v>7.0</v>
      </c>
      <c r="N442" s="49" t="s">
        <v>3384</v>
      </c>
      <c r="P442" s="22">
        <v>4086.0</v>
      </c>
      <c r="Q442" s="75" t="s">
        <v>1771</v>
      </c>
      <c r="R442" s="22">
        <v>7.0</v>
      </c>
    </row>
    <row r="443">
      <c r="A443" s="70" t="s">
        <v>4447</v>
      </c>
      <c r="B443" s="68">
        <v>194.0</v>
      </c>
      <c r="C443" s="69">
        <v>1.0</v>
      </c>
      <c r="D443" s="69">
        <v>500.0</v>
      </c>
      <c r="E443" s="70" t="s">
        <v>4800</v>
      </c>
      <c r="F443" s="69">
        <v>189.0</v>
      </c>
      <c r="G443" s="69">
        <v>24.0</v>
      </c>
      <c r="H443" s="69">
        <v>8.0</v>
      </c>
      <c r="I443" s="20" t="str">
        <f t="shared" si="1"/>
        <v/>
      </c>
      <c r="K443" s="97">
        <v>4160.0</v>
      </c>
      <c r="L443" s="49">
        <v>7.0</v>
      </c>
      <c r="M443" s="74">
        <v>7.0</v>
      </c>
      <c r="N443" s="49" t="s">
        <v>6546</v>
      </c>
      <c r="P443" s="22">
        <v>4087.0</v>
      </c>
      <c r="Q443" s="75" t="s">
        <v>455</v>
      </c>
      <c r="R443" s="22">
        <v>7.0</v>
      </c>
    </row>
    <row r="444">
      <c r="A444" s="70" t="s">
        <v>4447</v>
      </c>
      <c r="B444" s="68">
        <v>194.0</v>
      </c>
      <c r="C444" s="69">
        <v>1.0</v>
      </c>
      <c r="D444" s="69">
        <v>590.0</v>
      </c>
      <c r="E444" s="70" t="s">
        <v>4801</v>
      </c>
      <c r="F444" s="69">
        <v>57.0</v>
      </c>
      <c r="G444" s="69">
        <v>14.0</v>
      </c>
      <c r="H444" s="69">
        <v>6.0</v>
      </c>
      <c r="I444" s="20" t="str">
        <f t="shared" si="1"/>
        <v/>
      </c>
      <c r="K444" s="97">
        <v>4161.0</v>
      </c>
      <c r="L444" s="49">
        <v>7.0</v>
      </c>
      <c r="M444" s="74">
        <v>7.0</v>
      </c>
      <c r="N444" s="49" t="s">
        <v>503</v>
      </c>
      <c r="P444" s="22">
        <v>4088.0</v>
      </c>
      <c r="Q444" s="75" t="s">
        <v>456</v>
      </c>
      <c r="R444" s="22">
        <v>7.0</v>
      </c>
    </row>
    <row r="445">
      <c r="A445" s="70" t="s">
        <v>4447</v>
      </c>
      <c r="B445" s="68">
        <v>194.0</v>
      </c>
      <c r="C445" s="69">
        <v>1.0</v>
      </c>
      <c r="D445" s="69">
        <v>591.0</v>
      </c>
      <c r="E445" s="70" t="s">
        <v>4646</v>
      </c>
      <c r="F445" s="69">
        <v>470.0</v>
      </c>
      <c r="G445" s="69">
        <v>34.0</v>
      </c>
      <c r="H445" s="69">
        <v>13.0</v>
      </c>
      <c r="I445" s="20" t="str">
        <f t="shared" si="1"/>
        <v/>
      </c>
      <c r="K445" s="97">
        <v>4162.0</v>
      </c>
      <c r="L445" s="49">
        <v>7.0</v>
      </c>
      <c r="M445" s="74">
        <v>7.0</v>
      </c>
      <c r="N445" s="49" t="s">
        <v>6547</v>
      </c>
      <c r="P445" s="22">
        <v>4089.0</v>
      </c>
      <c r="Q445" s="75" t="s">
        <v>457</v>
      </c>
      <c r="R445" s="22">
        <v>7.0</v>
      </c>
    </row>
    <row r="446">
      <c r="A446" s="70" t="s">
        <v>4447</v>
      </c>
      <c r="B446" s="68">
        <v>194.0</v>
      </c>
      <c r="C446" s="69">
        <v>1.0</v>
      </c>
      <c r="D446" s="69">
        <v>592.0</v>
      </c>
      <c r="E446" s="70" t="s">
        <v>4802</v>
      </c>
      <c r="F446" s="69">
        <v>399.0</v>
      </c>
      <c r="G446" s="69">
        <v>71.0</v>
      </c>
      <c r="H446" s="69">
        <v>11.0</v>
      </c>
      <c r="I446" s="20" t="str">
        <f t="shared" si="1"/>
        <v/>
      </c>
      <c r="K446" s="97">
        <v>4163.0</v>
      </c>
      <c r="L446" s="49">
        <v>7.0</v>
      </c>
      <c r="M446" s="74">
        <v>7.0</v>
      </c>
      <c r="N446" s="49" t="s">
        <v>4417</v>
      </c>
      <c r="P446" s="22">
        <v>4090.0</v>
      </c>
      <c r="Q446" s="75" t="s">
        <v>458</v>
      </c>
      <c r="R446" s="22">
        <v>7.0</v>
      </c>
    </row>
    <row r="447">
      <c r="A447" s="70" t="s">
        <v>4447</v>
      </c>
      <c r="B447" s="68">
        <v>194.0</v>
      </c>
      <c r="C447" s="69">
        <v>1.0</v>
      </c>
      <c r="D447" s="69">
        <v>593.0</v>
      </c>
      <c r="E447" s="70" t="s">
        <v>4803</v>
      </c>
      <c r="F447" s="69">
        <v>284.0</v>
      </c>
      <c r="G447" s="69">
        <v>41.0</v>
      </c>
      <c r="H447" s="69">
        <v>10.0</v>
      </c>
      <c r="I447" s="20" t="str">
        <f t="shared" si="1"/>
        <v/>
      </c>
      <c r="K447" s="97">
        <v>4164.0</v>
      </c>
      <c r="L447" s="49">
        <v>7.0</v>
      </c>
      <c r="M447" s="74">
        <v>7.0</v>
      </c>
      <c r="N447" s="49" t="s">
        <v>505</v>
      </c>
      <c r="P447" s="22">
        <v>4091.0</v>
      </c>
      <c r="Q447" s="75" t="s">
        <v>1776</v>
      </c>
      <c r="R447" s="22">
        <v>7.0</v>
      </c>
    </row>
    <row r="448">
      <c r="A448" s="70" t="s">
        <v>4447</v>
      </c>
      <c r="B448" s="68">
        <v>194.0</v>
      </c>
      <c r="C448" s="69">
        <v>1.0</v>
      </c>
      <c r="D448" s="69">
        <v>595.0</v>
      </c>
      <c r="E448" s="70" t="s">
        <v>4804</v>
      </c>
      <c r="F448" s="69">
        <v>614.0</v>
      </c>
      <c r="G448" s="69">
        <v>75.0</v>
      </c>
      <c r="H448" s="69">
        <v>24.0</v>
      </c>
      <c r="I448" s="20" t="str">
        <f t="shared" si="1"/>
        <v/>
      </c>
      <c r="K448" s="97">
        <v>4166.0</v>
      </c>
      <c r="L448" s="49">
        <v>7.0</v>
      </c>
      <c r="M448" s="74">
        <v>7.0</v>
      </c>
      <c r="N448" s="49" t="s">
        <v>506</v>
      </c>
      <c r="P448" s="22">
        <v>4092.0</v>
      </c>
      <c r="Q448" s="75" t="s">
        <v>460</v>
      </c>
      <c r="R448" s="22">
        <v>7.0</v>
      </c>
    </row>
    <row r="449">
      <c r="A449" s="70" t="s">
        <v>4447</v>
      </c>
      <c r="B449" s="68">
        <v>194.0</v>
      </c>
      <c r="C449" s="69">
        <v>1.0</v>
      </c>
      <c r="D449" s="69">
        <v>596.0</v>
      </c>
      <c r="E449" s="70" t="s">
        <v>4805</v>
      </c>
      <c r="F449" s="69">
        <v>624.0</v>
      </c>
      <c r="G449" s="69">
        <v>28.0</v>
      </c>
      <c r="H449" s="69">
        <v>6.0</v>
      </c>
      <c r="I449" s="20" t="str">
        <f t="shared" si="1"/>
        <v/>
      </c>
      <c r="K449" s="97">
        <v>4167.0</v>
      </c>
      <c r="L449" s="49">
        <v>7.0</v>
      </c>
      <c r="M449" s="74">
        <v>7.0</v>
      </c>
      <c r="N449" s="49" t="s">
        <v>507</v>
      </c>
      <c r="P449" s="22">
        <v>4093.0</v>
      </c>
      <c r="Q449" s="75" t="s">
        <v>461</v>
      </c>
      <c r="R449" s="22">
        <v>7.0</v>
      </c>
    </row>
    <row r="450">
      <c r="A450" s="70" t="s">
        <v>4447</v>
      </c>
      <c r="B450" s="68">
        <v>194.0</v>
      </c>
      <c r="C450" s="69">
        <v>1.0</v>
      </c>
      <c r="D450" s="69">
        <v>597.0</v>
      </c>
      <c r="E450" s="70" t="s">
        <v>4806</v>
      </c>
      <c r="F450" s="69">
        <v>458.0</v>
      </c>
      <c r="G450" s="69">
        <v>27.0</v>
      </c>
      <c r="H450" s="69">
        <v>12.0</v>
      </c>
      <c r="I450" s="20" t="str">
        <f t="shared" si="1"/>
        <v/>
      </c>
      <c r="K450" s="97">
        <v>4168.0</v>
      </c>
      <c r="L450" s="49">
        <v>7.0</v>
      </c>
      <c r="M450" s="74">
        <v>7.0</v>
      </c>
      <c r="N450" s="49" t="s">
        <v>508</v>
      </c>
      <c r="P450" s="22">
        <v>4095.0</v>
      </c>
      <c r="Q450" s="75" t="s">
        <v>462</v>
      </c>
      <c r="R450" s="22">
        <v>7.0</v>
      </c>
    </row>
    <row r="451">
      <c r="A451" s="70" t="s">
        <v>4447</v>
      </c>
      <c r="B451" s="68">
        <v>194.0</v>
      </c>
      <c r="C451" s="69">
        <v>1.0</v>
      </c>
      <c r="D451" s="69">
        <v>598.0</v>
      </c>
      <c r="E451" s="70" t="s">
        <v>4807</v>
      </c>
      <c r="F451" s="69">
        <v>539.0</v>
      </c>
      <c r="G451" s="69">
        <v>24.0</v>
      </c>
      <c r="H451" s="69">
        <v>13.0</v>
      </c>
      <c r="I451" s="20" t="str">
        <f t="shared" si="1"/>
        <v/>
      </c>
      <c r="K451" s="97">
        <v>4169.0</v>
      </c>
      <c r="L451" s="49">
        <v>7.0</v>
      </c>
      <c r="M451" s="74">
        <v>7.0</v>
      </c>
      <c r="N451" s="49" t="s">
        <v>6548</v>
      </c>
      <c r="P451" s="22">
        <v>4096.0</v>
      </c>
      <c r="Q451" s="75" t="s">
        <v>1781</v>
      </c>
      <c r="R451" s="22">
        <v>7.0</v>
      </c>
    </row>
    <row r="452">
      <c r="A452" s="70" t="s">
        <v>4447</v>
      </c>
      <c r="B452" s="68">
        <v>194.0</v>
      </c>
      <c r="C452" s="69">
        <v>1.0</v>
      </c>
      <c r="D452" s="69">
        <v>599.0</v>
      </c>
      <c r="E452" s="70" t="s">
        <v>4808</v>
      </c>
      <c r="F452" s="69">
        <v>459.0</v>
      </c>
      <c r="G452" s="69">
        <v>55.0</v>
      </c>
      <c r="H452" s="69">
        <v>6.0</v>
      </c>
      <c r="I452" s="99">
        <f t="shared" si="1"/>
        <v>195</v>
      </c>
      <c r="K452" s="97">
        <v>4170.0</v>
      </c>
      <c r="L452" s="49">
        <v>7.0</v>
      </c>
      <c r="M452" s="74">
        <v>7.0</v>
      </c>
      <c r="N452" s="49" t="s">
        <v>4418</v>
      </c>
      <c r="P452" s="22">
        <v>4097.0</v>
      </c>
      <c r="Q452" s="75" t="s">
        <v>463</v>
      </c>
      <c r="R452" s="22">
        <v>7.0</v>
      </c>
    </row>
    <row r="453">
      <c r="A453" s="70" t="s">
        <v>4447</v>
      </c>
      <c r="B453" s="68">
        <v>195.0</v>
      </c>
      <c r="C453" s="69">
        <v>1.0</v>
      </c>
      <c r="D453" s="69">
        <v>10.0</v>
      </c>
      <c r="E453" s="70" t="s">
        <v>4809</v>
      </c>
      <c r="F453" s="69">
        <v>384.0</v>
      </c>
      <c r="G453" s="69">
        <v>35.0</v>
      </c>
      <c r="H453" s="69">
        <v>11.0</v>
      </c>
      <c r="I453" s="20" t="str">
        <f t="shared" si="1"/>
        <v/>
      </c>
      <c r="K453" s="97">
        <v>4171.0</v>
      </c>
      <c r="L453" s="49">
        <v>7.0</v>
      </c>
      <c r="M453" s="74">
        <v>7.0</v>
      </c>
      <c r="N453" s="49" t="s">
        <v>511</v>
      </c>
      <c r="P453" s="22">
        <v>4098.0</v>
      </c>
      <c r="Q453" s="75" t="s">
        <v>464</v>
      </c>
      <c r="R453" s="22">
        <v>7.0</v>
      </c>
    </row>
    <row r="454">
      <c r="A454" s="70" t="s">
        <v>4447</v>
      </c>
      <c r="B454" s="68">
        <v>195.0</v>
      </c>
      <c r="C454" s="69">
        <v>1.0</v>
      </c>
      <c r="D454" s="69">
        <v>20.0</v>
      </c>
      <c r="E454" s="70" t="s">
        <v>4810</v>
      </c>
      <c r="F454" s="69">
        <v>322.0</v>
      </c>
      <c r="G454" s="69">
        <v>32.0</v>
      </c>
      <c r="H454" s="69">
        <v>9.0</v>
      </c>
      <c r="I454" s="99">
        <f t="shared" si="1"/>
        <v>196</v>
      </c>
      <c r="K454" s="97">
        <v>4172.0</v>
      </c>
      <c r="L454" s="49">
        <v>7.0</v>
      </c>
      <c r="M454" s="74">
        <v>7.0</v>
      </c>
      <c r="N454" s="49" t="s">
        <v>6549</v>
      </c>
      <c r="P454" s="22">
        <v>4099.0</v>
      </c>
      <c r="Q454" s="75" t="s">
        <v>1785</v>
      </c>
      <c r="R454" s="22">
        <v>7.0</v>
      </c>
    </row>
    <row r="455">
      <c r="A455" s="70" t="s">
        <v>4447</v>
      </c>
      <c r="B455" s="68">
        <v>196.0</v>
      </c>
      <c r="C455" s="69">
        <v>1.0</v>
      </c>
      <c r="D455" s="69">
        <v>24.0</v>
      </c>
      <c r="E455" s="70" t="s">
        <v>4811</v>
      </c>
      <c r="F455" s="69">
        <v>142.0</v>
      </c>
      <c r="G455" s="69">
        <v>18.0</v>
      </c>
      <c r="H455" s="69">
        <v>1.0</v>
      </c>
      <c r="I455" s="20" t="str">
        <f t="shared" si="1"/>
        <v/>
      </c>
      <c r="K455" s="97">
        <v>4177.0</v>
      </c>
      <c r="L455" s="49">
        <v>7.0</v>
      </c>
      <c r="M455" s="74">
        <v>7.0</v>
      </c>
      <c r="N455" s="49" t="s">
        <v>513</v>
      </c>
      <c r="P455" s="22">
        <v>4100.0</v>
      </c>
      <c r="Q455" s="75" t="s">
        <v>465</v>
      </c>
      <c r="R455" s="22">
        <v>7.0</v>
      </c>
    </row>
    <row r="456">
      <c r="A456" s="70" t="s">
        <v>4447</v>
      </c>
      <c r="B456" s="68">
        <v>196.0</v>
      </c>
      <c r="C456" s="69">
        <v>1.0</v>
      </c>
      <c r="D456" s="69">
        <v>25.0</v>
      </c>
      <c r="E456" s="70" t="s">
        <v>4812</v>
      </c>
      <c r="F456" s="69">
        <v>1241.0</v>
      </c>
      <c r="G456" s="69">
        <v>109.0</v>
      </c>
      <c r="H456" s="69">
        <v>39.0</v>
      </c>
      <c r="I456" s="20" t="str">
        <f t="shared" si="1"/>
        <v/>
      </c>
      <c r="K456" s="97">
        <v>4178.0</v>
      </c>
      <c r="L456" s="49">
        <v>7.0</v>
      </c>
      <c r="M456" s="74">
        <v>7.0</v>
      </c>
      <c r="N456" s="49" t="s">
        <v>6550</v>
      </c>
      <c r="P456" s="22">
        <v>4101.0</v>
      </c>
      <c r="Q456" s="75" t="s">
        <v>1788</v>
      </c>
      <c r="R456" s="22">
        <v>7.0</v>
      </c>
    </row>
    <row r="457">
      <c r="A457" s="70" t="s">
        <v>4447</v>
      </c>
      <c r="B457" s="68">
        <v>196.0</v>
      </c>
      <c r="C457" s="69">
        <v>1.0</v>
      </c>
      <c r="D457" s="69">
        <v>32.0</v>
      </c>
      <c r="E457" s="70" t="s">
        <v>4813</v>
      </c>
      <c r="F457" s="69">
        <v>853.0</v>
      </c>
      <c r="G457" s="69">
        <v>154.0</v>
      </c>
      <c r="H457" s="69">
        <v>35.0</v>
      </c>
      <c r="I457" s="20" t="str">
        <f t="shared" si="1"/>
        <v/>
      </c>
      <c r="K457" s="97">
        <v>4181.0</v>
      </c>
      <c r="L457" s="49">
        <v>7.0</v>
      </c>
      <c r="M457" s="74">
        <v>7.0</v>
      </c>
      <c r="N457" s="49" t="s">
        <v>6551</v>
      </c>
      <c r="P457" s="22">
        <v>4102.0</v>
      </c>
      <c r="Q457" s="75" t="s">
        <v>466</v>
      </c>
      <c r="R457" s="22">
        <v>7.0</v>
      </c>
    </row>
    <row r="458">
      <c r="A458" s="70" t="s">
        <v>4447</v>
      </c>
      <c r="B458" s="68">
        <v>196.0</v>
      </c>
      <c r="C458" s="69">
        <v>1.0</v>
      </c>
      <c r="D458" s="69">
        <v>34.0</v>
      </c>
      <c r="E458" s="70" t="s">
        <v>4814</v>
      </c>
      <c r="F458" s="69">
        <v>32.0</v>
      </c>
      <c r="G458" s="69">
        <v>1.0</v>
      </c>
      <c r="H458" s="69">
        <v>0.0</v>
      </c>
      <c r="I458" s="20" t="str">
        <f t="shared" si="1"/>
        <v/>
      </c>
      <c r="K458" s="97">
        <v>4183.0</v>
      </c>
      <c r="L458" s="49">
        <v>7.0</v>
      </c>
      <c r="M458" s="74">
        <v>7.0</v>
      </c>
      <c r="N458" s="49" t="s">
        <v>516</v>
      </c>
      <c r="P458" s="22">
        <v>4103.0</v>
      </c>
      <c r="Q458" s="75" t="s">
        <v>1791</v>
      </c>
      <c r="R458" s="22">
        <v>7.0</v>
      </c>
    </row>
    <row r="459">
      <c r="A459" s="70" t="s">
        <v>4447</v>
      </c>
      <c r="B459" s="68">
        <v>196.0</v>
      </c>
      <c r="C459" s="69">
        <v>1.0</v>
      </c>
      <c r="D459" s="69">
        <v>38.0</v>
      </c>
      <c r="E459" s="70" t="s">
        <v>4815</v>
      </c>
      <c r="F459" s="69">
        <v>2530.0</v>
      </c>
      <c r="G459" s="69">
        <v>216.0</v>
      </c>
      <c r="H459" s="69">
        <v>61.0</v>
      </c>
      <c r="I459" s="20" t="str">
        <f t="shared" si="1"/>
        <v/>
      </c>
      <c r="K459" s="97">
        <v>4184.0</v>
      </c>
      <c r="L459" s="49">
        <v>7.0</v>
      </c>
      <c r="M459" s="74">
        <v>7.0</v>
      </c>
      <c r="N459" s="49" t="s">
        <v>517</v>
      </c>
      <c r="P459" s="22">
        <v>4104.0</v>
      </c>
      <c r="Q459" s="75" t="s">
        <v>1793</v>
      </c>
      <c r="R459" s="22">
        <v>7.0</v>
      </c>
    </row>
    <row r="460">
      <c r="A460" s="70" t="s">
        <v>4447</v>
      </c>
      <c r="B460" s="68">
        <v>196.0</v>
      </c>
      <c r="C460" s="69">
        <v>1.0</v>
      </c>
      <c r="D460" s="69">
        <v>39.0</v>
      </c>
      <c r="E460" s="70" t="s">
        <v>4816</v>
      </c>
      <c r="F460" s="69">
        <v>1263.0</v>
      </c>
      <c r="G460" s="69">
        <v>99.0</v>
      </c>
      <c r="H460" s="69">
        <v>38.0</v>
      </c>
      <c r="I460" s="20" t="str">
        <f t="shared" si="1"/>
        <v/>
      </c>
      <c r="K460" s="97">
        <v>4185.0</v>
      </c>
      <c r="L460" s="49">
        <v>7.0</v>
      </c>
      <c r="M460" s="74">
        <v>7.0</v>
      </c>
      <c r="N460" s="49" t="s">
        <v>518</v>
      </c>
      <c r="P460" s="22">
        <v>4105.0</v>
      </c>
      <c r="Q460" s="75" t="s">
        <v>469</v>
      </c>
      <c r="R460" s="22">
        <v>7.0</v>
      </c>
    </row>
    <row r="461">
      <c r="A461" s="70" t="s">
        <v>4447</v>
      </c>
      <c r="B461" s="68">
        <v>196.0</v>
      </c>
      <c r="C461" s="69">
        <v>1.0</v>
      </c>
      <c r="D461" s="69">
        <v>41.0</v>
      </c>
      <c r="E461" s="70" t="s">
        <v>4817</v>
      </c>
      <c r="F461" s="69">
        <v>2132.0</v>
      </c>
      <c r="G461" s="69">
        <v>180.0</v>
      </c>
      <c r="H461" s="69">
        <v>43.0</v>
      </c>
      <c r="I461" s="20" t="str">
        <f t="shared" si="1"/>
        <v/>
      </c>
      <c r="K461" s="97">
        <v>4186.0</v>
      </c>
      <c r="L461" s="49">
        <v>7.0</v>
      </c>
      <c r="M461" s="74">
        <v>7.0</v>
      </c>
      <c r="N461" s="49" t="s">
        <v>519</v>
      </c>
      <c r="P461" s="22">
        <v>4106.0</v>
      </c>
      <c r="Q461" s="75" t="s">
        <v>470</v>
      </c>
      <c r="R461" s="22">
        <v>7.0</v>
      </c>
    </row>
    <row r="462">
      <c r="A462" s="70" t="s">
        <v>4447</v>
      </c>
      <c r="B462" s="68">
        <v>196.0</v>
      </c>
      <c r="C462" s="69">
        <v>1.0</v>
      </c>
      <c r="D462" s="69">
        <v>58.0</v>
      </c>
      <c r="E462" s="70" t="s">
        <v>4818</v>
      </c>
      <c r="F462" s="69">
        <v>131.0</v>
      </c>
      <c r="G462" s="69">
        <v>48.0</v>
      </c>
      <c r="H462" s="69">
        <v>2.0</v>
      </c>
      <c r="I462" s="20" t="str">
        <f t="shared" si="1"/>
        <v/>
      </c>
      <c r="K462" s="97">
        <v>4187.0</v>
      </c>
      <c r="L462" s="49">
        <v>7.0</v>
      </c>
      <c r="M462" s="74">
        <v>7.0</v>
      </c>
      <c r="N462" s="49" t="s">
        <v>4075</v>
      </c>
      <c r="P462" s="22">
        <v>4107.0</v>
      </c>
      <c r="Q462" s="75" t="s">
        <v>471</v>
      </c>
      <c r="R462" s="22">
        <v>7.0</v>
      </c>
    </row>
    <row r="463">
      <c r="A463" s="70" t="s">
        <v>4447</v>
      </c>
      <c r="B463" s="68">
        <v>196.0</v>
      </c>
      <c r="C463" s="69">
        <v>1.0</v>
      </c>
      <c r="D463" s="69">
        <v>60.0</v>
      </c>
      <c r="E463" s="70" t="s">
        <v>4819</v>
      </c>
      <c r="F463" s="69">
        <v>339.0</v>
      </c>
      <c r="G463" s="69">
        <v>31.0</v>
      </c>
      <c r="H463" s="69">
        <v>7.0</v>
      </c>
      <c r="I463" s="20" t="str">
        <f t="shared" si="1"/>
        <v/>
      </c>
      <c r="K463" s="97">
        <v>4188.0</v>
      </c>
      <c r="L463" s="49">
        <v>7.0</v>
      </c>
      <c r="M463" s="74">
        <v>7.0</v>
      </c>
      <c r="N463" s="49" t="s">
        <v>520</v>
      </c>
      <c r="P463" s="22">
        <v>4108.0</v>
      </c>
      <c r="Q463" s="75" t="s">
        <v>1798</v>
      </c>
      <c r="R463" s="22">
        <v>7.0</v>
      </c>
    </row>
    <row r="464">
      <c r="A464" s="70" t="s">
        <v>4447</v>
      </c>
      <c r="B464" s="68">
        <v>196.0</v>
      </c>
      <c r="C464" s="69">
        <v>1.0</v>
      </c>
      <c r="D464" s="69">
        <v>86.0</v>
      </c>
      <c r="E464" s="70" t="s">
        <v>4820</v>
      </c>
      <c r="F464" s="69">
        <v>1048.0</v>
      </c>
      <c r="G464" s="69">
        <v>170.0</v>
      </c>
      <c r="H464" s="69">
        <v>50.0</v>
      </c>
      <c r="I464" s="20" t="str">
        <f t="shared" si="1"/>
        <v/>
      </c>
      <c r="K464" s="97">
        <v>4189.0</v>
      </c>
      <c r="L464" s="49">
        <v>7.0</v>
      </c>
      <c r="M464" s="74">
        <v>7.0</v>
      </c>
      <c r="N464" s="49" t="s">
        <v>521</v>
      </c>
      <c r="P464" s="22">
        <v>4109.0</v>
      </c>
      <c r="Q464" s="75" t="s">
        <v>1800</v>
      </c>
      <c r="R464" s="22">
        <v>7.0</v>
      </c>
    </row>
    <row r="465">
      <c r="A465" s="70" t="s">
        <v>4447</v>
      </c>
      <c r="B465" s="68">
        <v>196.0</v>
      </c>
      <c r="C465" s="69">
        <v>1.0</v>
      </c>
      <c r="D465" s="69">
        <v>88.0</v>
      </c>
      <c r="E465" s="70" t="s">
        <v>4821</v>
      </c>
      <c r="F465" s="69">
        <v>2302.0</v>
      </c>
      <c r="G465" s="69">
        <v>242.0</v>
      </c>
      <c r="H465" s="69">
        <v>53.0</v>
      </c>
      <c r="I465" s="20" t="str">
        <f t="shared" si="1"/>
        <v/>
      </c>
      <c r="K465" s="97">
        <v>4190.0</v>
      </c>
      <c r="L465" s="49">
        <v>7.0</v>
      </c>
      <c r="M465" s="74">
        <v>7.0</v>
      </c>
      <c r="N465" s="49" t="s">
        <v>4419</v>
      </c>
      <c r="P465" s="22">
        <v>4110.0</v>
      </c>
      <c r="Q465" s="75" t="s">
        <v>472</v>
      </c>
      <c r="R465" s="22">
        <v>7.0</v>
      </c>
    </row>
    <row r="466">
      <c r="A466" s="70" t="s">
        <v>4447</v>
      </c>
      <c r="B466" s="68">
        <v>196.0</v>
      </c>
      <c r="C466" s="69">
        <v>1.0</v>
      </c>
      <c r="D466" s="69">
        <v>93.0</v>
      </c>
      <c r="E466" s="70" t="s">
        <v>4822</v>
      </c>
      <c r="F466" s="69">
        <v>1236.0</v>
      </c>
      <c r="G466" s="69">
        <v>134.0</v>
      </c>
      <c r="H466" s="69">
        <v>34.0</v>
      </c>
      <c r="I466" s="20" t="str">
        <f t="shared" si="1"/>
        <v/>
      </c>
      <c r="K466" s="97">
        <v>4191.0</v>
      </c>
      <c r="L466" s="49">
        <v>7.0</v>
      </c>
      <c r="M466" s="74">
        <v>7.0</v>
      </c>
      <c r="N466" s="49" t="s">
        <v>6552</v>
      </c>
      <c r="P466" s="22">
        <v>4111.0</v>
      </c>
      <c r="Q466" s="75" t="s">
        <v>1803</v>
      </c>
      <c r="R466" s="22">
        <v>7.0</v>
      </c>
    </row>
    <row r="467">
      <c r="A467" s="70" t="s">
        <v>4447</v>
      </c>
      <c r="B467" s="68">
        <v>196.0</v>
      </c>
      <c r="C467" s="69">
        <v>1.0</v>
      </c>
      <c r="D467" s="69">
        <v>97.0</v>
      </c>
      <c r="E467" s="70" t="s">
        <v>4823</v>
      </c>
      <c r="F467" s="69">
        <v>1791.0</v>
      </c>
      <c r="G467" s="69">
        <v>381.0</v>
      </c>
      <c r="H467" s="69">
        <v>86.0</v>
      </c>
      <c r="I467" s="20" t="str">
        <f t="shared" si="1"/>
        <v/>
      </c>
      <c r="K467" s="97">
        <v>4192.0</v>
      </c>
      <c r="L467" s="49">
        <v>7.0</v>
      </c>
      <c r="M467" s="74">
        <v>7.0</v>
      </c>
      <c r="N467" s="49" t="s">
        <v>523</v>
      </c>
      <c r="P467" s="22">
        <v>4112.0</v>
      </c>
      <c r="Q467" s="75" t="s">
        <v>1805</v>
      </c>
      <c r="R467" s="22">
        <v>7.0</v>
      </c>
    </row>
    <row r="468">
      <c r="A468" s="70" t="s">
        <v>4447</v>
      </c>
      <c r="B468" s="68">
        <v>196.0</v>
      </c>
      <c r="C468" s="69">
        <v>1.0</v>
      </c>
      <c r="D468" s="69">
        <v>98.0</v>
      </c>
      <c r="E468" s="70" t="s">
        <v>4824</v>
      </c>
      <c r="F468" s="69">
        <v>1079.0</v>
      </c>
      <c r="G468" s="69">
        <v>259.0</v>
      </c>
      <c r="H468" s="69">
        <v>54.0</v>
      </c>
      <c r="I468" s="20" t="str">
        <f t="shared" si="1"/>
        <v/>
      </c>
      <c r="K468" s="97">
        <v>4193.0</v>
      </c>
      <c r="L468" s="49">
        <v>7.0</v>
      </c>
      <c r="M468" s="74">
        <v>7.0</v>
      </c>
      <c r="N468" s="49" t="s">
        <v>524</v>
      </c>
      <c r="P468" s="22">
        <v>4113.0</v>
      </c>
      <c r="Q468" s="75" t="s">
        <v>1807</v>
      </c>
      <c r="R468" s="22">
        <v>7.0</v>
      </c>
    </row>
    <row r="469">
      <c r="A469" s="70" t="s">
        <v>4447</v>
      </c>
      <c r="B469" s="68">
        <v>196.0</v>
      </c>
      <c r="C469" s="69">
        <v>1.0</v>
      </c>
      <c r="D469" s="69">
        <v>100.0</v>
      </c>
      <c r="E469" s="70" t="s">
        <v>4825</v>
      </c>
      <c r="F469" s="69">
        <v>113.0</v>
      </c>
      <c r="G469" s="69">
        <v>42.0</v>
      </c>
      <c r="H469" s="69">
        <v>6.0</v>
      </c>
      <c r="I469" s="20" t="str">
        <f t="shared" si="1"/>
        <v/>
      </c>
      <c r="K469" s="97">
        <v>4194.0</v>
      </c>
      <c r="L469" s="49">
        <v>7.0</v>
      </c>
      <c r="M469" s="74">
        <v>7.0</v>
      </c>
      <c r="N469" s="49" t="s">
        <v>6553</v>
      </c>
      <c r="P469" s="22">
        <v>4114.0</v>
      </c>
      <c r="Q469" s="75" t="s">
        <v>1809</v>
      </c>
      <c r="R469" s="22">
        <v>7.0</v>
      </c>
    </row>
    <row r="470">
      <c r="A470" s="70" t="s">
        <v>4447</v>
      </c>
      <c r="B470" s="68">
        <v>196.0</v>
      </c>
      <c r="C470" s="69">
        <v>1.0</v>
      </c>
      <c r="D470" s="69">
        <v>704.0</v>
      </c>
      <c r="E470" s="70" t="s">
        <v>1806</v>
      </c>
      <c r="F470" s="69">
        <v>454.0</v>
      </c>
      <c r="G470" s="69">
        <v>41.0</v>
      </c>
      <c r="H470" s="69">
        <v>2.0</v>
      </c>
      <c r="I470" s="20" t="str">
        <f t="shared" si="1"/>
        <v/>
      </c>
      <c r="K470" s="97">
        <v>4195.0</v>
      </c>
      <c r="L470" s="49">
        <v>7.0</v>
      </c>
      <c r="M470" s="74">
        <v>7.0</v>
      </c>
      <c r="N470" s="49" t="s">
        <v>6554</v>
      </c>
      <c r="P470" s="22">
        <v>4115.0</v>
      </c>
      <c r="Q470" s="75" t="s">
        <v>1811</v>
      </c>
      <c r="R470" s="22">
        <v>7.0</v>
      </c>
    </row>
    <row r="471">
      <c r="A471" s="70" t="s">
        <v>4447</v>
      </c>
      <c r="B471" s="68">
        <v>196.0</v>
      </c>
      <c r="C471" s="69">
        <v>1.0</v>
      </c>
      <c r="D471" s="69">
        <v>705.0</v>
      </c>
      <c r="E471" s="70" t="s">
        <v>4826</v>
      </c>
      <c r="F471" s="69">
        <v>747.0</v>
      </c>
      <c r="G471" s="69">
        <v>110.0</v>
      </c>
      <c r="H471" s="69">
        <v>23.0</v>
      </c>
      <c r="I471" s="20" t="str">
        <f t="shared" si="1"/>
        <v/>
      </c>
      <c r="K471" s="97">
        <v>4198.0</v>
      </c>
      <c r="L471" s="49">
        <v>7.0</v>
      </c>
      <c r="M471" s="74">
        <v>7.0</v>
      </c>
      <c r="N471" s="49" t="s">
        <v>6555</v>
      </c>
      <c r="P471" s="22">
        <v>4116.0</v>
      </c>
      <c r="Q471" s="75" t="s">
        <v>476</v>
      </c>
      <c r="R471" s="22">
        <v>7.0</v>
      </c>
    </row>
    <row r="472">
      <c r="A472" s="70" t="s">
        <v>4447</v>
      </c>
      <c r="B472" s="68">
        <v>196.0</v>
      </c>
      <c r="C472" s="69">
        <v>1.0</v>
      </c>
      <c r="D472" s="69">
        <v>706.0</v>
      </c>
      <c r="E472" s="70" t="s">
        <v>4827</v>
      </c>
      <c r="F472" s="69">
        <v>452.0</v>
      </c>
      <c r="G472" s="69">
        <v>52.0</v>
      </c>
      <c r="H472" s="69">
        <v>15.0</v>
      </c>
      <c r="I472" s="20" t="str">
        <f t="shared" si="1"/>
        <v/>
      </c>
      <c r="K472" s="97">
        <v>4199.0</v>
      </c>
      <c r="L472" s="49">
        <v>7.0</v>
      </c>
      <c r="M472" s="74">
        <v>7.0</v>
      </c>
      <c r="N472" s="49" t="s">
        <v>6556</v>
      </c>
      <c r="P472" s="22">
        <v>4118.0</v>
      </c>
      <c r="Q472" s="75" t="s">
        <v>477</v>
      </c>
      <c r="R472" s="22">
        <v>7.0</v>
      </c>
    </row>
    <row r="473">
      <c r="A473" s="70" t="s">
        <v>4447</v>
      </c>
      <c r="B473" s="68">
        <v>196.0</v>
      </c>
      <c r="C473" s="69">
        <v>1.0</v>
      </c>
      <c r="D473" s="69">
        <v>707.0</v>
      </c>
      <c r="E473" s="70" t="s">
        <v>4828</v>
      </c>
      <c r="F473" s="69">
        <v>447.0</v>
      </c>
      <c r="G473" s="69">
        <v>108.0</v>
      </c>
      <c r="H473" s="69">
        <v>19.0</v>
      </c>
      <c r="I473" s="20" t="str">
        <f t="shared" si="1"/>
        <v/>
      </c>
      <c r="K473" s="97">
        <v>4200.0</v>
      </c>
      <c r="L473" s="49">
        <v>7.0</v>
      </c>
      <c r="M473" s="74">
        <v>7.0</v>
      </c>
      <c r="N473" s="49" t="s">
        <v>6557</v>
      </c>
      <c r="P473" s="22">
        <v>4119.0</v>
      </c>
      <c r="Q473" s="75" t="s">
        <v>1814</v>
      </c>
      <c r="R473" s="22">
        <v>7.0</v>
      </c>
    </row>
    <row r="474">
      <c r="A474" s="70" t="s">
        <v>4447</v>
      </c>
      <c r="B474" s="68">
        <v>196.0</v>
      </c>
      <c r="C474" s="69">
        <v>1.0</v>
      </c>
      <c r="D474" s="69">
        <v>708.0</v>
      </c>
      <c r="E474" s="70" t="s">
        <v>4685</v>
      </c>
      <c r="F474" s="69">
        <v>639.0</v>
      </c>
      <c r="G474" s="69">
        <v>131.0</v>
      </c>
      <c r="H474" s="69">
        <v>22.0</v>
      </c>
      <c r="I474" s="20" t="str">
        <f t="shared" si="1"/>
        <v/>
      </c>
      <c r="K474" s="97">
        <v>4201.0</v>
      </c>
      <c r="L474" s="49">
        <v>7.0</v>
      </c>
      <c r="M474" s="74">
        <v>7.0</v>
      </c>
      <c r="N474" s="49" t="s">
        <v>530</v>
      </c>
      <c r="P474" s="22">
        <v>4120.0</v>
      </c>
      <c r="Q474" s="75" t="s">
        <v>479</v>
      </c>
      <c r="R474" s="22">
        <v>7.0</v>
      </c>
    </row>
    <row r="475">
      <c r="A475" s="70" t="s">
        <v>4447</v>
      </c>
      <c r="B475" s="68">
        <v>196.0</v>
      </c>
      <c r="C475" s="69">
        <v>1.0</v>
      </c>
      <c r="D475" s="69">
        <v>709.0</v>
      </c>
      <c r="E475" s="70" t="s">
        <v>4829</v>
      </c>
      <c r="F475" s="69">
        <v>785.0</v>
      </c>
      <c r="G475" s="69">
        <v>140.0</v>
      </c>
      <c r="H475" s="69">
        <v>21.0</v>
      </c>
      <c r="I475" s="20" t="str">
        <f t="shared" si="1"/>
        <v/>
      </c>
      <c r="K475" s="97">
        <v>4204.0</v>
      </c>
      <c r="L475" s="49">
        <v>7.0</v>
      </c>
      <c r="M475" s="74">
        <v>7.0</v>
      </c>
      <c r="N475" s="49" t="s">
        <v>531</v>
      </c>
      <c r="P475" s="22">
        <v>4121.0</v>
      </c>
      <c r="Q475" s="75" t="s">
        <v>480</v>
      </c>
      <c r="R475" s="22">
        <v>7.0</v>
      </c>
    </row>
    <row r="476">
      <c r="A476" s="70" t="s">
        <v>4447</v>
      </c>
      <c r="B476" s="68">
        <v>196.0</v>
      </c>
      <c r="C476" s="69">
        <v>1.0</v>
      </c>
      <c r="D476" s="69">
        <v>710.0</v>
      </c>
      <c r="E476" s="70" t="s">
        <v>4830</v>
      </c>
      <c r="F476" s="69">
        <v>715.0</v>
      </c>
      <c r="G476" s="69">
        <v>66.0</v>
      </c>
      <c r="H476" s="69">
        <v>24.0</v>
      </c>
      <c r="I476" s="20" t="str">
        <f t="shared" si="1"/>
        <v/>
      </c>
      <c r="K476" s="97">
        <v>4205.0</v>
      </c>
      <c r="L476" s="49">
        <v>7.0</v>
      </c>
      <c r="M476" s="74">
        <v>7.0</v>
      </c>
      <c r="N476" s="49" t="s">
        <v>6558</v>
      </c>
      <c r="P476" s="22">
        <v>4122.0</v>
      </c>
      <c r="Q476" s="75" t="s">
        <v>481</v>
      </c>
      <c r="R476" s="22">
        <v>7.0</v>
      </c>
    </row>
    <row r="477">
      <c r="A477" s="70" t="s">
        <v>4447</v>
      </c>
      <c r="B477" s="68">
        <v>196.0</v>
      </c>
      <c r="C477" s="69">
        <v>1.0</v>
      </c>
      <c r="D477" s="69">
        <v>711.0</v>
      </c>
      <c r="E477" s="70" t="s">
        <v>4831</v>
      </c>
      <c r="F477" s="69">
        <v>785.0</v>
      </c>
      <c r="G477" s="69">
        <v>177.0</v>
      </c>
      <c r="H477" s="69">
        <v>43.0</v>
      </c>
      <c r="I477" s="20" t="str">
        <f t="shared" si="1"/>
        <v/>
      </c>
      <c r="K477" s="97">
        <v>4207.0</v>
      </c>
      <c r="L477" s="49">
        <v>7.0</v>
      </c>
      <c r="M477" s="74">
        <v>7.0</v>
      </c>
      <c r="N477" s="49" t="s">
        <v>6559</v>
      </c>
      <c r="P477" s="22">
        <v>4123.0</v>
      </c>
      <c r="Q477" s="75" t="s">
        <v>1819</v>
      </c>
      <c r="R477" s="22">
        <v>7.0</v>
      </c>
    </row>
    <row r="478">
      <c r="A478" s="70" t="s">
        <v>4447</v>
      </c>
      <c r="B478" s="68">
        <v>196.0</v>
      </c>
      <c r="C478" s="69">
        <v>1.0</v>
      </c>
      <c r="D478" s="69">
        <v>712.0</v>
      </c>
      <c r="E478" s="70" t="s">
        <v>4832</v>
      </c>
      <c r="F478" s="69">
        <v>707.0</v>
      </c>
      <c r="G478" s="69">
        <v>160.0</v>
      </c>
      <c r="H478" s="69">
        <v>43.0</v>
      </c>
      <c r="I478" s="20" t="str">
        <f t="shared" si="1"/>
        <v/>
      </c>
      <c r="K478" s="97">
        <v>4208.0</v>
      </c>
      <c r="L478" s="49">
        <v>7.0</v>
      </c>
      <c r="M478" s="74">
        <v>7.0</v>
      </c>
      <c r="N478" s="49" t="s">
        <v>6560</v>
      </c>
      <c r="P478" s="22">
        <v>4124.0</v>
      </c>
      <c r="Q478" s="75" t="s">
        <v>482</v>
      </c>
      <c r="R478" s="22">
        <v>7.0</v>
      </c>
    </row>
    <row r="479">
      <c r="A479" s="70" t="s">
        <v>4447</v>
      </c>
      <c r="B479" s="68">
        <v>196.0</v>
      </c>
      <c r="C479" s="69">
        <v>1.0</v>
      </c>
      <c r="D479" s="69">
        <v>713.0</v>
      </c>
      <c r="E479" s="70" t="s">
        <v>4833</v>
      </c>
      <c r="F479" s="69">
        <v>545.0</v>
      </c>
      <c r="G479" s="69">
        <v>45.0</v>
      </c>
      <c r="H479" s="69">
        <v>11.0</v>
      </c>
      <c r="I479" s="20" t="str">
        <f t="shared" si="1"/>
        <v/>
      </c>
      <c r="K479" s="97">
        <v>4209.0</v>
      </c>
      <c r="L479" s="49">
        <v>7.0</v>
      </c>
      <c r="M479" s="74">
        <v>7.0</v>
      </c>
      <c r="N479" s="49" t="s">
        <v>6561</v>
      </c>
      <c r="P479" s="22">
        <v>4125.0</v>
      </c>
      <c r="Q479" s="75" t="s">
        <v>1821</v>
      </c>
      <c r="R479" s="22">
        <v>7.0</v>
      </c>
    </row>
    <row r="480">
      <c r="A480" s="70" t="s">
        <v>4447</v>
      </c>
      <c r="B480" s="68">
        <v>196.0</v>
      </c>
      <c r="C480" s="69">
        <v>1.0</v>
      </c>
      <c r="D480" s="69">
        <v>714.0</v>
      </c>
      <c r="E480" s="70" t="s">
        <v>4834</v>
      </c>
      <c r="F480" s="69">
        <v>766.0</v>
      </c>
      <c r="G480" s="69">
        <v>220.0</v>
      </c>
      <c r="H480" s="69">
        <v>37.0</v>
      </c>
      <c r="I480" s="20" t="str">
        <f t="shared" si="1"/>
        <v/>
      </c>
      <c r="K480" s="97">
        <v>4210.0</v>
      </c>
      <c r="L480" s="49">
        <v>7.0</v>
      </c>
      <c r="M480" s="74">
        <v>7.0</v>
      </c>
      <c r="N480" s="49" t="s">
        <v>536</v>
      </c>
      <c r="P480" s="22">
        <v>4126.0</v>
      </c>
      <c r="Q480" s="75" t="s">
        <v>483</v>
      </c>
      <c r="R480" s="22">
        <v>7.0</v>
      </c>
    </row>
    <row r="481">
      <c r="A481" s="70" t="s">
        <v>4447</v>
      </c>
      <c r="B481" s="68">
        <v>196.0</v>
      </c>
      <c r="C481" s="69">
        <v>1.0</v>
      </c>
      <c r="D481" s="69">
        <v>715.0</v>
      </c>
      <c r="E481" s="70" t="s">
        <v>4585</v>
      </c>
      <c r="F481" s="69">
        <v>716.0</v>
      </c>
      <c r="G481" s="69">
        <v>71.0</v>
      </c>
      <c r="H481" s="69">
        <v>7.0</v>
      </c>
      <c r="I481" s="20" t="str">
        <f t="shared" si="1"/>
        <v/>
      </c>
      <c r="K481" s="97">
        <v>4212.0</v>
      </c>
      <c r="L481" s="49">
        <v>7.0</v>
      </c>
      <c r="M481" s="74">
        <v>7.0</v>
      </c>
      <c r="N481" s="49" t="s">
        <v>6562</v>
      </c>
      <c r="P481" s="22">
        <v>4127.0</v>
      </c>
      <c r="Q481" s="75" t="s">
        <v>484</v>
      </c>
      <c r="R481" s="22">
        <v>7.0</v>
      </c>
    </row>
    <row r="482">
      <c r="A482" s="70" t="s">
        <v>4447</v>
      </c>
      <c r="B482" s="68">
        <v>196.0</v>
      </c>
      <c r="C482" s="69">
        <v>1.0</v>
      </c>
      <c r="D482" s="69">
        <v>716.0</v>
      </c>
      <c r="E482" s="70" t="s">
        <v>4835</v>
      </c>
      <c r="F482" s="69">
        <v>612.0</v>
      </c>
      <c r="G482" s="69">
        <v>60.0</v>
      </c>
      <c r="H482" s="69">
        <v>18.0</v>
      </c>
      <c r="I482" s="20" t="str">
        <f t="shared" si="1"/>
        <v/>
      </c>
      <c r="K482" s="97">
        <v>4213.0</v>
      </c>
      <c r="L482" s="49">
        <v>7.0</v>
      </c>
      <c r="M482" s="74">
        <v>7.0</v>
      </c>
      <c r="N482" s="49" t="s">
        <v>537</v>
      </c>
      <c r="P482" s="22">
        <v>4128.0</v>
      </c>
      <c r="Q482" s="75" t="s">
        <v>1825</v>
      </c>
      <c r="R482" s="22">
        <v>7.0</v>
      </c>
    </row>
    <row r="483">
      <c r="A483" s="70" t="s">
        <v>4447</v>
      </c>
      <c r="B483" s="68">
        <v>196.0</v>
      </c>
      <c r="C483" s="69">
        <v>1.0</v>
      </c>
      <c r="D483" s="69">
        <v>717.0</v>
      </c>
      <c r="E483" s="70" t="s">
        <v>4836</v>
      </c>
      <c r="F483" s="69">
        <v>699.0</v>
      </c>
      <c r="G483" s="69">
        <v>55.0</v>
      </c>
      <c r="H483" s="69">
        <v>11.0</v>
      </c>
      <c r="I483" s="20" t="str">
        <f t="shared" si="1"/>
        <v/>
      </c>
      <c r="K483" s="97">
        <v>4215.0</v>
      </c>
      <c r="L483" s="49">
        <v>7.0</v>
      </c>
      <c r="M483" s="74">
        <v>7.0</v>
      </c>
      <c r="N483" s="49" t="s">
        <v>3416</v>
      </c>
      <c r="P483" s="22">
        <v>4129.0</v>
      </c>
      <c r="Q483" s="75" t="s">
        <v>1827</v>
      </c>
      <c r="R483" s="22">
        <v>7.0</v>
      </c>
    </row>
    <row r="484">
      <c r="A484" s="70" t="s">
        <v>4447</v>
      </c>
      <c r="B484" s="68">
        <v>196.0</v>
      </c>
      <c r="C484" s="69">
        <v>1.0</v>
      </c>
      <c r="D484" s="69">
        <v>718.0</v>
      </c>
      <c r="E484" s="70" t="s">
        <v>4837</v>
      </c>
      <c r="F484" s="69">
        <v>569.0</v>
      </c>
      <c r="G484" s="69">
        <v>58.0</v>
      </c>
      <c r="H484" s="69">
        <v>19.0</v>
      </c>
      <c r="I484" s="20" t="str">
        <f t="shared" si="1"/>
        <v/>
      </c>
      <c r="K484" s="97">
        <v>4217.0</v>
      </c>
      <c r="L484" s="49">
        <v>7.0</v>
      </c>
      <c r="M484" s="74">
        <v>7.0</v>
      </c>
      <c r="N484" s="49" t="s">
        <v>4420</v>
      </c>
      <c r="P484" s="22">
        <v>4131.0</v>
      </c>
      <c r="Q484" s="75" t="s">
        <v>485</v>
      </c>
      <c r="R484" s="22">
        <v>7.0</v>
      </c>
    </row>
    <row r="485">
      <c r="A485" s="70" t="s">
        <v>4447</v>
      </c>
      <c r="B485" s="68">
        <v>196.0</v>
      </c>
      <c r="C485" s="69">
        <v>1.0</v>
      </c>
      <c r="D485" s="69">
        <v>719.0</v>
      </c>
      <c r="E485" s="70" t="s">
        <v>4838</v>
      </c>
      <c r="F485" s="69">
        <v>585.0</v>
      </c>
      <c r="G485" s="69">
        <v>29.0</v>
      </c>
      <c r="H485" s="69">
        <v>13.0</v>
      </c>
      <c r="I485" s="20" t="str">
        <f t="shared" si="1"/>
        <v/>
      </c>
      <c r="K485" s="97">
        <v>4218.0</v>
      </c>
      <c r="L485" s="49">
        <v>7.0</v>
      </c>
      <c r="M485" s="74">
        <v>7.0</v>
      </c>
      <c r="N485" s="49" t="s">
        <v>540</v>
      </c>
      <c r="P485" s="22">
        <v>4132.0</v>
      </c>
      <c r="Q485" s="75" t="s">
        <v>486</v>
      </c>
      <c r="R485" s="22">
        <v>7.0</v>
      </c>
    </row>
    <row r="486">
      <c r="A486" s="70" t="s">
        <v>4447</v>
      </c>
      <c r="B486" s="68">
        <v>196.0</v>
      </c>
      <c r="C486" s="69">
        <v>1.0</v>
      </c>
      <c r="D486" s="69">
        <v>720.0</v>
      </c>
      <c r="E486" s="70" t="s">
        <v>4839</v>
      </c>
      <c r="F486" s="69">
        <v>572.0</v>
      </c>
      <c r="G486" s="69">
        <v>156.0</v>
      </c>
      <c r="H486" s="69">
        <v>35.0</v>
      </c>
      <c r="I486" s="20" t="str">
        <f t="shared" si="1"/>
        <v/>
      </c>
      <c r="K486" s="97">
        <v>4219.0</v>
      </c>
      <c r="L486" s="49">
        <v>7.0</v>
      </c>
      <c r="M486" s="74">
        <v>7.0</v>
      </c>
      <c r="N486" s="49" t="s">
        <v>541</v>
      </c>
      <c r="P486" s="22">
        <v>4133.0</v>
      </c>
      <c r="Q486" s="75" t="s">
        <v>1831</v>
      </c>
      <c r="R486" s="22">
        <v>7.0</v>
      </c>
    </row>
    <row r="487">
      <c r="A487" s="70" t="s">
        <v>4447</v>
      </c>
      <c r="B487" s="68">
        <v>196.0</v>
      </c>
      <c r="C487" s="69">
        <v>1.0</v>
      </c>
      <c r="D487" s="69">
        <v>721.0</v>
      </c>
      <c r="E487" s="70" t="s">
        <v>1829</v>
      </c>
      <c r="F487" s="69">
        <v>747.0</v>
      </c>
      <c r="G487" s="69">
        <v>45.0</v>
      </c>
      <c r="H487" s="69">
        <v>17.0</v>
      </c>
      <c r="I487" s="20" t="str">
        <f t="shared" si="1"/>
        <v/>
      </c>
      <c r="K487" s="97">
        <v>4220.0</v>
      </c>
      <c r="L487" s="49">
        <v>7.0</v>
      </c>
      <c r="M487" s="74">
        <v>7.0</v>
      </c>
      <c r="N487" s="49" t="s">
        <v>542</v>
      </c>
      <c r="P487" s="22">
        <v>4135.0</v>
      </c>
      <c r="Q487" s="75" t="s">
        <v>1833</v>
      </c>
      <c r="R487" s="22">
        <v>7.0</v>
      </c>
    </row>
    <row r="488">
      <c r="A488" s="70" t="s">
        <v>4447</v>
      </c>
      <c r="B488" s="68">
        <v>196.0</v>
      </c>
      <c r="C488" s="69">
        <v>1.0</v>
      </c>
      <c r="D488" s="69">
        <v>764.0</v>
      </c>
      <c r="E488" s="70" t="s">
        <v>4840</v>
      </c>
      <c r="F488" s="69">
        <v>689.0</v>
      </c>
      <c r="G488" s="69">
        <v>79.0</v>
      </c>
      <c r="H488" s="69">
        <v>22.0</v>
      </c>
      <c r="I488" s="20" t="str">
        <f t="shared" si="1"/>
        <v/>
      </c>
      <c r="K488" s="97">
        <v>4221.0</v>
      </c>
      <c r="L488" s="49">
        <v>7.0</v>
      </c>
      <c r="M488" s="74">
        <v>7.0</v>
      </c>
      <c r="N488" s="49" t="s">
        <v>6563</v>
      </c>
      <c r="P488" s="22">
        <v>4136.0</v>
      </c>
      <c r="Q488" s="75" t="s">
        <v>1835</v>
      </c>
      <c r="R488" s="22">
        <v>7.0</v>
      </c>
    </row>
    <row r="489">
      <c r="A489" s="70" t="s">
        <v>4447</v>
      </c>
      <c r="B489" s="68">
        <v>196.0</v>
      </c>
      <c r="C489" s="69">
        <v>1.0</v>
      </c>
      <c r="D489" s="69">
        <v>765.0</v>
      </c>
      <c r="E489" s="70" t="s">
        <v>4841</v>
      </c>
      <c r="F489" s="69">
        <v>693.0</v>
      </c>
      <c r="G489" s="69">
        <v>44.0</v>
      </c>
      <c r="H489" s="69">
        <v>15.0</v>
      </c>
      <c r="I489" s="99">
        <f t="shared" si="1"/>
        <v>197</v>
      </c>
      <c r="K489" s="97">
        <v>4223.0</v>
      </c>
      <c r="L489" s="49">
        <v>7.0</v>
      </c>
      <c r="M489" s="74">
        <v>7.0</v>
      </c>
      <c r="N489" s="49" t="s">
        <v>3422</v>
      </c>
      <c r="P489" s="22">
        <v>4137.0</v>
      </c>
      <c r="Q489" s="75" t="s">
        <v>1837</v>
      </c>
      <c r="R489" s="22">
        <v>7.0</v>
      </c>
    </row>
    <row r="490">
      <c r="A490" s="70" t="s">
        <v>4447</v>
      </c>
      <c r="B490" s="68">
        <v>197.0</v>
      </c>
      <c r="C490" s="69">
        <v>1.0</v>
      </c>
      <c r="D490" s="69">
        <v>52.0</v>
      </c>
      <c r="E490" s="70" t="s">
        <v>4842</v>
      </c>
      <c r="F490" s="69">
        <v>775.0</v>
      </c>
      <c r="G490" s="69">
        <v>247.0</v>
      </c>
      <c r="H490" s="69">
        <v>58.0</v>
      </c>
      <c r="I490" s="20" t="str">
        <f t="shared" si="1"/>
        <v/>
      </c>
      <c r="K490" s="97">
        <v>4224.0</v>
      </c>
      <c r="L490" s="49">
        <v>7.0</v>
      </c>
      <c r="M490" s="74">
        <v>7.0</v>
      </c>
      <c r="N490" s="49" t="s">
        <v>6564</v>
      </c>
      <c r="P490" s="22">
        <v>4138.0</v>
      </c>
      <c r="Q490" s="75" t="s">
        <v>1839</v>
      </c>
      <c r="R490" s="22">
        <v>7.0</v>
      </c>
    </row>
    <row r="491">
      <c r="A491" s="70" t="s">
        <v>4447</v>
      </c>
      <c r="B491" s="68">
        <v>197.0</v>
      </c>
      <c r="C491" s="69">
        <v>1.0</v>
      </c>
      <c r="D491" s="69">
        <v>53.0</v>
      </c>
      <c r="E491" s="70" t="s">
        <v>4843</v>
      </c>
      <c r="F491" s="69">
        <v>1444.0</v>
      </c>
      <c r="G491" s="69">
        <v>413.0</v>
      </c>
      <c r="H491" s="69">
        <v>130.0</v>
      </c>
      <c r="I491" s="20" t="str">
        <f t="shared" si="1"/>
        <v/>
      </c>
      <c r="K491" s="97">
        <v>4225.0</v>
      </c>
      <c r="L491" s="49">
        <v>7.0</v>
      </c>
      <c r="M491" s="74">
        <v>7.0</v>
      </c>
      <c r="N491" s="49" t="s">
        <v>6565</v>
      </c>
      <c r="P491" s="22">
        <v>4139.0</v>
      </c>
      <c r="Q491" s="75" t="s">
        <v>489</v>
      </c>
      <c r="R491" s="22">
        <v>7.0</v>
      </c>
    </row>
    <row r="492">
      <c r="A492" s="70" t="s">
        <v>4447</v>
      </c>
      <c r="B492" s="68">
        <v>197.0</v>
      </c>
      <c r="C492" s="69">
        <v>1.0</v>
      </c>
      <c r="D492" s="69">
        <v>54.0</v>
      </c>
      <c r="E492" s="70" t="s">
        <v>4844</v>
      </c>
      <c r="F492" s="69">
        <v>798.0</v>
      </c>
      <c r="G492" s="69">
        <v>286.0</v>
      </c>
      <c r="H492" s="69">
        <v>100.0</v>
      </c>
      <c r="I492" s="20" t="str">
        <f t="shared" si="1"/>
        <v/>
      </c>
      <c r="K492" s="97">
        <v>4226.0</v>
      </c>
      <c r="L492" s="49">
        <v>7.0</v>
      </c>
      <c r="M492" s="74">
        <v>7.0</v>
      </c>
      <c r="N492" s="49" t="s">
        <v>547</v>
      </c>
      <c r="P492" s="22">
        <v>4140.0</v>
      </c>
      <c r="Q492" s="75" t="s">
        <v>490</v>
      </c>
      <c r="R492" s="22">
        <v>7.0</v>
      </c>
    </row>
    <row r="493">
      <c r="A493" s="70" t="s">
        <v>4447</v>
      </c>
      <c r="B493" s="68">
        <v>197.0</v>
      </c>
      <c r="C493" s="69">
        <v>1.0</v>
      </c>
      <c r="D493" s="69">
        <v>815.0</v>
      </c>
      <c r="E493" s="70" t="s">
        <v>4845</v>
      </c>
      <c r="F493" s="69">
        <v>367.0</v>
      </c>
      <c r="G493" s="69">
        <v>161.0</v>
      </c>
      <c r="H493" s="69">
        <v>51.0</v>
      </c>
      <c r="I493" s="20" t="str">
        <f t="shared" si="1"/>
        <v/>
      </c>
      <c r="K493" s="97">
        <v>4227.0</v>
      </c>
      <c r="L493" s="49">
        <v>7.0</v>
      </c>
      <c r="M493" s="74">
        <v>7.0</v>
      </c>
      <c r="N493" s="49" t="s">
        <v>3425</v>
      </c>
      <c r="P493" s="22">
        <v>4141.0</v>
      </c>
      <c r="Q493" s="75" t="s">
        <v>1843</v>
      </c>
      <c r="R493" s="22">
        <v>7.0</v>
      </c>
    </row>
    <row r="494">
      <c r="A494" s="70" t="s">
        <v>4447</v>
      </c>
      <c r="B494" s="68">
        <v>197.0</v>
      </c>
      <c r="C494" s="69">
        <v>1.0</v>
      </c>
      <c r="D494" s="69">
        <v>816.0</v>
      </c>
      <c r="E494" s="70" t="s">
        <v>4846</v>
      </c>
      <c r="F494" s="69">
        <v>397.0</v>
      </c>
      <c r="G494" s="69">
        <v>40.0</v>
      </c>
      <c r="H494" s="69">
        <v>5.0</v>
      </c>
      <c r="I494" s="20" t="str">
        <f t="shared" si="1"/>
        <v/>
      </c>
      <c r="K494" s="97">
        <v>4228.0</v>
      </c>
      <c r="L494" s="49">
        <v>7.0</v>
      </c>
      <c r="M494" s="74">
        <v>7.0</v>
      </c>
      <c r="N494" s="49" t="s">
        <v>549</v>
      </c>
      <c r="P494" s="22">
        <v>4142.0</v>
      </c>
      <c r="Q494" s="75" t="s">
        <v>491</v>
      </c>
      <c r="R494" s="22">
        <v>7.0</v>
      </c>
    </row>
    <row r="495">
      <c r="A495" s="70" t="s">
        <v>4447</v>
      </c>
      <c r="B495" s="68">
        <v>197.0</v>
      </c>
      <c r="C495" s="69">
        <v>1.0</v>
      </c>
      <c r="D495" s="69">
        <v>817.0</v>
      </c>
      <c r="E495" s="70" t="s">
        <v>4847</v>
      </c>
      <c r="F495" s="69">
        <v>397.0</v>
      </c>
      <c r="G495" s="69">
        <v>198.0</v>
      </c>
      <c r="H495" s="69">
        <v>41.0</v>
      </c>
      <c r="I495" s="20" t="str">
        <f t="shared" si="1"/>
        <v/>
      </c>
      <c r="K495" s="97">
        <v>4229.0</v>
      </c>
      <c r="L495" s="49">
        <v>7.0</v>
      </c>
      <c r="M495" s="74">
        <v>7.0</v>
      </c>
      <c r="N495" s="49" t="s">
        <v>6566</v>
      </c>
      <c r="P495" s="22">
        <v>4143.0</v>
      </c>
      <c r="Q495" s="75" t="s">
        <v>492</v>
      </c>
      <c r="R495" s="22">
        <v>7.0</v>
      </c>
    </row>
    <row r="496">
      <c r="A496" s="70" t="s">
        <v>4447</v>
      </c>
      <c r="B496" s="68">
        <v>197.0</v>
      </c>
      <c r="C496" s="69">
        <v>1.0</v>
      </c>
      <c r="D496" s="69">
        <v>819.0</v>
      </c>
      <c r="E496" s="70" t="s">
        <v>4848</v>
      </c>
      <c r="F496" s="69">
        <v>365.0</v>
      </c>
      <c r="G496" s="69">
        <v>58.0</v>
      </c>
      <c r="H496" s="69">
        <v>10.0</v>
      </c>
      <c r="I496" s="20" t="str">
        <f t="shared" si="1"/>
        <v/>
      </c>
      <c r="K496" s="97">
        <v>4230.0</v>
      </c>
      <c r="L496" s="49">
        <v>7.0</v>
      </c>
      <c r="M496" s="74">
        <v>7.0</v>
      </c>
      <c r="N496" s="49" t="s">
        <v>551</v>
      </c>
      <c r="P496" s="22">
        <v>4144.0</v>
      </c>
      <c r="Q496" s="75" t="s">
        <v>493</v>
      </c>
      <c r="R496" s="22">
        <v>7.0</v>
      </c>
    </row>
    <row r="497">
      <c r="A497" s="70" t="s">
        <v>4447</v>
      </c>
      <c r="B497" s="68">
        <v>197.0</v>
      </c>
      <c r="C497" s="69">
        <v>1.0</v>
      </c>
      <c r="D497" s="69">
        <v>820.0</v>
      </c>
      <c r="E497" s="70" t="s">
        <v>4849</v>
      </c>
      <c r="F497" s="69">
        <v>399.0</v>
      </c>
      <c r="G497" s="69">
        <v>126.0</v>
      </c>
      <c r="H497" s="69">
        <v>25.0</v>
      </c>
      <c r="I497" s="20" t="str">
        <f t="shared" si="1"/>
        <v/>
      </c>
      <c r="K497" s="97">
        <v>4231.0</v>
      </c>
      <c r="L497" s="49">
        <v>7.0</v>
      </c>
      <c r="M497" s="74">
        <v>7.0</v>
      </c>
      <c r="N497" s="49" t="s">
        <v>4421</v>
      </c>
      <c r="P497" s="22">
        <v>4145.0</v>
      </c>
      <c r="Q497" s="75" t="s">
        <v>494</v>
      </c>
      <c r="R497" s="22">
        <v>7.0</v>
      </c>
    </row>
    <row r="498">
      <c r="A498" s="70" t="s">
        <v>4447</v>
      </c>
      <c r="B498" s="68">
        <v>197.0</v>
      </c>
      <c r="C498" s="69">
        <v>1.0</v>
      </c>
      <c r="D498" s="69">
        <v>821.0</v>
      </c>
      <c r="E498" s="70" t="s">
        <v>1846</v>
      </c>
      <c r="F498" s="69">
        <v>166.0</v>
      </c>
      <c r="G498" s="69">
        <v>1.0</v>
      </c>
      <c r="H498" s="69">
        <v>0.0</v>
      </c>
      <c r="I498" s="20" t="str">
        <f t="shared" si="1"/>
        <v/>
      </c>
      <c r="K498" s="97">
        <v>4232.0</v>
      </c>
      <c r="L498" s="49">
        <v>7.0</v>
      </c>
      <c r="M498" s="74">
        <v>7.0</v>
      </c>
      <c r="N498" s="49" t="s">
        <v>6567</v>
      </c>
      <c r="P498" s="22">
        <v>4146.0</v>
      </c>
      <c r="Q498" s="75" t="s">
        <v>495</v>
      </c>
      <c r="R498" s="22">
        <v>7.0</v>
      </c>
    </row>
    <row r="499">
      <c r="A499" s="70" t="s">
        <v>4447</v>
      </c>
      <c r="B499" s="68">
        <v>197.0</v>
      </c>
      <c r="C499" s="69">
        <v>1.0</v>
      </c>
      <c r="D499" s="69">
        <v>823.0</v>
      </c>
      <c r="E499" s="70" t="s">
        <v>4850</v>
      </c>
      <c r="F499" s="69">
        <v>29.0</v>
      </c>
      <c r="G499" s="69">
        <v>9.0</v>
      </c>
      <c r="H499" s="69">
        <v>0.0</v>
      </c>
      <c r="I499" s="20" t="str">
        <f t="shared" si="1"/>
        <v/>
      </c>
      <c r="K499" s="97">
        <v>4233.0</v>
      </c>
      <c r="L499" s="49">
        <v>7.0</v>
      </c>
      <c r="M499" s="74">
        <v>7.0</v>
      </c>
      <c r="N499" s="49" t="s">
        <v>553</v>
      </c>
      <c r="P499" s="22">
        <v>4148.0</v>
      </c>
      <c r="Q499" s="75" t="s">
        <v>1849</v>
      </c>
      <c r="R499" s="22">
        <v>7.0</v>
      </c>
    </row>
    <row r="500">
      <c r="A500" s="70" t="s">
        <v>4447</v>
      </c>
      <c r="B500" s="68">
        <v>197.0</v>
      </c>
      <c r="C500" s="69">
        <v>1.0</v>
      </c>
      <c r="D500" s="69">
        <v>827.0</v>
      </c>
      <c r="E500" s="70" t="s">
        <v>1484</v>
      </c>
      <c r="F500" s="69">
        <v>3.0</v>
      </c>
      <c r="G500" s="69">
        <v>0.0</v>
      </c>
      <c r="H500" s="69">
        <v>0.0</v>
      </c>
      <c r="I500" s="99">
        <f t="shared" si="1"/>
        <v>199</v>
      </c>
      <c r="K500" s="97">
        <v>4235.0</v>
      </c>
      <c r="L500" s="49">
        <v>7.0</v>
      </c>
      <c r="M500" s="74">
        <v>7.0</v>
      </c>
      <c r="N500" s="49" t="s">
        <v>1969</v>
      </c>
      <c r="P500" s="22">
        <v>4149.0</v>
      </c>
      <c r="Q500" s="75" t="s">
        <v>1851</v>
      </c>
      <c r="R500" s="22">
        <v>7.0</v>
      </c>
    </row>
    <row r="501">
      <c r="A501" s="70" t="s">
        <v>4447</v>
      </c>
      <c r="B501" s="68">
        <v>199.0</v>
      </c>
      <c r="C501" s="69">
        <v>1.0</v>
      </c>
      <c r="D501" s="69">
        <v>26.0</v>
      </c>
      <c r="E501" s="70" t="s">
        <v>4851</v>
      </c>
      <c r="F501" s="69">
        <v>1112.0</v>
      </c>
      <c r="G501" s="69">
        <v>239.0</v>
      </c>
      <c r="H501" s="69">
        <v>80.0</v>
      </c>
      <c r="I501" s="20" t="str">
        <f t="shared" si="1"/>
        <v/>
      </c>
      <c r="K501" s="97">
        <v>4237.0</v>
      </c>
      <c r="L501" s="49">
        <v>7.0</v>
      </c>
      <c r="M501" s="74">
        <v>7.0</v>
      </c>
      <c r="N501" s="49" t="s">
        <v>4422</v>
      </c>
      <c r="P501" s="22">
        <v>4150.0</v>
      </c>
      <c r="Q501" s="75" t="s">
        <v>496</v>
      </c>
      <c r="R501" s="22">
        <v>7.0</v>
      </c>
    </row>
    <row r="502">
      <c r="A502" s="70" t="s">
        <v>4447</v>
      </c>
      <c r="B502" s="68">
        <v>199.0</v>
      </c>
      <c r="C502" s="69">
        <v>1.0</v>
      </c>
      <c r="D502" s="69">
        <v>27.0</v>
      </c>
      <c r="E502" s="70" t="s">
        <v>4852</v>
      </c>
      <c r="F502" s="69">
        <v>767.0</v>
      </c>
      <c r="G502" s="69">
        <v>224.0</v>
      </c>
      <c r="H502" s="69">
        <v>77.0</v>
      </c>
      <c r="I502" s="20" t="str">
        <f t="shared" si="1"/>
        <v/>
      </c>
      <c r="K502" s="97">
        <v>4238.0</v>
      </c>
      <c r="L502" s="49">
        <v>7.0</v>
      </c>
      <c r="M502" s="74">
        <v>7.0</v>
      </c>
      <c r="N502" s="49" t="s">
        <v>555</v>
      </c>
      <c r="P502" s="22">
        <v>4151.0</v>
      </c>
      <c r="Q502" s="75" t="s">
        <v>497</v>
      </c>
      <c r="R502" s="22">
        <v>7.0</v>
      </c>
    </row>
    <row r="503">
      <c r="A503" s="70" t="s">
        <v>4447</v>
      </c>
      <c r="B503" s="68">
        <v>199.0</v>
      </c>
      <c r="C503" s="69">
        <v>1.0</v>
      </c>
      <c r="D503" s="69">
        <v>226.0</v>
      </c>
      <c r="E503" s="70" t="s">
        <v>4853</v>
      </c>
      <c r="F503" s="69">
        <v>25.0</v>
      </c>
      <c r="G503" s="69">
        <v>11.0</v>
      </c>
      <c r="H503" s="69">
        <v>4.0</v>
      </c>
      <c r="I503" s="20" t="str">
        <f t="shared" si="1"/>
        <v/>
      </c>
      <c r="K503" s="97">
        <v>4239.0</v>
      </c>
      <c r="L503" s="49">
        <v>7.0</v>
      </c>
      <c r="M503" s="74">
        <v>7.0</v>
      </c>
      <c r="N503" s="49" t="s">
        <v>6568</v>
      </c>
      <c r="P503" s="22">
        <v>4152.0</v>
      </c>
      <c r="Q503" s="75" t="s">
        <v>498</v>
      </c>
      <c r="R503" s="22">
        <v>7.0</v>
      </c>
    </row>
    <row r="504">
      <c r="A504" s="70" t="s">
        <v>4447</v>
      </c>
      <c r="B504" s="68">
        <v>199.0</v>
      </c>
      <c r="C504" s="69">
        <v>1.0</v>
      </c>
      <c r="D504" s="69">
        <v>574.0</v>
      </c>
      <c r="E504" s="70" t="s">
        <v>4854</v>
      </c>
      <c r="F504" s="69">
        <v>101.0</v>
      </c>
      <c r="G504" s="69">
        <v>15.0</v>
      </c>
      <c r="H504" s="69">
        <v>5.0</v>
      </c>
      <c r="I504" s="20" t="str">
        <f t="shared" si="1"/>
        <v/>
      </c>
      <c r="K504" s="97">
        <v>4240.0</v>
      </c>
      <c r="L504" s="49">
        <v>7.0</v>
      </c>
      <c r="M504" s="74">
        <v>7.0</v>
      </c>
      <c r="N504" s="49" t="s">
        <v>6569</v>
      </c>
      <c r="P504" s="22">
        <v>4153.0</v>
      </c>
      <c r="Q504" s="75" t="s">
        <v>499</v>
      </c>
      <c r="R504" s="22">
        <v>7.0</v>
      </c>
    </row>
    <row r="505">
      <c r="A505" s="70" t="s">
        <v>4447</v>
      </c>
      <c r="B505" s="68">
        <v>199.0</v>
      </c>
      <c r="C505" s="69">
        <v>1.0</v>
      </c>
      <c r="D505" s="69">
        <v>575.0</v>
      </c>
      <c r="E505" s="70" t="s">
        <v>4855</v>
      </c>
      <c r="F505" s="69">
        <v>518.0</v>
      </c>
      <c r="G505" s="69">
        <v>189.0</v>
      </c>
      <c r="H505" s="69">
        <v>46.0</v>
      </c>
      <c r="I505" s="20" t="str">
        <f t="shared" si="1"/>
        <v/>
      </c>
      <c r="K505" s="97">
        <v>4243.0</v>
      </c>
      <c r="L505" s="49">
        <v>7.0</v>
      </c>
      <c r="M505" s="74">
        <v>7.0</v>
      </c>
      <c r="N505" s="49" t="s">
        <v>558</v>
      </c>
      <c r="P505" s="22">
        <v>4154.0</v>
      </c>
      <c r="Q505" s="75" t="s">
        <v>1857</v>
      </c>
      <c r="R505" s="22">
        <v>7.0</v>
      </c>
    </row>
    <row r="506">
      <c r="A506" s="70" t="s">
        <v>4447</v>
      </c>
      <c r="B506" s="68">
        <v>199.0</v>
      </c>
      <c r="C506" s="69">
        <v>1.0</v>
      </c>
      <c r="D506" s="69">
        <v>577.0</v>
      </c>
      <c r="E506" s="70" t="s">
        <v>4856</v>
      </c>
      <c r="F506" s="69">
        <v>545.0</v>
      </c>
      <c r="G506" s="69">
        <v>156.0</v>
      </c>
      <c r="H506" s="69">
        <v>38.0</v>
      </c>
      <c r="I506" s="20" t="str">
        <f t="shared" si="1"/>
        <v/>
      </c>
      <c r="K506" s="97">
        <v>4244.0</v>
      </c>
      <c r="L506" s="49">
        <v>7.0</v>
      </c>
      <c r="M506" s="74">
        <v>7.0</v>
      </c>
      <c r="N506" s="49" t="s">
        <v>3436</v>
      </c>
      <c r="P506" s="22">
        <v>4155.0</v>
      </c>
      <c r="Q506" s="75" t="s">
        <v>500</v>
      </c>
      <c r="R506" s="22">
        <v>7.0</v>
      </c>
    </row>
    <row r="507">
      <c r="A507" s="70" t="s">
        <v>4447</v>
      </c>
      <c r="B507" s="68">
        <v>199.0</v>
      </c>
      <c r="C507" s="69">
        <v>1.0</v>
      </c>
      <c r="D507" s="69">
        <v>578.0</v>
      </c>
      <c r="E507" s="70" t="s">
        <v>4857</v>
      </c>
      <c r="F507" s="69">
        <v>287.0</v>
      </c>
      <c r="G507" s="69">
        <v>79.0</v>
      </c>
      <c r="H507" s="69">
        <v>28.0</v>
      </c>
      <c r="I507" s="20" t="str">
        <f t="shared" si="1"/>
        <v/>
      </c>
      <c r="K507" s="97">
        <v>4246.0</v>
      </c>
      <c r="L507" s="49">
        <v>7.0</v>
      </c>
      <c r="M507" s="74">
        <v>7.0</v>
      </c>
      <c r="N507" s="49" t="s">
        <v>6570</v>
      </c>
      <c r="P507" s="22">
        <v>4157.0</v>
      </c>
      <c r="Q507" s="75" t="s">
        <v>1860</v>
      </c>
      <c r="R507" s="22">
        <v>7.0</v>
      </c>
    </row>
    <row r="508">
      <c r="A508" s="70" t="s">
        <v>4447</v>
      </c>
      <c r="B508" s="68">
        <v>199.0</v>
      </c>
      <c r="C508" s="69">
        <v>1.0</v>
      </c>
      <c r="D508" s="69">
        <v>580.0</v>
      </c>
      <c r="E508" s="70" t="s">
        <v>4858</v>
      </c>
      <c r="F508" s="69">
        <v>69.0</v>
      </c>
      <c r="G508" s="69">
        <v>17.0</v>
      </c>
      <c r="H508" s="69">
        <v>2.0</v>
      </c>
      <c r="I508" s="99">
        <f t="shared" si="1"/>
        <v>200</v>
      </c>
      <c r="K508" s="97">
        <v>4248.0</v>
      </c>
      <c r="L508" s="49">
        <v>7.0</v>
      </c>
      <c r="M508" s="74">
        <v>7.0</v>
      </c>
      <c r="N508" s="49" t="s">
        <v>6571</v>
      </c>
      <c r="P508" s="22">
        <v>4158.0</v>
      </c>
      <c r="Q508" s="75" t="s">
        <v>1862</v>
      </c>
      <c r="R508" s="22">
        <v>7.0</v>
      </c>
    </row>
    <row r="509">
      <c r="A509" s="70" t="s">
        <v>4447</v>
      </c>
      <c r="B509" s="68">
        <v>200.0</v>
      </c>
      <c r="C509" s="69">
        <v>1.0</v>
      </c>
      <c r="D509" s="69">
        <v>127.0</v>
      </c>
      <c r="E509" s="70" t="s">
        <v>4859</v>
      </c>
      <c r="F509" s="69">
        <v>7.0</v>
      </c>
      <c r="G509" s="69">
        <v>0.0</v>
      </c>
      <c r="H509" s="69">
        <v>0.0</v>
      </c>
      <c r="I509" s="20" t="str">
        <f t="shared" si="1"/>
        <v/>
      </c>
      <c r="K509" s="97">
        <v>4249.0</v>
      </c>
      <c r="L509" s="49">
        <v>7.0</v>
      </c>
      <c r="M509" s="74">
        <v>7.0</v>
      </c>
      <c r="N509" s="49" t="s">
        <v>1983</v>
      </c>
      <c r="P509" s="22">
        <v>4159.0</v>
      </c>
      <c r="Q509" s="75" t="s">
        <v>1864</v>
      </c>
      <c r="R509" s="22">
        <v>7.0</v>
      </c>
    </row>
    <row r="510">
      <c r="A510" s="70" t="s">
        <v>4447</v>
      </c>
      <c r="B510" s="68">
        <v>200.0</v>
      </c>
      <c r="C510" s="69">
        <v>1.0</v>
      </c>
      <c r="D510" s="69">
        <v>129.0</v>
      </c>
      <c r="E510" s="70" t="s">
        <v>4860</v>
      </c>
      <c r="F510" s="69">
        <v>1403.0</v>
      </c>
      <c r="G510" s="69">
        <v>124.0</v>
      </c>
      <c r="H510" s="69">
        <v>38.0</v>
      </c>
      <c r="I510" s="20" t="str">
        <f t="shared" si="1"/>
        <v/>
      </c>
      <c r="K510" s="97">
        <v>4250.0</v>
      </c>
      <c r="L510" s="49">
        <v>7.0</v>
      </c>
      <c r="M510" s="74">
        <v>7.0</v>
      </c>
      <c r="N510" s="49" t="s">
        <v>3438</v>
      </c>
      <c r="P510" s="22">
        <v>4160.0</v>
      </c>
      <c r="Q510" s="75" t="s">
        <v>502</v>
      </c>
      <c r="R510" s="22">
        <v>7.0</v>
      </c>
    </row>
    <row r="511">
      <c r="A511" s="70" t="s">
        <v>4447</v>
      </c>
      <c r="B511" s="68">
        <v>200.0</v>
      </c>
      <c r="C511" s="69">
        <v>1.0</v>
      </c>
      <c r="D511" s="69">
        <v>130.0</v>
      </c>
      <c r="E511" s="70" t="s">
        <v>4861</v>
      </c>
      <c r="F511" s="69">
        <v>1280.0</v>
      </c>
      <c r="G511" s="69">
        <v>196.0</v>
      </c>
      <c r="H511" s="69">
        <v>57.0</v>
      </c>
      <c r="I511" s="20" t="str">
        <f t="shared" si="1"/>
        <v/>
      </c>
      <c r="K511" s="97">
        <v>4253.0</v>
      </c>
      <c r="L511" s="49">
        <v>7.0</v>
      </c>
      <c r="M511" s="74">
        <v>7.0</v>
      </c>
      <c r="N511" s="49" t="s">
        <v>6572</v>
      </c>
      <c r="P511" s="22">
        <v>4161.0</v>
      </c>
      <c r="Q511" s="75" t="s">
        <v>1867</v>
      </c>
      <c r="R511" s="22">
        <v>7.0</v>
      </c>
    </row>
    <row r="512">
      <c r="A512" s="70" t="s">
        <v>4447</v>
      </c>
      <c r="B512" s="68">
        <v>200.0</v>
      </c>
      <c r="C512" s="69">
        <v>1.0</v>
      </c>
      <c r="D512" s="69">
        <v>136.0</v>
      </c>
      <c r="E512" s="70" t="s">
        <v>4862</v>
      </c>
      <c r="F512" s="69">
        <v>29.0</v>
      </c>
      <c r="G512" s="69">
        <v>5.0</v>
      </c>
      <c r="H512" s="69">
        <v>4.0</v>
      </c>
      <c r="I512" s="20" t="str">
        <f t="shared" si="1"/>
        <v/>
      </c>
      <c r="K512" s="97">
        <v>4254.0</v>
      </c>
      <c r="L512" s="49">
        <v>7.0</v>
      </c>
      <c r="M512" s="74">
        <v>7.0</v>
      </c>
      <c r="N512" s="49" t="s">
        <v>6573</v>
      </c>
      <c r="P512" s="22">
        <v>4162.0</v>
      </c>
      <c r="Q512" s="75" t="s">
        <v>1869</v>
      </c>
      <c r="R512" s="22">
        <v>7.0</v>
      </c>
    </row>
    <row r="513">
      <c r="A513" s="70" t="s">
        <v>4447</v>
      </c>
      <c r="B513" s="68">
        <v>200.0</v>
      </c>
      <c r="C513" s="69">
        <v>1.0</v>
      </c>
      <c r="D513" s="69">
        <v>138.0</v>
      </c>
      <c r="E513" s="70" t="s">
        <v>4863</v>
      </c>
      <c r="F513" s="69">
        <v>82.0</v>
      </c>
      <c r="G513" s="69">
        <v>16.0</v>
      </c>
      <c r="H513" s="69">
        <v>0.0</v>
      </c>
      <c r="I513" s="20" t="str">
        <f t="shared" si="1"/>
        <v/>
      </c>
      <c r="K513" s="97">
        <v>4255.0</v>
      </c>
      <c r="L513" s="49">
        <v>7.0</v>
      </c>
      <c r="M513" s="74">
        <v>7.0</v>
      </c>
      <c r="N513" s="49" t="s">
        <v>3440</v>
      </c>
      <c r="P513" s="22">
        <v>4163.0</v>
      </c>
      <c r="Q513" s="75" t="s">
        <v>1870</v>
      </c>
      <c r="R513" s="22">
        <v>7.0</v>
      </c>
    </row>
    <row r="514">
      <c r="A514" s="70" t="s">
        <v>4447</v>
      </c>
      <c r="B514" s="68">
        <v>200.0</v>
      </c>
      <c r="C514" s="69">
        <v>1.0</v>
      </c>
      <c r="D514" s="69">
        <v>139.0</v>
      </c>
      <c r="E514" s="70" t="s">
        <v>4864</v>
      </c>
      <c r="F514" s="69">
        <v>5.0</v>
      </c>
      <c r="G514" s="69">
        <v>1.0</v>
      </c>
      <c r="H514" s="69">
        <v>0.0</v>
      </c>
      <c r="I514" s="20" t="str">
        <f t="shared" si="1"/>
        <v/>
      </c>
      <c r="K514" s="97">
        <v>4258.0</v>
      </c>
      <c r="L514" s="49">
        <v>7.0</v>
      </c>
      <c r="M514" s="74">
        <v>7.0</v>
      </c>
      <c r="N514" s="49" t="s">
        <v>564</v>
      </c>
      <c r="P514" s="22">
        <v>4164.0</v>
      </c>
      <c r="Q514" s="75" t="s">
        <v>1872</v>
      </c>
      <c r="R514" s="22">
        <v>7.0</v>
      </c>
    </row>
    <row r="515">
      <c r="A515" s="70" t="s">
        <v>4447</v>
      </c>
      <c r="B515" s="68">
        <v>200.0</v>
      </c>
      <c r="C515" s="69">
        <v>1.0</v>
      </c>
      <c r="D515" s="69">
        <v>609.0</v>
      </c>
      <c r="E515" s="70" t="s">
        <v>4646</v>
      </c>
      <c r="F515" s="69">
        <v>452.0</v>
      </c>
      <c r="G515" s="69">
        <v>82.0</v>
      </c>
      <c r="H515" s="69">
        <v>25.0</v>
      </c>
      <c r="I515" s="20" t="str">
        <f t="shared" si="1"/>
        <v/>
      </c>
      <c r="K515" s="97">
        <v>4261.0</v>
      </c>
      <c r="L515" s="49">
        <v>7.0</v>
      </c>
      <c r="M515" s="74">
        <v>7.0</v>
      </c>
      <c r="N515" s="49" t="s">
        <v>6574</v>
      </c>
      <c r="P515" s="22">
        <v>4165.0</v>
      </c>
      <c r="Q515" s="75" t="s">
        <v>1874</v>
      </c>
      <c r="R515" s="22">
        <v>7.0</v>
      </c>
    </row>
    <row r="516">
      <c r="A516" s="70" t="s">
        <v>4447</v>
      </c>
      <c r="B516" s="68">
        <v>200.0</v>
      </c>
      <c r="C516" s="69">
        <v>1.0</v>
      </c>
      <c r="D516" s="69">
        <v>610.0</v>
      </c>
      <c r="E516" s="70" t="s">
        <v>4865</v>
      </c>
      <c r="F516" s="69">
        <v>456.0</v>
      </c>
      <c r="G516" s="69">
        <v>53.0</v>
      </c>
      <c r="H516" s="69">
        <v>16.0</v>
      </c>
      <c r="I516" s="20" t="str">
        <f t="shared" si="1"/>
        <v/>
      </c>
      <c r="K516" s="97">
        <v>4263.0</v>
      </c>
      <c r="L516" s="49">
        <v>7.0</v>
      </c>
      <c r="M516" s="74">
        <v>7.0</v>
      </c>
      <c r="N516" s="49" t="s">
        <v>6575</v>
      </c>
      <c r="P516" s="22">
        <v>4166.0</v>
      </c>
      <c r="Q516" s="75" t="s">
        <v>1876</v>
      </c>
      <c r="R516" s="22">
        <v>7.0</v>
      </c>
    </row>
    <row r="517">
      <c r="A517" s="70" t="s">
        <v>4447</v>
      </c>
      <c r="B517" s="68">
        <v>200.0</v>
      </c>
      <c r="C517" s="69">
        <v>1.0</v>
      </c>
      <c r="D517" s="69">
        <v>612.0</v>
      </c>
      <c r="E517" s="70" t="s">
        <v>4866</v>
      </c>
      <c r="F517" s="69">
        <v>507.0</v>
      </c>
      <c r="G517" s="69">
        <v>67.0</v>
      </c>
      <c r="H517" s="69">
        <v>22.0</v>
      </c>
      <c r="I517" s="99">
        <f t="shared" si="1"/>
        <v>203</v>
      </c>
      <c r="K517" s="97">
        <v>4264.0</v>
      </c>
      <c r="L517" s="49">
        <v>7.0</v>
      </c>
      <c r="M517" s="74">
        <v>7.0</v>
      </c>
      <c r="N517" s="49" t="s">
        <v>6576</v>
      </c>
      <c r="P517" s="22">
        <v>4167.0</v>
      </c>
      <c r="Q517" s="75" t="s">
        <v>1878</v>
      </c>
      <c r="R517" s="22">
        <v>7.0</v>
      </c>
    </row>
    <row r="518">
      <c r="A518" s="70" t="s">
        <v>4447</v>
      </c>
      <c r="B518" s="68">
        <v>203.0</v>
      </c>
      <c r="C518" s="69">
        <v>1.0</v>
      </c>
      <c r="D518" s="69">
        <v>1.0</v>
      </c>
      <c r="E518" s="70" t="s">
        <v>4867</v>
      </c>
      <c r="F518" s="69">
        <v>376.0</v>
      </c>
      <c r="G518" s="69">
        <v>64.0</v>
      </c>
      <c r="H518" s="69">
        <v>25.0</v>
      </c>
      <c r="I518" s="20" t="str">
        <f t="shared" si="1"/>
        <v/>
      </c>
      <c r="K518" s="97">
        <v>4265.0</v>
      </c>
      <c r="L518" s="49">
        <v>7.0</v>
      </c>
      <c r="M518" s="74">
        <v>7.0</v>
      </c>
      <c r="N518" s="49" t="s">
        <v>6577</v>
      </c>
      <c r="P518" s="22">
        <v>4168.0</v>
      </c>
      <c r="Q518" s="75" t="s">
        <v>1880</v>
      </c>
      <c r="R518" s="22">
        <v>7.0</v>
      </c>
    </row>
    <row r="519">
      <c r="A519" s="70" t="s">
        <v>4447</v>
      </c>
      <c r="B519" s="68">
        <v>203.0</v>
      </c>
      <c r="C519" s="69">
        <v>1.0</v>
      </c>
      <c r="D519" s="69">
        <v>3.0</v>
      </c>
      <c r="E519" s="70" t="s">
        <v>4868</v>
      </c>
      <c r="F519" s="69">
        <v>291.0</v>
      </c>
      <c r="G519" s="69">
        <v>72.0</v>
      </c>
      <c r="H519" s="69">
        <v>31.0</v>
      </c>
      <c r="I519" s="99">
        <f t="shared" si="1"/>
        <v>204</v>
      </c>
      <c r="K519" s="97">
        <v>4266.0</v>
      </c>
      <c r="L519" s="49">
        <v>7.0</v>
      </c>
      <c r="M519" s="74">
        <v>7.0</v>
      </c>
      <c r="N519" s="49" t="s">
        <v>569</v>
      </c>
      <c r="P519" s="22">
        <v>4169.0</v>
      </c>
      <c r="Q519" s="75" t="s">
        <v>1882</v>
      </c>
      <c r="R519" s="22">
        <v>7.0</v>
      </c>
    </row>
    <row r="520">
      <c r="A520" s="70" t="s">
        <v>4447</v>
      </c>
      <c r="B520" s="68">
        <v>204.0</v>
      </c>
      <c r="C520" s="69">
        <v>1.0</v>
      </c>
      <c r="D520" s="69">
        <v>10.0</v>
      </c>
      <c r="E520" s="70" t="s">
        <v>4869</v>
      </c>
      <c r="F520" s="69">
        <v>862.0</v>
      </c>
      <c r="G520" s="69">
        <v>106.0</v>
      </c>
      <c r="H520" s="69">
        <v>12.0</v>
      </c>
      <c r="I520" s="20" t="str">
        <f t="shared" si="1"/>
        <v/>
      </c>
      <c r="K520" s="97">
        <v>4267.0</v>
      </c>
      <c r="L520" s="49">
        <v>7.0</v>
      </c>
      <c r="M520" s="74">
        <v>7.0</v>
      </c>
      <c r="N520" s="49" t="s">
        <v>950</v>
      </c>
      <c r="P520" s="22">
        <v>4170.0</v>
      </c>
      <c r="Q520" s="75" t="s">
        <v>1884</v>
      </c>
      <c r="R520" s="22">
        <v>7.0</v>
      </c>
    </row>
    <row r="521">
      <c r="A521" s="70" t="s">
        <v>4447</v>
      </c>
      <c r="B521" s="68">
        <v>204.0</v>
      </c>
      <c r="C521" s="69">
        <v>1.0</v>
      </c>
      <c r="D521" s="69">
        <v>30.0</v>
      </c>
      <c r="E521" s="70" t="s">
        <v>4870</v>
      </c>
      <c r="F521" s="69">
        <v>672.0</v>
      </c>
      <c r="G521" s="69">
        <v>43.0</v>
      </c>
      <c r="H521" s="69">
        <v>8.0</v>
      </c>
      <c r="I521" s="20" t="str">
        <f t="shared" si="1"/>
        <v/>
      </c>
      <c r="K521" s="97">
        <v>4268.0</v>
      </c>
      <c r="L521" s="49">
        <v>7.0</v>
      </c>
      <c r="M521" s="74">
        <v>7.0</v>
      </c>
      <c r="N521" s="49" t="s">
        <v>571</v>
      </c>
      <c r="P521" s="22">
        <v>4171.0</v>
      </c>
      <c r="Q521" s="75" t="s">
        <v>511</v>
      </c>
      <c r="R521" s="22">
        <v>7.0</v>
      </c>
    </row>
    <row r="522">
      <c r="A522" s="70" t="s">
        <v>4447</v>
      </c>
      <c r="B522" s="68">
        <v>204.0</v>
      </c>
      <c r="C522" s="69">
        <v>1.0</v>
      </c>
      <c r="D522" s="69">
        <v>40.0</v>
      </c>
      <c r="E522" s="70" t="s">
        <v>4871</v>
      </c>
      <c r="F522" s="69">
        <v>700.0</v>
      </c>
      <c r="G522" s="69">
        <v>90.0</v>
      </c>
      <c r="H522" s="69">
        <v>11.0</v>
      </c>
      <c r="I522" s="99">
        <f t="shared" si="1"/>
        <v>206</v>
      </c>
      <c r="K522" s="97">
        <v>4269.0</v>
      </c>
      <c r="L522" s="49">
        <v>7.0</v>
      </c>
      <c r="M522" s="74">
        <v>7.0</v>
      </c>
      <c r="N522" s="49" t="s">
        <v>572</v>
      </c>
      <c r="P522" s="22">
        <v>4172.0</v>
      </c>
      <c r="Q522" s="75" t="s">
        <v>1886</v>
      </c>
      <c r="R522" s="22">
        <v>7.0</v>
      </c>
    </row>
    <row r="523">
      <c r="A523" s="70" t="s">
        <v>4447</v>
      </c>
      <c r="B523" s="68">
        <v>206.0</v>
      </c>
      <c r="C523" s="69">
        <v>1.0</v>
      </c>
      <c r="D523" s="69">
        <v>110.0</v>
      </c>
      <c r="E523" s="70" t="s">
        <v>4872</v>
      </c>
      <c r="F523" s="69">
        <v>116.0</v>
      </c>
      <c r="G523" s="69">
        <v>23.0</v>
      </c>
      <c r="H523" s="69">
        <v>12.0</v>
      </c>
      <c r="I523" s="20" t="str">
        <f t="shared" si="1"/>
        <v/>
      </c>
      <c r="K523" s="97">
        <v>4271.0</v>
      </c>
      <c r="L523" s="49">
        <v>7.0</v>
      </c>
      <c r="M523" s="74">
        <v>7.0</v>
      </c>
      <c r="N523" s="49" t="s">
        <v>6578</v>
      </c>
      <c r="P523" s="22">
        <v>4173.0</v>
      </c>
      <c r="Q523" s="75" t="s">
        <v>1887</v>
      </c>
      <c r="R523" s="22">
        <v>7.0</v>
      </c>
    </row>
    <row r="524">
      <c r="A524" s="70" t="s">
        <v>4447</v>
      </c>
      <c r="B524" s="68">
        <v>206.0</v>
      </c>
      <c r="C524" s="69">
        <v>1.0</v>
      </c>
      <c r="D524" s="69">
        <v>120.0</v>
      </c>
      <c r="E524" s="70" t="s">
        <v>4755</v>
      </c>
      <c r="F524" s="69">
        <v>156.0</v>
      </c>
      <c r="G524" s="69">
        <v>32.0</v>
      </c>
      <c r="H524" s="69">
        <v>11.0</v>
      </c>
      <c r="I524" s="20" t="str">
        <f t="shared" si="1"/>
        <v/>
      </c>
      <c r="K524" s="97">
        <v>4273.0</v>
      </c>
      <c r="L524" s="49">
        <v>7.0</v>
      </c>
      <c r="M524" s="74">
        <v>7.0</v>
      </c>
      <c r="N524" s="49" t="s">
        <v>6579</v>
      </c>
      <c r="P524" s="22">
        <v>4174.0</v>
      </c>
      <c r="Q524" s="75" t="s">
        <v>1889</v>
      </c>
      <c r="R524" s="22">
        <v>7.0</v>
      </c>
    </row>
    <row r="525">
      <c r="A525" s="70" t="s">
        <v>4447</v>
      </c>
      <c r="B525" s="68">
        <v>206.0</v>
      </c>
      <c r="C525" s="69">
        <v>1.0</v>
      </c>
      <c r="D525" s="69">
        <v>130.0</v>
      </c>
      <c r="E525" s="70" t="s">
        <v>4544</v>
      </c>
      <c r="F525" s="69">
        <v>441.0</v>
      </c>
      <c r="G525" s="69">
        <v>85.0</v>
      </c>
      <c r="H525" s="69">
        <v>19.0</v>
      </c>
      <c r="I525" s="20" t="str">
        <f t="shared" si="1"/>
        <v/>
      </c>
      <c r="K525" s="97">
        <v>4274.0</v>
      </c>
      <c r="L525" s="49">
        <v>7.0</v>
      </c>
      <c r="M525" s="74">
        <v>7.0</v>
      </c>
      <c r="N525" s="49" t="s">
        <v>2002</v>
      </c>
      <c r="P525" s="22">
        <v>4175.0</v>
      </c>
      <c r="Q525" s="75" t="s">
        <v>1891</v>
      </c>
      <c r="R525" s="22">
        <v>7.0</v>
      </c>
    </row>
    <row r="526">
      <c r="A526" s="70" t="s">
        <v>4447</v>
      </c>
      <c r="B526" s="68">
        <v>206.0</v>
      </c>
      <c r="C526" s="69">
        <v>1.0</v>
      </c>
      <c r="D526" s="69">
        <v>140.0</v>
      </c>
      <c r="E526" s="70" t="s">
        <v>4873</v>
      </c>
      <c r="F526" s="69">
        <v>138.0</v>
      </c>
      <c r="G526" s="69">
        <v>24.0</v>
      </c>
      <c r="H526" s="69">
        <v>8.0</v>
      </c>
      <c r="I526" s="20" t="str">
        <f t="shared" si="1"/>
        <v/>
      </c>
      <c r="K526" s="97">
        <v>4275.0</v>
      </c>
      <c r="L526" s="49">
        <v>7.0</v>
      </c>
      <c r="M526" s="74">
        <v>7.0</v>
      </c>
      <c r="N526" s="49" t="s">
        <v>3452</v>
      </c>
      <c r="P526" s="22">
        <v>4176.0</v>
      </c>
      <c r="Q526" s="75" t="s">
        <v>1893</v>
      </c>
      <c r="R526" s="22">
        <v>7.0</v>
      </c>
    </row>
    <row r="527">
      <c r="A527" s="70" t="s">
        <v>4447</v>
      </c>
      <c r="B527" s="68">
        <v>206.0</v>
      </c>
      <c r="C527" s="69">
        <v>1.0</v>
      </c>
      <c r="D527" s="69">
        <v>150.0</v>
      </c>
      <c r="E527" s="70" t="s">
        <v>4874</v>
      </c>
      <c r="F527" s="69">
        <v>402.0</v>
      </c>
      <c r="G527" s="69">
        <v>120.0</v>
      </c>
      <c r="H527" s="69">
        <v>29.0</v>
      </c>
      <c r="I527" s="20" t="str">
        <f t="shared" si="1"/>
        <v/>
      </c>
      <c r="K527" s="97">
        <v>4276.0</v>
      </c>
      <c r="L527" s="49">
        <v>7.0</v>
      </c>
      <c r="M527" s="74">
        <v>7.0</v>
      </c>
      <c r="N527" s="49" t="s">
        <v>576</v>
      </c>
      <c r="P527" s="22">
        <v>4177.0</v>
      </c>
      <c r="Q527" s="75" t="s">
        <v>1895</v>
      </c>
      <c r="R527" s="22">
        <v>7.0</v>
      </c>
    </row>
    <row r="528">
      <c r="A528" s="70" t="s">
        <v>4447</v>
      </c>
      <c r="B528" s="68">
        <v>206.0</v>
      </c>
      <c r="C528" s="69">
        <v>1.0</v>
      </c>
      <c r="D528" s="69">
        <v>160.0</v>
      </c>
      <c r="E528" s="70" t="s">
        <v>4875</v>
      </c>
      <c r="F528" s="69">
        <v>427.0</v>
      </c>
      <c r="G528" s="69">
        <v>78.0</v>
      </c>
      <c r="H528" s="69">
        <v>38.0</v>
      </c>
      <c r="I528" s="20" t="str">
        <f t="shared" si="1"/>
        <v/>
      </c>
      <c r="K528" s="97">
        <v>4277.0</v>
      </c>
      <c r="L528" s="49">
        <v>7.0</v>
      </c>
      <c r="M528" s="74">
        <v>7.0</v>
      </c>
      <c r="N528" s="49" t="s">
        <v>577</v>
      </c>
      <c r="P528" s="22">
        <v>4178.0</v>
      </c>
      <c r="Q528" s="75" t="s">
        <v>1897</v>
      </c>
      <c r="R528" s="22">
        <v>7.0</v>
      </c>
    </row>
    <row r="529">
      <c r="A529" s="70" t="s">
        <v>4447</v>
      </c>
      <c r="B529" s="68">
        <v>206.0</v>
      </c>
      <c r="C529" s="69">
        <v>1.0</v>
      </c>
      <c r="D529" s="69">
        <v>170.0</v>
      </c>
      <c r="E529" s="70" t="s">
        <v>4876</v>
      </c>
      <c r="F529" s="69">
        <v>91.0</v>
      </c>
      <c r="G529" s="69">
        <v>23.0</v>
      </c>
      <c r="H529" s="69">
        <v>4.0</v>
      </c>
      <c r="I529" s="20" t="str">
        <f t="shared" si="1"/>
        <v/>
      </c>
      <c r="K529" s="97">
        <v>4282.0</v>
      </c>
      <c r="L529" s="49">
        <v>7.0</v>
      </c>
      <c r="M529" s="74">
        <v>7.0</v>
      </c>
      <c r="N529" s="49" t="s">
        <v>578</v>
      </c>
      <c r="P529" s="22">
        <v>4180.0</v>
      </c>
      <c r="Q529" s="75" t="s">
        <v>1899</v>
      </c>
      <c r="R529" s="22">
        <v>7.0</v>
      </c>
    </row>
    <row r="530">
      <c r="A530" s="70" t="s">
        <v>4447</v>
      </c>
      <c r="B530" s="68">
        <v>206.0</v>
      </c>
      <c r="C530" s="69">
        <v>1.0</v>
      </c>
      <c r="D530" s="69">
        <v>310.0</v>
      </c>
      <c r="E530" s="70" t="s">
        <v>1896</v>
      </c>
      <c r="F530" s="69">
        <v>986.0</v>
      </c>
      <c r="G530" s="69">
        <v>139.0</v>
      </c>
      <c r="H530" s="69">
        <v>83.0</v>
      </c>
      <c r="I530" s="20" t="str">
        <f t="shared" si="1"/>
        <v/>
      </c>
      <c r="K530" s="97">
        <v>4998.0</v>
      </c>
      <c r="L530" s="49">
        <v>8.0</v>
      </c>
      <c r="M530" s="74">
        <v>8.0</v>
      </c>
      <c r="N530" s="49" t="s">
        <v>1507</v>
      </c>
      <c r="P530" s="22">
        <v>4181.0</v>
      </c>
      <c r="Q530" s="75" t="s">
        <v>1901</v>
      </c>
      <c r="R530" s="22">
        <v>7.0</v>
      </c>
    </row>
    <row r="531">
      <c r="A531" s="70" t="s">
        <v>4447</v>
      </c>
      <c r="B531" s="68">
        <v>206.0</v>
      </c>
      <c r="C531" s="69">
        <v>1.0</v>
      </c>
      <c r="D531" s="69">
        <v>320.0</v>
      </c>
      <c r="E531" s="70" t="s">
        <v>1898</v>
      </c>
      <c r="F531" s="69">
        <v>1307.0</v>
      </c>
      <c r="G531" s="69">
        <v>172.0</v>
      </c>
      <c r="H531" s="69">
        <v>81.0</v>
      </c>
      <c r="I531" s="99">
        <f t="shared" si="1"/>
        <v>213</v>
      </c>
      <c r="K531" s="97">
        <v>4999.0</v>
      </c>
      <c r="L531" s="49">
        <v>7.0</v>
      </c>
      <c r="M531" s="74">
        <v>0.0</v>
      </c>
      <c r="N531" s="49" t="s">
        <v>2008</v>
      </c>
      <c r="P531" s="22">
        <v>4182.0</v>
      </c>
      <c r="Q531" s="75" t="s">
        <v>1903</v>
      </c>
      <c r="R531" s="22">
        <v>7.0</v>
      </c>
    </row>
    <row r="532">
      <c r="A532" s="70" t="s">
        <v>4447</v>
      </c>
      <c r="B532" s="68">
        <v>213.0</v>
      </c>
      <c r="C532" s="69">
        <v>1.0</v>
      </c>
      <c r="D532" s="69">
        <v>10.0</v>
      </c>
      <c r="E532" s="70" t="s">
        <v>4877</v>
      </c>
      <c r="F532" s="69">
        <v>410.0</v>
      </c>
      <c r="G532" s="69">
        <v>70.0</v>
      </c>
      <c r="H532" s="69">
        <v>42.0</v>
      </c>
      <c r="I532" s="20" t="str">
        <f t="shared" si="1"/>
        <v/>
      </c>
      <c r="K532" s="97">
        <v>6000.0</v>
      </c>
      <c r="L532" s="49">
        <v>62.0</v>
      </c>
      <c r="M532" s="74">
        <v>0.0</v>
      </c>
      <c r="N532" s="49" t="s">
        <v>2010</v>
      </c>
      <c r="P532" s="22">
        <v>4183.0</v>
      </c>
      <c r="Q532" s="75" t="s">
        <v>516</v>
      </c>
      <c r="R532" s="22">
        <v>7.0</v>
      </c>
    </row>
    <row r="533">
      <c r="A533" s="70" t="s">
        <v>4447</v>
      </c>
      <c r="B533" s="68">
        <v>213.0</v>
      </c>
      <c r="C533" s="69">
        <v>1.0</v>
      </c>
      <c r="D533" s="69">
        <v>20.0</v>
      </c>
      <c r="E533" s="70" t="s">
        <v>4878</v>
      </c>
      <c r="F533" s="69">
        <v>427.0</v>
      </c>
      <c r="G533" s="69">
        <v>43.0</v>
      </c>
      <c r="H533" s="69">
        <v>31.0</v>
      </c>
      <c r="I533" s="99">
        <f t="shared" si="1"/>
        <v>227</v>
      </c>
      <c r="K533" s="97">
        <v>4275.0</v>
      </c>
      <c r="L533" s="49">
        <v>7.0</v>
      </c>
      <c r="M533" s="74">
        <v>7.0</v>
      </c>
      <c r="N533" s="49" t="s">
        <v>575</v>
      </c>
      <c r="P533" s="22">
        <v>4184.0</v>
      </c>
      <c r="Q533" s="75" t="s">
        <v>517</v>
      </c>
      <c r="R533" s="22">
        <v>7.0</v>
      </c>
    </row>
    <row r="534">
      <c r="A534" s="70" t="s">
        <v>4447</v>
      </c>
      <c r="B534" s="68">
        <v>227.0</v>
      </c>
      <c r="C534" s="69">
        <v>1.0</v>
      </c>
      <c r="D534" s="69">
        <v>1.0</v>
      </c>
      <c r="E534" s="70" t="s">
        <v>4879</v>
      </c>
      <c r="F534" s="69">
        <v>420.0</v>
      </c>
      <c r="G534" s="69">
        <v>36.0</v>
      </c>
      <c r="H534" s="69">
        <v>17.0</v>
      </c>
      <c r="I534" s="20" t="str">
        <f t="shared" si="1"/>
        <v/>
      </c>
      <c r="K534" s="97">
        <v>4998.0</v>
      </c>
      <c r="L534" s="49">
        <v>8.0</v>
      </c>
      <c r="M534" s="74">
        <v>8.0</v>
      </c>
      <c r="N534" s="49" t="s">
        <v>1507</v>
      </c>
      <c r="P534" s="22">
        <v>4185.0</v>
      </c>
      <c r="Q534" s="75" t="s">
        <v>518</v>
      </c>
      <c r="R534" s="22">
        <v>7.0</v>
      </c>
    </row>
    <row r="535">
      <c r="A535" s="70" t="s">
        <v>4447</v>
      </c>
      <c r="B535" s="68">
        <v>227.0</v>
      </c>
      <c r="C535" s="69">
        <v>1.0</v>
      </c>
      <c r="D535" s="69">
        <v>2.0</v>
      </c>
      <c r="E535" s="70" t="s">
        <v>4880</v>
      </c>
      <c r="F535" s="69">
        <v>437.0</v>
      </c>
      <c r="G535" s="69">
        <v>56.0</v>
      </c>
      <c r="H535" s="69">
        <v>12.0</v>
      </c>
      <c r="I535" s="20" t="str">
        <f t="shared" si="1"/>
        <v/>
      </c>
      <c r="K535" s="97">
        <v>4999.0</v>
      </c>
      <c r="L535" s="49">
        <v>7.0</v>
      </c>
      <c r="M535" s="74">
        <v>0.0</v>
      </c>
      <c r="N535" s="49" t="s">
        <v>2008</v>
      </c>
      <c r="P535" s="22">
        <v>4186.0</v>
      </c>
      <c r="Q535" s="75" t="s">
        <v>519</v>
      </c>
      <c r="R535" s="22">
        <v>7.0</v>
      </c>
    </row>
    <row r="536">
      <c r="A536" s="70" t="s">
        <v>4447</v>
      </c>
      <c r="B536" s="68">
        <v>227.0</v>
      </c>
      <c r="C536" s="69">
        <v>1.0</v>
      </c>
      <c r="D536" s="69">
        <v>7.0</v>
      </c>
      <c r="E536" s="70" t="s">
        <v>4881</v>
      </c>
      <c r="F536" s="69">
        <v>15.0</v>
      </c>
      <c r="G536" s="69">
        <v>2.0</v>
      </c>
      <c r="H536" s="69">
        <v>3.0</v>
      </c>
      <c r="I536" s="99">
        <f t="shared" si="1"/>
        <v>229</v>
      </c>
      <c r="K536" s="97">
        <v>6000.0</v>
      </c>
      <c r="L536" s="49">
        <v>62.0</v>
      </c>
      <c r="M536" s="74">
        <v>0.0</v>
      </c>
      <c r="N536" s="49" t="s">
        <v>6580</v>
      </c>
      <c r="P536" s="22">
        <v>4187.0</v>
      </c>
      <c r="Q536" s="75" t="s">
        <v>1909</v>
      </c>
      <c r="R536" s="22">
        <v>7.0</v>
      </c>
    </row>
    <row r="537">
      <c r="A537" s="70" t="s">
        <v>4447</v>
      </c>
      <c r="B537" s="68">
        <v>229.0</v>
      </c>
      <c r="C537" s="69">
        <v>1.0</v>
      </c>
      <c r="D537" s="69">
        <v>10.0</v>
      </c>
      <c r="E537" s="70" t="s">
        <v>4882</v>
      </c>
      <c r="F537" s="69">
        <v>206.0</v>
      </c>
      <c r="G537" s="69">
        <v>29.0</v>
      </c>
      <c r="H537" s="69">
        <v>28.0</v>
      </c>
      <c r="I537" s="20" t="str">
        <f t="shared" si="1"/>
        <v/>
      </c>
      <c r="K537" s="97"/>
      <c r="L537" s="49"/>
      <c r="M537" s="74"/>
      <c r="N537" s="49"/>
      <c r="P537" s="22">
        <v>4188.0</v>
      </c>
      <c r="Q537" s="75" t="s">
        <v>520</v>
      </c>
      <c r="R537" s="22">
        <v>7.0</v>
      </c>
    </row>
    <row r="538">
      <c r="A538" s="70" t="s">
        <v>4447</v>
      </c>
      <c r="B538" s="68">
        <v>229.0</v>
      </c>
      <c r="C538" s="69">
        <v>1.0</v>
      </c>
      <c r="D538" s="69">
        <v>20.0</v>
      </c>
      <c r="E538" s="70" t="s">
        <v>4883</v>
      </c>
      <c r="F538" s="69">
        <v>184.0</v>
      </c>
      <c r="G538" s="69">
        <v>20.0</v>
      </c>
      <c r="H538" s="69">
        <v>10.0</v>
      </c>
      <c r="I538" s="99">
        <f t="shared" si="1"/>
        <v>238</v>
      </c>
      <c r="K538" s="49"/>
      <c r="L538" s="49"/>
      <c r="M538" s="74"/>
      <c r="N538" s="49"/>
      <c r="P538" s="22">
        <v>4189.0</v>
      </c>
      <c r="Q538" s="75" t="s">
        <v>521</v>
      </c>
      <c r="R538" s="22">
        <v>7.0</v>
      </c>
    </row>
    <row r="539">
      <c r="A539" s="70" t="s">
        <v>4447</v>
      </c>
      <c r="B539" s="68">
        <v>238.0</v>
      </c>
      <c r="C539" s="69">
        <v>1.0</v>
      </c>
      <c r="D539" s="69">
        <v>1.0</v>
      </c>
      <c r="E539" s="70" t="s">
        <v>4884</v>
      </c>
      <c r="F539" s="69">
        <v>147.0</v>
      </c>
      <c r="G539" s="69">
        <v>22.0</v>
      </c>
      <c r="H539" s="69">
        <v>7.0</v>
      </c>
      <c r="I539" s="20" t="str">
        <f t="shared" si="1"/>
        <v/>
      </c>
      <c r="K539" s="49"/>
      <c r="L539" s="49"/>
      <c r="M539" s="74"/>
      <c r="N539" s="49"/>
      <c r="P539" s="22">
        <v>4190.0</v>
      </c>
      <c r="Q539" s="75" t="s">
        <v>1913</v>
      </c>
      <c r="R539" s="22">
        <v>7.0</v>
      </c>
    </row>
    <row r="540">
      <c r="A540" s="70" t="s">
        <v>4447</v>
      </c>
      <c r="B540" s="68">
        <v>238.0</v>
      </c>
      <c r="C540" s="69">
        <v>1.0</v>
      </c>
      <c r="D540" s="69">
        <v>2.0</v>
      </c>
      <c r="E540" s="70" t="s">
        <v>4885</v>
      </c>
      <c r="F540" s="69">
        <v>110.0</v>
      </c>
      <c r="G540" s="69">
        <v>16.0</v>
      </c>
      <c r="H540" s="69">
        <v>3.0</v>
      </c>
      <c r="I540" s="99">
        <f t="shared" si="1"/>
        <v>239</v>
      </c>
      <c r="K540" s="49"/>
      <c r="L540" s="49"/>
      <c r="M540" s="74"/>
      <c r="N540" s="49"/>
      <c r="P540" s="22">
        <v>4191.0</v>
      </c>
      <c r="Q540" s="75" t="s">
        <v>522</v>
      </c>
      <c r="R540" s="22">
        <v>7.0</v>
      </c>
    </row>
    <row r="541">
      <c r="A541" s="70" t="s">
        <v>4447</v>
      </c>
      <c r="B541" s="68">
        <v>239.0</v>
      </c>
      <c r="C541" s="69">
        <v>1.0</v>
      </c>
      <c r="D541" s="69">
        <v>1.0</v>
      </c>
      <c r="E541" s="70" t="s">
        <v>4886</v>
      </c>
      <c r="F541" s="69">
        <v>272.0</v>
      </c>
      <c r="G541" s="69">
        <v>61.0</v>
      </c>
      <c r="H541" s="69">
        <v>28.0</v>
      </c>
      <c r="I541" s="20" t="str">
        <f t="shared" si="1"/>
        <v/>
      </c>
      <c r="K541" s="49"/>
      <c r="L541" s="49"/>
      <c r="M541" s="74"/>
      <c r="N541" s="49"/>
      <c r="P541" s="22">
        <v>4192.0</v>
      </c>
      <c r="Q541" s="75" t="s">
        <v>523</v>
      </c>
      <c r="R541" s="22">
        <v>7.0</v>
      </c>
    </row>
    <row r="542">
      <c r="A542" s="70" t="s">
        <v>4447</v>
      </c>
      <c r="B542" s="68">
        <v>239.0</v>
      </c>
      <c r="C542" s="69">
        <v>1.0</v>
      </c>
      <c r="D542" s="69">
        <v>2.0</v>
      </c>
      <c r="E542" s="70" t="s">
        <v>4887</v>
      </c>
      <c r="F542" s="69">
        <v>196.0</v>
      </c>
      <c r="G542" s="69">
        <v>33.0</v>
      </c>
      <c r="H542" s="69">
        <v>21.0</v>
      </c>
      <c r="I542" s="20" t="str">
        <f t="shared" si="1"/>
        <v/>
      </c>
      <c r="K542" s="49"/>
      <c r="L542" s="49"/>
      <c r="M542" s="74"/>
      <c r="N542" s="49"/>
      <c r="P542" s="22">
        <v>4193.0</v>
      </c>
      <c r="Q542" s="75" t="s">
        <v>524</v>
      </c>
      <c r="R542" s="22">
        <v>7.0</v>
      </c>
    </row>
    <row r="543">
      <c r="A543" s="70" t="s">
        <v>4447</v>
      </c>
      <c r="B543" s="68">
        <v>239.0</v>
      </c>
      <c r="C543" s="69">
        <v>1.0</v>
      </c>
      <c r="D543" s="69">
        <v>3.0</v>
      </c>
      <c r="E543" s="70" t="s">
        <v>4888</v>
      </c>
      <c r="F543" s="69">
        <v>187.0</v>
      </c>
      <c r="G543" s="69">
        <v>39.0</v>
      </c>
      <c r="H543" s="69">
        <v>12.0</v>
      </c>
      <c r="I543" s="99">
        <f t="shared" si="1"/>
        <v>241</v>
      </c>
      <c r="K543" s="49"/>
      <c r="L543" s="49"/>
      <c r="M543" s="74"/>
      <c r="N543" s="49"/>
      <c r="P543" s="22">
        <v>4194.0</v>
      </c>
      <c r="Q543" s="75" t="s">
        <v>525</v>
      </c>
      <c r="R543" s="22">
        <v>7.0</v>
      </c>
    </row>
    <row r="544">
      <c r="A544" s="70" t="s">
        <v>4447</v>
      </c>
      <c r="B544" s="68">
        <v>241.0</v>
      </c>
      <c r="C544" s="69">
        <v>1.0</v>
      </c>
      <c r="D544" s="69">
        <v>110.0</v>
      </c>
      <c r="E544" s="70" t="s">
        <v>4889</v>
      </c>
      <c r="F544" s="69">
        <v>382.0</v>
      </c>
      <c r="G544" s="69">
        <v>211.0</v>
      </c>
      <c r="H544" s="69">
        <v>33.0</v>
      </c>
      <c r="I544" s="20" t="str">
        <f t="shared" si="1"/>
        <v/>
      </c>
      <c r="K544" s="49"/>
      <c r="L544" s="49"/>
      <c r="M544" s="74"/>
      <c r="N544" s="49"/>
      <c r="P544" s="22">
        <v>4195.0</v>
      </c>
      <c r="Q544" s="75" t="s">
        <v>1919</v>
      </c>
      <c r="R544" s="22">
        <v>7.0</v>
      </c>
    </row>
    <row r="545">
      <c r="A545" s="70" t="s">
        <v>4447</v>
      </c>
      <c r="B545" s="68">
        <v>241.0</v>
      </c>
      <c r="C545" s="69">
        <v>1.0</v>
      </c>
      <c r="D545" s="69">
        <v>111.0</v>
      </c>
      <c r="E545" s="70" t="s">
        <v>1917</v>
      </c>
      <c r="F545" s="69">
        <v>74.0</v>
      </c>
      <c r="G545" s="69">
        <v>39.0</v>
      </c>
      <c r="H545" s="69">
        <v>2.0</v>
      </c>
      <c r="I545" s="20" t="str">
        <f t="shared" si="1"/>
        <v/>
      </c>
      <c r="K545" s="49"/>
      <c r="L545" s="49"/>
      <c r="M545" s="74"/>
      <c r="N545" s="49"/>
      <c r="P545" s="22">
        <v>4196.0</v>
      </c>
      <c r="Q545" s="75" t="s">
        <v>1920</v>
      </c>
      <c r="R545" s="22">
        <v>7.0</v>
      </c>
    </row>
    <row r="546">
      <c r="A546" s="70" t="s">
        <v>4447</v>
      </c>
      <c r="B546" s="68">
        <v>241.0</v>
      </c>
      <c r="C546" s="69">
        <v>1.0</v>
      </c>
      <c r="D546" s="69">
        <v>120.0</v>
      </c>
      <c r="E546" s="70" t="s">
        <v>4890</v>
      </c>
      <c r="F546" s="69">
        <v>421.0</v>
      </c>
      <c r="G546" s="69">
        <v>201.0</v>
      </c>
      <c r="H546" s="69">
        <v>50.0</v>
      </c>
      <c r="I546" s="20" t="str">
        <f t="shared" si="1"/>
        <v/>
      </c>
      <c r="K546" s="49"/>
      <c r="L546" s="49"/>
      <c r="M546" s="74"/>
      <c r="N546" s="49"/>
      <c r="P546" s="22">
        <v>4197.0</v>
      </c>
      <c r="Q546" s="75" t="s">
        <v>1922</v>
      </c>
      <c r="R546" s="22">
        <v>7.0</v>
      </c>
    </row>
    <row r="547">
      <c r="A547" s="70" t="s">
        <v>4447</v>
      </c>
      <c r="B547" s="68">
        <v>241.0</v>
      </c>
      <c r="C547" s="69">
        <v>1.0</v>
      </c>
      <c r="D547" s="69">
        <v>130.0</v>
      </c>
      <c r="E547" s="70" t="s">
        <v>4806</v>
      </c>
      <c r="F547" s="69">
        <v>393.0</v>
      </c>
      <c r="G547" s="69">
        <v>128.0</v>
      </c>
      <c r="H547" s="69">
        <v>33.0</v>
      </c>
      <c r="I547" s="20" t="str">
        <f t="shared" si="1"/>
        <v/>
      </c>
      <c r="K547" s="49"/>
      <c r="L547" s="49"/>
      <c r="M547" s="74"/>
      <c r="N547" s="49"/>
      <c r="P547" s="22">
        <v>4198.0</v>
      </c>
      <c r="Q547" s="75" t="s">
        <v>527</v>
      </c>
      <c r="R547" s="22">
        <v>7.0</v>
      </c>
    </row>
    <row r="548">
      <c r="A548" s="70" t="s">
        <v>4447</v>
      </c>
      <c r="B548" s="68">
        <v>241.0</v>
      </c>
      <c r="C548" s="69">
        <v>1.0</v>
      </c>
      <c r="D548" s="69">
        <v>140.0</v>
      </c>
      <c r="E548" s="70" t="s">
        <v>4891</v>
      </c>
      <c r="F548" s="69">
        <v>322.0</v>
      </c>
      <c r="G548" s="69">
        <v>133.0</v>
      </c>
      <c r="H548" s="69">
        <v>40.0</v>
      </c>
      <c r="I548" s="20" t="str">
        <f t="shared" si="1"/>
        <v/>
      </c>
      <c r="K548" s="49"/>
      <c r="L548" s="49"/>
      <c r="M548" s="74"/>
      <c r="N548" s="49"/>
      <c r="P548" s="22">
        <v>4199.0</v>
      </c>
      <c r="Q548" s="75" t="s">
        <v>1925</v>
      </c>
      <c r="R548" s="22">
        <v>7.0</v>
      </c>
    </row>
    <row r="549">
      <c r="A549" s="70" t="s">
        <v>4447</v>
      </c>
      <c r="B549" s="68">
        <v>241.0</v>
      </c>
      <c r="C549" s="69">
        <v>1.0</v>
      </c>
      <c r="D549" s="69">
        <v>310.0</v>
      </c>
      <c r="E549" s="70" t="s">
        <v>4892</v>
      </c>
      <c r="F549" s="69">
        <v>1266.0</v>
      </c>
      <c r="G549" s="69">
        <v>378.0</v>
      </c>
      <c r="H549" s="69">
        <v>111.0</v>
      </c>
      <c r="I549" s="20" t="str">
        <f t="shared" si="1"/>
        <v/>
      </c>
      <c r="K549" s="49"/>
      <c r="L549" s="49"/>
      <c r="M549" s="74"/>
      <c r="N549" s="49"/>
      <c r="P549" s="22">
        <v>4200.0</v>
      </c>
      <c r="Q549" s="75" t="s">
        <v>1927</v>
      </c>
      <c r="R549" s="22">
        <v>7.0</v>
      </c>
    </row>
    <row r="550">
      <c r="A550" s="70" t="s">
        <v>4447</v>
      </c>
      <c r="B550" s="68">
        <v>241.0</v>
      </c>
      <c r="C550" s="69">
        <v>1.0</v>
      </c>
      <c r="D550" s="69">
        <v>320.0</v>
      </c>
      <c r="E550" s="70" t="s">
        <v>4893</v>
      </c>
      <c r="F550" s="69">
        <v>531.0</v>
      </c>
      <c r="G550" s="69">
        <v>215.0</v>
      </c>
      <c r="H550" s="69">
        <v>59.0</v>
      </c>
      <c r="I550" s="20" t="str">
        <f t="shared" si="1"/>
        <v/>
      </c>
      <c r="K550" s="49"/>
      <c r="L550" s="49"/>
      <c r="M550" s="74"/>
      <c r="N550" s="49"/>
      <c r="P550" s="22">
        <v>4201.0</v>
      </c>
      <c r="Q550" s="75" t="s">
        <v>1929</v>
      </c>
      <c r="R550" s="22">
        <v>7.0</v>
      </c>
    </row>
    <row r="551">
      <c r="A551" s="70" t="s">
        <v>4447</v>
      </c>
      <c r="B551" s="68">
        <v>241.0</v>
      </c>
      <c r="C551" s="69">
        <v>1.0</v>
      </c>
      <c r="D551" s="69">
        <v>350.0</v>
      </c>
      <c r="E551" s="70" t="s">
        <v>1926</v>
      </c>
      <c r="F551" s="69">
        <v>106.0</v>
      </c>
      <c r="G551" s="69">
        <v>39.0</v>
      </c>
      <c r="H551" s="69">
        <v>4.0</v>
      </c>
      <c r="I551" s="99">
        <f t="shared" si="1"/>
        <v>242</v>
      </c>
      <c r="K551" s="49"/>
      <c r="L551" s="49"/>
      <c r="M551" s="74"/>
      <c r="N551" s="49"/>
      <c r="P551" s="22">
        <v>4202.0</v>
      </c>
      <c r="Q551" s="75" t="s">
        <v>1931</v>
      </c>
      <c r="R551" s="22">
        <v>7.0</v>
      </c>
    </row>
    <row r="552">
      <c r="A552" s="70" t="s">
        <v>4447</v>
      </c>
      <c r="B552" s="68">
        <v>242.0</v>
      </c>
      <c r="C552" s="69">
        <v>1.0</v>
      </c>
      <c r="D552" s="69">
        <v>1.0</v>
      </c>
      <c r="E552" s="70" t="s">
        <v>4894</v>
      </c>
      <c r="F552" s="69">
        <v>220.0</v>
      </c>
      <c r="G552" s="69">
        <v>33.0</v>
      </c>
      <c r="H552" s="69">
        <v>14.0</v>
      </c>
      <c r="I552" s="20" t="str">
        <f t="shared" si="1"/>
        <v/>
      </c>
      <c r="K552" s="49"/>
      <c r="L552" s="49"/>
      <c r="M552" s="74"/>
      <c r="N552" s="49"/>
      <c r="P552" s="22">
        <v>4203.0</v>
      </c>
      <c r="Q552" s="75" t="s">
        <v>1933</v>
      </c>
      <c r="R552" s="22">
        <v>7.0</v>
      </c>
    </row>
    <row r="553">
      <c r="A553" s="70" t="s">
        <v>4447</v>
      </c>
      <c r="B553" s="68">
        <v>242.0</v>
      </c>
      <c r="C553" s="69">
        <v>1.0</v>
      </c>
      <c r="D553" s="69">
        <v>2.0</v>
      </c>
      <c r="E553" s="70" t="s">
        <v>4895</v>
      </c>
      <c r="F553" s="69">
        <v>249.0</v>
      </c>
      <c r="G553" s="69">
        <v>50.0</v>
      </c>
      <c r="H553" s="69">
        <v>21.0</v>
      </c>
      <c r="I553" s="99">
        <f t="shared" si="1"/>
        <v>252</v>
      </c>
      <c r="K553" s="49"/>
      <c r="L553" s="49"/>
      <c r="M553" s="74"/>
      <c r="N553" s="49"/>
      <c r="P553" s="22">
        <v>4204.0</v>
      </c>
      <c r="Q553" s="75" t="s">
        <v>1935</v>
      </c>
      <c r="R553" s="22">
        <v>7.0</v>
      </c>
    </row>
    <row r="554">
      <c r="A554" s="70" t="s">
        <v>4447</v>
      </c>
      <c r="B554" s="68">
        <v>252.0</v>
      </c>
      <c r="C554" s="69">
        <v>1.0</v>
      </c>
      <c r="D554" s="69">
        <v>1.0</v>
      </c>
      <c r="E554" s="70" t="s">
        <v>4896</v>
      </c>
      <c r="F554" s="69">
        <v>464.0</v>
      </c>
      <c r="G554" s="69">
        <v>63.0</v>
      </c>
      <c r="H554" s="69">
        <v>26.0</v>
      </c>
      <c r="I554" s="20" t="str">
        <f t="shared" si="1"/>
        <v/>
      </c>
      <c r="K554" s="49"/>
      <c r="L554" s="49"/>
      <c r="M554" s="74"/>
      <c r="N554" s="49"/>
      <c r="P554" s="22">
        <v>4205.0</v>
      </c>
      <c r="Q554" s="75" t="s">
        <v>532</v>
      </c>
      <c r="R554" s="22">
        <v>7.0</v>
      </c>
    </row>
    <row r="555">
      <c r="A555" s="70" t="s">
        <v>4447</v>
      </c>
      <c r="B555" s="68">
        <v>252.0</v>
      </c>
      <c r="C555" s="69">
        <v>1.0</v>
      </c>
      <c r="D555" s="69">
        <v>2.0</v>
      </c>
      <c r="E555" s="70" t="s">
        <v>1934</v>
      </c>
      <c r="F555" s="69">
        <v>665.0</v>
      </c>
      <c r="G555" s="69">
        <v>56.0</v>
      </c>
      <c r="H555" s="69">
        <v>24.0</v>
      </c>
      <c r="I555" s="99">
        <f t="shared" si="1"/>
        <v>253</v>
      </c>
      <c r="K555" s="49"/>
      <c r="L555" s="49"/>
      <c r="M555" s="74"/>
      <c r="N555" s="49"/>
      <c r="P555" s="22">
        <v>4207.0</v>
      </c>
      <c r="Q555" s="75" t="s">
        <v>533</v>
      </c>
      <c r="R555" s="22">
        <v>7.0</v>
      </c>
    </row>
    <row r="556">
      <c r="A556" s="70" t="s">
        <v>4447</v>
      </c>
      <c r="B556" s="68">
        <v>253.0</v>
      </c>
      <c r="C556" s="69">
        <v>1.0</v>
      </c>
      <c r="D556" s="69">
        <v>1.0</v>
      </c>
      <c r="E556" s="70" t="s">
        <v>4897</v>
      </c>
      <c r="F556" s="69">
        <v>385.0</v>
      </c>
      <c r="G556" s="69">
        <v>36.0</v>
      </c>
      <c r="H556" s="69">
        <v>12.0</v>
      </c>
      <c r="I556" s="20" t="str">
        <f t="shared" si="1"/>
        <v/>
      </c>
      <c r="K556" s="49"/>
      <c r="L556" s="49"/>
      <c r="M556" s="74"/>
      <c r="N556" s="49"/>
      <c r="P556" s="22">
        <v>4208.0</v>
      </c>
      <c r="Q556" s="75" t="s">
        <v>1939</v>
      </c>
      <c r="R556" s="22">
        <v>7.0</v>
      </c>
    </row>
    <row r="557">
      <c r="A557" s="70" t="s">
        <v>4447</v>
      </c>
      <c r="B557" s="68">
        <v>253.0</v>
      </c>
      <c r="C557" s="69">
        <v>1.0</v>
      </c>
      <c r="D557" s="69">
        <v>2.0</v>
      </c>
      <c r="E557" s="70" t="s">
        <v>4898</v>
      </c>
      <c r="F557" s="69">
        <v>338.0</v>
      </c>
      <c r="G557" s="69">
        <v>36.0</v>
      </c>
      <c r="H557" s="69">
        <v>5.0</v>
      </c>
      <c r="I557" s="99">
        <f t="shared" si="1"/>
        <v>255</v>
      </c>
      <c r="K557" s="49"/>
      <c r="L557" s="49"/>
      <c r="M557" s="74"/>
      <c r="N557" s="49"/>
      <c r="P557" s="22">
        <v>4209.0</v>
      </c>
      <c r="Q557" s="75" t="s">
        <v>535</v>
      </c>
      <c r="R557" s="22">
        <v>7.0</v>
      </c>
    </row>
    <row r="558">
      <c r="A558" s="70" t="s">
        <v>4447</v>
      </c>
      <c r="B558" s="68">
        <v>255.0</v>
      </c>
      <c r="C558" s="69">
        <v>1.0</v>
      </c>
      <c r="D558" s="69">
        <v>10.0</v>
      </c>
      <c r="E558" s="70" t="s">
        <v>4899</v>
      </c>
      <c r="F558" s="69">
        <v>563.0</v>
      </c>
      <c r="G558" s="69">
        <v>51.0</v>
      </c>
      <c r="H558" s="69">
        <v>19.0</v>
      </c>
      <c r="I558" s="20" t="str">
        <f t="shared" si="1"/>
        <v/>
      </c>
      <c r="K558" s="49"/>
      <c r="L558" s="49"/>
      <c r="M558" s="74"/>
      <c r="N558" s="49"/>
      <c r="P558" s="22">
        <v>4210.0</v>
      </c>
      <c r="Q558" s="75" t="s">
        <v>536</v>
      </c>
      <c r="R558" s="22">
        <v>7.0</v>
      </c>
    </row>
    <row r="559">
      <c r="A559" s="70" t="s">
        <v>4447</v>
      </c>
      <c r="B559" s="68">
        <v>255.0</v>
      </c>
      <c r="C559" s="69">
        <v>1.0</v>
      </c>
      <c r="D559" s="69">
        <v>15.0</v>
      </c>
      <c r="E559" s="70" t="s">
        <v>4900</v>
      </c>
      <c r="F559" s="69">
        <v>475.0</v>
      </c>
      <c r="G559" s="69">
        <v>41.0</v>
      </c>
      <c r="H559" s="69">
        <v>21.0</v>
      </c>
      <c r="I559" s="20" t="str">
        <f t="shared" si="1"/>
        <v/>
      </c>
      <c r="K559" s="49"/>
      <c r="L559" s="49"/>
      <c r="M559" s="74"/>
      <c r="N559" s="49"/>
      <c r="P559" s="22">
        <v>4211.0</v>
      </c>
      <c r="Q559" s="75" t="s">
        <v>1943</v>
      </c>
      <c r="R559" s="22">
        <v>7.0</v>
      </c>
    </row>
    <row r="560">
      <c r="A560" s="70" t="s">
        <v>4447</v>
      </c>
      <c r="B560" s="68">
        <v>255.0</v>
      </c>
      <c r="C560" s="69">
        <v>1.0</v>
      </c>
      <c r="D560" s="69">
        <v>20.0</v>
      </c>
      <c r="E560" s="70" t="s">
        <v>4901</v>
      </c>
      <c r="F560" s="69">
        <v>401.0</v>
      </c>
      <c r="G560" s="69">
        <v>33.0</v>
      </c>
      <c r="H560" s="69">
        <v>16.0</v>
      </c>
      <c r="I560" s="99">
        <f t="shared" si="1"/>
        <v>256</v>
      </c>
      <c r="K560" s="49"/>
      <c r="L560" s="49"/>
      <c r="M560" s="74"/>
      <c r="N560" s="49"/>
      <c r="P560" s="22">
        <v>4212.0</v>
      </c>
      <c r="Q560" s="75" t="s">
        <v>1945</v>
      </c>
      <c r="R560" s="22">
        <v>7.0</v>
      </c>
    </row>
    <row r="561">
      <c r="A561" s="70" t="s">
        <v>4447</v>
      </c>
      <c r="B561" s="68">
        <v>256.0</v>
      </c>
      <c r="C561" s="69">
        <v>1.0</v>
      </c>
      <c r="D561" s="69">
        <v>108.0</v>
      </c>
      <c r="E561" s="70" t="s">
        <v>1942</v>
      </c>
      <c r="F561" s="69">
        <v>1156.0</v>
      </c>
      <c r="G561" s="69">
        <v>219.0</v>
      </c>
      <c r="H561" s="69">
        <v>48.0</v>
      </c>
      <c r="I561" s="20" t="str">
        <f t="shared" si="1"/>
        <v/>
      </c>
      <c r="K561" s="49"/>
      <c r="L561" s="49"/>
      <c r="M561" s="74"/>
      <c r="N561" s="49"/>
      <c r="P561" s="22">
        <v>4213.0</v>
      </c>
      <c r="Q561" s="75" t="s">
        <v>537</v>
      </c>
      <c r="R561" s="22">
        <v>7.0</v>
      </c>
    </row>
    <row r="562">
      <c r="A562" s="70" t="s">
        <v>4447</v>
      </c>
      <c r="B562" s="68">
        <v>256.0</v>
      </c>
      <c r="C562" s="69">
        <v>1.0</v>
      </c>
      <c r="D562" s="69">
        <v>109.0</v>
      </c>
      <c r="E562" s="70" t="s">
        <v>4902</v>
      </c>
      <c r="F562" s="69">
        <v>481.0</v>
      </c>
      <c r="G562" s="69">
        <v>132.0</v>
      </c>
      <c r="H562" s="69">
        <v>35.0</v>
      </c>
      <c r="I562" s="20" t="str">
        <f t="shared" si="1"/>
        <v/>
      </c>
      <c r="K562" s="49"/>
      <c r="L562" s="49"/>
      <c r="M562" s="74"/>
      <c r="N562" s="49"/>
      <c r="P562" s="22">
        <v>4214.0</v>
      </c>
      <c r="Q562" s="75" t="s">
        <v>1947</v>
      </c>
      <c r="R562" s="22">
        <v>7.0</v>
      </c>
    </row>
    <row r="563">
      <c r="A563" s="70" t="s">
        <v>4447</v>
      </c>
      <c r="B563" s="68">
        <v>256.0</v>
      </c>
      <c r="C563" s="69">
        <v>1.0</v>
      </c>
      <c r="D563" s="69">
        <v>537.0</v>
      </c>
      <c r="E563" s="70" t="s">
        <v>4903</v>
      </c>
      <c r="F563" s="69">
        <v>369.0</v>
      </c>
      <c r="G563" s="69">
        <v>54.0</v>
      </c>
      <c r="H563" s="69">
        <v>18.0</v>
      </c>
      <c r="I563" s="20" t="str">
        <f t="shared" si="1"/>
        <v/>
      </c>
      <c r="K563" s="49"/>
      <c r="L563" s="49"/>
      <c r="M563" s="74"/>
      <c r="N563" s="49"/>
      <c r="P563" s="22">
        <v>4215.0</v>
      </c>
      <c r="Q563" s="75" t="s">
        <v>538</v>
      </c>
      <c r="R563" s="22">
        <v>7.0</v>
      </c>
    </row>
    <row r="564">
      <c r="A564" s="70" t="s">
        <v>4447</v>
      </c>
      <c r="B564" s="68">
        <v>256.0</v>
      </c>
      <c r="C564" s="69">
        <v>1.0</v>
      </c>
      <c r="D564" s="69">
        <v>540.0</v>
      </c>
      <c r="E564" s="70" t="s">
        <v>1039</v>
      </c>
      <c r="F564" s="69">
        <v>172.0</v>
      </c>
      <c r="G564" s="69">
        <v>45.0</v>
      </c>
      <c r="H564" s="69">
        <v>14.0</v>
      </c>
      <c r="I564" s="20" t="str">
        <f t="shared" si="1"/>
        <v/>
      </c>
      <c r="K564" s="49"/>
      <c r="L564" s="49"/>
      <c r="M564" s="74"/>
      <c r="N564" s="49"/>
      <c r="P564" s="22">
        <v>4216.0</v>
      </c>
      <c r="Q564" s="75" t="s">
        <v>1950</v>
      </c>
      <c r="R564" s="22">
        <v>7.0</v>
      </c>
    </row>
    <row r="565">
      <c r="A565" s="70" t="s">
        <v>4447</v>
      </c>
      <c r="B565" s="68">
        <v>256.0</v>
      </c>
      <c r="C565" s="69">
        <v>1.0</v>
      </c>
      <c r="D565" s="69">
        <v>541.0</v>
      </c>
      <c r="E565" s="70" t="s">
        <v>4904</v>
      </c>
      <c r="F565" s="69">
        <v>282.0</v>
      </c>
      <c r="G565" s="69">
        <v>65.0</v>
      </c>
      <c r="H565" s="69">
        <v>26.0</v>
      </c>
      <c r="I565" s="20" t="str">
        <f t="shared" si="1"/>
        <v/>
      </c>
      <c r="K565" s="49"/>
      <c r="L565" s="49"/>
      <c r="M565" s="74"/>
      <c r="N565" s="49"/>
      <c r="P565" s="22">
        <v>4217.0</v>
      </c>
      <c r="Q565" s="75" t="s">
        <v>539</v>
      </c>
      <c r="R565" s="22">
        <v>7.0</v>
      </c>
    </row>
    <row r="566">
      <c r="A566" s="70" t="s">
        <v>4447</v>
      </c>
      <c r="B566" s="68">
        <v>256.0</v>
      </c>
      <c r="C566" s="69">
        <v>1.0</v>
      </c>
      <c r="D566" s="69">
        <v>542.0</v>
      </c>
      <c r="E566" s="70" t="s">
        <v>4905</v>
      </c>
      <c r="F566" s="69">
        <v>66.0</v>
      </c>
      <c r="G566" s="69">
        <v>22.0</v>
      </c>
      <c r="H566" s="69">
        <v>7.0</v>
      </c>
      <c r="I566" s="99">
        <f t="shared" si="1"/>
        <v>261</v>
      </c>
      <c r="K566" s="49"/>
      <c r="L566" s="49"/>
      <c r="M566" s="74"/>
      <c r="N566" s="49"/>
      <c r="P566" s="22">
        <v>4218.0</v>
      </c>
      <c r="Q566" s="75" t="s">
        <v>540</v>
      </c>
      <c r="R566" s="22">
        <v>7.0</v>
      </c>
    </row>
    <row r="567">
      <c r="A567" s="70" t="s">
        <v>4447</v>
      </c>
      <c r="B567" s="68">
        <v>261.0</v>
      </c>
      <c r="C567" s="69">
        <v>1.0</v>
      </c>
      <c r="D567" s="69">
        <v>10.0</v>
      </c>
      <c r="E567" s="70" t="s">
        <v>4906</v>
      </c>
      <c r="F567" s="69">
        <v>185.0</v>
      </c>
      <c r="G567" s="69">
        <v>38.0</v>
      </c>
      <c r="H567" s="69">
        <v>30.0</v>
      </c>
      <c r="I567" s="20" t="str">
        <f t="shared" si="1"/>
        <v/>
      </c>
      <c r="K567" s="49"/>
      <c r="L567" s="49"/>
      <c r="M567" s="74"/>
      <c r="N567" s="49"/>
      <c r="P567" s="22">
        <v>4219.0</v>
      </c>
      <c r="Q567" s="75" t="s">
        <v>541</v>
      </c>
      <c r="R567" s="22">
        <v>7.0</v>
      </c>
    </row>
    <row r="568">
      <c r="A568" s="70" t="s">
        <v>4447</v>
      </c>
      <c r="B568" s="68">
        <v>261.0</v>
      </c>
      <c r="C568" s="69">
        <v>1.0</v>
      </c>
      <c r="D568" s="69">
        <v>20.0</v>
      </c>
      <c r="E568" s="70" t="s">
        <v>4907</v>
      </c>
      <c r="F568" s="69">
        <v>139.0</v>
      </c>
      <c r="G568" s="69">
        <v>27.0</v>
      </c>
      <c r="H568" s="69">
        <v>16.0</v>
      </c>
      <c r="I568" s="99">
        <f t="shared" si="1"/>
        <v>264</v>
      </c>
      <c r="K568" s="49"/>
      <c r="L568" s="49"/>
      <c r="M568" s="74"/>
      <c r="N568" s="49"/>
      <c r="P568" s="22">
        <v>4220.0</v>
      </c>
      <c r="Q568" s="75" t="s">
        <v>542</v>
      </c>
      <c r="R568" s="22">
        <v>7.0</v>
      </c>
    </row>
    <row r="569">
      <c r="A569" s="70" t="s">
        <v>4447</v>
      </c>
      <c r="B569" s="68">
        <v>264.0</v>
      </c>
      <c r="C569" s="69">
        <v>1.0</v>
      </c>
      <c r="D569" s="69">
        <v>1.0</v>
      </c>
      <c r="E569" s="70" t="s">
        <v>4908</v>
      </c>
      <c r="F569" s="69">
        <v>53.0</v>
      </c>
      <c r="G569" s="69">
        <v>19.0</v>
      </c>
      <c r="H569" s="69">
        <v>5.0</v>
      </c>
      <c r="I569" s="20" t="str">
        <f t="shared" si="1"/>
        <v/>
      </c>
      <c r="K569" s="49"/>
      <c r="L569" s="49"/>
      <c r="M569" s="74"/>
      <c r="N569" s="49"/>
      <c r="P569" s="22">
        <v>4221.0</v>
      </c>
      <c r="Q569" s="22" t="s">
        <v>543</v>
      </c>
      <c r="R569" s="22">
        <v>7.0</v>
      </c>
    </row>
    <row r="570">
      <c r="A570" s="70" t="s">
        <v>4447</v>
      </c>
      <c r="B570" s="68">
        <v>264.0</v>
      </c>
      <c r="C570" s="69">
        <v>1.0</v>
      </c>
      <c r="D570" s="69">
        <v>2.0</v>
      </c>
      <c r="E570" s="70" t="s">
        <v>4909</v>
      </c>
      <c r="F570" s="69">
        <v>40.0</v>
      </c>
      <c r="G570" s="69">
        <v>7.0</v>
      </c>
      <c r="H570" s="69">
        <v>6.0</v>
      </c>
      <c r="I570" s="99">
        <f t="shared" si="1"/>
        <v>270</v>
      </c>
      <c r="K570" s="49"/>
      <c r="L570" s="49"/>
      <c r="M570" s="74"/>
      <c r="N570" s="49"/>
      <c r="P570" s="22">
        <v>4223.0</v>
      </c>
      <c r="Q570" s="75" t="s">
        <v>544</v>
      </c>
      <c r="R570" s="22">
        <v>7.0</v>
      </c>
    </row>
    <row r="571">
      <c r="A571" s="70" t="s">
        <v>4447</v>
      </c>
      <c r="B571" s="68">
        <v>270.0</v>
      </c>
      <c r="C571" s="69">
        <v>1.0</v>
      </c>
      <c r="D571" s="69">
        <v>93.0</v>
      </c>
      <c r="E571" s="70" t="s">
        <v>4811</v>
      </c>
      <c r="F571" s="69">
        <v>43.0</v>
      </c>
      <c r="G571" s="69">
        <v>6.0</v>
      </c>
      <c r="H571" s="69">
        <v>0.0</v>
      </c>
      <c r="I571" s="20" t="str">
        <f t="shared" si="1"/>
        <v/>
      </c>
      <c r="K571" s="49"/>
      <c r="L571" s="49"/>
      <c r="M571" s="74"/>
      <c r="N571" s="49"/>
      <c r="P571" s="22">
        <v>4224.0</v>
      </c>
      <c r="Q571" s="75" t="s">
        <v>545</v>
      </c>
      <c r="R571" s="22">
        <v>7.0</v>
      </c>
    </row>
    <row r="572">
      <c r="A572" s="70" t="s">
        <v>4447</v>
      </c>
      <c r="B572" s="68">
        <v>270.0</v>
      </c>
      <c r="C572" s="69">
        <v>1.0</v>
      </c>
      <c r="D572" s="69">
        <v>282.0</v>
      </c>
      <c r="E572" s="70" t="s">
        <v>4910</v>
      </c>
      <c r="F572" s="69">
        <v>1611.0</v>
      </c>
      <c r="G572" s="69">
        <v>350.0</v>
      </c>
      <c r="H572" s="69">
        <v>104.0</v>
      </c>
      <c r="I572" s="20" t="str">
        <f t="shared" si="1"/>
        <v/>
      </c>
      <c r="K572" s="49"/>
      <c r="L572" s="49"/>
      <c r="M572" s="74"/>
      <c r="N572" s="49"/>
      <c r="P572" s="22">
        <v>4225.0</v>
      </c>
      <c r="Q572" s="75" t="s">
        <v>546</v>
      </c>
      <c r="R572" s="22">
        <v>7.0</v>
      </c>
    </row>
    <row r="573">
      <c r="A573" s="70" t="s">
        <v>4447</v>
      </c>
      <c r="B573" s="68">
        <v>270.0</v>
      </c>
      <c r="C573" s="69">
        <v>1.0</v>
      </c>
      <c r="D573" s="69">
        <v>378.0</v>
      </c>
      <c r="E573" s="70" t="s">
        <v>4911</v>
      </c>
      <c r="F573" s="69">
        <v>975.0</v>
      </c>
      <c r="G573" s="69">
        <v>226.0</v>
      </c>
      <c r="H573" s="69">
        <v>64.0</v>
      </c>
      <c r="I573" s="20" t="str">
        <f t="shared" si="1"/>
        <v/>
      </c>
      <c r="K573" s="49"/>
      <c r="L573" s="49"/>
      <c r="M573" s="74"/>
      <c r="N573" s="49"/>
      <c r="P573" s="22">
        <v>4226.0</v>
      </c>
      <c r="Q573" s="75" t="s">
        <v>547</v>
      </c>
      <c r="R573" s="22">
        <v>7.0</v>
      </c>
    </row>
    <row r="574">
      <c r="A574" s="70" t="s">
        <v>4447</v>
      </c>
      <c r="B574" s="68">
        <v>270.0</v>
      </c>
      <c r="C574" s="69">
        <v>1.0</v>
      </c>
      <c r="D574" s="69">
        <v>380.0</v>
      </c>
      <c r="E574" s="70" t="s">
        <v>4912</v>
      </c>
      <c r="F574" s="69">
        <v>599.0</v>
      </c>
      <c r="G574" s="69">
        <v>171.0</v>
      </c>
      <c r="H574" s="69">
        <v>34.0</v>
      </c>
      <c r="I574" s="20" t="str">
        <f t="shared" si="1"/>
        <v/>
      </c>
      <c r="K574" s="49"/>
      <c r="L574" s="49"/>
      <c r="M574" s="74"/>
      <c r="N574" s="49"/>
      <c r="P574" s="22">
        <v>4227.0</v>
      </c>
      <c r="Q574" s="75" t="s">
        <v>548</v>
      </c>
      <c r="R574" s="22">
        <v>7.0</v>
      </c>
    </row>
    <row r="575">
      <c r="A575" s="70" t="s">
        <v>4447</v>
      </c>
      <c r="B575" s="68">
        <v>270.0</v>
      </c>
      <c r="C575" s="69">
        <v>1.0</v>
      </c>
      <c r="D575" s="69">
        <v>561.0</v>
      </c>
      <c r="E575" s="70" t="s">
        <v>4913</v>
      </c>
      <c r="F575" s="69">
        <v>483.0</v>
      </c>
      <c r="G575" s="69">
        <v>210.0</v>
      </c>
      <c r="H575" s="69">
        <v>33.0</v>
      </c>
      <c r="I575" s="20" t="str">
        <f t="shared" si="1"/>
        <v/>
      </c>
      <c r="K575" s="49"/>
      <c r="L575" s="49"/>
      <c r="M575" s="74"/>
      <c r="N575" s="49"/>
      <c r="P575" s="22">
        <v>4228.0</v>
      </c>
      <c r="Q575" s="75" t="s">
        <v>549</v>
      </c>
      <c r="R575" s="22">
        <v>7.0</v>
      </c>
    </row>
    <row r="576">
      <c r="A576" s="70" t="s">
        <v>4447</v>
      </c>
      <c r="B576" s="68">
        <v>270.0</v>
      </c>
      <c r="C576" s="69">
        <v>1.0</v>
      </c>
      <c r="D576" s="69">
        <v>563.0</v>
      </c>
      <c r="E576" s="70" t="s">
        <v>4914</v>
      </c>
      <c r="F576" s="69">
        <v>454.0</v>
      </c>
      <c r="G576" s="69">
        <v>80.0</v>
      </c>
      <c r="H576" s="69">
        <v>13.0</v>
      </c>
      <c r="I576" s="20" t="str">
        <f t="shared" si="1"/>
        <v/>
      </c>
      <c r="K576" s="49"/>
      <c r="L576" s="49"/>
      <c r="M576" s="74"/>
      <c r="N576" s="49"/>
      <c r="P576" s="22">
        <v>4229.0</v>
      </c>
      <c r="Q576" s="75" t="s">
        <v>550</v>
      </c>
      <c r="R576" s="22">
        <v>7.0</v>
      </c>
    </row>
    <row r="577">
      <c r="A577" s="70" t="s">
        <v>4447</v>
      </c>
      <c r="B577" s="68">
        <v>270.0</v>
      </c>
      <c r="C577" s="69">
        <v>1.0</v>
      </c>
      <c r="D577" s="69">
        <v>564.0</v>
      </c>
      <c r="E577" s="70" t="s">
        <v>4915</v>
      </c>
      <c r="F577" s="69">
        <v>93.0</v>
      </c>
      <c r="G577" s="69">
        <v>20.0</v>
      </c>
      <c r="H577" s="69">
        <v>1.0</v>
      </c>
      <c r="I577" s="20" t="str">
        <f t="shared" si="1"/>
        <v/>
      </c>
      <c r="K577" s="49"/>
      <c r="L577" s="49"/>
      <c r="M577" s="74"/>
      <c r="N577" s="49"/>
      <c r="P577" s="22">
        <v>4230.0</v>
      </c>
      <c r="Q577" s="75" t="s">
        <v>551</v>
      </c>
      <c r="R577" s="22">
        <v>7.0</v>
      </c>
    </row>
    <row r="578">
      <c r="A578" s="70" t="s">
        <v>4447</v>
      </c>
      <c r="B578" s="68">
        <v>270.0</v>
      </c>
      <c r="C578" s="69">
        <v>1.0</v>
      </c>
      <c r="D578" s="69">
        <v>566.0</v>
      </c>
      <c r="E578" s="70" t="s">
        <v>4554</v>
      </c>
      <c r="F578" s="69">
        <v>400.0</v>
      </c>
      <c r="G578" s="69">
        <v>215.0</v>
      </c>
      <c r="H578" s="69">
        <v>21.0</v>
      </c>
      <c r="I578" s="20" t="str">
        <f t="shared" si="1"/>
        <v/>
      </c>
      <c r="K578" s="49"/>
      <c r="L578" s="49"/>
      <c r="M578" s="74"/>
      <c r="N578" s="49"/>
      <c r="P578" s="22">
        <v>4231.0</v>
      </c>
      <c r="Q578" s="75" t="s">
        <v>552</v>
      </c>
      <c r="R578" s="22">
        <v>7.0</v>
      </c>
    </row>
    <row r="579">
      <c r="A579" s="70" t="s">
        <v>4447</v>
      </c>
      <c r="B579" s="68">
        <v>270.0</v>
      </c>
      <c r="C579" s="69">
        <v>1.0</v>
      </c>
      <c r="D579" s="69">
        <v>567.0</v>
      </c>
      <c r="E579" s="70" t="s">
        <v>4916</v>
      </c>
      <c r="F579" s="69">
        <v>549.0</v>
      </c>
      <c r="G579" s="69">
        <v>169.0</v>
      </c>
      <c r="H579" s="69">
        <v>33.0</v>
      </c>
      <c r="I579" s="20" t="str">
        <f t="shared" si="1"/>
        <v/>
      </c>
      <c r="K579" s="49"/>
      <c r="L579" s="49"/>
      <c r="M579" s="74"/>
      <c r="N579" s="49"/>
      <c r="P579" s="22">
        <v>4232.0</v>
      </c>
      <c r="Q579" s="22" t="s">
        <v>1964</v>
      </c>
      <c r="R579" s="22">
        <v>7.0</v>
      </c>
    </row>
    <row r="580">
      <c r="A580" s="70" t="s">
        <v>4447</v>
      </c>
      <c r="B580" s="68">
        <v>270.0</v>
      </c>
      <c r="C580" s="69">
        <v>1.0</v>
      </c>
      <c r="D580" s="69">
        <v>568.0</v>
      </c>
      <c r="E580" s="70" t="s">
        <v>1962</v>
      </c>
      <c r="F580" s="69">
        <v>336.0</v>
      </c>
      <c r="G580" s="69">
        <v>16.0</v>
      </c>
      <c r="H580" s="69">
        <v>5.0</v>
      </c>
      <c r="I580" s="20" t="str">
        <f t="shared" si="1"/>
        <v/>
      </c>
      <c r="K580" s="49"/>
      <c r="L580" s="49"/>
      <c r="M580" s="74"/>
      <c r="N580" s="49"/>
      <c r="P580" s="22">
        <v>4233.0</v>
      </c>
      <c r="Q580" s="75" t="s">
        <v>553</v>
      </c>
      <c r="R580" s="22">
        <v>7.0</v>
      </c>
    </row>
    <row r="581">
      <c r="A581" s="70" t="s">
        <v>4447</v>
      </c>
      <c r="B581" s="68">
        <v>270.0</v>
      </c>
      <c r="C581" s="69">
        <v>1.0</v>
      </c>
      <c r="D581" s="69">
        <v>569.0</v>
      </c>
      <c r="E581" s="70" t="s">
        <v>4917</v>
      </c>
      <c r="F581" s="69">
        <v>463.0</v>
      </c>
      <c r="G581" s="69">
        <v>188.0</v>
      </c>
      <c r="H581" s="69">
        <v>39.0</v>
      </c>
      <c r="I581" s="20" t="str">
        <f t="shared" si="1"/>
        <v/>
      </c>
      <c r="K581" s="49"/>
      <c r="L581" s="49"/>
      <c r="M581" s="74"/>
      <c r="N581" s="49"/>
      <c r="P581" s="22">
        <v>4234.0</v>
      </c>
      <c r="Q581" s="75" t="s">
        <v>1967</v>
      </c>
      <c r="R581" s="22">
        <v>7.0</v>
      </c>
    </row>
    <row r="582">
      <c r="A582" s="70" t="s">
        <v>4447</v>
      </c>
      <c r="B582" s="68">
        <v>270.0</v>
      </c>
      <c r="C582" s="69">
        <v>1.0</v>
      </c>
      <c r="D582" s="69">
        <v>570.0</v>
      </c>
      <c r="E582" s="70" t="s">
        <v>4918</v>
      </c>
      <c r="F582" s="69">
        <v>837.0</v>
      </c>
      <c r="G582" s="69">
        <v>101.0</v>
      </c>
      <c r="H582" s="69">
        <v>19.0</v>
      </c>
      <c r="I582" s="20" t="str">
        <f t="shared" si="1"/>
        <v/>
      </c>
      <c r="K582" s="49"/>
      <c r="L582" s="49"/>
      <c r="M582" s="74"/>
      <c r="N582" s="49"/>
      <c r="P582" s="22">
        <v>4235.0</v>
      </c>
      <c r="Q582" s="75" t="s">
        <v>1969</v>
      </c>
      <c r="R582" s="22">
        <v>7.0</v>
      </c>
    </row>
    <row r="583">
      <c r="A583" s="70" t="s">
        <v>4447</v>
      </c>
      <c r="B583" s="68">
        <v>270.0</v>
      </c>
      <c r="C583" s="69">
        <v>1.0</v>
      </c>
      <c r="D583" s="69">
        <v>611.0</v>
      </c>
      <c r="E583" s="70" t="s">
        <v>1966</v>
      </c>
      <c r="F583" s="69">
        <v>2.0</v>
      </c>
      <c r="G583" s="69">
        <v>0.0</v>
      </c>
      <c r="H583" s="69">
        <v>0.0</v>
      </c>
      <c r="I583" s="99">
        <f t="shared" si="1"/>
        <v>271</v>
      </c>
      <c r="K583" s="49"/>
      <c r="L583" s="49"/>
      <c r="M583" s="74"/>
      <c r="N583" s="49"/>
      <c r="P583" s="22">
        <v>4237.0</v>
      </c>
      <c r="Q583" s="75" t="s">
        <v>1971</v>
      </c>
      <c r="R583" s="22">
        <v>7.0</v>
      </c>
    </row>
    <row r="584">
      <c r="A584" s="70" t="s">
        <v>4447</v>
      </c>
      <c r="B584" s="68">
        <v>271.0</v>
      </c>
      <c r="C584" s="69">
        <v>1.0</v>
      </c>
      <c r="D584" s="69">
        <v>7.0</v>
      </c>
      <c r="E584" s="70" t="s">
        <v>4919</v>
      </c>
      <c r="F584" s="69">
        <v>1597.0</v>
      </c>
      <c r="G584" s="69">
        <v>688.0</v>
      </c>
      <c r="H584" s="69">
        <v>175.0</v>
      </c>
      <c r="I584" s="20" t="str">
        <f t="shared" si="1"/>
        <v/>
      </c>
      <c r="K584" s="49"/>
      <c r="L584" s="49"/>
      <c r="M584" s="74"/>
      <c r="N584" s="49"/>
      <c r="P584" s="22">
        <v>4238.0</v>
      </c>
      <c r="Q584" s="75" t="s">
        <v>555</v>
      </c>
      <c r="R584" s="22">
        <v>7.0</v>
      </c>
    </row>
    <row r="585">
      <c r="A585" s="70" t="s">
        <v>4447</v>
      </c>
      <c r="B585" s="68">
        <v>271.0</v>
      </c>
      <c r="C585" s="69">
        <v>1.0</v>
      </c>
      <c r="D585" s="69">
        <v>9.0</v>
      </c>
      <c r="E585" s="70" t="s">
        <v>4920</v>
      </c>
      <c r="F585" s="69">
        <v>1654.0</v>
      </c>
      <c r="G585" s="69">
        <v>255.0</v>
      </c>
      <c r="H585" s="69">
        <v>65.0</v>
      </c>
      <c r="I585" s="20" t="str">
        <f t="shared" si="1"/>
        <v/>
      </c>
      <c r="K585" s="49"/>
      <c r="L585" s="49"/>
      <c r="M585" s="74"/>
      <c r="N585" s="49"/>
      <c r="P585" s="22">
        <v>4239.0</v>
      </c>
      <c r="Q585" s="75" t="s">
        <v>1974</v>
      </c>
      <c r="R585" s="22">
        <v>7.0</v>
      </c>
    </row>
    <row r="586">
      <c r="A586" s="70" t="s">
        <v>4447</v>
      </c>
      <c r="B586" s="68">
        <v>271.0</v>
      </c>
      <c r="C586" s="69">
        <v>1.0</v>
      </c>
      <c r="D586" s="69">
        <v>13.0</v>
      </c>
      <c r="E586" s="70" t="s">
        <v>4921</v>
      </c>
      <c r="F586" s="69">
        <v>670.0</v>
      </c>
      <c r="G586" s="69">
        <v>207.0</v>
      </c>
      <c r="H586" s="69">
        <v>57.0</v>
      </c>
      <c r="I586" s="20" t="str">
        <f t="shared" si="1"/>
        <v/>
      </c>
      <c r="K586" s="49"/>
      <c r="L586" s="49"/>
      <c r="M586" s="74"/>
      <c r="N586" s="49"/>
      <c r="P586" s="22">
        <v>4240.0</v>
      </c>
      <c r="Q586" s="22" t="s">
        <v>557</v>
      </c>
      <c r="R586" s="22">
        <v>7.0</v>
      </c>
    </row>
    <row r="587">
      <c r="A587" s="70" t="s">
        <v>4447</v>
      </c>
      <c r="B587" s="68">
        <v>271.0</v>
      </c>
      <c r="C587" s="69">
        <v>1.0</v>
      </c>
      <c r="D587" s="69">
        <v>345.0</v>
      </c>
      <c r="E587" s="70" t="s">
        <v>4922</v>
      </c>
      <c r="F587" s="69">
        <v>902.0</v>
      </c>
      <c r="G587" s="69">
        <v>444.0</v>
      </c>
      <c r="H587" s="69">
        <v>126.0</v>
      </c>
      <c r="I587" s="20" t="str">
        <f t="shared" si="1"/>
        <v/>
      </c>
      <c r="K587" s="49"/>
      <c r="L587" s="49"/>
      <c r="M587" s="74"/>
      <c r="N587" s="49"/>
      <c r="P587" s="22">
        <v>4243.0</v>
      </c>
      <c r="Q587" s="22" t="s">
        <v>558</v>
      </c>
      <c r="R587" s="22">
        <v>7.0</v>
      </c>
    </row>
    <row r="588">
      <c r="A588" s="70" t="s">
        <v>4447</v>
      </c>
      <c r="B588" s="68">
        <v>271.0</v>
      </c>
      <c r="C588" s="69">
        <v>1.0</v>
      </c>
      <c r="D588" s="69">
        <v>346.0</v>
      </c>
      <c r="E588" s="70" t="s">
        <v>4489</v>
      </c>
      <c r="F588" s="69">
        <v>705.0</v>
      </c>
      <c r="G588" s="69">
        <v>116.0</v>
      </c>
      <c r="H588" s="69">
        <v>33.0</v>
      </c>
      <c r="I588" s="20" t="str">
        <f t="shared" si="1"/>
        <v/>
      </c>
      <c r="K588" s="49"/>
      <c r="L588" s="49"/>
      <c r="M588" s="74"/>
      <c r="N588" s="49"/>
      <c r="P588" s="22">
        <v>4244.0</v>
      </c>
      <c r="Q588" s="22" t="s">
        <v>1977</v>
      </c>
      <c r="R588" s="22">
        <v>7.0</v>
      </c>
    </row>
    <row r="589">
      <c r="A589" s="70" t="s">
        <v>4447</v>
      </c>
      <c r="B589" s="68">
        <v>271.0</v>
      </c>
      <c r="C589" s="69">
        <v>1.0</v>
      </c>
      <c r="D589" s="69">
        <v>432.0</v>
      </c>
      <c r="E589" s="70" t="s">
        <v>4923</v>
      </c>
      <c r="F589" s="69">
        <v>700.0</v>
      </c>
      <c r="G589" s="69">
        <v>245.0</v>
      </c>
      <c r="H589" s="69">
        <v>65.0</v>
      </c>
      <c r="I589" s="20" t="str">
        <f t="shared" si="1"/>
        <v/>
      </c>
      <c r="K589" s="49"/>
      <c r="L589" s="49"/>
      <c r="M589" s="74"/>
      <c r="N589" s="49"/>
      <c r="P589" s="22">
        <v>4246.0</v>
      </c>
      <c r="Q589" s="22" t="s">
        <v>1979</v>
      </c>
      <c r="R589" s="22">
        <v>7.0</v>
      </c>
    </row>
    <row r="590">
      <c r="A590" s="70" t="s">
        <v>4447</v>
      </c>
      <c r="B590" s="68">
        <v>271.0</v>
      </c>
      <c r="C590" s="69">
        <v>1.0</v>
      </c>
      <c r="D590" s="69">
        <v>443.0</v>
      </c>
      <c r="E590" s="70" t="s">
        <v>4924</v>
      </c>
      <c r="F590" s="69">
        <v>343.0</v>
      </c>
      <c r="G590" s="69">
        <v>64.0</v>
      </c>
      <c r="H590" s="69">
        <v>21.0</v>
      </c>
      <c r="I590" s="20" t="str">
        <f t="shared" si="1"/>
        <v/>
      </c>
      <c r="K590" s="49"/>
      <c r="L590" s="49"/>
      <c r="M590" s="74"/>
      <c r="N590" s="49"/>
      <c r="P590" s="22">
        <v>4248.0</v>
      </c>
      <c r="Q590" s="22" t="s">
        <v>1981</v>
      </c>
      <c r="R590" s="22">
        <v>7.0</v>
      </c>
    </row>
    <row r="591">
      <c r="A591" s="70" t="s">
        <v>4447</v>
      </c>
      <c r="B591" s="68">
        <v>271.0</v>
      </c>
      <c r="C591" s="69">
        <v>1.0</v>
      </c>
      <c r="D591" s="69">
        <v>446.0</v>
      </c>
      <c r="E591" s="70" t="s">
        <v>4925</v>
      </c>
      <c r="F591" s="69">
        <v>289.0</v>
      </c>
      <c r="G591" s="69">
        <v>147.0</v>
      </c>
      <c r="H591" s="69">
        <v>39.0</v>
      </c>
      <c r="I591" s="20" t="str">
        <f t="shared" si="1"/>
        <v/>
      </c>
      <c r="K591" s="49"/>
      <c r="L591" s="49"/>
      <c r="M591" s="74"/>
      <c r="N591" s="49"/>
      <c r="P591" s="22">
        <v>4249.0</v>
      </c>
      <c r="Q591" s="22" t="s">
        <v>1983</v>
      </c>
      <c r="R591" s="22">
        <v>7.0</v>
      </c>
    </row>
    <row r="592">
      <c r="A592" s="70" t="s">
        <v>4447</v>
      </c>
      <c r="B592" s="68">
        <v>271.0</v>
      </c>
      <c r="C592" s="69">
        <v>1.0</v>
      </c>
      <c r="D592" s="69">
        <v>447.0</v>
      </c>
      <c r="E592" s="70" t="s">
        <v>4926</v>
      </c>
      <c r="F592" s="69">
        <v>391.0</v>
      </c>
      <c r="G592" s="69">
        <v>93.0</v>
      </c>
      <c r="H592" s="69">
        <v>29.0</v>
      </c>
      <c r="I592" s="20" t="str">
        <f t="shared" si="1"/>
        <v/>
      </c>
      <c r="K592" s="49"/>
      <c r="L592" s="49"/>
      <c r="M592" s="74"/>
      <c r="N592" s="49"/>
      <c r="P592" s="22">
        <v>4250.0</v>
      </c>
      <c r="Q592" s="22" t="s">
        <v>560</v>
      </c>
      <c r="R592" s="22">
        <v>7.0</v>
      </c>
    </row>
    <row r="593">
      <c r="A593" s="70" t="s">
        <v>4447</v>
      </c>
      <c r="B593" s="68">
        <v>271.0</v>
      </c>
      <c r="C593" s="69">
        <v>1.0</v>
      </c>
      <c r="D593" s="69">
        <v>448.0</v>
      </c>
      <c r="E593" s="70" t="s">
        <v>4927</v>
      </c>
      <c r="F593" s="69">
        <v>408.0</v>
      </c>
      <c r="G593" s="69">
        <v>131.0</v>
      </c>
      <c r="H593" s="69">
        <v>33.0</v>
      </c>
      <c r="I593" s="20" t="str">
        <f t="shared" si="1"/>
        <v/>
      </c>
      <c r="K593" s="49"/>
      <c r="L593" s="49"/>
      <c r="M593" s="74"/>
      <c r="N593" s="49"/>
      <c r="P593" s="75">
        <v>4253.0</v>
      </c>
      <c r="Q593" s="78" t="s">
        <v>561</v>
      </c>
      <c r="R593" s="22">
        <v>7.0</v>
      </c>
    </row>
    <row r="594">
      <c r="A594" s="70" t="s">
        <v>4447</v>
      </c>
      <c r="B594" s="68">
        <v>271.0</v>
      </c>
      <c r="C594" s="69">
        <v>1.0</v>
      </c>
      <c r="D594" s="69">
        <v>450.0</v>
      </c>
      <c r="E594" s="70" t="s">
        <v>4928</v>
      </c>
      <c r="F594" s="69">
        <v>391.0</v>
      </c>
      <c r="G594" s="69">
        <v>125.0</v>
      </c>
      <c r="H594" s="69">
        <v>31.0</v>
      </c>
      <c r="I594" s="20" t="str">
        <f t="shared" si="1"/>
        <v/>
      </c>
      <c r="K594" s="49"/>
      <c r="L594" s="49"/>
      <c r="M594" s="74"/>
      <c r="N594" s="49"/>
      <c r="P594" s="22">
        <v>4254.0</v>
      </c>
      <c r="Q594" s="22" t="s">
        <v>1987</v>
      </c>
      <c r="R594" s="22">
        <v>7.0</v>
      </c>
    </row>
    <row r="595">
      <c r="A595" s="70" t="s">
        <v>4447</v>
      </c>
      <c r="B595" s="68">
        <v>271.0</v>
      </c>
      <c r="C595" s="69">
        <v>1.0</v>
      </c>
      <c r="D595" s="69">
        <v>454.0</v>
      </c>
      <c r="E595" s="70" t="s">
        <v>4929</v>
      </c>
      <c r="F595" s="69">
        <v>416.0</v>
      </c>
      <c r="G595" s="69">
        <v>87.0</v>
      </c>
      <c r="H595" s="69">
        <v>21.0</v>
      </c>
      <c r="I595" s="20" t="str">
        <f t="shared" si="1"/>
        <v/>
      </c>
      <c r="K595" s="49"/>
      <c r="L595" s="49"/>
      <c r="M595" s="74"/>
      <c r="N595" s="49"/>
      <c r="P595" s="75">
        <v>4255.0</v>
      </c>
      <c r="Q595" s="78" t="s">
        <v>1988</v>
      </c>
      <c r="R595" s="22">
        <v>7.0</v>
      </c>
    </row>
    <row r="596">
      <c r="A596" s="70" t="s">
        <v>4447</v>
      </c>
      <c r="B596" s="68">
        <v>271.0</v>
      </c>
      <c r="C596" s="69">
        <v>1.0</v>
      </c>
      <c r="D596" s="69">
        <v>455.0</v>
      </c>
      <c r="E596" s="70" t="s">
        <v>4930</v>
      </c>
      <c r="F596" s="69">
        <v>369.0</v>
      </c>
      <c r="G596" s="69">
        <v>61.0</v>
      </c>
      <c r="H596" s="69">
        <v>10.0</v>
      </c>
      <c r="I596" s="20" t="str">
        <f t="shared" si="1"/>
        <v/>
      </c>
      <c r="K596" s="49"/>
      <c r="L596" s="49"/>
      <c r="M596" s="74"/>
      <c r="N596" s="49"/>
      <c r="P596" s="75">
        <v>4258.0</v>
      </c>
      <c r="Q596" s="48" t="s">
        <v>564</v>
      </c>
      <c r="R596" s="22">
        <v>7.0</v>
      </c>
    </row>
    <row r="597">
      <c r="A597" s="70" t="s">
        <v>4447</v>
      </c>
      <c r="B597" s="68">
        <v>271.0</v>
      </c>
      <c r="C597" s="69">
        <v>1.0</v>
      </c>
      <c r="D597" s="69">
        <v>459.0</v>
      </c>
      <c r="E597" s="70" t="s">
        <v>4587</v>
      </c>
      <c r="F597" s="69">
        <v>470.0</v>
      </c>
      <c r="G597" s="69">
        <v>301.0</v>
      </c>
      <c r="H597" s="69">
        <v>82.0</v>
      </c>
      <c r="I597" s="20" t="str">
        <f t="shared" si="1"/>
        <v/>
      </c>
      <c r="K597" s="49"/>
      <c r="L597" s="49"/>
      <c r="M597" s="74"/>
      <c r="N597" s="49"/>
      <c r="P597" s="75">
        <v>4261.0</v>
      </c>
      <c r="Q597" s="78" t="s">
        <v>565</v>
      </c>
      <c r="R597" s="22">
        <v>7.0</v>
      </c>
    </row>
    <row r="598">
      <c r="A598" s="70" t="s">
        <v>4447</v>
      </c>
      <c r="B598" s="68">
        <v>271.0</v>
      </c>
      <c r="C598" s="69">
        <v>1.0</v>
      </c>
      <c r="D598" s="69">
        <v>461.0</v>
      </c>
      <c r="E598" s="70" t="s">
        <v>4931</v>
      </c>
      <c r="F598" s="69">
        <v>351.0</v>
      </c>
      <c r="G598" s="69">
        <v>124.0</v>
      </c>
      <c r="H598" s="69">
        <v>20.0</v>
      </c>
      <c r="I598" s="20" t="str">
        <f t="shared" si="1"/>
        <v/>
      </c>
      <c r="K598" s="49"/>
      <c r="L598" s="49"/>
      <c r="M598" s="74"/>
      <c r="N598" s="49"/>
      <c r="P598" s="75">
        <v>4263.0</v>
      </c>
      <c r="Q598" s="48" t="s">
        <v>566</v>
      </c>
      <c r="R598" s="22">
        <v>7.0</v>
      </c>
    </row>
    <row r="599">
      <c r="A599" s="70" t="s">
        <v>4447</v>
      </c>
      <c r="B599" s="68">
        <v>271.0</v>
      </c>
      <c r="C599" s="69">
        <v>1.0</v>
      </c>
      <c r="D599" s="69">
        <v>502.0</v>
      </c>
      <c r="E599" s="70" t="s">
        <v>4932</v>
      </c>
      <c r="F599" s="69">
        <v>178.0</v>
      </c>
      <c r="G599" s="69">
        <v>29.0</v>
      </c>
      <c r="H599" s="69">
        <v>1.0</v>
      </c>
      <c r="I599" s="20" t="str">
        <f t="shared" si="1"/>
        <v/>
      </c>
      <c r="K599" s="49"/>
      <c r="L599" s="49"/>
      <c r="M599" s="74"/>
      <c r="N599" s="49"/>
      <c r="P599" s="75">
        <v>4264.0</v>
      </c>
      <c r="Q599" s="78" t="s">
        <v>567</v>
      </c>
      <c r="R599" s="22">
        <v>7.0</v>
      </c>
    </row>
    <row r="600">
      <c r="A600" s="70" t="s">
        <v>4447</v>
      </c>
      <c r="B600" s="68">
        <v>271.0</v>
      </c>
      <c r="C600" s="69">
        <v>1.0</v>
      </c>
      <c r="D600" s="69">
        <v>536.0</v>
      </c>
      <c r="E600" s="70" t="s">
        <v>4933</v>
      </c>
      <c r="F600" s="69">
        <v>30.0</v>
      </c>
      <c r="G600" s="69">
        <v>14.0</v>
      </c>
      <c r="H600" s="69">
        <v>2.0</v>
      </c>
      <c r="I600" s="20" t="str">
        <f t="shared" si="1"/>
        <v/>
      </c>
      <c r="K600" s="49"/>
      <c r="L600" s="49"/>
      <c r="M600" s="74"/>
      <c r="N600" s="49"/>
      <c r="P600" s="75">
        <v>4265.0</v>
      </c>
      <c r="Q600" s="78" t="s">
        <v>1994</v>
      </c>
      <c r="R600" s="22">
        <v>7.0</v>
      </c>
    </row>
    <row r="601">
      <c r="A601" s="70" t="s">
        <v>4447</v>
      </c>
      <c r="B601" s="68">
        <v>271.0</v>
      </c>
      <c r="C601" s="69">
        <v>1.0</v>
      </c>
      <c r="D601" s="69">
        <v>620.0</v>
      </c>
      <c r="E601" s="70" t="s">
        <v>1992</v>
      </c>
      <c r="F601" s="69">
        <v>135.0</v>
      </c>
      <c r="G601" s="69">
        <v>42.0</v>
      </c>
      <c r="H601" s="69">
        <v>7.0</v>
      </c>
      <c r="I601" s="20" t="str">
        <f t="shared" si="1"/>
        <v/>
      </c>
      <c r="K601" s="49"/>
      <c r="L601" s="49"/>
      <c r="M601" s="74"/>
      <c r="N601" s="49"/>
      <c r="P601" s="22">
        <v>4266.0</v>
      </c>
      <c r="Q601" s="49" t="s">
        <v>569</v>
      </c>
      <c r="R601" s="22">
        <v>7.0</v>
      </c>
    </row>
    <row r="602">
      <c r="A602" s="70" t="s">
        <v>4447</v>
      </c>
      <c r="B602" s="68">
        <v>271.0</v>
      </c>
      <c r="C602" s="69">
        <v>1.0</v>
      </c>
      <c r="D602" s="69">
        <v>629.0</v>
      </c>
      <c r="E602" s="70" t="s">
        <v>4934</v>
      </c>
      <c r="F602" s="69">
        <v>122.0</v>
      </c>
      <c r="G602" s="69">
        <v>58.0</v>
      </c>
      <c r="H602" s="69">
        <v>15.0</v>
      </c>
      <c r="I602" s="99">
        <f t="shared" si="1"/>
        <v>272</v>
      </c>
      <c r="K602" s="49"/>
      <c r="L602" s="49"/>
      <c r="M602" s="74"/>
      <c r="N602" s="49"/>
      <c r="P602" s="22">
        <v>4267.0</v>
      </c>
      <c r="Q602" s="48" t="s">
        <v>950</v>
      </c>
      <c r="R602" s="22">
        <v>7.0</v>
      </c>
    </row>
    <row r="603">
      <c r="A603" s="70" t="s">
        <v>4447</v>
      </c>
      <c r="B603" s="68">
        <v>272.0</v>
      </c>
      <c r="C603" s="69">
        <v>1.0</v>
      </c>
      <c r="D603" s="69">
        <v>12.0</v>
      </c>
      <c r="E603" s="70" t="s">
        <v>4935</v>
      </c>
      <c r="F603" s="69">
        <v>1110.0</v>
      </c>
      <c r="G603" s="69">
        <v>164.0</v>
      </c>
      <c r="H603" s="69">
        <v>26.0</v>
      </c>
      <c r="I603" s="20" t="str">
        <f t="shared" si="1"/>
        <v/>
      </c>
      <c r="K603" s="49"/>
      <c r="L603" s="49"/>
      <c r="M603" s="74"/>
      <c r="N603" s="49"/>
      <c r="P603" s="22">
        <v>4268.0</v>
      </c>
      <c r="Q603" s="49" t="s">
        <v>571</v>
      </c>
      <c r="R603" s="22">
        <v>7.0</v>
      </c>
    </row>
    <row r="604">
      <c r="A604" s="70" t="s">
        <v>4447</v>
      </c>
      <c r="B604" s="68">
        <v>272.0</v>
      </c>
      <c r="C604" s="69">
        <v>1.0</v>
      </c>
      <c r="D604" s="69">
        <v>64.0</v>
      </c>
      <c r="E604" s="70" t="s">
        <v>4936</v>
      </c>
      <c r="F604" s="69">
        <v>2828.0</v>
      </c>
      <c r="G604" s="69">
        <v>399.0</v>
      </c>
      <c r="H604" s="69">
        <v>65.0</v>
      </c>
      <c r="I604" s="20" t="str">
        <f t="shared" si="1"/>
        <v/>
      </c>
      <c r="K604" s="49"/>
      <c r="L604" s="49"/>
      <c r="M604" s="74"/>
      <c r="N604" s="49"/>
      <c r="P604" s="75">
        <v>4269.0</v>
      </c>
      <c r="Q604" s="49" t="s">
        <v>572</v>
      </c>
      <c r="R604" s="22">
        <v>7.0</v>
      </c>
    </row>
    <row r="605">
      <c r="A605" s="70" t="s">
        <v>4447</v>
      </c>
      <c r="B605" s="68">
        <v>272.0</v>
      </c>
      <c r="C605" s="69">
        <v>1.0</v>
      </c>
      <c r="D605" s="69">
        <v>65.0</v>
      </c>
      <c r="E605" s="70" t="s">
        <v>4937</v>
      </c>
      <c r="F605" s="69">
        <v>1315.0</v>
      </c>
      <c r="G605" s="69">
        <v>232.0</v>
      </c>
      <c r="H605" s="69">
        <v>49.0</v>
      </c>
      <c r="I605" s="20" t="str">
        <f t="shared" si="1"/>
        <v/>
      </c>
      <c r="K605" s="49"/>
      <c r="L605" s="49"/>
      <c r="M605" s="74"/>
      <c r="N605" s="49"/>
      <c r="P605" s="22">
        <v>4271.0</v>
      </c>
      <c r="Q605" s="48" t="s">
        <v>573</v>
      </c>
      <c r="R605" s="22">
        <v>7.0</v>
      </c>
    </row>
    <row r="606">
      <c r="A606" s="70" t="s">
        <v>4447</v>
      </c>
      <c r="B606" s="68">
        <v>272.0</v>
      </c>
      <c r="C606" s="69">
        <v>1.0</v>
      </c>
      <c r="D606" s="69">
        <v>880.0</v>
      </c>
      <c r="E606" s="70" t="s">
        <v>1998</v>
      </c>
      <c r="F606" s="69">
        <v>478.0</v>
      </c>
      <c r="G606" s="69">
        <v>108.0</v>
      </c>
      <c r="H606" s="69">
        <v>12.0</v>
      </c>
      <c r="I606" s="20" t="str">
        <f t="shared" si="1"/>
        <v/>
      </c>
      <c r="K606" s="49"/>
      <c r="L606" s="49"/>
      <c r="M606" s="74"/>
      <c r="N606" s="49"/>
      <c r="P606" s="75">
        <v>4273.0</v>
      </c>
      <c r="Q606" s="48" t="s">
        <v>574</v>
      </c>
      <c r="R606" s="22">
        <v>7.0</v>
      </c>
    </row>
    <row r="607">
      <c r="A607" s="70" t="s">
        <v>4447</v>
      </c>
      <c r="B607" s="68">
        <v>272.0</v>
      </c>
      <c r="C607" s="69">
        <v>1.0</v>
      </c>
      <c r="D607" s="69">
        <v>881.0</v>
      </c>
      <c r="E607" s="70" t="s">
        <v>4938</v>
      </c>
      <c r="F607" s="69">
        <v>540.0</v>
      </c>
      <c r="G607" s="69">
        <v>109.0</v>
      </c>
      <c r="H607" s="69">
        <v>19.0</v>
      </c>
      <c r="I607" s="20" t="str">
        <f t="shared" si="1"/>
        <v/>
      </c>
      <c r="K607" s="49"/>
      <c r="L607" s="49"/>
      <c r="M607" s="74"/>
      <c r="N607" s="49"/>
      <c r="P607" s="22">
        <v>4274.0</v>
      </c>
      <c r="Q607" s="48" t="s">
        <v>2002</v>
      </c>
      <c r="R607" s="22">
        <v>7.0</v>
      </c>
    </row>
    <row r="608">
      <c r="A608" s="70" t="s">
        <v>4447</v>
      </c>
      <c r="B608" s="68">
        <v>272.0</v>
      </c>
      <c r="C608" s="69">
        <v>1.0</v>
      </c>
      <c r="D608" s="69">
        <v>882.0</v>
      </c>
      <c r="E608" s="70" t="s">
        <v>4939</v>
      </c>
      <c r="F608" s="69">
        <v>382.0</v>
      </c>
      <c r="G608" s="69">
        <v>76.0</v>
      </c>
      <c r="H608" s="69">
        <v>15.0</v>
      </c>
      <c r="I608" s="20" t="str">
        <f t="shared" si="1"/>
        <v/>
      </c>
      <c r="K608" s="49"/>
      <c r="L608" s="49"/>
      <c r="M608" s="74"/>
      <c r="N608" s="49"/>
      <c r="P608" s="22">
        <v>4275.0</v>
      </c>
      <c r="Q608" s="48" t="s">
        <v>575</v>
      </c>
      <c r="R608" s="22">
        <v>7.0</v>
      </c>
    </row>
    <row r="609">
      <c r="A609" s="70" t="s">
        <v>4447</v>
      </c>
      <c r="B609" s="68">
        <v>272.0</v>
      </c>
      <c r="C609" s="69">
        <v>1.0</v>
      </c>
      <c r="D609" s="69">
        <v>883.0</v>
      </c>
      <c r="E609" s="70" t="s">
        <v>4940</v>
      </c>
      <c r="F609" s="69">
        <v>542.0</v>
      </c>
      <c r="G609" s="69">
        <v>171.0</v>
      </c>
      <c r="H609" s="69">
        <v>10.0</v>
      </c>
      <c r="I609" s="20" t="str">
        <f t="shared" si="1"/>
        <v/>
      </c>
      <c r="K609" s="49"/>
      <c r="L609" s="49"/>
      <c r="M609" s="74"/>
      <c r="N609" s="49"/>
      <c r="P609" s="22">
        <v>4276.0</v>
      </c>
      <c r="Q609" s="49" t="s">
        <v>576</v>
      </c>
      <c r="R609" s="22">
        <v>7.0</v>
      </c>
    </row>
    <row r="610">
      <c r="A610" s="70" t="s">
        <v>4447</v>
      </c>
      <c r="B610" s="68">
        <v>272.0</v>
      </c>
      <c r="C610" s="69">
        <v>1.0</v>
      </c>
      <c r="D610" s="69">
        <v>884.0</v>
      </c>
      <c r="E610" s="70" t="s">
        <v>4941</v>
      </c>
      <c r="F610" s="69">
        <v>123.0</v>
      </c>
      <c r="G610" s="69">
        <v>15.0</v>
      </c>
      <c r="H610" s="69">
        <v>0.0</v>
      </c>
      <c r="I610" s="20" t="str">
        <f t="shared" si="1"/>
        <v/>
      </c>
      <c r="K610" s="49"/>
      <c r="L610" s="49"/>
      <c r="M610" s="74"/>
      <c r="N610" s="49"/>
      <c r="P610" s="22">
        <v>4277.0</v>
      </c>
      <c r="Q610" s="49" t="s">
        <v>577</v>
      </c>
      <c r="R610" s="22">
        <v>7.0</v>
      </c>
    </row>
    <row r="611">
      <c r="A611" s="70" t="s">
        <v>4447</v>
      </c>
      <c r="B611" s="68">
        <v>272.0</v>
      </c>
      <c r="C611" s="69">
        <v>1.0</v>
      </c>
      <c r="D611" s="69">
        <v>886.0</v>
      </c>
      <c r="E611" s="70" t="s">
        <v>4942</v>
      </c>
      <c r="F611" s="69">
        <v>801.0</v>
      </c>
      <c r="G611" s="69">
        <v>27.0</v>
      </c>
      <c r="H611" s="69">
        <v>8.0</v>
      </c>
      <c r="I611" s="20" t="str">
        <f t="shared" si="1"/>
        <v/>
      </c>
      <c r="K611" s="49"/>
      <c r="L611" s="49"/>
      <c r="M611" s="74"/>
      <c r="N611" s="49"/>
      <c r="P611" s="22">
        <v>4282.0</v>
      </c>
      <c r="Q611" s="49" t="s">
        <v>578</v>
      </c>
      <c r="R611" s="22">
        <v>7.0</v>
      </c>
    </row>
    <row r="612">
      <c r="A612" s="70" t="s">
        <v>4447</v>
      </c>
      <c r="B612" s="68">
        <v>272.0</v>
      </c>
      <c r="C612" s="69">
        <v>1.0</v>
      </c>
      <c r="D612" s="69">
        <v>887.0</v>
      </c>
      <c r="E612" s="70" t="s">
        <v>4943</v>
      </c>
      <c r="F612" s="69">
        <v>439.0</v>
      </c>
      <c r="G612" s="69">
        <v>81.0</v>
      </c>
      <c r="H612" s="69">
        <v>16.0</v>
      </c>
      <c r="I612" s="20" t="str">
        <f t="shared" si="1"/>
        <v/>
      </c>
      <c r="K612" s="49"/>
      <c r="L612" s="49"/>
      <c r="M612" s="74"/>
      <c r="N612" s="49"/>
      <c r="P612" s="22">
        <v>4998.0</v>
      </c>
      <c r="Q612" s="49" t="s">
        <v>1507</v>
      </c>
      <c r="R612" s="22">
        <v>8.0</v>
      </c>
    </row>
    <row r="613">
      <c r="A613" s="70" t="s">
        <v>4447</v>
      </c>
      <c r="B613" s="68">
        <v>272.0</v>
      </c>
      <c r="C613" s="69">
        <v>1.0</v>
      </c>
      <c r="D613" s="69">
        <v>889.0</v>
      </c>
      <c r="E613" s="70" t="s">
        <v>4944</v>
      </c>
      <c r="F613" s="69">
        <v>48.0</v>
      </c>
      <c r="G613" s="69">
        <v>9.0</v>
      </c>
      <c r="H613" s="69">
        <v>1.0</v>
      </c>
      <c r="I613" s="99">
        <f t="shared" si="1"/>
        <v>273</v>
      </c>
      <c r="K613" s="49"/>
      <c r="L613" s="49"/>
      <c r="M613" s="74"/>
      <c r="N613" s="49"/>
      <c r="P613" s="22">
        <v>4999.0</v>
      </c>
      <c r="Q613" s="49" t="s">
        <v>2008</v>
      </c>
      <c r="R613" s="22">
        <v>0.0</v>
      </c>
    </row>
    <row r="614">
      <c r="A614" s="70" t="s">
        <v>4447</v>
      </c>
      <c r="B614" s="68">
        <v>273.0</v>
      </c>
      <c r="C614" s="69">
        <v>1.0</v>
      </c>
      <c r="D614" s="69">
        <v>19.0</v>
      </c>
      <c r="E614" s="70" t="s">
        <v>4945</v>
      </c>
      <c r="F614" s="69">
        <v>968.0</v>
      </c>
      <c r="G614" s="69">
        <v>89.0</v>
      </c>
      <c r="H614" s="69">
        <v>17.0</v>
      </c>
      <c r="I614" s="20" t="str">
        <f t="shared" si="1"/>
        <v/>
      </c>
      <c r="K614" s="49"/>
      <c r="L614" s="49"/>
      <c r="M614" s="74"/>
      <c r="N614" s="49"/>
      <c r="P614" s="22">
        <v>6000.0</v>
      </c>
      <c r="Q614" s="49" t="s">
        <v>2010</v>
      </c>
      <c r="R614" s="22">
        <v>0.0</v>
      </c>
    </row>
    <row r="615">
      <c r="A615" s="70" t="s">
        <v>4447</v>
      </c>
      <c r="B615" s="68">
        <v>273.0</v>
      </c>
      <c r="C615" s="69">
        <v>1.0</v>
      </c>
      <c r="D615" s="69">
        <v>20.0</v>
      </c>
      <c r="E615" s="70" t="s">
        <v>4922</v>
      </c>
      <c r="F615" s="69">
        <v>1010.0</v>
      </c>
      <c r="G615" s="69">
        <v>61.0</v>
      </c>
      <c r="H615" s="69">
        <v>10.0</v>
      </c>
      <c r="I615" s="20" t="str">
        <f t="shared" si="1"/>
        <v/>
      </c>
      <c r="K615" s="49"/>
      <c r="L615" s="49"/>
      <c r="M615" s="74"/>
      <c r="N615" s="49"/>
      <c r="P615" s="22">
        <v>6004.0</v>
      </c>
      <c r="Q615" s="75" t="s">
        <v>579</v>
      </c>
      <c r="R615" s="22">
        <v>99.0</v>
      </c>
    </row>
    <row r="616">
      <c r="A616" s="70" t="s">
        <v>4447</v>
      </c>
      <c r="B616" s="68">
        <v>273.0</v>
      </c>
      <c r="C616" s="69">
        <v>1.0</v>
      </c>
      <c r="D616" s="69">
        <v>21.0</v>
      </c>
      <c r="E616" s="70" t="s">
        <v>4946</v>
      </c>
      <c r="F616" s="69">
        <v>2683.0</v>
      </c>
      <c r="G616" s="69">
        <v>203.0</v>
      </c>
      <c r="H616" s="69">
        <v>36.0</v>
      </c>
      <c r="I616" s="20" t="str">
        <f t="shared" si="1"/>
        <v/>
      </c>
      <c r="K616" s="49"/>
      <c r="L616" s="49"/>
      <c r="M616" s="74"/>
      <c r="N616" s="49"/>
      <c r="P616" s="75">
        <v>6009.0</v>
      </c>
      <c r="Q616" s="78" t="s">
        <v>580</v>
      </c>
      <c r="R616" s="22">
        <v>99.0</v>
      </c>
    </row>
    <row r="617">
      <c r="A617" s="70" t="s">
        <v>4447</v>
      </c>
      <c r="B617" s="68">
        <v>273.0</v>
      </c>
      <c r="C617" s="69">
        <v>1.0</v>
      </c>
      <c r="D617" s="69">
        <v>515.0</v>
      </c>
      <c r="E617" s="70" t="s">
        <v>4947</v>
      </c>
      <c r="F617" s="69">
        <v>14.0</v>
      </c>
      <c r="G617" s="69">
        <v>0.0</v>
      </c>
      <c r="H617" s="69">
        <v>0.0</v>
      </c>
      <c r="I617" s="20" t="str">
        <f t="shared" si="1"/>
        <v/>
      </c>
      <c r="K617" s="49"/>
      <c r="L617" s="49"/>
      <c r="M617" s="74"/>
      <c r="N617" s="49"/>
      <c r="P617" s="22">
        <v>6012.0</v>
      </c>
      <c r="Q617" s="75" t="s">
        <v>581</v>
      </c>
      <c r="R617" s="22">
        <v>99.0</v>
      </c>
    </row>
    <row r="618">
      <c r="A618" s="70" t="s">
        <v>4447</v>
      </c>
      <c r="B618" s="68">
        <v>273.0</v>
      </c>
      <c r="C618" s="69">
        <v>1.0</v>
      </c>
      <c r="D618" s="69">
        <v>526.0</v>
      </c>
      <c r="E618" s="70" t="s">
        <v>4948</v>
      </c>
      <c r="F618" s="69">
        <v>698.0</v>
      </c>
      <c r="G618" s="69">
        <v>25.0</v>
      </c>
      <c r="H618" s="69">
        <v>13.0</v>
      </c>
      <c r="I618" s="20" t="str">
        <f t="shared" si="1"/>
        <v/>
      </c>
      <c r="K618" s="49"/>
      <c r="L618" s="49"/>
      <c r="M618" s="74"/>
      <c r="N618" s="49"/>
      <c r="P618" s="22">
        <v>6013.0</v>
      </c>
      <c r="Q618" s="75" t="s">
        <v>582</v>
      </c>
      <c r="R618" s="22">
        <v>99.0</v>
      </c>
    </row>
    <row r="619">
      <c r="A619" s="70" t="s">
        <v>4447</v>
      </c>
      <c r="B619" s="68">
        <v>273.0</v>
      </c>
      <c r="C619" s="69">
        <v>1.0</v>
      </c>
      <c r="D619" s="69">
        <v>527.0</v>
      </c>
      <c r="E619" s="70" t="s">
        <v>4949</v>
      </c>
      <c r="F619" s="69">
        <v>550.0</v>
      </c>
      <c r="G619" s="69">
        <v>58.0</v>
      </c>
      <c r="H619" s="69">
        <v>15.0</v>
      </c>
      <c r="I619" s="20" t="str">
        <f t="shared" si="1"/>
        <v/>
      </c>
      <c r="K619" s="49"/>
      <c r="L619" s="49"/>
      <c r="M619" s="74"/>
      <c r="N619" s="49"/>
      <c r="P619" s="22">
        <v>6014.0</v>
      </c>
      <c r="Q619" s="75" t="s">
        <v>583</v>
      </c>
      <c r="R619" s="22">
        <v>99.0</v>
      </c>
    </row>
    <row r="620">
      <c r="A620" s="70" t="s">
        <v>4447</v>
      </c>
      <c r="B620" s="68">
        <v>273.0</v>
      </c>
      <c r="C620" s="69">
        <v>1.0</v>
      </c>
      <c r="D620" s="69">
        <v>528.0</v>
      </c>
      <c r="E620" s="70" t="s">
        <v>4950</v>
      </c>
      <c r="F620" s="69">
        <v>573.0</v>
      </c>
      <c r="G620" s="69">
        <v>54.0</v>
      </c>
      <c r="H620" s="69">
        <v>14.0</v>
      </c>
      <c r="I620" s="20" t="str">
        <f t="shared" si="1"/>
        <v/>
      </c>
      <c r="K620" s="49"/>
      <c r="L620" s="49"/>
      <c r="M620" s="74"/>
      <c r="N620" s="49"/>
      <c r="P620" s="22">
        <v>6018.0</v>
      </c>
      <c r="Q620" s="75" t="s">
        <v>584</v>
      </c>
      <c r="R620" s="22">
        <v>99.0</v>
      </c>
    </row>
    <row r="621">
      <c r="A621" s="70" t="s">
        <v>4447</v>
      </c>
      <c r="B621" s="68">
        <v>273.0</v>
      </c>
      <c r="C621" s="69">
        <v>1.0</v>
      </c>
      <c r="D621" s="69">
        <v>529.0</v>
      </c>
      <c r="E621" s="70" t="s">
        <v>4951</v>
      </c>
      <c r="F621" s="69">
        <v>530.0</v>
      </c>
      <c r="G621" s="69">
        <v>34.0</v>
      </c>
      <c r="H621" s="69">
        <v>1.0</v>
      </c>
      <c r="I621" s="20" t="str">
        <f t="shared" si="1"/>
        <v/>
      </c>
      <c r="K621" s="49"/>
      <c r="L621" s="49"/>
      <c r="M621" s="74"/>
      <c r="N621" s="49"/>
      <c r="P621" s="22">
        <v>6026.0</v>
      </c>
      <c r="Q621" s="75" t="s">
        <v>585</v>
      </c>
      <c r="R621" s="22">
        <v>99.0</v>
      </c>
    </row>
    <row r="622">
      <c r="A622" s="70" t="s">
        <v>4447</v>
      </c>
      <c r="B622" s="68">
        <v>273.0</v>
      </c>
      <c r="C622" s="69">
        <v>1.0</v>
      </c>
      <c r="D622" s="69">
        <v>532.0</v>
      </c>
      <c r="E622" s="70" t="s">
        <v>4952</v>
      </c>
      <c r="F622" s="69">
        <v>576.0</v>
      </c>
      <c r="G622" s="69">
        <v>49.0</v>
      </c>
      <c r="H622" s="69">
        <v>9.0</v>
      </c>
      <c r="I622" s="20" t="str">
        <f t="shared" si="1"/>
        <v/>
      </c>
      <c r="K622" s="49"/>
      <c r="L622" s="49"/>
      <c r="M622" s="74"/>
      <c r="N622" s="49"/>
      <c r="P622" s="22">
        <v>6027.0</v>
      </c>
      <c r="Q622" s="75" t="s">
        <v>586</v>
      </c>
      <c r="R622" s="22">
        <v>99.0</v>
      </c>
    </row>
    <row r="623">
      <c r="A623" s="70" t="s">
        <v>4447</v>
      </c>
      <c r="B623" s="68">
        <v>273.0</v>
      </c>
      <c r="C623" s="69">
        <v>1.0</v>
      </c>
      <c r="D623" s="69">
        <v>533.0</v>
      </c>
      <c r="E623" s="70" t="s">
        <v>4953</v>
      </c>
      <c r="F623" s="69">
        <v>651.0</v>
      </c>
      <c r="G623" s="69">
        <v>14.0</v>
      </c>
      <c r="H623" s="69">
        <v>5.0</v>
      </c>
      <c r="I623" s="20" t="str">
        <f t="shared" si="1"/>
        <v/>
      </c>
      <c r="K623" s="49"/>
      <c r="L623" s="49"/>
      <c r="M623" s="74"/>
      <c r="N623" s="49"/>
      <c r="P623" s="22">
        <v>6042.0</v>
      </c>
      <c r="Q623" s="75" t="s">
        <v>2020</v>
      </c>
      <c r="R623" s="22">
        <v>99.0</v>
      </c>
    </row>
    <row r="624">
      <c r="A624" s="70" t="s">
        <v>4447</v>
      </c>
      <c r="B624" s="68">
        <v>273.0</v>
      </c>
      <c r="C624" s="69">
        <v>1.0</v>
      </c>
      <c r="D624" s="69">
        <v>535.0</v>
      </c>
      <c r="E624" s="70" t="s">
        <v>4954</v>
      </c>
      <c r="F624" s="69">
        <v>95.0</v>
      </c>
      <c r="G624" s="69">
        <v>9.0</v>
      </c>
      <c r="H624" s="69">
        <v>0.0</v>
      </c>
      <c r="I624" s="99">
        <f t="shared" si="1"/>
        <v>276</v>
      </c>
      <c r="K624" s="49"/>
      <c r="L624" s="49"/>
      <c r="M624" s="74"/>
      <c r="N624" s="49"/>
      <c r="P624" s="22">
        <v>6049.0</v>
      </c>
      <c r="Q624" s="75" t="s">
        <v>587</v>
      </c>
      <c r="R624" s="22">
        <v>99.0</v>
      </c>
    </row>
    <row r="625">
      <c r="A625" s="70" t="s">
        <v>4447</v>
      </c>
      <c r="B625" s="68">
        <v>276.0</v>
      </c>
      <c r="C625" s="69">
        <v>1.0</v>
      </c>
      <c r="D625" s="69">
        <v>74.0</v>
      </c>
      <c r="E625" s="70" t="s">
        <v>4955</v>
      </c>
      <c r="F625" s="69">
        <v>3444.0</v>
      </c>
      <c r="G625" s="69">
        <v>128.0</v>
      </c>
      <c r="H625" s="69">
        <v>24.0</v>
      </c>
      <c r="I625" s="20" t="str">
        <f t="shared" si="1"/>
        <v/>
      </c>
      <c r="K625" s="49"/>
      <c r="L625" s="49"/>
      <c r="M625" s="74"/>
      <c r="N625" s="49"/>
      <c r="P625" s="22">
        <v>6051.0</v>
      </c>
      <c r="Q625" s="75" t="s">
        <v>588</v>
      </c>
      <c r="R625" s="22">
        <v>99.0</v>
      </c>
    </row>
    <row r="626">
      <c r="A626" s="70" t="s">
        <v>4447</v>
      </c>
      <c r="B626" s="68">
        <v>276.0</v>
      </c>
      <c r="C626" s="69">
        <v>1.0</v>
      </c>
      <c r="D626" s="69">
        <v>75.0</v>
      </c>
      <c r="E626" s="70" t="s">
        <v>4956</v>
      </c>
      <c r="F626" s="69">
        <v>1315.0</v>
      </c>
      <c r="G626" s="69">
        <v>62.0</v>
      </c>
      <c r="H626" s="69">
        <v>14.0</v>
      </c>
      <c r="I626" s="20" t="str">
        <f t="shared" si="1"/>
        <v/>
      </c>
      <c r="K626" s="49"/>
      <c r="L626" s="49"/>
      <c r="M626" s="74"/>
      <c r="N626" s="49"/>
      <c r="P626" s="22">
        <v>6065.0</v>
      </c>
      <c r="Q626" s="75" t="s">
        <v>2024</v>
      </c>
      <c r="R626" s="22">
        <v>99.0</v>
      </c>
    </row>
    <row r="627">
      <c r="A627" s="70" t="s">
        <v>4447</v>
      </c>
      <c r="B627" s="68">
        <v>276.0</v>
      </c>
      <c r="C627" s="69">
        <v>1.0</v>
      </c>
      <c r="D627" s="69">
        <v>175.0</v>
      </c>
      <c r="E627" s="70" t="s">
        <v>4957</v>
      </c>
      <c r="F627" s="69">
        <v>1245.0</v>
      </c>
      <c r="G627" s="69">
        <v>45.0</v>
      </c>
      <c r="H627" s="69">
        <v>5.0</v>
      </c>
      <c r="I627" s="20" t="str">
        <f t="shared" si="1"/>
        <v/>
      </c>
      <c r="K627" s="49"/>
      <c r="L627" s="49"/>
      <c r="M627" s="74"/>
      <c r="N627" s="49"/>
      <c r="P627" s="22">
        <v>6067.0</v>
      </c>
      <c r="Q627" s="75" t="s">
        <v>2026</v>
      </c>
      <c r="R627" s="22">
        <v>99.0</v>
      </c>
    </row>
    <row r="628">
      <c r="A628" s="70" t="s">
        <v>4447</v>
      </c>
      <c r="B628" s="68">
        <v>276.0</v>
      </c>
      <c r="C628" s="69">
        <v>1.0</v>
      </c>
      <c r="D628" s="69">
        <v>601.0</v>
      </c>
      <c r="E628" s="70" t="s">
        <v>4958</v>
      </c>
      <c r="F628" s="69">
        <v>863.0</v>
      </c>
      <c r="G628" s="69">
        <v>48.0</v>
      </c>
      <c r="H628" s="69">
        <v>5.0</v>
      </c>
      <c r="I628" s="20" t="str">
        <f t="shared" si="1"/>
        <v/>
      </c>
      <c r="K628" s="49"/>
      <c r="L628" s="49"/>
      <c r="M628" s="74"/>
      <c r="N628" s="49"/>
      <c r="P628" s="22">
        <v>6069.0</v>
      </c>
      <c r="Q628" s="75" t="s">
        <v>2028</v>
      </c>
      <c r="R628" s="22">
        <v>99.0</v>
      </c>
    </row>
    <row r="629">
      <c r="A629" s="70" t="s">
        <v>4447</v>
      </c>
      <c r="B629" s="68">
        <v>276.0</v>
      </c>
      <c r="C629" s="69">
        <v>1.0</v>
      </c>
      <c r="D629" s="69">
        <v>602.0</v>
      </c>
      <c r="E629" s="70" t="s">
        <v>4959</v>
      </c>
      <c r="F629" s="69">
        <v>652.0</v>
      </c>
      <c r="G629" s="69">
        <v>32.0</v>
      </c>
      <c r="H629" s="69">
        <v>4.0</v>
      </c>
      <c r="I629" s="20" t="str">
        <f t="shared" si="1"/>
        <v/>
      </c>
      <c r="K629" s="49"/>
      <c r="L629" s="49"/>
      <c r="M629" s="74"/>
      <c r="N629" s="49"/>
      <c r="P629" s="22">
        <v>6072.0</v>
      </c>
      <c r="Q629" s="75" t="s">
        <v>2030</v>
      </c>
      <c r="R629" s="22">
        <v>99.0</v>
      </c>
    </row>
    <row r="630">
      <c r="A630" s="70" t="s">
        <v>4447</v>
      </c>
      <c r="B630" s="68">
        <v>276.0</v>
      </c>
      <c r="C630" s="69">
        <v>1.0</v>
      </c>
      <c r="D630" s="69">
        <v>603.0</v>
      </c>
      <c r="E630" s="70" t="s">
        <v>4960</v>
      </c>
      <c r="F630" s="69">
        <v>800.0</v>
      </c>
      <c r="G630" s="69">
        <v>30.0</v>
      </c>
      <c r="H630" s="69">
        <v>2.0</v>
      </c>
      <c r="I630" s="20" t="str">
        <f t="shared" si="1"/>
        <v/>
      </c>
      <c r="K630" s="49"/>
      <c r="L630" s="49"/>
      <c r="M630" s="74"/>
      <c r="N630" s="49"/>
      <c r="P630" s="22">
        <v>6074.0</v>
      </c>
      <c r="Q630" s="75" t="s">
        <v>589</v>
      </c>
      <c r="R630" s="22">
        <v>99.0</v>
      </c>
    </row>
    <row r="631">
      <c r="A631" s="70" t="s">
        <v>4447</v>
      </c>
      <c r="B631" s="68">
        <v>276.0</v>
      </c>
      <c r="C631" s="69">
        <v>1.0</v>
      </c>
      <c r="D631" s="69">
        <v>604.0</v>
      </c>
      <c r="E631" s="70" t="s">
        <v>4961</v>
      </c>
      <c r="F631" s="69">
        <v>917.0</v>
      </c>
      <c r="G631" s="69">
        <v>19.0</v>
      </c>
      <c r="H631" s="69">
        <v>7.0</v>
      </c>
      <c r="I631" s="20" t="str">
        <f t="shared" si="1"/>
        <v/>
      </c>
      <c r="K631" s="49"/>
      <c r="L631" s="49"/>
      <c r="M631" s="74"/>
      <c r="N631" s="49"/>
      <c r="P631" s="22">
        <v>6076.0</v>
      </c>
      <c r="Q631" s="75" t="s">
        <v>590</v>
      </c>
      <c r="R631" s="22">
        <v>99.0</v>
      </c>
    </row>
    <row r="632">
      <c r="A632" s="70" t="s">
        <v>4447</v>
      </c>
      <c r="B632" s="68">
        <v>276.0</v>
      </c>
      <c r="C632" s="69">
        <v>1.0</v>
      </c>
      <c r="D632" s="69">
        <v>605.0</v>
      </c>
      <c r="E632" s="70" t="s">
        <v>4962</v>
      </c>
      <c r="F632" s="69">
        <v>898.0</v>
      </c>
      <c r="G632" s="69">
        <v>10.0</v>
      </c>
      <c r="H632" s="69">
        <v>3.0</v>
      </c>
      <c r="I632" s="20" t="str">
        <f t="shared" si="1"/>
        <v/>
      </c>
      <c r="K632" s="49"/>
      <c r="L632" s="49"/>
      <c r="M632" s="74"/>
      <c r="N632" s="49"/>
      <c r="P632" s="22">
        <v>6079.0</v>
      </c>
      <c r="Q632" s="75" t="s">
        <v>591</v>
      </c>
      <c r="R632" s="22">
        <v>99.0</v>
      </c>
    </row>
    <row r="633">
      <c r="A633" s="70" t="s">
        <v>4447</v>
      </c>
      <c r="B633" s="68">
        <v>276.0</v>
      </c>
      <c r="C633" s="69">
        <v>1.0</v>
      </c>
      <c r="D633" s="69">
        <v>606.0</v>
      </c>
      <c r="E633" s="70" t="s">
        <v>4963</v>
      </c>
      <c r="F633" s="69">
        <v>901.0</v>
      </c>
      <c r="G633" s="69">
        <v>23.0</v>
      </c>
      <c r="H633" s="69">
        <v>7.0</v>
      </c>
      <c r="I633" s="20" t="str">
        <f t="shared" si="1"/>
        <v/>
      </c>
      <c r="K633" s="49"/>
      <c r="L633" s="49"/>
      <c r="M633" s="74"/>
      <c r="N633" s="49"/>
      <c r="P633" s="22">
        <v>6083.0</v>
      </c>
      <c r="Q633" s="75" t="s">
        <v>2035</v>
      </c>
      <c r="R633" s="22">
        <v>99.0</v>
      </c>
    </row>
    <row r="634">
      <c r="A634" s="70" t="s">
        <v>4447</v>
      </c>
      <c r="B634" s="68">
        <v>276.0</v>
      </c>
      <c r="C634" s="69">
        <v>1.0</v>
      </c>
      <c r="D634" s="69">
        <v>900.0</v>
      </c>
      <c r="E634" s="70" t="s">
        <v>4964</v>
      </c>
      <c r="F634" s="69">
        <v>71.0</v>
      </c>
      <c r="G634" s="69">
        <v>1.0</v>
      </c>
      <c r="H634" s="69">
        <v>0.0</v>
      </c>
      <c r="I634" s="99">
        <f t="shared" si="1"/>
        <v>277</v>
      </c>
      <c r="K634" s="49"/>
      <c r="L634" s="49"/>
      <c r="M634" s="74"/>
      <c r="N634" s="49"/>
      <c r="P634" s="22">
        <v>6088.0</v>
      </c>
      <c r="Q634" s="75" t="s">
        <v>2037</v>
      </c>
      <c r="R634" s="22">
        <v>99.0</v>
      </c>
    </row>
    <row r="635">
      <c r="A635" s="70" t="s">
        <v>4447</v>
      </c>
      <c r="B635" s="68">
        <v>277.0</v>
      </c>
      <c r="C635" s="69">
        <v>1.0</v>
      </c>
      <c r="D635" s="69">
        <v>62.0</v>
      </c>
      <c r="E635" s="70" t="s">
        <v>4965</v>
      </c>
      <c r="F635" s="69">
        <v>1018.0</v>
      </c>
      <c r="G635" s="69">
        <v>98.0</v>
      </c>
      <c r="H635" s="69">
        <v>51.0</v>
      </c>
      <c r="I635" s="20" t="str">
        <f t="shared" si="1"/>
        <v/>
      </c>
      <c r="K635" s="49"/>
      <c r="L635" s="49"/>
      <c r="M635" s="74"/>
      <c r="N635" s="49"/>
      <c r="P635" s="22">
        <v>6090.0</v>
      </c>
      <c r="Q635" s="75" t="s">
        <v>2039</v>
      </c>
      <c r="R635" s="22">
        <v>99.0</v>
      </c>
    </row>
    <row r="636">
      <c r="A636" s="70" t="s">
        <v>4447</v>
      </c>
      <c r="B636" s="68">
        <v>277.0</v>
      </c>
      <c r="C636" s="69">
        <v>1.0</v>
      </c>
      <c r="D636" s="69">
        <v>63.0</v>
      </c>
      <c r="E636" s="70" t="s">
        <v>4966</v>
      </c>
      <c r="F636" s="69">
        <v>539.0</v>
      </c>
      <c r="G636" s="69">
        <v>64.0</v>
      </c>
      <c r="H636" s="69">
        <v>25.0</v>
      </c>
      <c r="I636" s="20" t="str">
        <f t="shared" si="1"/>
        <v/>
      </c>
      <c r="K636" s="49"/>
      <c r="L636" s="49"/>
      <c r="M636" s="74"/>
      <c r="N636" s="49"/>
      <c r="P636" s="22">
        <v>6094.0</v>
      </c>
      <c r="Q636" s="75" t="s">
        <v>2041</v>
      </c>
      <c r="R636" s="22">
        <v>99.0</v>
      </c>
    </row>
    <row r="637">
      <c r="A637" s="70" t="s">
        <v>4447</v>
      </c>
      <c r="B637" s="68">
        <v>277.0</v>
      </c>
      <c r="C637" s="69">
        <v>1.0</v>
      </c>
      <c r="D637" s="69">
        <v>615.0</v>
      </c>
      <c r="E637" s="70" t="s">
        <v>4967</v>
      </c>
      <c r="F637" s="69">
        <v>417.0</v>
      </c>
      <c r="G637" s="69">
        <v>53.0</v>
      </c>
      <c r="H637" s="69">
        <v>21.0</v>
      </c>
      <c r="I637" s="20" t="str">
        <f t="shared" si="1"/>
        <v/>
      </c>
      <c r="K637" s="49"/>
      <c r="L637" s="49"/>
      <c r="M637" s="74"/>
      <c r="N637" s="49"/>
      <c r="P637" s="22">
        <v>6095.0</v>
      </c>
      <c r="Q637" s="75" t="s">
        <v>2043</v>
      </c>
      <c r="R637" s="22">
        <v>99.0</v>
      </c>
    </row>
    <row r="638">
      <c r="A638" s="70" t="s">
        <v>4447</v>
      </c>
      <c r="B638" s="68">
        <v>277.0</v>
      </c>
      <c r="C638" s="69">
        <v>1.0</v>
      </c>
      <c r="D638" s="69">
        <v>616.0</v>
      </c>
      <c r="E638" s="70" t="s">
        <v>4968</v>
      </c>
      <c r="F638" s="69">
        <v>460.0</v>
      </c>
      <c r="G638" s="69">
        <v>36.0</v>
      </c>
      <c r="H638" s="69">
        <v>6.0</v>
      </c>
      <c r="I638" s="20" t="str">
        <f t="shared" si="1"/>
        <v/>
      </c>
      <c r="K638" s="49"/>
      <c r="L638" s="49"/>
      <c r="M638" s="74"/>
      <c r="N638" s="49"/>
      <c r="P638" s="22">
        <v>6096.0</v>
      </c>
      <c r="Q638" s="79" t="s">
        <v>2044</v>
      </c>
      <c r="R638" s="22">
        <v>99.0</v>
      </c>
    </row>
    <row r="639">
      <c r="A639" s="70" t="s">
        <v>4447</v>
      </c>
      <c r="B639" s="68">
        <v>277.0</v>
      </c>
      <c r="C639" s="69">
        <v>1.0</v>
      </c>
      <c r="D639" s="69">
        <v>618.0</v>
      </c>
      <c r="E639" s="70" t="s">
        <v>4969</v>
      </c>
      <c r="F639" s="69">
        <v>42.0</v>
      </c>
      <c r="G639" s="69">
        <v>2.0</v>
      </c>
      <c r="H639" s="69">
        <v>1.0</v>
      </c>
      <c r="I639" s="20" t="str">
        <f t="shared" si="1"/>
        <v/>
      </c>
      <c r="K639" s="49"/>
      <c r="L639" s="49"/>
      <c r="M639" s="74"/>
      <c r="N639" s="49"/>
      <c r="P639" s="22">
        <v>6383.0</v>
      </c>
      <c r="Q639" s="75" t="s">
        <v>2046</v>
      </c>
      <c r="R639" s="22">
        <v>99.0</v>
      </c>
    </row>
    <row r="640">
      <c r="A640" s="70" t="s">
        <v>4447</v>
      </c>
      <c r="B640" s="68">
        <v>277.0</v>
      </c>
      <c r="C640" s="69">
        <v>1.0</v>
      </c>
      <c r="D640" s="69">
        <v>620.0</v>
      </c>
      <c r="E640" s="70" t="s">
        <v>1783</v>
      </c>
      <c r="F640" s="69">
        <v>4.0</v>
      </c>
      <c r="G640" s="69">
        <v>1.0</v>
      </c>
      <c r="H640" s="69">
        <v>0.0</v>
      </c>
      <c r="I640" s="99">
        <f t="shared" si="1"/>
        <v>278</v>
      </c>
      <c r="K640" s="49"/>
      <c r="L640" s="49"/>
      <c r="M640" s="74"/>
      <c r="N640" s="49"/>
      <c r="P640" s="22">
        <v>6979.0</v>
      </c>
      <c r="Q640" s="75" t="s">
        <v>2048</v>
      </c>
      <c r="R640" s="22">
        <v>99.0</v>
      </c>
    </row>
    <row r="641">
      <c r="A641" s="70" t="s">
        <v>4447</v>
      </c>
      <c r="B641" s="68">
        <v>278.0</v>
      </c>
      <c r="C641" s="69">
        <v>1.0</v>
      </c>
      <c r="D641" s="69">
        <v>30.0</v>
      </c>
      <c r="E641" s="70" t="s">
        <v>4970</v>
      </c>
      <c r="F641" s="69">
        <v>970.0</v>
      </c>
      <c r="G641" s="69">
        <v>40.0</v>
      </c>
      <c r="H641" s="69">
        <v>9.0</v>
      </c>
      <c r="I641" s="20" t="str">
        <f t="shared" si="1"/>
        <v/>
      </c>
      <c r="K641" s="49"/>
      <c r="L641" s="49"/>
      <c r="M641" s="74"/>
      <c r="N641" s="49"/>
      <c r="P641" s="22">
        <v>9053.0</v>
      </c>
      <c r="Q641" s="75" t="s">
        <v>2050</v>
      </c>
      <c r="R641" s="22">
        <v>99.0</v>
      </c>
    </row>
    <row r="642">
      <c r="A642" s="70" t="s">
        <v>4447</v>
      </c>
      <c r="B642" s="68">
        <v>278.0</v>
      </c>
      <c r="C642" s="69">
        <v>1.0</v>
      </c>
      <c r="D642" s="69">
        <v>31.0</v>
      </c>
      <c r="E642" s="70" t="s">
        <v>4971</v>
      </c>
      <c r="F642" s="69">
        <v>698.0</v>
      </c>
      <c r="G642" s="69">
        <v>40.0</v>
      </c>
      <c r="H642" s="69">
        <v>10.0</v>
      </c>
      <c r="I642" s="20" t="str">
        <f t="shared" si="1"/>
        <v/>
      </c>
      <c r="K642" s="49"/>
      <c r="L642" s="49"/>
      <c r="M642" s="74"/>
      <c r="N642" s="49"/>
      <c r="P642" s="22">
        <v>9056.0</v>
      </c>
      <c r="Q642" s="75" t="s">
        <v>2052</v>
      </c>
      <c r="R642" s="22">
        <v>99.0</v>
      </c>
    </row>
    <row r="643">
      <c r="A643" s="70" t="s">
        <v>4447</v>
      </c>
      <c r="B643" s="68">
        <v>278.0</v>
      </c>
      <c r="C643" s="69">
        <v>1.0</v>
      </c>
      <c r="D643" s="69">
        <v>661.0</v>
      </c>
      <c r="E643" s="70" t="s">
        <v>4972</v>
      </c>
      <c r="F643" s="69">
        <v>567.0</v>
      </c>
      <c r="G643" s="69">
        <v>21.0</v>
      </c>
      <c r="H643" s="69">
        <v>7.0</v>
      </c>
      <c r="I643" s="20" t="str">
        <f t="shared" si="1"/>
        <v/>
      </c>
      <c r="K643" s="49"/>
      <c r="L643" s="49"/>
      <c r="M643" s="74"/>
      <c r="N643" s="49"/>
      <c r="P643" s="22">
        <v>9194.0</v>
      </c>
      <c r="Q643" s="75" t="s">
        <v>2054</v>
      </c>
      <c r="R643" s="22">
        <v>99.0</v>
      </c>
    </row>
    <row r="644">
      <c r="A644" s="70" t="s">
        <v>4447</v>
      </c>
      <c r="B644" s="68">
        <v>278.0</v>
      </c>
      <c r="C644" s="69">
        <v>1.0</v>
      </c>
      <c r="D644" s="69">
        <v>662.0</v>
      </c>
      <c r="E644" s="70" t="s">
        <v>4973</v>
      </c>
      <c r="F644" s="69">
        <v>609.0</v>
      </c>
      <c r="G644" s="69">
        <v>24.0</v>
      </c>
      <c r="H644" s="69">
        <v>7.0</v>
      </c>
      <c r="I644" s="20" t="str">
        <f t="shared" si="1"/>
        <v/>
      </c>
      <c r="K644" s="49"/>
      <c r="L644" s="49"/>
      <c r="M644" s="74"/>
      <c r="N644" s="49"/>
      <c r="P644" s="22">
        <v>9251.0</v>
      </c>
      <c r="Q644" s="75" t="s">
        <v>2056</v>
      </c>
      <c r="R644" s="22">
        <v>99.0</v>
      </c>
    </row>
    <row r="645">
      <c r="A645" s="70" t="s">
        <v>4447</v>
      </c>
      <c r="B645" s="68">
        <v>278.0</v>
      </c>
      <c r="C645" s="69">
        <v>1.0</v>
      </c>
      <c r="D645" s="69">
        <v>663.0</v>
      </c>
      <c r="E645" s="70" t="s">
        <v>4974</v>
      </c>
      <c r="F645" s="69">
        <v>23.0</v>
      </c>
      <c r="G645" s="69">
        <v>2.0</v>
      </c>
      <c r="H645" s="69">
        <v>0.0</v>
      </c>
      <c r="I645" s="99">
        <f t="shared" si="1"/>
        <v>279</v>
      </c>
      <c r="K645" s="49"/>
      <c r="L645" s="49"/>
      <c r="M645" s="74"/>
      <c r="N645" s="49"/>
      <c r="P645" s="22">
        <v>9253.0</v>
      </c>
      <c r="Q645" s="75" t="s">
        <v>2058</v>
      </c>
      <c r="R645" s="22">
        <v>99.0</v>
      </c>
    </row>
    <row r="646">
      <c r="A646" s="70" t="s">
        <v>4447</v>
      </c>
      <c r="B646" s="68">
        <v>279.0</v>
      </c>
      <c r="C646" s="69">
        <v>1.0</v>
      </c>
      <c r="D646" s="69">
        <v>32.0</v>
      </c>
      <c r="E646" s="70" t="s">
        <v>4975</v>
      </c>
      <c r="F646" s="69">
        <v>1602.0</v>
      </c>
      <c r="G646" s="69">
        <v>430.0</v>
      </c>
      <c r="H646" s="69">
        <v>103.0</v>
      </c>
      <c r="I646" s="20" t="str">
        <f t="shared" si="1"/>
        <v/>
      </c>
      <c r="K646" s="49"/>
      <c r="L646" s="49"/>
      <c r="M646" s="74"/>
      <c r="N646" s="49"/>
      <c r="P646" s="22">
        <v>9254.0</v>
      </c>
      <c r="Q646" s="75" t="s">
        <v>2060</v>
      </c>
      <c r="R646" s="22">
        <v>99.0</v>
      </c>
    </row>
    <row r="647">
      <c r="A647" s="70" t="s">
        <v>4447</v>
      </c>
      <c r="B647" s="68">
        <v>279.0</v>
      </c>
      <c r="C647" s="69">
        <v>1.0</v>
      </c>
      <c r="D647" s="69">
        <v>33.0</v>
      </c>
      <c r="E647" s="70" t="s">
        <v>4976</v>
      </c>
      <c r="F647" s="69">
        <v>718.0</v>
      </c>
      <c r="G647" s="69">
        <v>295.0</v>
      </c>
      <c r="H647" s="69">
        <v>64.0</v>
      </c>
      <c r="I647" s="20" t="str">
        <f t="shared" si="1"/>
        <v/>
      </c>
      <c r="K647" s="49"/>
      <c r="L647" s="49"/>
      <c r="M647" s="74"/>
      <c r="N647" s="49"/>
      <c r="P647" s="22">
        <v>9492.0</v>
      </c>
      <c r="Q647" s="75" t="s">
        <v>2062</v>
      </c>
      <c r="R647" s="22">
        <v>99.0</v>
      </c>
    </row>
    <row r="648">
      <c r="A648" s="70" t="s">
        <v>4447</v>
      </c>
      <c r="B648" s="68">
        <v>279.0</v>
      </c>
      <c r="C648" s="69">
        <v>1.0</v>
      </c>
      <c r="D648" s="69">
        <v>34.0</v>
      </c>
      <c r="E648" s="70" t="s">
        <v>2059</v>
      </c>
      <c r="F648" s="69">
        <v>882.0</v>
      </c>
      <c r="G648" s="69">
        <v>157.0</v>
      </c>
      <c r="H648" s="69">
        <v>40.0</v>
      </c>
      <c r="I648" s="20" t="str">
        <f t="shared" si="1"/>
        <v/>
      </c>
      <c r="K648" s="49"/>
      <c r="L648" s="49"/>
      <c r="M648" s="74"/>
      <c r="N648" s="49"/>
      <c r="P648" s="22">
        <v>9493.0</v>
      </c>
      <c r="Q648" s="75" t="s">
        <v>2064</v>
      </c>
      <c r="R648" s="22">
        <v>99.0</v>
      </c>
    </row>
    <row r="649">
      <c r="A649" s="70" t="s">
        <v>4447</v>
      </c>
      <c r="B649" s="68">
        <v>279.0</v>
      </c>
      <c r="C649" s="69">
        <v>1.0</v>
      </c>
      <c r="D649" s="69">
        <v>42.0</v>
      </c>
      <c r="E649" s="70" t="s">
        <v>4977</v>
      </c>
      <c r="F649" s="69">
        <v>68.0</v>
      </c>
      <c r="G649" s="69">
        <v>15.0</v>
      </c>
      <c r="H649" s="69">
        <v>0.0</v>
      </c>
      <c r="I649" s="20" t="str">
        <f t="shared" si="1"/>
        <v/>
      </c>
      <c r="K649" s="49"/>
      <c r="L649" s="49"/>
      <c r="M649" s="74"/>
      <c r="N649" s="49"/>
      <c r="P649" s="22">
        <v>9494.0</v>
      </c>
      <c r="Q649" s="75" t="s">
        <v>2066</v>
      </c>
      <c r="R649" s="22">
        <v>99.0</v>
      </c>
    </row>
    <row r="650">
      <c r="A650" s="70" t="s">
        <v>4447</v>
      </c>
      <c r="B650" s="68">
        <v>279.0</v>
      </c>
      <c r="C650" s="69">
        <v>1.0</v>
      </c>
      <c r="D650" s="69">
        <v>86.0</v>
      </c>
      <c r="E650" s="70" t="s">
        <v>2063</v>
      </c>
      <c r="F650" s="69">
        <v>406.0</v>
      </c>
      <c r="G650" s="69">
        <v>214.0</v>
      </c>
      <c r="H650" s="69">
        <v>34.0</v>
      </c>
      <c r="I650" s="20" t="str">
        <f t="shared" si="1"/>
        <v/>
      </c>
      <c r="K650" s="49"/>
      <c r="L650" s="49"/>
      <c r="M650" s="74"/>
      <c r="N650" s="49"/>
      <c r="P650" s="22">
        <v>9503.0</v>
      </c>
      <c r="Q650" s="75" t="s">
        <v>2068</v>
      </c>
      <c r="R650" s="22">
        <v>99.0</v>
      </c>
    </row>
    <row r="651">
      <c r="A651" s="70" t="s">
        <v>4447</v>
      </c>
      <c r="B651" s="68">
        <v>279.0</v>
      </c>
      <c r="C651" s="69">
        <v>1.0</v>
      </c>
      <c r="D651" s="69">
        <v>88.0</v>
      </c>
      <c r="E651" s="70" t="s">
        <v>4978</v>
      </c>
      <c r="F651" s="69">
        <v>1374.0</v>
      </c>
      <c r="G651" s="69">
        <v>537.0</v>
      </c>
      <c r="H651" s="69">
        <v>96.0</v>
      </c>
      <c r="I651" s="20" t="str">
        <f t="shared" si="1"/>
        <v/>
      </c>
      <c r="K651" s="49"/>
      <c r="L651" s="49"/>
      <c r="M651" s="74"/>
      <c r="N651" s="49"/>
      <c r="P651" s="22">
        <v>9542.0</v>
      </c>
      <c r="Q651" s="75" t="s">
        <v>2070</v>
      </c>
      <c r="R651" s="22">
        <v>99.0</v>
      </c>
    </row>
    <row r="652">
      <c r="A652" s="70" t="s">
        <v>4447</v>
      </c>
      <c r="B652" s="68">
        <v>279.0</v>
      </c>
      <c r="C652" s="69">
        <v>1.0</v>
      </c>
      <c r="D652" s="69">
        <v>90.0</v>
      </c>
      <c r="E652" s="70" t="s">
        <v>4979</v>
      </c>
      <c r="F652" s="69">
        <v>2077.0</v>
      </c>
      <c r="G652" s="69">
        <v>137.0</v>
      </c>
      <c r="H652" s="69">
        <v>34.0</v>
      </c>
      <c r="I652" s="20" t="str">
        <f t="shared" si="1"/>
        <v/>
      </c>
      <c r="K652" s="49"/>
      <c r="L652" s="49"/>
      <c r="M652" s="74"/>
      <c r="N652" s="49"/>
      <c r="P652" s="22">
        <v>9544.0</v>
      </c>
      <c r="Q652" s="75" t="s">
        <v>2071</v>
      </c>
      <c r="R652" s="22">
        <v>99.0</v>
      </c>
    </row>
    <row r="653">
      <c r="A653" s="70" t="s">
        <v>4447</v>
      </c>
      <c r="B653" s="68">
        <v>279.0</v>
      </c>
      <c r="C653" s="69">
        <v>1.0</v>
      </c>
      <c r="D653" s="69">
        <v>94.0</v>
      </c>
      <c r="E653" s="70" t="s">
        <v>2069</v>
      </c>
      <c r="F653" s="69">
        <v>1331.0</v>
      </c>
      <c r="G653" s="69">
        <v>162.0</v>
      </c>
      <c r="H653" s="69">
        <v>29.0</v>
      </c>
      <c r="I653" s="20" t="str">
        <f t="shared" si="1"/>
        <v/>
      </c>
      <c r="K653" s="49"/>
      <c r="L653" s="49"/>
      <c r="M653" s="74"/>
      <c r="N653" s="49"/>
      <c r="P653" s="22">
        <v>9547.0</v>
      </c>
      <c r="Q653" s="75" t="s">
        <v>2073</v>
      </c>
      <c r="R653" s="22">
        <v>99.0</v>
      </c>
    </row>
    <row r="654">
      <c r="A654" s="70" t="s">
        <v>4447</v>
      </c>
      <c r="B654" s="68">
        <v>279.0</v>
      </c>
      <c r="C654" s="69">
        <v>1.0</v>
      </c>
      <c r="D654" s="69">
        <v>665.0</v>
      </c>
      <c r="E654" s="70" t="s">
        <v>4836</v>
      </c>
      <c r="F654" s="69">
        <v>456.0</v>
      </c>
      <c r="G654" s="69">
        <v>75.0</v>
      </c>
      <c r="H654" s="69">
        <v>18.0</v>
      </c>
      <c r="I654" s="20" t="str">
        <f t="shared" si="1"/>
        <v/>
      </c>
      <c r="K654" s="49"/>
      <c r="L654" s="49"/>
      <c r="M654" s="74"/>
      <c r="N654" s="49"/>
      <c r="P654" s="22">
        <v>9998.0</v>
      </c>
      <c r="Q654" s="75" t="s">
        <v>2075</v>
      </c>
      <c r="R654" s="22">
        <v>99.0</v>
      </c>
    </row>
    <row r="655">
      <c r="A655" s="70" t="s">
        <v>4447</v>
      </c>
      <c r="B655" s="68">
        <v>279.0</v>
      </c>
      <c r="C655" s="69">
        <v>1.0</v>
      </c>
      <c r="D655" s="69">
        <v>668.0</v>
      </c>
      <c r="E655" s="70" t="s">
        <v>4980</v>
      </c>
      <c r="F655" s="69">
        <v>488.0</v>
      </c>
      <c r="G655" s="69">
        <v>185.0</v>
      </c>
      <c r="H655" s="69">
        <v>46.0</v>
      </c>
      <c r="I655" s="20" t="str">
        <f t="shared" si="1"/>
        <v/>
      </c>
      <c r="K655" s="49"/>
      <c r="L655" s="49"/>
      <c r="M655" s="74"/>
      <c r="N655" s="49"/>
      <c r="P655" s="22">
        <v>9547.0</v>
      </c>
      <c r="Q655" s="75" t="s">
        <v>2073</v>
      </c>
      <c r="R655" s="22">
        <v>99.0</v>
      </c>
    </row>
    <row r="656">
      <c r="A656" s="70" t="s">
        <v>4447</v>
      </c>
      <c r="B656" s="68">
        <v>279.0</v>
      </c>
      <c r="C656" s="69">
        <v>1.0</v>
      </c>
      <c r="D656" s="69">
        <v>669.0</v>
      </c>
      <c r="E656" s="70" t="s">
        <v>4981</v>
      </c>
      <c r="F656" s="69">
        <v>630.0</v>
      </c>
      <c r="G656" s="69">
        <v>18.0</v>
      </c>
      <c r="H656" s="69">
        <v>2.0</v>
      </c>
      <c r="I656" s="20" t="str">
        <f t="shared" si="1"/>
        <v/>
      </c>
      <c r="K656" s="49"/>
      <c r="L656" s="49"/>
      <c r="M656" s="74"/>
      <c r="N656" s="49"/>
      <c r="P656" s="22">
        <v>9998.0</v>
      </c>
      <c r="Q656" s="75" t="s">
        <v>2075</v>
      </c>
      <c r="R656" s="22">
        <v>99.0</v>
      </c>
    </row>
    <row r="657">
      <c r="A657" s="70" t="s">
        <v>4447</v>
      </c>
      <c r="B657" s="68">
        <v>279.0</v>
      </c>
      <c r="C657" s="69">
        <v>1.0</v>
      </c>
      <c r="D657" s="69">
        <v>670.0</v>
      </c>
      <c r="E657" s="70" t="s">
        <v>4982</v>
      </c>
      <c r="F657" s="69">
        <v>746.0</v>
      </c>
      <c r="G657" s="69">
        <v>39.0</v>
      </c>
      <c r="H657" s="69">
        <v>11.0</v>
      </c>
      <c r="I657" s="20" t="str">
        <f t="shared" si="1"/>
        <v/>
      </c>
      <c r="K657" s="49"/>
      <c r="L657" s="49"/>
      <c r="M657" s="74"/>
      <c r="N657" s="49"/>
      <c r="P657" s="22">
        <v>9547.0</v>
      </c>
      <c r="Q657" s="75" t="s">
        <v>2073</v>
      </c>
      <c r="R657" s="22">
        <v>99.0</v>
      </c>
    </row>
    <row r="658">
      <c r="A658" s="70" t="s">
        <v>4447</v>
      </c>
      <c r="B658" s="68">
        <v>279.0</v>
      </c>
      <c r="C658" s="69">
        <v>1.0</v>
      </c>
      <c r="D658" s="69">
        <v>671.0</v>
      </c>
      <c r="E658" s="70" t="s">
        <v>4983</v>
      </c>
      <c r="F658" s="69">
        <v>252.0</v>
      </c>
      <c r="G658" s="69">
        <v>80.0</v>
      </c>
      <c r="H658" s="69">
        <v>17.0</v>
      </c>
      <c r="I658" s="20" t="str">
        <f t="shared" si="1"/>
        <v/>
      </c>
      <c r="K658" s="49"/>
      <c r="L658" s="49"/>
      <c r="M658" s="74"/>
      <c r="N658" s="49"/>
      <c r="P658" s="22">
        <v>9998.0</v>
      </c>
      <c r="Q658" s="75" t="s">
        <v>2075</v>
      </c>
      <c r="R658" s="22">
        <v>99.0</v>
      </c>
    </row>
    <row r="659">
      <c r="A659" s="70" t="s">
        <v>4447</v>
      </c>
      <c r="B659" s="68">
        <v>279.0</v>
      </c>
      <c r="C659" s="69">
        <v>1.0</v>
      </c>
      <c r="D659" s="69">
        <v>672.0</v>
      </c>
      <c r="E659" s="70" t="s">
        <v>4984</v>
      </c>
      <c r="F659" s="69">
        <v>238.0</v>
      </c>
      <c r="G659" s="69">
        <v>134.0</v>
      </c>
      <c r="H659" s="69">
        <v>16.0</v>
      </c>
      <c r="I659" s="20" t="str">
        <f t="shared" si="1"/>
        <v/>
      </c>
      <c r="K659" s="49"/>
      <c r="L659" s="49"/>
      <c r="M659" s="74"/>
      <c r="N659" s="49"/>
      <c r="P659" s="22"/>
      <c r="Q659" s="75"/>
      <c r="R659" s="22"/>
    </row>
    <row r="660">
      <c r="A660" s="70" t="s">
        <v>4447</v>
      </c>
      <c r="B660" s="68">
        <v>279.0</v>
      </c>
      <c r="C660" s="69">
        <v>1.0</v>
      </c>
      <c r="D660" s="69">
        <v>673.0</v>
      </c>
      <c r="E660" s="70" t="s">
        <v>2079</v>
      </c>
      <c r="F660" s="69">
        <v>417.0</v>
      </c>
      <c r="G660" s="69">
        <v>71.0</v>
      </c>
      <c r="H660" s="69">
        <v>16.0</v>
      </c>
      <c r="I660" s="20" t="str">
        <f t="shared" si="1"/>
        <v/>
      </c>
      <c r="K660" s="49"/>
      <c r="L660" s="49"/>
      <c r="M660" s="74"/>
      <c r="N660" s="49"/>
      <c r="P660" s="75"/>
      <c r="Q660" s="75"/>
      <c r="R660" s="75"/>
    </row>
    <row r="661">
      <c r="A661" s="70" t="s">
        <v>4447</v>
      </c>
      <c r="B661" s="68">
        <v>279.0</v>
      </c>
      <c r="C661" s="69">
        <v>1.0</v>
      </c>
      <c r="D661" s="69">
        <v>674.0</v>
      </c>
      <c r="E661" s="70" t="s">
        <v>4985</v>
      </c>
      <c r="F661" s="69">
        <v>251.0</v>
      </c>
      <c r="G661" s="69">
        <v>114.0</v>
      </c>
      <c r="H661" s="69">
        <v>27.0</v>
      </c>
      <c r="I661" s="20" t="str">
        <f t="shared" si="1"/>
        <v/>
      </c>
      <c r="K661" s="49"/>
      <c r="L661" s="49"/>
      <c r="M661" s="74"/>
      <c r="N661" s="49"/>
      <c r="P661" s="22"/>
      <c r="Q661" s="75"/>
      <c r="R661" s="22"/>
    </row>
    <row r="662">
      <c r="A662" s="70" t="s">
        <v>4447</v>
      </c>
      <c r="B662" s="68">
        <v>279.0</v>
      </c>
      <c r="C662" s="69">
        <v>1.0</v>
      </c>
      <c r="D662" s="69">
        <v>675.0</v>
      </c>
      <c r="E662" s="70" t="s">
        <v>4986</v>
      </c>
      <c r="F662" s="69">
        <v>223.0</v>
      </c>
      <c r="G662" s="69">
        <v>148.0</v>
      </c>
      <c r="H662" s="69">
        <v>24.0</v>
      </c>
      <c r="I662" s="20" t="str">
        <f t="shared" si="1"/>
        <v/>
      </c>
      <c r="K662" s="49"/>
      <c r="L662" s="49"/>
      <c r="M662" s="74"/>
      <c r="N662" s="49"/>
      <c r="P662" s="22"/>
      <c r="Q662" s="75"/>
      <c r="R662" s="22"/>
    </row>
    <row r="663">
      <c r="A663" s="70" t="s">
        <v>4447</v>
      </c>
      <c r="B663" s="68">
        <v>279.0</v>
      </c>
      <c r="C663" s="69">
        <v>1.0</v>
      </c>
      <c r="D663" s="69">
        <v>678.0</v>
      </c>
      <c r="E663" s="70" t="s">
        <v>4987</v>
      </c>
      <c r="F663" s="69">
        <v>286.0</v>
      </c>
      <c r="G663" s="69">
        <v>132.0</v>
      </c>
      <c r="H663" s="69">
        <v>23.0</v>
      </c>
      <c r="I663" s="20" t="str">
        <f t="shared" si="1"/>
        <v/>
      </c>
      <c r="K663" s="49"/>
      <c r="L663" s="49"/>
      <c r="M663" s="74"/>
      <c r="N663" s="49"/>
      <c r="P663" s="22"/>
      <c r="Q663" s="75"/>
      <c r="R663" s="22"/>
    </row>
    <row r="664">
      <c r="A664" s="70" t="s">
        <v>4447</v>
      </c>
      <c r="B664" s="68">
        <v>279.0</v>
      </c>
      <c r="C664" s="69">
        <v>1.0</v>
      </c>
      <c r="D664" s="69">
        <v>679.0</v>
      </c>
      <c r="E664" s="70" t="s">
        <v>4988</v>
      </c>
      <c r="F664" s="69">
        <v>199.0</v>
      </c>
      <c r="G664" s="69">
        <v>111.0</v>
      </c>
      <c r="H664" s="69">
        <v>22.0</v>
      </c>
      <c r="I664" s="20" t="str">
        <f t="shared" si="1"/>
        <v/>
      </c>
      <c r="K664" s="49"/>
      <c r="L664" s="49"/>
      <c r="M664" s="74"/>
      <c r="N664" s="49"/>
      <c r="P664" s="22"/>
      <c r="Q664" s="75"/>
      <c r="R664" s="22"/>
    </row>
    <row r="665">
      <c r="A665" s="70" t="s">
        <v>4447</v>
      </c>
      <c r="B665" s="68">
        <v>279.0</v>
      </c>
      <c r="C665" s="69">
        <v>1.0</v>
      </c>
      <c r="D665" s="69">
        <v>681.0</v>
      </c>
      <c r="E665" s="70" t="s">
        <v>4989</v>
      </c>
      <c r="F665" s="69">
        <v>271.0</v>
      </c>
      <c r="G665" s="69">
        <v>154.0</v>
      </c>
      <c r="H665" s="69">
        <v>11.0</v>
      </c>
      <c r="I665" s="20" t="str">
        <f t="shared" si="1"/>
        <v/>
      </c>
      <c r="K665" s="49"/>
      <c r="L665" s="49"/>
      <c r="M665" s="74"/>
      <c r="N665" s="49"/>
      <c r="P665" s="22"/>
      <c r="Q665" s="75"/>
      <c r="R665" s="22"/>
    </row>
    <row r="666">
      <c r="A666" s="70" t="s">
        <v>4447</v>
      </c>
      <c r="B666" s="68">
        <v>279.0</v>
      </c>
      <c r="C666" s="69">
        <v>1.0</v>
      </c>
      <c r="D666" s="69">
        <v>682.0</v>
      </c>
      <c r="E666" s="70" t="s">
        <v>4990</v>
      </c>
      <c r="F666" s="69">
        <v>338.0</v>
      </c>
      <c r="G666" s="69">
        <v>57.0</v>
      </c>
      <c r="H666" s="69">
        <v>2.0</v>
      </c>
      <c r="I666" s="20" t="str">
        <f t="shared" si="1"/>
        <v/>
      </c>
      <c r="K666" s="49"/>
      <c r="L666" s="49"/>
      <c r="M666" s="74"/>
      <c r="N666" s="49"/>
      <c r="P666" s="22"/>
      <c r="Q666" s="75"/>
      <c r="R666" s="22"/>
    </row>
    <row r="667">
      <c r="A667" s="70" t="s">
        <v>4447</v>
      </c>
      <c r="B667" s="68">
        <v>279.0</v>
      </c>
      <c r="C667" s="69">
        <v>1.0</v>
      </c>
      <c r="D667" s="69">
        <v>684.0</v>
      </c>
      <c r="E667" s="70" t="s">
        <v>4991</v>
      </c>
      <c r="F667" s="69">
        <v>366.0</v>
      </c>
      <c r="G667" s="69">
        <v>66.0</v>
      </c>
      <c r="H667" s="69">
        <v>15.0</v>
      </c>
      <c r="I667" s="20" t="str">
        <f t="shared" si="1"/>
        <v/>
      </c>
      <c r="K667" s="49"/>
      <c r="L667" s="49"/>
      <c r="M667" s="74"/>
      <c r="N667" s="49"/>
      <c r="P667" s="22"/>
      <c r="Q667" s="75"/>
      <c r="R667" s="22"/>
    </row>
    <row r="668">
      <c r="A668" s="70" t="s">
        <v>4447</v>
      </c>
      <c r="B668" s="68">
        <v>279.0</v>
      </c>
      <c r="C668" s="69">
        <v>1.0</v>
      </c>
      <c r="D668" s="69">
        <v>685.0</v>
      </c>
      <c r="E668" s="70" t="s">
        <v>4580</v>
      </c>
      <c r="F668" s="69">
        <v>465.0</v>
      </c>
      <c r="G668" s="69">
        <v>97.0</v>
      </c>
      <c r="H668" s="69">
        <v>12.0</v>
      </c>
      <c r="I668" s="20" t="str">
        <f t="shared" si="1"/>
        <v/>
      </c>
      <c r="K668" s="49"/>
      <c r="L668" s="49"/>
      <c r="M668" s="74"/>
      <c r="N668" s="49"/>
      <c r="P668" s="22"/>
      <c r="Q668" s="75"/>
      <c r="R668" s="22"/>
    </row>
    <row r="669">
      <c r="A669" s="70" t="s">
        <v>4447</v>
      </c>
      <c r="B669" s="68">
        <v>279.0</v>
      </c>
      <c r="C669" s="69">
        <v>1.0</v>
      </c>
      <c r="D669" s="69">
        <v>689.0</v>
      </c>
      <c r="E669" s="70" t="s">
        <v>4992</v>
      </c>
      <c r="F669" s="69">
        <v>651.0</v>
      </c>
      <c r="G669" s="69">
        <v>48.0</v>
      </c>
      <c r="H669" s="69">
        <v>11.0</v>
      </c>
      <c r="I669" s="20" t="str">
        <f t="shared" si="1"/>
        <v/>
      </c>
      <c r="K669" s="49"/>
      <c r="L669" s="49"/>
      <c r="M669" s="74"/>
      <c r="N669" s="49"/>
      <c r="P669" s="75"/>
      <c r="Q669" s="75"/>
      <c r="R669" s="75"/>
    </row>
    <row r="670">
      <c r="A670" s="70" t="s">
        <v>4447</v>
      </c>
      <c r="B670" s="68">
        <v>279.0</v>
      </c>
      <c r="C670" s="69">
        <v>1.0</v>
      </c>
      <c r="D670" s="69">
        <v>696.0</v>
      </c>
      <c r="E670" s="70" t="s">
        <v>4993</v>
      </c>
      <c r="F670" s="69">
        <v>338.0</v>
      </c>
      <c r="G670" s="69">
        <v>76.0</v>
      </c>
      <c r="H670" s="69">
        <v>19.0</v>
      </c>
      <c r="I670" s="20" t="str">
        <f t="shared" si="1"/>
        <v/>
      </c>
      <c r="K670" s="49"/>
      <c r="L670" s="49"/>
      <c r="M670" s="74"/>
      <c r="N670" s="49"/>
      <c r="P670" s="75"/>
      <c r="Q670" s="75"/>
      <c r="R670" s="75"/>
    </row>
    <row r="671">
      <c r="A671" s="70" t="s">
        <v>4447</v>
      </c>
      <c r="B671" s="68">
        <v>279.0</v>
      </c>
      <c r="C671" s="69">
        <v>1.0</v>
      </c>
      <c r="D671" s="69">
        <v>697.0</v>
      </c>
      <c r="E671" s="70" t="s">
        <v>1556</v>
      </c>
      <c r="F671" s="69">
        <v>325.0</v>
      </c>
      <c r="G671" s="69">
        <v>64.0</v>
      </c>
      <c r="H671" s="69">
        <v>7.0</v>
      </c>
      <c r="I671" s="20" t="str">
        <f t="shared" si="1"/>
        <v/>
      </c>
      <c r="K671" s="49"/>
      <c r="L671" s="49"/>
      <c r="M671" s="74"/>
      <c r="N671" s="49"/>
      <c r="P671" s="75"/>
      <c r="Q671" s="75"/>
      <c r="R671" s="75"/>
    </row>
    <row r="672">
      <c r="A672" s="70" t="s">
        <v>4447</v>
      </c>
      <c r="B672" s="68">
        <v>279.0</v>
      </c>
      <c r="C672" s="69">
        <v>1.0</v>
      </c>
      <c r="D672" s="69">
        <v>702.0</v>
      </c>
      <c r="E672" s="70" t="s">
        <v>4994</v>
      </c>
      <c r="F672" s="69">
        <v>136.0</v>
      </c>
      <c r="G672" s="69">
        <v>50.0</v>
      </c>
      <c r="H672" s="69">
        <v>2.0</v>
      </c>
      <c r="I672" s="20" t="str">
        <f t="shared" si="1"/>
        <v/>
      </c>
      <c r="K672" s="49"/>
      <c r="L672" s="49"/>
      <c r="M672" s="74"/>
      <c r="N672" s="49"/>
      <c r="P672" s="75"/>
      <c r="Q672" s="75"/>
      <c r="R672" s="75"/>
    </row>
    <row r="673">
      <c r="A673" s="70" t="s">
        <v>4447</v>
      </c>
      <c r="B673" s="68">
        <v>279.0</v>
      </c>
      <c r="C673" s="69">
        <v>1.0</v>
      </c>
      <c r="D673" s="69">
        <v>703.0</v>
      </c>
      <c r="E673" s="70" t="s">
        <v>4995</v>
      </c>
      <c r="F673" s="69">
        <v>1.0</v>
      </c>
      <c r="G673" s="69">
        <v>0.0</v>
      </c>
      <c r="H673" s="69">
        <v>0.0</v>
      </c>
      <c r="I673" s="20" t="str">
        <f t="shared" si="1"/>
        <v/>
      </c>
      <c r="K673" s="49"/>
      <c r="L673" s="49"/>
      <c r="M673" s="74"/>
      <c r="N673" s="49"/>
      <c r="P673" s="75"/>
      <c r="Q673" s="75"/>
      <c r="R673" s="75"/>
    </row>
    <row r="674">
      <c r="A674" s="70" t="s">
        <v>4447</v>
      </c>
      <c r="B674" s="68">
        <v>279.0</v>
      </c>
      <c r="C674" s="69">
        <v>1.0</v>
      </c>
      <c r="D674" s="69">
        <v>801.0</v>
      </c>
      <c r="E674" s="70" t="s">
        <v>2091</v>
      </c>
      <c r="F674" s="69">
        <v>2414.0</v>
      </c>
      <c r="G674" s="69">
        <v>651.0</v>
      </c>
      <c r="H674" s="69">
        <v>158.0</v>
      </c>
      <c r="I674" s="20" t="str">
        <f t="shared" si="1"/>
        <v/>
      </c>
      <c r="K674" s="49"/>
      <c r="L674" s="49"/>
      <c r="M674" s="74"/>
      <c r="N674" s="49"/>
      <c r="P674" s="75"/>
      <c r="Q674" s="75"/>
      <c r="R674" s="75"/>
    </row>
    <row r="675">
      <c r="A675" s="70" t="s">
        <v>4447</v>
      </c>
      <c r="B675" s="68">
        <v>279.0</v>
      </c>
      <c r="C675" s="69">
        <v>1.0</v>
      </c>
      <c r="D675" s="69">
        <v>802.0</v>
      </c>
      <c r="E675" s="70" t="s">
        <v>2092</v>
      </c>
      <c r="F675" s="69">
        <v>1178.0</v>
      </c>
      <c r="G675" s="69">
        <v>339.0</v>
      </c>
      <c r="H675" s="69">
        <v>78.0</v>
      </c>
      <c r="I675" s="20" t="str">
        <f t="shared" si="1"/>
        <v/>
      </c>
      <c r="K675" s="49"/>
      <c r="L675" s="49"/>
      <c r="M675" s="74"/>
      <c r="N675" s="49"/>
      <c r="P675" s="75"/>
      <c r="Q675" s="75"/>
      <c r="R675" s="75"/>
    </row>
    <row r="676">
      <c r="A676" s="70" t="s">
        <v>4447</v>
      </c>
      <c r="B676" s="68">
        <v>279.0</v>
      </c>
      <c r="C676" s="69">
        <v>1.0</v>
      </c>
      <c r="D676" s="69">
        <v>803.0</v>
      </c>
      <c r="E676" s="70" t="s">
        <v>2093</v>
      </c>
      <c r="F676" s="69">
        <v>1537.0</v>
      </c>
      <c r="G676" s="69">
        <v>479.0</v>
      </c>
      <c r="H676" s="69">
        <v>91.0</v>
      </c>
      <c r="I676" s="99">
        <f t="shared" si="1"/>
        <v>280</v>
      </c>
      <c r="K676" s="49"/>
      <c r="L676" s="49"/>
      <c r="M676" s="74"/>
      <c r="N676" s="49"/>
      <c r="P676" s="75"/>
      <c r="Q676" s="75"/>
      <c r="R676" s="75"/>
    </row>
    <row r="677">
      <c r="A677" s="70" t="s">
        <v>4447</v>
      </c>
      <c r="B677" s="68">
        <v>280.0</v>
      </c>
      <c r="C677" s="69">
        <v>1.0</v>
      </c>
      <c r="D677" s="69">
        <v>10.0</v>
      </c>
      <c r="E677" s="70" t="s">
        <v>2094</v>
      </c>
      <c r="F677" s="69">
        <v>11.0</v>
      </c>
      <c r="G677" s="69">
        <v>7.0</v>
      </c>
      <c r="H677" s="69">
        <v>0.0</v>
      </c>
      <c r="I677" s="20" t="str">
        <f t="shared" si="1"/>
        <v/>
      </c>
      <c r="K677" s="49"/>
      <c r="L677" s="49"/>
      <c r="M677" s="74"/>
      <c r="N677" s="49"/>
      <c r="P677" s="75"/>
      <c r="Q677" s="75"/>
      <c r="R677" s="75"/>
    </row>
    <row r="678">
      <c r="A678" s="70" t="s">
        <v>4447</v>
      </c>
      <c r="B678" s="68">
        <v>280.0</v>
      </c>
      <c r="C678" s="69">
        <v>1.0</v>
      </c>
      <c r="D678" s="69">
        <v>35.0</v>
      </c>
      <c r="E678" s="70" t="s">
        <v>4996</v>
      </c>
      <c r="F678" s="69">
        <v>1137.0</v>
      </c>
      <c r="G678" s="69">
        <v>485.0</v>
      </c>
      <c r="H678" s="69">
        <v>131.0</v>
      </c>
      <c r="I678" s="20" t="str">
        <f t="shared" si="1"/>
        <v/>
      </c>
      <c r="K678" s="49"/>
      <c r="L678" s="49"/>
      <c r="M678" s="74"/>
      <c r="N678" s="49"/>
      <c r="P678" s="75"/>
      <c r="Q678" s="75"/>
      <c r="R678" s="75"/>
    </row>
    <row r="679">
      <c r="A679" s="70" t="s">
        <v>4447</v>
      </c>
      <c r="B679" s="68">
        <v>280.0</v>
      </c>
      <c r="C679" s="69">
        <v>1.0</v>
      </c>
      <c r="D679" s="69">
        <v>36.0</v>
      </c>
      <c r="E679" s="70" t="s">
        <v>4997</v>
      </c>
      <c r="F679" s="69">
        <v>636.0</v>
      </c>
      <c r="G679" s="69">
        <v>235.0</v>
      </c>
      <c r="H679" s="69">
        <v>50.0</v>
      </c>
      <c r="I679" s="20" t="str">
        <f t="shared" si="1"/>
        <v/>
      </c>
      <c r="K679" s="49"/>
      <c r="L679" s="49"/>
      <c r="M679" s="74"/>
      <c r="N679" s="49"/>
      <c r="P679" s="75"/>
      <c r="Q679" s="75"/>
      <c r="R679" s="75"/>
    </row>
    <row r="680">
      <c r="A680" s="70" t="s">
        <v>4447</v>
      </c>
      <c r="B680" s="68">
        <v>280.0</v>
      </c>
      <c r="C680" s="69">
        <v>1.0</v>
      </c>
      <c r="D680" s="69">
        <v>37.0</v>
      </c>
      <c r="E680" s="70" t="s">
        <v>4998</v>
      </c>
      <c r="F680" s="69">
        <v>920.0</v>
      </c>
      <c r="G680" s="69">
        <v>428.0</v>
      </c>
      <c r="H680" s="69">
        <v>98.0</v>
      </c>
      <c r="I680" s="20" t="str">
        <f t="shared" si="1"/>
        <v/>
      </c>
      <c r="K680" s="49"/>
      <c r="L680" s="49"/>
      <c r="M680" s="74"/>
      <c r="N680" s="49"/>
      <c r="P680" s="75"/>
      <c r="Q680" s="75"/>
      <c r="R680" s="75"/>
    </row>
    <row r="681">
      <c r="A681" s="70" t="s">
        <v>4447</v>
      </c>
      <c r="B681" s="68">
        <v>280.0</v>
      </c>
      <c r="C681" s="69">
        <v>1.0</v>
      </c>
      <c r="D681" s="69">
        <v>695.0</v>
      </c>
      <c r="E681" s="70" t="s">
        <v>4577</v>
      </c>
      <c r="F681" s="69">
        <v>397.0</v>
      </c>
      <c r="G681" s="69">
        <v>243.0</v>
      </c>
      <c r="H681" s="69">
        <v>46.0</v>
      </c>
      <c r="I681" s="20" t="str">
        <f t="shared" si="1"/>
        <v/>
      </c>
      <c r="K681" s="49"/>
      <c r="L681" s="49"/>
      <c r="M681" s="74"/>
      <c r="N681" s="49"/>
      <c r="P681" s="75"/>
      <c r="Q681" s="75"/>
      <c r="R681" s="75"/>
    </row>
    <row r="682">
      <c r="A682" s="70" t="s">
        <v>4447</v>
      </c>
      <c r="B682" s="68">
        <v>280.0</v>
      </c>
      <c r="C682" s="69">
        <v>1.0</v>
      </c>
      <c r="D682" s="69">
        <v>698.0</v>
      </c>
      <c r="E682" s="70" t="s">
        <v>4999</v>
      </c>
      <c r="F682" s="69">
        <v>83.0</v>
      </c>
      <c r="G682" s="69">
        <v>25.0</v>
      </c>
      <c r="H682" s="69">
        <v>3.0</v>
      </c>
      <c r="I682" s="20" t="str">
        <f t="shared" si="1"/>
        <v/>
      </c>
      <c r="K682" s="49"/>
      <c r="L682" s="49"/>
      <c r="M682" s="74"/>
      <c r="N682" s="49"/>
      <c r="P682" s="75"/>
      <c r="Q682" s="75"/>
      <c r="R682" s="75"/>
    </row>
    <row r="683">
      <c r="A683" s="70" t="s">
        <v>4447</v>
      </c>
      <c r="B683" s="68">
        <v>280.0</v>
      </c>
      <c r="C683" s="69">
        <v>1.0</v>
      </c>
      <c r="D683" s="69">
        <v>699.0</v>
      </c>
      <c r="E683" s="70" t="s">
        <v>5000</v>
      </c>
      <c r="F683" s="69">
        <v>22.0</v>
      </c>
      <c r="G683" s="69">
        <v>10.0</v>
      </c>
      <c r="H683" s="69">
        <v>3.0</v>
      </c>
      <c r="I683" s="20" t="str">
        <f t="shared" si="1"/>
        <v/>
      </c>
      <c r="K683" s="49"/>
      <c r="L683" s="49"/>
      <c r="M683" s="74"/>
      <c r="N683" s="49"/>
      <c r="P683" s="75"/>
      <c r="Q683" s="75"/>
      <c r="R683" s="75"/>
    </row>
    <row r="684">
      <c r="A684" s="70" t="s">
        <v>4447</v>
      </c>
      <c r="B684" s="68">
        <v>280.0</v>
      </c>
      <c r="C684" s="69">
        <v>1.0</v>
      </c>
      <c r="D684" s="69">
        <v>701.0</v>
      </c>
      <c r="E684" s="70" t="s">
        <v>5001</v>
      </c>
      <c r="F684" s="69">
        <v>410.0</v>
      </c>
      <c r="G684" s="69">
        <v>156.0</v>
      </c>
      <c r="H684" s="69">
        <v>32.0</v>
      </c>
      <c r="I684" s="20" t="str">
        <f t="shared" si="1"/>
        <v/>
      </c>
      <c r="K684" s="49"/>
      <c r="L684" s="49"/>
      <c r="M684" s="74"/>
      <c r="N684" s="49"/>
      <c r="P684" s="75"/>
      <c r="Q684" s="75"/>
      <c r="R684" s="75"/>
    </row>
    <row r="685">
      <c r="A685" s="70" t="s">
        <v>4447</v>
      </c>
      <c r="B685" s="68">
        <v>280.0</v>
      </c>
      <c r="C685" s="69">
        <v>1.0</v>
      </c>
      <c r="D685" s="69">
        <v>705.0</v>
      </c>
      <c r="E685" s="70" t="s">
        <v>5002</v>
      </c>
      <c r="F685" s="69">
        <v>488.0</v>
      </c>
      <c r="G685" s="69">
        <v>212.0</v>
      </c>
      <c r="H685" s="69">
        <v>62.0</v>
      </c>
      <c r="I685" s="20" t="str">
        <f t="shared" si="1"/>
        <v/>
      </c>
      <c r="K685" s="49"/>
      <c r="L685" s="49"/>
      <c r="M685" s="74"/>
      <c r="N685" s="49"/>
      <c r="P685" s="75"/>
      <c r="Q685" s="75"/>
      <c r="R685" s="75"/>
    </row>
    <row r="686">
      <c r="A686" s="70" t="s">
        <v>4447</v>
      </c>
      <c r="B686" s="68">
        <v>280.0</v>
      </c>
      <c r="C686" s="69">
        <v>1.0</v>
      </c>
      <c r="D686" s="69">
        <v>820.0</v>
      </c>
      <c r="E686" s="70" t="s">
        <v>5003</v>
      </c>
      <c r="F686" s="69">
        <v>62.0</v>
      </c>
      <c r="G686" s="69">
        <v>29.0</v>
      </c>
      <c r="H686" s="69">
        <v>5.0</v>
      </c>
      <c r="I686" s="99">
        <f t="shared" si="1"/>
        <v>281</v>
      </c>
      <c r="K686" s="49"/>
      <c r="L686" s="49"/>
      <c r="M686" s="74"/>
      <c r="N686" s="49"/>
      <c r="P686" s="75"/>
      <c r="Q686" s="75"/>
      <c r="R686" s="75"/>
    </row>
    <row r="687">
      <c r="A687" s="70" t="s">
        <v>4447</v>
      </c>
      <c r="B687" s="68">
        <v>281.0</v>
      </c>
      <c r="C687" s="69">
        <v>1.0</v>
      </c>
      <c r="D687" s="69">
        <v>4.0</v>
      </c>
      <c r="E687" s="70" t="s">
        <v>5004</v>
      </c>
      <c r="F687" s="69">
        <v>535.0</v>
      </c>
      <c r="G687" s="69">
        <v>247.0</v>
      </c>
      <c r="H687" s="69">
        <v>53.0</v>
      </c>
      <c r="I687" s="20" t="str">
        <f t="shared" si="1"/>
        <v/>
      </c>
      <c r="K687" s="49"/>
      <c r="L687" s="49"/>
      <c r="M687" s="74"/>
      <c r="N687" s="49"/>
      <c r="P687" s="75"/>
      <c r="Q687" s="75"/>
      <c r="R687" s="75"/>
    </row>
    <row r="688">
      <c r="A688" s="70" t="s">
        <v>4447</v>
      </c>
      <c r="B688" s="68">
        <v>281.0</v>
      </c>
      <c r="C688" s="69">
        <v>1.0</v>
      </c>
      <c r="D688" s="69">
        <v>6.0</v>
      </c>
      <c r="E688" s="70" t="s">
        <v>4806</v>
      </c>
      <c r="F688" s="69">
        <v>405.0</v>
      </c>
      <c r="G688" s="69">
        <v>212.0</v>
      </c>
      <c r="H688" s="69">
        <v>35.0</v>
      </c>
      <c r="I688" s="20" t="str">
        <f t="shared" si="1"/>
        <v/>
      </c>
      <c r="K688" s="49"/>
      <c r="L688" s="49"/>
      <c r="M688" s="74"/>
      <c r="N688" s="49"/>
      <c r="P688" s="75"/>
      <c r="Q688" s="75"/>
      <c r="R688" s="75"/>
    </row>
    <row r="689">
      <c r="A689" s="70" t="s">
        <v>4447</v>
      </c>
      <c r="B689" s="68">
        <v>281.0</v>
      </c>
      <c r="C689" s="69">
        <v>1.0</v>
      </c>
      <c r="D689" s="69">
        <v>8.0</v>
      </c>
      <c r="E689" s="70" t="s">
        <v>5005</v>
      </c>
      <c r="F689" s="69">
        <v>439.0</v>
      </c>
      <c r="G689" s="69">
        <v>98.0</v>
      </c>
      <c r="H689" s="69">
        <v>38.0</v>
      </c>
      <c r="I689" s="20" t="str">
        <f t="shared" si="1"/>
        <v/>
      </c>
      <c r="K689" s="49"/>
      <c r="L689" s="49"/>
      <c r="M689" s="74"/>
      <c r="N689" s="49"/>
      <c r="P689" s="75"/>
      <c r="Q689" s="75"/>
      <c r="R689" s="75"/>
    </row>
    <row r="690">
      <c r="A690" s="70" t="s">
        <v>4447</v>
      </c>
      <c r="B690" s="68">
        <v>281.0</v>
      </c>
      <c r="C690" s="69">
        <v>1.0</v>
      </c>
      <c r="D690" s="69">
        <v>10.0</v>
      </c>
      <c r="E690" s="70" t="s">
        <v>5006</v>
      </c>
      <c r="F690" s="69">
        <v>502.0</v>
      </c>
      <c r="G690" s="69">
        <v>308.0</v>
      </c>
      <c r="H690" s="69">
        <v>68.0</v>
      </c>
      <c r="I690" s="20" t="str">
        <f t="shared" si="1"/>
        <v/>
      </c>
      <c r="K690" s="49"/>
      <c r="L690" s="49"/>
      <c r="M690" s="74"/>
      <c r="N690" s="49"/>
      <c r="P690" s="75"/>
      <c r="Q690" s="75"/>
      <c r="R690" s="75"/>
    </row>
    <row r="691">
      <c r="A691" s="70" t="s">
        <v>4447</v>
      </c>
      <c r="B691" s="68">
        <v>281.0</v>
      </c>
      <c r="C691" s="69">
        <v>1.0</v>
      </c>
      <c r="D691" s="69">
        <v>11.0</v>
      </c>
      <c r="E691" s="70" t="s">
        <v>5007</v>
      </c>
      <c r="F691" s="69">
        <v>364.0</v>
      </c>
      <c r="G691" s="69">
        <v>184.0</v>
      </c>
      <c r="H691" s="69">
        <v>41.0</v>
      </c>
      <c r="I691" s="20" t="str">
        <f t="shared" si="1"/>
        <v/>
      </c>
      <c r="K691" s="49"/>
      <c r="L691" s="49"/>
      <c r="M691" s="74"/>
      <c r="N691" s="49"/>
      <c r="P691" s="75"/>
      <c r="Q691" s="75"/>
      <c r="R691" s="75"/>
    </row>
    <row r="692">
      <c r="A692" s="70" t="s">
        <v>4447</v>
      </c>
      <c r="B692" s="68">
        <v>281.0</v>
      </c>
      <c r="C692" s="69">
        <v>1.0</v>
      </c>
      <c r="D692" s="69">
        <v>12.0</v>
      </c>
      <c r="E692" s="70" t="s">
        <v>2106</v>
      </c>
      <c r="F692" s="69">
        <v>725.0</v>
      </c>
      <c r="G692" s="69">
        <v>142.0</v>
      </c>
      <c r="H692" s="69">
        <v>59.0</v>
      </c>
      <c r="I692" s="20" t="str">
        <f t="shared" si="1"/>
        <v/>
      </c>
      <c r="K692" s="49"/>
      <c r="L692" s="49"/>
      <c r="M692" s="74"/>
      <c r="N692" s="49"/>
      <c r="P692" s="75"/>
      <c r="Q692" s="75"/>
      <c r="R692" s="75"/>
    </row>
    <row r="693">
      <c r="A693" s="70" t="s">
        <v>4447</v>
      </c>
      <c r="B693" s="68">
        <v>281.0</v>
      </c>
      <c r="C693" s="69">
        <v>1.0</v>
      </c>
      <c r="D693" s="69">
        <v>17.0</v>
      </c>
      <c r="E693" s="70" t="s">
        <v>5008</v>
      </c>
      <c r="F693" s="69">
        <v>279.0</v>
      </c>
      <c r="G693" s="69">
        <v>162.0</v>
      </c>
      <c r="H693" s="69">
        <v>36.0</v>
      </c>
      <c r="I693" s="20" t="str">
        <f t="shared" si="1"/>
        <v/>
      </c>
      <c r="K693" s="49"/>
      <c r="L693" s="49"/>
      <c r="M693" s="74"/>
      <c r="N693" s="49"/>
      <c r="P693" s="75"/>
      <c r="Q693" s="75"/>
      <c r="R693" s="75"/>
    </row>
    <row r="694">
      <c r="A694" s="70" t="s">
        <v>4447</v>
      </c>
      <c r="B694" s="68">
        <v>281.0</v>
      </c>
      <c r="C694" s="69">
        <v>1.0</v>
      </c>
      <c r="D694" s="69">
        <v>19.0</v>
      </c>
      <c r="E694" s="70" t="s">
        <v>5009</v>
      </c>
      <c r="F694" s="69">
        <v>502.0</v>
      </c>
      <c r="G694" s="69">
        <v>297.0</v>
      </c>
      <c r="H694" s="69">
        <v>58.0</v>
      </c>
      <c r="I694" s="20" t="str">
        <f t="shared" si="1"/>
        <v/>
      </c>
      <c r="K694" s="49"/>
      <c r="L694" s="49"/>
      <c r="M694" s="74"/>
      <c r="N694" s="49"/>
      <c r="P694" s="75"/>
      <c r="Q694" s="75"/>
      <c r="R694" s="75"/>
    </row>
    <row r="695">
      <c r="A695" s="70" t="s">
        <v>4447</v>
      </c>
      <c r="B695" s="68">
        <v>281.0</v>
      </c>
      <c r="C695" s="69">
        <v>1.0</v>
      </c>
      <c r="D695" s="69">
        <v>20.0</v>
      </c>
      <c r="E695" s="70" t="s">
        <v>5010</v>
      </c>
      <c r="F695" s="69">
        <v>366.0</v>
      </c>
      <c r="G695" s="69">
        <v>112.0</v>
      </c>
      <c r="H695" s="69">
        <v>38.0</v>
      </c>
      <c r="I695" s="20" t="str">
        <f t="shared" si="1"/>
        <v/>
      </c>
      <c r="K695" s="49"/>
      <c r="L695" s="49"/>
      <c r="M695" s="74"/>
      <c r="N695" s="49"/>
      <c r="P695" s="75"/>
      <c r="Q695" s="75"/>
      <c r="R695" s="75"/>
    </row>
    <row r="696">
      <c r="A696" s="70" t="s">
        <v>4447</v>
      </c>
      <c r="B696" s="68">
        <v>281.0</v>
      </c>
      <c r="C696" s="69">
        <v>1.0</v>
      </c>
      <c r="D696" s="69">
        <v>22.0</v>
      </c>
      <c r="E696" s="70" t="s">
        <v>5011</v>
      </c>
      <c r="F696" s="69">
        <v>372.0</v>
      </c>
      <c r="G696" s="69">
        <v>153.0</v>
      </c>
      <c r="H696" s="69">
        <v>51.0</v>
      </c>
      <c r="I696" s="20" t="str">
        <f t="shared" si="1"/>
        <v/>
      </c>
      <c r="K696" s="49"/>
      <c r="L696" s="49"/>
      <c r="M696" s="74"/>
      <c r="N696" s="49"/>
      <c r="P696" s="75"/>
      <c r="Q696" s="75"/>
      <c r="R696" s="75"/>
    </row>
    <row r="697">
      <c r="A697" s="70" t="s">
        <v>4447</v>
      </c>
      <c r="B697" s="68">
        <v>281.0</v>
      </c>
      <c r="C697" s="69">
        <v>1.0</v>
      </c>
      <c r="D697" s="69">
        <v>30.0</v>
      </c>
      <c r="E697" s="70" t="s">
        <v>5012</v>
      </c>
      <c r="F697" s="69">
        <v>446.0</v>
      </c>
      <c r="G697" s="69">
        <v>87.0</v>
      </c>
      <c r="H697" s="69">
        <v>13.0</v>
      </c>
      <c r="I697" s="20" t="str">
        <f t="shared" si="1"/>
        <v/>
      </c>
      <c r="K697" s="49"/>
      <c r="L697" s="49"/>
      <c r="M697" s="74"/>
      <c r="N697" s="49"/>
      <c r="P697" s="75"/>
      <c r="Q697" s="75"/>
      <c r="R697" s="75"/>
    </row>
    <row r="698">
      <c r="A698" s="70" t="s">
        <v>4447</v>
      </c>
      <c r="B698" s="68">
        <v>281.0</v>
      </c>
      <c r="C698" s="69">
        <v>1.0</v>
      </c>
      <c r="D698" s="69">
        <v>40.0</v>
      </c>
      <c r="E698" s="70" t="s">
        <v>5013</v>
      </c>
      <c r="F698" s="69">
        <v>1006.0</v>
      </c>
      <c r="G698" s="69">
        <v>311.0</v>
      </c>
      <c r="H698" s="69">
        <v>75.0</v>
      </c>
      <c r="I698" s="20" t="str">
        <f t="shared" si="1"/>
        <v/>
      </c>
      <c r="K698" s="49"/>
      <c r="L698" s="49"/>
      <c r="M698" s="74"/>
      <c r="N698" s="49"/>
      <c r="P698" s="75"/>
      <c r="Q698" s="75"/>
      <c r="R698" s="75"/>
    </row>
    <row r="699">
      <c r="A699" s="70" t="s">
        <v>4447</v>
      </c>
      <c r="B699" s="68">
        <v>281.0</v>
      </c>
      <c r="C699" s="69">
        <v>1.0</v>
      </c>
      <c r="D699" s="69">
        <v>43.0</v>
      </c>
      <c r="E699" s="70" t="s">
        <v>5014</v>
      </c>
      <c r="F699" s="69">
        <v>791.0</v>
      </c>
      <c r="G699" s="69">
        <v>443.0</v>
      </c>
      <c r="H699" s="69">
        <v>81.0</v>
      </c>
      <c r="I699" s="20" t="str">
        <f t="shared" si="1"/>
        <v/>
      </c>
      <c r="K699" s="49"/>
      <c r="L699" s="49"/>
      <c r="M699" s="74"/>
      <c r="N699" s="49"/>
      <c r="P699" s="75"/>
      <c r="Q699" s="75"/>
      <c r="R699" s="75"/>
    </row>
    <row r="700">
      <c r="A700" s="70" t="s">
        <v>4447</v>
      </c>
      <c r="B700" s="68">
        <v>281.0</v>
      </c>
      <c r="C700" s="69">
        <v>1.0</v>
      </c>
      <c r="D700" s="69">
        <v>45.0</v>
      </c>
      <c r="E700" s="70" t="s">
        <v>2114</v>
      </c>
      <c r="F700" s="69">
        <v>583.0</v>
      </c>
      <c r="G700" s="69">
        <v>258.0</v>
      </c>
      <c r="H700" s="69">
        <v>57.0</v>
      </c>
      <c r="I700" s="20" t="str">
        <f t="shared" si="1"/>
        <v/>
      </c>
      <c r="K700" s="49"/>
      <c r="L700" s="49"/>
      <c r="M700" s="74"/>
      <c r="N700" s="49"/>
      <c r="P700" s="75"/>
      <c r="Q700" s="75"/>
      <c r="R700" s="75"/>
    </row>
    <row r="701">
      <c r="A701" s="70" t="s">
        <v>4447</v>
      </c>
      <c r="B701" s="68">
        <v>281.0</v>
      </c>
      <c r="C701" s="69">
        <v>1.0</v>
      </c>
      <c r="D701" s="69">
        <v>50.0</v>
      </c>
      <c r="E701" s="70" t="s">
        <v>5015</v>
      </c>
      <c r="F701" s="69">
        <v>1694.0</v>
      </c>
      <c r="G701" s="69">
        <v>844.0</v>
      </c>
      <c r="H701" s="69">
        <v>188.0</v>
      </c>
      <c r="I701" s="20" t="str">
        <f t="shared" si="1"/>
        <v/>
      </c>
      <c r="K701" s="49"/>
      <c r="L701" s="49"/>
      <c r="M701" s="74"/>
      <c r="N701" s="49"/>
      <c r="P701" s="75"/>
      <c r="Q701" s="75"/>
      <c r="R701" s="75"/>
    </row>
    <row r="702">
      <c r="A702" s="70" t="s">
        <v>4447</v>
      </c>
      <c r="B702" s="68">
        <v>281.0</v>
      </c>
      <c r="C702" s="69">
        <v>1.0</v>
      </c>
      <c r="D702" s="69">
        <v>53.0</v>
      </c>
      <c r="E702" s="70" t="s">
        <v>5016</v>
      </c>
      <c r="F702" s="69">
        <v>1926.0</v>
      </c>
      <c r="G702" s="69">
        <v>518.0</v>
      </c>
      <c r="H702" s="69">
        <v>144.0</v>
      </c>
      <c r="I702" s="20" t="str">
        <f t="shared" si="1"/>
        <v/>
      </c>
      <c r="K702" s="49"/>
      <c r="L702" s="49"/>
      <c r="M702" s="74"/>
      <c r="N702" s="49"/>
      <c r="P702" s="75"/>
      <c r="Q702" s="75"/>
      <c r="R702" s="75"/>
    </row>
    <row r="703">
      <c r="A703" s="70" t="s">
        <v>4447</v>
      </c>
      <c r="B703" s="68">
        <v>281.0</v>
      </c>
      <c r="C703" s="69">
        <v>1.0</v>
      </c>
      <c r="D703" s="69">
        <v>101.0</v>
      </c>
      <c r="E703" s="70" t="s">
        <v>5017</v>
      </c>
      <c r="F703" s="69">
        <v>5.0</v>
      </c>
      <c r="G703" s="69">
        <v>0.0</v>
      </c>
      <c r="H703" s="69">
        <v>0.0</v>
      </c>
      <c r="I703" s="20" t="str">
        <f t="shared" si="1"/>
        <v/>
      </c>
      <c r="K703" s="49"/>
      <c r="L703" s="49"/>
      <c r="M703" s="74"/>
      <c r="N703" s="49"/>
      <c r="P703" s="75"/>
      <c r="Q703" s="75"/>
      <c r="R703" s="75"/>
    </row>
    <row r="704">
      <c r="A704" s="70" t="s">
        <v>4447</v>
      </c>
      <c r="B704" s="68">
        <v>281.0</v>
      </c>
      <c r="C704" s="69">
        <v>1.0</v>
      </c>
      <c r="D704" s="69">
        <v>103.0</v>
      </c>
      <c r="E704" s="70" t="s">
        <v>4686</v>
      </c>
      <c r="F704" s="69">
        <v>175.0</v>
      </c>
      <c r="G704" s="69">
        <v>38.0</v>
      </c>
      <c r="H704" s="69">
        <v>8.0</v>
      </c>
      <c r="I704" s="20" t="str">
        <f t="shared" si="1"/>
        <v/>
      </c>
      <c r="K704" s="49"/>
      <c r="L704" s="49"/>
      <c r="M704" s="74"/>
      <c r="N704" s="49"/>
      <c r="P704" s="75"/>
      <c r="Q704" s="75"/>
      <c r="R704" s="75"/>
    </row>
    <row r="705">
      <c r="A705" s="70" t="s">
        <v>4447</v>
      </c>
      <c r="B705" s="68">
        <v>281.0</v>
      </c>
      <c r="C705" s="69">
        <v>1.0</v>
      </c>
      <c r="D705" s="69">
        <v>169.0</v>
      </c>
      <c r="E705" s="70" t="s">
        <v>5018</v>
      </c>
      <c r="F705" s="69">
        <v>8.0</v>
      </c>
      <c r="G705" s="69">
        <v>0.0</v>
      </c>
      <c r="H705" s="69">
        <v>0.0</v>
      </c>
      <c r="I705" s="20" t="str">
        <f t="shared" si="1"/>
        <v/>
      </c>
      <c r="K705" s="49"/>
      <c r="L705" s="49"/>
      <c r="M705" s="74"/>
      <c r="N705" s="49"/>
      <c r="P705" s="75"/>
      <c r="Q705" s="75"/>
      <c r="R705" s="75"/>
    </row>
    <row r="706">
      <c r="A706" s="70" t="s">
        <v>4447</v>
      </c>
      <c r="B706" s="68">
        <v>281.0</v>
      </c>
      <c r="C706" s="69">
        <v>1.0</v>
      </c>
      <c r="D706" s="69">
        <v>180.0</v>
      </c>
      <c r="E706" s="70" t="s">
        <v>5019</v>
      </c>
      <c r="F706" s="69">
        <v>66.0</v>
      </c>
      <c r="G706" s="69">
        <v>27.0</v>
      </c>
      <c r="H706" s="69">
        <v>3.0</v>
      </c>
      <c r="I706" s="20" t="str">
        <f t="shared" si="1"/>
        <v/>
      </c>
      <c r="K706" s="49"/>
      <c r="L706" s="49"/>
      <c r="M706" s="74"/>
      <c r="N706" s="49"/>
      <c r="P706" s="75"/>
      <c r="Q706" s="75"/>
      <c r="R706" s="75"/>
    </row>
    <row r="707">
      <c r="A707" s="70" t="s">
        <v>4447</v>
      </c>
      <c r="B707" s="68">
        <v>281.0</v>
      </c>
      <c r="C707" s="69">
        <v>1.0</v>
      </c>
      <c r="D707" s="69">
        <v>200.0</v>
      </c>
      <c r="E707" s="70" t="s">
        <v>5020</v>
      </c>
      <c r="F707" s="69">
        <v>223.0</v>
      </c>
      <c r="G707" s="69">
        <v>114.0</v>
      </c>
      <c r="H707" s="69">
        <v>19.0</v>
      </c>
      <c r="I707" s="20" t="str">
        <f t="shared" si="1"/>
        <v/>
      </c>
      <c r="K707" s="49"/>
      <c r="L707" s="49"/>
      <c r="M707" s="74"/>
      <c r="N707" s="49"/>
      <c r="P707" s="75"/>
      <c r="Q707" s="75"/>
      <c r="R707" s="75"/>
    </row>
    <row r="708">
      <c r="A708" s="70" t="s">
        <v>4447</v>
      </c>
      <c r="B708" s="68">
        <v>281.0</v>
      </c>
      <c r="C708" s="69">
        <v>1.0</v>
      </c>
      <c r="D708" s="69">
        <v>289.0</v>
      </c>
      <c r="E708" s="70" t="s">
        <v>2121</v>
      </c>
      <c r="F708" s="69">
        <v>48.0</v>
      </c>
      <c r="G708" s="69">
        <v>10.0</v>
      </c>
      <c r="H708" s="69">
        <v>1.0</v>
      </c>
      <c r="I708" s="20" t="str">
        <f t="shared" si="1"/>
        <v/>
      </c>
      <c r="K708" s="49"/>
      <c r="L708" s="49"/>
      <c r="M708" s="74"/>
      <c r="N708" s="49"/>
      <c r="P708" s="75"/>
      <c r="Q708" s="75"/>
      <c r="R708" s="75"/>
    </row>
    <row r="709">
      <c r="A709" s="70" t="s">
        <v>4447</v>
      </c>
      <c r="B709" s="68">
        <v>281.0</v>
      </c>
      <c r="C709" s="69">
        <v>1.0</v>
      </c>
      <c r="D709" s="69">
        <v>401.0</v>
      </c>
      <c r="E709" s="70" t="s">
        <v>5021</v>
      </c>
      <c r="F709" s="69">
        <v>222.0</v>
      </c>
      <c r="G709" s="69">
        <v>105.0</v>
      </c>
      <c r="H709" s="69">
        <v>24.0</v>
      </c>
      <c r="I709" s="99">
        <f t="shared" si="1"/>
        <v>282</v>
      </c>
      <c r="K709" s="49"/>
      <c r="L709" s="49"/>
      <c r="M709" s="74"/>
      <c r="N709" s="49"/>
      <c r="P709" s="75"/>
      <c r="Q709" s="75"/>
      <c r="R709" s="75"/>
    </row>
    <row r="710">
      <c r="A710" s="70" t="s">
        <v>4447</v>
      </c>
      <c r="B710" s="68">
        <v>282.0</v>
      </c>
      <c r="C710" s="69">
        <v>1.0</v>
      </c>
      <c r="D710" s="69">
        <v>20.0</v>
      </c>
      <c r="E710" s="70" t="s">
        <v>5022</v>
      </c>
      <c r="F710" s="69">
        <v>673.0</v>
      </c>
      <c r="G710" s="69">
        <v>101.0</v>
      </c>
      <c r="H710" s="69">
        <v>58.0</v>
      </c>
      <c r="I710" s="20" t="str">
        <f t="shared" si="1"/>
        <v/>
      </c>
      <c r="K710" s="49"/>
      <c r="L710" s="49"/>
      <c r="M710" s="74"/>
      <c r="N710" s="49"/>
      <c r="P710" s="75"/>
      <c r="Q710" s="75"/>
      <c r="R710" s="75"/>
    </row>
    <row r="711">
      <c r="A711" s="70" t="s">
        <v>4447</v>
      </c>
      <c r="B711" s="68">
        <v>282.0</v>
      </c>
      <c r="C711" s="69">
        <v>1.0</v>
      </c>
      <c r="D711" s="69">
        <v>40.0</v>
      </c>
      <c r="E711" s="70" t="s">
        <v>5023</v>
      </c>
      <c r="F711" s="69">
        <v>656.0</v>
      </c>
      <c r="G711" s="69">
        <v>89.0</v>
      </c>
      <c r="H711" s="69">
        <v>26.0</v>
      </c>
      <c r="I711" s="20" t="str">
        <f t="shared" si="1"/>
        <v/>
      </c>
      <c r="K711" s="49"/>
      <c r="L711" s="49"/>
      <c r="M711" s="74"/>
      <c r="N711" s="49"/>
      <c r="P711" s="75"/>
      <c r="Q711" s="75"/>
      <c r="R711" s="75"/>
    </row>
    <row r="712">
      <c r="A712" s="70" t="s">
        <v>4447</v>
      </c>
      <c r="B712" s="68">
        <v>282.0</v>
      </c>
      <c r="C712" s="69">
        <v>1.0</v>
      </c>
      <c r="D712" s="69">
        <v>50.0</v>
      </c>
      <c r="E712" s="70" t="s">
        <v>5024</v>
      </c>
      <c r="F712" s="69">
        <v>422.0</v>
      </c>
      <c r="G712" s="69">
        <v>74.0</v>
      </c>
      <c r="H712" s="69">
        <v>27.0</v>
      </c>
      <c r="I712" s="99">
        <f t="shared" si="1"/>
        <v>283</v>
      </c>
      <c r="K712" s="49"/>
      <c r="L712" s="49"/>
      <c r="M712" s="74"/>
      <c r="N712" s="49"/>
      <c r="P712" s="75"/>
      <c r="Q712" s="75"/>
      <c r="R712" s="75"/>
    </row>
    <row r="713">
      <c r="A713" s="70" t="s">
        <v>4447</v>
      </c>
      <c r="B713" s="68">
        <v>283.0</v>
      </c>
      <c r="C713" s="69">
        <v>1.0</v>
      </c>
      <c r="D713" s="69">
        <v>40.0</v>
      </c>
      <c r="E713" s="70" t="s">
        <v>5025</v>
      </c>
      <c r="F713" s="69">
        <v>1467.0</v>
      </c>
      <c r="G713" s="69">
        <v>339.0</v>
      </c>
      <c r="H713" s="69">
        <v>34.0</v>
      </c>
      <c r="I713" s="20" t="str">
        <f t="shared" si="1"/>
        <v/>
      </c>
      <c r="K713" s="49"/>
      <c r="L713" s="49"/>
      <c r="M713" s="74"/>
      <c r="N713" s="49"/>
      <c r="P713" s="75"/>
      <c r="Q713" s="75"/>
      <c r="R713" s="75"/>
    </row>
    <row r="714">
      <c r="A714" s="70" t="s">
        <v>4447</v>
      </c>
      <c r="B714" s="68">
        <v>283.0</v>
      </c>
      <c r="C714" s="69">
        <v>1.0</v>
      </c>
      <c r="D714" s="69">
        <v>42.0</v>
      </c>
      <c r="E714" s="70" t="s">
        <v>5026</v>
      </c>
      <c r="F714" s="69">
        <v>1001.0</v>
      </c>
      <c r="G714" s="69">
        <v>246.0</v>
      </c>
      <c r="H714" s="69">
        <v>29.0</v>
      </c>
      <c r="I714" s="20" t="str">
        <f t="shared" si="1"/>
        <v/>
      </c>
      <c r="K714" s="49"/>
      <c r="L714" s="49"/>
      <c r="M714" s="74"/>
      <c r="N714" s="49"/>
      <c r="P714" s="75"/>
      <c r="Q714" s="75"/>
      <c r="R714" s="75"/>
    </row>
    <row r="715">
      <c r="A715" s="70" t="s">
        <v>4447</v>
      </c>
      <c r="B715" s="68">
        <v>283.0</v>
      </c>
      <c r="C715" s="69">
        <v>1.0</v>
      </c>
      <c r="D715" s="69">
        <v>745.0</v>
      </c>
      <c r="E715" s="70" t="s">
        <v>5027</v>
      </c>
      <c r="F715" s="69">
        <v>538.0</v>
      </c>
      <c r="G715" s="69">
        <v>151.0</v>
      </c>
      <c r="H715" s="69">
        <v>14.0</v>
      </c>
      <c r="I715" s="20" t="str">
        <f t="shared" si="1"/>
        <v/>
      </c>
      <c r="K715" s="49"/>
      <c r="L715" s="49"/>
      <c r="M715" s="74"/>
      <c r="N715" s="49"/>
      <c r="P715" s="75"/>
      <c r="Q715" s="75"/>
      <c r="R715" s="75"/>
    </row>
    <row r="716">
      <c r="A716" s="70" t="s">
        <v>4447</v>
      </c>
      <c r="B716" s="68">
        <v>283.0</v>
      </c>
      <c r="C716" s="69">
        <v>1.0</v>
      </c>
      <c r="D716" s="69">
        <v>754.0</v>
      </c>
      <c r="E716" s="70" t="s">
        <v>5028</v>
      </c>
      <c r="F716" s="69">
        <v>493.0</v>
      </c>
      <c r="G716" s="69">
        <v>172.0</v>
      </c>
      <c r="H716" s="69">
        <v>9.0</v>
      </c>
      <c r="I716" s="20" t="str">
        <f t="shared" si="1"/>
        <v/>
      </c>
      <c r="K716" s="49"/>
      <c r="L716" s="49"/>
      <c r="M716" s="74"/>
      <c r="N716" s="49"/>
      <c r="P716" s="75"/>
      <c r="Q716" s="75"/>
      <c r="R716" s="75"/>
    </row>
    <row r="717">
      <c r="A717" s="70" t="s">
        <v>4447</v>
      </c>
      <c r="B717" s="68">
        <v>283.0</v>
      </c>
      <c r="C717" s="69">
        <v>1.0</v>
      </c>
      <c r="D717" s="69">
        <v>755.0</v>
      </c>
      <c r="E717" s="70" t="s">
        <v>5029</v>
      </c>
      <c r="F717" s="69">
        <v>444.0</v>
      </c>
      <c r="G717" s="69">
        <v>101.0</v>
      </c>
      <c r="H717" s="69">
        <v>7.0</v>
      </c>
      <c r="I717" s="20" t="str">
        <f t="shared" si="1"/>
        <v/>
      </c>
      <c r="K717" s="49"/>
      <c r="L717" s="49"/>
      <c r="M717" s="74"/>
      <c r="N717" s="49"/>
      <c r="P717" s="75"/>
      <c r="Q717" s="75"/>
      <c r="R717" s="75"/>
    </row>
    <row r="718">
      <c r="A718" s="70" t="s">
        <v>4447</v>
      </c>
      <c r="B718" s="68">
        <v>283.0</v>
      </c>
      <c r="C718" s="69">
        <v>1.0</v>
      </c>
      <c r="D718" s="69">
        <v>756.0</v>
      </c>
      <c r="E718" s="70" t="s">
        <v>5030</v>
      </c>
      <c r="F718" s="69">
        <v>103.0</v>
      </c>
      <c r="G718" s="69">
        <v>23.0</v>
      </c>
      <c r="H718" s="69">
        <v>1.0</v>
      </c>
      <c r="I718" s="20" t="str">
        <f t="shared" si="1"/>
        <v/>
      </c>
      <c r="K718" s="49"/>
      <c r="L718" s="49"/>
      <c r="M718" s="74"/>
      <c r="N718" s="49"/>
      <c r="P718" s="75"/>
      <c r="Q718" s="75"/>
      <c r="R718" s="75"/>
    </row>
    <row r="719">
      <c r="A719" s="70" t="s">
        <v>4447</v>
      </c>
      <c r="B719" s="68">
        <v>283.0</v>
      </c>
      <c r="C719" s="69">
        <v>1.0</v>
      </c>
      <c r="D719" s="69">
        <v>757.0</v>
      </c>
      <c r="E719" s="70" t="s">
        <v>5031</v>
      </c>
      <c r="F719" s="69">
        <v>12.0</v>
      </c>
      <c r="G719" s="69">
        <v>0.0</v>
      </c>
      <c r="H719" s="69">
        <v>0.0</v>
      </c>
      <c r="I719" s="20" t="str">
        <f t="shared" si="1"/>
        <v/>
      </c>
      <c r="K719" s="49"/>
      <c r="L719" s="49"/>
      <c r="M719" s="74"/>
      <c r="N719" s="49"/>
      <c r="P719" s="75"/>
      <c r="Q719" s="75"/>
      <c r="R719" s="75"/>
    </row>
    <row r="720">
      <c r="A720" s="70" t="s">
        <v>4447</v>
      </c>
      <c r="B720" s="68">
        <v>283.0</v>
      </c>
      <c r="C720" s="69">
        <v>1.0</v>
      </c>
      <c r="D720" s="69">
        <v>758.0</v>
      </c>
      <c r="E720" s="70" t="s">
        <v>5032</v>
      </c>
      <c r="F720" s="69">
        <v>518.0</v>
      </c>
      <c r="G720" s="69">
        <v>41.0</v>
      </c>
      <c r="H720" s="69">
        <v>6.0</v>
      </c>
      <c r="I720" s="20" t="str">
        <f t="shared" si="1"/>
        <v/>
      </c>
      <c r="K720" s="49"/>
      <c r="L720" s="49"/>
      <c r="M720" s="74"/>
      <c r="N720" s="49"/>
      <c r="P720" s="75"/>
      <c r="Q720" s="75"/>
      <c r="R720" s="75"/>
    </row>
    <row r="721">
      <c r="A721" s="70" t="s">
        <v>4447</v>
      </c>
      <c r="B721" s="68">
        <v>283.0</v>
      </c>
      <c r="C721" s="69">
        <v>1.0</v>
      </c>
      <c r="D721" s="69">
        <v>759.0</v>
      </c>
      <c r="E721" s="70" t="s">
        <v>5033</v>
      </c>
      <c r="F721" s="69">
        <v>4.0</v>
      </c>
      <c r="G721" s="69">
        <v>0.0</v>
      </c>
      <c r="H721" s="69">
        <v>0.0</v>
      </c>
      <c r="I721" s="99">
        <f t="shared" si="1"/>
        <v>284</v>
      </c>
      <c r="K721" s="49"/>
      <c r="L721" s="49"/>
      <c r="M721" s="74"/>
      <c r="N721" s="49"/>
      <c r="P721" s="75"/>
      <c r="Q721" s="75"/>
      <c r="R721" s="75"/>
    </row>
    <row r="722">
      <c r="A722" s="70" t="s">
        <v>4447</v>
      </c>
      <c r="B722" s="68">
        <v>284.0</v>
      </c>
      <c r="C722" s="69">
        <v>1.0</v>
      </c>
      <c r="D722" s="69">
        <v>47.0</v>
      </c>
      <c r="E722" s="70" t="s">
        <v>2134</v>
      </c>
      <c r="F722" s="69">
        <v>32.0</v>
      </c>
      <c r="G722" s="69">
        <v>6.0</v>
      </c>
      <c r="H722" s="69">
        <v>1.0</v>
      </c>
      <c r="I722" s="20" t="str">
        <f t="shared" si="1"/>
        <v/>
      </c>
      <c r="K722" s="49"/>
      <c r="L722" s="49"/>
      <c r="M722" s="74"/>
      <c r="N722" s="49"/>
      <c r="P722" s="75"/>
      <c r="Q722" s="75"/>
      <c r="R722" s="75"/>
    </row>
    <row r="723">
      <c r="A723" s="70" t="s">
        <v>4447</v>
      </c>
      <c r="B723" s="68">
        <v>284.0</v>
      </c>
      <c r="C723" s="69">
        <v>1.0</v>
      </c>
      <c r="D723" s="69">
        <v>49.0</v>
      </c>
      <c r="E723" s="70" t="s">
        <v>5034</v>
      </c>
      <c r="F723" s="69">
        <v>176.0</v>
      </c>
      <c r="G723" s="69">
        <v>58.0</v>
      </c>
      <c r="H723" s="69">
        <v>9.0</v>
      </c>
      <c r="I723" s="20" t="str">
        <f t="shared" si="1"/>
        <v/>
      </c>
      <c r="K723" s="49"/>
      <c r="L723" s="49"/>
      <c r="M723" s="74"/>
      <c r="N723" s="49"/>
      <c r="P723" s="75"/>
      <c r="Q723" s="75"/>
      <c r="R723" s="75"/>
    </row>
    <row r="724">
      <c r="A724" s="70" t="s">
        <v>4447</v>
      </c>
      <c r="B724" s="68">
        <v>284.0</v>
      </c>
      <c r="C724" s="69">
        <v>1.0</v>
      </c>
      <c r="D724" s="69">
        <v>50.0</v>
      </c>
      <c r="E724" s="70" t="s">
        <v>5035</v>
      </c>
      <c r="F724" s="69">
        <v>3502.0</v>
      </c>
      <c r="G724" s="69">
        <v>203.0</v>
      </c>
      <c r="H724" s="69">
        <v>62.0</v>
      </c>
      <c r="I724" s="20" t="str">
        <f t="shared" si="1"/>
        <v/>
      </c>
      <c r="K724" s="49"/>
      <c r="L724" s="49"/>
      <c r="M724" s="74"/>
      <c r="N724" s="49"/>
      <c r="P724" s="75"/>
      <c r="Q724" s="75"/>
      <c r="R724" s="75"/>
    </row>
    <row r="725">
      <c r="A725" s="70" t="s">
        <v>4447</v>
      </c>
      <c r="B725" s="68">
        <v>284.0</v>
      </c>
      <c r="C725" s="69">
        <v>1.0</v>
      </c>
      <c r="D725" s="69">
        <v>51.0</v>
      </c>
      <c r="E725" s="70" t="s">
        <v>5036</v>
      </c>
      <c r="F725" s="69">
        <v>720.0</v>
      </c>
      <c r="G725" s="69">
        <v>43.0</v>
      </c>
      <c r="H725" s="69">
        <v>17.0</v>
      </c>
      <c r="I725" s="20" t="str">
        <f t="shared" si="1"/>
        <v/>
      </c>
      <c r="K725" s="49"/>
      <c r="L725" s="49"/>
      <c r="M725" s="74"/>
      <c r="N725" s="49"/>
      <c r="P725" s="75"/>
      <c r="Q725" s="75"/>
      <c r="R725" s="75"/>
    </row>
    <row r="726">
      <c r="A726" s="70" t="s">
        <v>4447</v>
      </c>
      <c r="B726" s="68">
        <v>284.0</v>
      </c>
      <c r="C726" s="69">
        <v>1.0</v>
      </c>
      <c r="D726" s="69">
        <v>52.0</v>
      </c>
      <c r="E726" s="70" t="s">
        <v>5037</v>
      </c>
      <c r="F726" s="69">
        <v>651.0</v>
      </c>
      <c r="G726" s="69">
        <v>44.0</v>
      </c>
      <c r="H726" s="69">
        <v>16.0</v>
      </c>
      <c r="I726" s="20" t="str">
        <f t="shared" si="1"/>
        <v/>
      </c>
      <c r="K726" s="49"/>
      <c r="L726" s="49"/>
      <c r="M726" s="74"/>
      <c r="N726" s="49"/>
      <c r="P726" s="75"/>
      <c r="Q726" s="75"/>
      <c r="R726" s="75"/>
    </row>
    <row r="727">
      <c r="A727" s="70" t="s">
        <v>4447</v>
      </c>
      <c r="B727" s="68">
        <v>284.0</v>
      </c>
      <c r="C727" s="69">
        <v>1.0</v>
      </c>
      <c r="D727" s="69">
        <v>53.0</v>
      </c>
      <c r="E727" s="70" t="s">
        <v>5038</v>
      </c>
      <c r="F727" s="69">
        <v>1363.0</v>
      </c>
      <c r="G727" s="69">
        <v>93.0</v>
      </c>
      <c r="H727" s="69">
        <v>26.0</v>
      </c>
      <c r="I727" s="20" t="str">
        <f t="shared" si="1"/>
        <v/>
      </c>
      <c r="K727" s="49"/>
      <c r="L727" s="49"/>
      <c r="M727" s="74"/>
      <c r="N727" s="49"/>
      <c r="P727" s="75"/>
      <c r="Q727" s="75"/>
      <c r="R727" s="75"/>
    </row>
    <row r="728">
      <c r="A728" s="70" t="s">
        <v>4447</v>
      </c>
      <c r="B728" s="68">
        <v>284.0</v>
      </c>
      <c r="C728" s="69">
        <v>1.0</v>
      </c>
      <c r="D728" s="69">
        <v>802.0</v>
      </c>
      <c r="E728" s="70" t="s">
        <v>2140</v>
      </c>
      <c r="F728" s="69">
        <v>600.0</v>
      </c>
      <c r="G728" s="69">
        <v>6.0</v>
      </c>
      <c r="H728" s="69">
        <v>6.0</v>
      </c>
      <c r="I728" s="20" t="str">
        <f t="shared" si="1"/>
        <v/>
      </c>
      <c r="K728" s="49"/>
      <c r="L728" s="49"/>
      <c r="M728" s="74"/>
      <c r="N728" s="49"/>
      <c r="P728" s="75"/>
      <c r="Q728" s="75"/>
      <c r="R728" s="75"/>
    </row>
    <row r="729">
      <c r="A729" s="70" t="s">
        <v>4447</v>
      </c>
      <c r="B729" s="68">
        <v>284.0</v>
      </c>
      <c r="C729" s="69">
        <v>1.0</v>
      </c>
      <c r="D729" s="69">
        <v>803.0</v>
      </c>
      <c r="E729" s="70" t="s">
        <v>2141</v>
      </c>
      <c r="F729" s="69">
        <v>765.0</v>
      </c>
      <c r="G729" s="69">
        <v>48.0</v>
      </c>
      <c r="H729" s="69">
        <v>13.0</v>
      </c>
      <c r="I729" s="20" t="str">
        <f t="shared" si="1"/>
        <v/>
      </c>
      <c r="K729" s="49"/>
      <c r="L729" s="49"/>
      <c r="M729" s="74"/>
      <c r="N729" s="49"/>
      <c r="P729" s="75"/>
      <c r="Q729" s="75"/>
      <c r="R729" s="75"/>
    </row>
    <row r="730">
      <c r="A730" s="70" t="s">
        <v>4447</v>
      </c>
      <c r="B730" s="68">
        <v>284.0</v>
      </c>
      <c r="C730" s="69">
        <v>1.0</v>
      </c>
      <c r="D730" s="69">
        <v>804.0</v>
      </c>
      <c r="E730" s="70" t="s">
        <v>5039</v>
      </c>
      <c r="F730" s="69">
        <v>413.0</v>
      </c>
      <c r="G730" s="69">
        <v>70.0</v>
      </c>
      <c r="H730" s="69">
        <v>16.0</v>
      </c>
      <c r="I730" s="20" t="str">
        <f t="shared" si="1"/>
        <v/>
      </c>
      <c r="K730" s="49"/>
      <c r="L730" s="49"/>
      <c r="M730" s="74"/>
      <c r="N730" s="49"/>
      <c r="P730" s="75"/>
      <c r="Q730" s="75"/>
      <c r="R730" s="75"/>
    </row>
    <row r="731">
      <c r="A731" s="70" t="s">
        <v>4447</v>
      </c>
      <c r="B731" s="68">
        <v>284.0</v>
      </c>
      <c r="C731" s="69">
        <v>1.0</v>
      </c>
      <c r="D731" s="69">
        <v>806.0</v>
      </c>
      <c r="E731" s="70" t="s">
        <v>5040</v>
      </c>
      <c r="F731" s="69">
        <v>721.0</v>
      </c>
      <c r="G731" s="69">
        <v>13.0</v>
      </c>
      <c r="H731" s="69">
        <v>5.0</v>
      </c>
      <c r="I731" s="20" t="str">
        <f t="shared" si="1"/>
        <v/>
      </c>
      <c r="K731" s="49"/>
      <c r="L731" s="49"/>
      <c r="M731" s="74"/>
      <c r="N731" s="49"/>
      <c r="P731" s="75"/>
      <c r="Q731" s="75"/>
      <c r="R731" s="75"/>
    </row>
    <row r="732">
      <c r="A732" s="70" t="s">
        <v>4447</v>
      </c>
      <c r="B732" s="68">
        <v>284.0</v>
      </c>
      <c r="C732" s="69">
        <v>1.0</v>
      </c>
      <c r="D732" s="69">
        <v>807.0</v>
      </c>
      <c r="E732" s="70" t="s">
        <v>5041</v>
      </c>
      <c r="F732" s="69">
        <v>458.0</v>
      </c>
      <c r="G732" s="69">
        <v>89.0</v>
      </c>
      <c r="H732" s="69">
        <v>7.0</v>
      </c>
      <c r="I732" s="20" t="str">
        <f t="shared" si="1"/>
        <v/>
      </c>
      <c r="K732" s="49"/>
      <c r="L732" s="49"/>
      <c r="M732" s="74"/>
      <c r="N732" s="49"/>
      <c r="P732" s="75"/>
      <c r="Q732" s="75"/>
      <c r="R732" s="75"/>
    </row>
    <row r="733">
      <c r="A733" s="70" t="s">
        <v>4447</v>
      </c>
      <c r="B733" s="68">
        <v>284.0</v>
      </c>
      <c r="C733" s="69">
        <v>1.0</v>
      </c>
      <c r="D733" s="69">
        <v>808.0</v>
      </c>
      <c r="E733" s="70" t="s">
        <v>5042</v>
      </c>
      <c r="F733" s="69">
        <v>618.0</v>
      </c>
      <c r="G733" s="69">
        <v>75.0</v>
      </c>
      <c r="H733" s="69">
        <v>15.0</v>
      </c>
      <c r="I733" s="20" t="str">
        <f t="shared" si="1"/>
        <v/>
      </c>
      <c r="K733" s="49"/>
      <c r="L733" s="49"/>
      <c r="M733" s="74"/>
      <c r="N733" s="49"/>
      <c r="P733" s="75"/>
      <c r="Q733" s="75"/>
      <c r="R733" s="75"/>
    </row>
    <row r="734">
      <c r="A734" s="70" t="s">
        <v>4447</v>
      </c>
      <c r="B734" s="68">
        <v>284.0</v>
      </c>
      <c r="C734" s="69">
        <v>1.0</v>
      </c>
      <c r="D734" s="69">
        <v>809.0</v>
      </c>
      <c r="E734" s="70" t="s">
        <v>4686</v>
      </c>
      <c r="F734" s="69">
        <v>143.0</v>
      </c>
      <c r="G734" s="69">
        <v>11.0</v>
      </c>
      <c r="H734" s="69">
        <v>4.0</v>
      </c>
      <c r="I734" s="20" t="str">
        <f t="shared" si="1"/>
        <v/>
      </c>
      <c r="K734" s="49"/>
      <c r="L734" s="49"/>
      <c r="M734" s="74"/>
      <c r="N734" s="49"/>
      <c r="P734" s="75"/>
      <c r="Q734" s="75"/>
      <c r="R734" s="75"/>
    </row>
    <row r="735">
      <c r="A735" s="70" t="s">
        <v>4447</v>
      </c>
      <c r="B735" s="68">
        <v>284.0</v>
      </c>
      <c r="C735" s="69">
        <v>1.0</v>
      </c>
      <c r="D735" s="69">
        <v>810.0</v>
      </c>
      <c r="E735" s="70" t="s">
        <v>5043</v>
      </c>
      <c r="F735" s="69">
        <v>624.0</v>
      </c>
      <c r="G735" s="69">
        <v>10.0</v>
      </c>
      <c r="H735" s="69">
        <v>13.0</v>
      </c>
      <c r="I735" s="20" t="str">
        <f t="shared" si="1"/>
        <v/>
      </c>
      <c r="K735" s="49"/>
      <c r="L735" s="49"/>
      <c r="M735" s="74"/>
      <c r="N735" s="49"/>
      <c r="P735" s="75"/>
      <c r="Q735" s="75"/>
      <c r="R735" s="75"/>
    </row>
    <row r="736">
      <c r="A736" s="70" t="s">
        <v>4447</v>
      </c>
      <c r="B736" s="68">
        <v>284.0</v>
      </c>
      <c r="C736" s="69">
        <v>1.0</v>
      </c>
      <c r="D736" s="69">
        <v>811.0</v>
      </c>
      <c r="E736" s="70" t="s">
        <v>5044</v>
      </c>
      <c r="F736" s="69">
        <v>600.0</v>
      </c>
      <c r="G736" s="69">
        <v>51.0</v>
      </c>
      <c r="H736" s="69">
        <v>27.0</v>
      </c>
      <c r="I736" s="20" t="str">
        <f t="shared" si="1"/>
        <v/>
      </c>
      <c r="K736" s="49"/>
      <c r="L736" s="49"/>
      <c r="M736" s="74"/>
      <c r="N736" s="49"/>
      <c r="P736" s="75"/>
      <c r="Q736" s="75"/>
      <c r="R736" s="75"/>
    </row>
    <row r="737">
      <c r="A737" s="70" t="s">
        <v>4447</v>
      </c>
      <c r="B737" s="68">
        <v>284.0</v>
      </c>
      <c r="C737" s="69">
        <v>1.0</v>
      </c>
      <c r="D737" s="69">
        <v>812.0</v>
      </c>
      <c r="E737" s="70" t="s">
        <v>5045</v>
      </c>
      <c r="F737" s="69">
        <v>571.0</v>
      </c>
      <c r="G737" s="69">
        <v>24.0</v>
      </c>
      <c r="H737" s="69">
        <v>3.0</v>
      </c>
      <c r="I737" s="20" t="str">
        <f t="shared" si="1"/>
        <v/>
      </c>
      <c r="K737" s="49"/>
      <c r="L737" s="49"/>
      <c r="M737" s="74"/>
      <c r="N737" s="49"/>
      <c r="P737" s="75"/>
      <c r="Q737" s="75"/>
      <c r="R737" s="75"/>
    </row>
    <row r="738">
      <c r="A738" s="70" t="s">
        <v>4447</v>
      </c>
      <c r="B738" s="68">
        <v>284.0</v>
      </c>
      <c r="C738" s="69">
        <v>1.0</v>
      </c>
      <c r="D738" s="69">
        <v>952.0</v>
      </c>
      <c r="E738" s="70" t="s">
        <v>5046</v>
      </c>
      <c r="F738" s="69">
        <v>25.0</v>
      </c>
      <c r="G738" s="69">
        <v>11.0</v>
      </c>
      <c r="H738" s="69">
        <v>2.0</v>
      </c>
      <c r="I738" s="20" t="str">
        <f t="shared" si="1"/>
        <v/>
      </c>
      <c r="K738" s="49"/>
      <c r="L738" s="49"/>
      <c r="M738" s="74"/>
      <c r="N738" s="49"/>
      <c r="P738" s="75"/>
      <c r="Q738" s="75"/>
      <c r="R738" s="75"/>
    </row>
    <row r="739">
      <c r="A739" s="70" t="s">
        <v>4447</v>
      </c>
      <c r="B739" s="68">
        <v>284.0</v>
      </c>
      <c r="C739" s="69">
        <v>1.0</v>
      </c>
      <c r="D739" s="69">
        <v>953.0</v>
      </c>
      <c r="E739" s="70" t="s">
        <v>5047</v>
      </c>
      <c r="F739" s="69">
        <v>31.0</v>
      </c>
      <c r="G739" s="69">
        <v>12.0</v>
      </c>
      <c r="H739" s="69">
        <v>3.0</v>
      </c>
      <c r="I739" s="99">
        <f t="shared" si="1"/>
        <v>286</v>
      </c>
      <c r="K739" s="49"/>
      <c r="L739" s="49"/>
      <c r="M739" s="74"/>
      <c r="N739" s="49"/>
      <c r="P739" s="75"/>
      <c r="Q739" s="75"/>
      <c r="R739" s="75"/>
    </row>
    <row r="740">
      <c r="A740" s="70" t="s">
        <v>4447</v>
      </c>
      <c r="B740" s="68">
        <v>286.0</v>
      </c>
      <c r="C740" s="69">
        <v>1.0</v>
      </c>
      <c r="D740" s="69">
        <v>3.0</v>
      </c>
      <c r="E740" s="70" t="s">
        <v>2151</v>
      </c>
      <c r="F740" s="69">
        <v>18.0</v>
      </c>
      <c r="G740" s="69">
        <v>10.0</v>
      </c>
      <c r="H740" s="69">
        <v>1.0</v>
      </c>
      <c r="I740" s="20" t="str">
        <f t="shared" si="1"/>
        <v/>
      </c>
      <c r="K740" s="49"/>
      <c r="L740" s="49"/>
      <c r="M740" s="74"/>
      <c r="N740" s="49"/>
      <c r="P740" s="75"/>
      <c r="Q740" s="75"/>
      <c r="R740" s="75"/>
    </row>
    <row r="741">
      <c r="A741" s="70" t="s">
        <v>4447</v>
      </c>
      <c r="B741" s="68">
        <v>286.0</v>
      </c>
      <c r="C741" s="69">
        <v>1.0</v>
      </c>
      <c r="D741" s="69">
        <v>11.0</v>
      </c>
      <c r="E741" s="70" t="s">
        <v>2152</v>
      </c>
      <c r="F741" s="69">
        <v>368.0</v>
      </c>
      <c r="G741" s="69">
        <v>243.0</v>
      </c>
      <c r="H741" s="69">
        <v>67.0</v>
      </c>
      <c r="I741" s="20" t="str">
        <f t="shared" si="1"/>
        <v/>
      </c>
      <c r="K741" s="49"/>
      <c r="L741" s="49"/>
      <c r="M741" s="74"/>
      <c r="N741" s="49"/>
      <c r="P741" s="75"/>
      <c r="Q741" s="75"/>
      <c r="R741" s="75"/>
    </row>
    <row r="742">
      <c r="A742" s="70" t="s">
        <v>4447</v>
      </c>
      <c r="B742" s="68">
        <v>286.0</v>
      </c>
      <c r="C742" s="69">
        <v>1.0</v>
      </c>
      <c r="D742" s="69">
        <v>12.0</v>
      </c>
      <c r="E742" s="70" t="s">
        <v>2153</v>
      </c>
      <c r="F742" s="69">
        <v>528.0</v>
      </c>
      <c r="G742" s="69">
        <v>337.0</v>
      </c>
      <c r="H742" s="69">
        <v>95.0</v>
      </c>
      <c r="I742" s="20" t="str">
        <f t="shared" si="1"/>
        <v/>
      </c>
      <c r="K742" s="49"/>
      <c r="L742" s="49"/>
      <c r="M742" s="74"/>
      <c r="N742" s="49"/>
      <c r="P742" s="75"/>
      <c r="Q742" s="75"/>
      <c r="R742" s="75"/>
    </row>
    <row r="743">
      <c r="A743" s="70" t="s">
        <v>4447</v>
      </c>
      <c r="B743" s="68">
        <v>286.0</v>
      </c>
      <c r="C743" s="69">
        <v>1.0</v>
      </c>
      <c r="D743" s="69">
        <v>35.0</v>
      </c>
      <c r="E743" s="70" t="s">
        <v>5048</v>
      </c>
      <c r="F743" s="69">
        <v>12.0</v>
      </c>
      <c r="G743" s="69">
        <v>8.0</v>
      </c>
      <c r="H743" s="69">
        <v>0.0</v>
      </c>
      <c r="I743" s="20" t="str">
        <f t="shared" si="1"/>
        <v/>
      </c>
      <c r="K743" s="49"/>
      <c r="L743" s="49"/>
      <c r="M743" s="74"/>
      <c r="N743" s="49"/>
      <c r="P743" s="75"/>
      <c r="Q743" s="75"/>
      <c r="R743" s="75"/>
    </row>
    <row r="744">
      <c r="A744" s="70" t="s">
        <v>4447</v>
      </c>
      <c r="B744" s="68">
        <v>286.0</v>
      </c>
      <c r="C744" s="69">
        <v>1.0</v>
      </c>
      <c r="D744" s="69">
        <v>221.0</v>
      </c>
      <c r="E744" s="70" t="s">
        <v>5049</v>
      </c>
      <c r="F744" s="69">
        <v>496.0</v>
      </c>
      <c r="G744" s="69">
        <v>191.0</v>
      </c>
      <c r="H744" s="69">
        <v>35.0</v>
      </c>
      <c r="I744" s="20" t="str">
        <f t="shared" si="1"/>
        <v/>
      </c>
      <c r="K744" s="49"/>
      <c r="L744" s="49"/>
      <c r="M744" s="74"/>
      <c r="N744" s="49"/>
      <c r="P744" s="75"/>
      <c r="Q744" s="75"/>
      <c r="R744" s="75"/>
    </row>
    <row r="745">
      <c r="A745" s="70" t="s">
        <v>4447</v>
      </c>
      <c r="B745" s="68">
        <v>286.0</v>
      </c>
      <c r="C745" s="69">
        <v>1.0</v>
      </c>
      <c r="D745" s="69">
        <v>480.0</v>
      </c>
      <c r="E745" s="70" t="s">
        <v>5050</v>
      </c>
      <c r="F745" s="69">
        <v>848.0</v>
      </c>
      <c r="G745" s="69">
        <v>517.0</v>
      </c>
      <c r="H745" s="69">
        <v>145.0</v>
      </c>
      <c r="I745" s="20" t="str">
        <f t="shared" si="1"/>
        <v/>
      </c>
      <c r="K745" s="49"/>
      <c r="L745" s="49"/>
      <c r="M745" s="74"/>
      <c r="N745" s="49"/>
      <c r="P745" s="75"/>
      <c r="Q745" s="75"/>
      <c r="R745" s="75"/>
    </row>
    <row r="746">
      <c r="A746" s="70" t="s">
        <v>4447</v>
      </c>
      <c r="B746" s="68">
        <v>286.0</v>
      </c>
      <c r="C746" s="69">
        <v>1.0</v>
      </c>
      <c r="D746" s="69">
        <v>763.0</v>
      </c>
      <c r="E746" s="70" t="s">
        <v>2157</v>
      </c>
      <c r="F746" s="69">
        <v>63.0</v>
      </c>
      <c r="G746" s="69">
        <v>55.0</v>
      </c>
      <c r="H746" s="69">
        <v>4.0</v>
      </c>
      <c r="I746" s="99">
        <f t="shared" si="1"/>
        <v>287</v>
      </c>
      <c r="K746" s="49"/>
      <c r="L746" s="49"/>
      <c r="M746" s="74"/>
      <c r="N746" s="49"/>
      <c r="P746" s="75"/>
      <c r="Q746" s="75"/>
      <c r="R746" s="75"/>
    </row>
    <row r="747">
      <c r="A747" s="70" t="s">
        <v>4447</v>
      </c>
      <c r="B747" s="68">
        <v>287.0</v>
      </c>
      <c r="C747" s="69">
        <v>6.0</v>
      </c>
      <c r="D747" s="69">
        <v>301.0</v>
      </c>
      <c r="E747" s="70" t="s">
        <v>2158</v>
      </c>
      <c r="F747" s="69">
        <v>21.0</v>
      </c>
      <c r="G747" s="69">
        <v>4.0</v>
      </c>
      <c r="H747" s="69">
        <v>0.0</v>
      </c>
      <c r="I747" s="20" t="str">
        <f t="shared" si="1"/>
        <v/>
      </c>
      <c r="K747" s="49"/>
      <c r="L747" s="49"/>
      <c r="M747" s="74"/>
      <c r="N747" s="49"/>
      <c r="P747" s="75"/>
      <c r="Q747" s="75"/>
      <c r="R747" s="75"/>
    </row>
    <row r="748">
      <c r="A748" s="70" t="s">
        <v>4447</v>
      </c>
      <c r="B748" s="68">
        <v>287.0</v>
      </c>
      <c r="C748" s="69">
        <v>6.0</v>
      </c>
      <c r="D748" s="69">
        <v>302.0</v>
      </c>
      <c r="E748" s="70" t="s">
        <v>2159</v>
      </c>
      <c r="F748" s="69">
        <v>278.0</v>
      </c>
      <c r="G748" s="69">
        <v>144.0</v>
      </c>
      <c r="H748" s="69">
        <v>21.0</v>
      </c>
      <c r="I748" s="20" t="str">
        <f t="shared" si="1"/>
        <v/>
      </c>
      <c r="K748" s="49"/>
      <c r="L748" s="49"/>
      <c r="M748" s="74"/>
      <c r="N748" s="49"/>
      <c r="P748" s="75"/>
      <c r="Q748" s="75"/>
      <c r="R748" s="75"/>
    </row>
    <row r="749">
      <c r="A749" s="70" t="s">
        <v>4447</v>
      </c>
      <c r="B749" s="68">
        <v>287.0</v>
      </c>
      <c r="C749" s="69">
        <v>6.0</v>
      </c>
      <c r="D749" s="69">
        <v>303.0</v>
      </c>
      <c r="E749" s="70" t="s">
        <v>2160</v>
      </c>
      <c r="F749" s="69">
        <v>194.0</v>
      </c>
      <c r="G749" s="69">
        <v>88.0</v>
      </c>
      <c r="H749" s="69">
        <v>16.0</v>
      </c>
      <c r="I749" s="20" t="str">
        <f t="shared" si="1"/>
        <v/>
      </c>
      <c r="K749" s="49"/>
      <c r="L749" s="49"/>
      <c r="M749" s="74"/>
      <c r="N749" s="49"/>
      <c r="P749" s="75"/>
      <c r="Q749" s="75"/>
      <c r="R749" s="75"/>
    </row>
    <row r="750">
      <c r="A750" s="70" t="s">
        <v>4447</v>
      </c>
      <c r="B750" s="68">
        <v>287.0</v>
      </c>
      <c r="C750" s="69">
        <v>6.0</v>
      </c>
      <c r="D750" s="69">
        <v>521.0</v>
      </c>
      <c r="E750" s="70" t="s">
        <v>5051</v>
      </c>
      <c r="F750" s="69">
        <v>19.0</v>
      </c>
      <c r="G750" s="69">
        <v>19.0</v>
      </c>
      <c r="H750" s="69">
        <v>0.0</v>
      </c>
      <c r="I750" s="20" t="str">
        <f t="shared" si="1"/>
        <v/>
      </c>
      <c r="K750" s="49"/>
      <c r="L750" s="49"/>
      <c r="M750" s="74"/>
      <c r="N750" s="49"/>
      <c r="P750" s="75"/>
      <c r="Q750" s="75"/>
      <c r="R750" s="75"/>
    </row>
    <row r="751">
      <c r="A751" s="70" t="s">
        <v>4447</v>
      </c>
      <c r="B751" s="68">
        <v>287.0</v>
      </c>
      <c r="C751" s="69">
        <v>6.0</v>
      </c>
      <c r="D751" s="69">
        <v>522.0</v>
      </c>
      <c r="E751" s="70" t="s">
        <v>5052</v>
      </c>
      <c r="F751" s="69">
        <v>31.0</v>
      </c>
      <c r="G751" s="69">
        <v>31.0</v>
      </c>
      <c r="H751" s="69">
        <v>0.0</v>
      </c>
      <c r="I751" s="20" t="str">
        <f t="shared" si="1"/>
        <v/>
      </c>
      <c r="K751" s="49"/>
      <c r="L751" s="49"/>
      <c r="M751" s="74"/>
      <c r="N751" s="49"/>
      <c r="P751" s="75"/>
      <c r="Q751" s="75"/>
      <c r="R751" s="75"/>
    </row>
    <row r="752">
      <c r="A752" s="70" t="s">
        <v>4447</v>
      </c>
      <c r="B752" s="68">
        <v>287.0</v>
      </c>
      <c r="C752" s="69">
        <v>6.0</v>
      </c>
      <c r="D752" s="69">
        <v>527.0</v>
      </c>
      <c r="E752" s="70" t="s">
        <v>5053</v>
      </c>
      <c r="F752" s="69">
        <v>31.0</v>
      </c>
      <c r="G752" s="69">
        <v>17.0</v>
      </c>
      <c r="H752" s="69">
        <v>0.0</v>
      </c>
      <c r="I752" s="20" t="str">
        <f t="shared" si="1"/>
        <v/>
      </c>
      <c r="K752" s="49"/>
      <c r="L752" s="49"/>
      <c r="M752" s="74"/>
      <c r="N752" s="49"/>
      <c r="P752" s="75"/>
      <c r="Q752" s="75"/>
      <c r="R752" s="75"/>
    </row>
    <row r="753">
      <c r="A753" s="70" t="s">
        <v>4447</v>
      </c>
      <c r="B753" s="68">
        <v>287.0</v>
      </c>
      <c r="C753" s="69">
        <v>6.0</v>
      </c>
      <c r="D753" s="69">
        <v>528.0</v>
      </c>
      <c r="E753" s="70" t="s">
        <v>2164</v>
      </c>
      <c r="F753" s="69">
        <v>4.0</v>
      </c>
      <c r="G753" s="69">
        <v>1.0</v>
      </c>
      <c r="H753" s="69">
        <v>0.0</v>
      </c>
      <c r="I753" s="20" t="str">
        <f t="shared" si="1"/>
        <v/>
      </c>
      <c r="K753" s="49"/>
      <c r="L753" s="49"/>
      <c r="M753" s="74"/>
      <c r="N753" s="49"/>
      <c r="P753" s="75"/>
      <c r="Q753" s="75"/>
      <c r="R753" s="75"/>
    </row>
    <row r="754">
      <c r="A754" s="70" t="s">
        <v>4447</v>
      </c>
      <c r="B754" s="68">
        <v>287.0</v>
      </c>
      <c r="C754" s="69">
        <v>6.0</v>
      </c>
      <c r="D754" s="69">
        <v>530.0</v>
      </c>
      <c r="E754" s="70" t="s">
        <v>5054</v>
      </c>
      <c r="F754" s="69">
        <v>22.0</v>
      </c>
      <c r="G754" s="69">
        <v>7.0</v>
      </c>
      <c r="H754" s="69">
        <v>0.0</v>
      </c>
      <c r="I754" s="20" t="str">
        <f t="shared" si="1"/>
        <v/>
      </c>
      <c r="K754" s="49"/>
      <c r="L754" s="49"/>
      <c r="M754" s="74"/>
      <c r="N754" s="49"/>
      <c r="P754" s="75"/>
      <c r="Q754" s="75"/>
      <c r="R754" s="75"/>
    </row>
    <row r="755">
      <c r="A755" s="70" t="s">
        <v>4447</v>
      </c>
      <c r="B755" s="68">
        <v>287.0</v>
      </c>
      <c r="C755" s="69">
        <v>6.0</v>
      </c>
      <c r="D755" s="69">
        <v>531.0</v>
      </c>
      <c r="E755" s="70" t="s">
        <v>5055</v>
      </c>
      <c r="F755" s="69">
        <v>44.0</v>
      </c>
      <c r="G755" s="69">
        <v>44.0</v>
      </c>
      <c r="H755" s="69">
        <v>0.0</v>
      </c>
      <c r="I755" s="20" t="str">
        <f t="shared" si="1"/>
        <v/>
      </c>
      <c r="K755" s="49"/>
      <c r="L755" s="49"/>
      <c r="M755" s="74"/>
      <c r="N755" s="49"/>
      <c r="P755" s="75"/>
      <c r="Q755" s="75"/>
      <c r="R755" s="75"/>
    </row>
    <row r="756">
      <c r="A756" s="70" t="s">
        <v>4447</v>
      </c>
      <c r="B756" s="68">
        <v>287.0</v>
      </c>
      <c r="C756" s="69">
        <v>6.0</v>
      </c>
      <c r="D756" s="69">
        <v>532.0</v>
      </c>
      <c r="E756" s="70" t="s">
        <v>5056</v>
      </c>
      <c r="F756" s="69">
        <v>26.0</v>
      </c>
      <c r="G756" s="69">
        <v>8.0</v>
      </c>
      <c r="H756" s="69">
        <v>0.0</v>
      </c>
      <c r="I756" s="20" t="str">
        <f t="shared" si="1"/>
        <v/>
      </c>
      <c r="K756" s="49"/>
      <c r="L756" s="49"/>
      <c r="M756" s="74"/>
      <c r="N756" s="49"/>
      <c r="P756" s="75"/>
      <c r="Q756" s="75"/>
      <c r="R756" s="75"/>
    </row>
    <row r="757">
      <c r="A757" s="70" t="s">
        <v>4447</v>
      </c>
      <c r="B757" s="68">
        <v>287.0</v>
      </c>
      <c r="C757" s="69">
        <v>6.0</v>
      </c>
      <c r="D757" s="69">
        <v>533.0</v>
      </c>
      <c r="E757" s="70" t="s">
        <v>2168</v>
      </c>
      <c r="F757" s="69">
        <v>5.0</v>
      </c>
      <c r="G757" s="69">
        <v>5.0</v>
      </c>
      <c r="H757" s="69">
        <v>0.0</v>
      </c>
      <c r="I757" s="20" t="str">
        <f t="shared" si="1"/>
        <v/>
      </c>
      <c r="K757" s="49"/>
      <c r="L757" s="49"/>
      <c r="M757" s="74"/>
      <c r="N757" s="49"/>
      <c r="P757" s="75"/>
      <c r="Q757" s="75"/>
      <c r="R757" s="75"/>
    </row>
    <row r="758">
      <c r="A758" s="70" t="s">
        <v>4447</v>
      </c>
      <c r="B758" s="68">
        <v>287.0</v>
      </c>
      <c r="C758" s="69">
        <v>6.0</v>
      </c>
      <c r="D758" s="69">
        <v>535.0</v>
      </c>
      <c r="E758" s="70" t="s">
        <v>5057</v>
      </c>
      <c r="F758" s="69">
        <v>11.0</v>
      </c>
      <c r="G758" s="69">
        <v>11.0</v>
      </c>
      <c r="H758" s="69">
        <v>0.0</v>
      </c>
      <c r="I758" s="20" t="str">
        <f t="shared" si="1"/>
        <v/>
      </c>
      <c r="K758" s="49"/>
      <c r="L758" s="49"/>
      <c r="M758" s="74"/>
      <c r="N758" s="49"/>
      <c r="P758" s="75"/>
      <c r="Q758" s="75"/>
      <c r="R758" s="75"/>
    </row>
    <row r="759">
      <c r="A759" s="70" t="s">
        <v>4447</v>
      </c>
      <c r="B759" s="68">
        <v>287.0</v>
      </c>
      <c r="C759" s="69">
        <v>6.0</v>
      </c>
      <c r="D759" s="69">
        <v>538.0</v>
      </c>
      <c r="E759" s="70" t="s">
        <v>2170</v>
      </c>
      <c r="F759" s="69">
        <v>26.0</v>
      </c>
      <c r="G759" s="69">
        <v>9.0</v>
      </c>
      <c r="H759" s="69">
        <v>1.0</v>
      </c>
      <c r="I759" s="20" t="str">
        <f t="shared" si="1"/>
        <v/>
      </c>
      <c r="K759" s="49"/>
      <c r="L759" s="49"/>
      <c r="M759" s="74"/>
      <c r="N759" s="49"/>
      <c r="P759" s="75"/>
      <c r="Q759" s="75"/>
      <c r="R759" s="75"/>
    </row>
    <row r="760">
      <c r="A760" s="70" t="s">
        <v>4447</v>
      </c>
      <c r="B760" s="68">
        <v>287.0</v>
      </c>
      <c r="C760" s="69">
        <v>6.0</v>
      </c>
      <c r="D760" s="69">
        <v>622.0</v>
      </c>
      <c r="E760" s="70" t="s">
        <v>2171</v>
      </c>
      <c r="F760" s="69">
        <v>71.0</v>
      </c>
      <c r="G760" s="69">
        <v>40.0</v>
      </c>
      <c r="H760" s="69">
        <v>7.0</v>
      </c>
      <c r="I760" s="20" t="str">
        <f t="shared" si="1"/>
        <v/>
      </c>
      <c r="K760" s="49"/>
      <c r="L760" s="49"/>
      <c r="M760" s="74"/>
      <c r="N760" s="49"/>
      <c r="P760" s="75"/>
      <c r="Q760" s="75"/>
      <c r="R760" s="75"/>
    </row>
    <row r="761">
      <c r="A761" s="70" t="s">
        <v>4447</v>
      </c>
      <c r="B761" s="68">
        <v>287.0</v>
      </c>
      <c r="C761" s="69">
        <v>6.0</v>
      </c>
      <c r="D761" s="69">
        <v>772.0</v>
      </c>
      <c r="E761" s="70" t="s">
        <v>2172</v>
      </c>
      <c r="F761" s="69">
        <v>52.0</v>
      </c>
      <c r="G761" s="69">
        <v>36.0</v>
      </c>
      <c r="H761" s="69">
        <v>1.0</v>
      </c>
      <c r="I761" s="20" t="str">
        <f t="shared" si="1"/>
        <v/>
      </c>
      <c r="K761" s="49"/>
      <c r="L761" s="49"/>
      <c r="M761" s="74"/>
      <c r="N761" s="49"/>
      <c r="P761" s="75"/>
      <c r="Q761" s="75"/>
      <c r="R761" s="75"/>
    </row>
    <row r="762">
      <c r="A762" s="70" t="s">
        <v>4447</v>
      </c>
      <c r="B762" s="68">
        <v>287.0</v>
      </c>
      <c r="C762" s="69">
        <v>6.0</v>
      </c>
      <c r="D762" s="69">
        <v>800.0</v>
      </c>
      <c r="E762" s="70" t="s">
        <v>5058</v>
      </c>
      <c r="F762" s="69">
        <v>82.0</v>
      </c>
      <c r="G762" s="69">
        <v>43.0</v>
      </c>
      <c r="H762" s="69">
        <v>8.0</v>
      </c>
      <c r="I762" s="20" t="str">
        <f t="shared" si="1"/>
        <v/>
      </c>
      <c r="K762" s="49"/>
      <c r="L762" s="49"/>
      <c r="M762" s="74"/>
      <c r="N762" s="49"/>
      <c r="P762" s="75"/>
      <c r="Q762" s="75"/>
      <c r="R762" s="75"/>
    </row>
    <row r="763">
      <c r="A763" s="70" t="s">
        <v>4447</v>
      </c>
      <c r="B763" s="68">
        <v>287.0</v>
      </c>
      <c r="C763" s="69">
        <v>6.0</v>
      </c>
      <c r="D763" s="69">
        <v>801.0</v>
      </c>
      <c r="E763" s="70" t="s">
        <v>2174</v>
      </c>
      <c r="F763" s="69">
        <v>64.0</v>
      </c>
      <c r="G763" s="69">
        <v>21.0</v>
      </c>
      <c r="H763" s="69">
        <v>3.0</v>
      </c>
      <c r="I763" s="99">
        <f t="shared" si="1"/>
        <v>288</v>
      </c>
      <c r="K763" s="49"/>
      <c r="L763" s="49"/>
      <c r="M763" s="74"/>
      <c r="N763" s="49"/>
      <c r="P763" s="75"/>
      <c r="Q763" s="75"/>
      <c r="R763" s="75"/>
    </row>
    <row r="764">
      <c r="A764" s="70" t="s">
        <v>4447</v>
      </c>
      <c r="B764" s="68">
        <v>288.0</v>
      </c>
      <c r="C764" s="69">
        <v>6.0</v>
      </c>
      <c r="D764" s="69">
        <v>11.0</v>
      </c>
      <c r="E764" s="70" t="s">
        <v>5059</v>
      </c>
      <c r="F764" s="69">
        <v>42.0</v>
      </c>
      <c r="G764" s="69">
        <v>3.0</v>
      </c>
      <c r="H764" s="69">
        <v>0.0</v>
      </c>
      <c r="I764" s="20" t="str">
        <f t="shared" si="1"/>
        <v/>
      </c>
      <c r="K764" s="49"/>
      <c r="L764" s="49"/>
      <c r="M764" s="74"/>
      <c r="N764" s="49"/>
      <c r="P764" s="75"/>
      <c r="Q764" s="75"/>
      <c r="R764" s="75"/>
    </row>
    <row r="765">
      <c r="A765" s="70" t="s">
        <v>4447</v>
      </c>
      <c r="B765" s="68">
        <v>288.0</v>
      </c>
      <c r="C765" s="69">
        <v>6.0</v>
      </c>
      <c r="D765" s="69">
        <v>12.0</v>
      </c>
      <c r="E765" s="70" t="s">
        <v>5060</v>
      </c>
      <c r="F765" s="69">
        <v>164.0</v>
      </c>
      <c r="G765" s="69">
        <v>65.0</v>
      </c>
      <c r="H765" s="69">
        <v>5.0</v>
      </c>
      <c r="I765" s="20" t="str">
        <f t="shared" si="1"/>
        <v/>
      </c>
      <c r="K765" s="49"/>
      <c r="L765" s="49"/>
      <c r="M765" s="74"/>
      <c r="N765" s="49"/>
      <c r="P765" s="75"/>
      <c r="Q765" s="75"/>
      <c r="R765" s="75"/>
    </row>
    <row r="766">
      <c r="A766" s="70" t="s">
        <v>4447</v>
      </c>
      <c r="B766" s="68">
        <v>288.0</v>
      </c>
      <c r="C766" s="69">
        <v>6.0</v>
      </c>
      <c r="D766" s="69">
        <v>20.0</v>
      </c>
      <c r="E766" s="70" t="s">
        <v>5061</v>
      </c>
      <c r="F766" s="69">
        <v>87.0</v>
      </c>
      <c r="G766" s="69">
        <v>19.0</v>
      </c>
      <c r="H766" s="69">
        <v>1.0</v>
      </c>
      <c r="I766" s="20" t="str">
        <f t="shared" si="1"/>
        <v/>
      </c>
      <c r="K766" s="49"/>
      <c r="L766" s="49"/>
      <c r="M766" s="74"/>
      <c r="N766" s="49"/>
      <c r="P766" s="75"/>
      <c r="Q766" s="75"/>
      <c r="R766" s="75"/>
    </row>
    <row r="767">
      <c r="A767" s="70" t="s">
        <v>4447</v>
      </c>
      <c r="B767" s="68">
        <v>288.0</v>
      </c>
      <c r="C767" s="69">
        <v>6.0</v>
      </c>
      <c r="D767" s="69">
        <v>24.0</v>
      </c>
      <c r="E767" s="70" t="s">
        <v>5062</v>
      </c>
      <c r="F767" s="69">
        <v>2.0</v>
      </c>
      <c r="G767" s="69">
        <v>2.0</v>
      </c>
      <c r="H767" s="69">
        <v>0.0</v>
      </c>
      <c r="I767" s="20" t="str">
        <f t="shared" si="1"/>
        <v/>
      </c>
      <c r="K767" s="49"/>
      <c r="L767" s="49"/>
      <c r="M767" s="74"/>
      <c r="N767" s="49"/>
      <c r="P767" s="75"/>
      <c r="Q767" s="75"/>
      <c r="R767" s="75"/>
    </row>
    <row r="768">
      <c r="A768" s="70" t="s">
        <v>4447</v>
      </c>
      <c r="B768" s="68">
        <v>288.0</v>
      </c>
      <c r="C768" s="69">
        <v>6.0</v>
      </c>
      <c r="D768" s="69">
        <v>26.0</v>
      </c>
      <c r="E768" s="70" t="s">
        <v>5063</v>
      </c>
      <c r="F768" s="69">
        <v>3.0</v>
      </c>
      <c r="G768" s="69">
        <v>0.0</v>
      </c>
      <c r="H768" s="69">
        <v>0.0</v>
      </c>
      <c r="I768" s="20" t="str">
        <f t="shared" si="1"/>
        <v/>
      </c>
      <c r="K768" s="49"/>
      <c r="L768" s="49"/>
      <c r="M768" s="74"/>
      <c r="N768" s="49"/>
      <c r="P768" s="75"/>
      <c r="Q768" s="75"/>
      <c r="R768" s="75"/>
    </row>
    <row r="769">
      <c r="A769" s="70" t="s">
        <v>4447</v>
      </c>
      <c r="B769" s="68">
        <v>288.0</v>
      </c>
      <c r="C769" s="69">
        <v>6.0</v>
      </c>
      <c r="D769" s="69">
        <v>27.0</v>
      </c>
      <c r="E769" s="70" t="s">
        <v>5064</v>
      </c>
      <c r="F769" s="69">
        <v>10.0</v>
      </c>
      <c r="G769" s="69">
        <v>2.0</v>
      </c>
      <c r="H769" s="69">
        <v>0.0</v>
      </c>
      <c r="I769" s="20" t="str">
        <f t="shared" si="1"/>
        <v/>
      </c>
      <c r="K769" s="49"/>
      <c r="L769" s="49"/>
      <c r="M769" s="74"/>
      <c r="N769" s="49"/>
      <c r="P769" s="75"/>
      <c r="Q769" s="75"/>
      <c r="R769" s="75"/>
    </row>
    <row r="770">
      <c r="A770" s="70" t="s">
        <v>4447</v>
      </c>
      <c r="B770" s="68">
        <v>288.0</v>
      </c>
      <c r="C770" s="69">
        <v>6.0</v>
      </c>
      <c r="D770" s="69">
        <v>34.0</v>
      </c>
      <c r="E770" s="70" t="s">
        <v>5065</v>
      </c>
      <c r="F770" s="69">
        <v>19.0</v>
      </c>
      <c r="G770" s="69">
        <v>4.0</v>
      </c>
      <c r="H770" s="69">
        <v>0.0</v>
      </c>
      <c r="I770" s="20" t="str">
        <f t="shared" si="1"/>
        <v/>
      </c>
      <c r="K770" s="49"/>
      <c r="L770" s="49"/>
      <c r="M770" s="74"/>
      <c r="N770" s="49"/>
      <c r="P770" s="75"/>
      <c r="Q770" s="75"/>
      <c r="R770" s="75"/>
    </row>
    <row r="771">
      <c r="A771" s="70" t="s">
        <v>4447</v>
      </c>
      <c r="B771" s="68">
        <v>288.0</v>
      </c>
      <c r="C771" s="69">
        <v>6.0</v>
      </c>
      <c r="D771" s="69">
        <v>35.0</v>
      </c>
      <c r="E771" s="70" t="s">
        <v>2182</v>
      </c>
      <c r="F771" s="69">
        <v>2.0</v>
      </c>
      <c r="G771" s="69">
        <v>1.0</v>
      </c>
      <c r="H771" s="69">
        <v>0.0</v>
      </c>
      <c r="I771" s="20" t="str">
        <f t="shared" si="1"/>
        <v/>
      </c>
      <c r="K771" s="49"/>
      <c r="L771" s="49"/>
      <c r="M771" s="74"/>
      <c r="N771" s="49"/>
      <c r="P771" s="75"/>
      <c r="Q771" s="75"/>
      <c r="R771" s="75"/>
    </row>
    <row r="772">
      <c r="A772" s="70" t="s">
        <v>4447</v>
      </c>
      <c r="B772" s="68">
        <v>288.0</v>
      </c>
      <c r="C772" s="69">
        <v>6.0</v>
      </c>
      <c r="D772" s="69">
        <v>36.0</v>
      </c>
      <c r="E772" s="70" t="s">
        <v>2183</v>
      </c>
      <c r="F772" s="69">
        <v>12.0</v>
      </c>
      <c r="G772" s="69">
        <v>3.0</v>
      </c>
      <c r="H772" s="69">
        <v>0.0</v>
      </c>
      <c r="I772" s="20" t="str">
        <f t="shared" si="1"/>
        <v/>
      </c>
      <c r="K772" s="49"/>
      <c r="L772" s="49"/>
      <c r="M772" s="74"/>
      <c r="N772" s="49"/>
      <c r="P772" s="75"/>
      <c r="Q772" s="75"/>
      <c r="R772" s="75"/>
    </row>
    <row r="773">
      <c r="A773" s="70" t="s">
        <v>4447</v>
      </c>
      <c r="B773" s="68">
        <v>288.0</v>
      </c>
      <c r="C773" s="69">
        <v>6.0</v>
      </c>
      <c r="D773" s="69">
        <v>37.0</v>
      </c>
      <c r="E773" s="70" t="s">
        <v>2184</v>
      </c>
      <c r="F773" s="69">
        <v>4.0</v>
      </c>
      <c r="G773" s="69">
        <v>0.0</v>
      </c>
      <c r="H773" s="69">
        <v>0.0</v>
      </c>
      <c r="I773" s="20" t="str">
        <f t="shared" si="1"/>
        <v/>
      </c>
      <c r="K773" s="49"/>
      <c r="L773" s="49"/>
      <c r="M773" s="74"/>
      <c r="N773" s="49"/>
      <c r="P773" s="75"/>
      <c r="Q773" s="75"/>
      <c r="R773" s="75"/>
    </row>
    <row r="774">
      <c r="A774" s="70" t="s">
        <v>4447</v>
      </c>
      <c r="B774" s="68">
        <v>288.0</v>
      </c>
      <c r="C774" s="69">
        <v>6.0</v>
      </c>
      <c r="D774" s="69">
        <v>829.0</v>
      </c>
      <c r="E774" s="70" t="s">
        <v>2185</v>
      </c>
      <c r="F774" s="69">
        <v>14.0</v>
      </c>
      <c r="G774" s="69">
        <v>6.0</v>
      </c>
      <c r="H774" s="69">
        <v>0.0</v>
      </c>
      <c r="I774" s="20" t="str">
        <f t="shared" si="1"/>
        <v/>
      </c>
      <c r="K774" s="49"/>
      <c r="L774" s="49"/>
      <c r="M774" s="74"/>
      <c r="N774" s="49"/>
      <c r="P774" s="75"/>
      <c r="Q774" s="75"/>
      <c r="R774" s="75"/>
    </row>
    <row r="775">
      <c r="A775" s="70" t="s">
        <v>4447</v>
      </c>
      <c r="B775" s="68">
        <v>288.0</v>
      </c>
      <c r="C775" s="69">
        <v>6.0</v>
      </c>
      <c r="D775" s="69">
        <v>864.0</v>
      </c>
      <c r="E775" s="70" t="s">
        <v>2186</v>
      </c>
      <c r="F775" s="69">
        <v>17.0</v>
      </c>
      <c r="G775" s="69">
        <v>4.0</v>
      </c>
      <c r="H775" s="69">
        <v>0.0</v>
      </c>
      <c r="I775" s="20" t="str">
        <f t="shared" si="1"/>
        <v/>
      </c>
      <c r="K775" s="49"/>
      <c r="L775" s="49"/>
      <c r="M775" s="74"/>
      <c r="N775" s="49"/>
      <c r="P775" s="75"/>
      <c r="Q775" s="75"/>
      <c r="R775" s="75"/>
    </row>
    <row r="776">
      <c r="A776" s="70" t="s">
        <v>4447</v>
      </c>
      <c r="B776" s="68">
        <v>288.0</v>
      </c>
      <c r="C776" s="69">
        <v>6.0</v>
      </c>
      <c r="D776" s="69">
        <v>865.0</v>
      </c>
      <c r="E776" s="70" t="s">
        <v>5066</v>
      </c>
      <c r="F776" s="69">
        <v>8.0</v>
      </c>
      <c r="G776" s="69">
        <v>7.0</v>
      </c>
      <c r="H776" s="69">
        <v>0.0</v>
      </c>
      <c r="I776" s="99">
        <f t="shared" si="1"/>
        <v>294</v>
      </c>
      <c r="K776" s="49"/>
      <c r="L776" s="49"/>
      <c r="M776" s="74"/>
      <c r="N776" s="49"/>
      <c r="P776" s="75"/>
      <c r="Q776" s="75"/>
      <c r="R776" s="75"/>
    </row>
    <row r="777">
      <c r="A777" s="70" t="s">
        <v>4447</v>
      </c>
      <c r="B777" s="68">
        <v>294.0</v>
      </c>
      <c r="C777" s="69">
        <v>1.0</v>
      </c>
      <c r="D777" s="69">
        <v>7.0</v>
      </c>
      <c r="E777" s="70" t="s">
        <v>5067</v>
      </c>
      <c r="F777" s="69">
        <v>25.0</v>
      </c>
      <c r="G777" s="69">
        <v>15.0</v>
      </c>
      <c r="H777" s="69">
        <v>1.0</v>
      </c>
      <c r="I777" s="20" t="str">
        <f t="shared" si="1"/>
        <v/>
      </c>
      <c r="K777" s="49"/>
      <c r="L777" s="49"/>
      <c r="M777" s="74"/>
      <c r="N777" s="49"/>
      <c r="P777" s="75"/>
      <c r="Q777" s="75"/>
      <c r="R777" s="75"/>
    </row>
    <row r="778">
      <c r="A778" s="70" t="s">
        <v>4447</v>
      </c>
      <c r="B778" s="68">
        <v>294.0</v>
      </c>
      <c r="C778" s="69">
        <v>1.0</v>
      </c>
      <c r="D778" s="69">
        <v>10.0</v>
      </c>
      <c r="E778" s="70" t="s">
        <v>5068</v>
      </c>
      <c r="F778" s="69">
        <v>216.0</v>
      </c>
      <c r="G778" s="69">
        <v>64.0</v>
      </c>
      <c r="H778" s="69">
        <v>18.0</v>
      </c>
      <c r="I778" s="20" t="str">
        <f t="shared" si="1"/>
        <v/>
      </c>
      <c r="K778" s="49"/>
      <c r="L778" s="49"/>
      <c r="M778" s="74"/>
      <c r="N778" s="49"/>
      <c r="P778" s="75"/>
      <c r="Q778" s="75"/>
      <c r="R778" s="75"/>
    </row>
    <row r="779">
      <c r="A779" s="70" t="s">
        <v>4447</v>
      </c>
      <c r="B779" s="68">
        <v>294.0</v>
      </c>
      <c r="C779" s="69">
        <v>1.0</v>
      </c>
      <c r="D779" s="69">
        <v>12.0</v>
      </c>
      <c r="E779" s="70" t="s">
        <v>5069</v>
      </c>
      <c r="F779" s="69">
        <v>2231.0</v>
      </c>
      <c r="G779" s="69">
        <v>626.0</v>
      </c>
      <c r="H779" s="69">
        <v>198.0</v>
      </c>
      <c r="I779" s="20" t="str">
        <f t="shared" si="1"/>
        <v/>
      </c>
      <c r="K779" s="49"/>
      <c r="L779" s="49"/>
      <c r="M779" s="74"/>
      <c r="N779" s="49"/>
      <c r="P779" s="75"/>
      <c r="Q779" s="75"/>
      <c r="R779" s="75"/>
    </row>
    <row r="780">
      <c r="A780" s="70" t="s">
        <v>4447</v>
      </c>
      <c r="B780" s="68">
        <v>294.0</v>
      </c>
      <c r="C780" s="69">
        <v>1.0</v>
      </c>
      <c r="D780" s="69">
        <v>20.0</v>
      </c>
      <c r="E780" s="70" t="s">
        <v>5070</v>
      </c>
      <c r="F780" s="69">
        <v>212.0</v>
      </c>
      <c r="G780" s="69">
        <v>37.0</v>
      </c>
      <c r="H780" s="69">
        <v>21.0</v>
      </c>
      <c r="I780" s="99">
        <f t="shared" si="1"/>
        <v>297</v>
      </c>
      <c r="K780" s="49"/>
      <c r="L780" s="49"/>
      <c r="M780" s="74"/>
      <c r="N780" s="49"/>
      <c r="P780" s="75"/>
      <c r="Q780" s="75"/>
      <c r="R780" s="75"/>
    </row>
    <row r="781">
      <c r="A781" s="70" t="s">
        <v>4447</v>
      </c>
      <c r="B781" s="68">
        <v>297.0</v>
      </c>
      <c r="C781" s="69">
        <v>1.0</v>
      </c>
      <c r="D781" s="69">
        <v>10.0</v>
      </c>
      <c r="E781" s="70" t="s">
        <v>5071</v>
      </c>
      <c r="F781" s="69">
        <v>183.0</v>
      </c>
      <c r="G781" s="69">
        <v>34.0</v>
      </c>
      <c r="H781" s="69">
        <v>6.0</v>
      </c>
      <c r="I781" s="20" t="str">
        <f t="shared" si="1"/>
        <v/>
      </c>
      <c r="K781" s="49"/>
      <c r="L781" s="49"/>
      <c r="M781" s="74"/>
      <c r="N781" s="49"/>
      <c r="P781" s="75"/>
      <c r="Q781" s="75"/>
      <c r="R781" s="75"/>
    </row>
    <row r="782">
      <c r="A782" s="70" t="s">
        <v>4447</v>
      </c>
      <c r="B782" s="68">
        <v>297.0</v>
      </c>
      <c r="C782" s="69">
        <v>1.0</v>
      </c>
      <c r="D782" s="69">
        <v>20.0</v>
      </c>
      <c r="E782" s="70" t="s">
        <v>5072</v>
      </c>
      <c r="F782" s="69">
        <v>175.0</v>
      </c>
      <c r="G782" s="69">
        <v>23.0</v>
      </c>
      <c r="H782" s="69">
        <v>7.0</v>
      </c>
      <c r="I782" s="99">
        <f t="shared" si="1"/>
        <v>299</v>
      </c>
      <c r="K782" s="49"/>
      <c r="L782" s="49"/>
      <c r="M782" s="74"/>
      <c r="N782" s="49"/>
      <c r="P782" s="75"/>
      <c r="Q782" s="75"/>
      <c r="R782" s="75"/>
    </row>
    <row r="783">
      <c r="A783" s="70" t="s">
        <v>4447</v>
      </c>
      <c r="B783" s="68">
        <v>299.0</v>
      </c>
      <c r="C783" s="69">
        <v>1.0</v>
      </c>
      <c r="D783" s="69">
        <v>10.0</v>
      </c>
      <c r="E783" s="70" t="s">
        <v>5073</v>
      </c>
      <c r="F783" s="69">
        <v>266.0</v>
      </c>
      <c r="G783" s="69">
        <v>62.0</v>
      </c>
      <c r="H783" s="69">
        <v>11.0</v>
      </c>
      <c r="I783" s="20" t="str">
        <f t="shared" si="1"/>
        <v/>
      </c>
      <c r="K783" s="49"/>
      <c r="L783" s="49"/>
      <c r="M783" s="74"/>
      <c r="N783" s="49"/>
      <c r="P783" s="75"/>
      <c r="Q783" s="75"/>
      <c r="R783" s="75"/>
    </row>
    <row r="784">
      <c r="A784" s="70" t="s">
        <v>4447</v>
      </c>
      <c r="B784" s="68">
        <v>299.0</v>
      </c>
      <c r="C784" s="69">
        <v>1.0</v>
      </c>
      <c r="D784" s="69">
        <v>20.0</v>
      </c>
      <c r="E784" s="70" t="s">
        <v>5074</v>
      </c>
      <c r="F784" s="69">
        <v>179.0</v>
      </c>
      <c r="G784" s="69">
        <v>34.0</v>
      </c>
      <c r="H784" s="69">
        <v>16.0</v>
      </c>
      <c r="I784" s="20" t="str">
        <f t="shared" si="1"/>
        <v/>
      </c>
      <c r="K784" s="49"/>
      <c r="L784" s="49"/>
      <c r="M784" s="74"/>
      <c r="N784" s="49"/>
      <c r="P784" s="75"/>
      <c r="Q784" s="75"/>
      <c r="R784" s="75"/>
    </row>
    <row r="785">
      <c r="A785" s="70" t="s">
        <v>4447</v>
      </c>
      <c r="B785" s="68">
        <v>299.0</v>
      </c>
      <c r="C785" s="69">
        <v>1.0</v>
      </c>
      <c r="D785" s="69">
        <v>32.0</v>
      </c>
      <c r="E785" s="70" t="s">
        <v>5075</v>
      </c>
      <c r="F785" s="69">
        <v>282.0</v>
      </c>
      <c r="G785" s="69">
        <v>36.0</v>
      </c>
      <c r="H785" s="69">
        <v>25.0</v>
      </c>
      <c r="I785" s="99">
        <f t="shared" si="1"/>
        <v>300</v>
      </c>
      <c r="K785" s="49"/>
      <c r="L785" s="49"/>
      <c r="M785" s="74"/>
      <c r="N785" s="49"/>
      <c r="P785" s="75"/>
      <c r="Q785" s="75"/>
      <c r="R785" s="75"/>
    </row>
    <row r="786">
      <c r="A786" s="70" t="s">
        <v>4447</v>
      </c>
      <c r="B786" s="68">
        <v>300.0</v>
      </c>
      <c r="C786" s="69">
        <v>1.0</v>
      </c>
      <c r="D786" s="69">
        <v>10.0</v>
      </c>
      <c r="E786" s="70" t="s">
        <v>5076</v>
      </c>
      <c r="F786" s="69">
        <v>361.0</v>
      </c>
      <c r="G786" s="69">
        <v>67.0</v>
      </c>
      <c r="H786" s="69">
        <v>15.0</v>
      </c>
      <c r="I786" s="20" t="str">
        <f t="shared" si="1"/>
        <v/>
      </c>
      <c r="K786" s="49"/>
      <c r="L786" s="49"/>
      <c r="M786" s="74"/>
      <c r="N786" s="49"/>
      <c r="P786" s="75"/>
      <c r="Q786" s="75"/>
      <c r="R786" s="75"/>
    </row>
    <row r="787">
      <c r="A787" s="70" t="s">
        <v>4447</v>
      </c>
      <c r="B787" s="68">
        <v>300.0</v>
      </c>
      <c r="C787" s="69">
        <v>1.0</v>
      </c>
      <c r="D787" s="69">
        <v>20.0</v>
      </c>
      <c r="E787" s="70" t="s">
        <v>5077</v>
      </c>
      <c r="F787" s="69">
        <v>393.0</v>
      </c>
      <c r="G787" s="69">
        <v>43.0</v>
      </c>
      <c r="H787" s="69">
        <v>4.0</v>
      </c>
      <c r="I787" s="20" t="str">
        <f t="shared" si="1"/>
        <v/>
      </c>
      <c r="K787" s="49"/>
      <c r="L787" s="49"/>
      <c r="M787" s="74"/>
      <c r="N787" s="49"/>
      <c r="P787" s="75"/>
      <c r="Q787" s="75"/>
      <c r="R787" s="75"/>
    </row>
    <row r="788">
      <c r="A788" s="70" t="s">
        <v>4447</v>
      </c>
      <c r="B788" s="68">
        <v>300.0</v>
      </c>
      <c r="C788" s="69">
        <v>1.0</v>
      </c>
      <c r="D788" s="69">
        <v>50.0</v>
      </c>
      <c r="E788" s="70" t="s">
        <v>5078</v>
      </c>
      <c r="F788" s="69">
        <v>326.0</v>
      </c>
      <c r="G788" s="69">
        <v>44.0</v>
      </c>
      <c r="H788" s="69">
        <v>16.0</v>
      </c>
      <c r="I788" s="99">
        <f t="shared" si="1"/>
        <v>306</v>
      </c>
      <c r="K788" s="49"/>
      <c r="L788" s="49"/>
      <c r="M788" s="74"/>
      <c r="N788" s="49"/>
      <c r="P788" s="75"/>
      <c r="Q788" s="75"/>
      <c r="R788" s="75"/>
    </row>
    <row r="789">
      <c r="A789" s="70" t="s">
        <v>4447</v>
      </c>
      <c r="B789" s="68">
        <v>306.0</v>
      </c>
      <c r="C789" s="69">
        <v>1.0</v>
      </c>
      <c r="D789" s="69">
        <v>10.0</v>
      </c>
      <c r="E789" s="70" t="s">
        <v>5079</v>
      </c>
      <c r="F789" s="69">
        <v>175.0</v>
      </c>
      <c r="G789" s="69">
        <v>91.0</v>
      </c>
      <c r="H789" s="69">
        <v>13.0</v>
      </c>
      <c r="I789" s="20" t="str">
        <f t="shared" si="1"/>
        <v/>
      </c>
      <c r="K789" s="49"/>
      <c r="L789" s="49"/>
      <c r="M789" s="74"/>
      <c r="N789" s="49"/>
      <c r="P789" s="75"/>
      <c r="Q789" s="75"/>
      <c r="R789" s="75"/>
    </row>
    <row r="790">
      <c r="A790" s="70" t="s">
        <v>4447</v>
      </c>
      <c r="B790" s="68">
        <v>306.0</v>
      </c>
      <c r="C790" s="69">
        <v>1.0</v>
      </c>
      <c r="D790" s="69">
        <v>20.0</v>
      </c>
      <c r="E790" s="70" t="s">
        <v>5080</v>
      </c>
      <c r="F790" s="69">
        <v>89.0</v>
      </c>
      <c r="G790" s="69">
        <v>31.0</v>
      </c>
      <c r="H790" s="69">
        <v>10.0</v>
      </c>
      <c r="I790" s="20" t="str">
        <f t="shared" si="1"/>
        <v/>
      </c>
      <c r="K790" s="49"/>
      <c r="L790" s="49"/>
      <c r="M790" s="74"/>
      <c r="N790" s="49"/>
      <c r="P790" s="75"/>
      <c r="Q790" s="75"/>
      <c r="R790" s="75"/>
    </row>
    <row r="791">
      <c r="A791" s="70" t="s">
        <v>4447</v>
      </c>
      <c r="B791" s="68">
        <v>306.0</v>
      </c>
      <c r="C791" s="69">
        <v>1.0</v>
      </c>
      <c r="D791" s="69">
        <v>50.0</v>
      </c>
      <c r="E791" s="70" t="s">
        <v>2202</v>
      </c>
      <c r="F791" s="69">
        <v>88.0</v>
      </c>
      <c r="G791" s="69">
        <v>38.0</v>
      </c>
      <c r="H791" s="69">
        <v>7.0</v>
      </c>
      <c r="I791" s="99">
        <f t="shared" si="1"/>
        <v>308</v>
      </c>
      <c r="K791" s="49"/>
      <c r="L791" s="49"/>
      <c r="M791" s="74"/>
      <c r="N791" s="49"/>
      <c r="P791" s="75"/>
      <c r="Q791" s="75"/>
      <c r="R791" s="75"/>
    </row>
    <row r="792">
      <c r="A792" s="70" t="s">
        <v>4447</v>
      </c>
      <c r="B792" s="68">
        <v>308.0</v>
      </c>
      <c r="C792" s="69">
        <v>1.0</v>
      </c>
      <c r="D792" s="69">
        <v>10.0</v>
      </c>
      <c r="E792" s="70" t="s">
        <v>5081</v>
      </c>
      <c r="F792" s="69">
        <v>322.0</v>
      </c>
      <c r="G792" s="69">
        <v>104.0</v>
      </c>
      <c r="H792" s="69">
        <v>40.0</v>
      </c>
      <c r="I792" s="20" t="str">
        <f t="shared" si="1"/>
        <v/>
      </c>
      <c r="K792" s="49"/>
      <c r="L792" s="49"/>
      <c r="M792" s="74"/>
      <c r="N792" s="49"/>
      <c r="P792" s="75"/>
      <c r="Q792" s="75"/>
      <c r="R792" s="75"/>
    </row>
    <row r="793">
      <c r="A793" s="70" t="s">
        <v>4447</v>
      </c>
      <c r="B793" s="68">
        <v>308.0</v>
      </c>
      <c r="C793" s="69">
        <v>1.0</v>
      </c>
      <c r="D793" s="69">
        <v>20.0</v>
      </c>
      <c r="E793" s="70" t="s">
        <v>5082</v>
      </c>
      <c r="F793" s="69">
        <v>274.0</v>
      </c>
      <c r="G793" s="69">
        <v>96.0</v>
      </c>
      <c r="H793" s="69">
        <v>35.0</v>
      </c>
      <c r="I793" s="99">
        <f t="shared" si="1"/>
        <v>309</v>
      </c>
      <c r="K793" s="49"/>
      <c r="L793" s="49"/>
      <c r="M793" s="74"/>
      <c r="N793" s="49"/>
      <c r="P793" s="75"/>
      <c r="Q793" s="75"/>
      <c r="R793" s="75"/>
    </row>
    <row r="794">
      <c r="A794" s="70" t="s">
        <v>4447</v>
      </c>
      <c r="B794" s="68">
        <v>309.0</v>
      </c>
      <c r="C794" s="69">
        <v>1.0</v>
      </c>
      <c r="D794" s="69">
        <v>20.0</v>
      </c>
      <c r="E794" s="70" t="s">
        <v>2205</v>
      </c>
      <c r="F794" s="69">
        <v>62.0</v>
      </c>
      <c r="G794" s="69">
        <v>16.0</v>
      </c>
      <c r="H794" s="69">
        <v>11.0</v>
      </c>
      <c r="I794" s="20" t="str">
        <f t="shared" si="1"/>
        <v/>
      </c>
      <c r="K794" s="49"/>
      <c r="L794" s="49"/>
      <c r="M794" s="74"/>
      <c r="N794" s="49"/>
      <c r="P794" s="75"/>
      <c r="Q794" s="75"/>
      <c r="R794" s="75"/>
    </row>
    <row r="795">
      <c r="A795" s="70" t="s">
        <v>4447</v>
      </c>
      <c r="B795" s="68">
        <v>309.0</v>
      </c>
      <c r="C795" s="69">
        <v>1.0</v>
      </c>
      <c r="D795" s="69">
        <v>30.0</v>
      </c>
      <c r="E795" s="70" t="s">
        <v>5083</v>
      </c>
      <c r="F795" s="69">
        <v>620.0</v>
      </c>
      <c r="G795" s="69">
        <v>233.0</v>
      </c>
      <c r="H795" s="69">
        <v>52.0</v>
      </c>
      <c r="I795" s="20" t="str">
        <f t="shared" si="1"/>
        <v/>
      </c>
      <c r="K795" s="49"/>
      <c r="L795" s="49"/>
      <c r="M795" s="74"/>
      <c r="N795" s="49"/>
      <c r="P795" s="75"/>
      <c r="Q795" s="75"/>
      <c r="R795" s="75"/>
    </row>
    <row r="796">
      <c r="A796" s="70" t="s">
        <v>4447</v>
      </c>
      <c r="B796" s="68">
        <v>309.0</v>
      </c>
      <c r="C796" s="69">
        <v>1.0</v>
      </c>
      <c r="D796" s="69">
        <v>60.0</v>
      </c>
      <c r="E796" s="70" t="s">
        <v>5084</v>
      </c>
      <c r="F796" s="69">
        <v>458.0</v>
      </c>
      <c r="G796" s="69">
        <v>133.0</v>
      </c>
      <c r="H796" s="69">
        <v>31.0</v>
      </c>
      <c r="I796" s="20" t="str">
        <f t="shared" si="1"/>
        <v/>
      </c>
      <c r="K796" s="49"/>
      <c r="L796" s="49"/>
      <c r="M796" s="74"/>
      <c r="N796" s="49"/>
      <c r="P796" s="75"/>
      <c r="Q796" s="75"/>
      <c r="R796" s="75"/>
    </row>
    <row r="797">
      <c r="A797" s="70" t="s">
        <v>4447</v>
      </c>
      <c r="B797" s="68">
        <v>309.0</v>
      </c>
      <c r="C797" s="69">
        <v>1.0</v>
      </c>
      <c r="D797" s="69">
        <v>80.0</v>
      </c>
      <c r="E797" s="70" t="s">
        <v>5085</v>
      </c>
      <c r="F797" s="69">
        <v>504.0</v>
      </c>
      <c r="G797" s="69">
        <v>178.0</v>
      </c>
      <c r="H797" s="69">
        <v>53.0</v>
      </c>
      <c r="I797" s="20" t="str">
        <f t="shared" si="1"/>
        <v/>
      </c>
      <c r="K797" s="49"/>
      <c r="L797" s="49"/>
      <c r="M797" s="74"/>
      <c r="N797" s="49"/>
      <c r="P797" s="75"/>
      <c r="Q797" s="75"/>
      <c r="R797" s="75"/>
    </row>
    <row r="798">
      <c r="A798" s="70" t="s">
        <v>4447</v>
      </c>
      <c r="B798" s="68">
        <v>309.0</v>
      </c>
      <c r="C798" s="69">
        <v>1.0</v>
      </c>
      <c r="D798" s="69">
        <v>81.0</v>
      </c>
      <c r="E798" s="70" t="s">
        <v>2209</v>
      </c>
      <c r="F798" s="69">
        <v>2.0</v>
      </c>
      <c r="G798" s="69">
        <v>1.0</v>
      </c>
      <c r="H798" s="69">
        <v>0.0</v>
      </c>
      <c r="I798" s="20" t="str">
        <f t="shared" si="1"/>
        <v/>
      </c>
      <c r="K798" s="49"/>
      <c r="L798" s="49"/>
      <c r="M798" s="74"/>
      <c r="N798" s="49"/>
      <c r="P798" s="75"/>
      <c r="Q798" s="75"/>
      <c r="R798" s="75"/>
    </row>
    <row r="799">
      <c r="A799" s="70" t="s">
        <v>4447</v>
      </c>
      <c r="B799" s="68">
        <v>309.0</v>
      </c>
      <c r="C799" s="69">
        <v>1.0</v>
      </c>
      <c r="D799" s="69">
        <v>90.0</v>
      </c>
      <c r="E799" s="70" t="s">
        <v>5086</v>
      </c>
      <c r="F799" s="69">
        <v>28.0</v>
      </c>
      <c r="G799" s="69">
        <v>16.0</v>
      </c>
      <c r="H799" s="69">
        <v>2.0</v>
      </c>
      <c r="I799" s="99">
        <f t="shared" si="1"/>
        <v>314</v>
      </c>
      <c r="K799" s="49"/>
      <c r="L799" s="49"/>
      <c r="M799" s="74"/>
      <c r="N799" s="49"/>
      <c r="P799" s="75"/>
      <c r="Q799" s="75"/>
      <c r="R799" s="75"/>
    </row>
    <row r="800">
      <c r="A800" s="70" t="s">
        <v>4447</v>
      </c>
      <c r="B800" s="68">
        <v>314.0</v>
      </c>
      <c r="C800" s="69">
        <v>1.0</v>
      </c>
      <c r="D800" s="69">
        <v>1.0</v>
      </c>
      <c r="E800" s="70" t="s">
        <v>5087</v>
      </c>
      <c r="F800" s="69">
        <v>338.0</v>
      </c>
      <c r="G800" s="69">
        <v>73.0</v>
      </c>
      <c r="H800" s="69">
        <v>22.0</v>
      </c>
      <c r="I800" s="20" t="str">
        <f t="shared" si="1"/>
        <v/>
      </c>
      <c r="K800" s="49"/>
      <c r="L800" s="49"/>
      <c r="M800" s="74"/>
      <c r="N800" s="49"/>
      <c r="P800" s="75"/>
      <c r="Q800" s="75"/>
      <c r="R800" s="75"/>
    </row>
    <row r="801">
      <c r="A801" s="70" t="s">
        <v>4447</v>
      </c>
      <c r="B801" s="68">
        <v>314.0</v>
      </c>
      <c r="C801" s="69">
        <v>1.0</v>
      </c>
      <c r="D801" s="69">
        <v>2.0</v>
      </c>
      <c r="E801" s="70" t="s">
        <v>5088</v>
      </c>
      <c r="F801" s="69">
        <v>409.0</v>
      </c>
      <c r="G801" s="69">
        <v>106.0</v>
      </c>
      <c r="H801" s="69">
        <v>54.0</v>
      </c>
      <c r="I801" s="99">
        <f t="shared" si="1"/>
        <v>316</v>
      </c>
      <c r="K801" s="49"/>
      <c r="L801" s="49"/>
      <c r="M801" s="74"/>
      <c r="N801" s="49"/>
      <c r="P801" s="75"/>
      <c r="Q801" s="75"/>
      <c r="R801" s="75"/>
    </row>
    <row r="802">
      <c r="A802" s="70" t="s">
        <v>4447</v>
      </c>
      <c r="B802" s="68">
        <v>316.0</v>
      </c>
      <c r="C802" s="69">
        <v>1.0</v>
      </c>
      <c r="D802" s="69">
        <v>110.0</v>
      </c>
      <c r="E802" s="70" t="s">
        <v>5089</v>
      </c>
      <c r="F802" s="69">
        <v>415.0</v>
      </c>
      <c r="G802" s="69">
        <v>152.0</v>
      </c>
      <c r="H802" s="69">
        <v>29.0</v>
      </c>
      <c r="I802" s="20" t="str">
        <f t="shared" si="1"/>
        <v/>
      </c>
      <c r="K802" s="49"/>
      <c r="L802" s="49"/>
      <c r="M802" s="74"/>
      <c r="N802" s="49"/>
      <c r="P802" s="75"/>
      <c r="Q802" s="75"/>
      <c r="R802" s="75"/>
    </row>
    <row r="803">
      <c r="A803" s="70" t="s">
        <v>4447</v>
      </c>
      <c r="B803" s="68">
        <v>316.0</v>
      </c>
      <c r="C803" s="69">
        <v>1.0</v>
      </c>
      <c r="D803" s="69">
        <v>120.0</v>
      </c>
      <c r="E803" s="70" t="s">
        <v>5090</v>
      </c>
      <c r="F803" s="69">
        <v>30.0</v>
      </c>
      <c r="G803" s="69">
        <v>15.0</v>
      </c>
      <c r="H803" s="69">
        <v>2.0</v>
      </c>
      <c r="I803" s="20" t="str">
        <f t="shared" si="1"/>
        <v/>
      </c>
      <c r="K803" s="49"/>
      <c r="L803" s="49"/>
      <c r="M803" s="74"/>
      <c r="N803" s="49"/>
      <c r="P803" s="75"/>
      <c r="Q803" s="75"/>
      <c r="R803" s="75"/>
    </row>
    <row r="804">
      <c r="A804" s="70" t="s">
        <v>4447</v>
      </c>
      <c r="B804" s="68">
        <v>316.0</v>
      </c>
      <c r="C804" s="69">
        <v>1.0</v>
      </c>
      <c r="D804" s="69">
        <v>210.0</v>
      </c>
      <c r="E804" s="70" t="s">
        <v>5091</v>
      </c>
      <c r="F804" s="69">
        <v>320.0</v>
      </c>
      <c r="G804" s="69">
        <v>126.0</v>
      </c>
      <c r="H804" s="69">
        <v>27.0</v>
      </c>
      <c r="I804" s="20" t="str">
        <f t="shared" si="1"/>
        <v/>
      </c>
      <c r="K804" s="49"/>
      <c r="L804" s="49"/>
      <c r="M804" s="74"/>
      <c r="N804" s="49"/>
      <c r="P804" s="75"/>
      <c r="Q804" s="75"/>
      <c r="R804" s="75"/>
    </row>
    <row r="805">
      <c r="A805" s="70" t="s">
        <v>4447</v>
      </c>
      <c r="B805" s="68">
        <v>316.0</v>
      </c>
      <c r="C805" s="69">
        <v>1.0</v>
      </c>
      <c r="D805" s="69">
        <v>310.0</v>
      </c>
      <c r="E805" s="70" t="s">
        <v>5092</v>
      </c>
      <c r="F805" s="69">
        <v>292.0</v>
      </c>
      <c r="G805" s="69">
        <v>69.0</v>
      </c>
      <c r="H805" s="69">
        <v>26.0</v>
      </c>
      <c r="I805" s="99">
        <f t="shared" si="1"/>
        <v>317</v>
      </c>
      <c r="K805" s="49"/>
      <c r="L805" s="49"/>
      <c r="M805" s="74"/>
      <c r="N805" s="49"/>
      <c r="P805" s="75"/>
      <c r="Q805" s="75"/>
      <c r="R805" s="75"/>
    </row>
    <row r="806">
      <c r="A806" s="70" t="s">
        <v>4447</v>
      </c>
      <c r="B806" s="68">
        <v>317.0</v>
      </c>
      <c r="C806" s="69">
        <v>1.0</v>
      </c>
      <c r="D806" s="69">
        <v>1.0</v>
      </c>
      <c r="E806" s="70" t="s">
        <v>5093</v>
      </c>
      <c r="F806" s="69">
        <v>448.0</v>
      </c>
      <c r="G806" s="69">
        <v>249.0</v>
      </c>
      <c r="H806" s="69">
        <v>41.0</v>
      </c>
      <c r="I806" s="20" t="str">
        <f t="shared" si="1"/>
        <v/>
      </c>
      <c r="K806" s="49"/>
      <c r="L806" s="49"/>
      <c r="M806" s="74"/>
      <c r="N806" s="49"/>
      <c r="P806" s="75"/>
      <c r="Q806" s="75"/>
      <c r="R806" s="75"/>
    </row>
    <row r="807">
      <c r="A807" s="70" t="s">
        <v>4447</v>
      </c>
      <c r="B807" s="68">
        <v>317.0</v>
      </c>
      <c r="C807" s="69">
        <v>1.0</v>
      </c>
      <c r="D807" s="69">
        <v>4.0</v>
      </c>
      <c r="E807" s="70" t="s">
        <v>5094</v>
      </c>
      <c r="F807" s="69">
        <v>453.0</v>
      </c>
      <c r="G807" s="69">
        <v>262.0</v>
      </c>
      <c r="H807" s="69">
        <v>45.0</v>
      </c>
      <c r="I807" s="20" t="str">
        <f t="shared" si="1"/>
        <v/>
      </c>
      <c r="K807" s="49"/>
      <c r="L807" s="49"/>
      <c r="M807" s="74"/>
      <c r="N807" s="49"/>
      <c r="P807" s="75"/>
      <c r="Q807" s="75"/>
      <c r="R807" s="75"/>
    </row>
    <row r="808">
      <c r="A808" s="70" t="s">
        <v>4447</v>
      </c>
      <c r="B808" s="68">
        <v>317.0</v>
      </c>
      <c r="C808" s="69">
        <v>1.0</v>
      </c>
      <c r="D808" s="69">
        <v>6.0</v>
      </c>
      <c r="E808" s="70" t="s">
        <v>5095</v>
      </c>
      <c r="F808" s="69">
        <v>5.0</v>
      </c>
      <c r="G808" s="69">
        <v>5.0</v>
      </c>
      <c r="H808" s="69">
        <v>0.0</v>
      </c>
      <c r="I808" s="20" t="str">
        <f t="shared" si="1"/>
        <v/>
      </c>
      <c r="K808" s="49"/>
      <c r="L808" s="49"/>
      <c r="M808" s="74"/>
      <c r="N808" s="49"/>
      <c r="P808" s="75"/>
      <c r="Q808" s="75"/>
      <c r="R808" s="75"/>
    </row>
    <row r="809">
      <c r="A809" s="70" t="s">
        <v>4447</v>
      </c>
      <c r="B809" s="68">
        <v>317.0</v>
      </c>
      <c r="C809" s="69">
        <v>1.0</v>
      </c>
      <c r="D809" s="69">
        <v>10.0</v>
      </c>
      <c r="E809" s="70" t="s">
        <v>5096</v>
      </c>
      <c r="F809" s="69">
        <v>8.0</v>
      </c>
      <c r="G809" s="69">
        <v>7.0</v>
      </c>
      <c r="H809" s="69">
        <v>1.0</v>
      </c>
      <c r="I809" s="99">
        <f t="shared" si="1"/>
        <v>318</v>
      </c>
      <c r="K809" s="49"/>
      <c r="L809" s="49"/>
      <c r="M809" s="74"/>
      <c r="N809" s="49"/>
      <c r="P809" s="75"/>
      <c r="Q809" s="75"/>
      <c r="R809" s="75"/>
    </row>
    <row r="810">
      <c r="A810" s="70" t="s">
        <v>4447</v>
      </c>
      <c r="B810" s="68">
        <v>318.0</v>
      </c>
      <c r="C810" s="69">
        <v>1.0</v>
      </c>
      <c r="D810" s="69">
        <v>101.0</v>
      </c>
      <c r="E810" s="70" t="s">
        <v>5097</v>
      </c>
      <c r="F810" s="69">
        <v>95.0</v>
      </c>
      <c r="G810" s="69">
        <v>47.0</v>
      </c>
      <c r="H810" s="69">
        <v>4.0</v>
      </c>
      <c r="I810" s="20" t="str">
        <f t="shared" si="1"/>
        <v/>
      </c>
      <c r="K810" s="49"/>
      <c r="L810" s="49"/>
      <c r="M810" s="74"/>
      <c r="N810" s="49"/>
      <c r="P810" s="75"/>
      <c r="Q810" s="75"/>
      <c r="R810" s="75"/>
    </row>
    <row r="811">
      <c r="A811" s="70" t="s">
        <v>4447</v>
      </c>
      <c r="B811" s="68">
        <v>318.0</v>
      </c>
      <c r="C811" s="69">
        <v>1.0</v>
      </c>
      <c r="D811" s="69">
        <v>110.0</v>
      </c>
      <c r="E811" s="70" t="s">
        <v>5098</v>
      </c>
      <c r="F811" s="69">
        <v>261.0</v>
      </c>
      <c r="G811" s="69">
        <v>53.0</v>
      </c>
      <c r="H811" s="69">
        <v>23.0</v>
      </c>
      <c r="I811" s="20" t="str">
        <f t="shared" si="1"/>
        <v/>
      </c>
      <c r="K811" s="49"/>
      <c r="L811" s="49"/>
      <c r="M811" s="74"/>
      <c r="N811" s="49"/>
      <c r="P811" s="75"/>
      <c r="Q811" s="75"/>
      <c r="R811" s="75"/>
    </row>
    <row r="812">
      <c r="A812" s="70" t="s">
        <v>4447</v>
      </c>
      <c r="B812" s="68">
        <v>318.0</v>
      </c>
      <c r="C812" s="69">
        <v>1.0</v>
      </c>
      <c r="D812" s="69">
        <v>115.0</v>
      </c>
      <c r="E812" s="70" t="s">
        <v>5099</v>
      </c>
      <c r="F812" s="69">
        <v>149.0</v>
      </c>
      <c r="G812" s="69">
        <v>50.0</v>
      </c>
      <c r="H812" s="69">
        <v>18.0</v>
      </c>
      <c r="I812" s="20" t="str">
        <f t="shared" si="1"/>
        <v/>
      </c>
      <c r="K812" s="49"/>
      <c r="L812" s="49"/>
      <c r="M812" s="74"/>
      <c r="N812" s="49"/>
      <c r="P812" s="75"/>
      <c r="Q812" s="75"/>
      <c r="R812" s="75"/>
    </row>
    <row r="813">
      <c r="A813" s="70" t="s">
        <v>4447</v>
      </c>
      <c r="B813" s="68">
        <v>318.0</v>
      </c>
      <c r="C813" s="69">
        <v>1.0</v>
      </c>
      <c r="D813" s="69">
        <v>140.0</v>
      </c>
      <c r="E813" s="70" t="s">
        <v>2224</v>
      </c>
      <c r="F813" s="69">
        <v>591.0</v>
      </c>
      <c r="G813" s="69">
        <v>194.0</v>
      </c>
      <c r="H813" s="69">
        <v>65.0</v>
      </c>
      <c r="I813" s="20" t="str">
        <f t="shared" si="1"/>
        <v/>
      </c>
      <c r="K813" s="49"/>
      <c r="L813" s="49"/>
      <c r="M813" s="74"/>
      <c r="N813" s="49"/>
      <c r="P813" s="75"/>
      <c r="Q813" s="75"/>
      <c r="R813" s="75"/>
    </row>
    <row r="814">
      <c r="A814" s="70" t="s">
        <v>4447</v>
      </c>
      <c r="B814" s="68">
        <v>318.0</v>
      </c>
      <c r="C814" s="69">
        <v>1.0</v>
      </c>
      <c r="D814" s="69">
        <v>155.0</v>
      </c>
      <c r="E814" s="70" t="s">
        <v>2225</v>
      </c>
      <c r="F814" s="69">
        <v>562.0</v>
      </c>
      <c r="G814" s="69">
        <v>146.0</v>
      </c>
      <c r="H814" s="69">
        <v>27.0</v>
      </c>
      <c r="I814" s="20" t="str">
        <f t="shared" si="1"/>
        <v/>
      </c>
      <c r="K814" s="49"/>
      <c r="L814" s="49"/>
      <c r="M814" s="74"/>
      <c r="N814" s="49"/>
      <c r="P814" s="75"/>
      <c r="Q814" s="75"/>
      <c r="R814" s="75"/>
    </row>
    <row r="815">
      <c r="A815" s="70" t="s">
        <v>4447</v>
      </c>
      <c r="B815" s="68">
        <v>318.0</v>
      </c>
      <c r="C815" s="69">
        <v>1.0</v>
      </c>
      <c r="D815" s="69">
        <v>227.0</v>
      </c>
      <c r="E815" s="70" t="s">
        <v>5100</v>
      </c>
      <c r="F815" s="69">
        <v>39.0</v>
      </c>
      <c r="G815" s="69">
        <v>39.0</v>
      </c>
      <c r="H815" s="69">
        <v>0.0</v>
      </c>
      <c r="I815" s="20" t="str">
        <f t="shared" si="1"/>
        <v/>
      </c>
      <c r="K815" s="49"/>
      <c r="L815" s="49"/>
      <c r="M815" s="74"/>
      <c r="N815" s="49"/>
      <c r="P815" s="75"/>
      <c r="Q815" s="75"/>
      <c r="R815" s="75"/>
    </row>
    <row r="816">
      <c r="A816" s="70" t="s">
        <v>4447</v>
      </c>
      <c r="B816" s="68">
        <v>318.0</v>
      </c>
      <c r="C816" s="69">
        <v>1.0</v>
      </c>
      <c r="D816" s="69">
        <v>350.0</v>
      </c>
      <c r="E816" s="70" t="s">
        <v>5101</v>
      </c>
      <c r="F816" s="69">
        <v>128.0</v>
      </c>
      <c r="G816" s="69">
        <v>39.0</v>
      </c>
      <c r="H816" s="69">
        <v>14.0</v>
      </c>
      <c r="I816" s="20" t="str">
        <f t="shared" si="1"/>
        <v/>
      </c>
      <c r="K816" s="49"/>
      <c r="L816" s="49"/>
      <c r="M816" s="74"/>
      <c r="N816" s="49"/>
      <c r="P816" s="75"/>
      <c r="Q816" s="75"/>
      <c r="R816" s="75"/>
    </row>
    <row r="817">
      <c r="A817" s="70" t="s">
        <v>4447</v>
      </c>
      <c r="B817" s="68">
        <v>318.0</v>
      </c>
      <c r="C817" s="69">
        <v>1.0</v>
      </c>
      <c r="D817" s="69">
        <v>360.0</v>
      </c>
      <c r="E817" s="70" t="s">
        <v>5102</v>
      </c>
      <c r="F817" s="69">
        <v>1142.0</v>
      </c>
      <c r="G817" s="69">
        <v>196.0</v>
      </c>
      <c r="H817" s="69">
        <v>74.0</v>
      </c>
      <c r="I817" s="20" t="str">
        <f t="shared" si="1"/>
        <v/>
      </c>
      <c r="K817" s="49"/>
      <c r="L817" s="49"/>
      <c r="M817" s="74"/>
      <c r="N817" s="49"/>
      <c r="P817" s="75"/>
      <c r="Q817" s="75"/>
      <c r="R817" s="75"/>
    </row>
    <row r="818">
      <c r="A818" s="70" t="s">
        <v>4447</v>
      </c>
      <c r="B818" s="68">
        <v>318.0</v>
      </c>
      <c r="C818" s="69">
        <v>1.0</v>
      </c>
      <c r="D818" s="69">
        <v>365.0</v>
      </c>
      <c r="E818" s="70" t="s">
        <v>5103</v>
      </c>
      <c r="F818" s="69">
        <v>106.0</v>
      </c>
      <c r="G818" s="69">
        <v>46.0</v>
      </c>
      <c r="H818" s="69">
        <v>8.0</v>
      </c>
      <c r="I818" s="20" t="str">
        <f t="shared" si="1"/>
        <v/>
      </c>
      <c r="K818" s="49"/>
      <c r="L818" s="49"/>
      <c r="M818" s="74"/>
      <c r="N818" s="49"/>
      <c r="P818" s="75"/>
      <c r="Q818" s="75"/>
      <c r="R818" s="75"/>
    </row>
    <row r="819">
      <c r="A819" s="70" t="s">
        <v>4447</v>
      </c>
      <c r="B819" s="68">
        <v>318.0</v>
      </c>
      <c r="C819" s="69">
        <v>1.0</v>
      </c>
      <c r="D819" s="69">
        <v>370.0</v>
      </c>
      <c r="E819" s="70" t="s">
        <v>5104</v>
      </c>
      <c r="F819" s="69">
        <v>788.0</v>
      </c>
      <c r="G819" s="69">
        <v>186.0</v>
      </c>
      <c r="H819" s="69">
        <v>67.0</v>
      </c>
      <c r="I819" s="20" t="str">
        <f t="shared" si="1"/>
        <v/>
      </c>
      <c r="K819" s="49"/>
      <c r="L819" s="49"/>
      <c r="M819" s="74"/>
      <c r="N819" s="49"/>
      <c r="P819" s="75"/>
      <c r="Q819" s="75"/>
      <c r="R819" s="75"/>
    </row>
    <row r="820">
      <c r="A820" s="70" t="s">
        <v>4447</v>
      </c>
      <c r="B820" s="68">
        <v>318.0</v>
      </c>
      <c r="C820" s="69">
        <v>1.0</v>
      </c>
      <c r="D820" s="69">
        <v>375.0</v>
      </c>
      <c r="E820" s="70" t="s">
        <v>5105</v>
      </c>
      <c r="F820" s="69">
        <v>101.0</v>
      </c>
      <c r="G820" s="69">
        <v>32.0</v>
      </c>
      <c r="H820" s="69">
        <v>12.0</v>
      </c>
      <c r="I820" s="99">
        <f t="shared" si="1"/>
        <v>319</v>
      </c>
      <c r="K820" s="49"/>
      <c r="L820" s="49"/>
      <c r="M820" s="74"/>
      <c r="N820" s="49"/>
      <c r="P820" s="75"/>
      <c r="Q820" s="75"/>
      <c r="R820" s="75"/>
    </row>
    <row r="821">
      <c r="A821" s="70" t="s">
        <v>4447</v>
      </c>
      <c r="B821" s="68">
        <v>319.0</v>
      </c>
      <c r="C821" s="69">
        <v>1.0</v>
      </c>
      <c r="D821" s="69">
        <v>20.0</v>
      </c>
      <c r="E821" s="70" t="s">
        <v>2232</v>
      </c>
      <c r="F821" s="69">
        <v>303.0</v>
      </c>
      <c r="G821" s="69">
        <v>125.0</v>
      </c>
      <c r="H821" s="69">
        <v>30.0</v>
      </c>
      <c r="I821" s="20" t="str">
        <f t="shared" si="1"/>
        <v/>
      </c>
      <c r="K821" s="49"/>
      <c r="L821" s="49"/>
      <c r="M821" s="74"/>
      <c r="N821" s="49"/>
      <c r="P821" s="75"/>
      <c r="Q821" s="75"/>
      <c r="R821" s="75"/>
    </row>
    <row r="822">
      <c r="A822" s="70" t="s">
        <v>4447</v>
      </c>
      <c r="B822" s="68">
        <v>319.0</v>
      </c>
      <c r="C822" s="69">
        <v>1.0</v>
      </c>
      <c r="D822" s="69">
        <v>50.0</v>
      </c>
      <c r="E822" s="70" t="s">
        <v>5106</v>
      </c>
      <c r="F822" s="69">
        <v>277.0</v>
      </c>
      <c r="G822" s="69">
        <v>94.0</v>
      </c>
      <c r="H822" s="69">
        <v>19.0</v>
      </c>
      <c r="I822" s="20" t="str">
        <f t="shared" si="1"/>
        <v/>
      </c>
      <c r="K822" s="49"/>
      <c r="L822" s="49"/>
      <c r="M822" s="74"/>
      <c r="N822" s="49"/>
      <c r="P822" s="75"/>
      <c r="Q822" s="75"/>
      <c r="R822" s="75"/>
    </row>
    <row r="823">
      <c r="A823" s="70" t="s">
        <v>4447</v>
      </c>
      <c r="B823" s="68">
        <v>319.0</v>
      </c>
      <c r="C823" s="69">
        <v>1.0</v>
      </c>
      <c r="D823" s="69">
        <v>70.0</v>
      </c>
      <c r="E823" s="70" t="s">
        <v>5107</v>
      </c>
      <c r="F823" s="69">
        <v>4.0</v>
      </c>
      <c r="G823" s="69">
        <v>1.0</v>
      </c>
      <c r="H823" s="69">
        <v>0.0</v>
      </c>
      <c r="I823" s="99">
        <f t="shared" si="1"/>
        <v>330</v>
      </c>
      <c r="K823" s="49"/>
      <c r="L823" s="49"/>
      <c r="M823" s="74"/>
      <c r="N823" s="49"/>
      <c r="P823" s="75"/>
      <c r="Q823" s="75"/>
      <c r="R823" s="75"/>
    </row>
    <row r="824">
      <c r="A824" s="70" t="s">
        <v>4447</v>
      </c>
      <c r="B824" s="68">
        <v>330.0</v>
      </c>
      <c r="C824" s="69">
        <v>1.0</v>
      </c>
      <c r="D824" s="69">
        <v>10.0</v>
      </c>
      <c r="E824" s="70" t="s">
        <v>5108</v>
      </c>
      <c r="F824" s="69">
        <v>136.0</v>
      </c>
      <c r="G824" s="69">
        <v>41.0</v>
      </c>
      <c r="H824" s="69">
        <v>19.0</v>
      </c>
      <c r="I824" s="20" t="str">
        <f t="shared" si="1"/>
        <v/>
      </c>
      <c r="K824" s="49"/>
      <c r="L824" s="49"/>
      <c r="M824" s="74"/>
      <c r="N824" s="49"/>
      <c r="P824" s="75"/>
      <c r="Q824" s="75"/>
      <c r="R824" s="75"/>
    </row>
    <row r="825">
      <c r="A825" s="70" t="s">
        <v>4447</v>
      </c>
      <c r="B825" s="68">
        <v>330.0</v>
      </c>
      <c r="C825" s="69">
        <v>1.0</v>
      </c>
      <c r="D825" s="69">
        <v>30.0</v>
      </c>
      <c r="E825" s="70" t="s">
        <v>2236</v>
      </c>
      <c r="F825" s="69">
        <v>184.0</v>
      </c>
      <c r="G825" s="69">
        <v>52.0</v>
      </c>
      <c r="H825" s="69">
        <v>23.0</v>
      </c>
      <c r="I825" s="99">
        <f t="shared" si="1"/>
        <v>332</v>
      </c>
      <c r="K825" s="49"/>
      <c r="L825" s="49"/>
      <c r="M825" s="74"/>
      <c r="N825" s="49"/>
      <c r="P825" s="75"/>
      <c r="Q825" s="75"/>
      <c r="R825" s="75"/>
    </row>
    <row r="826">
      <c r="A826" s="70" t="s">
        <v>4447</v>
      </c>
      <c r="B826" s="68">
        <v>332.0</v>
      </c>
      <c r="C826" s="69">
        <v>1.0</v>
      </c>
      <c r="D826" s="69">
        <v>30.0</v>
      </c>
      <c r="E826" s="70" t="s">
        <v>2237</v>
      </c>
      <c r="F826" s="69">
        <v>799.0</v>
      </c>
      <c r="G826" s="69">
        <v>228.0</v>
      </c>
      <c r="H826" s="69">
        <v>66.0</v>
      </c>
      <c r="I826" s="20" t="str">
        <f t="shared" si="1"/>
        <v/>
      </c>
      <c r="K826" s="49"/>
      <c r="L826" s="49"/>
      <c r="M826" s="74"/>
      <c r="N826" s="49"/>
      <c r="P826" s="75"/>
      <c r="Q826" s="75"/>
      <c r="R826" s="75"/>
    </row>
    <row r="827">
      <c r="A827" s="70" t="s">
        <v>4447</v>
      </c>
      <c r="B827" s="68">
        <v>332.0</v>
      </c>
      <c r="C827" s="69">
        <v>1.0</v>
      </c>
      <c r="D827" s="69">
        <v>40.0</v>
      </c>
      <c r="E827" s="70" t="s">
        <v>5109</v>
      </c>
      <c r="F827" s="69">
        <v>712.0</v>
      </c>
      <c r="G827" s="69">
        <v>154.0</v>
      </c>
      <c r="H827" s="69">
        <v>40.0</v>
      </c>
      <c r="I827" s="20" t="str">
        <f t="shared" si="1"/>
        <v/>
      </c>
      <c r="K827" s="49"/>
      <c r="L827" s="49"/>
      <c r="M827" s="74"/>
      <c r="N827" s="49"/>
      <c r="P827" s="75"/>
      <c r="Q827" s="75"/>
      <c r="R827" s="75"/>
    </row>
    <row r="828">
      <c r="A828" s="70" t="s">
        <v>4447</v>
      </c>
      <c r="B828" s="68">
        <v>332.0</v>
      </c>
      <c r="C828" s="69">
        <v>1.0</v>
      </c>
      <c r="D828" s="69">
        <v>50.0</v>
      </c>
      <c r="E828" s="70" t="s">
        <v>5110</v>
      </c>
      <c r="F828" s="69">
        <v>53.0</v>
      </c>
      <c r="G828" s="69">
        <v>15.0</v>
      </c>
      <c r="H828" s="69">
        <v>2.0</v>
      </c>
      <c r="I828" s="20" t="str">
        <f t="shared" si="1"/>
        <v/>
      </c>
      <c r="K828" s="49"/>
      <c r="L828" s="49"/>
      <c r="M828" s="74"/>
      <c r="N828" s="49"/>
      <c r="P828" s="75"/>
      <c r="Q828" s="75"/>
      <c r="R828" s="75"/>
    </row>
    <row r="829">
      <c r="A829" s="70" t="s">
        <v>4447</v>
      </c>
      <c r="B829" s="68">
        <v>332.0</v>
      </c>
      <c r="C829" s="69">
        <v>1.0</v>
      </c>
      <c r="D829" s="69">
        <v>51.0</v>
      </c>
      <c r="E829" s="70" t="s">
        <v>5111</v>
      </c>
      <c r="F829" s="69">
        <v>10.0</v>
      </c>
      <c r="G829" s="69">
        <v>1.0</v>
      </c>
      <c r="H829" s="69">
        <v>0.0</v>
      </c>
      <c r="I829" s="99">
        <f t="shared" si="1"/>
        <v>333</v>
      </c>
      <c r="K829" s="49"/>
      <c r="L829" s="49"/>
      <c r="M829" s="74"/>
      <c r="N829" s="49"/>
      <c r="P829" s="75"/>
      <c r="Q829" s="75"/>
      <c r="R829" s="75"/>
    </row>
    <row r="830">
      <c r="A830" s="70" t="s">
        <v>4447</v>
      </c>
      <c r="B830" s="68">
        <v>333.0</v>
      </c>
      <c r="C830" s="69">
        <v>1.0</v>
      </c>
      <c r="D830" s="69">
        <v>10.0</v>
      </c>
      <c r="E830" s="70" t="s">
        <v>5112</v>
      </c>
      <c r="F830" s="69">
        <v>216.0</v>
      </c>
      <c r="G830" s="69">
        <v>74.0</v>
      </c>
      <c r="H830" s="69">
        <v>27.0</v>
      </c>
      <c r="I830" s="20" t="str">
        <f t="shared" si="1"/>
        <v/>
      </c>
      <c r="K830" s="49"/>
      <c r="L830" s="49"/>
      <c r="M830" s="74"/>
      <c r="N830" s="49"/>
      <c r="P830" s="75"/>
      <c r="Q830" s="75"/>
      <c r="R830" s="75"/>
    </row>
    <row r="831">
      <c r="A831" s="70" t="s">
        <v>4447</v>
      </c>
      <c r="B831" s="68">
        <v>333.0</v>
      </c>
      <c r="C831" s="69">
        <v>1.0</v>
      </c>
      <c r="D831" s="69">
        <v>20.0</v>
      </c>
      <c r="E831" s="70" t="s">
        <v>5113</v>
      </c>
      <c r="F831" s="69">
        <v>268.0</v>
      </c>
      <c r="G831" s="69">
        <v>41.0</v>
      </c>
      <c r="H831" s="69">
        <v>16.0</v>
      </c>
      <c r="I831" s="20" t="str">
        <f t="shared" si="1"/>
        <v/>
      </c>
      <c r="K831" s="49"/>
      <c r="L831" s="49"/>
      <c r="M831" s="74"/>
      <c r="N831" s="49"/>
      <c r="P831" s="75"/>
      <c r="Q831" s="75"/>
      <c r="R831" s="75"/>
    </row>
    <row r="832">
      <c r="A832" s="70" t="s">
        <v>4447</v>
      </c>
      <c r="B832" s="68">
        <v>333.0</v>
      </c>
      <c r="C832" s="69">
        <v>1.0</v>
      </c>
      <c r="D832" s="69">
        <v>60.0</v>
      </c>
      <c r="E832" s="70" t="s">
        <v>5114</v>
      </c>
      <c r="F832" s="69">
        <v>1.0</v>
      </c>
      <c r="G832" s="69">
        <v>0.0</v>
      </c>
      <c r="H832" s="69">
        <v>0.0</v>
      </c>
      <c r="I832" s="99">
        <f t="shared" si="1"/>
        <v>345</v>
      </c>
      <c r="K832" s="49"/>
      <c r="L832" s="49"/>
      <c r="M832" s="74"/>
      <c r="N832" s="49"/>
      <c r="P832" s="75"/>
      <c r="Q832" s="75"/>
      <c r="R832" s="75"/>
    </row>
    <row r="833">
      <c r="A833" s="70" t="s">
        <v>4447</v>
      </c>
      <c r="B833" s="68">
        <v>345.0</v>
      </c>
      <c r="C833" s="69">
        <v>1.0</v>
      </c>
      <c r="D833" s="69">
        <v>10.0</v>
      </c>
      <c r="E833" s="70" t="s">
        <v>5115</v>
      </c>
      <c r="F833" s="69">
        <v>553.0</v>
      </c>
      <c r="G833" s="69">
        <v>90.0</v>
      </c>
      <c r="H833" s="69">
        <v>24.0</v>
      </c>
      <c r="I833" s="20" t="str">
        <f t="shared" si="1"/>
        <v/>
      </c>
      <c r="K833" s="49"/>
      <c r="L833" s="49"/>
      <c r="M833" s="74"/>
      <c r="N833" s="49"/>
      <c r="P833" s="75"/>
      <c r="Q833" s="75"/>
      <c r="R833" s="75"/>
    </row>
    <row r="834">
      <c r="A834" s="70" t="s">
        <v>4447</v>
      </c>
      <c r="B834" s="68">
        <v>345.0</v>
      </c>
      <c r="C834" s="69">
        <v>1.0</v>
      </c>
      <c r="D834" s="69">
        <v>11.0</v>
      </c>
      <c r="E834" s="70" t="s">
        <v>2245</v>
      </c>
      <c r="F834" s="69">
        <v>12.0</v>
      </c>
      <c r="G834" s="69">
        <v>4.0</v>
      </c>
      <c r="H834" s="69">
        <v>0.0</v>
      </c>
      <c r="I834" s="20" t="str">
        <f t="shared" si="1"/>
        <v/>
      </c>
      <c r="K834" s="49"/>
      <c r="L834" s="49"/>
      <c r="M834" s="74"/>
      <c r="N834" s="49"/>
      <c r="P834" s="75"/>
      <c r="Q834" s="75"/>
      <c r="R834" s="75"/>
    </row>
    <row r="835">
      <c r="A835" s="70" t="s">
        <v>4447</v>
      </c>
      <c r="B835" s="68">
        <v>345.0</v>
      </c>
      <c r="C835" s="69">
        <v>1.0</v>
      </c>
      <c r="D835" s="69">
        <v>20.0</v>
      </c>
      <c r="E835" s="70" t="s">
        <v>5116</v>
      </c>
      <c r="F835" s="69">
        <v>485.0</v>
      </c>
      <c r="G835" s="69">
        <v>82.0</v>
      </c>
      <c r="H835" s="69">
        <v>25.0</v>
      </c>
      <c r="I835" s="20" t="str">
        <f t="shared" si="1"/>
        <v/>
      </c>
      <c r="K835" s="49"/>
      <c r="L835" s="49"/>
      <c r="M835" s="74"/>
      <c r="N835" s="49"/>
      <c r="P835" s="75"/>
      <c r="Q835" s="75"/>
      <c r="R835" s="75"/>
    </row>
    <row r="836">
      <c r="A836" s="70" t="s">
        <v>4447</v>
      </c>
      <c r="B836" s="68">
        <v>345.0</v>
      </c>
      <c r="C836" s="69">
        <v>1.0</v>
      </c>
      <c r="D836" s="69">
        <v>30.0</v>
      </c>
      <c r="E836" s="70" t="s">
        <v>5117</v>
      </c>
      <c r="F836" s="69">
        <v>448.0</v>
      </c>
      <c r="G836" s="69">
        <v>49.0</v>
      </c>
      <c r="H836" s="69">
        <v>31.0</v>
      </c>
      <c r="I836" s="20" t="str">
        <f t="shared" si="1"/>
        <v/>
      </c>
      <c r="K836" s="49"/>
      <c r="L836" s="49"/>
      <c r="M836" s="74"/>
      <c r="N836" s="49"/>
      <c r="P836" s="75"/>
      <c r="Q836" s="75"/>
      <c r="R836" s="75"/>
    </row>
    <row r="837">
      <c r="A837" s="70" t="s">
        <v>4447</v>
      </c>
      <c r="B837" s="68">
        <v>345.0</v>
      </c>
      <c r="C837" s="69">
        <v>1.0</v>
      </c>
      <c r="D837" s="69">
        <v>31.0</v>
      </c>
      <c r="E837" s="70" t="s">
        <v>5118</v>
      </c>
      <c r="F837" s="69">
        <v>17.0</v>
      </c>
      <c r="G837" s="69">
        <v>3.0</v>
      </c>
      <c r="H837" s="69">
        <v>3.0</v>
      </c>
      <c r="I837" s="99">
        <f t="shared" si="1"/>
        <v>347</v>
      </c>
      <c r="K837" s="49"/>
      <c r="L837" s="49"/>
      <c r="M837" s="74"/>
      <c r="N837" s="49"/>
      <c r="P837" s="75"/>
      <c r="Q837" s="75"/>
      <c r="R837" s="75"/>
    </row>
    <row r="838">
      <c r="A838" s="70" t="s">
        <v>4447</v>
      </c>
      <c r="B838" s="68">
        <v>347.0</v>
      </c>
      <c r="C838" s="69">
        <v>1.0</v>
      </c>
      <c r="D838" s="69">
        <v>108.0</v>
      </c>
      <c r="E838" s="70" t="s">
        <v>4609</v>
      </c>
      <c r="F838" s="69">
        <v>592.0</v>
      </c>
      <c r="G838" s="69">
        <v>293.0</v>
      </c>
      <c r="H838" s="69">
        <v>57.0</v>
      </c>
      <c r="I838" s="20" t="str">
        <f t="shared" si="1"/>
        <v/>
      </c>
      <c r="K838" s="49"/>
      <c r="L838" s="49"/>
      <c r="M838" s="74"/>
      <c r="N838" s="49"/>
      <c r="P838" s="75"/>
      <c r="Q838" s="75"/>
      <c r="R838" s="75"/>
    </row>
    <row r="839">
      <c r="A839" s="70" t="s">
        <v>4447</v>
      </c>
      <c r="B839" s="68">
        <v>347.0</v>
      </c>
      <c r="C839" s="69">
        <v>1.0</v>
      </c>
      <c r="D839" s="69">
        <v>109.0</v>
      </c>
      <c r="E839" s="70" t="s">
        <v>4646</v>
      </c>
      <c r="F839" s="69">
        <v>730.0</v>
      </c>
      <c r="G839" s="69">
        <v>403.0</v>
      </c>
      <c r="H839" s="69">
        <v>56.0</v>
      </c>
      <c r="I839" s="20" t="str">
        <f t="shared" si="1"/>
        <v/>
      </c>
      <c r="K839" s="49"/>
      <c r="L839" s="49"/>
      <c r="M839" s="74"/>
      <c r="N839" s="49"/>
      <c r="P839" s="75"/>
      <c r="Q839" s="75"/>
      <c r="R839" s="75"/>
    </row>
    <row r="840">
      <c r="A840" s="70" t="s">
        <v>4447</v>
      </c>
      <c r="B840" s="68">
        <v>347.0</v>
      </c>
      <c r="C840" s="69">
        <v>1.0</v>
      </c>
      <c r="D840" s="69">
        <v>110.0</v>
      </c>
      <c r="E840" s="70" t="s">
        <v>2249</v>
      </c>
      <c r="F840" s="69">
        <v>558.0</v>
      </c>
      <c r="G840" s="69">
        <v>298.0</v>
      </c>
      <c r="H840" s="69">
        <v>52.0</v>
      </c>
      <c r="I840" s="20" t="str">
        <f t="shared" si="1"/>
        <v/>
      </c>
      <c r="K840" s="49"/>
      <c r="L840" s="49"/>
      <c r="M840" s="74"/>
      <c r="N840" s="49"/>
      <c r="P840" s="75"/>
      <c r="Q840" s="75"/>
      <c r="R840" s="75"/>
    </row>
    <row r="841">
      <c r="A841" s="70" t="s">
        <v>4447</v>
      </c>
      <c r="B841" s="68">
        <v>347.0</v>
      </c>
      <c r="C841" s="69">
        <v>1.0</v>
      </c>
      <c r="D841" s="69">
        <v>300.0</v>
      </c>
      <c r="E841" s="70" t="s">
        <v>5119</v>
      </c>
      <c r="F841" s="69">
        <v>1296.0</v>
      </c>
      <c r="G841" s="69">
        <v>529.0</v>
      </c>
      <c r="H841" s="69">
        <v>93.0</v>
      </c>
      <c r="I841" s="20" t="str">
        <f t="shared" si="1"/>
        <v/>
      </c>
      <c r="K841" s="49"/>
      <c r="L841" s="49"/>
      <c r="M841" s="74"/>
      <c r="N841" s="49"/>
      <c r="P841" s="75"/>
      <c r="Q841" s="75"/>
      <c r="R841" s="75"/>
    </row>
    <row r="842">
      <c r="A842" s="70" t="s">
        <v>4447</v>
      </c>
      <c r="B842" s="68">
        <v>347.0</v>
      </c>
      <c r="C842" s="69">
        <v>1.0</v>
      </c>
      <c r="D842" s="69">
        <v>301.0</v>
      </c>
      <c r="E842" s="70" t="s">
        <v>5120</v>
      </c>
      <c r="F842" s="69">
        <v>904.0</v>
      </c>
      <c r="G842" s="69">
        <v>403.0</v>
      </c>
      <c r="H842" s="69">
        <v>81.0</v>
      </c>
      <c r="I842" s="20" t="str">
        <f t="shared" si="1"/>
        <v/>
      </c>
      <c r="K842" s="49"/>
      <c r="L842" s="49"/>
      <c r="M842" s="74"/>
      <c r="N842" s="49"/>
      <c r="P842" s="75"/>
      <c r="Q842" s="75"/>
      <c r="R842" s="75"/>
    </row>
    <row r="843">
      <c r="A843" s="70" t="s">
        <v>4447</v>
      </c>
      <c r="B843" s="68">
        <v>347.0</v>
      </c>
      <c r="C843" s="69">
        <v>1.0</v>
      </c>
      <c r="D843" s="69">
        <v>899.0</v>
      </c>
      <c r="E843" s="70" t="s">
        <v>5121</v>
      </c>
      <c r="F843" s="69">
        <v>5.0</v>
      </c>
      <c r="G843" s="69">
        <v>5.0</v>
      </c>
      <c r="H843" s="69">
        <v>0.0</v>
      </c>
      <c r="I843" s="20" t="str">
        <f t="shared" si="1"/>
        <v/>
      </c>
      <c r="K843" s="49"/>
      <c r="L843" s="49"/>
      <c r="M843" s="74"/>
      <c r="N843" s="49"/>
      <c r="P843" s="75"/>
      <c r="Q843" s="75"/>
      <c r="R843" s="75"/>
    </row>
    <row r="844">
      <c r="A844" s="70" t="s">
        <v>4447</v>
      </c>
      <c r="B844" s="68">
        <v>347.0</v>
      </c>
      <c r="C844" s="69">
        <v>1.0</v>
      </c>
      <c r="D844" s="69">
        <v>931.0</v>
      </c>
      <c r="E844" s="70" t="s">
        <v>2253</v>
      </c>
      <c r="F844" s="69">
        <v>32.0</v>
      </c>
      <c r="G844" s="69">
        <v>32.0</v>
      </c>
      <c r="H844" s="69">
        <v>0.0</v>
      </c>
      <c r="I844" s="20" t="str">
        <f t="shared" si="1"/>
        <v/>
      </c>
      <c r="K844" s="49"/>
      <c r="L844" s="49"/>
      <c r="M844" s="74"/>
      <c r="N844" s="49"/>
      <c r="P844" s="75"/>
      <c r="Q844" s="75"/>
      <c r="R844" s="75"/>
    </row>
    <row r="845">
      <c r="A845" s="70" t="s">
        <v>4447</v>
      </c>
      <c r="B845" s="68">
        <v>347.0</v>
      </c>
      <c r="C845" s="69">
        <v>1.0</v>
      </c>
      <c r="D845" s="69">
        <v>941.0</v>
      </c>
      <c r="E845" s="70" t="s">
        <v>2254</v>
      </c>
      <c r="F845" s="69">
        <v>21.0</v>
      </c>
      <c r="G845" s="69">
        <v>21.0</v>
      </c>
      <c r="H845" s="69">
        <v>0.0</v>
      </c>
      <c r="I845" s="20" t="str">
        <f t="shared" si="1"/>
        <v/>
      </c>
      <c r="K845" s="49"/>
      <c r="L845" s="49"/>
      <c r="M845" s="74"/>
      <c r="N845" s="49"/>
      <c r="P845" s="75"/>
      <c r="Q845" s="75"/>
      <c r="R845" s="75"/>
    </row>
    <row r="846">
      <c r="A846" s="70" t="s">
        <v>4447</v>
      </c>
      <c r="B846" s="68">
        <v>347.0</v>
      </c>
      <c r="C846" s="69">
        <v>1.0</v>
      </c>
      <c r="D846" s="69">
        <v>948.0</v>
      </c>
      <c r="E846" s="70" t="s">
        <v>5122</v>
      </c>
      <c r="F846" s="69">
        <v>3.0</v>
      </c>
      <c r="G846" s="69">
        <v>2.0</v>
      </c>
      <c r="H846" s="69">
        <v>0.0</v>
      </c>
      <c r="I846" s="20" t="str">
        <f t="shared" si="1"/>
        <v/>
      </c>
      <c r="K846" s="49"/>
      <c r="L846" s="49"/>
      <c r="M846" s="74"/>
      <c r="N846" s="49"/>
      <c r="P846" s="75"/>
      <c r="Q846" s="75"/>
      <c r="R846" s="75"/>
    </row>
    <row r="847">
      <c r="A847" s="70" t="s">
        <v>4447</v>
      </c>
      <c r="B847" s="68">
        <v>347.0</v>
      </c>
      <c r="C847" s="69">
        <v>1.0</v>
      </c>
      <c r="D847" s="69">
        <v>949.0</v>
      </c>
      <c r="E847" s="70" t="s">
        <v>5123</v>
      </c>
      <c r="F847" s="69">
        <v>96.0</v>
      </c>
      <c r="G847" s="69">
        <v>54.0</v>
      </c>
      <c r="H847" s="69">
        <v>4.0</v>
      </c>
      <c r="I847" s="99">
        <f t="shared" si="1"/>
        <v>356</v>
      </c>
      <c r="K847" s="49"/>
      <c r="L847" s="49"/>
      <c r="M847" s="74"/>
      <c r="N847" s="49"/>
      <c r="P847" s="75"/>
      <c r="Q847" s="75"/>
      <c r="R847" s="75"/>
    </row>
    <row r="848">
      <c r="A848" s="70" t="s">
        <v>4447</v>
      </c>
      <c r="B848" s="68">
        <v>356.0</v>
      </c>
      <c r="C848" s="69">
        <v>1.0</v>
      </c>
      <c r="D848" s="69">
        <v>10.0</v>
      </c>
      <c r="E848" s="70" t="s">
        <v>5124</v>
      </c>
      <c r="F848" s="69">
        <v>115.0</v>
      </c>
      <c r="G848" s="69">
        <v>24.0</v>
      </c>
      <c r="H848" s="69">
        <v>8.0</v>
      </c>
      <c r="I848" s="20" t="str">
        <f t="shared" si="1"/>
        <v/>
      </c>
      <c r="K848" s="49"/>
      <c r="L848" s="49"/>
      <c r="M848" s="74"/>
      <c r="N848" s="49"/>
      <c r="P848" s="75"/>
      <c r="Q848" s="75"/>
      <c r="R848" s="75"/>
    </row>
    <row r="849">
      <c r="A849" s="70" t="s">
        <v>4447</v>
      </c>
      <c r="B849" s="68">
        <v>356.0</v>
      </c>
      <c r="C849" s="69">
        <v>1.0</v>
      </c>
      <c r="D849" s="69">
        <v>20.0</v>
      </c>
      <c r="E849" s="70" t="s">
        <v>5125</v>
      </c>
      <c r="F849" s="69">
        <v>77.0</v>
      </c>
      <c r="G849" s="69">
        <v>14.0</v>
      </c>
      <c r="H849" s="69">
        <v>5.0</v>
      </c>
      <c r="I849" s="99">
        <f t="shared" si="1"/>
        <v>361</v>
      </c>
      <c r="K849" s="49"/>
      <c r="L849" s="49"/>
      <c r="M849" s="74"/>
      <c r="N849" s="49"/>
      <c r="P849" s="75"/>
      <c r="Q849" s="75"/>
      <c r="R849" s="75"/>
    </row>
    <row r="850">
      <c r="A850" s="70" t="s">
        <v>4447</v>
      </c>
      <c r="B850" s="68">
        <v>361.0</v>
      </c>
      <c r="C850" s="69">
        <v>1.0</v>
      </c>
      <c r="D850" s="69">
        <v>1.0</v>
      </c>
      <c r="E850" s="70" t="s">
        <v>5126</v>
      </c>
      <c r="F850" s="69">
        <v>526.0</v>
      </c>
      <c r="G850" s="69">
        <v>100.0</v>
      </c>
      <c r="H850" s="69">
        <v>44.0</v>
      </c>
      <c r="I850" s="20" t="str">
        <f t="shared" si="1"/>
        <v/>
      </c>
      <c r="K850" s="49"/>
      <c r="L850" s="49"/>
      <c r="M850" s="74"/>
      <c r="N850" s="49"/>
      <c r="P850" s="75"/>
      <c r="Q850" s="75"/>
      <c r="R850" s="75"/>
    </row>
    <row r="851">
      <c r="A851" s="70" t="s">
        <v>4447</v>
      </c>
      <c r="B851" s="68">
        <v>361.0</v>
      </c>
      <c r="C851" s="69">
        <v>1.0</v>
      </c>
      <c r="D851" s="69">
        <v>7.0</v>
      </c>
      <c r="E851" s="70" t="s">
        <v>5127</v>
      </c>
      <c r="F851" s="69">
        <v>407.0</v>
      </c>
      <c r="G851" s="69">
        <v>124.0</v>
      </c>
      <c r="H851" s="69">
        <v>53.0</v>
      </c>
      <c r="I851" s="99">
        <f t="shared" si="1"/>
        <v>362</v>
      </c>
      <c r="K851" s="49"/>
      <c r="L851" s="49"/>
      <c r="M851" s="74"/>
      <c r="N851" s="49"/>
      <c r="P851" s="75"/>
      <c r="Q851" s="75"/>
      <c r="R851" s="75"/>
    </row>
    <row r="852">
      <c r="A852" s="70" t="s">
        <v>4447</v>
      </c>
      <c r="B852" s="68">
        <v>362.0</v>
      </c>
      <c r="C852" s="69">
        <v>1.0</v>
      </c>
      <c r="D852" s="69">
        <v>20.0</v>
      </c>
      <c r="E852" s="70" t="s">
        <v>5128</v>
      </c>
      <c r="F852" s="69">
        <v>151.0</v>
      </c>
      <c r="G852" s="69">
        <v>45.0</v>
      </c>
      <c r="H852" s="69">
        <v>6.0</v>
      </c>
      <c r="I852" s="20" t="str">
        <f t="shared" si="1"/>
        <v/>
      </c>
      <c r="K852" s="49"/>
      <c r="L852" s="49"/>
      <c r="M852" s="74"/>
      <c r="N852" s="49"/>
      <c r="P852" s="75"/>
      <c r="Q852" s="75"/>
      <c r="R852" s="75"/>
    </row>
    <row r="853">
      <c r="A853" s="70" t="s">
        <v>4447</v>
      </c>
      <c r="B853" s="68">
        <v>362.0</v>
      </c>
      <c r="C853" s="69">
        <v>1.0</v>
      </c>
      <c r="D853" s="69">
        <v>30.0</v>
      </c>
      <c r="E853" s="70" t="s">
        <v>5129</v>
      </c>
      <c r="F853" s="69">
        <v>148.0</v>
      </c>
      <c r="G853" s="69">
        <v>39.0</v>
      </c>
      <c r="H853" s="69">
        <v>8.0</v>
      </c>
      <c r="I853" s="99">
        <f t="shared" si="1"/>
        <v>363</v>
      </c>
      <c r="K853" s="49"/>
      <c r="L853" s="49"/>
      <c r="M853" s="74"/>
      <c r="N853" s="49"/>
      <c r="P853" s="75"/>
      <c r="Q853" s="75"/>
      <c r="R853" s="75"/>
    </row>
    <row r="854">
      <c r="A854" s="70" t="s">
        <v>4447</v>
      </c>
      <c r="B854" s="68">
        <v>363.0</v>
      </c>
      <c r="C854" s="69">
        <v>1.0</v>
      </c>
      <c r="D854" s="69">
        <v>60.0</v>
      </c>
      <c r="E854" s="70" t="s">
        <v>5130</v>
      </c>
      <c r="F854" s="69">
        <v>51.0</v>
      </c>
      <c r="G854" s="69">
        <v>19.0</v>
      </c>
      <c r="H854" s="69">
        <v>2.0</v>
      </c>
      <c r="I854" s="20" t="str">
        <f t="shared" si="1"/>
        <v/>
      </c>
      <c r="K854" s="49"/>
      <c r="L854" s="49"/>
      <c r="M854" s="74"/>
      <c r="N854" s="49"/>
      <c r="P854" s="75"/>
      <c r="Q854" s="75"/>
      <c r="R854" s="75"/>
    </row>
    <row r="855">
      <c r="A855" s="70" t="s">
        <v>4447</v>
      </c>
      <c r="B855" s="68">
        <v>363.0</v>
      </c>
      <c r="C855" s="69">
        <v>1.0</v>
      </c>
      <c r="D855" s="69">
        <v>70.0</v>
      </c>
      <c r="E855" s="70" t="s">
        <v>5131</v>
      </c>
      <c r="F855" s="69">
        <v>78.0</v>
      </c>
      <c r="G855" s="69">
        <v>19.0</v>
      </c>
      <c r="H855" s="69">
        <v>14.0</v>
      </c>
      <c r="I855" s="20" t="str">
        <f t="shared" si="1"/>
        <v/>
      </c>
      <c r="K855" s="49"/>
      <c r="L855" s="49"/>
      <c r="M855" s="74"/>
      <c r="N855" s="49"/>
      <c r="P855" s="75"/>
      <c r="Q855" s="75"/>
      <c r="R855" s="75"/>
    </row>
    <row r="856">
      <c r="A856" s="70" t="s">
        <v>4447</v>
      </c>
      <c r="B856" s="68">
        <v>363.0</v>
      </c>
      <c r="C856" s="69">
        <v>1.0</v>
      </c>
      <c r="D856" s="69">
        <v>80.0</v>
      </c>
      <c r="E856" s="70" t="s">
        <v>5132</v>
      </c>
      <c r="F856" s="69">
        <v>115.0</v>
      </c>
      <c r="G856" s="69">
        <v>41.0</v>
      </c>
      <c r="H856" s="69">
        <v>13.0</v>
      </c>
      <c r="I856" s="20" t="str">
        <f t="shared" si="1"/>
        <v/>
      </c>
      <c r="K856" s="49"/>
      <c r="L856" s="49"/>
      <c r="M856" s="74"/>
      <c r="N856" s="49"/>
      <c r="P856" s="75"/>
      <c r="Q856" s="75"/>
      <c r="R856" s="75"/>
    </row>
    <row r="857">
      <c r="A857" s="70" t="s">
        <v>4447</v>
      </c>
      <c r="B857" s="68">
        <v>363.0</v>
      </c>
      <c r="C857" s="69">
        <v>1.0</v>
      </c>
      <c r="D857" s="69">
        <v>90.0</v>
      </c>
      <c r="E857" s="70" t="s">
        <v>5133</v>
      </c>
      <c r="F857" s="69">
        <v>50.0</v>
      </c>
      <c r="G857" s="69">
        <v>26.0</v>
      </c>
      <c r="H857" s="69">
        <v>0.0</v>
      </c>
      <c r="I857" s="99">
        <f t="shared" si="1"/>
        <v>378</v>
      </c>
      <c r="K857" s="49"/>
      <c r="L857" s="49"/>
      <c r="M857" s="74"/>
      <c r="N857" s="49"/>
      <c r="P857" s="75"/>
      <c r="Q857" s="75"/>
      <c r="R857" s="75"/>
    </row>
    <row r="858">
      <c r="A858" s="70" t="s">
        <v>4447</v>
      </c>
      <c r="B858" s="68">
        <v>378.0</v>
      </c>
      <c r="C858" s="69">
        <v>1.0</v>
      </c>
      <c r="D858" s="69">
        <v>10.0</v>
      </c>
      <c r="E858" s="70" t="s">
        <v>5134</v>
      </c>
      <c r="F858" s="69">
        <v>287.0</v>
      </c>
      <c r="G858" s="69">
        <v>74.0</v>
      </c>
      <c r="H858" s="69">
        <v>33.0</v>
      </c>
      <c r="I858" s="20" t="str">
        <f t="shared" si="1"/>
        <v/>
      </c>
      <c r="K858" s="49"/>
      <c r="L858" s="49"/>
      <c r="M858" s="74"/>
      <c r="N858" s="49"/>
      <c r="P858" s="75"/>
      <c r="Q858" s="75"/>
      <c r="R858" s="75"/>
    </row>
    <row r="859">
      <c r="A859" s="70" t="s">
        <v>4447</v>
      </c>
      <c r="B859" s="68">
        <v>378.0</v>
      </c>
      <c r="C859" s="69">
        <v>1.0</v>
      </c>
      <c r="D859" s="69">
        <v>20.0</v>
      </c>
      <c r="E859" s="70" t="s">
        <v>5135</v>
      </c>
      <c r="F859" s="69">
        <v>273.0</v>
      </c>
      <c r="G859" s="69">
        <v>40.0</v>
      </c>
      <c r="H859" s="69">
        <v>37.0</v>
      </c>
      <c r="I859" s="99">
        <f t="shared" si="1"/>
        <v>381</v>
      </c>
      <c r="K859" s="49"/>
      <c r="L859" s="49"/>
      <c r="M859" s="74"/>
      <c r="N859" s="49"/>
      <c r="P859" s="75"/>
      <c r="Q859" s="75"/>
      <c r="R859" s="75"/>
    </row>
    <row r="860">
      <c r="A860" s="70" t="s">
        <v>4447</v>
      </c>
      <c r="B860" s="68">
        <v>381.0</v>
      </c>
      <c r="C860" s="69">
        <v>1.0</v>
      </c>
      <c r="D860" s="69">
        <v>30.0</v>
      </c>
      <c r="E860" s="70" t="s">
        <v>5136</v>
      </c>
      <c r="F860" s="69">
        <v>162.0</v>
      </c>
      <c r="G860" s="69">
        <v>27.0</v>
      </c>
      <c r="H860" s="69">
        <v>6.0</v>
      </c>
      <c r="I860" s="20" t="str">
        <f t="shared" si="1"/>
        <v/>
      </c>
      <c r="K860" s="49"/>
      <c r="L860" s="49"/>
      <c r="M860" s="74"/>
      <c r="N860" s="49"/>
      <c r="P860" s="75"/>
      <c r="Q860" s="75"/>
      <c r="R860" s="75"/>
    </row>
    <row r="861">
      <c r="A861" s="70" t="s">
        <v>4447</v>
      </c>
      <c r="B861" s="68">
        <v>381.0</v>
      </c>
      <c r="C861" s="69">
        <v>1.0</v>
      </c>
      <c r="D861" s="69">
        <v>40.0</v>
      </c>
      <c r="E861" s="70" t="s">
        <v>5137</v>
      </c>
      <c r="F861" s="69">
        <v>399.0</v>
      </c>
      <c r="G861" s="69">
        <v>73.0</v>
      </c>
      <c r="H861" s="69">
        <v>18.0</v>
      </c>
      <c r="I861" s="20" t="str">
        <f t="shared" si="1"/>
        <v/>
      </c>
      <c r="K861" s="49"/>
      <c r="L861" s="49"/>
      <c r="M861" s="74"/>
      <c r="N861" s="49"/>
      <c r="P861" s="75"/>
      <c r="Q861" s="75"/>
      <c r="R861" s="75"/>
    </row>
    <row r="862">
      <c r="A862" s="70" t="s">
        <v>4447</v>
      </c>
      <c r="B862" s="68">
        <v>381.0</v>
      </c>
      <c r="C862" s="69">
        <v>1.0</v>
      </c>
      <c r="D862" s="69">
        <v>90.0</v>
      </c>
      <c r="E862" s="70" t="s">
        <v>2271</v>
      </c>
      <c r="F862" s="69">
        <v>150.0</v>
      </c>
      <c r="G862" s="69">
        <v>26.0</v>
      </c>
      <c r="H862" s="69">
        <v>7.0</v>
      </c>
      <c r="I862" s="20" t="str">
        <f t="shared" si="1"/>
        <v/>
      </c>
      <c r="K862" s="49"/>
      <c r="L862" s="49"/>
      <c r="M862" s="74"/>
      <c r="N862" s="49"/>
      <c r="P862" s="75"/>
      <c r="Q862" s="75"/>
      <c r="R862" s="75"/>
    </row>
    <row r="863">
      <c r="A863" s="70" t="s">
        <v>4447</v>
      </c>
      <c r="B863" s="68">
        <v>381.0</v>
      </c>
      <c r="C863" s="69">
        <v>1.0</v>
      </c>
      <c r="D863" s="69">
        <v>200.0</v>
      </c>
      <c r="E863" s="70" t="s">
        <v>5138</v>
      </c>
      <c r="F863" s="69">
        <v>634.0</v>
      </c>
      <c r="G863" s="69">
        <v>66.0</v>
      </c>
      <c r="H863" s="69">
        <v>19.0</v>
      </c>
      <c r="I863" s="99">
        <f t="shared" si="1"/>
        <v>390</v>
      </c>
      <c r="K863" s="49"/>
      <c r="L863" s="49"/>
      <c r="M863" s="74"/>
      <c r="N863" s="49"/>
      <c r="P863" s="75"/>
      <c r="Q863" s="75"/>
      <c r="R863" s="75"/>
    </row>
    <row r="864">
      <c r="A864" s="70" t="s">
        <v>4447</v>
      </c>
      <c r="B864" s="68">
        <v>390.0</v>
      </c>
      <c r="C864" s="69">
        <v>1.0</v>
      </c>
      <c r="D864" s="69">
        <v>222.0</v>
      </c>
      <c r="E864" s="70" t="s">
        <v>5139</v>
      </c>
      <c r="F864" s="69">
        <v>211.0</v>
      </c>
      <c r="G864" s="69">
        <v>38.0</v>
      </c>
      <c r="H864" s="69">
        <v>18.0</v>
      </c>
      <c r="I864" s="20" t="str">
        <f t="shared" si="1"/>
        <v/>
      </c>
      <c r="K864" s="49"/>
      <c r="L864" s="49"/>
      <c r="M864" s="74"/>
      <c r="N864" s="49"/>
      <c r="P864" s="75"/>
      <c r="Q864" s="75"/>
      <c r="R864" s="75"/>
    </row>
    <row r="865">
      <c r="A865" s="70" t="s">
        <v>4447</v>
      </c>
      <c r="B865" s="68">
        <v>390.0</v>
      </c>
      <c r="C865" s="69">
        <v>1.0</v>
      </c>
      <c r="D865" s="69">
        <v>224.0</v>
      </c>
      <c r="E865" s="70" t="s">
        <v>5140</v>
      </c>
      <c r="F865" s="69">
        <v>231.0</v>
      </c>
      <c r="G865" s="69">
        <v>49.0</v>
      </c>
      <c r="H865" s="69">
        <v>15.0</v>
      </c>
      <c r="I865" s="99">
        <f t="shared" si="1"/>
        <v>391</v>
      </c>
      <c r="K865" s="49"/>
      <c r="L865" s="49"/>
      <c r="M865" s="74"/>
      <c r="N865" s="49"/>
      <c r="P865" s="75"/>
      <c r="Q865" s="75"/>
      <c r="R865" s="75"/>
    </row>
    <row r="866">
      <c r="A866" s="70" t="s">
        <v>4447</v>
      </c>
      <c r="B866" s="68">
        <v>391.0</v>
      </c>
      <c r="C866" s="69">
        <v>1.0</v>
      </c>
      <c r="D866" s="69">
        <v>10.0</v>
      </c>
      <c r="E866" s="70" t="s">
        <v>5141</v>
      </c>
      <c r="F866" s="69">
        <v>272.0</v>
      </c>
      <c r="G866" s="69">
        <v>24.0</v>
      </c>
      <c r="H866" s="69">
        <v>13.0</v>
      </c>
      <c r="I866" s="20" t="str">
        <f t="shared" si="1"/>
        <v/>
      </c>
      <c r="K866" s="49"/>
      <c r="L866" s="49"/>
      <c r="M866" s="74"/>
      <c r="N866" s="49"/>
      <c r="P866" s="75"/>
      <c r="Q866" s="75"/>
      <c r="R866" s="75"/>
    </row>
    <row r="867">
      <c r="A867" s="70" t="s">
        <v>4447</v>
      </c>
      <c r="B867" s="68">
        <v>391.0</v>
      </c>
      <c r="C867" s="69">
        <v>1.0</v>
      </c>
      <c r="D867" s="69">
        <v>20.0</v>
      </c>
      <c r="E867" s="70" t="s">
        <v>5142</v>
      </c>
      <c r="F867" s="69">
        <v>246.0</v>
      </c>
      <c r="G867" s="69">
        <v>33.0</v>
      </c>
      <c r="H867" s="69">
        <v>11.0</v>
      </c>
      <c r="I867" s="99">
        <f t="shared" si="1"/>
        <v>397</v>
      </c>
      <c r="K867" s="49"/>
      <c r="L867" s="49"/>
      <c r="M867" s="74"/>
      <c r="N867" s="49"/>
      <c r="P867" s="75"/>
      <c r="Q867" s="75"/>
      <c r="R867" s="75"/>
    </row>
    <row r="868">
      <c r="A868" s="70" t="s">
        <v>4447</v>
      </c>
      <c r="B868" s="68">
        <v>397.0</v>
      </c>
      <c r="C868" s="69">
        <v>52.0</v>
      </c>
      <c r="D868" s="69">
        <v>10.0</v>
      </c>
      <c r="E868" s="70" t="s">
        <v>2277</v>
      </c>
      <c r="F868" s="69">
        <v>41.0</v>
      </c>
      <c r="G868" s="69">
        <v>7.0</v>
      </c>
      <c r="H868" s="69">
        <v>2.0</v>
      </c>
      <c r="I868" s="20" t="str">
        <f t="shared" si="1"/>
        <v/>
      </c>
      <c r="K868" s="49"/>
      <c r="L868" s="49"/>
      <c r="M868" s="74"/>
      <c r="N868" s="49"/>
      <c r="P868" s="75"/>
      <c r="Q868" s="75"/>
      <c r="R868" s="75"/>
    </row>
    <row r="869">
      <c r="A869" s="70" t="s">
        <v>4447</v>
      </c>
      <c r="B869" s="68">
        <v>397.0</v>
      </c>
      <c r="C869" s="69">
        <v>52.0</v>
      </c>
      <c r="D869" s="69">
        <v>11.0</v>
      </c>
      <c r="E869" s="70" t="s">
        <v>5143</v>
      </c>
      <c r="F869" s="69">
        <v>8.0</v>
      </c>
      <c r="G869" s="69">
        <v>4.0</v>
      </c>
      <c r="H869" s="69">
        <v>1.0</v>
      </c>
      <c r="I869" s="20" t="str">
        <f t="shared" si="1"/>
        <v/>
      </c>
      <c r="K869" s="49"/>
      <c r="L869" s="49"/>
      <c r="M869" s="74"/>
      <c r="N869" s="49"/>
      <c r="P869" s="75"/>
      <c r="Q869" s="75"/>
      <c r="R869" s="75"/>
    </row>
    <row r="870">
      <c r="A870" s="70" t="s">
        <v>4447</v>
      </c>
      <c r="B870" s="68">
        <v>397.0</v>
      </c>
      <c r="C870" s="69">
        <v>52.0</v>
      </c>
      <c r="D870" s="69">
        <v>12.0</v>
      </c>
      <c r="E870" s="70" t="s">
        <v>2279</v>
      </c>
      <c r="F870" s="69">
        <v>12.0</v>
      </c>
      <c r="G870" s="69">
        <v>5.0</v>
      </c>
      <c r="H870" s="69">
        <v>1.0</v>
      </c>
      <c r="I870" s="99">
        <f t="shared" si="1"/>
        <v>398</v>
      </c>
      <c r="K870" s="49"/>
      <c r="L870" s="49"/>
      <c r="M870" s="74"/>
      <c r="N870" s="49"/>
      <c r="P870" s="75"/>
      <c r="Q870" s="75"/>
      <c r="R870" s="75"/>
    </row>
    <row r="871">
      <c r="A871" s="70" t="s">
        <v>4447</v>
      </c>
      <c r="B871" s="68">
        <v>398.0</v>
      </c>
      <c r="C871" s="69">
        <v>52.0</v>
      </c>
      <c r="D871" s="69">
        <v>10.0</v>
      </c>
      <c r="E871" s="70" t="s">
        <v>5144</v>
      </c>
      <c r="F871" s="69">
        <v>18.0</v>
      </c>
      <c r="G871" s="69">
        <v>8.0</v>
      </c>
      <c r="H871" s="69">
        <v>1.0</v>
      </c>
      <c r="I871" s="99">
        <f t="shared" si="1"/>
        <v>402</v>
      </c>
      <c r="K871" s="49"/>
      <c r="L871" s="49"/>
      <c r="M871" s="74"/>
      <c r="N871" s="49"/>
      <c r="P871" s="75"/>
      <c r="Q871" s="75"/>
      <c r="R871" s="75"/>
    </row>
    <row r="872">
      <c r="A872" s="70" t="s">
        <v>4447</v>
      </c>
      <c r="B872" s="68">
        <v>402.0</v>
      </c>
      <c r="C872" s="69">
        <v>1.0</v>
      </c>
      <c r="D872" s="69">
        <v>10.0</v>
      </c>
      <c r="E872" s="70" t="s">
        <v>5145</v>
      </c>
      <c r="F872" s="69">
        <v>78.0</v>
      </c>
      <c r="G872" s="69">
        <v>17.0</v>
      </c>
      <c r="H872" s="69">
        <v>12.0</v>
      </c>
      <c r="I872" s="20" t="str">
        <f t="shared" si="1"/>
        <v/>
      </c>
      <c r="K872" s="49"/>
      <c r="L872" s="49"/>
      <c r="M872" s="74"/>
      <c r="N872" s="49"/>
      <c r="P872" s="75"/>
      <c r="Q872" s="75"/>
      <c r="R872" s="75"/>
    </row>
    <row r="873">
      <c r="A873" s="70" t="s">
        <v>4447</v>
      </c>
      <c r="B873" s="68">
        <v>402.0</v>
      </c>
      <c r="C873" s="69">
        <v>1.0</v>
      </c>
      <c r="D873" s="69">
        <v>20.0</v>
      </c>
      <c r="E873" s="70" t="s">
        <v>2281</v>
      </c>
      <c r="F873" s="69">
        <v>41.0</v>
      </c>
      <c r="G873" s="69">
        <v>7.0</v>
      </c>
      <c r="H873" s="69">
        <v>3.0</v>
      </c>
      <c r="I873" s="20" t="str">
        <f t="shared" si="1"/>
        <v/>
      </c>
      <c r="K873" s="49"/>
      <c r="L873" s="49"/>
      <c r="M873" s="74"/>
      <c r="N873" s="49"/>
      <c r="P873" s="75"/>
      <c r="Q873" s="75"/>
      <c r="R873" s="75"/>
    </row>
    <row r="874">
      <c r="A874" s="70" t="s">
        <v>4447</v>
      </c>
      <c r="B874" s="68">
        <v>402.0</v>
      </c>
      <c r="C874" s="69">
        <v>1.0</v>
      </c>
      <c r="D874" s="69">
        <v>90.0</v>
      </c>
      <c r="E874" s="70" t="s">
        <v>5146</v>
      </c>
      <c r="F874" s="69">
        <v>25.0</v>
      </c>
      <c r="G874" s="69">
        <v>2.0</v>
      </c>
      <c r="H874" s="69">
        <v>0.0</v>
      </c>
      <c r="I874" s="99">
        <f t="shared" si="1"/>
        <v>403</v>
      </c>
      <c r="K874" s="49"/>
      <c r="L874" s="49"/>
      <c r="M874" s="74"/>
      <c r="N874" s="49"/>
      <c r="P874" s="75"/>
      <c r="Q874" s="75"/>
      <c r="R874" s="75"/>
    </row>
    <row r="875">
      <c r="A875" s="70" t="s">
        <v>4447</v>
      </c>
      <c r="B875" s="68">
        <v>403.0</v>
      </c>
      <c r="C875" s="69">
        <v>1.0</v>
      </c>
      <c r="D875" s="69">
        <v>10.0</v>
      </c>
      <c r="E875" s="70" t="s">
        <v>2283</v>
      </c>
      <c r="F875" s="69">
        <v>89.0</v>
      </c>
      <c r="G875" s="69">
        <v>7.0</v>
      </c>
      <c r="H875" s="69">
        <v>10.0</v>
      </c>
      <c r="I875" s="99">
        <f t="shared" si="1"/>
        <v>404</v>
      </c>
      <c r="K875" s="49"/>
      <c r="L875" s="49"/>
      <c r="M875" s="74"/>
      <c r="N875" s="49"/>
      <c r="P875" s="75"/>
      <c r="Q875" s="75"/>
      <c r="R875" s="75"/>
    </row>
    <row r="876">
      <c r="A876" s="70" t="s">
        <v>4447</v>
      </c>
      <c r="B876" s="68">
        <v>404.0</v>
      </c>
      <c r="C876" s="69">
        <v>1.0</v>
      </c>
      <c r="D876" s="69">
        <v>10.0</v>
      </c>
      <c r="E876" s="70" t="s">
        <v>5147</v>
      </c>
      <c r="F876" s="69">
        <v>137.0</v>
      </c>
      <c r="G876" s="69">
        <v>22.0</v>
      </c>
      <c r="H876" s="69">
        <v>23.0</v>
      </c>
      <c r="I876" s="20" t="str">
        <f t="shared" si="1"/>
        <v/>
      </c>
      <c r="K876" s="49"/>
      <c r="L876" s="49"/>
      <c r="M876" s="74"/>
      <c r="N876" s="49"/>
      <c r="P876" s="75"/>
      <c r="Q876" s="75"/>
      <c r="R876" s="75"/>
    </row>
    <row r="877">
      <c r="A877" s="70" t="s">
        <v>4447</v>
      </c>
      <c r="B877" s="68">
        <v>404.0</v>
      </c>
      <c r="C877" s="69">
        <v>1.0</v>
      </c>
      <c r="D877" s="69">
        <v>20.0</v>
      </c>
      <c r="E877" s="70" t="s">
        <v>5148</v>
      </c>
      <c r="F877" s="69">
        <v>1.0</v>
      </c>
      <c r="G877" s="69">
        <v>0.0</v>
      </c>
      <c r="H877" s="69">
        <v>0.0</v>
      </c>
      <c r="I877" s="99">
        <f t="shared" si="1"/>
        <v>413</v>
      </c>
      <c r="K877" s="49"/>
      <c r="L877" s="49"/>
      <c r="M877" s="74"/>
      <c r="N877" s="49"/>
      <c r="P877" s="75"/>
      <c r="Q877" s="75"/>
      <c r="R877" s="75"/>
    </row>
    <row r="878">
      <c r="A878" s="70" t="s">
        <v>4447</v>
      </c>
      <c r="B878" s="68">
        <v>413.0</v>
      </c>
      <c r="C878" s="69">
        <v>1.0</v>
      </c>
      <c r="D878" s="69">
        <v>1.0</v>
      </c>
      <c r="E878" s="70" t="s">
        <v>5149</v>
      </c>
      <c r="F878" s="69">
        <v>837.0</v>
      </c>
      <c r="G878" s="69">
        <v>193.0</v>
      </c>
      <c r="H878" s="69">
        <v>44.0</v>
      </c>
      <c r="I878" s="20" t="str">
        <f t="shared" si="1"/>
        <v/>
      </c>
      <c r="K878" s="49"/>
      <c r="L878" s="49"/>
      <c r="M878" s="74"/>
      <c r="N878" s="49"/>
      <c r="P878" s="75"/>
      <c r="Q878" s="75"/>
      <c r="R878" s="75"/>
    </row>
    <row r="879">
      <c r="A879" s="70" t="s">
        <v>4447</v>
      </c>
      <c r="B879" s="68">
        <v>413.0</v>
      </c>
      <c r="C879" s="69">
        <v>1.0</v>
      </c>
      <c r="D879" s="69">
        <v>2.0</v>
      </c>
      <c r="E879" s="70" t="s">
        <v>5150</v>
      </c>
      <c r="F879" s="69">
        <v>535.0</v>
      </c>
      <c r="G879" s="69">
        <v>215.0</v>
      </c>
      <c r="H879" s="69">
        <v>35.0</v>
      </c>
      <c r="I879" s="20" t="str">
        <f t="shared" si="1"/>
        <v/>
      </c>
      <c r="K879" s="49"/>
      <c r="L879" s="49"/>
      <c r="M879" s="74"/>
      <c r="N879" s="49"/>
      <c r="P879" s="75"/>
      <c r="Q879" s="75"/>
      <c r="R879" s="75"/>
    </row>
    <row r="880">
      <c r="A880" s="70" t="s">
        <v>4447</v>
      </c>
      <c r="B880" s="68">
        <v>413.0</v>
      </c>
      <c r="C880" s="69">
        <v>1.0</v>
      </c>
      <c r="D880" s="69">
        <v>3.0</v>
      </c>
      <c r="E880" s="70" t="s">
        <v>5151</v>
      </c>
      <c r="F880" s="69">
        <v>348.0</v>
      </c>
      <c r="G880" s="69">
        <v>125.0</v>
      </c>
      <c r="H880" s="69">
        <v>21.0</v>
      </c>
      <c r="I880" s="20" t="str">
        <f t="shared" si="1"/>
        <v/>
      </c>
      <c r="K880" s="49"/>
      <c r="L880" s="49"/>
      <c r="M880" s="74"/>
      <c r="N880" s="49"/>
      <c r="P880" s="75"/>
      <c r="Q880" s="75"/>
      <c r="R880" s="75"/>
    </row>
    <row r="881">
      <c r="A881" s="70" t="s">
        <v>4447</v>
      </c>
      <c r="B881" s="68">
        <v>413.0</v>
      </c>
      <c r="C881" s="69">
        <v>1.0</v>
      </c>
      <c r="D881" s="69">
        <v>6.0</v>
      </c>
      <c r="E881" s="70" t="s">
        <v>5152</v>
      </c>
      <c r="F881" s="69">
        <v>726.0</v>
      </c>
      <c r="G881" s="69">
        <v>265.0</v>
      </c>
      <c r="H881" s="69">
        <v>36.0</v>
      </c>
      <c r="I881" s="20" t="str">
        <f t="shared" si="1"/>
        <v/>
      </c>
      <c r="K881" s="49"/>
      <c r="L881" s="49"/>
      <c r="M881" s="74"/>
      <c r="N881" s="49"/>
      <c r="P881" s="75"/>
      <c r="Q881" s="75"/>
      <c r="R881" s="75"/>
    </row>
    <row r="882">
      <c r="A882" s="70" t="s">
        <v>4447</v>
      </c>
      <c r="B882" s="68">
        <v>413.0</v>
      </c>
      <c r="C882" s="69">
        <v>1.0</v>
      </c>
      <c r="D882" s="69">
        <v>8.0</v>
      </c>
      <c r="E882" s="70" t="s">
        <v>5153</v>
      </c>
      <c r="F882" s="69">
        <v>51.0</v>
      </c>
      <c r="G882" s="69">
        <v>24.0</v>
      </c>
      <c r="H882" s="69">
        <v>3.0</v>
      </c>
      <c r="I882" s="20" t="str">
        <f t="shared" si="1"/>
        <v/>
      </c>
      <c r="K882" s="49"/>
      <c r="L882" s="49"/>
      <c r="M882" s="74"/>
      <c r="N882" s="49"/>
      <c r="P882" s="75"/>
      <c r="Q882" s="75"/>
      <c r="R882" s="75"/>
    </row>
    <row r="883">
      <c r="A883" s="70" t="s">
        <v>4447</v>
      </c>
      <c r="B883" s="68">
        <v>413.0</v>
      </c>
      <c r="C883" s="69">
        <v>1.0</v>
      </c>
      <c r="D883" s="69">
        <v>9.0</v>
      </c>
      <c r="E883" s="70" t="s">
        <v>2291</v>
      </c>
      <c r="F883" s="69">
        <v>1.0</v>
      </c>
      <c r="G883" s="69">
        <v>1.0</v>
      </c>
      <c r="H883" s="69">
        <v>0.0</v>
      </c>
      <c r="I883" s="20" t="str">
        <f t="shared" si="1"/>
        <v/>
      </c>
      <c r="K883" s="49"/>
      <c r="L883" s="49"/>
      <c r="M883" s="74"/>
      <c r="N883" s="49"/>
      <c r="P883" s="75"/>
      <c r="Q883" s="75"/>
      <c r="R883" s="75"/>
    </row>
    <row r="884">
      <c r="A884" s="70" t="s">
        <v>4447</v>
      </c>
      <c r="B884" s="68">
        <v>413.0</v>
      </c>
      <c r="C884" s="69">
        <v>1.0</v>
      </c>
      <c r="D884" s="69">
        <v>16.0</v>
      </c>
      <c r="E884" s="70" t="s">
        <v>5154</v>
      </c>
      <c r="F884" s="69">
        <v>95.0</v>
      </c>
      <c r="G884" s="69">
        <v>26.0</v>
      </c>
      <c r="H884" s="69">
        <v>8.0</v>
      </c>
      <c r="I884" s="99">
        <f t="shared" si="1"/>
        <v>414</v>
      </c>
      <c r="K884" s="49"/>
      <c r="L884" s="49"/>
      <c r="M884" s="74"/>
      <c r="N884" s="49"/>
      <c r="P884" s="75"/>
      <c r="Q884" s="75"/>
      <c r="R884" s="75"/>
    </row>
    <row r="885">
      <c r="A885" s="70" t="s">
        <v>4447</v>
      </c>
      <c r="B885" s="68">
        <v>414.0</v>
      </c>
      <c r="C885" s="69">
        <v>1.0</v>
      </c>
      <c r="D885" s="69">
        <v>1.0</v>
      </c>
      <c r="E885" s="70" t="s">
        <v>5155</v>
      </c>
      <c r="F885" s="69">
        <v>238.0</v>
      </c>
      <c r="G885" s="69">
        <v>49.0</v>
      </c>
      <c r="H885" s="69">
        <v>4.0</v>
      </c>
      <c r="I885" s="20" t="str">
        <f t="shared" si="1"/>
        <v/>
      </c>
      <c r="K885" s="49"/>
      <c r="L885" s="49"/>
      <c r="M885" s="74"/>
      <c r="N885" s="49"/>
      <c r="P885" s="75"/>
      <c r="Q885" s="75"/>
      <c r="R885" s="75"/>
    </row>
    <row r="886">
      <c r="A886" s="70" t="s">
        <v>4447</v>
      </c>
      <c r="B886" s="68">
        <v>414.0</v>
      </c>
      <c r="C886" s="69">
        <v>1.0</v>
      </c>
      <c r="D886" s="69">
        <v>2.0</v>
      </c>
      <c r="E886" s="70" t="s">
        <v>5156</v>
      </c>
      <c r="F886" s="69">
        <v>285.0</v>
      </c>
      <c r="G886" s="69">
        <v>42.0</v>
      </c>
      <c r="H886" s="69">
        <v>14.0</v>
      </c>
      <c r="I886" s="99">
        <f t="shared" si="1"/>
        <v>415</v>
      </c>
      <c r="K886" s="49"/>
      <c r="L886" s="49"/>
      <c r="M886" s="74"/>
      <c r="N886" s="49"/>
      <c r="P886" s="75"/>
      <c r="Q886" s="75"/>
      <c r="R886" s="75"/>
    </row>
    <row r="887">
      <c r="A887" s="70" t="s">
        <v>4447</v>
      </c>
      <c r="B887" s="68">
        <v>415.0</v>
      </c>
      <c r="C887" s="69">
        <v>1.0</v>
      </c>
      <c r="D887" s="69">
        <v>10.0</v>
      </c>
      <c r="E887" s="70" t="s">
        <v>5157</v>
      </c>
      <c r="F887" s="69">
        <v>117.0</v>
      </c>
      <c r="G887" s="69">
        <v>39.0</v>
      </c>
      <c r="H887" s="69">
        <v>15.0</v>
      </c>
      <c r="I887" s="20" t="str">
        <f t="shared" si="1"/>
        <v/>
      </c>
      <c r="K887" s="49"/>
      <c r="L887" s="49"/>
      <c r="M887" s="74"/>
      <c r="N887" s="49"/>
      <c r="P887" s="75"/>
      <c r="Q887" s="75"/>
      <c r="R887" s="75"/>
    </row>
    <row r="888">
      <c r="A888" s="70" t="s">
        <v>4447</v>
      </c>
      <c r="B888" s="68">
        <v>415.0</v>
      </c>
      <c r="C888" s="69">
        <v>1.0</v>
      </c>
      <c r="D888" s="69">
        <v>40.0</v>
      </c>
      <c r="E888" s="70" t="s">
        <v>2296</v>
      </c>
      <c r="F888" s="69">
        <v>46.0</v>
      </c>
      <c r="G888" s="69">
        <v>23.0</v>
      </c>
      <c r="H888" s="69">
        <v>8.0</v>
      </c>
      <c r="I888" s="99">
        <f t="shared" si="1"/>
        <v>423</v>
      </c>
      <c r="K888" s="49"/>
      <c r="L888" s="49"/>
      <c r="M888" s="74"/>
      <c r="N888" s="49"/>
      <c r="P888" s="75"/>
      <c r="Q888" s="75"/>
      <c r="R888" s="75"/>
    </row>
    <row r="889">
      <c r="A889" s="70" t="s">
        <v>4447</v>
      </c>
      <c r="B889" s="68">
        <v>423.0</v>
      </c>
      <c r="C889" s="69">
        <v>1.0</v>
      </c>
      <c r="D889" s="69">
        <v>10.0</v>
      </c>
      <c r="E889" s="70" t="s">
        <v>5158</v>
      </c>
      <c r="F889" s="69">
        <v>762.0</v>
      </c>
      <c r="G889" s="69">
        <v>164.0</v>
      </c>
      <c r="H889" s="69">
        <v>65.0</v>
      </c>
      <c r="I889" s="20" t="str">
        <f t="shared" si="1"/>
        <v/>
      </c>
      <c r="K889" s="49"/>
      <c r="L889" s="49"/>
      <c r="M889" s="74"/>
      <c r="N889" s="49"/>
      <c r="P889" s="75"/>
      <c r="Q889" s="75"/>
      <c r="R889" s="75"/>
    </row>
    <row r="890">
      <c r="A890" s="70" t="s">
        <v>4447</v>
      </c>
      <c r="B890" s="68">
        <v>423.0</v>
      </c>
      <c r="C890" s="69">
        <v>1.0</v>
      </c>
      <c r="D890" s="69">
        <v>20.0</v>
      </c>
      <c r="E890" s="70" t="s">
        <v>5159</v>
      </c>
      <c r="F890" s="69">
        <v>596.0</v>
      </c>
      <c r="G890" s="69">
        <v>94.0</v>
      </c>
      <c r="H890" s="69">
        <v>41.0</v>
      </c>
      <c r="I890" s="20" t="str">
        <f t="shared" si="1"/>
        <v/>
      </c>
      <c r="K890" s="49"/>
      <c r="L890" s="49"/>
      <c r="M890" s="74"/>
      <c r="N890" s="49"/>
      <c r="P890" s="75"/>
      <c r="Q890" s="75"/>
      <c r="R890" s="75"/>
    </row>
    <row r="891">
      <c r="A891" s="70" t="s">
        <v>4447</v>
      </c>
      <c r="B891" s="68">
        <v>423.0</v>
      </c>
      <c r="C891" s="69">
        <v>1.0</v>
      </c>
      <c r="D891" s="69">
        <v>30.0</v>
      </c>
      <c r="E891" s="70" t="s">
        <v>5160</v>
      </c>
      <c r="F891" s="69">
        <v>927.0</v>
      </c>
      <c r="G891" s="69">
        <v>105.0</v>
      </c>
      <c r="H891" s="69">
        <v>59.0</v>
      </c>
      <c r="I891" s="20" t="str">
        <f t="shared" si="1"/>
        <v/>
      </c>
      <c r="K891" s="49"/>
      <c r="L891" s="49"/>
      <c r="M891" s="74"/>
      <c r="N891" s="49"/>
      <c r="P891" s="75"/>
      <c r="Q891" s="75"/>
      <c r="R891" s="75"/>
    </row>
    <row r="892">
      <c r="A892" s="70" t="s">
        <v>4447</v>
      </c>
      <c r="B892" s="68">
        <v>423.0</v>
      </c>
      <c r="C892" s="69">
        <v>1.0</v>
      </c>
      <c r="D892" s="69">
        <v>35.0</v>
      </c>
      <c r="E892" s="70" t="s">
        <v>5161</v>
      </c>
      <c r="F892" s="69">
        <v>12.0</v>
      </c>
      <c r="G892" s="69">
        <v>12.0</v>
      </c>
      <c r="H892" s="69">
        <v>0.0</v>
      </c>
      <c r="I892" s="20" t="str">
        <f t="shared" si="1"/>
        <v/>
      </c>
      <c r="K892" s="49"/>
      <c r="L892" s="49"/>
      <c r="M892" s="74"/>
      <c r="N892" s="49"/>
      <c r="P892" s="75"/>
      <c r="Q892" s="75"/>
      <c r="R892" s="75"/>
    </row>
    <row r="893">
      <c r="A893" s="70" t="s">
        <v>4447</v>
      </c>
      <c r="B893" s="68">
        <v>423.0</v>
      </c>
      <c r="C893" s="69">
        <v>1.0</v>
      </c>
      <c r="D893" s="69">
        <v>60.0</v>
      </c>
      <c r="E893" s="70" t="s">
        <v>5162</v>
      </c>
      <c r="F893" s="69">
        <v>402.0</v>
      </c>
      <c r="G893" s="69">
        <v>96.0</v>
      </c>
      <c r="H893" s="69">
        <v>25.0</v>
      </c>
      <c r="I893" s="20" t="str">
        <f t="shared" si="1"/>
        <v/>
      </c>
      <c r="K893" s="49"/>
      <c r="L893" s="49"/>
      <c r="M893" s="74"/>
      <c r="N893" s="49"/>
      <c r="P893" s="75"/>
      <c r="Q893" s="75"/>
      <c r="R893" s="75"/>
    </row>
    <row r="894">
      <c r="A894" s="70" t="s">
        <v>4447</v>
      </c>
      <c r="B894" s="68">
        <v>423.0</v>
      </c>
      <c r="C894" s="69">
        <v>1.0</v>
      </c>
      <c r="D894" s="69">
        <v>70.0</v>
      </c>
      <c r="E894" s="70" t="s">
        <v>5163</v>
      </c>
      <c r="F894" s="69">
        <v>4.0</v>
      </c>
      <c r="G894" s="69">
        <v>3.0</v>
      </c>
      <c r="H894" s="69">
        <v>1.0</v>
      </c>
      <c r="I894" s="20" t="str">
        <f t="shared" si="1"/>
        <v/>
      </c>
      <c r="K894" s="49"/>
      <c r="L894" s="49"/>
      <c r="M894" s="74"/>
      <c r="N894" s="49"/>
      <c r="P894" s="75"/>
      <c r="Q894" s="75"/>
      <c r="R894" s="75"/>
    </row>
    <row r="895">
      <c r="A895" s="70" t="s">
        <v>4447</v>
      </c>
      <c r="B895" s="68">
        <v>423.0</v>
      </c>
      <c r="C895" s="69">
        <v>1.0</v>
      </c>
      <c r="D895" s="69">
        <v>72.0</v>
      </c>
      <c r="E895" s="70" t="s">
        <v>5164</v>
      </c>
      <c r="F895" s="69">
        <v>5.0</v>
      </c>
      <c r="G895" s="69">
        <v>1.0</v>
      </c>
      <c r="H895" s="69">
        <v>0.0</v>
      </c>
      <c r="I895" s="20" t="str">
        <f t="shared" si="1"/>
        <v/>
      </c>
      <c r="K895" s="49"/>
      <c r="L895" s="49"/>
      <c r="M895" s="74"/>
      <c r="N895" s="49"/>
      <c r="P895" s="75"/>
      <c r="Q895" s="75"/>
      <c r="R895" s="75"/>
    </row>
    <row r="896">
      <c r="A896" s="70" t="s">
        <v>4447</v>
      </c>
      <c r="B896" s="68">
        <v>423.0</v>
      </c>
      <c r="C896" s="69">
        <v>1.0</v>
      </c>
      <c r="D896" s="69">
        <v>75.0</v>
      </c>
      <c r="E896" s="70" t="s">
        <v>5165</v>
      </c>
      <c r="F896" s="69">
        <v>40.0</v>
      </c>
      <c r="G896" s="69">
        <v>17.0</v>
      </c>
      <c r="H896" s="69">
        <v>10.0</v>
      </c>
      <c r="I896" s="20" t="str">
        <f t="shared" si="1"/>
        <v/>
      </c>
      <c r="K896" s="49"/>
      <c r="L896" s="49"/>
      <c r="M896" s="74"/>
      <c r="N896" s="49"/>
      <c r="P896" s="75"/>
      <c r="Q896" s="75"/>
      <c r="R896" s="75"/>
    </row>
    <row r="897">
      <c r="A897" s="70" t="s">
        <v>4447</v>
      </c>
      <c r="B897" s="68">
        <v>423.0</v>
      </c>
      <c r="C897" s="69">
        <v>1.0</v>
      </c>
      <c r="D897" s="69">
        <v>90.0</v>
      </c>
      <c r="E897" s="70" t="s">
        <v>5166</v>
      </c>
      <c r="F897" s="69">
        <v>13.0</v>
      </c>
      <c r="G897" s="69">
        <v>4.0</v>
      </c>
      <c r="H897" s="69">
        <v>0.0</v>
      </c>
      <c r="I897" s="99">
        <f t="shared" si="1"/>
        <v>424</v>
      </c>
      <c r="K897" s="49"/>
      <c r="L897" s="49"/>
      <c r="M897" s="74"/>
      <c r="N897" s="49"/>
      <c r="P897" s="75"/>
      <c r="Q897" s="75"/>
      <c r="R897" s="75"/>
    </row>
    <row r="898">
      <c r="A898" s="70" t="s">
        <v>4447</v>
      </c>
      <c r="B898" s="68">
        <v>424.0</v>
      </c>
      <c r="C898" s="69">
        <v>1.0</v>
      </c>
      <c r="D898" s="69">
        <v>10.0</v>
      </c>
      <c r="E898" s="70" t="s">
        <v>5167</v>
      </c>
      <c r="F898" s="69">
        <v>242.0</v>
      </c>
      <c r="G898" s="69">
        <v>30.0</v>
      </c>
      <c r="H898" s="69">
        <v>31.0</v>
      </c>
      <c r="I898" s="20" t="str">
        <f t="shared" si="1"/>
        <v/>
      </c>
      <c r="K898" s="49"/>
      <c r="L898" s="49"/>
      <c r="M898" s="74"/>
      <c r="N898" s="49"/>
      <c r="P898" s="75"/>
      <c r="Q898" s="75"/>
      <c r="R898" s="75"/>
    </row>
    <row r="899">
      <c r="A899" s="70" t="s">
        <v>4447</v>
      </c>
      <c r="B899" s="68">
        <v>424.0</v>
      </c>
      <c r="C899" s="69">
        <v>1.0</v>
      </c>
      <c r="D899" s="69">
        <v>20.0</v>
      </c>
      <c r="E899" s="70" t="s">
        <v>5168</v>
      </c>
      <c r="F899" s="69">
        <v>244.0</v>
      </c>
      <c r="G899" s="69">
        <v>27.0</v>
      </c>
      <c r="H899" s="69">
        <v>27.0</v>
      </c>
      <c r="I899" s="99">
        <f t="shared" si="1"/>
        <v>432</v>
      </c>
      <c r="K899" s="49"/>
      <c r="L899" s="49"/>
      <c r="M899" s="74"/>
      <c r="N899" s="49"/>
      <c r="P899" s="75"/>
      <c r="Q899" s="75"/>
      <c r="R899" s="75"/>
    </row>
    <row r="900">
      <c r="A900" s="70" t="s">
        <v>4447</v>
      </c>
      <c r="B900" s="68">
        <v>432.0</v>
      </c>
      <c r="C900" s="69">
        <v>1.0</v>
      </c>
      <c r="D900" s="69">
        <v>10.0</v>
      </c>
      <c r="E900" s="70" t="s">
        <v>5169</v>
      </c>
      <c r="F900" s="69">
        <v>341.0</v>
      </c>
      <c r="G900" s="69">
        <v>239.0</v>
      </c>
      <c r="H900" s="69">
        <v>31.0</v>
      </c>
      <c r="I900" s="20" t="str">
        <f t="shared" si="1"/>
        <v/>
      </c>
      <c r="K900" s="49"/>
      <c r="L900" s="49"/>
      <c r="M900" s="74"/>
      <c r="N900" s="49"/>
      <c r="P900" s="75"/>
      <c r="Q900" s="75"/>
      <c r="R900" s="75"/>
    </row>
    <row r="901">
      <c r="A901" s="70" t="s">
        <v>4447</v>
      </c>
      <c r="B901" s="68">
        <v>432.0</v>
      </c>
      <c r="C901" s="69">
        <v>1.0</v>
      </c>
      <c r="D901" s="69">
        <v>20.0</v>
      </c>
      <c r="E901" s="70" t="s">
        <v>5170</v>
      </c>
      <c r="F901" s="69">
        <v>272.0</v>
      </c>
      <c r="G901" s="69">
        <v>154.0</v>
      </c>
      <c r="H901" s="69">
        <v>23.0</v>
      </c>
      <c r="I901" s="20" t="str">
        <f t="shared" si="1"/>
        <v/>
      </c>
      <c r="K901" s="49"/>
      <c r="L901" s="49"/>
      <c r="M901" s="74"/>
      <c r="N901" s="49"/>
      <c r="P901" s="75"/>
      <c r="Q901" s="75"/>
      <c r="R901" s="75"/>
    </row>
    <row r="902">
      <c r="A902" s="70" t="s">
        <v>4447</v>
      </c>
      <c r="B902" s="68">
        <v>432.0</v>
      </c>
      <c r="C902" s="69">
        <v>1.0</v>
      </c>
      <c r="D902" s="69">
        <v>40.0</v>
      </c>
      <c r="E902" s="70" t="s">
        <v>5171</v>
      </c>
      <c r="F902" s="69">
        <v>46.0</v>
      </c>
      <c r="G902" s="69">
        <v>35.0</v>
      </c>
      <c r="H902" s="69">
        <v>0.0</v>
      </c>
      <c r="I902" s="99">
        <f t="shared" si="1"/>
        <v>435</v>
      </c>
      <c r="K902" s="49"/>
      <c r="L902" s="49"/>
      <c r="M902" s="74"/>
      <c r="N902" s="49"/>
      <c r="P902" s="75"/>
      <c r="Q902" s="75"/>
      <c r="R902" s="75"/>
    </row>
    <row r="903">
      <c r="A903" s="70" t="s">
        <v>4447</v>
      </c>
      <c r="B903" s="68">
        <v>435.0</v>
      </c>
      <c r="C903" s="69">
        <v>1.0</v>
      </c>
      <c r="D903" s="69">
        <v>10.0</v>
      </c>
      <c r="E903" s="70" t="s">
        <v>5172</v>
      </c>
      <c r="F903" s="69">
        <v>177.0</v>
      </c>
      <c r="G903" s="69">
        <v>90.0</v>
      </c>
      <c r="H903" s="69">
        <v>11.0</v>
      </c>
      <c r="I903" s="20" t="str">
        <f t="shared" si="1"/>
        <v/>
      </c>
      <c r="K903" s="49"/>
      <c r="L903" s="49"/>
      <c r="M903" s="74"/>
      <c r="N903" s="49"/>
      <c r="P903" s="75"/>
      <c r="Q903" s="75"/>
      <c r="R903" s="75"/>
    </row>
    <row r="904">
      <c r="A904" s="70" t="s">
        <v>4447</v>
      </c>
      <c r="B904" s="68">
        <v>435.0</v>
      </c>
      <c r="C904" s="69">
        <v>1.0</v>
      </c>
      <c r="D904" s="69">
        <v>20.0</v>
      </c>
      <c r="E904" s="70" t="s">
        <v>5173</v>
      </c>
      <c r="F904" s="69">
        <v>268.0</v>
      </c>
      <c r="G904" s="69">
        <v>140.0</v>
      </c>
      <c r="H904" s="69">
        <v>19.0</v>
      </c>
      <c r="I904" s="20" t="str">
        <f t="shared" si="1"/>
        <v/>
      </c>
      <c r="K904" s="49"/>
      <c r="L904" s="49"/>
      <c r="M904" s="74"/>
      <c r="N904" s="49"/>
      <c r="P904" s="75"/>
      <c r="Q904" s="75"/>
      <c r="R904" s="75"/>
    </row>
    <row r="905">
      <c r="A905" s="70" t="s">
        <v>4447</v>
      </c>
      <c r="B905" s="68">
        <v>435.0</v>
      </c>
      <c r="C905" s="69">
        <v>1.0</v>
      </c>
      <c r="D905" s="69">
        <v>30.0</v>
      </c>
      <c r="E905" s="70" t="s">
        <v>5174</v>
      </c>
      <c r="F905" s="69">
        <v>221.0</v>
      </c>
      <c r="G905" s="69">
        <v>104.0</v>
      </c>
      <c r="H905" s="69">
        <v>12.0</v>
      </c>
      <c r="I905" s="20" t="str">
        <f t="shared" si="1"/>
        <v/>
      </c>
      <c r="K905" s="49"/>
      <c r="L905" s="49"/>
      <c r="M905" s="74"/>
      <c r="N905" s="49"/>
      <c r="P905" s="75"/>
      <c r="Q905" s="75"/>
      <c r="R905" s="75"/>
    </row>
    <row r="906">
      <c r="A906" s="70" t="s">
        <v>4447</v>
      </c>
      <c r="B906" s="68">
        <v>435.0</v>
      </c>
      <c r="C906" s="69">
        <v>1.0</v>
      </c>
      <c r="D906" s="69">
        <v>40.0</v>
      </c>
      <c r="E906" s="70" t="s">
        <v>5175</v>
      </c>
      <c r="F906" s="69">
        <v>28.0</v>
      </c>
      <c r="G906" s="69">
        <v>11.0</v>
      </c>
      <c r="H906" s="69">
        <v>1.0</v>
      </c>
      <c r="I906" s="99">
        <f t="shared" si="1"/>
        <v>441</v>
      </c>
      <c r="K906" s="49"/>
      <c r="L906" s="49"/>
      <c r="M906" s="74"/>
      <c r="N906" s="49"/>
      <c r="P906" s="75"/>
      <c r="Q906" s="75"/>
      <c r="R906" s="75"/>
    </row>
    <row r="907">
      <c r="A907" s="70" t="s">
        <v>4447</v>
      </c>
      <c r="B907" s="68">
        <v>441.0</v>
      </c>
      <c r="C907" s="69">
        <v>1.0</v>
      </c>
      <c r="D907" s="69">
        <v>10.0</v>
      </c>
      <c r="E907" s="70" t="s">
        <v>5176</v>
      </c>
      <c r="F907" s="69">
        <v>133.0</v>
      </c>
      <c r="G907" s="69">
        <v>21.0</v>
      </c>
      <c r="H907" s="69">
        <v>14.0</v>
      </c>
      <c r="I907" s="20" t="str">
        <f t="shared" si="1"/>
        <v/>
      </c>
      <c r="K907" s="49"/>
      <c r="L907" s="49"/>
      <c r="M907" s="74"/>
      <c r="N907" s="49"/>
      <c r="P907" s="75"/>
      <c r="Q907" s="75"/>
      <c r="R907" s="75"/>
    </row>
    <row r="908">
      <c r="A908" s="70" t="s">
        <v>4447</v>
      </c>
      <c r="B908" s="68">
        <v>441.0</v>
      </c>
      <c r="C908" s="69">
        <v>1.0</v>
      </c>
      <c r="D908" s="69">
        <v>20.0</v>
      </c>
      <c r="E908" s="70" t="s">
        <v>5177</v>
      </c>
      <c r="F908" s="69">
        <v>204.0</v>
      </c>
      <c r="G908" s="69">
        <v>23.0</v>
      </c>
      <c r="H908" s="69">
        <v>20.0</v>
      </c>
      <c r="I908" s="20" t="str">
        <f t="shared" si="1"/>
        <v/>
      </c>
      <c r="K908" s="49"/>
      <c r="L908" s="49"/>
      <c r="M908" s="74"/>
      <c r="N908" s="49"/>
      <c r="P908" s="75"/>
      <c r="Q908" s="75"/>
      <c r="R908" s="75"/>
    </row>
    <row r="909">
      <c r="A909" s="70" t="s">
        <v>4447</v>
      </c>
      <c r="B909" s="68">
        <v>441.0</v>
      </c>
      <c r="C909" s="69">
        <v>1.0</v>
      </c>
      <c r="D909" s="69">
        <v>30.0</v>
      </c>
      <c r="E909" s="70" t="s">
        <v>5178</v>
      </c>
      <c r="F909" s="69">
        <v>93.0</v>
      </c>
      <c r="G909" s="69">
        <v>12.0</v>
      </c>
      <c r="H909" s="69">
        <v>12.0</v>
      </c>
      <c r="I909" s="99">
        <f t="shared" si="1"/>
        <v>447</v>
      </c>
      <c r="K909" s="49"/>
      <c r="L909" s="49"/>
      <c r="M909" s="74"/>
      <c r="N909" s="49"/>
      <c r="P909" s="75"/>
      <c r="Q909" s="75"/>
      <c r="R909" s="75"/>
    </row>
    <row r="910">
      <c r="A910" s="70" t="s">
        <v>4447</v>
      </c>
      <c r="B910" s="68">
        <v>447.0</v>
      </c>
      <c r="C910" s="69">
        <v>1.0</v>
      </c>
      <c r="D910" s="69">
        <v>1.0</v>
      </c>
      <c r="E910" s="70" t="s">
        <v>5179</v>
      </c>
      <c r="F910" s="69">
        <v>72.0</v>
      </c>
      <c r="G910" s="69">
        <v>14.0</v>
      </c>
      <c r="H910" s="69">
        <v>12.0</v>
      </c>
      <c r="I910" s="20" t="str">
        <f t="shared" si="1"/>
        <v/>
      </c>
      <c r="K910" s="49"/>
      <c r="L910" s="49"/>
      <c r="M910" s="74"/>
      <c r="N910" s="49"/>
      <c r="P910" s="75"/>
      <c r="Q910" s="75"/>
      <c r="R910" s="75"/>
    </row>
    <row r="911">
      <c r="A911" s="70" t="s">
        <v>4447</v>
      </c>
      <c r="B911" s="68">
        <v>447.0</v>
      </c>
      <c r="C911" s="69">
        <v>1.0</v>
      </c>
      <c r="D911" s="69">
        <v>3.0</v>
      </c>
      <c r="E911" s="70" t="s">
        <v>5180</v>
      </c>
      <c r="F911" s="69">
        <v>73.0</v>
      </c>
      <c r="G911" s="69">
        <v>12.0</v>
      </c>
      <c r="H911" s="69">
        <v>14.0</v>
      </c>
      <c r="I911" s="99">
        <f t="shared" si="1"/>
        <v>458</v>
      </c>
      <c r="K911" s="49"/>
      <c r="L911" s="49"/>
      <c r="M911" s="74"/>
      <c r="N911" s="49"/>
      <c r="P911" s="75"/>
      <c r="Q911" s="75"/>
      <c r="R911" s="75"/>
    </row>
    <row r="912">
      <c r="A912" s="70" t="s">
        <v>4447</v>
      </c>
      <c r="B912" s="68">
        <v>458.0</v>
      </c>
      <c r="C912" s="69">
        <v>1.0</v>
      </c>
      <c r="D912" s="69">
        <v>10.0</v>
      </c>
      <c r="E912" s="70" t="s">
        <v>5181</v>
      </c>
      <c r="F912" s="69">
        <v>139.0</v>
      </c>
      <c r="G912" s="69">
        <v>52.0</v>
      </c>
      <c r="H912" s="69">
        <v>19.0</v>
      </c>
      <c r="I912" s="20" t="str">
        <f t="shared" si="1"/>
        <v/>
      </c>
      <c r="K912" s="49"/>
      <c r="L912" s="49"/>
      <c r="M912" s="74"/>
      <c r="N912" s="49"/>
      <c r="P912" s="75"/>
      <c r="Q912" s="75"/>
      <c r="R912" s="75"/>
    </row>
    <row r="913">
      <c r="A913" s="70" t="s">
        <v>4447</v>
      </c>
      <c r="B913" s="68">
        <v>458.0</v>
      </c>
      <c r="C913" s="69">
        <v>1.0</v>
      </c>
      <c r="D913" s="69">
        <v>20.0</v>
      </c>
      <c r="E913" s="70" t="s">
        <v>5182</v>
      </c>
      <c r="F913" s="69">
        <v>94.0</v>
      </c>
      <c r="G913" s="69">
        <v>39.0</v>
      </c>
      <c r="H913" s="69">
        <v>12.0</v>
      </c>
      <c r="I913" s="99">
        <f t="shared" si="1"/>
        <v>463</v>
      </c>
      <c r="K913" s="49"/>
      <c r="L913" s="49"/>
      <c r="M913" s="74"/>
      <c r="N913" s="49"/>
      <c r="P913" s="75"/>
      <c r="Q913" s="75"/>
      <c r="R913" s="75"/>
    </row>
    <row r="914">
      <c r="A914" s="70" t="s">
        <v>4447</v>
      </c>
      <c r="B914" s="68">
        <v>463.0</v>
      </c>
      <c r="C914" s="69">
        <v>1.0</v>
      </c>
      <c r="D914" s="69">
        <v>10.0</v>
      </c>
      <c r="E914" s="70" t="s">
        <v>5183</v>
      </c>
      <c r="F914" s="69">
        <v>395.0</v>
      </c>
      <c r="G914" s="69">
        <v>89.0</v>
      </c>
      <c r="H914" s="69">
        <v>25.0</v>
      </c>
      <c r="I914" s="20" t="str">
        <f t="shared" si="1"/>
        <v/>
      </c>
      <c r="K914" s="49"/>
      <c r="L914" s="49"/>
      <c r="M914" s="74"/>
      <c r="N914" s="49"/>
      <c r="P914" s="75"/>
      <c r="Q914" s="75"/>
      <c r="R914" s="75"/>
    </row>
    <row r="915">
      <c r="A915" s="70" t="s">
        <v>4447</v>
      </c>
      <c r="B915" s="68">
        <v>463.0</v>
      </c>
      <c r="C915" s="69">
        <v>1.0</v>
      </c>
      <c r="D915" s="69">
        <v>20.0</v>
      </c>
      <c r="E915" s="70" t="s">
        <v>5184</v>
      </c>
      <c r="F915" s="69">
        <v>476.0</v>
      </c>
      <c r="G915" s="69">
        <v>51.0</v>
      </c>
      <c r="H915" s="69">
        <v>31.0</v>
      </c>
      <c r="I915" s="20" t="str">
        <f t="shared" si="1"/>
        <v/>
      </c>
      <c r="K915" s="49"/>
      <c r="L915" s="49"/>
      <c r="M915" s="74"/>
      <c r="N915" s="49"/>
      <c r="P915" s="75"/>
      <c r="Q915" s="75"/>
      <c r="R915" s="75"/>
    </row>
    <row r="916">
      <c r="A916" s="70" t="s">
        <v>4447</v>
      </c>
      <c r="B916" s="68">
        <v>463.0</v>
      </c>
      <c r="C916" s="69">
        <v>1.0</v>
      </c>
      <c r="D916" s="69">
        <v>30.0</v>
      </c>
      <c r="E916" s="70" t="s">
        <v>5185</v>
      </c>
      <c r="F916" s="69">
        <v>62.0</v>
      </c>
      <c r="G916" s="69">
        <v>11.0</v>
      </c>
      <c r="H916" s="69">
        <v>2.0</v>
      </c>
      <c r="I916" s="99">
        <f t="shared" si="1"/>
        <v>465</v>
      </c>
      <c r="K916" s="49"/>
      <c r="L916" s="49"/>
      <c r="M916" s="74"/>
      <c r="N916" s="49"/>
      <c r="P916" s="75"/>
      <c r="Q916" s="75"/>
      <c r="R916" s="75"/>
    </row>
    <row r="917">
      <c r="A917" s="70" t="s">
        <v>4447</v>
      </c>
      <c r="B917" s="68">
        <v>465.0</v>
      </c>
      <c r="C917" s="69">
        <v>1.0</v>
      </c>
      <c r="D917" s="69">
        <v>10.0</v>
      </c>
      <c r="E917" s="70" t="s">
        <v>5186</v>
      </c>
      <c r="F917" s="69">
        <v>515.0</v>
      </c>
      <c r="G917" s="69">
        <v>126.0</v>
      </c>
      <c r="H917" s="69">
        <v>69.0</v>
      </c>
      <c r="I917" s="20" t="str">
        <f t="shared" si="1"/>
        <v/>
      </c>
      <c r="K917" s="49"/>
      <c r="L917" s="49"/>
      <c r="M917" s="74"/>
      <c r="N917" s="49"/>
      <c r="P917" s="75"/>
      <c r="Q917" s="75"/>
      <c r="R917" s="75"/>
    </row>
    <row r="918">
      <c r="A918" s="70" t="s">
        <v>4447</v>
      </c>
      <c r="B918" s="68">
        <v>465.0</v>
      </c>
      <c r="C918" s="69">
        <v>1.0</v>
      </c>
      <c r="D918" s="69">
        <v>30.0</v>
      </c>
      <c r="E918" s="70" t="s">
        <v>2326</v>
      </c>
      <c r="F918" s="69">
        <v>466.0</v>
      </c>
      <c r="G918" s="69">
        <v>106.0</v>
      </c>
      <c r="H918" s="69">
        <v>46.0</v>
      </c>
      <c r="I918" s="20" t="str">
        <f t="shared" si="1"/>
        <v/>
      </c>
      <c r="K918" s="49"/>
      <c r="L918" s="49"/>
      <c r="M918" s="74"/>
      <c r="N918" s="49"/>
      <c r="P918" s="75"/>
      <c r="Q918" s="75"/>
      <c r="R918" s="75"/>
    </row>
    <row r="919">
      <c r="A919" s="70" t="s">
        <v>4447</v>
      </c>
      <c r="B919" s="68">
        <v>465.0</v>
      </c>
      <c r="C919" s="69">
        <v>1.0</v>
      </c>
      <c r="D919" s="69">
        <v>40.0</v>
      </c>
      <c r="E919" s="70" t="s">
        <v>5187</v>
      </c>
      <c r="F919" s="69">
        <v>462.0</v>
      </c>
      <c r="G919" s="69">
        <v>81.0</v>
      </c>
      <c r="H919" s="69">
        <v>41.0</v>
      </c>
      <c r="I919" s="20" t="str">
        <f t="shared" si="1"/>
        <v/>
      </c>
      <c r="K919" s="49"/>
      <c r="L919" s="49"/>
      <c r="M919" s="74"/>
      <c r="N919" s="49"/>
      <c r="P919" s="75"/>
      <c r="Q919" s="75"/>
      <c r="R919" s="75"/>
    </row>
    <row r="920">
      <c r="A920" s="70" t="s">
        <v>4447</v>
      </c>
      <c r="B920" s="68">
        <v>465.0</v>
      </c>
      <c r="C920" s="69">
        <v>1.0</v>
      </c>
      <c r="D920" s="69">
        <v>50.0</v>
      </c>
      <c r="E920" s="70" t="s">
        <v>5188</v>
      </c>
      <c r="F920" s="69">
        <v>11.0</v>
      </c>
      <c r="G920" s="69">
        <v>8.0</v>
      </c>
      <c r="H920" s="69">
        <v>0.0</v>
      </c>
      <c r="I920" s="20" t="str">
        <f t="shared" si="1"/>
        <v/>
      </c>
      <c r="K920" s="49"/>
      <c r="L920" s="49"/>
      <c r="M920" s="74"/>
      <c r="N920" s="49"/>
      <c r="P920" s="75"/>
      <c r="Q920" s="75"/>
      <c r="R920" s="75"/>
    </row>
    <row r="921">
      <c r="A921" s="70" t="s">
        <v>4447</v>
      </c>
      <c r="B921" s="68">
        <v>465.0</v>
      </c>
      <c r="C921" s="69">
        <v>1.0</v>
      </c>
      <c r="D921" s="69">
        <v>110.0</v>
      </c>
      <c r="E921" s="70" t="s">
        <v>2329</v>
      </c>
      <c r="F921" s="69">
        <v>24.0</v>
      </c>
      <c r="G921" s="69">
        <v>4.0</v>
      </c>
      <c r="H921" s="69">
        <v>1.0</v>
      </c>
      <c r="I921" s="99">
        <f t="shared" si="1"/>
        <v>466</v>
      </c>
      <c r="K921" s="49"/>
      <c r="L921" s="49"/>
      <c r="M921" s="74"/>
      <c r="N921" s="49"/>
      <c r="P921" s="75"/>
      <c r="Q921" s="75"/>
      <c r="R921" s="75"/>
    </row>
    <row r="922">
      <c r="A922" s="70" t="s">
        <v>4447</v>
      </c>
      <c r="B922" s="68">
        <v>466.0</v>
      </c>
      <c r="C922" s="69">
        <v>1.0</v>
      </c>
      <c r="D922" s="69">
        <v>1.0</v>
      </c>
      <c r="E922" s="70" t="s">
        <v>5189</v>
      </c>
      <c r="F922" s="69">
        <v>380.0</v>
      </c>
      <c r="G922" s="69">
        <v>74.0</v>
      </c>
      <c r="H922" s="69">
        <v>24.0</v>
      </c>
      <c r="I922" s="20" t="str">
        <f t="shared" si="1"/>
        <v/>
      </c>
      <c r="K922" s="49"/>
      <c r="L922" s="49"/>
      <c r="M922" s="74"/>
      <c r="N922" s="49"/>
      <c r="P922" s="75"/>
      <c r="Q922" s="75"/>
      <c r="R922" s="75"/>
    </row>
    <row r="923">
      <c r="A923" s="70" t="s">
        <v>4447</v>
      </c>
      <c r="B923" s="68">
        <v>466.0</v>
      </c>
      <c r="C923" s="69">
        <v>1.0</v>
      </c>
      <c r="D923" s="69">
        <v>2.0</v>
      </c>
      <c r="E923" s="70" t="s">
        <v>5190</v>
      </c>
      <c r="F923" s="69">
        <v>574.0</v>
      </c>
      <c r="G923" s="69">
        <v>59.0</v>
      </c>
      <c r="H923" s="69">
        <v>23.0</v>
      </c>
      <c r="I923" s="20" t="str">
        <f t="shared" si="1"/>
        <v/>
      </c>
      <c r="K923" s="49"/>
      <c r="L923" s="49"/>
      <c r="M923" s="74"/>
      <c r="N923" s="49"/>
      <c r="P923" s="75"/>
      <c r="Q923" s="75"/>
      <c r="R923" s="75"/>
    </row>
    <row r="924">
      <c r="A924" s="70" t="s">
        <v>4447</v>
      </c>
      <c r="B924" s="68">
        <v>466.0</v>
      </c>
      <c r="C924" s="69">
        <v>1.0</v>
      </c>
      <c r="D924" s="69">
        <v>3.0</v>
      </c>
      <c r="E924" s="70" t="s">
        <v>5191</v>
      </c>
      <c r="F924" s="69">
        <v>313.0</v>
      </c>
      <c r="G924" s="69">
        <v>40.0</v>
      </c>
      <c r="H924" s="69">
        <v>21.0</v>
      </c>
      <c r="I924" s="20" t="str">
        <f t="shared" si="1"/>
        <v/>
      </c>
      <c r="K924" s="49"/>
      <c r="L924" s="49"/>
      <c r="M924" s="74"/>
      <c r="N924" s="49"/>
      <c r="P924" s="75"/>
      <c r="Q924" s="75"/>
      <c r="R924" s="75"/>
    </row>
    <row r="925">
      <c r="A925" s="70" t="s">
        <v>4447</v>
      </c>
      <c r="B925" s="68">
        <v>466.0</v>
      </c>
      <c r="C925" s="69">
        <v>1.0</v>
      </c>
      <c r="D925" s="69">
        <v>4.0</v>
      </c>
      <c r="E925" s="70" t="s">
        <v>5192</v>
      </c>
      <c r="F925" s="69">
        <v>646.0</v>
      </c>
      <c r="G925" s="69">
        <v>73.0</v>
      </c>
      <c r="H925" s="69">
        <v>36.0</v>
      </c>
      <c r="I925" s="20" t="str">
        <f t="shared" si="1"/>
        <v/>
      </c>
      <c r="K925" s="49"/>
      <c r="L925" s="49"/>
      <c r="M925" s="74"/>
      <c r="N925" s="49"/>
      <c r="P925" s="75"/>
      <c r="Q925" s="75"/>
      <c r="R925" s="75"/>
    </row>
    <row r="926">
      <c r="A926" s="70" t="s">
        <v>4447</v>
      </c>
      <c r="B926" s="68">
        <v>466.0</v>
      </c>
      <c r="C926" s="69">
        <v>1.0</v>
      </c>
      <c r="D926" s="69">
        <v>6.0</v>
      </c>
      <c r="E926" s="70" t="s">
        <v>5193</v>
      </c>
      <c r="F926" s="69">
        <v>92.0</v>
      </c>
      <c r="G926" s="69">
        <v>21.0</v>
      </c>
      <c r="H926" s="69">
        <v>8.0</v>
      </c>
      <c r="I926" s="99">
        <f t="shared" si="1"/>
        <v>473</v>
      </c>
      <c r="K926" s="49"/>
      <c r="L926" s="49"/>
      <c r="M926" s="74"/>
      <c r="N926" s="49"/>
      <c r="P926" s="75"/>
      <c r="Q926" s="75"/>
      <c r="R926" s="75"/>
    </row>
    <row r="927">
      <c r="A927" s="70" t="s">
        <v>4447</v>
      </c>
      <c r="B927" s="68">
        <v>473.0</v>
      </c>
      <c r="C927" s="69">
        <v>1.0</v>
      </c>
      <c r="D927" s="69">
        <v>10.0</v>
      </c>
      <c r="E927" s="70" t="s">
        <v>5194</v>
      </c>
      <c r="F927" s="69">
        <v>204.0</v>
      </c>
      <c r="G927" s="69">
        <v>98.0</v>
      </c>
      <c r="H927" s="69">
        <v>29.0</v>
      </c>
      <c r="I927" s="20" t="str">
        <f t="shared" si="1"/>
        <v/>
      </c>
      <c r="K927" s="49"/>
      <c r="L927" s="49"/>
      <c r="M927" s="74"/>
      <c r="N927" s="49"/>
      <c r="P927" s="75"/>
      <c r="Q927" s="75"/>
      <c r="R927" s="75"/>
    </row>
    <row r="928">
      <c r="A928" s="70" t="s">
        <v>4447</v>
      </c>
      <c r="B928" s="68">
        <v>473.0</v>
      </c>
      <c r="C928" s="69">
        <v>1.0</v>
      </c>
      <c r="D928" s="69">
        <v>20.0</v>
      </c>
      <c r="E928" s="70" t="s">
        <v>5195</v>
      </c>
      <c r="F928" s="69">
        <v>189.0</v>
      </c>
      <c r="G928" s="69">
        <v>70.0</v>
      </c>
      <c r="H928" s="69">
        <v>26.0</v>
      </c>
      <c r="I928" s="20" t="str">
        <f t="shared" si="1"/>
        <v/>
      </c>
      <c r="K928" s="49"/>
      <c r="L928" s="49"/>
      <c r="M928" s="74"/>
      <c r="N928" s="49"/>
      <c r="P928" s="75"/>
      <c r="Q928" s="75"/>
      <c r="R928" s="75"/>
    </row>
    <row r="929">
      <c r="A929" s="70" t="s">
        <v>4447</v>
      </c>
      <c r="B929" s="68">
        <v>473.0</v>
      </c>
      <c r="C929" s="69">
        <v>1.0</v>
      </c>
      <c r="D929" s="69">
        <v>40.0</v>
      </c>
      <c r="E929" s="70" t="s">
        <v>5196</v>
      </c>
      <c r="F929" s="69">
        <v>28.0</v>
      </c>
      <c r="G929" s="69">
        <v>4.0</v>
      </c>
      <c r="H929" s="69">
        <v>2.0</v>
      </c>
      <c r="I929" s="99">
        <f t="shared" si="1"/>
        <v>477</v>
      </c>
      <c r="K929" s="49"/>
      <c r="L929" s="49"/>
      <c r="M929" s="74"/>
      <c r="N929" s="49"/>
      <c r="P929" s="75"/>
      <c r="Q929" s="75"/>
      <c r="R929" s="75"/>
    </row>
    <row r="930">
      <c r="A930" s="70" t="s">
        <v>4447</v>
      </c>
      <c r="B930" s="68">
        <v>477.0</v>
      </c>
      <c r="C930" s="69">
        <v>1.0</v>
      </c>
      <c r="D930" s="69">
        <v>1.0</v>
      </c>
      <c r="E930" s="70" t="s">
        <v>2338</v>
      </c>
      <c r="F930" s="69">
        <v>656.0</v>
      </c>
      <c r="G930" s="69">
        <v>132.0</v>
      </c>
      <c r="H930" s="69">
        <v>61.0</v>
      </c>
      <c r="I930" s="20" t="str">
        <f t="shared" si="1"/>
        <v/>
      </c>
      <c r="K930" s="49"/>
      <c r="L930" s="49"/>
      <c r="M930" s="74"/>
      <c r="N930" s="49"/>
      <c r="P930" s="75"/>
      <c r="Q930" s="75"/>
      <c r="R930" s="75"/>
    </row>
    <row r="931">
      <c r="A931" s="70" t="s">
        <v>4447</v>
      </c>
      <c r="B931" s="68">
        <v>477.0</v>
      </c>
      <c r="C931" s="69">
        <v>1.0</v>
      </c>
      <c r="D931" s="69">
        <v>10.0</v>
      </c>
      <c r="E931" s="70" t="s">
        <v>2339</v>
      </c>
      <c r="F931" s="69">
        <v>693.0</v>
      </c>
      <c r="G931" s="69">
        <v>103.0</v>
      </c>
      <c r="H931" s="69">
        <v>62.0</v>
      </c>
      <c r="I931" s="20" t="str">
        <f t="shared" si="1"/>
        <v/>
      </c>
      <c r="K931" s="49"/>
      <c r="L931" s="49"/>
      <c r="M931" s="74"/>
      <c r="N931" s="49"/>
      <c r="P931" s="75"/>
      <c r="Q931" s="75"/>
      <c r="R931" s="75"/>
    </row>
    <row r="932">
      <c r="A932" s="70" t="s">
        <v>4447</v>
      </c>
      <c r="B932" s="68">
        <v>477.0</v>
      </c>
      <c r="C932" s="69">
        <v>1.0</v>
      </c>
      <c r="D932" s="69">
        <v>20.0</v>
      </c>
      <c r="E932" s="70" t="s">
        <v>2340</v>
      </c>
      <c r="F932" s="69">
        <v>745.0</v>
      </c>
      <c r="G932" s="69">
        <v>130.0</v>
      </c>
      <c r="H932" s="69">
        <v>69.0</v>
      </c>
      <c r="I932" s="20" t="str">
        <f t="shared" si="1"/>
        <v/>
      </c>
      <c r="K932" s="49"/>
      <c r="L932" s="49"/>
      <c r="M932" s="74"/>
      <c r="N932" s="49"/>
      <c r="P932" s="75"/>
      <c r="Q932" s="75"/>
      <c r="R932" s="75"/>
    </row>
    <row r="933">
      <c r="A933" s="70" t="s">
        <v>4447</v>
      </c>
      <c r="B933" s="68">
        <v>477.0</v>
      </c>
      <c r="C933" s="69">
        <v>1.0</v>
      </c>
      <c r="D933" s="69">
        <v>30.0</v>
      </c>
      <c r="E933" s="70" t="s">
        <v>2341</v>
      </c>
      <c r="F933" s="69">
        <v>911.0</v>
      </c>
      <c r="G933" s="69">
        <v>94.0</v>
      </c>
      <c r="H933" s="69">
        <v>67.0</v>
      </c>
      <c r="I933" s="20" t="str">
        <f t="shared" si="1"/>
        <v/>
      </c>
      <c r="K933" s="49"/>
      <c r="L933" s="49"/>
      <c r="M933" s="74"/>
      <c r="N933" s="49"/>
      <c r="P933" s="75"/>
      <c r="Q933" s="75"/>
      <c r="R933" s="75"/>
    </row>
    <row r="934">
      <c r="A934" s="70" t="s">
        <v>4447</v>
      </c>
      <c r="B934" s="68">
        <v>477.0</v>
      </c>
      <c r="C934" s="69">
        <v>1.0</v>
      </c>
      <c r="D934" s="69">
        <v>80.0</v>
      </c>
      <c r="E934" s="70" t="s">
        <v>5197</v>
      </c>
      <c r="F934" s="69">
        <v>97.0</v>
      </c>
      <c r="G934" s="69">
        <v>14.0</v>
      </c>
      <c r="H934" s="69">
        <v>5.0</v>
      </c>
      <c r="I934" s="20" t="str">
        <f t="shared" si="1"/>
        <v/>
      </c>
      <c r="K934" s="49"/>
      <c r="L934" s="49"/>
      <c r="M934" s="74"/>
      <c r="N934" s="49"/>
      <c r="P934" s="75"/>
      <c r="Q934" s="75"/>
      <c r="R934" s="75"/>
    </row>
    <row r="935">
      <c r="A935" s="70" t="s">
        <v>4447</v>
      </c>
      <c r="B935" s="68">
        <v>477.0</v>
      </c>
      <c r="C935" s="69">
        <v>1.0</v>
      </c>
      <c r="D935" s="69">
        <v>100.0</v>
      </c>
      <c r="E935" s="70" t="s">
        <v>2343</v>
      </c>
      <c r="F935" s="69">
        <v>33.0</v>
      </c>
      <c r="G935" s="69">
        <v>17.0</v>
      </c>
      <c r="H935" s="69">
        <v>2.0</v>
      </c>
      <c r="I935" s="20" t="str">
        <f t="shared" si="1"/>
        <v/>
      </c>
      <c r="K935" s="49"/>
      <c r="L935" s="49"/>
      <c r="M935" s="74"/>
      <c r="N935" s="49"/>
      <c r="P935" s="75"/>
      <c r="Q935" s="75"/>
      <c r="R935" s="75"/>
    </row>
    <row r="936">
      <c r="A936" s="70" t="s">
        <v>4447</v>
      </c>
      <c r="B936" s="68">
        <v>477.0</v>
      </c>
      <c r="C936" s="69">
        <v>1.0</v>
      </c>
      <c r="D936" s="69">
        <v>250.0</v>
      </c>
      <c r="E936" s="70" t="s">
        <v>2344</v>
      </c>
      <c r="F936" s="69">
        <v>9.0</v>
      </c>
      <c r="G936" s="69">
        <v>3.0</v>
      </c>
      <c r="H936" s="69">
        <v>0.0</v>
      </c>
      <c r="I936" s="20" t="str">
        <f t="shared" si="1"/>
        <v/>
      </c>
      <c r="K936" s="49"/>
      <c r="L936" s="49"/>
      <c r="M936" s="74"/>
      <c r="N936" s="49"/>
      <c r="P936" s="75"/>
      <c r="Q936" s="75"/>
      <c r="R936" s="75"/>
    </row>
    <row r="937">
      <c r="A937" s="70" t="s">
        <v>4447</v>
      </c>
      <c r="B937" s="68">
        <v>477.0</v>
      </c>
      <c r="C937" s="69">
        <v>1.0</v>
      </c>
      <c r="D937" s="69">
        <v>600.0</v>
      </c>
      <c r="E937" s="70" t="s">
        <v>1556</v>
      </c>
      <c r="F937" s="69">
        <v>53.0</v>
      </c>
      <c r="G937" s="69">
        <v>10.0</v>
      </c>
      <c r="H937" s="69">
        <v>1.0</v>
      </c>
      <c r="I937" s="20" t="str">
        <f t="shared" si="1"/>
        <v/>
      </c>
      <c r="K937" s="49"/>
      <c r="L937" s="49"/>
      <c r="M937" s="74"/>
      <c r="N937" s="49"/>
      <c r="P937" s="75"/>
      <c r="Q937" s="75"/>
      <c r="R937" s="75"/>
    </row>
    <row r="938">
      <c r="A938" s="70" t="s">
        <v>4447</v>
      </c>
      <c r="B938" s="68">
        <v>477.0</v>
      </c>
      <c r="C938" s="69">
        <v>1.0</v>
      </c>
      <c r="D938" s="69">
        <v>950.0</v>
      </c>
      <c r="E938" s="70" t="s">
        <v>2345</v>
      </c>
      <c r="F938" s="69">
        <v>14.0</v>
      </c>
      <c r="G938" s="69">
        <v>6.0</v>
      </c>
      <c r="H938" s="69">
        <v>1.0</v>
      </c>
      <c r="I938" s="99">
        <f t="shared" si="1"/>
        <v>480</v>
      </c>
      <c r="K938" s="49"/>
      <c r="L938" s="49"/>
      <c r="M938" s="74"/>
      <c r="N938" s="49"/>
      <c r="P938" s="75"/>
      <c r="Q938" s="75"/>
      <c r="R938" s="75"/>
    </row>
    <row r="939">
      <c r="A939" s="70" t="s">
        <v>4447</v>
      </c>
      <c r="B939" s="68">
        <v>480.0</v>
      </c>
      <c r="C939" s="69">
        <v>1.0</v>
      </c>
      <c r="D939" s="69">
        <v>10.0</v>
      </c>
      <c r="E939" s="70" t="s">
        <v>2346</v>
      </c>
      <c r="F939" s="69">
        <v>116.0</v>
      </c>
      <c r="G939" s="69">
        <v>55.0</v>
      </c>
      <c r="H939" s="69">
        <v>9.0</v>
      </c>
      <c r="I939" s="20" t="str">
        <f t="shared" si="1"/>
        <v/>
      </c>
      <c r="K939" s="49"/>
      <c r="L939" s="49"/>
      <c r="M939" s="74"/>
      <c r="N939" s="49"/>
      <c r="P939" s="75"/>
      <c r="Q939" s="75"/>
      <c r="R939" s="75"/>
    </row>
    <row r="940">
      <c r="A940" s="70" t="s">
        <v>4447</v>
      </c>
      <c r="B940" s="68">
        <v>480.0</v>
      </c>
      <c r="C940" s="69">
        <v>1.0</v>
      </c>
      <c r="D940" s="69">
        <v>20.0</v>
      </c>
      <c r="E940" s="70" t="s">
        <v>2347</v>
      </c>
      <c r="F940" s="69">
        <v>104.0</v>
      </c>
      <c r="G940" s="69">
        <v>38.0</v>
      </c>
      <c r="H940" s="69">
        <v>13.0</v>
      </c>
      <c r="I940" s="20" t="str">
        <f t="shared" si="1"/>
        <v/>
      </c>
      <c r="K940" s="49"/>
      <c r="L940" s="49"/>
      <c r="M940" s="74"/>
      <c r="N940" s="49"/>
      <c r="P940" s="75"/>
      <c r="Q940" s="75"/>
      <c r="R940" s="75"/>
    </row>
    <row r="941">
      <c r="A941" s="70" t="s">
        <v>4447</v>
      </c>
      <c r="B941" s="68">
        <v>480.0</v>
      </c>
      <c r="C941" s="69">
        <v>1.0</v>
      </c>
      <c r="D941" s="69">
        <v>30.0</v>
      </c>
      <c r="E941" s="70" t="s">
        <v>5198</v>
      </c>
      <c r="F941" s="69">
        <v>45.0</v>
      </c>
      <c r="G941" s="69">
        <v>45.0</v>
      </c>
      <c r="H941" s="69">
        <v>0.0</v>
      </c>
      <c r="I941" s="20" t="str">
        <f t="shared" si="1"/>
        <v/>
      </c>
      <c r="K941" s="49"/>
      <c r="L941" s="49"/>
      <c r="M941" s="74"/>
      <c r="N941" s="49"/>
      <c r="P941" s="75"/>
      <c r="Q941" s="75"/>
      <c r="R941" s="75"/>
    </row>
    <row r="942">
      <c r="A942" s="70" t="s">
        <v>4447</v>
      </c>
      <c r="B942" s="68">
        <v>480.0</v>
      </c>
      <c r="C942" s="69">
        <v>1.0</v>
      </c>
      <c r="D942" s="69">
        <v>35.0</v>
      </c>
      <c r="E942" s="70" t="s">
        <v>5199</v>
      </c>
      <c r="F942" s="69">
        <v>21.0</v>
      </c>
      <c r="G942" s="69">
        <v>12.0</v>
      </c>
      <c r="H942" s="69">
        <v>0.0</v>
      </c>
      <c r="I942" s="20" t="str">
        <f t="shared" si="1"/>
        <v/>
      </c>
      <c r="K942" s="49"/>
      <c r="L942" s="49"/>
      <c r="M942" s="74"/>
      <c r="N942" s="49"/>
      <c r="P942" s="75"/>
      <c r="Q942" s="75"/>
      <c r="R942" s="75"/>
    </row>
    <row r="943">
      <c r="A943" s="70" t="s">
        <v>4447</v>
      </c>
      <c r="B943" s="68">
        <v>480.0</v>
      </c>
      <c r="C943" s="69">
        <v>1.0</v>
      </c>
      <c r="D943" s="69">
        <v>50.0</v>
      </c>
      <c r="E943" s="70" t="s">
        <v>2350</v>
      </c>
      <c r="F943" s="69">
        <v>298.0</v>
      </c>
      <c r="G943" s="69">
        <v>137.0</v>
      </c>
      <c r="H943" s="69">
        <v>19.0</v>
      </c>
      <c r="I943" s="99">
        <f t="shared" si="1"/>
        <v>482</v>
      </c>
      <c r="K943" s="49"/>
      <c r="L943" s="49"/>
      <c r="M943" s="74"/>
      <c r="N943" s="49"/>
      <c r="P943" s="75"/>
      <c r="Q943" s="75"/>
      <c r="R943" s="75"/>
    </row>
    <row r="944">
      <c r="A944" s="70" t="s">
        <v>4447</v>
      </c>
      <c r="B944" s="68">
        <v>482.0</v>
      </c>
      <c r="C944" s="69">
        <v>1.0</v>
      </c>
      <c r="D944" s="69">
        <v>110.0</v>
      </c>
      <c r="E944" s="70" t="s">
        <v>4544</v>
      </c>
      <c r="F944" s="69">
        <v>405.0</v>
      </c>
      <c r="G944" s="69">
        <v>142.0</v>
      </c>
      <c r="H944" s="69">
        <v>50.0</v>
      </c>
      <c r="I944" s="20" t="str">
        <f t="shared" si="1"/>
        <v/>
      </c>
      <c r="K944" s="49"/>
      <c r="L944" s="49"/>
      <c r="M944" s="74"/>
      <c r="N944" s="49"/>
      <c r="P944" s="75"/>
      <c r="Q944" s="75"/>
      <c r="R944" s="75"/>
    </row>
    <row r="945">
      <c r="A945" s="70" t="s">
        <v>4447</v>
      </c>
      <c r="B945" s="68">
        <v>482.0</v>
      </c>
      <c r="C945" s="69">
        <v>1.0</v>
      </c>
      <c r="D945" s="69">
        <v>120.0</v>
      </c>
      <c r="E945" s="70" t="s">
        <v>5200</v>
      </c>
      <c r="F945" s="69">
        <v>508.0</v>
      </c>
      <c r="G945" s="69">
        <v>160.0</v>
      </c>
      <c r="H945" s="69">
        <v>40.0</v>
      </c>
      <c r="I945" s="20" t="str">
        <f t="shared" si="1"/>
        <v/>
      </c>
      <c r="K945" s="49"/>
      <c r="L945" s="49"/>
      <c r="M945" s="74"/>
      <c r="N945" s="49"/>
      <c r="P945" s="75"/>
      <c r="Q945" s="75"/>
      <c r="R945" s="75"/>
    </row>
    <row r="946">
      <c r="A946" s="70" t="s">
        <v>4447</v>
      </c>
      <c r="B946" s="68">
        <v>482.0</v>
      </c>
      <c r="C946" s="69">
        <v>1.0</v>
      </c>
      <c r="D946" s="69">
        <v>130.0</v>
      </c>
      <c r="E946" s="70" t="s">
        <v>5201</v>
      </c>
      <c r="F946" s="69">
        <v>104.0</v>
      </c>
      <c r="G946" s="69">
        <v>21.0</v>
      </c>
      <c r="H946" s="69">
        <v>19.0</v>
      </c>
      <c r="I946" s="20" t="str">
        <f t="shared" si="1"/>
        <v/>
      </c>
      <c r="K946" s="49"/>
      <c r="L946" s="49"/>
      <c r="M946" s="74"/>
      <c r="N946" s="49"/>
      <c r="P946" s="75"/>
      <c r="Q946" s="75"/>
      <c r="R946" s="75"/>
    </row>
    <row r="947">
      <c r="A947" s="70" t="s">
        <v>4447</v>
      </c>
      <c r="B947" s="68">
        <v>482.0</v>
      </c>
      <c r="C947" s="69">
        <v>1.0</v>
      </c>
      <c r="D947" s="69">
        <v>200.0</v>
      </c>
      <c r="E947" s="70" t="s">
        <v>5202</v>
      </c>
      <c r="F947" s="69">
        <v>549.0</v>
      </c>
      <c r="G947" s="69">
        <v>154.0</v>
      </c>
      <c r="H947" s="69">
        <v>57.0</v>
      </c>
      <c r="I947" s="20" t="str">
        <f t="shared" si="1"/>
        <v/>
      </c>
      <c r="K947" s="49"/>
      <c r="L947" s="49"/>
      <c r="M947" s="74"/>
      <c r="N947" s="49"/>
      <c r="P947" s="75"/>
      <c r="Q947" s="75"/>
      <c r="R947" s="75"/>
    </row>
    <row r="948">
      <c r="A948" s="70" t="s">
        <v>4447</v>
      </c>
      <c r="B948" s="68">
        <v>482.0</v>
      </c>
      <c r="C948" s="69">
        <v>1.0</v>
      </c>
      <c r="D948" s="69">
        <v>300.0</v>
      </c>
      <c r="E948" s="70" t="s">
        <v>5203</v>
      </c>
      <c r="F948" s="69">
        <v>745.0</v>
      </c>
      <c r="G948" s="69">
        <v>150.0</v>
      </c>
      <c r="H948" s="69">
        <v>60.0</v>
      </c>
      <c r="I948" s="20" t="str">
        <f t="shared" si="1"/>
        <v/>
      </c>
      <c r="K948" s="49"/>
      <c r="L948" s="49"/>
      <c r="M948" s="74"/>
      <c r="N948" s="49"/>
      <c r="P948" s="75"/>
      <c r="Q948" s="75"/>
      <c r="R948" s="75"/>
    </row>
    <row r="949">
      <c r="A949" s="70" t="s">
        <v>4447</v>
      </c>
      <c r="B949" s="68">
        <v>482.0</v>
      </c>
      <c r="C949" s="69">
        <v>1.0</v>
      </c>
      <c r="D949" s="69">
        <v>400.0</v>
      </c>
      <c r="E949" s="70" t="s">
        <v>5204</v>
      </c>
      <c r="F949" s="69">
        <v>62.0</v>
      </c>
      <c r="G949" s="69">
        <v>14.0</v>
      </c>
      <c r="H949" s="69">
        <v>10.0</v>
      </c>
      <c r="I949" s="99">
        <f t="shared" si="1"/>
        <v>484</v>
      </c>
      <c r="K949" s="49"/>
      <c r="L949" s="49"/>
      <c r="M949" s="74"/>
      <c r="N949" s="49"/>
      <c r="P949" s="75"/>
      <c r="Q949" s="75"/>
      <c r="R949" s="75"/>
    </row>
    <row r="950">
      <c r="A950" s="70" t="s">
        <v>4447</v>
      </c>
      <c r="B950" s="68">
        <v>484.0</v>
      </c>
      <c r="C950" s="69">
        <v>1.0</v>
      </c>
      <c r="D950" s="69">
        <v>20.0</v>
      </c>
      <c r="E950" s="70" t="s">
        <v>5205</v>
      </c>
      <c r="F950" s="69">
        <v>612.0</v>
      </c>
      <c r="G950" s="69">
        <v>120.0</v>
      </c>
      <c r="H950" s="69">
        <v>48.0</v>
      </c>
      <c r="I950" s="20" t="str">
        <f t="shared" si="1"/>
        <v/>
      </c>
      <c r="K950" s="49"/>
      <c r="L950" s="49"/>
      <c r="M950" s="74"/>
      <c r="N950" s="49"/>
      <c r="P950" s="75"/>
      <c r="Q950" s="75"/>
      <c r="R950" s="75"/>
    </row>
    <row r="951">
      <c r="A951" s="70" t="s">
        <v>4447</v>
      </c>
      <c r="B951" s="68">
        <v>484.0</v>
      </c>
      <c r="C951" s="69">
        <v>1.0</v>
      </c>
      <c r="D951" s="69">
        <v>30.0</v>
      </c>
      <c r="E951" s="70" t="s">
        <v>5206</v>
      </c>
      <c r="F951" s="69">
        <v>604.0</v>
      </c>
      <c r="G951" s="69">
        <v>94.0</v>
      </c>
      <c r="H951" s="69">
        <v>38.0</v>
      </c>
      <c r="I951" s="99">
        <f t="shared" si="1"/>
        <v>485</v>
      </c>
      <c r="K951" s="49"/>
      <c r="L951" s="49"/>
      <c r="M951" s="74"/>
      <c r="N951" s="49"/>
      <c r="P951" s="75"/>
      <c r="Q951" s="75"/>
      <c r="R951" s="75"/>
    </row>
    <row r="952">
      <c r="A952" s="70" t="s">
        <v>4447</v>
      </c>
      <c r="B952" s="68">
        <v>485.0</v>
      </c>
      <c r="C952" s="69">
        <v>1.0</v>
      </c>
      <c r="D952" s="69">
        <v>10.0</v>
      </c>
      <c r="E952" s="70" t="s">
        <v>5207</v>
      </c>
      <c r="F952" s="69">
        <v>394.0</v>
      </c>
      <c r="G952" s="69">
        <v>59.0</v>
      </c>
      <c r="H952" s="69">
        <v>34.0</v>
      </c>
      <c r="I952" s="20" t="str">
        <f t="shared" si="1"/>
        <v/>
      </c>
      <c r="K952" s="49"/>
      <c r="L952" s="49"/>
      <c r="M952" s="74"/>
      <c r="N952" s="49"/>
      <c r="P952" s="75"/>
      <c r="Q952" s="75"/>
      <c r="R952" s="75"/>
    </row>
    <row r="953">
      <c r="A953" s="70" t="s">
        <v>4447</v>
      </c>
      <c r="B953" s="68">
        <v>485.0</v>
      </c>
      <c r="C953" s="69">
        <v>1.0</v>
      </c>
      <c r="D953" s="69">
        <v>20.0</v>
      </c>
      <c r="E953" s="70" t="s">
        <v>5208</v>
      </c>
      <c r="F953" s="69">
        <v>300.0</v>
      </c>
      <c r="G953" s="69">
        <v>32.0</v>
      </c>
      <c r="H953" s="69">
        <v>24.0</v>
      </c>
      <c r="I953" s="20" t="str">
        <f t="shared" si="1"/>
        <v/>
      </c>
      <c r="K953" s="49"/>
      <c r="L953" s="49"/>
      <c r="M953" s="74"/>
      <c r="N953" s="49"/>
      <c r="P953" s="75"/>
      <c r="Q953" s="75"/>
      <c r="R953" s="75"/>
    </row>
    <row r="954">
      <c r="A954" s="70" t="s">
        <v>4447</v>
      </c>
      <c r="B954" s="68">
        <v>485.0</v>
      </c>
      <c r="C954" s="69">
        <v>1.0</v>
      </c>
      <c r="D954" s="69">
        <v>50.0</v>
      </c>
      <c r="E954" s="70" t="s">
        <v>5209</v>
      </c>
      <c r="F954" s="69">
        <v>231.0</v>
      </c>
      <c r="G954" s="69">
        <v>36.0</v>
      </c>
      <c r="H954" s="69">
        <v>16.0</v>
      </c>
      <c r="I954" s="20" t="str">
        <f t="shared" si="1"/>
        <v/>
      </c>
      <c r="K954" s="49"/>
      <c r="L954" s="49"/>
      <c r="M954" s="74"/>
      <c r="N954" s="49"/>
      <c r="P954" s="75"/>
      <c r="Q954" s="75"/>
      <c r="R954" s="75"/>
    </row>
    <row r="955">
      <c r="A955" s="70" t="s">
        <v>4447</v>
      </c>
      <c r="B955" s="68">
        <v>485.0</v>
      </c>
      <c r="C955" s="69">
        <v>1.0</v>
      </c>
      <c r="D955" s="69">
        <v>80.0</v>
      </c>
      <c r="E955" s="70" t="s">
        <v>2361</v>
      </c>
      <c r="F955" s="69">
        <v>3.0</v>
      </c>
      <c r="G955" s="69">
        <v>0.0</v>
      </c>
      <c r="H955" s="69">
        <v>0.0</v>
      </c>
      <c r="I955" s="99">
        <f t="shared" si="1"/>
        <v>486</v>
      </c>
      <c r="K955" s="49"/>
      <c r="L955" s="49"/>
      <c r="M955" s="74"/>
      <c r="N955" s="49"/>
      <c r="P955" s="75"/>
      <c r="Q955" s="75"/>
      <c r="R955" s="75"/>
    </row>
    <row r="956">
      <c r="A956" s="70" t="s">
        <v>4447</v>
      </c>
      <c r="B956" s="68">
        <v>486.0</v>
      </c>
      <c r="C956" s="69">
        <v>1.0</v>
      </c>
      <c r="D956" s="69">
        <v>10.0</v>
      </c>
      <c r="E956" s="70" t="s">
        <v>5210</v>
      </c>
      <c r="F956" s="69">
        <v>196.0</v>
      </c>
      <c r="G956" s="69">
        <v>38.0</v>
      </c>
      <c r="H956" s="69">
        <v>32.0</v>
      </c>
      <c r="I956" s="20" t="str">
        <f t="shared" si="1"/>
        <v/>
      </c>
      <c r="K956" s="49"/>
      <c r="L956" s="49"/>
      <c r="M956" s="74"/>
      <c r="N956" s="49"/>
      <c r="P956" s="75"/>
      <c r="Q956" s="75"/>
      <c r="R956" s="75"/>
    </row>
    <row r="957">
      <c r="A957" s="70" t="s">
        <v>4447</v>
      </c>
      <c r="B957" s="68">
        <v>486.0</v>
      </c>
      <c r="C957" s="69">
        <v>1.0</v>
      </c>
      <c r="D957" s="69">
        <v>20.0</v>
      </c>
      <c r="E957" s="70" t="s">
        <v>5211</v>
      </c>
      <c r="F957" s="69">
        <v>142.0</v>
      </c>
      <c r="G957" s="69">
        <v>25.0</v>
      </c>
      <c r="H957" s="69">
        <v>16.0</v>
      </c>
      <c r="I957" s="99">
        <f t="shared" si="1"/>
        <v>487</v>
      </c>
      <c r="K957" s="49"/>
      <c r="L957" s="49"/>
      <c r="M957" s="74"/>
      <c r="N957" s="49"/>
      <c r="P957" s="75"/>
      <c r="Q957" s="75"/>
      <c r="R957" s="75"/>
    </row>
    <row r="958">
      <c r="A958" s="70" t="s">
        <v>4447</v>
      </c>
      <c r="B958" s="68">
        <v>487.0</v>
      </c>
      <c r="C958" s="69">
        <v>1.0</v>
      </c>
      <c r="D958" s="69">
        <v>10.0</v>
      </c>
      <c r="E958" s="70" t="s">
        <v>5212</v>
      </c>
      <c r="F958" s="69">
        <v>194.0</v>
      </c>
      <c r="G958" s="69">
        <v>25.0</v>
      </c>
      <c r="H958" s="69">
        <v>2.0</v>
      </c>
      <c r="I958" s="20" t="str">
        <f t="shared" si="1"/>
        <v/>
      </c>
      <c r="K958" s="49"/>
      <c r="L958" s="49"/>
      <c r="M958" s="74"/>
      <c r="N958" s="49"/>
      <c r="P958" s="75"/>
      <c r="Q958" s="75"/>
      <c r="R958" s="75"/>
    </row>
    <row r="959">
      <c r="A959" s="70" t="s">
        <v>4447</v>
      </c>
      <c r="B959" s="68">
        <v>487.0</v>
      </c>
      <c r="C959" s="69">
        <v>1.0</v>
      </c>
      <c r="D959" s="69">
        <v>20.0</v>
      </c>
      <c r="E959" s="70" t="s">
        <v>5213</v>
      </c>
      <c r="F959" s="69">
        <v>173.0</v>
      </c>
      <c r="G959" s="69">
        <v>10.0</v>
      </c>
      <c r="H959" s="69">
        <v>0.0</v>
      </c>
      <c r="I959" s="99">
        <f t="shared" si="1"/>
        <v>492</v>
      </c>
      <c r="K959" s="49"/>
      <c r="L959" s="49"/>
      <c r="M959" s="74"/>
      <c r="N959" s="49"/>
      <c r="P959" s="75"/>
      <c r="Q959" s="75"/>
      <c r="R959" s="75"/>
    </row>
    <row r="960">
      <c r="A960" s="70" t="s">
        <v>4447</v>
      </c>
      <c r="B960" s="68">
        <v>492.0</v>
      </c>
      <c r="C960" s="69">
        <v>1.0</v>
      </c>
      <c r="D960" s="69">
        <v>10.0</v>
      </c>
      <c r="E960" s="70" t="s">
        <v>5214</v>
      </c>
      <c r="F960" s="69">
        <v>435.0</v>
      </c>
      <c r="G960" s="69">
        <v>170.0</v>
      </c>
      <c r="H960" s="69">
        <v>29.0</v>
      </c>
      <c r="I960" s="20" t="str">
        <f t="shared" si="1"/>
        <v/>
      </c>
      <c r="K960" s="49"/>
      <c r="L960" s="49"/>
      <c r="M960" s="74"/>
      <c r="N960" s="49"/>
      <c r="P960" s="75"/>
      <c r="Q960" s="75"/>
      <c r="R960" s="75"/>
    </row>
    <row r="961">
      <c r="A961" s="70" t="s">
        <v>4447</v>
      </c>
      <c r="B961" s="68">
        <v>492.0</v>
      </c>
      <c r="C961" s="69">
        <v>1.0</v>
      </c>
      <c r="D961" s="69">
        <v>40.0</v>
      </c>
      <c r="E961" s="70" t="s">
        <v>5215</v>
      </c>
      <c r="F961" s="69">
        <v>285.0</v>
      </c>
      <c r="G961" s="69">
        <v>133.0</v>
      </c>
      <c r="H961" s="69">
        <v>23.0</v>
      </c>
      <c r="I961" s="20" t="str">
        <f t="shared" si="1"/>
        <v/>
      </c>
      <c r="K961" s="49"/>
      <c r="L961" s="49"/>
      <c r="M961" s="74"/>
      <c r="N961" s="49"/>
      <c r="P961" s="75"/>
      <c r="Q961" s="75"/>
      <c r="R961" s="75"/>
    </row>
    <row r="962">
      <c r="A962" s="70" t="s">
        <v>4447</v>
      </c>
      <c r="B962" s="68">
        <v>492.0</v>
      </c>
      <c r="C962" s="69">
        <v>1.0</v>
      </c>
      <c r="D962" s="69">
        <v>70.0</v>
      </c>
      <c r="E962" s="70" t="s">
        <v>5216</v>
      </c>
      <c r="F962" s="69">
        <v>516.0</v>
      </c>
      <c r="G962" s="69">
        <v>212.0</v>
      </c>
      <c r="H962" s="69">
        <v>48.0</v>
      </c>
      <c r="I962" s="20" t="str">
        <f t="shared" si="1"/>
        <v/>
      </c>
      <c r="K962" s="49"/>
      <c r="L962" s="49"/>
      <c r="M962" s="74"/>
      <c r="N962" s="49"/>
      <c r="P962" s="75"/>
      <c r="Q962" s="75"/>
      <c r="R962" s="75"/>
    </row>
    <row r="963">
      <c r="A963" s="70" t="s">
        <v>4447</v>
      </c>
      <c r="B963" s="68">
        <v>492.0</v>
      </c>
      <c r="C963" s="69">
        <v>1.0</v>
      </c>
      <c r="D963" s="69">
        <v>80.0</v>
      </c>
      <c r="E963" s="70" t="s">
        <v>5217</v>
      </c>
      <c r="F963" s="69">
        <v>245.0</v>
      </c>
      <c r="G963" s="69">
        <v>167.0</v>
      </c>
      <c r="H963" s="69">
        <v>22.0</v>
      </c>
      <c r="I963" s="20" t="str">
        <f t="shared" si="1"/>
        <v/>
      </c>
      <c r="K963" s="49"/>
      <c r="L963" s="49"/>
      <c r="M963" s="74"/>
      <c r="N963" s="49"/>
      <c r="P963" s="75"/>
      <c r="Q963" s="75"/>
      <c r="R963" s="75"/>
    </row>
    <row r="964">
      <c r="A964" s="70" t="s">
        <v>4447</v>
      </c>
      <c r="B964" s="68">
        <v>492.0</v>
      </c>
      <c r="C964" s="69">
        <v>1.0</v>
      </c>
      <c r="D964" s="69">
        <v>105.0</v>
      </c>
      <c r="E964" s="70" t="s">
        <v>5218</v>
      </c>
      <c r="F964" s="69">
        <v>115.0</v>
      </c>
      <c r="G964" s="69">
        <v>56.0</v>
      </c>
      <c r="H964" s="69">
        <v>19.0</v>
      </c>
      <c r="I964" s="20" t="str">
        <f t="shared" si="1"/>
        <v/>
      </c>
      <c r="K964" s="49"/>
      <c r="L964" s="49"/>
      <c r="M964" s="74"/>
      <c r="N964" s="49"/>
      <c r="P964" s="75"/>
      <c r="Q964" s="75"/>
      <c r="R964" s="75"/>
    </row>
    <row r="965">
      <c r="A965" s="70" t="s">
        <v>4447</v>
      </c>
      <c r="B965" s="68">
        <v>492.0</v>
      </c>
      <c r="C965" s="69">
        <v>1.0</v>
      </c>
      <c r="D965" s="69">
        <v>110.0</v>
      </c>
      <c r="E965" s="70" t="s">
        <v>5219</v>
      </c>
      <c r="F965" s="69">
        <v>354.0</v>
      </c>
      <c r="G965" s="69">
        <v>172.0</v>
      </c>
      <c r="H965" s="69">
        <v>50.0</v>
      </c>
      <c r="I965" s="20" t="str">
        <f t="shared" si="1"/>
        <v/>
      </c>
      <c r="K965" s="49"/>
      <c r="L965" s="49"/>
      <c r="M965" s="74"/>
      <c r="N965" s="49"/>
      <c r="P965" s="75"/>
      <c r="Q965" s="75"/>
      <c r="R965" s="75"/>
    </row>
    <row r="966">
      <c r="A966" s="70" t="s">
        <v>4447</v>
      </c>
      <c r="B966" s="68">
        <v>492.0</v>
      </c>
      <c r="C966" s="69">
        <v>1.0</v>
      </c>
      <c r="D966" s="69">
        <v>120.0</v>
      </c>
      <c r="E966" s="70" t="s">
        <v>5220</v>
      </c>
      <c r="F966" s="69">
        <v>65.0</v>
      </c>
      <c r="G966" s="69">
        <v>30.0</v>
      </c>
      <c r="H966" s="69">
        <v>5.0</v>
      </c>
      <c r="I966" s="20" t="str">
        <f t="shared" si="1"/>
        <v/>
      </c>
      <c r="K966" s="49"/>
      <c r="L966" s="49"/>
      <c r="M966" s="74"/>
      <c r="N966" s="49"/>
      <c r="P966" s="75"/>
      <c r="Q966" s="75"/>
      <c r="R966" s="75"/>
    </row>
    <row r="967">
      <c r="A967" s="70" t="s">
        <v>4447</v>
      </c>
      <c r="B967" s="68">
        <v>492.0</v>
      </c>
      <c r="C967" s="69">
        <v>1.0</v>
      </c>
      <c r="D967" s="69">
        <v>150.0</v>
      </c>
      <c r="E967" s="70" t="s">
        <v>5221</v>
      </c>
      <c r="F967" s="69">
        <v>172.0</v>
      </c>
      <c r="G967" s="69">
        <v>69.0</v>
      </c>
      <c r="H967" s="69">
        <v>13.0</v>
      </c>
      <c r="I967" s="20" t="str">
        <f t="shared" si="1"/>
        <v/>
      </c>
      <c r="K967" s="49"/>
      <c r="L967" s="49"/>
      <c r="M967" s="74"/>
      <c r="N967" s="49"/>
      <c r="P967" s="75"/>
      <c r="Q967" s="75"/>
      <c r="R967" s="75"/>
    </row>
    <row r="968">
      <c r="A968" s="70" t="s">
        <v>4447</v>
      </c>
      <c r="B968" s="68">
        <v>492.0</v>
      </c>
      <c r="C968" s="69">
        <v>1.0</v>
      </c>
      <c r="D968" s="69">
        <v>200.0</v>
      </c>
      <c r="E968" s="70" t="s">
        <v>5222</v>
      </c>
      <c r="F968" s="69">
        <v>1308.0</v>
      </c>
      <c r="G968" s="69">
        <v>389.0</v>
      </c>
      <c r="H968" s="69">
        <v>127.0</v>
      </c>
      <c r="I968" s="20" t="str">
        <f t="shared" si="1"/>
        <v/>
      </c>
      <c r="K968" s="49"/>
      <c r="L968" s="49"/>
      <c r="M968" s="74"/>
      <c r="N968" s="49"/>
      <c r="P968" s="75"/>
      <c r="Q968" s="75"/>
      <c r="R968" s="75"/>
    </row>
    <row r="969">
      <c r="A969" s="70" t="s">
        <v>4447</v>
      </c>
      <c r="B969" s="68">
        <v>492.0</v>
      </c>
      <c r="C969" s="69">
        <v>1.0</v>
      </c>
      <c r="D969" s="69">
        <v>280.0</v>
      </c>
      <c r="E969" s="70" t="s">
        <v>5223</v>
      </c>
      <c r="F969" s="69">
        <v>769.0</v>
      </c>
      <c r="G969" s="69">
        <v>315.0</v>
      </c>
      <c r="H969" s="69">
        <v>67.0</v>
      </c>
      <c r="I969" s="20" t="str">
        <f t="shared" si="1"/>
        <v/>
      </c>
      <c r="K969" s="49"/>
      <c r="L969" s="49"/>
      <c r="M969" s="74"/>
      <c r="N969" s="49"/>
      <c r="P969" s="75"/>
      <c r="Q969" s="75"/>
      <c r="R969" s="75"/>
    </row>
    <row r="970">
      <c r="A970" s="70" t="s">
        <v>4447</v>
      </c>
      <c r="B970" s="68">
        <v>492.0</v>
      </c>
      <c r="C970" s="69">
        <v>1.0</v>
      </c>
      <c r="D970" s="69">
        <v>300.0</v>
      </c>
      <c r="E970" s="70" t="s">
        <v>5224</v>
      </c>
      <c r="F970" s="69">
        <v>770.0</v>
      </c>
      <c r="G970" s="69">
        <v>292.0</v>
      </c>
      <c r="H970" s="69">
        <v>68.0</v>
      </c>
      <c r="I970" s="99">
        <f t="shared" si="1"/>
        <v>495</v>
      </c>
      <c r="K970" s="49"/>
      <c r="L970" s="49"/>
      <c r="M970" s="74"/>
      <c r="N970" s="49"/>
      <c r="P970" s="75"/>
      <c r="Q970" s="75"/>
      <c r="R970" s="75"/>
    </row>
    <row r="971">
      <c r="A971" s="70" t="s">
        <v>4447</v>
      </c>
      <c r="B971" s="68">
        <v>495.0</v>
      </c>
      <c r="C971" s="69">
        <v>1.0</v>
      </c>
      <c r="D971" s="69">
        <v>10.0</v>
      </c>
      <c r="E971" s="70" t="s">
        <v>5225</v>
      </c>
      <c r="F971" s="69">
        <v>176.0</v>
      </c>
      <c r="G971" s="69">
        <v>21.0</v>
      </c>
      <c r="H971" s="69">
        <v>11.0</v>
      </c>
      <c r="I971" s="20" t="str">
        <f t="shared" si="1"/>
        <v/>
      </c>
      <c r="K971" s="49"/>
      <c r="L971" s="49"/>
      <c r="M971" s="74"/>
      <c r="N971" s="49"/>
      <c r="P971" s="75"/>
      <c r="Q971" s="75"/>
      <c r="R971" s="75"/>
    </row>
    <row r="972">
      <c r="A972" s="70" t="s">
        <v>4447</v>
      </c>
      <c r="B972" s="68">
        <v>495.0</v>
      </c>
      <c r="C972" s="69">
        <v>1.0</v>
      </c>
      <c r="D972" s="69">
        <v>20.0</v>
      </c>
      <c r="E972" s="70" t="s">
        <v>5226</v>
      </c>
      <c r="F972" s="69">
        <v>143.0</v>
      </c>
      <c r="G972" s="69">
        <v>25.0</v>
      </c>
      <c r="H972" s="69">
        <v>7.0</v>
      </c>
      <c r="I972" s="20" t="str">
        <f t="shared" si="1"/>
        <v/>
      </c>
      <c r="K972" s="49"/>
      <c r="L972" s="49"/>
      <c r="M972" s="74"/>
      <c r="N972" s="49"/>
      <c r="P972" s="75"/>
      <c r="Q972" s="75"/>
      <c r="R972" s="75"/>
    </row>
    <row r="973">
      <c r="A973" s="70" t="s">
        <v>4447</v>
      </c>
      <c r="B973" s="68">
        <v>495.0</v>
      </c>
      <c r="C973" s="69">
        <v>1.0</v>
      </c>
      <c r="D973" s="69">
        <v>30.0</v>
      </c>
      <c r="E973" s="70" t="s">
        <v>5227</v>
      </c>
      <c r="F973" s="69">
        <v>126.0</v>
      </c>
      <c r="G973" s="69">
        <v>8.0</v>
      </c>
      <c r="H973" s="69">
        <v>9.0</v>
      </c>
      <c r="I973" s="99">
        <f t="shared" si="1"/>
        <v>497</v>
      </c>
      <c r="K973" s="49"/>
      <c r="L973" s="49"/>
      <c r="M973" s="74"/>
      <c r="N973" s="49"/>
      <c r="P973" s="75"/>
      <c r="Q973" s="75"/>
      <c r="R973" s="75"/>
    </row>
    <row r="974">
      <c r="A974" s="70" t="s">
        <v>4447</v>
      </c>
      <c r="B974" s="68">
        <v>497.0</v>
      </c>
      <c r="C974" s="69">
        <v>1.0</v>
      </c>
      <c r="D974" s="69">
        <v>10.0</v>
      </c>
      <c r="E974" s="70" t="s">
        <v>5228</v>
      </c>
      <c r="F974" s="69">
        <v>137.0</v>
      </c>
      <c r="G974" s="69">
        <v>56.0</v>
      </c>
      <c r="H974" s="69">
        <v>15.0</v>
      </c>
      <c r="I974" s="20" t="str">
        <f t="shared" si="1"/>
        <v/>
      </c>
      <c r="K974" s="49"/>
      <c r="L974" s="49"/>
      <c r="M974" s="74"/>
      <c r="N974" s="49"/>
      <c r="P974" s="75"/>
      <c r="Q974" s="75"/>
      <c r="R974" s="75"/>
    </row>
    <row r="975">
      <c r="A975" s="70" t="s">
        <v>4447</v>
      </c>
      <c r="B975" s="68">
        <v>497.0</v>
      </c>
      <c r="C975" s="69">
        <v>1.0</v>
      </c>
      <c r="D975" s="69">
        <v>20.0</v>
      </c>
      <c r="E975" s="70" t="s">
        <v>5229</v>
      </c>
      <c r="F975" s="69">
        <v>159.0</v>
      </c>
      <c r="G975" s="69">
        <v>63.0</v>
      </c>
      <c r="H975" s="69">
        <v>14.0</v>
      </c>
      <c r="I975" s="99">
        <f t="shared" si="1"/>
        <v>499</v>
      </c>
      <c r="K975" s="49"/>
      <c r="L975" s="49"/>
      <c r="M975" s="74"/>
      <c r="N975" s="49"/>
      <c r="P975" s="75"/>
      <c r="Q975" s="75"/>
      <c r="R975" s="75"/>
    </row>
    <row r="976">
      <c r="A976" s="70" t="s">
        <v>4447</v>
      </c>
      <c r="B976" s="68">
        <v>499.0</v>
      </c>
      <c r="C976" s="69">
        <v>1.0</v>
      </c>
      <c r="D976" s="69">
        <v>15.0</v>
      </c>
      <c r="E976" s="70" t="s">
        <v>5230</v>
      </c>
      <c r="F976" s="69">
        <v>115.0</v>
      </c>
      <c r="G976" s="69">
        <v>18.0</v>
      </c>
      <c r="H976" s="69">
        <v>6.0</v>
      </c>
      <c r="I976" s="20" t="str">
        <f t="shared" si="1"/>
        <v/>
      </c>
      <c r="K976" s="49"/>
      <c r="L976" s="49"/>
      <c r="M976" s="74"/>
      <c r="N976" s="49"/>
      <c r="P976" s="75"/>
      <c r="Q976" s="75"/>
      <c r="R976" s="75"/>
    </row>
    <row r="977">
      <c r="A977" s="70" t="s">
        <v>4447</v>
      </c>
      <c r="B977" s="68">
        <v>499.0</v>
      </c>
      <c r="C977" s="69">
        <v>1.0</v>
      </c>
      <c r="D977" s="69">
        <v>30.0</v>
      </c>
      <c r="E977" s="70" t="s">
        <v>5231</v>
      </c>
      <c r="F977" s="69">
        <v>139.0</v>
      </c>
      <c r="G977" s="69">
        <v>25.0</v>
      </c>
      <c r="H977" s="69">
        <v>10.0</v>
      </c>
      <c r="I977" s="99">
        <f t="shared" si="1"/>
        <v>500</v>
      </c>
      <c r="K977" s="49"/>
      <c r="L977" s="49"/>
      <c r="M977" s="74"/>
      <c r="N977" s="49"/>
      <c r="P977" s="75"/>
      <c r="Q977" s="75"/>
      <c r="R977" s="75"/>
    </row>
    <row r="978">
      <c r="A978" s="70" t="s">
        <v>4447</v>
      </c>
      <c r="B978" s="68">
        <v>500.0</v>
      </c>
      <c r="C978" s="69">
        <v>1.0</v>
      </c>
      <c r="D978" s="69">
        <v>30.0</v>
      </c>
      <c r="E978" s="70" t="s">
        <v>5232</v>
      </c>
      <c r="F978" s="69">
        <v>146.0</v>
      </c>
      <c r="G978" s="69">
        <v>29.0</v>
      </c>
      <c r="H978" s="69">
        <v>12.0</v>
      </c>
      <c r="I978" s="20" t="str">
        <f t="shared" si="1"/>
        <v/>
      </c>
      <c r="K978" s="49"/>
      <c r="L978" s="49"/>
      <c r="M978" s="74"/>
      <c r="N978" s="49"/>
      <c r="P978" s="75"/>
      <c r="Q978" s="75"/>
      <c r="R978" s="75"/>
    </row>
    <row r="979">
      <c r="A979" s="70" t="s">
        <v>4447</v>
      </c>
      <c r="B979" s="68">
        <v>500.0</v>
      </c>
      <c r="C979" s="69">
        <v>1.0</v>
      </c>
      <c r="D979" s="69">
        <v>40.0</v>
      </c>
      <c r="E979" s="70" t="s">
        <v>5233</v>
      </c>
      <c r="F979" s="69">
        <v>144.0</v>
      </c>
      <c r="G979" s="69">
        <v>18.0</v>
      </c>
      <c r="H979" s="69">
        <v>11.0</v>
      </c>
      <c r="I979" s="20" t="str">
        <f t="shared" si="1"/>
        <v/>
      </c>
      <c r="K979" s="49"/>
      <c r="L979" s="49"/>
      <c r="M979" s="74"/>
      <c r="N979" s="49"/>
      <c r="P979" s="75"/>
      <c r="Q979" s="75"/>
      <c r="R979" s="75"/>
    </row>
    <row r="980">
      <c r="A980" s="70" t="s">
        <v>4447</v>
      </c>
      <c r="B980" s="68">
        <v>500.0</v>
      </c>
      <c r="C980" s="69">
        <v>1.0</v>
      </c>
      <c r="D980" s="69">
        <v>50.0</v>
      </c>
      <c r="E980" s="70" t="s">
        <v>5234</v>
      </c>
      <c r="F980" s="69">
        <v>98.0</v>
      </c>
      <c r="G980" s="69">
        <v>17.0</v>
      </c>
      <c r="H980" s="69">
        <v>8.0</v>
      </c>
      <c r="I980" s="99">
        <f t="shared" si="1"/>
        <v>505</v>
      </c>
      <c r="K980" s="49"/>
      <c r="L980" s="49"/>
      <c r="M980" s="74"/>
      <c r="N980" s="49"/>
      <c r="P980" s="75"/>
      <c r="Q980" s="75"/>
      <c r="R980" s="75"/>
    </row>
    <row r="981">
      <c r="A981" s="70" t="s">
        <v>4447</v>
      </c>
      <c r="B981" s="68">
        <v>505.0</v>
      </c>
      <c r="C981" s="69">
        <v>1.0</v>
      </c>
      <c r="D981" s="69">
        <v>10.0</v>
      </c>
      <c r="E981" s="70" t="s">
        <v>5235</v>
      </c>
      <c r="F981" s="69">
        <v>207.0</v>
      </c>
      <c r="G981" s="69">
        <v>65.0</v>
      </c>
      <c r="H981" s="69">
        <v>16.0</v>
      </c>
      <c r="I981" s="20" t="str">
        <f t="shared" si="1"/>
        <v/>
      </c>
      <c r="K981" s="49"/>
      <c r="L981" s="49"/>
      <c r="M981" s="74"/>
      <c r="N981" s="49"/>
      <c r="P981" s="75"/>
      <c r="Q981" s="75"/>
      <c r="R981" s="75"/>
    </row>
    <row r="982">
      <c r="A982" s="70" t="s">
        <v>4447</v>
      </c>
      <c r="B982" s="68">
        <v>505.0</v>
      </c>
      <c r="C982" s="69">
        <v>1.0</v>
      </c>
      <c r="D982" s="69">
        <v>20.0</v>
      </c>
      <c r="E982" s="70" t="s">
        <v>5236</v>
      </c>
      <c r="F982" s="69">
        <v>155.0</v>
      </c>
      <c r="G982" s="69">
        <v>41.0</v>
      </c>
      <c r="H982" s="69">
        <v>4.0</v>
      </c>
      <c r="I982" s="99">
        <f t="shared" si="1"/>
        <v>507</v>
      </c>
      <c r="K982" s="49"/>
      <c r="L982" s="49"/>
      <c r="M982" s="74"/>
      <c r="N982" s="49"/>
      <c r="P982" s="75"/>
      <c r="Q982" s="75"/>
      <c r="R982" s="75"/>
    </row>
    <row r="983">
      <c r="A983" s="70" t="s">
        <v>4447</v>
      </c>
      <c r="B983" s="68">
        <v>507.0</v>
      </c>
      <c r="C983" s="69">
        <v>1.0</v>
      </c>
      <c r="D983" s="69">
        <v>10.0</v>
      </c>
      <c r="E983" s="70" t="s">
        <v>5237</v>
      </c>
      <c r="F983" s="69">
        <v>125.0</v>
      </c>
      <c r="G983" s="69">
        <v>19.0</v>
      </c>
      <c r="H983" s="69">
        <v>2.0</v>
      </c>
      <c r="I983" s="20" t="str">
        <f t="shared" si="1"/>
        <v/>
      </c>
      <c r="K983" s="49"/>
      <c r="L983" s="49"/>
      <c r="M983" s="74"/>
      <c r="N983" s="49"/>
      <c r="P983" s="75"/>
      <c r="Q983" s="75"/>
      <c r="R983" s="75"/>
    </row>
    <row r="984">
      <c r="A984" s="70" t="s">
        <v>4447</v>
      </c>
      <c r="B984" s="68">
        <v>507.0</v>
      </c>
      <c r="C984" s="69">
        <v>1.0</v>
      </c>
      <c r="D984" s="69">
        <v>15.0</v>
      </c>
      <c r="E984" s="70" t="s">
        <v>2390</v>
      </c>
      <c r="F984" s="69">
        <v>119.0</v>
      </c>
      <c r="G984" s="69">
        <v>6.0</v>
      </c>
      <c r="H984" s="69">
        <v>0.0</v>
      </c>
      <c r="I984" s="20" t="str">
        <f t="shared" si="1"/>
        <v/>
      </c>
      <c r="K984" s="49"/>
      <c r="L984" s="49"/>
      <c r="M984" s="74"/>
      <c r="N984" s="49"/>
      <c r="P984" s="75"/>
      <c r="Q984" s="75"/>
      <c r="R984" s="75"/>
    </row>
    <row r="985">
      <c r="A985" s="70" t="s">
        <v>4447</v>
      </c>
      <c r="B985" s="68">
        <v>507.0</v>
      </c>
      <c r="C985" s="69">
        <v>1.0</v>
      </c>
      <c r="D985" s="69">
        <v>20.0</v>
      </c>
      <c r="E985" s="70" t="s">
        <v>5238</v>
      </c>
      <c r="F985" s="69">
        <v>127.0</v>
      </c>
      <c r="G985" s="69">
        <v>11.0</v>
      </c>
      <c r="H985" s="69">
        <v>2.0</v>
      </c>
      <c r="I985" s="20" t="str">
        <f t="shared" si="1"/>
        <v/>
      </c>
      <c r="K985" s="49"/>
      <c r="L985" s="49"/>
      <c r="M985" s="74"/>
      <c r="N985" s="49"/>
      <c r="P985" s="75"/>
      <c r="Q985" s="75"/>
      <c r="R985" s="75"/>
    </row>
    <row r="986">
      <c r="A986" s="70" t="s">
        <v>4447</v>
      </c>
      <c r="B986" s="68">
        <v>507.0</v>
      </c>
      <c r="C986" s="69">
        <v>1.0</v>
      </c>
      <c r="D986" s="69">
        <v>50.0</v>
      </c>
      <c r="E986" s="70" t="s">
        <v>2392</v>
      </c>
      <c r="F986" s="69">
        <v>2.0</v>
      </c>
      <c r="G986" s="69">
        <v>0.0</v>
      </c>
      <c r="H986" s="69">
        <v>0.0</v>
      </c>
      <c r="I986" s="99">
        <f t="shared" si="1"/>
        <v>508</v>
      </c>
      <c r="K986" s="49"/>
      <c r="L986" s="49"/>
      <c r="M986" s="74"/>
      <c r="N986" s="49"/>
      <c r="P986" s="75"/>
      <c r="Q986" s="75"/>
      <c r="R986" s="75"/>
    </row>
    <row r="987">
      <c r="A987" s="70" t="s">
        <v>4447</v>
      </c>
      <c r="B987" s="68">
        <v>508.0</v>
      </c>
      <c r="C987" s="69">
        <v>1.0</v>
      </c>
      <c r="D987" s="69">
        <v>20.0</v>
      </c>
      <c r="E987" s="70" t="s">
        <v>5239</v>
      </c>
      <c r="F987" s="69">
        <v>26.0</v>
      </c>
      <c r="G987" s="69">
        <v>13.0</v>
      </c>
      <c r="H987" s="69">
        <v>5.0</v>
      </c>
      <c r="I987" s="20" t="str">
        <f t="shared" si="1"/>
        <v/>
      </c>
      <c r="K987" s="49"/>
      <c r="L987" s="49"/>
      <c r="M987" s="74"/>
      <c r="N987" s="49"/>
      <c r="P987" s="75"/>
      <c r="Q987" s="75"/>
      <c r="R987" s="75"/>
    </row>
    <row r="988">
      <c r="A988" s="70" t="s">
        <v>4447</v>
      </c>
      <c r="B988" s="68">
        <v>508.0</v>
      </c>
      <c r="C988" s="69">
        <v>1.0</v>
      </c>
      <c r="D988" s="69">
        <v>30.0</v>
      </c>
      <c r="E988" s="70" t="s">
        <v>2394</v>
      </c>
      <c r="F988" s="69">
        <v>460.0</v>
      </c>
      <c r="G988" s="69">
        <v>137.0</v>
      </c>
      <c r="H988" s="69">
        <v>29.0</v>
      </c>
      <c r="I988" s="20" t="str">
        <f t="shared" si="1"/>
        <v/>
      </c>
      <c r="K988" s="49"/>
      <c r="L988" s="49"/>
      <c r="M988" s="74"/>
      <c r="N988" s="49"/>
      <c r="P988" s="75"/>
      <c r="Q988" s="75"/>
      <c r="R988" s="75"/>
    </row>
    <row r="989">
      <c r="A989" s="70" t="s">
        <v>4447</v>
      </c>
      <c r="B989" s="68">
        <v>508.0</v>
      </c>
      <c r="C989" s="69">
        <v>1.0</v>
      </c>
      <c r="D989" s="69">
        <v>40.0</v>
      </c>
      <c r="E989" s="70" t="s">
        <v>2395</v>
      </c>
      <c r="F989" s="69">
        <v>694.0</v>
      </c>
      <c r="G989" s="69">
        <v>144.0</v>
      </c>
      <c r="H989" s="69">
        <v>38.0</v>
      </c>
      <c r="I989" s="20" t="str">
        <f t="shared" si="1"/>
        <v/>
      </c>
      <c r="K989" s="49"/>
      <c r="L989" s="49"/>
      <c r="M989" s="74"/>
      <c r="N989" s="49"/>
      <c r="P989" s="75"/>
      <c r="Q989" s="75"/>
      <c r="R989" s="75"/>
    </row>
    <row r="990">
      <c r="A990" s="70" t="s">
        <v>4447</v>
      </c>
      <c r="B990" s="68">
        <v>508.0</v>
      </c>
      <c r="C990" s="69">
        <v>1.0</v>
      </c>
      <c r="D990" s="69">
        <v>50.0</v>
      </c>
      <c r="E990" s="70" t="s">
        <v>5240</v>
      </c>
      <c r="F990" s="69">
        <v>264.0</v>
      </c>
      <c r="G990" s="69">
        <v>82.0</v>
      </c>
      <c r="H990" s="69">
        <v>10.0</v>
      </c>
      <c r="I990" s="20" t="str">
        <f t="shared" si="1"/>
        <v/>
      </c>
      <c r="K990" s="49"/>
      <c r="L990" s="49"/>
      <c r="M990" s="74"/>
      <c r="N990" s="49"/>
      <c r="P990" s="75"/>
      <c r="Q990" s="75"/>
      <c r="R990" s="75"/>
    </row>
    <row r="991">
      <c r="A991" s="70" t="s">
        <v>4447</v>
      </c>
      <c r="B991" s="68">
        <v>508.0</v>
      </c>
      <c r="C991" s="69">
        <v>1.0</v>
      </c>
      <c r="D991" s="69">
        <v>55.0</v>
      </c>
      <c r="E991" s="70" t="s">
        <v>5241</v>
      </c>
      <c r="F991" s="69">
        <v>67.0</v>
      </c>
      <c r="G991" s="69">
        <v>24.0</v>
      </c>
      <c r="H991" s="69">
        <v>4.0</v>
      </c>
      <c r="I991" s="20" t="str">
        <f t="shared" si="1"/>
        <v/>
      </c>
      <c r="K991" s="49"/>
      <c r="L991" s="49"/>
      <c r="M991" s="74"/>
      <c r="N991" s="49"/>
      <c r="P991" s="75"/>
      <c r="Q991" s="75"/>
      <c r="R991" s="75"/>
    </row>
    <row r="992">
      <c r="A992" s="70" t="s">
        <v>4447</v>
      </c>
      <c r="B992" s="68">
        <v>508.0</v>
      </c>
      <c r="C992" s="69">
        <v>1.0</v>
      </c>
      <c r="D992" s="69">
        <v>60.0</v>
      </c>
      <c r="E992" s="70" t="s">
        <v>5242</v>
      </c>
      <c r="F992" s="69">
        <v>25.0</v>
      </c>
      <c r="G992" s="69">
        <v>25.0</v>
      </c>
      <c r="H992" s="69">
        <v>0.0</v>
      </c>
      <c r="I992" s="20" t="str">
        <f t="shared" si="1"/>
        <v/>
      </c>
      <c r="K992" s="49"/>
      <c r="L992" s="49"/>
      <c r="M992" s="74"/>
      <c r="N992" s="49"/>
      <c r="P992" s="75"/>
      <c r="Q992" s="75"/>
      <c r="R992" s="75"/>
    </row>
    <row r="993">
      <c r="A993" s="70" t="s">
        <v>4447</v>
      </c>
      <c r="B993" s="68">
        <v>508.0</v>
      </c>
      <c r="C993" s="69">
        <v>1.0</v>
      </c>
      <c r="D993" s="69">
        <v>80.0</v>
      </c>
      <c r="E993" s="70" t="s">
        <v>2399</v>
      </c>
      <c r="F993" s="69">
        <v>662.0</v>
      </c>
      <c r="G993" s="69">
        <v>170.0</v>
      </c>
      <c r="H993" s="69">
        <v>37.0</v>
      </c>
      <c r="I993" s="99">
        <f t="shared" si="1"/>
        <v>511</v>
      </c>
      <c r="K993" s="49"/>
      <c r="L993" s="49"/>
      <c r="M993" s="74"/>
      <c r="N993" s="49"/>
      <c r="P993" s="75"/>
      <c r="Q993" s="75"/>
      <c r="R993" s="75"/>
    </row>
    <row r="994">
      <c r="A994" s="70" t="s">
        <v>4447</v>
      </c>
      <c r="B994" s="68">
        <v>511.0</v>
      </c>
      <c r="C994" s="69">
        <v>1.0</v>
      </c>
      <c r="D994" s="69">
        <v>10.0</v>
      </c>
      <c r="E994" s="70" t="s">
        <v>5243</v>
      </c>
      <c r="F994" s="69">
        <v>274.0</v>
      </c>
      <c r="G994" s="69">
        <v>64.0</v>
      </c>
      <c r="H994" s="69">
        <v>28.0</v>
      </c>
      <c r="I994" s="20" t="str">
        <f t="shared" si="1"/>
        <v/>
      </c>
      <c r="K994" s="49"/>
      <c r="L994" s="49"/>
      <c r="M994" s="74"/>
      <c r="N994" s="49"/>
      <c r="P994" s="75"/>
      <c r="Q994" s="75"/>
      <c r="R994" s="75"/>
    </row>
    <row r="995">
      <c r="A995" s="70" t="s">
        <v>4447</v>
      </c>
      <c r="B995" s="68">
        <v>511.0</v>
      </c>
      <c r="C995" s="69">
        <v>1.0</v>
      </c>
      <c r="D995" s="69">
        <v>15.0</v>
      </c>
      <c r="E995" s="70" t="s">
        <v>5244</v>
      </c>
      <c r="F995" s="69">
        <v>111.0</v>
      </c>
      <c r="G995" s="69">
        <v>26.0</v>
      </c>
      <c r="H995" s="69">
        <v>12.0</v>
      </c>
      <c r="I995" s="20" t="str">
        <f t="shared" si="1"/>
        <v/>
      </c>
      <c r="K995" s="49"/>
      <c r="L995" s="49"/>
      <c r="M995" s="74"/>
      <c r="N995" s="49"/>
      <c r="P995" s="75"/>
      <c r="Q995" s="75"/>
      <c r="R995" s="75"/>
    </row>
    <row r="996">
      <c r="A996" s="70" t="s">
        <v>4447</v>
      </c>
      <c r="B996" s="68">
        <v>511.0</v>
      </c>
      <c r="C996" s="69">
        <v>1.0</v>
      </c>
      <c r="D996" s="69">
        <v>20.0</v>
      </c>
      <c r="E996" s="70" t="s">
        <v>5245</v>
      </c>
      <c r="F996" s="69">
        <v>187.0</v>
      </c>
      <c r="G996" s="69">
        <v>27.0</v>
      </c>
      <c r="H996" s="69">
        <v>32.0</v>
      </c>
      <c r="I996" s="99">
        <f t="shared" si="1"/>
        <v>514</v>
      </c>
      <c r="K996" s="49"/>
      <c r="L996" s="49"/>
      <c r="M996" s="74"/>
      <c r="N996" s="49"/>
      <c r="P996" s="75"/>
      <c r="Q996" s="75"/>
      <c r="R996" s="75"/>
    </row>
    <row r="997">
      <c r="A997" s="70" t="s">
        <v>4447</v>
      </c>
      <c r="B997" s="68">
        <v>514.0</v>
      </c>
      <c r="C997" s="69">
        <v>1.0</v>
      </c>
      <c r="D997" s="69">
        <v>10.0</v>
      </c>
      <c r="E997" s="70" t="s">
        <v>5246</v>
      </c>
      <c r="F997" s="69">
        <v>75.0</v>
      </c>
      <c r="G997" s="69">
        <v>21.0</v>
      </c>
      <c r="H997" s="69">
        <v>10.0</v>
      </c>
      <c r="I997" s="20" t="str">
        <f t="shared" si="1"/>
        <v/>
      </c>
      <c r="K997" s="49"/>
      <c r="L997" s="49"/>
      <c r="M997" s="74"/>
      <c r="N997" s="49"/>
      <c r="P997" s="75"/>
      <c r="Q997" s="75"/>
      <c r="R997" s="75"/>
    </row>
    <row r="998">
      <c r="A998" s="70" t="s">
        <v>4447</v>
      </c>
      <c r="B998" s="68">
        <v>514.0</v>
      </c>
      <c r="C998" s="69">
        <v>1.0</v>
      </c>
      <c r="D998" s="69">
        <v>20.0</v>
      </c>
      <c r="E998" s="70" t="s">
        <v>5247</v>
      </c>
      <c r="F998" s="69">
        <v>65.0</v>
      </c>
      <c r="G998" s="69">
        <v>21.0</v>
      </c>
      <c r="H998" s="69">
        <v>15.0</v>
      </c>
      <c r="I998" s="99">
        <f t="shared" si="1"/>
        <v>518</v>
      </c>
      <c r="K998" s="49"/>
      <c r="L998" s="49"/>
      <c r="M998" s="74"/>
      <c r="N998" s="49"/>
      <c r="P998" s="75"/>
      <c r="Q998" s="75"/>
      <c r="R998" s="75"/>
    </row>
    <row r="999">
      <c r="A999" s="70" t="s">
        <v>4447</v>
      </c>
      <c r="B999" s="68">
        <v>518.0</v>
      </c>
      <c r="C999" s="69">
        <v>1.0</v>
      </c>
      <c r="D999" s="69">
        <v>1.0</v>
      </c>
      <c r="E999" s="70" t="s">
        <v>5248</v>
      </c>
      <c r="F999" s="69">
        <v>1173.0</v>
      </c>
      <c r="G999" s="69">
        <v>631.0</v>
      </c>
      <c r="H999" s="69">
        <v>203.0</v>
      </c>
      <c r="I999" s="20" t="str">
        <f t="shared" si="1"/>
        <v/>
      </c>
      <c r="K999" s="49"/>
      <c r="L999" s="49"/>
      <c r="M999" s="74"/>
      <c r="N999" s="49"/>
      <c r="P999" s="75"/>
      <c r="Q999" s="75"/>
      <c r="R999" s="75"/>
    </row>
    <row r="1000">
      <c r="A1000" s="70" t="s">
        <v>4447</v>
      </c>
      <c r="B1000" s="68">
        <v>518.0</v>
      </c>
      <c r="C1000" s="69">
        <v>1.0</v>
      </c>
      <c r="D1000" s="69">
        <v>4.0</v>
      </c>
      <c r="E1000" s="70" t="s">
        <v>5249</v>
      </c>
      <c r="F1000" s="69">
        <v>946.0</v>
      </c>
      <c r="G1000" s="69">
        <v>483.0</v>
      </c>
      <c r="H1000" s="69">
        <v>167.0</v>
      </c>
      <c r="I1000" s="20" t="str">
        <f t="shared" si="1"/>
        <v/>
      </c>
      <c r="K1000" s="49"/>
      <c r="L1000" s="49"/>
      <c r="M1000" s="74"/>
      <c r="N1000" s="49"/>
      <c r="P1000" s="75"/>
      <c r="Q1000" s="75"/>
      <c r="R1000" s="75"/>
    </row>
    <row r="1001">
      <c r="A1001" s="70" t="s">
        <v>4447</v>
      </c>
      <c r="B1001" s="68">
        <v>518.0</v>
      </c>
      <c r="C1001" s="69">
        <v>1.0</v>
      </c>
      <c r="D1001" s="69">
        <v>6.0</v>
      </c>
      <c r="E1001" s="70" t="s">
        <v>2407</v>
      </c>
      <c r="F1001" s="69">
        <v>77.0</v>
      </c>
      <c r="G1001" s="69">
        <v>38.0</v>
      </c>
      <c r="H1001" s="69">
        <v>10.0</v>
      </c>
      <c r="I1001" s="20" t="str">
        <f t="shared" si="1"/>
        <v/>
      </c>
      <c r="K1001" s="49"/>
      <c r="L1001" s="49"/>
      <c r="M1001" s="74"/>
      <c r="N1001" s="49"/>
      <c r="P1001" s="75"/>
      <c r="Q1001" s="75"/>
      <c r="R1001" s="75"/>
    </row>
    <row r="1002">
      <c r="A1002" s="70" t="s">
        <v>4447</v>
      </c>
      <c r="B1002" s="68">
        <v>518.0</v>
      </c>
      <c r="C1002" s="69">
        <v>1.0</v>
      </c>
      <c r="D1002" s="69">
        <v>7.0</v>
      </c>
      <c r="E1002" s="70" t="s">
        <v>4588</v>
      </c>
      <c r="F1002" s="69">
        <v>32.0</v>
      </c>
      <c r="G1002" s="69">
        <v>10.0</v>
      </c>
      <c r="H1002" s="69">
        <v>4.0</v>
      </c>
      <c r="I1002" s="20" t="str">
        <f t="shared" si="1"/>
        <v/>
      </c>
      <c r="K1002" s="49"/>
      <c r="L1002" s="49"/>
      <c r="M1002" s="74"/>
      <c r="N1002" s="49"/>
      <c r="P1002" s="75"/>
      <c r="Q1002" s="75"/>
      <c r="R1002" s="75"/>
    </row>
    <row r="1003">
      <c r="A1003" s="70" t="s">
        <v>4447</v>
      </c>
      <c r="B1003" s="68">
        <v>518.0</v>
      </c>
      <c r="C1003" s="69">
        <v>1.0</v>
      </c>
      <c r="D1003" s="69">
        <v>8.0</v>
      </c>
      <c r="E1003" s="70" t="s">
        <v>5250</v>
      </c>
      <c r="F1003" s="69">
        <v>1014.0</v>
      </c>
      <c r="G1003" s="69">
        <v>403.0</v>
      </c>
      <c r="H1003" s="69">
        <v>158.0</v>
      </c>
      <c r="I1003" s="20" t="str">
        <f t="shared" si="1"/>
        <v/>
      </c>
      <c r="K1003" s="49"/>
      <c r="L1003" s="49"/>
      <c r="M1003" s="74"/>
      <c r="N1003" s="49"/>
      <c r="P1003" s="75"/>
      <c r="Q1003" s="75"/>
      <c r="R1003" s="75"/>
    </row>
    <row r="1004">
      <c r="A1004" s="70" t="s">
        <v>4447</v>
      </c>
      <c r="B1004" s="68">
        <v>518.0</v>
      </c>
      <c r="C1004" s="69">
        <v>1.0</v>
      </c>
      <c r="D1004" s="69">
        <v>11.0</v>
      </c>
      <c r="E1004" s="70" t="s">
        <v>2409</v>
      </c>
      <c r="F1004" s="69">
        <v>27.0</v>
      </c>
      <c r="G1004" s="69">
        <v>13.0</v>
      </c>
      <c r="H1004" s="69">
        <v>2.0</v>
      </c>
      <c r="I1004" s="20" t="str">
        <f t="shared" si="1"/>
        <v/>
      </c>
      <c r="K1004" s="49"/>
      <c r="L1004" s="49"/>
      <c r="M1004" s="74"/>
      <c r="N1004" s="49"/>
      <c r="P1004" s="75"/>
      <c r="Q1004" s="75"/>
      <c r="R1004" s="75"/>
    </row>
    <row r="1005">
      <c r="A1005" s="70" t="s">
        <v>4447</v>
      </c>
      <c r="B1005" s="68">
        <v>518.0</v>
      </c>
      <c r="C1005" s="69">
        <v>1.0</v>
      </c>
      <c r="D1005" s="69">
        <v>20.0</v>
      </c>
      <c r="E1005" s="70" t="s">
        <v>2410</v>
      </c>
      <c r="F1005" s="69">
        <v>95.0</v>
      </c>
      <c r="G1005" s="69">
        <v>37.0</v>
      </c>
      <c r="H1005" s="69">
        <v>3.0</v>
      </c>
      <c r="I1005" s="99">
        <f t="shared" si="1"/>
        <v>531</v>
      </c>
      <c r="K1005" s="49"/>
      <c r="L1005" s="49"/>
      <c r="M1005" s="74"/>
      <c r="N1005" s="49"/>
      <c r="P1005" s="75"/>
      <c r="Q1005" s="75"/>
      <c r="R1005" s="75"/>
    </row>
    <row r="1006">
      <c r="A1006" s="70" t="s">
        <v>4447</v>
      </c>
      <c r="B1006" s="68">
        <v>531.0</v>
      </c>
      <c r="C1006" s="69">
        <v>1.0</v>
      </c>
      <c r="D1006" s="69">
        <v>10.0</v>
      </c>
      <c r="E1006" s="70" t="s">
        <v>2411</v>
      </c>
      <c r="F1006" s="69">
        <v>497.0</v>
      </c>
      <c r="G1006" s="69">
        <v>37.0</v>
      </c>
      <c r="H1006" s="69">
        <v>10.0</v>
      </c>
      <c r="I1006" s="20" t="str">
        <f t="shared" si="1"/>
        <v/>
      </c>
      <c r="K1006" s="49"/>
      <c r="L1006" s="49"/>
      <c r="M1006" s="74"/>
      <c r="N1006" s="49"/>
      <c r="P1006" s="75"/>
      <c r="Q1006" s="75"/>
      <c r="R1006" s="75"/>
    </row>
    <row r="1007">
      <c r="A1007" s="70" t="s">
        <v>4447</v>
      </c>
      <c r="B1007" s="68">
        <v>531.0</v>
      </c>
      <c r="C1007" s="69">
        <v>1.0</v>
      </c>
      <c r="D1007" s="69">
        <v>20.0</v>
      </c>
      <c r="E1007" s="70" t="s">
        <v>5251</v>
      </c>
      <c r="F1007" s="69">
        <v>681.0</v>
      </c>
      <c r="G1007" s="69">
        <v>33.0</v>
      </c>
      <c r="H1007" s="69">
        <v>20.0</v>
      </c>
      <c r="I1007" s="20" t="str">
        <f t="shared" si="1"/>
        <v/>
      </c>
      <c r="K1007" s="49"/>
      <c r="L1007" s="49"/>
      <c r="M1007" s="74"/>
      <c r="N1007" s="49"/>
      <c r="P1007" s="75"/>
      <c r="Q1007" s="75"/>
      <c r="R1007" s="75"/>
    </row>
    <row r="1008">
      <c r="A1008" s="70" t="s">
        <v>4447</v>
      </c>
      <c r="B1008" s="68">
        <v>531.0</v>
      </c>
      <c r="C1008" s="69">
        <v>1.0</v>
      </c>
      <c r="D1008" s="69">
        <v>30.0</v>
      </c>
      <c r="E1008" s="70" t="s">
        <v>5252</v>
      </c>
      <c r="F1008" s="69">
        <v>513.0</v>
      </c>
      <c r="G1008" s="69">
        <v>53.0</v>
      </c>
      <c r="H1008" s="69">
        <v>13.0</v>
      </c>
      <c r="I1008" s="20" t="str">
        <f t="shared" si="1"/>
        <v/>
      </c>
      <c r="K1008" s="49"/>
      <c r="L1008" s="49"/>
      <c r="M1008" s="74"/>
      <c r="N1008" s="49"/>
      <c r="P1008" s="75"/>
      <c r="Q1008" s="75"/>
      <c r="R1008" s="75"/>
    </row>
    <row r="1009">
      <c r="A1009" s="70" t="s">
        <v>4447</v>
      </c>
      <c r="B1009" s="68">
        <v>531.0</v>
      </c>
      <c r="C1009" s="69">
        <v>1.0</v>
      </c>
      <c r="D1009" s="69">
        <v>60.0</v>
      </c>
      <c r="E1009" s="70" t="s">
        <v>5253</v>
      </c>
      <c r="F1009" s="69">
        <v>573.0</v>
      </c>
      <c r="G1009" s="69">
        <v>42.0</v>
      </c>
      <c r="H1009" s="69">
        <v>10.0</v>
      </c>
      <c r="I1009" s="99">
        <f t="shared" si="1"/>
        <v>533</v>
      </c>
      <c r="K1009" s="49"/>
      <c r="L1009" s="49"/>
      <c r="M1009" s="74"/>
      <c r="N1009" s="49"/>
      <c r="P1009" s="75"/>
      <c r="Q1009" s="75"/>
      <c r="R1009" s="75"/>
    </row>
    <row r="1010">
      <c r="A1010" s="70" t="s">
        <v>4447</v>
      </c>
      <c r="B1010" s="68">
        <v>533.0</v>
      </c>
      <c r="C1010" s="69">
        <v>1.0</v>
      </c>
      <c r="D1010" s="69">
        <v>20.0</v>
      </c>
      <c r="E1010" s="70" t="s">
        <v>5254</v>
      </c>
      <c r="F1010" s="69">
        <v>487.0</v>
      </c>
      <c r="G1010" s="69">
        <v>58.0</v>
      </c>
      <c r="H1010" s="69">
        <v>32.0</v>
      </c>
      <c r="I1010" s="20" t="str">
        <f t="shared" si="1"/>
        <v/>
      </c>
      <c r="K1010" s="49"/>
      <c r="L1010" s="49"/>
      <c r="M1010" s="74"/>
      <c r="N1010" s="49"/>
      <c r="P1010" s="75"/>
      <c r="Q1010" s="75"/>
      <c r="R1010" s="75"/>
    </row>
    <row r="1011">
      <c r="A1011" s="70" t="s">
        <v>4447</v>
      </c>
      <c r="B1011" s="68">
        <v>533.0</v>
      </c>
      <c r="C1011" s="69">
        <v>1.0</v>
      </c>
      <c r="D1011" s="69">
        <v>25.0</v>
      </c>
      <c r="E1011" s="70" t="s">
        <v>5255</v>
      </c>
      <c r="F1011" s="69">
        <v>249.0</v>
      </c>
      <c r="G1011" s="69">
        <v>21.0</v>
      </c>
      <c r="H1011" s="69">
        <v>21.0</v>
      </c>
      <c r="I1011" s="20" t="str">
        <f t="shared" si="1"/>
        <v/>
      </c>
      <c r="K1011" s="49"/>
      <c r="L1011" s="49"/>
      <c r="M1011" s="74"/>
      <c r="N1011" s="49"/>
      <c r="P1011" s="75"/>
      <c r="Q1011" s="75"/>
      <c r="R1011" s="75"/>
    </row>
    <row r="1012">
      <c r="A1012" s="70" t="s">
        <v>4447</v>
      </c>
      <c r="B1012" s="68">
        <v>533.0</v>
      </c>
      <c r="C1012" s="69">
        <v>1.0</v>
      </c>
      <c r="D1012" s="69">
        <v>30.0</v>
      </c>
      <c r="E1012" s="70" t="s">
        <v>5256</v>
      </c>
      <c r="F1012" s="69">
        <v>349.0</v>
      </c>
      <c r="G1012" s="69">
        <v>36.0</v>
      </c>
      <c r="H1012" s="69">
        <v>23.0</v>
      </c>
      <c r="I1012" s="99">
        <f t="shared" si="1"/>
        <v>534</v>
      </c>
      <c r="K1012" s="49"/>
      <c r="L1012" s="49"/>
      <c r="M1012" s="74"/>
      <c r="N1012" s="49"/>
      <c r="P1012" s="75"/>
      <c r="Q1012" s="75"/>
      <c r="R1012" s="75"/>
    </row>
    <row r="1013">
      <c r="A1013" s="70" t="s">
        <v>4447</v>
      </c>
      <c r="B1013" s="68">
        <v>534.0</v>
      </c>
      <c r="C1013" s="69">
        <v>1.0</v>
      </c>
      <c r="D1013" s="69">
        <v>10.0</v>
      </c>
      <c r="E1013" s="70" t="s">
        <v>2418</v>
      </c>
      <c r="F1013" s="69">
        <v>519.0</v>
      </c>
      <c r="G1013" s="69">
        <v>66.0</v>
      </c>
      <c r="H1013" s="69">
        <v>18.0</v>
      </c>
      <c r="I1013" s="20" t="str">
        <f t="shared" si="1"/>
        <v/>
      </c>
      <c r="K1013" s="49"/>
      <c r="L1013" s="49"/>
      <c r="M1013" s="74"/>
      <c r="N1013" s="49"/>
      <c r="P1013" s="75"/>
      <c r="Q1013" s="75"/>
      <c r="R1013" s="75"/>
    </row>
    <row r="1014">
      <c r="A1014" s="70" t="s">
        <v>4447</v>
      </c>
      <c r="B1014" s="68">
        <v>534.0</v>
      </c>
      <c r="C1014" s="69">
        <v>1.0</v>
      </c>
      <c r="D1014" s="69">
        <v>11.0</v>
      </c>
      <c r="E1014" s="70" t="s">
        <v>5257</v>
      </c>
      <c r="F1014" s="69">
        <v>461.0</v>
      </c>
      <c r="G1014" s="69">
        <v>60.0</v>
      </c>
      <c r="H1014" s="69">
        <v>16.0</v>
      </c>
      <c r="I1014" s="20" t="str">
        <f t="shared" si="1"/>
        <v/>
      </c>
      <c r="K1014" s="49"/>
      <c r="L1014" s="49"/>
      <c r="M1014" s="74"/>
      <c r="N1014" s="49"/>
      <c r="P1014" s="75"/>
      <c r="Q1014" s="75"/>
      <c r="R1014" s="75"/>
    </row>
    <row r="1015">
      <c r="A1015" s="70" t="s">
        <v>4447</v>
      </c>
      <c r="B1015" s="68">
        <v>534.0</v>
      </c>
      <c r="C1015" s="69">
        <v>1.0</v>
      </c>
      <c r="D1015" s="69">
        <v>20.0</v>
      </c>
      <c r="E1015" s="70" t="s">
        <v>5258</v>
      </c>
      <c r="F1015" s="69">
        <v>481.0</v>
      </c>
      <c r="G1015" s="69">
        <v>63.0</v>
      </c>
      <c r="H1015" s="69">
        <v>17.0</v>
      </c>
      <c r="I1015" s="20" t="str">
        <f t="shared" si="1"/>
        <v/>
      </c>
      <c r="K1015" s="49"/>
      <c r="L1015" s="49"/>
      <c r="M1015" s="74"/>
      <c r="N1015" s="49"/>
      <c r="P1015" s="75"/>
      <c r="Q1015" s="75"/>
      <c r="R1015" s="75"/>
    </row>
    <row r="1016">
      <c r="A1016" s="70" t="s">
        <v>4447</v>
      </c>
      <c r="B1016" s="68">
        <v>534.0</v>
      </c>
      <c r="C1016" s="69">
        <v>1.0</v>
      </c>
      <c r="D1016" s="69">
        <v>30.0</v>
      </c>
      <c r="E1016" s="70" t="s">
        <v>5259</v>
      </c>
      <c r="F1016" s="69">
        <v>628.0</v>
      </c>
      <c r="G1016" s="69">
        <v>59.0</v>
      </c>
      <c r="H1016" s="69">
        <v>16.0</v>
      </c>
      <c r="I1016" s="20" t="str">
        <f t="shared" si="1"/>
        <v/>
      </c>
      <c r="K1016" s="49"/>
      <c r="L1016" s="49"/>
      <c r="M1016" s="74"/>
      <c r="N1016" s="49"/>
      <c r="P1016" s="75"/>
      <c r="Q1016" s="75"/>
      <c r="R1016" s="75"/>
    </row>
    <row r="1017">
      <c r="A1017" s="70" t="s">
        <v>4447</v>
      </c>
      <c r="B1017" s="68">
        <v>534.0</v>
      </c>
      <c r="C1017" s="69">
        <v>1.0</v>
      </c>
      <c r="D1017" s="69">
        <v>40.0</v>
      </c>
      <c r="E1017" s="70" t="s">
        <v>2094</v>
      </c>
      <c r="F1017" s="69">
        <v>27.0</v>
      </c>
      <c r="G1017" s="69">
        <v>7.0</v>
      </c>
      <c r="H1017" s="69">
        <v>3.0</v>
      </c>
      <c r="I1017" s="99">
        <f t="shared" si="1"/>
        <v>535</v>
      </c>
      <c r="K1017" s="49"/>
      <c r="L1017" s="49"/>
      <c r="M1017" s="74"/>
      <c r="N1017" s="49"/>
      <c r="P1017" s="75"/>
      <c r="Q1017" s="75"/>
      <c r="R1017" s="75"/>
    </row>
    <row r="1018">
      <c r="A1018" s="70" t="s">
        <v>4447</v>
      </c>
      <c r="B1018" s="68">
        <v>535.0</v>
      </c>
      <c r="C1018" s="69">
        <v>1.0</v>
      </c>
      <c r="D1018" s="69">
        <v>30.0</v>
      </c>
      <c r="E1018" s="70" t="s">
        <v>2422</v>
      </c>
      <c r="F1018" s="69">
        <v>9.0</v>
      </c>
      <c r="G1018" s="69">
        <v>1.0</v>
      </c>
      <c r="H1018" s="69">
        <v>0.0</v>
      </c>
      <c r="I1018" s="20" t="str">
        <f t="shared" si="1"/>
        <v/>
      </c>
      <c r="K1018" s="49"/>
      <c r="L1018" s="49"/>
      <c r="M1018" s="74"/>
      <c r="N1018" s="49"/>
      <c r="P1018" s="75"/>
      <c r="Q1018" s="75"/>
      <c r="R1018" s="75"/>
    </row>
    <row r="1019">
      <c r="A1019" s="70" t="s">
        <v>4447</v>
      </c>
      <c r="B1019" s="68">
        <v>535.0</v>
      </c>
      <c r="C1019" s="69">
        <v>1.0</v>
      </c>
      <c r="D1019" s="69">
        <v>110.0</v>
      </c>
      <c r="E1019" s="70" t="s">
        <v>5260</v>
      </c>
      <c r="F1019" s="69">
        <v>764.0</v>
      </c>
      <c r="G1019" s="69">
        <v>172.0</v>
      </c>
      <c r="H1019" s="69">
        <v>43.0</v>
      </c>
      <c r="I1019" s="20" t="str">
        <f t="shared" si="1"/>
        <v/>
      </c>
      <c r="K1019" s="49"/>
      <c r="L1019" s="49"/>
      <c r="M1019" s="74"/>
      <c r="N1019" s="49"/>
      <c r="P1019" s="75"/>
      <c r="Q1019" s="75"/>
      <c r="R1019" s="75"/>
    </row>
    <row r="1020">
      <c r="A1020" s="70" t="s">
        <v>4447</v>
      </c>
      <c r="B1020" s="68">
        <v>535.0</v>
      </c>
      <c r="C1020" s="69">
        <v>1.0</v>
      </c>
      <c r="D1020" s="69">
        <v>112.0</v>
      </c>
      <c r="E1020" s="70" t="s">
        <v>5261</v>
      </c>
      <c r="F1020" s="69">
        <v>431.0</v>
      </c>
      <c r="G1020" s="69">
        <v>83.0</v>
      </c>
      <c r="H1020" s="69">
        <v>24.0</v>
      </c>
      <c r="I1020" s="20" t="str">
        <f t="shared" si="1"/>
        <v/>
      </c>
      <c r="K1020" s="49"/>
      <c r="L1020" s="49"/>
      <c r="M1020" s="74"/>
      <c r="N1020" s="49"/>
      <c r="P1020" s="75"/>
      <c r="Q1020" s="75"/>
      <c r="R1020" s="75"/>
    </row>
    <row r="1021">
      <c r="A1021" s="70" t="s">
        <v>4447</v>
      </c>
      <c r="B1021" s="68">
        <v>535.0</v>
      </c>
      <c r="C1021" s="69">
        <v>1.0</v>
      </c>
      <c r="D1021" s="69">
        <v>116.0</v>
      </c>
      <c r="E1021" s="70" t="s">
        <v>4668</v>
      </c>
      <c r="F1021" s="69">
        <v>292.0</v>
      </c>
      <c r="G1021" s="69">
        <v>73.0</v>
      </c>
      <c r="H1021" s="69">
        <v>14.0</v>
      </c>
      <c r="I1021" s="20" t="str">
        <f t="shared" si="1"/>
        <v/>
      </c>
      <c r="K1021" s="49"/>
      <c r="L1021" s="49"/>
      <c r="M1021" s="74"/>
      <c r="N1021" s="49"/>
      <c r="P1021" s="75"/>
      <c r="Q1021" s="75"/>
      <c r="R1021" s="75"/>
    </row>
    <row r="1022">
      <c r="A1022" s="70" t="s">
        <v>4447</v>
      </c>
      <c r="B1022" s="68">
        <v>535.0</v>
      </c>
      <c r="C1022" s="69">
        <v>1.0</v>
      </c>
      <c r="D1022" s="69">
        <v>120.0</v>
      </c>
      <c r="E1022" s="70" t="s">
        <v>5262</v>
      </c>
      <c r="F1022" s="69">
        <v>423.0</v>
      </c>
      <c r="G1022" s="69">
        <v>164.0</v>
      </c>
      <c r="H1022" s="69">
        <v>37.0</v>
      </c>
      <c r="I1022" s="20" t="str">
        <f t="shared" si="1"/>
        <v/>
      </c>
      <c r="K1022" s="49"/>
      <c r="L1022" s="49"/>
      <c r="M1022" s="74"/>
      <c r="N1022" s="49"/>
      <c r="P1022" s="75"/>
      <c r="Q1022" s="75"/>
      <c r="R1022" s="75"/>
    </row>
    <row r="1023">
      <c r="A1023" s="70" t="s">
        <v>4447</v>
      </c>
      <c r="B1023" s="68">
        <v>535.0</v>
      </c>
      <c r="C1023" s="69">
        <v>1.0</v>
      </c>
      <c r="D1023" s="69">
        <v>122.0</v>
      </c>
      <c r="E1023" s="70" t="s">
        <v>5263</v>
      </c>
      <c r="F1023" s="69">
        <v>290.0</v>
      </c>
      <c r="G1023" s="69">
        <v>24.0</v>
      </c>
      <c r="H1023" s="69">
        <v>6.0</v>
      </c>
      <c r="I1023" s="20" t="str">
        <f t="shared" si="1"/>
        <v/>
      </c>
      <c r="K1023" s="49"/>
      <c r="L1023" s="49"/>
      <c r="M1023" s="74"/>
      <c r="N1023" s="49"/>
      <c r="P1023" s="75"/>
      <c r="Q1023" s="75"/>
      <c r="R1023" s="75"/>
    </row>
    <row r="1024">
      <c r="A1024" s="70" t="s">
        <v>4447</v>
      </c>
      <c r="B1024" s="68">
        <v>535.0</v>
      </c>
      <c r="C1024" s="69">
        <v>1.0</v>
      </c>
      <c r="D1024" s="69">
        <v>124.0</v>
      </c>
      <c r="E1024" s="70" t="s">
        <v>4540</v>
      </c>
      <c r="F1024" s="69">
        <v>547.0</v>
      </c>
      <c r="G1024" s="69">
        <v>243.0</v>
      </c>
      <c r="H1024" s="69">
        <v>69.0</v>
      </c>
      <c r="I1024" s="20" t="str">
        <f t="shared" si="1"/>
        <v/>
      </c>
      <c r="K1024" s="49"/>
      <c r="L1024" s="49"/>
      <c r="M1024" s="74"/>
      <c r="N1024" s="49"/>
      <c r="P1024" s="75"/>
      <c r="Q1024" s="75"/>
      <c r="R1024" s="75"/>
    </row>
    <row r="1025">
      <c r="A1025" s="70" t="s">
        <v>4447</v>
      </c>
      <c r="B1025" s="68">
        <v>535.0</v>
      </c>
      <c r="C1025" s="69">
        <v>1.0</v>
      </c>
      <c r="D1025" s="69">
        <v>125.0</v>
      </c>
      <c r="E1025" s="70" t="s">
        <v>5264</v>
      </c>
      <c r="F1025" s="69">
        <v>181.0</v>
      </c>
      <c r="G1025" s="69">
        <v>23.0</v>
      </c>
      <c r="H1025" s="69">
        <v>5.0</v>
      </c>
      <c r="I1025" s="20" t="str">
        <f t="shared" si="1"/>
        <v/>
      </c>
      <c r="K1025" s="49"/>
      <c r="L1025" s="49"/>
      <c r="M1025" s="74"/>
      <c r="N1025" s="49"/>
      <c r="P1025" s="75"/>
      <c r="Q1025" s="75"/>
      <c r="R1025" s="75"/>
    </row>
    <row r="1026">
      <c r="A1026" s="70" t="s">
        <v>4447</v>
      </c>
      <c r="B1026" s="68">
        <v>535.0</v>
      </c>
      <c r="C1026" s="69">
        <v>1.0</v>
      </c>
      <c r="D1026" s="69">
        <v>126.0</v>
      </c>
      <c r="E1026" s="70" t="s">
        <v>5265</v>
      </c>
      <c r="F1026" s="69">
        <v>684.0</v>
      </c>
      <c r="G1026" s="69">
        <v>303.0</v>
      </c>
      <c r="H1026" s="69">
        <v>62.0</v>
      </c>
      <c r="I1026" s="20" t="str">
        <f t="shared" si="1"/>
        <v/>
      </c>
      <c r="K1026" s="49"/>
      <c r="L1026" s="49"/>
      <c r="M1026" s="74"/>
      <c r="N1026" s="49"/>
      <c r="P1026" s="75"/>
      <c r="Q1026" s="75"/>
      <c r="R1026" s="75"/>
    </row>
    <row r="1027">
      <c r="A1027" s="70" t="s">
        <v>4447</v>
      </c>
      <c r="B1027" s="68">
        <v>535.0</v>
      </c>
      <c r="C1027" s="69">
        <v>1.0</v>
      </c>
      <c r="D1027" s="69">
        <v>129.0</v>
      </c>
      <c r="E1027" s="70" t="s">
        <v>5266</v>
      </c>
      <c r="F1027" s="69">
        <v>782.0</v>
      </c>
      <c r="G1027" s="69">
        <v>105.0</v>
      </c>
      <c r="H1027" s="69">
        <v>49.0</v>
      </c>
      <c r="I1027" s="20" t="str">
        <f t="shared" si="1"/>
        <v/>
      </c>
      <c r="K1027" s="49"/>
      <c r="L1027" s="49"/>
      <c r="M1027" s="74"/>
      <c r="N1027" s="49"/>
      <c r="P1027" s="75"/>
      <c r="Q1027" s="75"/>
      <c r="R1027" s="75"/>
    </row>
    <row r="1028">
      <c r="A1028" s="70" t="s">
        <v>4447</v>
      </c>
      <c r="B1028" s="68">
        <v>535.0</v>
      </c>
      <c r="C1028" s="69">
        <v>1.0</v>
      </c>
      <c r="D1028" s="69">
        <v>134.0</v>
      </c>
      <c r="E1028" s="70" t="s">
        <v>4647</v>
      </c>
      <c r="F1028" s="69">
        <v>252.0</v>
      </c>
      <c r="G1028" s="69">
        <v>66.0</v>
      </c>
      <c r="H1028" s="69">
        <v>13.0</v>
      </c>
      <c r="I1028" s="20" t="str">
        <f t="shared" si="1"/>
        <v/>
      </c>
      <c r="K1028" s="49"/>
      <c r="L1028" s="49"/>
      <c r="M1028" s="74"/>
      <c r="N1028" s="49"/>
      <c r="P1028" s="75"/>
      <c r="Q1028" s="75"/>
      <c r="R1028" s="75"/>
    </row>
    <row r="1029">
      <c r="A1029" s="70" t="s">
        <v>4447</v>
      </c>
      <c r="B1029" s="68">
        <v>535.0</v>
      </c>
      <c r="C1029" s="69">
        <v>1.0</v>
      </c>
      <c r="D1029" s="69">
        <v>136.0</v>
      </c>
      <c r="E1029" s="70" t="s">
        <v>4472</v>
      </c>
      <c r="F1029" s="69">
        <v>579.0</v>
      </c>
      <c r="G1029" s="69">
        <v>124.0</v>
      </c>
      <c r="H1029" s="69">
        <v>15.0</v>
      </c>
      <c r="I1029" s="20" t="str">
        <f t="shared" si="1"/>
        <v/>
      </c>
      <c r="K1029" s="49"/>
      <c r="L1029" s="49"/>
      <c r="M1029" s="74"/>
      <c r="N1029" s="49"/>
      <c r="P1029" s="75"/>
      <c r="Q1029" s="75"/>
      <c r="R1029" s="75"/>
    </row>
    <row r="1030">
      <c r="A1030" s="70" t="s">
        <v>4447</v>
      </c>
      <c r="B1030" s="68">
        <v>535.0</v>
      </c>
      <c r="C1030" s="69">
        <v>1.0</v>
      </c>
      <c r="D1030" s="69">
        <v>138.0</v>
      </c>
      <c r="E1030" s="70" t="s">
        <v>5267</v>
      </c>
      <c r="F1030" s="69">
        <v>466.0</v>
      </c>
      <c r="G1030" s="69">
        <v>41.0</v>
      </c>
      <c r="H1030" s="69">
        <v>15.0</v>
      </c>
      <c r="I1030" s="20" t="str">
        <f t="shared" si="1"/>
        <v/>
      </c>
      <c r="K1030" s="49"/>
      <c r="L1030" s="49"/>
      <c r="M1030" s="74"/>
      <c r="N1030" s="49"/>
      <c r="P1030" s="75"/>
      <c r="Q1030" s="75"/>
      <c r="R1030" s="75"/>
    </row>
    <row r="1031">
      <c r="A1031" s="70" t="s">
        <v>4447</v>
      </c>
      <c r="B1031" s="68">
        <v>535.0</v>
      </c>
      <c r="C1031" s="69">
        <v>1.0</v>
      </c>
      <c r="D1031" s="69">
        <v>140.0</v>
      </c>
      <c r="E1031" s="70" t="s">
        <v>5268</v>
      </c>
      <c r="F1031" s="69">
        <v>303.0</v>
      </c>
      <c r="G1031" s="69">
        <v>91.0</v>
      </c>
      <c r="H1031" s="69">
        <v>20.0</v>
      </c>
      <c r="I1031" s="20" t="str">
        <f t="shared" si="1"/>
        <v/>
      </c>
      <c r="K1031" s="49"/>
      <c r="L1031" s="49"/>
      <c r="M1031" s="74"/>
      <c r="N1031" s="49"/>
      <c r="P1031" s="75"/>
      <c r="Q1031" s="75"/>
      <c r="R1031" s="75"/>
    </row>
    <row r="1032">
      <c r="A1032" s="70" t="s">
        <v>4447</v>
      </c>
      <c r="B1032" s="68">
        <v>535.0</v>
      </c>
      <c r="C1032" s="69">
        <v>1.0</v>
      </c>
      <c r="D1032" s="69">
        <v>146.0</v>
      </c>
      <c r="E1032" s="70" t="s">
        <v>5269</v>
      </c>
      <c r="F1032" s="69">
        <v>361.0</v>
      </c>
      <c r="G1032" s="69">
        <v>81.0</v>
      </c>
      <c r="H1032" s="69">
        <v>13.0</v>
      </c>
      <c r="I1032" s="20" t="str">
        <f t="shared" si="1"/>
        <v/>
      </c>
      <c r="K1032" s="49"/>
      <c r="L1032" s="49"/>
      <c r="M1032" s="74"/>
      <c r="N1032" s="49"/>
      <c r="P1032" s="75"/>
      <c r="Q1032" s="75"/>
      <c r="R1032" s="75"/>
    </row>
    <row r="1033">
      <c r="A1033" s="70" t="s">
        <v>4447</v>
      </c>
      <c r="B1033" s="68">
        <v>535.0</v>
      </c>
      <c r="C1033" s="69">
        <v>1.0</v>
      </c>
      <c r="D1033" s="69">
        <v>147.0</v>
      </c>
      <c r="E1033" s="70" t="s">
        <v>5270</v>
      </c>
      <c r="F1033" s="69">
        <v>409.0</v>
      </c>
      <c r="G1033" s="69">
        <v>245.0</v>
      </c>
      <c r="H1033" s="69">
        <v>28.0</v>
      </c>
      <c r="I1033" s="20" t="str">
        <f t="shared" si="1"/>
        <v/>
      </c>
      <c r="K1033" s="49"/>
      <c r="L1033" s="49"/>
      <c r="M1033" s="74"/>
      <c r="N1033" s="49"/>
      <c r="P1033" s="75"/>
      <c r="Q1033" s="75"/>
      <c r="R1033" s="75"/>
    </row>
    <row r="1034">
      <c r="A1034" s="70" t="s">
        <v>4447</v>
      </c>
      <c r="B1034" s="68">
        <v>535.0</v>
      </c>
      <c r="C1034" s="69">
        <v>1.0</v>
      </c>
      <c r="D1034" s="69">
        <v>150.0</v>
      </c>
      <c r="E1034" s="70" t="s">
        <v>5271</v>
      </c>
      <c r="F1034" s="69">
        <v>650.0</v>
      </c>
      <c r="G1034" s="69">
        <v>234.0</v>
      </c>
      <c r="H1034" s="69">
        <v>44.0</v>
      </c>
      <c r="I1034" s="20" t="str">
        <f t="shared" si="1"/>
        <v/>
      </c>
      <c r="K1034" s="49"/>
      <c r="L1034" s="49"/>
      <c r="M1034" s="74"/>
      <c r="N1034" s="49"/>
      <c r="P1034" s="75"/>
      <c r="Q1034" s="75"/>
      <c r="R1034" s="75"/>
    </row>
    <row r="1035">
      <c r="A1035" s="70" t="s">
        <v>4447</v>
      </c>
      <c r="B1035" s="68">
        <v>535.0</v>
      </c>
      <c r="C1035" s="69">
        <v>1.0</v>
      </c>
      <c r="D1035" s="69">
        <v>152.0</v>
      </c>
      <c r="E1035" s="70" t="s">
        <v>4649</v>
      </c>
      <c r="F1035" s="69">
        <v>326.0</v>
      </c>
      <c r="G1035" s="69">
        <v>29.0</v>
      </c>
      <c r="H1035" s="69">
        <v>8.0</v>
      </c>
      <c r="I1035" s="20" t="str">
        <f t="shared" si="1"/>
        <v/>
      </c>
      <c r="K1035" s="49"/>
      <c r="L1035" s="49"/>
      <c r="M1035" s="74"/>
      <c r="N1035" s="49"/>
      <c r="P1035" s="75"/>
      <c r="Q1035" s="75"/>
      <c r="R1035" s="75"/>
    </row>
    <row r="1036">
      <c r="A1036" s="70" t="s">
        <v>4447</v>
      </c>
      <c r="B1036" s="68">
        <v>535.0</v>
      </c>
      <c r="C1036" s="69">
        <v>1.0</v>
      </c>
      <c r="D1036" s="69">
        <v>178.0</v>
      </c>
      <c r="E1036" s="70" t="s">
        <v>5272</v>
      </c>
      <c r="F1036" s="69">
        <v>121.0</v>
      </c>
      <c r="G1036" s="69">
        <v>23.0</v>
      </c>
      <c r="H1036" s="69">
        <v>0.0</v>
      </c>
      <c r="I1036" s="20" t="str">
        <f t="shared" si="1"/>
        <v/>
      </c>
      <c r="K1036" s="49"/>
      <c r="L1036" s="49"/>
      <c r="M1036" s="74"/>
      <c r="N1036" s="49"/>
      <c r="P1036" s="75"/>
      <c r="Q1036" s="75"/>
      <c r="R1036" s="75"/>
    </row>
    <row r="1037">
      <c r="A1037" s="70" t="s">
        <v>4447</v>
      </c>
      <c r="B1037" s="68">
        <v>535.0</v>
      </c>
      <c r="C1037" s="69">
        <v>1.0</v>
      </c>
      <c r="D1037" s="69">
        <v>180.0</v>
      </c>
      <c r="E1037" s="70" t="s">
        <v>5273</v>
      </c>
      <c r="F1037" s="69">
        <v>30.0</v>
      </c>
      <c r="G1037" s="69">
        <v>20.0</v>
      </c>
      <c r="H1037" s="69">
        <v>0.0</v>
      </c>
      <c r="I1037" s="20" t="str">
        <f t="shared" si="1"/>
        <v/>
      </c>
      <c r="K1037" s="49"/>
      <c r="L1037" s="49"/>
      <c r="M1037" s="74"/>
      <c r="N1037" s="49"/>
      <c r="P1037" s="75"/>
      <c r="Q1037" s="75"/>
      <c r="R1037" s="75"/>
    </row>
    <row r="1038">
      <c r="A1038" s="70" t="s">
        <v>4447</v>
      </c>
      <c r="B1038" s="68">
        <v>535.0</v>
      </c>
      <c r="C1038" s="69">
        <v>1.0</v>
      </c>
      <c r="D1038" s="69">
        <v>182.0</v>
      </c>
      <c r="E1038" s="70" t="s">
        <v>2437</v>
      </c>
      <c r="F1038" s="69">
        <v>60.0</v>
      </c>
      <c r="G1038" s="69">
        <v>18.0</v>
      </c>
      <c r="H1038" s="69">
        <v>0.0</v>
      </c>
      <c r="I1038" s="20" t="str">
        <f t="shared" si="1"/>
        <v/>
      </c>
      <c r="K1038" s="49"/>
      <c r="L1038" s="49"/>
      <c r="M1038" s="74"/>
      <c r="N1038" s="49"/>
      <c r="P1038" s="75"/>
      <c r="Q1038" s="75"/>
      <c r="R1038" s="75"/>
    </row>
    <row r="1039">
      <c r="A1039" s="70" t="s">
        <v>4447</v>
      </c>
      <c r="B1039" s="68">
        <v>535.0</v>
      </c>
      <c r="C1039" s="69">
        <v>1.0</v>
      </c>
      <c r="D1039" s="69">
        <v>184.0</v>
      </c>
      <c r="E1039" s="70" t="s">
        <v>2438</v>
      </c>
      <c r="F1039" s="69">
        <v>143.0</v>
      </c>
      <c r="G1039" s="69">
        <v>46.0</v>
      </c>
      <c r="H1039" s="69">
        <v>5.0</v>
      </c>
      <c r="I1039" s="20" t="str">
        <f t="shared" si="1"/>
        <v/>
      </c>
      <c r="K1039" s="49"/>
      <c r="L1039" s="49"/>
      <c r="M1039" s="74"/>
      <c r="N1039" s="49"/>
      <c r="P1039" s="75"/>
      <c r="Q1039" s="75"/>
      <c r="R1039" s="75"/>
    </row>
    <row r="1040">
      <c r="A1040" s="70" t="s">
        <v>4447</v>
      </c>
      <c r="B1040" s="68">
        <v>535.0</v>
      </c>
      <c r="C1040" s="69">
        <v>1.0</v>
      </c>
      <c r="D1040" s="69">
        <v>216.0</v>
      </c>
      <c r="E1040" s="70" t="s">
        <v>5274</v>
      </c>
      <c r="F1040" s="69">
        <v>1.0</v>
      </c>
      <c r="G1040" s="69">
        <v>1.0</v>
      </c>
      <c r="H1040" s="69">
        <v>0.0</v>
      </c>
      <c r="I1040" s="20" t="str">
        <f t="shared" si="1"/>
        <v/>
      </c>
      <c r="K1040" s="49"/>
      <c r="L1040" s="49"/>
      <c r="M1040" s="74"/>
      <c r="N1040" s="49"/>
      <c r="P1040" s="75"/>
      <c r="Q1040" s="75"/>
      <c r="R1040" s="75"/>
    </row>
    <row r="1041">
      <c r="A1041" s="70" t="s">
        <v>4447</v>
      </c>
      <c r="B1041" s="68">
        <v>535.0</v>
      </c>
      <c r="C1041" s="69">
        <v>1.0</v>
      </c>
      <c r="D1041" s="69">
        <v>217.0</v>
      </c>
      <c r="E1041" s="70" t="s">
        <v>5275</v>
      </c>
      <c r="F1041" s="69">
        <v>9.0</v>
      </c>
      <c r="G1041" s="69">
        <v>8.0</v>
      </c>
      <c r="H1041" s="69">
        <v>0.0</v>
      </c>
      <c r="I1041" s="20" t="str">
        <f t="shared" si="1"/>
        <v/>
      </c>
      <c r="K1041" s="49"/>
      <c r="L1041" s="49"/>
      <c r="M1041" s="74"/>
      <c r="N1041" s="49"/>
      <c r="P1041" s="75"/>
      <c r="Q1041" s="75"/>
      <c r="R1041" s="75"/>
    </row>
    <row r="1042">
      <c r="A1042" s="70" t="s">
        <v>4447</v>
      </c>
      <c r="B1042" s="68">
        <v>535.0</v>
      </c>
      <c r="C1042" s="69">
        <v>1.0</v>
      </c>
      <c r="D1042" s="69">
        <v>220.0</v>
      </c>
      <c r="E1042" s="70" t="s">
        <v>5276</v>
      </c>
      <c r="F1042" s="69">
        <v>16.0</v>
      </c>
      <c r="G1042" s="69">
        <v>1.0</v>
      </c>
      <c r="H1042" s="69">
        <v>0.0</v>
      </c>
      <c r="I1042" s="20" t="str">
        <f t="shared" si="1"/>
        <v/>
      </c>
      <c r="K1042" s="49"/>
      <c r="L1042" s="49"/>
      <c r="M1042" s="74"/>
      <c r="N1042" s="49"/>
      <c r="P1042" s="75"/>
      <c r="Q1042" s="75"/>
      <c r="R1042" s="75"/>
    </row>
    <row r="1043">
      <c r="A1043" s="70" t="s">
        <v>4447</v>
      </c>
      <c r="B1043" s="68">
        <v>535.0</v>
      </c>
      <c r="C1043" s="69">
        <v>1.0</v>
      </c>
      <c r="D1043" s="69">
        <v>305.0</v>
      </c>
      <c r="E1043" s="70" t="s">
        <v>5277</v>
      </c>
      <c r="F1043" s="69">
        <v>1604.0</v>
      </c>
      <c r="G1043" s="69">
        <v>243.0</v>
      </c>
      <c r="H1043" s="69">
        <v>60.0</v>
      </c>
      <c r="I1043" s="20" t="str">
        <f t="shared" si="1"/>
        <v/>
      </c>
      <c r="K1043" s="49"/>
      <c r="L1043" s="49"/>
      <c r="M1043" s="74"/>
      <c r="N1043" s="49"/>
      <c r="P1043" s="75"/>
      <c r="Q1043" s="75"/>
      <c r="R1043" s="75"/>
    </row>
    <row r="1044">
      <c r="A1044" s="70" t="s">
        <v>4447</v>
      </c>
      <c r="B1044" s="68">
        <v>535.0</v>
      </c>
      <c r="C1044" s="69">
        <v>1.0</v>
      </c>
      <c r="D1044" s="69">
        <v>306.0</v>
      </c>
      <c r="E1044" s="70" t="s">
        <v>2443</v>
      </c>
      <c r="F1044" s="69">
        <v>346.0</v>
      </c>
      <c r="G1044" s="69">
        <v>180.0</v>
      </c>
      <c r="H1044" s="69">
        <v>17.0</v>
      </c>
      <c r="I1044" s="20" t="str">
        <f t="shared" si="1"/>
        <v/>
      </c>
      <c r="K1044" s="49"/>
      <c r="L1044" s="49"/>
      <c r="M1044" s="74"/>
      <c r="N1044" s="49"/>
      <c r="P1044" s="75"/>
      <c r="Q1044" s="75"/>
      <c r="R1044" s="75"/>
    </row>
    <row r="1045">
      <c r="A1045" s="70" t="s">
        <v>4447</v>
      </c>
      <c r="B1045" s="68">
        <v>535.0</v>
      </c>
      <c r="C1045" s="69">
        <v>1.0</v>
      </c>
      <c r="D1045" s="69">
        <v>307.0</v>
      </c>
      <c r="E1045" s="70" t="s">
        <v>5278</v>
      </c>
      <c r="F1045" s="69">
        <v>11.0</v>
      </c>
      <c r="G1045" s="69">
        <v>3.0</v>
      </c>
      <c r="H1045" s="69">
        <v>2.0</v>
      </c>
      <c r="I1045" s="20" t="str">
        <f t="shared" si="1"/>
        <v/>
      </c>
      <c r="K1045" s="49"/>
      <c r="L1045" s="49"/>
      <c r="M1045" s="74"/>
      <c r="N1045" s="49"/>
      <c r="P1045" s="75"/>
      <c r="Q1045" s="75"/>
      <c r="R1045" s="75"/>
    </row>
    <row r="1046">
      <c r="A1046" s="70" t="s">
        <v>4447</v>
      </c>
      <c r="B1046" s="68">
        <v>535.0</v>
      </c>
      <c r="C1046" s="69">
        <v>1.0</v>
      </c>
      <c r="D1046" s="69">
        <v>310.0</v>
      </c>
      <c r="E1046" s="70" t="s">
        <v>5279</v>
      </c>
      <c r="F1046" s="69">
        <v>1629.0</v>
      </c>
      <c r="G1046" s="69">
        <v>399.0</v>
      </c>
      <c r="H1046" s="69">
        <v>117.0</v>
      </c>
      <c r="I1046" s="20" t="str">
        <f t="shared" si="1"/>
        <v/>
      </c>
      <c r="K1046" s="49"/>
      <c r="L1046" s="49"/>
      <c r="M1046" s="74"/>
      <c r="N1046" s="49"/>
      <c r="P1046" s="75"/>
      <c r="Q1046" s="75"/>
      <c r="R1046" s="75"/>
    </row>
    <row r="1047">
      <c r="A1047" s="70" t="s">
        <v>4447</v>
      </c>
      <c r="B1047" s="68">
        <v>535.0</v>
      </c>
      <c r="C1047" s="69">
        <v>1.0</v>
      </c>
      <c r="D1047" s="69">
        <v>315.0</v>
      </c>
      <c r="E1047" s="70" t="s">
        <v>2446</v>
      </c>
      <c r="F1047" s="69">
        <v>1941.0</v>
      </c>
      <c r="G1047" s="69">
        <v>397.0</v>
      </c>
      <c r="H1047" s="69">
        <v>109.0</v>
      </c>
      <c r="I1047" s="20" t="str">
        <f t="shared" si="1"/>
        <v/>
      </c>
      <c r="K1047" s="49"/>
      <c r="L1047" s="49"/>
      <c r="M1047" s="74"/>
      <c r="N1047" s="49"/>
      <c r="P1047" s="75"/>
      <c r="Q1047" s="75"/>
      <c r="R1047" s="75"/>
    </row>
    <row r="1048">
      <c r="A1048" s="70" t="s">
        <v>4447</v>
      </c>
      <c r="B1048" s="68">
        <v>535.0</v>
      </c>
      <c r="C1048" s="69">
        <v>1.0</v>
      </c>
      <c r="D1048" s="69">
        <v>322.0</v>
      </c>
      <c r="E1048" s="70" t="s">
        <v>5280</v>
      </c>
      <c r="F1048" s="69">
        <v>66.0</v>
      </c>
      <c r="G1048" s="69">
        <v>14.0</v>
      </c>
      <c r="H1048" s="69">
        <v>2.0</v>
      </c>
      <c r="I1048" s="20" t="str">
        <f t="shared" si="1"/>
        <v/>
      </c>
      <c r="K1048" s="49"/>
      <c r="L1048" s="49"/>
      <c r="M1048" s="74"/>
      <c r="N1048" s="49"/>
      <c r="P1048" s="75"/>
      <c r="Q1048" s="75"/>
      <c r="R1048" s="75"/>
    </row>
    <row r="1049">
      <c r="A1049" s="70" t="s">
        <v>4447</v>
      </c>
      <c r="B1049" s="68">
        <v>535.0</v>
      </c>
      <c r="C1049" s="69">
        <v>1.0</v>
      </c>
      <c r="D1049" s="69">
        <v>325.0</v>
      </c>
      <c r="E1049" s="70" t="s">
        <v>5281</v>
      </c>
      <c r="F1049" s="69">
        <v>1061.0</v>
      </c>
      <c r="G1049" s="69">
        <v>348.0</v>
      </c>
      <c r="H1049" s="69">
        <v>88.0</v>
      </c>
      <c r="I1049" s="20" t="str">
        <f t="shared" si="1"/>
        <v/>
      </c>
      <c r="K1049" s="49"/>
      <c r="L1049" s="49"/>
      <c r="M1049" s="74"/>
      <c r="N1049" s="49"/>
      <c r="P1049" s="75"/>
      <c r="Q1049" s="75"/>
      <c r="R1049" s="75"/>
    </row>
    <row r="1050">
      <c r="A1050" s="70" t="s">
        <v>4447</v>
      </c>
      <c r="B1050" s="68">
        <v>535.0</v>
      </c>
      <c r="C1050" s="69">
        <v>1.0</v>
      </c>
      <c r="D1050" s="69">
        <v>328.0</v>
      </c>
      <c r="E1050" s="70" t="s">
        <v>5282</v>
      </c>
      <c r="F1050" s="69">
        <v>7.0</v>
      </c>
      <c r="G1050" s="69">
        <v>2.0</v>
      </c>
      <c r="H1050" s="69">
        <v>0.0</v>
      </c>
      <c r="I1050" s="20" t="str">
        <f t="shared" si="1"/>
        <v/>
      </c>
      <c r="K1050" s="49"/>
      <c r="L1050" s="49"/>
      <c r="M1050" s="74"/>
      <c r="N1050" s="49"/>
      <c r="P1050" s="75"/>
      <c r="Q1050" s="75"/>
      <c r="R1050" s="75"/>
    </row>
    <row r="1051">
      <c r="A1051" s="70" t="s">
        <v>4447</v>
      </c>
      <c r="B1051" s="68">
        <v>535.0</v>
      </c>
      <c r="C1051" s="69">
        <v>1.0</v>
      </c>
      <c r="D1051" s="69">
        <v>329.0</v>
      </c>
      <c r="E1051" s="70" t="s">
        <v>2450</v>
      </c>
      <c r="F1051" s="69">
        <v>15.0</v>
      </c>
      <c r="G1051" s="69">
        <v>12.0</v>
      </c>
      <c r="H1051" s="69">
        <v>0.0</v>
      </c>
      <c r="I1051" s="20" t="str">
        <f t="shared" si="1"/>
        <v/>
      </c>
      <c r="K1051" s="49"/>
      <c r="L1051" s="49"/>
      <c r="M1051" s="74"/>
      <c r="N1051" s="49"/>
      <c r="P1051" s="75"/>
      <c r="Q1051" s="75"/>
      <c r="R1051" s="75"/>
    </row>
    <row r="1052">
      <c r="A1052" s="70" t="s">
        <v>4447</v>
      </c>
      <c r="B1052" s="68">
        <v>535.0</v>
      </c>
      <c r="C1052" s="69">
        <v>1.0</v>
      </c>
      <c r="D1052" s="69">
        <v>330.0</v>
      </c>
      <c r="E1052" s="70" t="s">
        <v>5283</v>
      </c>
      <c r="F1052" s="69">
        <v>1003.0</v>
      </c>
      <c r="G1052" s="69">
        <v>335.0</v>
      </c>
      <c r="H1052" s="69">
        <v>62.0</v>
      </c>
      <c r="I1052" s="20" t="str">
        <f t="shared" si="1"/>
        <v/>
      </c>
      <c r="K1052" s="49"/>
      <c r="L1052" s="49"/>
      <c r="M1052" s="74"/>
      <c r="N1052" s="49"/>
      <c r="P1052" s="75"/>
      <c r="Q1052" s="75"/>
      <c r="R1052" s="75"/>
    </row>
    <row r="1053">
      <c r="A1053" s="70" t="s">
        <v>4447</v>
      </c>
      <c r="B1053" s="68">
        <v>535.0</v>
      </c>
      <c r="C1053" s="69">
        <v>1.0</v>
      </c>
      <c r="D1053" s="69">
        <v>335.0</v>
      </c>
      <c r="E1053" s="70" t="s">
        <v>5284</v>
      </c>
      <c r="F1053" s="69">
        <v>1128.0</v>
      </c>
      <c r="G1053" s="69">
        <v>203.0</v>
      </c>
      <c r="H1053" s="69">
        <v>70.0</v>
      </c>
      <c r="I1053" s="20" t="str">
        <f t="shared" si="1"/>
        <v/>
      </c>
      <c r="K1053" s="49"/>
      <c r="L1053" s="49"/>
      <c r="M1053" s="74"/>
      <c r="N1053" s="49"/>
      <c r="P1053" s="75"/>
      <c r="Q1053" s="75"/>
      <c r="R1053" s="75"/>
    </row>
    <row r="1054">
      <c r="A1054" s="70" t="s">
        <v>4447</v>
      </c>
      <c r="B1054" s="68">
        <v>535.0</v>
      </c>
      <c r="C1054" s="69">
        <v>1.0</v>
      </c>
      <c r="D1054" s="69">
        <v>340.0</v>
      </c>
      <c r="E1054" s="70" t="s">
        <v>5285</v>
      </c>
      <c r="F1054" s="69">
        <v>462.0</v>
      </c>
      <c r="G1054" s="69">
        <v>42.0</v>
      </c>
      <c r="H1054" s="69">
        <v>14.0</v>
      </c>
      <c r="I1054" s="20" t="str">
        <f t="shared" si="1"/>
        <v/>
      </c>
      <c r="K1054" s="49"/>
      <c r="L1054" s="49"/>
      <c r="M1054" s="74"/>
      <c r="N1054" s="49"/>
      <c r="P1054" s="75"/>
      <c r="Q1054" s="75"/>
      <c r="R1054" s="75"/>
    </row>
    <row r="1055">
      <c r="A1055" s="70" t="s">
        <v>4447</v>
      </c>
      <c r="B1055" s="68">
        <v>535.0</v>
      </c>
      <c r="C1055" s="69">
        <v>1.0</v>
      </c>
      <c r="D1055" s="69">
        <v>342.0</v>
      </c>
      <c r="E1055" s="70" t="s">
        <v>2454</v>
      </c>
      <c r="F1055" s="69">
        <v>71.0</v>
      </c>
      <c r="G1055" s="69">
        <v>37.0</v>
      </c>
      <c r="H1055" s="69">
        <v>8.0</v>
      </c>
      <c r="I1055" s="99">
        <f t="shared" si="1"/>
        <v>542</v>
      </c>
      <c r="K1055" s="49"/>
      <c r="L1055" s="49"/>
      <c r="M1055" s="74"/>
      <c r="N1055" s="49"/>
      <c r="P1055" s="75"/>
      <c r="Q1055" s="75"/>
      <c r="R1055" s="75"/>
    </row>
    <row r="1056">
      <c r="A1056" s="70" t="s">
        <v>4447</v>
      </c>
      <c r="B1056" s="68">
        <v>542.0</v>
      </c>
      <c r="C1056" s="69">
        <v>1.0</v>
      </c>
      <c r="D1056" s="69">
        <v>10.0</v>
      </c>
      <c r="E1056" s="70" t="s">
        <v>5286</v>
      </c>
      <c r="F1056" s="69">
        <v>228.0</v>
      </c>
      <c r="G1056" s="69">
        <v>58.0</v>
      </c>
      <c r="H1056" s="69">
        <v>16.0</v>
      </c>
      <c r="I1056" s="20" t="str">
        <f t="shared" si="1"/>
        <v/>
      </c>
      <c r="K1056" s="49"/>
      <c r="L1056" s="49"/>
      <c r="M1056" s="74"/>
      <c r="N1056" s="49"/>
      <c r="P1056" s="75"/>
      <c r="Q1056" s="75"/>
      <c r="R1056" s="75"/>
    </row>
    <row r="1057">
      <c r="A1057" s="70" t="s">
        <v>4447</v>
      </c>
      <c r="B1057" s="68">
        <v>542.0</v>
      </c>
      <c r="C1057" s="69">
        <v>1.0</v>
      </c>
      <c r="D1057" s="69">
        <v>20.0</v>
      </c>
      <c r="E1057" s="70" t="s">
        <v>5287</v>
      </c>
      <c r="F1057" s="69">
        <v>198.0</v>
      </c>
      <c r="G1057" s="69">
        <v>22.0</v>
      </c>
      <c r="H1057" s="69">
        <v>14.0</v>
      </c>
      <c r="I1057" s="99">
        <f t="shared" si="1"/>
        <v>544</v>
      </c>
      <c r="K1057" s="49"/>
      <c r="L1057" s="49"/>
      <c r="M1057" s="74"/>
      <c r="N1057" s="49"/>
      <c r="P1057" s="75"/>
      <c r="Q1057" s="75"/>
      <c r="R1057" s="75"/>
    </row>
    <row r="1058">
      <c r="A1058" s="70" t="s">
        <v>4447</v>
      </c>
      <c r="B1058" s="68">
        <v>544.0</v>
      </c>
      <c r="C1058" s="69">
        <v>1.0</v>
      </c>
      <c r="D1058" s="69">
        <v>130.0</v>
      </c>
      <c r="E1058" s="70" t="s">
        <v>4538</v>
      </c>
      <c r="F1058" s="69">
        <v>251.0</v>
      </c>
      <c r="G1058" s="69">
        <v>60.0</v>
      </c>
      <c r="H1058" s="69">
        <v>21.0</v>
      </c>
      <c r="I1058" s="20" t="str">
        <f t="shared" si="1"/>
        <v/>
      </c>
      <c r="K1058" s="49"/>
      <c r="L1058" s="49"/>
      <c r="M1058" s="74"/>
      <c r="N1058" s="49"/>
      <c r="P1058" s="75"/>
      <c r="Q1058" s="75"/>
      <c r="R1058" s="75"/>
    </row>
    <row r="1059">
      <c r="A1059" s="70" t="s">
        <v>4447</v>
      </c>
      <c r="B1059" s="68">
        <v>544.0</v>
      </c>
      <c r="C1059" s="69">
        <v>1.0</v>
      </c>
      <c r="D1059" s="69">
        <v>140.0</v>
      </c>
      <c r="E1059" s="70" t="s">
        <v>5141</v>
      </c>
      <c r="F1059" s="69">
        <v>359.0</v>
      </c>
      <c r="G1059" s="69">
        <v>82.0</v>
      </c>
      <c r="H1059" s="69">
        <v>26.0</v>
      </c>
      <c r="I1059" s="20" t="str">
        <f t="shared" si="1"/>
        <v/>
      </c>
      <c r="K1059" s="49"/>
      <c r="L1059" s="49"/>
      <c r="M1059" s="74"/>
      <c r="N1059" s="49"/>
      <c r="P1059" s="75"/>
      <c r="Q1059" s="75"/>
      <c r="R1059" s="75"/>
    </row>
    <row r="1060">
      <c r="A1060" s="70" t="s">
        <v>4447</v>
      </c>
      <c r="B1060" s="68">
        <v>544.0</v>
      </c>
      <c r="C1060" s="69">
        <v>1.0</v>
      </c>
      <c r="D1060" s="69">
        <v>180.0</v>
      </c>
      <c r="E1060" s="70" t="s">
        <v>4546</v>
      </c>
      <c r="F1060" s="69">
        <v>231.0</v>
      </c>
      <c r="G1060" s="69">
        <v>75.0</v>
      </c>
      <c r="H1060" s="69">
        <v>22.0</v>
      </c>
      <c r="I1060" s="20" t="str">
        <f t="shared" si="1"/>
        <v/>
      </c>
      <c r="K1060" s="49"/>
      <c r="L1060" s="49"/>
      <c r="M1060" s="74"/>
      <c r="N1060" s="49"/>
      <c r="P1060" s="75"/>
      <c r="Q1060" s="75"/>
      <c r="R1060" s="75"/>
    </row>
    <row r="1061">
      <c r="A1061" s="70" t="s">
        <v>4447</v>
      </c>
      <c r="B1061" s="68">
        <v>544.0</v>
      </c>
      <c r="C1061" s="69">
        <v>1.0</v>
      </c>
      <c r="D1061" s="69">
        <v>340.0</v>
      </c>
      <c r="E1061" s="70" t="s">
        <v>5288</v>
      </c>
      <c r="F1061" s="69">
        <v>759.0</v>
      </c>
      <c r="G1061" s="69">
        <v>225.0</v>
      </c>
      <c r="H1061" s="69">
        <v>42.0</v>
      </c>
      <c r="I1061" s="20" t="str">
        <f t="shared" si="1"/>
        <v/>
      </c>
      <c r="K1061" s="49"/>
      <c r="L1061" s="49"/>
      <c r="M1061" s="74"/>
      <c r="N1061" s="49"/>
      <c r="P1061" s="75"/>
      <c r="Q1061" s="75"/>
      <c r="R1061" s="75"/>
    </row>
    <row r="1062">
      <c r="A1062" s="70" t="s">
        <v>4447</v>
      </c>
      <c r="B1062" s="68">
        <v>544.0</v>
      </c>
      <c r="C1062" s="69">
        <v>1.0</v>
      </c>
      <c r="D1062" s="69">
        <v>370.0</v>
      </c>
      <c r="E1062" s="70" t="s">
        <v>5289</v>
      </c>
      <c r="F1062" s="69">
        <v>106.0</v>
      </c>
      <c r="G1062" s="69">
        <v>54.0</v>
      </c>
      <c r="H1062" s="69">
        <v>8.0</v>
      </c>
      <c r="I1062" s="20" t="str">
        <f t="shared" si="1"/>
        <v/>
      </c>
      <c r="K1062" s="49"/>
      <c r="L1062" s="49"/>
      <c r="M1062" s="74"/>
      <c r="N1062" s="49"/>
      <c r="P1062" s="75"/>
      <c r="Q1062" s="75"/>
      <c r="R1062" s="75"/>
    </row>
    <row r="1063">
      <c r="A1063" s="70" t="s">
        <v>4447</v>
      </c>
      <c r="B1063" s="68">
        <v>544.0</v>
      </c>
      <c r="C1063" s="69">
        <v>1.0</v>
      </c>
      <c r="D1063" s="69">
        <v>380.0</v>
      </c>
      <c r="E1063" s="70" t="s">
        <v>2459</v>
      </c>
      <c r="F1063" s="69">
        <v>752.0</v>
      </c>
      <c r="G1063" s="69">
        <v>142.0</v>
      </c>
      <c r="H1063" s="69">
        <v>58.0</v>
      </c>
      <c r="I1063" s="20" t="str">
        <f t="shared" si="1"/>
        <v/>
      </c>
      <c r="K1063" s="49"/>
      <c r="L1063" s="49"/>
      <c r="M1063" s="74"/>
      <c r="N1063" s="49"/>
      <c r="P1063" s="75"/>
      <c r="Q1063" s="75"/>
      <c r="R1063" s="75"/>
    </row>
    <row r="1064">
      <c r="A1064" s="70" t="s">
        <v>4447</v>
      </c>
      <c r="B1064" s="68">
        <v>544.0</v>
      </c>
      <c r="C1064" s="69">
        <v>1.0</v>
      </c>
      <c r="D1064" s="69">
        <v>390.0</v>
      </c>
      <c r="E1064" s="70" t="s">
        <v>2460</v>
      </c>
      <c r="F1064" s="69">
        <v>638.0</v>
      </c>
      <c r="G1064" s="69">
        <v>86.0</v>
      </c>
      <c r="H1064" s="69">
        <v>39.0</v>
      </c>
      <c r="I1064" s="99">
        <f t="shared" si="1"/>
        <v>545</v>
      </c>
      <c r="K1064" s="49"/>
      <c r="L1064" s="49"/>
      <c r="M1064" s="74"/>
      <c r="N1064" s="49"/>
      <c r="P1064" s="75"/>
      <c r="Q1064" s="75"/>
      <c r="R1064" s="75"/>
    </row>
    <row r="1065">
      <c r="A1065" s="70" t="s">
        <v>4447</v>
      </c>
      <c r="B1065" s="68">
        <v>545.0</v>
      </c>
      <c r="C1065" s="69">
        <v>1.0</v>
      </c>
      <c r="D1065" s="69">
        <v>10.0</v>
      </c>
      <c r="E1065" s="70" t="s">
        <v>5290</v>
      </c>
      <c r="F1065" s="69">
        <v>206.0</v>
      </c>
      <c r="G1065" s="69">
        <v>36.0</v>
      </c>
      <c r="H1065" s="69">
        <v>25.0</v>
      </c>
      <c r="I1065" s="20" t="str">
        <f t="shared" si="1"/>
        <v/>
      </c>
      <c r="K1065" s="49"/>
      <c r="L1065" s="49"/>
      <c r="M1065" s="74"/>
      <c r="N1065" s="49"/>
      <c r="P1065" s="75"/>
      <c r="Q1065" s="75"/>
      <c r="R1065" s="75"/>
    </row>
    <row r="1066">
      <c r="A1066" s="70" t="s">
        <v>4447</v>
      </c>
      <c r="B1066" s="68">
        <v>545.0</v>
      </c>
      <c r="C1066" s="69">
        <v>1.0</v>
      </c>
      <c r="D1066" s="69">
        <v>20.0</v>
      </c>
      <c r="E1066" s="70" t="s">
        <v>5291</v>
      </c>
      <c r="F1066" s="69">
        <v>155.0</v>
      </c>
      <c r="G1066" s="69">
        <v>22.0</v>
      </c>
      <c r="H1066" s="69">
        <v>19.0</v>
      </c>
      <c r="I1066" s="99">
        <f t="shared" si="1"/>
        <v>547</v>
      </c>
      <c r="K1066" s="49"/>
      <c r="L1066" s="49"/>
      <c r="M1066" s="74"/>
      <c r="N1066" s="49"/>
      <c r="P1066" s="75"/>
      <c r="Q1066" s="75"/>
      <c r="R1066" s="75"/>
    </row>
    <row r="1067">
      <c r="A1067" s="70" t="s">
        <v>4447</v>
      </c>
      <c r="B1067" s="68">
        <v>547.0</v>
      </c>
      <c r="C1067" s="69">
        <v>1.0</v>
      </c>
      <c r="D1067" s="69">
        <v>10.0</v>
      </c>
      <c r="E1067" s="70" t="s">
        <v>5292</v>
      </c>
      <c r="F1067" s="69">
        <v>234.0</v>
      </c>
      <c r="G1067" s="69">
        <v>43.0</v>
      </c>
      <c r="H1067" s="69">
        <v>19.0</v>
      </c>
      <c r="I1067" s="20" t="str">
        <f t="shared" si="1"/>
        <v/>
      </c>
      <c r="K1067" s="49"/>
      <c r="L1067" s="49"/>
      <c r="M1067" s="74"/>
      <c r="N1067" s="49"/>
      <c r="P1067" s="75"/>
      <c r="Q1067" s="75"/>
      <c r="R1067" s="75"/>
    </row>
    <row r="1068">
      <c r="A1068" s="70" t="s">
        <v>4447</v>
      </c>
      <c r="B1068" s="68">
        <v>547.0</v>
      </c>
      <c r="C1068" s="69">
        <v>1.0</v>
      </c>
      <c r="D1068" s="69">
        <v>20.0</v>
      </c>
      <c r="E1068" s="70" t="s">
        <v>5293</v>
      </c>
      <c r="F1068" s="69">
        <v>286.0</v>
      </c>
      <c r="G1068" s="69">
        <v>31.0</v>
      </c>
      <c r="H1068" s="69">
        <v>18.0</v>
      </c>
      <c r="I1068" s="99">
        <f t="shared" si="1"/>
        <v>548</v>
      </c>
      <c r="K1068" s="49"/>
      <c r="L1068" s="49"/>
      <c r="M1068" s="74"/>
      <c r="N1068" s="49"/>
      <c r="P1068" s="75"/>
      <c r="Q1068" s="75"/>
      <c r="R1068" s="75"/>
    </row>
    <row r="1069">
      <c r="A1069" s="70" t="s">
        <v>4447</v>
      </c>
      <c r="B1069" s="68">
        <v>548.0</v>
      </c>
      <c r="C1069" s="69">
        <v>1.0</v>
      </c>
      <c r="D1069" s="69">
        <v>10.0</v>
      </c>
      <c r="E1069" s="70" t="s">
        <v>5294</v>
      </c>
      <c r="F1069" s="69">
        <v>480.0</v>
      </c>
      <c r="G1069" s="69">
        <v>157.0</v>
      </c>
      <c r="H1069" s="69">
        <v>62.0</v>
      </c>
      <c r="I1069" s="20" t="str">
        <f t="shared" si="1"/>
        <v/>
      </c>
      <c r="K1069" s="49"/>
      <c r="L1069" s="49"/>
      <c r="M1069" s="74"/>
      <c r="N1069" s="49"/>
      <c r="P1069" s="75"/>
      <c r="Q1069" s="75"/>
      <c r="R1069" s="75"/>
    </row>
    <row r="1070">
      <c r="A1070" s="70" t="s">
        <v>4447</v>
      </c>
      <c r="B1070" s="68">
        <v>548.0</v>
      </c>
      <c r="C1070" s="69">
        <v>1.0</v>
      </c>
      <c r="D1070" s="69">
        <v>20.0</v>
      </c>
      <c r="E1070" s="70" t="s">
        <v>5295</v>
      </c>
      <c r="F1070" s="69">
        <v>415.0</v>
      </c>
      <c r="G1070" s="69">
        <v>129.0</v>
      </c>
      <c r="H1070" s="69">
        <v>43.0</v>
      </c>
      <c r="I1070" s="99">
        <f t="shared" si="1"/>
        <v>549</v>
      </c>
      <c r="K1070" s="49"/>
      <c r="L1070" s="49"/>
      <c r="M1070" s="74"/>
      <c r="N1070" s="49"/>
      <c r="P1070" s="75"/>
      <c r="Q1070" s="75"/>
      <c r="R1070" s="75"/>
    </row>
    <row r="1071">
      <c r="A1071" s="70" t="s">
        <v>4447</v>
      </c>
      <c r="B1071" s="68">
        <v>549.0</v>
      </c>
      <c r="C1071" s="69">
        <v>1.0</v>
      </c>
      <c r="D1071" s="69">
        <v>10.0</v>
      </c>
      <c r="E1071" s="70" t="s">
        <v>5296</v>
      </c>
      <c r="F1071" s="69">
        <v>529.0</v>
      </c>
      <c r="G1071" s="69">
        <v>134.0</v>
      </c>
      <c r="H1071" s="69">
        <v>53.0</v>
      </c>
      <c r="I1071" s="20" t="str">
        <f t="shared" si="1"/>
        <v/>
      </c>
      <c r="K1071" s="49"/>
      <c r="L1071" s="49"/>
      <c r="M1071" s="74"/>
      <c r="N1071" s="49"/>
      <c r="P1071" s="75"/>
      <c r="Q1071" s="75"/>
      <c r="R1071" s="75"/>
    </row>
    <row r="1072">
      <c r="A1072" s="70" t="s">
        <v>4447</v>
      </c>
      <c r="B1072" s="68">
        <v>549.0</v>
      </c>
      <c r="C1072" s="69">
        <v>1.0</v>
      </c>
      <c r="D1072" s="69">
        <v>20.0</v>
      </c>
      <c r="E1072" s="70" t="s">
        <v>5297</v>
      </c>
      <c r="F1072" s="69">
        <v>480.0</v>
      </c>
      <c r="G1072" s="69">
        <v>86.0</v>
      </c>
      <c r="H1072" s="69">
        <v>42.0</v>
      </c>
      <c r="I1072" s="20" t="str">
        <f t="shared" si="1"/>
        <v/>
      </c>
      <c r="K1072" s="49"/>
      <c r="L1072" s="49"/>
      <c r="M1072" s="74"/>
      <c r="N1072" s="49"/>
      <c r="P1072" s="75"/>
      <c r="Q1072" s="75"/>
      <c r="R1072" s="75"/>
    </row>
    <row r="1073">
      <c r="A1073" s="70" t="s">
        <v>4447</v>
      </c>
      <c r="B1073" s="68">
        <v>549.0</v>
      </c>
      <c r="C1073" s="69">
        <v>1.0</v>
      </c>
      <c r="D1073" s="69">
        <v>30.0</v>
      </c>
      <c r="E1073" s="70" t="s">
        <v>5298</v>
      </c>
      <c r="F1073" s="69">
        <v>431.0</v>
      </c>
      <c r="G1073" s="69">
        <v>71.0</v>
      </c>
      <c r="H1073" s="69">
        <v>19.0</v>
      </c>
      <c r="I1073" s="20" t="str">
        <f t="shared" si="1"/>
        <v/>
      </c>
      <c r="K1073" s="49"/>
      <c r="L1073" s="49"/>
      <c r="M1073" s="74"/>
      <c r="N1073" s="49"/>
      <c r="P1073" s="75"/>
      <c r="Q1073" s="75"/>
      <c r="R1073" s="75"/>
    </row>
    <row r="1074">
      <c r="A1074" s="70" t="s">
        <v>4447</v>
      </c>
      <c r="B1074" s="68">
        <v>549.0</v>
      </c>
      <c r="C1074" s="69">
        <v>1.0</v>
      </c>
      <c r="D1074" s="69">
        <v>80.0</v>
      </c>
      <c r="E1074" s="70" t="s">
        <v>5299</v>
      </c>
      <c r="F1074" s="69">
        <v>58.0</v>
      </c>
      <c r="G1074" s="69">
        <v>12.0</v>
      </c>
      <c r="H1074" s="69">
        <v>5.0</v>
      </c>
      <c r="I1074" s="99">
        <f t="shared" si="1"/>
        <v>550</v>
      </c>
      <c r="K1074" s="49"/>
      <c r="L1074" s="49"/>
      <c r="M1074" s="74"/>
      <c r="N1074" s="49"/>
      <c r="P1074" s="75"/>
      <c r="Q1074" s="75"/>
      <c r="R1074" s="75"/>
    </row>
    <row r="1075">
      <c r="A1075" s="70" t="s">
        <v>4447</v>
      </c>
      <c r="B1075" s="68">
        <v>550.0</v>
      </c>
      <c r="C1075" s="69">
        <v>1.0</v>
      </c>
      <c r="D1075" s="69">
        <v>10.0</v>
      </c>
      <c r="E1075" s="70" t="s">
        <v>5300</v>
      </c>
      <c r="F1075" s="69">
        <v>290.0</v>
      </c>
      <c r="G1075" s="69">
        <v>51.0</v>
      </c>
      <c r="H1075" s="69">
        <v>33.0</v>
      </c>
      <c r="I1075" s="20" t="str">
        <f t="shared" si="1"/>
        <v/>
      </c>
      <c r="K1075" s="49"/>
      <c r="L1075" s="49"/>
      <c r="M1075" s="74"/>
      <c r="N1075" s="49"/>
      <c r="P1075" s="75"/>
      <c r="Q1075" s="75"/>
      <c r="R1075" s="75"/>
    </row>
    <row r="1076">
      <c r="A1076" s="70" t="s">
        <v>4447</v>
      </c>
      <c r="B1076" s="68">
        <v>550.0</v>
      </c>
      <c r="C1076" s="69">
        <v>1.0</v>
      </c>
      <c r="D1076" s="69">
        <v>20.0</v>
      </c>
      <c r="E1076" s="70" t="s">
        <v>5301</v>
      </c>
      <c r="F1076" s="69">
        <v>273.0</v>
      </c>
      <c r="G1076" s="69">
        <v>44.0</v>
      </c>
      <c r="H1076" s="69">
        <v>32.0</v>
      </c>
      <c r="I1076" s="99">
        <f t="shared" si="1"/>
        <v>553</v>
      </c>
      <c r="K1076" s="49"/>
      <c r="L1076" s="49"/>
      <c r="M1076" s="74"/>
      <c r="N1076" s="49"/>
      <c r="P1076" s="75"/>
      <c r="Q1076" s="75"/>
      <c r="R1076" s="75"/>
    </row>
    <row r="1077">
      <c r="A1077" s="70" t="s">
        <v>4447</v>
      </c>
      <c r="B1077" s="68">
        <v>553.0</v>
      </c>
      <c r="C1077" s="69">
        <v>1.0</v>
      </c>
      <c r="D1077" s="69">
        <v>10.0</v>
      </c>
      <c r="E1077" s="70" t="s">
        <v>5302</v>
      </c>
      <c r="F1077" s="69">
        <v>399.0</v>
      </c>
      <c r="G1077" s="69">
        <v>81.0</v>
      </c>
      <c r="H1077" s="69">
        <v>45.0</v>
      </c>
      <c r="I1077" s="20" t="str">
        <f t="shared" si="1"/>
        <v/>
      </c>
      <c r="K1077" s="49"/>
      <c r="L1077" s="49"/>
      <c r="M1077" s="74"/>
      <c r="N1077" s="49"/>
      <c r="P1077" s="75"/>
      <c r="Q1077" s="75"/>
      <c r="R1077" s="75"/>
    </row>
    <row r="1078">
      <c r="A1078" s="70" t="s">
        <v>4447</v>
      </c>
      <c r="B1078" s="68">
        <v>553.0</v>
      </c>
      <c r="C1078" s="69">
        <v>1.0</v>
      </c>
      <c r="D1078" s="69">
        <v>20.0</v>
      </c>
      <c r="E1078" s="70" t="s">
        <v>5303</v>
      </c>
      <c r="F1078" s="69">
        <v>340.0</v>
      </c>
      <c r="G1078" s="69">
        <v>57.0</v>
      </c>
      <c r="H1078" s="69">
        <v>24.0</v>
      </c>
      <c r="I1078" s="99">
        <f t="shared" si="1"/>
        <v>561</v>
      </c>
      <c r="K1078" s="49"/>
      <c r="L1078" s="49"/>
      <c r="M1078" s="74"/>
      <c r="N1078" s="49"/>
      <c r="P1078" s="75"/>
      <c r="Q1078" s="75"/>
      <c r="R1078" s="75"/>
    </row>
    <row r="1079">
      <c r="A1079" s="70" t="s">
        <v>4447</v>
      </c>
      <c r="B1079" s="68">
        <v>561.0</v>
      </c>
      <c r="C1079" s="69">
        <v>1.0</v>
      </c>
      <c r="D1079" s="69">
        <v>10.0</v>
      </c>
      <c r="E1079" s="70" t="s">
        <v>5304</v>
      </c>
      <c r="F1079" s="69">
        <v>151.0</v>
      </c>
      <c r="G1079" s="69">
        <v>37.0</v>
      </c>
      <c r="H1079" s="69">
        <v>31.0</v>
      </c>
      <c r="I1079" s="20" t="str">
        <f t="shared" si="1"/>
        <v/>
      </c>
      <c r="K1079" s="49"/>
      <c r="L1079" s="49"/>
      <c r="M1079" s="74"/>
      <c r="N1079" s="49"/>
      <c r="P1079" s="75"/>
      <c r="Q1079" s="75"/>
      <c r="R1079" s="75"/>
    </row>
    <row r="1080">
      <c r="A1080" s="70" t="s">
        <v>4447</v>
      </c>
      <c r="B1080" s="68">
        <v>561.0</v>
      </c>
      <c r="C1080" s="69">
        <v>1.0</v>
      </c>
      <c r="D1080" s="69">
        <v>20.0</v>
      </c>
      <c r="E1080" s="70" t="s">
        <v>5305</v>
      </c>
      <c r="F1080" s="69">
        <v>95.0</v>
      </c>
      <c r="G1080" s="69">
        <v>27.0</v>
      </c>
      <c r="H1080" s="69">
        <v>10.0</v>
      </c>
      <c r="I1080" s="99">
        <f t="shared" si="1"/>
        <v>564</v>
      </c>
      <c r="K1080" s="49"/>
      <c r="L1080" s="49"/>
      <c r="M1080" s="74"/>
      <c r="N1080" s="49"/>
      <c r="P1080" s="75"/>
      <c r="Q1080" s="75"/>
      <c r="R1080" s="75"/>
    </row>
    <row r="1081">
      <c r="A1081" s="70" t="s">
        <v>4447</v>
      </c>
      <c r="B1081" s="68">
        <v>564.0</v>
      </c>
      <c r="C1081" s="69">
        <v>1.0</v>
      </c>
      <c r="D1081" s="69">
        <v>31.0</v>
      </c>
      <c r="E1081" s="70" t="s">
        <v>5306</v>
      </c>
      <c r="F1081" s="69">
        <v>831.0</v>
      </c>
      <c r="G1081" s="69">
        <v>226.0</v>
      </c>
      <c r="H1081" s="69">
        <v>68.0</v>
      </c>
      <c r="I1081" s="20" t="str">
        <f t="shared" si="1"/>
        <v/>
      </c>
      <c r="K1081" s="49"/>
      <c r="L1081" s="49"/>
      <c r="M1081" s="74"/>
      <c r="N1081" s="49"/>
      <c r="P1081" s="75"/>
      <c r="Q1081" s="75"/>
      <c r="R1081" s="75"/>
    </row>
    <row r="1082">
      <c r="A1082" s="70" t="s">
        <v>4447</v>
      </c>
      <c r="B1082" s="68">
        <v>564.0</v>
      </c>
      <c r="C1082" s="69">
        <v>1.0</v>
      </c>
      <c r="D1082" s="69">
        <v>60.0</v>
      </c>
      <c r="E1082" s="70" t="s">
        <v>5307</v>
      </c>
      <c r="F1082" s="69">
        <v>469.0</v>
      </c>
      <c r="G1082" s="69">
        <v>124.0</v>
      </c>
      <c r="H1082" s="69">
        <v>30.0</v>
      </c>
      <c r="I1082" s="20" t="str">
        <f t="shared" si="1"/>
        <v/>
      </c>
      <c r="K1082" s="49"/>
      <c r="L1082" s="49"/>
      <c r="M1082" s="74"/>
      <c r="N1082" s="49"/>
      <c r="P1082" s="75"/>
      <c r="Q1082" s="75"/>
      <c r="R1082" s="75"/>
    </row>
    <row r="1083">
      <c r="A1083" s="70" t="s">
        <v>4447</v>
      </c>
      <c r="B1083" s="68">
        <v>564.0</v>
      </c>
      <c r="C1083" s="69">
        <v>1.0</v>
      </c>
      <c r="D1083" s="69">
        <v>70.0</v>
      </c>
      <c r="E1083" s="70" t="s">
        <v>5308</v>
      </c>
      <c r="F1083" s="69">
        <v>588.0</v>
      </c>
      <c r="G1083" s="69">
        <v>96.0</v>
      </c>
      <c r="H1083" s="69">
        <v>39.0</v>
      </c>
      <c r="I1083" s="20" t="str">
        <f t="shared" si="1"/>
        <v/>
      </c>
      <c r="K1083" s="49"/>
      <c r="L1083" s="49"/>
      <c r="M1083" s="74"/>
      <c r="N1083" s="49"/>
      <c r="P1083" s="75"/>
      <c r="Q1083" s="75"/>
      <c r="R1083" s="75"/>
    </row>
    <row r="1084">
      <c r="A1084" s="70" t="s">
        <v>4447</v>
      </c>
      <c r="B1084" s="68">
        <v>564.0</v>
      </c>
      <c r="C1084" s="69">
        <v>1.0</v>
      </c>
      <c r="D1084" s="69">
        <v>75.0</v>
      </c>
      <c r="E1084" s="70" t="s">
        <v>5309</v>
      </c>
      <c r="F1084" s="69">
        <v>26.0</v>
      </c>
      <c r="G1084" s="69">
        <v>7.0</v>
      </c>
      <c r="H1084" s="69">
        <v>4.0</v>
      </c>
      <c r="I1084" s="99">
        <f t="shared" si="1"/>
        <v>577</v>
      </c>
      <c r="K1084" s="49"/>
      <c r="L1084" s="49"/>
      <c r="M1084" s="74"/>
      <c r="N1084" s="49"/>
      <c r="P1084" s="75"/>
      <c r="Q1084" s="75"/>
      <c r="R1084" s="75"/>
    </row>
    <row r="1085">
      <c r="A1085" s="70" t="s">
        <v>4447</v>
      </c>
      <c r="B1085" s="68">
        <v>577.0</v>
      </c>
      <c r="C1085" s="69">
        <v>1.0</v>
      </c>
      <c r="D1085" s="69">
        <v>30.0</v>
      </c>
      <c r="E1085" s="70" t="s">
        <v>5310</v>
      </c>
      <c r="F1085" s="69">
        <v>227.0</v>
      </c>
      <c r="G1085" s="69">
        <v>60.0</v>
      </c>
      <c r="H1085" s="69">
        <v>23.0</v>
      </c>
      <c r="I1085" s="20" t="str">
        <f t="shared" si="1"/>
        <v/>
      </c>
      <c r="K1085" s="49"/>
      <c r="L1085" s="49"/>
      <c r="M1085" s="74"/>
      <c r="N1085" s="49"/>
      <c r="P1085" s="75"/>
      <c r="Q1085" s="75"/>
      <c r="R1085" s="75"/>
    </row>
    <row r="1086">
      <c r="A1086" s="70" t="s">
        <v>4447</v>
      </c>
      <c r="B1086" s="68">
        <v>577.0</v>
      </c>
      <c r="C1086" s="69">
        <v>1.0</v>
      </c>
      <c r="D1086" s="69">
        <v>40.0</v>
      </c>
      <c r="E1086" s="70" t="s">
        <v>5311</v>
      </c>
      <c r="F1086" s="69">
        <v>195.0</v>
      </c>
      <c r="G1086" s="69">
        <v>47.0</v>
      </c>
      <c r="H1086" s="69">
        <v>23.0</v>
      </c>
      <c r="I1086" s="99">
        <f t="shared" si="1"/>
        <v>578</v>
      </c>
      <c r="K1086" s="49"/>
      <c r="L1086" s="49"/>
      <c r="M1086" s="74"/>
      <c r="N1086" s="49"/>
      <c r="P1086" s="75"/>
      <c r="Q1086" s="75"/>
      <c r="R1086" s="75"/>
    </row>
    <row r="1087">
      <c r="A1087" s="70" t="s">
        <v>4447</v>
      </c>
      <c r="B1087" s="68">
        <v>578.0</v>
      </c>
      <c r="C1087" s="69">
        <v>1.0</v>
      </c>
      <c r="D1087" s="69">
        <v>8.0</v>
      </c>
      <c r="E1087" s="70" t="s">
        <v>4588</v>
      </c>
      <c r="F1087" s="69">
        <v>16.0</v>
      </c>
      <c r="G1087" s="69">
        <v>0.0</v>
      </c>
      <c r="H1087" s="69">
        <v>0.0</v>
      </c>
      <c r="I1087" s="20" t="str">
        <f t="shared" si="1"/>
        <v/>
      </c>
      <c r="K1087" s="49"/>
      <c r="L1087" s="49"/>
      <c r="M1087" s="74"/>
      <c r="N1087" s="49"/>
      <c r="P1087" s="75"/>
      <c r="Q1087" s="75"/>
      <c r="R1087" s="75"/>
    </row>
    <row r="1088">
      <c r="A1088" s="70" t="s">
        <v>4447</v>
      </c>
      <c r="B1088" s="68">
        <v>578.0</v>
      </c>
      <c r="C1088" s="69">
        <v>1.0</v>
      </c>
      <c r="D1088" s="69">
        <v>10.0</v>
      </c>
      <c r="E1088" s="70" t="s">
        <v>5312</v>
      </c>
      <c r="F1088" s="69">
        <v>764.0</v>
      </c>
      <c r="G1088" s="69">
        <v>176.0</v>
      </c>
      <c r="H1088" s="69">
        <v>61.0</v>
      </c>
      <c r="I1088" s="20" t="str">
        <f t="shared" si="1"/>
        <v/>
      </c>
      <c r="K1088" s="49"/>
      <c r="L1088" s="49"/>
      <c r="M1088" s="74"/>
      <c r="N1088" s="49"/>
      <c r="P1088" s="75"/>
      <c r="Q1088" s="75"/>
      <c r="R1088" s="75"/>
    </row>
    <row r="1089">
      <c r="A1089" s="70" t="s">
        <v>4447</v>
      </c>
      <c r="B1089" s="68">
        <v>578.0</v>
      </c>
      <c r="C1089" s="69">
        <v>1.0</v>
      </c>
      <c r="D1089" s="69">
        <v>20.0</v>
      </c>
      <c r="E1089" s="70" t="s">
        <v>5313</v>
      </c>
      <c r="F1089" s="69">
        <v>719.0</v>
      </c>
      <c r="G1089" s="69">
        <v>142.0</v>
      </c>
      <c r="H1089" s="69">
        <v>55.0</v>
      </c>
      <c r="I1089" s="20" t="str">
        <f t="shared" si="1"/>
        <v/>
      </c>
      <c r="K1089" s="49"/>
      <c r="L1089" s="49"/>
      <c r="M1089" s="74"/>
      <c r="N1089" s="49"/>
      <c r="P1089" s="75"/>
      <c r="Q1089" s="75"/>
      <c r="R1089" s="75"/>
    </row>
    <row r="1090">
      <c r="A1090" s="70" t="s">
        <v>4447</v>
      </c>
      <c r="B1090" s="68">
        <v>578.0</v>
      </c>
      <c r="C1090" s="69">
        <v>1.0</v>
      </c>
      <c r="D1090" s="69">
        <v>692.0</v>
      </c>
      <c r="E1090" s="70" t="s">
        <v>5314</v>
      </c>
      <c r="F1090" s="69">
        <v>39.0</v>
      </c>
      <c r="G1090" s="69">
        <v>12.0</v>
      </c>
      <c r="H1090" s="69">
        <v>4.0</v>
      </c>
      <c r="I1090" s="99">
        <f t="shared" si="1"/>
        <v>581</v>
      </c>
      <c r="K1090" s="49"/>
      <c r="L1090" s="49"/>
      <c r="M1090" s="74"/>
      <c r="N1090" s="49"/>
      <c r="P1090" s="75"/>
      <c r="Q1090" s="75"/>
      <c r="R1090" s="75"/>
    </row>
    <row r="1091">
      <c r="A1091" s="70" t="s">
        <v>4447</v>
      </c>
      <c r="B1091" s="68">
        <v>581.0</v>
      </c>
      <c r="C1091" s="69">
        <v>1.0</v>
      </c>
      <c r="D1091" s="69">
        <v>10.0</v>
      </c>
      <c r="E1091" s="70" t="s">
        <v>5315</v>
      </c>
      <c r="F1091" s="69">
        <v>215.0</v>
      </c>
      <c r="G1091" s="69">
        <v>58.0</v>
      </c>
      <c r="H1091" s="69">
        <v>31.0</v>
      </c>
      <c r="I1091" s="20" t="str">
        <f t="shared" si="1"/>
        <v/>
      </c>
      <c r="K1091" s="49"/>
      <c r="L1091" s="49"/>
      <c r="M1091" s="74"/>
      <c r="N1091" s="49"/>
      <c r="P1091" s="75"/>
      <c r="Q1091" s="75"/>
      <c r="R1091" s="75"/>
    </row>
    <row r="1092">
      <c r="A1092" s="70" t="s">
        <v>4447</v>
      </c>
      <c r="B1092" s="68">
        <v>581.0</v>
      </c>
      <c r="C1092" s="69">
        <v>1.0</v>
      </c>
      <c r="D1092" s="69">
        <v>20.0</v>
      </c>
      <c r="E1092" s="70" t="s">
        <v>5316</v>
      </c>
      <c r="F1092" s="69">
        <v>215.0</v>
      </c>
      <c r="G1092" s="69">
        <v>59.0</v>
      </c>
      <c r="H1092" s="69">
        <v>30.0</v>
      </c>
      <c r="I1092" s="99">
        <f t="shared" si="1"/>
        <v>592</v>
      </c>
      <c r="K1092" s="49"/>
      <c r="L1092" s="49"/>
      <c r="M1092" s="74"/>
      <c r="N1092" s="49"/>
      <c r="P1092" s="75"/>
      <c r="Q1092" s="75"/>
      <c r="R1092" s="75"/>
    </row>
    <row r="1093">
      <c r="A1093" s="70" t="s">
        <v>4447</v>
      </c>
      <c r="B1093" s="68">
        <v>592.0</v>
      </c>
      <c r="C1093" s="69">
        <v>1.0</v>
      </c>
      <c r="D1093" s="69">
        <v>10.0</v>
      </c>
      <c r="E1093" s="70" t="s">
        <v>5317</v>
      </c>
      <c r="F1093" s="69">
        <v>99.0</v>
      </c>
      <c r="G1093" s="69">
        <v>55.0</v>
      </c>
      <c r="H1093" s="69">
        <v>6.0</v>
      </c>
      <c r="I1093" s="20" t="str">
        <f t="shared" si="1"/>
        <v/>
      </c>
      <c r="K1093" s="49"/>
      <c r="L1093" s="49"/>
      <c r="M1093" s="74"/>
      <c r="N1093" s="49"/>
      <c r="P1093" s="75"/>
      <c r="Q1093" s="75"/>
      <c r="R1093" s="75"/>
    </row>
    <row r="1094">
      <c r="A1094" s="70" t="s">
        <v>4447</v>
      </c>
      <c r="B1094" s="68">
        <v>592.0</v>
      </c>
      <c r="C1094" s="69">
        <v>1.0</v>
      </c>
      <c r="D1094" s="69">
        <v>20.0</v>
      </c>
      <c r="E1094" s="70" t="s">
        <v>5318</v>
      </c>
      <c r="F1094" s="69">
        <v>91.0</v>
      </c>
      <c r="G1094" s="69">
        <v>40.0</v>
      </c>
      <c r="H1094" s="69">
        <v>10.0</v>
      </c>
      <c r="I1094" s="99">
        <f t="shared" si="1"/>
        <v>593</v>
      </c>
      <c r="K1094" s="49"/>
      <c r="L1094" s="49"/>
      <c r="M1094" s="74"/>
      <c r="N1094" s="49"/>
      <c r="P1094" s="75"/>
      <c r="Q1094" s="75"/>
      <c r="R1094" s="75"/>
    </row>
    <row r="1095">
      <c r="A1095" s="70" t="s">
        <v>4447</v>
      </c>
      <c r="B1095" s="68">
        <v>593.0</v>
      </c>
      <c r="C1095" s="69">
        <v>1.0</v>
      </c>
      <c r="D1095" s="69">
        <v>10.0</v>
      </c>
      <c r="E1095" s="70" t="s">
        <v>4649</v>
      </c>
      <c r="F1095" s="69">
        <v>115.0</v>
      </c>
      <c r="G1095" s="69">
        <v>48.0</v>
      </c>
      <c r="H1095" s="69">
        <v>8.0</v>
      </c>
      <c r="I1095" s="20" t="str">
        <f t="shared" si="1"/>
        <v/>
      </c>
      <c r="K1095" s="49"/>
      <c r="L1095" s="49"/>
      <c r="M1095" s="74"/>
      <c r="N1095" s="49"/>
      <c r="P1095" s="75"/>
      <c r="Q1095" s="75"/>
      <c r="R1095" s="75"/>
    </row>
    <row r="1096">
      <c r="A1096" s="70" t="s">
        <v>4447</v>
      </c>
      <c r="B1096" s="68">
        <v>593.0</v>
      </c>
      <c r="C1096" s="69">
        <v>1.0</v>
      </c>
      <c r="D1096" s="69">
        <v>20.0</v>
      </c>
      <c r="E1096" s="70" t="s">
        <v>5319</v>
      </c>
      <c r="F1096" s="69">
        <v>10.0</v>
      </c>
      <c r="G1096" s="69">
        <v>6.0</v>
      </c>
      <c r="H1096" s="69">
        <v>0.0</v>
      </c>
      <c r="I1096" s="20" t="str">
        <f t="shared" si="1"/>
        <v/>
      </c>
      <c r="K1096" s="49"/>
      <c r="L1096" s="49"/>
      <c r="M1096" s="74"/>
      <c r="N1096" s="49"/>
      <c r="P1096" s="75"/>
      <c r="Q1096" s="75"/>
      <c r="R1096" s="75"/>
    </row>
    <row r="1097">
      <c r="A1097" s="70" t="s">
        <v>4447</v>
      </c>
      <c r="B1097" s="68">
        <v>593.0</v>
      </c>
      <c r="C1097" s="69">
        <v>1.0</v>
      </c>
      <c r="D1097" s="69">
        <v>30.0</v>
      </c>
      <c r="E1097" s="70" t="s">
        <v>5320</v>
      </c>
      <c r="F1097" s="69">
        <v>9.0</v>
      </c>
      <c r="G1097" s="69">
        <v>6.0</v>
      </c>
      <c r="H1097" s="69">
        <v>1.0</v>
      </c>
      <c r="I1097" s="20" t="str">
        <f t="shared" si="1"/>
        <v/>
      </c>
      <c r="K1097" s="49"/>
      <c r="L1097" s="49"/>
      <c r="M1097" s="74"/>
      <c r="N1097" s="49"/>
      <c r="P1097" s="75"/>
      <c r="Q1097" s="75"/>
      <c r="R1097" s="75"/>
    </row>
    <row r="1098">
      <c r="A1098" s="70" t="s">
        <v>4447</v>
      </c>
      <c r="B1098" s="68">
        <v>593.0</v>
      </c>
      <c r="C1098" s="69">
        <v>1.0</v>
      </c>
      <c r="D1098" s="69">
        <v>80.0</v>
      </c>
      <c r="E1098" s="70" t="s">
        <v>4585</v>
      </c>
      <c r="F1098" s="69">
        <v>469.0</v>
      </c>
      <c r="G1098" s="69">
        <v>216.0</v>
      </c>
      <c r="H1098" s="69">
        <v>37.0</v>
      </c>
      <c r="I1098" s="20" t="str">
        <f t="shared" si="1"/>
        <v/>
      </c>
      <c r="K1098" s="49"/>
      <c r="L1098" s="49"/>
      <c r="M1098" s="74"/>
      <c r="N1098" s="49"/>
      <c r="P1098" s="75"/>
      <c r="Q1098" s="75"/>
      <c r="R1098" s="75"/>
    </row>
    <row r="1099">
      <c r="A1099" s="70" t="s">
        <v>4447</v>
      </c>
      <c r="B1099" s="68">
        <v>593.0</v>
      </c>
      <c r="C1099" s="69">
        <v>1.0</v>
      </c>
      <c r="D1099" s="69">
        <v>90.0</v>
      </c>
      <c r="E1099" s="70" t="s">
        <v>5321</v>
      </c>
      <c r="F1099" s="69">
        <v>558.0</v>
      </c>
      <c r="G1099" s="69">
        <v>169.0</v>
      </c>
      <c r="H1099" s="69">
        <v>49.0</v>
      </c>
      <c r="I1099" s="20" t="str">
        <f t="shared" si="1"/>
        <v/>
      </c>
      <c r="K1099" s="49"/>
      <c r="L1099" s="49"/>
      <c r="M1099" s="74"/>
      <c r="N1099" s="49"/>
      <c r="P1099" s="75"/>
      <c r="Q1099" s="75"/>
      <c r="R1099" s="75"/>
    </row>
    <row r="1100">
      <c r="A1100" s="70" t="s">
        <v>4447</v>
      </c>
      <c r="B1100" s="68">
        <v>593.0</v>
      </c>
      <c r="C1100" s="69">
        <v>1.0</v>
      </c>
      <c r="D1100" s="69">
        <v>100.0</v>
      </c>
      <c r="E1100" s="70" t="s">
        <v>5322</v>
      </c>
      <c r="F1100" s="69">
        <v>9.0</v>
      </c>
      <c r="G1100" s="69">
        <v>9.0</v>
      </c>
      <c r="H1100" s="69">
        <v>0.0</v>
      </c>
      <c r="I1100" s="99">
        <f t="shared" si="1"/>
        <v>595</v>
      </c>
      <c r="K1100" s="49"/>
      <c r="L1100" s="49"/>
      <c r="M1100" s="74"/>
      <c r="N1100" s="49"/>
      <c r="P1100" s="75"/>
      <c r="Q1100" s="75"/>
      <c r="R1100" s="75"/>
    </row>
    <row r="1101">
      <c r="A1101" s="70" t="s">
        <v>4447</v>
      </c>
      <c r="B1101" s="68">
        <v>595.0</v>
      </c>
      <c r="C1101" s="69">
        <v>1.0</v>
      </c>
      <c r="D1101" s="69">
        <v>110.0</v>
      </c>
      <c r="E1101" s="70" t="s">
        <v>5323</v>
      </c>
      <c r="F1101" s="69">
        <v>450.0</v>
      </c>
      <c r="G1101" s="69">
        <v>133.0</v>
      </c>
      <c r="H1101" s="69">
        <v>22.0</v>
      </c>
      <c r="I1101" s="20" t="str">
        <f t="shared" si="1"/>
        <v/>
      </c>
      <c r="K1101" s="49"/>
      <c r="L1101" s="49"/>
      <c r="M1101" s="74"/>
      <c r="N1101" s="49"/>
      <c r="P1101" s="75"/>
      <c r="Q1101" s="75"/>
      <c r="R1101" s="75"/>
    </row>
    <row r="1102">
      <c r="A1102" s="70" t="s">
        <v>4447</v>
      </c>
      <c r="B1102" s="68">
        <v>595.0</v>
      </c>
      <c r="C1102" s="69">
        <v>1.0</v>
      </c>
      <c r="D1102" s="69">
        <v>120.0</v>
      </c>
      <c r="E1102" s="70" t="s">
        <v>5324</v>
      </c>
      <c r="F1102" s="69">
        <v>499.0</v>
      </c>
      <c r="G1102" s="69">
        <v>170.0</v>
      </c>
      <c r="H1102" s="69">
        <v>22.0</v>
      </c>
      <c r="I1102" s="20" t="str">
        <f t="shared" si="1"/>
        <v/>
      </c>
      <c r="K1102" s="49"/>
      <c r="L1102" s="49"/>
      <c r="M1102" s="74"/>
      <c r="N1102" s="49"/>
      <c r="P1102" s="75"/>
      <c r="Q1102" s="75"/>
      <c r="R1102" s="75"/>
    </row>
    <row r="1103">
      <c r="A1103" s="70" t="s">
        <v>4447</v>
      </c>
      <c r="B1103" s="68">
        <v>595.0</v>
      </c>
      <c r="C1103" s="69">
        <v>1.0</v>
      </c>
      <c r="D1103" s="69">
        <v>310.0</v>
      </c>
      <c r="E1103" s="70" t="s">
        <v>4684</v>
      </c>
      <c r="F1103" s="69">
        <v>471.0</v>
      </c>
      <c r="G1103" s="69">
        <v>140.0</v>
      </c>
      <c r="H1103" s="69">
        <v>16.0</v>
      </c>
      <c r="I1103" s="20" t="str">
        <f t="shared" si="1"/>
        <v/>
      </c>
      <c r="K1103" s="49"/>
      <c r="L1103" s="49"/>
      <c r="M1103" s="74"/>
      <c r="N1103" s="49"/>
      <c r="P1103" s="75"/>
      <c r="Q1103" s="75"/>
      <c r="R1103" s="75"/>
    </row>
    <row r="1104">
      <c r="A1104" s="70" t="s">
        <v>4447</v>
      </c>
      <c r="B1104" s="68">
        <v>595.0</v>
      </c>
      <c r="C1104" s="69">
        <v>1.0</v>
      </c>
      <c r="D1104" s="69">
        <v>320.0</v>
      </c>
      <c r="E1104" s="70" t="s">
        <v>5325</v>
      </c>
      <c r="F1104" s="69">
        <v>562.0</v>
      </c>
      <c r="G1104" s="69">
        <v>140.0</v>
      </c>
      <c r="H1104" s="69">
        <v>14.0</v>
      </c>
      <c r="I1104" s="99">
        <f t="shared" si="1"/>
        <v>599</v>
      </c>
      <c r="K1104" s="49"/>
      <c r="L1104" s="49"/>
      <c r="M1104" s="74"/>
      <c r="N1104" s="49"/>
      <c r="P1104" s="75"/>
      <c r="Q1104" s="75"/>
      <c r="R1104" s="75"/>
    </row>
    <row r="1105">
      <c r="A1105" s="70" t="s">
        <v>4447</v>
      </c>
      <c r="B1105" s="68">
        <v>599.0</v>
      </c>
      <c r="C1105" s="69">
        <v>1.0</v>
      </c>
      <c r="D1105" s="69">
        <v>10.0</v>
      </c>
      <c r="E1105" s="70" t="s">
        <v>5326</v>
      </c>
      <c r="F1105" s="69">
        <v>221.0</v>
      </c>
      <c r="G1105" s="69">
        <v>48.0</v>
      </c>
      <c r="H1105" s="69">
        <v>14.0</v>
      </c>
      <c r="I1105" s="20" t="str">
        <f t="shared" si="1"/>
        <v/>
      </c>
      <c r="K1105" s="49"/>
      <c r="L1105" s="49"/>
      <c r="M1105" s="74"/>
      <c r="N1105" s="49"/>
      <c r="P1105" s="75"/>
      <c r="Q1105" s="75"/>
      <c r="R1105" s="75"/>
    </row>
    <row r="1106">
      <c r="A1106" s="70" t="s">
        <v>4447</v>
      </c>
      <c r="B1106" s="68">
        <v>599.0</v>
      </c>
      <c r="C1106" s="69">
        <v>1.0</v>
      </c>
      <c r="D1106" s="69">
        <v>20.0</v>
      </c>
      <c r="E1106" s="70" t="s">
        <v>5327</v>
      </c>
      <c r="F1106" s="69">
        <v>233.0</v>
      </c>
      <c r="G1106" s="69">
        <v>40.0</v>
      </c>
      <c r="H1106" s="69">
        <v>14.0</v>
      </c>
      <c r="I1106" s="99">
        <f t="shared" si="1"/>
        <v>600</v>
      </c>
      <c r="K1106" s="49"/>
      <c r="L1106" s="49"/>
      <c r="M1106" s="74"/>
      <c r="N1106" s="49"/>
      <c r="P1106" s="75"/>
      <c r="Q1106" s="75"/>
      <c r="R1106" s="75"/>
    </row>
    <row r="1107">
      <c r="A1107" s="70" t="s">
        <v>4447</v>
      </c>
      <c r="B1107" s="68">
        <v>600.0</v>
      </c>
      <c r="C1107" s="69">
        <v>1.0</v>
      </c>
      <c r="D1107" s="69">
        <v>1.0</v>
      </c>
      <c r="E1107" s="70" t="s">
        <v>5328</v>
      </c>
      <c r="F1107" s="69">
        <v>115.0</v>
      </c>
      <c r="G1107" s="69">
        <v>21.0</v>
      </c>
      <c r="H1107" s="69">
        <v>7.0</v>
      </c>
      <c r="I1107" s="20" t="str">
        <f t="shared" si="1"/>
        <v/>
      </c>
      <c r="K1107" s="49"/>
      <c r="L1107" s="49"/>
      <c r="M1107" s="74"/>
      <c r="N1107" s="49"/>
      <c r="P1107" s="75"/>
      <c r="Q1107" s="75"/>
      <c r="R1107" s="75"/>
    </row>
    <row r="1108">
      <c r="A1108" s="70" t="s">
        <v>4447</v>
      </c>
      <c r="B1108" s="68">
        <v>600.0</v>
      </c>
      <c r="C1108" s="69">
        <v>1.0</v>
      </c>
      <c r="D1108" s="69">
        <v>2.0</v>
      </c>
      <c r="E1108" s="70" t="s">
        <v>5329</v>
      </c>
      <c r="F1108" s="69">
        <v>113.0</v>
      </c>
      <c r="G1108" s="69">
        <v>28.0</v>
      </c>
      <c r="H1108" s="69">
        <v>7.0</v>
      </c>
      <c r="I1108" s="99">
        <f t="shared" si="1"/>
        <v>601</v>
      </c>
      <c r="K1108" s="49"/>
      <c r="L1108" s="49"/>
      <c r="M1108" s="74"/>
      <c r="N1108" s="49"/>
      <c r="P1108" s="75"/>
      <c r="Q1108" s="75"/>
      <c r="R1108" s="75"/>
    </row>
    <row r="1109">
      <c r="A1109" s="70" t="s">
        <v>4447</v>
      </c>
      <c r="B1109" s="68">
        <v>601.0</v>
      </c>
      <c r="C1109" s="69">
        <v>1.0</v>
      </c>
      <c r="D1109" s="69">
        <v>10.0</v>
      </c>
      <c r="E1109" s="70" t="s">
        <v>5330</v>
      </c>
      <c r="F1109" s="69">
        <v>287.0</v>
      </c>
      <c r="G1109" s="69">
        <v>93.0</v>
      </c>
      <c r="H1109" s="69">
        <v>23.0</v>
      </c>
      <c r="I1109" s="20" t="str">
        <f t="shared" si="1"/>
        <v/>
      </c>
      <c r="K1109" s="49"/>
      <c r="L1109" s="49"/>
      <c r="M1109" s="74"/>
      <c r="N1109" s="49"/>
      <c r="P1109" s="75"/>
      <c r="Q1109" s="75"/>
      <c r="R1109" s="75"/>
    </row>
    <row r="1110">
      <c r="A1110" s="70" t="s">
        <v>4447</v>
      </c>
      <c r="B1110" s="68">
        <v>601.0</v>
      </c>
      <c r="C1110" s="69">
        <v>1.0</v>
      </c>
      <c r="D1110" s="69">
        <v>20.0</v>
      </c>
      <c r="E1110" s="70" t="s">
        <v>5331</v>
      </c>
      <c r="F1110" s="69">
        <v>301.0</v>
      </c>
      <c r="G1110" s="69">
        <v>76.0</v>
      </c>
      <c r="H1110" s="69">
        <v>15.0</v>
      </c>
      <c r="I1110" s="99">
        <f t="shared" si="1"/>
        <v>621</v>
      </c>
      <c r="K1110" s="49"/>
      <c r="L1110" s="49"/>
      <c r="M1110" s="74"/>
      <c r="N1110" s="49"/>
      <c r="P1110" s="75"/>
      <c r="Q1110" s="75"/>
      <c r="R1110" s="75"/>
    </row>
    <row r="1111">
      <c r="A1111" s="70" t="s">
        <v>4447</v>
      </c>
      <c r="B1111" s="68">
        <v>621.0</v>
      </c>
      <c r="C1111" s="69">
        <v>1.0</v>
      </c>
      <c r="D1111" s="69">
        <v>20.0</v>
      </c>
      <c r="E1111" s="70" t="s">
        <v>2502</v>
      </c>
      <c r="F1111" s="69">
        <v>556.0</v>
      </c>
      <c r="G1111" s="69">
        <v>170.0</v>
      </c>
      <c r="H1111" s="69">
        <v>52.0</v>
      </c>
      <c r="I1111" s="20" t="str">
        <f t="shared" si="1"/>
        <v/>
      </c>
      <c r="K1111" s="49"/>
      <c r="L1111" s="49"/>
      <c r="M1111" s="74"/>
      <c r="N1111" s="49"/>
      <c r="P1111" s="75"/>
      <c r="Q1111" s="75"/>
      <c r="R1111" s="75"/>
    </row>
    <row r="1112">
      <c r="A1112" s="70" t="s">
        <v>4447</v>
      </c>
      <c r="B1112" s="68">
        <v>621.0</v>
      </c>
      <c r="C1112" s="69">
        <v>1.0</v>
      </c>
      <c r="D1112" s="69">
        <v>21.0</v>
      </c>
      <c r="E1112" s="70" t="s">
        <v>2503</v>
      </c>
      <c r="F1112" s="69">
        <v>321.0</v>
      </c>
      <c r="G1112" s="69">
        <v>23.0</v>
      </c>
      <c r="H1112" s="69">
        <v>8.0</v>
      </c>
      <c r="I1112" s="20" t="str">
        <f t="shared" si="1"/>
        <v/>
      </c>
      <c r="K1112" s="49"/>
      <c r="L1112" s="49"/>
      <c r="M1112" s="74"/>
      <c r="N1112" s="49"/>
      <c r="P1112" s="75"/>
      <c r="Q1112" s="75"/>
      <c r="R1112" s="75"/>
    </row>
    <row r="1113">
      <c r="A1113" s="70" t="s">
        <v>4447</v>
      </c>
      <c r="B1113" s="68">
        <v>621.0</v>
      </c>
      <c r="C1113" s="69">
        <v>1.0</v>
      </c>
      <c r="D1113" s="69">
        <v>25.0</v>
      </c>
      <c r="E1113" s="70" t="s">
        <v>5332</v>
      </c>
      <c r="F1113" s="69">
        <v>732.0</v>
      </c>
      <c r="G1113" s="69">
        <v>189.0</v>
      </c>
      <c r="H1113" s="69">
        <v>52.0</v>
      </c>
      <c r="I1113" s="20" t="str">
        <f t="shared" si="1"/>
        <v/>
      </c>
      <c r="K1113" s="49"/>
      <c r="L1113" s="49"/>
      <c r="M1113" s="74"/>
      <c r="N1113" s="49"/>
      <c r="P1113" s="75"/>
      <c r="Q1113" s="75"/>
      <c r="R1113" s="75"/>
    </row>
    <row r="1114">
      <c r="A1114" s="70" t="s">
        <v>4447</v>
      </c>
      <c r="B1114" s="68">
        <v>621.0</v>
      </c>
      <c r="C1114" s="69">
        <v>1.0</v>
      </c>
      <c r="D1114" s="69">
        <v>26.0</v>
      </c>
      <c r="E1114" s="70" t="s">
        <v>5333</v>
      </c>
      <c r="F1114" s="69">
        <v>722.0</v>
      </c>
      <c r="G1114" s="69">
        <v>72.0</v>
      </c>
      <c r="H1114" s="69">
        <v>19.0</v>
      </c>
      <c r="I1114" s="20" t="str">
        <f t="shared" si="1"/>
        <v/>
      </c>
      <c r="K1114" s="49"/>
      <c r="L1114" s="49"/>
      <c r="M1114" s="74"/>
      <c r="N1114" s="49"/>
      <c r="P1114" s="75"/>
      <c r="Q1114" s="75"/>
      <c r="R1114" s="75"/>
    </row>
    <row r="1115">
      <c r="A1115" s="70" t="s">
        <v>4447</v>
      </c>
      <c r="B1115" s="68">
        <v>621.0</v>
      </c>
      <c r="C1115" s="69">
        <v>1.0</v>
      </c>
      <c r="D1115" s="69">
        <v>30.0</v>
      </c>
      <c r="E1115" s="70" t="s">
        <v>2432</v>
      </c>
      <c r="F1115" s="69">
        <v>522.0</v>
      </c>
      <c r="G1115" s="69">
        <v>200.0</v>
      </c>
      <c r="H1115" s="69">
        <v>58.0</v>
      </c>
      <c r="I1115" s="20" t="str">
        <f t="shared" si="1"/>
        <v/>
      </c>
      <c r="K1115" s="49"/>
      <c r="L1115" s="49"/>
      <c r="M1115" s="74"/>
      <c r="N1115" s="49"/>
      <c r="P1115" s="75"/>
      <c r="Q1115" s="75"/>
      <c r="R1115" s="75"/>
    </row>
    <row r="1116">
      <c r="A1116" s="70" t="s">
        <v>4447</v>
      </c>
      <c r="B1116" s="68">
        <v>621.0</v>
      </c>
      <c r="C1116" s="69">
        <v>1.0</v>
      </c>
      <c r="D1116" s="69">
        <v>34.0</v>
      </c>
      <c r="E1116" s="70" t="s">
        <v>4904</v>
      </c>
      <c r="F1116" s="69">
        <v>522.0</v>
      </c>
      <c r="G1116" s="69">
        <v>157.0</v>
      </c>
      <c r="H1116" s="69">
        <v>66.0</v>
      </c>
      <c r="I1116" s="20" t="str">
        <f t="shared" si="1"/>
        <v/>
      </c>
      <c r="K1116" s="49"/>
      <c r="L1116" s="49"/>
      <c r="M1116" s="74"/>
      <c r="N1116" s="49"/>
      <c r="P1116" s="75"/>
      <c r="Q1116" s="75"/>
      <c r="R1116" s="75"/>
    </row>
    <row r="1117">
      <c r="A1117" s="70" t="s">
        <v>4447</v>
      </c>
      <c r="B1117" s="68">
        <v>621.0</v>
      </c>
      <c r="C1117" s="69">
        <v>1.0</v>
      </c>
      <c r="D1117" s="69">
        <v>35.0</v>
      </c>
      <c r="E1117" s="70" t="s">
        <v>2506</v>
      </c>
      <c r="F1117" s="69">
        <v>1009.0</v>
      </c>
      <c r="G1117" s="69">
        <v>77.0</v>
      </c>
      <c r="H1117" s="69">
        <v>20.0</v>
      </c>
      <c r="I1117" s="20" t="str">
        <f t="shared" si="1"/>
        <v/>
      </c>
      <c r="K1117" s="49"/>
      <c r="L1117" s="49"/>
      <c r="M1117" s="74"/>
      <c r="N1117" s="49"/>
      <c r="P1117" s="75"/>
      <c r="Q1117" s="75"/>
      <c r="R1117" s="75"/>
    </row>
    <row r="1118">
      <c r="A1118" s="70" t="s">
        <v>4447</v>
      </c>
      <c r="B1118" s="68">
        <v>621.0</v>
      </c>
      <c r="C1118" s="69">
        <v>1.0</v>
      </c>
      <c r="D1118" s="69">
        <v>36.0</v>
      </c>
      <c r="E1118" s="70" t="s">
        <v>2507</v>
      </c>
      <c r="F1118" s="69">
        <v>690.0</v>
      </c>
      <c r="G1118" s="69">
        <v>203.0</v>
      </c>
      <c r="H1118" s="69">
        <v>51.0</v>
      </c>
      <c r="I1118" s="20" t="str">
        <f t="shared" si="1"/>
        <v/>
      </c>
      <c r="K1118" s="49"/>
      <c r="L1118" s="49"/>
      <c r="M1118" s="74"/>
      <c r="N1118" s="49"/>
      <c r="P1118" s="75"/>
      <c r="Q1118" s="75"/>
      <c r="R1118" s="75"/>
    </row>
    <row r="1119">
      <c r="A1119" s="70" t="s">
        <v>4447</v>
      </c>
      <c r="B1119" s="68">
        <v>621.0</v>
      </c>
      <c r="C1119" s="69">
        <v>1.0</v>
      </c>
      <c r="D1119" s="69">
        <v>38.0</v>
      </c>
      <c r="E1119" s="70" t="s">
        <v>2508</v>
      </c>
      <c r="F1119" s="69">
        <v>21.0</v>
      </c>
      <c r="G1119" s="69">
        <v>0.0</v>
      </c>
      <c r="H1119" s="69">
        <v>0.0</v>
      </c>
      <c r="I1119" s="20" t="str">
        <f t="shared" si="1"/>
        <v/>
      </c>
      <c r="K1119" s="49"/>
      <c r="L1119" s="49"/>
      <c r="M1119" s="74"/>
      <c r="N1119" s="49"/>
      <c r="P1119" s="75"/>
      <c r="Q1119" s="75"/>
      <c r="R1119" s="75"/>
    </row>
    <row r="1120">
      <c r="A1120" s="70" t="s">
        <v>4447</v>
      </c>
      <c r="B1120" s="68">
        <v>621.0</v>
      </c>
      <c r="C1120" s="69">
        <v>1.0</v>
      </c>
      <c r="D1120" s="69">
        <v>39.0</v>
      </c>
      <c r="E1120" s="70" t="s">
        <v>5334</v>
      </c>
      <c r="F1120" s="69">
        <v>19.0</v>
      </c>
      <c r="G1120" s="69">
        <v>11.0</v>
      </c>
      <c r="H1120" s="69">
        <v>1.0</v>
      </c>
      <c r="I1120" s="20" t="str">
        <f t="shared" si="1"/>
        <v/>
      </c>
      <c r="K1120" s="49"/>
      <c r="L1120" s="49"/>
      <c r="M1120" s="74"/>
      <c r="N1120" s="49"/>
      <c r="P1120" s="75"/>
      <c r="Q1120" s="75"/>
      <c r="R1120" s="75"/>
    </row>
    <row r="1121">
      <c r="A1121" s="70" t="s">
        <v>4447</v>
      </c>
      <c r="B1121" s="68">
        <v>621.0</v>
      </c>
      <c r="C1121" s="69">
        <v>1.0</v>
      </c>
      <c r="D1121" s="69">
        <v>42.0</v>
      </c>
      <c r="E1121" s="70" t="s">
        <v>5335</v>
      </c>
      <c r="F1121" s="69">
        <v>119.0</v>
      </c>
      <c r="G1121" s="69">
        <v>28.0</v>
      </c>
      <c r="H1121" s="69">
        <v>3.0</v>
      </c>
      <c r="I1121" s="20" t="str">
        <f t="shared" si="1"/>
        <v/>
      </c>
      <c r="K1121" s="49"/>
      <c r="L1121" s="49"/>
      <c r="M1121" s="74"/>
      <c r="N1121" s="49"/>
      <c r="P1121" s="75"/>
      <c r="Q1121" s="75"/>
      <c r="R1121" s="75"/>
    </row>
    <row r="1122">
      <c r="A1122" s="70" t="s">
        <v>4447</v>
      </c>
      <c r="B1122" s="68">
        <v>621.0</v>
      </c>
      <c r="C1122" s="69">
        <v>1.0</v>
      </c>
      <c r="D1122" s="69">
        <v>45.0</v>
      </c>
      <c r="E1122" s="70" t="s">
        <v>2511</v>
      </c>
      <c r="F1122" s="69">
        <v>9.0</v>
      </c>
      <c r="G1122" s="69">
        <v>6.0</v>
      </c>
      <c r="H1122" s="69">
        <v>0.0</v>
      </c>
      <c r="I1122" s="20" t="str">
        <f t="shared" si="1"/>
        <v/>
      </c>
      <c r="K1122" s="49"/>
      <c r="L1122" s="49"/>
      <c r="M1122" s="74"/>
      <c r="N1122" s="49"/>
      <c r="P1122" s="75"/>
      <c r="Q1122" s="75"/>
      <c r="R1122" s="75"/>
    </row>
    <row r="1123">
      <c r="A1123" s="70" t="s">
        <v>4447</v>
      </c>
      <c r="B1123" s="68">
        <v>621.0</v>
      </c>
      <c r="C1123" s="69">
        <v>1.0</v>
      </c>
      <c r="D1123" s="69">
        <v>59.0</v>
      </c>
      <c r="E1123" s="70" t="s">
        <v>2512</v>
      </c>
      <c r="F1123" s="69">
        <v>5.0</v>
      </c>
      <c r="G1123" s="69">
        <v>1.0</v>
      </c>
      <c r="H1123" s="69">
        <v>0.0</v>
      </c>
      <c r="I1123" s="20" t="str">
        <f t="shared" si="1"/>
        <v/>
      </c>
      <c r="K1123" s="49"/>
      <c r="L1123" s="49"/>
      <c r="M1123" s="74"/>
      <c r="N1123" s="49"/>
      <c r="P1123" s="75"/>
      <c r="Q1123" s="75"/>
      <c r="R1123" s="75"/>
    </row>
    <row r="1124">
      <c r="A1124" s="70" t="s">
        <v>4447</v>
      </c>
      <c r="B1124" s="68">
        <v>621.0</v>
      </c>
      <c r="C1124" s="69">
        <v>1.0</v>
      </c>
      <c r="D1124" s="69">
        <v>60.0</v>
      </c>
      <c r="E1124" s="70" t="s">
        <v>5336</v>
      </c>
      <c r="F1124" s="69">
        <v>79.0</v>
      </c>
      <c r="G1124" s="69">
        <v>44.0</v>
      </c>
      <c r="H1124" s="69">
        <v>7.0</v>
      </c>
      <c r="I1124" s="20" t="str">
        <f t="shared" si="1"/>
        <v/>
      </c>
      <c r="K1124" s="49"/>
      <c r="L1124" s="49"/>
      <c r="M1124" s="74"/>
      <c r="N1124" s="49"/>
      <c r="P1124" s="75"/>
      <c r="Q1124" s="75"/>
      <c r="R1124" s="75"/>
    </row>
    <row r="1125">
      <c r="A1125" s="70" t="s">
        <v>4447</v>
      </c>
      <c r="B1125" s="68">
        <v>621.0</v>
      </c>
      <c r="C1125" s="69">
        <v>1.0</v>
      </c>
      <c r="D1125" s="69">
        <v>61.0</v>
      </c>
      <c r="E1125" s="70" t="s">
        <v>5337</v>
      </c>
      <c r="F1125" s="69">
        <v>36.0</v>
      </c>
      <c r="G1125" s="69">
        <v>15.0</v>
      </c>
      <c r="H1125" s="69">
        <v>5.0</v>
      </c>
      <c r="I1125" s="20" t="str">
        <f t="shared" si="1"/>
        <v/>
      </c>
      <c r="K1125" s="49"/>
      <c r="L1125" s="49"/>
      <c r="M1125" s="74"/>
      <c r="N1125" s="49"/>
      <c r="P1125" s="75"/>
      <c r="Q1125" s="75"/>
      <c r="R1125" s="75"/>
    </row>
    <row r="1126">
      <c r="A1126" s="70" t="s">
        <v>4447</v>
      </c>
      <c r="B1126" s="68">
        <v>621.0</v>
      </c>
      <c r="C1126" s="69">
        <v>1.0</v>
      </c>
      <c r="D1126" s="69">
        <v>64.0</v>
      </c>
      <c r="E1126" s="70" t="s">
        <v>5338</v>
      </c>
      <c r="F1126" s="69">
        <v>1886.0</v>
      </c>
      <c r="G1126" s="69">
        <v>187.0</v>
      </c>
      <c r="H1126" s="69">
        <v>74.0</v>
      </c>
      <c r="I1126" s="20" t="str">
        <f t="shared" si="1"/>
        <v/>
      </c>
      <c r="K1126" s="49"/>
      <c r="L1126" s="49"/>
      <c r="M1126" s="74"/>
      <c r="N1126" s="49"/>
      <c r="P1126" s="75"/>
      <c r="Q1126" s="75"/>
      <c r="R1126" s="75"/>
    </row>
    <row r="1127">
      <c r="A1127" s="70" t="s">
        <v>4447</v>
      </c>
      <c r="B1127" s="68">
        <v>621.0</v>
      </c>
      <c r="C1127" s="69">
        <v>1.0</v>
      </c>
      <c r="D1127" s="69">
        <v>65.0</v>
      </c>
      <c r="E1127" s="70" t="s">
        <v>5339</v>
      </c>
      <c r="F1127" s="69">
        <v>1780.0</v>
      </c>
      <c r="G1127" s="69">
        <v>565.0</v>
      </c>
      <c r="H1127" s="69">
        <v>186.0</v>
      </c>
      <c r="I1127" s="20" t="str">
        <f t="shared" si="1"/>
        <v/>
      </c>
      <c r="K1127" s="49"/>
      <c r="L1127" s="49"/>
      <c r="M1127" s="74"/>
      <c r="N1127" s="49"/>
      <c r="P1127" s="75"/>
      <c r="Q1127" s="75"/>
      <c r="R1127" s="75"/>
    </row>
    <row r="1128">
      <c r="A1128" s="70" t="s">
        <v>4447</v>
      </c>
      <c r="B1128" s="68">
        <v>621.0</v>
      </c>
      <c r="C1128" s="69">
        <v>1.0</v>
      </c>
      <c r="D1128" s="69">
        <v>66.0</v>
      </c>
      <c r="E1128" s="70" t="s">
        <v>2517</v>
      </c>
      <c r="F1128" s="69">
        <v>678.0</v>
      </c>
      <c r="G1128" s="69">
        <v>219.0</v>
      </c>
      <c r="H1128" s="69">
        <v>90.0</v>
      </c>
      <c r="I1128" s="20" t="str">
        <f t="shared" si="1"/>
        <v/>
      </c>
      <c r="K1128" s="49"/>
      <c r="L1128" s="49"/>
      <c r="M1128" s="74"/>
      <c r="N1128" s="49"/>
      <c r="P1128" s="75"/>
      <c r="Q1128" s="75"/>
      <c r="R1128" s="75"/>
    </row>
    <row r="1129">
      <c r="A1129" s="70" t="s">
        <v>4447</v>
      </c>
      <c r="B1129" s="68">
        <v>621.0</v>
      </c>
      <c r="C1129" s="69">
        <v>1.0</v>
      </c>
      <c r="D1129" s="69">
        <v>67.0</v>
      </c>
      <c r="E1129" s="70" t="s">
        <v>2518</v>
      </c>
      <c r="F1129" s="69">
        <v>872.0</v>
      </c>
      <c r="G1129" s="69">
        <v>252.0</v>
      </c>
      <c r="H1129" s="69">
        <v>87.0</v>
      </c>
      <c r="I1129" s="20" t="str">
        <f t="shared" si="1"/>
        <v/>
      </c>
      <c r="K1129" s="49"/>
      <c r="L1129" s="49"/>
      <c r="M1129" s="74"/>
      <c r="N1129" s="49"/>
      <c r="P1129" s="75"/>
      <c r="Q1129" s="75"/>
      <c r="R1129" s="75"/>
    </row>
    <row r="1130">
      <c r="A1130" s="70" t="s">
        <v>4447</v>
      </c>
      <c r="B1130" s="68">
        <v>621.0</v>
      </c>
      <c r="C1130" s="69">
        <v>1.0</v>
      </c>
      <c r="D1130" s="69">
        <v>68.0</v>
      </c>
      <c r="E1130" s="70" t="s">
        <v>2519</v>
      </c>
      <c r="F1130" s="69">
        <v>5.0</v>
      </c>
      <c r="G1130" s="69">
        <v>3.0</v>
      </c>
      <c r="H1130" s="69">
        <v>0.0</v>
      </c>
      <c r="I1130" s="20" t="str">
        <f t="shared" si="1"/>
        <v/>
      </c>
      <c r="K1130" s="49"/>
      <c r="L1130" s="49"/>
      <c r="M1130" s="74"/>
      <c r="N1130" s="49"/>
      <c r="P1130" s="75"/>
      <c r="Q1130" s="75"/>
      <c r="R1130" s="75"/>
    </row>
    <row r="1131">
      <c r="A1131" s="70" t="s">
        <v>4447</v>
      </c>
      <c r="B1131" s="68">
        <v>621.0</v>
      </c>
      <c r="C1131" s="69">
        <v>1.0</v>
      </c>
      <c r="D1131" s="69">
        <v>69.0</v>
      </c>
      <c r="E1131" s="70" t="s">
        <v>5340</v>
      </c>
      <c r="F1131" s="69">
        <v>16.0</v>
      </c>
      <c r="G1131" s="69">
        <v>10.0</v>
      </c>
      <c r="H1131" s="69">
        <v>0.0</v>
      </c>
      <c r="I1131" s="20" t="str">
        <f t="shared" si="1"/>
        <v/>
      </c>
      <c r="K1131" s="49"/>
      <c r="L1131" s="49"/>
      <c r="M1131" s="74"/>
      <c r="N1131" s="49"/>
      <c r="P1131" s="75"/>
      <c r="Q1131" s="75"/>
      <c r="R1131" s="75"/>
    </row>
    <row r="1132">
      <c r="A1132" s="70" t="s">
        <v>4447</v>
      </c>
      <c r="B1132" s="68">
        <v>621.0</v>
      </c>
      <c r="C1132" s="69">
        <v>1.0</v>
      </c>
      <c r="D1132" s="69">
        <v>70.0</v>
      </c>
      <c r="E1132" s="70" t="s">
        <v>2521</v>
      </c>
      <c r="F1132" s="69">
        <v>1114.0</v>
      </c>
      <c r="G1132" s="69">
        <v>108.0</v>
      </c>
      <c r="H1132" s="69">
        <v>43.0</v>
      </c>
      <c r="I1132" s="20" t="str">
        <f t="shared" si="1"/>
        <v/>
      </c>
      <c r="K1132" s="49"/>
      <c r="L1132" s="49"/>
      <c r="M1132" s="74"/>
      <c r="N1132" s="49"/>
      <c r="P1132" s="75"/>
      <c r="Q1132" s="75"/>
      <c r="R1132" s="75"/>
    </row>
    <row r="1133">
      <c r="A1133" s="70" t="s">
        <v>4447</v>
      </c>
      <c r="B1133" s="68">
        <v>621.0</v>
      </c>
      <c r="C1133" s="69">
        <v>1.0</v>
      </c>
      <c r="D1133" s="69">
        <v>71.0</v>
      </c>
      <c r="E1133" s="70" t="s">
        <v>5341</v>
      </c>
      <c r="F1133" s="69">
        <v>23.0</v>
      </c>
      <c r="G1133" s="69">
        <v>13.0</v>
      </c>
      <c r="H1133" s="69">
        <v>1.0</v>
      </c>
      <c r="I1133" s="20" t="str">
        <f t="shared" si="1"/>
        <v/>
      </c>
      <c r="K1133" s="49"/>
      <c r="L1133" s="49"/>
      <c r="M1133" s="74"/>
      <c r="N1133" s="49"/>
      <c r="P1133" s="75"/>
      <c r="Q1133" s="75"/>
      <c r="R1133" s="75"/>
    </row>
    <row r="1134">
      <c r="A1134" s="70" t="s">
        <v>4447</v>
      </c>
      <c r="B1134" s="68">
        <v>621.0</v>
      </c>
      <c r="C1134" s="69">
        <v>1.0</v>
      </c>
      <c r="D1134" s="69">
        <v>699.0</v>
      </c>
      <c r="E1134" s="70" t="s">
        <v>5342</v>
      </c>
      <c r="F1134" s="69">
        <v>69.0</v>
      </c>
      <c r="G1134" s="69">
        <v>9.0</v>
      </c>
      <c r="H1134" s="69">
        <v>0.0</v>
      </c>
      <c r="I1134" s="99">
        <f t="shared" si="1"/>
        <v>622</v>
      </c>
      <c r="K1134" s="49"/>
      <c r="L1134" s="49"/>
      <c r="M1134" s="74"/>
      <c r="N1134" s="49"/>
      <c r="P1134" s="75"/>
      <c r="Q1134" s="75"/>
      <c r="R1134" s="75"/>
    </row>
    <row r="1135">
      <c r="A1135" s="70" t="s">
        <v>4447</v>
      </c>
      <c r="B1135" s="68">
        <v>622.0</v>
      </c>
      <c r="C1135" s="69">
        <v>1.0</v>
      </c>
      <c r="D1135" s="69">
        <v>27.0</v>
      </c>
      <c r="E1135" s="70" t="s">
        <v>5343</v>
      </c>
      <c r="F1135" s="69">
        <v>526.0</v>
      </c>
      <c r="G1135" s="69">
        <v>150.0</v>
      </c>
      <c r="H1135" s="69">
        <v>38.0</v>
      </c>
      <c r="I1135" s="20" t="str">
        <f t="shared" si="1"/>
        <v/>
      </c>
      <c r="K1135" s="49"/>
      <c r="L1135" s="49"/>
      <c r="M1135" s="74"/>
      <c r="N1135" s="49"/>
      <c r="P1135" s="75"/>
      <c r="Q1135" s="75"/>
      <c r="R1135" s="75"/>
    </row>
    <row r="1136">
      <c r="A1136" s="70" t="s">
        <v>4447</v>
      </c>
      <c r="B1136" s="68">
        <v>622.0</v>
      </c>
      <c r="C1136" s="69">
        <v>1.0</v>
      </c>
      <c r="D1136" s="69">
        <v>28.0</v>
      </c>
      <c r="E1136" s="70" t="s">
        <v>5344</v>
      </c>
      <c r="F1136" s="69">
        <v>422.0</v>
      </c>
      <c r="G1136" s="69">
        <v>122.0</v>
      </c>
      <c r="H1136" s="69">
        <v>39.0</v>
      </c>
      <c r="I1136" s="20" t="str">
        <f t="shared" si="1"/>
        <v/>
      </c>
      <c r="K1136" s="49"/>
      <c r="L1136" s="49"/>
      <c r="M1136" s="74"/>
      <c r="N1136" s="49"/>
      <c r="P1136" s="75"/>
      <c r="Q1136" s="75"/>
      <c r="R1136" s="75"/>
    </row>
    <row r="1137">
      <c r="A1137" s="70" t="s">
        <v>4447</v>
      </c>
      <c r="B1137" s="68">
        <v>622.0</v>
      </c>
      <c r="C1137" s="69">
        <v>1.0</v>
      </c>
      <c r="D1137" s="69">
        <v>29.0</v>
      </c>
      <c r="E1137" s="70" t="s">
        <v>5345</v>
      </c>
      <c r="F1137" s="69">
        <v>450.0</v>
      </c>
      <c r="G1137" s="69">
        <v>124.0</v>
      </c>
      <c r="H1137" s="69">
        <v>43.0</v>
      </c>
      <c r="I1137" s="20" t="str">
        <f t="shared" si="1"/>
        <v/>
      </c>
      <c r="K1137" s="49"/>
      <c r="L1137" s="49"/>
      <c r="M1137" s="74"/>
      <c r="N1137" s="49"/>
      <c r="P1137" s="75"/>
      <c r="Q1137" s="75"/>
      <c r="R1137" s="75"/>
    </row>
    <row r="1138">
      <c r="A1138" s="70" t="s">
        <v>4447</v>
      </c>
      <c r="B1138" s="68">
        <v>622.0</v>
      </c>
      <c r="C1138" s="69">
        <v>1.0</v>
      </c>
      <c r="D1138" s="69">
        <v>30.0</v>
      </c>
      <c r="E1138" s="70" t="s">
        <v>5346</v>
      </c>
      <c r="F1138" s="69">
        <v>444.0</v>
      </c>
      <c r="G1138" s="69">
        <v>85.0</v>
      </c>
      <c r="H1138" s="69">
        <v>39.0</v>
      </c>
      <c r="I1138" s="20" t="str">
        <f t="shared" si="1"/>
        <v/>
      </c>
      <c r="K1138" s="49"/>
      <c r="L1138" s="49"/>
      <c r="M1138" s="74"/>
      <c r="N1138" s="49"/>
      <c r="P1138" s="75"/>
      <c r="Q1138" s="75"/>
      <c r="R1138" s="75"/>
    </row>
    <row r="1139">
      <c r="A1139" s="70" t="s">
        <v>4447</v>
      </c>
      <c r="B1139" s="68">
        <v>622.0</v>
      </c>
      <c r="C1139" s="69">
        <v>1.0</v>
      </c>
      <c r="D1139" s="69">
        <v>31.0</v>
      </c>
      <c r="E1139" s="70" t="s">
        <v>4686</v>
      </c>
      <c r="F1139" s="69">
        <v>198.0</v>
      </c>
      <c r="G1139" s="69">
        <v>50.0</v>
      </c>
      <c r="H1139" s="69">
        <v>2.0</v>
      </c>
      <c r="I1139" s="20" t="str">
        <f t="shared" si="1"/>
        <v/>
      </c>
      <c r="K1139" s="49"/>
      <c r="L1139" s="49"/>
      <c r="M1139" s="74"/>
      <c r="N1139" s="49"/>
      <c r="P1139" s="75"/>
      <c r="Q1139" s="75"/>
      <c r="R1139" s="75"/>
    </row>
    <row r="1140">
      <c r="A1140" s="70" t="s">
        <v>4447</v>
      </c>
      <c r="B1140" s="68">
        <v>622.0</v>
      </c>
      <c r="C1140" s="69">
        <v>1.0</v>
      </c>
      <c r="D1140" s="69">
        <v>33.0</v>
      </c>
      <c r="E1140" s="70" t="s">
        <v>5347</v>
      </c>
      <c r="F1140" s="69">
        <v>505.0</v>
      </c>
      <c r="G1140" s="69">
        <v>205.0</v>
      </c>
      <c r="H1140" s="69">
        <v>47.0</v>
      </c>
      <c r="I1140" s="20" t="str">
        <f t="shared" si="1"/>
        <v/>
      </c>
      <c r="K1140" s="49"/>
      <c r="L1140" s="49"/>
      <c r="M1140" s="74"/>
      <c r="N1140" s="49"/>
      <c r="P1140" s="75"/>
      <c r="Q1140" s="75"/>
      <c r="R1140" s="75"/>
    </row>
    <row r="1141">
      <c r="A1141" s="70" t="s">
        <v>4447</v>
      </c>
      <c r="B1141" s="68">
        <v>622.0</v>
      </c>
      <c r="C1141" s="69">
        <v>1.0</v>
      </c>
      <c r="D1141" s="69">
        <v>34.0</v>
      </c>
      <c r="E1141" s="70" t="s">
        <v>5348</v>
      </c>
      <c r="F1141" s="69">
        <v>469.0</v>
      </c>
      <c r="G1141" s="69">
        <v>203.0</v>
      </c>
      <c r="H1141" s="69">
        <v>42.0</v>
      </c>
      <c r="I1141" s="20" t="str">
        <f t="shared" si="1"/>
        <v/>
      </c>
      <c r="K1141" s="49"/>
      <c r="L1141" s="49"/>
      <c r="M1141" s="74"/>
      <c r="N1141" s="49"/>
      <c r="P1141" s="75"/>
      <c r="Q1141" s="75"/>
      <c r="R1141" s="75"/>
    </row>
    <row r="1142">
      <c r="A1142" s="70" t="s">
        <v>4447</v>
      </c>
      <c r="B1142" s="68">
        <v>622.0</v>
      </c>
      <c r="C1142" s="69">
        <v>1.0</v>
      </c>
      <c r="D1142" s="69">
        <v>35.0</v>
      </c>
      <c r="E1142" s="70" t="s">
        <v>5349</v>
      </c>
      <c r="F1142" s="69">
        <v>531.0</v>
      </c>
      <c r="G1142" s="69">
        <v>199.0</v>
      </c>
      <c r="H1142" s="69">
        <v>41.0</v>
      </c>
      <c r="I1142" s="20" t="str">
        <f t="shared" si="1"/>
        <v/>
      </c>
      <c r="K1142" s="49"/>
      <c r="L1142" s="49"/>
      <c r="M1142" s="74"/>
      <c r="N1142" s="49"/>
      <c r="P1142" s="75"/>
      <c r="Q1142" s="75"/>
      <c r="R1142" s="75"/>
    </row>
    <row r="1143">
      <c r="A1143" s="70" t="s">
        <v>4447</v>
      </c>
      <c r="B1143" s="68">
        <v>622.0</v>
      </c>
      <c r="C1143" s="69">
        <v>1.0</v>
      </c>
      <c r="D1143" s="69">
        <v>36.0</v>
      </c>
      <c r="E1143" s="70" t="s">
        <v>5350</v>
      </c>
      <c r="F1143" s="69">
        <v>408.0</v>
      </c>
      <c r="G1143" s="69">
        <v>202.0</v>
      </c>
      <c r="H1143" s="69">
        <v>24.0</v>
      </c>
      <c r="I1143" s="20" t="str">
        <f t="shared" si="1"/>
        <v/>
      </c>
      <c r="K1143" s="49"/>
      <c r="L1143" s="49"/>
      <c r="M1143" s="74"/>
      <c r="N1143" s="49"/>
      <c r="P1143" s="75"/>
      <c r="Q1143" s="75"/>
      <c r="R1143" s="75"/>
    </row>
    <row r="1144">
      <c r="A1144" s="70" t="s">
        <v>4447</v>
      </c>
      <c r="B1144" s="68">
        <v>622.0</v>
      </c>
      <c r="C1144" s="69">
        <v>1.0</v>
      </c>
      <c r="D1144" s="69">
        <v>37.0</v>
      </c>
      <c r="E1144" s="70" t="s">
        <v>5351</v>
      </c>
      <c r="F1144" s="69">
        <v>546.0</v>
      </c>
      <c r="G1144" s="69">
        <v>196.0</v>
      </c>
      <c r="H1144" s="69">
        <v>46.0</v>
      </c>
      <c r="I1144" s="20" t="str">
        <f t="shared" si="1"/>
        <v/>
      </c>
      <c r="K1144" s="49"/>
      <c r="L1144" s="49"/>
      <c r="M1144" s="74"/>
      <c r="N1144" s="49"/>
      <c r="P1144" s="75"/>
      <c r="Q1144" s="75"/>
      <c r="R1144" s="75"/>
    </row>
    <row r="1145">
      <c r="A1145" s="70" t="s">
        <v>4447</v>
      </c>
      <c r="B1145" s="68">
        <v>622.0</v>
      </c>
      <c r="C1145" s="69">
        <v>1.0</v>
      </c>
      <c r="D1145" s="69">
        <v>38.0</v>
      </c>
      <c r="E1145" s="70" t="s">
        <v>2532</v>
      </c>
      <c r="F1145" s="69">
        <v>2.0</v>
      </c>
      <c r="G1145" s="69">
        <v>0.0</v>
      </c>
      <c r="H1145" s="69">
        <v>0.0</v>
      </c>
      <c r="I1145" s="20" t="str">
        <f t="shared" si="1"/>
        <v/>
      </c>
      <c r="K1145" s="49"/>
      <c r="L1145" s="49"/>
      <c r="M1145" s="74"/>
      <c r="N1145" s="49"/>
      <c r="P1145" s="75"/>
      <c r="Q1145" s="75"/>
      <c r="R1145" s="75"/>
    </row>
    <row r="1146">
      <c r="A1146" s="70" t="s">
        <v>4447</v>
      </c>
      <c r="B1146" s="68">
        <v>622.0</v>
      </c>
      <c r="C1146" s="69">
        <v>1.0</v>
      </c>
      <c r="D1146" s="69">
        <v>41.0</v>
      </c>
      <c r="E1146" s="70" t="s">
        <v>2533</v>
      </c>
      <c r="F1146" s="69">
        <v>47.0</v>
      </c>
      <c r="G1146" s="69">
        <v>35.0</v>
      </c>
      <c r="H1146" s="69">
        <v>2.0</v>
      </c>
      <c r="I1146" s="20" t="str">
        <f t="shared" si="1"/>
        <v/>
      </c>
      <c r="K1146" s="49"/>
      <c r="L1146" s="49"/>
      <c r="M1146" s="74"/>
      <c r="N1146" s="49"/>
      <c r="P1146" s="75"/>
      <c r="Q1146" s="75"/>
      <c r="R1146" s="75"/>
    </row>
    <row r="1147">
      <c r="A1147" s="70" t="s">
        <v>4447</v>
      </c>
      <c r="B1147" s="68">
        <v>622.0</v>
      </c>
      <c r="C1147" s="69">
        <v>1.0</v>
      </c>
      <c r="D1147" s="69">
        <v>42.0</v>
      </c>
      <c r="E1147" s="70" t="s">
        <v>2534</v>
      </c>
      <c r="F1147" s="69">
        <v>48.0</v>
      </c>
      <c r="G1147" s="69">
        <v>10.0</v>
      </c>
      <c r="H1147" s="69">
        <v>7.0</v>
      </c>
      <c r="I1147" s="20" t="str">
        <f t="shared" si="1"/>
        <v/>
      </c>
      <c r="K1147" s="49"/>
      <c r="L1147" s="49"/>
      <c r="M1147" s="74"/>
      <c r="N1147" s="49"/>
      <c r="P1147" s="75"/>
      <c r="Q1147" s="75"/>
      <c r="R1147" s="75"/>
    </row>
    <row r="1148">
      <c r="A1148" s="70" t="s">
        <v>4447</v>
      </c>
      <c r="B1148" s="68">
        <v>622.0</v>
      </c>
      <c r="C1148" s="69">
        <v>1.0</v>
      </c>
      <c r="D1148" s="69">
        <v>43.0</v>
      </c>
      <c r="E1148" s="70" t="s">
        <v>2535</v>
      </c>
      <c r="F1148" s="69">
        <v>102.0</v>
      </c>
      <c r="G1148" s="69">
        <v>37.0</v>
      </c>
      <c r="H1148" s="69">
        <v>2.0</v>
      </c>
      <c r="I1148" s="20" t="str">
        <f t="shared" si="1"/>
        <v/>
      </c>
      <c r="K1148" s="49"/>
      <c r="L1148" s="49"/>
      <c r="M1148" s="74"/>
      <c r="N1148" s="49"/>
      <c r="P1148" s="75"/>
      <c r="Q1148" s="75"/>
      <c r="R1148" s="75"/>
    </row>
    <row r="1149">
      <c r="A1149" s="70" t="s">
        <v>4447</v>
      </c>
      <c r="B1149" s="68">
        <v>622.0</v>
      </c>
      <c r="C1149" s="69">
        <v>1.0</v>
      </c>
      <c r="D1149" s="69">
        <v>54.0</v>
      </c>
      <c r="E1149" s="70" t="s">
        <v>5352</v>
      </c>
      <c r="F1149" s="69">
        <v>778.0</v>
      </c>
      <c r="G1149" s="69">
        <v>223.0</v>
      </c>
      <c r="H1149" s="69">
        <v>54.0</v>
      </c>
      <c r="I1149" s="20" t="str">
        <f t="shared" si="1"/>
        <v/>
      </c>
      <c r="K1149" s="49"/>
      <c r="L1149" s="49"/>
      <c r="M1149" s="74"/>
      <c r="N1149" s="49"/>
      <c r="P1149" s="75"/>
      <c r="Q1149" s="75"/>
      <c r="R1149" s="75"/>
    </row>
    <row r="1150">
      <c r="A1150" s="70" t="s">
        <v>4447</v>
      </c>
      <c r="B1150" s="68">
        <v>622.0</v>
      </c>
      <c r="C1150" s="69">
        <v>1.0</v>
      </c>
      <c r="D1150" s="69">
        <v>55.0</v>
      </c>
      <c r="E1150" s="70" t="s">
        <v>5353</v>
      </c>
      <c r="F1150" s="69">
        <v>760.0</v>
      </c>
      <c r="G1150" s="69">
        <v>287.0</v>
      </c>
      <c r="H1150" s="69">
        <v>78.0</v>
      </c>
      <c r="I1150" s="20" t="str">
        <f t="shared" si="1"/>
        <v/>
      </c>
      <c r="K1150" s="49"/>
      <c r="L1150" s="49"/>
      <c r="M1150" s="74"/>
      <c r="N1150" s="49"/>
      <c r="P1150" s="75"/>
      <c r="Q1150" s="75"/>
      <c r="R1150" s="75"/>
    </row>
    <row r="1151">
      <c r="A1151" s="70" t="s">
        <v>4447</v>
      </c>
      <c r="B1151" s="68">
        <v>622.0</v>
      </c>
      <c r="C1151" s="69">
        <v>1.0</v>
      </c>
      <c r="D1151" s="69">
        <v>56.0</v>
      </c>
      <c r="E1151" s="70" t="s">
        <v>2538</v>
      </c>
      <c r="F1151" s="69">
        <v>683.0</v>
      </c>
      <c r="G1151" s="69">
        <v>212.0</v>
      </c>
      <c r="H1151" s="69">
        <v>53.0</v>
      </c>
      <c r="I1151" s="20" t="str">
        <f t="shared" si="1"/>
        <v/>
      </c>
      <c r="K1151" s="49"/>
      <c r="L1151" s="49"/>
      <c r="M1151" s="74"/>
      <c r="N1151" s="49"/>
      <c r="P1151" s="75"/>
      <c r="Q1151" s="75"/>
      <c r="R1151" s="75"/>
    </row>
    <row r="1152">
      <c r="A1152" s="70" t="s">
        <v>4447</v>
      </c>
      <c r="B1152" s="68">
        <v>622.0</v>
      </c>
      <c r="C1152" s="69">
        <v>1.0</v>
      </c>
      <c r="D1152" s="69">
        <v>57.0</v>
      </c>
      <c r="E1152" s="70" t="s">
        <v>5354</v>
      </c>
      <c r="F1152" s="69">
        <v>1653.0</v>
      </c>
      <c r="G1152" s="69">
        <v>515.0</v>
      </c>
      <c r="H1152" s="69">
        <v>128.0</v>
      </c>
      <c r="I1152" s="20" t="str">
        <f t="shared" si="1"/>
        <v/>
      </c>
      <c r="K1152" s="49"/>
      <c r="L1152" s="49"/>
      <c r="M1152" s="74"/>
      <c r="N1152" s="49"/>
      <c r="P1152" s="75"/>
      <c r="Q1152" s="75"/>
      <c r="R1152" s="75"/>
    </row>
    <row r="1153">
      <c r="A1153" s="70" t="s">
        <v>4447</v>
      </c>
      <c r="B1153" s="68">
        <v>622.0</v>
      </c>
      <c r="C1153" s="69">
        <v>1.0</v>
      </c>
      <c r="D1153" s="69">
        <v>58.0</v>
      </c>
      <c r="E1153" s="70" t="s">
        <v>5355</v>
      </c>
      <c r="F1153" s="69">
        <v>1678.0</v>
      </c>
      <c r="G1153" s="69">
        <v>453.0</v>
      </c>
      <c r="H1153" s="69">
        <v>111.0</v>
      </c>
      <c r="I1153" s="20" t="str">
        <f t="shared" si="1"/>
        <v/>
      </c>
      <c r="K1153" s="49"/>
      <c r="L1153" s="49"/>
      <c r="M1153" s="74"/>
      <c r="N1153" s="49"/>
      <c r="P1153" s="75"/>
      <c r="Q1153" s="75"/>
      <c r="R1153" s="75"/>
    </row>
    <row r="1154">
      <c r="A1154" s="70" t="s">
        <v>4447</v>
      </c>
      <c r="B1154" s="68">
        <v>622.0</v>
      </c>
      <c r="C1154" s="69">
        <v>1.0</v>
      </c>
      <c r="D1154" s="69">
        <v>73.0</v>
      </c>
      <c r="E1154" s="70" t="s">
        <v>5356</v>
      </c>
      <c r="F1154" s="69">
        <v>5.0</v>
      </c>
      <c r="G1154" s="69">
        <v>4.0</v>
      </c>
      <c r="H1154" s="69">
        <v>0.0</v>
      </c>
      <c r="I1154" s="20" t="str">
        <f t="shared" si="1"/>
        <v/>
      </c>
      <c r="K1154" s="49"/>
      <c r="L1154" s="49"/>
      <c r="M1154" s="74"/>
      <c r="N1154" s="49"/>
      <c r="P1154" s="75"/>
      <c r="Q1154" s="75"/>
      <c r="R1154" s="75"/>
    </row>
    <row r="1155">
      <c r="A1155" s="70" t="s">
        <v>4447</v>
      </c>
      <c r="B1155" s="68">
        <v>622.0</v>
      </c>
      <c r="C1155" s="69">
        <v>1.0</v>
      </c>
      <c r="D1155" s="69">
        <v>76.0</v>
      </c>
      <c r="E1155" s="70" t="s">
        <v>5357</v>
      </c>
      <c r="F1155" s="69">
        <v>23.0</v>
      </c>
      <c r="G1155" s="69">
        <v>2.0</v>
      </c>
      <c r="H1155" s="69">
        <v>2.0</v>
      </c>
      <c r="I1155" s="20" t="str">
        <f t="shared" si="1"/>
        <v/>
      </c>
      <c r="K1155" s="49"/>
      <c r="L1155" s="49"/>
      <c r="M1155" s="74"/>
      <c r="N1155" s="49"/>
      <c r="P1155" s="75"/>
      <c r="Q1155" s="75"/>
      <c r="R1155" s="75"/>
    </row>
    <row r="1156">
      <c r="A1156" s="70" t="s">
        <v>4447</v>
      </c>
      <c r="B1156" s="68">
        <v>622.0</v>
      </c>
      <c r="C1156" s="69">
        <v>1.0</v>
      </c>
      <c r="D1156" s="69">
        <v>77.0</v>
      </c>
      <c r="E1156" s="70" t="s">
        <v>2543</v>
      </c>
      <c r="F1156" s="69">
        <v>9.0</v>
      </c>
      <c r="G1156" s="69">
        <v>0.0</v>
      </c>
      <c r="H1156" s="69">
        <v>0.0</v>
      </c>
      <c r="I1156" s="99">
        <f t="shared" si="1"/>
        <v>623</v>
      </c>
      <c r="K1156" s="49"/>
      <c r="L1156" s="49"/>
      <c r="M1156" s="74"/>
      <c r="N1156" s="49"/>
      <c r="P1156" s="75"/>
      <c r="Q1156" s="75"/>
      <c r="R1156" s="75"/>
    </row>
    <row r="1157">
      <c r="A1157" s="70" t="s">
        <v>4447</v>
      </c>
      <c r="B1157" s="68">
        <v>623.0</v>
      </c>
      <c r="C1157" s="69">
        <v>1.0</v>
      </c>
      <c r="D1157" s="69">
        <v>69.0</v>
      </c>
      <c r="E1157" s="70" t="s">
        <v>5358</v>
      </c>
      <c r="F1157" s="69">
        <v>2343.0</v>
      </c>
      <c r="G1157" s="69">
        <v>636.0</v>
      </c>
      <c r="H1157" s="69">
        <v>141.0</v>
      </c>
      <c r="I1157" s="20" t="str">
        <f t="shared" si="1"/>
        <v/>
      </c>
      <c r="K1157" s="49"/>
      <c r="L1157" s="49"/>
      <c r="M1157" s="74"/>
      <c r="N1157" s="49"/>
      <c r="P1157" s="75"/>
      <c r="Q1157" s="75"/>
      <c r="R1157" s="75"/>
    </row>
    <row r="1158">
      <c r="A1158" s="70" t="s">
        <v>4447</v>
      </c>
      <c r="B1158" s="68">
        <v>623.0</v>
      </c>
      <c r="C1158" s="69">
        <v>1.0</v>
      </c>
      <c r="D1158" s="69">
        <v>70.0</v>
      </c>
      <c r="E1158" s="70" t="s">
        <v>5359</v>
      </c>
      <c r="F1158" s="69">
        <v>887.0</v>
      </c>
      <c r="G1158" s="69">
        <v>345.0</v>
      </c>
      <c r="H1158" s="69">
        <v>67.0</v>
      </c>
      <c r="I1158" s="20" t="str">
        <f t="shared" si="1"/>
        <v/>
      </c>
      <c r="K1158" s="49"/>
      <c r="L1158" s="49"/>
      <c r="M1158" s="74"/>
      <c r="N1158" s="49"/>
      <c r="P1158" s="75"/>
      <c r="Q1158" s="75"/>
      <c r="R1158" s="75"/>
    </row>
    <row r="1159">
      <c r="A1159" s="70" t="s">
        <v>4447</v>
      </c>
      <c r="B1159" s="68">
        <v>623.0</v>
      </c>
      <c r="C1159" s="69">
        <v>1.0</v>
      </c>
      <c r="D1159" s="69">
        <v>73.0</v>
      </c>
      <c r="E1159" s="70" t="s">
        <v>5360</v>
      </c>
      <c r="F1159" s="69">
        <v>762.0</v>
      </c>
      <c r="G1159" s="69">
        <v>175.0</v>
      </c>
      <c r="H1159" s="69">
        <v>27.0</v>
      </c>
      <c r="I1159" s="20" t="str">
        <f t="shared" si="1"/>
        <v/>
      </c>
      <c r="K1159" s="49"/>
      <c r="L1159" s="49"/>
      <c r="M1159" s="74"/>
      <c r="N1159" s="49"/>
      <c r="P1159" s="75"/>
      <c r="Q1159" s="75"/>
      <c r="R1159" s="75"/>
    </row>
    <row r="1160">
      <c r="A1160" s="70" t="s">
        <v>4447</v>
      </c>
      <c r="B1160" s="68">
        <v>623.0</v>
      </c>
      <c r="C1160" s="69">
        <v>1.0</v>
      </c>
      <c r="D1160" s="69">
        <v>505.0</v>
      </c>
      <c r="E1160" s="70" t="s">
        <v>2547</v>
      </c>
      <c r="F1160" s="69">
        <v>11.0</v>
      </c>
      <c r="G1160" s="69">
        <v>7.0</v>
      </c>
      <c r="H1160" s="69">
        <v>0.0</v>
      </c>
      <c r="I1160" s="20" t="str">
        <f t="shared" si="1"/>
        <v/>
      </c>
      <c r="K1160" s="49"/>
      <c r="L1160" s="49"/>
      <c r="M1160" s="74"/>
      <c r="N1160" s="49"/>
      <c r="P1160" s="75"/>
      <c r="Q1160" s="75"/>
      <c r="R1160" s="75"/>
    </row>
    <row r="1161">
      <c r="A1161" s="70" t="s">
        <v>4447</v>
      </c>
      <c r="B1161" s="68">
        <v>623.0</v>
      </c>
      <c r="C1161" s="69">
        <v>1.0</v>
      </c>
      <c r="D1161" s="69">
        <v>525.0</v>
      </c>
      <c r="E1161" s="70" t="s">
        <v>2548</v>
      </c>
      <c r="F1161" s="69">
        <v>347.0</v>
      </c>
      <c r="G1161" s="69">
        <v>181.0</v>
      </c>
      <c r="H1161" s="69">
        <v>31.0</v>
      </c>
      <c r="I1161" s="20" t="str">
        <f t="shared" si="1"/>
        <v/>
      </c>
      <c r="K1161" s="49"/>
      <c r="L1161" s="49"/>
      <c r="M1161" s="74"/>
      <c r="N1161" s="49"/>
      <c r="P1161" s="75"/>
      <c r="Q1161" s="75"/>
      <c r="R1161" s="75"/>
    </row>
    <row r="1162">
      <c r="A1162" s="70" t="s">
        <v>4447</v>
      </c>
      <c r="B1162" s="68">
        <v>623.0</v>
      </c>
      <c r="C1162" s="69">
        <v>1.0</v>
      </c>
      <c r="D1162" s="69">
        <v>615.0</v>
      </c>
      <c r="E1162" s="70" t="s">
        <v>5361</v>
      </c>
      <c r="F1162" s="69">
        <v>80.0</v>
      </c>
      <c r="G1162" s="69">
        <v>51.0</v>
      </c>
      <c r="H1162" s="69">
        <v>7.0</v>
      </c>
      <c r="I1162" s="20" t="str">
        <f t="shared" si="1"/>
        <v/>
      </c>
      <c r="K1162" s="49"/>
      <c r="L1162" s="49"/>
      <c r="M1162" s="74"/>
      <c r="N1162" s="49"/>
      <c r="P1162" s="75"/>
      <c r="Q1162" s="75"/>
      <c r="R1162" s="75"/>
    </row>
    <row r="1163">
      <c r="A1163" s="70" t="s">
        <v>4447</v>
      </c>
      <c r="B1163" s="68">
        <v>623.0</v>
      </c>
      <c r="C1163" s="69">
        <v>1.0</v>
      </c>
      <c r="D1163" s="69">
        <v>721.0</v>
      </c>
      <c r="E1163" s="70" t="s">
        <v>5362</v>
      </c>
      <c r="F1163" s="69">
        <v>584.0</v>
      </c>
      <c r="G1163" s="69">
        <v>149.0</v>
      </c>
      <c r="H1163" s="69">
        <v>40.0</v>
      </c>
      <c r="I1163" s="20" t="str">
        <f t="shared" si="1"/>
        <v/>
      </c>
      <c r="K1163" s="49"/>
      <c r="L1163" s="49"/>
      <c r="M1163" s="74"/>
      <c r="N1163" s="49"/>
      <c r="P1163" s="75"/>
      <c r="Q1163" s="75"/>
      <c r="R1163" s="75"/>
    </row>
    <row r="1164">
      <c r="A1164" s="70" t="s">
        <v>4447</v>
      </c>
      <c r="B1164" s="68">
        <v>623.0</v>
      </c>
      <c r="C1164" s="69">
        <v>1.0</v>
      </c>
      <c r="D1164" s="69">
        <v>722.0</v>
      </c>
      <c r="E1164" s="70" t="s">
        <v>5363</v>
      </c>
      <c r="F1164" s="69">
        <v>402.0</v>
      </c>
      <c r="G1164" s="69">
        <v>241.0</v>
      </c>
      <c r="H1164" s="69">
        <v>41.0</v>
      </c>
      <c r="I1164" s="20" t="str">
        <f t="shared" si="1"/>
        <v/>
      </c>
      <c r="K1164" s="49"/>
      <c r="L1164" s="49"/>
      <c r="M1164" s="74"/>
      <c r="N1164" s="49"/>
      <c r="P1164" s="75"/>
      <c r="Q1164" s="75"/>
      <c r="R1164" s="75"/>
    </row>
    <row r="1165">
      <c r="A1165" s="70" t="s">
        <v>4447</v>
      </c>
      <c r="B1165" s="68">
        <v>623.0</v>
      </c>
      <c r="C1165" s="69">
        <v>1.0</v>
      </c>
      <c r="D1165" s="69">
        <v>723.0</v>
      </c>
      <c r="E1165" s="70" t="s">
        <v>5316</v>
      </c>
      <c r="F1165" s="69">
        <v>455.0</v>
      </c>
      <c r="G1165" s="69">
        <v>258.0</v>
      </c>
      <c r="H1165" s="69">
        <v>52.0</v>
      </c>
      <c r="I1165" s="20" t="str">
        <f t="shared" si="1"/>
        <v/>
      </c>
      <c r="K1165" s="49"/>
      <c r="L1165" s="49"/>
      <c r="M1165" s="74"/>
      <c r="N1165" s="49"/>
      <c r="P1165" s="75"/>
      <c r="Q1165" s="75"/>
      <c r="R1165" s="75"/>
    </row>
    <row r="1166">
      <c r="A1166" s="70" t="s">
        <v>4447</v>
      </c>
      <c r="B1166" s="68">
        <v>623.0</v>
      </c>
      <c r="C1166" s="69">
        <v>1.0</v>
      </c>
      <c r="D1166" s="69">
        <v>724.0</v>
      </c>
      <c r="E1166" s="70" t="s">
        <v>5364</v>
      </c>
      <c r="F1166" s="69">
        <v>496.0</v>
      </c>
      <c r="G1166" s="69">
        <v>100.0</v>
      </c>
      <c r="H1166" s="69">
        <v>39.0</v>
      </c>
      <c r="I1166" s="20" t="str">
        <f t="shared" si="1"/>
        <v/>
      </c>
      <c r="K1166" s="49"/>
      <c r="L1166" s="49"/>
      <c r="M1166" s="74"/>
      <c r="N1166" s="49"/>
      <c r="P1166" s="75"/>
      <c r="Q1166" s="75"/>
      <c r="R1166" s="75"/>
    </row>
    <row r="1167">
      <c r="A1167" s="70" t="s">
        <v>4447</v>
      </c>
      <c r="B1167" s="68">
        <v>623.0</v>
      </c>
      <c r="C1167" s="69">
        <v>1.0</v>
      </c>
      <c r="D1167" s="69">
        <v>728.0</v>
      </c>
      <c r="E1167" s="70" t="s">
        <v>5365</v>
      </c>
      <c r="F1167" s="69">
        <v>573.0</v>
      </c>
      <c r="G1167" s="69">
        <v>222.0</v>
      </c>
      <c r="H1167" s="69">
        <v>41.0</v>
      </c>
      <c r="I1167" s="20" t="str">
        <f t="shared" si="1"/>
        <v/>
      </c>
      <c r="K1167" s="49"/>
      <c r="L1167" s="49"/>
      <c r="M1167" s="74"/>
      <c r="N1167" s="49"/>
      <c r="P1167" s="75"/>
      <c r="Q1167" s="75"/>
      <c r="R1167" s="75"/>
    </row>
    <row r="1168">
      <c r="A1168" s="70" t="s">
        <v>4447</v>
      </c>
      <c r="B1168" s="68">
        <v>623.0</v>
      </c>
      <c r="C1168" s="69">
        <v>1.0</v>
      </c>
      <c r="D1168" s="69">
        <v>731.0</v>
      </c>
      <c r="E1168" s="70" t="s">
        <v>5366</v>
      </c>
      <c r="F1168" s="69">
        <v>409.0</v>
      </c>
      <c r="G1168" s="69">
        <v>110.0</v>
      </c>
      <c r="H1168" s="69">
        <v>20.0</v>
      </c>
      <c r="I1168" s="20" t="str">
        <f t="shared" si="1"/>
        <v/>
      </c>
      <c r="K1168" s="49"/>
      <c r="L1168" s="49"/>
      <c r="M1168" s="74"/>
      <c r="N1168" s="49"/>
      <c r="P1168" s="75"/>
      <c r="Q1168" s="75"/>
      <c r="R1168" s="75"/>
    </row>
    <row r="1169">
      <c r="A1169" s="70" t="s">
        <v>4447</v>
      </c>
      <c r="B1169" s="68">
        <v>623.0</v>
      </c>
      <c r="C1169" s="69">
        <v>1.0</v>
      </c>
      <c r="D1169" s="69">
        <v>732.0</v>
      </c>
      <c r="E1169" s="70" t="s">
        <v>5367</v>
      </c>
      <c r="F1169" s="69">
        <v>109.0</v>
      </c>
      <c r="G1169" s="69">
        <v>38.0</v>
      </c>
      <c r="H1169" s="69">
        <v>6.0</v>
      </c>
      <c r="I1169" s="99">
        <f t="shared" si="1"/>
        <v>624</v>
      </c>
      <c r="K1169" s="49"/>
      <c r="L1169" s="49"/>
      <c r="M1169" s="74"/>
      <c r="N1169" s="49"/>
      <c r="P1169" s="75"/>
      <c r="Q1169" s="75"/>
      <c r="R1169" s="75"/>
    </row>
    <row r="1170">
      <c r="A1170" s="70" t="s">
        <v>4447</v>
      </c>
      <c r="B1170" s="68">
        <v>624.0</v>
      </c>
      <c r="C1170" s="69">
        <v>1.0</v>
      </c>
      <c r="D1170" s="69">
        <v>29.0</v>
      </c>
      <c r="E1170" s="70" t="s">
        <v>5368</v>
      </c>
      <c r="F1170" s="69">
        <v>91.0</v>
      </c>
      <c r="G1170" s="69">
        <v>9.0</v>
      </c>
      <c r="H1170" s="69">
        <v>0.0</v>
      </c>
      <c r="I1170" s="20" t="str">
        <f t="shared" si="1"/>
        <v/>
      </c>
      <c r="K1170" s="49"/>
      <c r="L1170" s="49"/>
      <c r="M1170" s="74"/>
      <c r="N1170" s="49"/>
      <c r="P1170" s="75"/>
      <c r="Q1170" s="75"/>
      <c r="R1170" s="75"/>
    </row>
    <row r="1171">
      <c r="A1171" s="70" t="s">
        <v>4447</v>
      </c>
      <c r="B1171" s="68">
        <v>624.0</v>
      </c>
      <c r="C1171" s="69">
        <v>1.0</v>
      </c>
      <c r="D1171" s="69">
        <v>55.0</v>
      </c>
      <c r="E1171" s="70" t="s">
        <v>5369</v>
      </c>
      <c r="F1171" s="69">
        <v>1205.0</v>
      </c>
      <c r="G1171" s="69">
        <v>226.0</v>
      </c>
      <c r="H1171" s="69">
        <v>94.0</v>
      </c>
      <c r="I1171" s="20" t="str">
        <f t="shared" si="1"/>
        <v/>
      </c>
      <c r="K1171" s="49"/>
      <c r="L1171" s="49"/>
      <c r="M1171" s="74"/>
      <c r="N1171" s="49"/>
      <c r="P1171" s="75"/>
      <c r="Q1171" s="75"/>
      <c r="R1171" s="75"/>
    </row>
    <row r="1172">
      <c r="A1172" s="70" t="s">
        <v>4447</v>
      </c>
      <c r="B1172" s="68">
        <v>624.0</v>
      </c>
      <c r="C1172" s="69">
        <v>1.0</v>
      </c>
      <c r="D1172" s="69">
        <v>56.0</v>
      </c>
      <c r="E1172" s="70" t="s">
        <v>5370</v>
      </c>
      <c r="F1172" s="69">
        <v>143.0</v>
      </c>
      <c r="G1172" s="69">
        <v>26.0</v>
      </c>
      <c r="H1172" s="69">
        <v>2.0</v>
      </c>
      <c r="I1172" s="20" t="str">
        <f t="shared" si="1"/>
        <v/>
      </c>
      <c r="K1172" s="49"/>
      <c r="L1172" s="49"/>
      <c r="M1172" s="74"/>
      <c r="N1172" s="49"/>
      <c r="P1172" s="75"/>
      <c r="Q1172" s="75"/>
      <c r="R1172" s="75"/>
    </row>
    <row r="1173">
      <c r="A1173" s="70" t="s">
        <v>4447</v>
      </c>
      <c r="B1173" s="68">
        <v>624.0</v>
      </c>
      <c r="C1173" s="69">
        <v>1.0</v>
      </c>
      <c r="D1173" s="69">
        <v>57.0</v>
      </c>
      <c r="E1173" s="70" t="s">
        <v>4684</v>
      </c>
      <c r="F1173" s="69">
        <v>1167.0</v>
      </c>
      <c r="G1173" s="69">
        <v>191.0</v>
      </c>
      <c r="H1173" s="69">
        <v>77.0</v>
      </c>
      <c r="I1173" s="20" t="str">
        <f t="shared" si="1"/>
        <v/>
      </c>
      <c r="K1173" s="49"/>
      <c r="L1173" s="49"/>
      <c r="M1173" s="74"/>
      <c r="N1173" s="49"/>
      <c r="P1173" s="75"/>
      <c r="Q1173" s="75"/>
      <c r="R1173" s="75"/>
    </row>
    <row r="1174">
      <c r="A1174" s="70" t="s">
        <v>4447</v>
      </c>
      <c r="B1174" s="68">
        <v>624.0</v>
      </c>
      <c r="C1174" s="69">
        <v>1.0</v>
      </c>
      <c r="D1174" s="69">
        <v>59.0</v>
      </c>
      <c r="E1174" s="70" t="s">
        <v>5371</v>
      </c>
      <c r="F1174" s="69">
        <v>899.0</v>
      </c>
      <c r="G1174" s="69">
        <v>263.0</v>
      </c>
      <c r="H1174" s="69">
        <v>100.0</v>
      </c>
      <c r="I1174" s="20" t="str">
        <f t="shared" si="1"/>
        <v/>
      </c>
      <c r="K1174" s="49"/>
      <c r="L1174" s="49"/>
      <c r="M1174" s="74"/>
      <c r="N1174" s="49"/>
      <c r="P1174" s="75"/>
      <c r="Q1174" s="75"/>
      <c r="R1174" s="75"/>
    </row>
    <row r="1175">
      <c r="A1175" s="70" t="s">
        <v>4447</v>
      </c>
      <c r="B1175" s="68">
        <v>624.0</v>
      </c>
      <c r="C1175" s="69">
        <v>1.0</v>
      </c>
      <c r="D1175" s="69">
        <v>95.0</v>
      </c>
      <c r="E1175" s="70" t="s">
        <v>5372</v>
      </c>
      <c r="F1175" s="69">
        <v>1136.0</v>
      </c>
      <c r="G1175" s="69">
        <v>210.0</v>
      </c>
      <c r="H1175" s="69">
        <v>76.0</v>
      </c>
      <c r="I1175" s="20" t="str">
        <f t="shared" si="1"/>
        <v/>
      </c>
      <c r="K1175" s="49"/>
      <c r="L1175" s="49"/>
      <c r="M1175" s="74"/>
      <c r="N1175" s="49"/>
      <c r="P1175" s="75"/>
      <c r="Q1175" s="75"/>
      <c r="R1175" s="75"/>
    </row>
    <row r="1176">
      <c r="A1176" s="70" t="s">
        <v>4447</v>
      </c>
      <c r="B1176" s="68">
        <v>624.0</v>
      </c>
      <c r="C1176" s="69">
        <v>1.0</v>
      </c>
      <c r="D1176" s="69">
        <v>824.0</v>
      </c>
      <c r="E1176" s="70" t="s">
        <v>5373</v>
      </c>
      <c r="F1176" s="69">
        <v>654.0</v>
      </c>
      <c r="G1176" s="69">
        <v>92.0</v>
      </c>
      <c r="H1176" s="69">
        <v>28.0</v>
      </c>
      <c r="I1176" s="20" t="str">
        <f t="shared" si="1"/>
        <v/>
      </c>
      <c r="K1176" s="49"/>
      <c r="L1176" s="49"/>
      <c r="M1176" s="74"/>
      <c r="N1176" s="49"/>
      <c r="P1176" s="75"/>
      <c r="Q1176" s="75"/>
      <c r="R1176" s="75"/>
    </row>
    <row r="1177">
      <c r="A1177" s="70" t="s">
        <v>4447</v>
      </c>
      <c r="B1177" s="68">
        <v>624.0</v>
      </c>
      <c r="C1177" s="69">
        <v>1.0</v>
      </c>
      <c r="D1177" s="69">
        <v>827.0</v>
      </c>
      <c r="E1177" s="70" t="s">
        <v>5374</v>
      </c>
      <c r="F1177" s="69">
        <v>253.0</v>
      </c>
      <c r="G1177" s="69">
        <v>85.0</v>
      </c>
      <c r="H1177" s="69">
        <v>23.0</v>
      </c>
      <c r="I1177" s="20" t="str">
        <f t="shared" si="1"/>
        <v/>
      </c>
      <c r="K1177" s="49"/>
      <c r="L1177" s="49"/>
      <c r="M1177" s="74"/>
      <c r="N1177" s="49"/>
      <c r="P1177" s="75"/>
      <c r="Q1177" s="75"/>
      <c r="R1177" s="75"/>
    </row>
    <row r="1178">
      <c r="A1178" s="70" t="s">
        <v>4447</v>
      </c>
      <c r="B1178" s="68">
        <v>624.0</v>
      </c>
      <c r="C1178" s="69">
        <v>1.0</v>
      </c>
      <c r="D1178" s="69">
        <v>828.0</v>
      </c>
      <c r="E1178" s="70" t="s">
        <v>5375</v>
      </c>
      <c r="F1178" s="69">
        <v>530.0</v>
      </c>
      <c r="G1178" s="69">
        <v>74.0</v>
      </c>
      <c r="H1178" s="69">
        <v>25.0</v>
      </c>
      <c r="I1178" s="20" t="str">
        <f t="shared" si="1"/>
        <v/>
      </c>
      <c r="K1178" s="49"/>
      <c r="L1178" s="49"/>
      <c r="M1178" s="74"/>
      <c r="N1178" s="49"/>
      <c r="P1178" s="75"/>
      <c r="Q1178" s="75"/>
      <c r="R1178" s="75"/>
    </row>
    <row r="1179">
      <c r="A1179" s="70" t="s">
        <v>4447</v>
      </c>
      <c r="B1179" s="68">
        <v>624.0</v>
      </c>
      <c r="C1179" s="69">
        <v>1.0</v>
      </c>
      <c r="D1179" s="69">
        <v>830.0</v>
      </c>
      <c r="E1179" s="70" t="s">
        <v>5376</v>
      </c>
      <c r="F1179" s="69">
        <v>298.0</v>
      </c>
      <c r="G1179" s="69">
        <v>23.0</v>
      </c>
      <c r="H1179" s="69">
        <v>8.0</v>
      </c>
      <c r="I1179" s="20" t="str">
        <f t="shared" si="1"/>
        <v/>
      </c>
      <c r="K1179" s="49"/>
      <c r="L1179" s="49"/>
      <c r="M1179" s="74"/>
      <c r="N1179" s="49"/>
      <c r="P1179" s="75"/>
      <c r="Q1179" s="75"/>
      <c r="R1179" s="75"/>
    </row>
    <row r="1180">
      <c r="A1180" s="70" t="s">
        <v>4447</v>
      </c>
      <c r="B1180" s="68">
        <v>624.0</v>
      </c>
      <c r="C1180" s="69">
        <v>1.0</v>
      </c>
      <c r="D1180" s="69">
        <v>831.0</v>
      </c>
      <c r="E1180" s="70" t="s">
        <v>5377</v>
      </c>
      <c r="F1180" s="69">
        <v>388.0</v>
      </c>
      <c r="G1180" s="69">
        <v>84.0</v>
      </c>
      <c r="H1180" s="69">
        <v>33.0</v>
      </c>
      <c r="I1180" s="20" t="str">
        <f t="shared" si="1"/>
        <v/>
      </c>
      <c r="K1180" s="49"/>
      <c r="L1180" s="49"/>
      <c r="M1180" s="74"/>
      <c r="N1180" s="49"/>
      <c r="P1180" s="75"/>
      <c r="Q1180" s="75"/>
      <c r="R1180" s="75"/>
    </row>
    <row r="1181">
      <c r="A1181" s="70" t="s">
        <v>4447</v>
      </c>
      <c r="B1181" s="68">
        <v>624.0</v>
      </c>
      <c r="C1181" s="69">
        <v>1.0</v>
      </c>
      <c r="D1181" s="69">
        <v>832.0</v>
      </c>
      <c r="E1181" s="70" t="s">
        <v>4544</v>
      </c>
      <c r="F1181" s="69">
        <v>448.0</v>
      </c>
      <c r="G1181" s="69">
        <v>41.0</v>
      </c>
      <c r="H1181" s="69">
        <v>21.0</v>
      </c>
      <c r="I1181" s="20" t="str">
        <f t="shared" si="1"/>
        <v/>
      </c>
      <c r="K1181" s="49"/>
      <c r="L1181" s="49"/>
      <c r="M1181" s="74"/>
      <c r="N1181" s="49"/>
      <c r="P1181" s="75"/>
      <c r="Q1181" s="75"/>
      <c r="R1181" s="75"/>
    </row>
    <row r="1182">
      <c r="A1182" s="70" t="s">
        <v>4447</v>
      </c>
      <c r="B1182" s="68">
        <v>624.0</v>
      </c>
      <c r="C1182" s="69">
        <v>1.0</v>
      </c>
      <c r="D1182" s="69">
        <v>833.0</v>
      </c>
      <c r="E1182" s="70" t="s">
        <v>5378</v>
      </c>
      <c r="F1182" s="69">
        <v>568.0</v>
      </c>
      <c r="G1182" s="69">
        <v>96.0</v>
      </c>
      <c r="H1182" s="69">
        <v>22.0</v>
      </c>
      <c r="I1182" s="20" t="str">
        <f t="shared" si="1"/>
        <v/>
      </c>
      <c r="K1182" s="49"/>
      <c r="L1182" s="49"/>
      <c r="M1182" s="74"/>
      <c r="N1182" s="49"/>
      <c r="P1182" s="75"/>
      <c r="Q1182" s="75"/>
      <c r="R1182" s="75"/>
    </row>
    <row r="1183">
      <c r="A1183" s="70" t="s">
        <v>4447</v>
      </c>
      <c r="B1183" s="68">
        <v>624.0</v>
      </c>
      <c r="C1183" s="69">
        <v>1.0</v>
      </c>
      <c r="D1183" s="69">
        <v>834.0</v>
      </c>
      <c r="E1183" s="70" t="s">
        <v>5379</v>
      </c>
      <c r="F1183" s="69">
        <v>390.0</v>
      </c>
      <c r="G1183" s="69">
        <v>102.0</v>
      </c>
      <c r="H1183" s="69">
        <v>50.0</v>
      </c>
      <c r="I1183" s="20" t="str">
        <f t="shared" si="1"/>
        <v/>
      </c>
      <c r="K1183" s="49"/>
      <c r="L1183" s="49"/>
      <c r="M1183" s="74"/>
      <c r="N1183" s="49"/>
      <c r="P1183" s="75"/>
      <c r="Q1183" s="75"/>
      <c r="R1183" s="75"/>
    </row>
    <row r="1184">
      <c r="A1184" s="70" t="s">
        <v>4447</v>
      </c>
      <c r="B1184" s="68">
        <v>624.0</v>
      </c>
      <c r="C1184" s="69">
        <v>1.0</v>
      </c>
      <c r="D1184" s="69">
        <v>836.0</v>
      </c>
      <c r="E1184" s="70" t="s">
        <v>5380</v>
      </c>
      <c r="F1184" s="69">
        <v>374.0</v>
      </c>
      <c r="G1184" s="69">
        <v>183.0</v>
      </c>
      <c r="H1184" s="69">
        <v>46.0</v>
      </c>
      <c r="I1184" s="20" t="str">
        <f t="shared" si="1"/>
        <v/>
      </c>
      <c r="K1184" s="49"/>
      <c r="L1184" s="49"/>
      <c r="M1184" s="74"/>
      <c r="N1184" s="49"/>
      <c r="P1184" s="75"/>
      <c r="Q1184" s="75"/>
      <c r="R1184" s="75"/>
    </row>
    <row r="1185">
      <c r="A1185" s="70" t="s">
        <v>4447</v>
      </c>
      <c r="B1185" s="68">
        <v>624.0</v>
      </c>
      <c r="C1185" s="69">
        <v>1.0</v>
      </c>
      <c r="D1185" s="69">
        <v>837.0</v>
      </c>
      <c r="E1185" s="70" t="s">
        <v>5381</v>
      </c>
      <c r="F1185" s="69">
        <v>112.0</v>
      </c>
      <c r="G1185" s="69">
        <v>45.0</v>
      </c>
      <c r="H1185" s="69">
        <v>3.0</v>
      </c>
      <c r="I1185" s="20" t="str">
        <f t="shared" si="1"/>
        <v/>
      </c>
      <c r="K1185" s="49"/>
      <c r="L1185" s="49"/>
      <c r="M1185" s="74"/>
      <c r="N1185" s="49"/>
      <c r="P1185" s="75"/>
      <c r="Q1185" s="75"/>
      <c r="R1185" s="75"/>
    </row>
    <row r="1186">
      <c r="A1186" s="70" t="s">
        <v>4447</v>
      </c>
      <c r="B1186" s="68">
        <v>624.0</v>
      </c>
      <c r="C1186" s="69">
        <v>1.0</v>
      </c>
      <c r="D1186" s="69">
        <v>839.0</v>
      </c>
      <c r="E1186" s="70" t="s">
        <v>5382</v>
      </c>
      <c r="F1186" s="69">
        <v>47.0</v>
      </c>
      <c r="G1186" s="69">
        <v>11.0</v>
      </c>
      <c r="H1186" s="69">
        <v>3.0</v>
      </c>
      <c r="I1186" s="99">
        <f t="shared" si="1"/>
        <v>625</v>
      </c>
      <c r="K1186" s="49"/>
      <c r="L1186" s="49"/>
      <c r="M1186" s="74"/>
      <c r="N1186" s="49"/>
      <c r="P1186" s="75"/>
      <c r="Q1186" s="75"/>
      <c r="R1186" s="75"/>
    </row>
    <row r="1187">
      <c r="A1187" s="70" t="s">
        <v>4447</v>
      </c>
      <c r="B1187" s="68">
        <v>625.0</v>
      </c>
      <c r="C1187" s="69">
        <v>1.0</v>
      </c>
      <c r="D1187" s="69">
        <v>6.0</v>
      </c>
      <c r="E1187" s="70" t="s">
        <v>5383</v>
      </c>
      <c r="F1187" s="69">
        <v>44.0</v>
      </c>
      <c r="G1187" s="69">
        <v>41.0</v>
      </c>
      <c r="H1187" s="69">
        <v>0.0</v>
      </c>
      <c r="I1187" s="20" t="str">
        <f t="shared" si="1"/>
        <v/>
      </c>
      <c r="K1187" s="49"/>
      <c r="L1187" s="49"/>
      <c r="M1187" s="74"/>
      <c r="N1187" s="49"/>
      <c r="P1187" s="75"/>
      <c r="Q1187" s="75"/>
      <c r="R1187" s="75"/>
    </row>
    <row r="1188">
      <c r="A1188" s="70" t="s">
        <v>4447</v>
      </c>
      <c r="B1188" s="68">
        <v>625.0</v>
      </c>
      <c r="C1188" s="69">
        <v>1.0</v>
      </c>
      <c r="D1188" s="69">
        <v>42.0</v>
      </c>
      <c r="E1188" s="70" t="s">
        <v>5384</v>
      </c>
      <c r="F1188" s="69">
        <v>6.0</v>
      </c>
      <c r="G1188" s="69">
        <v>6.0</v>
      </c>
      <c r="H1188" s="69">
        <v>0.0</v>
      </c>
      <c r="I1188" s="20" t="str">
        <f t="shared" si="1"/>
        <v/>
      </c>
      <c r="K1188" s="49"/>
      <c r="L1188" s="49"/>
      <c r="M1188" s="74"/>
      <c r="N1188" s="49"/>
      <c r="P1188" s="75"/>
      <c r="Q1188" s="75"/>
      <c r="R1188" s="75"/>
    </row>
    <row r="1189">
      <c r="A1189" s="70" t="s">
        <v>4447</v>
      </c>
      <c r="B1189" s="68">
        <v>625.0</v>
      </c>
      <c r="C1189" s="69">
        <v>1.0</v>
      </c>
      <c r="D1189" s="69">
        <v>54.0</v>
      </c>
      <c r="E1189" s="70" t="s">
        <v>5385</v>
      </c>
      <c r="F1189" s="69">
        <v>1.0</v>
      </c>
      <c r="G1189" s="69">
        <v>1.0</v>
      </c>
      <c r="H1189" s="69">
        <v>0.0</v>
      </c>
      <c r="I1189" s="20" t="str">
        <f t="shared" si="1"/>
        <v/>
      </c>
      <c r="K1189" s="49"/>
      <c r="L1189" s="49"/>
      <c r="M1189" s="74"/>
      <c r="N1189" s="49"/>
      <c r="P1189" s="75"/>
      <c r="Q1189" s="75"/>
      <c r="R1189" s="75"/>
    </row>
    <row r="1190">
      <c r="A1190" s="70" t="s">
        <v>4447</v>
      </c>
      <c r="B1190" s="68">
        <v>625.0</v>
      </c>
      <c r="C1190" s="69">
        <v>1.0</v>
      </c>
      <c r="D1190" s="69">
        <v>210.0</v>
      </c>
      <c r="E1190" s="70" t="s">
        <v>4683</v>
      </c>
      <c r="F1190" s="69">
        <v>1851.0</v>
      </c>
      <c r="G1190" s="69">
        <v>686.0</v>
      </c>
      <c r="H1190" s="69">
        <v>124.0</v>
      </c>
      <c r="I1190" s="20" t="str">
        <f t="shared" si="1"/>
        <v/>
      </c>
      <c r="K1190" s="49"/>
      <c r="L1190" s="49"/>
      <c r="M1190" s="74"/>
      <c r="N1190" s="49"/>
      <c r="P1190" s="75"/>
      <c r="Q1190" s="75"/>
      <c r="R1190" s="75"/>
    </row>
    <row r="1191">
      <c r="A1191" s="70" t="s">
        <v>4447</v>
      </c>
      <c r="B1191" s="68">
        <v>625.0</v>
      </c>
      <c r="C1191" s="69">
        <v>1.0</v>
      </c>
      <c r="D1191" s="69">
        <v>211.0</v>
      </c>
      <c r="E1191" s="70" t="s">
        <v>2574</v>
      </c>
      <c r="F1191" s="69">
        <v>446.0</v>
      </c>
      <c r="G1191" s="69">
        <v>279.0</v>
      </c>
      <c r="H1191" s="69">
        <v>38.0</v>
      </c>
      <c r="I1191" s="20" t="str">
        <f t="shared" si="1"/>
        <v/>
      </c>
      <c r="K1191" s="49"/>
      <c r="L1191" s="49"/>
      <c r="M1191" s="74"/>
      <c r="N1191" s="49"/>
      <c r="P1191" s="75"/>
      <c r="Q1191" s="75"/>
      <c r="R1191" s="75"/>
    </row>
    <row r="1192">
      <c r="A1192" s="70" t="s">
        <v>4447</v>
      </c>
      <c r="B1192" s="68">
        <v>625.0</v>
      </c>
      <c r="C1192" s="69">
        <v>1.0</v>
      </c>
      <c r="D1192" s="69">
        <v>212.0</v>
      </c>
      <c r="E1192" s="70" t="s">
        <v>5386</v>
      </c>
      <c r="F1192" s="69">
        <v>1163.0</v>
      </c>
      <c r="G1192" s="69">
        <v>707.0</v>
      </c>
      <c r="H1192" s="69">
        <v>67.0</v>
      </c>
      <c r="I1192" s="20" t="str">
        <f t="shared" si="1"/>
        <v/>
      </c>
      <c r="K1192" s="49"/>
      <c r="L1192" s="49"/>
      <c r="M1192" s="74"/>
      <c r="N1192" s="49"/>
      <c r="P1192" s="75"/>
      <c r="Q1192" s="75"/>
      <c r="R1192" s="75"/>
    </row>
    <row r="1193">
      <c r="A1193" s="70" t="s">
        <v>4447</v>
      </c>
      <c r="B1193" s="68">
        <v>625.0</v>
      </c>
      <c r="C1193" s="69">
        <v>1.0</v>
      </c>
      <c r="D1193" s="69">
        <v>215.0</v>
      </c>
      <c r="E1193" s="70" t="s">
        <v>5387</v>
      </c>
      <c r="F1193" s="69">
        <v>1900.0</v>
      </c>
      <c r="G1193" s="69">
        <v>1160.0</v>
      </c>
      <c r="H1193" s="69">
        <v>234.0</v>
      </c>
      <c r="I1193" s="20" t="str">
        <f t="shared" si="1"/>
        <v/>
      </c>
      <c r="K1193" s="49"/>
      <c r="L1193" s="49"/>
      <c r="M1193" s="74"/>
      <c r="N1193" s="49"/>
      <c r="P1193" s="75"/>
      <c r="Q1193" s="75"/>
      <c r="R1193" s="75"/>
    </row>
    <row r="1194">
      <c r="A1194" s="70" t="s">
        <v>4447</v>
      </c>
      <c r="B1194" s="68">
        <v>625.0</v>
      </c>
      <c r="C1194" s="69">
        <v>1.0</v>
      </c>
      <c r="D1194" s="69">
        <v>220.0</v>
      </c>
      <c r="E1194" s="70" t="s">
        <v>5388</v>
      </c>
      <c r="F1194" s="69">
        <v>1381.0</v>
      </c>
      <c r="G1194" s="69">
        <v>490.0</v>
      </c>
      <c r="H1194" s="69">
        <v>115.0</v>
      </c>
      <c r="I1194" s="20" t="str">
        <f t="shared" si="1"/>
        <v/>
      </c>
      <c r="K1194" s="49"/>
      <c r="L1194" s="49"/>
      <c r="M1194" s="74"/>
      <c r="N1194" s="49"/>
      <c r="P1194" s="75"/>
      <c r="Q1194" s="75"/>
      <c r="R1194" s="75"/>
    </row>
    <row r="1195">
      <c r="A1195" s="70" t="s">
        <v>4447</v>
      </c>
      <c r="B1195" s="68">
        <v>625.0</v>
      </c>
      <c r="C1195" s="69">
        <v>1.0</v>
      </c>
      <c r="D1195" s="69">
        <v>225.0</v>
      </c>
      <c r="E1195" s="70" t="s">
        <v>5389</v>
      </c>
      <c r="F1195" s="69">
        <v>1103.0</v>
      </c>
      <c r="G1195" s="69">
        <v>908.0</v>
      </c>
      <c r="H1195" s="69">
        <v>75.0</v>
      </c>
      <c r="I1195" s="20" t="str">
        <f t="shared" si="1"/>
        <v/>
      </c>
      <c r="K1195" s="49"/>
      <c r="L1195" s="49"/>
      <c r="M1195" s="74"/>
      <c r="N1195" s="49"/>
      <c r="P1195" s="75"/>
      <c r="Q1195" s="75"/>
      <c r="R1195" s="75"/>
    </row>
    <row r="1196">
      <c r="A1196" s="70" t="s">
        <v>4447</v>
      </c>
      <c r="B1196" s="68">
        <v>625.0</v>
      </c>
      <c r="C1196" s="69">
        <v>1.0</v>
      </c>
      <c r="D1196" s="69">
        <v>230.0</v>
      </c>
      <c r="E1196" s="70" t="s">
        <v>5390</v>
      </c>
      <c r="F1196" s="69">
        <v>1243.0</v>
      </c>
      <c r="G1196" s="69">
        <v>760.0</v>
      </c>
      <c r="H1196" s="69">
        <v>158.0</v>
      </c>
      <c r="I1196" s="20" t="str">
        <f t="shared" si="1"/>
        <v/>
      </c>
      <c r="K1196" s="49"/>
      <c r="L1196" s="49"/>
      <c r="M1196" s="74"/>
      <c r="N1196" s="49"/>
      <c r="P1196" s="75"/>
      <c r="Q1196" s="75"/>
      <c r="R1196" s="75"/>
    </row>
    <row r="1197">
      <c r="A1197" s="70" t="s">
        <v>4447</v>
      </c>
      <c r="B1197" s="68">
        <v>625.0</v>
      </c>
      <c r="C1197" s="69">
        <v>1.0</v>
      </c>
      <c r="D1197" s="69">
        <v>250.0</v>
      </c>
      <c r="E1197" s="70" t="s">
        <v>5391</v>
      </c>
      <c r="F1197" s="69">
        <v>476.0</v>
      </c>
      <c r="G1197" s="69">
        <v>106.0</v>
      </c>
      <c r="H1197" s="69">
        <v>43.0</v>
      </c>
      <c r="I1197" s="20" t="str">
        <f t="shared" si="1"/>
        <v/>
      </c>
      <c r="K1197" s="49"/>
      <c r="L1197" s="49"/>
      <c r="M1197" s="74"/>
      <c r="N1197" s="49"/>
      <c r="P1197" s="75"/>
      <c r="Q1197" s="75"/>
      <c r="R1197" s="75"/>
    </row>
    <row r="1198">
      <c r="A1198" s="70" t="s">
        <v>4447</v>
      </c>
      <c r="B1198" s="68">
        <v>625.0</v>
      </c>
      <c r="C1198" s="69">
        <v>1.0</v>
      </c>
      <c r="D1198" s="69">
        <v>252.0</v>
      </c>
      <c r="E1198" s="70" t="s">
        <v>5392</v>
      </c>
      <c r="F1198" s="69">
        <v>2077.0</v>
      </c>
      <c r="G1198" s="69">
        <v>1625.0</v>
      </c>
      <c r="H1198" s="69">
        <v>179.0</v>
      </c>
      <c r="I1198" s="20" t="str">
        <f t="shared" si="1"/>
        <v/>
      </c>
      <c r="K1198" s="49"/>
      <c r="L1198" s="49"/>
      <c r="M1198" s="74"/>
      <c r="N1198" s="49"/>
      <c r="P1198" s="75"/>
      <c r="Q1198" s="75"/>
      <c r="R1198" s="75"/>
    </row>
    <row r="1199">
      <c r="A1199" s="70" t="s">
        <v>4447</v>
      </c>
      <c r="B1199" s="68">
        <v>625.0</v>
      </c>
      <c r="C1199" s="69">
        <v>1.0</v>
      </c>
      <c r="D1199" s="69">
        <v>310.0</v>
      </c>
      <c r="E1199" s="70" t="s">
        <v>5393</v>
      </c>
      <c r="F1199" s="69">
        <v>727.0</v>
      </c>
      <c r="G1199" s="69">
        <v>513.0</v>
      </c>
      <c r="H1199" s="69">
        <v>70.0</v>
      </c>
      <c r="I1199" s="20" t="str">
        <f t="shared" si="1"/>
        <v/>
      </c>
      <c r="K1199" s="49"/>
      <c r="L1199" s="49"/>
      <c r="M1199" s="74"/>
      <c r="N1199" s="49"/>
      <c r="P1199" s="75"/>
      <c r="Q1199" s="75"/>
      <c r="R1199" s="75"/>
    </row>
    <row r="1200">
      <c r="A1200" s="70" t="s">
        <v>4447</v>
      </c>
      <c r="B1200" s="68">
        <v>625.0</v>
      </c>
      <c r="C1200" s="69">
        <v>1.0</v>
      </c>
      <c r="D1200" s="69">
        <v>315.0</v>
      </c>
      <c r="E1200" s="70" t="s">
        <v>5394</v>
      </c>
      <c r="F1200" s="69">
        <v>599.0</v>
      </c>
      <c r="G1200" s="69">
        <v>410.0</v>
      </c>
      <c r="H1200" s="69">
        <v>69.0</v>
      </c>
      <c r="I1200" s="20" t="str">
        <f t="shared" si="1"/>
        <v/>
      </c>
      <c r="K1200" s="49"/>
      <c r="L1200" s="49"/>
      <c r="M1200" s="74"/>
      <c r="N1200" s="49"/>
      <c r="P1200" s="75"/>
      <c r="Q1200" s="75"/>
      <c r="R1200" s="75"/>
    </row>
    <row r="1201">
      <c r="A1201" s="70" t="s">
        <v>4447</v>
      </c>
      <c r="B1201" s="68">
        <v>625.0</v>
      </c>
      <c r="C1201" s="69">
        <v>1.0</v>
      </c>
      <c r="D1201" s="69">
        <v>330.0</v>
      </c>
      <c r="E1201" s="70" t="s">
        <v>5395</v>
      </c>
      <c r="F1201" s="69">
        <v>830.0</v>
      </c>
      <c r="G1201" s="69">
        <v>335.0</v>
      </c>
      <c r="H1201" s="69">
        <v>53.0</v>
      </c>
      <c r="I1201" s="20" t="str">
        <f t="shared" si="1"/>
        <v/>
      </c>
      <c r="K1201" s="49"/>
      <c r="L1201" s="49"/>
      <c r="M1201" s="74"/>
      <c r="N1201" s="49"/>
      <c r="P1201" s="75"/>
      <c r="Q1201" s="75"/>
      <c r="R1201" s="75"/>
    </row>
    <row r="1202">
      <c r="A1202" s="70" t="s">
        <v>4447</v>
      </c>
      <c r="B1202" s="68">
        <v>625.0</v>
      </c>
      <c r="C1202" s="69">
        <v>1.0</v>
      </c>
      <c r="D1202" s="69">
        <v>342.0</v>
      </c>
      <c r="E1202" s="70" t="s">
        <v>5396</v>
      </c>
      <c r="F1202" s="69">
        <v>692.0</v>
      </c>
      <c r="G1202" s="69">
        <v>355.0</v>
      </c>
      <c r="H1202" s="69">
        <v>53.0</v>
      </c>
      <c r="I1202" s="20" t="str">
        <f t="shared" si="1"/>
        <v/>
      </c>
      <c r="K1202" s="49"/>
      <c r="L1202" s="49"/>
      <c r="M1202" s="74"/>
      <c r="N1202" s="49"/>
      <c r="P1202" s="75"/>
      <c r="Q1202" s="75"/>
      <c r="R1202" s="75"/>
    </row>
    <row r="1203">
      <c r="A1203" s="70" t="s">
        <v>4447</v>
      </c>
      <c r="B1203" s="68">
        <v>625.0</v>
      </c>
      <c r="C1203" s="69">
        <v>1.0</v>
      </c>
      <c r="D1203" s="69">
        <v>344.0</v>
      </c>
      <c r="E1203" s="70" t="s">
        <v>2586</v>
      </c>
      <c r="F1203" s="69">
        <v>290.0</v>
      </c>
      <c r="G1203" s="69">
        <v>181.0</v>
      </c>
      <c r="H1203" s="69">
        <v>43.0</v>
      </c>
      <c r="I1203" s="20" t="str">
        <f t="shared" si="1"/>
        <v/>
      </c>
      <c r="K1203" s="49"/>
      <c r="L1203" s="49"/>
      <c r="M1203" s="74"/>
      <c r="N1203" s="49"/>
      <c r="P1203" s="75"/>
      <c r="Q1203" s="75"/>
      <c r="R1203" s="75"/>
    </row>
    <row r="1204">
      <c r="A1204" s="70" t="s">
        <v>4447</v>
      </c>
      <c r="B1204" s="68">
        <v>625.0</v>
      </c>
      <c r="C1204" s="69">
        <v>1.0</v>
      </c>
      <c r="D1204" s="69">
        <v>345.0</v>
      </c>
      <c r="E1204" s="70" t="s">
        <v>5397</v>
      </c>
      <c r="F1204" s="69">
        <v>586.0</v>
      </c>
      <c r="G1204" s="69">
        <v>312.0</v>
      </c>
      <c r="H1204" s="69">
        <v>30.0</v>
      </c>
      <c r="I1204" s="20" t="str">
        <f t="shared" si="1"/>
        <v/>
      </c>
      <c r="K1204" s="49"/>
      <c r="L1204" s="49"/>
      <c r="M1204" s="74"/>
      <c r="N1204" s="49"/>
      <c r="P1204" s="75"/>
      <c r="Q1204" s="75"/>
      <c r="R1204" s="75"/>
    </row>
    <row r="1205">
      <c r="A1205" s="70" t="s">
        <v>4447</v>
      </c>
      <c r="B1205" s="68">
        <v>625.0</v>
      </c>
      <c r="C1205" s="69">
        <v>1.0</v>
      </c>
      <c r="D1205" s="69">
        <v>357.0</v>
      </c>
      <c r="E1205" s="70" t="s">
        <v>5398</v>
      </c>
      <c r="F1205" s="69">
        <v>366.0</v>
      </c>
      <c r="G1205" s="69">
        <v>210.0</v>
      </c>
      <c r="H1205" s="69">
        <v>38.0</v>
      </c>
      <c r="I1205" s="20" t="str">
        <f t="shared" si="1"/>
        <v/>
      </c>
      <c r="K1205" s="49"/>
      <c r="L1205" s="49"/>
      <c r="M1205" s="74"/>
      <c r="N1205" s="49"/>
      <c r="P1205" s="75"/>
      <c r="Q1205" s="75"/>
      <c r="R1205" s="75"/>
    </row>
    <row r="1206">
      <c r="A1206" s="70" t="s">
        <v>4447</v>
      </c>
      <c r="B1206" s="68">
        <v>625.0</v>
      </c>
      <c r="C1206" s="69">
        <v>1.0</v>
      </c>
      <c r="D1206" s="69">
        <v>410.0</v>
      </c>
      <c r="E1206" s="70" t="s">
        <v>5399</v>
      </c>
      <c r="F1206" s="69">
        <v>493.0</v>
      </c>
      <c r="G1206" s="69">
        <v>166.0</v>
      </c>
      <c r="H1206" s="69">
        <v>39.0</v>
      </c>
      <c r="I1206" s="20" t="str">
        <f t="shared" si="1"/>
        <v/>
      </c>
      <c r="K1206" s="49"/>
      <c r="L1206" s="49"/>
      <c r="M1206" s="74"/>
      <c r="N1206" s="49"/>
      <c r="P1206" s="75"/>
      <c r="Q1206" s="75"/>
      <c r="R1206" s="75"/>
    </row>
    <row r="1207">
      <c r="A1207" s="70" t="s">
        <v>4447</v>
      </c>
      <c r="B1207" s="68">
        <v>625.0</v>
      </c>
      <c r="C1207" s="69">
        <v>1.0</v>
      </c>
      <c r="D1207" s="69">
        <v>415.0</v>
      </c>
      <c r="E1207" s="70" t="s">
        <v>5400</v>
      </c>
      <c r="F1207" s="69">
        <v>302.0</v>
      </c>
      <c r="G1207" s="69">
        <v>243.0</v>
      </c>
      <c r="H1207" s="69">
        <v>22.0</v>
      </c>
      <c r="I1207" s="20" t="str">
        <f t="shared" si="1"/>
        <v/>
      </c>
      <c r="K1207" s="49"/>
      <c r="L1207" s="49"/>
      <c r="M1207" s="74"/>
      <c r="N1207" s="49"/>
      <c r="P1207" s="75"/>
      <c r="Q1207" s="75"/>
      <c r="R1207" s="75"/>
    </row>
    <row r="1208">
      <c r="A1208" s="70" t="s">
        <v>4447</v>
      </c>
      <c r="B1208" s="68">
        <v>625.0</v>
      </c>
      <c r="C1208" s="69">
        <v>1.0</v>
      </c>
      <c r="D1208" s="69">
        <v>422.0</v>
      </c>
      <c r="E1208" s="70" t="s">
        <v>5401</v>
      </c>
      <c r="F1208" s="69">
        <v>475.0</v>
      </c>
      <c r="G1208" s="69">
        <v>253.0</v>
      </c>
      <c r="H1208" s="69">
        <v>81.0</v>
      </c>
      <c r="I1208" s="20" t="str">
        <f t="shared" si="1"/>
        <v/>
      </c>
      <c r="K1208" s="49"/>
      <c r="L1208" s="49"/>
      <c r="M1208" s="74"/>
      <c r="N1208" s="49"/>
      <c r="P1208" s="75"/>
      <c r="Q1208" s="75"/>
      <c r="R1208" s="75"/>
    </row>
    <row r="1209">
      <c r="A1209" s="70" t="s">
        <v>4447</v>
      </c>
      <c r="B1209" s="68">
        <v>625.0</v>
      </c>
      <c r="C1209" s="69">
        <v>1.0</v>
      </c>
      <c r="D1209" s="69">
        <v>424.0</v>
      </c>
      <c r="E1209" s="70" t="s">
        <v>5402</v>
      </c>
      <c r="F1209" s="69">
        <v>358.0</v>
      </c>
      <c r="G1209" s="69">
        <v>286.0</v>
      </c>
      <c r="H1209" s="69">
        <v>27.0</v>
      </c>
      <c r="I1209" s="20" t="str">
        <f t="shared" si="1"/>
        <v/>
      </c>
      <c r="K1209" s="49"/>
      <c r="L1209" s="49"/>
      <c r="M1209" s="74"/>
      <c r="N1209" s="49"/>
      <c r="P1209" s="75"/>
      <c r="Q1209" s="75"/>
      <c r="R1209" s="75"/>
    </row>
    <row r="1210">
      <c r="A1210" s="70" t="s">
        <v>4447</v>
      </c>
      <c r="B1210" s="68">
        <v>625.0</v>
      </c>
      <c r="C1210" s="69">
        <v>1.0</v>
      </c>
      <c r="D1210" s="69">
        <v>425.0</v>
      </c>
      <c r="E1210" s="70" t="s">
        <v>5403</v>
      </c>
      <c r="F1210" s="69">
        <v>378.0</v>
      </c>
      <c r="G1210" s="69">
        <v>136.0</v>
      </c>
      <c r="H1210" s="69">
        <v>25.0</v>
      </c>
      <c r="I1210" s="20" t="str">
        <f t="shared" si="1"/>
        <v/>
      </c>
      <c r="K1210" s="49"/>
      <c r="L1210" s="49"/>
      <c r="M1210" s="74"/>
      <c r="N1210" s="49"/>
      <c r="P1210" s="75"/>
      <c r="Q1210" s="75"/>
      <c r="R1210" s="75"/>
    </row>
    <row r="1211">
      <c r="A1211" s="70" t="s">
        <v>4447</v>
      </c>
      <c r="B1211" s="68">
        <v>625.0</v>
      </c>
      <c r="C1211" s="69">
        <v>1.0</v>
      </c>
      <c r="D1211" s="69">
        <v>428.0</v>
      </c>
      <c r="E1211" s="70" t="s">
        <v>5404</v>
      </c>
      <c r="F1211" s="69">
        <v>169.0</v>
      </c>
      <c r="G1211" s="69">
        <v>107.0</v>
      </c>
      <c r="H1211" s="69">
        <v>21.0</v>
      </c>
      <c r="I1211" s="20" t="str">
        <f t="shared" si="1"/>
        <v/>
      </c>
      <c r="K1211" s="49"/>
      <c r="L1211" s="49"/>
      <c r="M1211" s="74"/>
      <c r="N1211" s="49"/>
      <c r="P1211" s="75"/>
      <c r="Q1211" s="75"/>
      <c r="R1211" s="75"/>
    </row>
    <row r="1212">
      <c r="A1212" s="70" t="s">
        <v>4447</v>
      </c>
      <c r="B1212" s="68">
        <v>625.0</v>
      </c>
      <c r="C1212" s="69">
        <v>1.0</v>
      </c>
      <c r="D1212" s="69">
        <v>430.0</v>
      </c>
      <c r="E1212" s="70" t="s">
        <v>5405</v>
      </c>
      <c r="F1212" s="69">
        <v>123.0</v>
      </c>
      <c r="G1212" s="69">
        <v>71.0</v>
      </c>
      <c r="H1212" s="69">
        <v>9.0</v>
      </c>
      <c r="I1212" s="20" t="str">
        <f t="shared" si="1"/>
        <v/>
      </c>
      <c r="K1212" s="49"/>
      <c r="L1212" s="49"/>
      <c r="M1212" s="74"/>
      <c r="N1212" s="49"/>
      <c r="P1212" s="75"/>
      <c r="Q1212" s="75"/>
      <c r="R1212" s="75"/>
    </row>
    <row r="1213">
      <c r="A1213" s="70" t="s">
        <v>4447</v>
      </c>
      <c r="B1213" s="68">
        <v>625.0</v>
      </c>
      <c r="C1213" s="69">
        <v>1.0</v>
      </c>
      <c r="D1213" s="69">
        <v>431.0</v>
      </c>
      <c r="E1213" s="70" t="s">
        <v>5406</v>
      </c>
      <c r="F1213" s="69">
        <v>377.0</v>
      </c>
      <c r="G1213" s="69">
        <v>281.0</v>
      </c>
      <c r="H1213" s="69">
        <v>31.0</v>
      </c>
      <c r="I1213" s="20" t="str">
        <f t="shared" si="1"/>
        <v/>
      </c>
      <c r="K1213" s="49"/>
      <c r="L1213" s="49"/>
      <c r="M1213" s="74"/>
      <c r="N1213" s="49"/>
      <c r="P1213" s="75"/>
      <c r="Q1213" s="75"/>
      <c r="R1213" s="75"/>
    </row>
    <row r="1214">
      <c r="A1214" s="70" t="s">
        <v>4447</v>
      </c>
      <c r="B1214" s="68">
        <v>625.0</v>
      </c>
      <c r="C1214" s="69">
        <v>1.0</v>
      </c>
      <c r="D1214" s="69">
        <v>433.0</v>
      </c>
      <c r="E1214" s="70" t="s">
        <v>5407</v>
      </c>
      <c r="F1214" s="69">
        <v>272.0</v>
      </c>
      <c r="G1214" s="69">
        <v>209.0</v>
      </c>
      <c r="H1214" s="69">
        <v>29.0</v>
      </c>
      <c r="I1214" s="20" t="str">
        <f t="shared" si="1"/>
        <v/>
      </c>
      <c r="K1214" s="49"/>
      <c r="L1214" s="49"/>
      <c r="M1214" s="74"/>
      <c r="N1214" s="49"/>
      <c r="P1214" s="75"/>
      <c r="Q1214" s="75"/>
      <c r="R1214" s="75"/>
    </row>
    <row r="1215">
      <c r="A1215" s="70" t="s">
        <v>4447</v>
      </c>
      <c r="B1215" s="68">
        <v>625.0</v>
      </c>
      <c r="C1215" s="69">
        <v>1.0</v>
      </c>
      <c r="D1215" s="69">
        <v>435.0</v>
      </c>
      <c r="E1215" s="70" t="s">
        <v>5408</v>
      </c>
      <c r="F1215" s="69">
        <v>549.0</v>
      </c>
      <c r="G1215" s="69">
        <v>179.0</v>
      </c>
      <c r="H1215" s="69">
        <v>37.0</v>
      </c>
      <c r="I1215" s="20" t="str">
        <f t="shared" si="1"/>
        <v/>
      </c>
      <c r="K1215" s="49"/>
      <c r="L1215" s="49"/>
      <c r="M1215" s="74"/>
      <c r="N1215" s="49"/>
      <c r="P1215" s="75"/>
      <c r="Q1215" s="75"/>
      <c r="R1215" s="75"/>
    </row>
    <row r="1216">
      <c r="A1216" s="70" t="s">
        <v>4447</v>
      </c>
      <c r="B1216" s="68">
        <v>625.0</v>
      </c>
      <c r="C1216" s="69">
        <v>1.0</v>
      </c>
      <c r="D1216" s="69">
        <v>449.0</v>
      </c>
      <c r="E1216" s="70" t="s">
        <v>5409</v>
      </c>
      <c r="F1216" s="69">
        <v>444.0</v>
      </c>
      <c r="G1216" s="69">
        <v>349.0</v>
      </c>
      <c r="H1216" s="69">
        <v>31.0</v>
      </c>
      <c r="I1216" s="20" t="str">
        <f t="shared" si="1"/>
        <v/>
      </c>
      <c r="K1216" s="49"/>
      <c r="L1216" s="49"/>
      <c r="M1216" s="74"/>
      <c r="N1216" s="49"/>
      <c r="P1216" s="75"/>
      <c r="Q1216" s="75"/>
      <c r="R1216" s="75"/>
    </row>
    <row r="1217">
      <c r="A1217" s="70" t="s">
        <v>4447</v>
      </c>
      <c r="B1217" s="68">
        <v>625.0</v>
      </c>
      <c r="C1217" s="69">
        <v>1.0</v>
      </c>
      <c r="D1217" s="69">
        <v>452.0</v>
      </c>
      <c r="E1217" s="70" t="s">
        <v>5410</v>
      </c>
      <c r="F1217" s="69">
        <v>300.0</v>
      </c>
      <c r="G1217" s="69">
        <v>193.0</v>
      </c>
      <c r="H1217" s="69">
        <v>49.0</v>
      </c>
      <c r="I1217" s="20" t="str">
        <f t="shared" si="1"/>
        <v/>
      </c>
      <c r="K1217" s="49"/>
      <c r="L1217" s="49"/>
      <c r="M1217" s="74"/>
      <c r="N1217" s="49"/>
      <c r="P1217" s="75"/>
      <c r="Q1217" s="75"/>
      <c r="R1217" s="75"/>
    </row>
    <row r="1218">
      <c r="A1218" s="70" t="s">
        <v>4447</v>
      </c>
      <c r="B1218" s="68">
        <v>625.0</v>
      </c>
      <c r="C1218" s="69">
        <v>1.0</v>
      </c>
      <c r="D1218" s="69">
        <v>458.0</v>
      </c>
      <c r="E1218" s="70" t="s">
        <v>5411</v>
      </c>
      <c r="F1218" s="69">
        <v>478.0</v>
      </c>
      <c r="G1218" s="69">
        <v>310.0</v>
      </c>
      <c r="H1218" s="69">
        <v>44.0</v>
      </c>
      <c r="I1218" s="20" t="str">
        <f t="shared" si="1"/>
        <v/>
      </c>
      <c r="K1218" s="49"/>
      <c r="L1218" s="49"/>
      <c r="M1218" s="74"/>
      <c r="N1218" s="49"/>
      <c r="P1218" s="75"/>
      <c r="Q1218" s="75"/>
      <c r="R1218" s="75"/>
    </row>
    <row r="1219">
      <c r="A1219" s="70" t="s">
        <v>4447</v>
      </c>
      <c r="B1219" s="68">
        <v>625.0</v>
      </c>
      <c r="C1219" s="69">
        <v>1.0</v>
      </c>
      <c r="D1219" s="69">
        <v>460.0</v>
      </c>
      <c r="E1219" s="70" t="s">
        <v>5412</v>
      </c>
      <c r="F1219" s="69">
        <v>350.0</v>
      </c>
      <c r="G1219" s="69">
        <v>266.0</v>
      </c>
      <c r="H1219" s="69">
        <v>34.0</v>
      </c>
      <c r="I1219" s="20" t="str">
        <f t="shared" si="1"/>
        <v/>
      </c>
      <c r="K1219" s="49"/>
      <c r="L1219" s="49"/>
      <c r="M1219" s="74"/>
      <c r="N1219" s="49"/>
      <c r="P1219" s="75"/>
      <c r="Q1219" s="75"/>
      <c r="R1219" s="75"/>
    </row>
    <row r="1220">
      <c r="A1220" s="70" t="s">
        <v>4447</v>
      </c>
      <c r="B1220" s="68">
        <v>625.0</v>
      </c>
      <c r="C1220" s="69">
        <v>1.0</v>
      </c>
      <c r="D1220" s="69">
        <v>462.0</v>
      </c>
      <c r="E1220" s="70" t="s">
        <v>5413</v>
      </c>
      <c r="F1220" s="69">
        <v>240.0</v>
      </c>
      <c r="G1220" s="69">
        <v>59.0</v>
      </c>
      <c r="H1220" s="69">
        <v>20.0</v>
      </c>
      <c r="I1220" s="20" t="str">
        <f t="shared" si="1"/>
        <v/>
      </c>
      <c r="K1220" s="49"/>
      <c r="L1220" s="49"/>
      <c r="M1220" s="74"/>
      <c r="N1220" s="49"/>
      <c r="P1220" s="75"/>
      <c r="Q1220" s="75"/>
      <c r="R1220" s="75"/>
    </row>
    <row r="1221">
      <c r="A1221" s="70" t="s">
        <v>4447</v>
      </c>
      <c r="B1221" s="68">
        <v>625.0</v>
      </c>
      <c r="C1221" s="69">
        <v>1.0</v>
      </c>
      <c r="D1221" s="69">
        <v>463.0</v>
      </c>
      <c r="E1221" s="70" t="s">
        <v>5414</v>
      </c>
      <c r="F1221" s="69">
        <v>127.0</v>
      </c>
      <c r="G1221" s="69">
        <v>30.0</v>
      </c>
      <c r="H1221" s="69">
        <v>12.0</v>
      </c>
      <c r="I1221" s="20" t="str">
        <f t="shared" si="1"/>
        <v/>
      </c>
      <c r="K1221" s="49"/>
      <c r="L1221" s="49"/>
      <c r="M1221" s="74"/>
      <c r="N1221" s="49"/>
      <c r="P1221" s="75"/>
      <c r="Q1221" s="75"/>
      <c r="R1221" s="75"/>
    </row>
    <row r="1222">
      <c r="A1222" s="70" t="s">
        <v>4447</v>
      </c>
      <c r="B1222" s="68">
        <v>625.0</v>
      </c>
      <c r="C1222" s="69">
        <v>1.0</v>
      </c>
      <c r="D1222" s="69">
        <v>464.0</v>
      </c>
      <c r="E1222" s="70" t="s">
        <v>5415</v>
      </c>
      <c r="F1222" s="69">
        <v>499.0</v>
      </c>
      <c r="G1222" s="69">
        <v>334.0</v>
      </c>
      <c r="H1222" s="69">
        <v>65.0</v>
      </c>
      <c r="I1222" s="20" t="str">
        <f t="shared" si="1"/>
        <v/>
      </c>
      <c r="K1222" s="49"/>
      <c r="L1222" s="49"/>
      <c r="M1222" s="74"/>
      <c r="N1222" s="49"/>
      <c r="P1222" s="75"/>
      <c r="Q1222" s="75"/>
      <c r="R1222" s="75"/>
    </row>
    <row r="1223">
      <c r="A1223" s="70" t="s">
        <v>4447</v>
      </c>
      <c r="B1223" s="68">
        <v>625.0</v>
      </c>
      <c r="C1223" s="69">
        <v>1.0</v>
      </c>
      <c r="D1223" s="69">
        <v>465.0</v>
      </c>
      <c r="E1223" s="70" t="s">
        <v>5416</v>
      </c>
      <c r="F1223" s="69">
        <v>243.0</v>
      </c>
      <c r="G1223" s="69">
        <v>145.0</v>
      </c>
      <c r="H1223" s="69">
        <v>23.0</v>
      </c>
      <c r="I1223" s="20" t="str">
        <f t="shared" si="1"/>
        <v/>
      </c>
      <c r="K1223" s="49"/>
      <c r="L1223" s="49"/>
      <c r="M1223" s="74"/>
      <c r="N1223" s="49"/>
      <c r="P1223" s="75"/>
      <c r="Q1223" s="75"/>
      <c r="R1223" s="75"/>
    </row>
    <row r="1224">
      <c r="A1224" s="70" t="s">
        <v>4447</v>
      </c>
      <c r="B1224" s="68">
        <v>625.0</v>
      </c>
      <c r="C1224" s="69">
        <v>1.0</v>
      </c>
      <c r="D1224" s="69">
        <v>466.0</v>
      </c>
      <c r="E1224" s="70" t="s">
        <v>5417</v>
      </c>
      <c r="F1224" s="69">
        <v>247.0</v>
      </c>
      <c r="G1224" s="69">
        <v>173.0</v>
      </c>
      <c r="H1224" s="69">
        <v>24.0</v>
      </c>
      <c r="I1224" s="20" t="str">
        <f t="shared" si="1"/>
        <v/>
      </c>
      <c r="K1224" s="49"/>
      <c r="L1224" s="49"/>
      <c r="M1224" s="74"/>
      <c r="N1224" s="49"/>
      <c r="P1224" s="75"/>
      <c r="Q1224" s="75"/>
      <c r="R1224" s="75"/>
    </row>
    <row r="1225">
      <c r="A1225" s="70" t="s">
        <v>4447</v>
      </c>
      <c r="B1225" s="68">
        <v>625.0</v>
      </c>
      <c r="C1225" s="69">
        <v>1.0</v>
      </c>
      <c r="D1225" s="69">
        <v>467.0</v>
      </c>
      <c r="E1225" s="70" t="s">
        <v>5418</v>
      </c>
      <c r="F1225" s="69">
        <v>157.0</v>
      </c>
      <c r="G1225" s="69">
        <v>99.0</v>
      </c>
      <c r="H1225" s="69">
        <v>12.0</v>
      </c>
      <c r="I1225" s="20" t="str">
        <f t="shared" si="1"/>
        <v/>
      </c>
      <c r="K1225" s="49"/>
      <c r="L1225" s="49"/>
      <c r="M1225" s="74"/>
      <c r="N1225" s="49"/>
      <c r="P1225" s="75"/>
      <c r="Q1225" s="75"/>
      <c r="R1225" s="75"/>
    </row>
    <row r="1226">
      <c r="A1226" s="70" t="s">
        <v>4447</v>
      </c>
      <c r="B1226" s="68">
        <v>625.0</v>
      </c>
      <c r="C1226" s="69">
        <v>1.0</v>
      </c>
      <c r="D1226" s="69">
        <v>476.0</v>
      </c>
      <c r="E1226" s="70" t="s">
        <v>5419</v>
      </c>
      <c r="F1226" s="69">
        <v>358.0</v>
      </c>
      <c r="G1226" s="69">
        <v>128.0</v>
      </c>
      <c r="H1226" s="69">
        <v>34.0</v>
      </c>
      <c r="I1226" s="20" t="str">
        <f t="shared" si="1"/>
        <v/>
      </c>
      <c r="K1226" s="49"/>
      <c r="L1226" s="49"/>
      <c r="M1226" s="74"/>
      <c r="N1226" s="49"/>
      <c r="P1226" s="75"/>
      <c r="Q1226" s="75"/>
      <c r="R1226" s="75"/>
    </row>
    <row r="1227">
      <c r="A1227" s="70" t="s">
        <v>4447</v>
      </c>
      <c r="B1227" s="68">
        <v>625.0</v>
      </c>
      <c r="C1227" s="69">
        <v>1.0</v>
      </c>
      <c r="D1227" s="69">
        <v>482.0</v>
      </c>
      <c r="E1227" s="70" t="s">
        <v>5420</v>
      </c>
      <c r="F1227" s="69">
        <v>212.0</v>
      </c>
      <c r="G1227" s="69">
        <v>150.0</v>
      </c>
      <c r="H1227" s="69">
        <v>15.0</v>
      </c>
      <c r="I1227" s="20" t="str">
        <f t="shared" si="1"/>
        <v/>
      </c>
      <c r="K1227" s="49"/>
      <c r="L1227" s="49"/>
      <c r="M1227" s="74"/>
      <c r="N1227" s="49"/>
      <c r="P1227" s="75"/>
      <c r="Q1227" s="75"/>
      <c r="R1227" s="75"/>
    </row>
    <row r="1228">
      <c r="A1228" s="70" t="s">
        <v>4447</v>
      </c>
      <c r="B1228" s="68">
        <v>625.0</v>
      </c>
      <c r="C1228" s="69">
        <v>1.0</v>
      </c>
      <c r="D1228" s="69">
        <v>483.0</v>
      </c>
      <c r="E1228" s="70" t="s">
        <v>5421</v>
      </c>
      <c r="F1228" s="69">
        <v>371.0</v>
      </c>
      <c r="G1228" s="69">
        <v>77.0</v>
      </c>
      <c r="H1228" s="69">
        <v>31.0</v>
      </c>
      <c r="I1228" s="20" t="str">
        <f t="shared" si="1"/>
        <v/>
      </c>
      <c r="K1228" s="49"/>
      <c r="L1228" s="49"/>
      <c r="M1228" s="74"/>
      <c r="N1228" s="49"/>
      <c r="P1228" s="75"/>
      <c r="Q1228" s="75"/>
      <c r="R1228" s="75"/>
    </row>
    <row r="1229">
      <c r="A1229" s="70" t="s">
        <v>4447</v>
      </c>
      <c r="B1229" s="68">
        <v>625.0</v>
      </c>
      <c r="C1229" s="69">
        <v>1.0</v>
      </c>
      <c r="D1229" s="69">
        <v>488.0</v>
      </c>
      <c r="E1229" s="70" t="s">
        <v>5422</v>
      </c>
      <c r="F1229" s="69">
        <v>369.0</v>
      </c>
      <c r="G1229" s="69">
        <v>227.0</v>
      </c>
      <c r="H1229" s="69">
        <v>50.0</v>
      </c>
      <c r="I1229" s="20" t="str">
        <f t="shared" si="1"/>
        <v/>
      </c>
      <c r="K1229" s="49"/>
      <c r="L1229" s="49"/>
      <c r="M1229" s="74"/>
      <c r="N1229" s="49"/>
      <c r="P1229" s="75"/>
      <c r="Q1229" s="75"/>
      <c r="R1229" s="75"/>
    </row>
    <row r="1230">
      <c r="A1230" s="70" t="s">
        <v>4447</v>
      </c>
      <c r="B1230" s="68">
        <v>625.0</v>
      </c>
      <c r="C1230" s="69">
        <v>1.0</v>
      </c>
      <c r="D1230" s="69">
        <v>489.0</v>
      </c>
      <c r="E1230" s="70" t="s">
        <v>5423</v>
      </c>
      <c r="F1230" s="69">
        <v>464.0</v>
      </c>
      <c r="G1230" s="69">
        <v>339.0</v>
      </c>
      <c r="H1230" s="69">
        <v>61.0</v>
      </c>
      <c r="I1230" s="20" t="str">
        <f t="shared" si="1"/>
        <v/>
      </c>
      <c r="K1230" s="49"/>
      <c r="L1230" s="49"/>
      <c r="M1230" s="74"/>
      <c r="N1230" s="49"/>
      <c r="P1230" s="75"/>
      <c r="Q1230" s="75"/>
      <c r="R1230" s="75"/>
    </row>
    <row r="1231">
      <c r="A1231" s="70" t="s">
        <v>4447</v>
      </c>
      <c r="B1231" s="68">
        <v>625.0</v>
      </c>
      <c r="C1231" s="69">
        <v>1.0</v>
      </c>
      <c r="D1231" s="69">
        <v>491.0</v>
      </c>
      <c r="E1231" s="70" t="s">
        <v>5424</v>
      </c>
      <c r="F1231" s="69">
        <v>368.0</v>
      </c>
      <c r="G1231" s="69">
        <v>215.0</v>
      </c>
      <c r="H1231" s="69">
        <v>24.0</v>
      </c>
      <c r="I1231" s="20" t="str">
        <f t="shared" si="1"/>
        <v/>
      </c>
      <c r="K1231" s="49"/>
      <c r="L1231" s="49"/>
      <c r="M1231" s="74"/>
      <c r="N1231" s="49"/>
      <c r="P1231" s="75"/>
      <c r="Q1231" s="75"/>
      <c r="R1231" s="75"/>
    </row>
    <row r="1232">
      <c r="A1232" s="70" t="s">
        <v>4447</v>
      </c>
      <c r="B1232" s="68">
        <v>625.0</v>
      </c>
      <c r="C1232" s="69">
        <v>1.0</v>
      </c>
      <c r="D1232" s="69">
        <v>493.0</v>
      </c>
      <c r="E1232" s="70" t="s">
        <v>5425</v>
      </c>
      <c r="F1232" s="69">
        <v>384.0</v>
      </c>
      <c r="G1232" s="69">
        <v>105.0</v>
      </c>
      <c r="H1232" s="69">
        <v>28.0</v>
      </c>
      <c r="I1232" s="20" t="str">
        <f t="shared" si="1"/>
        <v/>
      </c>
      <c r="K1232" s="49"/>
      <c r="L1232" s="49"/>
      <c r="M1232" s="74"/>
      <c r="N1232" s="49"/>
      <c r="P1232" s="75"/>
      <c r="Q1232" s="75"/>
      <c r="R1232" s="75"/>
    </row>
    <row r="1233">
      <c r="A1233" s="70" t="s">
        <v>4447</v>
      </c>
      <c r="B1233" s="68">
        <v>625.0</v>
      </c>
      <c r="C1233" s="69">
        <v>1.0</v>
      </c>
      <c r="D1233" s="69">
        <v>494.0</v>
      </c>
      <c r="E1233" s="70" t="s">
        <v>5426</v>
      </c>
      <c r="F1233" s="69">
        <v>1193.0</v>
      </c>
      <c r="G1233" s="69">
        <v>413.0</v>
      </c>
      <c r="H1233" s="69">
        <v>89.0</v>
      </c>
      <c r="I1233" s="20" t="str">
        <f t="shared" si="1"/>
        <v/>
      </c>
      <c r="K1233" s="49"/>
      <c r="L1233" s="49"/>
      <c r="M1233" s="74"/>
      <c r="N1233" s="49"/>
      <c r="P1233" s="75"/>
      <c r="Q1233" s="75"/>
      <c r="R1233" s="75"/>
    </row>
    <row r="1234">
      <c r="A1234" s="70" t="s">
        <v>4447</v>
      </c>
      <c r="B1234" s="68">
        <v>625.0</v>
      </c>
      <c r="C1234" s="69">
        <v>1.0</v>
      </c>
      <c r="D1234" s="69">
        <v>496.0</v>
      </c>
      <c r="E1234" s="70" t="s">
        <v>5427</v>
      </c>
      <c r="F1234" s="69">
        <v>196.0</v>
      </c>
      <c r="G1234" s="69">
        <v>153.0</v>
      </c>
      <c r="H1234" s="69">
        <v>12.0</v>
      </c>
      <c r="I1234" s="20" t="str">
        <f t="shared" si="1"/>
        <v/>
      </c>
      <c r="K1234" s="49"/>
      <c r="L1234" s="49"/>
      <c r="M1234" s="74"/>
      <c r="N1234" s="49"/>
      <c r="P1234" s="75"/>
      <c r="Q1234" s="75"/>
      <c r="R1234" s="75"/>
    </row>
    <row r="1235">
      <c r="A1235" s="70" t="s">
        <v>4447</v>
      </c>
      <c r="B1235" s="68">
        <v>625.0</v>
      </c>
      <c r="C1235" s="69">
        <v>1.0</v>
      </c>
      <c r="D1235" s="69">
        <v>500.0</v>
      </c>
      <c r="E1235" s="70" t="s">
        <v>5428</v>
      </c>
      <c r="F1235" s="69">
        <v>272.0</v>
      </c>
      <c r="G1235" s="69">
        <v>172.0</v>
      </c>
      <c r="H1235" s="69">
        <v>34.0</v>
      </c>
      <c r="I1235" s="20" t="str">
        <f t="shared" si="1"/>
        <v/>
      </c>
      <c r="K1235" s="49"/>
      <c r="L1235" s="49"/>
      <c r="M1235" s="74"/>
      <c r="N1235" s="49"/>
      <c r="P1235" s="75"/>
      <c r="Q1235" s="75"/>
      <c r="R1235" s="75"/>
    </row>
    <row r="1236">
      <c r="A1236" s="70" t="s">
        <v>4447</v>
      </c>
      <c r="B1236" s="68">
        <v>625.0</v>
      </c>
      <c r="C1236" s="69">
        <v>1.0</v>
      </c>
      <c r="D1236" s="69">
        <v>510.0</v>
      </c>
      <c r="E1236" s="70" t="s">
        <v>2619</v>
      </c>
      <c r="F1236" s="69">
        <v>413.0</v>
      </c>
      <c r="G1236" s="69">
        <v>228.0</v>
      </c>
      <c r="H1236" s="69">
        <v>19.0</v>
      </c>
      <c r="I1236" s="20" t="str">
        <f t="shared" si="1"/>
        <v/>
      </c>
      <c r="K1236" s="49"/>
      <c r="L1236" s="49"/>
      <c r="M1236" s="74"/>
      <c r="N1236" s="49"/>
      <c r="P1236" s="75"/>
      <c r="Q1236" s="75"/>
      <c r="R1236" s="75"/>
    </row>
    <row r="1237">
      <c r="A1237" s="70" t="s">
        <v>4447</v>
      </c>
      <c r="B1237" s="68">
        <v>625.0</v>
      </c>
      <c r="C1237" s="69">
        <v>1.0</v>
      </c>
      <c r="D1237" s="69">
        <v>518.0</v>
      </c>
      <c r="E1237" s="70" t="s">
        <v>5429</v>
      </c>
      <c r="F1237" s="69">
        <v>384.0</v>
      </c>
      <c r="G1237" s="69">
        <v>58.0</v>
      </c>
      <c r="H1237" s="69">
        <v>16.0</v>
      </c>
      <c r="I1237" s="20" t="str">
        <f t="shared" si="1"/>
        <v/>
      </c>
      <c r="K1237" s="49"/>
      <c r="L1237" s="49"/>
      <c r="M1237" s="74"/>
      <c r="N1237" s="49"/>
      <c r="P1237" s="75"/>
      <c r="Q1237" s="75"/>
      <c r="R1237" s="75"/>
    </row>
    <row r="1238">
      <c r="A1238" s="70" t="s">
        <v>4447</v>
      </c>
      <c r="B1238" s="68">
        <v>625.0</v>
      </c>
      <c r="C1238" s="69">
        <v>1.0</v>
      </c>
      <c r="D1238" s="69">
        <v>524.0</v>
      </c>
      <c r="E1238" s="70" t="s">
        <v>5430</v>
      </c>
      <c r="F1238" s="69">
        <v>271.0</v>
      </c>
      <c r="G1238" s="69">
        <v>213.0</v>
      </c>
      <c r="H1238" s="69">
        <v>11.0</v>
      </c>
      <c r="I1238" s="20" t="str">
        <f t="shared" si="1"/>
        <v/>
      </c>
      <c r="K1238" s="49"/>
      <c r="L1238" s="49"/>
      <c r="M1238" s="74"/>
      <c r="N1238" s="49"/>
      <c r="P1238" s="75"/>
      <c r="Q1238" s="75"/>
      <c r="R1238" s="75"/>
    </row>
    <row r="1239">
      <c r="A1239" s="70" t="s">
        <v>4447</v>
      </c>
      <c r="B1239" s="68">
        <v>625.0</v>
      </c>
      <c r="C1239" s="69">
        <v>1.0</v>
      </c>
      <c r="D1239" s="69">
        <v>527.0</v>
      </c>
      <c r="E1239" s="70" t="s">
        <v>5431</v>
      </c>
      <c r="F1239" s="69">
        <v>512.0</v>
      </c>
      <c r="G1239" s="69">
        <v>415.0</v>
      </c>
      <c r="H1239" s="69">
        <v>40.0</v>
      </c>
      <c r="I1239" s="20" t="str">
        <f t="shared" si="1"/>
        <v/>
      </c>
      <c r="K1239" s="49"/>
      <c r="L1239" s="49"/>
      <c r="M1239" s="74"/>
      <c r="N1239" s="49"/>
      <c r="P1239" s="75"/>
      <c r="Q1239" s="75"/>
      <c r="R1239" s="75"/>
    </row>
    <row r="1240">
      <c r="A1240" s="70" t="s">
        <v>4447</v>
      </c>
      <c r="B1240" s="68">
        <v>625.0</v>
      </c>
      <c r="C1240" s="69">
        <v>1.0</v>
      </c>
      <c r="D1240" s="69">
        <v>528.0</v>
      </c>
      <c r="E1240" s="70" t="s">
        <v>2623</v>
      </c>
      <c r="F1240" s="69">
        <v>508.0</v>
      </c>
      <c r="G1240" s="69">
        <v>244.0</v>
      </c>
      <c r="H1240" s="69">
        <v>38.0</v>
      </c>
      <c r="I1240" s="20" t="str">
        <f t="shared" si="1"/>
        <v/>
      </c>
      <c r="K1240" s="49"/>
      <c r="L1240" s="49"/>
      <c r="M1240" s="74"/>
      <c r="N1240" s="49"/>
      <c r="P1240" s="75"/>
      <c r="Q1240" s="75"/>
      <c r="R1240" s="75"/>
    </row>
    <row r="1241">
      <c r="A1241" s="70" t="s">
        <v>4447</v>
      </c>
      <c r="B1241" s="68">
        <v>625.0</v>
      </c>
      <c r="C1241" s="69">
        <v>1.0</v>
      </c>
      <c r="D1241" s="69">
        <v>533.0</v>
      </c>
      <c r="E1241" s="70" t="s">
        <v>5432</v>
      </c>
      <c r="F1241" s="69">
        <v>361.0</v>
      </c>
      <c r="G1241" s="69">
        <v>163.0</v>
      </c>
      <c r="H1241" s="69">
        <v>61.0</v>
      </c>
      <c r="I1241" s="20" t="str">
        <f t="shared" si="1"/>
        <v/>
      </c>
      <c r="K1241" s="49"/>
      <c r="L1241" s="49"/>
      <c r="M1241" s="74"/>
      <c r="N1241" s="49"/>
      <c r="P1241" s="75"/>
      <c r="Q1241" s="75"/>
      <c r="R1241" s="75"/>
    </row>
    <row r="1242">
      <c r="A1242" s="70" t="s">
        <v>4447</v>
      </c>
      <c r="B1242" s="68">
        <v>625.0</v>
      </c>
      <c r="C1242" s="69">
        <v>1.0</v>
      </c>
      <c r="D1242" s="69">
        <v>534.0</v>
      </c>
      <c r="E1242" s="70" t="s">
        <v>2625</v>
      </c>
      <c r="F1242" s="69">
        <v>266.0</v>
      </c>
      <c r="G1242" s="69">
        <v>98.0</v>
      </c>
      <c r="H1242" s="69">
        <v>40.0</v>
      </c>
      <c r="I1242" s="20" t="str">
        <f t="shared" si="1"/>
        <v/>
      </c>
      <c r="K1242" s="49"/>
      <c r="L1242" s="49"/>
      <c r="M1242" s="74"/>
      <c r="N1242" s="49"/>
      <c r="P1242" s="75"/>
      <c r="Q1242" s="75"/>
      <c r="R1242" s="75"/>
    </row>
    <row r="1243">
      <c r="A1243" s="70" t="s">
        <v>4447</v>
      </c>
      <c r="B1243" s="68">
        <v>625.0</v>
      </c>
      <c r="C1243" s="69">
        <v>1.0</v>
      </c>
      <c r="D1243" s="69">
        <v>541.0</v>
      </c>
      <c r="E1243" s="70" t="s">
        <v>5433</v>
      </c>
      <c r="F1243" s="69">
        <v>632.0</v>
      </c>
      <c r="G1243" s="69">
        <v>394.0</v>
      </c>
      <c r="H1243" s="69">
        <v>97.0</v>
      </c>
      <c r="I1243" s="20" t="str">
        <f t="shared" si="1"/>
        <v/>
      </c>
      <c r="K1243" s="49"/>
      <c r="L1243" s="49"/>
      <c r="M1243" s="74"/>
      <c r="N1243" s="49"/>
      <c r="P1243" s="75"/>
      <c r="Q1243" s="75"/>
      <c r="R1243" s="75"/>
    </row>
    <row r="1244">
      <c r="A1244" s="70" t="s">
        <v>4447</v>
      </c>
      <c r="B1244" s="68">
        <v>625.0</v>
      </c>
      <c r="C1244" s="69">
        <v>1.0</v>
      </c>
      <c r="D1244" s="69">
        <v>545.0</v>
      </c>
      <c r="E1244" s="70" t="s">
        <v>5434</v>
      </c>
      <c r="F1244" s="69">
        <v>443.0</v>
      </c>
      <c r="G1244" s="69">
        <v>105.0</v>
      </c>
      <c r="H1244" s="69">
        <v>18.0</v>
      </c>
      <c r="I1244" s="20" t="str">
        <f t="shared" si="1"/>
        <v/>
      </c>
      <c r="K1244" s="49"/>
      <c r="L1244" s="49"/>
      <c r="M1244" s="74"/>
      <c r="N1244" s="49"/>
      <c r="P1244" s="75"/>
      <c r="Q1244" s="75"/>
      <c r="R1244" s="75"/>
    </row>
    <row r="1245">
      <c r="A1245" s="70" t="s">
        <v>4447</v>
      </c>
      <c r="B1245" s="68">
        <v>625.0</v>
      </c>
      <c r="C1245" s="69">
        <v>1.0</v>
      </c>
      <c r="D1245" s="69">
        <v>551.0</v>
      </c>
      <c r="E1245" s="70" t="s">
        <v>5435</v>
      </c>
      <c r="F1245" s="69">
        <v>394.0</v>
      </c>
      <c r="G1245" s="69">
        <v>274.0</v>
      </c>
      <c r="H1245" s="69">
        <v>42.0</v>
      </c>
      <c r="I1245" s="20" t="str">
        <f t="shared" si="1"/>
        <v/>
      </c>
      <c r="K1245" s="49"/>
      <c r="L1245" s="49"/>
      <c r="M1245" s="74"/>
      <c r="N1245" s="49"/>
      <c r="P1245" s="75"/>
      <c r="Q1245" s="75"/>
      <c r="R1245" s="75"/>
    </row>
    <row r="1246">
      <c r="A1246" s="70" t="s">
        <v>4447</v>
      </c>
      <c r="B1246" s="68">
        <v>625.0</v>
      </c>
      <c r="C1246" s="69">
        <v>1.0</v>
      </c>
      <c r="D1246" s="69">
        <v>552.0</v>
      </c>
      <c r="E1246" s="70" t="s">
        <v>5436</v>
      </c>
      <c r="F1246" s="69">
        <v>515.0</v>
      </c>
      <c r="G1246" s="69">
        <v>380.0</v>
      </c>
      <c r="H1246" s="69">
        <v>58.0</v>
      </c>
      <c r="I1246" s="20" t="str">
        <f t="shared" si="1"/>
        <v/>
      </c>
      <c r="K1246" s="49"/>
      <c r="L1246" s="49"/>
      <c r="M1246" s="74"/>
      <c r="N1246" s="49"/>
      <c r="P1246" s="75"/>
      <c r="Q1246" s="75"/>
      <c r="R1246" s="75"/>
    </row>
    <row r="1247">
      <c r="A1247" s="70" t="s">
        <v>4447</v>
      </c>
      <c r="B1247" s="68">
        <v>625.0</v>
      </c>
      <c r="C1247" s="69">
        <v>1.0</v>
      </c>
      <c r="D1247" s="69">
        <v>557.0</v>
      </c>
      <c r="E1247" s="70" t="s">
        <v>5437</v>
      </c>
      <c r="F1247" s="69">
        <v>536.0</v>
      </c>
      <c r="G1247" s="69">
        <v>162.0</v>
      </c>
      <c r="H1247" s="69">
        <v>18.0</v>
      </c>
      <c r="I1247" s="20" t="str">
        <f t="shared" si="1"/>
        <v/>
      </c>
      <c r="K1247" s="49"/>
      <c r="L1247" s="49"/>
      <c r="M1247" s="74"/>
      <c r="N1247" s="49"/>
      <c r="P1247" s="75"/>
      <c r="Q1247" s="75"/>
      <c r="R1247" s="75"/>
    </row>
    <row r="1248">
      <c r="A1248" s="70" t="s">
        <v>4447</v>
      </c>
      <c r="B1248" s="68">
        <v>625.0</v>
      </c>
      <c r="C1248" s="69">
        <v>1.0</v>
      </c>
      <c r="D1248" s="69">
        <v>558.0</v>
      </c>
      <c r="E1248" s="70" t="s">
        <v>5438</v>
      </c>
      <c r="F1248" s="69">
        <v>564.0</v>
      </c>
      <c r="G1248" s="69">
        <v>435.0</v>
      </c>
      <c r="H1248" s="69">
        <v>45.0</v>
      </c>
      <c r="I1248" s="20" t="str">
        <f t="shared" si="1"/>
        <v/>
      </c>
      <c r="K1248" s="49"/>
      <c r="L1248" s="49"/>
      <c r="M1248" s="74"/>
      <c r="N1248" s="49"/>
      <c r="P1248" s="75"/>
      <c r="Q1248" s="75"/>
      <c r="R1248" s="75"/>
    </row>
    <row r="1249">
      <c r="A1249" s="70" t="s">
        <v>4447</v>
      </c>
      <c r="B1249" s="68">
        <v>625.0</v>
      </c>
      <c r="C1249" s="69">
        <v>1.0</v>
      </c>
      <c r="D1249" s="69">
        <v>578.0</v>
      </c>
      <c r="E1249" s="70" t="s">
        <v>5439</v>
      </c>
      <c r="F1249" s="69">
        <v>317.0</v>
      </c>
      <c r="G1249" s="69">
        <v>240.0</v>
      </c>
      <c r="H1249" s="69">
        <v>20.0</v>
      </c>
      <c r="I1249" s="20" t="str">
        <f t="shared" si="1"/>
        <v/>
      </c>
      <c r="K1249" s="49"/>
      <c r="L1249" s="49"/>
      <c r="M1249" s="74"/>
      <c r="N1249" s="49"/>
      <c r="P1249" s="75"/>
      <c r="Q1249" s="75"/>
      <c r="R1249" s="75"/>
    </row>
    <row r="1250">
      <c r="A1250" s="70" t="s">
        <v>4447</v>
      </c>
      <c r="B1250" s="68">
        <v>625.0</v>
      </c>
      <c r="C1250" s="69">
        <v>1.0</v>
      </c>
      <c r="D1250" s="69">
        <v>579.0</v>
      </c>
      <c r="E1250" s="70" t="s">
        <v>5440</v>
      </c>
      <c r="F1250" s="69">
        <v>624.0</v>
      </c>
      <c r="G1250" s="69">
        <v>487.0</v>
      </c>
      <c r="H1250" s="69">
        <v>54.0</v>
      </c>
      <c r="I1250" s="20" t="str">
        <f t="shared" si="1"/>
        <v/>
      </c>
      <c r="K1250" s="49"/>
      <c r="L1250" s="49"/>
      <c r="M1250" s="74"/>
      <c r="N1250" s="49"/>
      <c r="P1250" s="75"/>
      <c r="Q1250" s="75"/>
      <c r="R1250" s="75"/>
    </row>
    <row r="1251">
      <c r="A1251" s="70" t="s">
        <v>4447</v>
      </c>
      <c r="B1251" s="68">
        <v>625.0</v>
      </c>
      <c r="C1251" s="69">
        <v>1.0</v>
      </c>
      <c r="D1251" s="69">
        <v>607.0</v>
      </c>
      <c r="E1251" s="70" t="s">
        <v>5441</v>
      </c>
      <c r="F1251" s="69">
        <v>33.0</v>
      </c>
      <c r="G1251" s="69">
        <v>26.0</v>
      </c>
      <c r="H1251" s="69">
        <v>3.0</v>
      </c>
      <c r="I1251" s="20" t="str">
        <f t="shared" si="1"/>
        <v/>
      </c>
      <c r="K1251" s="49"/>
      <c r="L1251" s="49"/>
      <c r="M1251" s="74"/>
      <c r="N1251" s="49"/>
      <c r="P1251" s="75"/>
      <c r="Q1251" s="75"/>
      <c r="R1251" s="75"/>
    </row>
    <row r="1252">
      <c r="A1252" s="70" t="s">
        <v>4447</v>
      </c>
      <c r="B1252" s="68">
        <v>625.0</v>
      </c>
      <c r="C1252" s="69">
        <v>1.0</v>
      </c>
      <c r="D1252" s="69">
        <v>608.0</v>
      </c>
      <c r="E1252" s="70" t="s">
        <v>5442</v>
      </c>
      <c r="F1252" s="69">
        <v>258.0</v>
      </c>
      <c r="G1252" s="69">
        <v>142.0</v>
      </c>
      <c r="H1252" s="69">
        <v>18.0</v>
      </c>
      <c r="I1252" s="20" t="str">
        <f t="shared" si="1"/>
        <v/>
      </c>
      <c r="K1252" s="49"/>
      <c r="L1252" s="49"/>
      <c r="M1252" s="74"/>
      <c r="N1252" s="49"/>
      <c r="P1252" s="75"/>
      <c r="Q1252" s="75"/>
      <c r="R1252" s="75"/>
    </row>
    <row r="1253">
      <c r="A1253" s="70" t="s">
        <v>4447</v>
      </c>
      <c r="B1253" s="68">
        <v>625.0</v>
      </c>
      <c r="C1253" s="69">
        <v>1.0</v>
      </c>
      <c r="D1253" s="69">
        <v>620.0</v>
      </c>
      <c r="E1253" s="70" t="s">
        <v>5443</v>
      </c>
      <c r="F1253" s="69">
        <v>347.0</v>
      </c>
      <c r="G1253" s="69">
        <v>162.0</v>
      </c>
      <c r="H1253" s="69">
        <v>12.0</v>
      </c>
      <c r="I1253" s="20" t="str">
        <f t="shared" si="1"/>
        <v/>
      </c>
      <c r="K1253" s="49"/>
      <c r="L1253" s="49"/>
      <c r="M1253" s="74"/>
      <c r="N1253" s="49"/>
      <c r="P1253" s="75"/>
      <c r="Q1253" s="75"/>
      <c r="R1253" s="75"/>
    </row>
    <row r="1254">
      <c r="A1254" s="70" t="s">
        <v>4447</v>
      </c>
      <c r="B1254" s="68">
        <v>625.0</v>
      </c>
      <c r="C1254" s="69">
        <v>1.0</v>
      </c>
      <c r="D1254" s="69">
        <v>646.0</v>
      </c>
      <c r="E1254" s="70" t="s">
        <v>2637</v>
      </c>
      <c r="F1254" s="69">
        <v>4.0</v>
      </c>
      <c r="G1254" s="69">
        <v>3.0</v>
      </c>
      <c r="H1254" s="69">
        <v>0.0</v>
      </c>
      <c r="I1254" s="20" t="str">
        <f t="shared" si="1"/>
        <v/>
      </c>
      <c r="K1254" s="49"/>
      <c r="L1254" s="49"/>
      <c r="M1254" s="74"/>
      <c r="N1254" s="49"/>
      <c r="P1254" s="75"/>
      <c r="Q1254" s="75"/>
      <c r="R1254" s="75"/>
    </row>
    <row r="1255">
      <c r="A1255" s="70" t="s">
        <v>4447</v>
      </c>
      <c r="B1255" s="68">
        <v>625.0</v>
      </c>
      <c r="C1255" s="69">
        <v>1.0</v>
      </c>
      <c r="D1255" s="69">
        <v>648.0</v>
      </c>
      <c r="E1255" s="70" t="s">
        <v>5444</v>
      </c>
      <c r="F1255" s="69">
        <v>15.0</v>
      </c>
      <c r="G1255" s="69">
        <v>13.0</v>
      </c>
      <c r="H1255" s="69">
        <v>0.0</v>
      </c>
      <c r="I1255" s="20" t="str">
        <f t="shared" si="1"/>
        <v/>
      </c>
      <c r="K1255" s="49"/>
      <c r="L1255" s="49"/>
      <c r="M1255" s="74"/>
      <c r="N1255" s="49"/>
      <c r="P1255" s="75"/>
      <c r="Q1255" s="75"/>
      <c r="R1255" s="75"/>
    </row>
    <row r="1256">
      <c r="A1256" s="70" t="s">
        <v>4447</v>
      </c>
      <c r="B1256" s="68">
        <v>625.0</v>
      </c>
      <c r="C1256" s="69">
        <v>1.0</v>
      </c>
      <c r="D1256" s="69">
        <v>657.0</v>
      </c>
      <c r="E1256" s="70" t="s">
        <v>2639</v>
      </c>
      <c r="F1256" s="69">
        <v>11.0</v>
      </c>
      <c r="G1256" s="69">
        <v>8.0</v>
      </c>
      <c r="H1256" s="69">
        <v>2.0</v>
      </c>
      <c r="I1256" s="20" t="str">
        <f t="shared" si="1"/>
        <v/>
      </c>
      <c r="K1256" s="49"/>
      <c r="L1256" s="49"/>
      <c r="M1256" s="74"/>
      <c r="N1256" s="49"/>
      <c r="P1256" s="75"/>
      <c r="Q1256" s="75"/>
      <c r="R1256" s="75"/>
    </row>
    <row r="1257">
      <c r="A1257" s="70" t="s">
        <v>4447</v>
      </c>
      <c r="B1257" s="68">
        <v>625.0</v>
      </c>
      <c r="C1257" s="69">
        <v>1.0</v>
      </c>
      <c r="D1257" s="69">
        <v>658.0</v>
      </c>
      <c r="E1257" s="70" t="s">
        <v>2640</v>
      </c>
      <c r="F1257" s="69">
        <v>9.0</v>
      </c>
      <c r="G1257" s="69">
        <v>4.0</v>
      </c>
      <c r="H1257" s="69">
        <v>3.0</v>
      </c>
      <c r="I1257" s="20" t="str">
        <f t="shared" si="1"/>
        <v/>
      </c>
      <c r="K1257" s="49"/>
      <c r="L1257" s="49"/>
      <c r="M1257" s="74"/>
      <c r="N1257" s="49"/>
      <c r="P1257" s="75"/>
      <c r="Q1257" s="75"/>
      <c r="R1257" s="75"/>
    </row>
    <row r="1258">
      <c r="A1258" s="70" t="s">
        <v>4447</v>
      </c>
      <c r="B1258" s="68">
        <v>625.0</v>
      </c>
      <c r="C1258" s="69">
        <v>1.0</v>
      </c>
      <c r="D1258" s="69">
        <v>678.0</v>
      </c>
      <c r="E1258" s="70" t="s">
        <v>5445</v>
      </c>
      <c r="F1258" s="69">
        <v>14.0</v>
      </c>
      <c r="G1258" s="69">
        <v>14.0</v>
      </c>
      <c r="H1258" s="69">
        <v>0.0</v>
      </c>
      <c r="I1258" s="20" t="str">
        <f t="shared" si="1"/>
        <v/>
      </c>
      <c r="K1258" s="49"/>
      <c r="L1258" s="49"/>
      <c r="M1258" s="74"/>
      <c r="N1258" s="49"/>
      <c r="P1258" s="75"/>
      <c r="Q1258" s="75"/>
      <c r="R1258" s="75"/>
    </row>
    <row r="1259">
      <c r="A1259" s="70" t="s">
        <v>4447</v>
      </c>
      <c r="B1259" s="68">
        <v>625.0</v>
      </c>
      <c r="C1259" s="69">
        <v>1.0</v>
      </c>
      <c r="D1259" s="69">
        <v>680.0</v>
      </c>
      <c r="E1259" s="70" t="s">
        <v>5446</v>
      </c>
      <c r="F1259" s="69">
        <v>5.0</v>
      </c>
      <c r="G1259" s="69">
        <v>3.0</v>
      </c>
      <c r="H1259" s="69">
        <v>1.0</v>
      </c>
      <c r="I1259" s="20" t="str">
        <f t="shared" si="1"/>
        <v/>
      </c>
      <c r="K1259" s="49"/>
      <c r="L1259" s="49"/>
      <c r="M1259" s="74"/>
      <c r="N1259" s="49"/>
      <c r="P1259" s="75"/>
      <c r="Q1259" s="75"/>
      <c r="R1259" s="75"/>
    </row>
    <row r="1260">
      <c r="A1260" s="70" t="s">
        <v>4447</v>
      </c>
      <c r="B1260" s="68">
        <v>625.0</v>
      </c>
      <c r="C1260" s="69">
        <v>1.0</v>
      </c>
      <c r="D1260" s="69">
        <v>685.0</v>
      </c>
      <c r="E1260" s="70" t="s">
        <v>2643</v>
      </c>
      <c r="F1260" s="69">
        <v>16.0</v>
      </c>
      <c r="G1260" s="69">
        <v>10.0</v>
      </c>
      <c r="H1260" s="69">
        <v>0.0</v>
      </c>
      <c r="I1260" s="20" t="str">
        <f t="shared" si="1"/>
        <v/>
      </c>
      <c r="K1260" s="49"/>
      <c r="L1260" s="49"/>
      <c r="M1260" s="74"/>
      <c r="N1260" s="49"/>
      <c r="P1260" s="75"/>
      <c r="Q1260" s="75"/>
      <c r="R1260" s="75"/>
    </row>
    <row r="1261">
      <c r="A1261" s="70" t="s">
        <v>4447</v>
      </c>
      <c r="B1261" s="68">
        <v>625.0</v>
      </c>
      <c r="C1261" s="69">
        <v>1.0</v>
      </c>
      <c r="D1261" s="69">
        <v>686.0</v>
      </c>
      <c r="E1261" s="70" t="s">
        <v>2644</v>
      </c>
      <c r="F1261" s="69">
        <v>15.0</v>
      </c>
      <c r="G1261" s="69">
        <v>8.0</v>
      </c>
      <c r="H1261" s="69">
        <v>3.0</v>
      </c>
      <c r="I1261" s="20" t="str">
        <f t="shared" si="1"/>
        <v/>
      </c>
      <c r="K1261" s="49"/>
      <c r="L1261" s="49"/>
      <c r="M1261" s="74"/>
      <c r="N1261" s="49"/>
      <c r="P1261" s="75"/>
      <c r="Q1261" s="75"/>
      <c r="R1261" s="75"/>
    </row>
    <row r="1262">
      <c r="A1262" s="70" t="s">
        <v>4447</v>
      </c>
      <c r="B1262" s="68">
        <v>625.0</v>
      </c>
      <c r="C1262" s="69">
        <v>1.0</v>
      </c>
      <c r="D1262" s="69">
        <v>688.0</v>
      </c>
      <c r="E1262" s="70" t="s">
        <v>2645</v>
      </c>
      <c r="F1262" s="69">
        <v>7.0</v>
      </c>
      <c r="G1262" s="69">
        <v>6.0</v>
      </c>
      <c r="H1262" s="69">
        <v>0.0</v>
      </c>
      <c r="I1262" s="20" t="str">
        <f t="shared" si="1"/>
        <v/>
      </c>
      <c r="K1262" s="49"/>
      <c r="L1262" s="49"/>
      <c r="M1262" s="74"/>
      <c r="N1262" s="49"/>
      <c r="P1262" s="75"/>
      <c r="Q1262" s="75"/>
      <c r="R1262" s="75"/>
    </row>
    <row r="1263">
      <c r="A1263" s="70" t="s">
        <v>4447</v>
      </c>
      <c r="B1263" s="68">
        <v>625.0</v>
      </c>
      <c r="C1263" s="69">
        <v>1.0</v>
      </c>
      <c r="D1263" s="69">
        <v>689.0</v>
      </c>
      <c r="E1263" s="70" t="s">
        <v>2646</v>
      </c>
      <c r="F1263" s="69">
        <v>19.0</v>
      </c>
      <c r="G1263" s="69">
        <v>13.0</v>
      </c>
      <c r="H1263" s="69">
        <v>0.0</v>
      </c>
      <c r="I1263" s="20" t="str">
        <f t="shared" si="1"/>
        <v/>
      </c>
      <c r="K1263" s="49"/>
      <c r="L1263" s="49"/>
      <c r="M1263" s="74"/>
      <c r="N1263" s="49"/>
      <c r="P1263" s="75"/>
      <c r="Q1263" s="75"/>
      <c r="R1263" s="75"/>
    </row>
    <row r="1264">
      <c r="A1264" s="70" t="s">
        <v>4447</v>
      </c>
      <c r="B1264" s="68">
        <v>625.0</v>
      </c>
      <c r="C1264" s="69">
        <v>1.0</v>
      </c>
      <c r="D1264" s="69">
        <v>693.0</v>
      </c>
      <c r="E1264" s="70" t="s">
        <v>2647</v>
      </c>
      <c r="F1264" s="69">
        <v>8.0</v>
      </c>
      <c r="G1264" s="69">
        <v>7.0</v>
      </c>
      <c r="H1264" s="69">
        <v>0.0</v>
      </c>
      <c r="I1264" s="20" t="str">
        <f t="shared" si="1"/>
        <v/>
      </c>
      <c r="K1264" s="49"/>
      <c r="L1264" s="49"/>
      <c r="M1264" s="74"/>
      <c r="N1264" s="49"/>
      <c r="P1264" s="75"/>
      <c r="Q1264" s="75"/>
      <c r="R1264" s="75"/>
    </row>
    <row r="1265">
      <c r="A1265" s="70" t="s">
        <v>4447</v>
      </c>
      <c r="B1265" s="68">
        <v>625.0</v>
      </c>
      <c r="C1265" s="69">
        <v>1.0</v>
      </c>
      <c r="D1265" s="69">
        <v>695.0</v>
      </c>
      <c r="E1265" s="70" t="s">
        <v>5447</v>
      </c>
      <c r="F1265" s="69">
        <v>62.0</v>
      </c>
      <c r="G1265" s="69">
        <v>47.0</v>
      </c>
      <c r="H1265" s="69">
        <v>3.0</v>
      </c>
      <c r="I1265" s="20" t="str">
        <f t="shared" si="1"/>
        <v/>
      </c>
      <c r="K1265" s="49"/>
      <c r="L1265" s="49"/>
      <c r="M1265" s="74"/>
      <c r="N1265" s="49"/>
      <c r="P1265" s="75"/>
      <c r="Q1265" s="75"/>
      <c r="R1265" s="75"/>
    </row>
    <row r="1266">
      <c r="A1266" s="70" t="s">
        <v>4447</v>
      </c>
      <c r="B1266" s="68">
        <v>625.0</v>
      </c>
      <c r="C1266" s="69">
        <v>1.0</v>
      </c>
      <c r="D1266" s="69">
        <v>697.0</v>
      </c>
      <c r="E1266" s="70" t="s">
        <v>2649</v>
      </c>
      <c r="F1266" s="69">
        <v>3.0</v>
      </c>
      <c r="G1266" s="69">
        <v>3.0</v>
      </c>
      <c r="H1266" s="69">
        <v>0.0</v>
      </c>
      <c r="I1266" s="20" t="str">
        <f t="shared" si="1"/>
        <v/>
      </c>
      <c r="K1266" s="49"/>
      <c r="L1266" s="49"/>
      <c r="M1266" s="74"/>
      <c r="N1266" s="49"/>
      <c r="P1266" s="75"/>
      <c r="Q1266" s="75"/>
      <c r="R1266" s="75"/>
    </row>
    <row r="1267">
      <c r="A1267" s="70" t="s">
        <v>4447</v>
      </c>
      <c r="B1267" s="68">
        <v>625.0</v>
      </c>
      <c r="C1267" s="69">
        <v>1.0</v>
      </c>
      <c r="D1267" s="69">
        <v>698.0</v>
      </c>
      <c r="E1267" s="70" t="s">
        <v>2650</v>
      </c>
      <c r="F1267" s="69">
        <v>2.0</v>
      </c>
      <c r="G1267" s="69">
        <v>2.0</v>
      </c>
      <c r="H1267" s="69">
        <v>0.0</v>
      </c>
      <c r="I1267" s="20" t="str">
        <f t="shared" si="1"/>
        <v/>
      </c>
      <c r="K1267" s="49"/>
      <c r="L1267" s="49"/>
      <c r="M1267" s="74"/>
      <c r="N1267" s="49"/>
      <c r="P1267" s="75"/>
      <c r="Q1267" s="75"/>
      <c r="R1267" s="75"/>
    </row>
    <row r="1268">
      <c r="A1268" s="70" t="s">
        <v>4447</v>
      </c>
      <c r="B1268" s="68">
        <v>625.0</v>
      </c>
      <c r="C1268" s="69">
        <v>1.0</v>
      </c>
      <c r="D1268" s="69">
        <v>699.0</v>
      </c>
      <c r="E1268" s="70" t="s">
        <v>5448</v>
      </c>
      <c r="F1268" s="69">
        <v>251.0</v>
      </c>
      <c r="G1268" s="69">
        <v>130.0</v>
      </c>
      <c r="H1268" s="69">
        <v>15.0</v>
      </c>
      <c r="I1268" s="20" t="str">
        <f t="shared" si="1"/>
        <v/>
      </c>
      <c r="K1268" s="49"/>
      <c r="L1268" s="49"/>
      <c r="M1268" s="74"/>
      <c r="N1268" s="49"/>
      <c r="P1268" s="75"/>
      <c r="Q1268" s="75"/>
      <c r="R1268" s="75"/>
    </row>
    <row r="1269">
      <c r="A1269" s="70" t="s">
        <v>4447</v>
      </c>
      <c r="B1269" s="68">
        <v>625.0</v>
      </c>
      <c r="C1269" s="69">
        <v>1.0</v>
      </c>
      <c r="D1269" s="69">
        <v>710.0</v>
      </c>
      <c r="E1269" s="70" t="s">
        <v>5449</v>
      </c>
      <c r="F1269" s="69">
        <v>113.0</v>
      </c>
      <c r="G1269" s="69">
        <v>66.0</v>
      </c>
      <c r="H1269" s="69">
        <v>6.0</v>
      </c>
      <c r="I1269" s="20" t="str">
        <f t="shared" si="1"/>
        <v/>
      </c>
      <c r="K1269" s="49"/>
      <c r="L1269" s="49"/>
      <c r="M1269" s="74"/>
      <c r="N1269" s="49"/>
      <c r="P1269" s="75"/>
      <c r="Q1269" s="75"/>
      <c r="R1269" s="75"/>
    </row>
    <row r="1270">
      <c r="A1270" s="70" t="s">
        <v>4447</v>
      </c>
      <c r="B1270" s="68">
        <v>625.0</v>
      </c>
      <c r="C1270" s="69">
        <v>1.0</v>
      </c>
      <c r="D1270" s="69">
        <v>718.0</v>
      </c>
      <c r="E1270" s="70" t="s">
        <v>5450</v>
      </c>
      <c r="F1270" s="69">
        <v>170.0</v>
      </c>
      <c r="G1270" s="69">
        <v>81.0</v>
      </c>
      <c r="H1270" s="69">
        <v>4.0</v>
      </c>
      <c r="I1270" s="20" t="str">
        <f t="shared" si="1"/>
        <v/>
      </c>
      <c r="K1270" s="49"/>
      <c r="L1270" s="49"/>
      <c r="M1270" s="74"/>
      <c r="N1270" s="49"/>
      <c r="P1270" s="75"/>
      <c r="Q1270" s="75"/>
      <c r="R1270" s="75"/>
    </row>
    <row r="1271">
      <c r="A1271" s="70" t="s">
        <v>4447</v>
      </c>
      <c r="B1271" s="68">
        <v>625.0</v>
      </c>
      <c r="C1271" s="69">
        <v>1.0</v>
      </c>
      <c r="D1271" s="69">
        <v>721.0</v>
      </c>
      <c r="E1271" s="70" t="s">
        <v>5451</v>
      </c>
      <c r="F1271" s="69">
        <v>38.0</v>
      </c>
      <c r="G1271" s="69">
        <v>25.0</v>
      </c>
      <c r="H1271" s="69">
        <v>2.0</v>
      </c>
      <c r="I1271" s="20" t="str">
        <f t="shared" si="1"/>
        <v/>
      </c>
      <c r="K1271" s="49"/>
      <c r="L1271" s="49"/>
      <c r="M1271" s="74"/>
      <c r="N1271" s="49"/>
      <c r="P1271" s="75"/>
      <c r="Q1271" s="75"/>
      <c r="R1271" s="75"/>
    </row>
    <row r="1272">
      <c r="A1272" s="70" t="s">
        <v>4447</v>
      </c>
      <c r="B1272" s="68">
        <v>625.0</v>
      </c>
      <c r="C1272" s="69">
        <v>1.0</v>
      </c>
      <c r="D1272" s="69">
        <v>723.0</v>
      </c>
      <c r="E1272" s="70" t="s">
        <v>5452</v>
      </c>
      <c r="F1272" s="69">
        <v>133.0</v>
      </c>
      <c r="G1272" s="69">
        <v>98.0</v>
      </c>
      <c r="H1272" s="69">
        <v>18.0</v>
      </c>
      <c r="I1272" s="20" t="str">
        <f t="shared" si="1"/>
        <v/>
      </c>
      <c r="K1272" s="49"/>
      <c r="L1272" s="49"/>
      <c r="M1272" s="74"/>
      <c r="N1272" s="49"/>
      <c r="P1272" s="75"/>
      <c r="Q1272" s="75"/>
      <c r="R1272" s="75"/>
    </row>
    <row r="1273">
      <c r="A1273" s="70" t="s">
        <v>4447</v>
      </c>
      <c r="B1273" s="68">
        <v>625.0</v>
      </c>
      <c r="C1273" s="69">
        <v>1.0</v>
      </c>
      <c r="D1273" s="69">
        <v>841.0</v>
      </c>
      <c r="E1273" s="70" t="s">
        <v>5453</v>
      </c>
      <c r="F1273" s="69">
        <v>63.0</v>
      </c>
      <c r="G1273" s="69">
        <v>56.0</v>
      </c>
      <c r="H1273" s="69">
        <v>5.0</v>
      </c>
      <c r="I1273" s="99">
        <f t="shared" si="1"/>
        <v>630</v>
      </c>
      <c r="K1273" s="49"/>
      <c r="L1273" s="49"/>
      <c r="M1273" s="74"/>
      <c r="N1273" s="49"/>
      <c r="P1273" s="75"/>
      <c r="Q1273" s="75"/>
      <c r="R1273" s="75"/>
    </row>
    <row r="1274">
      <c r="A1274" s="70" t="s">
        <v>4447</v>
      </c>
      <c r="B1274" s="68">
        <v>630.0</v>
      </c>
      <c r="C1274" s="69">
        <v>1.0</v>
      </c>
      <c r="D1274" s="69">
        <v>10.0</v>
      </c>
      <c r="E1274" s="70" t="s">
        <v>5454</v>
      </c>
      <c r="F1274" s="69">
        <v>222.0</v>
      </c>
      <c r="G1274" s="69">
        <v>50.0</v>
      </c>
      <c r="H1274" s="69">
        <v>22.0</v>
      </c>
      <c r="I1274" s="20" t="str">
        <f t="shared" si="1"/>
        <v/>
      </c>
      <c r="K1274" s="49"/>
      <c r="L1274" s="49"/>
      <c r="M1274" s="74"/>
      <c r="N1274" s="49"/>
      <c r="P1274" s="75"/>
      <c r="Q1274" s="75"/>
      <c r="R1274" s="75"/>
    </row>
    <row r="1275">
      <c r="A1275" s="70" t="s">
        <v>4447</v>
      </c>
      <c r="B1275" s="68">
        <v>630.0</v>
      </c>
      <c r="C1275" s="69">
        <v>1.0</v>
      </c>
      <c r="D1275" s="69">
        <v>20.0</v>
      </c>
      <c r="E1275" s="70" t="s">
        <v>5455</v>
      </c>
      <c r="F1275" s="69">
        <v>165.0</v>
      </c>
      <c r="G1275" s="69">
        <v>18.0</v>
      </c>
      <c r="H1275" s="69">
        <v>15.0</v>
      </c>
      <c r="I1275" s="99">
        <f t="shared" si="1"/>
        <v>635</v>
      </c>
      <c r="K1275" s="49"/>
      <c r="L1275" s="49"/>
      <c r="M1275" s="74"/>
      <c r="N1275" s="49"/>
      <c r="P1275" s="75"/>
      <c r="Q1275" s="75"/>
      <c r="R1275" s="75"/>
    </row>
    <row r="1276">
      <c r="A1276" s="70" t="s">
        <v>4447</v>
      </c>
      <c r="B1276" s="68">
        <v>635.0</v>
      </c>
      <c r="C1276" s="69">
        <v>1.0</v>
      </c>
      <c r="D1276" s="69">
        <v>1.0</v>
      </c>
      <c r="E1276" s="70" t="s">
        <v>5456</v>
      </c>
      <c r="F1276" s="69">
        <v>39.0</v>
      </c>
      <c r="G1276" s="69">
        <v>15.0</v>
      </c>
      <c r="H1276" s="69">
        <v>6.0</v>
      </c>
      <c r="I1276" s="99">
        <f t="shared" si="1"/>
        <v>640</v>
      </c>
      <c r="K1276" s="49"/>
      <c r="L1276" s="49"/>
      <c r="M1276" s="74"/>
      <c r="N1276" s="49"/>
      <c r="P1276" s="75"/>
      <c r="Q1276" s="75"/>
      <c r="R1276" s="75"/>
    </row>
    <row r="1277">
      <c r="A1277" s="70" t="s">
        <v>4447</v>
      </c>
      <c r="B1277" s="68">
        <v>640.0</v>
      </c>
      <c r="C1277" s="69">
        <v>1.0</v>
      </c>
      <c r="D1277" s="69">
        <v>10.0</v>
      </c>
      <c r="E1277" s="70" t="s">
        <v>5457</v>
      </c>
      <c r="F1277" s="69">
        <v>168.0</v>
      </c>
      <c r="G1277" s="69">
        <v>45.0</v>
      </c>
      <c r="H1277" s="69">
        <v>21.0</v>
      </c>
      <c r="I1277" s="20" t="str">
        <f t="shared" si="1"/>
        <v/>
      </c>
      <c r="K1277" s="49"/>
      <c r="L1277" s="49"/>
      <c r="M1277" s="74"/>
      <c r="N1277" s="49"/>
      <c r="P1277" s="75"/>
      <c r="Q1277" s="75"/>
      <c r="R1277" s="75"/>
    </row>
    <row r="1278">
      <c r="A1278" s="70" t="s">
        <v>4447</v>
      </c>
      <c r="B1278" s="68">
        <v>640.0</v>
      </c>
      <c r="C1278" s="69">
        <v>1.0</v>
      </c>
      <c r="D1278" s="69">
        <v>20.0</v>
      </c>
      <c r="E1278" s="70" t="s">
        <v>5458</v>
      </c>
      <c r="F1278" s="69">
        <v>241.0</v>
      </c>
      <c r="G1278" s="69">
        <v>42.0</v>
      </c>
      <c r="H1278" s="69">
        <v>21.0</v>
      </c>
      <c r="I1278" s="99">
        <f t="shared" si="1"/>
        <v>656</v>
      </c>
      <c r="K1278" s="49"/>
      <c r="L1278" s="49"/>
      <c r="M1278" s="74"/>
      <c r="N1278" s="49"/>
      <c r="P1278" s="75"/>
      <c r="Q1278" s="75"/>
      <c r="R1278" s="75"/>
    </row>
    <row r="1279">
      <c r="A1279" s="70" t="s">
        <v>4447</v>
      </c>
      <c r="B1279" s="68">
        <v>656.0</v>
      </c>
      <c r="C1279" s="69">
        <v>1.0</v>
      </c>
      <c r="D1279" s="69">
        <v>30.0</v>
      </c>
      <c r="E1279" s="70" t="s">
        <v>4472</v>
      </c>
      <c r="F1279" s="69">
        <v>441.0</v>
      </c>
      <c r="G1279" s="69">
        <v>302.0</v>
      </c>
      <c r="H1279" s="69">
        <v>33.0</v>
      </c>
      <c r="I1279" s="20" t="str">
        <f t="shared" si="1"/>
        <v/>
      </c>
      <c r="K1279" s="49"/>
      <c r="L1279" s="49"/>
      <c r="M1279" s="74"/>
      <c r="N1279" s="49"/>
      <c r="P1279" s="75"/>
      <c r="Q1279" s="75"/>
      <c r="R1279" s="75"/>
    </row>
    <row r="1280">
      <c r="A1280" s="70" t="s">
        <v>4447</v>
      </c>
      <c r="B1280" s="68">
        <v>656.0</v>
      </c>
      <c r="C1280" s="69">
        <v>1.0</v>
      </c>
      <c r="D1280" s="69">
        <v>40.0</v>
      </c>
      <c r="E1280" s="70" t="s">
        <v>4544</v>
      </c>
      <c r="F1280" s="69">
        <v>435.0</v>
      </c>
      <c r="G1280" s="69">
        <v>261.0</v>
      </c>
      <c r="H1280" s="69">
        <v>38.0</v>
      </c>
      <c r="I1280" s="20" t="str">
        <f t="shared" si="1"/>
        <v/>
      </c>
      <c r="K1280" s="49"/>
      <c r="L1280" s="49"/>
      <c r="M1280" s="74"/>
      <c r="N1280" s="49"/>
      <c r="P1280" s="75"/>
      <c r="Q1280" s="75"/>
      <c r="R1280" s="75"/>
    </row>
    <row r="1281">
      <c r="A1281" s="70" t="s">
        <v>4447</v>
      </c>
      <c r="B1281" s="68">
        <v>656.0</v>
      </c>
      <c r="C1281" s="69">
        <v>1.0</v>
      </c>
      <c r="D1281" s="69">
        <v>45.0</v>
      </c>
      <c r="E1281" s="70" t="s">
        <v>4609</v>
      </c>
      <c r="F1281" s="69">
        <v>420.0</v>
      </c>
      <c r="G1281" s="69">
        <v>263.0</v>
      </c>
      <c r="H1281" s="69">
        <v>44.0</v>
      </c>
      <c r="I1281" s="20" t="str">
        <f t="shared" si="1"/>
        <v/>
      </c>
      <c r="K1281" s="49"/>
      <c r="L1281" s="49"/>
      <c r="M1281" s="74"/>
      <c r="N1281" s="49"/>
      <c r="P1281" s="75"/>
      <c r="Q1281" s="75"/>
      <c r="R1281" s="75"/>
    </row>
    <row r="1282">
      <c r="A1282" s="70" t="s">
        <v>4447</v>
      </c>
      <c r="B1282" s="68">
        <v>656.0</v>
      </c>
      <c r="C1282" s="69">
        <v>1.0</v>
      </c>
      <c r="D1282" s="69">
        <v>70.0</v>
      </c>
      <c r="E1282" s="70" t="s">
        <v>5459</v>
      </c>
      <c r="F1282" s="69">
        <v>778.0</v>
      </c>
      <c r="G1282" s="69">
        <v>406.0</v>
      </c>
      <c r="H1282" s="69">
        <v>72.0</v>
      </c>
      <c r="I1282" s="20" t="str">
        <f t="shared" si="1"/>
        <v/>
      </c>
      <c r="K1282" s="49"/>
      <c r="L1282" s="49"/>
      <c r="M1282" s="74"/>
      <c r="N1282" s="49"/>
      <c r="P1282" s="75"/>
      <c r="Q1282" s="75"/>
      <c r="R1282" s="75"/>
    </row>
    <row r="1283">
      <c r="A1283" s="70" t="s">
        <v>4447</v>
      </c>
      <c r="B1283" s="68">
        <v>656.0</v>
      </c>
      <c r="C1283" s="69">
        <v>1.0</v>
      </c>
      <c r="D1283" s="69">
        <v>80.0</v>
      </c>
      <c r="E1283" s="70" t="s">
        <v>5460</v>
      </c>
      <c r="F1283" s="69">
        <v>1105.0</v>
      </c>
      <c r="G1283" s="69">
        <v>408.0</v>
      </c>
      <c r="H1283" s="69">
        <v>79.0</v>
      </c>
      <c r="I1283" s="20" t="str">
        <f t="shared" si="1"/>
        <v/>
      </c>
      <c r="K1283" s="49"/>
      <c r="L1283" s="49"/>
      <c r="M1283" s="74"/>
      <c r="N1283" s="49"/>
      <c r="P1283" s="75"/>
      <c r="Q1283" s="75"/>
      <c r="R1283" s="75"/>
    </row>
    <row r="1284">
      <c r="A1284" s="70" t="s">
        <v>4447</v>
      </c>
      <c r="B1284" s="68">
        <v>656.0</v>
      </c>
      <c r="C1284" s="69">
        <v>1.0</v>
      </c>
      <c r="D1284" s="69">
        <v>81.0</v>
      </c>
      <c r="E1284" s="70" t="s">
        <v>5461</v>
      </c>
      <c r="F1284" s="69">
        <v>63.0</v>
      </c>
      <c r="G1284" s="69">
        <v>20.0</v>
      </c>
      <c r="H1284" s="69">
        <v>1.0</v>
      </c>
      <c r="I1284" s="20" t="str">
        <f t="shared" si="1"/>
        <v/>
      </c>
      <c r="K1284" s="49"/>
      <c r="L1284" s="49"/>
      <c r="M1284" s="74"/>
      <c r="N1284" s="49"/>
      <c r="P1284" s="75"/>
      <c r="Q1284" s="75"/>
      <c r="R1284" s="75"/>
    </row>
    <row r="1285">
      <c r="A1285" s="70" t="s">
        <v>4447</v>
      </c>
      <c r="B1285" s="68">
        <v>656.0</v>
      </c>
      <c r="C1285" s="69">
        <v>1.0</v>
      </c>
      <c r="D1285" s="69">
        <v>130.0</v>
      </c>
      <c r="E1285" s="70" t="s">
        <v>4686</v>
      </c>
      <c r="F1285" s="69">
        <v>57.0</v>
      </c>
      <c r="G1285" s="69">
        <v>23.0</v>
      </c>
      <c r="H1285" s="69">
        <v>5.0</v>
      </c>
      <c r="I1285" s="20" t="str">
        <f t="shared" si="1"/>
        <v/>
      </c>
      <c r="K1285" s="49"/>
      <c r="L1285" s="49"/>
      <c r="M1285" s="74"/>
      <c r="N1285" s="49"/>
      <c r="P1285" s="75"/>
      <c r="Q1285" s="75"/>
      <c r="R1285" s="75"/>
    </row>
    <row r="1286">
      <c r="A1286" s="70" t="s">
        <v>4447</v>
      </c>
      <c r="B1286" s="68">
        <v>656.0</v>
      </c>
      <c r="C1286" s="69">
        <v>1.0</v>
      </c>
      <c r="D1286" s="69">
        <v>220.0</v>
      </c>
      <c r="E1286" s="70" t="s">
        <v>5462</v>
      </c>
      <c r="F1286" s="69">
        <v>54.0</v>
      </c>
      <c r="G1286" s="69">
        <v>23.0</v>
      </c>
      <c r="H1286" s="69">
        <v>8.0</v>
      </c>
      <c r="I1286" s="99">
        <f t="shared" si="1"/>
        <v>659</v>
      </c>
      <c r="K1286" s="49"/>
      <c r="L1286" s="49"/>
      <c r="M1286" s="74"/>
      <c r="N1286" s="49"/>
      <c r="P1286" s="75"/>
      <c r="Q1286" s="75"/>
      <c r="R1286" s="75"/>
    </row>
    <row r="1287">
      <c r="A1287" s="70" t="s">
        <v>4447</v>
      </c>
      <c r="B1287" s="68">
        <v>659.0</v>
      </c>
      <c r="C1287" s="69">
        <v>1.0</v>
      </c>
      <c r="D1287" s="69">
        <v>1.0</v>
      </c>
      <c r="E1287" s="70" t="s">
        <v>5463</v>
      </c>
      <c r="F1287" s="69">
        <v>1369.0</v>
      </c>
      <c r="G1287" s="69">
        <v>159.0</v>
      </c>
      <c r="H1287" s="69">
        <v>63.0</v>
      </c>
      <c r="I1287" s="20" t="str">
        <f t="shared" si="1"/>
        <v/>
      </c>
      <c r="K1287" s="49"/>
      <c r="L1287" s="49"/>
      <c r="M1287" s="74"/>
      <c r="N1287" s="49"/>
      <c r="P1287" s="75"/>
      <c r="Q1287" s="75"/>
      <c r="R1287" s="75"/>
    </row>
    <row r="1288">
      <c r="A1288" s="70" t="s">
        <v>4447</v>
      </c>
      <c r="B1288" s="68">
        <v>659.0</v>
      </c>
      <c r="C1288" s="69">
        <v>1.0</v>
      </c>
      <c r="D1288" s="69">
        <v>2.0</v>
      </c>
      <c r="E1288" s="70" t="s">
        <v>5464</v>
      </c>
      <c r="F1288" s="69">
        <v>963.0</v>
      </c>
      <c r="G1288" s="69">
        <v>170.0</v>
      </c>
      <c r="H1288" s="69">
        <v>38.0</v>
      </c>
      <c r="I1288" s="20" t="str">
        <f t="shared" si="1"/>
        <v/>
      </c>
      <c r="K1288" s="49"/>
      <c r="L1288" s="49"/>
      <c r="M1288" s="74"/>
      <c r="N1288" s="49"/>
      <c r="P1288" s="75"/>
      <c r="Q1288" s="75"/>
      <c r="R1288" s="75"/>
    </row>
    <row r="1289">
      <c r="A1289" s="70" t="s">
        <v>4447</v>
      </c>
      <c r="B1289" s="68">
        <v>659.0</v>
      </c>
      <c r="C1289" s="69">
        <v>1.0</v>
      </c>
      <c r="D1289" s="69">
        <v>3.0</v>
      </c>
      <c r="E1289" s="70" t="s">
        <v>5465</v>
      </c>
      <c r="F1289" s="69">
        <v>435.0</v>
      </c>
      <c r="G1289" s="69">
        <v>91.0</v>
      </c>
      <c r="H1289" s="69">
        <v>25.0</v>
      </c>
      <c r="I1289" s="20" t="str">
        <f t="shared" si="1"/>
        <v/>
      </c>
      <c r="K1289" s="49"/>
      <c r="L1289" s="49"/>
      <c r="M1289" s="74"/>
      <c r="N1289" s="49"/>
      <c r="P1289" s="75"/>
      <c r="Q1289" s="75"/>
      <c r="R1289" s="75"/>
    </row>
    <row r="1290">
      <c r="A1290" s="70" t="s">
        <v>4447</v>
      </c>
      <c r="B1290" s="68">
        <v>659.0</v>
      </c>
      <c r="C1290" s="69">
        <v>1.0</v>
      </c>
      <c r="D1290" s="69">
        <v>4.0</v>
      </c>
      <c r="E1290" s="70" t="s">
        <v>5466</v>
      </c>
      <c r="F1290" s="69">
        <v>86.0</v>
      </c>
      <c r="G1290" s="69">
        <v>27.0</v>
      </c>
      <c r="H1290" s="69">
        <v>8.0</v>
      </c>
      <c r="I1290" s="20" t="str">
        <f t="shared" si="1"/>
        <v/>
      </c>
      <c r="K1290" s="49"/>
      <c r="L1290" s="49"/>
      <c r="M1290" s="74"/>
      <c r="N1290" s="49"/>
      <c r="P1290" s="75"/>
      <c r="Q1290" s="75"/>
      <c r="R1290" s="75"/>
    </row>
    <row r="1291">
      <c r="A1291" s="70" t="s">
        <v>4447</v>
      </c>
      <c r="B1291" s="68">
        <v>659.0</v>
      </c>
      <c r="C1291" s="69">
        <v>1.0</v>
      </c>
      <c r="D1291" s="69">
        <v>7.0</v>
      </c>
      <c r="E1291" s="70" t="s">
        <v>5467</v>
      </c>
      <c r="F1291" s="69">
        <v>559.0</v>
      </c>
      <c r="G1291" s="69">
        <v>83.0</v>
      </c>
      <c r="H1291" s="69">
        <v>19.0</v>
      </c>
      <c r="I1291" s="20" t="str">
        <f t="shared" si="1"/>
        <v/>
      </c>
      <c r="K1291" s="49"/>
      <c r="L1291" s="49"/>
      <c r="M1291" s="74"/>
      <c r="N1291" s="49"/>
      <c r="P1291" s="75"/>
      <c r="Q1291" s="75"/>
      <c r="R1291" s="75"/>
    </row>
    <row r="1292">
      <c r="A1292" s="70" t="s">
        <v>4447</v>
      </c>
      <c r="B1292" s="68">
        <v>659.0</v>
      </c>
      <c r="C1292" s="69">
        <v>1.0</v>
      </c>
      <c r="D1292" s="69">
        <v>8.0</v>
      </c>
      <c r="E1292" s="70" t="s">
        <v>4891</v>
      </c>
      <c r="F1292" s="69">
        <v>492.0</v>
      </c>
      <c r="G1292" s="69">
        <v>70.0</v>
      </c>
      <c r="H1292" s="69">
        <v>26.0</v>
      </c>
      <c r="I1292" s="20" t="str">
        <f t="shared" si="1"/>
        <v/>
      </c>
      <c r="K1292" s="49"/>
      <c r="L1292" s="49"/>
      <c r="M1292" s="74"/>
      <c r="N1292" s="49"/>
      <c r="P1292" s="75"/>
      <c r="Q1292" s="75"/>
      <c r="R1292" s="75"/>
    </row>
    <row r="1293">
      <c r="A1293" s="70" t="s">
        <v>4447</v>
      </c>
      <c r="B1293" s="68">
        <v>659.0</v>
      </c>
      <c r="C1293" s="69">
        <v>1.0</v>
      </c>
      <c r="D1293" s="69">
        <v>85.0</v>
      </c>
      <c r="E1293" s="70" t="s">
        <v>5468</v>
      </c>
      <c r="F1293" s="69">
        <v>83.0</v>
      </c>
      <c r="G1293" s="69">
        <v>29.0</v>
      </c>
      <c r="H1293" s="69">
        <v>8.0</v>
      </c>
      <c r="I1293" s="99">
        <f t="shared" si="1"/>
        <v>671</v>
      </c>
      <c r="K1293" s="49"/>
      <c r="L1293" s="49"/>
      <c r="M1293" s="74"/>
      <c r="N1293" s="49"/>
      <c r="P1293" s="75"/>
      <c r="Q1293" s="75"/>
      <c r="R1293" s="75"/>
    </row>
    <row r="1294">
      <c r="A1294" s="70" t="s">
        <v>4447</v>
      </c>
      <c r="B1294" s="68">
        <v>671.0</v>
      </c>
      <c r="C1294" s="69">
        <v>1.0</v>
      </c>
      <c r="D1294" s="69">
        <v>10.0</v>
      </c>
      <c r="E1294" s="70" t="s">
        <v>5469</v>
      </c>
      <c r="F1294" s="69">
        <v>156.0</v>
      </c>
      <c r="G1294" s="69">
        <v>28.0</v>
      </c>
      <c r="H1294" s="69">
        <v>12.0</v>
      </c>
      <c r="I1294" s="20" t="str">
        <f t="shared" si="1"/>
        <v/>
      </c>
      <c r="K1294" s="49"/>
      <c r="L1294" s="49"/>
      <c r="M1294" s="74"/>
      <c r="N1294" s="49"/>
      <c r="P1294" s="75"/>
      <c r="Q1294" s="75"/>
      <c r="R1294" s="75"/>
    </row>
    <row r="1295">
      <c r="A1295" s="70" t="s">
        <v>4447</v>
      </c>
      <c r="B1295" s="68">
        <v>671.0</v>
      </c>
      <c r="C1295" s="69">
        <v>1.0</v>
      </c>
      <c r="D1295" s="69">
        <v>20.0</v>
      </c>
      <c r="E1295" s="70" t="s">
        <v>5470</v>
      </c>
      <c r="F1295" s="69">
        <v>232.0</v>
      </c>
      <c r="G1295" s="69">
        <v>41.0</v>
      </c>
      <c r="H1295" s="69">
        <v>21.0</v>
      </c>
      <c r="I1295" s="99">
        <f t="shared" si="1"/>
        <v>676</v>
      </c>
      <c r="K1295" s="49"/>
      <c r="L1295" s="49"/>
      <c r="M1295" s="74"/>
      <c r="N1295" s="49"/>
      <c r="P1295" s="75"/>
      <c r="Q1295" s="75"/>
      <c r="R1295" s="75"/>
    </row>
    <row r="1296">
      <c r="A1296" s="70" t="s">
        <v>4447</v>
      </c>
      <c r="B1296" s="68">
        <v>676.0</v>
      </c>
      <c r="C1296" s="69">
        <v>1.0</v>
      </c>
      <c r="D1296" s="69">
        <v>10.0</v>
      </c>
      <c r="E1296" s="70" t="s">
        <v>5471</v>
      </c>
      <c r="F1296" s="69">
        <v>104.0</v>
      </c>
      <c r="G1296" s="69">
        <v>35.0</v>
      </c>
      <c r="H1296" s="69">
        <v>4.0</v>
      </c>
      <c r="I1296" s="20" t="str">
        <f t="shared" si="1"/>
        <v/>
      </c>
      <c r="K1296" s="49"/>
      <c r="L1296" s="49"/>
      <c r="M1296" s="74"/>
      <c r="N1296" s="49"/>
      <c r="P1296" s="75"/>
      <c r="Q1296" s="75"/>
      <c r="R1296" s="75"/>
    </row>
    <row r="1297">
      <c r="A1297" s="70" t="s">
        <v>4447</v>
      </c>
      <c r="B1297" s="68">
        <v>676.0</v>
      </c>
      <c r="C1297" s="69">
        <v>1.0</v>
      </c>
      <c r="D1297" s="69">
        <v>20.0</v>
      </c>
      <c r="E1297" s="70" t="s">
        <v>5472</v>
      </c>
      <c r="F1297" s="69">
        <v>118.0</v>
      </c>
      <c r="G1297" s="69">
        <v>21.0</v>
      </c>
      <c r="H1297" s="69">
        <v>11.0</v>
      </c>
      <c r="I1297" s="99">
        <f t="shared" si="1"/>
        <v>682</v>
      </c>
      <c r="K1297" s="49"/>
      <c r="L1297" s="49"/>
      <c r="M1297" s="74"/>
      <c r="N1297" s="49"/>
      <c r="P1297" s="75"/>
      <c r="Q1297" s="75"/>
      <c r="R1297" s="75"/>
    </row>
    <row r="1298">
      <c r="A1298" s="70" t="s">
        <v>4447</v>
      </c>
      <c r="B1298" s="68">
        <v>682.0</v>
      </c>
      <c r="C1298" s="69">
        <v>1.0</v>
      </c>
      <c r="D1298" s="69">
        <v>10.0</v>
      </c>
      <c r="E1298" s="70" t="s">
        <v>5473</v>
      </c>
      <c r="F1298" s="69">
        <v>601.0</v>
      </c>
      <c r="G1298" s="69">
        <v>89.0</v>
      </c>
      <c r="H1298" s="69">
        <v>49.0</v>
      </c>
      <c r="I1298" s="20" t="str">
        <f t="shared" si="1"/>
        <v/>
      </c>
      <c r="K1298" s="49"/>
      <c r="L1298" s="49"/>
      <c r="M1298" s="74"/>
      <c r="N1298" s="49"/>
      <c r="P1298" s="75"/>
      <c r="Q1298" s="75"/>
      <c r="R1298" s="75"/>
    </row>
    <row r="1299">
      <c r="A1299" s="70" t="s">
        <v>4447</v>
      </c>
      <c r="B1299" s="68">
        <v>682.0</v>
      </c>
      <c r="C1299" s="69">
        <v>1.0</v>
      </c>
      <c r="D1299" s="69">
        <v>20.0</v>
      </c>
      <c r="E1299" s="70" t="s">
        <v>5474</v>
      </c>
      <c r="F1299" s="69">
        <v>555.0</v>
      </c>
      <c r="G1299" s="69">
        <v>39.0</v>
      </c>
      <c r="H1299" s="69">
        <v>25.0</v>
      </c>
      <c r="I1299" s="99">
        <f t="shared" si="1"/>
        <v>690</v>
      </c>
      <c r="K1299" s="49"/>
      <c r="L1299" s="49"/>
      <c r="M1299" s="74"/>
      <c r="N1299" s="49"/>
      <c r="P1299" s="75"/>
      <c r="Q1299" s="75"/>
      <c r="R1299" s="75"/>
    </row>
    <row r="1300">
      <c r="A1300" s="70" t="s">
        <v>4447</v>
      </c>
      <c r="B1300" s="68">
        <v>690.0</v>
      </c>
      <c r="C1300" s="69">
        <v>1.0</v>
      </c>
      <c r="D1300" s="69">
        <v>10.0</v>
      </c>
      <c r="E1300" s="70" t="s">
        <v>5475</v>
      </c>
      <c r="F1300" s="69">
        <v>531.0</v>
      </c>
      <c r="G1300" s="69">
        <v>129.0</v>
      </c>
      <c r="H1300" s="69">
        <v>34.0</v>
      </c>
      <c r="I1300" s="20" t="str">
        <f t="shared" si="1"/>
        <v/>
      </c>
      <c r="K1300" s="49"/>
      <c r="L1300" s="49"/>
      <c r="M1300" s="74"/>
      <c r="N1300" s="49"/>
      <c r="P1300" s="75"/>
      <c r="Q1300" s="75"/>
      <c r="R1300" s="75"/>
    </row>
    <row r="1301">
      <c r="A1301" s="70" t="s">
        <v>4447</v>
      </c>
      <c r="B1301" s="68">
        <v>690.0</v>
      </c>
      <c r="C1301" s="69">
        <v>1.0</v>
      </c>
      <c r="D1301" s="69">
        <v>20.0</v>
      </c>
      <c r="E1301" s="70" t="s">
        <v>5476</v>
      </c>
      <c r="F1301" s="69">
        <v>12.0</v>
      </c>
      <c r="G1301" s="69">
        <v>1.0</v>
      </c>
      <c r="H1301" s="69">
        <v>0.0</v>
      </c>
      <c r="I1301" s="20" t="str">
        <f t="shared" si="1"/>
        <v/>
      </c>
      <c r="K1301" s="49"/>
      <c r="L1301" s="49"/>
      <c r="M1301" s="74"/>
      <c r="N1301" s="49"/>
      <c r="P1301" s="75"/>
      <c r="Q1301" s="75"/>
      <c r="R1301" s="75"/>
    </row>
    <row r="1302">
      <c r="A1302" s="70" t="s">
        <v>4447</v>
      </c>
      <c r="B1302" s="68">
        <v>690.0</v>
      </c>
      <c r="C1302" s="69">
        <v>1.0</v>
      </c>
      <c r="D1302" s="69">
        <v>30.0</v>
      </c>
      <c r="E1302" s="70" t="s">
        <v>5477</v>
      </c>
      <c r="F1302" s="69">
        <v>475.0</v>
      </c>
      <c r="G1302" s="69">
        <v>106.0</v>
      </c>
      <c r="H1302" s="69">
        <v>27.0</v>
      </c>
      <c r="I1302" s="99">
        <f t="shared" si="1"/>
        <v>695</v>
      </c>
      <c r="K1302" s="49"/>
      <c r="L1302" s="49"/>
      <c r="M1302" s="74"/>
      <c r="N1302" s="49"/>
      <c r="P1302" s="75"/>
      <c r="Q1302" s="75"/>
      <c r="R1302" s="75"/>
    </row>
    <row r="1303">
      <c r="A1303" s="70" t="s">
        <v>4447</v>
      </c>
      <c r="B1303" s="68">
        <v>695.0</v>
      </c>
      <c r="C1303" s="69">
        <v>1.0</v>
      </c>
      <c r="D1303" s="69">
        <v>101.0</v>
      </c>
      <c r="E1303" s="70" t="s">
        <v>5478</v>
      </c>
      <c r="F1303" s="69">
        <v>183.0</v>
      </c>
      <c r="G1303" s="69">
        <v>74.0</v>
      </c>
      <c r="H1303" s="69">
        <v>20.0</v>
      </c>
      <c r="I1303" s="20" t="str">
        <f t="shared" si="1"/>
        <v/>
      </c>
      <c r="K1303" s="49"/>
      <c r="L1303" s="49"/>
      <c r="M1303" s="74"/>
      <c r="N1303" s="49"/>
      <c r="P1303" s="75"/>
      <c r="Q1303" s="75"/>
      <c r="R1303" s="75"/>
    </row>
    <row r="1304">
      <c r="A1304" s="70" t="s">
        <v>4447</v>
      </c>
      <c r="B1304" s="68">
        <v>695.0</v>
      </c>
      <c r="C1304" s="69">
        <v>1.0</v>
      </c>
      <c r="D1304" s="69">
        <v>301.0</v>
      </c>
      <c r="E1304" s="70" t="s">
        <v>5479</v>
      </c>
      <c r="F1304" s="69">
        <v>155.0</v>
      </c>
      <c r="G1304" s="69">
        <v>54.0</v>
      </c>
      <c r="H1304" s="69">
        <v>13.0</v>
      </c>
      <c r="I1304" s="20" t="str">
        <f t="shared" si="1"/>
        <v/>
      </c>
      <c r="K1304" s="49"/>
      <c r="L1304" s="49"/>
      <c r="M1304" s="74"/>
      <c r="N1304" s="49"/>
      <c r="P1304" s="75"/>
      <c r="Q1304" s="75"/>
      <c r="R1304" s="75"/>
    </row>
    <row r="1305">
      <c r="A1305" s="70" t="s">
        <v>4447</v>
      </c>
      <c r="B1305" s="68">
        <v>695.0</v>
      </c>
      <c r="C1305" s="69">
        <v>1.0</v>
      </c>
      <c r="D1305" s="69">
        <v>302.0</v>
      </c>
      <c r="E1305" s="70" t="s">
        <v>5480</v>
      </c>
      <c r="F1305" s="69">
        <v>331.0</v>
      </c>
      <c r="G1305" s="69">
        <v>82.0</v>
      </c>
      <c r="H1305" s="69">
        <v>22.0</v>
      </c>
      <c r="I1305" s="99">
        <f t="shared" si="1"/>
        <v>696</v>
      </c>
      <c r="K1305" s="49"/>
      <c r="L1305" s="49"/>
      <c r="M1305" s="74"/>
      <c r="N1305" s="49"/>
      <c r="P1305" s="75"/>
      <c r="Q1305" s="75"/>
      <c r="R1305" s="75"/>
    </row>
    <row r="1306">
      <c r="A1306" s="70" t="s">
        <v>4447</v>
      </c>
      <c r="B1306" s="68">
        <v>696.0</v>
      </c>
      <c r="C1306" s="69">
        <v>1.0</v>
      </c>
      <c r="D1306" s="69">
        <v>1.0</v>
      </c>
      <c r="E1306" s="70" t="s">
        <v>2684</v>
      </c>
      <c r="F1306" s="69">
        <v>148.0</v>
      </c>
      <c r="G1306" s="69">
        <v>26.0</v>
      </c>
      <c r="H1306" s="69">
        <v>13.0</v>
      </c>
      <c r="I1306" s="20" t="str">
        <f t="shared" si="1"/>
        <v/>
      </c>
      <c r="K1306" s="49"/>
      <c r="L1306" s="49"/>
      <c r="M1306" s="74"/>
      <c r="N1306" s="49"/>
      <c r="P1306" s="75"/>
      <c r="Q1306" s="75"/>
      <c r="R1306" s="75"/>
    </row>
    <row r="1307">
      <c r="A1307" s="70" t="s">
        <v>4447</v>
      </c>
      <c r="B1307" s="68">
        <v>696.0</v>
      </c>
      <c r="C1307" s="69">
        <v>1.0</v>
      </c>
      <c r="D1307" s="69">
        <v>2.0</v>
      </c>
      <c r="E1307" s="70" t="s">
        <v>4649</v>
      </c>
      <c r="F1307" s="69">
        <v>250.0</v>
      </c>
      <c r="G1307" s="69">
        <v>56.0</v>
      </c>
      <c r="H1307" s="69">
        <v>16.0</v>
      </c>
      <c r="I1307" s="20" t="str">
        <f t="shared" si="1"/>
        <v/>
      </c>
      <c r="K1307" s="49"/>
      <c r="L1307" s="49"/>
      <c r="M1307" s="74"/>
      <c r="N1307" s="49"/>
      <c r="P1307" s="75"/>
      <c r="Q1307" s="75"/>
      <c r="R1307" s="75"/>
    </row>
    <row r="1308">
      <c r="A1308" s="70" t="s">
        <v>4447</v>
      </c>
      <c r="B1308" s="68">
        <v>696.0</v>
      </c>
      <c r="C1308" s="69">
        <v>1.0</v>
      </c>
      <c r="D1308" s="69">
        <v>3.0</v>
      </c>
      <c r="E1308" s="70" t="s">
        <v>5481</v>
      </c>
      <c r="F1308" s="69">
        <v>158.0</v>
      </c>
      <c r="G1308" s="69">
        <v>26.0</v>
      </c>
      <c r="H1308" s="69">
        <v>8.0</v>
      </c>
      <c r="I1308" s="99">
        <f t="shared" si="1"/>
        <v>698</v>
      </c>
      <c r="K1308" s="49"/>
      <c r="L1308" s="49"/>
      <c r="M1308" s="74"/>
      <c r="N1308" s="49"/>
      <c r="P1308" s="75"/>
      <c r="Q1308" s="75"/>
      <c r="R1308" s="75"/>
    </row>
    <row r="1309">
      <c r="A1309" s="70" t="s">
        <v>4447</v>
      </c>
      <c r="B1309" s="68">
        <v>698.0</v>
      </c>
      <c r="C1309" s="69">
        <v>1.0</v>
      </c>
      <c r="D1309" s="69">
        <v>10.0</v>
      </c>
      <c r="E1309" s="70" t="s">
        <v>5482</v>
      </c>
      <c r="F1309" s="69">
        <v>102.0</v>
      </c>
      <c r="G1309" s="69">
        <v>32.0</v>
      </c>
      <c r="H1309" s="69">
        <v>12.0</v>
      </c>
      <c r="I1309" s="20" t="str">
        <f t="shared" si="1"/>
        <v/>
      </c>
      <c r="K1309" s="49"/>
      <c r="L1309" s="49"/>
      <c r="M1309" s="74"/>
      <c r="N1309" s="49"/>
      <c r="P1309" s="75"/>
      <c r="Q1309" s="75"/>
      <c r="R1309" s="75"/>
    </row>
    <row r="1310">
      <c r="A1310" s="70" t="s">
        <v>4447</v>
      </c>
      <c r="B1310" s="68">
        <v>698.0</v>
      </c>
      <c r="C1310" s="69">
        <v>1.0</v>
      </c>
      <c r="D1310" s="69">
        <v>20.0</v>
      </c>
      <c r="E1310" s="70" t="s">
        <v>5483</v>
      </c>
      <c r="F1310" s="69">
        <v>90.0</v>
      </c>
      <c r="G1310" s="69">
        <v>25.0</v>
      </c>
      <c r="H1310" s="69">
        <v>7.0</v>
      </c>
      <c r="I1310" s="99">
        <f t="shared" si="1"/>
        <v>700</v>
      </c>
      <c r="K1310" s="49"/>
      <c r="L1310" s="49"/>
      <c r="M1310" s="74"/>
      <c r="N1310" s="49"/>
      <c r="P1310" s="75"/>
      <c r="Q1310" s="75"/>
      <c r="R1310" s="75"/>
    </row>
    <row r="1311">
      <c r="A1311" s="70" t="s">
        <v>4447</v>
      </c>
      <c r="B1311" s="68">
        <v>700.0</v>
      </c>
      <c r="C1311" s="69">
        <v>1.0</v>
      </c>
      <c r="D1311" s="69">
        <v>10.0</v>
      </c>
      <c r="E1311" s="70" t="s">
        <v>5484</v>
      </c>
      <c r="F1311" s="69">
        <v>741.0</v>
      </c>
      <c r="G1311" s="69">
        <v>59.0</v>
      </c>
      <c r="H1311" s="69">
        <v>26.0</v>
      </c>
      <c r="I1311" s="20" t="str">
        <f t="shared" si="1"/>
        <v/>
      </c>
      <c r="K1311" s="49"/>
      <c r="L1311" s="49"/>
      <c r="M1311" s="74"/>
      <c r="N1311" s="49"/>
      <c r="P1311" s="75"/>
      <c r="Q1311" s="75"/>
      <c r="R1311" s="75"/>
    </row>
    <row r="1312">
      <c r="A1312" s="70" t="s">
        <v>4447</v>
      </c>
      <c r="B1312" s="68">
        <v>700.0</v>
      </c>
      <c r="C1312" s="69">
        <v>1.0</v>
      </c>
      <c r="D1312" s="69">
        <v>15.0</v>
      </c>
      <c r="E1312" s="70" t="s">
        <v>5485</v>
      </c>
      <c r="F1312" s="69">
        <v>658.0</v>
      </c>
      <c r="G1312" s="69">
        <v>47.0</v>
      </c>
      <c r="H1312" s="69">
        <v>17.0</v>
      </c>
      <c r="I1312" s="20" t="str">
        <f t="shared" si="1"/>
        <v/>
      </c>
      <c r="K1312" s="49"/>
      <c r="L1312" s="49"/>
      <c r="M1312" s="74"/>
      <c r="N1312" s="49"/>
      <c r="P1312" s="75"/>
      <c r="Q1312" s="75"/>
      <c r="R1312" s="75"/>
    </row>
    <row r="1313">
      <c r="A1313" s="70" t="s">
        <v>4447</v>
      </c>
      <c r="B1313" s="68">
        <v>700.0</v>
      </c>
      <c r="C1313" s="69">
        <v>1.0</v>
      </c>
      <c r="D1313" s="69">
        <v>20.0</v>
      </c>
      <c r="E1313" s="70" t="s">
        <v>5486</v>
      </c>
      <c r="F1313" s="69">
        <v>679.0</v>
      </c>
      <c r="G1313" s="69">
        <v>40.0</v>
      </c>
      <c r="H1313" s="69">
        <v>11.0</v>
      </c>
      <c r="I1313" s="20" t="str">
        <f t="shared" si="1"/>
        <v/>
      </c>
      <c r="K1313" s="49"/>
      <c r="L1313" s="49"/>
      <c r="M1313" s="74"/>
      <c r="N1313" s="49"/>
      <c r="P1313" s="75"/>
      <c r="Q1313" s="75"/>
      <c r="R1313" s="75"/>
    </row>
    <row r="1314">
      <c r="A1314" s="70" t="s">
        <v>4447</v>
      </c>
      <c r="B1314" s="68">
        <v>700.0</v>
      </c>
      <c r="C1314" s="69">
        <v>1.0</v>
      </c>
      <c r="D1314" s="69">
        <v>25.0</v>
      </c>
      <c r="E1314" s="70" t="s">
        <v>5487</v>
      </c>
      <c r="F1314" s="69">
        <v>31.0</v>
      </c>
      <c r="G1314" s="69">
        <v>5.0</v>
      </c>
      <c r="H1314" s="69">
        <v>0.0</v>
      </c>
      <c r="I1314" s="20" t="str">
        <f t="shared" si="1"/>
        <v/>
      </c>
      <c r="K1314" s="49"/>
      <c r="L1314" s="49"/>
      <c r="M1314" s="74"/>
      <c r="N1314" s="49"/>
      <c r="P1314" s="75"/>
      <c r="Q1314" s="75"/>
      <c r="R1314" s="75"/>
    </row>
    <row r="1315">
      <c r="A1315" s="70" t="s">
        <v>4447</v>
      </c>
      <c r="B1315" s="68">
        <v>700.0</v>
      </c>
      <c r="C1315" s="69">
        <v>1.0</v>
      </c>
      <c r="D1315" s="69">
        <v>35.0</v>
      </c>
      <c r="E1315" s="70" t="s">
        <v>5488</v>
      </c>
      <c r="F1315" s="69">
        <v>11.0</v>
      </c>
      <c r="G1315" s="69">
        <v>3.0</v>
      </c>
      <c r="H1315" s="69">
        <v>0.0</v>
      </c>
      <c r="I1315" s="99">
        <f t="shared" si="1"/>
        <v>701</v>
      </c>
      <c r="K1315" s="49"/>
      <c r="L1315" s="49"/>
      <c r="M1315" s="74"/>
      <c r="N1315" s="49"/>
      <c r="P1315" s="75"/>
      <c r="Q1315" s="75"/>
      <c r="R1315" s="75"/>
    </row>
    <row r="1316">
      <c r="A1316" s="70" t="s">
        <v>4447</v>
      </c>
      <c r="B1316" s="68">
        <v>701.0</v>
      </c>
      <c r="C1316" s="69">
        <v>1.0</v>
      </c>
      <c r="D1316" s="69">
        <v>140.0</v>
      </c>
      <c r="E1316" s="70" t="s">
        <v>5489</v>
      </c>
      <c r="F1316" s="69">
        <v>288.0</v>
      </c>
      <c r="G1316" s="69">
        <v>116.0</v>
      </c>
      <c r="H1316" s="69">
        <v>28.0</v>
      </c>
      <c r="I1316" s="20" t="str">
        <f t="shared" si="1"/>
        <v/>
      </c>
      <c r="K1316" s="49"/>
      <c r="L1316" s="49"/>
      <c r="M1316" s="74"/>
      <c r="N1316" s="49"/>
      <c r="P1316" s="75"/>
      <c r="Q1316" s="75"/>
      <c r="R1316" s="75"/>
    </row>
    <row r="1317">
      <c r="A1317" s="70" t="s">
        <v>4447</v>
      </c>
      <c r="B1317" s="68">
        <v>701.0</v>
      </c>
      <c r="C1317" s="69">
        <v>1.0</v>
      </c>
      <c r="D1317" s="69">
        <v>160.0</v>
      </c>
      <c r="E1317" s="70" t="s">
        <v>4649</v>
      </c>
      <c r="F1317" s="69">
        <v>244.0</v>
      </c>
      <c r="G1317" s="69">
        <v>100.0</v>
      </c>
      <c r="H1317" s="69">
        <v>24.0</v>
      </c>
      <c r="I1317" s="20" t="str">
        <f t="shared" si="1"/>
        <v/>
      </c>
      <c r="K1317" s="49"/>
      <c r="L1317" s="49"/>
      <c r="M1317" s="74"/>
      <c r="N1317" s="49"/>
      <c r="P1317" s="75"/>
      <c r="Q1317" s="75"/>
      <c r="R1317" s="75"/>
    </row>
    <row r="1318">
      <c r="A1318" s="70" t="s">
        <v>4447</v>
      </c>
      <c r="B1318" s="68">
        <v>701.0</v>
      </c>
      <c r="C1318" s="69">
        <v>1.0</v>
      </c>
      <c r="D1318" s="69">
        <v>310.0</v>
      </c>
      <c r="E1318" s="70" t="s">
        <v>4544</v>
      </c>
      <c r="F1318" s="69">
        <v>643.0</v>
      </c>
      <c r="G1318" s="69">
        <v>182.0</v>
      </c>
      <c r="H1318" s="69">
        <v>63.0</v>
      </c>
      <c r="I1318" s="20" t="str">
        <f t="shared" si="1"/>
        <v/>
      </c>
      <c r="K1318" s="49"/>
      <c r="L1318" s="49"/>
      <c r="M1318" s="74"/>
      <c r="N1318" s="49"/>
      <c r="P1318" s="75"/>
      <c r="Q1318" s="75"/>
      <c r="R1318" s="75"/>
    </row>
    <row r="1319">
      <c r="A1319" s="70" t="s">
        <v>4447</v>
      </c>
      <c r="B1319" s="68">
        <v>701.0</v>
      </c>
      <c r="C1319" s="69">
        <v>1.0</v>
      </c>
      <c r="D1319" s="69">
        <v>350.0</v>
      </c>
      <c r="E1319" s="70" t="s">
        <v>5490</v>
      </c>
      <c r="F1319" s="69">
        <v>1043.0</v>
      </c>
      <c r="G1319" s="69">
        <v>212.0</v>
      </c>
      <c r="H1319" s="69">
        <v>80.0</v>
      </c>
      <c r="I1319" s="20" t="str">
        <f t="shared" si="1"/>
        <v/>
      </c>
      <c r="K1319" s="49"/>
      <c r="L1319" s="49"/>
      <c r="M1319" s="74"/>
      <c r="N1319" s="49"/>
      <c r="P1319" s="75"/>
      <c r="Q1319" s="75"/>
      <c r="R1319" s="75"/>
    </row>
    <row r="1320">
      <c r="A1320" s="70" t="s">
        <v>4447</v>
      </c>
      <c r="B1320" s="68">
        <v>701.0</v>
      </c>
      <c r="C1320" s="69">
        <v>1.0</v>
      </c>
      <c r="D1320" s="69">
        <v>360.0</v>
      </c>
      <c r="E1320" s="70" t="s">
        <v>5491</v>
      </c>
      <c r="F1320" s="69">
        <v>21.0</v>
      </c>
      <c r="G1320" s="69">
        <v>5.0</v>
      </c>
      <c r="H1320" s="69">
        <v>0.0</v>
      </c>
      <c r="I1320" s="99">
        <f t="shared" si="1"/>
        <v>704</v>
      </c>
      <c r="K1320" s="49"/>
      <c r="L1320" s="49"/>
      <c r="M1320" s="74"/>
      <c r="N1320" s="49"/>
      <c r="P1320" s="75"/>
      <c r="Q1320" s="75"/>
      <c r="R1320" s="75"/>
    </row>
    <row r="1321">
      <c r="A1321" s="70" t="s">
        <v>4447</v>
      </c>
      <c r="B1321" s="68">
        <v>704.0</v>
      </c>
      <c r="C1321" s="69">
        <v>1.0</v>
      </c>
      <c r="D1321" s="69">
        <v>1.0</v>
      </c>
      <c r="E1321" s="70" t="s">
        <v>5492</v>
      </c>
      <c r="F1321" s="69">
        <v>568.0</v>
      </c>
      <c r="G1321" s="69">
        <v>75.0</v>
      </c>
      <c r="H1321" s="69">
        <v>21.0</v>
      </c>
      <c r="I1321" s="20" t="str">
        <f t="shared" si="1"/>
        <v/>
      </c>
      <c r="K1321" s="49"/>
      <c r="L1321" s="49"/>
      <c r="M1321" s="74"/>
      <c r="N1321" s="49"/>
      <c r="P1321" s="75"/>
      <c r="Q1321" s="75"/>
      <c r="R1321" s="75"/>
    </row>
    <row r="1322">
      <c r="A1322" s="70" t="s">
        <v>4447</v>
      </c>
      <c r="B1322" s="68">
        <v>704.0</v>
      </c>
      <c r="C1322" s="69">
        <v>1.0</v>
      </c>
      <c r="D1322" s="69">
        <v>2.0</v>
      </c>
      <c r="E1322" s="70" t="s">
        <v>5493</v>
      </c>
      <c r="F1322" s="69">
        <v>459.0</v>
      </c>
      <c r="G1322" s="69">
        <v>75.0</v>
      </c>
      <c r="H1322" s="69">
        <v>28.0</v>
      </c>
      <c r="I1322" s="20" t="str">
        <f t="shared" si="1"/>
        <v/>
      </c>
      <c r="K1322" s="49"/>
      <c r="L1322" s="49"/>
      <c r="M1322" s="74"/>
      <c r="N1322" s="49"/>
      <c r="P1322" s="75"/>
      <c r="Q1322" s="75"/>
      <c r="R1322" s="75"/>
    </row>
    <row r="1323">
      <c r="A1323" s="70" t="s">
        <v>4447</v>
      </c>
      <c r="B1323" s="68">
        <v>704.0</v>
      </c>
      <c r="C1323" s="69">
        <v>1.0</v>
      </c>
      <c r="D1323" s="69">
        <v>4.0</v>
      </c>
      <c r="E1323" s="70" t="s">
        <v>5494</v>
      </c>
      <c r="F1323" s="69">
        <v>580.0</v>
      </c>
      <c r="G1323" s="69">
        <v>99.0</v>
      </c>
      <c r="H1323" s="69">
        <v>37.0</v>
      </c>
      <c r="I1323" s="20" t="str">
        <f t="shared" si="1"/>
        <v/>
      </c>
      <c r="K1323" s="49"/>
      <c r="L1323" s="49"/>
      <c r="M1323" s="74"/>
      <c r="N1323" s="49"/>
      <c r="P1323" s="75"/>
      <c r="Q1323" s="75"/>
      <c r="R1323" s="75"/>
    </row>
    <row r="1324">
      <c r="A1324" s="70" t="s">
        <v>4447</v>
      </c>
      <c r="B1324" s="68">
        <v>704.0</v>
      </c>
      <c r="C1324" s="69">
        <v>1.0</v>
      </c>
      <c r="D1324" s="69">
        <v>6.0</v>
      </c>
      <c r="E1324" s="70" t="s">
        <v>5495</v>
      </c>
      <c r="F1324" s="69">
        <v>205.0</v>
      </c>
      <c r="G1324" s="69">
        <v>10.0</v>
      </c>
      <c r="H1324" s="69">
        <v>11.0</v>
      </c>
      <c r="I1324" s="20" t="str">
        <f t="shared" si="1"/>
        <v/>
      </c>
      <c r="K1324" s="49"/>
      <c r="L1324" s="49"/>
      <c r="M1324" s="74"/>
      <c r="N1324" s="49"/>
      <c r="P1324" s="75"/>
      <c r="Q1324" s="75"/>
      <c r="R1324" s="75"/>
    </row>
    <row r="1325">
      <c r="A1325" s="70" t="s">
        <v>4447</v>
      </c>
      <c r="B1325" s="68">
        <v>704.0</v>
      </c>
      <c r="C1325" s="69">
        <v>1.0</v>
      </c>
      <c r="D1325" s="69">
        <v>8.0</v>
      </c>
      <c r="E1325" s="70" t="s">
        <v>1291</v>
      </c>
      <c r="F1325" s="69">
        <v>20.0</v>
      </c>
      <c r="G1325" s="69">
        <v>2.0</v>
      </c>
      <c r="H1325" s="69">
        <v>1.0</v>
      </c>
      <c r="I1325" s="99">
        <f t="shared" si="1"/>
        <v>707</v>
      </c>
      <c r="K1325" s="49"/>
      <c r="L1325" s="49"/>
      <c r="M1325" s="74"/>
      <c r="N1325" s="49"/>
      <c r="P1325" s="75"/>
      <c r="Q1325" s="75"/>
      <c r="R1325" s="75"/>
    </row>
    <row r="1326">
      <c r="A1326" s="70" t="s">
        <v>4447</v>
      </c>
      <c r="B1326" s="68">
        <v>707.0</v>
      </c>
      <c r="C1326" s="69">
        <v>1.0</v>
      </c>
      <c r="D1326" s="69">
        <v>1.0</v>
      </c>
      <c r="E1326" s="70" t="s">
        <v>5496</v>
      </c>
      <c r="F1326" s="69">
        <v>46.0</v>
      </c>
      <c r="G1326" s="69">
        <v>27.0</v>
      </c>
      <c r="H1326" s="69">
        <v>5.0</v>
      </c>
      <c r="I1326" s="99">
        <f t="shared" si="1"/>
        <v>709</v>
      </c>
      <c r="K1326" s="49"/>
      <c r="L1326" s="49"/>
      <c r="M1326" s="74"/>
      <c r="N1326" s="49"/>
      <c r="P1326" s="75"/>
      <c r="Q1326" s="75"/>
      <c r="R1326" s="75"/>
    </row>
    <row r="1327">
      <c r="A1327" s="70" t="s">
        <v>4447</v>
      </c>
      <c r="B1327" s="68">
        <v>709.0</v>
      </c>
      <c r="C1327" s="69">
        <v>1.0</v>
      </c>
      <c r="D1327" s="69">
        <v>81.0</v>
      </c>
      <c r="E1327" s="70" t="s">
        <v>5497</v>
      </c>
      <c r="F1327" s="69">
        <v>81.0</v>
      </c>
      <c r="G1327" s="69">
        <v>79.0</v>
      </c>
      <c r="H1327" s="69">
        <v>0.0</v>
      </c>
      <c r="I1327" s="20" t="str">
        <f t="shared" si="1"/>
        <v/>
      </c>
      <c r="K1327" s="49"/>
      <c r="L1327" s="49"/>
      <c r="M1327" s="74"/>
      <c r="N1327" s="49"/>
      <c r="P1327" s="75"/>
      <c r="Q1327" s="75"/>
      <c r="R1327" s="75"/>
    </row>
    <row r="1328">
      <c r="A1328" s="70" t="s">
        <v>4447</v>
      </c>
      <c r="B1328" s="68">
        <v>709.0</v>
      </c>
      <c r="C1328" s="69">
        <v>1.0</v>
      </c>
      <c r="D1328" s="69">
        <v>215.0</v>
      </c>
      <c r="E1328" s="70" t="s">
        <v>5498</v>
      </c>
      <c r="F1328" s="69">
        <v>932.0</v>
      </c>
      <c r="G1328" s="69">
        <v>346.0</v>
      </c>
      <c r="H1328" s="69">
        <v>63.0</v>
      </c>
      <c r="I1328" s="20" t="str">
        <f t="shared" si="1"/>
        <v/>
      </c>
      <c r="K1328" s="49"/>
      <c r="L1328" s="49"/>
      <c r="M1328" s="74"/>
      <c r="N1328" s="49"/>
      <c r="P1328" s="75"/>
      <c r="Q1328" s="75"/>
      <c r="R1328" s="75"/>
    </row>
    <row r="1329">
      <c r="A1329" s="70" t="s">
        <v>4447</v>
      </c>
      <c r="B1329" s="68">
        <v>709.0</v>
      </c>
      <c r="C1329" s="69">
        <v>1.0</v>
      </c>
      <c r="D1329" s="69">
        <v>220.0</v>
      </c>
      <c r="E1329" s="70" t="s">
        <v>2703</v>
      </c>
      <c r="F1329" s="69">
        <v>1517.0</v>
      </c>
      <c r="G1329" s="69">
        <v>160.0</v>
      </c>
      <c r="H1329" s="69">
        <v>58.0</v>
      </c>
      <c r="I1329" s="20" t="str">
        <f t="shared" si="1"/>
        <v/>
      </c>
      <c r="K1329" s="49"/>
      <c r="L1329" s="49"/>
      <c r="M1329" s="74"/>
      <c r="N1329" s="49"/>
      <c r="P1329" s="75"/>
      <c r="Q1329" s="75"/>
      <c r="R1329" s="75"/>
    </row>
    <row r="1330">
      <c r="A1330" s="70" t="s">
        <v>4447</v>
      </c>
      <c r="B1330" s="68">
        <v>709.0</v>
      </c>
      <c r="C1330" s="69">
        <v>1.0</v>
      </c>
      <c r="D1330" s="69">
        <v>225.0</v>
      </c>
      <c r="E1330" s="70" t="s">
        <v>5499</v>
      </c>
      <c r="F1330" s="69">
        <v>604.0</v>
      </c>
      <c r="G1330" s="69">
        <v>282.0</v>
      </c>
      <c r="H1330" s="69">
        <v>57.0</v>
      </c>
      <c r="I1330" s="20" t="str">
        <f t="shared" si="1"/>
        <v/>
      </c>
      <c r="K1330" s="49"/>
      <c r="L1330" s="49"/>
      <c r="M1330" s="74"/>
      <c r="N1330" s="49"/>
      <c r="P1330" s="75"/>
      <c r="Q1330" s="75"/>
      <c r="R1330" s="75"/>
    </row>
    <row r="1331">
      <c r="A1331" s="70" t="s">
        <v>4447</v>
      </c>
      <c r="B1331" s="68">
        <v>709.0</v>
      </c>
      <c r="C1331" s="69">
        <v>1.0</v>
      </c>
      <c r="D1331" s="69">
        <v>335.0</v>
      </c>
      <c r="E1331" s="70" t="s">
        <v>5500</v>
      </c>
      <c r="F1331" s="69">
        <v>936.0</v>
      </c>
      <c r="G1331" s="69">
        <v>99.0</v>
      </c>
      <c r="H1331" s="69">
        <v>46.0</v>
      </c>
      <c r="I1331" s="20" t="str">
        <f t="shared" si="1"/>
        <v/>
      </c>
      <c r="K1331" s="49"/>
      <c r="L1331" s="49"/>
      <c r="M1331" s="74"/>
      <c r="N1331" s="49"/>
      <c r="P1331" s="75"/>
      <c r="Q1331" s="75"/>
      <c r="R1331" s="75"/>
    </row>
    <row r="1332">
      <c r="A1332" s="70" t="s">
        <v>4447</v>
      </c>
      <c r="B1332" s="68">
        <v>709.0</v>
      </c>
      <c r="C1332" s="69">
        <v>1.0</v>
      </c>
      <c r="D1332" s="69">
        <v>435.0</v>
      </c>
      <c r="E1332" s="70" t="s">
        <v>5501</v>
      </c>
      <c r="F1332" s="69">
        <v>506.0</v>
      </c>
      <c r="G1332" s="69">
        <v>67.0</v>
      </c>
      <c r="H1332" s="69">
        <v>17.0</v>
      </c>
      <c r="I1332" s="20" t="str">
        <f t="shared" si="1"/>
        <v/>
      </c>
      <c r="K1332" s="49"/>
      <c r="L1332" s="49"/>
      <c r="M1332" s="74"/>
      <c r="N1332" s="49"/>
      <c r="P1332" s="75"/>
      <c r="Q1332" s="75"/>
      <c r="R1332" s="75"/>
    </row>
    <row r="1333">
      <c r="A1333" s="70" t="s">
        <v>4447</v>
      </c>
      <c r="B1333" s="68">
        <v>709.0</v>
      </c>
      <c r="C1333" s="69">
        <v>1.0</v>
      </c>
      <c r="D1333" s="69">
        <v>475.0</v>
      </c>
      <c r="E1333" s="70" t="s">
        <v>5502</v>
      </c>
      <c r="F1333" s="69">
        <v>351.0</v>
      </c>
      <c r="G1333" s="69">
        <v>41.0</v>
      </c>
      <c r="H1333" s="69">
        <v>15.0</v>
      </c>
      <c r="I1333" s="20" t="str">
        <f t="shared" si="1"/>
        <v/>
      </c>
      <c r="K1333" s="49"/>
      <c r="L1333" s="49"/>
      <c r="M1333" s="74"/>
      <c r="N1333" s="49"/>
      <c r="P1333" s="75"/>
      <c r="Q1333" s="75"/>
      <c r="R1333" s="75"/>
    </row>
    <row r="1334">
      <c r="A1334" s="70" t="s">
        <v>4447</v>
      </c>
      <c r="B1334" s="68">
        <v>709.0</v>
      </c>
      <c r="C1334" s="69">
        <v>1.0</v>
      </c>
      <c r="D1334" s="69">
        <v>500.0</v>
      </c>
      <c r="E1334" s="70" t="s">
        <v>5503</v>
      </c>
      <c r="F1334" s="69">
        <v>216.0</v>
      </c>
      <c r="G1334" s="69">
        <v>13.0</v>
      </c>
      <c r="H1334" s="69">
        <v>33.0</v>
      </c>
      <c r="I1334" s="20" t="str">
        <f t="shared" si="1"/>
        <v/>
      </c>
      <c r="K1334" s="49"/>
      <c r="L1334" s="49"/>
      <c r="M1334" s="74"/>
      <c r="N1334" s="49"/>
      <c r="P1334" s="75"/>
      <c r="Q1334" s="75"/>
      <c r="R1334" s="75"/>
    </row>
    <row r="1335">
      <c r="A1335" s="70" t="s">
        <v>4447</v>
      </c>
      <c r="B1335" s="68">
        <v>709.0</v>
      </c>
      <c r="C1335" s="69">
        <v>1.0</v>
      </c>
      <c r="D1335" s="69">
        <v>510.0</v>
      </c>
      <c r="E1335" s="70" t="s">
        <v>5504</v>
      </c>
      <c r="F1335" s="69">
        <v>546.0</v>
      </c>
      <c r="G1335" s="69">
        <v>52.0</v>
      </c>
      <c r="H1335" s="69">
        <v>29.0</v>
      </c>
      <c r="I1335" s="20" t="str">
        <f t="shared" si="1"/>
        <v/>
      </c>
      <c r="K1335" s="49"/>
      <c r="L1335" s="49"/>
      <c r="M1335" s="74"/>
      <c r="N1335" s="49"/>
      <c r="P1335" s="75"/>
      <c r="Q1335" s="75"/>
      <c r="R1335" s="75"/>
    </row>
    <row r="1336">
      <c r="A1336" s="70" t="s">
        <v>4447</v>
      </c>
      <c r="B1336" s="68">
        <v>709.0</v>
      </c>
      <c r="C1336" s="69">
        <v>1.0</v>
      </c>
      <c r="D1336" s="69">
        <v>520.0</v>
      </c>
      <c r="E1336" s="70" t="s">
        <v>1702</v>
      </c>
      <c r="F1336" s="69">
        <v>258.0</v>
      </c>
      <c r="G1336" s="69">
        <v>95.0</v>
      </c>
      <c r="H1336" s="69">
        <v>10.0</v>
      </c>
      <c r="I1336" s="20" t="str">
        <f t="shared" si="1"/>
        <v/>
      </c>
      <c r="K1336" s="49"/>
      <c r="L1336" s="49"/>
      <c r="M1336" s="74"/>
      <c r="N1336" s="49"/>
      <c r="P1336" s="75"/>
      <c r="Q1336" s="75"/>
      <c r="R1336" s="75"/>
    </row>
    <row r="1337">
      <c r="A1337" s="70" t="s">
        <v>4447</v>
      </c>
      <c r="B1337" s="68">
        <v>709.0</v>
      </c>
      <c r="C1337" s="69">
        <v>1.0</v>
      </c>
      <c r="D1337" s="69">
        <v>521.0</v>
      </c>
      <c r="E1337" s="70" t="s">
        <v>2710</v>
      </c>
      <c r="F1337" s="69">
        <v>261.0</v>
      </c>
      <c r="G1337" s="69">
        <v>28.0</v>
      </c>
      <c r="H1337" s="69">
        <v>12.0</v>
      </c>
      <c r="I1337" s="20" t="str">
        <f t="shared" si="1"/>
        <v/>
      </c>
      <c r="K1337" s="49"/>
      <c r="L1337" s="49"/>
      <c r="M1337" s="74"/>
      <c r="N1337" s="49"/>
      <c r="P1337" s="75"/>
      <c r="Q1337" s="75"/>
      <c r="R1337" s="75"/>
    </row>
    <row r="1338">
      <c r="A1338" s="70" t="s">
        <v>4447</v>
      </c>
      <c r="B1338" s="68">
        <v>709.0</v>
      </c>
      <c r="C1338" s="69">
        <v>1.0</v>
      </c>
      <c r="D1338" s="69">
        <v>525.0</v>
      </c>
      <c r="E1338" s="70" t="s">
        <v>5505</v>
      </c>
      <c r="F1338" s="69">
        <v>311.0</v>
      </c>
      <c r="G1338" s="69">
        <v>169.0</v>
      </c>
      <c r="H1338" s="69">
        <v>25.0</v>
      </c>
      <c r="I1338" s="20" t="str">
        <f t="shared" si="1"/>
        <v/>
      </c>
      <c r="K1338" s="49"/>
      <c r="L1338" s="49"/>
      <c r="M1338" s="74"/>
      <c r="N1338" s="49"/>
      <c r="P1338" s="75"/>
      <c r="Q1338" s="75"/>
      <c r="R1338" s="75"/>
    </row>
    <row r="1339">
      <c r="A1339" s="70" t="s">
        <v>4447</v>
      </c>
      <c r="B1339" s="68">
        <v>709.0</v>
      </c>
      <c r="C1339" s="69">
        <v>1.0</v>
      </c>
      <c r="D1339" s="69">
        <v>540.0</v>
      </c>
      <c r="E1339" s="70" t="s">
        <v>5506</v>
      </c>
      <c r="F1339" s="69">
        <v>326.0</v>
      </c>
      <c r="G1339" s="69">
        <v>261.0</v>
      </c>
      <c r="H1339" s="69">
        <v>17.0</v>
      </c>
      <c r="I1339" s="20" t="str">
        <f t="shared" si="1"/>
        <v/>
      </c>
      <c r="K1339" s="49"/>
      <c r="L1339" s="49"/>
      <c r="M1339" s="74"/>
      <c r="N1339" s="49"/>
      <c r="P1339" s="75"/>
      <c r="Q1339" s="75"/>
      <c r="R1339" s="75"/>
    </row>
    <row r="1340">
      <c r="A1340" s="70" t="s">
        <v>4447</v>
      </c>
      <c r="B1340" s="68">
        <v>709.0</v>
      </c>
      <c r="C1340" s="69">
        <v>1.0</v>
      </c>
      <c r="D1340" s="69">
        <v>550.0</v>
      </c>
      <c r="E1340" s="70" t="s">
        <v>5507</v>
      </c>
      <c r="F1340" s="69">
        <v>457.0</v>
      </c>
      <c r="G1340" s="69">
        <v>216.0</v>
      </c>
      <c r="H1340" s="69">
        <v>27.0</v>
      </c>
      <c r="I1340" s="20" t="str">
        <f t="shared" si="1"/>
        <v/>
      </c>
      <c r="K1340" s="49"/>
      <c r="L1340" s="49"/>
      <c r="M1340" s="74"/>
      <c r="N1340" s="49"/>
      <c r="P1340" s="75"/>
      <c r="Q1340" s="75"/>
      <c r="R1340" s="75"/>
    </row>
    <row r="1341">
      <c r="A1341" s="70" t="s">
        <v>4447</v>
      </c>
      <c r="B1341" s="68">
        <v>709.0</v>
      </c>
      <c r="C1341" s="69">
        <v>1.0</v>
      </c>
      <c r="D1341" s="69">
        <v>565.0</v>
      </c>
      <c r="E1341" s="70" t="s">
        <v>5508</v>
      </c>
      <c r="F1341" s="69">
        <v>258.0</v>
      </c>
      <c r="G1341" s="69">
        <v>113.0</v>
      </c>
      <c r="H1341" s="69">
        <v>28.0</v>
      </c>
      <c r="I1341" s="20" t="str">
        <f t="shared" si="1"/>
        <v/>
      </c>
      <c r="K1341" s="49"/>
      <c r="L1341" s="49"/>
      <c r="M1341" s="74"/>
      <c r="N1341" s="49"/>
      <c r="P1341" s="75"/>
      <c r="Q1341" s="75"/>
      <c r="R1341" s="75"/>
    </row>
    <row r="1342">
      <c r="A1342" s="70" t="s">
        <v>4447</v>
      </c>
      <c r="B1342" s="68">
        <v>709.0</v>
      </c>
      <c r="C1342" s="69">
        <v>1.0</v>
      </c>
      <c r="D1342" s="69">
        <v>575.0</v>
      </c>
      <c r="E1342" s="70" t="s">
        <v>5509</v>
      </c>
      <c r="F1342" s="69">
        <v>48.0</v>
      </c>
      <c r="G1342" s="69">
        <v>45.0</v>
      </c>
      <c r="H1342" s="69">
        <v>0.0</v>
      </c>
      <c r="I1342" s="20" t="str">
        <f t="shared" si="1"/>
        <v/>
      </c>
      <c r="K1342" s="49"/>
      <c r="L1342" s="49"/>
      <c r="M1342" s="74"/>
      <c r="N1342" s="49"/>
      <c r="P1342" s="75"/>
      <c r="Q1342" s="75"/>
      <c r="R1342" s="75"/>
    </row>
    <row r="1343">
      <c r="A1343" s="70" t="s">
        <v>4447</v>
      </c>
      <c r="B1343" s="68">
        <v>709.0</v>
      </c>
      <c r="C1343" s="69">
        <v>1.0</v>
      </c>
      <c r="D1343" s="69">
        <v>580.0</v>
      </c>
      <c r="E1343" s="70" t="s">
        <v>2716</v>
      </c>
      <c r="F1343" s="69">
        <v>53.0</v>
      </c>
      <c r="G1343" s="69">
        <v>49.0</v>
      </c>
      <c r="H1343" s="69">
        <v>0.0</v>
      </c>
      <c r="I1343" s="20" t="str">
        <f t="shared" si="1"/>
        <v/>
      </c>
      <c r="K1343" s="49"/>
      <c r="L1343" s="49"/>
      <c r="M1343" s="74"/>
      <c r="N1343" s="49"/>
      <c r="P1343" s="75"/>
      <c r="Q1343" s="75"/>
      <c r="R1343" s="75"/>
    </row>
    <row r="1344">
      <c r="A1344" s="70" t="s">
        <v>4447</v>
      </c>
      <c r="B1344" s="68">
        <v>709.0</v>
      </c>
      <c r="C1344" s="69">
        <v>1.0</v>
      </c>
      <c r="D1344" s="69">
        <v>605.0</v>
      </c>
      <c r="E1344" s="70" t="s">
        <v>2717</v>
      </c>
      <c r="F1344" s="69">
        <v>14.0</v>
      </c>
      <c r="G1344" s="69">
        <v>13.0</v>
      </c>
      <c r="H1344" s="69">
        <v>0.0</v>
      </c>
      <c r="I1344" s="20" t="str">
        <f t="shared" si="1"/>
        <v/>
      </c>
      <c r="K1344" s="49"/>
      <c r="L1344" s="49"/>
      <c r="M1344" s="74"/>
      <c r="N1344" s="49"/>
      <c r="P1344" s="75"/>
      <c r="Q1344" s="75"/>
      <c r="R1344" s="75"/>
    </row>
    <row r="1345">
      <c r="A1345" s="70" t="s">
        <v>4447</v>
      </c>
      <c r="B1345" s="68">
        <v>709.0</v>
      </c>
      <c r="C1345" s="69">
        <v>1.0</v>
      </c>
      <c r="D1345" s="69">
        <v>610.0</v>
      </c>
      <c r="E1345" s="70" t="s">
        <v>5510</v>
      </c>
      <c r="F1345" s="69">
        <v>1.0</v>
      </c>
      <c r="G1345" s="69">
        <v>0.0</v>
      </c>
      <c r="H1345" s="69">
        <v>0.0</v>
      </c>
      <c r="I1345" s="20" t="str">
        <f t="shared" si="1"/>
        <v/>
      </c>
      <c r="K1345" s="49"/>
      <c r="L1345" s="49"/>
      <c r="M1345" s="74"/>
      <c r="N1345" s="49"/>
      <c r="P1345" s="75"/>
      <c r="Q1345" s="75"/>
      <c r="R1345" s="75"/>
    </row>
    <row r="1346">
      <c r="A1346" s="70" t="s">
        <v>4447</v>
      </c>
      <c r="B1346" s="68">
        <v>709.0</v>
      </c>
      <c r="C1346" s="69">
        <v>1.0</v>
      </c>
      <c r="D1346" s="69">
        <v>611.0</v>
      </c>
      <c r="E1346" s="70" t="s">
        <v>5511</v>
      </c>
      <c r="F1346" s="69">
        <v>416.0</v>
      </c>
      <c r="G1346" s="69">
        <v>212.0</v>
      </c>
      <c r="H1346" s="69">
        <v>24.0</v>
      </c>
      <c r="I1346" s="20" t="str">
        <f t="shared" si="1"/>
        <v/>
      </c>
      <c r="K1346" s="49"/>
      <c r="L1346" s="49"/>
      <c r="M1346" s="74"/>
      <c r="N1346" s="49"/>
      <c r="P1346" s="75"/>
      <c r="Q1346" s="75"/>
      <c r="R1346" s="75"/>
    </row>
    <row r="1347">
      <c r="A1347" s="70" t="s">
        <v>4447</v>
      </c>
      <c r="B1347" s="68">
        <v>709.0</v>
      </c>
      <c r="C1347" s="69">
        <v>1.0</v>
      </c>
      <c r="D1347" s="69">
        <v>630.0</v>
      </c>
      <c r="E1347" s="70" t="s">
        <v>5512</v>
      </c>
      <c r="F1347" s="69">
        <v>13.0</v>
      </c>
      <c r="G1347" s="69">
        <v>11.0</v>
      </c>
      <c r="H1347" s="69">
        <v>0.0</v>
      </c>
      <c r="I1347" s="20" t="str">
        <f t="shared" si="1"/>
        <v/>
      </c>
      <c r="K1347" s="49"/>
      <c r="L1347" s="49"/>
      <c r="M1347" s="74"/>
      <c r="N1347" s="49"/>
      <c r="P1347" s="75"/>
      <c r="Q1347" s="75"/>
      <c r="R1347" s="75"/>
    </row>
    <row r="1348">
      <c r="A1348" s="70" t="s">
        <v>4447</v>
      </c>
      <c r="B1348" s="68">
        <v>709.0</v>
      </c>
      <c r="C1348" s="69">
        <v>1.0</v>
      </c>
      <c r="D1348" s="69">
        <v>650.0</v>
      </c>
      <c r="E1348" s="70" t="s">
        <v>2721</v>
      </c>
      <c r="F1348" s="69">
        <v>55.0</v>
      </c>
      <c r="G1348" s="69">
        <v>5.0</v>
      </c>
      <c r="H1348" s="69">
        <v>4.0</v>
      </c>
      <c r="I1348" s="20" t="str">
        <f t="shared" si="1"/>
        <v/>
      </c>
      <c r="K1348" s="49"/>
      <c r="L1348" s="49"/>
      <c r="M1348" s="74"/>
      <c r="N1348" s="49"/>
      <c r="P1348" s="75"/>
      <c r="Q1348" s="75"/>
      <c r="R1348" s="75"/>
    </row>
    <row r="1349">
      <c r="A1349" s="70" t="s">
        <v>4447</v>
      </c>
      <c r="B1349" s="68">
        <v>709.0</v>
      </c>
      <c r="C1349" s="69">
        <v>1.0</v>
      </c>
      <c r="D1349" s="69">
        <v>700.0</v>
      </c>
      <c r="E1349" s="70" t="s">
        <v>4686</v>
      </c>
      <c r="F1349" s="69">
        <v>181.0</v>
      </c>
      <c r="G1349" s="69">
        <v>66.0</v>
      </c>
      <c r="H1349" s="69">
        <v>0.0</v>
      </c>
      <c r="I1349" s="20" t="str">
        <f t="shared" si="1"/>
        <v/>
      </c>
      <c r="K1349" s="49"/>
      <c r="L1349" s="49"/>
      <c r="M1349" s="74"/>
      <c r="N1349" s="49"/>
      <c r="P1349" s="75"/>
      <c r="Q1349" s="75"/>
      <c r="R1349" s="75"/>
    </row>
    <row r="1350">
      <c r="A1350" s="70" t="s">
        <v>4447</v>
      </c>
      <c r="B1350" s="68">
        <v>709.0</v>
      </c>
      <c r="C1350" s="69">
        <v>1.0</v>
      </c>
      <c r="D1350" s="69">
        <v>950.0</v>
      </c>
      <c r="E1350" s="70" t="s">
        <v>5513</v>
      </c>
      <c r="F1350" s="69">
        <v>12.0</v>
      </c>
      <c r="G1350" s="69">
        <v>2.0</v>
      </c>
      <c r="H1350" s="69">
        <v>0.0</v>
      </c>
      <c r="I1350" s="99">
        <f t="shared" si="1"/>
        <v>712</v>
      </c>
      <c r="K1350" s="49"/>
      <c r="L1350" s="49"/>
      <c r="M1350" s="74"/>
      <c r="N1350" s="49"/>
      <c r="P1350" s="75"/>
      <c r="Q1350" s="75"/>
      <c r="R1350" s="75"/>
    </row>
    <row r="1351">
      <c r="A1351" s="70" t="s">
        <v>4447</v>
      </c>
      <c r="B1351" s="68">
        <v>712.0</v>
      </c>
      <c r="C1351" s="69">
        <v>1.0</v>
      </c>
      <c r="D1351" s="69">
        <v>1.0</v>
      </c>
      <c r="E1351" s="70" t="s">
        <v>5514</v>
      </c>
      <c r="F1351" s="69">
        <v>330.0</v>
      </c>
      <c r="G1351" s="69">
        <v>113.0</v>
      </c>
      <c r="H1351" s="69">
        <v>24.0</v>
      </c>
      <c r="I1351" s="20" t="str">
        <f t="shared" si="1"/>
        <v/>
      </c>
      <c r="K1351" s="49"/>
      <c r="L1351" s="49"/>
      <c r="M1351" s="74"/>
      <c r="N1351" s="49"/>
      <c r="P1351" s="75"/>
      <c r="Q1351" s="75"/>
      <c r="R1351" s="75"/>
    </row>
    <row r="1352">
      <c r="A1352" s="70" t="s">
        <v>4447</v>
      </c>
      <c r="B1352" s="68">
        <v>712.0</v>
      </c>
      <c r="C1352" s="69">
        <v>1.0</v>
      </c>
      <c r="D1352" s="69">
        <v>3.0</v>
      </c>
      <c r="E1352" s="70" t="s">
        <v>5515</v>
      </c>
      <c r="F1352" s="69">
        <v>237.0</v>
      </c>
      <c r="G1352" s="69">
        <v>56.0</v>
      </c>
      <c r="H1352" s="69">
        <v>20.0</v>
      </c>
      <c r="I1352" s="99">
        <f t="shared" si="1"/>
        <v>716</v>
      </c>
      <c r="K1352" s="49"/>
      <c r="L1352" s="49"/>
      <c r="M1352" s="74"/>
      <c r="N1352" s="49"/>
      <c r="P1352" s="75"/>
      <c r="Q1352" s="75"/>
      <c r="R1352" s="75"/>
    </row>
    <row r="1353">
      <c r="A1353" s="70" t="s">
        <v>4447</v>
      </c>
      <c r="B1353" s="68">
        <v>716.0</v>
      </c>
      <c r="C1353" s="69">
        <v>1.0</v>
      </c>
      <c r="D1353" s="69">
        <v>10.0</v>
      </c>
      <c r="E1353" s="70" t="s">
        <v>5516</v>
      </c>
      <c r="F1353" s="69">
        <v>345.0</v>
      </c>
      <c r="G1353" s="69">
        <v>54.0</v>
      </c>
      <c r="H1353" s="69">
        <v>39.0</v>
      </c>
      <c r="I1353" s="20" t="str">
        <f t="shared" si="1"/>
        <v/>
      </c>
      <c r="K1353" s="49"/>
      <c r="L1353" s="49"/>
      <c r="M1353" s="74"/>
      <c r="N1353" s="49"/>
      <c r="P1353" s="75"/>
      <c r="Q1353" s="75"/>
      <c r="R1353" s="75"/>
    </row>
    <row r="1354">
      <c r="A1354" s="70" t="s">
        <v>4447</v>
      </c>
      <c r="B1354" s="68">
        <v>716.0</v>
      </c>
      <c r="C1354" s="69">
        <v>1.0</v>
      </c>
      <c r="D1354" s="69">
        <v>11.0</v>
      </c>
      <c r="E1354" s="70" t="s">
        <v>5517</v>
      </c>
      <c r="F1354" s="69">
        <v>488.0</v>
      </c>
      <c r="G1354" s="69">
        <v>56.0</v>
      </c>
      <c r="H1354" s="69">
        <v>37.0</v>
      </c>
      <c r="I1354" s="20" t="str">
        <f t="shared" si="1"/>
        <v/>
      </c>
      <c r="K1354" s="49"/>
      <c r="L1354" s="49"/>
      <c r="M1354" s="74"/>
      <c r="N1354" s="49"/>
      <c r="P1354" s="75"/>
      <c r="Q1354" s="75"/>
      <c r="R1354" s="75"/>
    </row>
    <row r="1355">
      <c r="A1355" s="70" t="s">
        <v>4447</v>
      </c>
      <c r="B1355" s="68">
        <v>716.0</v>
      </c>
      <c r="C1355" s="69">
        <v>1.0</v>
      </c>
      <c r="D1355" s="69">
        <v>20.0</v>
      </c>
      <c r="E1355" s="70" t="s">
        <v>5518</v>
      </c>
      <c r="F1355" s="69">
        <v>494.0</v>
      </c>
      <c r="G1355" s="69">
        <v>46.0</v>
      </c>
      <c r="H1355" s="69">
        <v>21.0</v>
      </c>
      <c r="I1355" s="20" t="str">
        <f t="shared" si="1"/>
        <v/>
      </c>
      <c r="K1355" s="49"/>
      <c r="L1355" s="49"/>
      <c r="M1355" s="74"/>
      <c r="N1355" s="49"/>
      <c r="P1355" s="75"/>
      <c r="Q1355" s="75"/>
      <c r="R1355" s="75"/>
    </row>
    <row r="1356">
      <c r="A1356" s="70" t="s">
        <v>4447</v>
      </c>
      <c r="B1356" s="68">
        <v>716.0</v>
      </c>
      <c r="C1356" s="69">
        <v>1.0</v>
      </c>
      <c r="D1356" s="69">
        <v>30.0</v>
      </c>
      <c r="E1356" s="70" t="s">
        <v>5519</v>
      </c>
      <c r="F1356" s="69">
        <v>241.0</v>
      </c>
      <c r="G1356" s="69">
        <v>27.0</v>
      </c>
      <c r="H1356" s="69">
        <v>14.0</v>
      </c>
      <c r="I1356" s="20" t="str">
        <f t="shared" si="1"/>
        <v/>
      </c>
      <c r="K1356" s="49"/>
      <c r="L1356" s="49"/>
      <c r="M1356" s="74"/>
      <c r="N1356" s="49"/>
      <c r="P1356" s="75"/>
      <c r="Q1356" s="75"/>
      <c r="R1356" s="75"/>
    </row>
    <row r="1357">
      <c r="A1357" s="70" t="s">
        <v>4447</v>
      </c>
      <c r="B1357" s="68">
        <v>716.0</v>
      </c>
      <c r="C1357" s="69">
        <v>1.0</v>
      </c>
      <c r="D1357" s="69">
        <v>70.0</v>
      </c>
      <c r="E1357" s="70" t="s">
        <v>2729</v>
      </c>
      <c r="F1357" s="69">
        <v>9.0</v>
      </c>
      <c r="G1357" s="69">
        <v>1.0</v>
      </c>
      <c r="H1357" s="69">
        <v>1.0</v>
      </c>
      <c r="I1357" s="99">
        <f t="shared" si="1"/>
        <v>717</v>
      </c>
      <c r="K1357" s="49"/>
      <c r="L1357" s="49"/>
      <c r="M1357" s="74"/>
      <c r="N1357" s="49"/>
      <c r="P1357" s="75"/>
      <c r="Q1357" s="75"/>
      <c r="R1357" s="75"/>
    </row>
    <row r="1358">
      <c r="A1358" s="70" t="s">
        <v>4447</v>
      </c>
      <c r="B1358" s="68">
        <v>717.0</v>
      </c>
      <c r="C1358" s="69">
        <v>1.0</v>
      </c>
      <c r="D1358" s="69">
        <v>127.0</v>
      </c>
      <c r="E1358" s="70" t="s">
        <v>2730</v>
      </c>
      <c r="F1358" s="69">
        <v>638.0</v>
      </c>
      <c r="G1358" s="69">
        <v>61.0</v>
      </c>
      <c r="H1358" s="69">
        <v>31.0</v>
      </c>
      <c r="I1358" s="20" t="str">
        <f t="shared" si="1"/>
        <v/>
      </c>
      <c r="K1358" s="49"/>
      <c r="L1358" s="49"/>
      <c r="M1358" s="74"/>
      <c r="N1358" s="49"/>
      <c r="P1358" s="75"/>
      <c r="Q1358" s="75"/>
      <c r="R1358" s="75"/>
    </row>
    <row r="1359">
      <c r="A1359" s="70" t="s">
        <v>4447</v>
      </c>
      <c r="B1359" s="68">
        <v>717.0</v>
      </c>
      <c r="C1359" s="69">
        <v>1.0</v>
      </c>
      <c r="D1359" s="69">
        <v>128.0</v>
      </c>
      <c r="E1359" s="70" t="s">
        <v>5520</v>
      </c>
      <c r="F1359" s="69">
        <v>592.0</v>
      </c>
      <c r="G1359" s="69">
        <v>75.0</v>
      </c>
      <c r="H1359" s="69">
        <v>23.0</v>
      </c>
      <c r="I1359" s="20" t="str">
        <f t="shared" si="1"/>
        <v/>
      </c>
      <c r="K1359" s="49"/>
      <c r="L1359" s="49"/>
      <c r="M1359" s="74"/>
      <c r="N1359" s="49"/>
      <c r="P1359" s="75"/>
      <c r="Q1359" s="75"/>
      <c r="R1359" s="75"/>
    </row>
    <row r="1360">
      <c r="A1360" s="70" t="s">
        <v>4447</v>
      </c>
      <c r="B1360" s="68">
        <v>717.0</v>
      </c>
      <c r="C1360" s="69">
        <v>1.0</v>
      </c>
      <c r="D1360" s="69">
        <v>600.0</v>
      </c>
      <c r="E1360" s="70" t="s">
        <v>5521</v>
      </c>
      <c r="F1360" s="69">
        <v>51.0</v>
      </c>
      <c r="G1360" s="69">
        <v>9.0</v>
      </c>
      <c r="H1360" s="69">
        <v>2.0</v>
      </c>
      <c r="I1360" s="20" t="str">
        <f t="shared" si="1"/>
        <v/>
      </c>
      <c r="K1360" s="49"/>
      <c r="L1360" s="49"/>
      <c r="M1360" s="74"/>
      <c r="N1360" s="49"/>
      <c r="P1360" s="75"/>
      <c r="Q1360" s="75"/>
      <c r="R1360" s="75"/>
    </row>
    <row r="1361">
      <c r="A1361" s="70" t="s">
        <v>4447</v>
      </c>
      <c r="B1361" s="68">
        <v>717.0</v>
      </c>
      <c r="C1361" s="69">
        <v>1.0</v>
      </c>
      <c r="D1361" s="69">
        <v>637.0</v>
      </c>
      <c r="E1361" s="70" t="s">
        <v>5522</v>
      </c>
      <c r="F1361" s="69">
        <v>587.0</v>
      </c>
      <c r="G1361" s="69">
        <v>102.0</v>
      </c>
      <c r="H1361" s="69">
        <v>20.0</v>
      </c>
      <c r="I1361" s="99">
        <f t="shared" si="1"/>
        <v>719</v>
      </c>
      <c r="K1361" s="49"/>
      <c r="L1361" s="49"/>
      <c r="M1361" s="74"/>
      <c r="N1361" s="49"/>
      <c r="P1361" s="75"/>
      <c r="Q1361" s="75"/>
      <c r="R1361" s="75"/>
    </row>
    <row r="1362">
      <c r="A1362" s="70" t="s">
        <v>4447</v>
      </c>
      <c r="B1362" s="68">
        <v>719.0</v>
      </c>
      <c r="C1362" s="69">
        <v>1.0</v>
      </c>
      <c r="D1362" s="69">
        <v>9.0</v>
      </c>
      <c r="E1362" s="70" t="s">
        <v>5523</v>
      </c>
      <c r="F1362" s="69">
        <v>388.0</v>
      </c>
      <c r="G1362" s="69">
        <v>12.0</v>
      </c>
      <c r="H1362" s="69">
        <v>5.0</v>
      </c>
      <c r="I1362" s="20" t="str">
        <f t="shared" si="1"/>
        <v/>
      </c>
      <c r="K1362" s="49"/>
      <c r="L1362" s="49"/>
      <c r="M1362" s="74"/>
      <c r="N1362" s="49"/>
      <c r="P1362" s="75"/>
      <c r="Q1362" s="75"/>
      <c r="R1362" s="75"/>
    </row>
    <row r="1363">
      <c r="A1363" s="70" t="s">
        <v>4447</v>
      </c>
      <c r="B1363" s="68">
        <v>719.0</v>
      </c>
      <c r="C1363" s="69">
        <v>1.0</v>
      </c>
      <c r="D1363" s="69">
        <v>10.0</v>
      </c>
      <c r="E1363" s="70" t="s">
        <v>5524</v>
      </c>
      <c r="F1363" s="69">
        <v>587.0</v>
      </c>
      <c r="G1363" s="69">
        <v>53.0</v>
      </c>
      <c r="H1363" s="69">
        <v>8.0</v>
      </c>
      <c r="I1363" s="20" t="str">
        <f t="shared" si="1"/>
        <v/>
      </c>
      <c r="K1363" s="49"/>
      <c r="L1363" s="49"/>
      <c r="M1363" s="74"/>
      <c r="N1363" s="49"/>
      <c r="P1363" s="75"/>
      <c r="Q1363" s="75"/>
      <c r="R1363" s="75"/>
    </row>
    <row r="1364">
      <c r="A1364" s="70" t="s">
        <v>4447</v>
      </c>
      <c r="B1364" s="68">
        <v>719.0</v>
      </c>
      <c r="C1364" s="69">
        <v>1.0</v>
      </c>
      <c r="D1364" s="69">
        <v>11.0</v>
      </c>
      <c r="E1364" s="70" t="s">
        <v>5525</v>
      </c>
      <c r="F1364" s="69">
        <v>485.0</v>
      </c>
      <c r="G1364" s="69">
        <v>56.0</v>
      </c>
      <c r="H1364" s="69">
        <v>8.0</v>
      </c>
      <c r="I1364" s="20" t="str">
        <f t="shared" si="1"/>
        <v/>
      </c>
      <c r="K1364" s="49"/>
      <c r="L1364" s="49"/>
      <c r="M1364" s="74"/>
      <c r="N1364" s="49"/>
      <c r="P1364" s="75"/>
      <c r="Q1364" s="75"/>
      <c r="R1364" s="75"/>
    </row>
    <row r="1365">
      <c r="A1365" s="70" t="s">
        <v>4447</v>
      </c>
      <c r="B1365" s="68">
        <v>719.0</v>
      </c>
      <c r="C1365" s="69">
        <v>1.0</v>
      </c>
      <c r="D1365" s="69">
        <v>14.0</v>
      </c>
      <c r="E1365" s="70" t="s">
        <v>5526</v>
      </c>
      <c r="F1365" s="69">
        <v>565.0</v>
      </c>
      <c r="G1365" s="69">
        <v>68.0</v>
      </c>
      <c r="H1365" s="69">
        <v>2.0</v>
      </c>
      <c r="I1365" s="20" t="str">
        <f t="shared" si="1"/>
        <v/>
      </c>
      <c r="K1365" s="49"/>
      <c r="L1365" s="49"/>
      <c r="M1365" s="74"/>
      <c r="N1365" s="49"/>
      <c r="P1365" s="75"/>
      <c r="Q1365" s="75"/>
      <c r="R1365" s="75"/>
    </row>
    <row r="1366">
      <c r="A1366" s="70" t="s">
        <v>4447</v>
      </c>
      <c r="B1366" s="68">
        <v>719.0</v>
      </c>
      <c r="C1366" s="69">
        <v>1.0</v>
      </c>
      <c r="D1366" s="69">
        <v>17.0</v>
      </c>
      <c r="E1366" s="70" t="s">
        <v>5527</v>
      </c>
      <c r="F1366" s="69">
        <v>560.0</v>
      </c>
      <c r="G1366" s="69">
        <v>18.0</v>
      </c>
      <c r="H1366" s="69">
        <v>9.0</v>
      </c>
      <c r="I1366" s="20" t="str">
        <f t="shared" si="1"/>
        <v/>
      </c>
      <c r="K1366" s="49"/>
      <c r="L1366" s="49"/>
      <c r="M1366" s="74"/>
      <c r="N1366" s="49"/>
      <c r="P1366" s="75"/>
      <c r="Q1366" s="75"/>
      <c r="R1366" s="75"/>
    </row>
    <row r="1367">
      <c r="A1367" s="70" t="s">
        <v>4447</v>
      </c>
      <c r="B1367" s="68">
        <v>719.0</v>
      </c>
      <c r="C1367" s="69">
        <v>1.0</v>
      </c>
      <c r="D1367" s="69">
        <v>18.0</v>
      </c>
      <c r="E1367" s="70" t="s">
        <v>5528</v>
      </c>
      <c r="F1367" s="69">
        <v>557.0</v>
      </c>
      <c r="G1367" s="69">
        <v>43.0</v>
      </c>
      <c r="H1367" s="69">
        <v>8.0</v>
      </c>
      <c r="I1367" s="20" t="str">
        <f t="shared" si="1"/>
        <v/>
      </c>
      <c r="K1367" s="49"/>
      <c r="L1367" s="49"/>
      <c r="M1367" s="74"/>
      <c r="N1367" s="49"/>
      <c r="P1367" s="75"/>
      <c r="Q1367" s="75"/>
      <c r="R1367" s="75"/>
    </row>
    <row r="1368">
      <c r="A1368" s="70" t="s">
        <v>4447</v>
      </c>
      <c r="B1368" s="68">
        <v>719.0</v>
      </c>
      <c r="C1368" s="69">
        <v>1.0</v>
      </c>
      <c r="D1368" s="69">
        <v>19.0</v>
      </c>
      <c r="E1368" s="70" t="s">
        <v>2740</v>
      </c>
      <c r="F1368" s="69">
        <v>510.0</v>
      </c>
      <c r="G1368" s="69">
        <v>44.0</v>
      </c>
      <c r="H1368" s="69">
        <v>10.0</v>
      </c>
      <c r="I1368" s="20" t="str">
        <f t="shared" si="1"/>
        <v/>
      </c>
      <c r="K1368" s="49"/>
      <c r="L1368" s="49"/>
      <c r="M1368" s="74"/>
      <c r="N1368" s="49"/>
      <c r="P1368" s="75"/>
      <c r="Q1368" s="75"/>
      <c r="R1368" s="75"/>
    </row>
    <row r="1369">
      <c r="A1369" s="70" t="s">
        <v>4447</v>
      </c>
      <c r="B1369" s="68">
        <v>719.0</v>
      </c>
      <c r="C1369" s="69">
        <v>1.0</v>
      </c>
      <c r="D1369" s="69">
        <v>20.0</v>
      </c>
      <c r="E1369" s="70" t="s">
        <v>5529</v>
      </c>
      <c r="F1369" s="69">
        <v>1104.0</v>
      </c>
      <c r="G1369" s="69">
        <v>136.0</v>
      </c>
      <c r="H1369" s="69">
        <v>30.0</v>
      </c>
      <c r="I1369" s="20" t="str">
        <f t="shared" si="1"/>
        <v/>
      </c>
      <c r="K1369" s="49"/>
      <c r="L1369" s="49"/>
      <c r="M1369" s="74"/>
      <c r="N1369" s="49"/>
      <c r="P1369" s="75"/>
      <c r="Q1369" s="75"/>
      <c r="R1369" s="75"/>
    </row>
    <row r="1370">
      <c r="A1370" s="70" t="s">
        <v>4447</v>
      </c>
      <c r="B1370" s="68">
        <v>719.0</v>
      </c>
      <c r="C1370" s="69">
        <v>1.0</v>
      </c>
      <c r="D1370" s="69">
        <v>21.0</v>
      </c>
      <c r="E1370" s="70" t="s">
        <v>5530</v>
      </c>
      <c r="F1370" s="69">
        <v>1066.0</v>
      </c>
      <c r="G1370" s="69">
        <v>97.0</v>
      </c>
      <c r="H1370" s="69">
        <v>42.0</v>
      </c>
      <c r="I1370" s="20" t="str">
        <f t="shared" si="1"/>
        <v/>
      </c>
      <c r="K1370" s="49"/>
      <c r="L1370" s="49"/>
      <c r="M1370" s="74"/>
      <c r="N1370" s="49"/>
      <c r="P1370" s="75"/>
      <c r="Q1370" s="75"/>
      <c r="R1370" s="75"/>
    </row>
    <row r="1371">
      <c r="A1371" s="70" t="s">
        <v>4447</v>
      </c>
      <c r="B1371" s="68">
        <v>719.0</v>
      </c>
      <c r="C1371" s="69">
        <v>1.0</v>
      </c>
      <c r="D1371" s="69">
        <v>30.0</v>
      </c>
      <c r="E1371" s="70" t="s">
        <v>5531</v>
      </c>
      <c r="F1371" s="69">
        <v>2832.0</v>
      </c>
      <c r="G1371" s="69">
        <v>226.0</v>
      </c>
      <c r="H1371" s="69">
        <v>95.0</v>
      </c>
      <c r="I1371" s="20" t="str">
        <f t="shared" si="1"/>
        <v/>
      </c>
      <c r="K1371" s="49"/>
      <c r="L1371" s="49"/>
      <c r="M1371" s="74"/>
      <c r="N1371" s="49"/>
      <c r="P1371" s="75"/>
      <c r="Q1371" s="75"/>
      <c r="R1371" s="75"/>
    </row>
    <row r="1372">
      <c r="A1372" s="70" t="s">
        <v>4447</v>
      </c>
      <c r="B1372" s="68">
        <v>719.0</v>
      </c>
      <c r="C1372" s="69">
        <v>1.0</v>
      </c>
      <c r="D1372" s="69">
        <v>34.0</v>
      </c>
      <c r="E1372" s="70" t="s">
        <v>5532</v>
      </c>
      <c r="F1372" s="69">
        <v>109.0</v>
      </c>
      <c r="G1372" s="69">
        <v>19.0</v>
      </c>
      <c r="H1372" s="69">
        <v>3.0</v>
      </c>
      <c r="I1372" s="20" t="str">
        <f t="shared" si="1"/>
        <v/>
      </c>
      <c r="K1372" s="49"/>
      <c r="L1372" s="49"/>
      <c r="M1372" s="74"/>
      <c r="N1372" s="49"/>
      <c r="P1372" s="75"/>
      <c r="Q1372" s="75"/>
      <c r="R1372" s="75"/>
    </row>
    <row r="1373">
      <c r="A1373" s="70" t="s">
        <v>4447</v>
      </c>
      <c r="B1373" s="68">
        <v>719.0</v>
      </c>
      <c r="C1373" s="69">
        <v>1.0</v>
      </c>
      <c r="D1373" s="69">
        <v>37.0</v>
      </c>
      <c r="E1373" s="70" t="s">
        <v>2745</v>
      </c>
      <c r="F1373" s="69">
        <v>129.0</v>
      </c>
      <c r="G1373" s="69">
        <v>8.0</v>
      </c>
      <c r="H1373" s="69">
        <v>0.0</v>
      </c>
      <c r="I1373" s="99">
        <f t="shared" si="1"/>
        <v>720</v>
      </c>
      <c r="K1373" s="49"/>
      <c r="L1373" s="49"/>
      <c r="M1373" s="74"/>
      <c r="N1373" s="49"/>
      <c r="P1373" s="75"/>
      <c r="Q1373" s="75"/>
      <c r="R1373" s="75"/>
    </row>
    <row r="1374">
      <c r="A1374" s="70" t="s">
        <v>4447</v>
      </c>
      <c r="B1374" s="68">
        <v>720.0</v>
      </c>
      <c r="C1374" s="69">
        <v>1.0</v>
      </c>
      <c r="D1374" s="69">
        <v>83.0</v>
      </c>
      <c r="E1374" s="70" t="s">
        <v>2746</v>
      </c>
      <c r="F1374" s="69">
        <v>2805.0</v>
      </c>
      <c r="G1374" s="69">
        <v>500.0</v>
      </c>
      <c r="H1374" s="69">
        <v>239.0</v>
      </c>
      <c r="I1374" s="20" t="str">
        <f t="shared" si="1"/>
        <v/>
      </c>
      <c r="K1374" s="49"/>
      <c r="L1374" s="49"/>
      <c r="M1374" s="74"/>
      <c r="N1374" s="49"/>
      <c r="P1374" s="75"/>
      <c r="Q1374" s="75"/>
      <c r="R1374" s="75"/>
    </row>
    <row r="1375">
      <c r="A1375" s="70" t="s">
        <v>4447</v>
      </c>
      <c r="B1375" s="68">
        <v>720.0</v>
      </c>
      <c r="C1375" s="69">
        <v>1.0</v>
      </c>
      <c r="D1375" s="69">
        <v>84.0</v>
      </c>
      <c r="E1375" s="70" t="s">
        <v>2747</v>
      </c>
      <c r="F1375" s="69">
        <v>962.0</v>
      </c>
      <c r="G1375" s="69">
        <v>190.0</v>
      </c>
      <c r="H1375" s="69">
        <v>89.0</v>
      </c>
      <c r="I1375" s="20" t="str">
        <f t="shared" si="1"/>
        <v/>
      </c>
      <c r="K1375" s="49"/>
      <c r="L1375" s="49"/>
      <c r="M1375" s="74"/>
      <c r="N1375" s="49"/>
      <c r="P1375" s="75"/>
      <c r="Q1375" s="75"/>
      <c r="R1375" s="75"/>
    </row>
    <row r="1376">
      <c r="A1376" s="70" t="s">
        <v>4447</v>
      </c>
      <c r="B1376" s="68">
        <v>720.0</v>
      </c>
      <c r="C1376" s="69">
        <v>1.0</v>
      </c>
      <c r="D1376" s="69">
        <v>85.0</v>
      </c>
      <c r="E1376" s="70" t="s">
        <v>2748</v>
      </c>
      <c r="F1376" s="69">
        <v>868.0</v>
      </c>
      <c r="G1376" s="69">
        <v>241.0</v>
      </c>
      <c r="H1376" s="69">
        <v>81.0</v>
      </c>
      <c r="I1376" s="20" t="str">
        <f t="shared" si="1"/>
        <v/>
      </c>
      <c r="K1376" s="49"/>
      <c r="L1376" s="49"/>
      <c r="M1376" s="74"/>
      <c r="N1376" s="49"/>
      <c r="P1376" s="75"/>
      <c r="Q1376" s="75"/>
      <c r="R1376" s="75"/>
    </row>
    <row r="1377">
      <c r="A1377" s="70" t="s">
        <v>4447</v>
      </c>
      <c r="B1377" s="68">
        <v>720.0</v>
      </c>
      <c r="C1377" s="69">
        <v>1.0</v>
      </c>
      <c r="D1377" s="69">
        <v>86.0</v>
      </c>
      <c r="E1377" s="70" t="s">
        <v>5533</v>
      </c>
      <c r="F1377" s="69">
        <v>94.0</v>
      </c>
      <c r="G1377" s="69">
        <v>40.0</v>
      </c>
      <c r="H1377" s="69">
        <v>10.0</v>
      </c>
      <c r="I1377" s="20" t="str">
        <f t="shared" si="1"/>
        <v/>
      </c>
      <c r="K1377" s="49"/>
      <c r="L1377" s="49"/>
      <c r="M1377" s="74"/>
      <c r="N1377" s="49"/>
      <c r="P1377" s="75"/>
      <c r="Q1377" s="75"/>
      <c r="R1377" s="75"/>
    </row>
    <row r="1378">
      <c r="A1378" s="70" t="s">
        <v>4447</v>
      </c>
      <c r="B1378" s="68">
        <v>720.0</v>
      </c>
      <c r="C1378" s="69">
        <v>1.0</v>
      </c>
      <c r="D1378" s="69">
        <v>860.0</v>
      </c>
      <c r="E1378" s="70" t="s">
        <v>5534</v>
      </c>
      <c r="F1378" s="69">
        <v>636.0</v>
      </c>
      <c r="G1378" s="69">
        <v>119.0</v>
      </c>
      <c r="H1378" s="69">
        <v>65.0</v>
      </c>
      <c r="I1378" s="20" t="str">
        <f t="shared" si="1"/>
        <v/>
      </c>
      <c r="K1378" s="49"/>
      <c r="L1378" s="49"/>
      <c r="M1378" s="74"/>
      <c r="N1378" s="49"/>
      <c r="P1378" s="75"/>
      <c r="Q1378" s="75"/>
      <c r="R1378" s="75"/>
    </row>
    <row r="1379">
      <c r="A1379" s="70" t="s">
        <v>4447</v>
      </c>
      <c r="B1379" s="68">
        <v>720.0</v>
      </c>
      <c r="C1379" s="69">
        <v>1.0</v>
      </c>
      <c r="D1379" s="69">
        <v>861.0</v>
      </c>
      <c r="E1379" s="70" t="s">
        <v>5535</v>
      </c>
      <c r="F1379" s="69">
        <v>591.0</v>
      </c>
      <c r="G1379" s="69">
        <v>143.0</v>
      </c>
      <c r="H1379" s="69">
        <v>58.0</v>
      </c>
      <c r="I1379" s="20" t="str">
        <f t="shared" si="1"/>
        <v/>
      </c>
      <c r="K1379" s="49"/>
      <c r="L1379" s="49"/>
      <c r="M1379" s="74"/>
      <c r="N1379" s="49"/>
      <c r="P1379" s="75"/>
      <c r="Q1379" s="75"/>
      <c r="R1379" s="75"/>
    </row>
    <row r="1380">
      <c r="A1380" s="70" t="s">
        <v>4447</v>
      </c>
      <c r="B1380" s="68">
        <v>720.0</v>
      </c>
      <c r="C1380" s="69">
        <v>1.0</v>
      </c>
      <c r="D1380" s="69">
        <v>864.0</v>
      </c>
      <c r="E1380" s="70" t="s">
        <v>5536</v>
      </c>
      <c r="F1380" s="69">
        <v>537.0</v>
      </c>
      <c r="G1380" s="69">
        <v>188.0</v>
      </c>
      <c r="H1380" s="69">
        <v>41.0</v>
      </c>
      <c r="I1380" s="20" t="str">
        <f t="shared" si="1"/>
        <v/>
      </c>
      <c r="K1380" s="49"/>
      <c r="L1380" s="49"/>
      <c r="M1380" s="74"/>
      <c r="N1380" s="49"/>
      <c r="P1380" s="75"/>
      <c r="Q1380" s="75"/>
      <c r="R1380" s="75"/>
    </row>
    <row r="1381">
      <c r="A1381" s="70" t="s">
        <v>4447</v>
      </c>
      <c r="B1381" s="68">
        <v>720.0</v>
      </c>
      <c r="C1381" s="69">
        <v>1.0</v>
      </c>
      <c r="D1381" s="69">
        <v>865.0</v>
      </c>
      <c r="E1381" s="70" t="s">
        <v>5537</v>
      </c>
      <c r="F1381" s="69">
        <v>717.0</v>
      </c>
      <c r="G1381" s="69">
        <v>164.0</v>
      </c>
      <c r="H1381" s="69">
        <v>69.0</v>
      </c>
      <c r="I1381" s="20" t="str">
        <f t="shared" si="1"/>
        <v/>
      </c>
      <c r="K1381" s="49"/>
      <c r="L1381" s="49"/>
      <c r="M1381" s="74"/>
      <c r="N1381" s="49"/>
      <c r="P1381" s="75"/>
      <c r="Q1381" s="75"/>
      <c r="R1381" s="75"/>
    </row>
    <row r="1382">
      <c r="A1382" s="70" t="s">
        <v>4447</v>
      </c>
      <c r="B1382" s="68">
        <v>720.0</v>
      </c>
      <c r="C1382" s="69">
        <v>1.0</v>
      </c>
      <c r="D1382" s="69">
        <v>866.0</v>
      </c>
      <c r="E1382" s="70" t="s">
        <v>5538</v>
      </c>
      <c r="F1382" s="69">
        <v>750.0</v>
      </c>
      <c r="G1382" s="69">
        <v>121.0</v>
      </c>
      <c r="H1382" s="69">
        <v>82.0</v>
      </c>
      <c r="I1382" s="20" t="str">
        <f t="shared" si="1"/>
        <v/>
      </c>
      <c r="K1382" s="49"/>
      <c r="L1382" s="49"/>
      <c r="M1382" s="74"/>
      <c r="N1382" s="49"/>
      <c r="P1382" s="75"/>
      <c r="Q1382" s="75"/>
      <c r="R1382" s="75"/>
    </row>
    <row r="1383">
      <c r="A1383" s="70" t="s">
        <v>4447</v>
      </c>
      <c r="B1383" s="68">
        <v>720.0</v>
      </c>
      <c r="C1383" s="69">
        <v>1.0</v>
      </c>
      <c r="D1383" s="69">
        <v>905.0</v>
      </c>
      <c r="E1383" s="70" t="s">
        <v>4864</v>
      </c>
      <c r="F1383" s="69">
        <v>106.0</v>
      </c>
      <c r="G1383" s="69">
        <v>19.0</v>
      </c>
      <c r="H1383" s="69">
        <v>4.0</v>
      </c>
      <c r="I1383" s="99">
        <f t="shared" si="1"/>
        <v>721</v>
      </c>
      <c r="K1383" s="49"/>
      <c r="L1383" s="49"/>
      <c r="M1383" s="74"/>
      <c r="N1383" s="49"/>
      <c r="P1383" s="75"/>
      <c r="Q1383" s="75"/>
      <c r="R1383" s="75"/>
    </row>
    <row r="1384">
      <c r="A1384" s="70" t="s">
        <v>4447</v>
      </c>
      <c r="B1384" s="68">
        <v>721.0</v>
      </c>
      <c r="C1384" s="69">
        <v>1.0</v>
      </c>
      <c r="D1384" s="69">
        <v>29.0</v>
      </c>
      <c r="E1384" s="70" t="s">
        <v>5539</v>
      </c>
      <c r="F1384" s="69">
        <v>1294.0</v>
      </c>
      <c r="G1384" s="69">
        <v>71.0</v>
      </c>
      <c r="H1384" s="69">
        <v>40.0</v>
      </c>
      <c r="I1384" s="20" t="str">
        <f t="shared" si="1"/>
        <v/>
      </c>
      <c r="K1384" s="49"/>
      <c r="L1384" s="49"/>
      <c r="M1384" s="74"/>
      <c r="N1384" s="49"/>
      <c r="P1384" s="75"/>
      <c r="Q1384" s="75"/>
      <c r="R1384" s="75"/>
    </row>
    <row r="1385">
      <c r="A1385" s="70" t="s">
        <v>4447</v>
      </c>
      <c r="B1385" s="68">
        <v>721.0</v>
      </c>
      <c r="C1385" s="69">
        <v>1.0</v>
      </c>
      <c r="D1385" s="69">
        <v>111.0</v>
      </c>
      <c r="E1385" s="70" t="s">
        <v>5540</v>
      </c>
      <c r="F1385" s="69">
        <v>962.0</v>
      </c>
      <c r="G1385" s="69">
        <v>76.0</v>
      </c>
      <c r="H1385" s="69">
        <v>33.0</v>
      </c>
      <c r="I1385" s="20" t="str">
        <f t="shared" si="1"/>
        <v/>
      </c>
      <c r="K1385" s="49"/>
      <c r="L1385" s="49"/>
      <c r="M1385" s="74"/>
      <c r="N1385" s="49"/>
      <c r="P1385" s="75"/>
      <c r="Q1385" s="75"/>
      <c r="R1385" s="75"/>
    </row>
    <row r="1386">
      <c r="A1386" s="70" t="s">
        <v>4447</v>
      </c>
      <c r="B1386" s="68">
        <v>721.0</v>
      </c>
      <c r="C1386" s="69">
        <v>1.0</v>
      </c>
      <c r="D1386" s="69">
        <v>300.0</v>
      </c>
      <c r="E1386" s="70" t="s">
        <v>2758</v>
      </c>
      <c r="F1386" s="69">
        <v>57.0</v>
      </c>
      <c r="G1386" s="69">
        <v>16.0</v>
      </c>
      <c r="H1386" s="69">
        <v>5.0</v>
      </c>
      <c r="I1386" s="20" t="str">
        <f t="shared" si="1"/>
        <v/>
      </c>
      <c r="K1386" s="49"/>
      <c r="L1386" s="49"/>
      <c r="M1386" s="74"/>
      <c r="N1386" s="49"/>
      <c r="P1386" s="75"/>
      <c r="Q1386" s="75"/>
      <c r="R1386" s="75"/>
    </row>
    <row r="1387">
      <c r="A1387" s="70" t="s">
        <v>4447</v>
      </c>
      <c r="B1387" s="68">
        <v>721.0</v>
      </c>
      <c r="C1387" s="69">
        <v>1.0</v>
      </c>
      <c r="D1387" s="69">
        <v>301.0</v>
      </c>
      <c r="E1387" s="70" t="s">
        <v>5541</v>
      </c>
      <c r="F1387" s="69">
        <v>1.0</v>
      </c>
      <c r="G1387" s="69">
        <v>0.0</v>
      </c>
      <c r="H1387" s="69">
        <v>0.0</v>
      </c>
      <c r="I1387" s="20" t="str">
        <f t="shared" si="1"/>
        <v/>
      </c>
      <c r="K1387" s="49"/>
      <c r="L1387" s="49"/>
      <c r="M1387" s="74"/>
      <c r="N1387" s="49"/>
      <c r="P1387" s="75"/>
      <c r="Q1387" s="75"/>
      <c r="R1387" s="75"/>
    </row>
    <row r="1388">
      <c r="A1388" s="70" t="s">
        <v>4447</v>
      </c>
      <c r="B1388" s="68">
        <v>721.0</v>
      </c>
      <c r="C1388" s="69">
        <v>1.0</v>
      </c>
      <c r="D1388" s="69">
        <v>345.0</v>
      </c>
      <c r="E1388" s="70" t="s">
        <v>5542</v>
      </c>
      <c r="F1388" s="69">
        <v>619.0</v>
      </c>
      <c r="G1388" s="69">
        <v>62.0</v>
      </c>
      <c r="H1388" s="69">
        <v>22.0</v>
      </c>
      <c r="I1388" s="20" t="str">
        <f t="shared" si="1"/>
        <v/>
      </c>
      <c r="K1388" s="49"/>
      <c r="L1388" s="49"/>
      <c r="M1388" s="74"/>
      <c r="N1388" s="49"/>
      <c r="P1388" s="75"/>
      <c r="Q1388" s="75"/>
      <c r="R1388" s="75"/>
    </row>
    <row r="1389">
      <c r="A1389" s="70" t="s">
        <v>4447</v>
      </c>
      <c r="B1389" s="68">
        <v>721.0</v>
      </c>
      <c r="C1389" s="69">
        <v>1.0</v>
      </c>
      <c r="D1389" s="69">
        <v>510.0</v>
      </c>
      <c r="E1389" s="70" t="s">
        <v>5543</v>
      </c>
      <c r="F1389" s="69">
        <v>73.0</v>
      </c>
      <c r="G1389" s="69">
        <v>6.0</v>
      </c>
      <c r="H1389" s="69">
        <v>7.0</v>
      </c>
      <c r="I1389" s="20" t="str">
        <f t="shared" si="1"/>
        <v/>
      </c>
      <c r="K1389" s="49"/>
      <c r="L1389" s="49"/>
      <c r="M1389" s="74"/>
      <c r="N1389" s="49"/>
      <c r="P1389" s="75"/>
      <c r="Q1389" s="75"/>
      <c r="R1389" s="75"/>
    </row>
    <row r="1390">
      <c r="A1390" s="70" t="s">
        <v>4447</v>
      </c>
      <c r="B1390" s="68">
        <v>721.0</v>
      </c>
      <c r="C1390" s="69">
        <v>1.0</v>
      </c>
      <c r="D1390" s="69">
        <v>521.0</v>
      </c>
      <c r="E1390" s="70" t="s">
        <v>5544</v>
      </c>
      <c r="F1390" s="69">
        <v>550.0</v>
      </c>
      <c r="G1390" s="69">
        <v>42.0</v>
      </c>
      <c r="H1390" s="69">
        <v>16.0</v>
      </c>
      <c r="I1390" s="20" t="str">
        <f t="shared" si="1"/>
        <v/>
      </c>
      <c r="K1390" s="49"/>
      <c r="L1390" s="49"/>
      <c r="M1390" s="74"/>
      <c r="N1390" s="49"/>
      <c r="P1390" s="75"/>
      <c r="Q1390" s="75"/>
      <c r="R1390" s="75"/>
    </row>
    <row r="1391">
      <c r="A1391" s="70" t="s">
        <v>4447</v>
      </c>
      <c r="B1391" s="68">
        <v>721.0</v>
      </c>
      <c r="C1391" s="69">
        <v>1.0</v>
      </c>
      <c r="D1391" s="69">
        <v>651.0</v>
      </c>
      <c r="E1391" s="70" t="s">
        <v>5545</v>
      </c>
      <c r="F1391" s="69">
        <v>583.0</v>
      </c>
      <c r="G1391" s="69">
        <v>49.0</v>
      </c>
      <c r="H1391" s="69">
        <v>18.0</v>
      </c>
      <c r="I1391" s="99">
        <f t="shared" si="1"/>
        <v>726</v>
      </c>
      <c r="K1391" s="49"/>
      <c r="L1391" s="49"/>
      <c r="M1391" s="74"/>
      <c r="N1391" s="49"/>
      <c r="P1391" s="75"/>
      <c r="Q1391" s="75"/>
      <c r="R1391" s="75"/>
    </row>
    <row r="1392">
      <c r="A1392" s="70" t="s">
        <v>4447</v>
      </c>
      <c r="B1392" s="68">
        <v>726.0</v>
      </c>
      <c r="C1392" s="69">
        <v>1.0</v>
      </c>
      <c r="D1392" s="69">
        <v>10.0</v>
      </c>
      <c r="E1392" s="70" t="s">
        <v>5546</v>
      </c>
      <c r="F1392" s="69">
        <v>619.0</v>
      </c>
      <c r="G1392" s="69">
        <v>59.0</v>
      </c>
      <c r="H1392" s="69">
        <v>18.0</v>
      </c>
      <c r="I1392" s="20" t="str">
        <f t="shared" si="1"/>
        <v/>
      </c>
      <c r="K1392" s="49"/>
      <c r="L1392" s="49"/>
      <c r="M1392" s="74"/>
      <c r="N1392" s="49"/>
      <c r="P1392" s="75"/>
      <c r="Q1392" s="75"/>
      <c r="R1392" s="75"/>
    </row>
    <row r="1393">
      <c r="A1393" s="70" t="s">
        <v>4447</v>
      </c>
      <c r="B1393" s="68">
        <v>726.0</v>
      </c>
      <c r="C1393" s="69">
        <v>1.0</v>
      </c>
      <c r="D1393" s="69">
        <v>20.0</v>
      </c>
      <c r="E1393" s="70" t="s">
        <v>5547</v>
      </c>
      <c r="F1393" s="69">
        <v>874.0</v>
      </c>
      <c r="G1393" s="69">
        <v>47.0</v>
      </c>
      <c r="H1393" s="69">
        <v>27.0</v>
      </c>
      <c r="I1393" s="20" t="str">
        <f t="shared" si="1"/>
        <v/>
      </c>
      <c r="K1393" s="49"/>
      <c r="L1393" s="49"/>
      <c r="M1393" s="74"/>
      <c r="N1393" s="49"/>
      <c r="P1393" s="75"/>
      <c r="Q1393" s="75"/>
      <c r="R1393" s="75"/>
    </row>
    <row r="1394">
      <c r="A1394" s="70" t="s">
        <v>4447</v>
      </c>
      <c r="B1394" s="68">
        <v>726.0</v>
      </c>
      <c r="C1394" s="69">
        <v>1.0</v>
      </c>
      <c r="D1394" s="69">
        <v>30.0</v>
      </c>
      <c r="E1394" s="70" t="s">
        <v>5548</v>
      </c>
      <c r="F1394" s="69">
        <v>657.0</v>
      </c>
      <c r="G1394" s="69">
        <v>68.0</v>
      </c>
      <c r="H1394" s="69">
        <v>29.0</v>
      </c>
      <c r="I1394" s="20" t="str">
        <f t="shared" si="1"/>
        <v/>
      </c>
      <c r="K1394" s="49"/>
      <c r="L1394" s="49"/>
      <c r="M1394" s="74"/>
      <c r="N1394" s="49"/>
      <c r="P1394" s="75"/>
      <c r="Q1394" s="75"/>
      <c r="R1394" s="75"/>
    </row>
    <row r="1395">
      <c r="A1395" s="70" t="s">
        <v>4447</v>
      </c>
      <c r="B1395" s="68">
        <v>726.0</v>
      </c>
      <c r="C1395" s="69">
        <v>1.0</v>
      </c>
      <c r="D1395" s="69">
        <v>40.0</v>
      </c>
      <c r="E1395" s="70" t="s">
        <v>5549</v>
      </c>
      <c r="F1395" s="69">
        <v>678.0</v>
      </c>
      <c r="G1395" s="69">
        <v>74.0</v>
      </c>
      <c r="H1395" s="69">
        <v>21.0</v>
      </c>
      <c r="I1395" s="20" t="str">
        <f t="shared" si="1"/>
        <v/>
      </c>
      <c r="K1395" s="49"/>
      <c r="L1395" s="49"/>
      <c r="M1395" s="74"/>
      <c r="N1395" s="49"/>
      <c r="P1395" s="75"/>
      <c r="Q1395" s="75"/>
      <c r="R1395" s="75"/>
    </row>
    <row r="1396">
      <c r="A1396" s="70" t="s">
        <v>4447</v>
      </c>
      <c r="B1396" s="68">
        <v>726.0</v>
      </c>
      <c r="C1396" s="69">
        <v>1.0</v>
      </c>
      <c r="D1396" s="69">
        <v>50.0</v>
      </c>
      <c r="E1396" s="70" t="s">
        <v>5550</v>
      </c>
      <c r="F1396" s="69">
        <v>26.0</v>
      </c>
      <c r="G1396" s="69">
        <v>3.0</v>
      </c>
      <c r="H1396" s="69">
        <v>1.0</v>
      </c>
      <c r="I1396" s="99">
        <f t="shared" si="1"/>
        <v>727</v>
      </c>
      <c r="K1396" s="49"/>
      <c r="L1396" s="49"/>
      <c r="M1396" s="74"/>
      <c r="N1396" s="49"/>
      <c r="P1396" s="75"/>
      <c r="Q1396" s="75"/>
      <c r="R1396" s="75"/>
    </row>
    <row r="1397">
      <c r="A1397" s="70" t="s">
        <v>4447</v>
      </c>
      <c r="B1397" s="68">
        <v>727.0</v>
      </c>
      <c r="C1397" s="69">
        <v>1.0</v>
      </c>
      <c r="D1397" s="69">
        <v>10.0</v>
      </c>
      <c r="E1397" s="70" t="s">
        <v>5551</v>
      </c>
      <c r="F1397" s="69">
        <v>635.0</v>
      </c>
      <c r="G1397" s="69">
        <v>92.0</v>
      </c>
      <c r="H1397" s="69">
        <v>40.0</v>
      </c>
      <c r="I1397" s="20" t="str">
        <f t="shared" si="1"/>
        <v/>
      </c>
      <c r="K1397" s="49"/>
      <c r="L1397" s="49"/>
      <c r="M1397" s="74"/>
      <c r="N1397" s="49"/>
      <c r="P1397" s="75"/>
      <c r="Q1397" s="75"/>
      <c r="R1397" s="75"/>
    </row>
    <row r="1398">
      <c r="A1398" s="70" t="s">
        <v>4447</v>
      </c>
      <c r="B1398" s="68">
        <v>727.0</v>
      </c>
      <c r="C1398" s="69">
        <v>1.0</v>
      </c>
      <c r="D1398" s="69">
        <v>20.0</v>
      </c>
      <c r="E1398" s="70" t="s">
        <v>5552</v>
      </c>
      <c r="F1398" s="69">
        <v>924.0</v>
      </c>
      <c r="G1398" s="69">
        <v>73.0</v>
      </c>
      <c r="H1398" s="69">
        <v>44.0</v>
      </c>
      <c r="I1398" s="20" t="str">
        <f t="shared" si="1"/>
        <v/>
      </c>
      <c r="K1398" s="49"/>
      <c r="L1398" s="49"/>
      <c r="M1398" s="74"/>
      <c r="N1398" s="49"/>
      <c r="P1398" s="75"/>
      <c r="Q1398" s="75"/>
      <c r="R1398" s="75"/>
    </row>
    <row r="1399">
      <c r="A1399" s="70" t="s">
        <v>4447</v>
      </c>
      <c r="B1399" s="68">
        <v>727.0</v>
      </c>
      <c r="C1399" s="69">
        <v>1.0</v>
      </c>
      <c r="D1399" s="69">
        <v>30.0</v>
      </c>
      <c r="E1399" s="70" t="s">
        <v>5553</v>
      </c>
      <c r="F1399" s="69">
        <v>733.0</v>
      </c>
      <c r="G1399" s="69">
        <v>105.0</v>
      </c>
      <c r="H1399" s="69">
        <v>38.0</v>
      </c>
      <c r="I1399" s="20" t="str">
        <f t="shared" si="1"/>
        <v/>
      </c>
      <c r="K1399" s="49"/>
      <c r="L1399" s="49"/>
      <c r="M1399" s="74"/>
      <c r="N1399" s="49"/>
      <c r="P1399" s="75"/>
      <c r="Q1399" s="75"/>
      <c r="R1399" s="75"/>
    </row>
    <row r="1400">
      <c r="A1400" s="70" t="s">
        <v>4447</v>
      </c>
      <c r="B1400" s="68">
        <v>727.0</v>
      </c>
      <c r="C1400" s="69">
        <v>1.0</v>
      </c>
      <c r="D1400" s="69">
        <v>40.0</v>
      </c>
      <c r="E1400" s="70" t="s">
        <v>5554</v>
      </c>
      <c r="F1400" s="69">
        <v>689.0</v>
      </c>
      <c r="G1400" s="69">
        <v>101.0</v>
      </c>
      <c r="H1400" s="69">
        <v>48.0</v>
      </c>
      <c r="I1400" s="99">
        <f t="shared" si="1"/>
        <v>728</v>
      </c>
      <c r="K1400" s="49"/>
      <c r="L1400" s="49"/>
      <c r="M1400" s="74"/>
      <c r="N1400" s="49"/>
      <c r="P1400" s="75"/>
      <c r="Q1400" s="75"/>
      <c r="R1400" s="75"/>
    </row>
    <row r="1401">
      <c r="A1401" s="70" t="s">
        <v>4447</v>
      </c>
      <c r="B1401" s="68">
        <v>728.0</v>
      </c>
      <c r="C1401" s="69">
        <v>1.0</v>
      </c>
      <c r="D1401" s="69">
        <v>70.0</v>
      </c>
      <c r="E1401" s="70" t="s">
        <v>5555</v>
      </c>
      <c r="F1401" s="69">
        <v>692.0</v>
      </c>
      <c r="G1401" s="69">
        <v>26.0</v>
      </c>
      <c r="H1401" s="69">
        <v>8.0</v>
      </c>
      <c r="I1401" s="20" t="str">
        <f t="shared" si="1"/>
        <v/>
      </c>
      <c r="K1401" s="49"/>
      <c r="L1401" s="49"/>
      <c r="M1401" s="74"/>
      <c r="N1401" s="49"/>
      <c r="P1401" s="75"/>
      <c r="Q1401" s="75"/>
      <c r="R1401" s="75"/>
    </row>
    <row r="1402">
      <c r="A1402" s="70" t="s">
        <v>4447</v>
      </c>
      <c r="B1402" s="68">
        <v>728.0</v>
      </c>
      <c r="C1402" s="69">
        <v>1.0</v>
      </c>
      <c r="D1402" s="69">
        <v>110.0</v>
      </c>
      <c r="E1402" s="70" t="s">
        <v>5556</v>
      </c>
      <c r="F1402" s="69">
        <v>523.0</v>
      </c>
      <c r="G1402" s="69">
        <v>60.0</v>
      </c>
      <c r="H1402" s="69">
        <v>17.0</v>
      </c>
      <c r="I1402" s="20" t="str">
        <f t="shared" si="1"/>
        <v/>
      </c>
      <c r="K1402" s="49"/>
      <c r="L1402" s="49"/>
      <c r="M1402" s="74"/>
      <c r="N1402" s="49"/>
      <c r="P1402" s="75"/>
      <c r="Q1402" s="75"/>
      <c r="R1402" s="75"/>
    </row>
    <row r="1403">
      <c r="A1403" s="70" t="s">
        <v>4447</v>
      </c>
      <c r="B1403" s="68">
        <v>728.0</v>
      </c>
      <c r="C1403" s="69">
        <v>1.0</v>
      </c>
      <c r="D1403" s="69">
        <v>160.0</v>
      </c>
      <c r="E1403" s="70" t="s">
        <v>5557</v>
      </c>
      <c r="F1403" s="69">
        <v>704.0</v>
      </c>
      <c r="G1403" s="69">
        <v>49.0</v>
      </c>
      <c r="H1403" s="69">
        <v>20.0</v>
      </c>
      <c r="I1403" s="20" t="str">
        <f t="shared" si="1"/>
        <v/>
      </c>
      <c r="K1403" s="49"/>
      <c r="L1403" s="49"/>
      <c r="M1403" s="74"/>
      <c r="N1403" s="49"/>
      <c r="P1403" s="75"/>
      <c r="Q1403" s="75"/>
      <c r="R1403" s="75"/>
    </row>
    <row r="1404">
      <c r="A1404" s="70" t="s">
        <v>4447</v>
      </c>
      <c r="B1404" s="68">
        <v>728.0</v>
      </c>
      <c r="C1404" s="69">
        <v>1.0</v>
      </c>
      <c r="D1404" s="69">
        <v>170.0</v>
      </c>
      <c r="E1404" s="70" t="s">
        <v>5558</v>
      </c>
      <c r="F1404" s="69">
        <v>635.0</v>
      </c>
      <c r="G1404" s="69">
        <v>61.0</v>
      </c>
      <c r="H1404" s="69">
        <v>14.0</v>
      </c>
      <c r="I1404" s="20" t="str">
        <f t="shared" si="1"/>
        <v/>
      </c>
      <c r="K1404" s="49"/>
      <c r="L1404" s="49"/>
      <c r="M1404" s="74"/>
      <c r="N1404" s="49"/>
      <c r="P1404" s="75"/>
      <c r="Q1404" s="75"/>
      <c r="R1404" s="75"/>
    </row>
    <row r="1405">
      <c r="A1405" s="70" t="s">
        <v>4447</v>
      </c>
      <c r="B1405" s="68">
        <v>728.0</v>
      </c>
      <c r="C1405" s="69">
        <v>1.0</v>
      </c>
      <c r="D1405" s="69">
        <v>180.0</v>
      </c>
      <c r="E1405" s="70" t="s">
        <v>2777</v>
      </c>
      <c r="F1405" s="69">
        <v>645.0</v>
      </c>
      <c r="G1405" s="69">
        <v>29.0</v>
      </c>
      <c r="H1405" s="69">
        <v>22.0</v>
      </c>
      <c r="I1405" s="20" t="str">
        <f t="shared" si="1"/>
        <v/>
      </c>
      <c r="K1405" s="49"/>
      <c r="L1405" s="49"/>
      <c r="M1405" s="74"/>
      <c r="N1405" s="49"/>
      <c r="P1405" s="75"/>
      <c r="Q1405" s="75"/>
      <c r="R1405" s="75"/>
    </row>
    <row r="1406">
      <c r="A1406" s="70" t="s">
        <v>4447</v>
      </c>
      <c r="B1406" s="68">
        <v>728.0</v>
      </c>
      <c r="C1406" s="69">
        <v>1.0</v>
      </c>
      <c r="D1406" s="69">
        <v>200.0</v>
      </c>
      <c r="E1406" s="70" t="s">
        <v>5559</v>
      </c>
      <c r="F1406" s="69">
        <v>513.0</v>
      </c>
      <c r="G1406" s="69">
        <v>80.0</v>
      </c>
      <c r="H1406" s="69">
        <v>28.0</v>
      </c>
      <c r="I1406" s="20" t="str">
        <f t="shared" si="1"/>
        <v/>
      </c>
      <c r="K1406" s="49"/>
      <c r="L1406" s="49"/>
      <c r="M1406" s="74"/>
      <c r="N1406" s="49"/>
      <c r="P1406" s="75"/>
      <c r="Q1406" s="75"/>
      <c r="R1406" s="75"/>
    </row>
    <row r="1407">
      <c r="A1407" s="70" t="s">
        <v>4447</v>
      </c>
      <c r="B1407" s="68">
        <v>728.0</v>
      </c>
      <c r="C1407" s="69">
        <v>1.0</v>
      </c>
      <c r="D1407" s="69">
        <v>210.0</v>
      </c>
      <c r="E1407" s="70" t="s">
        <v>4931</v>
      </c>
      <c r="F1407" s="69">
        <v>522.0</v>
      </c>
      <c r="G1407" s="69">
        <v>83.0</v>
      </c>
      <c r="H1407" s="69">
        <v>23.0</v>
      </c>
      <c r="I1407" s="20" t="str">
        <f t="shared" si="1"/>
        <v/>
      </c>
      <c r="K1407" s="49"/>
      <c r="L1407" s="49"/>
      <c r="M1407" s="74"/>
      <c r="N1407" s="49"/>
      <c r="P1407" s="75"/>
      <c r="Q1407" s="75"/>
      <c r="R1407" s="75"/>
    </row>
    <row r="1408">
      <c r="A1408" s="70" t="s">
        <v>4447</v>
      </c>
      <c r="B1408" s="68">
        <v>728.0</v>
      </c>
      <c r="C1408" s="69">
        <v>1.0</v>
      </c>
      <c r="D1408" s="69">
        <v>300.0</v>
      </c>
      <c r="E1408" s="70" t="s">
        <v>4544</v>
      </c>
      <c r="F1408" s="69">
        <v>514.0</v>
      </c>
      <c r="G1408" s="69">
        <v>94.0</v>
      </c>
      <c r="H1408" s="69">
        <v>26.0</v>
      </c>
      <c r="I1408" s="20" t="str">
        <f t="shared" si="1"/>
        <v/>
      </c>
      <c r="K1408" s="49"/>
      <c r="L1408" s="49"/>
      <c r="M1408" s="74"/>
      <c r="N1408" s="49"/>
      <c r="P1408" s="75"/>
      <c r="Q1408" s="75"/>
      <c r="R1408" s="75"/>
    </row>
    <row r="1409">
      <c r="A1409" s="70" t="s">
        <v>4447</v>
      </c>
      <c r="B1409" s="68">
        <v>728.0</v>
      </c>
      <c r="C1409" s="69">
        <v>1.0</v>
      </c>
      <c r="D1409" s="69">
        <v>310.0</v>
      </c>
      <c r="E1409" s="70" t="s">
        <v>5560</v>
      </c>
      <c r="F1409" s="69">
        <v>267.0</v>
      </c>
      <c r="G1409" s="69">
        <v>33.0</v>
      </c>
      <c r="H1409" s="69">
        <v>6.0</v>
      </c>
      <c r="I1409" s="20" t="str">
        <f t="shared" si="1"/>
        <v/>
      </c>
      <c r="K1409" s="49"/>
      <c r="L1409" s="49"/>
      <c r="M1409" s="74"/>
      <c r="N1409" s="49"/>
      <c r="P1409" s="75"/>
      <c r="Q1409" s="75"/>
      <c r="R1409" s="75"/>
    </row>
    <row r="1410">
      <c r="A1410" s="70" t="s">
        <v>4447</v>
      </c>
      <c r="B1410" s="68">
        <v>728.0</v>
      </c>
      <c r="C1410" s="69">
        <v>1.0</v>
      </c>
      <c r="D1410" s="69">
        <v>340.0</v>
      </c>
      <c r="E1410" s="70" t="s">
        <v>5561</v>
      </c>
      <c r="F1410" s="69">
        <v>715.0</v>
      </c>
      <c r="G1410" s="69">
        <v>48.0</v>
      </c>
      <c r="H1410" s="69">
        <v>13.0</v>
      </c>
      <c r="I1410" s="20" t="str">
        <f t="shared" si="1"/>
        <v/>
      </c>
      <c r="K1410" s="49"/>
      <c r="L1410" s="49"/>
      <c r="M1410" s="74"/>
      <c r="N1410" s="49"/>
      <c r="P1410" s="75"/>
      <c r="Q1410" s="75"/>
      <c r="R1410" s="75"/>
    </row>
    <row r="1411">
      <c r="A1411" s="70" t="s">
        <v>4447</v>
      </c>
      <c r="B1411" s="68">
        <v>728.0</v>
      </c>
      <c r="C1411" s="69">
        <v>1.0</v>
      </c>
      <c r="D1411" s="69">
        <v>350.0</v>
      </c>
      <c r="E1411" s="70" t="s">
        <v>5562</v>
      </c>
      <c r="F1411" s="69">
        <v>565.0</v>
      </c>
      <c r="G1411" s="69">
        <v>65.0</v>
      </c>
      <c r="H1411" s="69">
        <v>24.0</v>
      </c>
      <c r="I1411" s="20" t="str">
        <f t="shared" si="1"/>
        <v/>
      </c>
      <c r="K1411" s="49"/>
      <c r="L1411" s="49"/>
      <c r="M1411" s="74"/>
      <c r="N1411" s="49"/>
      <c r="P1411" s="75"/>
      <c r="Q1411" s="75"/>
      <c r="R1411" s="75"/>
    </row>
    <row r="1412">
      <c r="A1412" s="70" t="s">
        <v>4447</v>
      </c>
      <c r="B1412" s="68">
        <v>728.0</v>
      </c>
      <c r="C1412" s="69">
        <v>1.0</v>
      </c>
      <c r="D1412" s="69">
        <v>380.0</v>
      </c>
      <c r="E1412" s="70" t="s">
        <v>2782</v>
      </c>
      <c r="F1412" s="69">
        <v>526.0</v>
      </c>
      <c r="G1412" s="69">
        <v>44.0</v>
      </c>
      <c r="H1412" s="69">
        <v>15.0</v>
      </c>
      <c r="I1412" s="20" t="str">
        <f t="shared" si="1"/>
        <v/>
      </c>
      <c r="K1412" s="49"/>
      <c r="L1412" s="49"/>
      <c r="M1412" s="74"/>
      <c r="N1412" s="49"/>
      <c r="P1412" s="75"/>
      <c r="Q1412" s="75"/>
      <c r="R1412" s="75"/>
    </row>
    <row r="1413">
      <c r="A1413" s="70" t="s">
        <v>4447</v>
      </c>
      <c r="B1413" s="68">
        <v>728.0</v>
      </c>
      <c r="C1413" s="69">
        <v>1.0</v>
      </c>
      <c r="D1413" s="69">
        <v>400.0</v>
      </c>
      <c r="E1413" s="70" t="s">
        <v>5563</v>
      </c>
      <c r="F1413" s="69">
        <v>536.0</v>
      </c>
      <c r="G1413" s="69">
        <v>61.0</v>
      </c>
      <c r="H1413" s="69">
        <v>19.0</v>
      </c>
      <c r="I1413" s="20" t="str">
        <f t="shared" si="1"/>
        <v/>
      </c>
      <c r="K1413" s="49"/>
      <c r="L1413" s="49"/>
      <c r="M1413" s="74"/>
      <c r="N1413" s="49"/>
      <c r="P1413" s="75"/>
      <c r="Q1413" s="75"/>
      <c r="R1413" s="75"/>
    </row>
    <row r="1414">
      <c r="A1414" s="70" t="s">
        <v>4447</v>
      </c>
      <c r="B1414" s="68">
        <v>728.0</v>
      </c>
      <c r="C1414" s="69">
        <v>1.0</v>
      </c>
      <c r="D1414" s="69">
        <v>401.0</v>
      </c>
      <c r="E1414" s="70" t="s">
        <v>5564</v>
      </c>
      <c r="F1414" s="69">
        <v>24.0</v>
      </c>
      <c r="G1414" s="69">
        <v>13.0</v>
      </c>
      <c r="H1414" s="69">
        <v>1.0</v>
      </c>
      <c r="I1414" s="20" t="str">
        <f t="shared" si="1"/>
        <v/>
      </c>
      <c r="K1414" s="49"/>
      <c r="L1414" s="49"/>
      <c r="M1414" s="74"/>
      <c r="N1414" s="49"/>
      <c r="P1414" s="75"/>
      <c r="Q1414" s="75"/>
      <c r="R1414" s="75"/>
    </row>
    <row r="1415">
      <c r="A1415" s="70" t="s">
        <v>4447</v>
      </c>
      <c r="B1415" s="68">
        <v>728.0</v>
      </c>
      <c r="C1415" s="69">
        <v>1.0</v>
      </c>
      <c r="D1415" s="69">
        <v>410.0</v>
      </c>
      <c r="E1415" s="70" t="s">
        <v>5565</v>
      </c>
      <c r="F1415" s="69">
        <v>718.0</v>
      </c>
      <c r="G1415" s="69">
        <v>78.0</v>
      </c>
      <c r="H1415" s="69">
        <v>26.0</v>
      </c>
      <c r="I1415" s="20" t="str">
        <f t="shared" si="1"/>
        <v/>
      </c>
      <c r="K1415" s="49"/>
      <c r="L1415" s="49"/>
      <c r="M1415" s="74"/>
      <c r="N1415" s="49"/>
      <c r="P1415" s="75"/>
      <c r="Q1415" s="75"/>
      <c r="R1415" s="75"/>
    </row>
    <row r="1416">
      <c r="A1416" s="70" t="s">
        <v>4447</v>
      </c>
      <c r="B1416" s="68">
        <v>728.0</v>
      </c>
      <c r="C1416" s="69">
        <v>1.0</v>
      </c>
      <c r="D1416" s="69">
        <v>500.0</v>
      </c>
      <c r="E1416" s="70" t="s">
        <v>5566</v>
      </c>
      <c r="F1416" s="69">
        <v>1685.0</v>
      </c>
      <c r="G1416" s="69">
        <v>122.0</v>
      </c>
      <c r="H1416" s="69">
        <v>36.0</v>
      </c>
      <c r="I1416" s="20" t="str">
        <f t="shared" si="1"/>
        <v/>
      </c>
      <c r="K1416" s="49"/>
      <c r="L1416" s="49"/>
      <c r="M1416" s="74"/>
      <c r="N1416" s="49"/>
      <c r="P1416" s="75"/>
      <c r="Q1416" s="75"/>
      <c r="R1416" s="75"/>
    </row>
    <row r="1417">
      <c r="A1417" s="70" t="s">
        <v>4447</v>
      </c>
      <c r="B1417" s="68">
        <v>728.0</v>
      </c>
      <c r="C1417" s="69">
        <v>1.0</v>
      </c>
      <c r="D1417" s="69">
        <v>510.0</v>
      </c>
      <c r="E1417" s="70" t="s">
        <v>5567</v>
      </c>
      <c r="F1417" s="69">
        <v>1637.0</v>
      </c>
      <c r="G1417" s="69">
        <v>107.0</v>
      </c>
      <c r="H1417" s="69">
        <v>34.0</v>
      </c>
      <c r="I1417" s="20" t="str">
        <f t="shared" si="1"/>
        <v/>
      </c>
      <c r="K1417" s="49"/>
      <c r="L1417" s="49"/>
      <c r="M1417" s="74"/>
      <c r="N1417" s="49"/>
      <c r="P1417" s="75"/>
      <c r="Q1417" s="75"/>
      <c r="R1417" s="75"/>
    </row>
    <row r="1418">
      <c r="A1418" s="70" t="s">
        <v>4447</v>
      </c>
      <c r="B1418" s="68">
        <v>728.0</v>
      </c>
      <c r="C1418" s="69">
        <v>1.0</v>
      </c>
      <c r="D1418" s="69">
        <v>530.0</v>
      </c>
      <c r="E1418" s="70" t="s">
        <v>5568</v>
      </c>
      <c r="F1418" s="69">
        <v>713.0</v>
      </c>
      <c r="G1418" s="69">
        <v>81.0</v>
      </c>
      <c r="H1418" s="69">
        <v>28.0</v>
      </c>
      <c r="I1418" s="20" t="str">
        <f t="shared" si="1"/>
        <v/>
      </c>
      <c r="K1418" s="49"/>
      <c r="L1418" s="49"/>
      <c r="M1418" s="74"/>
      <c r="N1418" s="49"/>
      <c r="P1418" s="75"/>
      <c r="Q1418" s="75"/>
      <c r="R1418" s="75"/>
    </row>
    <row r="1419">
      <c r="A1419" s="70" t="s">
        <v>4447</v>
      </c>
      <c r="B1419" s="68">
        <v>728.0</v>
      </c>
      <c r="C1419" s="69">
        <v>1.0</v>
      </c>
      <c r="D1419" s="69">
        <v>550.0</v>
      </c>
      <c r="E1419" s="70" t="s">
        <v>2789</v>
      </c>
      <c r="F1419" s="69">
        <v>6.0</v>
      </c>
      <c r="G1419" s="69">
        <v>0.0</v>
      </c>
      <c r="H1419" s="69">
        <v>0.0</v>
      </c>
      <c r="I1419" s="20" t="str">
        <f t="shared" si="1"/>
        <v/>
      </c>
      <c r="K1419" s="49"/>
      <c r="L1419" s="49"/>
      <c r="M1419" s="74"/>
      <c r="N1419" s="49"/>
      <c r="P1419" s="75"/>
      <c r="Q1419" s="75"/>
      <c r="R1419" s="75"/>
    </row>
    <row r="1420">
      <c r="A1420" s="70" t="s">
        <v>4447</v>
      </c>
      <c r="B1420" s="68">
        <v>728.0</v>
      </c>
      <c r="C1420" s="69">
        <v>1.0</v>
      </c>
      <c r="D1420" s="69">
        <v>599.0</v>
      </c>
      <c r="E1420" s="70" t="s">
        <v>2790</v>
      </c>
      <c r="F1420" s="69">
        <v>28.0</v>
      </c>
      <c r="G1420" s="69">
        <v>2.0</v>
      </c>
      <c r="H1420" s="69">
        <v>0.0</v>
      </c>
      <c r="I1420" s="20" t="str">
        <f t="shared" si="1"/>
        <v/>
      </c>
      <c r="K1420" s="49"/>
      <c r="L1420" s="49"/>
      <c r="M1420" s="74"/>
      <c r="N1420" s="49"/>
      <c r="P1420" s="75"/>
      <c r="Q1420" s="75"/>
      <c r="R1420" s="75"/>
    </row>
    <row r="1421">
      <c r="A1421" s="70" t="s">
        <v>4447</v>
      </c>
      <c r="B1421" s="68">
        <v>728.0</v>
      </c>
      <c r="C1421" s="69">
        <v>1.0</v>
      </c>
      <c r="D1421" s="69">
        <v>600.0</v>
      </c>
      <c r="E1421" s="70" t="s">
        <v>5569</v>
      </c>
      <c r="F1421" s="69">
        <v>108.0</v>
      </c>
      <c r="G1421" s="69">
        <v>30.0</v>
      </c>
      <c r="H1421" s="69">
        <v>2.0</v>
      </c>
      <c r="I1421" s="20" t="str">
        <f t="shared" si="1"/>
        <v/>
      </c>
      <c r="K1421" s="49"/>
      <c r="L1421" s="49"/>
      <c r="M1421" s="74"/>
      <c r="N1421" s="49"/>
      <c r="P1421" s="75"/>
      <c r="Q1421" s="75"/>
      <c r="R1421" s="75"/>
    </row>
    <row r="1422">
      <c r="A1422" s="70" t="s">
        <v>4447</v>
      </c>
      <c r="B1422" s="68">
        <v>728.0</v>
      </c>
      <c r="C1422" s="69">
        <v>1.0</v>
      </c>
      <c r="D1422" s="69">
        <v>604.0</v>
      </c>
      <c r="E1422" s="70" t="s">
        <v>5570</v>
      </c>
      <c r="F1422" s="69">
        <v>2.0</v>
      </c>
      <c r="G1422" s="69">
        <v>0.0</v>
      </c>
      <c r="H1422" s="69">
        <v>0.0</v>
      </c>
      <c r="I1422" s="20" t="str">
        <f t="shared" si="1"/>
        <v/>
      </c>
      <c r="K1422" s="49"/>
      <c r="L1422" s="49"/>
      <c r="M1422" s="74"/>
      <c r="N1422" s="49"/>
      <c r="P1422" s="75"/>
      <c r="Q1422" s="75"/>
      <c r="R1422" s="75"/>
    </row>
    <row r="1423">
      <c r="A1423" s="70" t="s">
        <v>4447</v>
      </c>
      <c r="B1423" s="68">
        <v>728.0</v>
      </c>
      <c r="C1423" s="69">
        <v>1.0</v>
      </c>
      <c r="D1423" s="69">
        <v>610.0</v>
      </c>
      <c r="E1423" s="70" t="s">
        <v>5571</v>
      </c>
      <c r="F1423" s="69">
        <v>3.0</v>
      </c>
      <c r="G1423" s="69">
        <v>0.0</v>
      </c>
      <c r="H1423" s="69">
        <v>0.0</v>
      </c>
      <c r="I1423" s="20" t="str">
        <f t="shared" si="1"/>
        <v/>
      </c>
      <c r="K1423" s="49"/>
      <c r="L1423" s="49"/>
      <c r="M1423" s="74"/>
      <c r="N1423" s="49"/>
      <c r="P1423" s="75"/>
      <c r="Q1423" s="75"/>
      <c r="R1423" s="75"/>
    </row>
    <row r="1424">
      <c r="A1424" s="70" t="s">
        <v>4447</v>
      </c>
      <c r="B1424" s="68">
        <v>728.0</v>
      </c>
      <c r="C1424" s="69">
        <v>1.0</v>
      </c>
      <c r="D1424" s="69">
        <v>700.0</v>
      </c>
      <c r="E1424" s="70" t="s">
        <v>5572</v>
      </c>
      <c r="F1424" s="69">
        <v>538.0</v>
      </c>
      <c r="G1424" s="69">
        <v>34.0</v>
      </c>
      <c r="H1424" s="69">
        <v>9.0</v>
      </c>
      <c r="I1424" s="20" t="str">
        <f t="shared" si="1"/>
        <v/>
      </c>
      <c r="K1424" s="49"/>
      <c r="L1424" s="49"/>
      <c r="M1424" s="74"/>
      <c r="N1424" s="49"/>
      <c r="P1424" s="75"/>
      <c r="Q1424" s="75"/>
      <c r="R1424" s="75"/>
    </row>
    <row r="1425">
      <c r="A1425" s="70" t="s">
        <v>4447</v>
      </c>
      <c r="B1425" s="68">
        <v>728.0</v>
      </c>
      <c r="C1425" s="69">
        <v>1.0</v>
      </c>
      <c r="D1425" s="69">
        <v>800.0</v>
      </c>
      <c r="E1425" s="70" t="s">
        <v>5573</v>
      </c>
      <c r="F1425" s="69">
        <v>645.0</v>
      </c>
      <c r="G1425" s="69">
        <v>69.0</v>
      </c>
      <c r="H1425" s="69">
        <v>23.0</v>
      </c>
      <c r="I1425" s="99">
        <f t="shared" si="1"/>
        <v>738</v>
      </c>
      <c r="K1425" s="49"/>
      <c r="L1425" s="49"/>
      <c r="M1425" s="74"/>
      <c r="N1425" s="49"/>
      <c r="P1425" s="75"/>
      <c r="Q1425" s="75"/>
      <c r="R1425" s="75"/>
    </row>
    <row r="1426">
      <c r="A1426" s="70" t="s">
        <v>4447</v>
      </c>
      <c r="B1426" s="68">
        <v>738.0</v>
      </c>
      <c r="C1426" s="69">
        <v>1.0</v>
      </c>
      <c r="D1426" s="69">
        <v>1.0</v>
      </c>
      <c r="E1426" s="70" t="s">
        <v>5574</v>
      </c>
      <c r="F1426" s="69">
        <v>554.0</v>
      </c>
      <c r="G1426" s="69">
        <v>57.0</v>
      </c>
      <c r="H1426" s="69">
        <v>44.0</v>
      </c>
      <c r="I1426" s="20" t="str">
        <f t="shared" si="1"/>
        <v/>
      </c>
      <c r="K1426" s="49"/>
      <c r="L1426" s="49"/>
      <c r="M1426" s="74"/>
      <c r="N1426" s="49"/>
      <c r="P1426" s="75"/>
      <c r="Q1426" s="75"/>
      <c r="R1426" s="75"/>
    </row>
    <row r="1427">
      <c r="A1427" s="70" t="s">
        <v>4447</v>
      </c>
      <c r="B1427" s="68">
        <v>738.0</v>
      </c>
      <c r="C1427" s="69">
        <v>1.0</v>
      </c>
      <c r="D1427" s="69">
        <v>2.0</v>
      </c>
      <c r="E1427" s="70" t="s">
        <v>5575</v>
      </c>
      <c r="F1427" s="69">
        <v>511.0</v>
      </c>
      <c r="G1427" s="69">
        <v>58.0</v>
      </c>
      <c r="H1427" s="69">
        <v>32.0</v>
      </c>
      <c r="I1427" s="99">
        <f t="shared" si="1"/>
        <v>739</v>
      </c>
      <c r="K1427" s="49"/>
      <c r="L1427" s="49"/>
      <c r="M1427" s="74"/>
      <c r="N1427" s="49"/>
      <c r="P1427" s="75"/>
      <c r="Q1427" s="75"/>
      <c r="R1427" s="75"/>
    </row>
    <row r="1428">
      <c r="A1428" s="70" t="s">
        <v>4447</v>
      </c>
      <c r="B1428" s="68">
        <v>739.0</v>
      </c>
      <c r="C1428" s="69">
        <v>1.0</v>
      </c>
      <c r="D1428" s="69">
        <v>10.0</v>
      </c>
      <c r="E1428" s="70" t="s">
        <v>5576</v>
      </c>
      <c r="F1428" s="69">
        <v>288.0</v>
      </c>
      <c r="G1428" s="69">
        <v>25.0</v>
      </c>
      <c r="H1428" s="69">
        <v>29.0</v>
      </c>
      <c r="I1428" s="20" t="str">
        <f t="shared" si="1"/>
        <v/>
      </c>
      <c r="K1428" s="49"/>
      <c r="L1428" s="49"/>
      <c r="M1428" s="74"/>
      <c r="N1428" s="49"/>
      <c r="P1428" s="75"/>
      <c r="Q1428" s="75"/>
      <c r="R1428" s="75"/>
    </row>
    <row r="1429">
      <c r="A1429" s="70" t="s">
        <v>4447</v>
      </c>
      <c r="B1429" s="68">
        <v>739.0</v>
      </c>
      <c r="C1429" s="69">
        <v>1.0</v>
      </c>
      <c r="D1429" s="69">
        <v>20.0</v>
      </c>
      <c r="E1429" s="70" t="s">
        <v>5577</v>
      </c>
      <c r="F1429" s="69">
        <v>432.0</v>
      </c>
      <c r="G1429" s="69">
        <v>20.0</v>
      </c>
      <c r="H1429" s="69">
        <v>27.0</v>
      </c>
      <c r="I1429" s="99">
        <f t="shared" si="1"/>
        <v>740</v>
      </c>
      <c r="K1429" s="49"/>
      <c r="L1429" s="49"/>
      <c r="M1429" s="74"/>
      <c r="N1429" s="49"/>
      <c r="P1429" s="75"/>
      <c r="Q1429" s="75"/>
      <c r="R1429" s="75"/>
    </row>
    <row r="1430">
      <c r="A1430" s="70" t="s">
        <v>4447</v>
      </c>
      <c r="B1430" s="68">
        <v>740.0</v>
      </c>
      <c r="C1430" s="69">
        <v>1.0</v>
      </c>
      <c r="D1430" s="69">
        <v>10.0</v>
      </c>
      <c r="E1430" s="70" t="s">
        <v>5578</v>
      </c>
      <c r="F1430" s="69">
        <v>457.0</v>
      </c>
      <c r="G1430" s="69">
        <v>105.0</v>
      </c>
      <c r="H1430" s="69">
        <v>59.0</v>
      </c>
      <c r="I1430" s="20" t="str">
        <f t="shared" si="1"/>
        <v/>
      </c>
      <c r="K1430" s="49"/>
      <c r="L1430" s="49"/>
      <c r="M1430" s="74"/>
      <c r="N1430" s="49"/>
      <c r="P1430" s="75"/>
      <c r="Q1430" s="75"/>
      <c r="R1430" s="75"/>
    </row>
    <row r="1431">
      <c r="A1431" s="70" t="s">
        <v>4447</v>
      </c>
      <c r="B1431" s="68">
        <v>740.0</v>
      </c>
      <c r="C1431" s="69">
        <v>1.0</v>
      </c>
      <c r="D1431" s="69">
        <v>20.0</v>
      </c>
      <c r="E1431" s="70" t="s">
        <v>5579</v>
      </c>
      <c r="F1431" s="69">
        <v>350.0</v>
      </c>
      <c r="G1431" s="69">
        <v>73.0</v>
      </c>
      <c r="H1431" s="69">
        <v>29.0</v>
      </c>
      <c r="I1431" s="20" t="str">
        <f t="shared" si="1"/>
        <v/>
      </c>
      <c r="K1431" s="49"/>
      <c r="L1431" s="49"/>
      <c r="M1431" s="74"/>
      <c r="N1431" s="49"/>
      <c r="P1431" s="75"/>
      <c r="Q1431" s="75"/>
      <c r="R1431" s="75"/>
    </row>
    <row r="1432">
      <c r="A1432" s="70" t="s">
        <v>4447</v>
      </c>
      <c r="B1432" s="68">
        <v>740.0</v>
      </c>
      <c r="C1432" s="69">
        <v>1.0</v>
      </c>
      <c r="D1432" s="69">
        <v>30.0</v>
      </c>
      <c r="E1432" s="70" t="s">
        <v>5580</v>
      </c>
      <c r="F1432" s="69">
        <v>462.0</v>
      </c>
      <c r="G1432" s="69">
        <v>72.0</v>
      </c>
      <c r="H1432" s="69">
        <v>38.0</v>
      </c>
      <c r="I1432" s="99">
        <f t="shared" si="1"/>
        <v>741</v>
      </c>
      <c r="K1432" s="49"/>
      <c r="L1432" s="49"/>
      <c r="M1432" s="74"/>
      <c r="N1432" s="49"/>
      <c r="P1432" s="75"/>
      <c r="Q1432" s="75"/>
      <c r="R1432" s="75"/>
    </row>
    <row r="1433">
      <c r="A1433" s="70" t="s">
        <v>4447</v>
      </c>
      <c r="B1433" s="68">
        <v>741.0</v>
      </c>
      <c r="C1433" s="69">
        <v>1.0</v>
      </c>
      <c r="D1433" s="69">
        <v>1.0</v>
      </c>
      <c r="E1433" s="70" t="s">
        <v>5581</v>
      </c>
      <c r="F1433" s="69">
        <v>395.0</v>
      </c>
      <c r="G1433" s="69">
        <v>44.0</v>
      </c>
      <c r="H1433" s="69">
        <v>34.0</v>
      </c>
      <c r="I1433" s="20" t="str">
        <f t="shared" si="1"/>
        <v/>
      </c>
      <c r="K1433" s="49"/>
      <c r="L1433" s="49"/>
      <c r="M1433" s="74"/>
      <c r="N1433" s="49"/>
      <c r="P1433" s="75"/>
      <c r="Q1433" s="75"/>
      <c r="R1433" s="75"/>
    </row>
    <row r="1434">
      <c r="A1434" s="70" t="s">
        <v>4447</v>
      </c>
      <c r="B1434" s="68">
        <v>741.0</v>
      </c>
      <c r="C1434" s="69">
        <v>1.0</v>
      </c>
      <c r="D1434" s="69">
        <v>2.0</v>
      </c>
      <c r="E1434" s="70" t="s">
        <v>5582</v>
      </c>
      <c r="F1434" s="69">
        <v>205.0</v>
      </c>
      <c r="G1434" s="69">
        <v>30.0</v>
      </c>
      <c r="H1434" s="69">
        <v>24.0</v>
      </c>
      <c r="I1434" s="20" t="str">
        <f t="shared" si="1"/>
        <v/>
      </c>
      <c r="K1434" s="49"/>
      <c r="L1434" s="49"/>
      <c r="M1434" s="74"/>
      <c r="N1434" s="49"/>
      <c r="P1434" s="75"/>
      <c r="Q1434" s="75"/>
      <c r="R1434" s="75"/>
    </row>
    <row r="1435">
      <c r="A1435" s="70" t="s">
        <v>4447</v>
      </c>
      <c r="B1435" s="68">
        <v>741.0</v>
      </c>
      <c r="C1435" s="69">
        <v>1.0</v>
      </c>
      <c r="D1435" s="69">
        <v>20.0</v>
      </c>
      <c r="E1435" s="70" t="s">
        <v>5583</v>
      </c>
      <c r="F1435" s="69">
        <v>298.0</v>
      </c>
      <c r="G1435" s="69">
        <v>48.0</v>
      </c>
      <c r="H1435" s="69">
        <v>21.0</v>
      </c>
      <c r="I1435" s="99">
        <f t="shared" si="1"/>
        <v>742</v>
      </c>
      <c r="K1435" s="49"/>
      <c r="L1435" s="49"/>
      <c r="M1435" s="74"/>
      <c r="N1435" s="49"/>
      <c r="P1435" s="75"/>
      <c r="Q1435" s="75"/>
      <c r="R1435" s="75"/>
    </row>
    <row r="1436">
      <c r="A1436" s="70" t="s">
        <v>4447</v>
      </c>
      <c r="B1436" s="68">
        <v>742.0</v>
      </c>
      <c r="C1436" s="69">
        <v>1.0</v>
      </c>
      <c r="D1436" s="69">
        <v>12.0</v>
      </c>
      <c r="E1436" s="70" t="s">
        <v>5584</v>
      </c>
      <c r="F1436" s="69">
        <v>64.0</v>
      </c>
      <c r="G1436" s="69">
        <v>22.0</v>
      </c>
      <c r="H1436" s="69">
        <v>7.0</v>
      </c>
      <c r="I1436" s="20" t="str">
        <f t="shared" si="1"/>
        <v/>
      </c>
      <c r="K1436" s="49"/>
      <c r="L1436" s="49"/>
      <c r="M1436" s="74"/>
      <c r="N1436" s="49"/>
      <c r="P1436" s="75"/>
      <c r="Q1436" s="75"/>
      <c r="R1436" s="75"/>
    </row>
    <row r="1437">
      <c r="A1437" s="70" t="s">
        <v>4447</v>
      </c>
      <c r="B1437" s="68">
        <v>742.0</v>
      </c>
      <c r="C1437" s="69">
        <v>1.0</v>
      </c>
      <c r="D1437" s="69">
        <v>16.0</v>
      </c>
      <c r="E1437" s="70" t="s">
        <v>5585</v>
      </c>
      <c r="F1437" s="69">
        <v>379.0</v>
      </c>
      <c r="G1437" s="69">
        <v>53.0</v>
      </c>
      <c r="H1437" s="69">
        <v>26.0</v>
      </c>
      <c r="I1437" s="20" t="str">
        <f t="shared" si="1"/>
        <v/>
      </c>
      <c r="K1437" s="49"/>
      <c r="L1437" s="49"/>
      <c r="M1437" s="74"/>
      <c r="N1437" s="49"/>
      <c r="P1437" s="75"/>
      <c r="Q1437" s="75"/>
      <c r="R1437" s="75"/>
    </row>
    <row r="1438">
      <c r="A1438" s="70" t="s">
        <v>4447</v>
      </c>
      <c r="B1438" s="68">
        <v>742.0</v>
      </c>
      <c r="C1438" s="69">
        <v>1.0</v>
      </c>
      <c r="D1438" s="69">
        <v>25.0</v>
      </c>
      <c r="E1438" s="70" t="s">
        <v>5586</v>
      </c>
      <c r="F1438" s="69">
        <v>688.0</v>
      </c>
      <c r="G1438" s="69">
        <v>257.0</v>
      </c>
      <c r="H1438" s="69">
        <v>36.0</v>
      </c>
      <c r="I1438" s="20" t="str">
        <f t="shared" si="1"/>
        <v/>
      </c>
      <c r="K1438" s="49"/>
      <c r="L1438" s="49"/>
      <c r="M1438" s="74"/>
      <c r="N1438" s="49"/>
      <c r="P1438" s="75"/>
      <c r="Q1438" s="75"/>
      <c r="R1438" s="75"/>
    </row>
    <row r="1439">
      <c r="A1439" s="70" t="s">
        <v>4447</v>
      </c>
      <c r="B1439" s="68">
        <v>742.0</v>
      </c>
      <c r="C1439" s="69">
        <v>1.0</v>
      </c>
      <c r="D1439" s="69">
        <v>28.0</v>
      </c>
      <c r="E1439" s="70" t="s">
        <v>4544</v>
      </c>
      <c r="F1439" s="69">
        <v>369.0</v>
      </c>
      <c r="G1439" s="69">
        <v>307.0</v>
      </c>
      <c r="H1439" s="69">
        <v>14.0</v>
      </c>
      <c r="I1439" s="20" t="str">
        <f t="shared" si="1"/>
        <v/>
      </c>
      <c r="K1439" s="49"/>
      <c r="L1439" s="49"/>
      <c r="M1439" s="74"/>
      <c r="N1439" s="49"/>
      <c r="P1439" s="75"/>
      <c r="Q1439" s="75"/>
      <c r="R1439" s="75"/>
    </row>
    <row r="1440">
      <c r="A1440" s="70" t="s">
        <v>4447</v>
      </c>
      <c r="B1440" s="68">
        <v>742.0</v>
      </c>
      <c r="C1440" s="69">
        <v>1.0</v>
      </c>
      <c r="D1440" s="69">
        <v>29.0</v>
      </c>
      <c r="E1440" s="70" t="s">
        <v>5587</v>
      </c>
      <c r="F1440" s="69">
        <v>190.0</v>
      </c>
      <c r="G1440" s="69">
        <v>79.0</v>
      </c>
      <c r="H1440" s="69">
        <v>8.0</v>
      </c>
      <c r="I1440" s="20" t="str">
        <f t="shared" si="1"/>
        <v/>
      </c>
      <c r="K1440" s="49"/>
      <c r="L1440" s="49"/>
      <c r="M1440" s="74"/>
      <c r="N1440" s="49"/>
      <c r="P1440" s="75"/>
      <c r="Q1440" s="75"/>
      <c r="R1440" s="75"/>
    </row>
    <row r="1441">
      <c r="A1441" s="70" t="s">
        <v>4447</v>
      </c>
      <c r="B1441" s="68">
        <v>742.0</v>
      </c>
      <c r="C1441" s="69">
        <v>1.0</v>
      </c>
      <c r="D1441" s="69">
        <v>31.0</v>
      </c>
      <c r="E1441" s="70" t="s">
        <v>4545</v>
      </c>
      <c r="F1441" s="69">
        <v>673.0</v>
      </c>
      <c r="G1441" s="69">
        <v>368.0</v>
      </c>
      <c r="H1441" s="69">
        <v>46.0</v>
      </c>
      <c r="I1441" s="20" t="str">
        <f t="shared" si="1"/>
        <v/>
      </c>
      <c r="K1441" s="49"/>
      <c r="L1441" s="49"/>
      <c r="M1441" s="74"/>
      <c r="N1441" s="49"/>
      <c r="P1441" s="75"/>
      <c r="Q1441" s="75"/>
      <c r="R1441" s="75"/>
    </row>
    <row r="1442">
      <c r="A1442" s="70" t="s">
        <v>4447</v>
      </c>
      <c r="B1442" s="68">
        <v>742.0</v>
      </c>
      <c r="C1442" s="69">
        <v>1.0</v>
      </c>
      <c r="D1442" s="69">
        <v>35.0</v>
      </c>
      <c r="E1442" s="70" t="s">
        <v>5588</v>
      </c>
      <c r="F1442" s="69">
        <v>551.0</v>
      </c>
      <c r="G1442" s="69">
        <v>408.0</v>
      </c>
      <c r="H1442" s="69">
        <v>24.0</v>
      </c>
      <c r="I1442" s="20" t="str">
        <f t="shared" si="1"/>
        <v/>
      </c>
      <c r="K1442" s="49"/>
      <c r="L1442" s="49"/>
      <c r="M1442" s="74"/>
      <c r="N1442" s="49"/>
      <c r="P1442" s="75"/>
      <c r="Q1442" s="75"/>
      <c r="R1442" s="75"/>
    </row>
    <row r="1443">
      <c r="A1443" s="70" t="s">
        <v>4447</v>
      </c>
      <c r="B1443" s="68">
        <v>742.0</v>
      </c>
      <c r="C1443" s="69">
        <v>1.0</v>
      </c>
      <c r="D1443" s="69">
        <v>36.0</v>
      </c>
      <c r="E1443" s="70" t="s">
        <v>5589</v>
      </c>
      <c r="F1443" s="69">
        <v>554.0</v>
      </c>
      <c r="G1443" s="69">
        <v>428.0</v>
      </c>
      <c r="H1443" s="69">
        <v>17.0</v>
      </c>
      <c r="I1443" s="20" t="str">
        <f t="shared" si="1"/>
        <v/>
      </c>
      <c r="K1443" s="49"/>
      <c r="L1443" s="49"/>
      <c r="M1443" s="74"/>
      <c r="N1443" s="49"/>
      <c r="P1443" s="75"/>
      <c r="Q1443" s="75"/>
      <c r="R1443" s="75"/>
    </row>
    <row r="1444">
      <c r="A1444" s="70" t="s">
        <v>4447</v>
      </c>
      <c r="B1444" s="68">
        <v>742.0</v>
      </c>
      <c r="C1444" s="69">
        <v>1.0</v>
      </c>
      <c r="D1444" s="69">
        <v>40.0</v>
      </c>
      <c r="E1444" s="70" t="s">
        <v>4931</v>
      </c>
      <c r="F1444" s="69">
        <v>387.0</v>
      </c>
      <c r="G1444" s="69">
        <v>139.0</v>
      </c>
      <c r="H1444" s="69">
        <v>31.0</v>
      </c>
      <c r="I1444" s="20" t="str">
        <f t="shared" si="1"/>
        <v/>
      </c>
      <c r="K1444" s="49"/>
      <c r="L1444" s="49"/>
      <c r="M1444" s="74"/>
      <c r="N1444" s="49"/>
      <c r="P1444" s="75"/>
      <c r="Q1444" s="75"/>
      <c r="R1444" s="75"/>
    </row>
    <row r="1445">
      <c r="A1445" s="70" t="s">
        <v>4447</v>
      </c>
      <c r="B1445" s="68">
        <v>742.0</v>
      </c>
      <c r="C1445" s="69">
        <v>1.0</v>
      </c>
      <c r="D1445" s="69">
        <v>43.0</v>
      </c>
      <c r="E1445" s="70" t="s">
        <v>5590</v>
      </c>
      <c r="F1445" s="69">
        <v>4.0</v>
      </c>
      <c r="G1445" s="69">
        <v>4.0</v>
      </c>
      <c r="H1445" s="69">
        <v>0.0</v>
      </c>
      <c r="I1445" s="20" t="str">
        <f t="shared" si="1"/>
        <v/>
      </c>
      <c r="K1445" s="49"/>
      <c r="L1445" s="49"/>
      <c r="M1445" s="74"/>
      <c r="N1445" s="49"/>
      <c r="P1445" s="75"/>
      <c r="Q1445" s="75"/>
      <c r="R1445" s="75"/>
    </row>
    <row r="1446">
      <c r="A1446" s="70" t="s">
        <v>4447</v>
      </c>
      <c r="B1446" s="68">
        <v>742.0</v>
      </c>
      <c r="C1446" s="69">
        <v>1.0</v>
      </c>
      <c r="D1446" s="69">
        <v>51.0</v>
      </c>
      <c r="E1446" s="70" t="s">
        <v>5591</v>
      </c>
      <c r="F1446" s="69">
        <v>823.0</v>
      </c>
      <c r="G1446" s="69">
        <v>364.0</v>
      </c>
      <c r="H1446" s="69">
        <v>59.0</v>
      </c>
      <c r="I1446" s="20" t="str">
        <f t="shared" si="1"/>
        <v/>
      </c>
      <c r="K1446" s="49"/>
      <c r="L1446" s="49"/>
      <c r="M1446" s="74"/>
      <c r="N1446" s="49"/>
      <c r="P1446" s="75"/>
      <c r="Q1446" s="75"/>
      <c r="R1446" s="75"/>
    </row>
    <row r="1447">
      <c r="A1447" s="70" t="s">
        <v>4447</v>
      </c>
      <c r="B1447" s="68">
        <v>742.0</v>
      </c>
      <c r="C1447" s="69">
        <v>1.0</v>
      </c>
      <c r="D1447" s="69">
        <v>52.0</v>
      </c>
      <c r="E1447" s="70" t="s">
        <v>5592</v>
      </c>
      <c r="F1447" s="69">
        <v>829.0</v>
      </c>
      <c r="G1447" s="69">
        <v>475.0</v>
      </c>
      <c r="H1447" s="69">
        <v>64.0</v>
      </c>
      <c r="I1447" s="20" t="str">
        <f t="shared" si="1"/>
        <v/>
      </c>
      <c r="K1447" s="49"/>
      <c r="L1447" s="49"/>
      <c r="M1447" s="74"/>
      <c r="N1447" s="49"/>
      <c r="P1447" s="75"/>
      <c r="Q1447" s="75"/>
      <c r="R1447" s="75"/>
    </row>
    <row r="1448">
      <c r="A1448" s="70" t="s">
        <v>4447</v>
      </c>
      <c r="B1448" s="68">
        <v>742.0</v>
      </c>
      <c r="C1448" s="69">
        <v>1.0</v>
      </c>
      <c r="D1448" s="69">
        <v>54.0</v>
      </c>
      <c r="E1448" s="70" t="s">
        <v>5593</v>
      </c>
      <c r="F1448" s="69">
        <v>910.0</v>
      </c>
      <c r="G1448" s="69">
        <v>466.0</v>
      </c>
      <c r="H1448" s="69">
        <v>48.0</v>
      </c>
      <c r="I1448" s="20" t="str">
        <f t="shared" si="1"/>
        <v/>
      </c>
      <c r="K1448" s="49"/>
      <c r="L1448" s="49"/>
      <c r="M1448" s="74"/>
      <c r="N1448" s="49"/>
      <c r="P1448" s="75"/>
      <c r="Q1448" s="75"/>
      <c r="R1448" s="75"/>
    </row>
    <row r="1449">
      <c r="A1449" s="70" t="s">
        <v>4447</v>
      </c>
      <c r="B1449" s="68">
        <v>742.0</v>
      </c>
      <c r="C1449" s="69">
        <v>1.0</v>
      </c>
      <c r="D1449" s="69">
        <v>57.0</v>
      </c>
      <c r="E1449" s="70" t="s">
        <v>5594</v>
      </c>
      <c r="F1449" s="69">
        <v>1327.0</v>
      </c>
      <c r="G1449" s="69">
        <v>614.0</v>
      </c>
      <c r="H1449" s="69">
        <v>98.0</v>
      </c>
      <c r="I1449" s="20" t="str">
        <f t="shared" si="1"/>
        <v/>
      </c>
      <c r="K1449" s="49"/>
      <c r="L1449" s="49"/>
      <c r="M1449" s="74"/>
      <c r="N1449" s="49"/>
      <c r="P1449" s="75"/>
      <c r="Q1449" s="75"/>
      <c r="R1449" s="75"/>
    </row>
    <row r="1450">
      <c r="A1450" s="70" t="s">
        <v>4447</v>
      </c>
      <c r="B1450" s="68">
        <v>742.0</v>
      </c>
      <c r="C1450" s="69">
        <v>1.0</v>
      </c>
      <c r="D1450" s="69">
        <v>59.0</v>
      </c>
      <c r="E1450" s="70" t="s">
        <v>5595</v>
      </c>
      <c r="F1450" s="69">
        <v>1541.0</v>
      </c>
      <c r="G1450" s="69">
        <v>737.0</v>
      </c>
      <c r="H1450" s="69">
        <v>66.0</v>
      </c>
      <c r="I1450" s="20" t="str">
        <f t="shared" si="1"/>
        <v/>
      </c>
      <c r="K1450" s="49"/>
      <c r="L1450" s="49"/>
      <c r="M1450" s="74"/>
      <c r="N1450" s="49"/>
      <c r="P1450" s="75"/>
      <c r="Q1450" s="75"/>
      <c r="R1450" s="75"/>
    </row>
    <row r="1451">
      <c r="A1451" s="70" t="s">
        <v>4447</v>
      </c>
      <c r="B1451" s="68">
        <v>742.0</v>
      </c>
      <c r="C1451" s="69">
        <v>1.0</v>
      </c>
      <c r="D1451" s="69">
        <v>62.0</v>
      </c>
      <c r="E1451" s="70" t="s">
        <v>2818</v>
      </c>
      <c r="F1451" s="69">
        <v>41.0</v>
      </c>
      <c r="G1451" s="69">
        <v>25.0</v>
      </c>
      <c r="H1451" s="69">
        <v>2.0</v>
      </c>
      <c r="I1451" s="20" t="str">
        <f t="shared" si="1"/>
        <v/>
      </c>
      <c r="K1451" s="49"/>
      <c r="L1451" s="49"/>
      <c r="M1451" s="74"/>
      <c r="N1451" s="49"/>
      <c r="P1451" s="75"/>
      <c r="Q1451" s="75"/>
      <c r="R1451" s="75"/>
    </row>
    <row r="1452">
      <c r="A1452" s="70" t="s">
        <v>4447</v>
      </c>
      <c r="B1452" s="68">
        <v>742.0</v>
      </c>
      <c r="C1452" s="69">
        <v>1.0</v>
      </c>
      <c r="D1452" s="69">
        <v>65.0</v>
      </c>
      <c r="E1452" s="70" t="s">
        <v>5596</v>
      </c>
      <c r="F1452" s="69">
        <v>233.0</v>
      </c>
      <c r="G1452" s="69">
        <v>116.0</v>
      </c>
      <c r="H1452" s="69">
        <v>3.0</v>
      </c>
      <c r="I1452" s="20" t="str">
        <f t="shared" si="1"/>
        <v/>
      </c>
      <c r="K1452" s="49"/>
      <c r="L1452" s="49"/>
      <c r="M1452" s="74"/>
      <c r="N1452" s="49"/>
      <c r="P1452" s="75"/>
      <c r="Q1452" s="75"/>
      <c r="R1452" s="75"/>
    </row>
    <row r="1453">
      <c r="A1453" s="70" t="s">
        <v>4447</v>
      </c>
      <c r="B1453" s="68">
        <v>742.0</v>
      </c>
      <c r="C1453" s="69">
        <v>1.0</v>
      </c>
      <c r="D1453" s="69">
        <v>66.0</v>
      </c>
      <c r="E1453" s="70" t="s">
        <v>5597</v>
      </c>
      <c r="F1453" s="69">
        <v>22.0</v>
      </c>
      <c r="G1453" s="69">
        <v>22.0</v>
      </c>
      <c r="H1453" s="69">
        <v>0.0</v>
      </c>
      <c r="I1453" s="20" t="str">
        <f t="shared" si="1"/>
        <v/>
      </c>
      <c r="K1453" s="49"/>
      <c r="L1453" s="49"/>
      <c r="M1453" s="74"/>
      <c r="N1453" s="49"/>
      <c r="P1453" s="75"/>
      <c r="Q1453" s="75"/>
      <c r="R1453" s="75"/>
    </row>
    <row r="1454">
      <c r="A1454" s="70" t="s">
        <v>4447</v>
      </c>
      <c r="B1454" s="68">
        <v>742.0</v>
      </c>
      <c r="C1454" s="69">
        <v>1.0</v>
      </c>
      <c r="D1454" s="69">
        <v>67.0</v>
      </c>
      <c r="E1454" s="70" t="s">
        <v>2821</v>
      </c>
      <c r="F1454" s="69">
        <v>17.0</v>
      </c>
      <c r="G1454" s="69">
        <v>6.0</v>
      </c>
      <c r="H1454" s="69">
        <v>0.0</v>
      </c>
      <c r="I1454" s="20" t="str">
        <f t="shared" si="1"/>
        <v/>
      </c>
      <c r="K1454" s="49"/>
      <c r="L1454" s="49"/>
      <c r="M1454" s="74"/>
      <c r="N1454" s="49"/>
      <c r="P1454" s="75"/>
      <c r="Q1454" s="75"/>
      <c r="R1454" s="75"/>
    </row>
    <row r="1455">
      <c r="A1455" s="70" t="s">
        <v>4447</v>
      </c>
      <c r="B1455" s="68">
        <v>742.0</v>
      </c>
      <c r="C1455" s="69">
        <v>1.0</v>
      </c>
      <c r="D1455" s="69">
        <v>72.0</v>
      </c>
      <c r="E1455" s="70" t="s">
        <v>5598</v>
      </c>
      <c r="F1455" s="69">
        <v>26.0</v>
      </c>
      <c r="G1455" s="69">
        <v>20.0</v>
      </c>
      <c r="H1455" s="69">
        <v>1.0</v>
      </c>
      <c r="I1455" s="99">
        <f t="shared" si="1"/>
        <v>743</v>
      </c>
      <c r="K1455" s="49"/>
      <c r="L1455" s="49"/>
      <c r="M1455" s="74"/>
      <c r="N1455" s="49"/>
      <c r="P1455" s="75"/>
      <c r="Q1455" s="75"/>
      <c r="R1455" s="75"/>
    </row>
    <row r="1456">
      <c r="A1456" s="70" t="s">
        <v>4447</v>
      </c>
      <c r="B1456" s="68">
        <v>743.0</v>
      </c>
      <c r="C1456" s="69">
        <v>1.0</v>
      </c>
      <c r="D1456" s="69">
        <v>10.0</v>
      </c>
      <c r="E1456" s="70" t="s">
        <v>5599</v>
      </c>
      <c r="F1456" s="69">
        <v>347.0</v>
      </c>
      <c r="G1456" s="69">
        <v>71.0</v>
      </c>
      <c r="H1456" s="69">
        <v>37.0</v>
      </c>
      <c r="I1456" s="20" t="str">
        <f t="shared" si="1"/>
        <v/>
      </c>
      <c r="K1456" s="49"/>
      <c r="L1456" s="49"/>
      <c r="M1456" s="74"/>
      <c r="N1456" s="49"/>
      <c r="P1456" s="75"/>
      <c r="Q1456" s="75"/>
      <c r="R1456" s="75"/>
    </row>
    <row r="1457">
      <c r="A1457" s="70" t="s">
        <v>4447</v>
      </c>
      <c r="B1457" s="68">
        <v>743.0</v>
      </c>
      <c r="C1457" s="69">
        <v>1.0</v>
      </c>
      <c r="D1457" s="69">
        <v>30.0</v>
      </c>
      <c r="E1457" s="70" t="s">
        <v>5600</v>
      </c>
      <c r="F1457" s="69">
        <v>531.0</v>
      </c>
      <c r="G1457" s="69">
        <v>83.0</v>
      </c>
      <c r="H1457" s="69">
        <v>40.0</v>
      </c>
      <c r="I1457" s="20" t="str">
        <f t="shared" si="1"/>
        <v/>
      </c>
      <c r="K1457" s="49"/>
      <c r="L1457" s="49"/>
      <c r="M1457" s="74"/>
      <c r="N1457" s="49"/>
      <c r="P1457" s="75"/>
      <c r="Q1457" s="75"/>
      <c r="R1457" s="75"/>
    </row>
    <row r="1458">
      <c r="A1458" s="70" t="s">
        <v>4447</v>
      </c>
      <c r="B1458" s="68">
        <v>743.0</v>
      </c>
      <c r="C1458" s="69">
        <v>1.0</v>
      </c>
      <c r="D1458" s="69">
        <v>70.0</v>
      </c>
      <c r="E1458" s="70" t="s">
        <v>2825</v>
      </c>
      <c r="F1458" s="69">
        <v>150.0</v>
      </c>
      <c r="G1458" s="69">
        <v>32.0</v>
      </c>
      <c r="H1458" s="69">
        <v>18.0</v>
      </c>
      <c r="I1458" s="99">
        <f t="shared" si="1"/>
        <v>745</v>
      </c>
      <c r="K1458" s="49"/>
      <c r="L1458" s="49"/>
      <c r="M1458" s="74"/>
      <c r="N1458" s="49"/>
      <c r="P1458" s="75"/>
      <c r="Q1458" s="75"/>
      <c r="R1458" s="75"/>
    </row>
    <row r="1459">
      <c r="A1459" s="70" t="s">
        <v>4447</v>
      </c>
      <c r="B1459" s="68">
        <v>745.0</v>
      </c>
      <c r="C1459" s="69">
        <v>1.0</v>
      </c>
      <c r="D1459" s="69">
        <v>10.0</v>
      </c>
      <c r="E1459" s="70" t="s">
        <v>5601</v>
      </c>
      <c r="F1459" s="69">
        <v>486.0</v>
      </c>
      <c r="G1459" s="69">
        <v>74.0</v>
      </c>
      <c r="H1459" s="69">
        <v>47.0</v>
      </c>
      <c r="I1459" s="20" t="str">
        <f t="shared" si="1"/>
        <v/>
      </c>
      <c r="K1459" s="49"/>
      <c r="L1459" s="49"/>
      <c r="M1459" s="74"/>
      <c r="N1459" s="49"/>
      <c r="P1459" s="75"/>
      <c r="Q1459" s="75"/>
      <c r="R1459" s="75"/>
    </row>
    <row r="1460">
      <c r="A1460" s="70" t="s">
        <v>4447</v>
      </c>
      <c r="B1460" s="68">
        <v>745.0</v>
      </c>
      <c r="C1460" s="69">
        <v>1.0</v>
      </c>
      <c r="D1460" s="69">
        <v>30.0</v>
      </c>
      <c r="E1460" s="70" t="s">
        <v>5602</v>
      </c>
      <c r="F1460" s="69">
        <v>331.0</v>
      </c>
      <c r="G1460" s="69">
        <v>36.0</v>
      </c>
      <c r="H1460" s="69">
        <v>15.0</v>
      </c>
      <c r="I1460" s="20" t="str">
        <f t="shared" si="1"/>
        <v/>
      </c>
      <c r="K1460" s="49"/>
      <c r="L1460" s="49"/>
      <c r="M1460" s="74"/>
      <c r="N1460" s="49"/>
      <c r="P1460" s="75"/>
      <c r="Q1460" s="75"/>
      <c r="R1460" s="75"/>
    </row>
    <row r="1461">
      <c r="A1461" s="70" t="s">
        <v>4447</v>
      </c>
      <c r="B1461" s="68">
        <v>745.0</v>
      </c>
      <c r="C1461" s="69">
        <v>1.0</v>
      </c>
      <c r="D1461" s="69">
        <v>50.0</v>
      </c>
      <c r="E1461" s="70" t="s">
        <v>2828</v>
      </c>
      <c r="F1461" s="69">
        <v>450.0</v>
      </c>
      <c r="G1461" s="69">
        <v>31.0</v>
      </c>
      <c r="H1461" s="69">
        <v>34.0</v>
      </c>
      <c r="I1461" s="20" t="str">
        <f t="shared" si="1"/>
        <v/>
      </c>
      <c r="K1461" s="49"/>
      <c r="L1461" s="49"/>
      <c r="M1461" s="74"/>
      <c r="N1461" s="49"/>
      <c r="P1461" s="75"/>
      <c r="Q1461" s="75"/>
      <c r="R1461" s="75"/>
    </row>
    <row r="1462">
      <c r="A1462" s="70" t="s">
        <v>4447</v>
      </c>
      <c r="B1462" s="68">
        <v>745.0</v>
      </c>
      <c r="C1462" s="69">
        <v>1.0</v>
      </c>
      <c r="D1462" s="69">
        <v>60.0</v>
      </c>
      <c r="E1462" s="70" t="s">
        <v>2829</v>
      </c>
      <c r="F1462" s="69">
        <v>519.0</v>
      </c>
      <c r="G1462" s="69">
        <v>43.0</v>
      </c>
      <c r="H1462" s="69">
        <v>38.0</v>
      </c>
      <c r="I1462" s="99">
        <f t="shared" si="1"/>
        <v>748</v>
      </c>
      <c r="K1462" s="49"/>
      <c r="L1462" s="49"/>
      <c r="M1462" s="74"/>
      <c r="N1462" s="49"/>
      <c r="P1462" s="75"/>
      <c r="Q1462" s="75"/>
      <c r="R1462" s="75"/>
    </row>
    <row r="1463">
      <c r="A1463" s="70" t="s">
        <v>4447</v>
      </c>
      <c r="B1463" s="68">
        <v>748.0</v>
      </c>
      <c r="C1463" s="69">
        <v>1.0</v>
      </c>
      <c r="D1463" s="69">
        <v>20.0</v>
      </c>
      <c r="E1463" s="70" t="s">
        <v>5603</v>
      </c>
      <c r="F1463" s="69">
        <v>1372.0</v>
      </c>
      <c r="G1463" s="69">
        <v>75.0</v>
      </c>
      <c r="H1463" s="69">
        <v>61.0</v>
      </c>
      <c r="I1463" s="20" t="str">
        <f t="shared" si="1"/>
        <v/>
      </c>
      <c r="K1463" s="49"/>
      <c r="L1463" s="49"/>
      <c r="M1463" s="74"/>
      <c r="N1463" s="49"/>
      <c r="P1463" s="75"/>
      <c r="Q1463" s="75"/>
      <c r="R1463" s="75"/>
    </row>
    <row r="1464">
      <c r="A1464" s="70" t="s">
        <v>4447</v>
      </c>
      <c r="B1464" s="68">
        <v>748.0</v>
      </c>
      <c r="C1464" s="69">
        <v>1.0</v>
      </c>
      <c r="D1464" s="69">
        <v>40.0</v>
      </c>
      <c r="E1464" s="70" t="s">
        <v>5604</v>
      </c>
      <c r="F1464" s="69">
        <v>614.0</v>
      </c>
      <c r="G1464" s="69">
        <v>55.0</v>
      </c>
      <c r="H1464" s="69">
        <v>30.0</v>
      </c>
      <c r="I1464" s="20" t="str">
        <f t="shared" si="1"/>
        <v/>
      </c>
      <c r="K1464" s="49"/>
      <c r="L1464" s="49"/>
      <c r="M1464" s="74"/>
      <c r="N1464" s="49"/>
      <c r="P1464" s="75"/>
      <c r="Q1464" s="75"/>
      <c r="R1464" s="75"/>
    </row>
    <row r="1465">
      <c r="A1465" s="70" t="s">
        <v>4447</v>
      </c>
      <c r="B1465" s="68">
        <v>748.0</v>
      </c>
      <c r="C1465" s="69">
        <v>1.0</v>
      </c>
      <c r="D1465" s="69">
        <v>50.0</v>
      </c>
      <c r="E1465" s="70" t="s">
        <v>5605</v>
      </c>
      <c r="F1465" s="69">
        <v>982.0</v>
      </c>
      <c r="G1465" s="69">
        <v>89.0</v>
      </c>
      <c r="H1465" s="69">
        <v>40.0</v>
      </c>
      <c r="I1465" s="20" t="str">
        <f t="shared" si="1"/>
        <v/>
      </c>
      <c r="K1465" s="49"/>
      <c r="L1465" s="49"/>
      <c r="M1465" s="74"/>
      <c r="N1465" s="49"/>
      <c r="P1465" s="75"/>
      <c r="Q1465" s="75"/>
      <c r="R1465" s="75"/>
    </row>
    <row r="1466">
      <c r="A1466" s="70" t="s">
        <v>4447</v>
      </c>
      <c r="B1466" s="68">
        <v>748.0</v>
      </c>
      <c r="C1466" s="69">
        <v>1.0</v>
      </c>
      <c r="D1466" s="69">
        <v>60.0</v>
      </c>
      <c r="E1466" s="70" t="s">
        <v>5606</v>
      </c>
      <c r="F1466" s="69">
        <v>295.0</v>
      </c>
      <c r="G1466" s="69">
        <v>26.0</v>
      </c>
      <c r="H1466" s="69">
        <v>9.0</v>
      </c>
      <c r="I1466" s="20" t="str">
        <f t="shared" si="1"/>
        <v/>
      </c>
      <c r="K1466" s="49"/>
      <c r="L1466" s="49"/>
      <c r="M1466" s="74"/>
      <c r="N1466" s="49"/>
      <c r="P1466" s="75"/>
      <c r="Q1466" s="75"/>
      <c r="R1466" s="75"/>
    </row>
    <row r="1467">
      <c r="A1467" s="70" t="s">
        <v>4447</v>
      </c>
      <c r="B1467" s="68">
        <v>748.0</v>
      </c>
      <c r="C1467" s="69">
        <v>1.0</v>
      </c>
      <c r="D1467" s="69">
        <v>90.0</v>
      </c>
      <c r="E1467" s="70" t="s">
        <v>2834</v>
      </c>
      <c r="F1467" s="69">
        <v>896.0</v>
      </c>
      <c r="G1467" s="69">
        <v>77.0</v>
      </c>
      <c r="H1467" s="69">
        <v>42.0</v>
      </c>
      <c r="I1467" s="99">
        <f t="shared" si="1"/>
        <v>750</v>
      </c>
      <c r="K1467" s="49"/>
      <c r="L1467" s="49"/>
      <c r="M1467" s="74"/>
      <c r="N1467" s="49"/>
      <c r="P1467" s="75"/>
      <c r="Q1467" s="75"/>
      <c r="R1467" s="75"/>
    </row>
    <row r="1468">
      <c r="A1468" s="70" t="s">
        <v>4447</v>
      </c>
      <c r="B1468" s="68">
        <v>750.0</v>
      </c>
      <c r="C1468" s="69">
        <v>1.0</v>
      </c>
      <c r="D1468" s="69">
        <v>10.0</v>
      </c>
      <c r="E1468" s="70" t="s">
        <v>5607</v>
      </c>
      <c r="F1468" s="69">
        <v>127.0</v>
      </c>
      <c r="G1468" s="69">
        <v>17.0</v>
      </c>
      <c r="H1468" s="69">
        <v>9.0</v>
      </c>
      <c r="I1468" s="20" t="str">
        <f t="shared" si="1"/>
        <v/>
      </c>
      <c r="K1468" s="49"/>
      <c r="L1468" s="49"/>
      <c r="M1468" s="74"/>
      <c r="N1468" s="49"/>
      <c r="P1468" s="75"/>
      <c r="Q1468" s="75"/>
      <c r="R1468" s="75"/>
    </row>
    <row r="1469">
      <c r="A1469" s="70" t="s">
        <v>4447</v>
      </c>
      <c r="B1469" s="68">
        <v>750.0</v>
      </c>
      <c r="C1469" s="69">
        <v>1.0</v>
      </c>
      <c r="D1469" s="69">
        <v>20.0</v>
      </c>
      <c r="E1469" s="70" t="s">
        <v>5608</v>
      </c>
      <c r="F1469" s="69">
        <v>132.0</v>
      </c>
      <c r="G1469" s="69">
        <v>23.0</v>
      </c>
      <c r="H1469" s="69">
        <v>16.0</v>
      </c>
      <c r="I1469" s="20" t="str">
        <f t="shared" si="1"/>
        <v/>
      </c>
      <c r="K1469" s="49"/>
      <c r="L1469" s="49"/>
      <c r="M1469" s="74"/>
      <c r="N1469" s="49"/>
      <c r="P1469" s="75"/>
      <c r="Q1469" s="75"/>
      <c r="R1469" s="75"/>
    </row>
    <row r="1470">
      <c r="A1470" s="70" t="s">
        <v>4447</v>
      </c>
      <c r="B1470" s="68">
        <v>750.0</v>
      </c>
      <c r="C1470" s="69">
        <v>1.0</v>
      </c>
      <c r="D1470" s="69">
        <v>30.0</v>
      </c>
      <c r="E1470" s="70" t="s">
        <v>5609</v>
      </c>
      <c r="F1470" s="69">
        <v>578.0</v>
      </c>
      <c r="G1470" s="69">
        <v>107.0</v>
      </c>
      <c r="H1470" s="69">
        <v>31.0</v>
      </c>
      <c r="I1470" s="20" t="str">
        <f t="shared" si="1"/>
        <v/>
      </c>
      <c r="K1470" s="49"/>
      <c r="L1470" s="49"/>
      <c r="M1470" s="74"/>
      <c r="N1470" s="49"/>
      <c r="P1470" s="75"/>
      <c r="Q1470" s="75"/>
      <c r="R1470" s="75"/>
    </row>
    <row r="1471">
      <c r="A1471" s="70" t="s">
        <v>4447</v>
      </c>
      <c r="B1471" s="68">
        <v>750.0</v>
      </c>
      <c r="C1471" s="69">
        <v>1.0</v>
      </c>
      <c r="D1471" s="69">
        <v>50.0</v>
      </c>
      <c r="E1471" s="70" t="s">
        <v>5610</v>
      </c>
      <c r="F1471" s="69">
        <v>850.0</v>
      </c>
      <c r="G1471" s="69">
        <v>83.0</v>
      </c>
      <c r="H1471" s="69">
        <v>37.0</v>
      </c>
      <c r="I1471" s="20" t="str">
        <f t="shared" si="1"/>
        <v/>
      </c>
      <c r="K1471" s="49"/>
      <c r="L1471" s="49"/>
      <c r="M1471" s="74"/>
      <c r="N1471" s="49"/>
      <c r="P1471" s="75"/>
      <c r="Q1471" s="75"/>
      <c r="R1471" s="75"/>
    </row>
    <row r="1472">
      <c r="A1472" s="70" t="s">
        <v>4447</v>
      </c>
      <c r="B1472" s="68">
        <v>750.0</v>
      </c>
      <c r="C1472" s="69">
        <v>1.0</v>
      </c>
      <c r="D1472" s="69">
        <v>60.0</v>
      </c>
      <c r="E1472" s="70" t="s">
        <v>5611</v>
      </c>
      <c r="F1472" s="69">
        <v>589.0</v>
      </c>
      <c r="G1472" s="69">
        <v>73.0</v>
      </c>
      <c r="H1472" s="69">
        <v>47.0</v>
      </c>
      <c r="I1472" s="20" t="str">
        <f t="shared" si="1"/>
        <v/>
      </c>
      <c r="K1472" s="49"/>
      <c r="L1472" s="49"/>
      <c r="M1472" s="74"/>
      <c r="N1472" s="49"/>
      <c r="P1472" s="75"/>
      <c r="Q1472" s="75"/>
      <c r="R1472" s="75"/>
    </row>
    <row r="1473">
      <c r="A1473" s="70" t="s">
        <v>4447</v>
      </c>
      <c r="B1473" s="68">
        <v>750.0</v>
      </c>
      <c r="C1473" s="69">
        <v>1.0</v>
      </c>
      <c r="D1473" s="69">
        <v>70.0</v>
      </c>
      <c r="E1473" s="70" t="s">
        <v>5612</v>
      </c>
      <c r="F1473" s="69">
        <v>23.0</v>
      </c>
      <c r="G1473" s="69">
        <v>5.0</v>
      </c>
      <c r="H1473" s="69">
        <v>3.0</v>
      </c>
      <c r="I1473" s="99">
        <f t="shared" si="1"/>
        <v>756</v>
      </c>
      <c r="K1473" s="49"/>
      <c r="L1473" s="49"/>
      <c r="M1473" s="74"/>
      <c r="N1473" s="49"/>
      <c r="P1473" s="75"/>
      <c r="Q1473" s="75"/>
      <c r="R1473" s="75"/>
    </row>
    <row r="1474">
      <c r="A1474" s="70" t="s">
        <v>4447</v>
      </c>
      <c r="B1474" s="68">
        <v>756.0</v>
      </c>
      <c r="C1474" s="69">
        <v>1.0</v>
      </c>
      <c r="D1474" s="69">
        <v>10.0</v>
      </c>
      <c r="E1474" s="70" t="s">
        <v>5613</v>
      </c>
      <c r="F1474" s="69">
        <v>421.0</v>
      </c>
      <c r="G1474" s="69">
        <v>73.0</v>
      </c>
      <c r="H1474" s="69">
        <v>44.0</v>
      </c>
      <c r="I1474" s="20" t="str">
        <f t="shared" si="1"/>
        <v/>
      </c>
      <c r="K1474" s="49"/>
      <c r="L1474" s="49"/>
      <c r="M1474" s="74"/>
      <c r="N1474" s="49"/>
      <c r="P1474" s="75"/>
      <c r="Q1474" s="75"/>
      <c r="R1474" s="75"/>
    </row>
    <row r="1475">
      <c r="A1475" s="70" t="s">
        <v>4447</v>
      </c>
      <c r="B1475" s="68">
        <v>756.0</v>
      </c>
      <c r="C1475" s="69">
        <v>1.0</v>
      </c>
      <c r="D1475" s="69">
        <v>20.0</v>
      </c>
      <c r="E1475" s="70" t="s">
        <v>5614</v>
      </c>
      <c r="F1475" s="69">
        <v>375.0</v>
      </c>
      <c r="G1475" s="69">
        <v>61.0</v>
      </c>
      <c r="H1475" s="69">
        <v>36.0</v>
      </c>
      <c r="I1475" s="99">
        <f t="shared" si="1"/>
        <v>761</v>
      </c>
      <c r="K1475" s="49"/>
      <c r="L1475" s="49"/>
      <c r="M1475" s="74"/>
      <c r="N1475" s="49"/>
      <c r="P1475" s="75"/>
      <c r="Q1475" s="75"/>
      <c r="R1475" s="75"/>
    </row>
    <row r="1476">
      <c r="A1476" s="70" t="s">
        <v>4447</v>
      </c>
      <c r="B1476" s="68">
        <v>761.0</v>
      </c>
      <c r="C1476" s="69">
        <v>1.0</v>
      </c>
      <c r="D1476" s="69">
        <v>150.0</v>
      </c>
      <c r="E1476" s="70" t="s">
        <v>5615</v>
      </c>
      <c r="F1476" s="69">
        <v>1521.0</v>
      </c>
      <c r="G1476" s="69">
        <v>332.0</v>
      </c>
      <c r="H1476" s="69">
        <v>103.0</v>
      </c>
      <c r="I1476" s="20" t="str">
        <f t="shared" si="1"/>
        <v/>
      </c>
      <c r="K1476" s="49"/>
      <c r="L1476" s="49"/>
      <c r="M1476" s="74"/>
      <c r="N1476" s="49"/>
      <c r="P1476" s="75"/>
      <c r="Q1476" s="75"/>
      <c r="R1476" s="75"/>
    </row>
    <row r="1477">
      <c r="A1477" s="70" t="s">
        <v>4447</v>
      </c>
      <c r="B1477" s="68">
        <v>761.0</v>
      </c>
      <c r="C1477" s="69">
        <v>1.0</v>
      </c>
      <c r="D1477" s="69">
        <v>151.0</v>
      </c>
      <c r="E1477" s="70" t="s">
        <v>2844</v>
      </c>
      <c r="F1477" s="69">
        <v>1098.0</v>
      </c>
      <c r="G1477" s="69">
        <v>357.0</v>
      </c>
      <c r="H1477" s="69">
        <v>96.0</v>
      </c>
      <c r="I1477" s="20" t="str">
        <f t="shared" si="1"/>
        <v/>
      </c>
      <c r="K1477" s="49"/>
      <c r="L1477" s="49"/>
      <c r="M1477" s="74"/>
      <c r="N1477" s="49"/>
      <c r="P1477" s="75"/>
      <c r="Q1477" s="75"/>
      <c r="R1477" s="75"/>
    </row>
    <row r="1478">
      <c r="A1478" s="70" t="s">
        <v>4447</v>
      </c>
      <c r="B1478" s="68">
        <v>761.0</v>
      </c>
      <c r="C1478" s="69">
        <v>1.0</v>
      </c>
      <c r="D1478" s="69">
        <v>610.0</v>
      </c>
      <c r="E1478" s="70" t="s">
        <v>5616</v>
      </c>
      <c r="F1478" s="69">
        <v>93.0</v>
      </c>
      <c r="G1478" s="69">
        <v>49.0</v>
      </c>
      <c r="H1478" s="69">
        <v>10.0</v>
      </c>
      <c r="I1478" s="20" t="str">
        <f t="shared" si="1"/>
        <v/>
      </c>
      <c r="K1478" s="49"/>
      <c r="L1478" s="49"/>
      <c r="M1478" s="74"/>
      <c r="N1478" s="49"/>
      <c r="P1478" s="75"/>
      <c r="Q1478" s="75"/>
      <c r="R1478" s="75"/>
    </row>
    <row r="1479">
      <c r="A1479" s="70" t="s">
        <v>4447</v>
      </c>
      <c r="B1479" s="68">
        <v>761.0</v>
      </c>
      <c r="C1479" s="69">
        <v>1.0</v>
      </c>
      <c r="D1479" s="69">
        <v>901.0</v>
      </c>
      <c r="E1479" s="70" t="s">
        <v>4544</v>
      </c>
      <c r="F1479" s="69">
        <v>550.0</v>
      </c>
      <c r="G1479" s="69">
        <v>135.0</v>
      </c>
      <c r="H1479" s="69">
        <v>44.0</v>
      </c>
      <c r="I1479" s="20" t="str">
        <f t="shared" si="1"/>
        <v/>
      </c>
      <c r="K1479" s="49"/>
      <c r="L1479" s="49"/>
      <c r="M1479" s="74"/>
      <c r="N1479" s="49"/>
      <c r="P1479" s="75"/>
      <c r="Q1479" s="75"/>
      <c r="R1479" s="75"/>
    </row>
    <row r="1480">
      <c r="A1480" s="70" t="s">
        <v>4447</v>
      </c>
      <c r="B1480" s="68">
        <v>761.0</v>
      </c>
      <c r="C1480" s="69">
        <v>1.0</v>
      </c>
      <c r="D1480" s="69">
        <v>902.0</v>
      </c>
      <c r="E1480" s="70" t="s">
        <v>4546</v>
      </c>
      <c r="F1480" s="69">
        <v>526.0</v>
      </c>
      <c r="G1480" s="69">
        <v>213.0</v>
      </c>
      <c r="H1480" s="69">
        <v>30.0</v>
      </c>
      <c r="I1480" s="20" t="str">
        <f t="shared" si="1"/>
        <v/>
      </c>
      <c r="K1480" s="49"/>
      <c r="L1480" s="49"/>
      <c r="M1480" s="74"/>
      <c r="N1480" s="49"/>
      <c r="P1480" s="75"/>
      <c r="Q1480" s="75"/>
      <c r="R1480" s="75"/>
    </row>
    <row r="1481">
      <c r="A1481" s="70" t="s">
        <v>4447</v>
      </c>
      <c r="B1481" s="68">
        <v>761.0</v>
      </c>
      <c r="C1481" s="69">
        <v>1.0</v>
      </c>
      <c r="D1481" s="69">
        <v>903.0</v>
      </c>
      <c r="E1481" s="70" t="s">
        <v>5617</v>
      </c>
      <c r="F1481" s="69">
        <v>79.0</v>
      </c>
      <c r="G1481" s="69">
        <v>36.0</v>
      </c>
      <c r="H1481" s="69">
        <v>2.0</v>
      </c>
      <c r="I1481" s="20" t="str">
        <f t="shared" si="1"/>
        <v/>
      </c>
      <c r="K1481" s="49"/>
      <c r="L1481" s="49"/>
      <c r="M1481" s="74"/>
      <c r="N1481" s="49"/>
      <c r="P1481" s="75"/>
      <c r="Q1481" s="75"/>
      <c r="R1481" s="75"/>
    </row>
    <row r="1482">
      <c r="A1482" s="70" t="s">
        <v>4447</v>
      </c>
      <c r="B1482" s="68">
        <v>761.0</v>
      </c>
      <c r="C1482" s="69">
        <v>1.0</v>
      </c>
      <c r="D1482" s="69">
        <v>904.0</v>
      </c>
      <c r="E1482" s="70" t="s">
        <v>4649</v>
      </c>
      <c r="F1482" s="69">
        <v>504.0</v>
      </c>
      <c r="G1482" s="69">
        <v>149.0</v>
      </c>
      <c r="H1482" s="69">
        <v>29.0</v>
      </c>
      <c r="I1482" s="20" t="str">
        <f t="shared" si="1"/>
        <v/>
      </c>
      <c r="K1482" s="49"/>
      <c r="L1482" s="49"/>
      <c r="M1482" s="74"/>
      <c r="N1482" s="49"/>
      <c r="P1482" s="75"/>
      <c r="Q1482" s="75"/>
      <c r="R1482" s="75"/>
    </row>
    <row r="1483">
      <c r="A1483" s="70" t="s">
        <v>4447</v>
      </c>
      <c r="B1483" s="68">
        <v>761.0</v>
      </c>
      <c r="C1483" s="69">
        <v>1.0</v>
      </c>
      <c r="D1483" s="69">
        <v>905.0</v>
      </c>
      <c r="E1483" s="70" t="s">
        <v>4552</v>
      </c>
      <c r="F1483" s="69">
        <v>451.0</v>
      </c>
      <c r="G1483" s="69">
        <v>241.0</v>
      </c>
      <c r="H1483" s="69">
        <v>52.0</v>
      </c>
      <c r="I1483" s="20" t="str">
        <f t="shared" si="1"/>
        <v/>
      </c>
      <c r="K1483" s="49"/>
      <c r="L1483" s="49"/>
      <c r="M1483" s="74"/>
      <c r="N1483" s="49"/>
      <c r="P1483" s="75"/>
      <c r="Q1483" s="75"/>
      <c r="R1483" s="75"/>
    </row>
    <row r="1484">
      <c r="A1484" s="70" t="s">
        <v>4447</v>
      </c>
      <c r="B1484" s="68">
        <v>761.0</v>
      </c>
      <c r="C1484" s="69">
        <v>1.0</v>
      </c>
      <c r="D1484" s="69">
        <v>908.0</v>
      </c>
      <c r="E1484" s="70" t="s">
        <v>2847</v>
      </c>
      <c r="F1484" s="69">
        <v>81.0</v>
      </c>
      <c r="G1484" s="69">
        <v>38.0</v>
      </c>
      <c r="H1484" s="69">
        <v>7.0</v>
      </c>
      <c r="I1484" s="99">
        <f t="shared" si="1"/>
        <v>763</v>
      </c>
      <c r="K1484" s="49"/>
      <c r="L1484" s="49"/>
      <c r="M1484" s="74"/>
      <c r="N1484" s="49"/>
      <c r="P1484" s="75"/>
      <c r="Q1484" s="75"/>
      <c r="R1484" s="75"/>
    </row>
    <row r="1485">
      <c r="A1485" s="70" t="s">
        <v>4447</v>
      </c>
      <c r="B1485" s="68">
        <v>763.0</v>
      </c>
      <c r="C1485" s="69">
        <v>1.0</v>
      </c>
      <c r="D1485" s="69">
        <v>10.0</v>
      </c>
      <c r="E1485" s="70" t="s">
        <v>5618</v>
      </c>
      <c r="F1485" s="69">
        <v>475.0</v>
      </c>
      <c r="G1485" s="69">
        <v>103.0</v>
      </c>
      <c r="H1485" s="69">
        <v>24.0</v>
      </c>
      <c r="I1485" s="20" t="str">
        <f t="shared" si="1"/>
        <v/>
      </c>
      <c r="K1485" s="49"/>
      <c r="L1485" s="49"/>
      <c r="M1485" s="74"/>
      <c r="N1485" s="49"/>
      <c r="P1485" s="75"/>
      <c r="Q1485" s="75"/>
      <c r="R1485" s="75"/>
    </row>
    <row r="1486">
      <c r="A1486" s="70" t="s">
        <v>4447</v>
      </c>
      <c r="B1486" s="68">
        <v>763.0</v>
      </c>
      <c r="C1486" s="69">
        <v>1.0</v>
      </c>
      <c r="D1486" s="69">
        <v>20.0</v>
      </c>
      <c r="E1486" s="70" t="s">
        <v>5619</v>
      </c>
      <c r="F1486" s="69">
        <v>419.0</v>
      </c>
      <c r="G1486" s="69">
        <v>76.0</v>
      </c>
      <c r="H1486" s="69">
        <v>15.0</v>
      </c>
      <c r="I1486" s="99">
        <f t="shared" si="1"/>
        <v>768</v>
      </c>
      <c r="K1486" s="49"/>
      <c r="L1486" s="49"/>
      <c r="M1486" s="74"/>
      <c r="N1486" s="49"/>
      <c r="P1486" s="75"/>
      <c r="Q1486" s="75"/>
      <c r="R1486" s="75"/>
    </row>
    <row r="1487">
      <c r="A1487" s="70" t="s">
        <v>4447</v>
      </c>
      <c r="B1487" s="68">
        <v>768.0</v>
      </c>
      <c r="C1487" s="69">
        <v>1.0</v>
      </c>
      <c r="D1487" s="69">
        <v>10.0</v>
      </c>
      <c r="E1487" s="70" t="s">
        <v>5620</v>
      </c>
      <c r="F1487" s="69">
        <v>220.0</v>
      </c>
      <c r="G1487" s="69">
        <v>36.0</v>
      </c>
      <c r="H1487" s="69">
        <v>23.0</v>
      </c>
      <c r="I1487" s="20" t="str">
        <f t="shared" si="1"/>
        <v/>
      </c>
      <c r="K1487" s="49"/>
      <c r="L1487" s="49"/>
      <c r="M1487" s="74"/>
      <c r="N1487" s="49"/>
      <c r="P1487" s="75"/>
      <c r="Q1487" s="75"/>
      <c r="R1487" s="75"/>
    </row>
    <row r="1488">
      <c r="A1488" s="70" t="s">
        <v>4447</v>
      </c>
      <c r="B1488" s="68">
        <v>768.0</v>
      </c>
      <c r="C1488" s="69">
        <v>1.0</v>
      </c>
      <c r="D1488" s="69">
        <v>20.0</v>
      </c>
      <c r="E1488" s="70" t="s">
        <v>5621</v>
      </c>
      <c r="F1488" s="69">
        <v>191.0</v>
      </c>
      <c r="G1488" s="69">
        <v>30.0</v>
      </c>
      <c r="H1488" s="69">
        <v>16.0</v>
      </c>
      <c r="I1488" s="99">
        <f t="shared" si="1"/>
        <v>771</v>
      </c>
      <c r="K1488" s="49"/>
      <c r="L1488" s="49"/>
      <c r="M1488" s="74"/>
      <c r="N1488" s="49"/>
      <c r="P1488" s="75"/>
      <c r="Q1488" s="75"/>
      <c r="R1488" s="75"/>
    </row>
    <row r="1489">
      <c r="A1489" s="70" t="s">
        <v>4447</v>
      </c>
      <c r="B1489" s="68">
        <v>771.0</v>
      </c>
      <c r="C1489" s="69">
        <v>1.0</v>
      </c>
      <c r="D1489" s="69">
        <v>2.0</v>
      </c>
      <c r="E1489" s="70" t="s">
        <v>5622</v>
      </c>
      <c r="F1489" s="69">
        <v>93.0</v>
      </c>
      <c r="G1489" s="69">
        <v>19.0</v>
      </c>
      <c r="H1489" s="69">
        <v>4.0</v>
      </c>
      <c r="I1489" s="20" t="str">
        <f t="shared" si="1"/>
        <v/>
      </c>
      <c r="K1489" s="49"/>
      <c r="L1489" s="49"/>
      <c r="M1489" s="74"/>
      <c r="N1489" s="49"/>
      <c r="P1489" s="75"/>
      <c r="Q1489" s="75"/>
      <c r="R1489" s="75"/>
    </row>
    <row r="1490">
      <c r="A1490" s="70" t="s">
        <v>4447</v>
      </c>
      <c r="B1490" s="68">
        <v>771.0</v>
      </c>
      <c r="C1490" s="69">
        <v>1.0</v>
      </c>
      <c r="D1490" s="69">
        <v>3.0</v>
      </c>
      <c r="E1490" s="70" t="s">
        <v>5623</v>
      </c>
      <c r="F1490" s="69">
        <v>63.0</v>
      </c>
      <c r="G1490" s="69">
        <v>18.0</v>
      </c>
      <c r="H1490" s="69">
        <v>11.0</v>
      </c>
      <c r="I1490" s="99">
        <f t="shared" si="1"/>
        <v>775</v>
      </c>
      <c r="K1490" s="49"/>
      <c r="L1490" s="49"/>
      <c r="M1490" s="74"/>
      <c r="N1490" s="49"/>
      <c r="P1490" s="75"/>
      <c r="Q1490" s="75"/>
      <c r="R1490" s="75"/>
    </row>
    <row r="1491">
      <c r="A1491" s="70" t="s">
        <v>4447</v>
      </c>
      <c r="B1491" s="68">
        <v>775.0</v>
      </c>
      <c r="C1491" s="69">
        <v>1.0</v>
      </c>
      <c r="D1491" s="69">
        <v>30.0</v>
      </c>
      <c r="E1491" s="70" t="s">
        <v>5624</v>
      </c>
      <c r="F1491" s="69">
        <v>395.0</v>
      </c>
      <c r="G1491" s="69">
        <v>90.0</v>
      </c>
      <c r="H1491" s="69">
        <v>50.0</v>
      </c>
      <c r="I1491" s="20" t="str">
        <f t="shared" si="1"/>
        <v/>
      </c>
      <c r="K1491" s="49"/>
      <c r="L1491" s="49"/>
      <c r="M1491" s="74"/>
      <c r="N1491" s="49"/>
      <c r="P1491" s="75"/>
      <c r="Q1491" s="75"/>
      <c r="R1491" s="75"/>
    </row>
    <row r="1492">
      <c r="A1492" s="70" t="s">
        <v>4447</v>
      </c>
      <c r="B1492" s="68">
        <v>775.0</v>
      </c>
      <c r="C1492" s="69">
        <v>1.0</v>
      </c>
      <c r="D1492" s="69">
        <v>50.0</v>
      </c>
      <c r="E1492" s="70" t="s">
        <v>5625</v>
      </c>
      <c r="F1492" s="69">
        <v>347.0</v>
      </c>
      <c r="G1492" s="69">
        <v>71.0</v>
      </c>
      <c r="H1492" s="69">
        <v>34.0</v>
      </c>
      <c r="I1492" s="99">
        <f t="shared" si="1"/>
        <v>777</v>
      </c>
      <c r="K1492" s="49"/>
      <c r="L1492" s="49"/>
      <c r="M1492" s="74"/>
      <c r="N1492" s="49"/>
      <c r="P1492" s="75"/>
      <c r="Q1492" s="75"/>
      <c r="R1492" s="75"/>
    </row>
    <row r="1493">
      <c r="A1493" s="70" t="s">
        <v>4447</v>
      </c>
      <c r="B1493" s="68">
        <v>777.0</v>
      </c>
      <c r="C1493" s="69">
        <v>1.0</v>
      </c>
      <c r="D1493" s="69">
        <v>101.0</v>
      </c>
      <c r="E1493" s="70" t="s">
        <v>5626</v>
      </c>
      <c r="F1493" s="69">
        <v>399.0</v>
      </c>
      <c r="G1493" s="69">
        <v>99.0</v>
      </c>
      <c r="H1493" s="69">
        <v>34.0</v>
      </c>
      <c r="I1493" s="20" t="str">
        <f t="shared" si="1"/>
        <v/>
      </c>
      <c r="K1493" s="49"/>
      <c r="L1493" s="49"/>
      <c r="M1493" s="74"/>
      <c r="N1493" s="49"/>
      <c r="P1493" s="75"/>
      <c r="Q1493" s="75"/>
      <c r="R1493" s="75"/>
    </row>
    <row r="1494">
      <c r="A1494" s="70" t="s">
        <v>4447</v>
      </c>
      <c r="B1494" s="68">
        <v>777.0</v>
      </c>
      <c r="C1494" s="69">
        <v>1.0</v>
      </c>
      <c r="D1494" s="69">
        <v>103.0</v>
      </c>
      <c r="E1494" s="70" t="s">
        <v>5627</v>
      </c>
      <c r="F1494" s="69">
        <v>370.0</v>
      </c>
      <c r="G1494" s="69">
        <v>120.0</v>
      </c>
      <c r="H1494" s="69">
        <v>37.0</v>
      </c>
      <c r="I1494" s="20" t="str">
        <f t="shared" si="1"/>
        <v/>
      </c>
      <c r="K1494" s="49"/>
      <c r="L1494" s="49"/>
      <c r="M1494" s="74"/>
      <c r="N1494" s="49"/>
      <c r="P1494" s="75"/>
      <c r="Q1494" s="75"/>
      <c r="R1494" s="75"/>
    </row>
    <row r="1495">
      <c r="A1495" s="70" t="s">
        <v>4447</v>
      </c>
      <c r="B1495" s="68">
        <v>777.0</v>
      </c>
      <c r="C1495" s="69">
        <v>1.0</v>
      </c>
      <c r="D1495" s="69">
        <v>107.0</v>
      </c>
      <c r="E1495" s="70" t="s">
        <v>5628</v>
      </c>
      <c r="F1495" s="69">
        <v>18.0</v>
      </c>
      <c r="G1495" s="69">
        <v>4.0</v>
      </c>
      <c r="H1495" s="69">
        <v>2.0</v>
      </c>
      <c r="I1495" s="20" t="str">
        <f t="shared" si="1"/>
        <v/>
      </c>
      <c r="K1495" s="49"/>
      <c r="L1495" s="49"/>
      <c r="M1495" s="74"/>
      <c r="N1495" s="49"/>
      <c r="P1495" s="75"/>
      <c r="Q1495" s="75"/>
      <c r="R1495" s="75"/>
    </row>
    <row r="1496">
      <c r="A1496" s="70" t="s">
        <v>4447</v>
      </c>
      <c r="B1496" s="68">
        <v>777.0</v>
      </c>
      <c r="C1496" s="69">
        <v>1.0</v>
      </c>
      <c r="D1496" s="69">
        <v>110.0</v>
      </c>
      <c r="E1496" s="70" t="s">
        <v>5629</v>
      </c>
      <c r="F1496" s="69">
        <v>18.0</v>
      </c>
      <c r="G1496" s="69">
        <v>18.0</v>
      </c>
      <c r="H1496" s="69">
        <v>0.0</v>
      </c>
      <c r="I1496" s="99">
        <f t="shared" si="1"/>
        <v>786</v>
      </c>
      <c r="K1496" s="49"/>
      <c r="L1496" s="49"/>
      <c r="M1496" s="74"/>
      <c r="N1496" s="49"/>
      <c r="P1496" s="75"/>
      <c r="Q1496" s="75"/>
      <c r="R1496" s="75"/>
    </row>
    <row r="1497">
      <c r="A1497" s="70" t="s">
        <v>4447</v>
      </c>
      <c r="B1497" s="68">
        <v>786.0</v>
      </c>
      <c r="C1497" s="69">
        <v>1.0</v>
      </c>
      <c r="D1497" s="69">
        <v>10.0</v>
      </c>
      <c r="E1497" s="70" t="s">
        <v>5630</v>
      </c>
      <c r="F1497" s="69">
        <v>273.0</v>
      </c>
      <c r="G1497" s="69">
        <v>76.0</v>
      </c>
      <c r="H1497" s="69">
        <v>48.0</v>
      </c>
      <c r="I1497" s="20" t="str">
        <f t="shared" si="1"/>
        <v/>
      </c>
      <c r="K1497" s="49"/>
      <c r="L1497" s="49"/>
      <c r="M1497" s="74"/>
      <c r="N1497" s="49"/>
      <c r="P1497" s="75"/>
      <c r="Q1497" s="75"/>
      <c r="R1497" s="75"/>
    </row>
    <row r="1498">
      <c r="A1498" s="70" t="s">
        <v>4447</v>
      </c>
      <c r="B1498" s="68">
        <v>786.0</v>
      </c>
      <c r="C1498" s="69">
        <v>1.0</v>
      </c>
      <c r="D1498" s="69">
        <v>20.0</v>
      </c>
      <c r="E1498" s="70" t="s">
        <v>5631</v>
      </c>
      <c r="F1498" s="69">
        <v>256.0</v>
      </c>
      <c r="G1498" s="69">
        <v>70.0</v>
      </c>
      <c r="H1498" s="69">
        <v>36.0</v>
      </c>
      <c r="I1498" s="99">
        <f t="shared" si="1"/>
        <v>787</v>
      </c>
      <c r="K1498" s="49"/>
      <c r="L1498" s="49"/>
      <c r="M1498" s="74"/>
      <c r="N1498" s="49"/>
      <c r="P1498" s="75"/>
      <c r="Q1498" s="75"/>
      <c r="R1498" s="75"/>
    </row>
    <row r="1499">
      <c r="A1499" s="70" t="s">
        <v>4447</v>
      </c>
      <c r="B1499" s="68">
        <v>787.0</v>
      </c>
      <c r="C1499" s="69">
        <v>1.0</v>
      </c>
      <c r="D1499" s="69">
        <v>10.0</v>
      </c>
      <c r="E1499" s="70" t="s">
        <v>5632</v>
      </c>
      <c r="F1499" s="69">
        <v>269.0</v>
      </c>
      <c r="G1499" s="69">
        <v>86.0</v>
      </c>
      <c r="H1499" s="69">
        <v>45.0</v>
      </c>
      <c r="I1499" s="20" t="str">
        <f t="shared" si="1"/>
        <v/>
      </c>
      <c r="K1499" s="49"/>
      <c r="L1499" s="49"/>
      <c r="M1499" s="74"/>
      <c r="N1499" s="49"/>
      <c r="P1499" s="75"/>
      <c r="Q1499" s="75"/>
      <c r="R1499" s="75"/>
    </row>
    <row r="1500">
      <c r="A1500" s="70" t="s">
        <v>4447</v>
      </c>
      <c r="B1500" s="68">
        <v>787.0</v>
      </c>
      <c r="C1500" s="69">
        <v>1.0</v>
      </c>
      <c r="D1500" s="69">
        <v>20.0</v>
      </c>
      <c r="E1500" s="70" t="s">
        <v>5633</v>
      </c>
      <c r="F1500" s="69">
        <v>262.0</v>
      </c>
      <c r="G1500" s="69">
        <v>66.0</v>
      </c>
      <c r="H1500" s="69">
        <v>42.0</v>
      </c>
      <c r="I1500" s="99">
        <f t="shared" si="1"/>
        <v>801</v>
      </c>
      <c r="K1500" s="49"/>
      <c r="L1500" s="49"/>
      <c r="M1500" s="74"/>
      <c r="N1500" s="49"/>
      <c r="P1500" s="75"/>
      <c r="Q1500" s="75"/>
      <c r="R1500" s="75"/>
    </row>
    <row r="1501">
      <c r="A1501" s="70" t="s">
        <v>4447</v>
      </c>
      <c r="B1501" s="68">
        <v>801.0</v>
      </c>
      <c r="C1501" s="69">
        <v>1.0</v>
      </c>
      <c r="D1501" s="69">
        <v>10.0</v>
      </c>
      <c r="E1501" s="70" t="s">
        <v>5634</v>
      </c>
      <c r="F1501" s="69">
        <v>111.0</v>
      </c>
      <c r="G1501" s="69">
        <v>64.0</v>
      </c>
      <c r="H1501" s="69">
        <v>14.0</v>
      </c>
      <c r="I1501" s="20" t="str">
        <f t="shared" si="1"/>
        <v/>
      </c>
      <c r="K1501" s="49"/>
      <c r="L1501" s="49"/>
      <c r="M1501" s="74"/>
      <c r="N1501" s="49"/>
      <c r="P1501" s="75"/>
      <c r="Q1501" s="75"/>
      <c r="R1501" s="75"/>
    </row>
    <row r="1502">
      <c r="A1502" s="70" t="s">
        <v>4447</v>
      </c>
      <c r="B1502" s="68">
        <v>801.0</v>
      </c>
      <c r="C1502" s="69">
        <v>1.0</v>
      </c>
      <c r="D1502" s="69">
        <v>20.0</v>
      </c>
      <c r="E1502" s="70" t="s">
        <v>5635</v>
      </c>
      <c r="F1502" s="69">
        <v>64.0</v>
      </c>
      <c r="G1502" s="69">
        <v>32.0</v>
      </c>
      <c r="H1502" s="69">
        <v>11.0</v>
      </c>
      <c r="I1502" s="99">
        <f t="shared" si="1"/>
        <v>803</v>
      </c>
      <c r="K1502" s="49"/>
      <c r="L1502" s="49"/>
      <c r="M1502" s="74"/>
      <c r="N1502" s="49"/>
      <c r="P1502" s="75"/>
      <c r="Q1502" s="75"/>
      <c r="R1502" s="75"/>
    </row>
    <row r="1503">
      <c r="A1503" s="70" t="s">
        <v>4447</v>
      </c>
      <c r="B1503" s="68">
        <v>803.0</v>
      </c>
      <c r="C1503" s="69">
        <v>1.0</v>
      </c>
      <c r="D1503" s="69">
        <v>1.0</v>
      </c>
      <c r="E1503" s="70" t="s">
        <v>5636</v>
      </c>
      <c r="F1503" s="69">
        <v>159.0</v>
      </c>
      <c r="G1503" s="69">
        <v>42.0</v>
      </c>
      <c r="H1503" s="69">
        <v>9.0</v>
      </c>
      <c r="I1503" s="20" t="str">
        <f t="shared" si="1"/>
        <v/>
      </c>
      <c r="K1503" s="49"/>
      <c r="L1503" s="49"/>
      <c r="M1503" s="74"/>
      <c r="N1503" s="49"/>
      <c r="P1503" s="75"/>
      <c r="Q1503" s="75"/>
      <c r="R1503" s="75"/>
    </row>
    <row r="1504">
      <c r="A1504" s="70" t="s">
        <v>4447</v>
      </c>
      <c r="B1504" s="68">
        <v>803.0</v>
      </c>
      <c r="C1504" s="69">
        <v>1.0</v>
      </c>
      <c r="D1504" s="69">
        <v>2.0</v>
      </c>
      <c r="E1504" s="70" t="s">
        <v>5637</v>
      </c>
      <c r="F1504" s="69">
        <v>205.0</v>
      </c>
      <c r="G1504" s="69">
        <v>52.0</v>
      </c>
      <c r="H1504" s="69">
        <v>4.0</v>
      </c>
      <c r="I1504" s="99">
        <f t="shared" si="1"/>
        <v>811</v>
      </c>
      <c r="K1504" s="49"/>
      <c r="L1504" s="49"/>
      <c r="M1504" s="74"/>
      <c r="N1504" s="49"/>
      <c r="P1504" s="75"/>
      <c r="Q1504" s="75"/>
      <c r="R1504" s="75"/>
    </row>
    <row r="1505">
      <c r="A1505" s="70" t="s">
        <v>4447</v>
      </c>
      <c r="B1505" s="68">
        <v>811.0</v>
      </c>
      <c r="C1505" s="69">
        <v>1.0</v>
      </c>
      <c r="D1505" s="69">
        <v>30.0</v>
      </c>
      <c r="E1505" s="70" t="s">
        <v>5638</v>
      </c>
      <c r="F1505" s="69">
        <v>204.0</v>
      </c>
      <c r="G1505" s="69">
        <v>50.0</v>
      </c>
      <c r="H1505" s="69">
        <v>24.0</v>
      </c>
      <c r="I1505" s="20" t="str">
        <f t="shared" si="1"/>
        <v/>
      </c>
      <c r="K1505" s="49"/>
      <c r="L1505" s="49"/>
      <c r="M1505" s="74"/>
      <c r="N1505" s="49"/>
      <c r="P1505" s="75"/>
      <c r="Q1505" s="75"/>
      <c r="R1505" s="75"/>
    </row>
    <row r="1506">
      <c r="A1506" s="70" t="s">
        <v>4447</v>
      </c>
      <c r="B1506" s="68">
        <v>811.0</v>
      </c>
      <c r="C1506" s="69">
        <v>1.0</v>
      </c>
      <c r="D1506" s="69">
        <v>40.0</v>
      </c>
      <c r="E1506" s="70" t="s">
        <v>5639</v>
      </c>
      <c r="F1506" s="69">
        <v>258.0</v>
      </c>
      <c r="G1506" s="69">
        <v>42.0</v>
      </c>
      <c r="H1506" s="69">
        <v>29.0</v>
      </c>
      <c r="I1506" s="20" t="str">
        <f t="shared" si="1"/>
        <v/>
      </c>
      <c r="K1506" s="49"/>
      <c r="L1506" s="49"/>
      <c r="M1506" s="74"/>
      <c r="N1506" s="49"/>
      <c r="P1506" s="75"/>
      <c r="Q1506" s="75"/>
      <c r="R1506" s="75"/>
    </row>
    <row r="1507">
      <c r="A1507" s="70" t="s">
        <v>4447</v>
      </c>
      <c r="B1507" s="68">
        <v>811.0</v>
      </c>
      <c r="C1507" s="69">
        <v>1.0</v>
      </c>
      <c r="D1507" s="69">
        <v>80.0</v>
      </c>
      <c r="E1507" s="70" t="s">
        <v>2870</v>
      </c>
      <c r="F1507" s="69">
        <v>459.0</v>
      </c>
      <c r="G1507" s="69">
        <v>104.0</v>
      </c>
      <c r="H1507" s="69">
        <v>39.0</v>
      </c>
      <c r="I1507" s="99">
        <f t="shared" si="1"/>
        <v>813</v>
      </c>
      <c r="K1507" s="49"/>
      <c r="L1507" s="49"/>
      <c r="M1507" s="74"/>
      <c r="N1507" s="49"/>
      <c r="P1507" s="75"/>
      <c r="Q1507" s="75"/>
      <c r="R1507" s="75"/>
    </row>
    <row r="1508">
      <c r="A1508" s="70" t="s">
        <v>4447</v>
      </c>
      <c r="B1508" s="68">
        <v>813.0</v>
      </c>
      <c r="C1508" s="69">
        <v>1.0</v>
      </c>
      <c r="D1508" s="69">
        <v>10.0</v>
      </c>
      <c r="E1508" s="70" t="s">
        <v>5640</v>
      </c>
      <c r="F1508" s="69">
        <v>579.0</v>
      </c>
      <c r="G1508" s="69">
        <v>104.0</v>
      </c>
      <c r="H1508" s="69">
        <v>38.0</v>
      </c>
      <c r="I1508" s="20" t="str">
        <f t="shared" si="1"/>
        <v/>
      </c>
      <c r="K1508" s="49"/>
      <c r="L1508" s="49"/>
      <c r="M1508" s="74"/>
      <c r="N1508" s="49"/>
      <c r="P1508" s="75"/>
      <c r="Q1508" s="75"/>
      <c r="R1508" s="75"/>
    </row>
    <row r="1509">
      <c r="A1509" s="70" t="s">
        <v>4447</v>
      </c>
      <c r="B1509" s="68">
        <v>813.0</v>
      </c>
      <c r="C1509" s="69">
        <v>1.0</v>
      </c>
      <c r="D1509" s="69">
        <v>40.0</v>
      </c>
      <c r="E1509" s="70" t="s">
        <v>4679</v>
      </c>
      <c r="F1509" s="69">
        <v>587.0</v>
      </c>
      <c r="G1509" s="69">
        <v>89.0</v>
      </c>
      <c r="H1509" s="69">
        <v>24.0</v>
      </c>
      <c r="I1509" s="99">
        <f t="shared" si="1"/>
        <v>818</v>
      </c>
      <c r="K1509" s="49"/>
      <c r="L1509" s="49"/>
      <c r="M1509" s="74"/>
      <c r="N1509" s="49"/>
      <c r="P1509" s="75"/>
      <c r="Q1509" s="75"/>
      <c r="R1509" s="75"/>
    </row>
    <row r="1510">
      <c r="A1510" s="70" t="s">
        <v>4447</v>
      </c>
      <c r="B1510" s="68">
        <v>818.0</v>
      </c>
      <c r="C1510" s="69">
        <v>1.0</v>
      </c>
      <c r="D1510" s="69">
        <v>10.0</v>
      </c>
      <c r="E1510" s="70" t="s">
        <v>5641</v>
      </c>
      <c r="F1510" s="69">
        <v>259.0</v>
      </c>
      <c r="G1510" s="69">
        <v>81.0</v>
      </c>
      <c r="H1510" s="69">
        <v>33.0</v>
      </c>
      <c r="I1510" s="20" t="str">
        <f t="shared" si="1"/>
        <v/>
      </c>
      <c r="K1510" s="49"/>
      <c r="L1510" s="49"/>
      <c r="M1510" s="74"/>
      <c r="N1510" s="49"/>
      <c r="P1510" s="75"/>
      <c r="Q1510" s="75"/>
      <c r="R1510" s="75"/>
    </row>
    <row r="1511">
      <c r="A1511" s="70" t="s">
        <v>4447</v>
      </c>
      <c r="B1511" s="68">
        <v>818.0</v>
      </c>
      <c r="C1511" s="69">
        <v>1.0</v>
      </c>
      <c r="D1511" s="69">
        <v>20.0</v>
      </c>
      <c r="E1511" s="70" t="s">
        <v>5642</v>
      </c>
      <c r="F1511" s="69">
        <v>254.0</v>
      </c>
      <c r="G1511" s="69">
        <v>71.0</v>
      </c>
      <c r="H1511" s="69">
        <v>28.0</v>
      </c>
      <c r="I1511" s="99">
        <f t="shared" si="1"/>
        <v>820</v>
      </c>
      <c r="K1511" s="49"/>
      <c r="L1511" s="49"/>
      <c r="M1511" s="74"/>
      <c r="N1511" s="49"/>
      <c r="P1511" s="75"/>
      <c r="Q1511" s="75"/>
      <c r="R1511" s="75"/>
    </row>
    <row r="1512">
      <c r="A1512" s="70" t="s">
        <v>4447</v>
      </c>
      <c r="B1512" s="68">
        <v>820.0</v>
      </c>
      <c r="C1512" s="69">
        <v>1.0</v>
      </c>
      <c r="D1512" s="69">
        <v>1.0</v>
      </c>
      <c r="E1512" s="70" t="s">
        <v>5643</v>
      </c>
      <c r="F1512" s="69">
        <v>221.0</v>
      </c>
      <c r="G1512" s="69">
        <v>66.0</v>
      </c>
      <c r="H1512" s="69">
        <v>23.0</v>
      </c>
      <c r="I1512" s="20" t="str">
        <f t="shared" si="1"/>
        <v/>
      </c>
      <c r="K1512" s="49"/>
      <c r="L1512" s="49"/>
      <c r="M1512" s="74"/>
      <c r="N1512" s="49"/>
      <c r="P1512" s="75"/>
      <c r="Q1512" s="75"/>
      <c r="R1512" s="75"/>
    </row>
    <row r="1513">
      <c r="A1513" s="70" t="s">
        <v>4447</v>
      </c>
      <c r="B1513" s="68">
        <v>820.0</v>
      </c>
      <c r="C1513" s="69">
        <v>1.0</v>
      </c>
      <c r="D1513" s="69">
        <v>2.0</v>
      </c>
      <c r="E1513" s="70" t="s">
        <v>5644</v>
      </c>
      <c r="F1513" s="69">
        <v>227.0</v>
      </c>
      <c r="G1513" s="69">
        <v>56.0</v>
      </c>
      <c r="H1513" s="69">
        <v>20.0</v>
      </c>
      <c r="I1513" s="99">
        <f t="shared" si="1"/>
        <v>821</v>
      </c>
      <c r="K1513" s="49"/>
      <c r="L1513" s="49"/>
      <c r="M1513" s="74"/>
      <c r="N1513" s="49"/>
      <c r="P1513" s="75"/>
      <c r="Q1513" s="75"/>
      <c r="R1513" s="75"/>
    </row>
    <row r="1514">
      <c r="A1514" s="70" t="s">
        <v>4447</v>
      </c>
      <c r="B1514" s="68">
        <v>821.0</v>
      </c>
      <c r="C1514" s="69">
        <v>1.0</v>
      </c>
      <c r="D1514" s="69">
        <v>10.0</v>
      </c>
      <c r="E1514" s="70" t="s">
        <v>5645</v>
      </c>
      <c r="F1514" s="69">
        <v>289.0</v>
      </c>
      <c r="G1514" s="69">
        <v>79.0</v>
      </c>
      <c r="H1514" s="69">
        <v>74.0</v>
      </c>
      <c r="I1514" s="20" t="str">
        <f t="shared" si="1"/>
        <v/>
      </c>
      <c r="K1514" s="49"/>
      <c r="L1514" s="49"/>
      <c r="M1514" s="74"/>
      <c r="N1514" s="49"/>
      <c r="P1514" s="75"/>
      <c r="Q1514" s="75"/>
      <c r="R1514" s="75"/>
    </row>
    <row r="1515">
      <c r="A1515" s="70" t="s">
        <v>4447</v>
      </c>
      <c r="B1515" s="68">
        <v>821.0</v>
      </c>
      <c r="C1515" s="69">
        <v>1.0</v>
      </c>
      <c r="D1515" s="69">
        <v>20.0</v>
      </c>
      <c r="E1515" s="70" t="s">
        <v>2877</v>
      </c>
      <c r="F1515" s="69">
        <v>280.0</v>
      </c>
      <c r="G1515" s="69">
        <v>87.0</v>
      </c>
      <c r="H1515" s="69">
        <v>57.0</v>
      </c>
      <c r="I1515" s="20" t="str">
        <f t="shared" si="1"/>
        <v/>
      </c>
      <c r="K1515" s="49"/>
      <c r="L1515" s="49"/>
      <c r="M1515" s="74"/>
      <c r="N1515" s="49"/>
      <c r="P1515" s="75"/>
      <c r="Q1515" s="75"/>
      <c r="R1515" s="75"/>
    </row>
    <row r="1516">
      <c r="A1516" s="70" t="s">
        <v>4447</v>
      </c>
      <c r="B1516" s="68">
        <v>821.0</v>
      </c>
      <c r="C1516" s="69">
        <v>1.0</v>
      </c>
      <c r="D1516" s="69">
        <v>30.0</v>
      </c>
      <c r="E1516" s="70" t="s">
        <v>5646</v>
      </c>
      <c r="F1516" s="69">
        <v>269.0</v>
      </c>
      <c r="G1516" s="69">
        <v>71.0</v>
      </c>
      <c r="H1516" s="69">
        <v>54.0</v>
      </c>
      <c r="I1516" s="99">
        <f t="shared" si="1"/>
        <v>829</v>
      </c>
      <c r="K1516" s="49"/>
      <c r="L1516" s="49"/>
      <c r="M1516" s="74"/>
      <c r="N1516" s="49"/>
      <c r="P1516" s="75"/>
      <c r="Q1516" s="75"/>
      <c r="R1516" s="75"/>
    </row>
    <row r="1517">
      <c r="A1517" s="70" t="s">
        <v>4447</v>
      </c>
      <c r="B1517" s="68">
        <v>829.0</v>
      </c>
      <c r="C1517" s="69">
        <v>1.0</v>
      </c>
      <c r="D1517" s="69">
        <v>20.0</v>
      </c>
      <c r="E1517" s="70" t="s">
        <v>5647</v>
      </c>
      <c r="F1517" s="69">
        <v>421.0</v>
      </c>
      <c r="G1517" s="69">
        <v>126.0</v>
      </c>
      <c r="H1517" s="69">
        <v>33.0</v>
      </c>
      <c r="I1517" s="20" t="str">
        <f t="shared" si="1"/>
        <v/>
      </c>
      <c r="K1517" s="49"/>
      <c r="L1517" s="49"/>
      <c r="M1517" s="74"/>
      <c r="N1517" s="49"/>
      <c r="P1517" s="75"/>
      <c r="Q1517" s="75"/>
      <c r="R1517" s="75"/>
    </row>
    <row r="1518">
      <c r="A1518" s="70" t="s">
        <v>4447</v>
      </c>
      <c r="B1518" s="68">
        <v>829.0</v>
      </c>
      <c r="C1518" s="69">
        <v>1.0</v>
      </c>
      <c r="D1518" s="69">
        <v>25.0</v>
      </c>
      <c r="E1518" s="70" t="s">
        <v>2880</v>
      </c>
      <c r="F1518" s="69">
        <v>36.0</v>
      </c>
      <c r="G1518" s="69">
        <v>13.0</v>
      </c>
      <c r="H1518" s="69">
        <v>2.0</v>
      </c>
      <c r="I1518" s="20" t="str">
        <f t="shared" si="1"/>
        <v/>
      </c>
      <c r="K1518" s="49"/>
      <c r="L1518" s="49"/>
      <c r="M1518" s="74"/>
      <c r="N1518" s="49"/>
      <c r="P1518" s="75"/>
      <c r="Q1518" s="75"/>
      <c r="R1518" s="75"/>
    </row>
    <row r="1519">
      <c r="A1519" s="70" t="s">
        <v>4447</v>
      </c>
      <c r="B1519" s="68">
        <v>829.0</v>
      </c>
      <c r="C1519" s="69">
        <v>1.0</v>
      </c>
      <c r="D1519" s="69">
        <v>40.0</v>
      </c>
      <c r="E1519" s="70" t="s">
        <v>5648</v>
      </c>
      <c r="F1519" s="69">
        <v>354.0</v>
      </c>
      <c r="G1519" s="69">
        <v>91.0</v>
      </c>
      <c r="H1519" s="69">
        <v>23.0</v>
      </c>
      <c r="I1519" s="20" t="str">
        <f t="shared" si="1"/>
        <v/>
      </c>
      <c r="K1519" s="49"/>
      <c r="L1519" s="49"/>
      <c r="M1519" s="74"/>
      <c r="N1519" s="49"/>
      <c r="P1519" s="75"/>
      <c r="Q1519" s="75"/>
      <c r="R1519" s="75"/>
    </row>
    <row r="1520">
      <c r="A1520" s="70" t="s">
        <v>4447</v>
      </c>
      <c r="B1520" s="68">
        <v>829.0</v>
      </c>
      <c r="C1520" s="69">
        <v>1.0</v>
      </c>
      <c r="D1520" s="69">
        <v>45.0</v>
      </c>
      <c r="E1520" s="70" t="s">
        <v>5649</v>
      </c>
      <c r="F1520" s="69">
        <v>325.0</v>
      </c>
      <c r="G1520" s="69">
        <v>72.0</v>
      </c>
      <c r="H1520" s="69">
        <v>21.0</v>
      </c>
      <c r="I1520" s="20" t="str">
        <f t="shared" si="1"/>
        <v/>
      </c>
      <c r="K1520" s="49"/>
      <c r="L1520" s="49"/>
      <c r="M1520" s="74"/>
      <c r="N1520" s="49"/>
      <c r="P1520" s="75"/>
      <c r="Q1520" s="75"/>
      <c r="R1520" s="75"/>
    </row>
    <row r="1521">
      <c r="A1521" s="70" t="s">
        <v>4447</v>
      </c>
      <c r="B1521" s="68">
        <v>829.0</v>
      </c>
      <c r="C1521" s="69">
        <v>1.0</v>
      </c>
      <c r="D1521" s="69">
        <v>50.0</v>
      </c>
      <c r="E1521" s="70" t="s">
        <v>2883</v>
      </c>
      <c r="F1521" s="69">
        <v>583.0</v>
      </c>
      <c r="G1521" s="69">
        <v>85.0</v>
      </c>
      <c r="H1521" s="69">
        <v>29.0</v>
      </c>
      <c r="I1521" s="20" t="str">
        <f t="shared" si="1"/>
        <v/>
      </c>
      <c r="K1521" s="49"/>
      <c r="L1521" s="49"/>
      <c r="M1521" s="74"/>
      <c r="N1521" s="49"/>
      <c r="P1521" s="75"/>
      <c r="Q1521" s="75"/>
      <c r="R1521" s="75"/>
    </row>
    <row r="1522">
      <c r="A1522" s="70" t="s">
        <v>4447</v>
      </c>
      <c r="B1522" s="68">
        <v>829.0</v>
      </c>
      <c r="C1522" s="69">
        <v>1.0</v>
      </c>
      <c r="D1522" s="69">
        <v>60.0</v>
      </c>
      <c r="E1522" s="70" t="s">
        <v>2884</v>
      </c>
      <c r="F1522" s="69">
        <v>71.0</v>
      </c>
      <c r="G1522" s="69">
        <v>24.0</v>
      </c>
      <c r="H1522" s="69">
        <v>6.0</v>
      </c>
      <c r="I1522" s="99">
        <f t="shared" si="1"/>
        <v>831</v>
      </c>
      <c r="K1522" s="49"/>
      <c r="L1522" s="49"/>
      <c r="M1522" s="74"/>
      <c r="N1522" s="49"/>
      <c r="P1522" s="75"/>
      <c r="Q1522" s="75"/>
      <c r="R1522" s="75"/>
    </row>
    <row r="1523">
      <c r="A1523" s="70" t="s">
        <v>4447</v>
      </c>
      <c r="B1523" s="68">
        <v>831.0</v>
      </c>
      <c r="C1523" s="69">
        <v>1.0</v>
      </c>
      <c r="D1523" s="69">
        <v>113.0</v>
      </c>
      <c r="E1523" s="70" t="s">
        <v>2885</v>
      </c>
      <c r="F1523" s="69">
        <v>200.0</v>
      </c>
      <c r="G1523" s="69">
        <v>50.0</v>
      </c>
      <c r="H1523" s="69">
        <v>8.0</v>
      </c>
      <c r="I1523" s="20" t="str">
        <f t="shared" si="1"/>
        <v/>
      </c>
      <c r="K1523" s="49"/>
      <c r="L1523" s="49"/>
      <c r="M1523" s="74"/>
      <c r="N1523" s="49"/>
      <c r="P1523" s="75"/>
      <c r="Q1523" s="75"/>
      <c r="R1523" s="75"/>
    </row>
    <row r="1524">
      <c r="A1524" s="70" t="s">
        <v>4447</v>
      </c>
      <c r="B1524" s="68">
        <v>831.0</v>
      </c>
      <c r="C1524" s="69">
        <v>1.0</v>
      </c>
      <c r="D1524" s="69">
        <v>114.0</v>
      </c>
      <c r="E1524" s="70" t="s">
        <v>2886</v>
      </c>
      <c r="F1524" s="69">
        <v>1933.0</v>
      </c>
      <c r="G1524" s="69">
        <v>175.0</v>
      </c>
      <c r="H1524" s="69">
        <v>59.0</v>
      </c>
      <c r="I1524" s="20" t="str">
        <f t="shared" si="1"/>
        <v/>
      </c>
      <c r="K1524" s="49"/>
      <c r="L1524" s="49"/>
      <c r="M1524" s="74"/>
      <c r="N1524" s="49"/>
      <c r="P1524" s="75"/>
      <c r="Q1524" s="75"/>
      <c r="R1524" s="75"/>
    </row>
    <row r="1525">
      <c r="A1525" s="70" t="s">
        <v>4447</v>
      </c>
      <c r="B1525" s="68">
        <v>831.0</v>
      </c>
      <c r="C1525" s="69">
        <v>1.0</v>
      </c>
      <c r="D1525" s="69">
        <v>115.0</v>
      </c>
      <c r="E1525" s="70" t="s">
        <v>2887</v>
      </c>
      <c r="F1525" s="69">
        <v>826.0</v>
      </c>
      <c r="G1525" s="69">
        <v>94.0</v>
      </c>
      <c r="H1525" s="69">
        <v>40.0</v>
      </c>
      <c r="I1525" s="20" t="str">
        <f t="shared" si="1"/>
        <v/>
      </c>
      <c r="K1525" s="49"/>
      <c r="L1525" s="49"/>
      <c r="M1525" s="74"/>
      <c r="N1525" s="49"/>
      <c r="P1525" s="75"/>
      <c r="Q1525" s="75"/>
      <c r="R1525" s="75"/>
    </row>
    <row r="1526">
      <c r="A1526" s="70" t="s">
        <v>4447</v>
      </c>
      <c r="B1526" s="68">
        <v>831.0</v>
      </c>
      <c r="C1526" s="69">
        <v>1.0</v>
      </c>
      <c r="D1526" s="69">
        <v>118.0</v>
      </c>
      <c r="E1526" s="70" t="s">
        <v>5650</v>
      </c>
      <c r="F1526" s="69">
        <v>48.0</v>
      </c>
      <c r="G1526" s="69">
        <v>5.0</v>
      </c>
      <c r="H1526" s="69">
        <v>0.0</v>
      </c>
      <c r="I1526" s="20" t="str">
        <f t="shared" si="1"/>
        <v/>
      </c>
      <c r="K1526" s="49"/>
      <c r="L1526" s="49"/>
      <c r="M1526" s="74"/>
      <c r="N1526" s="49"/>
      <c r="P1526" s="75"/>
      <c r="Q1526" s="75"/>
      <c r="R1526" s="75"/>
    </row>
    <row r="1527">
      <c r="A1527" s="70" t="s">
        <v>4447</v>
      </c>
      <c r="B1527" s="68">
        <v>831.0</v>
      </c>
      <c r="C1527" s="69">
        <v>1.0</v>
      </c>
      <c r="D1527" s="69">
        <v>625.0</v>
      </c>
      <c r="E1527" s="70" t="s">
        <v>5651</v>
      </c>
      <c r="F1527" s="69">
        <v>384.0</v>
      </c>
      <c r="G1527" s="69">
        <v>32.0</v>
      </c>
      <c r="H1527" s="69">
        <v>14.0</v>
      </c>
      <c r="I1527" s="20" t="str">
        <f t="shared" si="1"/>
        <v/>
      </c>
      <c r="K1527" s="49"/>
      <c r="L1527" s="49"/>
      <c r="M1527" s="74"/>
      <c r="N1527" s="49"/>
      <c r="P1527" s="75"/>
      <c r="Q1527" s="75"/>
      <c r="R1527" s="75"/>
    </row>
    <row r="1528">
      <c r="A1528" s="70" t="s">
        <v>4447</v>
      </c>
      <c r="B1528" s="68">
        <v>831.0</v>
      </c>
      <c r="C1528" s="69">
        <v>1.0</v>
      </c>
      <c r="D1528" s="69">
        <v>626.0</v>
      </c>
      <c r="E1528" s="70" t="s">
        <v>5652</v>
      </c>
      <c r="F1528" s="69">
        <v>333.0</v>
      </c>
      <c r="G1528" s="69">
        <v>81.0</v>
      </c>
      <c r="H1528" s="69">
        <v>26.0</v>
      </c>
      <c r="I1528" s="20" t="str">
        <f t="shared" si="1"/>
        <v/>
      </c>
      <c r="K1528" s="49"/>
      <c r="L1528" s="49"/>
      <c r="M1528" s="74"/>
      <c r="N1528" s="49"/>
      <c r="P1528" s="75"/>
      <c r="Q1528" s="75"/>
      <c r="R1528" s="75"/>
    </row>
    <row r="1529">
      <c r="A1529" s="70" t="s">
        <v>4447</v>
      </c>
      <c r="B1529" s="68">
        <v>831.0</v>
      </c>
      <c r="C1529" s="69">
        <v>1.0</v>
      </c>
      <c r="D1529" s="69">
        <v>627.0</v>
      </c>
      <c r="E1529" s="70" t="s">
        <v>2891</v>
      </c>
      <c r="F1529" s="69">
        <v>413.0</v>
      </c>
      <c r="G1529" s="69">
        <v>132.0</v>
      </c>
      <c r="H1529" s="69">
        <v>21.0</v>
      </c>
      <c r="I1529" s="20" t="str">
        <f t="shared" si="1"/>
        <v/>
      </c>
      <c r="K1529" s="49"/>
      <c r="L1529" s="49"/>
      <c r="M1529" s="74"/>
      <c r="N1529" s="49"/>
      <c r="P1529" s="75"/>
      <c r="Q1529" s="75"/>
      <c r="R1529" s="75"/>
    </row>
    <row r="1530">
      <c r="A1530" s="70" t="s">
        <v>4447</v>
      </c>
      <c r="B1530" s="68">
        <v>831.0</v>
      </c>
      <c r="C1530" s="69">
        <v>1.0</v>
      </c>
      <c r="D1530" s="69">
        <v>628.0</v>
      </c>
      <c r="E1530" s="70" t="s">
        <v>2892</v>
      </c>
      <c r="F1530" s="69">
        <v>464.0</v>
      </c>
      <c r="G1530" s="69">
        <v>74.0</v>
      </c>
      <c r="H1530" s="69">
        <v>27.0</v>
      </c>
      <c r="I1530" s="20" t="str">
        <f t="shared" si="1"/>
        <v/>
      </c>
      <c r="K1530" s="49"/>
      <c r="L1530" s="49"/>
      <c r="M1530" s="74"/>
      <c r="N1530" s="49"/>
      <c r="P1530" s="75"/>
      <c r="Q1530" s="75"/>
      <c r="R1530" s="75"/>
    </row>
    <row r="1531">
      <c r="A1531" s="70" t="s">
        <v>4447</v>
      </c>
      <c r="B1531" s="68">
        <v>831.0</v>
      </c>
      <c r="C1531" s="69">
        <v>1.0</v>
      </c>
      <c r="D1531" s="69">
        <v>629.0</v>
      </c>
      <c r="E1531" s="70" t="s">
        <v>2893</v>
      </c>
      <c r="F1531" s="69">
        <v>364.0</v>
      </c>
      <c r="G1531" s="69">
        <v>50.0</v>
      </c>
      <c r="H1531" s="69">
        <v>17.0</v>
      </c>
      <c r="I1531" s="20" t="str">
        <f t="shared" si="1"/>
        <v/>
      </c>
      <c r="K1531" s="49"/>
      <c r="L1531" s="49"/>
      <c r="M1531" s="74"/>
      <c r="N1531" s="49"/>
      <c r="P1531" s="75"/>
      <c r="Q1531" s="75"/>
      <c r="R1531" s="75"/>
    </row>
    <row r="1532">
      <c r="A1532" s="70" t="s">
        <v>4447</v>
      </c>
      <c r="B1532" s="68">
        <v>831.0</v>
      </c>
      <c r="C1532" s="69">
        <v>1.0</v>
      </c>
      <c r="D1532" s="69">
        <v>630.0</v>
      </c>
      <c r="E1532" s="70" t="s">
        <v>2894</v>
      </c>
      <c r="F1532" s="69">
        <v>349.0</v>
      </c>
      <c r="G1532" s="69">
        <v>30.0</v>
      </c>
      <c r="H1532" s="69">
        <v>7.0</v>
      </c>
      <c r="I1532" s="20" t="str">
        <f t="shared" si="1"/>
        <v/>
      </c>
      <c r="K1532" s="49"/>
      <c r="L1532" s="49"/>
      <c r="M1532" s="74"/>
      <c r="N1532" s="49"/>
      <c r="P1532" s="75"/>
      <c r="Q1532" s="75"/>
      <c r="R1532" s="75"/>
    </row>
    <row r="1533">
      <c r="A1533" s="70" t="s">
        <v>4447</v>
      </c>
      <c r="B1533" s="68">
        <v>831.0</v>
      </c>
      <c r="C1533" s="69">
        <v>1.0</v>
      </c>
      <c r="D1533" s="69">
        <v>631.0</v>
      </c>
      <c r="E1533" s="70" t="s">
        <v>2895</v>
      </c>
      <c r="F1533" s="69">
        <v>515.0</v>
      </c>
      <c r="G1533" s="69">
        <v>83.0</v>
      </c>
      <c r="H1533" s="69">
        <v>38.0</v>
      </c>
      <c r="I1533" s="20" t="str">
        <f t="shared" si="1"/>
        <v/>
      </c>
      <c r="K1533" s="49"/>
      <c r="L1533" s="49"/>
      <c r="M1533" s="74"/>
      <c r="N1533" s="49"/>
      <c r="P1533" s="75"/>
      <c r="Q1533" s="75"/>
      <c r="R1533" s="75"/>
    </row>
    <row r="1534">
      <c r="A1534" s="70" t="s">
        <v>4447</v>
      </c>
      <c r="B1534" s="68">
        <v>831.0</v>
      </c>
      <c r="C1534" s="69">
        <v>1.0</v>
      </c>
      <c r="D1534" s="69">
        <v>632.0</v>
      </c>
      <c r="E1534" s="70" t="s">
        <v>4686</v>
      </c>
      <c r="F1534" s="69">
        <v>85.0</v>
      </c>
      <c r="G1534" s="69">
        <v>20.0</v>
      </c>
      <c r="H1534" s="69">
        <v>4.0</v>
      </c>
      <c r="I1534" s="99">
        <f t="shared" si="1"/>
        <v>832</v>
      </c>
      <c r="K1534" s="49"/>
      <c r="L1534" s="49"/>
      <c r="M1534" s="74"/>
      <c r="N1534" s="49"/>
      <c r="P1534" s="75"/>
      <c r="Q1534" s="75"/>
      <c r="R1534" s="75"/>
    </row>
    <row r="1535">
      <c r="A1535" s="70" t="s">
        <v>4447</v>
      </c>
      <c r="B1535" s="68">
        <v>832.0</v>
      </c>
      <c r="C1535" s="69">
        <v>1.0</v>
      </c>
      <c r="D1535" s="69">
        <v>10.0</v>
      </c>
      <c r="E1535" s="70" t="s">
        <v>5653</v>
      </c>
      <c r="F1535" s="69">
        <v>625.0</v>
      </c>
      <c r="G1535" s="69">
        <v>45.0</v>
      </c>
      <c r="H1535" s="69">
        <v>17.0</v>
      </c>
      <c r="I1535" s="20" t="str">
        <f t="shared" si="1"/>
        <v/>
      </c>
      <c r="K1535" s="49"/>
      <c r="L1535" s="49"/>
      <c r="M1535" s="74"/>
      <c r="N1535" s="49"/>
      <c r="P1535" s="75"/>
      <c r="Q1535" s="75"/>
      <c r="R1535" s="75"/>
    </row>
    <row r="1536">
      <c r="A1536" s="70" t="s">
        <v>4447</v>
      </c>
      <c r="B1536" s="68">
        <v>832.0</v>
      </c>
      <c r="C1536" s="69">
        <v>1.0</v>
      </c>
      <c r="D1536" s="69">
        <v>20.0</v>
      </c>
      <c r="E1536" s="70" t="s">
        <v>5654</v>
      </c>
      <c r="F1536" s="69">
        <v>573.0</v>
      </c>
      <c r="G1536" s="69">
        <v>55.0</v>
      </c>
      <c r="H1536" s="69">
        <v>9.0</v>
      </c>
      <c r="I1536" s="20" t="str">
        <f t="shared" si="1"/>
        <v/>
      </c>
      <c r="K1536" s="49"/>
      <c r="L1536" s="49"/>
      <c r="M1536" s="74"/>
      <c r="N1536" s="49"/>
      <c r="P1536" s="75"/>
      <c r="Q1536" s="75"/>
      <c r="R1536" s="75"/>
    </row>
    <row r="1537">
      <c r="A1537" s="70" t="s">
        <v>4447</v>
      </c>
      <c r="B1537" s="68">
        <v>832.0</v>
      </c>
      <c r="C1537" s="69">
        <v>1.0</v>
      </c>
      <c r="D1537" s="69">
        <v>30.0</v>
      </c>
      <c r="E1537" s="70" t="s">
        <v>5655</v>
      </c>
      <c r="F1537" s="69">
        <v>835.0</v>
      </c>
      <c r="G1537" s="69">
        <v>66.0</v>
      </c>
      <c r="H1537" s="69">
        <v>23.0</v>
      </c>
      <c r="I1537" s="20" t="str">
        <f t="shared" si="1"/>
        <v/>
      </c>
      <c r="K1537" s="49"/>
      <c r="L1537" s="49"/>
      <c r="M1537" s="74"/>
      <c r="N1537" s="49"/>
      <c r="P1537" s="75"/>
      <c r="Q1537" s="75"/>
      <c r="R1537" s="75"/>
    </row>
    <row r="1538">
      <c r="A1538" s="70" t="s">
        <v>4447</v>
      </c>
      <c r="B1538" s="68">
        <v>832.0</v>
      </c>
      <c r="C1538" s="69">
        <v>1.0</v>
      </c>
      <c r="D1538" s="69">
        <v>40.0</v>
      </c>
      <c r="E1538" s="70" t="s">
        <v>5656</v>
      </c>
      <c r="F1538" s="69">
        <v>1160.0</v>
      </c>
      <c r="G1538" s="69">
        <v>62.0</v>
      </c>
      <c r="H1538" s="69">
        <v>16.0</v>
      </c>
      <c r="I1538" s="20" t="str">
        <f t="shared" si="1"/>
        <v/>
      </c>
      <c r="K1538" s="49"/>
      <c r="L1538" s="49"/>
      <c r="M1538" s="74"/>
      <c r="N1538" s="49"/>
      <c r="P1538" s="75"/>
      <c r="Q1538" s="75"/>
      <c r="R1538" s="75"/>
    </row>
    <row r="1539">
      <c r="A1539" s="70" t="s">
        <v>4447</v>
      </c>
      <c r="B1539" s="68">
        <v>832.0</v>
      </c>
      <c r="C1539" s="69">
        <v>1.0</v>
      </c>
      <c r="D1539" s="69">
        <v>50.0</v>
      </c>
      <c r="E1539" s="70" t="s">
        <v>5657</v>
      </c>
      <c r="F1539" s="69">
        <v>27.0</v>
      </c>
      <c r="G1539" s="69">
        <v>3.0</v>
      </c>
      <c r="H1539" s="69">
        <v>0.0</v>
      </c>
      <c r="I1539" s="20" t="str">
        <f t="shared" si="1"/>
        <v/>
      </c>
      <c r="K1539" s="49"/>
      <c r="L1539" s="49"/>
      <c r="M1539" s="74"/>
      <c r="N1539" s="49"/>
      <c r="P1539" s="75"/>
      <c r="Q1539" s="75"/>
      <c r="R1539" s="75"/>
    </row>
    <row r="1540">
      <c r="A1540" s="70" t="s">
        <v>4447</v>
      </c>
      <c r="B1540" s="68">
        <v>832.0</v>
      </c>
      <c r="C1540" s="69">
        <v>1.0</v>
      </c>
      <c r="D1540" s="69">
        <v>80.0</v>
      </c>
      <c r="E1540" s="70" t="s">
        <v>2901</v>
      </c>
      <c r="F1540" s="69">
        <v>13.0</v>
      </c>
      <c r="G1540" s="69">
        <v>2.0</v>
      </c>
      <c r="H1540" s="69">
        <v>0.0</v>
      </c>
      <c r="I1540" s="99">
        <f t="shared" si="1"/>
        <v>833</v>
      </c>
      <c r="K1540" s="49"/>
      <c r="L1540" s="49"/>
      <c r="M1540" s="74"/>
      <c r="N1540" s="49"/>
      <c r="P1540" s="75"/>
      <c r="Q1540" s="75"/>
      <c r="R1540" s="75"/>
    </row>
    <row r="1541">
      <c r="A1541" s="70" t="s">
        <v>4447</v>
      </c>
      <c r="B1541" s="68">
        <v>833.0</v>
      </c>
      <c r="C1541" s="69">
        <v>1.0</v>
      </c>
      <c r="D1541" s="69">
        <v>20.0</v>
      </c>
      <c r="E1541" s="70" t="s">
        <v>5658</v>
      </c>
      <c r="F1541" s="69">
        <v>954.0</v>
      </c>
      <c r="G1541" s="69">
        <v>158.0</v>
      </c>
      <c r="H1541" s="69">
        <v>47.0</v>
      </c>
      <c r="I1541" s="20" t="str">
        <f t="shared" si="1"/>
        <v/>
      </c>
      <c r="K1541" s="49"/>
      <c r="L1541" s="49"/>
      <c r="M1541" s="74"/>
      <c r="N1541" s="49"/>
      <c r="P1541" s="75"/>
      <c r="Q1541" s="75"/>
      <c r="R1541" s="75"/>
    </row>
    <row r="1542">
      <c r="A1542" s="70" t="s">
        <v>4447</v>
      </c>
      <c r="B1542" s="68">
        <v>833.0</v>
      </c>
      <c r="C1542" s="69">
        <v>1.0</v>
      </c>
      <c r="D1542" s="69">
        <v>21.0</v>
      </c>
      <c r="E1542" s="70" t="s">
        <v>5659</v>
      </c>
      <c r="F1542" s="69">
        <v>1142.0</v>
      </c>
      <c r="G1542" s="69">
        <v>51.0</v>
      </c>
      <c r="H1542" s="69">
        <v>16.0</v>
      </c>
      <c r="I1542" s="20" t="str">
        <f t="shared" si="1"/>
        <v/>
      </c>
      <c r="K1542" s="49"/>
      <c r="L1542" s="49"/>
      <c r="M1542" s="74"/>
      <c r="N1542" s="49"/>
      <c r="P1542" s="75"/>
      <c r="Q1542" s="75"/>
      <c r="R1542" s="75"/>
    </row>
    <row r="1543">
      <c r="A1543" s="70" t="s">
        <v>4447</v>
      </c>
      <c r="B1543" s="68">
        <v>833.0</v>
      </c>
      <c r="C1543" s="69">
        <v>1.0</v>
      </c>
      <c r="D1543" s="69">
        <v>22.0</v>
      </c>
      <c r="E1543" s="70" t="s">
        <v>5660</v>
      </c>
      <c r="F1543" s="69">
        <v>952.0</v>
      </c>
      <c r="G1543" s="69">
        <v>167.0</v>
      </c>
      <c r="H1543" s="69">
        <v>48.0</v>
      </c>
      <c r="I1543" s="20" t="str">
        <f t="shared" si="1"/>
        <v/>
      </c>
      <c r="K1543" s="49"/>
      <c r="L1543" s="49"/>
      <c r="M1543" s="74"/>
      <c r="N1543" s="49"/>
      <c r="P1543" s="75"/>
      <c r="Q1543" s="75"/>
      <c r="R1543" s="75"/>
    </row>
    <row r="1544">
      <c r="A1544" s="70" t="s">
        <v>4447</v>
      </c>
      <c r="B1544" s="68">
        <v>833.0</v>
      </c>
      <c r="C1544" s="69">
        <v>1.0</v>
      </c>
      <c r="D1544" s="69">
        <v>23.0</v>
      </c>
      <c r="E1544" s="70" t="s">
        <v>5661</v>
      </c>
      <c r="F1544" s="69">
        <v>101.0</v>
      </c>
      <c r="G1544" s="69">
        <v>28.0</v>
      </c>
      <c r="H1544" s="69">
        <v>4.0</v>
      </c>
      <c r="I1544" s="20" t="str">
        <f t="shared" si="1"/>
        <v/>
      </c>
      <c r="K1544" s="49"/>
      <c r="L1544" s="49"/>
      <c r="M1544" s="74"/>
      <c r="N1544" s="49"/>
      <c r="P1544" s="75"/>
      <c r="Q1544" s="75"/>
      <c r="R1544" s="75"/>
    </row>
    <row r="1545">
      <c r="A1545" s="70" t="s">
        <v>4447</v>
      </c>
      <c r="B1545" s="68">
        <v>833.0</v>
      </c>
      <c r="C1545" s="69">
        <v>1.0</v>
      </c>
      <c r="D1545" s="69">
        <v>24.0</v>
      </c>
      <c r="E1545" s="70" t="s">
        <v>2906</v>
      </c>
      <c r="F1545" s="69">
        <v>1975.0</v>
      </c>
      <c r="G1545" s="69">
        <v>289.0</v>
      </c>
      <c r="H1545" s="69">
        <v>74.0</v>
      </c>
      <c r="I1545" s="20" t="str">
        <f t="shared" si="1"/>
        <v/>
      </c>
      <c r="K1545" s="49"/>
      <c r="L1545" s="49"/>
      <c r="M1545" s="74"/>
      <c r="N1545" s="49"/>
      <c r="P1545" s="75"/>
      <c r="Q1545" s="75"/>
      <c r="R1545" s="75"/>
    </row>
    <row r="1546">
      <c r="A1546" s="70" t="s">
        <v>4447</v>
      </c>
      <c r="B1546" s="68">
        <v>833.0</v>
      </c>
      <c r="C1546" s="69">
        <v>1.0</v>
      </c>
      <c r="D1546" s="69">
        <v>25.0</v>
      </c>
      <c r="E1546" s="70" t="s">
        <v>5662</v>
      </c>
      <c r="F1546" s="69">
        <v>1954.0</v>
      </c>
      <c r="G1546" s="69">
        <v>104.0</v>
      </c>
      <c r="H1546" s="69">
        <v>38.0</v>
      </c>
      <c r="I1546" s="20" t="str">
        <f t="shared" si="1"/>
        <v/>
      </c>
      <c r="K1546" s="49"/>
      <c r="L1546" s="49"/>
      <c r="M1546" s="74"/>
      <c r="N1546" s="49"/>
      <c r="P1546" s="75"/>
      <c r="Q1546" s="75"/>
      <c r="R1546" s="75"/>
    </row>
    <row r="1547">
      <c r="A1547" s="70" t="s">
        <v>4447</v>
      </c>
      <c r="B1547" s="68">
        <v>833.0</v>
      </c>
      <c r="C1547" s="69">
        <v>1.0</v>
      </c>
      <c r="D1547" s="69">
        <v>28.0</v>
      </c>
      <c r="E1547" s="70" t="s">
        <v>5663</v>
      </c>
      <c r="F1547" s="69">
        <v>1158.0</v>
      </c>
      <c r="G1547" s="69">
        <v>139.0</v>
      </c>
      <c r="H1547" s="69">
        <v>47.0</v>
      </c>
      <c r="I1547" s="20" t="str">
        <f t="shared" si="1"/>
        <v/>
      </c>
      <c r="K1547" s="49"/>
      <c r="L1547" s="49"/>
      <c r="M1547" s="74"/>
      <c r="N1547" s="49"/>
      <c r="P1547" s="75"/>
      <c r="Q1547" s="75"/>
      <c r="R1547" s="75"/>
    </row>
    <row r="1548">
      <c r="A1548" s="70" t="s">
        <v>4447</v>
      </c>
      <c r="B1548" s="68">
        <v>833.0</v>
      </c>
      <c r="C1548" s="69">
        <v>1.0</v>
      </c>
      <c r="D1548" s="69">
        <v>29.0</v>
      </c>
      <c r="E1548" s="70" t="s">
        <v>2909</v>
      </c>
      <c r="F1548" s="69">
        <v>1972.0</v>
      </c>
      <c r="G1548" s="69">
        <v>162.0</v>
      </c>
      <c r="H1548" s="69">
        <v>61.0</v>
      </c>
      <c r="I1548" s="20" t="str">
        <f t="shared" si="1"/>
        <v/>
      </c>
      <c r="K1548" s="49"/>
      <c r="L1548" s="49"/>
      <c r="M1548" s="74"/>
      <c r="N1548" s="49"/>
      <c r="P1548" s="75"/>
      <c r="Q1548" s="75"/>
      <c r="R1548" s="75"/>
    </row>
    <row r="1549">
      <c r="A1549" s="70" t="s">
        <v>4447</v>
      </c>
      <c r="B1549" s="68">
        <v>833.0</v>
      </c>
      <c r="C1549" s="69">
        <v>1.0</v>
      </c>
      <c r="D1549" s="69">
        <v>30.0</v>
      </c>
      <c r="E1549" s="70" t="s">
        <v>5664</v>
      </c>
      <c r="F1549" s="69">
        <v>331.0</v>
      </c>
      <c r="G1549" s="69">
        <v>70.0</v>
      </c>
      <c r="H1549" s="69">
        <v>16.0</v>
      </c>
      <c r="I1549" s="20" t="str">
        <f t="shared" si="1"/>
        <v/>
      </c>
      <c r="K1549" s="49"/>
      <c r="L1549" s="49"/>
      <c r="M1549" s="74"/>
      <c r="N1549" s="49"/>
      <c r="P1549" s="75"/>
      <c r="Q1549" s="75"/>
      <c r="R1549" s="75"/>
    </row>
    <row r="1550">
      <c r="A1550" s="70" t="s">
        <v>4447</v>
      </c>
      <c r="B1550" s="68">
        <v>833.0</v>
      </c>
      <c r="C1550" s="69">
        <v>1.0</v>
      </c>
      <c r="D1550" s="69">
        <v>31.0</v>
      </c>
      <c r="E1550" s="70" t="s">
        <v>2911</v>
      </c>
      <c r="F1550" s="69">
        <v>466.0</v>
      </c>
      <c r="G1550" s="69">
        <v>27.0</v>
      </c>
      <c r="H1550" s="69">
        <v>20.0</v>
      </c>
      <c r="I1550" s="20" t="str">
        <f t="shared" si="1"/>
        <v/>
      </c>
      <c r="K1550" s="49"/>
      <c r="L1550" s="49"/>
      <c r="M1550" s="74"/>
      <c r="N1550" s="49"/>
      <c r="P1550" s="75"/>
      <c r="Q1550" s="75"/>
      <c r="R1550" s="75"/>
    </row>
    <row r="1551">
      <c r="A1551" s="70" t="s">
        <v>4447</v>
      </c>
      <c r="B1551" s="68">
        <v>833.0</v>
      </c>
      <c r="C1551" s="69">
        <v>1.0</v>
      </c>
      <c r="D1551" s="69">
        <v>32.0</v>
      </c>
      <c r="E1551" s="70" t="s">
        <v>5665</v>
      </c>
      <c r="F1551" s="69">
        <v>411.0</v>
      </c>
      <c r="G1551" s="69">
        <v>123.0</v>
      </c>
      <c r="H1551" s="69">
        <v>28.0</v>
      </c>
      <c r="I1551" s="20" t="str">
        <f t="shared" si="1"/>
        <v/>
      </c>
      <c r="K1551" s="49"/>
      <c r="L1551" s="49"/>
      <c r="M1551" s="74"/>
      <c r="N1551" s="49"/>
      <c r="P1551" s="75"/>
      <c r="Q1551" s="75"/>
      <c r="R1551" s="75"/>
    </row>
    <row r="1552">
      <c r="A1552" s="70" t="s">
        <v>4447</v>
      </c>
      <c r="B1552" s="68">
        <v>833.0</v>
      </c>
      <c r="C1552" s="69">
        <v>1.0</v>
      </c>
      <c r="D1552" s="69">
        <v>33.0</v>
      </c>
      <c r="E1552" s="70" t="s">
        <v>2913</v>
      </c>
      <c r="F1552" s="69">
        <v>516.0</v>
      </c>
      <c r="G1552" s="69">
        <v>52.0</v>
      </c>
      <c r="H1552" s="69">
        <v>1.0</v>
      </c>
      <c r="I1552" s="20" t="str">
        <f t="shared" si="1"/>
        <v/>
      </c>
      <c r="K1552" s="49"/>
      <c r="L1552" s="49"/>
      <c r="M1552" s="74"/>
      <c r="N1552" s="49"/>
      <c r="P1552" s="75"/>
      <c r="Q1552" s="75"/>
      <c r="R1552" s="75"/>
    </row>
    <row r="1553">
      <c r="A1553" s="70" t="s">
        <v>4447</v>
      </c>
      <c r="B1553" s="68">
        <v>833.0</v>
      </c>
      <c r="C1553" s="69">
        <v>1.0</v>
      </c>
      <c r="D1553" s="69">
        <v>34.0</v>
      </c>
      <c r="E1553" s="70" t="s">
        <v>5666</v>
      </c>
      <c r="F1553" s="69">
        <v>711.0</v>
      </c>
      <c r="G1553" s="69">
        <v>45.0</v>
      </c>
      <c r="H1553" s="69">
        <v>13.0</v>
      </c>
      <c r="I1553" s="20" t="str">
        <f t="shared" si="1"/>
        <v/>
      </c>
      <c r="K1553" s="49"/>
      <c r="L1553" s="49"/>
      <c r="M1553" s="74"/>
      <c r="N1553" s="49"/>
      <c r="P1553" s="75"/>
      <c r="Q1553" s="75"/>
      <c r="R1553" s="75"/>
    </row>
    <row r="1554">
      <c r="A1554" s="70" t="s">
        <v>4447</v>
      </c>
      <c r="B1554" s="68">
        <v>833.0</v>
      </c>
      <c r="C1554" s="69">
        <v>1.0</v>
      </c>
      <c r="D1554" s="69">
        <v>36.0</v>
      </c>
      <c r="E1554" s="70" t="s">
        <v>5667</v>
      </c>
      <c r="F1554" s="69">
        <v>431.0</v>
      </c>
      <c r="G1554" s="69">
        <v>81.0</v>
      </c>
      <c r="H1554" s="69">
        <v>52.0</v>
      </c>
      <c r="I1554" s="20" t="str">
        <f t="shared" si="1"/>
        <v/>
      </c>
      <c r="K1554" s="49"/>
      <c r="L1554" s="49"/>
      <c r="M1554" s="74"/>
      <c r="N1554" s="49"/>
      <c r="P1554" s="75"/>
      <c r="Q1554" s="75"/>
      <c r="R1554" s="75"/>
    </row>
    <row r="1555">
      <c r="A1555" s="70" t="s">
        <v>4447</v>
      </c>
      <c r="B1555" s="68">
        <v>833.0</v>
      </c>
      <c r="C1555" s="69">
        <v>1.0</v>
      </c>
      <c r="D1555" s="69">
        <v>37.0</v>
      </c>
      <c r="E1555" s="70" t="s">
        <v>5668</v>
      </c>
      <c r="F1555" s="69">
        <v>428.0</v>
      </c>
      <c r="G1555" s="69">
        <v>30.0</v>
      </c>
      <c r="H1555" s="69">
        <v>10.0</v>
      </c>
      <c r="I1555" s="20" t="str">
        <f t="shared" si="1"/>
        <v/>
      </c>
      <c r="K1555" s="49"/>
      <c r="L1555" s="49"/>
      <c r="M1555" s="74"/>
      <c r="N1555" s="49"/>
      <c r="P1555" s="75"/>
      <c r="Q1555" s="75"/>
      <c r="R1555" s="75"/>
    </row>
    <row r="1556">
      <c r="A1556" s="70" t="s">
        <v>4447</v>
      </c>
      <c r="B1556" s="68">
        <v>833.0</v>
      </c>
      <c r="C1556" s="69">
        <v>1.0</v>
      </c>
      <c r="D1556" s="69">
        <v>38.0</v>
      </c>
      <c r="E1556" s="70" t="s">
        <v>5669</v>
      </c>
      <c r="F1556" s="69">
        <v>261.0</v>
      </c>
      <c r="G1556" s="69">
        <v>88.0</v>
      </c>
      <c r="H1556" s="69">
        <v>17.0</v>
      </c>
      <c r="I1556" s="20" t="str">
        <f t="shared" si="1"/>
        <v/>
      </c>
      <c r="K1556" s="49"/>
      <c r="L1556" s="49"/>
      <c r="M1556" s="74"/>
      <c r="N1556" s="49"/>
      <c r="P1556" s="75"/>
      <c r="Q1556" s="75"/>
      <c r="R1556" s="75"/>
    </row>
    <row r="1557">
      <c r="A1557" s="70" t="s">
        <v>4447</v>
      </c>
      <c r="B1557" s="68">
        <v>833.0</v>
      </c>
      <c r="C1557" s="69">
        <v>1.0</v>
      </c>
      <c r="D1557" s="69">
        <v>40.0</v>
      </c>
      <c r="E1557" s="70" t="s">
        <v>5670</v>
      </c>
      <c r="F1557" s="69">
        <v>477.0</v>
      </c>
      <c r="G1557" s="69">
        <v>69.0</v>
      </c>
      <c r="H1557" s="69">
        <v>31.0</v>
      </c>
      <c r="I1557" s="20" t="str">
        <f t="shared" si="1"/>
        <v/>
      </c>
      <c r="K1557" s="49"/>
      <c r="L1557" s="49"/>
      <c r="M1557" s="74"/>
      <c r="N1557" s="49"/>
      <c r="P1557" s="75"/>
      <c r="Q1557" s="75"/>
      <c r="R1557" s="75"/>
    </row>
    <row r="1558">
      <c r="A1558" s="70" t="s">
        <v>4447</v>
      </c>
      <c r="B1558" s="68">
        <v>833.0</v>
      </c>
      <c r="C1558" s="69">
        <v>1.0</v>
      </c>
      <c r="D1558" s="69">
        <v>41.0</v>
      </c>
      <c r="E1558" s="70" t="s">
        <v>5671</v>
      </c>
      <c r="F1558" s="69">
        <v>768.0</v>
      </c>
      <c r="G1558" s="69">
        <v>26.0</v>
      </c>
      <c r="H1558" s="69">
        <v>8.0</v>
      </c>
      <c r="I1558" s="20" t="str">
        <f t="shared" si="1"/>
        <v/>
      </c>
      <c r="K1558" s="49"/>
      <c r="L1558" s="49"/>
      <c r="M1558" s="74"/>
      <c r="N1558" s="49"/>
      <c r="P1558" s="75"/>
      <c r="Q1558" s="75"/>
      <c r="R1558" s="75"/>
    </row>
    <row r="1559">
      <c r="A1559" s="70" t="s">
        <v>4447</v>
      </c>
      <c r="B1559" s="68">
        <v>833.0</v>
      </c>
      <c r="C1559" s="69">
        <v>1.0</v>
      </c>
      <c r="D1559" s="69">
        <v>42.0</v>
      </c>
      <c r="E1559" s="70" t="s">
        <v>5672</v>
      </c>
      <c r="F1559" s="69">
        <v>423.0</v>
      </c>
      <c r="G1559" s="69">
        <v>124.0</v>
      </c>
      <c r="H1559" s="69">
        <v>21.0</v>
      </c>
      <c r="I1559" s="20" t="str">
        <f t="shared" si="1"/>
        <v/>
      </c>
      <c r="K1559" s="49"/>
      <c r="L1559" s="49"/>
      <c r="M1559" s="74"/>
      <c r="N1559" s="49"/>
      <c r="P1559" s="75"/>
      <c r="Q1559" s="75"/>
      <c r="R1559" s="75"/>
    </row>
    <row r="1560">
      <c r="A1560" s="70" t="s">
        <v>4447</v>
      </c>
      <c r="B1560" s="68">
        <v>833.0</v>
      </c>
      <c r="C1560" s="69">
        <v>1.0</v>
      </c>
      <c r="D1560" s="69">
        <v>43.0</v>
      </c>
      <c r="E1560" s="70" t="s">
        <v>5673</v>
      </c>
      <c r="F1560" s="69">
        <v>634.0</v>
      </c>
      <c r="G1560" s="69">
        <v>40.0</v>
      </c>
      <c r="H1560" s="69">
        <v>11.0</v>
      </c>
      <c r="I1560" s="20" t="str">
        <f t="shared" si="1"/>
        <v/>
      </c>
      <c r="K1560" s="49"/>
      <c r="L1560" s="49"/>
      <c r="M1560" s="74"/>
      <c r="N1560" s="49"/>
      <c r="P1560" s="75"/>
      <c r="Q1560" s="75"/>
      <c r="R1560" s="75"/>
    </row>
    <row r="1561">
      <c r="A1561" s="70" t="s">
        <v>4447</v>
      </c>
      <c r="B1561" s="68">
        <v>833.0</v>
      </c>
      <c r="C1561" s="69">
        <v>1.0</v>
      </c>
      <c r="D1561" s="69">
        <v>44.0</v>
      </c>
      <c r="E1561" s="70" t="s">
        <v>5674</v>
      </c>
      <c r="F1561" s="69">
        <v>516.0</v>
      </c>
      <c r="G1561" s="69">
        <v>77.0</v>
      </c>
      <c r="H1561" s="69">
        <v>14.0</v>
      </c>
      <c r="I1561" s="20" t="str">
        <f t="shared" si="1"/>
        <v/>
      </c>
      <c r="K1561" s="49"/>
      <c r="L1561" s="49"/>
      <c r="M1561" s="74"/>
      <c r="N1561" s="49"/>
      <c r="P1561" s="75"/>
      <c r="Q1561" s="75"/>
      <c r="R1561" s="75"/>
    </row>
    <row r="1562">
      <c r="A1562" s="70" t="s">
        <v>4447</v>
      </c>
      <c r="B1562" s="68">
        <v>833.0</v>
      </c>
      <c r="C1562" s="69">
        <v>1.0</v>
      </c>
      <c r="D1562" s="69">
        <v>45.0</v>
      </c>
      <c r="E1562" s="70" t="s">
        <v>5675</v>
      </c>
      <c r="F1562" s="69">
        <v>610.0</v>
      </c>
      <c r="G1562" s="69">
        <v>47.0</v>
      </c>
      <c r="H1562" s="69">
        <v>15.0</v>
      </c>
      <c r="I1562" s="20" t="str">
        <f t="shared" si="1"/>
        <v/>
      </c>
      <c r="K1562" s="49"/>
      <c r="L1562" s="49"/>
      <c r="M1562" s="74"/>
      <c r="N1562" s="49"/>
      <c r="P1562" s="75"/>
      <c r="Q1562" s="75"/>
      <c r="R1562" s="75"/>
    </row>
    <row r="1563">
      <c r="A1563" s="70" t="s">
        <v>4447</v>
      </c>
      <c r="B1563" s="68">
        <v>833.0</v>
      </c>
      <c r="C1563" s="69">
        <v>1.0</v>
      </c>
      <c r="D1563" s="69">
        <v>46.0</v>
      </c>
      <c r="E1563" s="70" t="s">
        <v>5676</v>
      </c>
      <c r="F1563" s="69">
        <v>435.0</v>
      </c>
      <c r="G1563" s="69">
        <v>82.0</v>
      </c>
      <c r="H1563" s="69">
        <v>15.0</v>
      </c>
      <c r="I1563" s="20" t="str">
        <f t="shared" si="1"/>
        <v/>
      </c>
      <c r="K1563" s="49"/>
      <c r="L1563" s="49"/>
      <c r="M1563" s="74"/>
      <c r="N1563" s="49"/>
      <c r="P1563" s="75"/>
      <c r="Q1563" s="75"/>
      <c r="R1563" s="75"/>
    </row>
    <row r="1564">
      <c r="A1564" s="70" t="s">
        <v>4447</v>
      </c>
      <c r="B1564" s="68">
        <v>833.0</v>
      </c>
      <c r="C1564" s="69">
        <v>1.0</v>
      </c>
      <c r="D1564" s="69">
        <v>47.0</v>
      </c>
      <c r="E1564" s="70" t="s">
        <v>5677</v>
      </c>
      <c r="F1564" s="69">
        <v>667.0</v>
      </c>
      <c r="G1564" s="69">
        <v>53.0</v>
      </c>
      <c r="H1564" s="69">
        <v>8.0</v>
      </c>
      <c r="I1564" s="20" t="str">
        <f t="shared" si="1"/>
        <v/>
      </c>
      <c r="K1564" s="49"/>
      <c r="L1564" s="49"/>
      <c r="M1564" s="74"/>
      <c r="N1564" s="49"/>
      <c r="P1564" s="75"/>
      <c r="Q1564" s="75"/>
      <c r="R1564" s="75"/>
    </row>
    <row r="1565">
      <c r="A1565" s="70" t="s">
        <v>4447</v>
      </c>
      <c r="B1565" s="68">
        <v>833.0</v>
      </c>
      <c r="C1565" s="69">
        <v>1.0</v>
      </c>
      <c r="D1565" s="69">
        <v>52.0</v>
      </c>
      <c r="E1565" s="70" t="s">
        <v>2926</v>
      </c>
      <c r="F1565" s="69">
        <v>12.0</v>
      </c>
      <c r="G1565" s="69">
        <v>2.0</v>
      </c>
      <c r="H1565" s="69">
        <v>0.0</v>
      </c>
      <c r="I1565" s="20" t="str">
        <f t="shared" si="1"/>
        <v/>
      </c>
      <c r="K1565" s="49"/>
      <c r="L1565" s="49"/>
      <c r="M1565" s="74"/>
      <c r="N1565" s="49"/>
      <c r="P1565" s="75"/>
      <c r="Q1565" s="75"/>
      <c r="R1565" s="75"/>
    </row>
    <row r="1566">
      <c r="A1566" s="70" t="s">
        <v>4447</v>
      </c>
      <c r="B1566" s="68">
        <v>833.0</v>
      </c>
      <c r="C1566" s="69">
        <v>1.0</v>
      </c>
      <c r="D1566" s="69">
        <v>56.0</v>
      </c>
      <c r="E1566" s="70" t="s">
        <v>5678</v>
      </c>
      <c r="F1566" s="69">
        <v>77.0</v>
      </c>
      <c r="G1566" s="69">
        <v>9.0</v>
      </c>
      <c r="H1566" s="69">
        <v>0.0</v>
      </c>
      <c r="I1566" s="20" t="str">
        <f t="shared" si="1"/>
        <v/>
      </c>
      <c r="K1566" s="49"/>
      <c r="L1566" s="49"/>
      <c r="M1566" s="74"/>
      <c r="N1566" s="49"/>
      <c r="P1566" s="75"/>
      <c r="Q1566" s="75"/>
      <c r="R1566" s="75"/>
    </row>
    <row r="1567">
      <c r="A1567" s="70" t="s">
        <v>4447</v>
      </c>
      <c r="B1567" s="68">
        <v>833.0</v>
      </c>
      <c r="C1567" s="69">
        <v>1.0</v>
      </c>
      <c r="D1567" s="69">
        <v>75.0</v>
      </c>
      <c r="E1567" s="70" t="s">
        <v>2928</v>
      </c>
      <c r="F1567" s="69">
        <v>614.0</v>
      </c>
      <c r="G1567" s="69">
        <v>28.0</v>
      </c>
      <c r="H1567" s="69">
        <v>12.0</v>
      </c>
      <c r="I1567" s="99">
        <f t="shared" si="1"/>
        <v>834</v>
      </c>
      <c r="K1567" s="49"/>
      <c r="L1567" s="49"/>
      <c r="M1567" s="74"/>
      <c r="N1567" s="49"/>
      <c r="P1567" s="75"/>
      <c r="Q1567" s="75"/>
      <c r="R1567" s="75"/>
    </row>
    <row r="1568">
      <c r="A1568" s="70" t="s">
        <v>4447</v>
      </c>
      <c r="B1568" s="68">
        <v>834.0</v>
      </c>
      <c r="C1568" s="69">
        <v>1.0</v>
      </c>
      <c r="D1568" s="69">
        <v>47.0</v>
      </c>
      <c r="E1568" s="70" t="s">
        <v>5679</v>
      </c>
      <c r="F1568" s="69">
        <v>2729.0</v>
      </c>
      <c r="G1568" s="69">
        <v>228.0</v>
      </c>
      <c r="H1568" s="69">
        <v>61.0</v>
      </c>
      <c r="I1568" s="20" t="str">
        <f t="shared" si="1"/>
        <v/>
      </c>
      <c r="K1568" s="49"/>
      <c r="L1568" s="49"/>
      <c r="M1568" s="74"/>
      <c r="N1568" s="49"/>
      <c r="P1568" s="75"/>
      <c r="Q1568" s="75"/>
      <c r="R1568" s="75"/>
    </row>
    <row r="1569">
      <c r="A1569" s="70" t="s">
        <v>4447</v>
      </c>
      <c r="B1569" s="68">
        <v>834.0</v>
      </c>
      <c r="C1569" s="69">
        <v>1.0</v>
      </c>
      <c r="D1569" s="69">
        <v>48.0</v>
      </c>
      <c r="E1569" s="70" t="s">
        <v>2930</v>
      </c>
      <c r="F1569" s="69">
        <v>981.0</v>
      </c>
      <c r="G1569" s="69">
        <v>109.0</v>
      </c>
      <c r="H1569" s="69">
        <v>36.0</v>
      </c>
      <c r="I1569" s="20" t="str">
        <f t="shared" si="1"/>
        <v/>
      </c>
      <c r="K1569" s="49"/>
      <c r="L1569" s="49"/>
      <c r="M1569" s="74"/>
      <c r="N1569" s="49"/>
      <c r="P1569" s="75"/>
      <c r="Q1569" s="75"/>
      <c r="R1569" s="75"/>
    </row>
    <row r="1570">
      <c r="A1570" s="70" t="s">
        <v>4447</v>
      </c>
      <c r="B1570" s="68">
        <v>834.0</v>
      </c>
      <c r="C1570" s="69">
        <v>1.0</v>
      </c>
      <c r="D1570" s="69">
        <v>49.0</v>
      </c>
      <c r="E1570" s="70" t="s">
        <v>2931</v>
      </c>
      <c r="F1570" s="69">
        <v>926.0</v>
      </c>
      <c r="G1570" s="69">
        <v>79.0</v>
      </c>
      <c r="H1570" s="69">
        <v>11.0</v>
      </c>
      <c r="I1570" s="20" t="str">
        <f t="shared" si="1"/>
        <v/>
      </c>
      <c r="K1570" s="49"/>
      <c r="L1570" s="49"/>
      <c r="M1570" s="74"/>
      <c r="N1570" s="49"/>
      <c r="P1570" s="75"/>
      <c r="Q1570" s="75"/>
      <c r="R1570" s="75"/>
    </row>
    <row r="1571">
      <c r="A1571" s="70" t="s">
        <v>4447</v>
      </c>
      <c r="B1571" s="68">
        <v>834.0</v>
      </c>
      <c r="C1571" s="69">
        <v>1.0</v>
      </c>
      <c r="D1571" s="69">
        <v>50.0</v>
      </c>
      <c r="E1571" s="70" t="s">
        <v>2932</v>
      </c>
      <c r="F1571" s="69">
        <v>29.0</v>
      </c>
      <c r="G1571" s="69">
        <v>5.0</v>
      </c>
      <c r="H1571" s="69">
        <v>0.0</v>
      </c>
      <c r="I1571" s="20" t="str">
        <f t="shared" si="1"/>
        <v/>
      </c>
      <c r="K1571" s="49"/>
      <c r="L1571" s="49"/>
      <c r="M1571" s="74"/>
      <c r="N1571" s="49"/>
      <c r="P1571" s="75"/>
      <c r="Q1571" s="75"/>
      <c r="R1571" s="75"/>
    </row>
    <row r="1572">
      <c r="A1572" s="70" t="s">
        <v>4447</v>
      </c>
      <c r="B1572" s="68">
        <v>834.0</v>
      </c>
      <c r="C1572" s="69">
        <v>1.0</v>
      </c>
      <c r="D1572" s="69">
        <v>61.0</v>
      </c>
      <c r="E1572" s="70" t="s">
        <v>5680</v>
      </c>
      <c r="F1572" s="69">
        <v>74.0</v>
      </c>
      <c r="G1572" s="69">
        <v>12.0</v>
      </c>
      <c r="H1572" s="69">
        <v>3.0</v>
      </c>
      <c r="I1572" s="20" t="str">
        <f t="shared" si="1"/>
        <v/>
      </c>
      <c r="K1572" s="49"/>
      <c r="L1572" s="49"/>
      <c r="M1572" s="74"/>
      <c r="N1572" s="49"/>
      <c r="P1572" s="75"/>
      <c r="Q1572" s="75"/>
      <c r="R1572" s="75"/>
    </row>
    <row r="1573">
      <c r="A1573" s="70" t="s">
        <v>4447</v>
      </c>
      <c r="B1573" s="68">
        <v>834.0</v>
      </c>
      <c r="C1573" s="69">
        <v>1.0</v>
      </c>
      <c r="D1573" s="69">
        <v>785.0</v>
      </c>
      <c r="E1573" s="70" t="s">
        <v>5681</v>
      </c>
      <c r="F1573" s="69">
        <v>440.0</v>
      </c>
      <c r="G1573" s="69">
        <v>30.0</v>
      </c>
      <c r="H1573" s="69">
        <v>15.0</v>
      </c>
      <c r="I1573" s="20" t="str">
        <f t="shared" si="1"/>
        <v/>
      </c>
      <c r="K1573" s="49"/>
      <c r="L1573" s="49"/>
      <c r="M1573" s="74"/>
      <c r="N1573" s="49"/>
      <c r="P1573" s="75"/>
      <c r="Q1573" s="75"/>
      <c r="R1573" s="75"/>
    </row>
    <row r="1574">
      <c r="A1574" s="70" t="s">
        <v>4447</v>
      </c>
      <c r="B1574" s="68">
        <v>834.0</v>
      </c>
      <c r="C1574" s="69">
        <v>1.0</v>
      </c>
      <c r="D1574" s="69">
        <v>786.0</v>
      </c>
      <c r="E1574" s="70" t="s">
        <v>5682</v>
      </c>
      <c r="F1574" s="69">
        <v>312.0</v>
      </c>
      <c r="G1574" s="69">
        <v>36.0</v>
      </c>
      <c r="H1574" s="69">
        <v>12.0</v>
      </c>
      <c r="I1574" s="20" t="str">
        <f t="shared" si="1"/>
        <v/>
      </c>
      <c r="K1574" s="49"/>
      <c r="L1574" s="49"/>
      <c r="M1574" s="74"/>
      <c r="N1574" s="49"/>
      <c r="P1574" s="75"/>
      <c r="Q1574" s="75"/>
      <c r="R1574" s="75"/>
    </row>
    <row r="1575">
      <c r="A1575" s="70" t="s">
        <v>4447</v>
      </c>
      <c r="B1575" s="68">
        <v>834.0</v>
      </c>
      <c r="C1575" s="69">
        <v>1.0</v>
      </c>
      <c r="D1575" s="69">
        <v>787.0</v>
      </c>
      <c r="E1575" s="70" t="s">
        <v>5683</v>
      </c>
      <c r="F1575" s="69">
        <v>676.0</v>
      </c>
      <c r="G1575" s="69">
        <v>106.0</v>
      </c>
      <c r="H1575" s="69">
        <v>17.0</v>
      </c>
      <c r="I1575" s="20" t="str">
        <f t="shared" si="1"/>
        <v/>
      </c>
      <c r="K1575" s="49"/>
      <c r="L1575" s="49"/>
      <c r="M1575" s="74"/>
      <c r="N1575" s="49"/>
      <c r="P1575" s="75"/>
      <c r="Q1575" s="75"/>
      <c r="R1575" s="75"/>
    </row>
    <row r="1576">
      <c r="A1576" s="70" t="s">
        <v>4447</v>
      </c>
      <c r="B1576" s="68">
        <v>834.0</v>
      </c>
      <c r="C1576" s="69">
        <v>1.0</v>
      </c>
      <c r="D1576" s="69">
        <v>788.0</v>
      </c>
      <c r="E1576" s="70" t="s">
        <v>5684</v>
      </c>
      <c r="F1576" s="69">
        <v>437.0</v>
      </c>
      <c r="G1576" s="69">
        <v>86.0</v>
      </c>
      <c r="H1576" s="69">
        <v>20.0</v>
      </c>
      <c r="I1576" s="20" t="str">
        <f t="shared" si="1"/>
        <v/>
      </c>
      <c r="K1576" s="49"/>
      <c r="L1576" s="49"/>
      <c r="M1576" s="74"/>
      <c r="N1576" s="49"/>
      <c r="P1576" s="75"/>
      <c r="Q1576" s="75"/>
      <c r="R1576" s="75"/>
    </row>
    <row r="1577">
      <c r="A1577" s="70" t="s">
        <v>4447</v>
      </c>
      <c r="B1577" s="68">
        <v>834.0</v>
      </c>
      <c r="C1577" s="69">
        <v>1.0</v>
      </c>
      <c r="D1577" s="69">
        <v>793.0</v>
      </c>
      <c r="E1577" s="70" t="s">
        <v>5685</v>
      </c>
      <c r="F1577" s="69">
        <v>396.0</v>
      </c>
      <c r="G1577" s="69">
        <v>25.0</v>
      </c>
      <c r="H1577" s="69">
        <v>3.0</v>
      </c>
      <c r="I1577" s="20" t="str">
        <f t="shared" si="1"/>
        <v/>
      </c>
      <c r="K1577" s="49"/>
      <c r="L1577" s="49"/>
      <c r="M1577" s="74"/>
      <c r="N1577" s="49"/>
      <c r="P1577" s="75"/>
      <c r="Q1577" s="75"/>
      <c r="R1577" s="75"/>
    </row>
    <row r="1578">
      <c r="A1578" s="70" t="s">
        <v>4447</v>
      </c>
      <c r="B1578" s="68">
        <v>834.0</v>
      </c>
      <c r="C1578" s="69">
        <v>1.0</v>
      </c>
      <c r="D1578" s="69">
        <v>797.0</v>
      </c>
      <c r="E1578" s="70" t="s">
        <v>2939</v>
      </c>
      <c r="F1578" s="69">
        <v>477.0</v>
      </c>
      <c r="G1578" s="69">
        <v>61.0</v>
      </c>
      <c r="H1578" s="69">
        <v>9.0</v>
      </c>
      <c r="I1578" s="20" t="str">
        <f t="shared" si="1"/>
        <v/>
      </c>
      <c r="K1578" s="49"/>
      <c r="L1578" s="49"/>
      <c r="M1578" s="74"/>
      <c r="N1578" s="49"/>
      <c r="P1578" s="75"/>
      <c r="Q1578" s="75"/>
      <c r="R1578" s="75"/>
    </row>
    <row r="1579">
      <c r="A1579" s="70" t="s">
        <v>4447</v>
      </c>
      <c r="B1579" s="68">
        <v>834.0</v>
      </c>
      <c r="C1579" s="69">
        <v>1.0</v>
      </c>
      <c r="D1579" s="69">
        <v>798.0</v>
      </c>
      <c r="E1579" s="70" t="s">
        <v>5686</v>
      </c>
      <c r="F1579" s="69">
        <v>59.0</v>
      </c>
      <c r="G1579" s="69">
        <v>0.0</v>
      </c>
      <c r="H1579" s="69">
        <v>1.0</v>
      </c>
      <c r="I1579" s="20" t="str">
        <f t="shared" si="1"/>
        <v/>
      </c>
      <c r="K1579" s="49"/>
      <c r="L1579" s="49"/>
      <c r="M1579" s="74"/>
      <c r="N1579" s="49"/>
      <c r="P1579" s="75"/>
      <c r="Q1579" s="75"/>
      <c r="R1579" s="75"/>
    </row>
    <row r="1580">
      <c r="A1580" s="70" t="s">
        <v>4447</v>
      </c>
      <c r="B1580" s="68">
        <v>834.0</v>
      </c>
      <c r="C1580" s="69">
        <v>1.0</v>
      </c>
      <c r="D1580" s="69">
        <v>803.0</v>
      </c>
      <c r="E1580" s="70" t="s">
        <v>5687</v>
      </c>
      <c r="F1580" s="69">
        <v>205.0</v>
      </c>
      <c r="G1580" s="69">
        <v>27.0</v>
      </c>
      <c r="H1580" s="69">
        <v>2.0</v>
      </c>
      <c r="I1580" s="20" t="str">
        <f t="shared" si="1"/>
        <v/>
      </c>
      <c r="K1580" s="49"/>
      <c r="L1580" s="49"/>
      <c r="M1580" s="74"/>
      <c r="N1580" s="49"/>
      <c r="P1580" s="75"/>
      <c r="Q1580" s="75"/>
      <c r="R1580" s="75"/>
    </row>
    <row r="1581">
      <c r="A1581" s="70" t="s">
        <v>4447</v>
      </c>
      <c r="B1581" s="68">
        <v>834.0</v>
      </c>
      <c r="C1581" s="69">
        <v>1.0</v>
      </c>
      <c r="D1581" s="69">
        <v>804.0</v>
      </c>
      <c r="E1581" s="70" t="s">
        <v>5688</v>
      </c>
      <c r="F1581" s="69">
        <v>548.0</v>
      </c>
      <c r="G1581" s="69">
        <v>74.0</v>
      </c>
      <c r="H1581" s="69">
        <v>5.0</v>
      </c>
      <c r="I1581" s="99">
        <f t="shared" si="1"/>
        <v>836</v>
      </c>
      <c r="K1581" s="49"/>
      <c r="L1581" s="49"/>
      <c r="M1581" s="74"/>
      <c r="N1581" s="49"/>
      <c r="P1581" s="75"/>
      <c r="Q1581" s="75"/>
      <c r="R1581" s="75"/>
    </row>
    <row r="1582">
      <c r="A1582" s="70" t="s">
        <v>4447</v>
      </c>
      <c r="B1582" s="68">
        <v>836.0</v>
      </c>
      <c r="C1582" s="69">
        <v>1.0</v>
      </c>
      <c r="D1582" s="69">
        <v>10.0</v>
      </c>
      <c r="E1582" s="70" t="s">
        <v>5689</v>
      </c>
      <c r="F1582" s="69">
        <v>119.0</v>
      </c>
      <c r="G1582" s="69">
        <v>56.0</v>
      </c>
      <c r="H1582" s="69">
        <v>22.0</v>
      </c>
      <c r="I1582" s="20" t="str">
        <f t="shared" si="1"/>
        <v/>
      </c>
      <c r="K1582" s="49"/>
      <c r="L1582" s="49"/>
      <c r="M1582" s="74"/>
      <c r="N1582" s="49"/>
      <c r="P1582" s="75"/>
      <c r="Q1582" s="75"/>
      <c r="R1582" s="75"/>
    </row>
    <row r="1583">
      <c r="A1583" s="70" t="s">
        <v>4447</v>
      </c>
      <c r="B1583" s="68">
        <v>836.0</v>
      </c>
      <c r="C1583" s="69">
        <v>1.0</v>
      </c>
      <c r="D1583" s="69">
        <v>30.0</v>
      </c>
      <c r="E1583" s="70" t="s">
        <v>5690</v>
      </c>
      <c r="F1583" s="69">
        <v>99.0</v>
      </c>
      <c r="G1583" s="69">
        <v>36.0</v>
      </c>
      <c r="H1583" s="69">
        <v>22.0</v>
      </c>
      <c r="I1583" s="99">
        <f t="shared" si="1"/>
        <v>837</v>
      </c>
      <c r="K1583" s="49"/>
      <c r="L1583" s="49"/>
      <c r="M1583" s="74"/>
      <c r="N1583" s="49"/>
      <c r="P1583" s="75"/>
      <c r="Q1583" s="75"/>
      <c r="R1583" s="75"/>
    </row>
    <row r="1584">
      <c r="A1584" s="70" t="s">
        <v>4447</v>
      </c>
      <c r="B1584" s="68">
        <v>837.0</v>
      </c>
      <c r="C1584" s="69">
        <v>1.0</v>
      </c>
      <c r="D1584" s="69">
        <v>10.0</v>
      </c>
      <c r="E1584" s="70" t="s">
        <v>5691</v>
      </c>
      <c r="F1584" s="69">
        <v>338.0</v>
      </c>
      <c r="G1584" s="69">
        <v>97.0</v>
      </c>
      <c r="H1584" s="69">
        <v>35.0</v>
      </c>
      <c r="I1584" s="20" t="str">
        <f t="shared" si="1"/>
        <v/>
      </c>
      <c r="K1584" s="49"/>
      <c r="L1584" s="49"/>
      <c r="M1584" s="74"/>
      <c r="N1584" s="49"/>
      <c r="P1584" s="75"/>
      <c r="Q1584" s="75"/>
      <c r="R1584" s="75"/>
    </row>
    <row r="1585">
      <c r="A1585" s="70" t="s">
        <v>4447</v>
      </c>
      <c r="B1585" s="68">
        <v>837.0</v>
      </c>
      <c r="C1585" s="69">
        <v>1.0</v>
      </c>
      <c r="D1585" s="69">
        <v>20.0</v>
      </c>
      <c r="E1585" s="70" t="s">
        <v>5692</v>
      </c>
      <c r="F1585" s="69">
        <v>269.0</v>
      </c>
      <c r="G1585" s="69">
        <v>65.0</v>
      </c>
      <c r="H1585" s="69">
        <v>32.0</v>
      </c>
      <c r="I1585" s="20" t="str">
        <f t="shared" si="1"/>
        <v/>
      </c>
      <c r="K1585" s="49"/>
      <c r="L1585" s="49"/>
      <c r="M1585" s="74"/>
      <c r="N1585" s="49"/>
      <c r="P1585" s="75"/>
      <c r="Q1585" s="75"/>
      <c r="R1585" s="75"/>
    </row>
    <row r="1586">
      <c r="A1586" s="70" t="s">
        <v>4447</v>
      </c>
      <c r="B1586" s="68">
        <v>837.0</v>
      </c>
      <c r="C1586" s="69">
        <v>1.0</v>
      </c>
      <c r="D1586" s="69">
        <v>30.0</v>
      </c>
      <c r="E1586" s="70" t="s">
        <v>5693</v>
      </c>
      <c r="F1586" s="69">
        <v>2.0</v>
      </c>
      <c r="G1586" s="69">
        <v>0.0</v>
      </c>
      <c r="H1586" s="69">
        <v>0.0</v>
      </c>
      <c r="I1586" s="99">
        <f t="shared" si="1"/>
        <v>840</v>
      </c>
      <c r="K1586" s="49"/>
      <c r="L1586" s="49"/>
      <c r="M1586" s="74"/>
      <c r="N1586" s="49"/>
      <c r="P1586" s="75"/>
      <c r="Q1586" s="75"/>
      <c r="R1586" s="75"/>
    </row>
    <row r="1587">
      <c r="A1587" s="70" t="s">
        <v>4447</v>
      </c>
      <c r="B1587" s="68">
        <v>840.0</v>
      </c>
      <c r="C1587" s="69">
        <v>1.0</v>
      </c>
      <c r="D1587" s="69">
        <v>10.0</v>
      </c>
      <c r="E1587" s="70" t="s">
        <v>5694</v>
      </c>
      <c r="F1587" s="69">
        <v>10.0</v>
      </c>
      <c r="G1587" s="69">
        <v>3.0</v>
      </c>
      <c r="H1587" s="69">
        <v>1.0</v>
      </c>
      <c r="I1587" s="20" t="str">
        <f t="shared" si="1"/>
        <v/>
      </c>
      <c r="K1587" s="49"/>
      <c r="L1587" s="49"/>
      <c r="M1587" s="74"/>
      <c r="N1587" s="49"/>
      <c r="P1587" s="75"/>
      <c r="Q1587" s="75"/>
      <c r="R1587" s="75"/>
    </row>
    <row r="1588">
      <c r="A1588" s="70" t="s">
        <v>4447</v>
      </c>
      <c r="B1588" s="68">
        <v>840.0</v>
      </c>
      <c r="C1588" s="69">
        <v>1.0</v>
      </c>
      <c r="D1588" s="69">
        <v>20.0</v>
      </c>
      <c r="E1588" s="70" t="s">
        <v>5695</v>
      </c>
      <c r="F1588" s="69">
        <v>451.0</v>
      </c>
      <c r="G1588" s="69">
        <v>151.0</v>
      </c>
      <c r="H1588" s="69">
        <v>50.0</v>
      </c>
      <c r="I1588" s="20" t="str">
        <f t="shared" si="1"/>
        <v/>
      </c>
      <c r="K1588" s="49"/>
      <c r="L1588" s="49"/>
      <c r="M1588" s="74"/>
      <c r="N1588" s="49"/>
      <c r="P1588" s="75"/>
      <c r="Q1588" s="75"/>
      <c r="R1588" s="75"/>
    </row>
    <row r="1589">
      <c r="A1589" s="70" t="s">
        <v>4447</v>
      </c>
      <c r="B1589" s="68">
        <v>840.0</v>
      </c>
      <c r="C1589" s="69">
        <v>1.0</v>
      </c>
      <c r="D1589" s="69">
        <v>25.0</v>
      </c>
      <c r="E1589" s="70" t="s">
        <v>2950</v>
      </c>
      <c r="F1589" s="69">
        <v>62.0</v>
      </c>
      <c r="G1589" s="69">
        <v>21.0</v>
      </c>
      <c r="H1589" s="69">
        <v>9.0</v>
      </c>
      <c r="I1589" s="20" t="str">
        <f t="shared" si="1"/>
        <v/>
      </c>
      <c r="K1589" s="49"/>
      <c r="L1589" s="49"/>
      <c r="M1589" s="74"/>
      <c r="N1589" s="49"/>
      <c r="P1589" s="75"/>
      <c r="Q1589" s="75"/>
      <c r="R1589" s="75"/>
    </row>
    <row r="1590">
      <c r="A1590" s="70" t="s">
        <v>4447</v>
      </c>
      <c r="B1590" s="68">
        <v>840.0</v>
      </c>
      <c r="C1590" s="69">
        <v>1.0</v>
      </c>
      <c r="D1590" s="69">
        <v>111.0</v>
      </c>
      <c r="E1590" s="70" t="s">
        <v>2951</v>
      </c>
      <c r="F1590" s="69">
        <v>506.0</v>
      </c>
      <c r="G1590" s="69">
        <v>152.0</v>
      </c>
      <c r="H1590" s="69">
        <v>49.0</v>
      </c>
      <c r="I1590" s="99">
        <f t="shared" si="1"/>
        <v>846</v>
      </c>
      <c r="K1590" s="49"/>
      <c r="L1590" s="49"/>
      <c r="M1590" s="74"/>
      <c r="N1590" s="49"/>
      <c r="P1590" s="75"/>
      <c r="Q1590" s="75"/>
      <c r="R1590" s="75"/>
    </row>
    <row r="1591">
      <c r="A1591" s="70" t="s">
        <v>4447</v>
      </c>
      <c r="B1591" s="68">
        <v>846.0</v>
      </c>
      <c r="C1591" s="69">
        <v>1.0</v>
      </c>
      <c r="D1591" s="69">
        <v>10.0</v>
      </c>
      <c r="E1591" s="70" t="s">
        <v>5696</v>
      </c>
      <c r="F1591" s="69">
        <v>309.0</v>
      </c>
      <c r="G1591" s="69">
        <v>104.0</v>
      </c>
      <c r="H1591" s="69">
        <v>21.0</v>
      </c>
      <c r="I1591" s="20" t="str">
        <f t="shared" si="1"/>
        <v/>
      </c>
      <c r="K1591" s="49"/>
      <c r="L1591" s="49"/>
      <c r="M1591" s="74"/>
      <c r="N1591" s="49"/>
      <c r="P1591" s="75"/>
      <c r="Q1591" s="75"/>
      <c r="R1591" s="75"/>
    </row>
    <row r="1592">
      <c r="A1592" s="70" t="s">
        <v>4447</v>
      </c>
      <c r="B1592" s="68">
        <v>846.0</v>
      </c>
      <c r="C1592" s="69">
        <v>1.0</v>
      </c>
      <c r="D1592" s="69">
        <v>20.0</v>
      </c>
      <c r="E1592" s="70" t="s">
        <v>5697</v>
      </c>
      <c r="F1592" s="69">
        <v>90.0</v>
      </c>
      <c r="G1592" s="69">
        <v>31.0</v>
      </c>
      <c r="H1592" s="69">
        <v>5.0</v>
      </c>
      <c r="I1592" s="20" t="str">
        <f t="shared" si="1"/>
        <v/>
      </c>
      <c r="K1592" s="49"/>
      <c r="L1592" s="49"/>
      <c r="M1592" s="74"/>
      <c r="N1592" s="49"/>
      <c r="P1592" s="75"/>
      <c r="Q1592" s="75"/>
      <c r="R1592" s="75"/>
    </row>
    <row r="1593">
      <c r="A1593" s="70" t="s">
        <v>4447</v>
      </c>
      <c r="B1593" s="68">
        <v>846.0</v>
      </c>
      <c r="C1593" s="69">
        <v>1.0</v>
      </c>
      <c r="D1593" s="69">
        <v>30.0</v>
      </c>
      <c r="E1593" s="70" t="s">
        <v>5698</v>
      </c>
      <c r="F1593" s="69">
        <v>219.0</v>
      </c>
      <c r="G1593" s="69">
        <v>43.0</v>
      </c>
      <c r="H1593" s="69">
        <v>7.0</v>
      </c>
      <c r="I1593" s="99">
        <f t="shared" si="1"/>
        <v>850</v>
      </c>
      <c r="K1593" s="49"/>
      <c r="L1593" s="49"/>
      <c r="M1593" s="74"/>
      <c r="N1593" s="49"/>
      <c r="P1593" s="75"/>
      <c r="Q1593" s="75"/>
      <c r="R1593" s="75"/>
    </row>
    <row r="1594">
      <c r="A1594" s="70" t="s">
        <v>4447</v>
      </c>
      <c r="B1594" s="68">
        <v>850.0</v>
      </c>
      <c r="C1594" s="69">
        <v>1.0</v>
      </c>
      <c r="D1594" s="69">
        <v>10.0</v>
      </c>
      <c r="E1594" s="70" t="s">
        <v>5699</v>
      </c>
      <c r="F1594" s="69">
        <v>172.0</v>
      </c>
      <c r="G1594" s="69">
        <v>41.0</v>
      </c>
      <c r="H1594" s="69">
        <v>18.0</v>
      </c>
      <c r="I1594" s="20" t="str">
        <f t="shared" si="1"/>
        <v/>
      </c>
      <c r="K1594" s="49"/>
      <c r="L1594" s="49"/>
      <c r="M1594" s="74"/>
      <c r="N1594" s="49"/>
      <c r="P1594" s="75"/>
      <c r="Q1594" s="75"/>
      <c r="R1594" s="75"/>
    </row>
    <row r="1595">
      <c r="A1595" s="70" t="s">
        <v>4447</v>
      </c>
      <c r="B1595" s="68">
        <v>850.0</v>
      </c>
      <c r="C1595" s="69">
        <v>1.0</v>
      </c>
      <c r="D1595" s="69">
        <v>20.0</v>
      </c>
      <c r="E1595" s="70" t="s">
        <v>5700</v>
      </c>
      <c r="F1595" s="69">
        <v>128.0</v>
      </c>
      <c r="G1595" s="69">
        <v>29.0</v>
      </c>
      <c r="H1595" s="69">
        <v>16.0</v>
      </c>
      <c r="I1595" s="99">
        <f t="shared" si="1"/>
        <v>852</v>
      </c>
      <c r="K1595" s="49"/>
      <c r="L1595" s="49"/>
      <c r="M1595" s="74"/>
      <c r="N1595" s="49"/>
      <c r="P1595" s="75"/>
      <c r="Q1595" s="75"/>
      <c r="R1595" s="75"/>
    </row>
    <row r="1596">
      <c r="A1596" s="70" t="s">
        <v>4447</v>
      </c>
      <c r="B1596" s="68">
        <v>852.0</v>
      </c>
      <c r="C1596" s="69">
        <v>1.0</v>
      </c>
      <c r="D1596" s="69">
        <v>10.0</v>
      </c>
      <c r="E1596" s="70" t="s">
        <v>5701</v>
      </c>
      <c r="F1596" s="69">
        <v>72.0</v>
      </c>
      <c r="G1596" s="69">
        <v>28.0</v>
      </c>
      <c r="H1596" s="69">
        <v>7.0</v>
      </c>
      <c r="I1596" s="20" t="str">
        <f t="shared" si="1"/>
        <v/>
      </c>
      <c r="K1596" s="49"/>
      <c r="L1596" s="49"/>
      <c r="M1596" s="74"/>
      <c r="N1596" s="49"/>
      <c r="P1596" s="75"/>
      <c r="Q1596" s="75"/>
      <c r="R1596" s="75"/>
    </row>
    <row r="1597">
      <c r="A1597" s="70" t="s">
        <v>4447</v>
      </c>
      <c r="B1597" s="68">
        <v>852.0</v>
      </c>
      <c r="C1597" s="69">
        <v>1.0</v>
      </c>
      <c r="D1597" s="69">
        <v>20.0</v>
      </c>
      <c r="E1597" s="70" t="s">
        <v>5702</v>
      </c>
      <c r="F1597" s="69">
        <v>64.0</v>
      </c>
      <c r="G1597" s="69">
        <v>12.0</v>
      </c>
      <c r="H1597" s="69">
        <v>7.0</v>
      </c>
      <c r="I1597" s="99">
        <f t="shared" si="1"/>
        <v>857</v>
      </c>
      <c r="K1597" s="49"/>
      <c r="L1597" s="49"/>
      <c r="M1597" s="74"/>
      <c r="N1597" s="49"/>
      <c r="P1597" s="75"/>
      <c r="Q1597" s="75"/>
      <c r="R1597" s="75"/>
    </row>
    <row r="1598">
      <c r="A1598" s="70" t="s">
        <v>4447</v>
      </c>
      <c r="B1598" s="68">
        <v>857.0</v>
      </c>
      <c r="C1598" s="69">
        <v>1.0</v>
      </c>
      <c r="D1598" s="69">
        <v>10.0</v>
      </c>
      <c r="E1598" s="70" t="s">
        <v>5703</v>
      </c>
      <c r="F1598" s="69">
        <v>215.0</v>
      </c>
      <c r="G1598" s="69">
        <v>63.0</v>
      </c>
      <c r="H1598" s="69">
        <v>11.0</v>
      </c>
      <c r="I1598" s="20" t="str">
        <f t="shared" si="1"/>
        <v/>
      </c>
      <c r="K1598" s="49"/>
      <c r="L1598" s="49"/>
      <c r="M1598" s="74"/>
      <c r="N1598" s="49"/>
      <c r="P1598" s="75"/>
      <c r="Q1598" s="75"/>
      <c r="R1598" s="75"/>
    </row>
    <row r="1599">
      <c r="A1599" s="70" t="s">
        <v>4447</v>
      </c>
      <c r="B1599" s="68">
        <v>857.0</v>
      </c>
      <c r="C1599" s="69">
        <v>1.0</v>
      </c>
      <c r="D1599" s="69">
        <v>20.0</v>
      </c>
      <c r="E1599" s="70" t="s">
        <v>5704</v>
      </c>
      <c r="F1599" s="69">
        <v>107.0</v>
      </c>
      <c r="G1599" s="69">
        <v>22.0</v>
      </c>
      <c r="H1599" s="69">
        <v>5.0</v>
      </c>
      <c r="I1599" s="20" t="str">
        <f t="shared" si="1"/>
        <v/>
      </c>
      <c r="K1599" s="49"/>
      <c r="L1599" s="49"/>
      <c r="M1599" s="74"/>
      <c r="N1599" s="49"/>
      <c r="P1599" s="75"/>
      <c r="Q1599" s="75"/>
      <c r="R1599" s="75"/>
    </row>
    <row r="1600">
      <c r="A1600" s="70" t="s">
        <v>4447</v>
      </c>
      <c r="B1600" s="68">
        <v>857.0</v>
      </c>
      <c r="C1600" s="69">
        <v>1.0</v>
      </c>
      <c r="D1600" s="69">
        <v>30.0</v>
      </c>
      <c r="E1600" s="70" t="s">
        <v>5705</v>
      </c>
      <c r="F1600" s="69">
        <v>401.0</v>
      </c>
      <c r="G1600" s="69">
        <v>69.0</v>
      </c>
      <c r="H1600" s="69">
        <v>24.0</v>
      </c>
      <c r="I1600" s="99">
        <f t="shared" si="1"/>
        <v>858</v>
      </c>
      <c r="K1600" s="49"/>
      <c r="L1600" s="49"/>
      <c r="M1600" s="74"/>
      <c r="N1600" s="49"/>
      <c r="P1600" s="75"/>
      <c r="Q1600" s="75"/>
      <c r="R1600" s="75"/>
    </row>
    <row r="1601">
      <c r="A1601" s="70" t="s">
        <v>4447</v>
      </c>
      <c r="B1601" s="68">
        <v>858.0</v>
      </c>
      <c r="C1601" s="69">
        <v>1.0</v>
      </c>
      <c r="D1601" s="69">
        <v>2.0</v>
      </c>
      <c r="E1601" s="70" t="s">
        <v>5706</v>
      </c>
      <c r="F1601" s="69">
        <v>526.0</v>
      </c>
      <c r="G1601" s="69">
        <v>112.0</v>
      </c>
      <c r="H1601" s="69">
        <v>22.0</v>
      </c>
      <c r="I1601" s="20" t="str">
        <f t="shared" si="1"/>
        <v/>
      </c>
      <c r="K1601" s="49"/>
      <c r="L1601" s="49"/>
      <c r="M1601" s="74"/>
      <c r="N1601" s="49"/>
      <c r="P1601" s="75"/>
      <c r="Q1601" s="75"/>
      <c r="R1601" s="75"/>
    </row>
    <row r="1602">
      <c r="A1602" s="70" t="s">
        <v>4447</v>
      </c>
      <c r="B1602" s="68">
        <v>858.0</v>
      </c>
      <c r="C1602" s="69">
        <v>1.0</v>
      </c>
      <c r="D1602" s="69">
        <v>3.0</v>
      </c>
      <c r="E1602" s="70" t="s">
        <v>5707</v>
      </c>
      <c r="F1602" s="69">
        <v>478.0</v>
      </c>
      <c r="G1602" s="69">
        <v>74.0</v>
      </c>
      <c r="H1602" s="69">
        <v>23.0</v>
      </c>
      <c r="I1602" s="99">
        <f t="shared" si="1"/>
        <v>861</v>
      </c>
      <c r="K1602" s="49"/>
      <c r="L1602" s="49"/>
      <c r="M1602" s="74"/>
      <c r="N1602" s="49"/>
      <c r="P1602" s="75"/>
      <c r="Q1602" s="75"/>
      <c r="R1602" s="75"/>
    </row>
    <row r="1603">
      <c r="A1603" s="70" t="s">
        <v>4447</v>
      </c>
      <c r="B1603" s="68">
        <v>861.0</v>
      </c>
      <c r="C1603" s="69">
        <v>1.0</v>
      </c>
      <c r="D1603" s="69">
        <v>2.0</v>
      </c>
      <c r="E1603" s="70" t="s">
        <v>4472</v>
      </c>
      <c r="F1603" s="69">
        <v>314.0</v>
      </c>
      <c r="G1603" s="69">
        <v>109.0</v>
      </c>
      <c r="H1603" s="69">
        <v>15.0</v>
      </c>
      <c r="I1603" s="20" t="str">
        <f t="shared" si="1"/>
        <v/>
      </c>
      <c r="K1603" s="49"/>
      <c r="L1603" s="49"/>
      <c r="M1603" s="74"/>
      <c r="N1603" s="49"/>
      <c r="P1603" s="75"/>
      <c r="Q1603" s="75"/>
      <c r="R1603" s="75"/>
    </row>
    <row r="1604">
      <c r="A1604" s="70" t="s">
        <v>4447</v>
      </c>
      <c r="B1604" s="68">
        <v>861.0</v>
      </c>
      <c r="C1604" s="69">
        <v>1.0</v>
      </c>
      <c r="D1604" s="69">
        <v>3.0</v>
      </c>
      <c r="E1604" s="70" t="s">
        <v>5708</v>
      </c>
      <c r="F1604" s="69">
        <v>79.0</v>
      </c>
      <c r="G1604" s="69">
        <v>27.0</v>
      </c>
      <c r="H1604" s="69">
        <v>1.0</v>
      </c>
      <c r="I1604" s="20" t="str">
        <f t="shared" si="1"/>
        <v/>
      </c>
      <c r="K1604" s="49"/>
      <c r="L1604" s="49"/>
      <c r="M1604" s="74"/>
      <c r="N1604" s="49"/>
      <c r="P1604" s="75"/>
      <c r="Q1604" s="75"/>
      <c r="R1604" s="75"/>
    </row>
    <row r="1605">
      <c r="A1605" s="70" t="s">
        <v>4447</v>
      </c>
      <c r="B1605" s="68">
        <v>861.0</v>
      </c>
      <c r="C1605" s="69">
        <v>1.0</v>
      </c>
      <c r="D1605" s="69">
        <v>6.0</v>
      </c>
      <c r="E1605" s="70" t="s">
        <v>5709</v>
      </c>
      <c r="F1605" s="69">
        <v>772.0</v>
      </c>
      <c r="G1605" s="69">
        <v>242.0</v>
      </c>
      <c r="H1605" s="69">
        <v>30.0</v>
      </c>
      <c r="I1605" s="20" t="str">
        <f t="shared" si="1"/>
        <v/>
      </c>
      <c r="K1605" s="49"/>
      <c r="L1605" s="49"/>
      <c r="M1605" s="74"/>
      <c r="N1605" s="49"/>
      <c r="P1605" s="75"/>
      <c r="Q1605" s="75"/>
      <c r="R1605" s="75"/>
    </row>
    <row r="1606">
      <c r="A1606" s="70" t="s">
        <v>4447</v>
      </c>
      <c r="B1606" s="68">
        <v>861.0</v>
      </c>
      <c r="C1606" s="69">
        <v>1.0</v>
      </c>
      <c r="D1606" s="69">
        <v>7.0</v>
      </c>
      <c r="E1606" s="70" t="s">
        <v>5710</v>
      </c>
      <c r="F1606" s="69">
        <v>890.0</v>
      </c>
      <c r="G1606" s="69">
        <v>163.0</v>
      </c>
      <c r="H1606" s="69">
        <v>25.0</v>
      </c>
      <c r="I1606" s="20" t="str">
        <f t="shared" si="1"/>
        <v/>
      </c>
      <c r="K1606" s="49"/>
      <c r="L1606" s="49"/>
      <c r="M1606" s="74"/>
      <c r="N1606" s="49"/>
      <c r="P1606" s="75"/>
      <c r="Q1606" s="75"/>
      <c r="R1606" s="75"/>
    </row>
    <row r="1607">
      <c r="A1607" s="70" t="s">
        <v>4447</v>
      </c>
      <c r="B1607" s="68">
        <v>861.0</v>
      </c>
      <c r="C1607" s="69">
        <v>1.0</v>
      </c>
      <c r="D1607" s="69">
        <v>12.0</v>
      </c>
      <c r="E1607" s="70" t="s">
        <v>5711</v>
      </c>
      <c r="F1607" s="69">
        <v>312.0</v>
      </c>
      <c r="G1607" s="69">
        <v>125.0</v>
      </c>
      <c r="H1607" s="69">
        <v>18.0</v>
      </c>
      <c r="I1607" s="20" t="str">
        <f t="shared" si="1"/>
        <v/>
      </c>
      <c r="K1607" s="49"/>
      <c r="L1607" s="49"/>
      <c r="M1607" s="74"/>
      <c r="N1607" s="49"/>
      <c r="P1607" s="75"/>
      <c r="Q1607" s="75"/>
      <c r="R1607" s="75"/>
    </row>
    <row r="1608">
      <c r="A1608" s="70" t="s">
        <v>4447</v>
      </c>
      <c r="B1608" s="68">
        <v>861.0</v>
      </c>
      <c r="C1608" s="69">
        <v>1.0</v>
      </c>
      <c r="D1608" s="69">
        <v>15.0</v>
      </c>
      <c r="E1608" s="70" t="s">
        <v>5712</v>
      </c>
      <c r="F1608" s="69">
        <v>196.0</v>
      </c>
      <c r="G1608" s="69">
        <v>38.0</v>
      </c>
      <c r="H1608" s="69">
        <v>10.0</v>
      </c>
      <c r="I1608" s="20" t="str">
        <f t="shared" si="1"/>
        <v/>
      </c>
      <c r="K1608" s="49"/>
      <c r="L1608" s="49"/>
      <c r="M1608" s="74"/>
      <c r="N1608" s="49"/>
      <c r="P1608" s="75"/>
      <c r="Q1608" s="75"/>
      <c r="R1608" s="75"/>
    </row>
    <row r="1609">
      <c r="A1609" s="70" t="s">
        <v>4447</v>
      </c>
      <c r="B1609" s="68">
        <v>861.0</v>
      </c>
      <c r="C1609" s="69">
        <v>1.0</v>
      </c>
      <c r="D1609" s="69">
        <v>19.0</v>
      </c>
      <c r="E1609" s="70" t="s">
        <v>5713</v>
      </c>
      <c r="F1609" s="69">
        <v>69.0</v>
      </c>
      <c r="G1609" s="69">
        <v>23.0</v>
      </c>
      <c r="H1609" s="69">
        <v>2.0</v>
      </c>
      <c r="I1609" s="99">
        <f t="shared" si="1"/>
        <v>876</v>
      </c>
      <c r="K1609" s="49"/>
      <c r="L1609" s="49"/>
      <c r="M1609" s="74"/>
      <c r="N1609" s="49"/>
      <c r="P1609" s="75"/>
      <c r="Q1609" s="75"/>
      <c r="R1609" s="75"/>
    </row>
    <row r="1610">
      <c r="A1610" s="70" t="s">
        <v>4447</v>
      </c>
      <c r="B1610" s="68">
        <v>876.0</v>
      </c>
      <c r="C1610" s="69">
        <v>1.0</v>
      </c>
      <c r="D1610" s="69">
        <v>1.0</v>
      </c>
      <c r="E1610" s="70" t="s">
        <v>5714</v>
      </c>
      <c r="F1610" s="69">
        <v>923.0</v>
      </c>
      <c r="G1610" s="69">
        <v>101.0</v>
      </c>
      <c r="H1610" s="69">
        <v>62.0</v>
      </c>
      <c r="I1610" s="20" t="str">
        <f t="shared" si="1"/>
        <v/>
      </c>
      <c r="K1610" s="49"/>
      <c r="L1610" s="49"/>
      <c r="M1610" s="74"/>
      <c r="N1610" s="49"/>
      <c r="P1610" s="75"/>
      <c r="Q1610" s="75"/>
      <c r="R1610" s="75"/>
    </row>
    <row r="1611">
      <c r="A1611" s="70" t="s">
        <v>4447</v>
      </c>
      <c r="B1611" s="68">
        <v>876.0</v>
      </c>
      <c r="C1611" s="69">
        <v>1.0</v>
      </c>
      <c r="D1611" s="69">
        <v>2.0</v>
      </c>
      <c r="E1611" s="70" t="s">
        <v>5715</v>
      </c>
      <c r="F1611" s="69">
        <v>497.0</v>
      </c>
      <c r="G1611" s="69">
        <v>57.0</v>
      </c>
      <c r="H1611" s="69">
        <v>21.0</v>
      </c>
      <c r="I1611" s="20" t="str">
        <f t="shared" si="1"/>
        <v/>
      </c>
      <c r="K1611" s="49"/>
      <c r="L1611" s="49"/>
      <c r="M1611" s="74"/>
      <c r="N1611" s="49"/>
      <c r="P1611" s="75"/>
      <c r="Q1611" s="75"/>
      <c r="R1611" s="75"/>
    </row>
    <row r="1612">
      <c r="A1612" s="70" t="s">
        <v>4447</v>
      </c>
      <c r="B1612" s="68">
        <v>876.0</v>
      </c>
      <c r="C1612" s="69">
        <v>1.0</v>
      </c>
      <c r="D1612" s="69">
        <v>3.0</v>
      </c>
      <c r="E1612" s="70" t="s">
        <v>5716</v>
      </c>
      <c r="F1612" s="69">
        <v>583.0</v>
      </c>
      <c r="G1612" s="69">
        <v>52.0</v>
      </c>
      <c r="H1612" s="69">
        <v>25.0</v>
      </c>
      <c r="I1612" s="99">
        <f t="shared" si="1"/>
        <v>877</v>
      </c>
      <c r="K1612" s="49"/>
      <c r="L1612" s="49"/>
      <c r="M1612" s="74"/>
      <c r="N1612" s="49"/>
      <c r="P1612" s="75"/>
      <c r="Q1612" s="75"/>
      <c r="R1612" s="75"/>
    </row>
    <row r="1613">
      <c r="A1613" s="70" t="s">
        <v>4447</v>
      </c>
      <c r="B1613" s="68">
        <v>877.0</v>
      </c>
      <c r="C1613" s="69">
        <v>1.0</v>
      </c>
      <c r="D1613" s="69">
        <v>10.0</v>
      </c>
      <c r="E1613" s="70" t="s">
        <v>5717</v>
      </c>
      <c r="F1613" s="69">
        <v>353.0</v>
      </c>
      <c r="G1613" s="69">
        <v>75.0</v>
      </c>
      <c r="H1613" s="69">
        <v>16.0</v>
      </c>
      <c r="I1613" s="20" t="str">
        <f t="shared" si="1"/>
        <v/>
      </c>
      <c r="K1613" s="49"/>
      <c r="L1613" s="49"/>
      <c r="M1613" s="74"/>
      <c r="N1613" s="49"/>
      <c r="P1613" s="75"/>
      <c r="Q1613" s="75"/>
      <c r="R1613" s="75"/>
    </row>
    <row r="1614">
      <c r="A1614" s="70" t="s">
        <v>4447</v>
      </c>
      <c r="B1614" s="68">
        <v>877.0</v>
      </c>
      <c r="C1614" s="69">
        <v>1.0</v>
      </c>
      <c r="D1614" s="69">
        <v>15.0</v>
      </c>
      <c r="E1614" s="70" t="s">
        <v>5718</v>
      </c>
      <c r="F1614" s="69">
        <v>121.0</v>
      </c>
      <c r="G1614" s="69">
        <v>26.0</v>
      </c>
      <c r="H1614" s="69">
        <v>4.0</v>
      </c>
      <c r="I1614" s="20" t="str">
        <f t="shared" si="1"/>
        <v/>
      </c>
      <c r="K1614" s="49"/>
      <c r="L1614" s="49"/>
      <c r="M1614" s="74"/>
      <c r="N1614" s="49"/>
      <c r="P1614" s="75"/>
      <c r="Q1614" s="75"/>
      <c r="R1614" s="75"/>
    </row>
    <row r="1615">
      <c r="A1615" s="70" t="s">
        <v>4447</v>
      </c>
      <c r="B1615" s="68">
        <v>877.0</v>
      </c>
      <c r="C1615" s="69">
        <v>1.0</v>
      </c>
      <c r="D1615" s="69">
        <v>20.0</v>
      </c>
      <c r="E1615" s="70" t="s">
        <v>5719</v>
      </c>
      <c r="F1615" s="69">
        <v>378.0</v>
      </c>
      <c r="G1615" s="69">
        <v>15.0</v>
      </c>
      <c r="H1615" s="69">
        <v>16.0</v>
      </c>
      <c r="I1615" s="20" t="str">
        <f t="shared" si="1"/>
        <v/>
      </c>
      <c r="K1615" s="49"/>
      <c r="L1615" s="49"/>
      <c r="M1615" s="74"/>
      <c r="N1615" s="49"/>
      <c r="P1615" s="75"/>
      <c r="Q1615" s="75"/>
      <c r="R1615" s="75"/>
    </row>
    <row r="1616">
      <c r="A1616" s="70" t="s">
        <v>4447</v>
      </c>
      <c r="B1616" s="68">
        <v>877.0</v>
      </c>
      <c r="C1616" s="69">
        <v>1.0</v>
      </c>
      <c r="D1616" s="69">
        <v>30.0</v>
      </c>
      <c r="E1616" s="70" t="s">
        <v>5720</v>
      </c>
      <c r="F1616" s="69">
        <v>1304.0</v>
      </c>
      <c r="G1616" s="69">
        <v>155.0</v>
      </c>
      <c r="H1616" s="69">
        <v>70.0</v>
      </c>
      <c r="I1616" s="20" t="str">
        <f t="shared" si="1"/>
        <v/>
      </c>
      <c r="K1616" s="49"/>
      <c r="L1616" s="49"/>
      <c r="M1616" s="74"/>
      <c r="N1616" s="49"/>
      <c r="P1616" s="75"/>
      <c r="Q1616" s="75"/>
      <c r="R1616" s="75"/>
    </row>
    <row r="1617">
      <c r="A1617" s="70" t="s">
        <v>4447</v>
      </c>
      <c r="B1617" s="68">
        <v>877.0</v>
      </c>
      <c r="C1617" s="69">
        <v>1.0</v>
      </c>
      <c r="D1617" s="69">
        <v>40.0</v>
      </c>
      <c r="E1617" s="70" t="s">
        <v>5721</v>
      </c>
      <c r="F1617" s="69">
        <v>1832.0</v>
      </c>
      <c r="G1617" s="69">
        <v>154.0</v>
      </c>
      <c r="H1617" s="69">
        <v>89.0</v>
      </c>
      <c r="I1617" s="20" t="str">
        <f t="shared" si="1"/>
        <v/>
      </c>
      <c r="K1617" s="49"/>
      <c r="L1617" s="49"/>
      <c r="M1617" s="74"/>
      <c r="N1617" s="49"/>
      <c r="P1617" s="75"/>
      <c r="Q1617" s="75"/>
      <c r="R1617" s="75"/>
    </row>
    <row r="1618">
      <c r="A1618" s="70" t="s">
        <v>4447</v>
      </c>
      <c r="B1618" s="68">
        <v>877.0</v>
      </c>
      <c r="C1618" s="69">
        <v>1.0</v>
      </c>
      <c r="D1618" s="69">
        <v>45.0</v>
      </c>
      <c r="E1618" s="70" t="s">
        <v>5722</v>
      </c>
      <c r="F1618" s="69">
        <v>27.0</v>
      </c>
      <c r="G1618" s="69">
        <v>8.0</v>
      </c>
      <c r="H1618" s="69">
        <v>2.0</v>
      </c>
      <c r="I1618" s="20" t="str">
        <f t="shared" si="1"/>
        <v/>
      </c>
      <c r="K1618" s="49"/>
      <c r="L1618" s="49"/>
      <c r="M1618" s="74"/>
      <c r="N1618" s="49"/>
      <c r="P1618" s="75"/>
      <c r="Q1618" s="75"/>
      <c r="R1618" s="75"/>
    </row>
    <row r="1619">
      <c r="A1619" s="70" t="s">
        <v>4447</v>
      </c>
      <c r="B1619" s="68">
        <v>877.0</v>
      </c>
      <c r="C1619" s="69">
        <v>1.0</v>
      </c>
      <c r="D1619" s="69">
        <v>50.0</v>
      </c>
      <c r="E1619" s="70" t="s">
        <v>5723</v>
      </c>
      <c r="F1619" s="69">
        <v>343.0</v>
      </c>
      <c r="G1619" s="69">
        <v>82.0</v>
      </c>
      <c r="H1619" s="69">
        <v>36.0</v>
      </c>
      <c r="I1619" s="20" t="str">
        <f t="shared" si="1"/>
        <v/>
      </c>
      <c r="K1619" s="49"/>
      <c r="L1619" s="49"/>
      <c r="M1619" s="74"/>
      <c r="N1619" s="49"/>
      <c r="P1619" s="75"/>
      <c r="Q1619" s="75"/>
      <c r="R1619" s="75"/>
    </row>
    <row r="1620">
      <c r="A1620" s="70" t="s">
        <v>4447</v>
      </c>
      <c r="B1620" s="68">
        <v>877.0</v>
      </c>
      <c r="C1620" s="69">
        <v>1.0</v>
      </c>
      <c r="D1620" s="69">
        <v>60.0</v>
      </c>
      <c r="E1620" s="70" t="s">
        <v>5724</v>
      </c>
      <c r="F1620" s="69">
        <v>456.0</v>
      </c>
      <c r="G1620" s="69">
        <v>84.0</v>
      </c>
      <c r="H1620" s="69">
        <v>31.0</v>
      </c>
      <c r="I1620" s="20" t="str">
        <f t="shared" si="1"/>
        <v/>
      </c>
      <c r="K1620" s="49"/>
      <c r="L1620" s="49"/>
      <c r="M1620" s="74"/>
      <c r="N1620" s="49"/>
      <c r="P1620" s="75"/>
      <c r="Q1620" s="75"/>
      <c r="R1620" s="75"/>
    </row>
    <row r="1621">
      <c r="A1621" s="70" t="s">
        <v>4447</v>
      </c>
      <c r="B1621" s="68">
        <v>877.0</v>
      </c>
      <c r="C1621" s="69">
        <v>1.0</v>
      </c>
      <c r="D1621" s="69">
        <v>65.0</v>
      </c>
      <c r="E1621" s="70" t="s">
        <v>5725</v>
      </c>
      <c r="F1621" s="69">
        <v>438.0</v>
      </c>
      <c r="G1621" s="69">
        <v>50.0</v>
      </c>
      <c r="H1621" s="69">
        <v>26.0</v>
      </c>
      <c r="I1621" s="20" t="str">
        <f t="shared" si="1"/>
        <v/>
      </c>
      <c r="K1621" s="49"/>
      <c r="L1621" s="49"/>
      <c r="M1621" s="74"/>
      <c r="N1621" s="49"/>
      <c r="P1621" s="75"/>
      <c r="Q1621" s="75"/>
      <c r="R1621" s="75"/>
    </row>
    <row r="1622">
      <c r="A1622" s="70" t="s">
        <v>4447</v>
      </c>
      <c r="B1622" s="68">
        <v>877.0</v>
      </c>
      <c r="C1622" s="69">
        <v>1.0</v>
      </c>
      <c r="D1622" s="69">
        <v>70.0</v>
      </c>
      <c r="E1622" s="70" t="s">
        <v>5726</v>
      </c>
      <c r="F1622" s="69">
        <v>227.0</v>
      </c>
      <c r="G1622" s="69">
        <v>15.0</v>
      </c>
      <c r="H1622" s="69">
        <v>13.0</v>
      </c>
      <c r="I1622" s="20" t="str">
        <f t="shared" si="1"/>
        <v/>
      </c>
      <c r="K1622" s="49"/>
      <c r="L1622" s="49"/>
      <c r="M1622" s="74"/>
      <c r="N1622" s="49"/>
      <c r="P1622" s="75"/>
      <c r="Q1622" s="75"/>
      <c r="R1622" s="75"/>
    </row>
    <row r="1623">
      <c r="A1623" s="70" t="s">
        <v>4447</v>
      </c>
      <c r="B1623" s="68">
        <v>877.0</v>
      </c>
      <c r="C1623" s="69">
        <v>1.0</v>
      </c>
      <c r="D1623" s="69">
        <v>85.0</v>
      </c>
      <c r="E1623" s="70" t="s">
        <v>5727</v>
      </c>
      <c r="F1623" s="69">
        <v>21.0</v>
      </c>
      <c r="G1623" s="69">
        <v>1.0</v>
      </c>
      <c r="H1623" s="69">
        <v>1.0</v>
      </c>
      <c r="I1623" s="99">
        <f t="shared" si="1"/>
        <v>879</v>
      </c>
      <c r="K1623" s="49"/>
      <c r="L1623" s="49"/>
      <c r="M1623" s="74"/>
      <c r="N1623" s="49"/>
      <c r="P1623" s="75"/>
      <c r="Q1623" s="75"/>
      <c r="R1623" s="75"/>
    </row>
    <row r="1624">
      <c r="A1624" s="70" t="s">
        <v>4447</v>
      </c>
      <c r="B1624" s="68">
        <v>879.0</v>
      </c>
      <c r="C1624" s="69">
        <v>1.0</v>
      </c>
      <c r="D1624" s="69">
        <v>10.0</v>
      </c>
      <c r="E1624" s="70" t="s">
        <v>5728</v>
      </c>
      <c r="F1624" s="69">
        <v>637.0</v>
      </c>
      <c r="G1624" s="69">
        <v>39.0</v>
      </c>
      <c r="H1624" s="69">
        <v>17.0</v>
      </c>
      <c r="I1624" s="20" t="str">
        <f t="shared" si="1"/>
        <v/>
      </c>
      <c r="K1624" s="49"/>
      <c r="L1624" s="49"/>
      <c r="M1624" s="74"/>
      <c r="N1624" s="49"/>
      <c r="P1624" s="75"/>
      <c r="Q1624" s="75"/>
      <c r="R1624" s="75"/>
    </row>
    <row r="1625">
      <c r="A1625" s="70" t="s">
        <v>4447</v>
      </c>
      <c r="B1625" s="68">
        <v>879.0</v>
      </c>
      <c r="C1625" s="69">
        <v>1.0</v>
      </c>
      <c r="D1625" s="69">
        <v>15.0</v>
      </c>
      <c r="E1625" s="70" t="s">
        <v>2985</v>
      </c>
      <c r="F1625" s="69">
        <v>534.0</v>
      </c>
      <c r="G1625" s="69">
        <v>30.0</v>
      </c>
      <c r="H1625" s="69">
        <v>9.0</v>
      </c>
      <c r="I1625" s="20" t="str">
        <f t="shared" si="1"/>
        <v/>
      </c>
      <c r="K1625" s="49"/>
      <c r="L1625" s="49"/>
      <c r="M1625" s="74"/>
      <c r="N1625" s="49"/>
      <c r="P1625" s="75"/>
      <c r="Q1625" s="75"/>
      <c r="R1625" s="75"/>
    </row>
    <row r="1626">
      <c r="A1626" s="70" t="s">
        <v>4447</v>
      </c>
      <c r="B1626" s="68">
        <v>879.0</v>
      </c>
      <c r="C1626" s="69">
        <v>1.0</v>
      </c>
      <c r="D1626" s="69">
        <v>20.0</v>
      </c>
      <c r="E1626" s="70" t="s">
        <v>2986</v>
      </c>
      <c r="F1626" s="69">
        <v>1213.0</v>
      </c>
      <c r="G1626" s="69">
        <v>44.0</v>
      </c>
      <c r="H1626" s="69">
        <v>29.0</v>
      </c>
      <c r="I1626" s="99">
        <f t="shared" si="1"/>
        <v>881</v>
      </c>
      <c r="K1626" s="49"/>
      <c r="L1626" s="49"/>
      <c r="M1626" s="74"/>
      <c r="N1626" s="49"/>
      <c r="P1626" s="75"/>
      <c r="Q1626" s="75"/>
      <c r="R1626" s="75"/>
    </row>
    <row r="1627">
      <c r="A1627" s="70" t="s">
        <v>4447</v>
      </c>
      <c r="B1627" s="68">
        <v>881.0</v>
      </c>
      <c r="C1627" s="69">
        <v>1.0</v>
      </c>
      <c r="D1627" s="69">
        <v>10.0</v>
      </c>
      <c r="E1627" s="70" t="s">
        <v>5729</v>
      </c>
      <c r="F1627" s="69">
        <v>379.0</v>
      </c>
      <c r="G1627" s="69">
        <v>52.0</v>
      </c>
      <c r="H1627" s="69">
        <v>22.0</v>
      </c>
      <c r="I1627" s="20" t="str">
        <f t="shared" si="1"/>
        <v/>
      </c>
      <c r="K1627" s="49"/>
      <c r="L1627" s="49"/>
      <c r="M1627" s="74"/>
      <c r="N1627" s="49"/>
      <c r="P1627" s="75"/>
      <c r="Q1627" s="75"/>
      <c r="R1627" s="75"/>
    </row>
    <row r="1628">
      <c r="A1628" s="70" t="s">
        <v>4447</v>
      </c>
      <c r="B1628" s="68">
        <v>881.0</v>
      </c>
      <c r="C1628" s="69">
        <v>1.0</v>
      </c>
      <c r="D1628" s="69">
        <v>20.0</v>
      </c>
      <c r="E1628" s="70" t="s">
        <v>5730</v>
      </c>
      <c r="F1628" s="69">
        <v>401.0</v>
      </c>
      <c r="G1628" s="69">
        <v>39.0</v>
      </c>
      <c r="H1628" s="69">
        <v>25.0</v>
      </c>
      <c r="I1628" s="99">
        <f t="shared" si="1"/>
        <v>882</v>
      </c>
      <c r="K1628" s="49"/>
      <c r="L1628" s="49"/>
      <c r="M1628" s="74"/>
      <c r="N1628" s="49"/>
      <c r="P1628" s="75"/>
      <c r="Q1628" s="75"/>
      <c r="R1628" s="75"/>
    </row>
    <row r="1629">
      <c r="A1629" s="70" t="s">
        <v>4447</v>
      </c>
      <c r="B1629" s="68">
        <v>882.0</v>
      </c>
      <c r="C1629" s="69">
        <v>1.0</v>
      </c>
      <c r="D1629" s="69">
        <v>10.0</v>
      </c>
      <c r="E1629" s="70" t="s">
        <v>5269</v>
      </c>
      <c r="F1629" s="69">
        <v>750.0</v>
      </c>
      <c r="G1629" s="69">
        <v>129.0</v>
      </c>
      <c r="H1629" s="69">
        <v>55.0</v>
      </c>
      <c r="I1629" s="20" t="str">
        <f t="shared" si="1"/>
        <v/>
      </c>
      <c r="K1629" s="49"/>
      <c r="L1629" s="49"/>
      <c r="M1629" s="74"/>
      <c r="N1629" s="49"/>
      <c r="P1629" s="75"/>
      <c r="Q1629" s="75"/>
      <c r="R1629" s="75"/>
    </row>
    <row r="1630">
      <c r="A1630" s="70" t="s">
        <v>4447</v>
      </c>
      <c r="B1630" s="68">
        <v>882.0</v>
      </c>
      <c r="C1630" s="69">
        <v>1.0</v>
      </c>
      <c r="D1630" s="69">
        <v>20.0</v>
      </c>
      <c r="E1630" s="70" t="s">
        <v>5731</v>
      </c>
      <c r="F1630" s="69">
        <v>1271.0</v>
      </c>
      <c r="G1630" s="69">
        <v>124.0</v>
      </c>
      <c r="H1630" s="69">
        <v>63.0</v>
      </c>
      <c r="I1630" s="20" t="str">
        <f t="shared" si="1"/>
        <v/>
      </c>
      <c r="K1630" s="49"/>
      <c r="L1630" s="49"/>
      <c r="M1630" s="74"/>
      <c r="N1630" s="49"/>
      <c r="P1630" s="75"/>
      <c r="Q1630" s="75"/>
      <c r="R1630" s="75"/>
    </row>
    <row r="1631">
      <c r="A1631" s="70" t="s">
        <v>4447</v>
      </c>
      <c r="B1631" s="68">
        <v>882.0</v>
      </c>
      <c r="C1631" s="69">
        <v>1.0</v>
      </c>
      <c r="D1631" s="69">
        <v>30.0</v>
      </c>
      <c r="E1631" s="70" t="s">
        <v>5732</v>
      </c>
      <c r="F1631" s="69">
        <v>1011.0</v>
      </c>
      <c r="G1631" s="69">
        <v>149.0</v>
      </c>
      <c r="H1631" s="69">
        <v>62.0</v>
      </c>
      <c r="I1631" s="20" t="str">
        <f t="shared" si="1"/>
        <v/>
      </c>
      <c r="K1631" s="49"/>
      <c r="L1631" s="49"/>
      <c r="M1631" s="74"/>
      <c r="N1631" s="49"/>
      <c r="P1631" s="75"/>
      <c r="Q1631" s="75"/>
      <c r="R1631" s="75"/>
    </row>
    <row r="1632">
      <c r="A1632" s="70" t="s">
        <v>4447</v>
      </c>
      <c r="B1632" s="68">
        <v>882.0</v>
      </c>
      <c r="C1632" s="69">
        <v>1.0</v>
      </c>
      <c r="D1632" s="69">
        <v>40.0</v>
      </c>
      <c r="E1632" s="70" t="s">
        <v>5733</v>
      </c>
      <c r="F1632" s="69">
        <v>32.0</v>
      </c>
      <c r="G1632" s="69">
        <v>10.0</v>
      </c>
      <c r="H1632" s="69">
        <v>5.0</v>
      </c>
      <c r="I1632" s="20" t="str">
        <f t="shared" si="1"/>
        <v/>
      </c>
      <c r="K1632" s="49"/>
      <c r="L1632" s="49"/>
      <c r="M1632" s="74"/>
      <c r="N1632" s="49"/>
      <c r="P1632" s="75"/>
      <c r="Q1632" s="75"/>
      <c r="R1632" s="75"/>
    </row>
    <row r="1633">
      <c r="A1633" s="70" t="s">
        <v>4447</v>
      </c>
      <c r="B1633" s="68">
        <v>882.0</v>
      </c>
      <c r="C1633" s="69">
        <v>1.0</v>
      </c>
      <c r="D1633" s="69">
        <v>50.0</v>
      </c>
      <c r="E1633" s="70" t="s">
        <v>5734</v>
      </c>
      <c r="F1633" s="69">
        <v>558.0</v>
      </c>
      <c r="G1633" s="69">
        <v>68.0</v>
      </c>
      <c r="H1633" s="69">
        <v>44.0</v>
      </c>
      <c r="I1633" s="20" t="str">
        <f t="shared" si="1"/>
        <v/>
      </c>
      <c r="K1633" s="49"/>
      <c r="L1633" s="49"/>
      <c r="M1633" s="74"/>
      <c r="N1633" s="49"/>
      <c r="P1633" s="75"/>
      <c r="Q1633" s="75"/>
      <c r="R1633" s="75"/>
    </row>
    <row r="1634">
      <c r="A1634" s="70" t="s">
        <v>4447</v>
      </c>
      <c r="B1634" s="68">
        <v>882.0</v>
      </c>
      <c r="C1634" s="69">
        <v>1.0</v>
      </c>
      <c r="D1634" s="69">
        <v>61.0</v>
      </c>
      <c r="E1634" s="70" t="s">
        <v>2993</v>
      </c>
      <c r="F1634" s="69">
        <v>323.0</v>
      </c>
      <c r="G1634" s="69">
        <v>56.0</v>
      </c>
      <c r="H1634" s="69">
        <v>22.0</v>
      </c>
      <c r="I1634" s="20" t="str">
        <f t="shared" si="1"/>
        <v/>
      </c>
      <c r="K1634" s="49"/>
      <c r="L1634" s="49"/>
      <c r="M1634" s="74"/>
      <c r="N1634" s="49"/>
      <c r="P1634" s="75"/>
      <c r="Q1634" s="75"/>
      <c r="R1634" s="75"/>
    </row>
    <row r="1635">
      <c r="A1635" s="70" t="s">
        <v>4447</v>
      </c>
      <c r="B1635" s="68">
        <v>882.0</v>
      </c>
      <c r="C1635" s="69">
        <v>1.0</v>
      </c>
      <c r="D1635" s="69">
        <v>62.0</v>
      </c>
      <c r="E1635" s="70" t="s">
        <v>2994</v>
      </c>
      <c r="F1635" s="69">
        <v>121.0</v>
      </c>
      <c r="G1635" s="69">
        <v>8.0</v>
      </c>
      <c r="H1635" s="69">
        <v>16.0</v>
      </c>
      <c r="I1635" s="20" t="str">
        <f t="shared" si="1"/>
        <v/>
      </c>
      <c r="K1635" s="49"/>
      <c r="L1635" s="49"/>
      <c r="M1635" s="74"/>
      <c r="N1635" s="49"/>
      <c r="P1635" s="75"/>
      <c r="Q1635" s="75"/>
      <c r="R1635" s="75"/>
    </row>
    <row r="1636">
      <c r="A1636" s="70" t="s">
        <v>4447</v>
      </c>
      <c r="B1636" s="68">
        <v>882.0</v>
      </c>
      <c r="C1636" s="69">
        <v>1.0</v>
      </c>
      <c r="D1636" s="69">
        <v>70.0</v>
      </c>
      <c r="E1636" s="70" t="s">
        <v>5735</v>
      </c>
      <c r="F1636" s="69">
        <v>6.0</v>
      </c>
      <c r="G1636" s="69">
        <v>6.0</v>
      </c>
      <c r="H1636" s="69">
        <v>0.0</v>
      </c>
      <c r="I1636" s="99">
        <f t="shared" si="1"/>
        <v>883</v>
      </c>
      <c r="K1636" s="49"/>
      <c r="L1636" s="49"/>
      <c r="M1636" s="74"/>
      <c r="N1636" s="49"/>
      <c r="P1636" s="75"/>
      <c r="Q1636" s="75"/>
      <c r="R1636" s="75"/>
    </row>
    <row r="1637">
      <c r="A1637" s="70" t="s">
        <v>4447</v>
      </c>
      <c r="B1637" s="68">
        <v>883.0</v>
      </c>
      <c r="C1637" s="69">
        <v>1.0</v>
      </c>
      <c r="D1637" s="69">
        <v>1.0</v>
      </c>
      <c r="E1637" s="70" t="s">
        <v>5736</v>
      </c>
      <c r="F1637" s="69">
        <v>495.0</v>
      </c>
      <c r="G1637" s="69">
        <v>41.0</v>
      </c>
      <c r="H1637" s="69">
        <v>11.0</v>
      </c>
      <c r="I1637" s="20" t="str">
        <f t="shared" si="1"/>
        <v/>
      </c>
      <c r="K1637" s="49"/>
      <c r="L1637" s="49"/>
      <c r="M1637" s="74"/>
      <c r="N1637" s="49"/>
      <c r="P1637" s="75"/>
      <c r="Q1637" s="75"/>
      <c r="R1637" s="75"/>
    </row>
    <row r="1638">
      <c r="A1638" s="70" t="s">
        <v>4447</v>
      </c>
      <c r="B1638" s="68">
        <v>883.0</v>
      </c>
      <c r="C1638" s="69">
        <v>1.0</v>
      </c>
      <c r="D1638" s="69">
        <v>2.0</v>
      </c>
      <c r="E1638" s="70" t="s">
        <v>5737</v>
      </c>
      <c r="F1638" s="69">
        <v>577.0</v>
      </c>
      <c r="G1638" s="69">
        <v>98.0</v>
      </c>
      <c r="H1638" s="69">
        <v>31.0</v>
      </c>
      <c r="I1638" s="20" t="str">
        <f t="shared" si="1"/>
        <v/>
      </c>
      <c r="K1638" s="49"/>
      <c r="L1638" s="49"/>
      <c r="M1638" s="74"/>
      <c r="N1638" s="49"/>
      <c r="P1638" s="75"/>
      <c r="Q1638" s="75"/>
      <c r="R1638" s="75"/>
    </row>
    <row r="1639">
      <c r="A1639" s="70" t="s">
        <v>4447</v>
      </c>
      <c r="B1639" s="68">
        <v>883.0</v>
      </c>
      <c r="C1639" s="69">
        <v>1.0</v>
      </c>
      <c r="D1639" s="69">
        <v>3.0</v>
      </c>
      <c r="E1639" s="70" t="s">
        <v>5738</v>
      </c>
      <c r="F1639" s="69">
        <v>481.0</v>
      </c>
      <c r="G1639" s="69">
        <v>66.0</v>
      </c>
      <c r="H1639" s="69">
        <v>25.0</v>
      </c>
      <c r="I1639" s="99">
        <f t="shared" si="1"/>
        <v>885</v>
      </c>
      <c r="K1639" s="49"/>
      <c r="L1639" s="49"/>
      <c r="M1639" s="74"/>
      <c r="N1639" s="49"/>
      <c r="P1639" s="75"/>
      <c r="Q1639" s="75"/>
      <c r="R1639" s="75"/>
    </row>
    <row r="1640">
      <c r="A1640" s="70" t="s">
        <v>4447</v>
      </c>
      <c r="B1640" s="68">
        <v>885.0</v>
      </c>
      <c r="C1640" s="69">
        <v>1.0</v>
      </c>
      <c r="D1640" s="69">
        <v>10.0</v>
      </c>
      <c r="E1640" s="70" t="s">
        <v>5739</v>
      </c>
      <c r="F1640" s="69">
        <v>441.0</v>
      </c>
      <c r="G1640" s="69">
        <v>26.0</v>
      </c>
      <c r="H1640" s="69">
        <v>16.0</v>
      </c>
      <c r="I1640" s="20" t="str">
        <f t="shared" si="1"/>
        <v/>
      </c>
      <c r="K1640" s="49"/>
      <c r="L1640" s="49"/>
      <c r="M1640" s="74"/>
      <c r="N1640" s="49"/>
      <c r="P1640" s="75"/>
      <c r="Q1640" s="75"/>
      <c r="R1640" s="75"/>
    </row>
    <row r="1641">
      <c r="A1641" s="70" t="s">
        <v>4447</v>
      </c>
      <c r="B1641" s="68">
        <v>885.0</v>
      </c>
      <c r="C1641" s="69">
        <v>1.0</v>
      </c>
      <c r="D1641" s="69">
        <v>20.0</v>
      </c>
      <c r="E1641" s="70" t="s">
        <v>5740</v>
      </c>
      <c r="F1641" s="69">
        <v>2197.0</v>
      </c>
      <c r="G1641" s="69">
        <v>102.0</v>
      </c>
      <c r="H1641" s="69">
        <v>70.0</v>
      </c>
      <c r="I1641" s="20" t="str">
        <f t="shared" si="1"/>
        <v/>
      </c>
      <c r="K1641" s="49"/>
      <c r="L1641" s="49"/>
      <c r="M1641" s="74"/>
      <c r="N1641" s="49"/>
      <c r="P1641" s="75"/>
      <c r="Q1641" s="75"/>
      <c r="R1641" s="75"/>
    </row>
    <row r="1642">
      <c r="A1642" s="70" t="s">
        <v>4447</v>
      </c>
      <c r="B1642" s="68">
        <v>885.0</v>
      </c>
      <c r="C1642" s="69">
        <v>1.0</v>
      </c>
      <c r="D1642" s="69">
        <v>30.0</v>
      </c>
      <c r="E1642" s="70" t="s">
        <v>5741</v>
      </c>
      <c r="F1642" s="69">
        <v>884.0</v>
      </c>
      <c r="G1642" s="69">
        <v>48.0</v>
      </c>
      <c r="H1642" s="69">
        <v>34.0</v>
      </c>
      <c r="I1642" s="20" t="str">
        <f t="shared" si="1"/>
        <v/>
      </c>
      <c r="K1642" s="49"/>
      <c r="L1642" s="49"/>
      <c r="M1642" s="74"/>
      <c r="N1642" s="49"/>
      <c r="P1642" s="75"/>
      <c r="Q1642" s="75"/>
      <c r="R1642" s="75"/>
    </row>
    <row r="1643">
      <c r="A1643" s="70" t="s">
        <v>4447</v>
      </c>
      <c r="B1643" s="68">
        <v>885.0</v>
      </c>
      <c r="C1643" s="69">
        <v>1.0</v>
      </c>
      <c r="D1643" s="69">
        <v>40.0</v>
      </c>
      <c r="E1643" s="70" t="s">
        <v>5742</v>
      </c>
      <c r="F1643" s="69">
        <v>487.0</v>
      </c>
      <c r="G1643" s="69">
        <v>37.0</v>
      </c>
      <c r="H1643" s="69">
        <v>20.0</v>
      </c>
      <c r="I1643" s="20" t="str">
        <f t="shared" si="1"/>
        <v/>
      </c>
      <c r="K1643" s="49"/>
      <c r="L1643" s="49"/>
      <c r="M1643" s="74"/>
      <c r="N1643" s="49"/>
      <c r="P1643" s="75"/>
      <c r="Q1643" s="75"/>
      <c r="R1643" s="75"/>
    </row>
    <row r="1644">
      <c r="A1644" s="70" t="s">
        <v>4447</v>
      </c>
      <c r="B1644" s="68">
        <v>885.0</v>
      </c>
      <c r="C1644" s="69">
        <v>1.0</v>
      </c>
      <c r="D1644" s="69">
        <v>50.0</v>
      </c>
      <c r="E1644" s="70" t="s">
        <v>5743</v>
      </c>
      <c r="F1644" s="69">
        <v>43.0</v>
      </c>
      <c r="G1644" s="69">
        <v>3.0</v>
      </c>
      <c r="H1644" s="69">
        <v>1.0</v>
      </c>
      <c r="I1644" s="20" t="str">
        <f t="shared" si="1"/>
        <v/>
      </c>
      <c r="K1644" s="49"/>
      <c r="L1644" s="49"/>
      <c r="M1644" s="74"/>
      <c r="N1644" s="49"/>
      <c r="P1644" s="75"/>
      <c r="Q1644" s="75"/>
      <c r="R1644" s="75"/>
    </row>
    <row r="1645">
      <c r="A1645" s="70" t="s">
        <v>4447</v>
      </c>
      <c r="B1645" s="68">
        <v>885.0</v>
      </c>
      <c r="C1645" s="69">
        <v>1.0</v>
      </c>
      <c r="D1645" s="69">
        <v>60.0</v>
      </c>
      <c r="E1645" s="70" t="s">
        <v>5744</v>
      </c>
      <c r="F1645" s="69">
        <v>653.0</v>
      </c>
      <c r="G1645" s="69">
        <v>36.0</v>
      </c>
      <c r="H1645" s="69">
        <v>26.0</v>
      </c>
      <c r="I1645" s="20" t="str">
        <f t="shared" si="1"/>
        <v/>
      </c>
      <c r="K1645" s="49"/>
      <c r="L1645" s="49"/>
      <c r="M1645" s="74"/>
      <c r="N1645" s="49"/>
      <c r="P1645" s="75"/>
      <c r="Q1645" s="75"/>
      <c r="R1645" s="75"/>
    </row>
    <row r="1646">
      <c r="A1646" s="70" t="s">
        <v>4447</v>
      </c>
      <c r="B1646" s="68">
        <v>885.0</v>
      </c>
      <c r="C1646" s="69">
        <v>1.0</v>
      </c>
      <c r="D1646" s="69">
        <v>70.0</v>
      </c>
      <c r="E1646" s="70" t="s">
        <v>5745</v>
      </c>
      <c r="F1646" s="69">
        <v>579.0</v>
      </c>
      <c r="G1646" s="69">
        <v>50.0</v>
      </c>
      <c r="H1646" s="69">
        <v>23.0</v>
      </c>
      <c r="I1646" s="20" t="str">
        <f t="shared" si="1"/>
        <v/>
      </c>
      <c r="K1646" s="49"/>
      <c r="L1646" s="49"/>
      <c r="M1646" s="74"/>
      <c r="N1646" s="49"/>
      <c r="P1646" s="75"/>
      <c r="Q1646" s="75"/>
      <c r="R1646" s="75"/>
    </row>
    <row r="1647">
      <c r="A1647" s="70" t="s">
        <v>4447</v>
      </c>
      <c r="B1647" s="68">
        <v>885.0</v>
      </c>
      <c r="C1647" s="69">
        <v>1.0</v>
      </c>
      <c r="D1647" s="69">
        <v>90.0</v>
      </c>
      <c r="E1647" s="70" t="s">
        <v>3006</v>
      </c>
      <c r="F1647" s="69">
        <v>1082.0</v>
      </c>
      <c r="G1647" s="69">
        <v>75.0</v>
      </c>
      <c r="H1647" s="69">
        <v>37.0</v>
      </c>
      <c r="I1647" s="99">
        <f t="shared" si="1"/>
        <v>891</v>
      </c>
      <c r="K1647" s="49"/>
      <c r="L1647" s="49"/>
      <c r="M1647" s="74"/>
      <c r="N1647" s="49"/>
      <c r="P1647" s="75"/>
      <c r="Q1647" s="75"/>
      <c r="R1647" s="75"/>
    </row>
    <row r="1648">
      <c r="A1648" s="70" t="s">
        <v>4447</v>
      </c>
      <c r="B1648" s="68">
        <v>891.0</v>
      </c>
      <c r="C1648" s="69">
        <v>1.0</v>
      </c>
      <c r="D1648" s="69">
        <v>10.0</v>
      </c>
      <c r="E1648" s="70" t="s">
        <v>5746</v>
      </c>
      <c r="F1648" s="69">
        <v>293.0</v>
      </c>
      <c r="G1648" s="69">
        <v>71.0</v>
      </c>
      <c r="H1648" s="69">
        <v>21.0</v>
      </c>
      <c r="I1648" s="20" t="str">
        <f t="shared" si="1"/>
        <v/>
      </c>
      <c r="K1648" s="49"/>
      <c r="L1648" s="49"/>
      <c r="M1648" s="74"/>
      <c r="N1648" s="49"/>
      <c r="P1648" s="75"/>
      <c r="Q1648" s="75"/>
      <c r="R1648" s="75"/>
    </row>
    <row r="1649">
      <c r="A1649" s="70" t="s">
        <v>4447</v>
      </c>
      <c r="B1649" s="68">
        <v>891.0</v>
      </c>
      <c r="C1649" s="69">
        <v>1.0</v>
      </c>
      <c r="D1649" s="69">
        <v>20.0</v>
      </c>
      <c r="E1649" s="70" t="s">
        <v>5747</v>
      </c>
      <c r="F1649" s="69">
        <v>274.0</v>
      </c>
      <c r="G1649" s="69">
        <v>87.0</v>
      </c>
      <c r="H1649" s="69">
        <v>26.0</v>
      </c>
      <c r="I1649" s="99">
        <f t="shared" si="1"/>
        <v>911</v>
      </c>
      <c r="K1649" s="49"/>
      <c r="L1649" s="49"/>
      <c r="M1649" s="74"/>
      <c r="N1649" s="49"/>
      <c r="P1649" s="75"/>
      <c r="Q1649" s="75"/>
      <c r="R1649" s="75"/>
    </row>
    <row r="1650">
      <c r="A1650" s="70" t="s">
        <v>4447</v>
      </c>
      <c r="B1650" s="68">
        <v>911.0</v>
      </c>
      <c r="C1650" s="69">
        <v>1.0</v>
      </c>
      <c r="D1650" s="69">
        <v>101.0</v>
      </c>
      <c r="E1650" s="70" t="s">
        <v>5748</v>
      </c>
      <c r="F1650" s="69">
        <v>471.0</v>
      </c>
      <c r="G1650" s="69">
        <v>81.0</v>
      </c>
      <c r="H1650" s="69">
        <v>42.0</v>
      </c>
      <c r="I1650" s="20" t="str">
        <f t="shared" si="1"/>
        <v/>
      </c>
      <c r="K1650" s="49"/>
      <c r="L1650" s="49"/>
      <c r="M1650" s="74"/>
      <c r="N1650" s="49"/>
      <c r="P1650" s="75"/>
      <c r="Q1650" s="75"/>
      <c r="R1650" s="75"/>
    </row>
    <row r="1651">
      <c r="A1651" s="70" t="s">
        <v>4447</v>
      </c>
      <c r="B1651" s="68">
        <v>911.0</v>
      </c>
      <c r="C1651" s="69">
        <v>1.0</v>
      </c>
      <c r="D1651" s="69">
        <v>102.0</v>
      </c>
      <c r="E1651" s="70" t="s">
        <v>5749</v>
      </c>
      <c r="F1651" s="69">
        <v>444.0</v>
      </c>
      <c r="G1651" s="69">
        <v>101.0</v>
      </c>
      <c r="H1651" s="69">
        <v>31.0</v>
      </c>
      <c r="I1651" s="20" t="str">
        <f t="shared" si="1"/>
        <v/>
      </c>
      <c r="K1651" s="49"/>
      <c r="L1651" s="49"/>
      <c r="M1651" s="74"/>
      <c r="N1651" s="49"/>
      <c r="P1651" s="75"/>
      <c r="Q1651" s="75"/>
      <c r="R1651" s="75"/>
    </row>
    <row r="1652">
      <c r="A1652" s="70" t="s">
        <v>4447</v>
      </c>
      <c r="B1652" s="68">
        <v>911.0</v>
      </c>
      <c r="C1652" s="69">
        <v>1.0</v>
      </c>
      <c r="D1652" s="69">
        <v>103.0</v>
      </c>
      <c r="E1652" s="70" t="s">
        <v>3011</v>
      </c>
      <c r="F1652" s="69">
        <v>127.0</v>
      </c>
      <c r="G1652" s="69">
        <v>9.0</v>
      </c>
      <c r="H1652" s="69">
        <v>12.0</v>
      </c>
      <c r="I1652" s="20" t="str">
        <f t="shared" si="1"/>
        <v/>
      </c>
      <c r="K1652" s="49"/>
      <c r="L1652" s="49"/>
      <c r="M1652" s="74"/>
      <c r="N1652" s="49"/>
      <c r="P1652" s="75"/>
      <c r="Q1652" s="75"/>
      <c r="R1652" s="75"/>
    </row>
    <row r="1653">
      <c r="A1653" s="70" t="s">
        <v>4447</v>
      </c>
      <c r="B1653" s="68">
        <v>911.0</v>
      </c>
      <c r="C1653" s="69">
        <v>1.0</v>
      </c>
      <c r="D1653" s="69">
        <v>201.0</v>
      </c>
      <c r="E1653" s="70" t="s">
        <v>5750</v>
      </c>
      <c r="F1653" s="69">
        <v>525.0</v>
      </c>
      <c r="G1653" s="69">
        <v>85.0</v>
      </c>
      <c r="H1653" s="69">
        <v>31.0</v>
      </c>
      <c r="I1653" s="20" t="str">
        <f t="shared" si="1"/>
        <v/>
      </c>
      <c r="K1653" s="49"/>
      <c r="L1653" s="49"/>
      <c r="M1653" s="74"/>
      <c r="N1653" s="49"/>
      <c r="P1653" s="75"/>
      <c r="Q1653" s="75"/>
      <c r="R1653" s="75"/>
    </row>
    <row r="1654">
      <c r="A1654" s="70" t="s">
        <v>4447</v>
      </c>
      <c r="B1654" s="68">
        <v>911.0</v>
      </c>
      <c r="C1654" s="69">
        <v>1.0</v>
      </c>
      <c r="D1654" s="69">
        <v>202.0</v>
      </c>
      <c r="E1654" s="70" t="s">
        <v>5751</v>
      </c>
      <c r="F1654" s="69">
        <v>441.0</v>
      </c>
      <c r="G1654" s="69">
        <v>84.0</v>
      </c>
      <c r="H1654" s="69">
        <v>29.0</v>
      </c>
      <c r="I1654" s="20" t="str">
        <f t="shared" si="1"/>
        <v/>
      </c>
      <c r="K1654" s="49"/>
      <c r="L1654" s="49"/>
      <c r="M1654" s="74"/>
      <c r="N1654" s="49"/>
      <c r="P1654" s="75"/>
      <c r="Q1654" s="75"/>
      <c r="R1654" s="75"/>
    </row>
    <row r="1655">
      <c r="A1655" s="70" t="s">
        <v>4447</v>
      </c>
      <c r="B1655" s="68">
        <v>911.0</v>
      </c>
      <c r="C1655" s="69">
        <v>1.0</v>
      </c>
      <c r="D1655" s="69">
        <v>301.0</v>
      </c>
      <c r="E1655" s="70" t="s">
        <v>5752</v>
      </c>
      <c r="F1655" s="69">
        <v>601.0</v>
      </c>
      <c r="G1655" s="69">
        <v>100.0</v>
      </c>
      <c r="H1655" s="69">
        <v>42.0</v>
      </c>
      <c r="I1655" s="20" t="str">
        <f t="shared" si="1"/>
        <v/>
      </c>
      <c r="K1655" s="49"/>
      <c r="L1655" s="49"/>
      <c r="M1655" s="74"/>
      <c r="N1655" s="49"/>
      <c r="P1655" s="75"/>
      <c r="Q1655" s="75"/>
      <c r="R1655" s="75"/>
    </row>
    <row r="1656">
      <c r="A1656" s="70" t="s">
        <v>4447</v>
      </c>
      <c r="B1656" s="68">
        <v>911.0</v>
      </c>
      <c r="C1656" s="69">
        <v>1.0</v>
      </c>
      <c r="D1656" s="69">
        <v>302.0</v>
      </c>
      <c r="E1656" s="70" t="s">
        <v>5753</v>
      </c>
      <c r="F1656" s="69">
        <v>528.0</v>
      </c>
      <c r="G1656" s="69">
        <v>77.0</v>
      </c>
      <c r="H1656" s="69">
        <v>48.0</v>
      </c>
      <c r="I1656" s="20" t="str">
        <f t="shared" si="1"/>
        <v/>
      </c>
      <c r="K1656" s="49"/>
      <c r="L1656" s="49"/>
      <c r="M1656" s="74"/>
      <c r="N1656" s="49"/>
      <c r="P1656" s="75"/>
      <c r="Q1656" s="75"/>
      <c r="R1656" s="75"/>
    </row>
    <row r="1657">
      <c r="A1657" s="70" t="s">
        <v>4447</v>
      </c>
      <c r="B1657" s="68">
        <v>911.0</v>
      </c>
      <c r="C1657" s="69">
        <v>1.0</v>
      </c>
      <c r="D1657" s="69">
        <v>350.0</v>
      </c>
      <c r="E1657" s="70" t="s">
        <v>5754</v>
      </c>
      <c r="F1657" s="69">
        <v>1561.0</v>
      </c>
      <c r="G1657" s="69">
        <v>223.0</v>
      </c>
      <c r="H1657" s="69">
        <v>98.0</v>
      </c>
      <c r="I1657" s="20" t="str">
        <f t="shared" si="1"/>
        <v/>
      </c>
      <c r="K1657" s="49"/>
      <c r="L1657" s="49"/>
      <c r="M1657" s="74"/>
      <c r="N1657" s="49"/>
      <c r="P1657" s="75"/>
      <c r="Q1657" s="75"/>
      <c r="R1657" s="75"/>
    </row>
    <row r="1658">
      <c r="A1658" s="70" t="s">
        <v>4447</v>
      </c>
      <c r="B1658" s="68">
        <v>911.0</v>
      </c>
      <c r="C1658" s="69">
        <v>1.0</v>
      </c>
      <c r="D1658" s="69">
        <v>380.0</v>
      </c>
      <c r="E1658" s="70" t="s">
        <v>3017</v>
      </c>
      <c r="F1658" s="69">
        <v>53.0</v>
      </c>
      <c r="G1658" s="69">
        <v>9.0</v>
      </c>
      <c r="H1658" s="69">
        <v>3.0</v>
      </c>
      <c r="I1658" s="20" t="str">
        <f t="shared" si="1"/>
        <v/>
      </c>
      <c r="K1658" s="49"/>
      <c r="L1658" s="49"/>
      <c r="M1658" s="74"/>
      <c r="N1658" s="49"/>
      <c r="P1658" s="75"/>
      <c r="Q1658" s="75"/>
      <c r="R1658" s="75"/>
    </row>
    <row r="1659">
      <c r="A1659" s="70" t="s">
        <v>4447</v>
      </c>
      <c r="B1659" s="68">
        <v>911.0</v>
      </c>
      <c r="C1659" s="69">
        <v>1.0</v>
      </c>
      <c r="D1659" s="69">
        <v>381.0</v>
      </c>
      <c r="E1659" s="70" t="s">
        <v>5755</v>
      </c>
      <c r="F1659" s="69">
        <v>28.0</v>
      </c>
      <c r="G1659" s="69">
        <v>2.0</v>
      </c>
      <c r="H1659" s="69">
        <v>0.0</v>
      </c>
      <c r="I1659" s="20" t="str">
        <f t="shared" si="1"/>
        <v/>
      </c>
      <c r="K1659" s="49"/>
      <c r="L1659" s="49"/>
      <c r="M1659" s="74"/>
      <c r="N1659" s="49"/>
      <c r="P1659" s="75"/>
      <c r="Q1659" s="75"/>
      <c r="R1659" s="75"/>
    </row>
    <row r="1660">
      <c r="A1660" s="70" t="s">
        <v>4447</v>
      </c>
      <c r="B1660" s="68">
        <v>911.0</v>
      </c>
      <c r="C1660" s="69">
        <v>1.0</v>
      </c>
      <c r="D1660" s="69">
        <v>385.0</v>
      </c>
      <c r="E1660" s="70" t="s">
        <v>3019</v>
      </c>
      <c r="F1660" s="69">
        <v>3.0</v>
      </c>
      <c r="G1660" s="69">
        <v>2.0</v>
      </c>
      <c r="H1660" s="69">
        <v>0.0</v>
      </c>
      <c r="I1660" s="20" t="str">
        <f t="shared" si="1"/>
        <v/>
      </c>
      <c r="K1660" s="49"/>
      <c r="L1660" s="49"/>
      <c r="M1660" s="74"/>
      <c r="N1660" s="49"/>
      <c r="P1660" s="75"/>
      <c r="Q1660" s="75"/>
      <c r="R1660" s="75"/>
    </row>
    <row r="1661">
      <c r="A1661" s="70" t="s">
        <v>4447</v>
      </c>
      <c r="B1661" s="68">
        <v>911.0</v>
      </c>
      <c r="C1661" s="69">
        <v>1.0</v>
      </c>
      <c r="D1661" s="69">
        <v>403.0</v>
      </c>
      <c r="E1661" s="70" t="s">
        <v>5756</v>
      </c>
      <c r="F1661" s="69">
        <v>46.0</v>
      </c>
      <c r="G1661" s="69">
        <v>6.0</v>
      </c>
      <c r="H1661" s="69">
        <v>3.0</v>
      </c>
      <c r="I1661" s="20" t="str">
        <f t="shared" si="1"/>
        <v/>
      </c>
      <c r="K1661" s="49"/>
      <c r="L1661" s="49"/>
      <c r="M1661" s="74"/>
      <c r="N1661" s="49"/>
      <c r="P1661" s="75"/>
      <c r="Q1661" s="75"/>
      <c r="R1661" s="75"/>
    </row>
    <row r="1662">
      <c r="A1662" s="70" t="s">
        <v>4447</v>
      </c>
      <c r="B1662" s="68">
        <v>911.0</v>
      </c>
      <c r="C1662" s="69">
        <v>1.0</v>
      </c>
      <c r="D1662" s="69">
        <v>404.0</v>
      </c>
      <c r="E1662" s="70" t="s">
        <v>5757</v>
      </c>
      <c r="F1662" s="69">
        <v>37.0</v>
      </c>
      <c r="G1662" s="69">
        <v>10.0</v>
      </c>
      <c r="H1662" s="69">
        <v>0.0</v>
      </c>
      <c r="I1662" s="20" t="str">
        <f t="shared" si="1"/>
        <v/>
      </c>
      <c r="K1662" s="49"/>
      <c r="L1662" s="49"/>
      <c r="M1662" s="74"/>
      <c r="N1662" s="49"/>
      <c r="P1662" s="75"/>
      <c r="Q1662" s="75"/>
      <c r="R1662" s="75"/>
    </row>
    <row r="1663">
      <c r="A1663" s="70" t="s">
        <v>4447</v>
      </c>
      <c r="B1663" s="68">
        <v>911.0</v>
      </c>
      <c r="C1663" s="69">
        <v>1.0</v>
      </c>
      <c r="D1663" s="69">
        <v>700.0</v>
      </c>
      <c r="E1663" s="70" t="s">
        <v>5758</v>
      </c>
      <c r="F1663" s="69">
        <v>15.0</v>
      </c>
      <c r="G1663" s="69">
        <v>3.0</v>
      </c>
      <c r="H1663" s="69">
        <v>0.0</v>
      </c>
      <c r="I1663" s="20" t="str">
        <f t="shared" si="1"/>
        <v/>
      </c>
      <c r="K1663" s="49"/>
      <c r="L1663" s="49"/>
      <c r="M1663" s="74"/>
      <c r="N1663" s="49"/>
      <c r="P1663" s="75"/>
      <c r="Q1663" s="75"/>
      <c r="R1663" s="75"/>
    </row>
    <row r="1664">
      <c r="A1664" s="70" t="s">
        <v>4447</v>
      </c>
      <c r="B1664" s="68">
        <v>911.0</v>
      </c>
      <c r="C1664" s="69">
        <v>1.0</v>
      </c>
      <c r="D1664" s="69">
        <v>701.0</v>
      </c>
      <c r="E1664" s="70" t="s">
        <v>3023</v>
      </c>
      <c r="F1664" s="69">
        <v>19.0</v>
      </c>
      <c r="G1664" s="69">
        <v>6.0</v>
      </c>
      <c r="H1664" s="69">
        <v>0.0</v>
      </c>
      <c r="I1664" s="99">
        <f t="shared" si="1"/>
        <v>912</v>
      </c>
      <c r="K1664" s="49"/>
      <c r="L1664" s="49"/>
      <c r="M1664" s="74"/>
      <c r="N1664" s="49"/>
      <c r="P1664" s="75"/>
      <c r="Q1664" s="75"/>
      <c r="R1664" s="75"/>
    </row>
    <row r="1665">
      <c r="A1665" s="70" t="s">
        <v>4447</v>
      </c>
      <c r="B1665" s="68">
        <v>912.0</v>
      </c>
      <c r="C1665" s="69">
        <v>1.0</v>
      </c>
      <c r="D1665" s="69">
        <v>10.0</v>
      </c>
      <c r="E1665" s="70" t="s">
        <v>5759</v>
      </c>
      <c r="F1665" s="69">
        <v>852.0</v>
      </c>
      <c r="G1665" s="69">
        <v>260.0</v>
      </c>
      <c r="H1665" s="69">
        <v>116.0</v>
      </c>
      <c r="I1665" s="20" t="str">
        <f t="shared" si="1"/>
        <v/>
      </c>
      <c r="K1665" s="49"/>
      <c r="L1665" s="49"/>
      <c r="M1665" s="74"/>
      <c r="N1665" s="49"/>
      <c r="P1665" s="75"/>
      <c r="Q1665" s="75"/>
      <c r="R1665" s="75"/>
    </row>
    <row r="1666">
      <c r="A1666" s="70" t="s">
        <v>4447</v>
      </c>
      <c r="B1666" s="68">
        <v>912.0</v>
      </c>
      <c r="C1666" s="69">
        <v>1.0</v>
      </c>
      <c r="D1666" s="69">
        <v>30.0</v>
      </c>
      <c r="E1666" s="70" t="s">
        <v>5760</v>
      </c>
      <c r="F1666" s="69">
        <v>786.0</v>
      </c>
      <c r="G1666" s="69">
        <v>180.0</v>
      </c>
      <c r="H1666" s="69">
        <v>98.0</v>
      </c>
      <c r="I1666" s="20" t="str">
        <f t="shared" si="1"/>
        <v/>
      </c>
      <c r="K1666" s="49"/>
      <c r="L1666" s="49"/>
      <c r="M1666" s="74"/>
      <c r="N1666" s="49"/>
      <c r="P1666" s="75"/>
      <c r="Q1666" s="75"/>
      <c r="R1666" s="75"/>
    </row>
    <row r="1667">
      <c r="A1667" s="70" t="s">
        <v>4447</v>
      </c>
      <c r="B1667" s="68">
        <v>912.0</v>
      </c>
      <c r="C1667" s="69">
        <v>1.0</v>
      </c>
      <c r="D1667" s="69">
        <v>40.0</v>
      </c>
      <c r="E1667" s="70" t="s">
        <v>5761</v>
      </c>
      <c r="F1667" s="69">
        <v>31.0</v>
      </c>
      <c r="G1667" s="69">
        <v>7.0</v>
      </c>
      <c r="H1667" s="69">
        <v>5.0</v>
      </c>
      <c r="I1667" s="20" t="str">
        <f t="shared" si="1"/>
        <v/>
      </c>
      <c r="K1667" s="49"/>
      <c r="L1667" s="49"/>
      <c r="M1667" s="74"/>
      <c r="N1667" s="49"/>
      <c r="P1667" s="75"/>
      <c r="Q1667" s="75"/>
      <c r="R1667" s="75"/>
    </row>
    <row r="1668">
      <c r="A1668" s="70" t="s">
        <v>4447</v>
      </c>
      <c r="B1668" s="68">
        <v>912.0</v>
      </c>
      <c r="C1668" s="69">
        <v>1.0</v>
      </c>
      <c r="D1668" s="69">
        <v>55.0</v>
      </c>
      <c r="E1668" s="70" t="s">
        <v>3027</v>
      </c>
      <c r="F1668" s="69">
        <v>13.0</v>
      </c>
      <c r="G1668" s="69">
        <v>2.0</v>
      </c>
      <c r="H1668" s="69">
        <v>0.0</v>
      </c>
      <c r="I1668" s="99">
        <f t="shared" si="1"/>
        <v>914</v>
      </c>
      <c r="K1668" s="49"/>
      <c r="L1668" s="49"/>
      <c r="M1668" s="74"/>
      <c r="N1668" s="49"/>
      <c r="P1668" s="75"/>
      <c r="Q1668" s="75"/>
      <c r="R1668" s="75"/>
    </row>
    <row r="1669">
      <c r="A1669" s="70" t="s">
        <v>4447</v>
      </c>
      <c r="B1669" s="68">
        <v>914.0</v>
      </c>
      <c r="C1669" s="69">
        <v>1.0</v>
      </c>
      <c r="D1669" s="69">
        <v>1.0</v>
      </c>
      <c r="E1669" s="70" t="s">
        <v>5762</v>
      </c>
      <c r="F1669" s="69">
        <v>151.0</v>
      </c>
      <c r="G1669" s="69">
        <v>29.0</v>
      </c>
      <c r="H1669" s="69">
        <v>15.0</v>
      </c>
      <c r="I1669" s="20" t="str">
        <f t="shared" si="1"/>
        <v/>
      </c>
      <c r="K1669" s="49"/>
      <c r="L1669" s="49"/>
      <c r="M1669" s="74"/>
      <c r="N1669" s="49"/>
      <c r="P1669" s="75"/>
      <c r="Q1669" s="75"/>
      <c r="R1669" s="75"/>
    </row>
    <row r="1670">
      <c r="A1670" s="70" t="s">
        <v>4447</v>
      </c>
      <c r="B1670" s="68">
        <v>914.0</v>
      </c>
      <c r="C1670" s="69">
        <v>1.0</v>
      </c>
      <c r="D1670" s="69">
        <v>2.0</v>
      </c>
      <c r="E1670" s="70" t="s">
        <v>5763</v>
      </c>
      <c r="F1670" s="69">
        <v>143.0</v>
      </c>
      <c r="G1670" s="69">
        <v>18.0</v>
      </c>
      <c r="H1670" s="69">
        <v>20.0</v>
      </c>
      <c r="I1670" s="99">
        <f t="shared" si="1"/>
        <v>915</v>
      </c>
      <c r="K1670" s="49"/>
      <c r="L1670" s="49"/>
      <c r="M1670" s="74"/>
      <c r="N1670" s="49"/>
      <c r="P1670" s="75"/>
      <c r="Q1670" s="75"/>
      <c r="R1670" s="75"/>
    </row>
    <row r="1671">
      <c r="A1671" s="70" t="s">
        <v>4447</v>
      </c>
      <c r="B1671" s="68">
        <v>915.0</v>
      </c>
      <c r="C1671" s="69">
        <v>52.0</v>
      </c>
      <c r="D1671" s="69">
        <v>10.0</v>
      </c>
      <c r="E1671" s="70" t="s">
        <v>5764</v>
      </c>
      <c r="F1671" s="69">
        <v>27.0</v>
      </c>
      <c r="G1671" s="69">
        <v>8.0</v>
      </c>
      <c r="H1671" s="69">
        <v>0.0</v>
      </c>
      <c r="I1671" s="20" t="str">
        <f t="shared" si="1"/>
        <v/>
      </c>
      <c r="K1671" s="49"/>
      <c r="L1671" s="49"/>
      <c r="M1671" s="74"/>
      <c r="N1671" s="49"/>
      <c r="P1671" s="75"/>
      <c r="Q1671" s="75"/>
      <c r="R1671" s="75"/>
    </row>
    <row r="1672">
      <c r="A1672" s="70" t="s">
        <v>4447</v>
      </c>
      <c r="B1672" s="68">
        <v>915.0</v>
      </c>
      <c r="C1672" s="69">
        <v>52.0</v>
      </c>
      <c r="D1672" s="69">
        <v>20.0</v>
      </c>
      <c r="E1672" s="70" t="s">
        <v>5765</v>
      </c>
      <c r="F1672" s="69">
        <v>36.0</v>
      </c>
      <c r="G1672" s="69">
        <v>22.0</v>
      </c>
      <c r="H1672" s="69">
        <v>5.0</v>
      </c>
      <c r="I1672" s="20" t="str">
        <f t="shared" si="1"/>
        <v/>
      </c>
      <c r="K1672" s="49"/>
      <c r="L1672" s="49"/>
      <c r="M1672" s="74"/>
      <c r="N1672" s="49"/>
      <c r="P1672" s="75"/>
      <c r="Q1672" s="75"/>
      <c r="R1672" s="75"/>
    </row>
    <row r="1673">
      <c r="A1673" s="70" t="s">
        <v>4447</v>
      </c>
      <c r="B1673" s="68">
        <v>915.0</v>
      </c>
      <c r="C1673" s="69">
        <v>52.0</v>
      </c>
      <c r="D1673" s="69">
        <v>45.0</v>
      </c>
      <c r="E1673" s="70" t="s">
        <v>5766</v>
      </c>
      <c r="F1673" s="69">
        <v>32.0</v>
      </c>
      <c r="G1673" s="69">
        <v>20.0</v>
      </c>
      <c r="H1673" s="69">
        <v>4.0</v>
      </c>
      <c r="I1673" s="20" t="str">
        <f t="shared" si="1"/>
        <v/>
      </c>
      <c r="K1673" s="49"/>
      <c r="L1673" s="49"/>
      <c r="M1673" s="74"/>
      <c r="N1673" s="49"/>
      <c r="P1673" s="75"/>
      <c r="Q1673" s="75"/>
      <c r="R1673" s="75"/>
    </row>
    <row r="1674">
      <c r="A1674" s="70" t="s">
        <v>4447</v>
      </c>
      <c r="B1674" s="68">
        <v>915.0</v>
      </c>
      <c r="C1674" s="69">
        <v>52.0</v>
      </c>
      <c r="D1674" s="69">
        <v>70.0</v>
      </c>
      <c r="E1674" s="70" t="s">
        <v>5767</v>
      </c>
      <c r="F1674" s="69">
        <v>7.0</v>
      </c>
      <c r="G1674" s="69">
        <v>2.0</v>
      </c>
      <c r="H1674" s="69">
        <v>1.0</v>
      </c>
      <c r="I1674" s="99">
        <f t="shared" si="1"/>
        <v>916</v>
      </c>
      <c r="K1674" s="49"/>
      <c r="L1674" s="49"/>
      <c r="M1674" s="74"/>
      <c r="N1674" s="49"/>
      <c r="P1674" s="75"/>
      <c r="Q1674" s="75"/>
      <c r="R1674" s="75"/>
    </row>
    <row r="1675">
      <c r="A1675" s="70" t="s">
        <v>4447</v>
      </c>
      <c r="B1675" s="68">
        <v>916.0</v>
      </c>
      <c r="C1675" s="69">
        <v>6.0</v>
      </c>
      <c r="D1675" s="69">
        <v>15.0</v>
      </c>
      <c r="E1675" s="70" t="s">
        <v>3033</v>
      </c>
      <c r="F1675" s="69">
        <v>25.0</v>
      </c>
      <c r="G1675" s="69">
        <v>13.0</v>
      </c>
      <c r="H1675" s="69">
        <v>0.0</v>
      </c>
      <c r="I1675" s="20" t="str">
        <f t="shared" si="1"/>
        <v/>
      </c>
      <c r="K1675" s="49"/>
      <c r="L1675" s="49"/>
      <c r="M1675" s="74"/>
      <c r="N1675" s="49"/>
      <c r="P1675" s="75"/>
      <c r="Q1675" s="75"/>
      <c r="R1675" s="75"/>
    </row>
    <row r="1676">
      <c r="A1676" s="70" t="s">
        <v>4447</v>
      </c>
      <c r="B1676" s="68">
        <v>916.0</v>
      </c>
      <c r="C1676" s="69">
        <v>6.0</v>
      </c>
      <c r="D1676" s="69">
        <v>20.0</v>
      </c>
      <c r="E1676" s="70" t="s">
        <v>5768</v>
      </c>
      <c r="F1676" s="69">
        <v>9.0</v>
      </c>
      <c r="G1676" s="69">
        <v>2.0</v>
      </c>
      <c r="H1676" s="69">
        <v>0.0</v>
      </c>
      <c r="I1676" s="20" t="str">
        <f t="shared" si="1"/>
        <v/>
      </c>
      <c r="K1676" s="49"/>
      <c r="L1676" s="49"/>
      <c r="M1676" s="74"/>
      <c r="N1676" s="49"/>
      <c r="P1676" s="75"/>
      <c r="Q1676" s="75"/>
      <c r="R1676" s="75"/>
    </row>
    <row r="1677">
      <c r="A1677" s="70" t="s">
        <v>4447</v>
      </c>
      <c r="B1677" s="68">
        <v>916.0</v>
      </c>
      <c r="C1677" s="69">
        <v>6.0</v>
      </c>
      <c r="D1677" s="69">
        <v>26.0</v>
      </c>
      <c r="E1677" s="70" t="s">
        <v>3035</v>
      </c>
      <c r="F1677" s="69">
        <v>25.0</v>
      </c>
      <c r="G1677" s="69">
        <v>25.0</v>
      </c>
      <c r="H1677" s="69">
        <v>0.0</v>
      </c>
      <c r="I1677" s="20" t="str">
        <f t="shared" si="1"/>
        <v/>
      </c>
      <c r="K1677" s="49"/>
      <c r="L1677" s="49"/>
      <c r="M1677" s="74"/>
      <c r="N1677" s="49"/>
      <c r="P1677" s="75"/>
      <c r="Q1677" s="75"/>
      <c r="R1677" s="75"/>
    </row>
    <row r="1678">
      <c r="A1678" s="70" t="s">
        <v>4447</v>
      </c>
      <c r="B1678" s="68">
        <v>916.0</v>
      </c>
      <c r="C1678" s="69">
        <v>6.0</v>
      </c>
      <c r="D1678" s="69">
        <v>29.0</v>
      </c>
      <c r="E1678" s="70" t="s">
        <v>3036</v>
      </c>
      <c r="F1678" s="69">
        <v>4.0</v>
      </c>
      <c r="G1678" s="69">
        <v>1.0</v>
      </c>
      <c r="H1678" s="69">
        <v>0.0</v>
      </c>
      <c r="I1678" s="20" t="str">
        <f t="shared" si="1"/>
        <v/>
      </c>
      <c r="K1678" s="49"/>
      <c r="L1678" s="49"/>
      <c r="M1678" s="74"/>
      <c r="N1678" s="49"/>
      <c r="P1678" s="75"/>
      <c r="Q1678" s="75"/>
      <c r="R1678" s="75"/>
    </row>
    <row r="1679">
      <c r="A1679" s="70" t="s">
        <v>4447</v>
      </c>
      <c r="B1679" s="68">
        <v>916.0</v>
      </c>
      <c r="C1679" s="69">
        <v>6.0</v>
      </c>
      <c r="D1679" s="69">
        <v>31.0</v>
      </c>
      <c r="E1679" s="70" t="s">
        <v>5769</v>
      </c>
      <c r="F1679" s="69">
        <v>24.0</v>
      </c>
      <c r="G1679" s="69">
        <v>24.0</v>
      </c>
      <c r="H1679" s="69">
        <v>0.0</v>
      </c>
      <c r="I1679" s="20" t="str">
        <f t="shared" si="1"/>
        <v/>
      </c>
      <c r="K1679" s="49"/>
      <c r="L1679" s="49"/>
      <c r="M1679" s="74"/>
      <c r="N1679" s="49"/>
      <c r="P1679" s="75"/>
      <c r="Q1679" s="75"/>
      <c r="R1679" s="75"/>
    </row>
    <row r="1680">
      <c r="A1680" s="70" t="s">
        <v>4447</v>
      </c>
      <c r="B1680" s="68">
        <v>916.0</v>
      </c>
      <c r="C1680" s="69">
        <v>6.0</v>
      </c>
      <c r="D1680" s="69">
        <v>35.0</v>
      </c>
      <c r="E1680" s="70" t="s">
        <v>5770</v>
      </c>
      <c r="F1680" s="69">
        <v>12.0</v>
      </c>
      <c r="G1680" s="69">
        <v>3.0</v>
      </c>
      <c r="H1680" s="69">
        <v>0.0</v>
      </c>
      <c r="I1680" s="20" t="str">
        <f t="shared" si="1"/>
        <v/>
      </c>
      <c r="K1680" s="49"/>
      <c r="L1680" s="49"/>
      <c r="M1680" s="74"/>
      <c r="N1680" s="49"/>
      <c r="P1680" s="75"/>
      <c r="Q1680" s="75"/>
      <c r="R1680" s="75"/>
    </row>
    <row r="1681">
      <c r="A1681" s="70" t="s">
        <v>4447</v>
      </c>
      <c r="B1681" s="68">
        <v>916.0</v>
      </c>
      <c r="C1681" s="69">
        <v>6.0</v>
      </c>
      <c r="D1681" s="69">
        <v>37.0</v>
      </c>
      <c r="E1681" s="70" t="s">
        <v>5771</v>
      </c>
      <c r="F1681" s="69">
        <v>173.0</v>
      </c>
      <c r="G1681" s="69">
        <v>66.0</v>
      </c>
      <c r="H1681" s="69">
        <v>7.0</v>
      </c>
      <c r="I1681" s="20" t="str">
        <f t="shared" si="1"/>
        <v/>
      </c>
      <c r="K1681" s="49"/>
      <c r="L1681" s="49"/>
      <c r="M1681" s="74"/>
      <c r="N1681" s="49"/>
      <c r="P1681" s="75"/>
      <c r="Q1681" s="75"/>
      <c r="R1681" s="75"/>
    </row>
    <row r="1682">
      <c r="A1682" s="70" t="s">
        <v>4447</v>
      </c>
      <c r="B1682" s="68">
        <v>916.0</v>
      </c>
      <c r="C1682" s="69">
        <v>6.0</v>
      </c>
      <c r="D1682" s="69">
        <v>40.0</v>
      </c>
      <c r="E1682" s="70" t="s">
        <v>3040</v>
      </c>
      <c r="F1682" s="69">
        <v>102.0</v>
      </c>
      <c r="G1682" s="69">
        <v>24.0</v>
      </c>
      <c r="H1682" s="69">
        <v>6.0</v>
      </c>
      <c r="I1682" s="20" t="str">
        <f t="shared" si="1"/>
        <v/>
      </c>
      <c r="K1682" s="49"/>
      <c r="L1682" s="49"/>
      <c r="M1682" s="74"/>
      <c r="N1682" s="49"/>
      <c r="P1682" s="75"/>
      <c r="Q1682" s="75"/>
      <c r="R1682" s="75"/>
    </row>
    <row r="1683">
      <c r="A1683" s="70" t="s">
        <v>4447</v>
      </c>
      <c r="B1683" s="68">
        <v>916.0</v>
      </c>
      <c r="C1683" s="69">
        <v>6.0</v>
      </c>
      <c r="D1683" s="69">
        <v>56.0</v>
      </c>
      <c r="E1683" s="70" t="s">
        <v>3041</v>
      </c>
      <c r="F1683" s="69">
        <v>63.0</v>
      </c>
      <c r="G1683" s="69">
        <v>14.0</v>
      </c>
      <c r="H1683" s="69">
        <v>1.0</v>
      </c>
      <c r="I1683" s="20" t="str">
        <f t="shared" si="1"/>
        <v/>
      </c>
      <c r="K1683" s="49"/>
      <c r="L1683" s="49"/>
      <c r="M1683" s="74"/>
      <c r="N1683" s="49"/>
      <c r="P1683" s="75"/>
      <c r="Q1683" s="75"/>
      <c r="R1683" s="75"/>
    </row>
    <row r="1684">
      <c r="A1684" s="70" t="s">
        <v>4447</v>
      </c>
      <c r="B1684" s="68">
        <v>916.0</v>
      </c>
      <c r="C1684" s="69">
        <v>6.0</v>
      </c>
      <c r="D1684" s="69">
        <v>58.0</v>
      </c>
      <c r="E1684" s="70" t="s">
        <v>3042</v>
      </c>
      <c r="F1684" s="69">
        <v>91.0</v>
      </c>
      <c r="G1684" s="69">
        <v>35.0</v>
      </c>
      <c r="H1684" s="69">
        <v>10.0</v>
      </c>
      <c r="I1684" s="20" t="str">
        <f t="shared" si="1"/>
        <v/>
      </c>
      <c r="K1684" s="49"/>
      <c r="L1684" s="49"/>
      <c r="M1684" s="74"/>
      <c r="N1684" s="49"/>
      <c r="P1684" s="75"/>
      <c r="Q1684" s="75"/>
      <c r="R1684" s="75"/>
    </row>
    <row r="1685">
      <c r="A1685" s="70" t="s">
        <v>4447</v>
      </c>
      <c r="B1685" s="68">
        <v>916.0</v>
      </c>
      <c r="C1685" s="69">
        <v>6.0</v>
      </c>
      <c r="D1685" s="69">
        <v>62.0</v>
      </c>
      <c r="E1685" s="70" t="s">
        <v>5772</v>
      </c>
      <c r="F1685" s="69">
        <v>102.0</v>
      </c>
      <c r="G1685" s="69">
        <v>30.0</v>
      </c>
      <c r="H1685" s="69">
        <v>3.0</v>
      </c>
      <c r="I1685" s="20" t="str">
        <f t="shared" si="1"/>
        <v/>
      </c>
      <c r="K1685" s="49"/>
      <c r="L1685" s="49"/>
      <c r="M1685" s="74"/>
      <c r="N1685" s="49"/>
      <c r="P1685" s="75"/>
      <c r="Q1685" s="75"/>
      <c r="R1685" s="75"/>
    </row>
    <row r="1686">
      <c r="A1686" s="70" t="s">
        <v>4447</v>
      </c>
      <c r="B1686" s="68">
        <v>916.0</v>
      </c>
      <c r="C1686" s="69">
        <v>6.0</v>
      </c>
      <c r="D1686" s="69">
        <v>63.0</v>
      </c>
      <c r="E1686" s="70" t="s">
        <v>5773</v>
      </c>
      <c r="F1686" s="69">
        <v>155.0</v>
      </c>
      <c r="G1686" s="69">
        <v>61.0</v>
      </c>
      <c r="H1686" s="69">
        <v>6.0</v>
      </c>
      <c r="I1686" s="20" t="str">
        <f t="shared" si="1"/>
        <v/>
      </c>
      <c r="K1686" s="49"/>
      <c r="L1686" s="49"/>
      <c r="M1686" s="74"/>
      <c r="N1686" s="49"/>
      <c r="P1686" s="75"/>
      <c r="Q1686" s="75"/>
      <c r="R1686" s="75"/>
    </row>
    <row r="1687">
      <c r="A1687" s="70" t="s">
        <v>4447</v>
      </c>
      <c r="B1687" s="68">
        <v>916.0</v>
      </c>
      <c r="C1687" s="69">
        <v>6.0</v>
      </c>
      <c r="D1687" s="69">
        <v>68.0</v>
      </c>
      <c r="E1687" s="70" t="s">
        <v>5774</v>
      </c>
      <c r="F1687" s="69">
        <v>32.0</v>
      </c>
      <c r="G1687" s="69">
        <v>7.0</v>
      </c>
      <c r="H1687" s="69">
        <v>0.0</v>
      </c>
      <c r="I1687" s="20" t="str">
        <f t="shared" si="1"/>
        <v/>
      </c>
      <c r="K1687" s="49"/>
      <c r="L1687" s="49"/>
      <c r="M1687" s="74"/>
      <c r="N1687" s="49"/>
      <c r="P1687" s="75"/>
      <c r="Q1687" s="75"/>
      <c r="R1687" s="75"/>
    </row>
    <row r="1688">
      <c r="A1688" s="70" t="s">
        <v>4447</v>
      </c>
      <c r="B1688" s="68">
        <v>916.0</v>
      </c>
      <c r="C1688" s="69">
        <v>6.0</v>
      </c>
      <c r="D1688" s="69">
        <v>70.0</v>
      </c>
      <c r="E1688" s="70" t="s">
        <v>3046</v>
      </c>
      <c r="F1688" s="69">
        <v>16.0</v>
      </c>
      <c r="G1688" s="69">
        <v>2.0</v>
      </c>
      <c r="H1688" s="69">
        <v>0.0</v>
      </c>
      <c r="I1688" s="20" t="str">
        <f t="shared" si="1"/>
        <v/>
      </c>
      <c r="K1688" s="49"/>
      <c r="L1688" s="49"/>
      <c r="M1688" s="74"/>
      <c r="N1688" s="49"/>
      <c r="P1688" s="75"/>
      <c r="Q1688" s="75"/>
      <c r="R1688" s="75"/>
    </row>
    <row r="1689">
      <c r="A1689" s="70" t="s">
        <v>4447</v>
      </c>
      <c r="B1689" s="68">
        <v>916.0</v>
      </c>
      <c r="C1689" s="69">
        <v>6.0</v>
      </c>
      <c r="D1689" s="69">
        <v>263.0</v>
      </c>
      <c r="E1689" s="70" t="s">
        <v>5775</v>
      </c>
      <c r="F1689" s="69">
        <v>4.0</v>
      </c>
      <c r="G1689" s="69">
        <v>0.0</v>
      </c>
      <c r="H1689" s="69">
        <v>0.0</v>
      </c>
      <c r="I1689" s="20" t="str">
        <f t="shared" si="1"/>
        <v/>
      </c>
      <c r="K1689" s="49"/>
      <c r="L1689" s="49"/>
      <c r="M1689" s="74"/>
      <c r="N1689" s="49"/>
      <c r="P1689" s="75"/>
      <c r="Q1689" s="75"/>
      <c r="R1689" s="75"/>
    </row>
    <row r="1690">
      <c r="A1690" s="70" t="s">
        <v>4447</v>
      </c>
      <c r="B1690" s="68">
        <v>916.0</v>
      </c>
      <c r="C1690" s="69">
        <v>6.0</v>
      </c>
      <c r="D1690" s="69">
        <v>363.0</v>
      </c>
      <c r="E1690" s="70" t="s">
        <v>5776</v>
      </c>
      <c r="F1690" s="69">
        <v>1.0</v>
      </c>
      <c r="G1690" s="69">
        <v>0.0</v>
      </c>
      <c r="H1690" s="69">
        <v>0.0</v>
      </c>
      <c r="I1690" s="20" t="str">
        <f t="shared" si="1"/>
        <v/>
      </c>
      <c r="K1690" s="49"/>
      <c r="L1690" s="49"/>
      <c r="M1690" s="74"/>
      <c r="N1690" s="49"/>
      <c r="P1690" s="75"/>
      <c r="Q1690" s="75"/>
      <c r="R1690" s="75"/>
    </row>
    <row r="1691">
      <c r="A1691" s="70" t="s">
        <v>4447</v>
      </c>
      <c r="B1691" s="68">
        <v>916.0</v>
      </c>
      <c r="C1691" s="69">
        <v>6.0</v>
      </c>
      <c r="D1691" s="69">
        <v>465.0</v>
      </c>
      <c r="E1691" s="70" t="s">
        <v>3049</v>
      </c>
      <c r="F1691" s="69">
        <v>223.0</v>
      </c>
      <c r="G1691" s="69">
        <v>70.0</v>
      </c>
      <c r="H1691" s="69">
        <v>12.0</v>
      </c>
      <c r="I1691" s="99">
        <f t="shared" si="1"/>
        <v>917</v>
      </c>
      <c r="K1691" s="49"/>
      <c r="L1691" s="49"/>
      <c r="M1691" s="74"/>
      <c r="N1691" s="49"/>
      <c r="P1691" s="75"/>
      <c r="Q1691" s="75"/>
      <c r="R1691" s="75"/>
    </row>
    <row r="1692">
      <c r="A1692" s="70" t="s">
        <v>4447</v>
      </c>
      <c r="B1692" s="68">
        <v>917.0</v>
      </c>
      <c r="C1692" s="69">
        <v>6.0</v>
      </c>
      <c r="D1692" s="69">
        <v>30.0</v>
      </c>
      <c r="E1692" s="70" t="s">
        <v>5777</v>
      </c>
      <c r="F1692" s="69">
        <v>120.0</v>
      </c>
      <c r="G1692" s="69">
        <v>18.0</v>
      </c>
      <c r="H1692" s="69">
        <v>6.0</v>
      </c>
      <c r="I1692" s="20" t="str">
        <f t="shared" si="1"/>
        <v/>
      </c>
      <c r="K1692" s="49"/>
      <c r="L1692" s="49"/>
      <c r="M1692" s="74"/>
      <c r="N1692" s="49"/>
      <c r="P1692" s="75"/>
      <c r="Q1692" s="75"/>
      <c r="R1692" s="75"/>
    </row>
    <row r="1693">
      <c r="A1693" s="70" t="s">
        <v>4447</v>
      </c>
      <c r="B1693" s="68">
        <v>917.0</v>
      </c>
      <c r="C1693" s="69">
        <v>6.0</v>
      </c>
      <c r="D1693" s="69">
        <v>51.0</v>
      </c>
      <c r="E1693" s="70" t="s">
        <v>5778</v>
      </c>
      <c r="F1693" s="69">
        <v>57.0</v>
      </c>
      <c r="G1693" s="69">
        <v>33.0</v>
      </c>
      <c r="H1693" s="69">
        <v>1.0</v>
      </c>
      <c r="I1693" s="20" t="str">
        <f t="shared" si="1"/>
        <v/>
      </c>
      <c r="K1693" s="49"/>
      <c r="L1693" s="49"/>
      <c r="M1693" s="74"/>
      <c r="N1693" s="49"/>
      <c r="P1693" s="75"/>
      <c r="Q1693" s="75"/>
      <c r="R1693" s="75"/>
    </row>
    <row r="1694">
      <c r="A1694" s="70" t="s">
        <v>4447</v>
      </c>
      <c r="B1694" s="68">
        <v>917.0</v>
      </c>
      <c r="C1694" s="69">
        <v>6.0</v>
      </c>
      <c r="D1694" s="69">
        <v>60.0</v>
      </c>
      <c r="E1694" s="70" t="s">
        <v>5779</v>
      </c>
      <c r="F1694" s="69">
        <v>29.0</v>
      </c>
      <c r="G1694" s="69">
        <v>5.0</v>
      </c>
      <c r="H1694" s="69">
        <v>1.0</v>
      </c>
      <c r="I1694" s="20" t="str">
        <f t="shared" si="1"/>
        <v/>
      </c>
      <c r="K1694" s="49"/>
      <c r="L1694" s="49"/>
      <c r="M1694" s="74"/>
      <c r="N1694" s="49"/>
      <c r="P1694" s="75"/>
      <c r="Q1694" s="75"/>
      <c r="R1694" s="75"/>
    </row>
    <row r="1695">
      <c r="A1695" s="70" t="s">
        <v>4447</v>
      </c>
      <c r="B1695" s="68">
        <v>917.0</v>
      </c>
      <c r="C1695" s="69">
        <v>6.0</v>
      </c>
      <c r="D1695" s="69">
        <v>61.0</v>
      </c>
      <c r="E1695" s="70" t="s">
        <v>5780</v>
      </c>
      <c r="F1695" s="69">
        <v>39.0</v>
      </c>
      <c r="G1695" s="69">
        <v>8.0</v>
      </c>
      <c r="H1695" s="69">
        <v>3.0</v>
      </c>
      <c r="I1695" s="20" t="str">
        <f t="shared" si="1"/>
        <v/>
      </c>
      <c r="K1695" s="49"/>
      <c r="L1695" s="49"/>
      <c r="M1695" s="74"/>
      <c r="N1695" s="49"/>
      <c r="P1695" s="75"/>
      <c r="Q1695" s="75"/>
      <c r="R1695" s="75"/>
    </row>
    <row r="1696">
      <c r="A1696" s="70" t="s">
        <v>4447</v>
      </c>
      <c r="B1696" s="68">
        <v>917.0</v>
      </c>
      <c r="C1696" s="69">
        <v>6.0</v>
      </c>
      <c r="D1696" s="69">
        <v>71.0</v>
      </c>
      <c r="E1696" s="70" t="s">
        <v>5781</v>
      </c>
      <c r="F1696" s="69">
        <v>269.0</v>
      </c>
      <c r="G1696" s="69">
        <v>44.0</v>
      </c>
      <c r="H1696" s="69">
        <v>0.0</v>
      </c>
      <c r="I1696" s="20" t="str">
        <f t="shared" si="1"/>
        <v/>
      </c>
      <c r="K1696" s="49"/>
      <c r="L1696" s="49"/>
      <c r="M1696" s="74"/>
      <c r="N1696" s="49"/>
      <c r="P1696" s="75"/>
      <c r="Q1696" s="75"/>
      <c r="R1696" s="75"/>
    </row>
    <row r="1697">
      <c r="A1697" s="70" t="s">
        <v>4447</v>
      </c>
      <c r="B1697" s="68">
        <v>917.0</v>
      </c>
      <c r="C1697" s="69">
        <v>6.0</v>
      </c>
      <c r="D1697" s="69">
        <v>79.0</v>
      </c>
      <c r="E1697" s="70" t="s">
        <v>5782</v>
      </c>
      <c r="F1697" s="69">
        <v>9.0</v>
      </c>
      <c r="G1697" s="69">
        <v>2.0</v>
      </c>
      <c r="H1697" s="69">
        <v>0.0</v>
      </c>
      <c r="I1697" s="20" t="str">
        <f t="shared" si="1"/>
        <v/>
      </c>
      <c r="K1697" s="49"/>
      <c r="L1697" s="49"/>
      <c r="M1697" s="74"/>
      <c r="N1697" s="49"/>
      <c r="P1697" s="75"/>
      <c r="Q1697" s="75"/>
      <c r="R1697" s="75"/>
    </row>
    <row r="1698">
      <c r="A1698" s="70" t="s">
        <v>4447</v>
      </c>
      <c r="B1698" s="68">
        <v>917.0</v>
      </c>
      <c r="C1698" s="69">
        <v>6.0</v>
      </c>
      <c r="D1698" s="69">
        <v>80.0</v>
      </c>
      <c r="E1698" s="70" t="s">
        <v>5783</v>
      </c>
      <c r="F1698" s="69">
        <v>98.0</v>
      </c>
      <c r="G1698" s="69">
        <v>32.0</v>
      </c>
      <c r="H1698" s="69">
        <v>0.0</v>
      </c>
      <c r="I1698" s="20" t="str">
        <f t="shared" si="1"/>
        <v/>
      </c>
      <c r="K1698" s="49"/>
      <c r="L1698" s="49"/>
      <c r="M1698" s="74"/>
      <c r="N1698" s="49"/>
      <c r="P1698" s="75"/>
      <c r="Q1698" s="75"/>
      <c r="R1698" s="75"/>
    </row>
    <row r="1699">
      <c r="A1699" s="70" t="s">
        <v>4447</v>
      </c>
      <c r="B1699" s="68">
        <v>917.0</v>
      </c>
      <c r="C1699" s="69">
        <v>6.0</v>
      </c>
      <c r="D1699" s="69">
        <v>104.0</v>
      </c>
      <c r="E1699" s="70" t="s">
        <v>3057</v>
      </c>
      <c r="F1699" s="69">
        <v>3.0</v>
      </c>
      <c r="G1699" s="69">
        <v>2.0</v>
      </c>
      <c r="H1699" s="69">
        <v>0.0</v>
      </c>
      <c r="I1699" s="20" t="str">
        <f t="shared" si="1"/>
        <v/>
      </c>
      <c r="K1699" s="49"/>
      <c r="L1699" s="49"/>
      <c r="M1699" s="74"/>
      <c r="N1699" s="49"/>
      <c r="P1699" s="75"/>
      <c r="Q1699" s="75"/>
      <c r="R1699" s="75"/>
    </row>
    <row r="1700">
      <c r="A1700" s="70" t="s">
        <v>4447</v>
      </c>
      <c r="B1700" s="68">
        <v>917.0</v>
      </c>
      <c r="C1700" s="69">
        <v>6.0</v>
      </c>
      <c r="D1700" s="69">
        <v>105.0</v>
      </c>
      <c r="E1700" s="70" t="s">
        <v>5784</v>
      </c>
      <c r="F1700" s="69">
        <v>15.0</v>
      </c>
      <c r="G1700" s="69">
        <v>10.0</v>
      </c>
      <c r="H1700" s="69">
        <v>0.0</v>
      </c>
      <c r="I1700" s="20" t="str">
        <f t="shared" si="1"/>
        <v/>
      </c>
      <c r="K1700" s="49"/>
      <c r="L1700" s="49"/>
      <c r="M1700" s="74"/>
      <c r="N1700" s="49"/>
      <c r="P1700" s="75"/>
      <c r="Q1700" s="75"/>
      <c r="R1700" s="75"/>
    </row>
    <row r="1701">
      <c r="A1701" s="70" t="s">
        <v>4447</v>
      </c>
      <c r="B1701" s="68">
        <v>917.0</v>
      </c>
      <c r="C1701" s="69">
        <v>6.0</v>
      </c>
      <c r="D1701" s="69">
        <v>300.0</v>
      </c>
      <c r="E1701" s="70" t="s">
        <v>5785</v>
      </c>
      <c r="F1701" s="69">
        <v>22.0</v>
      </c>
      <c r="G1701" s="69">
        <v>7.0</v>
      </c>
      <c r="H1701" s="69">
        <v>0.0</v>
      </c>
      <c r="I1701" s="20" t="str">
        <f t="shared" si="1"/>
        <v/>
      </c>
      <c r="K1701" s="49"/>
      <c r="L1701" s="49"/>
      <c r="M1701" s="74"/>
      <c r="N1701" s="49"/>
      <c r="P1701" s="75"/>
      <c r="Q1701" s="75"/>
      <c r="R1701" s="75"/>
    </row>
    <row r="1702">
      <c r="A1702" s="70" t="s">
        <v>4447</v>
      </c>
      <c r="B1702" s="68">
        <v>917.0</v>
      </c>
      <c r="C1702" s="69">
        <v>6.0</v>
      </c>
      <c r="D1702" s="69">
        <v>400.0</v>
      </c>
      <c r="E1702" s="70" t="s">
        <v>5786</v>
      </c>
      <c r="F1702" s="69">
        <v>144.0</v>
      </c>
      <c r="G1702" s="69">
        <v>46.0</v>
      </c>
      <c r="H1702" s="69">
        <v>10.0</v>
      </c>
      <c r="I1702" s="20" t="str">
        <f t="shared" si="1"/>
        <v/>
      </c>
      <c r="K1702" s="49"/>
      <c r="L1702" s="49"/>
      <c r="M1702" s="74"/>
      <c r="N1702" s="49"/>
      <c r="P1702" s="75"/>
      <c r="Q1702" s="75"/>
      <c r="R1702" s="75"/>
    </row>
    <row r="1703">
      <c r="A1703" s="70" t="s">
        <v>4447</v>
      </c>
      <c r="B1703" s="68">
        <v>917.0</v>
      </c>
      <c r="C1703" s="69">
        <v>6.0</v>
      </c>
      <c r="D1703" s="69">
        <v>500.0</v>
      </c>
      <c r="E1703" s="70" t="s">
        <v>5787</v>
      </c>
      <c r="F1703" s="69">
        <v>21.0</v>
      </c>
      <c r="G1703" s="69">
        <v>6.0</v>
      </c>
      <c r="H1703" s="69">
        <v>0.0</v>
      </c>
      <c r="I1703" s="20" t="str">
        <f t="shared" si="1"/>
        <v/>
      </c>
      <c r="K1703" s="49"/>
      <c r="L1703" s="49"/>
      <c r="M1703" s="74"/>
      <c r="N1703" s="49"/>
      <c r="P1703" s="75"/>
      <c r="Q1703" s="75"/>
      <c r="R1703" s="75"/>
    </row>
    <row r="1704">
      <c r="A1704" s="70" t="s">
        <v>4447</v>
      </c>
      <c r="B1704" s="68">
        <v>917.0</v>
      </c>
      <c r="C1704" s="69">
        <v>6.0</v>
      </c>
      <c r="D1704" s="69">
        <v>700.0</v>
      </c>
      <c r="E1704" s="70" t="s">
        <v>5788</v>
      </c>
      <c r="F1704" s="69">
        <v>57.0</v>
      </c>
      <c r="G1704" s="69">
        <v>19.0</v>
      </c>
      <c r="H1704" s="69">
        <v>1.0</v>
      </c>
      <c r="I1704" s="20" t="str">
        <f t="shared" si="1"/>
        <v/>
      </c>
      <c r="K1704" s="49"/>
      <c r="L1704" s="49"/>
      <c r="M1704" s="74"/>
      <c r="N1704" s="49"/>
      <c r="P1704" s="75"/>
      <c r="Q1704" s="75"/>
      <c r="R1704" s="75"/>
    </row>
    <row r="1705">
      <c r="A1705" s="70" t="s">
        <v>4447</v>
      </c>
      <c r="B1705" s="68">
        <v>917.0</v>
      </c>
      <c r="C1705" s="69">
        <v>6.0</v>
      </c>
      <c r="D1705" s="69">
        <v>818.0</v>
      </c>
      <c r="E1705" s="70" t="s">
        <v>3062</v>
      </c>
      <c r="F1705" s="69">
        <v>16.0</v>
      </c>
      <c r="G1705" s="69">
        <v>8.0</v>
      </c>
      <c r="H1705" s="69">
        <v>0.0</v>
      </c>
      <c r="I1705" s="20" t="str">
        <f t="shared" si="1"/>
        <v/>
      </c>
      <c r="K1705" s="49"/>
      <c r="L1705" s="49"/>
      <c r="M1705" s="74"/>
      <c r="N1705" s="49"/>
      <c r="P1705" s="75"/>
      <c r="Q1705" s="75"/>
      <c r="R1705" s="75"/>
    </row>
    <row r="1706">
      <c r="A1706" s="70" t="s">
        <v>4447</v>
      </c>
      <c r="B1706" s="68">
        <v>917.0</v>
      </c>
      <c r="C1706" s="69">
        <v>6.0</v>
      </c>
      <c r="D1706" s="69">
        <v>900.0</v>
      </c>
      <c r="E1706" s="70" t="s">
        <v>5789</v>
      </c>
      <c r="F1706" s="69">
        <v>12.0</v>
      </c>
      <c r="G1706" s="69">
        <v>5.0</v>
      </c>
      <c r="H1706" s="69">
        <v>1.0</v>
      </c>
      <c r="I1706" s="99">
        <f t="shared" si="1"/>
        <v>926</v>
      </c>
      <c r="K1706" s="49"/>
      <c r="L1706" s="49"/>
      <c r="M1706" s="74"/>
      <c r="N1706" s="49"/>
      <c r="P1706" s="75"/>
      <c r="Q1706" s="75"/>
      <c r="R1706" s="75"/>
    </row>
    <row r="1707">
      <c r="A1707" s="70" t="s">
        <v>4447</v>
      </c>
      <c r="B1707" s="68">
        <v>926.0</v>
      </c>
      <c r="C1707" s="69">
        <v>83.0</v>
      </c>
      <c r="D1707" s="69">
        <v>20.0</v>
      </c>
      <c r="E1707" s="70" t="s">
        <v>5790</v>
      </c>
      <c r="F1707" s="69">
        <v>48.0</v>
      </c>
      <c r="G1707" s="69">
        <v>25.0</v>
      </c>
      <c r="H1707" s="69">
        <v>2.0</v>
      </c>
      <c r="I1707" s="20" t="str">
        <f t="shared" si="1"/>
        <v/>
      </c>
      <c r="K1707" s="49"/>
      <c r="L1707" s="49"/>
      <c r="M1707" s="74"/>
      <c r="N1707" s="49"/>
      <c r="P1707" s="75"/>
      <c r="Q1707" s="75"/>
      <c r="R1707" s="75"/>
    </row>
    <row r="1708">
      <c r="A1708" s="70" t="s">
        <v>4447</v>
      </c>
      <c r="B1708" s="68">
        <v>926.0</v>
      </c>
      <c r="C1708" s="69">
        <v>83.0</v>
      </c>
      <c r="D1708" s="69">
        <v>30.0</v>
      </c>
      <c r="E1708" s="70" t="s">
        <v>3065</v>
      </c>
      <c r="F1708" s="69">
        <v>14.0</v>
      </c>
      <c r="G1708" s="69">
        <v>10.0</v>
      </c>
      <c r="H1708" s="69">
        <v>1.0</v>
      </c>
      <c r="I1708" s="20" t="str">
        <f t="shared" si="1"/>
        <v/>
      </c>
      <c r="K1708" s="49"/>
      <c r="L1708" s="49"/>
      <c r="M1708" s="74"/>
      <c r="N1708" s="49"/>
      <c r="P1708" s="75"/>
      <c r="Q1708" s="75"/>
      <c r="R1708" s="75"/>
    </row>
    <row r="1709">
      <c r="A1709" s="70" t="s">
        <v>4447</v>
      </c>
      <c r="B1709" s="68">
        <v>926.0</v>
      </c>
      <c r="C1709" s="69">
        <v>83.0</v>
      </c>
      <c r="D1709" s="69">
        <v>50.0</v>
      </c>
      <c r="E1709" s="70" t="s">
        <v>5791</v>
      </c>
      <c r="F1709" s="69">
        <v>11.0</v>
      </c>
      <c r="G1709" s="69">
        <v>6.0</v>
      </c>
      <c r="H1709" s="69">
        <v>0.0</v>
      </c>
      <c r="I1709" s="99">
        <f t="shared" si="1"/>
        <v>935</v>
      </c>
      <c r="K1709" s="49"/>
      <c r="L1709" s="49"/>
      <c r="M1709" s="74"/>
      <c r="N1709" s="49"/>
      <c r="P1709" s="75"/>
      <c r="Q1709" s="75"/>
      <c r="R1709" s="75"/>
    </row>
    <row r="1710">
      <c r="A1710" s="70" t="s">
        <v>4447</v>
      </c>
      <c r="B1710" s="68">
        <v>935.0</v>
      </c>
      <c r="C1710" s="69">
        <v>52.0</v>
      </c>
      <c r="D1710" s="69">
        <v>12.0</v>
      </c>
      <c r="E1710" s="70" t="s">
        <v>5792</v>
      </c>
      <c r="F1710" s="69">
        <v>57.0</v>
      </c>
      <c r="G1710" s="69">
        <v>3.0</v>
      </c>
      <c r="H1710" s="69">
        <v>0.0</v>
      </c>
      <c r="I1710" s="20" t="str">
        <f t="shared" si="1"/>
        <v/>
      </c>
      <c r="K1710" s="49"/>
      <c r="L1710" s="49"/>
      <c r="M1710" s="74"/>
      <c r="N1710" s="49"/>
      <c r="P1710" s="75"/>
      <c r="Q1710" s="75"/>
      <c r="R1710" s="75"/>
    </row>
    <row r="1711">
      <c r="A1711" s="70" t="s">
        <v>4447</v>
      </c>
      <c r="B1711" s="68">
        <v>935.0</v>
      </c>
      <c r="C1711" s="69">
        <v>52.0</v>
      </c>
      <c r="D1711" s="69">
        <v>13.0</v>
      </c>
      <c r="E1711" s="70" t="s">
        <v>5793</v>
      </c>
      <c r="F1711" s="69">
        <v>4.0</v>
      </c>
      <c r="G1711" s="69">
        <v>2.0</v>
      </c>
      <c r="H1711" s="69">
        <v>0.0</v>
      </c>
      <c r="I1711" s="20" t="str">
        <f t="shared" si="1"/>
        <v/>
      </c>
      <c r="K1711" s="49"/>
      <c r="L1711" s="49"/>
      <c r="M1711" s="74"/>
      <c r="N1711" s="49"/>
      <c r="P1711" s="75"/>
      <c r="Q1711" s="75"/>
      <c r="R1711" s="75"/>
    </row>
    <row r="1712">
      <c r="A1712" s="70" t="s">
        <v>4447</v>
      </c>
      <c r="B1712" s="68">
        <v>935.0</v>
      </c>
      <c r="C1712" s="69">
        <v>52.0</v>
      </c>
      <c r="D1712" s="69">
        <v>14.0</v>
      </c>
      <c r="E1712" s="70" t="s">
        <v>5794</v>
      </c>
      <c r="F1712" s="69">
        <v>4.0</v>
      </c>
      <c r="G1712" s="69">
        <v>1.0</v>
      </c>
      <c r="H1712" s="69">
        <v>1.0</v>
      </c>
      <c r="I1712" s="99">
        <f t="shared" si="1"/>
        <v>938</v>
      </c>
      <c r="K1712" s="49"/>
      <c r="L1712" s="49"/>
      <c r="M1712" s="74"/>
      <c r="N1712" s="49"/>
      <c r="P1712" s="75"/>
      <c r="Q1712" s="75"/>
      <c r="R1712" s="75"/>
    </row>
    <row r="1713">
      <c r="A1713" s="70" t="s">
        <v>4447</v>
      </c>
      <c r="B1713" s="68">
        <v>938.0</v>
      </c>
      <c r="C1713" s="69">
        <v>52.0</v>
      </c>
      <c r="D1713" s="69">
        <v>2.0</v>
      </c>
      <c r="E1713" s="70" t="s">
        <v>5795</v>
      </c>
      <c r="F1713" s="69">
        <v>65.0</v>
      </c>
      <c r="G1713" s="69">
        <v>8.0</v>
      </c>
      <c r="H1713" s="69">
        <v>2.0</v>
      </c>
      <c r="I1713" s="20" t="str">
        <f t="shared" si="1"/>
        <v/>
      </c>
      <c r="K1713" s="49"/>
      <c r="L1713" s="49"/>
      <c r="M1713" s="74"/>
      <c r="N1713" s="49"/>
      <c r="P1713" s="75"/>
      <c r="Q1713" s="75"/>
      <c r="R1713" s="75"/>
    </row>
    <row r="1714">
      <c r="A1714" s="70" t="s">
        <v>4447</v>
      </c>
      <c r="B1714" s="68">
        <v>938.0</v>
      </c>
      <c r="C1714" s="69">
        <v>52.0</v>
      </c>
      <c r="D1714" s="69">
        <v>10.0</v>
      </c>
      <c r="E1714" s="70" t="s">
        <v>5796</v>
      </c>
      <c r="F1714" s="69">
        <v>6.0</v>
      </c>
      <c r="G1714" s="69">
        <v>1.0</v>
      </c>
      <c r="H1714" s="69">
        <v>0.0</v>
      </c>
      <c r="I1714" s="20" t="str">
        <f t="shared" si="1"/>
        <v/>
      </c>
      <c r="K1714" s="49"/>
      <c r="L1714" s="49"/>
      <c r="M1714" s="74"/>
      <c r="N1714" s="49"/>
      <c r="P1714" s="75"/>
      <c r="Q1714" s="75"/>
      <c r="R1714" s="75"/>
    </row>
    <row r="1715">
      <c r="A1715" s="70" t="s">
        <v>4447</v>
      </c>
      <c r="B1715" s="68">
        <v>938.0</v>
      </c>
      <c r="C1715" s="69">
        <v>52.0</v>
      </c>
      <c r="D1715" s="69">
        <v>11.0</v>
      </c>
      <c r="E1715" s="70" t="s">
        <v>5797</v>
      </c>
      <c r="F1715" s="69">
        <v>15.0</v>
      </c>
      <c r="G1715" s="69">
        <v>6.0</v>
      </c>
      <c r="H1715" s="69">
        <v>0.0</v>
      </c>
      <c r="I1715" s="20" t="str">
        <f t="shared" si="1"/>
        <v/>
      </c>
      <c r="K1715" s="49"/>
      <c r="L1715" s="49"/>
      <c r="M1715" s="74"/>
      <c r="N1715" s="49"/>
      <c r="P1715" s="75"/>
      <c r="Q1715" s="75"/>
      <c r="R1715" s="75"/>
    </row>
    <row r="1716">
      <c r="A1716" s="70" t="s">
        <v>4447</v>
      </c>
      <c r="B1716" s="68">
        <v>938.0</v>
      </c>
      <c r="C1716" s="69">
        <v>52.0</v>
      </c>
      <c r="D1716" s="69">
        <v>13.0</v>
      </c>
      <c r="E1716" s="70" t="s">
        <v>5798</v>
      </c>
      <c r="F1716" s="69">
        <v>21.0</v>
      </c>
      <c r="G1716" s="69">
        <v>4.0</v>
      </c>
      <c r="H1716" s="69">
        <v>0.0</v>
      </c>
      <c r="I1716" s="20" t="str">
        <f t="shared" si="1"/>
        <v/>
      </c>
      <c r="K1716" s="49"/>
      <c r="L1716" s="49"/>
      <c r="M1716" s="74"/>
      <c r="N1716" s="49"/>
      <c r="P1716" s="75"/>
      <c r="Q1716" s="75"/>
      <c r="R1716" s="75"/>
    </row>
    <row r="1717">
      <c r="A1717" s="70" t="s">
        <v>4447</v>
      </c>
      <c r="B1717" s="68">
        <v>938.0</v>
      </c>
      <c r="C1717" s="69">
        <v>52.0</v>
      </c>
      <c r="D1717" s="69">
        <v>15.0</v>
      </c>
      <c r="E1717" s="70" t="s">
        <v>5799</v>
      </c>
      <c r="F1717" s="69">
        <v>13.0</v>
      </c>
      <c r="G1717" s="69">
        <v>13.0</v>
      </c>
      <c r="H1717" s="69">
        <v>0.0</v>
      </c>
      <c r="I1717" s="20" t="str">
        <f t="shared" si="1"/>
        <v/>
      </c>
      <c r="K1717" s="49"/>
      <c r="L1717" s="49"/>
      <c r="M1717" s="74"/>
      <c r="N1717" s="49"/>
      <c r="P1717" s="75"/>
      <c r="Q1717" s="75"/>
      <c r="R1717" s="75"/>
    </row>
    <row r="1718">
      <c r="A1718" s="70" t="s">
        <v>4447</v>
      </c>
      <c r="B1718" s="68">
        <v>938.0</v>
      </c>
      <c r="C1718" s="69">
        <v>52.0</v>
      </c>
      <c r="D1718" s="69">
        <v>16.0</v>
      </c>
      <c r="E1718" s="70" t="s">
        <v>5800</v>
      </c>
      <c r="F1718" s="69">
        <v>35.0</v>
      </c>
      <c r="G1718" s="69">
        <v>35.0</v>
      </c>
      <c r="H1718" s="69">
        <v>0.0</v>
      </c>
      <c r="I1718" s="20" t="str">
        <f t="shared" si="1"/>
        <v/>
      </c>
      <c r="K1718" s="49"/>
      <c r="L1718" s="49"/>
      <c r="M1718" s="74"/>
      <c r="N1718" s="49"/>
      <c r="P1718" s="75"/>
      <c r="Q1718" s="75"/>
      <c r="R1718" s="75"/>
    </row>
    <row r="1719">
      <c r="A1719" s="70" t="s">
        <v>4447</v>
      </c>
      <c r="B1719" s="68">
        <v>938.0</v>
      </c>
      <c r="C1719" s="69">
        <v>52.0</v>
      </c>
      <c r="D1719" s="69">
        <v>17.0</v>
      </c>
      <c r="E1719" s="70" t="s">
        <v>5801</v>
      </c>
      <c r="F1719" s="69">
        <v>9.0</v>
      </c>
      <c r="G1719" s="69">
        <v>2.0</v>
      </c>
      <c r="H1719" s="69">
        <v>0.0</v>
      </c>
      <c r="I1719" s="20" t="str">
        <f t="shared" si="1"/>
        <v/>
      </c>
      <c r="K1719" s="49"/>
      <c r="L1719" s="49"/>
      <c r="M1719" s="74"/>
      <c r="N1719" s="49"/>
      <c r="P1719" s="75"/>
      <c r="Q1719" s="75"/>
      <c r="R1719" s="75"/>
    </row>
    <row r="1720">
      <c r="A1720" s="70" t="s">
        <v>4447</v>
      </c>
      <c r="B1720" s="68">
        <v>938.0</v>
      </c>
      <c r="C1720" s="69">
        <v>52.0</v>
      </c>
      <c r="D1720" s="69">
        <v>18.0</v>
      </c>
      <c r="E1720" s="70" t="s">
        <v>3077</v>
      </c>
      <c r="F1720" s="69">
        <v>6.0</v>
      </c>
      <c r="G1720" s="69">
        <v>1.0</v>
      </c>
      <c r="H1720" s="69">
        <v>2.0</v>
      </c>
      <c r="I1720" s="20" t="str">
        <f t="shared" si="1"/>
        <v/>
      </c>
      <c r="K1720" s="49"/>
      <c r="L1720" s="49"/>
      <c r="M1720" s="74"/>
      <c r="N1720" s="49"/>
      <c r="P1720" s="75"/>
      <c r="Q1720" s="75"/>
      <c r="R1720" s="75"/>
    </row>
    <row r="1721">
      <c r="A1721" s="70" t="s">
        <v>4447</v>
      </c>
      <c r="B1721" s="68">
        <v>938.0</v>
      </c>
      <c r="C1721" s="69">
        <v>52.0</v>
      </c>
      <c r="D1721" s="69">
        <v>19.0</v>
      </c>
      <c r="E1721" s="70" t="s">
        <v>5802</v>
      </c>
      <c r="F1721" s="69">
        <v>7.0</v>
      </c>
      <c r="G1721" s="69">
        <v>7.0</v>
      </c>
      <c r="H1721" s="69">
        <v>0.0</v>
      </c>
      <c r="I1721" s="20" t="str">
        <f t="shared" si="1"/>
        <v/>
      </c>
      <c r="K1721" s="49"/>
      <c r="L1721" s="49"/>
      <c r="M1721" s="74"/>
      <c r="N1721" s="49"/>
      <c r="P1721" s="75"/>
      <c r="Q1721" s="75"/>
      <c r="R1721" s="75"/>
    </row>
    <row r="1722">
      <c r="A1722" s="70" t="s">
        <v>4447</v>
      </c>
      <c r="B1722" s="68">
        <v>938.0</v>
      </c>
      <c r="C1722" s="69">
        <v>52.0</v>
      </c>
      <c r="D1722" s="69">
        <v>26.0</v>
      </c>
      <c r="E1722" s="70" t="s">
        <v>5803</v>
      </c>
      <c r="F1722" s="69">
        <v>12.0</v>
      </c>
      <c r="G1722" s="69">
        <v>12.0</v>
      </c>
      <c r="H1722" s="69">
        <v>0.0</v>
      </c>
      <c r="I1722" s="99">
        <f t="shared" si="1"/>
        <v>966</v>
      </c>
      <c r="K1722" s="49"/>
      <c r="L1722" s="49"/>
      <c r="M1722" s="74"/>
      <c r="N1722" s="49"/>
      <c r="P1722" s="75"/>
      <c r="Q1722" s="75"/>
      <c r="R1722" s="75"/>
    </row>
    <row r="1723">
      <c r="A1723" s="70" t="s">
        <v>4447</v>
      </c>
      <c r="B1723" s="68">
        <v>966.0</v>
      </c>
      <c r="C1723" s="69">
        <v>51.0</v>
      </c>
      <c r="D1723" s="69">
        <v>20.0</v>
      </c>
      <c r="E1723" s="70" t="s">
        <v>5804</v>
      </c>
      <c r="F1723" s="69">
        <v>77.0</v>
      </c>
      <c r="G1723" s="69">
        <v>19.0</v>
      </c>
      <c r="H1723" s="69">
        <v>13.0</v>
      </c>
      <c r="I1723" s="20" t="str">
        <f t="shared" si="1"/>
        <v/>
      </c>
      <c r="K1723" s="49"/>
      <c r="L1723" s="49"/>
      <c r="M1723" s="74"/>
      <c r="N1723" s="49"/>
      <c r="P1723" s="75"/>
      <c r="Q1723" s="75"/>
      <c r="R1723" s="75"/>
    </row>
    <row r="1724">
      <c r="A1724" s="70" t="s">
        <v>4447</v>
      </c>
      <c r="B1724" s="68">
        <v>966.0</v>
      </c>
      <c r="C1724" s="69">
        <v>51.0</v>
      </c>
      <c r="D1724" s="69">
        <v>21.0</v>
      </c>
      <c r="E1724" s="70" t="s">
        <v>5805</v>
      </c>
      <c r="F1724" s="69">
        <v>4.0</v>
      </c>
      <c r="G1724" s="69">
        <v>2.0</v>
      </c>
      <c r="H1724" s="69">
        <v>1.0</v>
      </c>
      <c r="I1724" s="99">
        <f t="shared" si="1"/>
        <v>991</v>
      </c>
      <c r="K1724" s="49"/>
      <c r="L1724" s="49"/>
      <c r="M1724" s="74"/>
      <c r="N1724" s="49"/>
      <c r="P1724" s="75"/>
      <c r="Q1724" s="75"/>
      <c r="R1724" s="75"/>
    </row>
    <row r="1725">
      <c r="A1725" s="70" t="s">
        <v>4447</v>
      </c>
      <c r="B1725" s="68">
        <v>991.0</v>
      </c>
      <c r="C1725" s="69">
        <v>83.0</v>
      </c>
      <c r="D1725" s="69">
        <v>16.0</v>
      </c>
      <c r="E1725" s="70" t="s">
        <v>5806</v>
      </c>
      <c r="F1725" s="69">
        <v>40.0</v>
      </c>
      <c r="G1725" s="69">
        <v>19.0</v>
      </c>
      <c r="H1725" s="69">
        <v>2.0</v>
      </c>
      <c r="I1725" s="20" t="str">
        <f t="shared" si="1"/>
        <v/>
      </c>
      <c r="K1725" s="49"/>
      <c r="L1725" s="49"/>
      <c r="M1725" s="74"/>
      <c r="N1725" s="49"/>
      <c r="P1725" s="75"/>
      <c r="Q1725" s="75"/>
      <c r="R1725" s="75"/>
    </row>
    <row r="1726">
      <c r="A1726" s="70" t="s">
        <v>4447</v>
      </c>
      <c r="B1726" s="68">
        <v>991.0</v>
      </c>
      <c r="C1726" s="69">
        <v>83.0</v>
      </c>
      <c r="D1726" s="69">
        <v>17.0</v>
      </c>
      <c r="E1726" s="70" t="s">
        <v>5807</v>
      </c>
      <c r="F1726" s="69">
        <v>22.0</v>
      </c>
      <c r="G1726" s="69">
        <v>6.0</v>
      </c>
      <c r="H1726" s="69">
        <v>0.0</v>
      </c>
      <c r="I1726" s="20" t="str">
        <f t="shared" si="1"/>
        <v/>
      </c>
      <c r="K1726" s="49"/>
      <c r="L1726" s="49"/>
      <c r="M1726" s="74"/>
      <c r="N1726" s="49"/>
      <c r="P1726" s="75"/>
      <c r="Q1726" s="75"/>
      <c r="R1726" s="75"/>
    </row>
    <row r="1727">
      <c r="A1727" s="70" t="s">
        <v>4447</v>
      </c>
      <c r="B1727" s="68">
        <v>991.0</v>
      </c>
      <c r="C1727" s="69">
        <v>83.0</v>
      </c>
      <c r="D1727" s="69">
        <v>22.0</v>
      </c>
      <c r="E1727" s="70" t="s">
        <v>5808</v>
      </c>
      <c r="F1727" s="69">
        <v>32.0</v>
      </c>
      <c r="G1727" s="69">
        <v>26.0</v>
      </c>
      <c r="H1727" s="69">
        <v>5.0</v>
      </c>
      <c r="I1727" s="20" t="str">
        <f t="shared" si="1"/>
        <v/>
      </c>
      <c r="K1727" s="49"/>
      <c r="L1727" s="49"/>
      <c r="M1727" s="74"/>
      <c r="N1727" s="49"/>
      <c r="P1727" s="75"/>
      <c r="Q1727" s="75"/>
      <c r="R1727" s="75"/>
    </row>
    <row r="1728">
      <c r="A1728" s="70" t="s">
        <v>4447</v>
      </c>
      <c r="B1728" s="68">
        <v>991.0</v>
      </c>
      <c r="C1728" s="69">
        <v>83.0</v>
      </c>
      <c r="D1728" s="69">
        <v>27.0</v>
      </c>
      <c r="E1728" s="70" t="s">
        <v>5809</v>
      </c>
      <c r="F1728" s="69">
        <v>39.0</v>
      </c>
      <c r="G1728" s="69">
        <v>18.0</v>
      </c>
      <c r="H1728" s="69">
        <v>4.0</v>
      </c>
      <c r="I1728" s="20" t="str">
        <f t="shared" si="1"/>
        <v/>
      </c>
      <c r="K1728" s="49"/>
      <c r="L1728" s="49"/>
      <c r="M1728" s="74"/>
      <c r="N1728" s="49"/>
      <c r="P1728" s="75"/>
      <c r="Q1728" s="75"/>
      <c r="R1728" s="75"/>
    </row>
    <row r="1729">
      <c r="A1729" s="70" t="s">
        <v>4447</v>
      </c>
      <c r="B1729" s="68">
        <v>991.0</v>
      </c>
      <c r="C1729" s="69">
        <v>83.0</v>
      </c>
      <c r="D1729" s="69">
        <v>29.0</v>
      </c>
      <c r="E1729" s="70" t="s">
        <v>5810</v>
      </c>
      <c r="F1729" s="69">
        <v>18.0</v>
      </c>
      <c r="G1729" s="69">
        <v>4.0</v>
      </c>
      <c r="H1729" s="69">
        <v>4.0</v>
      </c>
      <c r="I1729" s="20" t="str">
        <f t="shared" si="1"/>
        <v/>
      </c>
      <c r="K1729" s="49"/>
      <c r="L1729" s="49"/>
      <c r="M1729" s="74"/>
      <c r="N1729" s="49"/>
      <c r="P1729" s="75"/>
      <c r="Q1729" s="75"/>
      <c r="R1729" s="75"/>
    </row>
    <row r="1730">
      <c r="A1730" s="70" t="s">
        <v>4447</v>
      </c>
      <c r="B1730" s="68">
        <v>991.0</v>
      </c>
      <c r="C1730" s="69">
        <v>83.0</v>
      </c>
      <c r="D1730" s="69">
        <v>30.0</v>
      </c>
      <c r="E1730" s="70" t="s">
        <v>5811</v>
      </c>
      <c r="F1730" s="69">
        <v>12.0</v>
      </c>
      <c r="G1730" s="69">
        <v>2.0</v>
      </c>
      <c r="H1730" s="69">
        <v>0.0</v>
      </c>
      <c r="I1730" s="20" t="str">
        <f t="shared" si="1"/>
        <v/>
      </c>
      <c r="K1730" s="49"/>
      <c r="L1730" s="49"/>
      <c r="M1730" s="74"/>
      <c r="N1730" s="49"/>
      <c r="P1730" s="75"/>
      <c r="Q1730" s="75"/>
      <c r="R1730" s="75"/>
    </row>
    <row r="1731">
      <c r="A1731" s="70" t="s">
        <v>4447</v>
      </c>
      <c r="B1731" s="68">
        <v>991.0</v>
      </c>
      <c r="C1731" s="69">
        <v>83.0</v>
      </c>
      <c r="D1731" s="69">
        <v>46.0</v>
      </c>
      <c r="E1731" s="70" t="s">
        <v>3088</v>
      </c>
      <c r="F1731" s="69">
        <v>6.0</v>
      </c>
      <c r="G1731" s="69">
        <v>0.0</v>
      </c>
      <c r="H1731" s="69">
        <v>0.0</v>
      </c>
      <c r="I1731" s="20" t="str">
        <f t="shared" si="1"/>
        <v/>
      </c>
      <c r="K1731" s="49"/>
      <c r="L1731" s="49"/>
      <c r="M1731" s="74"/>
      <c r="N1731" s="49"/>
      <c r="P1731" s="75"/>
      <c r="Q1731" s="75"/>
      <c r="R1731" s="75"/>
    </row>
    <row r="1732">
      <c r="A1732" s="70" t="s">
        <v>4447</v>
      </c>
      <c r="B1732" s="68">
        <v>991.0</v>
      </c>
      <c r="C1732" s="69">
        <v>83.0</v>
      </c>
      <c r="D1732" s="69">
        <v>47.0</v>
      </c>
      <c r="E1732" s="70" t="s">
        <v>5812</v>
      </c>
      <c r="F1732" s="69">
        <v>28.0</v>
      </c>
      <c r="G1732" s="69">
        <v>17.0</v>
      </c>
      <c r="H1732" s="69">
        <v>0.0</v>
      </c>
      <c r="I1732" s="20" t="str">
        <f t="shared" si="1"/>
        <v/>
      </c>
      <c r="K1732" s="49"/>
      <c r="L1732" s="49"/>
      <c r="M1732" s="74"/>
      <c r="N1732" s="49"/>
      <c r="P1732" s="75"/>
      <c r="Q1732" s="75"/>
      <c r="R1732" s="75"/>
    </row>
    <row r="1733">
      <c r="A1733" s="70" t="s">
        <v>4447</v>
      </c>
      <c r="B1733" s="68">
        <v>991.0</v>
      </c>
      <c r="C1733" s="69">
        <v>83.0</v>
      </c>
      <c r="D1733" s="69">
        <v>61.0</v>
      </c>
      <c r="E1733" s="70" t="s">
        <v>5813</v>
      </c>
      <c r="F1733" s="69">
        <v>27.0</v>
      </c>
      <c r="G1733" s="69">
        <v>13.0</v>
      </c>
      <c r="H1733" s="69">
        <v>1.0</v>
      </c>
      <c r="I1733" s="99">
        <f t="shared" si="1"/>
        <v>998</v>
      </c>
      <c r="K1733" s="49"/>
      <c r="L1733" s="49"/>
      <c r="M1733" s="74"/>
      <c r="N1733" s="49"/>
      <c r="P1733" s="75"/>
      <c r="Q1733" s="75"/>
      <c r="R1733" s="75"/>
    </row>
    <row r="1734">
      <c r="A1734" s="70" t="s">
        <v>4447</v>
      </c>
      <c r="B1734" s="68">
        <v>998.0</v>
      </c>
      <c r="C1734" s="69">
        <v>52.0</v>
      </c>
      <c r="D1734" s="69">
        <v>10.0</v>
      </c>
      <c r="E1734" s="70" t="s">
        <v>5814</v>
      </c>
      <c r="F1734" s="69">
        <v>22.0</v>
      </c>
      <c r="G1734" s="69">
        <v>2.0</v>
      </c>
      <c r="H1734" s="69">
        <v>1.0</v>
      </c>
      <c r="I1734" s="99">
        <f t="shared" si="1"/>
        <v>1094</v>
      </c>
      <c r="K1734" s="49"/>
      <c r="L1734" s="49"/>
      <c r="M1734" s="74"/>
      <c r="N1734" s="49"/>
      <c r="P1734" s="75"/>
      <c r="Q1734" s="75"/>
      <c r="R1734" s="75"/>
    </row>
    <row r="1735">
      <c r="A1735" s="70" t="s">
        <v>4447</v>
      </c>
      <c r="B1735" s="68">
        <v>1094.0</v>
      </c>
      <c r="C1735" s="69">
        <v>34.0</v>
      </c>
      <c r="D1735" s="69">
        <v>30.0</v>
      </c>
      <c r="E1735" s="70" t="s">
        <v>5815</v>
      </c>
      <c r="F1735" s="69">
        <v>180.0</v>
      </c>
      <c r="G1735" s="69">
        <v>146.0</v>
      </c>
      <c r="H1735" s="69">
        <v>18.0</v>
      </c>
      <c r="I1735" s="99">
        <f t="shared" si="1"/>
        <v>1115</v>
      </c>
      <c r="K1735" s="49"/>
      <c r="L1735" s="49"/>
      <c r="M1735" s="74"/>
      <c r="N1735" s="49"/>
      <c r="P1735" s="75"/>
      <c r="Q1735" s="75"/>
      <c r="R1735" s="75"/>
    </row>
    <row r="1736">
      <c r="A1736" s="70" t="s">
        <v>4447</v>
      </c>
      <c r="B1736" s="68">
        <v>1115.0</v>
      </c>
      <c r="C1736" s="69">
        <v>34.0</v>
      </c>
      <c r="D1736" s="69">
        <v>10.0</v>
      </c>
      <c r="E1736" s="70" t="s">
        <v>5816</v>
      </c>
      <c r="F1736" s="69">
        <v>215.0</v>
      </c>
      <c r="G1736" s="69">
        <v>172.0</v>
      </c>
      <c r="H1736" s="69">
        <v>0.0</v>
      </c>
      <c r="I1736" s="99">
        <f t="shared" si="1"/>
        <v>1435</v>
      </c>
      <c r="K1736" s="49"/>
      <c r="L1736" s="49"/>
      <c r="M1736" s="74"/>
      <c r="N1736" s="49"/>
      <c r="P1736" s="75"/>
      <c r="Q1736" s="75"/>
      <c r="R1736" s="75"/>
    </row>
    <row r="1737">
      <c r="A1737" s="70" t="s">
        <v>4447</v>
      </c>
      <c r="B1737" s="68">
        <v>1435.0</v>
      </c>
      <c r="C1737" s="69">
        <v>34.0</v>
      </c>
      <c r="D1737" s="69">
        <v>10.0</v>
      </c>
      <c r="E1737" s="70" t="s">
        <v>5817</v>
      </c>
      <c r="F1737" s="69">
        <v>144.0</v>
      </c>
      <c r="G1737" s="69">
        <v>144.0</v>
      </c>
      <c r="H1737" s="69">
        <v>0.0</v>
      </c>
      <c r="I1737" s="99">
        <f t="shared" si="1"/>
        <v>1480</v>
      </c>
      <c r="K1737" s="49"/>
      <c r="L1737" s="49"/>
      <c r="M1737" s="74"/>
      <c r="N1737" s="49"/>
      <c r="P1737" s="75"/>
      <c r="Q1737" s="75"/>
      <c r="R1737" s="75"/>
    </row>
    <row r="1738">
      <c r="A1738" s="70" t="s">
        <v>4447</v>
      </c>
      <c r="B1738" s="68">
        <v>1480.0</v>
      </c>
      <c r="C1738" s="69">
        <v>34.0</v>
      </c>
      <c r="D1738" s="69">
        <v>10.0</v>
      </c>
      <c r="E1738" s="70" t="s">
        <v>5818</v>
      </c>
      <c r="F1738" s="69">
        <v>133.0</v>
      </c>
      <c r="G1738" s="69">
        <v>0.0</v>
      </c>
      <c r="H1738" s="69">
        <v>0.0</v>
      </c>
      <c r="I1738" s="99">
        <f t="shared" si="1"/>
        <v>2071</v>
      </c>
      <c r="K1738" s="49"/>
      <c r="L1738" s="49"/>
      <c r="M1738" s="74"/>
      <c r="N1738" s="49"/>
      <c r="P1738" s="75"/>
      <c r="Q1738" s="75"/>
      <c r="R1738" s="75"/>
    </row>
    <row r="1739">
      <c r="A1739" s="70" t="s">
        <v>4447</v>
      </c>
      <c r="B1739" s="68">
        <v>2071.0</v>
      </c>
      <c r="C1739" s="69">
        <v>1.0</v>
      </c>
      <c r="D1739" s="69">
        <v>10.0</v>
      </c>
      <c r="E1739" s="70" t="s">
        <v>3095</v>
      </c>
      <c r="F1739" s="69">
        <v>422.0</v>
      </c>
      <c r="G1739" s="69">
        <v>59.0</v>
      </c>
      <c r="H1739" s="69">
        <v>23.0</v>
      </c>
      <c r="I1739" s="20" t="str">
        <f t="shared" si="1"/>
        <v/>
      </c>
      <c r="K1739" s="49"/>
      <c r="L1739" s="49"/>
      <c r="M1739" s="74"/>
      <c r="N1739" s="49"/>
      <c r="P1739" s="75"/>
      <c r="Q1739" s="75"/>
      <c r="R1739" s="75"/>
    </row>
    <row r="1740">
      <c r="A1740" s="70" t="s">
        <v>4447</v>
      </c>
      <c r="B1740" s="68">
        <v>2071.0</v>
      </c>
      <c r="C1740" s="69">
        <v>1.0</v>
      </c>
      <c r="D1740" s="69">
        <v>30.0</v>
      </c>
      <c r="E1740" s="70" t="s">
        <v>5819</v>
      </c>
      <c r="F1740" s="69">
        <v>476.0</v>
      </c>
      <c r="G1740" s="69">
        <v>59.0</v>
      </c>
      <c r="H1740" s="69">
        <v>18.0</v>
      </c>
      <c r="I1740" s="20" t="str">
        <f t="shared" si="1"/>
        <v/>
      </c>
      <c r="K1740" s="49"/>
      <c r="L1740" s="49"/>
      <c r="M1740" s="74"/>
      <c r="N1740" s="49"/>
      <c r="P1740" s="75"/>
      <c r="Q1740" s="75"/>
      <c r="R1740" s="75"/>
    </row>
    <row r="1741">
      <c r="A1741" s="70" t="s">
        <v>4447</v>
      </c>
      <c r="B1741" s="68">
        <v>2071.0</v>
      </c>
      <c r="C1741" s="69">
        <v>1.0</v>
      </c>
      <c r="D1741" s="69">
        <v>55.0</v>
      </c>
      <c r="E1741" s="70" t="s">
        <v>5820</v>
      </c>
      <c r="F1741" s="69">
        <v>16.0</v>
      </c>
      <c r="G1741" s="69">
        <v>6.0</v>
      </c>
      <c r="H1741" s="69">
        <v>0.0</v>
      </c>
      <c r="I1741" s="20" t="str">
        <f t="shared" si="1"/>
        <v/>
      </c>
      <c r="K1741" s="49"/>
      <c r="L1741" s="49"/>
      <c r="M1741" s="74"/>
      <c r="N1741" s="49"/>
      <c r="P1741" s="75"/>
      <c r="Q1741" s="75"/>
      <c r="R1741" s="75"/>
    </row>
    <row r="1742">
      <c r="A1742" s="70" t="s">
        <v>4447</v>
      </c>
      <c r="B1742" s="68">
        <v>2071.0</v>
      </c>
      <c r="C1742" s="69">
        <v>1.0</v>
      </c>
      <c r="D1742" s="69">
        <v>60.0</v>
      </c>
      <c r="E1742" s="70" t="s">
        <v>3098</v>
      </c>
      <c r="F1742" s="69">
        <v>4.0</v>
      </c>
      <c r="G1742" s="69">
        <v>3.0</v>
      </c>
      <c r="H1742" s="69">
        <v>0.0</v>
      </c>
      <c r="I1742" s="99">
        <f t="shared" si="1"/>
        <v>2125</v>
      </c>
      <c r="K1742" s="49"/>
      <c r="L1742" s="49"/>
      <c r="M1742" s="74"/>
      <c r="N1742" s="49"/>
      <c r="P1742" s="75"/>
      <c r="Q1742" s="75"/>
      <c r="R1742" s="75"/>
    </row>
    <row r="1743">
      <c r="A1743" s="70" t="s">
        <v>4447</v>
      </c>
      <c r="B1743" s="68">
        <v>2125.0</v>
      </c>
      <c r="C1743" s="69">
        <v>1.0</v>
      </c>
      <c r="D1743" s="69">
        <v>2.0</v>
      </c>
      <c r="E1743" s="70" t="s">
        <v>5821</v>
      </c>
      <c r="F1743" s="69">
        <v>239.0</v>
      </c>
      <c r="G1743" s="69">
        <v>55.0</v>
      </c>
      <c r="H1743" s="69">
        <v>13.0</v>
      </c>
      <c r="I1743" s="20" t="str">
        <f t="shared" si="1"/>
        <v/>
      </c>
      <c r="K1743" s="49"/>
      <c r="L1743" s="49"/>
      <c r="M1743" s="74"/>
      <c r="N1743" s="49"/>
      <c r="P1743" s="75"/>
      <c r="Q1743" s="75"/>
      <c r="R1743" s="75"/>
    </row>
    <row r="1744">
      <c r="A1744" s="70" t="s">
        <v>4447</v>
      </c>
      <c r="B1744" s="68">
        <v>2125.0</v>
      </c>
      <c r="C1744" s="69">
        <v>1.0</v>
      </c>
      <c r="D1744" s="69">
        <v>10.0</v>
      </c>
      <c r="E1744" s="70" t="s">
        <v>5822</v>
      </c>
      <c r="F1744" s="69">
        <v>440.0</v>
      </c>
      <c r="G1744" s="69">
        <v>108.0</v>
      </c>
      <c r="H1744" s="69">
        <v>28.0</v>
      </c>
      <c r="I1744" s="20" t="str">
        <f t="shared" si="1"/>
        <v/>
      </c>
      <c r="K1744" s="49"/>
      <c r="L1744" s="49"/>
      <c r="M1744" s="74"/>
      <c r="N1744" s="49"/>
      <c r="P1744" s="75"/>
      <c r="Q1744" s="75"/>
      <c r="R1744" s="75"/>
    </row>
    <row r="1745">
      <c r="A1745" s="70" t="s">
        <v>4447</v>
      </c>
      <c r="B1745" s="68">
        <v>2125.0</v>
      </c>
      <c r="C1745" s="69">
        <v>1.0</v>
      </c>
      <c r="D1745" s="69">
        <v>20.0</v>
      </c>
      <c r="E1745" s="70" t="s">
        <v>5823</v>
      </c>
      <c r="F1745" s="69">
        <v>327.0</v>
      </c>
      <c r="G1745" s="69">
        <v>44.0</v>
      </c>
      <c r="H1745" s="69">
        <v>8.0</v>
      </c>
      <c r="I1745" s="99">
        <f t="shared" si="1"/>
        <v>2134</v>
      </c>
      <c r="K1745" s="49"/>
      <c r="L1745" s="49"/>
      <c r="M1745" s="74"/>
      <c r="N1745" s="49"/>
      <c r="P1745" s="75"/>
      <c r="Q1745" s="75"/>
      <c r="R1745" s="75"/>
    </row>
    <row r="1746">
      <c r="A1746" s="70" t="s">
        <v>4447</v>
      </c>
      <c r="B1746" s="68">
        <v>2134.0</v>
      </c>
      <c r="C1746" s="69">
        <v>1.0</v>
      </c>
      <c r="D1746" s="69">
        <v>10.0</v>
      </c>
      <c r="E1746" s="70" t="s">
        <v>5824</v>
      </c>
      <c r="F1746" s="69">
        <v>409.0</v>
      </c>
      <c r="G1746" s="69">
        <v>112.0</v>
      </c>
      <c r="H1746" s="69">
        <v>47.0</v>
      </c>
      <c r="I1746" s="20" t="str">
        <f t="shared" si="1"/>
        <v/>
      </c>
      <c r="K1746" s="49"/>
      <c r="L1746" s="49"/>
      <c r="M1746" s="74"/>
      <c r="N1746" s="49"/>
      <c r="P1746" s="75"/>
      <c r="Q1746" s="75"/>
      <c r="R1746" s="75"/>
    </row>
    <row r="1747">
      <c r="A1747" s="70" t="s">
        <v>4447</v>
      </c>
      <c r="B1747" s="68">
        <v>2134.0</v>
      </c>
      <c r="C1747" s="69">
        <v>1.0</v>
      </c>
      <c r="D1747" s="69">
        <v>20.0</v>
      </c>
      <c r="E1747" s="70" t="s">
        <v>5825</v>
      </c>
      <c r="F1747" s="69">
        <v>332.0</v>
      </c>
      <c r="G1747" s="69">
        <v>87.0</v>
      </c>
      <c r="H1747" s="69">
        <v>30.0</v>
      </c>
      <c r="I1747" s="99">
        <f t="shared" si="1"/>
        <v>2135</v>
      </c>
      <c r="K1747" s="49"/>
      <c r="L1747" s="49"/>
      <c r="M1747" s="74"/>
      <c r="N1747" s="49"/>
      <c r="P1747" s="75"/>
      <c r="Q1747" s="75"/>
      <c r="R1747" s="75"/>
    </row>
    <row r="1748">
      <c r="A1748" s="70" t="s">
        <v>4447</v>
      </c>
      <c r="B1748" s="68">
        <v>2135.0</v>
      </c>
      <c r="C1748" s="69">
        <v>1.0</v>
      </c>
      <c r="D1748" s="69">
        <v>20.0</v>
      </c>
      <c r="E1748" s="70" t="s">
        <v>3104</v>
      </c>
      <c r="F1748" s="69">
        <v>533.0</v>
      </c>
      <c r="G1748" s="69">
        <v>85.0</v>
      </c>
      <c r="H1748" s="69">
        <v>31.0</v>
      </c>
      <c r="I1748" s="20" t="str">
        <f t="shared" si="1"/>
        <v/>
      </c>
      <c r="K1748" s="49"/>
      <c r="L1748" s="49"/>
      <c r="M1748" s="74"/>
      <c r="N1748" s="49"/>
      <c r="P1748" s="75"/>
      <c r="Q1748" s="75"/>
      <c r="R1748" s="75"/>
    </row>
    <row r="1749">
      <c r="A1749" s="70" t="s">
        <v>4447</v>
      </c>
      <c r="B1749" s="68">
        <v>2135.0</v>
      </c>
      <c r="C1749" s="69">
        <v>1.0</v>
      </c>
      <c r="D1749" s="69">
        <v>25.0</v>
      </c>
      <c r="E1749" s="70" t="s">
        <v>5826</v>
      </c>
      <c r="F1749" s="69">
        <v>159.0</v>
      </c>
      <c r="G1749" s="69">
        <v>37.0</v>
      </c>
      <c r="H1749" s="69">
        <v>8.0</v>
      </c>
      <c r="I1749" s="20" t="str">
        <f t="shared" si="1"/>
        <v/>
      </c>
      <c r="K1749" s="49"/>
      <c r="L1749" s="49"/>
      <c r="M1749" s="74"/>
      <c r="N1749" s="49"/>
      <c r="P1749" s="75"/>
      <c r="Q1749" s="75"/>
      <c r="R1749" s="75"/>
    </row>
    <row r="1750">
      <c r="A1750" s="70" t="s">
        <v>4447</v>
      </c>
      <c r="B1750" s="68">
        <v>2135.0</v>
      </c>
      <c r="C1750" s="69">
        <v>1.0</v>
      </c>
      <c r="D1750" s="69">
        <v>35.0</v>
      </c>
      <c r="E1750" s="70" t="s">
        <v>5827</v>
      </c>
      <c r="F1750" s="69">
        <v>158.0</v>
      </c>
      <c r="G1750" s="69">
        <v>39.0</v>
      </c>
      <c r="H1750" s="69">
        <v>6.0</v>
      </c>
      <c r="I1750" s="99">
        <f t="shared" si="1"/>
        <v>2137</v>
      </c>
      <c r="K1750" s="49"/>
      <c r="L1750" s="49"/>
      <c r="M1750" s="74"/>
      <c r="N1750" s="49"/>
      <c r="P1750" s="75"/>
      <c r="Q1750" s="75"/>
      <c r="R1750" s="75"/>
    </row>
    <row r="1751">
      <c r="A1751" s="70" t="s">
        <v>4447</v>
      </c>
      <c r="B1751" s="68">
        <v>2137.0</v>
      </c>
      <c r="C1751" s="69">
        <v>1.0</v>
      </c>
      <c r="D1751" s="69">
        <v>15.0</v>
      </c>
      <c r="E1751" s="70" t="s">
        <v>3107</v>
      </c>
      <c r="F1751" s="69">
        <v>268.0</v>
      </c>
      <c r="G1751" s="69">
        <v>51.0</v>
      </c>
      <c r="H1751" s="69">
        <v>14.0</v>
      </c>
      <c r="I1751" s="20" t="str">
        <f t="shared" si="1"/>
        <v/>
      </c>
      <c r="K1751" s="49"/>
      <c r="L1751" s="49"/>
      <c r="M1751" s="74"/>
      <c r="N1751" s="49"/>
      <c r="P1751" s="75"/>
      <c r="Q1751" s="75"/>
      <c r="R1751" s="75"/>
    </row>
    <row r="1752">
      <c r="A1752" s="70" t="s">
        <v>4447</v>
      </c>
      <c r="B1752" s="68">
        <v>2137.0</v>
      </c>
      <c r="C1752" s="69">
        <v>1.0</v>
      </c>
      <c r="D1752" s="69">
        <v>25.0</v>
      </c>
      <c r="E1752" s="70" t="s">
        <v>3108</v>
      </c>
      <c r="F1752" s="69">
        <v>265.0</v>
      </c>
      <c r="G1752" s="69">
        <v>34.0</v>
      </c>
      <c r="H1752" s="69">
        <v>17.0</v>
      </c>
      <c r="I1752" s="99">
        <f t="shared" si="1"/>
        <v>2142</v>
      </c>
      <c r="K1752" s="49"/>
      <c r="L1752" s="49"/>
      <c r="M1752" s="74"/>
      <c r="N1752" s="49"/>
      <c r="P1752" s="75"/>
      <c r="Q1752" s="75"/>
      <c r="R1752" s="75"/>
    </row>
    <row r="1753">
      <c r="A1753" s="70" t="s">
        <v>4447</v>
      </c>
      <c r="B1753" s="68">
        <v>2142.0</v>
      </c>
      <c r="C1753" s="69">
        <v>1.0</v>
      </c>
      <c r="D1753" s="69">
        <v>10.0</v>
      </c>
      <c r="E1753" s="70" t="s">
        <v>5828</v>
      </c>
      <c r="F1753" s="69">
        <v>92.0</v>
      </c>
      <c r="G1753" s="69">
        <v>27.0</v>
      </c>
      <c r="H1753" s="69">
        <v>5.0</v>
      </c>
      <c r="I1753" s="20" t="str">
        <f t="shared" si="1"/>
        <v/>
      </c>
      <c r="K1753" s="49"/>
      <c r="L1753" s="49"/>
      <c r="M1753" s="74"/>
      <c r="N1753" s="49"/>
      <c r="P1753" s="75"/>
      <c r="Q1753" s="75"/>
      <c r="R1753" s="75"/>
    </row>
    <row r="1754">
      <c r="A1754" s="70" t="s">
        <v>4447</v>
      </c>
      <c r="B1754" s="68">
        <v>2142.0</v>
      </c>
      <c r="C1754" s="69">
        <v>1.0</v>
      </c>
      <c r="D1754" s="69">
        <v>20.0</v>
      </c>
      <c r="E1754" s="70" t="s">
        <v>3110</v>
      </c>
      <c r="F1754" s="69">
        <v>95.0</v>
      </c>
      <c r="G1754" s="69">
        <v>57.0</v>
      </c>
      <c r="H1754" s="69">
        <v>6.0</v>
      </c>
      <c r="I1754" s="20" t="str">
        <f t="shared" si="1"/>
        <v/>
      </c>
      <c r="K1754" s="49"/>
      <c r="L1754" s="49"/>
      <c r="M1754" s="74"/>
      <c r="N1754" s="49"/>
      <c r="P1754" s="75"/>
      <c r="Q1754" s="75"/>
      <c r="R1754" s="75"/>
    </row>
    <row r="1755">
      <c r="A1755" s="70" t="s">
        <v>4447</v>
      </c>
      <c r="B1755" s="68">
        <v>2142.0</v>
      </c>
      <c r="C1755" s="69">
        <v>1.0</v>
      </c>
      <c r="D1755" s="69">
        <v>35.0</v>
      </c>
      <c r="E1755" s="70" t="s">
        <v>5829</v>
      </c>
      <c r="F1755" s="69">
        <v>133.0</v>
      </c>
      <c r="G1755" s="69">
        <v>29.0</v>
      </c>
      <c r="H1755" s="69">
        <v>8.0</v>
      </c>
      <c r="I1755" s="20" t="str">
        <f t="shared" si="1"/>
        <v/>
      </c>
      <c r="K1755" s="49"/>
      <c r="L1755" s="49"/>
      <c r="M1755" s="74"/>
      <c r="N1755" s="49"/>
      <c r="P1755" s="75"/>
      <c r="Q1755" s="75"/>
      <c r="R1755" s="75"/>
    </row>
    <row r="1756">
      <c r="A1756" s="70" t="s">
        <v>4447</v>
      </c>
      <c r="B1756" s="68">
        <v>2142.0</v>
      </c>
      <c r="C1756" s="69">
        <v>1.0</v>
      </c>
      <c r="D1756" s="69">
        <v>40.0</v>
      </c>
      <c r="E1756" s="70" t="s">
        <v>5830</v>
      </c>
      <c r="F1756" s="69">
        <v>307.0</v>
      </c>
      <c r="G1756" s="69">
        <v>108.0</v>
      </c>
      <c r="H1756" s="69">
        <v>30.0</v>
      </c>
      <c r="I1756" s="20" t="str">
        <f t="shared" si="1"/>
        <v/>
      </c>
      <c r="K1756" s="49"/>
      <c r="L1756" s="49"/>
      <c r="M1756" s="74"/>
      <c r="N1756" s="49"/>
      <c r="P1756" s="75"/>
      <c r="Q1756" s="75"/>
      <c r="R1756" s="75"/>
    </row>
    <row r="1757">
      <c r="A1757" s="70" t="s">
        <v>4447</v>
      </c>
      <c r="B1757" s="68">
        <v>2142.0</v>
      </c>
      <c r="C1757" s="69">
        <v>1.0</v>
      </c>
      <c r="D1757" s="69">
        <v>45.0</v>
      </c>
      <c r="E1757" s="70" t="s">
        <v>5831</v>
      </c>
      <c r="F1757" s="69">
        <v>270.0</v>
      </c>
      <c r="G1757" s="69">
        <v>76.0</v>
      </c>
      <c r="H1757" s="69">
        <v>23.0</v>
      </c>
      <c r="I1757" s="20" t="str">
        <f t="shared" si="1"/>
        <v/>
      </c>
      <c r="K1757" s="49"/>
      <c r="L1757" s="49"/>
      <c r="M1757" s="74"/>
      <c r="N1757" s="49"/>
      <c r="P1757" s="75"/>
      <c r="Q1757" s="75"/>
      <c r="R1757" s="75"/>
    </row>
    <row r="1758">
      <c r="A1758" s="70" t="s">
        <v>4447</v>
      </c>
      <c r="B1758" s="68">
        <v>2142.0</v>
      </c>
      <c r="C1758" s="69">
        <v>1.0</v>
      </c>
      <c r="D1758" s="69">
        <v>50.0</v>
      </c>
      <c r="E1758" s="70" t="s">
        <v>5832</v>
      </c>
      <c r="F1758" s="69">
        <v>223.0</v>
      </c>
      <c r="G1758" s="69">
        <v>74.0</v>
      </c>
      <c r="H1758" s="69">
        <v>25.0</v>
      </c>
      <c r="I1758" s="20" t="str">
        <f t="shared" si="1"/>
        <v/>
      </c>
      <c r="K1758" s="49"/>
      <c r="L1758" s="49"/>
      <c r="M1758" s="74"/>
      <c r="N1758" s="49"/>
      <c r="P1758" s="75"/>
      <c r="Q1758" s="75"/>
      <c r="R1758" s="75"/>
    </row>
    <row r="1759">
      <c r="A1759" s="70" t="s">
        <v>4447</v>
      </c>
      <c r="B1759" s="68">
        <v>2142.0</v>
      </c>
      <c r="C1759" s="69">
        <v>1.0</v>
      </c>
      <c r="D1759" s="69">
        <v>55.0</v>
      </c>
      <c r="E1759" s="70" t="s">
        <v>5833</v>
      </c>
      <c r="F1759" s="69">
        <v>297.0</v>
      </c>
      <c r="G1759" s="69">
        <v>79.0</v>
      </c>
      <c r="H1759" s="69">
        <v>47.0</v>
      </c>
      <c r="I1759" s="20" t="str">
        <f t="shared" si="1"/>
        <v/>
      </c>
      <c r="K1759" s="49"/>
      <c r="L1759" s="49"/>
      <c r="M1759" s="74"/>
      <c r="N1759" s="49"/>
      <c r="P1759" s="75"/>
      <c r="Q1759" s="75"/>
      <c r="R1759" s="75"/>
    </row>
    <row r="1760">
      <c r="A1760" s="70" t="s">
        <v>4447</v>
      </c>
      <c r="B1760" s="68">
        <v>2142.0</v>
      </c>
      <c r="C1760" s="69">
        <v>1.0</v>
      </c>
      <c r="D1760" s="69">
        <v>95.0</v>
      </c>
      <c r="E1760" s="70" t="s">
        <v>5834</v>
      </c>
      <c r="F1760" s="69">
        <v>252.0</v>
      </c>
      <c r="G1760" s="69">
        <v>57.0</v>
      </c>
      <c r="H1760" s="69">
        <v>15.0</v>
      </c>
      <c r="I1760" s="20" t="str">
        <f t="shared" si="1"/>
        <v/>
      </c>
      <c r="K1760" s="49"/>
      <c r="L1760" s="49"/>
      <c r="M1760" s="74"/>
      <c r="N1760" s="49"/>
      <c r="P1760" s="75"/>
      <c r="Q1760" s="75"/>
      <c r="R1760" s="75"/>
    </row>
    <row r="1761">
      <c r="A1761" s="70" t="s">
        <v>4447</v>
      </c>
      <c r="B1761" s="68">
        <v>2142.0</v>
      </c>
      <c r="C1761" s="69">
        <v>1.0</v>
      </c>
      <c r="D1761" s="69">
        <v>96.0</v>
      </c>
      <c r="E1761" s="70" t="s">
        <v>5835</v>
      </c>
      <c r="F1761" s="69">
        <v>282.0</v>
      </c>
      <c r="G1761" s="69">
        <v>89.0</v>
      </c>
      <c r="H1761" s="69">
        <v>11.0</v>
      </c>
      <c r="I1761" s="99">
        <f t="shared" si="1"/>
        <v>2143</v>
      </c>
      <c r="K1761" s="49"/>
      <c r="L1761" s="49"/>
      <c r="M1761" s="74"/>
      <c r="N1761" s="49"/>
      <c r="P1761" s="75"/>
      <c r="Q1761" s="75"/>
      <c r="R1761" s="75"/>
    </row>
    <row r="1762">
      <c r="A1762" s="70" t="s">
        <v>4447</v>
      </c>
      <c r="B1762" s="68">
        <v>2143.0</v>
      </c>
      <c r="C1762" s="69">
        <v>1.0</v>
      </c>
      <c r="D1762" s="69">
        <v>10.0</v>
      </c>
      <c r="E1762" s="70" t="s">
        <v>5836</v>
      </c>
      <c r="F1762" s="69">
        <v>118.0</v>
      </c>
      <c r="G1762" s="69">
        <v>20.0</v>
      </c>
      <c r="H1762" s="69">
        <v>9.0</v>
      </c>
      <c r="I1762" s="20" t="str">
        <f t="shared" si="1"/>
        <v/>
      </c>
      <c r="K1762" s="49"/>
      <c r="L1762" s="49"/>
      <c r="M1762" s="74"/>
      <c r="N1762" s="49"/>
      <c r="P1762" s="75"/>
      <c r="Q1762" s="75"/>
      <c r="R1762" s="75"/>
    </row>
    <row r="1763">
      <c r="A1763" s="70" t="s">
        <v>4447</v>
      </c>
      <c r="B1763" s="68">
        <v>2143.0</v>
      </c>
      <c r="C1763" s="69">
        <v>1.0</v>
      </c>
      <c r="D1763" s="69">
        <v>20.0</v>
      </c>
      <c r="E1763" s="70" t="s">
        <v>5837</v>
      </c>
      <c r="F1763" s="69">
        <v>141.0</v>
      </c>
      <c r="G1763" s="69">
        <v>18.0</v>
      </c>
      <c r="H1763" s="69">
        <v>10.0</v>
      </c>
      <c r="I1763" s="20" t="str">
        <f t="shared" si="1"/>
        <v/>
      </c>
      <c r="K1763" s="49"/>
      <c r="L1763" s="49"/>
      <c r="M1763" s="74"/>
      <c r="N1763" s="49"/>
      <c r="P1763" s="75"/>
      <c r="Q1763" s="75"/>
      <c r="R1763" s="75"/>
    </row>
    <row r="1764">
      <c r="A1764" s="70" t="s">
        <v>4447</v>
      </c>
      <c r="B1764" s="68">
        <v>2143.0</v>
      </c>
      <c r="C1764" s="69">
        <v>1.0</v>
      </c>
      <c r="D1764" s="69">
        <v>30.0</v>
      </c>
      <c r="E1764" s="70" t="s">
        <v>5838</v>
      </c>
      <c r="F1764" s="69">
        <v>266.0</v>
      </c>
      <c r="G1764" s="69">
        <v>43.0</v>
      </c>
      <c r="H1764" s="69">
        <v>19.0</v>
      </c>
      <c r="I1764" s="20" t="str">
        <f t="shared" si="1"/>
        <v/>
      </c>
      <c r="K1764" s="49"/>
      <c r="L1764" s="49"/>
      <c r="M1764" s="74"/>
      <c r="N1764" s="49"/>
      <c r="P1764" s="75"/>
      <c r="Q1764" s="75"/>
      <c r="R1764" s="75"/>
    </row>
    <row r="1765">
      <c r="A1765" s="70" t="s">
        <v>4447</v>
      </c>
      <c r="B1765" s="68">
        <v>2143.0</v>
      </c>
      <c r="C1765" s="69">
        <v>1.0</v>
      </c>
      <c r="D1765" s="69">
        <v>40.0</v>
      </c>
      <c r="E1765" s="70" t="s">
        <v>5839</v>
      </c>
      <c r="F1765" s="69">
        <v>235.0</v>
      </c>
      <c r="G1765" s="69">
        <v>30.0</v>
      </c>
      <c r="H1765" s="69">
        <v>15.0</v>
      </c>
      <c r="I1765" s="99">
        <f t="shared" si="1"/>
        <v>2144</v>
      </c>
      <c r="K1765" s="49"/>
      <c r="L1765" s="49"/>
      <c r="M1765" s="74"/>
      <c r="N1765" s="49"/>
      <c r="P1765" s="75"/>
      <c r="Q1765" s="75"/>
      <c r="R1765" s="75"/>
    </row>
    <row r="1766">
      <c r="A1766" s="70" t="s">
        <v>4447</v>
      </c>
      <c r="B1766" s="68">
        <v>2144.0</v>
      </c>
      <c r="C1766" s="69">
        <v>1.0</v>
      </c>
      <c r="D1766" s="69">
        <v>1.0</v>
      </c>
      <c r="E1766" s="70" t="s">
        <v>5840</v>
      </c>
      <c r="F1766" s="69">
        <v>386.0</v>
      </c>
      <c r="G1766" s="69">
        <v>41.0</v>
      </c>
      <c r="H1766" s="69">
        <v>7.0</v>
      </c>
      <c r="I1766" s="20" t="str">
        <f t="shared" si="1"/>
        <v/>
      </c>
      <c r="K1766" s="49"/>
      <c r="L1766" s="49"/>
      <c r="M1766" s="74"/>
      <c r="N1766" s="49"/>
      <c r="P1766" s="75"/>
      <c r="Q1766" s="75"/>
      <c r="R1766" s="75"/>
    </row>
    <row r="1767">
      <c r="A1767" s="70" t="s">
        <v>4447</v>
      </c>
      <c r="B1767" s="68">
        <v>2144.0</v>
      </c>
      <c r="C1767" s="69">
        <v>1.0</v>
      </c>
      <c r="D1767" s="69">
        <v>2.0</v>
      </c>
      <c r="E1767" s="70" t="s">
        <v>5841</v>
      </c>
      <c r="F1767" s="69">
        <v>712.0</v>
      </c>
      <c r="G1767" s="69">
        <v>70.0</v>
      </c>
      <c r="H1767" s="69">
        <v>24.0</v>
      </c>
      <c r="I1767" s="20" t="str">
        <f t="shared" si="1"/>
        <v/>
      </c>
      <c r="K1767" s="49"/>
      <c r="L1767" s="49"/>
      <c r="M1767" s="74"/>
      <c r="N1767" s="49"/>
      <c r="P1767" s="75"/>
      <c r="Q1767" s="75"/>
      <c r="R1767" s="75"/>
    </row>
    <row r="1768">
      <c r="A1768" s="70" t="s">
        <v>4447</v>
      </c>
      <c r="B1768" s="68">
        <v>2144.0</v>
      </c>
      <c r="C1768" s="69">
        <v>1.0</v>
      </c>
      <c r="D1768" s="69">
        <v>3.0</v>
      </c>
      <c r="E1768" s="70" t="s">
        <v>5842</v>
      </c>
      <c r="F1768" s="69">
        <v>816.0</v>
      </c>
      <c r="G1768" s="69">
        <v>76.0</v>
      </c>
      <c r="H1768" s="69">
        <v>31.0</v>
      </c>
      <c r="I1768" s="20" t="str">
        <f t="shared" si="1"/>
        <v/>
      </c>
      <c r="K1768" s="49"/>
      <c r="L1768" s="49"/>
      <c r="M1768" s="74"/>
      <c r="N1768" s="49"/>
      <c r="P1768" s="75"/>
      <c r="Q1768" s="75"/>
      <c r="R1768" s="75"/>
    </row>
    <row r="1769">
      <c r="A1769" s="70" t="s">
        <v>4447</v>
      </c>
      <c r="B1769" s="68">
        <v>2144.0</v>
      </c>
      <c r="C1769" s="69">
        <v>1.0</v>
      </c>
      <c r="D1769" s="69">
        <v>4.0</v>
      </c>
      <c r="E1769" s="70" t="s">
        <v>5843</v>
      </c>
      <c r="F1769" s="69">
        <v>1075.0</v>
      </c>
      <c r="G1769" s="69">
        <v>70.0</v>
      </c>
      <c r="H1769" s="69">
        <v>35.0</v>
      </c>
      <c r="I1769" s="20" t="str">
        <f t="shared" si="1"/>
        <v/>
      </c>
      <c r="K1769" s="49"/>
      <c r="L1769" s="49"/>
      <c r="M1769" s="74"/>
      <c r="N1769" s="49"/>
      <c r="P1769" s="75"/>
      <c r="Q1769" s="75"/>
      <c r="R1769" s="75"/>
    </row>
    <row r="1770">
      <c r="A1770" s="70" t="s">
        <v>4447</v>
      </c>
      <c r="B1770" s="68">
        <v>2144.0</v>
      </c>
      <c r="C1770" s="69">
        <v>1.0</v>
      </c>
      <c r="D1770" s="69">
        <v>6.0</v>
      </c>
      <c r="E1770" s="70" t="s">
        <v>5844</v>
      </c>
      <c r="F1770" s="69">
        <v>315.0</v>
      </c>
      <c r="G1770" s="69">
        <v>40.0</v>
      </c>
      <c r="H1770" s="69">
        <v>13.0</v>
      </c>
      <c r="I1770" s="20" t="str">
        <f t="shared" si="1"/>
        <v/>
      </c>
      <c r="K1770" s="49"/>
      <c r="L1770" s="49"/>
      <c r="M1770" s="74"/>
      <c r="N1770" s="49"/>
      <c r="P1770" s="75"/>
      <c r="Q1770" s="75"/>
      <c r="R1770" s="75"/>
    </row>
    <row r="1771">
      <c r="A1771" s="70" t="s">
        <v>4447</v>
      </c>
      <c r="B1771" s="68">
        <v>2144.0</v>
      </c>
      <c r="C1771" s="69">
        <v>1.0</v>
      </c>
      <c r="D1771" s="69">
        <v>8.0</v>
      </c>
      <c r="E1771" s="70" t="s">
        <v>5845</v>
      </c>
      <c r="F1771" s="69">
        <v>37.0</v>
      </c>
      <c r="G1771" s="69">
        <v>5.0</v>
      </c>
      <c r="H1771" s="69">
        <v>2.0</v>
      </c>
      <c r="I1771" s="99">
        <f t="shared" si="1"/>
        <v>2149</v>
      </c>
      <c r="K1771" s="49"/>
      <c r="L1771" s="49"/>
      <c r="M1771" s="74"/>
      <c r="N1771" s="49"/>
      <c r="P1771" s="75"/>
      <c r="Q1771" s="75"/>
      <c r="R1771" s="75"/>
    </row>
    <row r="1772">
      <c r="A1772" s="70" t="s">
        <v>4447</v>
      </c>
      <c r="B1772" s="68">
        <v>2149.0</v>
      </c>
      <c r="C1772" s="69">
        <v>1.0</v>
      </c>
      <c r="D1772" s="69">
        <v>50.0</v>
      </c>
      <c r="E1772" s="70" t="s">
        <v>5846</v>
      </c>
      <c r="F1772" s="69">
        <v>375.0</v>
      </c>
      <c r="G1772" s="69">
        <v>60.0</v>
      </c>
      <c r="H1772" s="69">
        <v>34.0</v>
      </c>
      <c r="I1772" s="20" t="str">
        <f t="shared" si="1"/>
        <v/>
      </c>
      <c r="K1772" s="49"/>
      <c r="L1772" s="49"/>
      <c r="M1772" s="74"/>
      <c r="N1772" s="49"/>
      <c r="P1772" s="75"/>
      <c r="Q1772" s="75"/>
      <c r="R1772" s="75"/>
    </row>
    <row r="1773">
      <c r="A1773" s="70" t="s">
        <v>4447</v>
      </c>
      <c r="B1773" s="68">
        <v>2149.0</v>
      </c>
      <c r="C1773" s="69">
        <v>1.0</v>
      </c>
      <c r="D1773" s="69">
        <v>55.0</v>
      </c>
      <c r="E1773" s="70" t="s">
        <v>5847</v>
      </c>
      <c r="F1773" s="69">
        <v>234.0</v>
      </c>
      <c r="G1773" s="69">
        <v>53.0</v>
      </c>
      <c r="H1773" s="69">
        <v>22.0</v>
      </c>
      <c r="I1773" s="20" t="str">
        <f t="shared" si="1"/>
        <v/>
      </c>
      <c r="K1773" s="49"/>
      <c r="L1773" s="49"/>
      <c r="M1773" s="74"/>
      <c r="N1773" s="49"/>
      <c r="P1773" s="75"/>
      <c r="Q1773" s="75"/>
      <c r="R1773" s="75"/>
    </row>
    <row r="1774">
      <c r="A1774" s="70" t="s">
        <v>4447</v>
      </c>
      <c r="B1774" s="68">
        <v>2149.0</v>
      </c>
      <c r="C1774" s="69">
        <v>1.0</v>
      </c>
      <c r="D1774" s="69">
        <v>60.0</v>
      </c>
      <c r="E1774" s="70" t="s">
        <v>3130</v>
      </c>
      <c r="F1774" s="69">
        <v>298.0</v>
      </c>
      <c r="G1774" s="69">
        <v>51.0</v>
      </c>
      <c r="H1774" s="69">
        <v>28.0</v>
      </c>
      <c r="I1774" s="20" t="str">
        <f t="shared" si="1"/>
        <v/>
      </c>
      <c r="K1774" s="49"/>
      <c r="L1774" s="49"/>
      <c r="M1774" s="74"/>
      <c r="N1774" s="49"/>
      <c r="P1774" s="75"/>
      <c r="Q1774" s="75"/>
      <c r="R1774" s="75"/>
    </row>
    <row r="1775">
      <c r="A1775" s="70" t="s">
        <v>4447</v>
      </c>
      <c r="B1775" s="68">
        <v>2149.0</v>
      </c>
      <c r="C1775" s="69">
        <v>1.0</v>
      </c>
      <c r="D1775" s="69">
        <v>70.0</v>
      </c>
      <c r="E1775" s="70" t="s">
        <v>5848</v>
      </c>
      <c r="F1775" s="69">
        <v>356.0</v>
      </c>
      <c r="G1775" s="69">
        <v>78.0</v>
      </c>
      <c r="H1775" s="69">
        <v>27.0</v>
      </c>
      <c r="I1775" s="20" t="str">
        <f t="shared" si="1"/>
        <v/>
      </c>
      <c r="K1775" s="49"/>
      <c r="L1775" s="49"/>
      <c r="M1775" s="74"/>
      <c r="N1775" s="49"/>
      <c r="P1775" s="75"/>
      <c r="Q1775" s="75"/>
      <c r="R1775" s="75"/>
    </row>
    <row r="1776">
      <c r="A1776" s="70" t="s">
        <v>4447</v>
      </c>
      <c r="B1776" s="68">
        <v>2149.0</v>
      </c>
      <c r="C1776" s="69">
        <v>1.0</v>
      </c>
      <c r="D1776" s="69">
        <v>101.0</v>
      </c>
      <c r="E1776" s="70" t="s">
        <v>5849</v>
      </c>
      <c r="F1776" s="69">
        <v>45.0</v>
      </c>
      <c r="G1776" s="69">
        <v>26.0</v>
      </c>
      <c r="H1776" s="69">
        <v>6.0</v>
      </c>
      <c r="I1776" s="20" t="str">
        <f t="shared" si="1"/>
        <v/>
      </c>
      <c r="K1776" s="49"/>
      <c r="L1776" s="49"/>
      <c r="M1776" s="74"/>
      <c r="N1776" s="49"/>
      <c r="P1776" s="75"/>
      <c r="Q1776" s="75"/>
      <c r="R1776" s="75"/>
    </row>
    <row r="1777">
      <c r="A1777" s="70" t="s">
        <v>4447</v>
      </c>
      <c r="B1777" s="68">
        <v>2149.0</v>
      </c>
      <c r="C1777" s="69">
        <v>1.0</v>
      </c>
      <c r="D1777" s="69">
        <v>104.0</v>
      </c>
      <c r="E1777" s="70" t="s">
        <v>5850</v>
      </c>
      <c r="F1777" s="69">
        <v>40.0</v>
      </c>
      <c r="G1777" s="69">
        <v>14.0</v>
      </c>
      <c r="H1777" s="69">
        <v>1.0</v>
      </c>
      <c r="I1777" s="99">
        <f t="shared" si="1"/>
        <v>2155</v>
      </c>
      <c r="K1777" s="49"/>
      <c r="L1777" s="49"/>
      <c r="M1777" s="74"/>
      <c r="N1777" s="49"/>
      <c r="P1777" s="75"/>
      <c r="Q1777" s="75"/>
      <c r="R1777" s="75"/>
    </row>
    <row r="1778">
      <c r="A1778" s="70" t="s">
        <v>4447</v>
      </c>
      <c r="B1778" s="68">
        <v>2155.0</v>
      </c>
      <c r="C1778" s="69">
        <v>1.0</v>
      </c>
      <c r="D1778" s="69">
        <v>1.0</v>
      </c>
      <c r="E1778" s="70" t="s">
        <v>5851</v>
      </c>
      <c r="F1778" s="69">
        <v>446.0</v>
      </c>
      <c r="G1778" s="69">
        <v>105.0</v>
      </c>
      <c r="H1778" s="69">
        <v>52.0</v>
      </c>
      <c r="I1778" s="20" t="str">
        <f t="shared" si="1"/>
        <v/>
      </c>
      <c r="K1778" s="49"/>
      <c r="L1778" s="49"/>
      <c r="M1778" s="74"/>
      <c r="N1778" s="49"/>
      <c r="P1778" s="75"/>
      <c r="Q1778" s="75"/>
      <c r="R1778" s="75"/>
    </row>
    <row r="1779">
      <c r="A1779" s="70" t="s">
        <v>4447</v>
      </c>
      <c r="B1779" s="68">
        <v>2155.0</v>
      </c>
      <c r="C1779" s="69">
        <v>1.0</v>
      </c>
      <c r="D1779" s="69">
        <v>2.0</v>
      </c>
      <c r="E1779" s="70" t="s">
        <v>5852</v>
      </c>
      <c r="F1779" s="69">
        <v>434.0</v>
      </c>
      <c r="G1779" s="69">
        <v>121.0</v>
      </c>
      <c r="H1779" s="69">
        <v>63.0</v>
      </c>
      <c r="I1779" s="20" t="str">
        <f t="shared" si="1"/>
        <v/>
      </c>
      <c r="K1779" s="49"/>
      <c r="L1779" s="49"/>
      <c r="M1779" s="74"/>
      <c r="N1779" s="49"/>
      <c r="P1779" s="75"/>
      <c r="Q1779" s="75"/>
      <c r="R1779" s="75"/>
    </row>
    <row r="1780">
      <c r="A1780" s="70" t="s">
        <v>4447</v>
      </c>
      <c r="B1780" s="68">
        <v>2155.0</v>
      </c>
      <c r="C1780" s="69">
        <v>1.0</v>
      </c>
      <c r="D1780" s="69">
        <v>3.0</v>
      </c>
      <c r="E1780" s="70" t="s">
        <v>5853</v>
      </c>
      <c r="F1780" s="69">
        <v>153.0</v>
      </c>
      <c r="G1780" s="69">
        <v>46.0</v>
      </c>
      <c r="H1780" s="69">
        <v>17.0</v>
      </c>
      <c r="I1780" s="99">
        <f t="shared" si="1"/>
        <v>2159</v>
      </c>
      <c r="K1780" s="49"/>
      <c r="L1780" s="49"/>
      <c r="M1780" s="74"/>
      <c r="N1780" s="49"/>
      <c r="P1780" s="75"/>
      <c r="Q1780" s="75"/>
      <c r="R1780" s="75"/>
    </row>
    <row r="1781">
      <c r="A1781" s="70" t="s">
        <v>4447</v>
      </c>
      <c r="B1781" s="68">
        <v>2159.0</v>
      </c>
      <c r="C1781" s="69">
        <v>1.0</v>
      </c>
      <c r="D1781" s="69">
        <v>10.0</v>
      </c>
      <c r="E1781" s="70" t="s">
        <v>5854</v>
      </c>
      <c r="F1781" s="69">
        <v>202.0</v>
      </c>
      <c r="G1781" s="69">
        <v>69.0</v>
      </c>
      <c r="H1781" s="69">
        <v>9.0</v>
      </c>
      <c r="I1781" s="20" t="str">
        <f t="shared" si="1"/>
        <v/>
      </c>
      <c r="K1781" s="49"/>
      <c r="L1781" s="49"/>
      <c r="M1781" s="74"/>
      <c r="N1781" s="49"/>
      <c r="P1781" s="75"/>
      <c r="Q1781" s="75"/>
      <c r="R1781" s="75"/>
    </row>
    <row r="1782">
      <c r="A1782" s="70" t="s">
        <v>4447</v>
      </c>
      <c r="B1782" s="68">
        <v>2159.0</v>
      </c>
      <c r="C1782" s="69">
        <v>1.0</v>
      </c>
      <c r="D1782" s="69">
        <v>20.0</v>
      </c>
      <c r="E1782" s="70" t="s">
        <v>5855</v>
      </c>
      <c r="F1782" s="69">
        <v>277.0</v>
      </c>
      <c r="G1782" s="69">
        <v>58.0</v>
      </c>
      <c r="H1782" s="69">
        <v>13.0</v>
      </c>
      <c r="I1782" s="99">
        <f t="shared" si="1"/>
        <v>2164</v>
      </c>
      <c r="K1782" s="49"/>
      <c r="L1782" s="49"/>
      <c r="M1782" s="74"/>
      <c r="N1782" s="49"/>
      <c r="P1782" s="75"/>
      <c r="Q1782" s="75"/>
      <c r="R1782" s="75"/>
    </row>
    <row r="1783">
      <c r="A1783" s="70" t="s">
        <v>4447</v>
      </c>
      <c r="B1783" s="68">
        <v>2164.0</v>
      </c>
      <c r="C1783" s="69">
        <v>1.0</v>
      </c>
      <c r="D1783" s="69">
        <v>1.0</v>
      </c>
      <c r="E1783" s="70" t="s">
        <v>5856</v>
      </c>
      <c r="F1783" s="69">
        <v>452.0</v>
      </c>
      <c r="G1783" s="69">
        <v>99.0</v>
      </c>
      <c r="H1783" s="69">
        <v>19.0</v>
      </c>
      <c r="I1783" s="20" t="str">
        <f t="shared" si="1"/>
        <v/>
      </c>
      <c r="K1783" s="49"/>
      <c r="L1783" s="49"/>
      <c r="M1783" s="74"/>
      <c r="N1783" s="49"/>
      <c r="P1783" s="75"/>
      <c r="Q1783" s="75"/>
      <c r="R1783" s="75"/>
    </row>
    <row r="1784">
      <c r="A1784" s="70" t="s">
        <v>4447</v>
      </c>
      <c r="B1784" s="68">
        <v>2164.0</v>
      </c>
      <c r="C1784" s="69">
        <v>1.0</v>
      </c>
      <c r="D1784" s="69">
        <v>2.0</v>
      </c>
      <c r="E1784" s="70" t="s">
        <v>5857</v>
      </c>
      <c r="F1784" s="69">
        <v>315.0</v>
      </c>
      <c r="G1784" s="69">
        <v>55.0</v>
      </c>
      <c r="H1784" s="69">
        <v>15.0</v>
      </c>
      <c r="I1784" s="20" t="str">
        <f t="shared" si="1"/>
        <v/>
      </c>
      <c r="K1784" s="49"/>
      <c r="L1784" s="49"/>
      <c r="M1784" s="74"/>
      <c r="N1784" s="49"/>
      <c r="P1784" s="75"/>
      <c r="Q1784" s="75"/>
      <c r="R1784" s="75"/>
    </row>
    <row r="1785">
      <c r="A1785" s="70" t="s">
        <v>4447</v>
      </c>
      <c r="B1785" s="68">
        <v>2164.0</v>
      </c>
      <c r="C1785" s="69">
        <v>1.0</v>
      </c>
      <c r="D1785" s="69">
        <v>3.0</v>
      </c>
      <c r="E1785" s="70" t="s">
        <v>5858</v>
      </c>
      <c r="F1785" s="69">
        <v>391.0</v>
      </c>
      <c r="G1785" s="69">
        <v>48.0</v>
      </c>
      <c r="H1785" s="69">
        <v>17.0</v>
      </c>
      <c r="I1785" s="20" t="str">
        <f t="shared" si="1"/>
        <v/>
      </c>
      <c r="K1785" s="49"/>
      <c r="L1785" s="49"/>
      <c r="M1785" s="74"/>
      <c r="N1785" s="49"/>
      <c r="P1785" s="75"/>
      <c r="Q1785" s="75"/>
      <c r="R1785" s="75"/>
    </row>
    <row r="1786">
      <c r="A1786" s="70" t="s">
        <v>4447</v>
      </c>
      <c r="B1786" s="68">
        <v>2164.0</v>
      </c>
      <c r="C1786" s="69">
        <v>1.0</v>
      </c>
      <c r="D1786" s="69">
        <v>4.0</v>
      </c>
      <c r="E1786" s="70" t="s">
        <v>5859</v>
      </c>
      <c r="F1786" s="69">
        <v>427.0</v>
      </c>
      <c r="G1786" s="69">
        <v>52.0</v>
      </c>
      <c r="H1786" s="69">
        <v>7.0</v>
      </c>
      <c r="I1786" s="99">
        <f t="shared" si="1"/>
        <v>2165</v>
      </c>
      <c r="K1786" s="49"/>
      <c r="L1786" s="49"/>
      <c r="M1786" s="74"/>
      <c r="N1786" s="49"/>
      <c r="P1786" s="75"/>
      <c r="Q1786" s="75"/>
      <c r="R1786" s="75"/>
    </row>
    <row r="1787">
      <c r="A1787" s="70" t="s">
        <v>4447</v>
      </c>
      <c r="B1787" s="68">
        <v>2165.0</v>
      </c>
      <c r="C1787" s="69">
        <v>1.0</v>
      </c>
      <c r="D1787" s="69">
        <v>10.0</v>
      </c>
      <c r="E1787" s="70" t="s">
        <v>5860</v>
      </c>
      <c r="F1787" s="69">
        <v>462.0</v>
      </c>
      <c r="G1787" s="69">
        <v>235.0</v>
      </c>
      <c r="H1787" s="69">
        <v>42.0</v>
      </c>
      <c r="I1787" s="20" t="str">
        <f t="shared" si="1"/>
        <v/>
      </c>
      <c r="K1787" s="49"/>
      <c r="L1787" s="49"/>
      <c r="M1787" s="74"/>
      <c r="N1787" s="49"/>
      <c r="P1787" s="75"/>
      <c r="Q1787" s="75"/>
      <c r="R1787" s="75"/>
    </row>
    <row r="1788">
      <c r="A1788" s="70" t="s">
        <v>4447</v>
      </c>
      <c r="B1788" s="68">
        <v>2165.0</v>
      </c>
      <c r="C1788" s="69">
        <v>1.0</v>
      </c>
      <c r="D1788" s="69">
        <v>20.0</v>
      </c>
      <c r="E1788" s="70" t="s">
        <v>5861</v>
      </c>
      <c r="F1788" s="69">
        <v>409.0</v>
      </c>
      <c r="G1788" s="69">
        <v>146.0</v>
      </c>
      <c r="H1788" s="69">
        <v>32.0</v>
      </c>
      <c r="I1788" s="20" t="str">
        <f t="shared" si="1"/>
        <v/>
      </c>
      <c r="K1788" s="49"/>
      <c r="L1788" s="49"/>
      <c r="M1788" s="74"/>
      <c r="N1788" s="49"/>
      <c r="P1788" s="75"/>
      <c r="Q1788" s="75"/>
      <c r="R1788" s="75"/>
    </row>
    <row r="1789">
      <c r="A1789" s="70" t="s">
        <v>4447</v>
      </c>
      <c r="B1789" s="68">
        <v>2165.0</v>
      </c>
      <c r="C1789" s="69">
        <v>1.0</v>
      </c>
      <c r="D1789" s="69">
        <v>30.0</v>
      </c>
      <c r="E1789" s="70" t="s">
        <v>5862</v>
      </c>
      <c r="F1789" s="69">
        <v>67.0</v>
      </c>
      <c r="G1789" s="69">
        <v>16.0</v>
      </c>
      <c r="H1789" s="69">
        <v>11.0</v>
      </c>
      <c r="I1789" s="20" t="str">
        <f t="shared" si="1"/>
        <v/>
      </c>
      <c r="K1789" s="49"/>
      <c r="L1789" s="49"/>
      <c r="M1789" s="74"/>
      <c r="N1789" s="49"/>
      <c r="P1789" s="75"/>
      <c r="Q1789" s="75"/>
      <c r="R1789" s="75"/>
    </row>
    <row r="1790">
      <c r="A1790" s="70" t="s">
        <v>4447</v>
      </c>
      <c r="B1790" s="68">
        <v>2165.0</v>
      </c>
      <c r="C1790" s="69">
        <v>1.0</v>
      </c>
      <c r="D1790" s="69">
        <v>40.0</v>
      </c>
      <c r="E1790" s="70" t="s">
        <v>3146</v>
      </c>
      <c r="F1790" s="69">
        <v>25.0</v>
      </c>
      <c r="G1790" s="69">
        <v>16.0</v>
      </c>
      <c r="H1790" s="69">
        <v>1.0</v>
      </c>
      <c r="I1790" s="99">
        <f t="shared" si="1"/>
        <v>2167</v>
      </c>
      <c r="K1790" s="49"/>
      <c r="L1790" s="49"/>
      <c r="M1790" s="74"/>
      <c r="N1790" s="49"/>
      <c r="P1790" s="75"/>
      <c r="Q1790" s="75"/>
      <c r="R1790" s="75"/>
    </row>
    <row r="1791">
      <c r="A1791" s="70" t="s">
        <v>4447</v>
      </c>
      <c r="B1791" s="68">
        <v>2167.0</v>
      </c>
      <c r="C1791" s="69">
        <v>1.0</v>
      </c>
      <c r="D1791" s="69">
        <v>10.0</v>
      </c>
      <c r="E1791" s="70" t="s">
        <v>4806</v>
      </c>
      <c r="F1791" s="69">
        <v>342.0</v>
      </c>
      <c r="G1791" s="69">
        <v>70.0</v>
      </c>
      <c r="H1791" s="69">
        <v>28.0</v>
      </c>
      <c r="I1791" s="20" t="str">
        <f t="shared" si="1"/>
        <v/>
      </c>
      <c r="K1791" s="49"/>
      <c r="L1791" s="49"/>
      <c r="M1791" s="74"/>
      <c r="N1791" s="49"/>
      <c r="P1791" s="75"/>
      <c r="Q1791" s="75"/>
      <c r="R1791" s="75"/>
    </row>
    <row r="1792">
      <c r="A1792" s="70" t="s">
        <v>4447</v>
      </c>
      <c r="B1792" s="68">
        <v>2167.0</v>
      </c>
      <c r="C1792" s="69">
        <v>1.0</v>
      </c>
      <c r="D1792" s="69">
        <v>20.0</v>
      </c>
      <c r="E1792" s="70" t="s">
        <v>5863</v>
      </c>
      <c r="F1792" s="69">
        <v>275.0</v>
      </c>
      <c r="G1792" s="69">
        <v>38.0</v>
      </c>
      <c r="H1792" s="69">
        <v>32.0</v>
      </c>
      <c r="I1792" s="99">
        <f t="shared" si="1"/>
        <v>2168</v>
      </c>
      <c r="K1792" s="49"/>
      <c r="L1792" s="49"/>
      <c r="M1792" s="74"/>
      <c r="N1792" s="49"/>
      <c r="P1792" s="75"/>
      <c r="Q1792" s="75"/>
      <c r="R1792" s="75"/>
    </row>
    <row r="1793">
      <c r="A1793" s="70" t="s">
        <v>4447</v>
      </c>
      <c r="B1793" s="68">
        <v>2168.0</v>
      </c>
      <c r="C1793" s="69">
        <v>1.0</v>
      </c>
      <c r="D1793" s="69">
        <v>3.0</v>
      </c>
      <c r="E1793" s="70" t="s">
        <v>5864</v>
      </c>
      <c r="F1793" s="69">
        <v>480.0</v>
      </c>
      <c r="G1793" s="69">
        <v>76.0</v>
      </c>
      <c r="H1793" s="69">
        <v>34.0</v>
      </c>
      <c r="I1793" s="20" t="str">
        <f t="shared" si="1"/>
        <v/>
      </c>
      <c r="K1793" s="49"/>
      <c r="L1793" s="49"/>
      <c r="M1793" s="74"/>
      <c r="N1793" s="49"/>
      <c r="P1793" s="75"/>
      <c r="Q1793" s="75"/>
      <c r="R1793" s="75"/>
    </row>
    <row r="1794">
      <c r="A1794" s="70" t="s">
        <v>4447</v>
      </c>
      <c r="B1794" s="68">
        <v>2168.0</v>
      </c>
      <c r="C1794" s="69">
        <v>1.0</v>
      </c>
      <c r="D1794" s="69">
        <v>10.0</v>
      </c>
      <c r="E1794" s="70" t="s">
        <v>5865</v>
      </c>
      <c r="F1794" s="69">
        <v>362.0</v>
      </c>
      <c r="G1794" s="69">
        <v>81.0</v>
      </c>
      <c r="H1794" s="69">
        <v>31.0</v>
      </c>
      <c r="I1794" s="99">
        <f t="shared" si="1"/>
        <v>2169</v>
      </c>
      <c r="K1794" s="49"/>
      <c r="L1794" s="49"/>
      <c r="M1794" s="74"/>
      <c r="N1794" s="49"/>
      <c r="P1794" s="75"/>
      <c r="Q1794" s="75"/>
      <c r="R1794" s="75"/>
    </row>
    <row r="1795">
      <c r="A1795" s="70" t="s">
        <v>4447</v>
      </c>
      <c r="B1795" s="68">
        <v>2169.0</v>
      </c>
      <c r="C1795" s="69">
        <v>1.0</v>
      </c>
      <c r="D1795" s="69">
        <v>10.0</v>
      </c>
      <c r="E1795" s="70" t="s">
        <v>5866</v>
      </c>
      <c r="F1795" s="69">
        <v>396.0</v>
      </c>
      <c r="G1795" s="69">
        <v>112.0</v>
      </c>
      <c r="H1795" s="69">
        <v>39.0</v>
      </c>
      <c r="I1795" s="20" t="str">
        <f t="shared" si="1"/>
        <v/>
      </c>
      <c r="K1795" s="49"/>
      <c r="L1795" s="49"/>
      <c r="M1795" s="74"/>
      <c r="N1795" s="49"/>
      <c r="P1795" s="75"/>
      <c r="Q1795" s="75"/>
      <c r="R1795" s="75"/>
    </row>
    <row r="1796">
      <c r="A1796" s="70" t="s">
        <v>4447</v>
      </c>
      <c r="B1796" s="68">
        <v>2169.0</v>
      </c>
      <c r="C1796" s="69">
        <v>1.0</v>
      </c>
      <c r="D1796" s="69">
        <v>20.0</v>
      </c>
      <c r="E1796" s="70" t="s">
        <v>5867</v>
      </c>
      <c r="F1796" s="69">
        <v>328.0</v>
      </c>
      <c r="G1796" s="69">
        <v>70.0</v>
      </c>
      <c r="H1796" s="69">
        <v>26.0</v>
      </c>
      <c r="I1796" s="99">
        <f t="shared" si="1"/>
        <v>2170</v>
      </c>
      <c r="K1796" s="49"/>
      <c r="L1796" s="49"/>
      <c r="M1796" s="74"/>
      <c r="N1796" s="49"/>
      <c r="P1796" s="75"/>
      <c r="Q1796" s="75"/>
      <c r="R1796" s="75"/>
    </row>
    <row r="1797">
      <c r="A1797" s="70" t="s">
        <v>4447</v>
      </c>
      <c r="B1797" s="68">
        <v>2170.0</v>
      </c>
      <c r="C1797" s="69">
        <v>1.0</v>
      </c>
      <c r="D1797" s="69">
        <v>30.0</v>
      </c>
      <c r="E1797" s="70" t="s">
        <v>3152</v>
      </c>
      <c r="F1797" s="69">
        <v>346.0</v>
      </c>
      <c r="G1797" s="69">
        <v>108.0</v>
      </c>
      <c r="H1797" s="69">
        <v>46.0</v>
      </c>
      <c r="I1797" s="20" t="str">
        <f t="shared" si="1"/>
        <v/>
      </c>
      <c r="K1797" s="49"/>
      <c r="L1797" s="49"/>
      <c r="M1797" s="74"/>
      <c r="N1797" s="49"/>
      <c r="P1797" s="75"/>
      <c r="Q1797" s="75"/>
      <c r="R1797" s="75"/>
    </row>
    <row r="1798">
      <c r="A1798" s="70" t="s">
        <v>4447</v>
      </c>
      <c r="B1798" s="68">
        <v>2170.0</v>
      </c>
      <c r="C1798" s="69">
        <v>1.0</v>
      </c>
      <c r="D1798" s="69">
        <v>40.0</v>
      </c>
      <c r="E1798" s="70" t="s">
        <v>5868</v>
      </c>
      <c r="F1798" s="69">
        <v>330.0</v>
      </c>
      <c r="G1798" s="69">
        <v>66.0</v>
      </c>
      <c r="H1798" s="69">
        <v>31.0</v>
      </c>
      <c r="I1798" s="20" t="str">
        <f t="shared" si="1"/>
        <v/>
      </c>
      <c r="K1798" s="49"/>
      <c r="L1798" s="49"/>
      <c r="M1798" s="74"/>
      <c r="N1798" s="49"/>
      <c r="P1798" s="75"/>
      <c r="Q1798" s="75"/>
      <c r="R1798" s="75"/>
    </row>
    <row r="1799">
      <c r="A1799" s="70" t="s">
        <v>4447</v>
      </c>
      <c r="B1799" s="68">
        <v>2170.0</v>
      </c>
      <c r="C1799" s="69">
        <v>1.0</v>
      </c>
      <c r="D1799" s="69">
        <v>50.0</v>
      </c>
      <c r="E1799" s="70" t="s">
        <v>5869</v>
      </c>
      <c r="F1799" s="69">
        <v>301.0</v>
      </c>
      <c r="G1799" s="69">
        <v>79.0</v>
      </c>
      <c r="H1799" s="69">
        <v>42.0</v>
      </c>
      <c r="I1799" s="99">
        <f t="shared" si="1"/>
        <v>2171</v>
      </c>
      <c r="K1799" s="49"/>
      <c r="L1799" s="49"/>
      <c r="M1799" s="74"/>
      <c r="N1799" s="49"/>
      <c r="P1799" s="75"/>
      <c r="Q1799" s="75"/>
      <c r="R1799" s="75"/>
    </row>
    <row r="1800">
      <c r="A1800" s="70" t="s">
        <v>4447</v>
      </c>
      <c r="B1800" s="68">
        <v>2171.0</v>
      </c>
      <c r="C1800" s="69">
        <v>1.0</v>
      </c>
      <c r="D1800" s="69">
        <v>15.0</v>
      </c>
      <c r="E1800" s="70" t="s">
        <v>5870</v>
      </c>
      <c r="F1800" s="69">
        <v>135.0</v>
      </c>
      <c r="G1800" s="69">
        <v>22.0</v>
      </c>
      <c r="H1800" s="69">
        <v>14.0</v>
      </c>
      <c r="I1800" s="20" t="str">
        <f t="shared" si="1"/>
        <v/>
      </c>
      <c r="K1800" s="49"/>
      <c r="L1800" s="49"/>
      <c r="M1800" s="74"/>
      <c r="N1800" s="49"/>
      <c r="P1800" s="75"/>
      <c r="Q1800" s="75"/>
      <c r="R1800" s="75"/>
    </row>
    <row r="1801">
      <c r="A1801" s="70" t="s">
        <v>4447</v>
      </c>
      <c r="B1801" s="68">
        <v>2171.0</v>
      </c>
      <c r="C1801" s="69">
        <v>1.0</v>
      </c>
      <c r="D1801" s="69">
        <v>30.0</v>
      </c>
      <c r="E1801" s="70" t="s">
        <v>5871</v>
      </c>
      <c r="F1801" s="69">
        <v>94.0</v>
      </c>
      <c r="G1801" s="69">
        <v>18.0</v>
      </c>
      <c r="H1801" s="69">
        <v>12.0</v>
      </c>
      <c r="I1801" s="99">
        <f t="shared" si="1"/>
        <v>2172</v>
      </c>
      <c r="K1801" s="49"/>
      <c r="L1801" s="49"/>
      <c r="M1801" s="74"/>
      <c r="N1801" s="49"/>
      <c r="P1801" s="75"/>
      <c r="Q1801" s="75"/>
      <c r="R1801" s="75"/>
    </row>
    <row r="1802">
      <c r="A1802" s="70" t="s">
        <v>4447</v>
      </c>
      <c r="B1802" s="68">
        <v>2172.0</v>
      </c>
      <c r="C1802" s="69">
        <v>1.0</v>
      </c>
      <c r="D1802" s="69">
        <v>10.0</v>
      </c>
      <c r="E1802" s="70" t="s">
        <v>5872</v>
      </c>
      <c r="F1802" s="69">
        <v>260.0</v>
      </c>
      <c r="G1802" s="69">
        <v>35.0</v>
      </c>
      <c r="H1802" s="69">
        <v>13.0</v>
      </c>
      <c r="I1802" s="20" t="str">
        <f t="shared" si="1"/>
        <v/>
      </c>
      <c r="K1802" s="49"/>
      <c r="L1802" s="49"/>
      <c r="M1802" s="74"/>
      <c r="N1802" s="49"/>
      <c r="P1802" s="75"/>
      <c r="Q1802" s="75"/>
      <c r="R1802" s="75"/>
    </row>
    <row r="1803">
      <c r="A1803" s="70" t="s">
        <v>4447</v>
      </c>
      <c r="B1803" s="68">
        <v>2172.0</v>
      </c>
      <c r="C1803" s="69">
        <v>1.0</v>
      </c>
      <c r="D1803" s="69">
        <v>20.0</v>
      </c>
      <c r="E1803" s="70" t="s">
        <v>5873</v>
      </c>
      <c r="F1803" s="69">
        <v>230.0</v>
      </c>
      <c r="G1803" s="69">
        <v>34.0</v>
      </c>
      <c r="H1803" s="69">
        <v>18.0</v>
      </c>
      <c r="I1803" s="20" t="str">
        <f t="shared" si="1"/>
        <v/>
      </c>
      <c r="K1803" s="49"/>
      <c r="L1803" s="49"/>
      <c r="M1803" s="74"/>
      <c r="N1803" s="49"/>
      <c r="P1803" s="75"/>
      <c r="Q1803" s="75"/>
      <c r="R1803" s="75"/>
    </row>
    <row r="1804">
      <c r="A1804" s="70" t="s">
        <v>4447</v>
      </c>
      <c r="B1804" s="68">
        <v>2172.0</v>
      </c>
      <c r="C1804" s="69">
        <v>1.0</v>
      </c>
      <c r="D1804" s="69">
        <v>40.0</v>
      </c>
      <c r="E1804" s="70" t="s">
        <v>5874</v>
      </c>
      <c r="F1804" s="69">
        <v>236.0</v>
      </c>
      <c r="G1804" s="69">
        <v>42.0</v>
      </c>
      <c r="H1804" s="69">
        <v>22.0</v>
      </c>
      <c r="I1804" s="99">
        <f t="shared" si="1"/>
        <v>2174</v>
      </c>
      <c r="K1804" s="49"/>
      <c r="L1804" s="49"/>
      <c r="M1804" s="74"/>
      <c r="N1804" s="49"/>
      <c r="P1804" s="75"/>
      <c r="Q1804" s="75"/>
      <c r="R1804" s="75"/>
    </row>
    <row r="1805">
      <c r="A1805" s="70" t="s">
        <v>4447</v>
      </c>
      <c r="B1805" s="68">
        <v>2174.0</v>
      </c>
      <c r="C1805" s="69">
        <v>1.0</v>
      </c>
      <c r="D1805" s="69">
        <v>10.0</v>
      </c>
      <c r="E1805" s="70" t="s">
        <v>5875</v>
      </c>
      <c r="F1805" s="69">
        <v>469.0</v>
      </c>
      <c r="G1805" s="69">
        <v>163.0</v>
      </c>
      <c r="H1805" s="69">
        <v>49.0</v>
      </c>
      <c r="I1805" s="20" t="str">
        <f t="shared" si="1"/>
        <v/>
      </c>
      <c r="K1805" s="49"/>
      <c r="L1805" s="49"/>
      <c r="M1805" s="74"/>
      <c r="N1805" s="49"/>
      <c r="P1805" s="75"/>
      <c r="Q1805" s="75"/>
      <c r="R1805" s="75"/>
    </row>
    <row r="1806">
      <c r="A1806" s="70" t="s">
        <v>4447</v>
      </c>
      <c r="B1806" s="68">
        <v>2174.0</v>
      </c>
      <c r="C1806" s="69">
        <v>1.0</v>
      </c>
      <c r="D1806" s="69">
        <v>20.0</v>
      </c>
      <c r="E1806" s="70" t="s">
        <v>5876</v>
      </c>
      <c r="F1806" s="69">
        <v>386.0</v>
      </c>
      <c r="G1806" s="69">
        <v>99.0</v>
      </c>
      <c r="H1806" s="69">
        <v>42.0</v>
      </c>
      <c r="I1806" s="20" t="str">
        <f t="shared" si="1"/>
        <v/>
      </c>
      <c r="K1806" s="49"/>
      <c r="L1806" s="49"/>
      <c r="M1806" s="74"/>
      <c r="N1806" s="49"/>
      <c r="P1806" s="75"/>
      <c r="Q1806" s="75"/>
      <c r="R1806" s="75"/>
    </row>
    <row r="1807">
      <c r="A1807" s="70" t="s">
        <v>4447</v>
      </c>
      <c r="B1807" s="68">
        <v>2174.0</v>
      </c>
      <c r="C1807" s="69">
        <v>1.0</v>
      </c>
      <c r="D1807" s="69">
        <v>30.0</v>
      </c>
      <c r="E1807" s="70" t="s">
        <v>5877</v>
      </c>
      <c r="F1807" s="69">
        <v>48.0</v>
      </c>
      <c r="G1807" s="69">
        <v>9.0</v>
      </c>
      <c r="H1807" s="69">
        <v>4.0</v>
      </c>
      <c r="I1807" s="99">
        <f t="shared" si="1"/>
        <v>2176</v>
      </c>
      <c r="K1807" s="49"/>
      <c r="L1807" s="49"/>
      <c r="M1807" s="74"/>
      <c r="N1807" s="49"/>
      <c r="P1807" s="75"/>
      <c r="Q1807" s="75"/>
      <c r="R1807" s="75"/>
    </row>
    <row r="1808">
      <c r="A1808" s="70" t="s">
        <v>4447</v>
      </c>
      <c r="B1808" s="68">
        <v>2176.0</v>
      </c>
      <c r="C1808" s="69">
        <v>1.0</v>
      </c>
      <c r="D1808" s="69">
        <v>10.0</v>
      </c>
      <c r="E1808" s="70" t="s">
        <v>5878</v>
      </c>
      <c r="F1808" s="69">
        <v>280.0</v>
      </c>
      <c r="G1808" s="69">
        <v>61.0</v>
      </c>
      <c r="H1808" s="69">
        <v>36.0</v>
      </c>
      <c r="I1808" s="20" t="str">
        <f t="shared" si="1"/>
        <v/>
      </c>
      <c r="K1808" s="49"/>
      <c r="L1808" s="49"/>
      <c r="M1808" s="74"/>
      <c r="N1808" s="49"/>
      <c r="P1808" s="75"/>
      <c r="Q1808" s="75"/>
      <c r="R1808" s="75"/>
    </row>
    <row r="1809">
      <c r="A1809" s="70" t="s">
        <v>4447</v>
      </c>
      <c r="B1809" s="68">
        <v>2176.0</v>
      </c>
      <c r="C1809" s="69">
        <v>1.0</v>
      </c>
      <c r="D1809" s="69">
        <v>20.0</v>
      </c>
      <c r="E1809" s="70" t="s">
        <v>5879</v>
      </c>
      <c r="F1809" s="69">
        <v>256.0</v>
      </c>
      <c r="G1809" s="69">
        <v>59.0</v>
      </c>
      <c r="H1809" s="69">
        <v>39.0</v>
      </c>
      <c r="I1809" s="99">
        <f t="shared" si="1"/>
        <v>2180</v>
      </c>
      <c r="K1809" s="49"/>
      <c r="L1809" s="49"/>
      <c r="M1809" s="74"/>
      <c r="N1809" s="49"/>
      <c r="P1809" s="75"/>
      <c r="Q1809" s="75"/>
      <c r="R1809" s="75"/>
    </row>
    <row r="1810">
      <c r="A1810" s="70" t="s">
        <v>4447</v>
      </c>
      <c r="B1810" s="68">
        <v>2180.0</v>
      </c>
      <c r="C1810" s="69">
        <v>1.0</v>
      </c>
      <c r="D1810" s="69">
        <v>2.0</v>
      </c>
      <c r="E1810" s="70" t="s">
        <v>5880</v>
      </c>
      <c r="F1810" s="69">
        <v>202.0</v>
      </c>
      <c r="G1810" s="69">
        <v>54.0</v>
      </c>
      <c r="H1810" s="69">
        <v>22.0</v>
      </c>
      <c r="I1810" s="20" t="str">
        <f t="shared" si="1"/>
        <v/>
      </c>
      <c r="K1810" s="49"/>
      <c r="L1810" s="49"/>
      <c r="M1810" s="74"/>
      <c r="N1810" s="49"/>
      <c r="P1810" s="75"/>
      <c r="Q1810" s="75"/>
      <c r="R1810" s="75"/>
    </row>
    <row r="1811">
      <c r="A1811" s="70" t="s">
        <v>4447</v>
      </c>
      <c r="B1811" s="68">
        <v>2180.0</v>
      </c>
      <c r="C1811" s="69">
        <v>1.0</v>
      </c>
      <c r="D1811" s="69">
        <v>10.0</v>
      </c>
      <c r="E1811" s="70" t="s">
        <v>5881</v>
      </c>
      <c r="F1811" s="69">
        <v>202.0</v>
      </c>
      <c r="G1811" s="69">
        <v>52.0</v>
      </c>
      <c r="H1811" s="69">
        <v>18.0</v>
      </c>
      <c r="I1811" s="20" t="str">
        <f t="shared" si="1"/>
        <v/>
      </c>
      <c r="K1811" s="49"/>
      <c r="L1811" s="49"/>
      <c r="M1811" s="74"/>
      <c r="N1811" s="49"/>
      <c r="P1811" s="75"/>
      <c r="Q1811" s="75"/>
      <c r="R1811" s="75"/>
    </row>
    <row r="1812">
      <c r="A1812" s="70" t="s">
        <v>4447</v>
      </c>
      <c r="B1812" s="68">
        <v>2180.0</v>
      </c>
      <c r="C1812" s="69">
        <v>1.0</v>
      </c>
      <c r="D1812" s="69">
        <v>20.0</v>
      </c>
      <c r="E1812" s="70" t="s">
        <v>5882</v>
      </c>
      <c r="F1812" s="69">
        <v>325.0</v>
      </c>
      <c r="G1812" s="69">
        <v>84.0</v>
      </c>
      <c r="H1812" s="69">
        <v>33.0</v>
      </c>
      <c r="I1812" s="99">
        <f t="shared" si="1"/>
        <v>2184</v>
      </c>
      <c r="K1812" s="49"/>
      <c r="L1812" s="49"/>
      <c r="M1812" s="74"/>
      <c r="N1812" s="49"/>
      <c r="P1812" s="75"/>
      <c r="Q1812" s="75"/>
      <c r="R1812" s="75"/>
    </row>
    <row r="1813">
      <c r="A1813" s="70" t="s">
        <v>4447</v>
      </c>
      <c r="B1813" s="68">
        <v>2184.0</v>
      </c>
      <c r="C1813" s="69">
        <v>1.0</v>
      </c>
      <c r="D1813" s="69">
        <v>2.0</v>
      </c>
      <c r="E1813" s="70" t="s">
        <v>5883</v>
      </c>
      <c r="F1813" s="69">
        <v>523.0</v>
      </c>
      <c r="G1813" s="69">
        <v>116.0</v>
      </c>
      <c r="H1813" s="69">
        <v>56.0</v>
      </c>
      <c r="I1813" s="20" t="str">
        <f t="shared" si="1"/>
        <v/>
      </c>
      <c r="K1813" s="49"/>
      <c r="L1813" s="49"/>
      <c r="M1813" s="74"/>
      <c r="N1813" s="49"/>
      <c r="P1813" s="75"/>
      <c r="Q1813" s="75"/>
      <c r="R1813" s="75"/>
    </row>
    <row r="1814">
      <c r="A1814" s="70" t="s">
        <v>4447</v>
      </c>
      <c r="B1814" s="68">
        <v>2184.0</v>
      </c>
      <c r="C1814" s="69">
        <v>1.0</v>
      </c>
      <c r="D1814" s="69">
        <v>3.0</v>
      </c>
      <c r="E1814" s="70" t="s">
        <v>5884</v>
      </c>
      <c r="F1814" s="69">
        <v>268.0</v>
      </c>
      <c r="G1814" s="69">
        <v>50.0</v>
      </c>
      <c r="H1814" s="69">
        <v>23.0</v>
      </c>
      <c r="I1814" s="20" t="str">
        <f t="shared" si="1"/>
        <v/>
      </c>
      <c r="K1814" s="49"/>
      <c r="L1814" s="49"/>
      <c r="M1814" s="74"/>
      <c r="N1814" s="49"/>
      <c r="P1814" s="75"/>
      <c r="Q1814" s="75"/>
      <c r="R1814" s="75"/>
    </row>
    <row r="1815">
      <c r="A1815" s="70" t="s">
        <v>4447</v>
      </c>
      <c r="B1815" s="68">
        <v>2184.0</v>
      </c>
      <c r="C1815" s="69">
        <v>1.0</v>
      </c>
      <c r="D1815" s="69">
        <v>4.0</v>
      </c>
      <c r="E1815" s="70" t="s">
        <v>5885</v>
      </c>
      <c r="F1815" s="69">
        <v>365.0</v>
      </c>
      <c r="G1815" s="69">
        <v>38.0</v>
      </c>
      <c r="H1815" s="69">
        <v>28.0</v>
      </c>
      <c r="I1815" s="20" t="str">
        <f t="shared" si="1"/>
        <v/>
      </c>
      <c r="K1815" s="49"/>
      <c r="L1815" s="49"/>
      <c r="M1815" s="74"/>
      <c r="N1815" s="49"/>
      <c r="P1815" s="75"/>
      <c r="Q1815" s="75"/>
      <c r="R1815" s="75"/>
    </row>
    <row r="1816">
      <c r="A1816" s="70" t="s">
        <v>4447</v>
      </c>
      <c r="B1816" s="68">
        <v>2184.0</v>
      </c>
      <c r="C1816" s="69">
        <v>1.0</v>
      </c>
      <c r="D1816" s="69">
        <v>6.0</v>
      </c>
      <c r="E1816" s="70" t="s">
        <v>5886</v>
      </c>
      <c r="F1816" s="69">
        <v>6.0</v>
      </c>
      <c r="G1816" s="69">
        <v>1.0</v>
      </c>
      <c r="H1816" s="69">
        <v>0.0</v>
      </c>
      <c r="I1816" s="99">
        <f t="shared" si="1"/>
        <v>2190</v>
      </c>
      <c r="K1816" s="49"/>
      <c r="L1816" s="49"/>
      <c r="M1816" s="74"/>
      <c r="N1816" s="49"/>
      <c r="P1816" s="75"/>
      <c r="Q1816" s="75"/>
      <c r="R1816" s="75"/>
    </row>
    <row r="1817">
      <c r="A1817" s="70" t="s">
        <v>4447</v>
      </c>
      <c r="B1817" s="68">
        <v>2190.0</v>
      </c>
      <c r="C1817" s="69">
        <v>1.0</v>
      </c>
      <c r="D1817" s="69">
        <v>10.0</v>
      </c>
      <c r="E1817" s="70" t="s">
        <v>5887</v>
      </c>
      <c r="F1817" s="69">
        <v>280.0</v>
      </c>
      <c r="G1817" s="69">
        <v>96.0</v>
      </c>
      <c r="H1817" s="69">
        <v>27.0</v>
      </c>
      <c r="I1817" s="20" t="str">
        <f t="shared" si="1"/>
        <v/>
      </c>
      <c r="K1817" s="49"/>
      <c r="L1817" s="49"/>
      <c r="M1817" s="74"/>
      <c r="N1817" s="49"/>
      <c r="P1817" s="75"/>
      <c r="Q1817" s="75"/>
      <c r="R1817" s="75"/>
    </row>
    <row r="1818">
      <c r="A1818" s="70" t="s">
        <v>4447</v>
      </c>
      <c r="B1818" s="68">
        <v>2190.0</v>
      </c>
      <c r="C1818" s="69">
        <v>1.0</v>
      </c>
      <c r="D1818" s="69">
        <v>22.0</v>
      </c>
      <c r="E1818" s="70" t="s">
        <v>5888</v>
      </c>
      <c r="F1818" s="69">
        <v>218.0</v>
      </c>
      <c r="G1818" s="69">
        <v>41.0</v>
      </c>
      <c r="H1818" s="69">
        <v>21.0</v>
      </c>
      <c r="I1818" s="20" t="str">
        <f t="shared" si="1"/>
        <v/>
      </c>
      <c r="K1818" s="49"/>
      <c r="L1818" s="49"/>
      <c r="M1818" s="74"/>
      <c r="N1818" s="49"/>
      <c r="P1818" s="75"/>
      <c r="Q1818" s="75"/>
      <c r="R1818" s="75"/>
    </row>
    <row r="1819">
      <c r="A1819" s="70" t="s">
        <v>4447</v>
      </c>
      <c r="B1819" s="68">
        <v>2190.0</v>
      </c>
      <c r="C1819" s="69">
        <v>1.0</v>
      </c>
      <c r="D1819" s="69">
        <v>23.0</v>
      </c>
      <c r="E1819" s="70" t="s">
        <v>5889</v>
      </c>
      <c r="F1819" s="69">
        <v>158.0</v>
      </c>
      <c r="G1819" s="69">
        <v>40.0</v>
      </c>
      <c r="H1819" s="69">
        <v>11.0</v>
      </c>
      <c r="I1819" s="99">
        <f t="shared" si="1"/>
        <v>2198</v>
      </c>
      <c r="K1819" s="49"/>
      <c r="L1819" s="49"/>
      <c r="M1819" s="74"/>
      <c r="N1819" s="49"/>
      <c r="P1819" s="75"/>
      <c r="Q1819" s="75"/>
      <c r="R1819" s="75"/>
    </row>
    <row r="1820">
      <c r="A1820" s="70" t="s">
        <v>4447</v>
      </c>
      <c r="B1820" s="68">
        <v>2198.0</v>
      </c>
      <c r="C1820" s="69">
        <v>1.0</v>
      </c>
      <c r="D1820" s="69">
        <v>10.0</v>
      </c>
      <c r="E1820" s="70" t="s">
        <v>5890</v>
      </c>
      <c r="F1820" s="69">
        <v>305.0</v>
      </c>
      <c r="G1820" s="69">
        <v>52.0</v>
      </c>
      <c r="H1820" s="69">
        <v>25.0</v>
      </c>
      <c r="I1820" s="20" t="str">
        <f t="shared" si="1"/>
        <v/>
      </c>
      <c r="K1820" s="49"/>
      <c r="L1820" s="49"/>
      <c r="M1820" s="74"/>
      <c r="N1820" s="49"/>
      <c r="P1820" s="75"/>
      <c r="Q1820" s="75"/>
      <c r="R1820" s="75"/>
    </row>
    <row r="1821">
      <c r="A1821" s="70" t="s">
        <v>4447</v>
      </c>
      <c r="B1821" s="68">
        <v>2198.0</v>
      </c>
      <c r="C1821" s="69">
        <v>1.0</v>
      </c>
      <c r="D1821" s="69">
        <v>70.0</v>
      </c>
      <c r="E1821" s="70" t="s">
        <v>3176</v>
      </c>
      <c r="F1821" s="69">
        <v>25.0</v>
      </c>
      <c r="G1821" s="69">
        <v>1.0</v>
      </c>
      <c r="H1821" s="69">
        <v>1.0</v>
      </c>
      <c r="I1821" s="20" t="str">
        <f t="shared" si="1"/>
        <v/>
      </c>
      <c r="K1821" s="49"/>
      <c r="L1821" s="49"/>
      <c r="M1821" s="74"/>
      <c r="N1821" s="49"/>
      <c r="P1821" s="75"/>
      <c r="Q1821" s="75"/>
      <c r="R1821" s="75"/>
    </row>
    <row r="1822">
      <c r="A1822" s="70" t="s">
        <v>4447</v>
      </c>
      <c r="B1822" s="68">
        <v>2198.0</v>
      </c>
      <c r="C1822" s="69">
        <v>1.0</v>
      </c>
      <c r="D1822" s="69">
        <v>456.0</v>
      </c>
      <c r="E1822" s="70" t="s">
        <v>5891</v>
      </c>
      <c r="F1822" s="69">
        <v>250.0</v>
      </c>
      <c r="G1822" s="69">
        <v>29.0</v>
      </c>
      <c r="H1822" s="69">
        <v>14.0</v>
      </c>
      <c r="I1822" s="99">
        <f t="shared" si="1"/>
        <v>2215</v>
      </c>
      <c r="K1822" s="49"/>
      <c r="L1822" s="49"/>
      <c r="M1822" s="74"/>
      <c r="N1822" s="49"/>
      <c r="P1822" s="75"/>
      <c r="Q1822" s="75"/>
      <c r="R1822" s="75"/>
    </row>
    <row r="1823">
      <c r="A1823" s="70" t="s">
        <v>4447</v>
      </c>
      <c r="B1823" s="68">
        <v>2215.0</v>
      </c>
      <c r="C1823" s="69">
        <v>1.0</v>
      </c>
      <c r="D1823" s="69">
        <v>2.0</v>
      </c>
      <c r="E1823" s="70" t="s">
        <v>5892</v>
      </c>
      <c r="F1823" s="69">
        <v>109.0</v>
      </c>
      <c r="G1823" s="69">
        <v>22.0</v>
      </c>
      <c r="H1823" s="69">
        <v>17.0</v>
      </c>
      <c r="I1823" s="20" t="str">
        <f t="shared" si="1"/>
        <v/>
      </c>
      <c r="K1823" s="49"/>
      <c r="L1823" s="49"/>
      <c r="M1823" s="74"/>
      <c r="N1823" s="49"/>
      <c r="P1823" s="75"/>
      <c r="Q1823" s="75"/>
      <c r="R1823" s="75"/>
    </row>
    <row r="1824">
      <c r="A1824" s="70" t="s">
        <v>4447</v>
      </c>
      <c r="B1824" s="68">
        <v>2215.0</v>
      </c>
      <c r="C1824" s="69">
        <v>1.0</v>
      </c>
      <c r="D1824" s="69">
        <v>10.0</v>
      </c>
      <c r="E1824" s="70" t="s">
        <v>5893</v>
      </c>
      <c r="F1824" s="69">
        <v>114.0</v>
      </c>
      <c r="G1824" s="69">
        <v>39.0</v>
      </c>
      <c r="H1824" s="69">
        <v>30.0</v>
      </c>
      <c r="I1824" s="99">
        <f t="shared" si="1"/>
        <v>2310</v>
      </c>
      <c r="K1824" s="49"/>
      <c r="L1824" s="49"/>
      <c r="M1824" s="74"/>
      <c r="N1824" s="49"/>
      <c r="P1824" s="75"/>
      <c r="Q1824" s="75"/>
      <c r="R1824" s="75"/>
    </row>
    <row r="1825">
      <c r="A1825" s="70" t="s">
        <v>4447</v>
      </c>
      <c r="B1825" s="68">
        <v>2310.0</v>
      </c>
      <c r="C1825" s="69">
        <v>1.0</v>
      </c>
      <c r="D1825" s="69">
        <v>3.0</v>
      </c>
      <c r="E1825" s="70" t="s">
        <v>5894</v>
      </c>
      <c r="F1825" s="69">
        <v>374.0</v>
      </c>
      <c r="G1825" s="69">
        <v>72.0</v>
      </c>
      <c r="H1825" s="69">
        <v>25.0</v>
      </c>
      <c r="I1825" s="20" t="str">
        <f t="shared" si="1"/>
        <v/>
      </c>
      <c r="K1825" s="49"/>
      <c r="L1825" s="49"/>
      <c r="M1825" s="74"/>
      <c r="N1825" s="49"/>
      <c r="P1825" s="75"/>
      <c r="Q1825" s="75"/>
      <c r="R1825" s="75"/>
    </row>
    <row r="1826">
      <c r="A1826" s="70" t="s">
        <v>4447</v>
      </c>
      <c r="B1826" s="68">
        <v>2310.0</v>
      </c>
      <c r="C1826" s="69">
        <v>1.0</v>
      </c>
      <c r="D1826" s="69">
        <v>10.0</v>
      </c>
      <c r="E1826" s="70" t="s">
        <v>5895</v>
      </c>
      <c r="F1826" s="69">
        <v>437.0</v>
      </c>
      <c r="G1826" s="69">
        <v>113.0</v>
      </c>
      <c r="H1826" s="69">
        <v>42.0</v>
      </c>
      <c r="I1826" s="20" t="str">
        <f t="shared" si="1"/>
        <v/>
      </c>
      <c r="K1826" s="49"/>
      <c r="L1826" s="49"/>
      <c r="M1826" s="74"/>
      <c r="N1826" s="49"/>
      <c r="P1826" s="75"/>
      <c r="Q1826" s="75"/>
      <c r="R1826" s="75"/>
    </row>
    <row r="1827">
      <c r="A1827" s="70" t="s">
        <v>4447</v>
      </c>
      <c r="B1827" s="68">
        <v>2310.0</v>
      </c>
      <c r="C1827" s="69">
        <v>1.0</v>
      </c>
      <c r="D1827" s="69">
        <v>20.0</v>
      </c>
      <c r="E1827" s="70" t="s">
        <v>3182</v>
      </c>
      <c r="F1827" s="69">
        <v>264.0</v>
      </c>
      <c r="G1827" s="69">
        <v>68.0</v>
      </c>
      <c r="H1827" s="69">
        <v>23.0</v>
      </c>
      <c r="I1827" s="99">
        <f t="shared" si="1"/>
        <v>2311</v>
      </c>
      <c r="K1827" s="49"/>
      <c r="L1827" s="49"/>
      <c r="M1827" s="74"/>
      <c r="N1827" s="49"/>
      <c r="P1827" s="75"/>
      <c r="Q1827" s="75"/>
      <c r="R1827" s="75"/>
    </row>
    <row r="1828">
      <c r="A1828" s="70" t="s">
        <v>4447</v>
      </c>
      <c r="B1828" s="68">
        <v>2311.0</v>
      </c>
      <c r="C1828" s="69">
        <v>1.0</v>
      </c>
      <c r="D1828" s="69">
        <v>10.0</v>
      </c>
      <c r="E1828" s="70" t="s">
        <v>5896</v>
      </c>
      <c r="F1828" s="69">
        <v>210.0</v>
      </c>
      <c r="G1828" s="69">
        <v>64.0</v>
      </c>
      <c r="H1828" s="69">
        <v>30.0</v>
      </c>
      <c r="I1828" s="20" t="str">
        <f t="shared" si="1"/>
        <v/>
      </c>
      <c r="K1828" s="49"/>
      <c r="L1828" s="49"/>
      <c r="M1828" s="74"/>
      <c r="N1828" s="49"/>
      <c r="P1828" s="75"/>
      <c r="Q1828" s="75"/>
      <c r="R1828" s="75"/>
    </row>
    <row r="1829">
      <c r="A1829" s="70" t="s">
        <v>4447</v>
      </c>
      <c r="B1829" s="68">
        <v>2311.0</v>
      </c>
      <c r="C1829" s="69">
        <v>1.0</v>
      </c>
      <c r="D1829" s="69">
        <v>20.0</v>
      </c>
      <c r="E1829" s="70" t="s">
        <v>5897</v>
      </c>
      <c r="F1829" s="69">
        <v>223.0</v>
      </c>
      <c r="G1829" s="69">
        <v>70.0</v>
      </c>
      <c r="H1829" s="69">
        <v>35.0</v>
      </c>
      <c r="I1829" s="99">
        <f t="shared" si="1"/>
        <v>2342</v>
      </c>
      <c r="K1829" s="49"/>
      <c r="L1829" s="49"/>
      <c r="M1829" s="74"/>
      <c r="N1829" s="49"/>
      <c r="P1829" s="75"/>
      <c r="Q1829" s="75"/>
      <c r="R1829" s="75"/>
    </row>
    <row r="1830">
      <c r="A1830" s="70" t="s">
        <v>4447</v>
      </c>
      <c r="B1830" s="68">
        <v>2342.0</v>
      </c>
      <c r="C1830" s="69">
        <v>1.0</v>
      </c>
      <c r="D1830" s="69">
        <v>1.0</v>
      </c>
      <c r="E1830" s="70" t="s">
        <v>5898</v>
      </c>
      <c r="F1830" s="69">
        <v>184.0</v>
      </c>
      <c r="G1830" s="69">
        <v>53.0</v>
      </c>
      <c r="H1830" s="69">
        <v>7.0</v>
      </c>
      <c r="I1830" s="20" t="str">
        <f t="shared" si="1"/>
        <v/>
      </c>
      <c r="K1830" s="49"/>
      <c r="L1830" s="49"/>
      <c r="M1830" s="74"/>
      <c r="N1830" s="49"/>
      <c r="P1830" s="75"/>
      <c r="Q1830" s="75"/>
      <c r="R1830" s="75"/>
    </row>
    <row r="1831">
      <c r="A1831" s="70" t="s">
        <v>4447</v>
      </c>
      <c r="B1831" s="68">
        <v>2342.0</v>
      </c>
      <c r="C1831" s="69">
        <v>1.0</v>
      </c>
      <c r="D1831" s="69">
        <v>2.0</v>
      </c>
      <c r="E1831" s="70" t="s">
        <v>5899</v>
      </c>
      <c r="F1831" s="69">
        <v>120.0</v>
      </c>
      <c r="G1831" s="69">
        <v>22.0</v>
      </c>
      <c r="H1831" s="69">
        <v>9.0</v>
      </c>
      <c r="I1831" s="20" t="str">
        <f t="shared" si="1"/>
        <v/>
      </c>
      <c r="K1831" s="49"/>
      <c r="L1831" s="49"/>
      <c r="M1831" s="74"/>
      <c r="N1831" s="49"/>
      <c r="P1831" s="75"/>
      <c r="Q1831" s="75"/>
      <c r="R1831" s="75"/>
    </row>
    <row r="1832">
      <c r="A1832" s="70" t="s">
        <v>4447</v>
      </c>
      <c r="B1832" s="68">
        <v>2342.0</v>
      </c>
      <c r="C1832" s="69">
        <v>1.0</v>
      </c>
      <c r="D1832" s="69">
        <v>3.0</v>
      </c>
      <c r="E1832" s="70" t="s">
        <v>5900</v>
      </c>
      <c r="F1832" s="69">
        <v>242.0</v>
      </c>
      <c r="G1832" s="69">
        <v>31.0</v>
      </c>
      <c r="H1832" s="69">
        <v>16.0</v>
      </c>
      <c r="I1832" s="20" t="str">
        <f t="shared" si="1"/>
        <v/>
      </c>
      <c r="K1832" s="49"/>
      <c r="L1832" s="49"/>
      <c r="M1832" s="74"/>
      <c r="N1832" s="49"/>
      <c r="P1832" s="75"/>
      <c r="Q1832" s="75"/>
      <c r="R1832" s="75"/>
    </row>
    <row r="1833">
      <c r="A1833" s="70" t="s">
        <v>4447</v>
      </c>
      <c r="B1833" s="68">
        <v>2342.0</v>
      </c>
      <c r="C1833" s="69">
        <v>1.0</v>
      </c>
      <c r="D1833" s="69">
        <v>4.0</v>
      </c>
      <c r="E1833" s="70" t="s">
        <v>5901</v>
      </c>
      <c r="F1833" s="69">
        <v>227.0</v>
      </c>
      <c r="G1833" s="69">
        <v>55.0</v>
      </c>
      <c r="H1833" s="69">
        <v>18.0</v>
      </c>
      <c r="I1833" s="99">
        <f t="shared" si="1"/>
        <v>2358</v>
      </c>
      <c r="K1833" s="49"/>
      <c r="L1833" s="49"/>
      <c r="M1833" s="74"/>
      <c r="N1833" s="49"/>
      <c r="P1833" s="75"/>
      <c r="Q1833" s="75"/>
      <c r="R1833" s="75"/>
    </row>
    <row r="1834">
      <c r="A1834" s="70" t="s">
        <v>4447</v>
      </c>
      <c r="B1834" s="68">
        <v>2358.0</v>
      </c>
      <c r="C1834" s="69">
        <v>1.0</v>
      </c>
      <c r="D1834" s="69">
        <v>10.0</v>
      </c>
      <c r="E1834" s="70" t="s">
        <v>5902</v>
      </c>
      <c r="F1834" s="69">
        <v>131.0</v>
      </c>
      <c r="G1834" s="69">
        <v>40.0</v>
      </c>
      <c r="H1834" s="69">
        <v>17.0</v>
      </c>
      <c r="I1834" s="20" t="str">
        <f t="shared" si="1"/>
        <v/>
      </c>
      <c r="K1834" s="49"/>
      <c r="L1834" s="49"/>
      <c r="M1834" s="74"/>
      <c r="N1834" s="49"/>
      <c r="P1834" s="75"/>
      <c r="Q1834" s="75"/>
      <c r="R1834" s="75"/>
    </row>
    <row r="1835">
      <c r="A1835" s="70" t="s">
        <v>4447</v>
      </c>
      <c r="B1835" s="68">
        <v>2358.0</v>
      </c>
      <c r="C1835" s="69">
        <v>1.0</v>
      </c>
      <c r="D1835" s="69">
        <v>20.0</v>
      </c>
      <c r="E1835" s="70" t="s">
        <v>5903</v>
      </c>
      <c r="F1835" s="69">
        <v>78.0</v>
      </c>
      <c r="G1835" s="69">
        <v>23.0</v>
      </c>
      <c r="H1835" s="69">
        <v>6.0</v>
      </c>
      <c r="I1835" s="99">
        <f t="shared" si="1"/>
        <v>2364</v>
      </c>
      <c r="K1835" s="49"/>
      <c r="L1835" s="49"/>
      <c r="M1835" s="74"/>
      <c r="N1835" s="49"/>
      <c r="P1835" s="75"/>
      <c r="Q1835" s="75"/>
      <c r="R1835" s="75"/>
    </row>
    <row r="1836">
      <c r="A1836" s="70" t="s">
        <v>4447</v>
      </c>
      <c r="B1836" s="68">
        <v>2364.0</v>
      </c>
      <c r="C1836" s="69">
        <v>1.0</v>
      </c>
      <c r="D1836" s="69">
        <v>1.0</v>
      </c>
      <c r="E1836" s="70" t="s">
        <v>5904</v>
      </c>
      <c r="F1836" s="69">
        <v>329.0</v>
      </c>
      <c r="G1836" s="69">
        <v>79.0</v>
      </c>
      <c r="H1836" s="69">
        <v>30.0</v>
      </c>
      <c r="I1836" s="20" t="str">
        <f t="shared" si="1"/>
        <v/>
      </c>
      <c r="K1836" s="49"/>
      <c r="L1836" s="49"/>
      <c r="M1836" s="74"/>
      <c r="N1836" s="49"/>
      <c r="P1836" s="75"/>
      <c r="Q1836" s="75"/>
      <c r="R1836" s="75"/>
    </row>
    <row r="1837">
      <c r="A1837" s="70" t="s">
        <v>4447</v>
      </c>
      <c r="B1837" s="68">
        <v>2364.0</v>
      </c>
      <c r="C1837" s="69">
        <v>1.0</v>
      </c>
      <c r="D1837" s="69">
        <v>2.0</v>
      </c>
      <c r="E1837" s="70" t="s">
        <v>5905</v>
      </c>
      <c r="F1837" s="69">
        <v>312.0</v>
      </c>
      <c r="G1837" s="69">
        <v>62.0</v>
      </c>
      <c r="H1837" s="69">
        <v>21.0</v>
      </c>
      <c r="I1837" s="99">
        <f t="shared" si="1"/>
        <v>2365</v>
      </c>
      <c r="K1837" s="49"/>
      <c r="L1837" s="49"/>
      <c r="M1837" s="74"/>
      <c r="N1837" s="49"/>
      <c r="P1837" s="75"/>
      <c r="Q1837" s="75"/>
      <c r="R1837" s="75"/>
    </row>
    <row r="1838">
      <c r="A1838" s="70" t="s">
        <v>4447</v>
      </c>
      <c r="B1838" s="68">
        <v>2365.0</v>
      </c>
      <c r="C1838" s="69">
        <v>1.0</v>
      </c>
      <c r="D1838" s="69">
        <v>1.0</v>
      </c>
      <c r="E1838" s="70" t="s">
        <v>3193</v>
      </c>
      <c r="F1838" s="69">
        <v>285.0</v>
      </c>
      <c r="G1838" s="69">
        <v>88.0</v>
      </c>
      <c r="H1838" s="69">
        <v>31.0</v>
      </c>
      <c r="I1838" s="20" t="str">
        <f t="shared" si="1"/>
        <v/>
      </c>
      <c r="K1838" s="49"/>
      <c r="L1838" s="49"/>
      <c r="M1838" s="74"/>
      <c r="N1838" s="49"/>
      <c r="P1838" s="75"/>
      <c r="Q1838" s="75"/>
      <c r="R1838" s="75"/>
    </row>
    <row r="1839">
      <c r="A1839" s="70" t="s">
        <v>4447</v>
      </c>
      <c r="B1839" s="68">
        <v>2365.0</v>
      </c>
      <c r="C1839" s="69">
        <v>1.0</v>
      </c>
      <c r="D1839" s="69">
        <v>20.0</v>
      </c>
      <c r="E1839" s="70" t="s">
        <v>3194</v>
      </c>
      <c r="F1839" s="69">
        <v>384.0</v>
      </c>
      <c r="G1839" s="69">
        <v>86.0</v>
      </c>
      <c r="H1839" s="69">
        <v>32.0</v>
      </c>
      <c r="I1839" s="99">
        <f t="shared" si="1"/>
        <v>2396</v>
      </c>
      <c r="K1839" s="49"/>
      <c r="L1839" s="49"/>
      <c r="M1839" s="74"/>
      <c r="N1839" s="49"/>
      <c r="P1839" s="75"/>
      <c r="Q1839" s="75"/>
      <c r="R1839" s="75"/>
    </row>
    <row r="1840">
      <c r="A1840" s="70" t="s">
        <v>4447</v>
      </c>
      <c r="B1840" s="68">
        <v>2396.0</v>
      </c>
      <c r="C1840" s="69">
        <v>1.0</v>
      </c>
      <c r="D1840" s="69">
        <v>100.0</v>
      </c>
      <c r="E1840" s="70" t="s">
        <v>5906</v>
      </c>
      <c r="F1840" s="69">
        <v>328.0</v>
      </c>
      <c r="G1840" s="69">
        <v>96.0</v>
      </c>
      <c r="H1840" s="69">
        <v>31.0</v>
      </c>
      <c r="I1840" s="20" t="str">
        <f t="shared" si="1"/>
        <v/>
      </c>
      <c r="K1840" s="49"/>
      <c r="L1840" s="49"/>
      <c r="M1840" s="74"/>
      <c r="N1840" s="49"/>
      <c r="P1840" s="75"/>
      <c r="Q1840" s="75"/>
      <c r="R1840" s="75"/>
    </row>
    <row r="1841">
      <c r="A1841" s="70" t="s">
        <v>4447</v>
      </c>
      <c r="B1841" s="68">
        <v>2396.0</v>
      </c>
      <c r="C1841" s="69">
        <v>1.0</v>
      </c>
      <c r="D1841" s="69">
        <v>150.0</v>
      </c>
      <c r="E1841" s="70" t="s">
        <v>5907</v>
      </c>
      <c r="F1841" s="69">
        <v>139.0</v>
      </c>
      <c r="G1841" s="69">
        <v>45.0</v>
      </c>
      <c r="H1841" s="69">
        <v>13.0</v>
      </c>
      <c r="I1841" s="20" t="str">
        <f t="shared" si="1"/>
        <v/>
      </c>
      <c r="K1841" s="49"/>
      <c r="L1841" s="49"/>
      <c r="M1841" s="74"/>
      <c r="N1841" s="49"/>
      <c r="P1841" s="75"/>
      <c r="Q1841" s="75"/>
      <c r="R1841" s="75"/>
    </row>
    <row r="1842">
      <c r="A1842" s="70" t="s">
        <v>4447</v>
      </c>
      <c r="B1842" s="68">
        <v>2396.0</v>
      </c>
      <c r="C1842" s="69">
        <v>1.0</v>
      </c>
      <c r="D1842" s="69">
        <v>300.0</v>
      </c>
      <c r="E1842" s="70" t="s">
        <v>5908</v>
      </c>
      <c r="F1842" s="69">
        <v>402.0</v>
      </c>
      <c r="G1842" s="69">
        <v>95.0</v>
      </c>
      <c r="H1842" s="69">
        <v>38.0</v>
      </c>
      <c r="I1842" s="99">
        <f t="shared" si="1"/>
        <v>2397</v>
      </c>
      <c r="K1842" s="49"/>
      <c r="L1842" s="49"/>
      <c r="M1842" s="74"/>
      <c r="N1842" s="49"/>
      <c r="P1842" s="75"/>
      <c r="Q1842" s="75"/>
      <c r="R1842" s="75"/>
    </row>
    <row r="1843">
      <c r="A1843" s="70" t="s">
        <v>4447</v>
      </c>
      <c r="B1843" s="68">
        <v>2397.0</v>
      </c>
      <c r="C1843" s="69">
        <v>1.0</v>
      </c>
      <c r="D1843" s="69">
        <v>10.0</v>
      </c>
      <c r="E1843" s="70" t="s">
        <v>5909</v>
      </c>
      <c r="F1843" s="69">
        <v>232.0</v>
      </c>
      <c r="G1843" s="69">
        <v>56.0</v>
      </c>
      <c r="H1843" s="69">
        <v>23.0</v>
      </c>
      <c r="I1843" s="20" t="str">
        <f t="shared" si="1"/>
        <v/>
      </c>
      <c r="K1843" s="49"/>
      <c r="L1843" s="49"/>
      <c r="M1843" s="74"/>
      <c r="N1843" s="49"/>
      <c r="P1843" s="75"/>
      <c r="Q1843" s="75"/>
      <c r="R1843" s="75"/>
    </row>
    <row r="1844">
      <c r="A1844" s="70" t="s">
        <v>4447</v>
      </c>
      <c r="B1844" s="68">
        <v>2397.0</v>
      </c>
      <c r="C1844" s="69">
        <v>1.0</v>
      </c>
      <c r="D1844" s="69">
        <v>15.0</v>
      </c>
      <c r="E1844" s="70" t="s">
        <v>4855</v>
      </c>
      <c r="F1844" s="69">
        <v>126.0</v>
      </c>
      <c r="G1844" s="69">
        <v>24.0</v>
      </c>
      <c r="H1844" s="69">
        <v>4.0</v>
      </c>
      <c r="I1844" s="20" t="str">
        <f t="shared" si="1"/>
        <v/>
      </c>
      <c r="K1844" s="49"/>
      <c r="L1844" s="49"/>
      <c r="M1844" s="74"/>
      <c r="N1844" s="49"/>
      <c r="P1844" s="75"/>
      <c r="Q1844" s="75"/>
      <c r="R1844" s="75"/>
    </row>
    <row r="1845">
      <c r="A1845" s="70" t="s">
        <v>4447</v>
      </c>
      <c r="B1845" s="68">
        <v>2397.0</v>
      </c>
      <c r="C1845" s="69">
        <v>1.0</v>
      </c>
      <c r="D1845" s="69">
        <v>20.0</v>
      </c>
      <c r="E1845" s="70" t="s">
        <v>5910</v>
      </c>
      <c r="F1845" s="69">
        <v>328.0</v>
      </c>
      <c r="G1845" s="69">
        <v>38.0</v>
      </c>
      <c r="H1845" s="69">
        <v>27.0</v>
      </c>
      <c r="I1845" s="20" t="str">
        <f t="shared" si="1"/>
        <v/>
      </c>
      <c r="K1845" s="49"/>
      <c r="L1845" s="49"/>
      <c r="M1845" s="74"/>
      <c r="N1845" s="49"/>
      <c r="P1845" s="75"/>
      <c r="Q1845" s="75"/>
      <c r="R1845" s="75"/>
    </row>
    <row r="1846">
      <c r="A1846" s="70" t="s">
        <v>4447</v>
      </c>
      <c r="B1846" s="68">
        <v>2397.0</v>
      </c>
      <c r="C1846" s="69">
        <v>1.0</v>
      </c>
      <c r="D1846" s="69">
        <v>21.0</v>
      </c>
      <c r="E1846" s="70" t="s">
        <v>5911</v>
      </c>
      <c r="F1846" s="69">
        <v>240.0</v>
      </c>
      <c r="G1846" s="69">
        <v>34.0</v>
      </c>
      <c r="H1846" s="69">
        <v>18.0</v>
      </c>
      <c r="I1846" s="99">
        <f t="shared" si="1"/>
        <v>2448</v>
      </c>
      <c r="K1846" s="49"/>
      <c r="L1846" s="49"/>
      <c r="M1846" s="74"/>
      <c r="N1846" s="49"/>
      <c r="P1846" s="75"/>
      <c r="Q1846" s="75"/>
      <c r="R1846" s="75"/>
    </row>
    <row r="1847">
      <c r="A1847" s="70" t="s">
        <v>4447</v>
      </c>
      <c r="B1847" s="68">
        <v>2448.0</v>
      </c>
      <c r="C1847" s="69">
        <v>1.0</v>
      </c>
      <c r="D1847" s="69">
        <v>10.0</v>
      </c>
      <c r="E1847" s="70" t="s">
        <v>5912</v>
      </c>
      <c r="F1847" s="69">
        <v>144.0</v>
      </c>
      <c r="G1847" s="69">
        <v>39.0</v>
      </c>
      <c r="H1847" s="69">
        <v>12.0</v>
      </c>
      <c r="I1847" s="20" t="str">
        <f t="shared" si="1"/>
        <v/>
      </c>
      <c r="K1847" s="49"/>
      <c r="L1847" s="49"/>
      <c r="M1847" s="74"/>
      <c r="N1847" s="49"/>
      <c r="P1847" s="75"/>
      <c r="Q1847" s="75"/>
      <c r="R1847" s="75"/>
    </row>
    <row r="1848">
      <c r="A1848" s="70" t="s">
        <v>4447</v>
      </c>
      <c r="B1848" s="68">
        <v>2448.0</v>
      </c>
      <c r="C1848" s="69">
        <v>1.0</v>
      </c>
      <c r="D1848" s="69">
        <v>15.0</v>
      </c>
      <c r="E1848" s="70" t="s">
        <v>5913</v>
      </c>
      <c r="F1848" s="69">
        <v>194.0</v>
      </c>
      <c r="G1848" s="69">
        <v>50.0</v>
      </c>
      <c r="H1848" s="69">
        <v>22.0</v>
      </c>
      <c r="I1848" s="20" t="str">
        <f t="shared" si="1"/>
        <v/>
      </c>
      <c r="K1848" s="49"/>
      <c r="L1848" s="49"/>
      <c r="M1848" s="74"/>
      <c r="N1848" s="49"/>
      <c r="P1848" s="75"/>
      <c r="Q1848" s="75"/>
      <c r="R1848" s="75"/>
    </row>
    <row r="1849">
      <c r="A1849" s="70" t="s">
        <v>4447</v>
      </c>
      <c r="B1849" s="68">
        <v>2448.0</v>
      </c>
      <c r="C1849" s="69">
        <v>1.0</v>
      </c>
      <c r="D1849" s="69">
        <v>20.0</v>
      </c>
      <c r="E1849" s="70" t="s">
        <v>5914</v>
      </c>
      <c r="F1849" s="69">
        <v>214.0</v>
      </c>
      <c r="G1849" s="69">
        <v>45.0</v>
      </c>
      <c r="H1849" s="69">
        <v>23.0</v>
      </c>
      <c r="I1849" s="20" t="str">
        <f t="shared" si="1"/>
        <v/>
      </c>
      <c r="K1849" s="49"/>
      <c r="L1849" s="49"/>
      <c r="M1849" s="74"/>
      <c r="N1849" s="49"/>
      <c r="P1849" s="75"/>
      <c r="Q1849" s="75"/>
      <c r="R1849" s="75"/>
    </row>
    <row r="1850">
      <c r="A1850" s="70" t="s">
        <v>4447</v>
      </c>
      <c r="B1850" s="68">
        <v>2448.0</v>
      </c>
      <c r="C1850" s="69">
        <v>1.0</v>
      </c>
      <c r="D1850" s="69">
        <v>25.0</v>
      </c>
      <c r="E1850" s="70" t="s">
        <v>5915</v>
      </c>
      <c r="F1850" s="69">
        <v>115.0</v>
      </c>
      <c r="G1850" s="69">
        <v>25.0</v>
      </c>
      <c r="H1850" s="69">
        <v>14.0</v>
      </c>
      <c r="I1850" s="99">
        <f t="shared" si="1"/>
        <v>2527</v>
      </c>
      <c r="K1850" s="49"/>
      <c r="L1850" s="49"/>
      <c r="M1850" s="74"/>
      <c r="N1850" s="49"/>
      <c r="P1850" s="75"/>
      <c r="Q1850" s="75"/>
      <c r="R1850" s="75"/>
    </row>
    <row r="1851">
      <c r="A1851" s="70" t="s">
        <v>4447</v>
      </c>
      <c r="B1851" s="68">
        <v>2527.0</v>
      </c>
      <c r="C1851" s="69">
        <v>1.0</v>
      </c>
      <c r="D1851" s="69">
        <v>1.0</v>
      </c>
      <c r="E1851" s="70" t="s">
        <v>5916</v>
      </c>
      <c r="F1851" s="69">
        <v>66.0</v>
      </c>
      <c r="G1851" s="69">
        <v>34.0</v>
      </c>
      <c r="H1851" s="69">
        <v>11.0</v>
      </c>
      <c r="I1851" s="99">
        <f t="shared" si="1"/>
        <v>2534</v>
      </c>
      <c r="K1851" s="49"/>
      <c r="L1851" s="49"/>
      <c r="M1851" s="74"/>
      <c r="N1851" s="49"/>
      <c r="P1851" s="75"/>
      <c r="Q1851" s="75"/>
      <c r="R1851" s="75"/>
    </row>
    <row r="1852">
      <c r="A1852" s="70" t="s">
        <v>4447</v>
      </c>
      <c r="B1852" s="68">
        <v>2534.0</v>
      </c>
      <c r="C1852" s="69">
        <v>1.0</v>
      </c>
      <c r="D1852" s="69">
        <v>15.0</v>
      </c>
      <c r="E1852" s="70" t="s">
        <v>5917</v>
      </c>
      <c r="F1852" s="69">
        <v>211.0</v>
      </c>
      <c r="G1852" s="69">
        <v>74.0</v>
      </c>
      <c r="H1852" s="69">
        <v>34.0</v>
      </c>
      <c r="I1852" s="20" t="str">
        <f t="shared" si="1"/>
        <v/>
      </c>
      <c r="K1852" s="49"/>
      <c r="L1852" s="49"/>
      <c r="M1852" s="74"/>
      <c r="N1852" s="49"/>
      <c r="P1852" s="75"/>
      <c r="Q1852" s="75"/>
      <c r="R1852" s="75"/>
    </row>
    <row r="1853">
      <c r="A1853" s="70" t="s">
        <v>4447</v>
      </c>
      <c r="B1853" s="68">
        <v>2534.0</v>
      </c>
      <c r="C1853" s="69">
        <v>1.0</v>
      </c>
      <c r="D1853" s="69">
        <v>17.0</v>
      </c>
      <c r="E1853" s="70" t="s">
        <v>5918</v>
      </c>
      <c r="F1853" s="69">
        <v>188.0</v>
      </c>
      <c r="G1853" s="69">
        <v>46.0</v>
      </c>
      <c r="H1853" s="69">
        <v>21.0</v>
      </c>
      <c r="I1853" s="20" t="str">
        <f t="shared" si="1"/>
        <v/>
      </c>
      <c r="K1853" s="49"/>
      <c r="L1853" s="49"/>
      <c r="M1853" s="74"/>
      <c r="N1853" s="49"/>
      <c r="P1853" s="75"/>
      <c r="Q1853" s="75"/>
      <c r="R1853" s="75"/>
    </row>
    <row r="1854">
      <c r="A1854" s="70" t="s">
        <v>4447</v>
      </c>
      <c r="B1854" s="68">
        <v>2534.0</v>
      </c>
      <c r="C1854" s="69">
        <v>1.0</v>
      </c>
      <c r="D1854" s="69">
        <v>20.0</v>
      </c>
      <c r="E1854" s="70" t="s">
        <v>5919</v>
      </c>
      <c r="F1854" s="69">
        <v>220.0</v>
      </c>
      <c r="G1854" s="69">
        <v>29.0</v>
      </c>
      <c r="H1854" s="69">
        <v>29.0</v>
      </c>
      <c r="I1854" s="99">
        <f t="shared" si="1"/>
        <v>2536</v>
      </c>
      <c r="K1854" s="49"/>
      <c r="L1854" s="49"/>
      <c r="M1854" s="74"/>
      <c r="N1854" s="49"/>
      <c r="P1854" s="75"/>
      <c r="Q1854" s="75"/>
      <c r="R1854" s="75"/>
    </row>
    <row r="1855">
      <c r="A1855" s="70" t="s">
        <v>4447</v>
      </c>
      <c r="B1855" s="68">
        <v>2536.0</v>
      </c>
      <c r="C1855" s="69">
        <v>1.0</v>
      </c>
      <c r="D1855" s="69">
        <v>15.0</v>
      </c>
      <c r="E1855" s="70" t="s">
        <v>3209</v>
      </c>
      <c r="F1855" s="69">
        <v>138.0</v>
      </c>
      <c r="G1855" s="69">
        <v>49.0</v>
      </c>
      <c r="H1855" s="69">
        <v>18.0</v>
      </c>
      <c r="I1855" s="20" t="str">
        <f t="shared" si="1"/>
        <v/>
      </c>
      <c r="K1855" s="49"/>
      <c r="L1855" s="49"/>
      <c r="M1855" s="74"/>
      <c r="N1855" s="49"/>
      <c r="P1855" s="75"/>
      <c r="Q1855" s="75"/>
      <c r="R1855" s="75"/>
    </row>
    <row r="1856">
      <c r="A1856" s="70" t="s">
        <v>4447</v>
      </c>
      <c r="B1856" s="68">
        <v>2536.0</v>
      </c>
      <c r="C1856" s="69">
        <v>1.0</v>
      </c>
      <c r="D1856" s="69">
        <v>20.0</v>
      </c>
      <c r="E1856" s="70" t="s">
        <v>3210</v>
      </c>
      <c r="F1856" s="69">
        <v>84.0</v>
      </c>
      <c r="G1856" s="69">
        <v>24.0</v>
      </c>
      <c r="H1856" s="69">
        <v>5.0</v>
      </c>
      <c r="I1856" s="20" t="str">
        <f t="shared" si="1"/>
        <v/>
      </c>
      <c r="K1856" s="49"/>
      <c r="L1856" s="49"/>
      <c r="M1856" s="74"/>
      <c r="N1856" s="49"/>
      <c r="P1856" s="75"/>
      <c r="Q1856" s="75"/>
      <c r="R1856" s="75"/>
    </row>
    <row r="1857">
      <c r="A1857" s="70" t="s">
        <v>4447</v>
      </c>
      <c r="B1857" s="68">
        <v>2536.0</v>
      </c>
      <c r="C1857" s="69">
        <v>1.0</v>
      </c>
      <c r="D1857" s="69">
        <v>40.0</v>
      </c>
      <c r="E1857" s="70" t="s">
        <v>3211</v>
      </c>
      <c r="F1857" s="69">
        <v>71.0</v>
      </c>
      <c r="G1857" s="69">
        <v>21.0</v>
      </c>
      <c r="H1857" s="69">
        <v>8.0</v>
      </c>
      <c r="I1857" s="99">
        <f t="shared" si="1"/>
        <v>2580</v>
      </c>
      <c r="K1857" s="49"/>
      <c r="L1857" s="49"/>
      <c r="M1857" s="74"/>
      <c r="N1857" s="49"/>
      <c r="P1857" s="75"/>
      <c r="Q1857" s="75"/>
      <c r="R1857" s="75"/>
    </row>
    <row r="1858">
      <c r="A1858" s="70" t="s">
        <v>4447</v>
      </c>
      <c r="B1858" s="68">
        <v>2580.0</v>
      </c>
      <c r="C1858" s="69">
        <v>1.0</v>
      </c>
      <c r="D1858" s="69">
        <v>10.0</v>
      </c>
      <c r="E1858" s="70" t="s">
        <v>5920</v>
      </c>
      <c r="F1858" s="69">
        <v>379.0</v>
      </c>
      <c r="G1858" s="69">
        <v>129.0</v>
      </c>
      <c r="H1858" s="69">
        <v>29.0</v>
      </c>
      <c r="I1858" s="20" t="str">
        <f t="shared" si="1"/>
        <v/>
      </c>
      <c r="K1858" s="49"/>
      <c r="L1858" s="49"/>
      <c r="M1858" s="74"/>
      <c r="N1858" s="49"/>
      <c r="P1858" s="75"/>
      <c r="Q1858" s="75"/>
      <c r="R1858" s="75"/>
    </row>
    <row r="1859">
      <c r="A1859" s="70" t="s">
        <v>4447</v>
      </c>
      <c r="B1859" s="68">
        <v>2580.0</v>
      </c>
      <c r="C1859" s="69">
        <v>1.0</v>
      </c>
      <c r="D1859" s="69">
        <v>30.0</v>
      </c>
      <c r="E1859" s="70" t="s">
        <v>5921</v>
      </c>
      <c r="F1859" s="69">
        <v>316.0</v>
      </c>
      <c r="G1859" s="69">
        <v>95.0</v>
      </c>
      <c r="H1859" s="69">
        <v>21.0</v>
      </c>
      <c r="I1859" s="20" t="str">
        <f t="shared" si="1"/>
        <v/>
      </c>
      <c r="K1859" s="49"/>
      <c r="L1859" s="49"/>
      <c r="M1859" s="74"/>
      <c r="N1859" s="49"/>
      <c r="P1859" s="75"/>
      <c r="Q1859" s="75"/>
      <c r="R1859" s="75"/>
    </row>
    <row r="1860">
      <c r="A1860" s="70" t="s">
        <v>4447</v>
      </c>
      <c r="B1860" s="68">
        <v>2580.0</v>
      </c>
      <c r="C1860" s="69">
        <v>1.0</v>
      </c>
      <c r="D1860" s="69">
        <v>35.0</v>
      </c>
      <c r="E1860" s="70" t="s">
        <v>5922</v>
      </c>
      <c r="F1860" s="69">
        <v>37.0</v>
      </c>
      <c r="G1860" s="69">
        <v>18.0</v>
      </c>
      <c r="H1860" s="69">
        <v>0.0</v>
      </c>
      <c r="I1860" s="99">
        <f t="shared" si="1"/>
        <v>2609</v>
      </c>
      <c r="K1860" s="49"/>
      <c r="L1860" s="49"/>
      <c r="M1860" s="74"/>
      <c r="N1860" s="49"/>
      <c r="P1860" s="75"/>
      <c r="Q1860" s="75"/>
      <c r="R1860" s="75"/>
    </row>
    <row r="1861">
      <c r="A1861" s="70" t="s">
        <v>4447</v>
      </c>
      <c r="B1861" s="68">
        <v>2609.0</v>
      </c>
      <c r="C1861" s="69">
        <v>1.0</v>
      </c>
      <c r="D1861" s="69">
        <v>10.0</v>
      </c>
      <c r="E1861" s="70" t="s">
        <v>5923</v>
      </c>
      <c r="F1861" s="69">
        <v>240.0</v>
      </c>
      <c r="G1861" s="69">
        <v>73.0</v>
      </c>
      <c r="H1861" s="69">
        <v>17.0</v>
      </c>
      <c r="I1861" s="20" t="str">
        <f t="shared" si="1"/>
        <v/>
      </c>
      <c r="K1861" s="49"/>
      <c r="L1861" s="49"/>
      <c r="M1861" s="74"/>
      <c r="N1861" s="49"/>
      <c r="P1861" s="75"/>
      <c r="Q1861" s="75"/>
      <c r="R1861" s="75"/>
    </row>
    <row r="1862">
      <c r="A1862" s="70" t="s">
        <v>4447</v>
      </c>
      <c r="B1862" s="68">
        <v>2609.0</v>
      </c>
      <c r="C1862" s="69">
        <v>1.0</v>
      </c>
      <c r="D1862" s="69">
        <v>20.0</v>
      </c>
      <c r="E1862" s="70" t="s">
        <v>5924</v>
      </c>
      <c r="F1862" s="69">
        <v>189.0</v>
      </c>
      <c r="G1862" s="69">
        <v>49.0</v>
      </c>
      <c r="H1862" s="69">
        <v>16.0</v>
      </c>
      <c r="I1862" s="99">
        <f t="shared" si="1"/>
        <v>2683</v>
      </c>
      <c r="K1862" s="49"/>
      <c r="L1862" s="49"/>
      <c r="M1862" s="74"/>
      <c r="N1862" s="49"/>
      <c r="P1862" s="75"/>
      <c r="Q1862" s="75"/>
      <c r="R1862" s="75"/>
    </row>
    <row r="1863">
      <c r="A1863" s="70" t="s">
        <v>4447</v>
      </c>
      <c r="B1863" s="68">
        <v>2683.0</v>
      </c>
      <c r="C1863" s="69">
        <v>1.0</v>
      </c>
      <c r="D1863" s="69">
        <v>10.0</v>
      </c>
      <c r="E1863" s="70" t="s">
        <v>5925</v>
      </c>
      <c r="F1863" s="69">
        <v>124.0</v>
      </c>
      <c r="G1863" s="69">
        <v>14.0</v>
      </c>
      <c r="H1863" s="69">
        <v>26.0</v>
      </c>
      <c r="I1863" s="20" t="str">
        <f t="shared" si="1"/>
        <v/>
      </c>
      <c r="K1863" s="49"/>
      <c r="L1863" s="49"/>
      <c r="M1863" s="74"/>
      <c r="N1863" s="49"/>
      <c r="P1863" s="75"/>
      <c r="Q1863" s="75"/>
      <c r="R1863" s="75"/>
    </row>
    <row r="1864">
      <c r="A1864" s="70" t="s">
        <v>4447</v>
      </c>
      <c r="B1864" s="68">
        <v>2683.0</v>
      </c>
      <c r="C1864" s="69">
        <v>1.0</v>
      </c>
      <c r="D1864" s="69">
        <v>20.0</v>
      </c>
      <c r="E1864" s="70" t="s">
        <v>3218</v>
      </c>
      <c r="F1864" s="69">
        <v>122.0</v>
      </c>
      <c r="G1864" s="69">
        <v>9.0</v>
      </c>
      <c r="H1864" s="69">
        <v>9.0</v>
      </c>
      <c r="I1864" s="99">
        <f t="shared" si="1"/>
        <v>2687</v>
      </c>
      <c r="K1864" s="49"/>
      <c r="L1864" s="49"/>
      <c r="M1864" s="74"/>
      <c r="N1864" s="49"/>
      <c r="P1864" s="75"/>
      <c r="Q1864" s="75"/>
      <c r="R1864" s="75"/>
    </row>
    <row r="1865">
      <c r="A1865" s="70" t="s">
        <v>4447</v>
      </c>
      <c r="B1865" s="68">
        <v>2687.0</v>
      </c>
      <c r="C1865" s="69">
        <v>1.0</v>
      </c>
      <c r="D1865" s="69">
        <v>1.0</v>
      </c>
      <c r="E1865" s="70" t="s">
        <v>5926</v>
      </c>
      <c r="F1865" s="69">
        <v>175.0</v>
      </c>
      <c r="G1865" s="69">
        <v>34.0</v>
      </c>
      <c r="H1865" s="69">
        <v>13.0</v>
      </c>
      <c r="I1865" s="20" t="str">
        <f t="shared" si="1"/>
        <v/>
      </c>
      <c r="K1865" s="49"/>
      <c r="L1865" s="49"/>
      <c r="M1865" s="74"/>
      <c r="N1865" s="49"/>
      <c r="P1865" s="75"/>
      <c r="Q1865" s="75"/>
      <c r="R1865" s="75"/>
    </row>
    <row r="1866">
      <c r="A1866" s="70" t="s">
        <v>4447</v>
      </c>
      <c r="B1866" s="68">
        <v>2687.0</v>
      </c>
      <c r="C1866" s="69">
        <v>1.0</v>
      </c>
      <c r="D1866" s="69">
        <v>2.0</v>
      </c>
      <c r="E1866" s="70" t="s">
        <v>5927</v>
      </c>
      <c r="F1866" s="69">
        <v>332.0</v>
      </c>
      <c r="G1866" s="69">
        <v>31.0</v>
      </c>
      <c r="H1866" s="69">
        <v>17.0</v>
      </c>
      <c r="I1866" s="20" t="str">
        <f t="shared" si="1"/>
        <v/>
      </c>
      <c r="K1866" s="49"/>
      <c r="L1866" s="49"/>
      <c r="M1866" s="74"/>
      <c r="N1866" s="49"/>
      <c r="P1866" s="75"/>
      <c r="Q1866" s="75"/>
      <c r="R1866" s="75"/>
    </row>
    <row r="1867">
      <c r="A1867" s="70" t="s">
        <v>4447</v>
      </c>
      <c r="B1867" s="68">
        <v>2687.0</v>
      </c>
      <c r="C1867" s="69">
        <v>1.0</v>
      </c>
      <c r="D1867" s="69">
        <v>3.0</v>
      </c>
      <c r="E1867" s="70" t="s">
        <v>5928</v>
      </c>
      <c r="F1867" s="69">
        <v>264.0</v>
      </c>
      <c r="G1867" s="69">
        <v>21.0</v>
      </c>
      <c r="H1867" s="69">
        <v>13.0</v>
      </c>
      <c r="I1867" s="20" t="str">
        <f t="shared" si="1"/>
        <v/>
      </c>
      <c r="K1867" s="49"/>
      <c r="L1867" s="49"/>
      <c r="M1867" s="74"/>
      <c r="N1867" s="49"/>
      <c r="P1867" s="75"/>
      <c r="Q1867" s="75"/>
      <c r="R1867" s="75"/>
    </row>
    <row r="1868">
      <c r="A1868" s="70" t="s">
        <v>4447</v>
      </c>
      <c r="B1868" s="68">
        <v>2687.0</v>
      </c>
      <c r="C1868" s="69">
        <v>1.0</v>
      </c>
      <c r="D1868" s="69">
        <v>6.0</v>
      </c>
      <c r="E1868" s="70" t="s">
        <v>5929</v>
      </c>
      <c r="F1868" s="69">
        <v>27.0</v>
      </c>
      <c r="G1868" s="69">
        <v>4.0</v>
      </c>
      <c r="H1868" s="69">
        <v>0.0</v>
      </c>
      <c r="I1868" s="20" t="str">
        <f t="shared" si="1"/>
        <v/>
      </c>
      <c r="K1868" s="49"/>
      <c r="L1868" s="49"/>
      <c r="M1868" s="74"/>
      <c r="N1868" s="49"/>
      <c r="P1868" s="75"/>
      <c r="Q1868" s="75"/>
      <c r="R1868" s="75"/>
    </row>
    <row r="1869">
      <c r="A1869" s="70" t="s">
        <v>4447</v>
      </c>
      <c r="B1869" s="68">
        <v>2687.0</v>
      </c>
      <c r="C1869" s="69">
        <v>1.0</v>
      </c>
      <c r="D1869" s="69">
        <v>8.0</v>
      </c>
      <c r="E1869" s="70" t="s">
        <v>5930</v>
      </c>
      <c r="F1869" s="69">
        <v>23.0</v>
      </c>
      <c r="G1869" s="69">
        <v>4.0</v>
      </c>
      <c r="H1869" s="69">
        <v>0.0</v>
      </c>
      <c r="I1869" s="20" t="str">
        <f t="shared" si="1"/>
        <v/>
      </c>
      <c r="K1869" s="49"/>
      <c r="L1869" s="49"/>
      <c r="M1869" s="74"/>
      <c r="N1869" s="49"/>
      <c r="P1869" s="75"/>
      <c r="Q1869" s="75"/>
      <c r="R1869" s="75"/>
    </row>
    <row r="1870">
      <c r="A1870" s="70" t="s">
        <v>4447</v>
      </c>
      <c r="B1870" s="68">
        <v>2687.0</v>
      </c>
      <c r="C1870" s="69">
        <v>1.0</v>
      </c>
      <c r="D1870" s="69">
        <v>86.0</v>
      </c>
      <c r="E1870" s="70" t="s">
        <v>3224</v>
      </c>
      <c r="F1870" s="69">
        <v>397.0</v>
      </c>
      <c r="G1870" s="69">
        <v>55.0</v>
      </c>
      <c r="H1870" s="69">
        <v>25.0</v>
      </c>
      <c r="I1870" s="99">
        <f t="shared" si="1"/>
        <v>2689</v>
      </c>
      <c r="K1870" s="49"/>
      <c r="L1870" s="49"/>
      <c r="M1870" s="74"/>
      <c r="N1870" s="49"/>
      <c r="P1870" s="75"/>
      <c r="Q1870" s="75"/>
      <c r="R1870" s="75"/>
    </row>
    <row r="1871">
      <c r="A1871" s="70" t="s">
        <v>4447</v>
      </c>
      <c r="B1871" s="68">
        <v>2689.0</v>
      </c>
      <c r="C1871" s="69">
        <v>1.0</v>
      </c>
      <c r="D1871" s="69">
        <v>2.0</v>
      </c>
      <c r="E1871" s="70" t="s">
        <v>5931</v>
      </c>
      <c r="F1871" s="69">
        <v>187.0</v>
      </c>
      <c r="G1871" s="69">
        <v>68.0</v>
      </c>
      <c r="H1871" s="69">
        <v>19.0</v>
      </c>
      <c r="I1871" s="20" t="str">
        <f t="shared" si="1"/>
        <v/>
      </c>
      <c r="K1871" s="49"/>
      <c r="L1871" s="49"/>
      <c r="M1871" s="74"/>
      <c r="N1871" s="49"/>
      <c r="P1871" s="75"/>
      <c r="Q1871" s="75"/>
      <c r="R1871" s="75"/>
    </row>
    <row r="1872">
      <c r="A1872" s="70" t="s">
        <v>4447</v>
      </c>
      <c r="B1872" s="68">
        <v>2689.0</v>
      </c>
      <c r="C1872" s="69">
        <v>1.0</v>
      </c>
      <c r="D1872" s="69">
        <v>3.0</v>
      </c>
      <c r="E1872" s="70" t="s">
        <v>5932</v>
      </c>
      <c r="F1872" s="69">
        <v>230.0</v>
      </c>
      <c r="G1872" s="69">
        <v>72.0</v>
      </c>
      <c r="H1872" s="69">
        <v>27.0</v>
      </c>
      <c r="I1872" s="20" t="str">
        <f t="shared" si="1"/>
        <v/>
      </c>
      <c r="K1872" s="49"/>
      <c r="L1872" s="49"/>
      <c r="M1872" s="74"/>
      <c r="N1872" s="49"/>
      <c r="P1872" s="75"/>
      <c r="Q1872" s="75"/>
      <c r="R1872" s="75"/>
    </row>
    <row r="1873">
      <c r="A1873" s="70" t="s">
        <v>4447</v>
      </c>
      <c r="B1873" s="68">
        <v>2689.0</v>
      </c>
      <c r="C1873" s="69">
        <v>1.0</v>
      </c>
      <c r="D1873" s="69">
        <v>6.0</v>
      </c>
      <c r="E1873" s="70" t="s">
        <v>5933</v>
      </c>
      <c r="F1873" s="69">
        <v>14.0</v>
      </c>
      <c r="G1873" s="69">
        <v>0.0</v>
      </c>
      <c r="H1873" s="69">
        <v>0.0</v>
      </c>
      <c r="I1873" s="20" t="str">
        <f t="shared" si="1"/>
        <v/>
      </c>
      <c r="K1873" s="49"/>
      <c r="L1873" s="49"/>
      <c r="M1873" s="74"/>
      <c r="N1873" s="49"/>
      <c r="P1873" s="75"/>
      <c r="Q1873" s="75"/>
      <c r="R1873" s="75"/>
    </row>
    <row r="1874">
      <c r="A1874" s="70" t="s">
        <v>4447</v>
      </c>
      <c r="B1874" s="68">
        <v>2689.0</v>
      </c>
      <c r="C1874" s="69">
        <v>1.0</v>
      </c>
      <c r="D1874" s="69">
        <v>7.0</v>
      </c>
      <c r="E1874" s="70" t="s">
        <v>5934</v>
      </c>
      <c r="F1874" s="69">
        <v>306.0</v>
      </c>
      <c r="G1874" s="69">
        <v>76.0</v>
      </c>
      <c r="H1874" s="69">
        <v>38.0</v>
      </c>
      <c r="I1874" s="20" t="str">
        <f t="shared" si="1"/>
        <v/>
      </c>
      <c r="K1874" s="49"/>
      <c r="L1874" s="49"/>
      <c r="M1874" s="74"/>
      <c r="N1874" s="49"/>
      <c r="P1874" s="75"/>
      <c r="Q1874" s="75"/>
      <c r="R1874" s="75"/>
    </row>
    <row r="1875">
      <c r="A1875" s="70" t="s">
        <v>4447</v>
      </c>
      <c r="B1875" s="68">
        <v>2689.0</v>
      </c>
      <c r="C1875" s="69">
        <v>1.0</v>
      </c>
      <c r="D1875" s="69">
        <v>8.0</v>
      </c>
      <c r="E1875" s="70" t="s">
        <v>5935</v>
      </c>
      <c r="F1875" s="69">
        <v>345.0</v>
      </c>
      <c r="G1875" s="69">
        <v>60.0</v>
      </c>
      <c r="H1875" s="69">
        <v>25.0</v>
      </c>
      <c r="I1875" s="99">
        <f t="shared" si="1"/>
        <v>2711</v>
      </c>
      <c r="K1875" s="49"/>
      <c r="L1875" s="49"/>
      <c r="M1875" s="74"/>
      <c r="N1875" s="49"/>
      <c r="P1875" s="75"/>
      <c r="Q1875" s="75"/>
      <c r="R1875" s="75"/>
    </row>
    <row r="1876">
      <c r="A1876" s="70" t="s">
        <v>4447</v>
      </c>
      <c r="B1876" s="68">
        <v>2711.0</v>
      </c>
      <c r="C1876" s="69">
        <v>1.0</v>
      </c>
      <c r="D1876" s="69">
        <v>10.0</v>
      </c>
      <c r="E1876" s="70" t="s">
        <v>5936</v>
      </c>
      <c r="F1876" s="69">
        <v>483.0</v>
      </c>
      <c r="G1876" s="69">
        <v>160.0</v>
      </c>
      <c r="H1876" s="69">
        <v>48.0</v>
      </c>
      <c r="I1876" s="20" t="str">
        <f t="shared" si="1"/>
        <v/>
      </c>
      <c r="K1876" s="49"/>
      <c r="L1876" s="49"/>
      <c r="M1876" s="74"/>
      <c r="N1876" s="49"/>
      <c r="P1876" s="75"/>
      <c r="Q1876" s="75"/>
      <c r="R1876" s="75"/>
    </row>
    <row r="1877">
      <c r="A1877" s="70" t="s">
        <v>4447</v>
      </c>
      <c r="B1877" s="68">
        <v>2711.0</v>
      </c>
      <c r="C1877" s="69">
        <v>1.0</v>
      </c>
      <c r="D1877" s="69">
        <v>40.0</v>
      </c>
      <c r="E1877" s="70" t="s">
        <v>5937</v>
      </c>
      <c r="F1877" s="69">
        <v>441.0</v>
      </c>
      <c r="G1877" s="69">
        <v>124.0</v>
      </c>
      <c r="H1877" s="69">
        <v>38.0</v>
      </c>
      <c r="I1877" s="99">
        <f t="shared" si="1"/>
        <v>2752</v>
      </c>
      <c r="K1877" s="49"/>
      <c r="L1877" s="49"/>
      <c r="M1877" s="74"/>
      <c r="N1877" s="49"/>
      <c r="P1877" s="75"/>
      <c r="Q1877" s="75"/>
      <c r="R1877" s="75"/>
    </row>
    <row r="1878">
      <c r="A1878" s="70" t="s">
        <v>4447</v>
      </c>
      <c r="B1878" s="68">
        <v>2752.0</v>
      </c>
      <c r="C1878" s="69">
        <v>1.0</v>
      </c>
      <c r="D1878" s="69">
        <v>50.0</v>
      </c>
      <c r="E1878" s="70" t="s">
        <v>5938</v>
      </c>
      <c r="F1878" s="69">
        <v>902.0</v>
      </c>
      <c r="G1878" s="69">
        <v>351.0</v>
      </c>
      <c r="H1878" s="69">
        <v>106.0</v>
      </c>
      <c r="I1878" s="20" t="str">
        <f t="shared" si="1"/>
        <v/>
      </c>
      <c r="K1878" s="49"/>
      <c r="L1878" s="49"/>
      <c r="M1878" s="74"/>
      <c r="N1878" s="49"/>
      <c r="P1878" s="75"/>
      <c r="Q1878" s="75"/>
      <c r="R1878" s="75"/>
    </row>
    <row r="1879">
      <c r="A1879" s="70" t="s">
        <v>4447</v>
      </c>
      <c r="B1879" s="68">
        <v>2752.0</v>
      </c>
      <c r="C1879" s="69">
        <v>1.0</v>
      </c>
      <c r="D1879" s="69">
        <v>60.0</v>
      </c>
      <c r="E1879" s="70" t="s">
        <v>5939</v>
      </c>
      <c r="F1879" s="69">
        <v>843.0</v>
      </c>
      <c r="G1879" s="69">
        <v>221.0</v>
      </c>
      <c r="H1879" s="69">
        <v>107.0</v>
      </c>
      <c r="I1879" s="99">
        <f t="shared" si="1"/>
        <v>2753</v>
      </c>
      <c r="K1879" s="49"/>
      <c r="L1879" s="49"/>
      <c r="M1879" s="74"/>
      <c r="N1879" s="49"/>
      <c r="P1879" s="75"/>
      <c r="Q1879" s="75"/>
      <c r="R1879" s="75"/>
    </row>
    <row r="1880">
      <c r="A1880" s="70" t="s">
        <v>4447</v>
      </c>
      <c r="B1880" s="68">
        <v>2753.0</v>
      </c>
      <c r="C1880" s="69">
        <v>1.0</v>
      </c>
      <c r="D1880" s="69">
        <v>10.0</v>
      </c>
      <c r="E1880" s="70" t="s">
        <v>3234</v>
      </c>
      <c r="F1880" s="69">
        <v>506.0</v>
      </c>
      <c r="G1880" s="69">
        <v>194.0</v>
      </c>
      <c r="H1880" s="69">
        <v>86.0</v>
      </c>
      <c r="I1880" s="20" t="str">
        <f t="shared" si="1"/>
        <v/>
      </c>
      <c r="K1880" s="49"/>
      <c r="L1880" s="49"/>
      <c r="M1880" s="74"/>
      <c r="N1880" s="49"/>
      <c r="P1880" s="75"/>
      <c r="Q1880" s="75"/>
      <c r="R1880" s="75"/>
    </row>
    <row r="1881">
      <c r="A1881" s="70" t="s">
        <v>4447</v>
      </c>
      <c r="B1881" s="68">
        <v>2753.0</v>
      </c>
      <c r="C1881" s="69">
        <v>1.0</v>
      </c>
      <c r="D1881" s="69">
        <v>20.0</v>
      </c>
      <c r="E1881" s="70" t="s">
        <v>5940</v>
      </c>
      <c r="F1881" s="69">
        <v>424.0</v>
      </c>
      <c r="G1881" s="69">
        <v>135.0</v>
      </c>
      <c r="H1881" s="69">
        <v>70.0</v>
      </c>
      <c r="I1881" s="99">
        <f t="shared" si="1"/>
        <v>2754</v>
      </c>
      <c r="K1881" s="49"/>
      <c r="L1881" s="49"/>
      <c r="M1881" s="74"/>
      <c r="N1881" s="49"/>
      <c r="P1881" s="75"/>
      <c r="Q1881" s="75"/>
      <c r="R1881" s="75"/>
    </row>
    <row r="1882">
      <c r="A1882" s="70" t="s">
        <v>4447</v>
      </c>
      <c r="B1882" s="68">
        <v>2754.0</v>
      </c>
      <c r="C1882" s="69">
        <v>1.0</v>
      </c>
      <c r="D1882" s="69">
        <v>1.0</v>
      </c>
      <c r="E1882" s="70" t="s">
        <v>5941</v>
      </c>
      <c r="F1882" s="69">
        <v>168.0</v>
      </c>
      <c r="G1882" s="69">
        <v>50.0</v>
      </c>
      <c r="H1882" s="69">
        <v>14.0</v>
      </c>
      <c r="I1882" s="20" t="str">
        <f t="shared" si="1"/>
        <v/>
      </c>
      <c r="K1882" s="49"/>
      <c r="L1882" s="49"/>
      <c r="M1882" s="74"/>
      <c r="N1882" s="49"/>
      <c r="P1882" s="75"/>
      <c r="Q1882" s="75"/>
      <c r="R1882" s="75"/>
    </row>
    <row r="1883">
      <c r="A1883" s="70" t="s">
        <v>4447</v>
      </c>
      <c r="B1883" s="68">
        <v>2754.0</v>
      </c>
      <c r="C1883" s="69">
        <v>1.0</v>
      </c>
      <c r="D1883" s="69">
        <v>2.0</v>
      </c>
      <c r="E1883" s="70" t="s">
        <v>5942</v>
      </c>
      <c r="F1883" s="69">
        <v>261.0</v>
      </c>
      <c r="G1883" s="69">
        <v>36.0</v>
      </c>
      <c r="H1883" s="69">
        <v>41.0</v>
      </c>
      <c r="I1883" s="99">
        <f t="shared" si="1"/>
        <v>2769</v>
      </c>
      <c r="K1883" s="49"/>
      <c r="L1883" s="49"/>
      <c r="M1883" s="74"/>
      <c r="N1883" s="49"/>
      <c r="P1883" s="75"/>
      <c r="Q1883" s="75"/>
      <c r="R1883" s="75"/>
    </row>
    <row r="1884">
      <c r="A1884" s="70" t="s">
        <v>4447</v>
      </c>
      <c r="B1884" s="68">
        <v>2769.0</v>
      </c>
      <c r="C1884" s="69">
        <v>1.0</v>
      </c>
      <c r="D1884" s="69">
        <v>10.0</v>
      </c>
      <c r="E1884" s="70" t="s">
        <v>3238</v>
      </c>
      <c r="F1884" s="69">
        <v>515.0</v>
      </c>
      <c r="G1884" s="69">
        <v>61.0</v>
      </c>
      <c r="H1884" s="69">
        <v>19.0</v>
      </c>
      <c r="I1884" s="20" t="str">
        <f t="shared" si="1"/>
        <v/>
      </c>
      <c r="K1884" s="49"/>
      <c r="L1884" s="49"/>
      <c r="M1884" s="74"/>
      <c r="N1884" s="49"/>
      <c r="P1884" s="75"/>
      <c r="Q1884" s="75"/>
      <c r="R1884" s="75"/>
    </row>
    <row r="1885">
      <c r="A1885" s="70" t="s">
        <v>4447</v>
      </c>
      <c r="B1885" s="68">
        <v>2769.0</v>
      </c>
      <c r="C1885" s="69">
        <v>1.0</v>
      </c>
      <c r="D1885" s="69">
        <v>30.0</v>
      </c>
      <c r="E1885" s="70" t="s">
        <v>3239</v>
      </c>
      <c r="F1885" s="69">
        <v>570.0</v>
      </c>
      <c r="G1885" s="69">
        <v>94.0</v>
      </c>
      <c r="H1885" s="69">
        <v>33.0</v>
      </c>
      <c r="I1885" s="99">
        <f t="shared" si="1"/>
        <v>2805</v>
      </c>
      <c r="K1885" s="49"/>
      <c r="L1885" s="49"/>
      <c r="M1885" s="74"/>
      <c r="N1885" s="49"/>
      <c r="P1885" s="75"/>
      <c r="Q1885" s="75"/>
      <c r="R1885" s="75"/>
    </row>
    <row r="1886">
      <c r="A1886" s="70" t="s">
        <v>4447</v>
      </c>
      <c r="B1886" s="68">
        <v>2805.0</v>
      </c>
      <c r="C1886" s="69">
        <v>1.0</v>
      </c>
      <c r="D1886" s="69">
        <v>1.0</v>
      </c>
      <c r="E1886" s="70" t="s">
        <v>5943</v>
      </c>
      <c r="F1886" s="69">
        <v>387.0</v>
      </c>
      <c r="G1886" s="69">
        <v>42.0</v>
      </c>
      <c r="H1886" s="69">
        <v>22.0</v>
      </c>
      <c r="I1886" s="20" t="str">
        <f t="shared" si="1"/>
        <v/>
      </c>
      <c r="K1886" s="49"/>
      <c r="L1886" s="49"/>
      <c r="M1886" s="74"/>
      <c r="N1886" s="49"/>
      <c r="P1886" s="75"/>
      <c r="Q1886" s="75"/>
      <c r="R1886" s="75"/>
    </row>
    <row r="1887">
      <c r="A1887" s="70" t="s">
        <v>4447</v>
      </c>
      <c r="B1887" s="68">
        <v>2805.0</v>
      </c>
      <c r="C1887" s="69">
        <v>1.0</v>
      </c>
      <c r="D1887" s="69">
        <v>2.0</v>
      </c>
      <c r="E1887" s="70" t="s">
        <v>5944</v>
      </c>
      <c r="F1887" s="69">
        <v>390.0</v>
      </c>
      <c r="G1887" s="69">
        <v>36.0</v>
      </c>
      <c r="H1887" s="69">
        <v>11.0</v>
      </c>
      <c r="I1887" s="20" t="str">
        <f t="shared" si="1"/>
        <v/>
      </c>
      <c r="K1887" s="49"/>
      <c r="L1887" s="49"/>
      <c r="M1887" s="74"/>
      <c r="N1887" s="49"/>
      <c r="P1887" s="75"/>
      <c r="Q1887" s="75"/>
      <c r="R1887" s="75"/>
    </row>
    <row r="1888">
      <c r="A1888" s="70" t="s">
        <v>4447</v>
      </c>
      <c r="B1888" s="68">
        <v>2805.0</v>
      </c>
      <c r="C1888" s="69">
        <v>1.0</v>
      </c>
      <c r="D1888" s="69">
        <v>20.0</v>
      </c>
      <c r="E1888" s="70" t="s">
        <v>5945</v>
      </c>
      <c r="F1888" s="69">
        <v>182.0</v>
      </c>
      <c r="G1888" s="69">
        <v>21.0</v>
      </c>
      <c r="H1888" s="69">
        <v>5.0</v>
      </c>
      <c r="I1888" s="20" t="str">
        <f t="shared" si="1"/>
        <v/>
      </c>
      <c r="K1888" s="49"/>
      <c r="L1888" s="49"/>
      <c r="M1888" s="74"/>
      <c r="N1888" s="49"/>
      <c r="P1888" s="75"/>
      <c r="Q1888" s="75"/>
      <c r="R1888" s="75"/>
    </row>
    <row r="1889">
      <c r="A1889" s="70" t="s">
        <v>4447</v>
      </c>
      <c r="B1889" s="68">
        <v>2805.0</v>
      </c>
      <c r="C1889" s="69">
        <v>1.0</v>
      </c>
      <c r="D1889" s="69">
        <v>30.0</v>
      </c>
      <c r="E1889" s="70" t="s">
        <v>3243</v>
      </c>
      <c r="F1889" s="69">
        <v>269.0</v>
      </c>
      <c r="G1889" s="69">
        <v>38.0</v>
      </c>
      <c r="H1889" s="69">
        <v>13.0</v>
      </c>
      <c r="I1889" s="99">
        <f t="shared" si="1"/>
        <v>2835</v>
      </c>
      <c r="K1889" s="49"/>
      <c r="L1889" s="49"/>
      <c r="M1889" s="74"/>
      <c r="N1889" s="49"/>
      <c r="P1889" s="75"/>
      <c r="Q1889" s="75"/>
      <c r="R1889" s="75"/>
    </row>
    <row r="1890">
      <c r="A1890" s="70" t="s">
        <v>4447</v>
      </c>
      <c r="B1890" s="68">
        <v>2835.0</v>
      </c>
      <c r="C1890" s="69">
        <v>1.0</v>
      </c>
      <c r="D1890" s="69">
        <v>10.0</v>
      </c>
      <c r="E1890" s="70" t="s">
        <v>5946</v>
      </c>
      <c r="F1890" s="69">
        <v>332.0</v>
      </c>
      <c r="G1890" s="69">
        <v>54.0</v>
      </c>
      <c r="H1890" s="69">
        <v>26.0</v>
      </c>
      <c r="I1890" s="20" t="str">
        <f t="shared" si="1"/>
        <v/>
      </c>
      <c r="K1890" s="49"/>
      <c r="L1890" s="49"/>
      <c r="M1890" s="74"/>
      <c r="N1890" s="49"/>
      <c r="P1890" s="75"/>
      <c r="Q1890" s="75"/>
      <c r="R1890" s="75"/>
    </row>
    <row r="1891">
      <c r="A1891" s="70" t="s">
        <v>4447</v>
      </c>
      <c r="B1891" s="68">
        <v>2835.0</v>
      </c>
      <c r="C1891" s="69">
        <v>1.0</v>
      </c>
      <c r="D1891" s="69">
        <v>20.0</v>
      </c>
      <c r="E1891" s="70" t="s">
        <v>5947</v>
      </c>
      <c r="F1891" s="69">
        <v>335.0</v>
      </c>
      <c r="G1891" s="69">
        <v>53.0</v>
      </c>
      <c r="H1891" s="69">
        <v>21.0</v>
      </c>
      <c r="I1891" s="99">
        <f t="shared" si="1"/>
        <v>2853</v>
      </c>
      <c r="K1891" s="49"/>
      <c r="L1891" s="49"/>
      <c r="M1891" s="74"/>
      <c r="N1891" s="49"/>
      <c r="P1891" s="75"/>
      <c r="Q1891" s="75"/>
      <c r="R1891" s="75"/>
    </row>
    <row r="1892">
      <c r="A1892" s="70" t="s">
        <v>4447</v>
      </c>
      <c r="B1892" s="68">
        <v>2853.0</v>
      </c>
      <c r="C1892" s="69">
        <v>1.0</v>
      </c>
      <c r="D1892" s="69">
        <v>10.0</v>
      </c>
      <c r="E1892" s="70" t="s">
        <v>5948</v>
      </c>
      <c r="F1892" s="69">
        <v>147.0</v>
      </c>
      <c r="G1892" s="69">
        <v>53.0</v>
      </c>
      <c r="H1892" s="69">
        <v>4.0</v>
      </c>
      <c r="I1892" s="20" t="str">
        <f t="shared" si="1"/>
        <v/>
      </c>
      <c r="K1892" s="49"/>
      <c r="L1892" s="49"/>
      <c r="M1892" s="74"/>
      <c r="N1892" s="49"/>
      <c r="P1892" s="75"/>
      <c r="Q1892" s="75"/>
      <c r="R1892" s="75"/>
    </row>
    <row r="1893">
      <c r="A1893" s="70" t="s">
        <v>4447</v>
      </c>
      <c r="B1893" s="68">
        <v>2853.0</v>
      </c>
      <c r="C1893" s="69">
        <v>1.0</v>
      </c>
      <c r="D1893" s="69">
        <v>20.0</v>
      </c>
      <c r="E1893" s="70" t="s">
        <v>5949</v>
      </c>
      <c r="F1893" s="69">
        <v>187.0</v>
      </c>
      <c r="G1893" s="69">
        <v>91.0</v>
      </c>
      <c r="H1893" s="69">
        <v>23.0</v>
      </c>
      <c r="I1893" s="20" t="str">
        <f t="shared" si="1"/>
        <v/>
      </c>
      <c r="K1893" s="49"/>
      <c r="L1893" s="49"/>
      <c r="M1893" s="74"/>
      <c r="N1893" s="49"/>
      <c r="P1893" s="75"/>
      <c r="Q1893" s="75"/>
      <c r="R1893" s="75"/>
    </row>
    <row r="1894">
      <c r="A1894" s="70" t="s">
        <v>4447</v>
      </c>
      <c r="B1894" s="68">
        <v>2853.0</v>
      </c>
      <c r="C1894" s="69">
        <v>1.0</v>
      </c>
      <c r="D1894" s="69">
        <v>35.0</v>
      </c>
      <c r="E1894" s="70" t="s">
        <v>5950</v>
      </c>
      <c r="F1894" s="69">
        <v>119.0</v>
      </c>
      <c r="G1894" s="69">
        <v>46.0</v>
      </c>
      <c r="H1894" s="69">
        <v>14.0</v>
      </c>
      <c r="I1894" s="20" t="str">
        <f t="shared" si="1"/>
        <v/>
      </c>
      <c r="K1894" s="49"/>
      <c r="L1894" s="49"/>
      <c r="M1894" s="74"/>
      <c r="N1894" s="49"/>
      <c r="P1894" s="75"/>
      <c r="Q1894" s="75"/>
      <c r="R1894" s="75"/>
    </row>
    <row r="1895">
      <c r="A1895" s="70" t="s">
        <v>4447</v>
      </c>
      <c r="B1895" s="68">
        <v>2853.0</v>
      </c>
      <c r="C1895" s="69">
        <v>1.0</v>
      </c>
      <c r="D1895" s="69">
        <v>40.0</v>
      </c>
      <c r="E1895" s="70" t="s">
        <v>5951</v>
      </c>
      <c r="F1895" s="69">
        <v>324.0</v>
      </c>
      <c r="G1895" s="69">
        <v>94.0</v>
      </c>
      <c r="H1895" s="69">
        <v>37.0</v>
      </c>
      <c r="I1895" s="99">
        <f t="shared" si="1"/>
        <v>2854</v>
      </c>
      <c r="K1895" s="49"/>
      <c r="L1895" s="49"/>
      <c r="M1895" s="74"/>
      <c r="N1895" s="49"/>
      <c r="P1895" s="75"/>
      <c r="Q1895" s="75"/>
      <c r="R1895" s="75"/>
    </row>
    <row r="1896">
      <c r="A1896" s="70" t="s">
        <v>4447</v>
      </c>
      <c r="B1896" s="68">
        <v>2854.0</v>
      </c>
      <c r="C1896" s="69">
        <v>1.0</v>
      </c>
      <c r="D1896" s="69">
        <v>10.0</v>
      </c>
      <c r="E1896" s="70" t="s">
        <v>5952</v>
      </c>
      <c r="F1896" s="69">
        <v>252.0</v>
      </c>
      <c r="G1896" s="69">
        <v>78.0</v>
      </c>
      <c r="H1896" s="69">
        <v>28.0</v>
      </c>
      <c r="I1896" s="20" t="str">
        <f t="shared" si="1"/>
        <v/>
      </c>
      <c r="K1896" s="49"/>
      <c r="L1896" s="49"/>
      <c r="M1896" s="74"/>
      <c r="N1896" s="49"/>
      <c r="P1896" s="75"/>
      <c r="Q1896" s="75"/>
      <c r="R1896" s="75"/>
    </row>
    <row r="1897">
      <c r="A1897" s="70" t="s">
        <v>4447</v>
      </c>
      <c r="B1897" s="68">
        <v>2854.0</v>
      </c>
      <c r="C1897" s="69">
        <v>1.0</v>
      </c>
      <c r="D1897" s="69">
        <v>30.0</v>
      </c>
      <c r="E1897" s="70" t="s">
        <v>5953</v>
      </c>
      <c r="F1897" s="69">
        <v>362.0</v>
      </c>
      <c r="G1897" s="69">
        <v>110.0</v>
      </c>
      <c r="H1897" s="69">
        <v>30.0</v>
      </c>
      <c r="I1897" s="99">
        <f t="shared" si="1"/>
        <v>2856</v>
      </c>
      <c r="K1897" s="49"/>
      <c r="L1897" s="49"/>
      <c r="M1897" s="74"/>
      <c r="N1897" s="49"/>
      <c r="P1897" s="75"/>
      <c r="Q1897" s="75"/>
      <c r="R1897" s="75"/>
    </row>
    <row r="1898">
      <c r="A1898" s="70" t="s">
        <v>4447</v>
      </c>
      <c r="B1898" s="68">
        <v>2856.0</v>
      </c>
      <c r="C1898" s="69">
        <v>1.0</v>
      </c>
      <c r="D1898" s="69">
        <v>20.0</v>
      </c>
      <c r="E1898" s="70" t="s">
        <v>5954</v>
      </c>
      <c r="F1898" s="69">
        <v>153.0</v>
      </c>
      <c r="G1898" s="69">
        <v>28.0</v>
      </c>
      <c r="H1898" s="69">
        <v>26.0</v>
      </c>
      <c r="I1898" s="20" t="str">
        <f t="shared" si="1"/>
        <v/>
      </c>
      <c r="K1898" s="49"/>
      <c r="L1898" s="49"/>
      <c r="M1898" s="74"/>
      <c r="N1898" s="49"/>
      <c r="P1898" s="75"/>
      <c r="Q1898" s="75"/>
      <c r="R1898" s="75"/>
    </row>
    <row r="1899">
      <c r="A1899" s="70" t="s">
        <v>4447</v>
      </c>
      <c r="B1899" s="68">
        <v>2856.0</v>
      </c>
      <c r="C1899" s="69">
        <v>1.0</v>
      </c>
      <c r="D1899" s="69">
        <v>30.0</v>
      </c>
      <c r="E1899" s="70" t="s">
        <v>5955</v>
      </c>
      <c r="F1899" s="69">
        <v>140.0</v>
      </c>
      <c r="G1899" s="69">
        <v>23.0</v>
      </c>
      <c r="H1899" s="69">
        <v>30.0</v>
      </c>
      <c r="I1899" s="99">
        <f t="shared" si="1"/>
        <v>2859</v>
      </c>
      <c r="K1899" s="49"/>
      <c r="L1899" s="49"/>
      <c r="M1899" s="74"/>
      <c r="N1899" s="49"/>
      <c r="P1899" s="75"/>
      <c r="Q1899" s="75"/>
      <c r="R1899" s="75"/>
    </row>
    <row r="1900">
      <c r="A1900" s="70" t="s">
        <v>4447</v>
      </c>
      <c r="B1900" s="68">
        <v>2859.0</v>
      </c>
      <c r="C1900" s="69">
        <v>1.0</v>
      </c>
      <c r="D1900" s="69">
        <v>10.0</v>
      </c>
      <c r="E1900" s="70" t="s">
        <v>1212</v>
      </c>
      <c r="F1900" s="69">
        <v>323.0</v>
      </c>
      <c r="G1900" s="69">
        <v>76.0</v>
      </c>
      <c r="H1900" s="69">
        <v>29.0</v>
      </c>
      <c r="I1900" s="20" t="str">
        <f t="shared" si="1"/>
        <v/>
      </c>
      <c r="K1900" s="49"/>
      <c r="L1900" s="49"/>
      <c r="M1900" s="74"/>
      <c r="N1900" s="49"/>
      <c r="P1900" s="75"/>
      <c r="Q1900" s="75"/>
      <c r="R1900" s="75"/>
    </row>
    <row r="1901">
      <c r="A1901" s="70" t="s">
        <v>4447</v>
      </c>
      <c r="B1901" s="68">
        <v>2859.0</v>
      </c>
      <c r="C1901" s="69">
        <v>1.0</v>
      </c>
      <c r="D1901" s="69">
        <v>30.0</v>
      </c>
      <c r="E1901" s="70" t="s">
        <v>5956</v>
      </c>
      <c r="F1901" s="69">
        <v>433.0</v>
      </c>
      <c r="G1901" s="69">
        <v>84.0</v>
      </c>
      <c r="H1901" s="69">
        <v>45.0</v>
      </c>
      <c r="I1901" s="20" t="str">
        <f t="shared" si="1"/>
        <v/>
      </c>
      <c r="K1901" s="49"/>
      <c r="L1901" s="49"/>
      <c r="M1901" s="74"/>
      <c r="N1901" s="49"/>
      <c r="P1901" s="75"/>
      <c r="Q1901" s="75"/>
      <c r="R1901" s="75"/>
    </row>
    <row r="1902">
      <c r="A1902" s="70" t="s">
        <v>4447</v>
      </c>
      <c r="B1902" s="68">
        <v>2859.0</v>
      </c>
      <c r="C1902" s="69">
        <v>1.0</v>
      </c>
      <c r="D1902" s="69">
        <v>40.0</v>
      </c>
      <c r="E1902" s="70" t="s">
        <v>5957</v>
      </c>
      <c r="F1902" s="69">
        <v>246.0</v>
      </c>
      <c r="G1902" s="69">
        <v>36.0</v>
      </c>
      <c r="H1902" s="69">
        <v>18.0</v>
      </c>
      <c r="I1902" s="20" t="str">
        <f t="shared" si="1"/>
        <v/>
      </c>
      <c r="K1902" s="49"/>
      <c r="L1902" s="49"/>
      <c r="M1902" s="74"/>
      <c r="N1902" s="49"/>
      <c r="P1902" s="75"/>
      <c r="Q1902" s="75"/>
      <c r="R1902" s="75"/>
    </row>
    <row r="1903">
      <c r="A1903" s="70" t="s">
        <v>4447</v>
      </c>
      <c r="B1903" s="68">
        <v>2859.0</v>
      </c>
      <c r="C1903" s="69">
        <v>1.0</v>
      </c>
      <c r="D1903" s="69">
        <v>60.0</v>
      </c>
      <c r="E1903" s="70" t="s">
        <v>5958</v>
      </c>
      <c r="F1903" s="69">
        <v>521.0</v>
      </c>
      <c r="G1903" s="69">
        <v>75.0</v>
      </c>
      <c r="H1903" s="69">
        <v>22.0</v>
      </c>
      <c r="I1903" s="99">
        <f t="shared" si="1"/>
        <v>2860</v>
      </c>
      <c r="K1903" s="49"/>
      <c r="L1903" s="49"/>
      <c r="M1903" s="74"/>
      <c r="N1903" s="49"/>
      <c r="P1903" s="75"/>
      <c r="Q1903" s="75"/>
      <c r="R1903" s="75"/>
    </row>
    <row r="1904">
      <c r="A1904" s="70" t="s">
        <v>4447</v>
      </c>
      <c r="B1904" s="68">
        <v>2860.0</v>
      </c>
      <c r="C1904" s="69">
        <v>1.0</v>
      </c>
      <c r="D1904" s="69">
        <v>10.0</v>
      </c>
      <c r="E1904" s="70" t="s">
        <v>3257</v>
      </c>
      <c r="F1904" s="69">
        <v>464.0</v>
      </c>
      <c r="G1904" s="69">
        <v>152.0</v>
      </c>
      <c r="H1904" s="69">
        <v>44.0</v>
      </c>
      <c r="I1904" s="20" t="str">
        <f t="shared" si="1"/>
        <v/>
      </c>
      <c r="K1904" s="49"/>
      <c r="L1904" s="49"/>
      <c r="M1904" s="74"/>
      <c r="N1904" s="49"/>
      <c r="P1904" s="75"/>
      <c r="Q1904" s="75"/>
      <c r="R1904" s="75"/>
    </row>
    <row r="1905">
      <c r="A1905" s="70" t="s">
        <v>4447</v>
      </c>
      <c r="B1905" s="68">
        <v>2860.0</v>
      </c>
      <c r="C1905" s="69">
        <v>1.0</v>
      </c>
      <c r="D1905" s="69">
        <v>20.0</v>
      </c>
      <c r="E1905" s="70" t="s">
        <v>3258</v>
      </c>
      <c r="F1905" s="69">
        <v>429.0</v>
      </c>
      <c r="G1905" s="69">
        <v>116.0</v>
      </c>
      <c r="H1905" s="69">
        <v>26.0</v>
      </c>
      <c r="I1905" s="20" t="str">
        <f t="shared" si="1"/>
        <v/>
      </c>
      <c r="K1905" s="49"/>
      <c r="L1905" s="49"/>
      <c r="M1905" s="74"/>
      <c r="N1905" s="49"/>
      <c r="P1905" s="75"/>
      <c r="Q1905" s="75"/>
      <c r="R1905" s="75"/>
    </row>
    <row r="1906">
      <c r="A1906" s="70" t="s">
        <v>4447</v>
      </c>
      <c r="B1906" s="68">
        <v>2860.0</v>
      </c>
      <c r="C1906" s="69">
        <v>1.0</v>
      </c>
      <c r="D1906" s="69">
        <v>23.0</v>
      </c>
      <c r="E1906" s="70" t="s">
        <v>5959</v>
      </c>
      <c r="F1906" s="69">
        <v>155.0</v>
      </c>
      <c r="G1906" s="69">
        <v>37.0</v>
      </c>
      <c r="H1906" s="69">
        <v>7.0</v>
      </c>
      <c r="I1906" s="20" t="str">
        <f t="shared" si="1"/>
        <v/>
      </c>
      <c r="K1906" s="49"/>
      <c r="L1906" s="49"/>
      <c r="M1906" s="74"/>
      <c r="N1906" s="49"/>
      <c r="P1906" s="75"/>
      <c r="Q1906" s="75"/>
      <c r="R1906" s="75"/>
    </row>
    <row r="1907">
      <c r="A1907" s="70" t="s">
        <v>4447</v>
      </c>
      <c r="B1907" s="68">
        <v>2860.0</v>
      </c>
      <c r="C1907" s="69">
        <v>1.0</v>
      </c>
      <c r="D1907" s="69">
        <v>130.0</v>
      </c>
      <c r="E1907" s="70" t="s">
        <v>3260</v>
      </c>
      <c r="F1907" s="69">
        <v>12.0</v>
      </c>
      <c r="G1907" s="69">
        <v>6.0</v>
      </c>
      <c r="H1907" s="69">
        <v>1.0</v>
      </c>
      <c r="I1907" s="99">
        <f t="shared" si="1"/>
        <v>2884</v>
      </c>
      <c r="K1907" s="49"/>
      <c r="L1907" s="49"/>
      <c r="M1907" s="74"/>
      <c r="N1907" s="49"/>
      <c r="P1907" s="75"/>
      <c r="Q1907" s="75"/>
      <c r="R1907" s="75"/>
    </row>
    <row r="1908">
      <c r="A1908" s="70" t="s">
        <v>4447</v>
      </c>
      <c r="B1908" s="68">
        <v>2884.0</v>
      </c>
      <c r="C1908" s="69">
        <v>1.0</v>
      </c>
      <c r="D1908" s="69">
        <v>20.0</v>
      </c>
      <c r="E1908" s="70" t="s">
        <v>5960</v>
      </c>
      <c r="F1908" s="69">
        <v>243.0</v>
      </c>
      <c r="G1908" s="69">
        <v>61.0</v>
      </c>
      <c r="H1908" s="69">
        <v>28.0</v>
      </c>
      <c r="I1908" s="20" t="str">
        <f t="shared" si="1"/>
        <v/>
      </c>
      <c r="K1908" s="49"/>
      <c r="L1908" s="49"/>
      <c r="M1908" s="74"/>
      <c r="N1908" s="49"/>
      <c r="P1908" s="75"/>
      <c r="Q1908" s="75"/>
      <c r="R1908" s="75"/>
    </row>
    <row r="1909">
      <c r="A1909" s="70" t="s">
        <v>4447</v>
      </c>
      <c r="B1909" s="68">
        <v>2884.0</v>
      </c>
      <c r="C1909" s="69">
        <v>1.0</v>
      </c>
      <c r="D1909" s="69">
        <v>30.0</v>
      </c>
      <c r="E1909" s="70" t="s">
        <v>5961</v>
      </c>
      <c r="F1909" s="69">
        <v>163.0</v>
      </c>
      <c r="G1909" s="69">
        <v>39.0</v>
      </c>
      <c r="H1909" s="69">
        <v>16.0</v>
      </c>
      <c r="I1909" s="99">
        <f t="shared" si="1"/>
        <v>2886</v>
      </c>
      <c r="K1909" s="49"/>
      <c r="L1909" s="49"/>
      <c r="M1909" s="74"/>
      <c r="N1909" s="49"/>
      <c r="P1909" s="75"/>
      <c r="Q1909" s="75"/>
      <c r="R1909" s="75"/>
    </row>
    <row r="1910">
      <c r="A1910" s="70" t="s">
        <v>4447</v>
      </c>
      <c r="B1910" s="68">
        <v>2886.0</v>
      </c>
      <c r="C1910" s="69">
        <v>1.0</v>
      </c>
      <c r="D1910" s="69">
        <v>100.0</v>
      </c>
      <c r="E1910" s="70" t="s">
        <v>5962</v>
      </c>
      <c r="F1910" s="69">
        <v>119.0</v>
      </c>
      <c r="G1910" s="69">
        <v>26.0</v>
      </c>
      <c r="H1910" s="69">
        <v>5.0</v>
      </c>
      <c r="I1910" s="20" t="str">
        <f t="shared" si="1"/>
        <v/>
      </c>
      <c r="K1910" s="49"/>
      <c r="L1910" s="49"/>
      <c r="M1910" s="74"/>
      <c r="N1910" s="49"/>
      <c r="P1910" s="75"/>
      <c r="Q1910" s="75"/>
      <c r="R1910" s="75"/>
    </row>
    <row r="1911">
      <c r="A1911" s="70" t="s">
        <v>4447</v>
      </c>
      <c r="B1911" s="68">
        <v>2886.0</v>
      </c>
      <c r="C1911" s="69">
        <v>1.0</v>
      </c>
      <c r="D1911" s="69">
        <v>300.0</v>
      </c>
      <c r="E1911" s="70" t="s">
        <v>5963</v>
      </c>
      <c r="F1911" s="69">
        <v>111.0</v>
      </c>
      <c r="G1911" s="69">
        <v>15.0</v>
      </c>
      <c r="H1911" s="69">
        <v>6.0</v>
      </c>
      <c r="I1911" s="99">
        <f t="shared" si="1"/>
        <v>2888</v>
      </c>
      <c r="K1911" s="49"/>
      <c r="L1911" s="49"/>
      <c r="M1911" s="74"/>
      <c r="N1911" s="49"/>
      <c r="P1911" s="75"/>
      <c r="Q1911" s="75"/>
      <c r="R1911" s="75"/>
    </row>
    <row r="1912">
      <c r="A1912" s="70" t="s">
        <v>4447</v>
      </c>
      <c r="B1912" s="68">
        <v>2888.0</v>
      </c>
      <c r="C1912" s="69">
        <v>1.0</v>
      </c>
      <c r="D1912" s="69">
        <v>1.0</v>
      </c>
      <c r="E1912" s="70" t="s">
        <v>3265</v>
      </c>
      <c r="F1912" s="69">
        <v>135.0</v>
      </c>
      <c r="G1912" s="69">
        <v>34.0</v>
      </c>
      <c r="H1912" s="69">
        <v>18.0</v>
      </c>
      <c r="I1912" s="20" t="str">
        <f t="shared" si="1"/>
        <v/>
      </c>
      <c r="K1912" s="49"/>
      <c r="L1912" s="49"/>
      <c r="M1912" s="74"/>
      <c r="N1912" s="49"/>
      <c r="P1912" s="75"/>
      <c r="Q1912" s="75"/>
      <c r="R1912" s="75"/>
    </row>
    <row r="1913">
      <c r="A1913" s="70" t="s">
        <v>4447</v>
      </c>
      <c r="B1913" s="68">
        <v>2888.0</v>
      </c>
      <c r="C1913" s="69">
        <v>1.0</v>
      </c>
      <c r="D1913" s="69">
        <v>3.0</v>
      </c>
      <c r="E1913" s="70" t="s">
        <v>3266</v>
      </c>
      <c r="F1913" s="69">
        <v>147.0</v>
      </c>
      <c r="G1913" s="69">
        <v>29.0</v>
      </c>
      <c r="H1913" s="69">
        <v>29.0</v>
      </c>
      <c r="I1913" s="20" t="str">
        <f t="shared" si="1"/>
        <v/>
      </c>
      <c r="K1913" s="49"/>
      <c r="L1913" s="49"/>
      <c r="M1913" s="74"/>
      <c r="N1913" s="49"/>
      <c r="P1913" s="75"/>
      <c r="Q1913" s="75"/>
      <c r="R1913" s="75"/>
    </row>
    <row r="1914">
      <c r="A1914" s="70" t="s">
        <v>4447</v>
      </c>
      <c r="B1914" s="68">
        <v>2888.0</v>
      </c>
      <c r="C1914" s="69">
        <v>1.0</v>
      </c>
      <c r="D1914" s="69">
        <v>4.0</v>
      </c>
      <c r="E1914" s="70" t="s">
        <v>3267</v>
      </c>
      <c r="F1914" s="69">
        <v>9.0</v>
      </c>
      <c r="G1914" s="69">
        <v>9.0</v>
      </c>
      <c r="H1914" s="69">
        <v>0.0</v>
      </c>
      <c r="I1914" s="20" t="str">
        <f t="shared" si="1"/>
        <v/>
      </c>
      <c r="K1914" s="49"/>
      <c r="L1914" s="49"/>
      <c r="M1914" s="74"/>
      <c r="N1914" s="49"/>
      <c r="P1914" s="75"/>
      <c r="Q1914" s="75"/>
      <c r="R1914" s="75"/>
    </row>
    <row r="1915">
      <c r="A1915" s="70" t="s">
        <v>4447</v>
      </c>
      <c r="B1915" s="68">
        <v>2888.0</v>
      </c>
      <c r="C1915" s="69">
        <v>1.0</v>
      </c>
      <c r="D1915" s="69">
        <v>6.0</v>
      </c>
      <c r="E1915" s="70" t="s">
        <v>3268</v>
      </c>
      <c r="F1915" s="69">
        <v>25.0</v>
      </c>
      <c r="G1915" s="69">
        <v>25.0</v>
      </c>
      <c r="H1915" s="69">
        <v>0.0</v>
      </c>
      <c r="I1915" s="20" t="str">
        <f t="shared" si="1"/>
        <v/>
      </c>
      <c r="K1915" s="49"/>
      <c r="L1915" s="49"/>
      <c r="M1915" s="74"/>
      <c r="N1915" s="49"/>
      <c r="P1915" s="75"/>
      <c r="Q1915" s="75"/>
      <c r="R1915" s="75"/>
    </row>
    <row r="1916">
      <c r="A1916" s="70" t="s">
        <v>4447</v>
      </c>
      <c r="B1916" s="68">
        <v>2888.0</v>
      </c>
      <c r="C1916" s="69">
        <v>1.0</v>
      </c>
      <c r="D1916" s="69">
        <v>7.0</v>
      </c>
      <c r="E1916" s="70" t="s">
        <v>5964</v>
      </c>
      <c r="F1916" s="69">
        <v>9.0</v>
      </c>
      <c r="G1916" s="69">
        <v>9.0</v>
      </c>
      <c r="H1916" s="69">
        <v>0.0</v>
      </c>
      <c r="I1916" s="20" t="str">
        <f t="shared" si="1"/>
        <v/>
      </c>
      <c r="K1916" s="49"/>
      <c r="L1916" s="49"/>
      <c r="M1916" s="74"/>
      <c r="N1916" s="49"/>
      <c r="P1916" s="75"/>
      <c r="Q1916" s="75"/>
      <c r="R1916" s="75"/>
    </row>
    <row r="1917">
      <c r="A1917" s="70" t="s">
        <v>4447</v>
      </c>
      <c r="B1917" s="68">
        <v>2888.0</v>
      </c>
      <c r="C1917" s="69">
        <v>1.0</v>
      </c>
      <c r="D1917" s="69">
        <v>10.0</v>
      </c>
      <c r="E1917" s="70" t="s">
        <v>3270</v>
      </c>
      <c r="F1917" s="69">
        <v>10.0</v>
      </c>
      <c r="G1917" s="69">
        <v>10.0</v>
      </c>
      <c r="H1917" s="69">
        <v>0.0</v>
      </c>
      <c r="I1917" s="99">
        <f t="shared" si="1"/>
        <v>2889</v>
      </c>
      <c r="K1917" s="49"/>
      <c r="L1917" s="49"/>
      <c r="M1917" s="74"/>
      <c r="N1917" s="49"/>
      <c r="P1917" s="75"/>
      <c r="Q1917" s="75"/>
      <c r="R1917" s="75"/>
    </row>
    <row r="1918">
      <c r="A1918" s="70" t="s">
        <v>4447</v>
      </c>
      <c r="B1918" s="68">
        <v>2889.0</v>
      </c>
      <c r="C1918" s="69">
        <v>1.0</v>
      </c>
      <c r="D1918" s="69">
        <v>10.0</v>
      </c>
      <c r="E1918" s="70" t="s">
        <v>5965</v>
      </c>
      <c r="F1918" s="69">
        <v>372.0</v>
      </c>
      <c r="G1918" s="69">
        <v>70.0</v>
      </c>
      <c r="H1918" s="69">
        <v>16.0</v>
      </c>
      <c r="I1918" s="20" t="str">
        <f t="shared" si="1"/>
        <v/>
      </c>
      <c r="K1918" s="49"/>
      <c r="L1918" s="49"/>
      <c r="M1918" s="74"/>
      <c r="N1918" s="49"/>
      <c r="P1918" s="75"/>
      <c r="Q1918" s="75"/>
      <c r="R1918" s="75"/>
    </row>
    <row r="1919">
      <c r="A1919" s="70" t="s">
        <v>4447</v>
      </c>
      <c r="B1919" s="68">
        <v>2889.0</v>
      </c>
      <c r="C1919" s="69">
        <v>1.0</v>
      </c>
      <c r="D1919" s="69">
        <v>20.0</v>
      </c>
      <c r="E1919" s="70" t="s">
        <v>5966</v>
      </c>
      <c r="F1919" s="69">
        <v>338.0</v>
      </c>
      <c r="G1919" s="69">
        <v>56.0</v>
      </c>
      <c r="H1919" s="69">
        <v>14.0</v>
      </c>
      <c r="I1919" s="99">
        <f t="shared" si="1"/>
        <v>2890</v>
      </c>
      <c r="K1919" s="49"/>
      <c r="L1919" s="49"/>
      <c r="M1919" s="74"/>
      <c r="N1919" s="49"/>
      <c r="P1919" s="75"/>
      <c r="Q1919" s="75"/>
      <c r="R1919" s="75"/>
    </row>
    <row r="1920">
      <c r="A1920" s="70" t="s">
        <v>4447</v>
      </c>
      <c r="B1920" s="68">
        <v>2890.0</v>
      </c>
      <c r="C1920" s="69">
        <v>1.0</v>
      </c>
      <c r="D1920" s="69">
        <v>1.0</v>
      </c>
      <c r="E1920" s="70" t="s">
        <v>5967</v>
      </c>
      <c r="F1920" s="69">
        <v>328.0</v>
      </c>
      <c r="G1920" s="69">
        <v>103.0</v>
      </c>
      <c r="H1920" s="69">
        <v>18.0</v>
      </c>
      <c r="I1920" s="20" t="str">
        <f t="shared" si="1"/>
        <v/>
      </c>
      <c r="K1920" s="49"/>
      <c r="L1920" s="49"/>
      <c r="M1920" s="74"/>
      <c r="N1920" s="49"/>
      <c r="P1920" s="75"/>
      <c r="Q1920" s="75"/>
      <c r="R1920" s="75"/>
    </row>
    <row r="1921">
      <c r="A1921" s="70" t="s">
        <v>4447</v>
      </c>
      <c r="B1921" s="68">
        <v>2890.0</v>
      </c>
      <c r="C1921" s="69">
        <v>1.0</v>
      </c>
      <c r="D1921" s="69">
        <v>20.0</v>
      </c>
      <c r="E1921" s="70" t="s">
        <v>5968</v>
      </c>
      <c r="F1921" s="69">
        <v>234.0</v>
      </c>
      <c r="G1921" s="69">
        <v>59.0</v>
      </c>
      <c r="H1921" s="69">
        <v>20.0</v>
      </c>
      <c r="I1921" s="99">
        <f t="shared" si="1"/>
        <v>2895</v>
      </c>
      <c r="K1921" s="49"/>
      <c r="L1921" s="49"/>
      <c r="M1921" s="74"/>
      <c r="N1921" s="49"/>
      <c r="P1921" s="75"/>
      <c r="Q1921" s="75"/>
      <c r="R1921" s="75"/>
    </row>
    <row r="1922">
      <c r="A1922" s="70" t="s">
        <v>4447</v>
      </c>
      <c r="B1922" s="68">
        <v>2895.0</v>
      </c>
      <c r="C1922" s="69">
        <v>1.0</v>
      </c>
      <c r="D1922" s="69">
        <v>10.0</v>
      </c>
      <c r="E1922" s="70" t="s">
        <v>5969</v>
      </c>
      <c r="F1922" s="69">
        <v>156.0</v>
      </c>
      <c r="G1922" s="69">
        <v>40.0</v>
      </c>
      <c r="H1922" s="69">
        <v>15.0</v>
      </c>
      <c r="I1922" s="20" t="str">
        <f t="shared" si="1"/>
        <v/>
      </c>
      <c r="K1922" s="49"/>
      <c r="L1922" s="49"/>
      <c r="M1922" s="74"/>
      <c r="N1922" s="49"/>
      <c r="P1922" s="75"/>
      <c r="Q1922" s="75"/>
      <c r="R1922" s="75"/>
    </row>
    <row r="1923">
      <c r="A1923" s="70" t="s">
        <v>4447</v>
      </c>
      <c r="B1923" s="68">
        <v>2895.0</v>
      </c>
      <c r="C1923" s="69">
        <v>1.0</v>
      </c>
      <c r="D1923" s="69">
        <v>112.0</v>
      </c>
      <c r="E1923" s="70" t="s">
        <v>4758</v>
      </c>
      <c r="F1923" s="69">
        <v>382.0</v>
      </c>
      <c r="G1923" s="69">
        <v>101.0</v>
      </c>
      <c r="H1923" s="69">
        <v>40.0</v>
      </c>
      <c r="I1923" s="20" t="str">
        <f t="shared" si="1"/>
        <v/>
      </c>
      <c r="K1923" s="49"/>
      <c r="L1923" s="49"/>
      <c r="M1923" s="74"/>
      <c r="N1923" s="49"/>
      <c r="P1923" s="75"/>
      <c r="Q1923" s="75"/>
      <c r="R1923" s="75"/>
    </row>
    <row r="1924">
      <c r="A1924" s="70" t="s">
        <v>4447</v>
      </c>
      <c r="B1924" s="68">
        <v>2895.0</v>
      </c>
      <c r="C1924" s="69">
        <v>1.0</v>
      </c>
      <c r="D1924" s="69">
        <v>113.0</v>
      </c>
      <c r="E1924" s="70" t="s">
        <v>3276</v>
      </c>
      <c r="F1924" s="69">
        <v>335.0</v>
      </c>
      <c r="G1924" s="69">
        <v>49.0</v>
      </c>
      <c r="H1924" s="69">
        <v>23.0</v>
      </c>
      <c r="I1924" s="20" t="str">
        <f t="shared" si="1"/>
        <v/>
      </c>
      <c r="K1924" s="49"/>
      <c r="L1924" s="49"/>
      <c r="M1924" s="74"/>
      <c r="N1924" s="49"/>
      <c r="P1924" s="75"/>
      <c r="Q1924" s="75"/>
      <c r="R1924" s="75"/>
    </row>
    <row r="1925">
      <c r="A1925" s="70" t="s">
        <v>4447</v>
      </c>
      <c r="B1925" s="68">
        <v>2895.0</v>
      </c>
      <c r="C1925" s="69">
        <v>1.0</v>
      </c>
      <c r="D1925" s="69">
        <v>115.0</v>
      </c>
      <c r="E1925" s="70" t="s">
        <v>5970</v>
      </c>
      <c r="F1925" s="69">
        <v>266.0</v>
      </c>
      <c r="G1925" s="69">
        <v>55.0</v>
      </c>
      <c r="H1925" s="69">
        <v>21.0</v>
      </c>
      <c r="I1925" s="99">
        <f t="shared" si="1"/>
        <v>2897</v>
      </c>
      <c r="K1925" s="49"/>
      <c r="L1925" s="49"/>
      <c r="M1925" s="74"/>
      <c r="N1925" s="49"/>
      <c r="P1925" s="75"/>
      <c r="Q1925" s="75"/>
      <c r="R1925" s="75"/>
    </row>
    <row r="1926">
      <c r="A1926" s="70" t="s">
        <v>4447</v>
      </c>
      <c r="B1926" s="68">
        <v>2897.0</v>
      </c>
      <c r="C1926" s="69">
        <v>1.0</v>
      </c>
      <c r="D1926" s="69">
        <v>1.0</v>
      </c>
      <c r="E1926" s="70" t="s">
        <v>5971</v>
      </c>
      <c r="F1926" s="69">
        <v>332.0</v>
      </c>
      <c r="G1926" s="69">
        <v>73.0</v>
      </c>
      <c r="H1926" s="69">
        <v>27.0</v>
      </c>
      <c r="I1926" s="20" t="str">
        <f t="shared" si="1"/>
        <v/>
      </c>
      <c r="K1926" s="49"/>
      <c r="L1926" s="49"/>
      <c r="M1926" s="74"/>
      <c r="N1926" s="49"/>
      <c r="P1926" s="75"/>
      <c r="Q1926" s="75"/>
      <c r="R1926" s="75"/>
    </row>
    <row r="1927">
      <c r="A1927" s="70" t="s">
        <v>4447</v>
      </c>
      <c r="B1927" s="68">
        <v>2897.0</v>
      </c>
      <c r="C1927" s="69">
        <v>1.0</v>
      </c>
      <c r="D1927" s="69">
        <v>2.0</v>
      </c>
      <c r="E1927" s="70" t="s">
        <v>5972</v>
      </c>
      <c r="F1927" s="69">
        <v>448.0</v>
      </c>
      <c r="G1927" s="69">
        <v>136.0</v>
      </c>
      <c r="H1927" s="69">
        <v>41.0</v>
      </c>
      <c r="I1927" s="20" t="str">
        <f t="shared" si="1"/>
        <v/>
      </c>
      <c r="K1927" s="49"/>
      <c r="L1927" s="49"/>
      <c r="M1927" s="74"/>
      <c r="N1927" s="49"/>
      <c r="P1927" s="75"/>
      <c r="Q1927" s="75"/>
      <c r="R1927" s="75"/>
    </row>
    <row r="1928">
      <c r="A1928" s="70" t="s">
        <v>4447</v>
      </c>
      <c r="B1928" s="68">
        <v>2897.0</v>
      </c>
      <c r="C1928" s="69">
        <v>1.0</v>
      </c>
      <c r="D1928" s="69">
        <v>3.0</v>
      </c>
      <c r="E1928" s="70" t="s">
        <v>5973</v>
      </c>
      <c r="F1928" s="69">
        <v>349.0</v>
      </c>
      <c r="G1928" s="69">
        <v>109.0</v>
      </c>
      <c r="H1928" s="69">
        <v>35.0</v>
      </c>
      <c r="I1928" s="99">
        <f t="shared" si="1"/>
        <v>2898</v>
      </c>
      <c r="K1928" s="49"/>
      <c r="L1928" s="49"/>
      <c r="M1928" s="74"/>
      <c r="N1928" s="49"/>
      <c r="P1928" s="75"/>
      <c r="Q1928" s="75"/>
      <c r="R1928" s="75"/>
    </row>
    <row r="1929">
      <c r="A1929" s="70" t="s">
        <v>4447</v>
      </c>
      <c r="B1929" s="68">
        <v>2898.0</v>
      </c>
      <c r="C1929" s="69">
        <v>1.0</v>
      </c>
      <c r="D1929" s="69">
        <v>15.0</v>
      </c>
      <c r="E1929" s="70" t="s">
        <v>5974</v>
      </c>
      <c r="F1929" s="69">
        <v>267.0</v>
      </c>
      <c r="G1929" s="69">
        <v>106.0</v>
      </c>
      <c r="H1929" s="69">
        <v>43.0</v>
      </c>
      <c r="I1929" s="20" t="str">
        <f t="shared" si="1"/>
        <v/>
      </c>
      <c r="K1929" s="49"/>
      <c r="L1929" s="49"/>
      <c r="M1929" s="74"/>
      <c r="N1929" s="49"/>
      <c r="P1929" s="75"/>
      <c r="Q1929" s="75"/>
      <c r="R1929" s="75"/>
    </row>
    <row r="1930">
      <c r="A1930" s="70" t="s">
        <v>4447</v>
      </c>
      <c r="B1930" s="68">
        <v>2898.0</v>
      </c>
      <c r="C1930" s="69">
        <v>1.0</v>
      </c>
      <c r="D1930" s="69">
        <v>30.0</v>
      </c>
      <c r="E1930" s="70" t="s">
        <v>5975</v>
      </c>
      <c r="F1930" s="69">
        <v>152.0</v>
      </c>
      <c r="G1930" s="69">
        <v>48.0</v>
      </c>
      <c r="H1930" s="69">
        <v>31.0</v>
      </c>
      <c r="I1930" s="99">
        <f t="shared" si="1"/>
        <v>2899</v>
      </c>
      <c r="K1930" s="49"/>
      <c r="L1930" s="49"/>
      <c r="M1930" s="74"/>
      <c r="N1930" s="49"/>
      <c r="P1930" s="75"/>
      <c r="Q1930" s="75"/>
      <c r="R1930" s="75"/>
    </row>
    <row r="1931">
      <c r="A1931" s="70" t="s">
        <v>4447</v>
      </c>
      <c r="B1931" s="68">
        <v>2899.0</v>
      </c>
      <c r="C1931" s="69">
        <v>1.0</v>
      </c>
      <c r="D1931" s="69">
        <v>10.0</v>
      </c>
      <c r="E1931" s="70" t="s">
        <v>5976</v>
      </c>
      <c r="F1931" s="69">
        <v>435.0</v>
      </c>
      <c r="G1931" s="69">
        <v>82.0</v>
      </c>
      <c r="H1931" s="69">
        <v>29.0</v>
      </c>
      <c r="I1931" s="20" t="str">
        <f t="shared" si="1"/>
        <v/>
      </c>
      <c r="K1931" s="49"/>
      <c r="L1931" s="49"/>
      <c r="M1931" s="74"/>
      <c r="N1931" s="49"/>
      <c r="P1931" s="75"/>
      <c r="Q1931" s="75"/>
      <c r="R1931" s="75"/>
    </row>
    <row r="1932">
      <c r="A1932" s="70" t="s">
        <v>4447</v>
      </c>
      <c r="B1932" s="68">
        <v>2899.0</v>
      </c>
      <c r="C1932" s="69">
        <v>1.0</v>
      </c>
      <c r="D1932" s="69">
        <v>20.0</v>
      </c>
      <c r="E1932" s="70" t="s">
        <v>5977</v>
      </c>
      <c r="F1932" s="69">
        <v>351.0</v>
      </c>
      <c r="G1932" s="69">
        <v>76.0</v>
      </c>
      <c r="H1932" s="69">
        <v>26.0</v>
      </c>
      <c r="I1932" s="20" t="str">
        <f t="shared" si="1"/>
        <v/>
      </c>
      <c r="K1932" s="49"/>
      <c r="L1932" s="49"/>
      <c r="M1932" s="74"/>
      <c r="N1932" s="49"/>
      <c r="P1932" s="75"/>
      <c r="Q1932" s="75"/>
      <c r="R1932" s="75"/>
    </row>
    <row r="1933">
      <c r="A1933" s="70" t="s">
        <v>4447</v>
      </c>
      <c r="B1933" s="68">
        <v>2899.0</v>
      </c>
      <c r="C1933" s="69">
        <v>1.0</v>
      </c>
      <c r="D1933" s="69">
        <v>30.0</v>
      </c>
      <c r="E1933" s="70" t="s">
        <v>5978</v>
      </c>
      <c r="F1933" s="69">
        <v>246.0</v>
      </c>
      <c r="G1933" s="69">
        <v>38.0</v>
      </c>
      <c r="H1933" s="69">
        <v>19.0</v>
      </c>
      <c r="I1933" s="20" t="str">
        <f t="shared" si="1"/>
        <v/>
      </c>
      <c r="K1933" s="49"/>
      <c r="L1933" s="49"/>
      <c r="M1933" s="74"/>
      <c r="N1933" s="49"/>
      <c r="P1933" s="75"/>
      <c r="Q1933" s="75"/>
      <c r="R1933" s="75"/>
    </row>
    <row r="1934">
      <c r="A1934" s="70" t="s">
        <v>4447</v>
      </c>
      <c r="B1934" s="68">
        <v>2899.0</v>
      </c>
      <c r="C1934" s="69">
        <v>1.0</v>
      </c>
      <c r="D1934" s="69">
        <v>40.0</v>
      </c>
      <c r="E1934" s="70" t="s">
        <v>5979</v>
      </c>
      <c r="F1934" s="69">
        <v>474.0</v>
      </c>
      <c r="G1934" s="69">
        <v>53.0</v>
      </c>
      <c r="H1934" s="69">
        <v>22.0</v>
      </c>
      <c r="I1934" s="99">
        <f t="shared" si="1"/>
        <v>2902</v>
      </c>
      <c r="K1934" s="49"/>
      <c r="L1934" s="49"/>
      <c r="M1934" s="74"/>
      <c r="N1934" s="49"/>
      <c r="P1934" s="75"/>
      <c r="Q1934" s="75"/>
      <c r="R1934" s="75"/>
    </row>
    <row r="1935">
      <c r="A1935" s="70" t="s">
        <v>4447</v>
      </c>
      <c r="B1935" s="68">
        <v>2902.0</v>
      </c>
      <c r="C1935" s="69">
        <v>1.0</v>
      </c>
      <c r="D1935" s="69">
        <v>100.0</v>
      </c>
      <c r="E1935" s="70" t="s">
        <v>5980</v>
      </c>
      <c r="F1935" s="69">
        <v>207.0</v>
      </c>
      <c r="G1935" s="69">
        <v>34.0</v>
      </c>
      <c r="H1935" s="69">
        <v>22.0</v>
      </c>
      <c r="I1935" s="20" t="str">
        <f t="shared" si="1"/>
        <v/>
      </c>
      <c r="K1935" s="49"/>
      <c r="L1935" s="49"/>
      <c r="M1935" s="74"/>
      <c r="N1935" s="49"/>
      <c r="P1935" s="75"/>
      <c r="Q1935" s="75"/>
      <c r="R1935" s="75"/>
    </row>
    <row r="1936">
      <c r="A1936" s="70" t="s">
        <v>4447</v>
      </c>
      <c r="B1936" s="68">
        <v>2902.0</v>
      </c>
      <c r="C1936" s="69">
        <v>1.0</v>
      </c>
      <c r="D1936" s="69">
        <v>200.0</v>
      </c>
      <c r="E1936" s="70" t="s">
        <v>5981</v>
      </c>
      <c r="F1936" s="69">
        <v>150.0</v>
      </c>
      <c r="G1936" s="69">
        <v>19.0</v>
      </c>
      <c r="H1936" s="69">
        <v>14.0</v>
      </c>
      <c r="I1936" s="20" t="str">
        <f t="shared" si="1"/>
        <v/>
      </c>
      <c r="K1936" s="49"/>
      <c r="L1936" s="49"/>
      <c r="M1936" s="74"/>
      <c r="N1936" s="49"/>
      <c r="P1936" s="75"/>
      <c r="Q1936" s="75"/>
      <c r="R1936" s="75"/>
    </row>
    <row r="1937">
      <c r="A1937" s="70" t="s">
        <v>4447</v>
      </c>
      <c r="B1937" s="68">
        <v>2902.0</v>
      </c>
      <c r="C1937" s="69">
        <v>1.0</v>
      </c>
      <c r="D1937" s="69">
        <v>300.0</v>
      </c>
      <c r="E1937" s="70" t="s">
        <v>5982</v>
      </c>
      <c r="F1937" s="69">
        <v>199.0</v>
      </c>
      <c r="G1937" s="69">
        <v>35.0</v>
      </c>
      <c r="H1937" s="69">
        <v>20.0</v>
      </c>
      <c r="I1937" s="99">
        <f t="shared" si="1"/>
        <v>2903</v>
      </c>
      <c r="K1937" s="49"/>
      <c r="L1937" s="49"/>
      <c r="M1937" s="74"/>
      <c r="N1937" s="49"/>
      <c r="P1937" s="75"/>
      <c r="Q1937" s="75"/>
      <c r="R1937" s="75"/>
    </row>
    <row r="1938">
      <c r="A1938" s="70" t="s">
        <v>4447</v>
      </c>
      <c r="B1938" s="68">
        <v>2903.0</v>
      </c>
      <c r="C1938" s="69">
        <v>1.0</v>
      </c>
      <c r="D1938" s="69">
        <v>10.0</v>
      </c>
      <c r="E1938" s="70" t="s">
        <v>5983</v>
      </c>
      <c r="F1938" s="69">
        <v>250.0</v>
      </c>
      <c r="G1938" s="69">
        <v>76.0</v>
      </c>
      <c r="H1938" s="69">
        <v>12.0</v>
      </c>
      <c r="I1938" s="20" t="str">
        <f t="shared" si="1"/>
        <v/>
      </c>
      <c r="K1938" s="49"/>
      <c r="L1938" s="49"/>
      <c r="M1938" s="74"/>
      <c r="N1938" s="49"/>
      <c r="P1938" s="75"/>
      <c r="Q1938" s="75"/>
      <c r="R1938" s="75"/>
    </row>
    <row r="1939">
      <c r="A1939" s="70" t="s">
        <v>4447</v>
      </c>
      <c r="B1939" s="68">
        <v>2903.0</v>
      </c>
      <c r="C1939" s="69">
        <v>1.0</v>
      </c>
      <c r="D1939" s="69">
        <v>20.0</v>
      </c>
      <c r="E1939" s="70" t="s">
        <v>5984</v>
      </c>
      <c r="F1939" s="69">
        <v>208.0</v>
      </c>
      <c r="G1939" s="69">
        <v>35.0</v>
      </c>
      <c r="H1939" s="69">
        <v>23.0</v>
      </c>
      <c r="I1939" s="99">
        <f t="shared" si="1"/>
        <v>2904</v>
      </c>
      <c r="K1939" s="49"/>
      <c r="L1939" s="49"/>
      <c r="M1939" s="74"/>
      <c r="N1939" s="49"/>
      <c r="P1939" s="75"/>
      <c r="Q1939" s="75"/>
      <c r="R1939" s="75"/>
    </row>
    <row r="1940">
      <c r="A1940" s="70" t="s">
        <v>4447</v>
      </c>
      <c r="B1940" s="68">
        <v>2904.0</v>
      </c>
      <c r="C1940" s="69">
        <v>1.0</v>
      </c>
      <c r="D1940" s="69">
        <v>1.0</v>
      </c>
      <c r="E1940" s="70" t="s">
        <v>5985</v>
      </c>
      <c r="F1940" s="69">
        <v>345.0</v>
      </c>
      <c r="G1940" s="69">
        <v>104.0</v>
      </c>
      <c r="H1940" s="69">
        <v>38.0</v>
      </c>
      <c r="I1940" s="20" t="str">
        <f t="shared" si="1"/>
        <v/>
      </c>
      <c r="K1940" s="49"/>
      <c r="L1940" s="49"/>
      <c r="M1940" s="74"/>
      <c r="N1940" s="49"/>
      <c r="P1940" s="75"/>
      <c r="Q1940" s="75"/>
      <c r="R1940" s="75"/>
    </row>
    <row r="1941">
      <c r="A1941" s="70" t="s">
        <v>4447</v>
      </c>
      <c r="B1941" s="68">
        <v>2904.0</v>
      </c>
      <c r="C1941" s="69">
        <v>1.0</v>
      </c>
      <c r="D1941" s="69">
        <v>2.0</v>
      </c>
      <c r="E1941" s="70" t="s">
        <v>5986</v>
      </c>
      <c r="F1941" s="69">
        <v>335.0</v>
      </c>
      <c r="G1941" s="69">
        <v>98.0</v>
      </c>
      <c r="H1941" s="69">
        <v>56.0</v>
      </c>
      <c r="I1941" s="99">
        <f t="shared" si="1"/>
        <v>2905</v>
      </c>
      <c r="K1941" s="49"/>
      <c r="L1941" s="49"/>
      <c r="M1941" s="74"/>
      <c r="N1941" s="49"/>
      <c r="P1941" s="75"/>
      <c r="Q1941" s="75"/>
      <c r="R1941" s="75"/>
    </row>
    <row r="1942">
      <c r="A1942" s="70" t="s">
        <v>4447</v>
      </c>
      <c r="B1942" s="68">
        <v>2905.0</v>
      </c>
      <c r="C1942" s="69">
        <v>1.0</v>
      </c>
      <c r="D1942" s="69">
        <v>10.0</v>
      </c>
      <c r="E1942" s="70" t="s">
        <v>5987</v>
      </c>
      <c r="F1942" s="69">
        <v>456.0</v>
      </c>
      <c r="G1942" s="69">
        <v>105.0</v>
      </c>
      <c r="H1942" s="69">
        <v>56.0</v>
      </c>
      <c r="I1942" s="20" t="str">
        <f t="shared" si="1"/>
        <v/>
      </c>
      <c r="K1942" s="49"/>
      <c r="L1942" s="49"/>
      <c r="M1942" s="74"/>
      <c r="N1942" s="49"/>
      <c r="P1942" s="75"/>
      <c r="Q1942" s="75"/>
      <c r="R1942" s="75"/>
    </row>
    <row r="1943">
      <c r="A1943" s="70" t="s">
        <v>4447</v>
      </c>
      <c r="B1943" s="68">
        <v>2905.0</v>
      </c>
      <c r="C1943" s="69">
        <v>1.0</v>
      </c>
      <c r="D1943" s="69">
        <v>20.0</v>
      </c>
      <c r="E1943" s="70" t="s">
        <v>5988</v>
      </c>
      <c r="F1943" s="69">
        <v>544.0</v>
      </c>
      <c r="G1943" s="69">
        <v>86.0</v>
      </c>
      <c r="H1943" s="69">
        <v>58.0</v>
      </c>
      <c r="I1943" s="20" t="str">
        <f t="shared" si="1"/>
        <v/>
      </c>
      <c r="K1943" s="49"/>
      <c r="L1943" s="49"/>
      <c r="M1943" s="74"/>
      <c r="N1943" s="49"/>
      <c r="P1943" s="75"/>
      <c r="Q1943" s="75"/>
      <c r="R1943" s="75"/>
    </row>
    <row r="1944">
      <c r="A1944" s="70" t="s">
        <v>4447</v>
      </c>
      <c r="B1944" s="68">
        <v>2905.0</v>
      </c>
      <c r="C1944" s="69">
        <v>1.0</v>
      </c>
      <c r="D1944" s="69">
        <v>30.0</v>
      </c>
      <c r="E1944" s="70" t="s">
        <v>5989</v>
      </c>
      <c r="F1944" s="69">
        <v>577.0</v>
      </c>
      <c r="G1944" s="69">
        <v>162.0</v>
      </c>
      <c r="H1944" s="69">
        <v>66.0</v>
      </c>
      <c r="I1944" s="20" t="str">
        <f t="shared" si="1"/>
        <v/>
      </c>
      <c r="K1944" s="49"/>
      <c r="L1944" s="49"/>
      <c r="M1944" s="74"/>
      <c r="N1944" s="49"/>
      <c r="P1944" s="75"/>
      <c r="Q1944" s="75"/>
      <c r="R1944" s="75"/>
    </row>
    <row r="1945">
      <c r="A1945" s="70" t="s">
        <v>4447</v>
      </c>
      <c r="B1945" s="68">
        <v>2905.0</v>
      </c>
      <c r="C1945" s="69">
        <v>1.0</v>
      </c>
      <c r="D1945" s="69">
        <v>40.0</v>
      </c>
      <c r="E1945" s="70" t="s">
        <v>5990</v>
      </c>
      <c r="F1945" s="69">
        <v>306.0</v>
      </c>
      <c r="G1945" s="69">
        <v>60.0</v>
      </c>
      <c r="H1945" s="69">
        <v>23.0</v>
      </c>
      <c r="I1945" s="99">
        <f t="shared" si="1"/>
        <v>2906</v>
      </c>
      <c r="K1945" s="49"/>
      <c r="L1945" s="49"/>
      <c r="M1945" s="74"/>
      <c r="N1945" s="49"/>
      <c r="P1945" s="75"/>
      <c r="Q1945" s="75"/>
      <c r="R1945" s="75"/>
    </row>
    <row r="1946">
      <c r="A1946" s="70" t="s">
        <v>4447</v>
      </c>
      <c r="B1946" s="68">
        <v>2906.0</v>
      </c>
      <c r="C1946" s="69">
        <v>1.0</v>
      </c>
      <c r="D1946" s="69">
        <v>10.0</v>
      </c>
      <c r="E1946" s="70" t="s">
        <v>5991</v>
      </c>
      <c r="F1946" s="69">
        <v>2.0</v>
      </c>
      <c r="G1946" s="69">
        <v>0.0</v>
      </c>
      <c r="H1946" s="69">
        <v>1.0</v>
      </c>
      <c r="I1946" s="20" t="str">
        <f t="shared" si="1"/>
        <v/>
      </c>
      <c r="K1946" s="49"/>
      <c r="L1946" s="49"/>
      <c r="M1946" s="74"/>
      <c r="N1946" s="49"/>
      <c r="P1946" s="75"/>
      <c r="Q1946" s="75"/>
      <c r="R1946" s="75"/>
    </row>
    <row r="1947">
      <c r="A1947" s="70" t="s">
        <v>4447</v>
      </c>
      <c r="B1947" s="68">
        <v>2906.0</v>
      </c>
      <c r="C1947" s="69">
        <v>1.0</v>
      </c>
      <c r="D1947" s="69">
        <v>11.0</v>
      </c>
      <c r="E1947" s="70" t="s">
        <v>3299</v>
      </c>
      <c r="F1947" s="69">
        <v>215.0</v>
      </c>
      <c r="G1947" s="69">
        <v>53.0</v>
      </c>
      <c r="H1947" s="69">
        <v>25.0</v>
      </c>
      <c r="I1947" s="20" t="str">
        <f t="shared" si="1"/>
        <v/>
      </c>
      <c r="K1947" s="49"/>
      <c r="L1947" s="49"/>
      <c r="M1947" s="74"/>
      <c r="N1947" s="49"/>
      <c r="P1947" s="75"/>
      <c r="Q1947" s="75"/>
      <c r="R1947" s="75"/>
    </row>
    <row r="1948">
      <c r="A1948" s="70" t="s">
        <v>4447</v>
      </c>
      <c r="B1948" s="68">
        <v>2906.0</v>
      </c>
      <c r="C1948" s="69">
        <v>1.0</v>
      </c>
      <c r="D1948" s="69">
        <v>20.0</v>
      </c>
      <c r="E1948" s="70" t="s">
        <v>3300</v>
      </c>
      <c r="F1948" s="69">
        <v>174.0</v>
      </c>
      <c r="G1948" s="69">
        <v>34.0</v>
      </c>
      <c r="H1948" s="69">
        <v>24.0</v>
      </c>
      <c r="I1948" s="99">
        <f t="shared" si="1"/>
        <v>2907</v>
      </c>
      <c r="K1948" s="49"/>
      <c r="L1948" s="49"/>
      <c r="M1948" s="74"/>
      <c r="N1948" s="49"/>
      <c r="P1948" s="75"/>
      <c r="Q1948" s="75"/>
      <c r="R1948" s="75"/>
    </row>
    <row r="1949">
      <c r="A1949" s="70" t="s">
        <v>4447</v>
      </c>
      <c r="B1949" s="68">
        <v>2907.0</v>
      </c>
      <c r="C1949" s="69">
        <v>1.0</v>
      </c>
      <c r="D1949" s="69">
        <v>10.0</v>
      </c>
      <c r="E1949" s="70" t="s">
        <v>3301</v>
      </c>
      <c r="F1949" s="69">
        <v>301.0</v>
      </c>
      <c r="G1949" s="69">
        <v>106.0</v>
      </c>
      <c r="H1949" s="69">
        <v>49.0</v>
      </c>
      <c r="I1949" s="20" t="str">
        <f t="shared" si="1"/>
        <v/>
      </c>
      <c r="K1949" s="49"/>
      <c r="L1949" s="49"/>
      <c r="M1949" s="74"/>
      <c r="N1949" s="49"/>
      <c r="P1949" s="75"/>
      <c r="Q1949" s="75"/>
      <c r="R1949" s="75"/>
    </row>
    <row r="1950">
      <c r="A1950" s="70" t="s">
        <v>4447</v>
      </c>
      <c r="B1950" s="68">
        <v>2907.0</v>
      </c>
      <c r="C1950" s="69">
        <v>1.0</v>
      </c>
      <c r="D1950" s="69">
        <v>20.0</v>
      </c>
      <c r="E1950" s="70" t="s">
        <v>3302</v>
      </c>
      <c r="F1950" s="69">
        <v>63.0</v>
      </c>
      <c r="G1950" s="69">
        <v>27.0</v>
      </c>
      <c r="H1950" s="69">
        <v>14.0</v>
      </c>
      <c r="I1950" s="99">
        <f t="shared" si="1"/>
        <v>2908</v>
      </c>
      <c r="K1950" s="49"/>
      <c r="L1950" s="49"/>
      <c r="M1950" s="74"/>
      <c r="N1950" s="49"/>
      <c r="P1950" s="75"/>
      <c r="Q1950" s="75"/>
      <c r="R1950" s="75"/>
    </row>
    <row r="1951">
      <c r="A1951" s="70" t="s">
        <v>4447</v>
      </c>
      <c r="B1951" s="68">
        <v>2908.0</v>
      </c>
      <c r="C1951" s="69">
        <v>1.0</v>
      </c>
      <c r="D1951" s="69">
        <v>1.0</v>
      </c>
      <c r="E1951" s="70" t="s">
        <v>3303</v>
      </c>
      <c r="F1951" s="69">
        <v>103.0</v>
      </c>
      <c r="G1951" s="69">
        <v>25.0</v>
      </c>
      <c r="H1951" s="69">
        <v>6.0</v>
      </c>
      <c r="I1951" s="20" t="str">
        <f t="shared" si="1"/>
        <v/>
      </c>
      <c r="K1951" s="49"/>
      <c r="L1951" s="49"/>
      <c r="M1951" s="74"/>
      <c r="N1951" s="49"/>
      <c r="P1951" s="75"/>
      <c r="Q1951" s="75"/>
      <c r="R1951" s="75"/>
    </row>
    <row r="1952">
      <c r="A1952" s="70" t="s">
        <v>4447</v>
      </c>
      <c r="B1952" s="68">
        <v>2908.0</v>
      </c>
      <c r="C1952" s="69">
        <v>1.0</v>
      </c>
      <c r="D1952" s="69">
        <v>2.0</v>
      </c>
      <c r="E1952" s="70" t="s">
        <v>3304</v>
      </c>
      <c r="F1952" s="69">
        <v>162.0</v>
      </c>
      <c r="G1952" s="69">
        <v>23.0</v>
      </c>
      <c r="H1952" s="69">
        <v>9.0</v>
      </c>
      <c r="I1952" s="20" t="str">
        <f t="shared" si="1"/>
        <v/>
      </c>
      <c r="K1952" s="49"/>
      <c r="L1952" s="49"/>
      <c r="M1952" s="74"/>
      <c r="N1952" s="49"/>
      <c r="P1952" s="75"/>
      <c r="Q1952" s="75"/>
      <c r="R1952" s="75"/>
    </row>
    <row r="1953">
      <c r="A1953" s="70" t="s">
        <v>4447</v>
      </c>
      <c r="B1953" s="68">
        <v>2908.0</v>
      </c>
      <c r="C1953" s="69">
        <v>1.0</v>
      </c>
      <c r="D1953" s="69">
        <v>3.0</v>
      </c>
      <c r="E1953" s="70" t="s">
        <v>3305</v>
      </c>
      <c r="F1953" s="69">
        <v>116.0</v>
      </c>
      <c r="G1953" s="69">
        <v>30.0</v>
      </c>
      <c r="H1953" s="69">
        <v>3.0</v>
      </c>
      <c r="I1953" s="20" t="str">
        <f t="shared" si="1"/>
        <v/>
      </c>
      <c r="K1953" s="49"/>
      <c r="L1953" s="49"/>
      <c r="M1953" s="74"/>
      <c r="N1953" s="49"/>
      <c r="P1953" s="75"/>
      <c r="Q1953" s="75"/>
      <c r="R1953" s="75"/>
    </row>
    <row r="1954">
      <c r="A1954" s="70" t="s">
        <v>4447</v>
      </c>
      <c r="B1954" s="68">
        <v>2908.0</v>
      </c>
      <c r="C1954" s="69">
        <v>1.0</v>
      </c>
      <c r="D1954" s="69">
        <v>4.0</v>
      </c>
      <c r="E1954" s="70" t="s">
        <v>3306</v>
      </c>
      <c r="F1954" s="69">
        <v>138.0</v>
      </c>
      <c r="G1954" s="69">
        <v>19.0</v>
      </c>
      <c r="H1954" s="69">
        <v>6.0</v>
      </c>
      <c r="I1954" s="99">
        <f t="shared" si="1"/>
        <v>2909</v>
      </c>
      <c r="K1954" s="49"/>
      <c r="L1954" s="49"/>
      <c r="M1954" s="74"/>
      <c r="N1954" s="49"/>
      <c r="P1954" s="75"/>
      <c r="Q1954" s="75"/>
      <c r="R1954" s="75"/>
    </row>
    <row r="1955">
      <c r="A1955" s="70" t="s">
        <v>4447</v>
      </c>
      <c r="B1955" s="68">
        <v>2909.0</v>
      </c>
      <c r="C1955" s="69">
        <v>1.0</v>
      </c>
      <c r="D1955" s="69">
        <v>10.0</v>
      </c>
      <c r="E1955" s="70" t="s">
        <v>1203</v>
      </c>
      <c r="F1955" s="69">
        <v>283.0</v>
      </c>
      <c r="G1955" s="69">
        <v>65.0</v>
      </c>
      <c r="H1955" s="69">
        <v>23.0</v>
      </c>
      <c r="I1955" s="20" t="str">
        <f t="shared" si="1"/>
        <v/>
      </c>
      <c r="K1955" s="49"/>
      <c r="L1955" s="49"/>
      <c r="M1955" s="74"/>
      <c r="N1955" s="49"/>
      <c r="P1955" s="75"/>
      <c r="Q1955" s="75"/>
      <c r="R1955" s="75"/>
    </row>
    <row r="1956">
      <c r="A1956" s="70" t="s">
        <v>4447</v>
      </c>
      <c r="B1956" s="68">
        <v>2909.0</v>
      </c>
      <c r="C1956" s="69">
        <v>1.0</v>
      </c>
      <c r="D1956" s="69">
        <v>20.0</v>
      </c>
      <c r="E1956" s="70" t="s">
        <v>3308</v>
      </c>
      <c r="F1956" s="69">
        <v>129.0</v>
      </c>
      <c r="G1956" s="69">
        <v>41.0</v>
      </c>
      <c r="H1956" s="69">
        <v>5.0</v>
      </c>
      <c r="I1956" s="20" t="str">
        <f t="shared" si="1"/>
        <v/>
      </c>
      <c r="K1956" s="49"/>
      <c r="L1956" s="49"/>
      <c r="M1956" s="74"/>
      <c r="N1956" s="49"/>
      <c r="P1956" s="75"/>
      <c r="Q1956" s="75"/>
      <c r="R1956" s="75"/>
    </row>
    <row r="1957">
      <c r="A1957" s="70" t="s">
        <v>4447</v>
      </c>
      <c r="B1957" s="68">
        <v>2909.0</v>
      </c>
      <c r="C1957" s="69">
        <v>1.0</v>
      </c>
      <c r="D1957" s="69">
        <v>30.0</v>
      </c>
      <c r="E1957" s="70" t="s">
        <v>1384</v>
      </c>
      <c r="F1957" s="69">
        <v>494.0</v>
      </c>
      <c r="G1957" s="69">
        <v>139.0</v>
      </c>
      <c r="H1957" s="69">
        <v>36.0</v>
      </c>
      <c r="I1957" s="20" t="str">
        <f t="shared" si="1"/>
        <v/>
      </c>
      <c r="K1957" s="49"/>
      <c r="L1957" s="49"/>
      <c r="M1957" s="74"/>
      <c r="N1957" s="49"/>
      <c r="P1957" s="75"/>
      <c r="Q1957" s="75"/>
      <c r="R1957" s="75"/>
    </row>
    <row r="1958">
      <c r="A1958" s="70" t="s">
        <v>4447</v>
      </c>
      <c r="B1958" s="68">
        <v>2909.0</v>
      </c>
      <c r="C1958" s="69">
        <v>1.0</v>
      </c>
      <c r="D1958" s="69">
        <v>31.0</v>
      </c>
      <c r="E1958" s="70" t="s">
        <v>3309</v>
      </c>
      <c r="F1958" s="69">
        <v>144.0</v>
      </c>
      <c r="G1958" s="69">
        <v>31.0</v>
      </c>
      <c r="H1958" s="69">
        <v>8.0</v>
      </c>
      <c r="I1958" s="20" t="str">
        <f t="shared" si="1"/>
        <v/>
      </c>
      <c r="K1958" s="49"/>
      <c r="L1958" s="49"/>
      <c r="M1958" s="74"/>
      <c r="N1958" s="49"/>
      <c r="P1958" s="75"/>
      <c r="Q1958" s="75"/>
      <c r="R1958" s="75"/>
    </row>
    <row r="1959">
      <c r="A1959" s="70" t="s">
        <v>4447</v>
      </c>
      <c r="B1959" s="68">
        <v>2909.0</v>
      </c>
      <c r="C1959" s="69">
        <v>1.0</v>
      </c>
      <c r="D1959" s="69">
        <v>40.0</v>
      </c>
      <c r="E1959" s="70" t="s">
        <v>3310</v>
      </c>
      <c r="F1959" s="69">
        <v>266.0</v>
      </c>
      <c r="G1959" s="69">
        <v>37.0</v>
      </c>
      <c r="H1959" s="69">
        <v>14.0</v>
      </c>
      <c r="I1959" s="20" t="str">
        <f t="shared" si="1"/>
        <v/>
      </c>
      <c r="K1959" s="49"/>
      <c r="L1959" s="49"/>
      <c r="M1959" s="74"/>
      <c r="N1959" s="49"/>
      <c r="P1959" s="75"/>
      <c r="Q1959" s="75"/>
      <c r="R1959" s="75"/>
    </row>
    <row r="1960">
      <c r="A1960" s="70" t="s">
        <v>4447</v>
      </c>
      <c r="B1960" s="68">
        <v>2909.0</v>
      </c>
      <c r="C1960" s="69">
        <v>1.0</v>
      </c>
      <c r="D1960" s="69">
        <v>90.0</v>
      </c>
      <c r="E1960" s="70" t="s">
        <v>3311</v>
      </c>
      <c r="F1960" s="69">
        <v>777.0</v>
      </c>
      <c r="G1960" s="69">
        <v>163.0</v>
      </c>
      <c r="H1960" s="69">
        <v>51.0</v>
      </c>
      <c r="I1960" s="20" t="str">
        <f t="shared" si="1"/>
        <v/>
      </c>
      <c r="K1960" s="49"/>
      <c r="L1960" s="49"/>
      <c r="M1960" s="74"/>
      <c r="N1960" s="49"/>
      <c r="P1960" s="75"/>
      <c r="Q1960" s="75"/>
      <c r="R1960" s="75"/>
    </row>
    <row r="1961">
      <c r="A1961" s="70" t="s">
        <v>4447</v>
      </c>
      <c r="B1961" s="68">
        <v>2909.0</v>
      </c>
      <c r="C1961" s="69">
        <v>1.0</v>
      </c>
      <c r="D1961" s="69">
        <v>112.0</v>
      </c>
      <c r="E1961" s="70" t="s">
        <v>1813</v>
      </c>
      <c r="F1961" s="69">
        <v>437.0</v>
      </c>
      <c r="G1961" s="69">
        <v>132.0</v>
      </c>
      <c r="H1961" s="69">
        <v>20.0</v>
      </c>
      <c r="I1961" s="99">
        <f t="shared" si="1"/>
        <v>4000</v>
      </c>
      <c r="K1961" s="49"/>
      <c r="L1961" s="49"/>
      <c r="M1961" s="74"/>
      <c r="N1961" s="49"/>
      <c r="P1961" s="75"/>
      <c r="Q1961" s="75"/>
      <c r="R1961" s="75"/>
    </row>
    <row r="1962">
      <c r="A1962" s="70" t="s">
        <v>4447</v>
      </c>
      <c r="B1962" s="68">
        <v>4000.0</v>
      </c>
      <c r="C1962" s="69">
        <v>7.0</v>
      </c>
      <c r="D1962" s="69">
        <v>10.0</v>
      </c>
      <c r="E1962" s="70" t="s">
        <v>5992</v>
      </c>
      <c r="F1962" s="69">
        <v>124.0</v>
      </c>
      <c r="G1962" s="69">
        <v>113.0</v>
      </c>
      <c r="H1962" s="69">
        <v>2.0</v>
      </c>
      <c r="I1962" s="99">
        <f t="shared" si="1"/>
        <v>4001</v>
      </c>
      <c r="K1962" s="49"/>
      <c r="L1962" s="49"/>
      <c r="M1962" s="74"/>
      <c r="N1962" s="49"/>
      <c r="P1962" s="75"/>
      <c r="Q1962" s="75"/>
      <c r="R1962" s="75"/>
    </row>
    <row r="1963">
      <c r="A1963" s="70" t="s">
        <v>4447</v>
      </c>
      <c r="B1963" s="68">
        <v>4001.0</v>
      </c>
      <c r="C1963" s="69">
        <v>7.0</v>
      </c>
      <c r="D1963" s="69">
        <v>10.0</v>
      </c>
      <c r="E1963" s="70" t="s">
        <v>5993</v>
      </c>
      <c r="F1963" s="69">
        <v>208.0</v>
      </c>
      <c r="G1963" s="69">
        <v>28.0</v>
      </c>
      <c r="H1963" s="69">
        <v>16.0</v>
      </c>
      <c r="I1963" s="99">
        <f t="shared" si="1"/>
        <v>4003</v>
      </c>
      <c r="K1963" s="49"/>
      <c r="L1963" s="49"/>
      <c r="M1963" s="74"/>
      <c r="N1963" s="49"/>
      <c r="P1963" s="75"/>
      <c r="Q1963" s="75"/>
      <c r="R1963" s="75"/>
    </row>
    <row r="1964">
      <c r="A1964" s="70" t="s">
        <v>4447</v>
      </c>
      <c r="B1964" s="68">
        <v>4003.0</v>
      </c>
      <c r="C1964" s="69">
        <v>7.0</v>
      </c>
      <c r="D1964" s="69">
        <v>10.0</v>
      </c>
      <c r="E1964" s="70" t="s">
        <v>5994</v>
      </c>
      <c r="F1964" s="69">
        <v>106.0</v>
      </c>
      <c r="G1964" s="69">
        <v>45.0</v>
      </c>
      <c r="H1964" s="69">
        <v>4.0</v>
      </c>
      <c r="I1964" s="99">
        <f t="shared" si="1"/>
        <v>4004</v>
      </c>
      <c r="K1964" s="49"/>
      <c r="L1964" s="49"/>
      <c r="M1964" s="74"/>
      <c r="N1964" s="49"/>
      <c r="P1964" s="75"/>
      <c r="Q1964" s="75"/>
      <c r="R1964" s="75"/>
    </row>
    <row r="1965">
      <c r="A1965" s="70" t="s">
        <v>4447</v>
      </c>
      <c r="B1965" s="68">
        <v>4004.0</v>
      </c>
      <c r="C1965" s="69">
        <v>7.0</v>
      </c>
      <c r="D1965" s="69">
        <v>10.0</v>
      </c>
      <c r="E1965" s="70" t="s">
        <v>5995</v>
      </c>
      <c r="F1965" s="69">
        <v>98.0</v>
      </c>
      <c r="G1965" s="69">
        <v>95.0</v>
      </c>
      <c r="H1965" s="69">
        <v>2.0</v>
      </c>
      <c r="I1965" s="99">
        <f t="shared" si="1"/>
        <v>4005</v>
      </c>
      <c r="K1965" s="49"/>
      <c r="L1965" s="49"/>
      <c r="M1965" s="74"/>
      <c r="N1965" s="49"/>
      <c r="P1965" s="75"/>
      <c r="Q1965" s="75"/>
      <c r="R1965" s="75"/>
    </row>
    <row r="1966">
      <c r="A1966" s="70" t="s">
        <v>4447</v>
      </c>
      <c r="B1966" s="68">
        <v>4005.0</v>
      </c>
      <c r="C1966" s="69">
        <v>7.0</v>
      </c>
      <c r="D1966" s="69">
        <v>10.0</v>
      </c>
      <c r="E1966" s="70" t="s">
        <v>5996</v>
      </c>
      <c r="F1966" s="69">
        <v>111.0</v>
      </c>
      <c r="G1966" s="69">
        <v>52.0</v>
      </c>
      <c r="H1966" s="69">
        <v>8.0</v>
      </c>
      <c r="I1966" s="99">
        <f t="shared" si="1"/>
        <v>4007</v>
      </c>
      <c r="K1966" s="49"/>
      <c r="L1966" s="49"/>
      <c r="M1966" s="74"/>
      <c r="N1966" s="49"/>
      <c r="P1966" s="75"/>
      <c r="Q1966" s="75"/>
      <c r="R1966" s="75"/>
    </row>
    <row r="1967">
      <c r="A1967" s="70" t="s">
        <v>4447</v>
      </c>
      <c r="B1967" s="68">
        <v>4007.0</v>
      </c>
      <c r="C1967" s="69">
        <v>7.0</v>
      </c>
      <c r="D1967" s="69">
        <v>10.0</v>
      </c>
      <c r="E1967" s="70" t="s">
        <v>5997</v>
      </c>
      <c r="F1967" s="69">
        <v>135.0</v>
      </c>
      <c r="G1967" s="69">
        <v>18.0</v>
      </c>
      <c r="H1967" s="69">
        <v>3.0</v>
      </c>
      <c r="I1967" s="20" t="str">
        <f t="shared" si="1"/>
        <v/>
      </c>
      <c r="K1967" s="49"/>
      <c r="L1967" s="49"/>
      <c r="M1967" s="74"/>
      <c r="N1967" s="49"/>
      <c r="P1967" s="75"/>
      <c r="Q1967" s="75"/>
      <c r="R1967" s="75"/>
    </row>
    <row r="1968">
      <c r="A1968" s="70" t="s">
        <v>4447</v>
      </c>
      <c r="B1968" s="68">
        <v>4007.0</v>
      </c>
      <c r="C1968" s="69">
        <v>7.0</v>
      </c>
      <c r="D1968" s="69">
        <v>20.0</v>
      </c>
      <c r="E1968" s="70" t="s">
        <v>3312</v>
      </c>
      <c r="F1968" s="69">
        <v>83.0</v>
      </c>
      <c r="G1968" s="69">
        <v>10.0</v>
      </c>
      <c r="H1968" s="69">
        <v>3.0</v>
      </c>
      <c r="I1968" s="99">
        <f t="shared" si="1"/>
        <v>4008</v>
      </c>
      <c r="K1968" s="49"/>
      <c r="L1968" s="49"/>
      <c r="M1968" s="74"/>
      <c r="N1968" s="49"/>
      <c r="P1968" s="75"/>
      <c r="Q1968" s="75"/>
      <c r="R1968" s="75"/>
    </row>
    <row r="1969">
      <c r="A1969" s="70" t="s">
        <v>4447</v>
      </c>
      <c r="B1969" s="68">
        <v>4008.0</v>
      </c>
      <c r="C1969" s="69">
        <v>7.0</v>
      </c>
      <c r="D1969" s="69">
        <v>10.0</v>
      </c>
      <c r="E1969" s="70" t="s">
        <v>5998</v>
      </c>
      <c r="F1969" s="69">
        <v>338.0</v>
      </c>
      <c r="G1969" s="69">
        <v>31.0</v>
      </c>
      <c r="H1969" s="69">
        <v>18.0</v>
      </c>
      <c r="I1969" s="20" t="str">
        <f t="shared" si="1"/>
        <v/>
      </c>
      <c r="K1969" s="49"/>
      <c r="L1969" s="49"/>
      <c r="M1969" s="74"/>
      <c r="N1969" s="49"/>
      <c r="P1969" s="75"/>
      <c r="Q1969" s="75"/>
      <c r="R1969" s="75"/>
    </row>
    <row r="1970">
      <c r="A1970" s="70" t="s">
        <v>4447</v>
      </c>
      <c r="B1970" s="68">
        <v>4008.0</v>
      </c>
      <c r="C1970" s="69">
        <v>7.0</v>
      </c>
      <c r="D1970" s="69">
        <v>30.0</v>
      </c>
      <c r="E1970" s="70" t="s">
        <v>5999</v>
      </c>
      <c r="F1970" s="69">
        <v>330.0</v>
      </c>
      <c r="G1970" s="69">
        <v>27.0</v>
      </c>
      <c r="H1970" s="69">
        <v>17.0</v>
      </c>
      <c r="I1970" s="99">
        <f t="shared" si="1"/>
        <v>4011</v>
      </c>
      <c r="K1970" s="49"/>
      <c r="L1970" s="49"/>
      <c r="M1970" s="74"/>
      <c r="N1970" s="49"/>
      <c r="P1970" s="75"/>
      <c r="Q1970" s="75"/>
      <c r="R1970" s="75"/>
    </row>
    <row r="1971">
      <c r="A1971" s="70" t="s">
        <v>4447</v>
      </c>
      <c r="B1971" s="68">
        <v>4011.0</v>
      </c>
      <c r="C1971" s="69">
        <v>7.0</v>
      </c>
      <c r="D1971" s="69">
        <v>10.0</v>
      </c>
      <c r="E1971" s="70" t="s">
        <v>3314</v>
      </c>
      <c r="F1971" s="69">
        <v>916.0</v>
      </c>
      <c r="G1971" s="69">
        <v>427.0</v>
      </c>
      <c r="H1971" s="69">
        <v>129.0</v>
      </c>
      <c r="I1971" s="99">
        <f t="shared" si="1"/>
        <v>4015</v>
      </c>
      <c r="K1971" s="49"/>
      <c r="L1971" s="49"/>
      <c r="M1971" s="74"/>
      <c r="N1971" s="49"/>
      <c r="P1971" s="75"/>
      <c r="Q1971" s="75"/>
      <c r="R1971" s="75"/>
    </row>
    <row r="1972">
      <c r="A1972" s="70" t="s">
        <v>4447</v>
      </c>
      <c r="B1972" s="68">
        <v>4015.0</v>
      </c>
      <c r="C1972" s="69">
        <v>7.0</v>
      </c>
      <c r="D1972" s="69">
        <v>10.0</v>
      </c>
      <c r="E1972" s="70" t="s">
        <v>6000</v>
      </c>
      <c r="F1972" s="69">
        <v>282.0</v>
      </c>
      <c r="G1972" s="69">
        <v>161.0</v>
      </c>
      <c r="H1972" s="69">
        <v>35.0</v>
      </c>
      <c r="I1972" s="20" t="str">
        <f t="shared" si="1"/>
        <v/>
      </c>
      <c r="K1972" s="49"/>
      <c r="L1972" s="49"/>
      <c r="M1972" s="74"/>
      <c r="N1972" s="49"/>
      <c r="P1972" s="75"/>
      <c r="Q1972" s="75"/>
      <c r="R1972" s="75"/>
    </row>
    <row r="1973">
      <c r="A1973" s="70" t="s">
        <v>4447</v>
      </c>
      <c r="B1973" s="68">
        <v>4015.0</v>
      </c>
      <c r="C1973" s="69">
        <v>7.0</v>
      </c>
      <c r="D1973" s="69">
        <v>11.0</v>
      </c>
      <c r="E1973" s="70" t="s">
        <v>6001</v>
      </c>
      <c r="F1973" s="69">
        <v>253.0</v>
      </c>
      <c r="G1973" s="69">
        <v>150.0</v>
      </c>
      <c r="H1973" s="69">
        <v>30.0</v>
      </c>
      <c r="I1973" s="20" t="str">
        <f t="shared" si="1"/>
        <v/>
      </c>
      <c r="K1973" s="49"/>
      <c r="L1973" s="49"/>
      <c r="M1973" s="74"/>
      <c r="N1973" s="49"/>
      <c r="P1973" s="75"/>
      <c r="Q1973" s="75"/>
      <c r="R1973" s="75"/>
    </row>
    <row r="1974">
      <c r="A1974" s="70" t="s">
        <v>4447</v>
      </c>
      <c r="B1974" s="68">
        <v>4015.0</v>
      </c>
      <c r="C1974" s="69">
        <v>7.0</v>
      </c>
      <c r="D1974" s="69">
        <v>12.0</v>
      </c>
      <c r="E1974" s="70" t="s">
        <v>6002</v>
      </c>
      <c r="F1974" s="69">
        <v>278.0</v>
      </c>
      <c r="G1974" s="69">
        <v>157.0</v>
      </c>
      <c r="H1974" s="69">
        <v>33.0</v>
      </c>
      <c r="I1974" s="99">
        <f t="shared" si="1"/>
        <v>4016</v>
      </c>
      <c r="K1974" s="49"/>
      <c r="L1974" s="49"/>
      <c r="M1974" s="74"/>
      <c r="N1974" s="49"/>
      <c r="P1974" s="75"/>
      <c r="Q1974" s="75"/>
      <c r="R1974" s="75"/>
    </row>
    <row r="1975">
      <c r="A1975" s="70" t="s">
        <v>4447</v>
      </c>
      <c r="B1975" s="68">
        <v>4016.0</v>
      </c>
      <c r="C1975" s="69">
        <v>7.0</v>
      </c>
      <c r="D1975" s="69">
        <v>10.0</v>
      </c>
      <c r="E1975" s="70" t="s">
        <v>6003</v>
      </c>
      <c r="F1975" s="69">
        <v>200.0</v>
      </c>
      <c r="G1975" s="69">
        <v>16.0</v>
      </c>
      <c r="H1975" s="69">
        <v>0.0</v>
      </c>
      <c r="I1975" s="99">
        <f t="shared" si="1"/>
        <v>4017</v>
      </c>
      <c r="K1975" s="49"/>
      <c r="L1975" s="49"/>
      <c r="M1975" s="74"/>
      <c r="N1975" s="49"/>
      <c r="P1975" s="75"/>
      <c r="Q1975" s="75"/>
      <c r="R1975" s="75"/>
    </row>
    <row r="1976">
      <c r="A1976" s="70" t="s">
        <v>4447</v>
      </c>
      <c r="B1976" s="68">
        <v>4017.0</v>
      </c>
      <c r="C1976" s="69">
        <v>7.0</v>
      </c>
      <c r="D1976" s="69">
        <v>10.0</v>
      </c>
      <c r="E1976" s="70" t="s">
        <v>3318</v>
      </c>
      <c r="F1976" s="69">
        <v>79.0</v>
      </c>
      <c r="G1976" s="69">
        <v>75.0</v>
      </c>
      <c r="H1976" s="69">
        <v>1.0</v>
      </c>
      <c r="I1976" s="20" t="str">
        <f t="shared" si="1"/>
        <v/>
      </c>
      <c r="K1976" s="49"/>
      <c r="L1976" s="49"/>
      <c r="M1976" s="74"/>
      <c r="N1976" s="49"/>
      <c r="P1976" s="75"/>
      <c r="Q1976" s="75"/>
      <c r="R1976" s="75"/>
    </row>
    <row r="1977">
      <c r="A1977" s="70" t="s">
        <v>4447</v>
      </c>
      <c r="B1977" s="68">
        <v>4017.0</v>
      </c>
      <c r="C1977" s="69">
        <v>7.0</v>
      </c>
      <c r="D1977" s="69">
        <v>12.0</v>
      </c>
      <c r="E1977" s="70" t="s">
        <v>6004</v>
      </c>
      <c r="F1977" s="69">
        <v>157.0</v>
      </c>
      <c r="G1977" s="69">
        <v>138.0</v>
      </c>
      <c r="H1977" s="69">
        <v>6.0</v>
      </c>
      <c r="I1977" s="20" t="str">
        <f t="shared" si="1"/>
        <v/>
      </c>
      <c r="K1977" s="49"/>
      <c r="L1977" s="49"/>
      <c r="M1977" s="74"/>
      <c r="N1977" s="49"/>
      <c r="P1977" s="75"/>
      <c r="Q1977" s="75"/>
      <c r="R1977" s="75"/>
    </row>
    <row r="1978">
      <c r="A1978" s="70" t="s">
        <v>4447</v>
      </c>
      <c r="B1978" s="68">
        <v>4017.0</v>
      </c>
      <c r="C1978" s="69">
        <v>7.0</v>
      </c>
      <c r="D1978" s="69">
        <v>14.0</v>
      </c>
      <c r="E1978" s="70" t="s">
        <v>3320</v>
      </c>
      <c r="F1978" s="69">
        <v>366.0</v>
      </c>
      <c r="G1978" s="69">
        <v>119.0</v>
      </c>
      <c r="H1978" s="69">
        <v>7.0</v>
      </c>
      <c r="I1978" s="20" t="str">
        <f t="shared" si="1"/>
        <v/>
      </c>
      <c r="K1978" s="49"/>
      <c r="L1978" s="49"/>
      <c r="M1978" s="74"/>
      <c r="N1978" s="49"/>
      <c r="P1978" s="75"/>
      <c r="Q1978" s="75"/>
      <c r="R1978" s="75"/>
    </row>
    <row r="1979">
      <c r="A1979" s="70" t="s">
        <v>4447</v>
      </c>
      <c r="B1979" s="68">
        <v>4017.0</v>
      </c>
      <c r="C1979" s="69">
        <v>7.0</v>
      </c>
      <c r="D1979" s="69">
        <v>16.0</v>
      </c>
      <c r="E1979" s="70" t="s">
        <v>6005</v>
      </c>
      <c r="F1979" s="69">
        <v>25.0</v>
      </c>
      <c r="G1979" s="69">
        <v>7.0</v>
      </c>
      <c r="H1979" s="69">
        <v>1.0</v>
      </c>
      <c r="I1979" s="20" t="str">
        <f t="shared" si="1"/>
        <v/>
      </c>
      <c r="K1979" s="49"/>
      <c r="L1979" s="49"/>
      <c r="M1979" s="74"/>
      <c r="N1979" s="49"/>
      <c r="P1979" s="75"/>
      <c r="Q1979" s="75"/>
      <c r="R1979" s="75"/>
    </row>
    <row r="1980">
      <c r="A1980" s="70" t="s">
        <v>4447</v>
      </c>
      <c r="B1980" s="68">
        <v>4017.0</v>
      </c>
      <c r="C1980" s="69">
        <v>7.0</v>
      </c>
      <c r="D1980" s="69">
        <v>17.0</v>
      </c>
      <c r="E1980" s="70" t="s">
        <v>3322</v>
      </c>
      <c r="F1980" s="69">
        <v>62.0</v>
      </c>
      <c r="G1980" s="69">
        <v>60.0</v>
      </c>
      <c r="H1980" s="69">
        <v>0.0</v>
      </c>
      <c r="I1980" s="20" t="str">
        <f t="shared" si="1"/>
        <v/>
      </c>
      <c r="K1980" s="49"/>
      <c r="L1980" s="49"/>
      <c r="M1980" s="74"/>
      <c r="N1980" s="49"/>
      <c r="P1980" s="75"/>
      <c r="Q1980" s="75"/>
      <c r="R1980" s="75"/>
    </row>
    <row r="1981">
      <c r="A1981" s="70" t="s">
        <v>4447</v>
      </c>
      <c r="B1981" s="68">
        <v>4017.0</v>
      </c>
      <c r="C1981" s="69">
        <v>7.0</v>
      </c>
      <c r="D1981" s="69">
        <v>18.0</v>
      </c>
      <c r="E1981" s="70" t="s">
        <v>3323</v>
      </c>
      <c r="F1981" s="69">
        <v>4550.0</v>
      </c>
      <c r="G1981" s="69">
        <v>1548.0</v>
      </c>
      <c r="H1981" s="69">
        <v>478.0</v>
      </c>
      <c r="I1981" s="20" t="str">
        <f t="shared" si="1"/>
        <v/>
      </c>
      <c r="K1981" s="49"/>
      <c r="L1981" s="49"/>
      <c r="M1981" s="74"/>
      <c r="N1981" s="49"/>
      <c r="P1981" s="75"/>
      <c r="Q1981" s="75"/>
      <c r="R1981" s="75"/>
    </row>
    <row r="1982">
      <c r="A1982" s="70" t="s">
        <v>4447</v>
      </c>
      <c r="B1982" s="68">
        <v>4017.0</v>
      </c>
      <c r="C1982" s="69">
        <v>7.0</v>
      </c>
      <c r="D1982" s="69">
        <v>21.0</v>
      </c>
      <c r="E1982" s="70" t="s">
        <v>3324</v>
      </c>
      <c r="F1982" s="69">
        <v>179.0</v>
      </c>
      <c r="G1982" s="69">
        <v>175.0</v>
      </c>
      <c r="H1982" s="69">
        <v>0.0</v>
      </c>
      <c r="I1982" s="20" t="str">
        <f t="shared" si="1"/>
        <v/>
      </c>
      <c r="K1982" s="49"/>
      <c r="L1982" s="49"/>
      <c r="M1982" s="74"/>
      <c r="N1982" s="49"/>
      <c r="P1982" s="75"/>
      <c r="Q1982" s="75"/>
      <c r="R1982" s="75"/>
    </row>
    <row r="1983">
      <c r="A1983" s="70" t="s">
        <v>4447</v>
      </c>
      <c r="B1983" s="68">
        <v>4017.0</v>
      </c>
      <c r="C1983" s="69">
        <v>7.0</v>
      </c>
      <c r="D1983" s="69">
        <v>27.0</v>
      </c>
      <c r="E1983" s="70" t="s">
        <v>3325</v>
      </c>
      <c r="F1983" s="69">
        <v>90.0</v>
      </c>
      <c r="G1983" s="69">
        <v>89.0</v>
      </c>
      <c r="H1983" s="69">
        <v>0.0</v>
      </c>
      <c r="I1983" s="99">
        <f t="shared" si="1"/>
        <v>4018</v>
      </c>
      <c r="K1983" s="49"/>
      <c r="L1983" s="49"/>
      <c r="M1983" s="74"/>
      <c r="N1983" s="49"/>
      <c r="P1983" s="75"/>
      <c r="Q1983" s="75"/>
      <c r="R1983" s="75"/>
    </row>
    <row r="1984">
      <c r="A1984" s="70" t="s">
        <v>4447</v>
      </c>
      <c r="B1984" s="68">
        <v>4018.0</v>
      </c>
      <c r="C1984" s="69">
        <v>7.0</v>
      </c>
      <c r="D1984" s="69">
        <v>10.0</v>
      </c>
      <c r="E1984" s="70" t="s">
        <v>6006</v>
      </c>
      <c r="F1984" s="69">
        <v>449.0</v>
      </c>
      <c r="G1984" s="69">
        <v>158.0</v>
      </c>
      <c r="H1984" s="69">
        <v>32.0</v>
      </c>
      <c r="I1984" s="99">
        <f t="shared" si="1"/>
        <v>4020</v>
      </c>
      <c r="K1984" s="49"/>
      <c r="L1984" s="49"/>
      <c r="M1984" s="74"/>
      <c r="N1984" s="49"/>
      <c r="P1984" s="75"/>
      <c r="Q1984" s="75"/>
      <c r="R1984" s="75"/>
    </row>
    <row r="1985">
      <c r="A1985" s="70" t="s">
        <v>4447</v>
      </c>
      <c r="B1985" s="68">
        <v>4020.0</v>
      </c>
      <c r="C1985" s="69">
        <v>7.0</v>
      </c>
      <c r="D1985" s="69">
        <v>10.0</v>
      </c>
      <c r="E1985" s="70" t="s">
        <v>6007</v>
      </c>
      <c r="F1985" s="69">
        <v>849.0</v>
      </c>
      <c r="G1985" s="69">
        <v>223.0</v>
      </c>
      <c r="H1985" s="69">
        <v>43.0</v>
      </c>
      <c r="I1985" s="20" t="str">
        <f t="shared" si="1"/>
        <v/>
      </c>
      <c r="K1985" s="49"/>
      <c r="L1985" s="49"/>
      <c r="M1985" s="74"/>
      <c r="N1985" s="49"/>
      <c r="P1985" s="75"/>
      <c r="Q1985" s="75"/>
      <c r="R1985" s="75"/>
    </row>
    <row r="1986">
      <c r="A1986" s="70" t="s">
        <v>4447</v>
      </c>
      <c r="B1986" s="68">
        <v>4020.0</v>
      </c>
      <c r="C1986" s="69">
        <v>7.0</v>
      </c>
      <c r="D1986" s="69">
        <v>40.0</v>
      </c>
      <c r="E1986" s="70" t="s">
        <v>6008</v>
      </c>
      <c r="F1986" s="69">
        <v>235.0</v>
      </c>
      <c r="G1986" s="69">
        <v>91.0</v>
      </c>
      <c r="H1986" s="69">
        <v>17.0</v>
      </c>
      <c r="I1986" s="99">
        <f t="shared" si="1"/>
        <v>4025</v>
      </c>
      <c r="K1986" s="49"/>
      <c r="L1986" s="49"/>
      <c r="M1986" s="74"/>
      <c r="N1986" s="49"/>
      <c r="P1986" s="75"/>
      <c r="Q1986" s="75"/>
      <c r="R1986" s="75"/>
    </row>
    <row r="1987">
      <c r="A1987" s="70" t="s">
        <v>4447</v>
      </c>
      <c r="B1987" s="68">
        <v>4025.0</v>
      </c>
      <c r="C1987" s="69">
        <v>7.0</v>
      </c>
      <c r="D1987" s="69">
        <v>10.0</v>
      </c>
      <c r="E1987" s="70" t="s">
        <v>6009</v>
      </c>
      <c r="F1987" s="69">
        <v>268.0</v>
      </c>
      <c r="G1987" s="69">
        <v>51.0</v>
      </c>
      <c r="H1987" s="69">
        <v>10.0</v>
      </c>
      <c r="I1987" s="99">
        <f t="shared" si="1"/>
        <v>4026</v>
      </c>
      <c r="K1987" s="49"/>
      <c r="L1987" s="49"/>
      <c r="M1987" s="74"/>
      <c r="N1987" s="49"/>
      <c r="P1987" s="75"/>
      <c r="Q1987" s="75"/>
      <c r="R1987" s="75"/>
    </row>
    <row r="1988">
      <c r="A1988" s="70" t="s">
        <v>4447</v>
      </c>
      <c r="B1988" s="68">
        <v>4026.0</v>
      </c>
      <c r="C1988" s="69">
        <v>7.0</v>
      </c>
      <c r="D1988" s="69">
        <v>10.0</v>
      </c>
      <c r="E1988" s="70" t="s">
        <v>6010</v>
      </c>
      <c r="F1988" s="69">
        <v>69.0</v>
      </c>
      <c r="G1988" s="69">
        <v>50.0</v>
      </c>
      <c r="H1988" s="69">
        <v>0.0</v>
      </c>
      <c r="I1988" s="99">
        <f t="shared" si="1"/>
        <v>4027</v>
      </c>
      <c r="K1988" s="49"/>
      <c r="L1988" s="49"/>
      <c r="M1988" s="74"/>
      <c r="N1988" s="49"/>
      <c r="P1988" s="75"/>
      <c r="Q1988" s="75"/>
      <c r="R1988" s="75"/>
    </row>
    <row r="1989">
      <c r="A1989" s="70" t="s">
        <v>4447</v>
      </c>
      <c r="B1989" s="68">
        <v>4027.0</v>
      </c>
      <c r="C1989" s="69">
        <v>7.0</v>
      </c>
      <c r="D1989" s="69">
        <v>10.0</v>
      </c>
      <c r="E1989" s="70" t="s">
        <v>6011</v>
      </c>
      <c r="F1989" s="69">
        <v>608.0</v>
      </c>
      <c r="G1989" s="69">
        <v>558.0</v>
      </c>
      <c r="H1989" s="69">
        <v>25.0</v>
      </c>
      <c r="I1989" s="20" t="str">
        <f t="shared" si="1"/>
        <v/>
      </c>
      <c r="K1989" s="49"/>
      <c r="L1989" s="49"/>
      <c r="M1989" s="74"/>
      <c r="N1989" s="49"/>
      <c r="P1989" s="75"/>
      <c r="Q1989" s="75"/>
      <c r="R1989" s="75"/>
    </row>
    <row r="1990">
      <c r="A1990" s="70" t="s">
        <v>4447</v>
      </c>
      <c r="B1990" s="68">
        <v>4027.0</v>
      </c>
      <c r="C1990" s="69">
        <v>7.0</v>
      </c>
      <c r="D1990" s="69">
        <v>30.0</v>
      </c>
      <c r="E1990" s="70" t="s">
        <v>3328</v>
      </c>
      <c r="F1990" s="69">
        <v>421.0</v>
      </c>
      <c r="G1990" s="69">
        <v>398.0</v>
      </c>
      <c r="H1990" s="69">
        <v>14.0</v>
      </c>
      <c r="I1990" s="99">
        <f t="shared" si="1"/>
        <v>4029</v>
      </c>
      <c r="K1990" s="49"/>
      <c r="L1990" s="49"/>
      <c r="M1990" s="74"/>
      <c r="N1990" s="49"/>
      <c r="P1990" s="75"/>
      <c r="Q1990" s="75"/>
      <c r="R1990" s="75"/>
    </row>
    <row r="1991">
      <c r="A1991" s="70" t="s">
        <v>4447</v>
      </c>
      <c r="B1991" s="68">
        <v>4029.0</v>
      </c>
      <c r="C1991" s="69">
        <v>7.0</v>
      </c>
      <c r="D1991" s="69">
        <v>10.0</v>
      </c>
      <c r="E1991" s="70" t="s">
        <v>6012</v>
      </c>
      <c r="F1991" s="69">
        <v>297.0</v>
      </c>
      <c r="G1991" s="69">
        <v>230.0</v>
      </c>
      <c r="H1991" s="69">
        <v>32.0</v>
      </c>
      <c r="I1991" s="20" t="str">
        <f t="shared" si="1"/>
        <v/>
      </c>
      <c r="K1991" s="49"/>
      <c r="L1991" s="49"/>
      <c r="M1991" s="74"/>
      <c r="N1991" s="49"/>
      <c r="P1991" s="75"/>
      <c r="Q1991" s="75"/>
      <c r="R1991" s="75"/>
    </row>
    <row r="1992">
      <c r="A1992" s="70" t="s">
        <v>4447</v>
      </c>
      <c r="B1992" s="68">
        <v>4029.0</v>
      </c>
      <c r="C1992" s="69">
        <v>7.0</v>
      </c>
      <c r="D1992" s="69">
        <v>20.0</v>
      </c>
      <c r="E1992" s="70" t="s">
        <v>6013</v>
      </c>
      <c r="F1992" s="69">
        <v>150.0</v>
      </c>
      <c r="G1992" s="69">
        <v>124.0</v>
      </c>
      <c r="H1992" s="69">
        <v>16.0</v>
      </c>
      <c r="I1992" s="20" t="str">
        <f t="shared" si="1"/>
        <v/>
      </c>
      <c r="K1992" s="49"/>
      <c r="L1992" s="49"/>
      <c r="M1992" s="74"/>
      <c r="N1992" s="49"/>
      <c r="P1992" s="75"/>
      <c r="Q1992" s="75"/>
      <c r="R1992" s="75"/>
    </row>
    <row r="1993">
      <c r="A1993" s="70" t="s">
        <v>4447</v>
      </c>
      <c r="B1993" s="68">
        <v>4029.0</v>
      </c>
      <c r="C1993" s="69">
        <v>7.0</v>
      </c>
      <c r="D1993" s="69">
        <v>30.0</v>
      </c>
      <c r="E1993" s="70" t="s">
        <v>1913</v>
      </c>
      <c r="F1993" s="69">
        <v>68.0</v>
      </c>
      <c r="G1993" s="69">
        <v>33.0</v>
      </c>
      <c r="H1993" s="69">
        <v>8.0</v>
      </c>
      <c r="I1993" s="99">
        <f t="shared" si="1"/>
        <v>4031</v>
      </c>
      <c r="K1993" s="49"/>
      <c r="L1993" s="49"/>
      <c r="M1993" s="74"/>
      <c r="N1993" s="49"/>
      <c r="P1993" s="75"/>
      <c r="Q1993" s="75"/>
      <c r="R1993" s="75"/>
    </row>
    <row r="1994">
      <c r="A1994" s="70" t="s">
        <v>4447</v>
      </c>
      <c r="B1994" s="68">
        <v>4031.0</v>
      </c>
      <c r="C1994" s="69">
        <v>7.0</v>
      </c>
      <c r="D1994" s="69">
        <v>10.0</v>
      </c>
      <c r="E1994" s="70" t="s">
        <v>6014</v>
      </c>
      <c r="F1994" s="69">
        <v>65.0</v>
      </c>
      <c r="G1994" s="69">
        <v>61.0</v>
      </c>
      <c r="H1994" s="69">
        <v>0.0</v>
      </c>
      <c r="I1994" s="99">
        <f t="shared" si="1"/>
        <v>4035</v>
      </c>
      <c r="K1994" s="49"/>
      <c r="L1994" s="49"/>
      <c r="M1994" s="74"/>
      <c r="N1994" s="49"/>
      <c r="P1994" s="75"/>
      <c r="Q1994" s="75"/>
      <c r="R1994" s="75"/>
    </row>
    <row r="1995">
      <c r="A1995" s="70" t="s">
        <v>4447</v>
      </c>
      <c r="B1995" s="68">
        <v>4035.0</v>
      </c>
      <c r="C1995" s="69">
        <v>7.0</v>
      </c>
      <c r="D1995" s="69">
        <v>10.0</v>
      </c>
      <c r="E1995" s="70" t="s">
        <v>1694</v>
      </c>
      <c r="F1995" s="69">
        <v>221.0</v>
      </c>
      <c r="G1995" s="69">
        <v>132.0</v>
      </c>
      <c r="H1995" s="69">
        <v>32.0</v>
      </c>
      <c r="I1995" s="99">
        <f t="shared" si="1"/>
        <v>4036</v>
      </c>
      <c r="K1995" s="49"/>
      <c r="L1995" s="49"/>
      <c r="M1995" s="74"/>
      <c r="N1995" s="49"/>
      <c r="P1995" s="75"/>
      <c r="Q1995" s="75"/>
      <c r="R1995" s="75"/>
    </row>
    <row r="1996">
      <c r="A1996" s="70" t="s">
        <v>4447</v>
      </c>
      <c r="B1996" s="68">
        <v>4036.0</v>
      </c>
      <c r="C1996" s="69">
        <v>7.0</v>
      </c>
      <c r="D1996" s="69">
        <v>10.0</v>
      </c>
      <c r="E1996" s="70" t="s">
        <v>6015</v>
      </c>
      <c r="F1996" s="69">
        <v>97.0</v>
      </c>
      <c r="G1996" s="69">
        <v>71.0</v>
      </c>
      <c r="H1996" s="69">
        <v>14.0</v>
      </c>
      <c r="I1996" s="99">
        <f t="shared" si="1"/>
        <v>4038</v>
      </c>
      <c r="K1996" s="49"/>
      <c r="L1996" s="49"/>
      <c r="M1996" s="74"/>
      <c r="N1996" s="49"/>
      <c r="P1996" s="75"/>
      <c r="Q1996" s="75"/>
      <c r="R1996" s="75"/>
    </row>
    <row r="1997">
      <c r="A1997" s="70" t="s">
        <v>4447</v>
      </c>
      <c r="B1997" s="68">
        <v>4038.0</v>
      </c>
      <c r="C1997" s="69">
        <v>7.0</v>
      </c>
      <c r="D1997" s="69">
        <v>10.0</v>
      </c>
      <c r="E1997" s="70" t="s">
        <v>6016</v>
      </c>
      <c r="F1997" s="69">
        <v>329.0</v>
      </c>
      <c r="G1997" s="69">
        <v>287.0</v>
      </c>
      <c r="H1997" s="69">
        <v>12.0</v>
      </c>
      <c r="I1997" s="99">
        <f t="shared" si="1"/>
        <v>4039</v>
      </c>
      <c r="K1997" s="49"/>
      <c r="L1997" s="49"/>
      <c r="M1997" s="74"/>
      <c r="N1997" s="49"/>
      <c r="P1997" s="75"/>
      <c r="Q1997" s="75"/>
      <c r="R1997" s="75"/>
    </row>
    <row r="1998">
      <c r="A1998" s="70" t="s">
        <v>4447</v>
      </c>
      <c r="B1998" s="68">
        <v>4039.0</v>
      </c>
      <c r="C1998" s="69">
        <v>7.0</v>
      </c>
      <c r="D1998" s="69">
        <v>10.0</v>
      </c>
      <c r="E1998" s="70" t="s">
        <v>6017</v>
      </c>
      <c r="F1998" s="69">
        <v>323.0</v>
      </c>
      <c r="G1998" s="69">
        <v>230.0</v>
      </c>
      <c r="H1998" s="69">
        <v>2.0</v>
      </c>
      <c r="I1998" s="99">
        <f t="shared" si="1"/>
        <v>4043</v>
      </c>
      <c r="K1998" s="49"/>
      <c r="L1998" s="49"/>
      <c r="M1998" s="74"/>
      <c r="N1998" s="49"/>
      <c r="P1998" s="75"/>
      <c r="Q1998" s="75"/>
      <c r="R1998" s="75"/>
    </row>
    <row r="1999">
      <c r="A1999" s="70" t="s">
        <v>4447</v>
      </c>
      <c r="B1999" s="68">
        <v>4043.0</v>
      </c>
      <c r="C1999" s="69">
        <v>7.0</v>
      </c>
      <c r="D1999" s="69">
        <v>10.0</v>
      </c>
      <c r="E1999" s="70" t="s">
        <v>6018</v>
      </c>
      <c r="F1999" s="69">
        <v>543.0</v>
      </c>
      <c r="G1999" s="69">
        <v>21.0</v>
      </c>
      <c r="H1999" s="69">
        <v>11.0</v>
      </c>
      <c r="I1999" s="99">
        <f t="shared" si="1"/>
        <v>4049</v>
      </c>
      <c r="K1999" s="49"/>
      <c r="L1999" s="49"/>
      <c r="M1999" s="74"/>
      <c r="N1999" s="49"/>
      <c r="P1999" s="75"/>
      <c r="Q1999" s="75"/>
      <c r="R1999" s="75"/>
    </row>
    <row r="2000">
      <c r="A2000" s="70" t="s">
        <v>4447</v>
      </c>
      <c r="B2000" s="68">
        <v>4049.0</v>
      </c>
      <c r="C2000" s="69">
        <v>7.0</v>
      </c>
      <c r="D2000" s="69">
        <v>10.0</v>
      </c>
      <c r="E2000" s="70" t="s">
        <v>6019</v>
      </c>
      <c r="F2000" s="69">
        <v>160.0</v>
      </c>
      <c r="G2000" s="69">
        <v>35.0</v>
      </c>
      <c r="H2000" s="69">
        <v>17.0</v>
      </c>
      <c r="I2000" s="99">
        <f t="shared" si="1"/>
        <v>4050</v>
      </c>
      <c r="K2000" s="49"/>
      <c r="L2000" s="49"/>
      <c r="M2000" s="74"/>
      <c r="N2000" s="49"/>
      <c r="P2000" s="75"/>
      <c r="Q2000" s="75"/>
      <c r="R2000" s="75"/>
    </row>
    <row r="2001">
      <c r="A2001" s="70" t="s">
        <v>4447</v>
      </c>
      <c r="B2001" s="68">
        <v>4050.0</v>
      </c>
      <c r="C2001" s="69">
        <v>7.0</v>
      </c>
      <c r="D2001" s="69">
        <v>10.0</v>
      </c>
      <c r="E2001" s="70" t="s">
        <v>6020</v>
      </c>
      <c r="F2001" s="69">
        <v>61.0</v>
      </c>
      <c r="G2001" s="69">
        <v>20.0</v>
      </c>
      <c r="H2001" s="69">
        <v>2.0</v>
      </c>
      <c r="I2001" s="99">
        <f t="shared" si="1"/>
        <v>4053</v>
      </c>
      <c r="K2001" s="49"/>
      <c r="L2001" s="49"/>
      <c r="M2001" s="74"/>
      <c r="N2001" s="49"/>
      <c r="P2001" s="75"/>
      <c r="Q2001" s="75"/>
      <c r="R2001" s="75"/>
    </row>
    <row r="2002">
      <c r="A2002" s="70" t="s">
        <v>4447</v>
      </c>
      <c r="B2002" s="68">
        <v>4053.0</v>
      </c>
      <c r="C2002" s="69">
        <v>7.0</v>
      </c>
      <c r="D2002" s="69">
        <v>10.0</v>
      </c>
      <c r="E2002" s="70" t="s">
        <v>3334</v>
      </c>
      <c r="F2002" s="69">
        <v>171.0</v>
      </c>
      <c r="G2002" s="69">
        <v>30.0</v>
      </c>
      <c r="H2002" s="69">
        <v>13.0</v>
      </c>
      <c r="I2002" s="20" t="str">
        <f t="shared" si="1"/>
        <v/>
      </c>
      <c r="K2002" s="49"/>
      <c r="L2002" s="49"/>
      <c r="M2002" s="74"/>
      <c r="N2002" s="49"/>
      <c r="P2002" s="75"/>
      <c r="Q2002" s="75"/>
      <c r="R2002" s="75"/>
    </row>
    <row r="2003">
      <c r="A2003" s="70" t="s">
        <v>4447</v>
      </c>
      <c r="B2003" s="68">
        <v>4053.0</v>
      </c>
      <c r="C2003" s="69">
        <v>7.0</v>
      </c>
      <c r="D2003" s="69">
        <v>20.0</v>
      </c>
      <c r="E2003" s="70" t="s">
        <v>3335</v>
      </c>
      <c r="F2003" s="69">
        <v>197.0</v>
      </c>
      <c r="G2003" s="69">
        <v>16.0</v>
      </c>
      <c r="H2003" s="69">
        <v>8.0</v>
      </c>
      <c r="I2003" s="20" t="str">
        <f t="shared" si="1"/>
        <v/>
      </c>
      <c r="K2003" s="49"/>
      <c r="L2003" s="49"/>
      <c r="M2003" s="74"/>
      <c r="N2003" s="49"/>
      <c r="P2003" s="75"/>
      <c r="Q2003" s="75"/>
      <c r="R2003" s="75"/>
    </row>
    <row r="2004">
      <c r="A2004" s="70" t="s">
        <v>4447</v>
      </c>
      <c r="B2004" s="68">
        <v>4053.0</v>
      </c>
      <c r="C2004" s="69">
        <v>7.0</v>
      </c>
      <c r="D2004" s="69">
        <v>40.0</v>
      </c>
      <c r="E2004" s="70" t="s">
        <v>3336</v>
      </c>
      <c r="F2004" s="69">
        <v>210.0</v>
      </c>
      <c r="G2004" s="69">
        <v>24.0</v>
      </c>
      <c r="H2004" s="69">
        <v>10.0</v>
      </c>
      <c r="I2004" s="99">
        <f t="shared" si="1"/>
        <v>4054</v>
      </c>
      <c r="K2004" s="49"/>
      <c r="L2004" s="49"/>
      <c r="M2004" s="74"/>
      <c r="N2004" s="49"/>
      <c r="P2004" s="75"/>
      <c r="Q2004" s="75"/>
      <c r="R2004" s="75"/>
    </row>
    <row r="2005">
      <c r="A2005" s="70" t="s">
        <v>4447</v>
      </c>
      <c r="B2005" s="68">
        <v>4054.0</v>
      </c>
      <c r="C2005" s="69">
        <v>7.0</v>
      </c>
      <c r="D2005" s="69">
        <v>10.0</v>
      </c>
      <c r="E2005" s="70" t="s">
        <v>6021</v>
      </c>
      <c r="F2005" s="69">
        <v>50.0</v>
      </c>
      <c r="G2005" s="69">
        <v>4.0</v>
      </c>
      <c r="H2005" s="69">
        <v>1.0</v>
      </c>
      <c r="I2005" s="20" t="str">
        <f t="shared" si="1"/>
        <v/>
      </c>
      <c r="K2005" s="49"/>
      <c r="L2005" s="49"/>
      <c r="M2005" s="74"/>
      <c r="N2005" s="49"/>
      <c r="P2005" s="75"/>
      <c r="Q2005" s="75"/>
      <c r="R2005" s="75"/>
    </row>
    <row r="2006">
      <c r="A2006" s="70" t="s">
        <v>4447</v>
      </c>
      <c r="B2006" s="68">
        <v>4054.0</v>
      </c>
      <c r="C2006" s="69">
        <v>7.0</v>
      </c>
      <c r="D2006" s="69">
        <v>20.0</v>
      </c>
      <c r="E2006" s="70" t="s">
        <v>6022</v>
      </c>
      <c r="F2006" s="69">
        <v>37.0</v>
      </c>
      <c r="G2006" s="69">
        <v>3.0</v>
      </c>
      <c r="H2006" s="69">
        <v>0.0</v>
      </c>
      <c r="I2006" s="99">
        <f t="shared" si="1"/>
        <v>4055</v>
      </c>
      <c r="K2006" s="49"/>
      <c r="L2006" s="49"/>
      <c r="M2006" s="74"/>
      <c r="N2006" s="49"/>
      <c r="P2006" s="75"/>
      <c r="Q2006" s="75"/>
      <c r="R2006" s="75"/>
    </row>
    <row r="2007">
      <c r="A2007" s="70" t="s">
        <v>4447</v>
      </c>
      <c r="B2007" s="68">
        <v>4055.0</v>
      </c>
      <c r="C2007" s="69">
        <v>7.0</v>
      </c>
      <c r="D2007" s="69">
        <v>10.0</v>
      </c>
      <c r="E2007" s="70" t="s">
        <v>6023</v>
      </c>
      <c r="F2007" s="69">
        <v>124.0</v>
      </c>
      <c r="G2007" s="69">
        <v>18.0</v>
      </c>
      <c r="H2007" s="69">
        <v>2.0</v>
      </c>
      <c r="I2007" s="99">
        <f t="shared" si="1"/>
        <v>4056</v>
      </c>
      <c r="K2007" s="49"/>
      <c r="L2007" s="49"/>
      <c r="M2007" s="74"/>
      <c r="N2007" s="49"/>
      <c r="P2007" s="75"/>
      <c r="Q2007" s="75"/>
      <c r="R2007" s="75"/>
    </row>
    <row r="2008">
      <c r="A2008" s="70" t="s">
        <v>4447</v>
      </c>
      <c r="B2008" s="68">
        <v>4056.0</v>
      </c>
      <c r="C2008" s="69">
        <v>7.0</v>
      </c>
      <c r="D2008" s="69">
        <v>10.0</v>
      </c>
      <c r="E2008" s="70" t="s">
        <v>3339</v>
      </c>
      <c r="F2008" s="69">
        <v>70.0</v>
      </c>
      <c r="G2008" s="69">
        <v>42.0</v>
      </c>
      <c r="H2008" s="69">
        <v>3.0</v>
      </c>
      <c r="I2008" s="99">
        <f t="shared" si="1"/>
        <v>4057</v>
      </c>
      <c r="K2008" s="49"/>
      <c r="L2008" s="49"/>
      <c r="M2008" s="74"/>
      <c r="N2008" s="49"/>
      <c r="P2008" s="75"/>
      <c r="Q2008" s="75"/>
      <c r="R2008" s="75"/>
    </row>
    <row r="2009">
      <c r="A2009" s="70" t="s">
        <v>4447</v>
      </c>
      <c r="B2009" s="68">
        <v>4057.0</v>
      </c>
      <c r="C2009" s="69">
        <v>7.0</v>
      </c>
      <c r="D2009" s="69">
        <v>10.0</v>
      </c>
      <c r="E2009" s="70" t="s">
        <v>6024</v>
      </c>
      <c r="F2009" s="69">
        <v>86.0</v>
      </c>
      <c r="G2009" s="69">
        <v>68.0</v>
      </c>
      <c r="H2009" s="69">
        <v>7.0</v>
      </c>
      <c r="I2009" s="99">
        <f t="shared" si="1"/>
        <v>4058</v>
      </c>
      <c r="K2009" s="49"/>
      <c r="L2009" s="49"/>
      <c r="M2009" s="74"/>
      <c r="N2009" s="49"/>
      <c r="P2009" s="75"/>
      <c r="Q2009" s="75"/>
      <c r="R2009" s="75"/>
    </row>
    <row r="2010">
      <c r="A2010" s="70" t="s">
        <v>4447</v>
      </c>
      <c r="B2010" s="68">
        <v>4058.0</v>
      </c>
      <c r="C2010" s="69">
        <v>7.0</v>
      </c>
      <c r="D2010" s="69">
        <v>10.0</v>
      </c>
      <c r="E2010" s="70" t="s">
        <v>6025</v>
      </c>
      <c r="F2010" s="69">
        <v>193.0</v>
      </c>
      <c r="G2010" s="69">
        <v>37.0</v>
      </c>
      <c r="H2010" s="69">
        <v>26.0</v>
      </c>
      <c r="I2010" s="99">
        <f t="shared" si="1"/>
        <v>4059</v>
      </c>
      <c r="K2010" s="49"/>
      <c r="L2010" s="49"/>
      <c r="M2010" s="74"/>
      <c r="N2010" s="49"/>
      <c r="P2010" s="75"/>
      <c r="Q2010" s="75"/>
      <c r="R2010" s="75"/>
    </row>
    <row r="2011">
      <c r="A2011" s="70" t="s">
        <v>4447</v>
      </c>
      <c r="B2011" s="68">
        <v>4059.0</v>
      </c>
      <c r="C2011" s="69">
        <v>7.0</v>
      </c>
      <c r="D2011" s="69">
        <v>10.0</v>
      </c>
      <c r="E2011" s="70" t="s">
        <v>6026</v>
      </c>
      <c r="F2011" s="69">
        <v>137.0</v>
      </c>
      <c r="G2011" s="69">
        <v>36.0</v>
      </c>
      <c r="H2011" s="69">
        <v>17.0</v>
      </c>
      <c r="I2011" s="20" t="str">
        <f t="shared" si="1"/>
        <v/>
      </c>
      <c r="K2011" s="49"/>
      <c r="L2011" s="49"/>
      <c r="M2011" s="74"/>
      <c r="N2011" s="49"/>
      <c r="P2011" s="75"/>
      <c r="Q2011" s="75"/>
      <c r="R2011" s="75"/>
    </row>
    <row r="2012">
      <c r="A2012" s="70" t="s">
        <v>4447</v>
      </c>
      <c r="B2012" s="68">
        <v>4059.0</v>
      </c>
      <c r="C2012" s="69">
        <v>7.0</v>
      </c>
      <c r="D2012" s="69">
        <v>20.0</v>
      </c>
      <c r="E2012" s="70" t="s">
        <v>3340</v>
      </c>
      <c r="F2012" s="69">
        <v>218.0</v>
      </c>
      <c r="G2012" s="69">
        <v>50.0</v>
      </c>
      <c r="H2012" s="69">
        <v>4.0</v>
      </c>
      <c r="I2012" s="99">
        <f t="shared" si="1"/>
        <v>4064</v>
      </c>
      <c r="K2012" s="49"/>
      <c r="L2012" s="49"/>
      <c r="M2012" s="74"/>
      <c r="N2012" s="49"/>
      <c r="P2012" s="75"/>
      <c r="Q2012" s="75"/>
      <c r="R2012" s="75"/>
    </row>
    <row r="2013">
      <c r="A2013" s="70" t="s">
        <v>4447</v>
      </c>
      <c r="B2013" s="68">
        <v>4064.0</v>
      </c>
      <c r="C2013" s="69">
        <v>7.0</v>
      </c>
      <c r="D2013" s="69">
        <v>10.0</v>
      </c>
      <c r="E2013" s="70" t="s">
        <v>3341</v>
      </c>
      <c r="F2013" s="69">
        <v>65.0</v>
      </c>
      <c r="G2013" s="69">
        <v>34.0</v>
      </c>
      <c r="H2013" s="69">
        <v>8.0</v>
      </c>
      <c r="I2013" s="20" t="str">
        <f t="shared" si="1"/>
        <v/>
      </c>
      <c r="K2013" s="49"/>
      <c r="L2013" s="49"/>
      <c r="M2013" s="74"/>
      <c r="N2013" s="49"/>
      <c r="P2013" s="75"/>
      <c r="Q2013" s="75"/>
      <c r="R2013" s="75"/>
    </row>
    <row r="2014">
      <c r="A2014" s="70" t="s">
        <v>4447</v>
      </c>
      <c r="B2014" s="68">
        <v>4064.0</v>
      </c>
      <c r="C2014" s="69">
        <v>7.0</v>
      </c>
      <c r="D2014" s="69">
        <v>20.0</v>
      </c>
      <c r="E2014" s="70" t="s">
        <v>6027</v>
      </c>
      <c r="F2014" s="69">
        <v>59.0</v>
      </c>
      <c r="G2014" s="69">
        <v>30.0</v>
      </c>
      <c r="H2014" s="69">
        <v>9.0</v>
      </c>
      <c r="I2014" s="99">
        <f t="shared" si="1"/>
        <v>4066</v>
      </c>
      <c r="K2014" s="49"/>
      <c r="L2014" s="49"/>
      <c r="M2014" s="74"/>
      <c r="N2014" s="49"/>
      <c r="P2014" s="75"/>
      <c r="Q2014" s="75"/>
      <c r="R2014" s="75"/>
    </row>
    <row r="2015">
      <c r="A2015" s="70" t="s">
        <v>4447</v>
      </c>
      <c r="B2015" s="68">
        <v>4066.0</v>
      </c>
      <c r="C2015" s="69">
        <v>7.0</v>
      </c>
      <c r="D2015" s="69">
        <v>10.0</v>
      </c>
      <c r="E2015" s="70" t="s">
        <v>1744</v>
      </c>
      <c r="F2015" s="69">
        <v>49.0</v>
      </c>
      <c r="G2015" s="69">
        <v>25.0</v>
      </c>
      <c r="H2015" s="69">
        <v>4.0</v>
      </c>
      <c r="I2015" s="99">
        <f t="shared" si="1"/>
        <v>4067</v>
      </c>
      <c r="K2015" s="49"/>
      <c r="L2015" s="49"/>
      <c r="M2015" s="74"/>
      <c r="N2015" s="49"/>
      <c r="P2015" s="75"/>
      <c r="Q2015" s="75"/>
      <c r="R2015" s="75"/>
    </row>
    <row r="2016">
      <c r="A2016" s="70" t="s">
        <v>4447</v>
      </c>
      <c r="B2016" s="68">
        <v>4067.0</v>
      </c>
      <c r="C2016" s="69">
        <v>7.0</v>
      </c>
      <c r="D2016" s="69">
        <v>10.0</v>
      </c>
      <c r="E2016" s="70" t="s">
        <v>6028</v>
      </c>
      <c r="F2016" s="69">
        <v>213.0</v>
      </c>
      <c r="G2016" s="69">
        <v>133.0</v>
      </c>
      <c r="H2016" s="69">
        <v>41.0</v>
      </c>
      <c r="I2016" s="20" t="str">
        <f t="shared" si="1"/>
        <v/>
      </c>
      <c r="K2016" s="49"/>
      <c r="L2016" s="49"/>
      <c r="M2016" s="74"/>
      <c r="N2016" s="49"/>
      <c r="P2016" s="75"/>
      <c r="Q2016" s="75"/>
      <c r="R2016" s="75"/>
    </row>
    <row r="2017">
      <c r="A2017" s="70" t="s">
        <v>4447</v>
      </c>
      <c r="B2017" s="68">
        <v>4067.0</v>
      </c>
      <c r="C2017" s="69">
        <v>7.0</v>
      </c>
      <c r="D2017" s="69">
        <v>20.0</v>
      </c>
      <c r="E2017" s="70" t="s">
        <v>6029</v>
      </c>
      <c r="F2017" s="69">
        <v>195.0</v>
      </c>
      <c r="G2017" s="69">
        <v>121.0</v>
      </c>
      <c r="H2017" s="69">
        <v>38.0</v>
      </c>
      <c r="I2017" s="99">
        <f t="shared" si="1"/>
        <v>4068</v>
      </c>
      <c r="K2017" s="49"/>
      <c r="L2017" s="49"/>
      <c r="M2017" s="74"/>
      <c r="N2017" s="49"/>
      <c r="P2017" s="75"/>
      <c r="Q2017" s="75"/>
      <c r="R2017" s="75"/>
    </row>
    <row r="2018">
      <c r="A2018" s="70" t="s">
        <v>4447</v>
      </c>
      <c r="B2018" s="68">
        <v>4068.0</v>
      </c>
      <c r="C2018" s="69">
        <v>7.0</v>
      </c>
      <c r="D2018" s="69">
        <v>10.0</v>
      </c>
      <c r="E2018" s="70" t="s">
        <v>6030</v>
      </c>
      <c r="F2018" s="69">
        <v>454.0</v>
      </c>
      <c r="G2018" s="69">
        <v>353.0</v>
      </c>
      <c r="H2018" s="69">
        <v>44.0</v>
      </c>
      <c r="I2018" s="99">
        <f t="shared" si="1"/>
        <v>4070</v>
      </c>
      <c r="K2018" s="49"/>
      <c r="L2018" s="49"/>
      <c r="M2018" s="74"/>
      <c r="N2018" s="49"/>
      <c r="P2018" s="75"/>
      <c r="Q2018" s="75"/>
      <c r="R2018" s="75"/>
    </row>
    <row r="2019">
      <c r="A2019" s="70" t="s">
        <v>4447</v>
      </c>
      <c r="B2019" s="68">
        <v>4070.0</v>
      </c>
      <c r="C2019" s="69">
        <v>7.0</v>
      </c>
      <c r="D2019" s="69">
        <v>10.0</v>
      </c>
      <c r="E2019" s="70" t="s">
        <v>6031</v>
      </c>
      <c r="F2019" s="69">
        <v>565.0</v>
      </c>
      <c r="G2019" s="69">
        <v>389.0</v>
      </c>
      <c r="H2019" s="69">
        <v>38.0</v>
      </c>
      <c r="I2019" s="99">
        <f t="shared" si="1"/>
        <v>4073</v>
      </c>
      <c r="K2019" s="49"/>
      <c r="L2019" s="49"/>
      <c r="M2019" s="74"/>
      <c r="N2019" s="49"/>
      <c r="P2019" s="75"/>
      <c r="Q2019" s="75"/>
      <c r="R2019" s="75"/>
    </row>
    <row r="2020">
      <c r="A2020" s="70" t="s">
        <v>4447</v>
      </c>
      <c r="B2020" s="68">
        <v>4073.0</v>
      </c>
      <c r="C2020" s="69">
        <v>7.0</v>
      </c>
      <c r="D2020" s="69">
        <v>10.0</v>
      </c>
      <c r="E2020" s="70" t="s">
        <v>3344</v>
      </c>
      <c r="F2020" s="69">
        <v>545.0</v>
      </c>
      <c r="G2020" s="69">
        <v>123.0</v>
      </c>
      <c r="H2020" s="69">
        <v>33.0</v>
      </c>
      <c r="I2020" s="99">
        <f t="shared" si="1"/>
        <v>4074</v>
      </c>
      <c r="K2020" s="49"/>
      <c r="L2020" s="49"/>
      <c r="M2020" s="74"/>
      <c r="N2020" s="49"/>
      <c r="P2020" s="75"/>
      <c r="Q2020" s="75"/>
      <c r="R2020" s="75"/>
    </row>
    <row r="2021">
      <c r="A2021" s="70" t="s">
        <v>4447</v>
      </c>
      <c r="B2021" s="68">
        <v>4074.0</v>
      </c>
      <c r="C2021" s="69">
        <v>7.0</v>
      </c>
      <c r="D2021" s="69">
        <v>10.0</v>
      </c>
      <c r="E2021" s="70" t="s">
        <v>6032</v>
      </c>
      <c r="F2021" s="69">
        <v>249.0</v>
      </c>
      <c r="G2021" s="69">
        <v>73.0</v>
      </c>
      <c r="H2021" s="69">
        <v>24.0</v>
      </c>
      <c r="I2021" s="20" t="str">
        <f t="shared" si="1"/>
        <v/>
      </c>
      <c r="K2021" s="49"/>
      <c r="L2021" s="49"/>
      <c r="M2021" s="74"/>
      <c r="N2021" s="49"/>
      <c r="P2021" s="75"/>
      <c r="Q2021" s="75"/>
      <c r="R2021" s="75"/>
    </row>
    <row r="2022">
      <c r="A2022" s="70" t="s">
        <v>4447</v>
      </c>
      <c r="B2022" s="68">
        <v>4074.0</v>
      </c>
      <c r="C2022" s="69">
        <v>7.0</v>
      </c>
      <c r="D2022" s="69">
        <v>20.0</v>
      </c>
      <c r="E2022" s="70" t="s">
        <v>6033</v>
      </c>
      <c r="F2022" s="69">
        <v>189.0</v>
      </c>
      <c r="G2022" s="69">
        <v>64.0</v>
      </c>
      <c r="H2022" s="69">
        <v>26.0</v>
      </c>
      <c r="I2022" s="99">
        <f t="shared" si="1"/>
        <v>4075</v>
      </c>
      <c r="K2022" s="49"/>
      <c r="L2022" s="49"/>
      <c r="M2022" s="74"/>
      <c r="N2022" s="49"/>
      <c r="P2022" s="75"/>
      <c r="Q2022" s="75"/>
      <c r="R2022" s="75"/>
    </row>
    <row r="2023">
      <c r="A2023" s="70" t="s">
        <v>4447</v>
      </c>
      <c r="B2023" s="68">
        <v>4075.0</v>
      </c>
      <c r="C2023" s="69">
        <v>7.0</v>
      </c>
      <c r="D2023" s="69">
        <v>10.0</v>
      </c>
      <c r="E2023" s="70" t="s">
        <v>6034</v>
      </c>
      <c r="F2023" s="69">
        <v>172.0</v>
      </c>
      <c r="G2023" s="69">
        <v>31.0</v>
      </c>
      <c r="H2023" s="69">
        <v>5.0</v>
      </c>
      <c r="I2023" s="20" t="str">
        <f t="shared" si="1"/>
        <v/>
      </c>
      <c r="K2023" s="49"/>
      <c r="L2023" s="49"/>
      <c r="M2023" s="74"/>
      <c r="N2023" s="49"/>
      <c r="P2023" s="75"/>
      <c r="Q2023" s="75"/>
      <c r="R2023" s="75"/>
    </row>
    <row r="2024">
      <c r="A2024" s="70" t="s">
        <v>4447</v>
      </c>
      <c r="B2024" s="68">
        <v>4075.0</v>
      </c>
      <c r="C2024" s="69">
        <v>7.0</v>
      </c>
      <c r="D2024" s="69">
        <v>20.0</v>
      </c>
      <c r="E2024" s="70" t="s">
        <v>3346</v>
      </c>
      <c r="F2024" s="69">
        <v>74.0</v>
      </c>
      <c r="G2024" s="69">
        <v>7.0</v>
      </c>
      <c r="H2024" s="69">
        <v>1.0</v>
      </c>
      <c r="I2024" s="99">
        <f t="shared" si="1"/>
        <v>4078</v>
      </c>
      <c r="K2024" s="49"/>
      <c r="L2024" s="49"/>
      <c r="M2024" s="74"/>
      <c r="N2024" s="49"/>
      <c r="P2024" s="75"/>
      <c r="Q2024" s="75"/>
      <c r="R2024" s="75"/>
    </row>
    <row r="2025">
      <c r="A2025" s="70" t="s">
        <v>4447</v>
      </c>
      <c r="B2025" s="68">
        <v>4078.0</v>
      </c>
      <c r="C2025" s="69">
        <v>7.0</v>
      </c>
      <c r="D2025" s="69">
        <v>10.0</v>
      </c>
      <c r="E2025" s="70" t="s">
        <v>6035</v>
      </c>
      <c r="F2025" s="69">
        <v>466.0</v>
      </c>
      <c r="G2025" s="69">
        <v>449.0</v>
      </c>
      <c r="H2025" s="69">
        <v>2.0</v>
      </c>
      <c r="I2025" s="20" t="str">
        <f t="shared" si="1"/>
        <v/>
      </c>
      <c r="K2025" s="49"/>
      <c r="L2025" s="49"/>
      <c r="M2025" s="74"/>
      <c r="N2025" s="49"/>
      <c r="P2025" s="75"/>
      <c r="Q2025" s="75"/>
      <c r="R2025" s="75"/>
    </row>
    <row r="2026">
      <c r="A2026" s="70" t="s">
        <v>4447</v>
      </c>
      <c r="B2026" s="68">
        <v>4078.0</v>
      </c>
      <c r="C2026" s="69">
        <v>7.0</v>
      </c>
      <c r="D2026" s="69">
        <v>20.0</v>
      </c>
      <c r="E2026" s="70" t="s">
        <v>3348</v>
      </c>
      <c r="F2026" s="69">
        <v>576.0</v>
      </c>
      <c r="G2026" s="69">
        <v>541.0</v>
      </c>
      <c r="H2026" s="69">
        <v>15.0</v>
      </c>
      <c r="I2026" s="99">
        <f t="shared" si="1"/>
        <v>4079</v>
      </c>
      <c r="K2026" s="49"/>
      <c r="L2026" s="49"/>
      <c r="M2026" s="74"/>
      <c r="N2026" s="49"/>
      <c r="P2026" s="75"/>
      <c r="Q2026" s="75"/>
      <c r="R2026" s="75"/>
    </row>
    <row r="2027">
      <c r="A2027" s="70" t="s">
        <v>4447</v>
      </c>
      <c r="B2027" s="68">
        <v>4079.0</v>
      </c>
      <c r="C2027" s="69">
        <v>7.0</v>
      </c>
      <c r="D2027" s="69">
        <v>10.0</v>
      </c>
      <c r="E2027" s="70" t="s">
        <v>6036</v>
      </c>
      <c r="F2027" s="69">
        <v>62.0</v>
      </c>
      <c r="G2027" s="69">
        <v>45.0</v>
      </c>
      <c r="H2027" s="69">
        <v>3.0</v>
      </c>
      <c r="I2027" s="20" t="str">
        <f t="shared" si="1"/>
        <v/>
      </c>
      <c r="K2027" s="49"/>
      <c r="L2027" s="49"/>
      <c r="M2027" s="74"/>
      <c r="N2027" s="49"/>
      <c r="P2027" s="75"/>
      <c r="Q2027" s="75"/>
      <c r="R2027" s="75"/>
    </row>
    <row r="2028">
      <c r="A2028" s="70" t="s">
        <v>4447</v>
      </c>
      <c r="B2028" s="68">
        <v>4079.0</v>
      </c>
      <c r="C2028" s="69">
        <v>7.0</v>
      </c>
      <c r="D2028" s="69">
        <v>30.0</v>
      </c>
      <c r="E2028" s="70" t="s">
        <v>3349</v>
      </c>
      <c r="F2028" s="69">
        <v>203.0</v>
      </c>
      <c r="G2028" s="69">
        <v>152.0</v>
      </c>
      <c r="H2028" s="69">
        <v>20.0</v>
      </c>
      <c r="I2028" s="99">
        <f t="shared" si="1"/>
        <v>4080</v>
      </c>
      <c r="K2028" s="49"/>
      <c r="L2028" s="49"/>
      <c r="M2028" s="74"/>
      <c r="N2028" s="49"/>
      <c r="P2028" s="75"/>
      <c r="Q2028" s="75"/>
      <c r="R2028" s="75"/>
    </row>
    <row r="2029">
      <c r="A2029" s="70" t="s">
        <v>4447</v>
      </c>
      <c r="B2029" s="68">
        <v>4080.0</v>
      </c>
      <c r="C2029" s="69">
        <v>7.0</v>
      </c>
      <c r="D2029" s="69">
        <v>10.0</v>
      </c>
      <c r="E2029" s="70" t="s">
        <v>6037</v>
      </c>
      <c r="F2029" s="69">
        <v>45.0</v>
      </c>
      <c r="G2029" s="69">
        <v>23.0</v>
      </c>
      <c r="H2029" s="69">
        <v>2.0</v>
      </c>
      <c r="I2029" s="99">
        <f t="shared" si="1"/>
        <v>4081</v>
      </c>
      <c r="K2029" s="49"/>
      <c r="L2029" s="49"/>
      <c r="M2029" s="74"/>
      <c r="N2029" s="49"/>
      <c r="P2029" s="75"/>
      <c r="Q2029" s="75"/>
      <c r="R2029" s="75"/>
    </row>
    <row r="2030">
      <c r="A2030" s="70" t="s">
        <v>4447</v>
      </c>
      <c r="B2030" s="68">
        <v>4081.0</v>
      </c>
      <c r="C2030" s="69">
        <v>7.0</v>
      </c>
      <c r="D2030" s="69">
        <v>10.0</v>
      </c>
      <c r="E2030" s="70" t="s">
        <v>6038</v>
      </c>
      <c r="F2030" s="69">
        <v>57.0</v>
      </c>
      <c r="G2030" s="69">
        <v>30.0</v>
      </c>
      <c r="H2030" s="69">
        <v>9.0</v>
      </c>
      <c r="I2030" s="99">
        <f t="shared" si="1"/>
        <v>4082</v>
      </c>
      <c r="K2030" s="49"/>
      <c r="L2030" s="49"/>
      <c r="M2030" s="74"/>
      <c r="N2030" s="49"/>
      <c r="P2030" s="75"/>
      <c r="Q2030" s="75"/>
      <c r="R2030" s="75"/>
    </row>
    <row r="2031">
      <c r="A2031" s="70" t="s">
        <v>4447</v>
      </c>
      <c r="B2031" s="68">
        <v>4082.0</v>
      </c>
      <c r="C2031" s="69">
        <v>7.0</v>
      </c>
      <c r="D2031" s="69">
        <v>10.0</v>
      </c>
      <c r="E2031" s="70" t="s">
        <v>6039</v>
      </c>
      <c r="F2031" s="69">
        <v>603.0</v>
      </c>
      <c r="G2031" s="69">
        <v>118.0</v>
      </c>
      <c r="H2031" s="69">
        <v>67.0</v>
      </c>
      <c r="I2031" s="99">
        <f t="shared" si="1"/>
        <v>4083</v>
      </c>
      <c r="K2031" s="49"/>
      <c r="L2031" s="49"/>
      <c r="M2031" s="74"/>
      <c r="N2031" s="49"/>
      <c r="P2031" s="75"/>
      <c r="Q2031" s="75"/>
      <c r="R2031" s="75"/>
    </row>
    <row r="2032">
      <c r="A2032" s="70" t="s">
        <v>4447</v>
      </c>
      <c r="B2032" s="68">
        <v>4083.0</v>
      </c>
      <c r="C2032" s="69">
        <v>7.0</v>
      </c>
      <c r="D2032" s="69">
        <v>10.0</v>
      </c>
      <c r="E2032" s="70" t="s">
        <v>6040</v>
      </c>
      <c r="F2032" s="69">
        <v>102.0</v>
      </c>
      <c r="G2032" s="69">
        <v>11.0</v>
      </c>
      <c r="H2032" s="69">
        <v>9.0</v>
      </c>
      <c r="I2032" s="99">
        <f t="shared" si="1"/>
        <v>4084</v>
      </c>
      <c r="K2032" s="49"/>
      <c r="L2032" s="49"/>
      <c r="M2032" s="74"/>
      <c r="N2032" s="49"/>
      <c r="P2032" s="75"/>
      <c r="Q2032" s="75"/>
      <c r="R2032" s="75"/>
    </row>
    <row r="2033">
      <c r="A2033" s="70" t="s">
        <v>4447</v>
      </c>
      <c r="B2033" s="68">
        <v>4084.0</v>
      </c>
      <c r="C2033" s="69">
        <v>7.0</v>
      </c>
      <c r="D2033" s="69">
        <v>10.0</v>
      </c>
      <c r="E2033" s="70" t="s">
        <v>6041</v>
      </c>
      <c r="F2033" s="69">
        <v>345.0</v>
      </c>
      <c r="G2033" s="69">
        <v>29.0</v>
      </c>
      <c r="H2033" s="69">
        <v>49.0</v>
      </c>
      <c r="I2033" s="99">
        <f t="shared" si="1"/>
        <v>4085</v>
      </c>
      <c r="K2033" s="49"/>
      <c r="L2033" s="49"/>
      <c r="M2033" s="74"/>
      <c r="N2033" s="49"/>
      <c r="P2033" s="75"/>
      <c r="Q2033" s="75"/>
      <c r="R2033" s="75"/>
    </row>
    <row r="2034">
      <c r="A2034" s="70" t="s">
        <v>4447</v>
      </c>
      <c r="B2034" s="68">
        <v>4085.0</v>
      </c>
      <c r="C2034" s="69">
        <v>7.0</v>
      </c>
      <c r="D2034" s="69">
        <v>10.0</v>
      </c>
      <c r="E2034" s="70" t="s">
        <v>6042</v>
      </c>
      <c r="F2034" s="69">
        <v>204.0</v>
      </c>
      <c r="G2034" s="69">
        <v>39.0</v>
      </c>
      <c r="H2034" s="69">
        <v>4.0</v>
      </c>
      <c r="I2034" s="99">
        <f t="shared" si="1"/>
        <v>4087</v>
      </c>
      <c r="K2034" s="49"/>
      <c r="L2034" s="49"/>
      <c r="M2034" s="74"/>
      <c r="N2034" s="49"/>
      <c r="P2034" s="75"/>
      <c r="Q2034" s="75"/>
      <c r="R2034" s="75"/>
    </row>
    <row r="2035">
      <c r="A2035" s="70" t="s">
        <v>4447</v>
      </c>
      <c r="B2035" s="68">
        <v>4087.0</v>
      </c>
      <c r="C2035" s="69">
        <v>7.0</v>
      </c>
      <c r="D2035" s="69">
        <v>10.0</v>
      </c>
      <c r="E2035" s="70" t="s">
        <v>6043</v>
      </c>
      <c r="F2035" s="69">
        <v>78.0</v>
      </c>
      <c r="G2035" s="69">
        <v>26.0</v>
      </c>
      <c r="H2035" s="69">
        <v>7.0</v>
      </c>
      <c r="I2035" s="99">
        <f t="shared" si="1"/>
        <v>4088</v>
      </c>
      <c r="K2035" s="49"/>
      <c r="L2035" s="49"/>
      <c r="M2035" s="74"/>
      <c r="N2035" s="49"/>
      <c r="P2035" s="75"/>
      <c r="Q2035" s="75"/>
      <c r="R2035" s="75"/>
    </row>
    <row r="2036">
      <c r="A2036" s="70" t="s">
        <v>4447</v>
      </c>
      <c r="B2036" s="68">
        <v>4088.0</v>
      </c>
      <c r="C2036" s="69">
        <v>7.0</v>
      </c>
      <c r="D2036" s="69">
        <v>10.0</v>
      </c>
      <c r="E2036" s="70" t="s">
        <v>6044</v>
      </c>
      <c r="F2036" s="69">
        <v>437.0</v>
      </c>
      <c r="G2036" s="69">
        <v>435.0</v>
      </c>
      <c r="H2036" s="69">
        <v>0.0</v>
      </c>
      <c r="I2036" s="99">
        <f t="shared" si="1"/>
        <v>4089</v>
      </c>
      <c r="K2036" s="49"/>
      <c r="L2036" s="49"/>
      <c r="M2036" s="74"/>
      <c r="N2036" s="49"/>
      <c r="P2036" s="75"/>
      <c r="Q2036" s="75"/>
      <c r="R2036" s="75"/>
    </row>
    <row r="2037">
      <c r="A2037" s="70" t="s">
        <v>4447</v>
      </c>
      <c r="B2037" s="68">
        <v>4089.0</v>
      </c>
      <c r="C2037" s="69">
        <v>7.0</v>
      </c>
      <c r="D2037" s="69">
        <v>20.0</v>
      </c>
      <c r="E2037" s="70" t="s">
        <v>457</v>
      </c>
      <c r="F2037" s="69">
        <v>290.0</v>
      </c>
      <c r="G2037" s="69">
        <v>99.0</v>
      </c>
      <c r="H2037" s="69">
        <v>7.0</v>
      </c>
      <c r="I2037" s="99">
        <f t="shared" si="1"/>
        <v>4090</v>
      </c>
      <c r="K2037" s="49"/>
      <c r="L2037" s="49"/>
      <c r="M2037" s="74"/>
      <c r="N2037" s="49"/>
      <c r="P2037" s="75"/>
      <c r="Q2037" s="75"/>
      <c r="R2037" s="75"/>
    </row>
    <row r="2038">
      <c r="A2038" s="70" t="s">
        <v>4447</v>
      </c>
      <c r="B2038" s="68">
        <v>4090.0</v>
      </c>
      <c r="C2038" s="69">
        <v>7.0</v>
      </c>
      <c r="D2038" s="69">
        <v>10.0</v>
      </c>
      <c r="E2038" s="70" t="s">
        <v>6045</v>
      </c>
      <c r="F2038" s="69">
        <v>180.0</v>
      </c>
      <c r="G2038" s="69">
        <v>12.0</v>
      </c>
      <c r="H2038" s="69">
        <v>11.0</v>
      </c>
      <c r="I2038" s="99">
        <f t="shared" si="1"/>
        <v>4091</v>
      </c>
      <c r="K2038" s="49"/>
      <c r="L2038" s="49"/>
      <c r="M2038" s="74"/>
      <c r="N2038" s="49"/>
      <c r="P2038" s="75"/>
      <c r="Q2038" s="75"/>
      <c r="R2038" s="75"/>
    </row>
    <row r="2039">
      <c r="A2039" s="70" t="s">
        <v>4447</v>
      </c>
      <c r="B2039" s="68">
        <v>4091.0</v>
      </c>
      <c r="C2039" s="69">
        <v>7.0</v>
      </c>
      <c r="D2039" s="69">
        <v>10.0</v>
      </c>
      <c r="E2039" s="70" t="s">
        <v>6046</v>
      </c>
      <c r="F2039" s="69">
        <v>108.0</v>
      </c>
      <c r="G2039" s="69">
        <v>14.0</v>
      </c>
      <c r="H2039" s="69">
        <v>2.0</v>
      </c>
      <c r="I2039" s="99">
        <f t="shared" si="1"/>
        <v>4092</v>
      </c>
      <c r="K2039" s="49"/>
      <c r="L2039" s="49"/>
      <c r="M2039" s="74"/>
      <c r="N2039" s="49"/>
      <c r="P2039" s="75"/>
      <c r="Q2039" s="75"/>
      <c r="R2039" s="75"/>
    </row>
    <row r="2040">
      <c r="A2040" s="70" t="s">
        <v>4447</v>
      </c>
      <c r="B2040" s="68">
        <v>4092.0</v>
      </c>
      <c r="C2040" s="69">
        <v>7.0</v>
      </c>
      <c r="D2040" s="69">
        <v>10.0</v>
      </c>
      <c r="E2040" s="70" t="s">
        <v>6047</v>
      </c>
      <c r="F2040" s="69">
        <v>35.0</v>
      </c>
      <c r="G2040" s="69">
        <v>18.0</v>
      </c>
      <c r="H2040" s="69">
        <v>2.0</v>
      </c>
      <c r="I2040" s="99">
        <f t="shared" si="1"/>
        <v>4093</v>
      </c>
      <c r="K2040" s="49"/>
      <c r="L2040" s="49"/>
      <c r="M2040" s="74"/>
      <c r="N2040" s="49"/>
      <c r="P2040" s="75"/>
      <c r="Q2040" s="75"/>
      <c r="R2040" s="75"/>
    </row>
    <row r="2041">
      <c r="A2041" s="70" t="s">
        <v>4447</v>
      </c>
      <c r="B2041" s="68">
        <v>4093.0</v>
      </c>
      <c r="C2041" s="69">
        <v>7.0</v>
      </c>
      <c r="D2041" s="69">
        <v>10.0</v>
      </c>
      <c r="E2041" s="70" t="s">
        <v>3351</v>
      </c>
      <c r="F2041" s="69">
        <v>119.0</v>
      </c>
      <c r="G2041" s="69">
        <v>40.0</v>
      </c>
      <c r="H2041" s="69">
        <v>20.0</v>
      </c>
      <c r="I2041" s="99">
        <f t="shared" si="1"/>
        <v>4095</v>
      </c>
      <c r="K2041" s="49"/>
      <c r="L2041" s="49"/>
      <c r="M2041" s="74"/>
      <c r="N2041" s="49"/>
      <c r="P2041" s="75"/>
      <c r="Q2041" s="75"/>
      <c r="R2041" s="75"/>
    </row>
    <row r="2042">
      <c r="A2042" s="70" t="s">
        <v>4447</v>
      </c>
      <c r="B2042" s="68">
        <v>4095.0</v>
      </c>
      <c r="C2042" s="69">
        <v>7.0</v>
      </c>
      <c r="D2042" s="69">
        <v>10.0</v>
      </c>
      <c r="E2042" s="70" t="s">
        <v>6048</v>
      </c>
      <c r="F2042" s="69">
        <v>153.0</v>
      </c>
      <c r="G2042" s="69">
        <v>18.0</v>
      </c>
      <c r="H2042" s="69">
        <v>1.0</v>
      </c>
      <c r="I2042" s="99">
        <f t="shared" si="1"/>
        <v>4097</v>
      </c>
      <c r="K2042" s="49"/>
      <c r="L2042" s="49"/>
      <c r="M2042" s="74"/>
      <c r="N2042" s="49"/>
      <c r="P2042" s="75"/>
      <c r="Q2042" s="75"/>
      <c r="R2042" s="75"/>
    </row>
    <row r="2043">
      <c r="A2043" s="70" t="s">
        <v>4447</v>
      </c>
      <c r="B2043" s="68">
        <v>4097.0</v>
      </c>
      <c r="C2043" s="69">
        <v>7.0</v>
      </c>
      <c r="D2043" s="69">
        <v>10.0</v>
      </c>
      <c r="E2043" s="70" t="s">
        <v>6049</v>
      </c>
      <c r="F2043" s="69">
        <v>479.0</v>
      </c>
      <c r="G2043" s="69">
        <v>294.0</v>
      </c>
      <c r="H2043" s="69">
        <v>83.0</v>
      </c>
      <c r="I2043" s="99">
        <f t="shared" si="1"/>
        <v>4098</v>
      </c>
      <c r="K2043" s="49"/>
      <c r="L2043" s="49"/>
      <c r="M2043" s="74"/>
      <c r="N2043" s="49"/>
      <c r="P2043" s="75"/>
      <c r="Q2043" s="75"/>
      <c r="R2043" s="75"/>
    </row>
    <row r="2044">
      <c r="A2044" s="70" t="s">
        <v>4447</v>
      </c>
      <c r="B2044" s="68">
        <v>4098.0</v>
      </c>
      <c r="C2044" s="69">
        <v>7.0</v>
      </c>
      <c r="D2044" s="69">
        <v>10.0</v>
      </c>
      <c r="E2044" s="70" t="s">
        <v>3352</v>
      </c>
      <c r="F2044" s="69">
        <v>484.0</v>
      </c>
      <c r="G2044" s="69">
        <v>15.0</v>
      </c>
      <c r="H2044" s="69">
        <v>3.0</v>
      </c>
      <c r="I2044" s="20" t="str">
        <f t="shared" si="1"/>
        <v/>
      </c>
      <c r="K2044" s="49"/>
      <c r="L2044" s="49"/>
      <c r="M2044" s="74"/>
      <c r="N2044" s="49"/>
      <c r="P2044" s="75"/>
      <c r="Q2044" s="75"/>
      <c r="R2044" s="75"/>
    </row>
    <row r="2045">
      <c r="A2045" s="70" t="s">
        <v>4447</v>
      </c>
      <c r="B2045" s="68">
        <v>4098.0</v>
      </c>
      <c r="C2045" s="69">
        <v>7.0</v>
      </c>
      <c r="D2045" s="69">
        <v>20.0</v>
      </c>
      <c r="E2045" s="70" t="s">
        <v>6050</v>
      </c>
      <c r="F2045" s="69">
        <v>526.0</v>
      </c>
      <c r="G2045" s="69">
        <v>25.0</v>
      </c>
      <c r="H2045" s="69">
        <v>2.0</v>
      </c>
      <c r="I2045" s="99">
        <f t="shared" si="1"/>
        <v>4100</v>
      </c>
      <c r="K2045" s="49"/>
      <c r="L2045" s="49"/>
      <c r="M2045" s="74"/>
      <c r="N2045" s="49"/>
      <c r="P2045" s="75"/>
      <c r="Q2045" s="75"/>
      <c r="R2045" s="75"/>
    </row>
    <row r="2046">
      <c r="A2046" s="70" t="s">
        <v>4447</v>
      </c>
      <c r="B2046" s="68">
        <v>4100.0</v>
      </c>
      <c r="C2046" s="69">
        <v>7.0</v>
      </c>
      <c r="D2046" s="69">
        <v>10.0</v>
      </c>
      <c r="E2046" s="70" t="s">
        <v>6051</v>
      </c>
      <c r="F2046" s="69">
        <v>111.0</v>
      </c>
      <c r="G2046" s="69">
        <v>18.0</v>
      </c>
      <c r="H2046" s="69">
        <v>11.0</v>
      </c>
      <c r="I2046" s="99">
        <f t="shared" si="1"/>
        <v>4102</v>
      </c>
      <c r="K2046" s="49"/>
      <c r="L2046" s="49"/>
      <c r="M2046" s="74"/>
      <c r="N2046" s="49"/>
      <c r="P2046" s="75"/>
      <c r="Q2046" s="75"/>
      <c r="R2046" s="75"/>
    </row>
    <row r="2047">
      <c r="A2047" s="70" t="s">
        <v>4447</v>
      </c>
      <c r="B2047" s="68">
        <v>4102.0</v>
      </c>
      <c r="C2047" s="69">
        <v>7.0</v>
      </c>
      <c r="D2047" s="69">
        <v>10.0</v>
      </c>
      <c r="E2047" s="70" t="s">
        <v>6052</v>
      </c>
      <c r="F2047" s="69">
        <v>143.0</v>
      </c>
      <c r="G2047" s="69">
        <v>114.0</v>
      </c>
      <c r="H2047" s="69">
        <v>11.0</v>
      </c>
      <c r="I2047" s="20" t="str">
        <f t="shared" si="1"/>
        <v/>
      </c>
      <c r="K2047" s="49"/>
      <c r="L2047" s="49"/>
      <c r="M2047" s="74"/>
      <c r="N2047" s="49"/>
      <c r="P2047" s="75"/>
      <c r="Q2047" s="75"/>
      <c r="R2047" s="75"/>
    </row>
    <row r="2048">
      <c r="A2048" s="70" t="s">
        <v>4447</v>
      </c>
      <c r="B2048" s="68">
        <v>4102.0</v>
      </c>
      <c r="C2048" s="69">
        <v>7.0</v>
      </c>
      <c r="D2048" s="69">
        <v>15.0</v>
      </c>
      <c r="E2048" s="70" t="s">
        <v>6053</v>
      </c>
      <c r="F2048" s="69">
        <v>140.0</v>
      </c>
      <c r="G2048" s="69">
        <v>122.0</v>
      </c>
      <c r="H2048" s="69">
        <v>4.0</v>
      </c>
      <c r="I2048" s="20" t="str">
        <f t="shared" si="1"/>
        <v/>
      </c>
      <c r="K2048" s="49"/>
      <c r="L2048" s="49"/>
      <c r="M2048" s="74"/>
      <c r="N2048" s="49"/>
      <c r="P2048" s="75"/>
      <c r="Q2048" s="75"/>
      <c r="R2048" s="75"/>
    </row>
    <row r="2049">
      <c r="A2049" s="70" t="s">
        <v>4447</v>
      </c>
      <c r="B2049" s="68">
        <v>4102.0</v>
      </c>
      <c r="C2049" s="69">
        <v>7.0</v>
      </c>
      <c r="D2049" s="69">
        <v>20.0</v>
      </c>
      <c r="E2049" s="70" t="s">
        <v>6054</v>
      </c>
      <c r="F2049" s="69">
        <v>121.0</v>
      </c>
      <c r="G2049" s="69">
        <v>103.0</v>
      </c>
      <c r="H2049" s="69">
        <v>2.0</v>
      </c>
      <c r="I2049" s="20" t="str">
        <f t="shared" si="1"/>
        <v/>
      </c>
      <c r="K2049" s="49"/>
      <c r="L2049" s="49"/>
      <c r="M2049" s="74"/>
      <c r="N2049" s="49"/>
      <c r="P2049" s="75"/>
      <c r="Q2049" s="75"/>
      <c r="R2049" s="75"/>
    </row>
    <row r="2050">
      <c r="A2050" s="70" t="s">
        <v>4447</v>
      </c>
      <c r="B2050" s="68">
        <v>4102.0</v>
      </c>
      <c r="C2050" s="69">
        <v>7.0</v>
      </c>
      <c r="D2050" s="69">
        <v>55.0</v>
      </c>
      <c r="E2050" s="70" t="s">
        <v>6055</v>
      </c>
      <c r="F2050" s="69">
        <v>73.0</v>
      </c>
      <c r="G2050" s="69">
        <v>59.0</v>
      </c>
      <c r="H2050" s="69">
        <v>0.0</v>
      </c>
      <c r="I2050" s="99">
        <f t="shared" si="1"/>
        <v>4103</v>
      </c>
      <c r="K2050" s="49"/>
      <c r="L2050" s="49"/>
      <c r="M2050" s="74"/>
      <c r="N2050" s="49"/>
      <c r="P2050" s="75"/>
      <c r="Q2050" s="75"/>
      <c r="R2050" s="75"/>
    </row>
    <row r="2051">
      <c r="A2051" s="70" t="s">
        <v>4447</v>
      </c>
      <c r="B2051" s="68">
        <v>4103.0</v>
      </c>
      <c r="C2051" s="69">
        <v>7.0</v>
      </c>
      <c r="D2051" s="69">
        <v>10.0</v>
      </c>
      <c r="E2051" s="70" t="s">
        <v>6056</v>
      </c>
      <c r="F2051" s="69">
        <v>685.0</v>
      </c>
      <c r="G2051" s="69">
        <v>454.0</v>
      </c>
      <c r="H2051" s="69">
        <v>96.0</v>
      </c>
      <c r="I2051" s="20" t="str">
        <f t="shared" si="1"/>
        <v/>
      </c>
      <c r="K2051" s="49"/>
      <c r="L2051" s="49"/>
      <c r="M2051" s="74"/>
      <c r="N2051" s="49"/>
      <c r="P2051" s="75"/>
      <c r="Q2051" s="75"/>
      <c r="R2051" s="75"/>
    </row>
    <row r="2052">
      <c r="A2052" s="70" t="s">
        <v>4447</v>
      </c>
      <c r="B2052" s="68">
        <v>4103.0</v>
      </c>
      <c r="C2052" s="69">
        <v>7.0</v>
      </c>
      <c r="D2052" s="69">
        <v>20.0</v>
      </c>
      <c r="E2052" s="70" t="s">
        <v>6057</v>
      </c>
      <c r="F2052" s="69">
        <v>644.0</v>
      </c>
      <c r="G2052" s="69">
        <v>402.0</v>
      </c>
      <c r="H2052" s="69">
        <v>113.0</v>
      </c>
      <c r="I2052" s="20" t="str">
        <f t="shared" si="1"/>
        <v/>
      </c>
      <c r="K2052" s="49"/>
      <c r="L2052" s="49"/>
      <c r="M2052" s="74"/>
      <c r="N2052" s="49"/>
      <c r="P2052" s="75"/>
      <c r="Q2052" s="75"/>
      <c r="R2052" s="75"/>
    </row>
    <row r="2053">
      <c r="A2053" s="70" t="s">
        <v>4447</v>
      </c>
      <c r="B2053" s="68">
        <v>4103.0</v>
      </c>
      <c r="C2053" s="69">
        <v>7.0</v>
      </c>
      <c r="D2053" s="69">
        <v>30.0</v>
      </c>
      <c r="E2053" s="70" t="s">
        <v>6058</v>
      </c>
      <c r="F2053" s="69">
        <v>1049.0</v>
      </c>
      <c r="G2053" s="69">
        <v>632.0</v>
      </c>
      <c r="H2053" s="69">
        <v>192.0</v>
      </c>
      <c r="I2053" s="99">
        <f t="shared" si="1"/>
        <v>4104</v>
      </c>
      <c r="K2053" s="49"/>
      <c r="L2053" s="49"/>
      <c r="M2053" s="74"/>
      <c r="N2053" s="49"/>
      <c r="P2053" s="75"/>
      <c r="Q2053" s="75"/>
      <c r="R2053" s="75"/>
    </row>
    <row r="2054">
      <c r="A2054" s="70" t="s">
        <v>4447</v>
      </c>
      <c r="B2054" s="68">
        <v>4104.0</v>
      </c>
      <c r="C2054" s="69">
        <v>7.0</v>
      </c>
      <c r="D2054" s="69">
        <v>10.0</v>
      </c>
      <c r="E2054" s="70" t="s">
        <v>6059</v>
      </c>
      <c r="F2054" s="69">
        <v>178.0</v>
      </c>
      <c r="G2054" s="69">
        <v>131.0</v>
      </c>
      <c r="H2054" s="69">
        <v>9.0</v>
      </c>
      <c r="I2054" s="99">
        <f t="shared" si="1"/>
        <v>4105</v>
      </c>
      <c r="K2054" s="49"/>
      <c r="L2054" s="49"/>
      <c r="M2054" s="74"/>
      <c r="N2054" s="49"/>
      <c r="P2054" s="75"/>
      <c r="Q2054" s="75"/>
      <c r="R2054" s="75"/>
    </row>
    <row r="2055">
      <c r="A2055" s="70" t="s">
        <v>4447</v>
      </c>
      <c r="B2055" s="68">
        <v>4105.0</v>
      </c>
      <c r="C2055" s="69">
        <v>7.0</v>
      </c>
      <c r="D2055" s="69">
        <v>10.0</v>
      </c>
      <c r="E2055" s="70" t="s">
        <v>6060</v>
      </c>
      <c r="F2055" s="69">
        <v>401.0</v>
      </c>
      <c r="G2055" s="69">
        <v>31.0</v>
      </c>
      <c r="H2055" s="69">
        <v>11.0</v>
      </c>
      <c r="I2055" s="20" t="str">
        <f t="shared" si="1"/>
        <v/>
      </c>
      <c r="K2055" s="49"/>
      <c r="L2055" s="49"/>
      <c r="M2055" s="74"/>
      <c r="N2055" s="49"/>
      <c r="P2055" s="75"/>
      <c r="Q2055" s="75"/>
      <c r="R2055" s="75"/>
    </row>
    <row r="2056">
      <c r="A2056" s="70" t="s">
        <v>4447</v>
      </c>
      <c r="B2056" s="68">
        <v>4105.0</v>
      </c>
      <c r="C2056" s="69">
        <v>7.0</v>
      </c>
      <c r="D2056" s="69">
        <v>20.0</v>
      </c>
      <c r="E2056" s="70" t="s">
        <v>3362</v>
      </c>
      <c r="F2056" s="69">
        <v>382.0</v>
      </c>
      <c r="G2056" s="69">
        <v>19.0</v>
      </c>
      <c r="H2056" s="69">
        <v>11.0</v>
      </c>
      <c r="I2056" s="99">
        <f t="shared" si="1"/>
        <v>4106</v>
      </c>
      <c r="K2056" s="49"/>
      <c r="L2056" s="49"/>
      <c r="M2056" s="74"/>
      <c r="N2056" s="49"/>
      <c r="P2056" s="75"/>
      <c r="Q2056" s="75"/>
      <c r="R2056" s="75"/>
    </row>
    <row r="2057">
      <c r="A2057" s="70" t="s">
        <v>4447</v>
      </c>
      <c r="B2057" s="68">
        <v>4106.0</v>
      </c>
      <c r="C2057" s="69">
        <v>7.0</v>
      </c>
      <c r="D2057" s="69">
        <v>10.0</v>
      </c>
      <c r="E2057" s="70" t="s">
        <v>6061</v>
      </c>
      <c r="F2057" s="69">
        <v>146.0</v>
      </c>
      <c r="G2057" s="69">
        <v>41.0</v>
      </c>
      <c r="H2057" s="69">
        <v>11.0</v>
      </c>
      <c r="I2057" s="20" t="str">
        <f t="shared" si="1"/>
        <v/>
      </c>
      <c r="K2057" s="49"/>
      <c r="L2057" s="49"/>
      <c r="M2057" s="74"/>
      <c r="N2057" s="49"/>
      <c r="P2057" s="75"/>
      <c r="Q2057" s="75"/>
      <c r="R2057" s="75"/>
    </row>
    <row r="2058">
      <c r="A2058" s="70" t="s">
        <v>4447</v>
      </c>
      <c r="B2058" s="68">
        <v>4106.0</v>
      </c>
      <c r="C2058" s="69">
        <v>7.0</v>
      </c>
      <c r="D2058" s="69">
        <v>20.0</v>
      </c>
      <c r="E2058" s="70" t="s">
        <v>3363</v>
      </c>
      <c r="F2058" s="69">
        <v>105.0</v>
      </c>
      <c r="G2058" s="69">
        <v>37.0</v>
      </c>
      <c r="H2058" s="69">
        <v>11.0</v>
      </c>
      <c r="I2058" s="99">
        <f t="shared" si="1"/>
        <v>4107</v>
      </c>
      <c r="K2058" s="49"/>
      <c r="L2058" s="49"/>
      <c r="M2058" s="74"/>
      <c r="N2058" s="49"/>
      <c r="P2058" s="75"/>
      <c r="Q2058" s="75"/>
      <c r="R2058" s="75"/>
    </row>
    <row r="2059">
      <c r="A2059" s="70" t="s">
        <v>4447</v>
      </c>
      <c r="B2059" s="68">
        <v>4107.0</v>
      </c>
      <c r="C2059" s="69">
        <v>7.0</v>
      </c>
      <c r="D2059" s="69">
        <v>10.0</v>
      </c>
      <c r="E2059" s="70" t="s">
        <v>3364</v>
      </c>
      <c r="F2059" s="69">
        <v>56.0</v>
      </c>
      <c r="G2059" s="69">
        <v>31.0</v>
      </c>
      <c r="H2059" s="69">
        <v>9.0</v>
      </c>
      <c r="I2059" s="20" t="str">
        <f t="shared" si="1"/>
        <v/>
      </c>
      <c r="K2059" s="49"/>
      <c r="L2059" s="49"/>
      <c r="M2059" s="74"/>
      <c r="N2059" s="49"/>
      <c r="P2059" s="75"/>
      <c r="Q2059" s="75"/>
      <c r="R2059" s="75"/>
    </row>
    <row r="2060">
      <c r="A2060" s="70" t="s">
        <v>4447</v>
      </c>
      <c r="B2060" s="68">
        <v>4107.0</v>
      </c>
      <c r="C2060" s="69">
        <v>7.0</v>
      </c>
      <c r="D2060" s="69">
        <v>20.0</v>
      </c>
      <c r="E2060" s="70" t="s">
        <v>6062</v>
      </c>
      <c r="F2060" s="69">
        <v>49.0</v>
      </c>
      <c r="G2060" s="69">
        <v>32.0</v>
      </c>
      <c r="H2060" s="69">
        <v>11.0</v>
      </c>
      <c r="I2060" s="99">
        <f t="shared" si="1"/>
        <v>4110</v>
      </c>
      <c r="K2060" s="49"/>
      <c r="L2060" s="49"/>
      <c r="M2060" s="74"/>
      <c r="N2060" s="49"/>
      <c r="P2060" s="75"/>
      <c r="Q2060" s="75"/>
      <c r="R2060" s="75"/>
    </row>
    <row r="2061">
      <c r="A2061" s="70" t="s">
        <v>4447</v>
      </c>
      <c r="B2061" s="68">
        <v>4110.0</v>
      </c>
      <c r="C2061" s="69">
        <v>7.0</v>
      </c>
      <c r="D2061" s="69">
        <v>10.0</v>
      </c>
      <c r="E2061" s="70" t="s">
        <v>6063</v>
      </c>
      <c r="F2061" s="69">
        <v>348.0</v>
      </c>
      <c r="G2061" s="69">
        <v>40.0</v>
      </c>
      <c r="H2061" s="69">
        <v>3.0</v>
      </c>
      <c r="I2061" s="99">
        <f t="shared" si="1"/>
        <v>4111</v>
      </c>
      <c r="K2061" s="49"/>
      <c r="L2061" s="49"/>
      <c r="M2061" s="74"/>
      <c r="N2061" s="49"/>
      <c r="P2061" s="75"/>
      <c r="Q2061" s="75"/>
      <c r="R2061" s="75"/>
    </row>
    <row r="2062">
      <c r="A2062" s="70" t="s">
        <v>4447</v>
      </c>
      <c r="B2062" s="68">
        <v>4111.0</v>
      </c>
      <c r="C2062" s="69">
        <v>7.0</v>
      </c>
      <c r="D2062" s="69">
        <v>10.0</v>
      </c>
      <c r="E2062" s="70" t="s">
        <v>6064</v>
      </c>
      <c r="F2062" s="69">
        <v>98.0</v>
      </c>
      <c r="G2062" s="69">
        <v>80.0</v>
      </c>
      <c r="H2062" s="69">
        <v>0.0</v>
      </c>
      <c r="I2062" s="99">
        <f t="shared" si="1"/>
        <v>4112</v>
      </c>
      <c r="K2062" s="49"/>
      <c r="L2062" s="49"/>
      <c r="M2062" s="74"/>
      <c r="N2062" s="49"/>
      <c r="P2062" s="75"/>
      <c r="Q2062" s="75"/>
      <c r="R2062" s="75"/>
    </row>
    <row r="2063">
      <c r="A2063" s="70" t="s">
        <v>4447</v>
      </c>
      <c r="B2063" s="68">
        <v>4112.0</v>
      </c>
      <c r="C2063" s="69">
        <v>7.0</v>
      </c>
      <c r="D2063" s="69">
        <v>10.0</v>
      </c>
      <c r="E2063" s="70" t="s">
        <v>6065</v>
      </c>
      <c r="F2063" s="69">
        <v>438.0</v>
      </c>
      <c r="G2063" s="69">
        <v>21.0</v>
      </c>
      <c r="H2063" s="69">
        <v>5.0</v>
      </c>
      <c r="I2063" s="99">
        <f t="shared" si="1"/>
        <v>4113</v>
      </c>
      <c r="K2063" s="49"/>
      <c r="L2063" s="49"/>
      <c r="M2063" s="74"/>
      <c r="N2063" s="49"/>
      <c r="P2063" s="75"/>
      <c r="Q2063" s="75"/>
      <c r="R2063" s="75"/>
    </row>
    <row r="2064">
      <c r="A2064" s="70" t="s">
        <v>4447</v>
      </c>
      <c r="B2064" s="68">
        <v>4113.0</v>
      </c>
      <c r="C2064" s="69">
        <v>7.0</v>
      </c>
      <c r="D2064" s="69">
        <v>10.0</v>
      </c>
      <c r="E2064" s="70" t="s">
        <v>1807</v>
      </c>
      <c r="F2064" s="69">
        <v>135.0</v>
      </c>
      <c r="G2064" s="69">
        <v>33.0</v>
      </c>
      <c r="H2064" s="69">
        <v>11.0</v>
      </c>
      <c r="I2064" s="99">
        <f t="shared" si="1"/>
        <v>4116</v>
      </c>
      <c r="K2064" s="49"/>
      <c r="L2064" s="49"/>
      <c r="M2064" s="74"/>
      <c r="N2064" s="49"/>
      <c r="P2064" s="75"/>
      <c r="Q2064" s="75"/>
      <c r="R2064" s="75"/>
    </row>
    <row r="2065">
      <c r="A2065" s="70" t="s">
        <v>4447</v>
      </c>
      <c r="B2065" s="68">
        <v>4116.0</v>
      </c>
      <c r="C2065" s="69">
        <v>7.0</v>
      </c>
      <c r="D2065" s="69">
        <v>10.0</v>
      </c>
      <c r="E2065" s="70" t="s">
        <v>6066</v>
      </c>
      <c r="F2065" s="69">
        <v>573.0</v>
      </c>
      <c r="G2065" s="69">
        <v>27.0</v>
      </c>
      <c r="H2065" s="69">
        <v>19.0</v>
      </c>
      <c r="I2065" s="20" t="str">
        <f t="shared" si="1"/>
        <v/>
      </c>
      <c r="K2065" s="49"/>
      <c r="L2065" s="49"/>
      <c r="M2065" s="74"/>
      <c r="N2065" s="49"/>
      <c r="P2065" s="75"/>
      <c r="Q2065" s="75"/>
      <c r="R2065" s="75"/>
    </row>
    <row r="2066">
      <c r="A2066" s="70" t="s">
        <v>4447</v>
      </c>
      <c r="B2066" s="68">
        <v>4116.0</v>
      </c>
      <c r="C2066" s="69">
        <v>7.0</v>
      </c>
      <c r="D2066" s="69">
        <v>20.0</v>
      </c>
      <c r="E2066" s="70" t="s">
        <v>3368</v>
      </c>
      <c r="F2066" s="69">
        <v>545.0</v>
      </c>
      <c r="G2066" s="69">
        <v>28.0</v>
      </c>
      <c r="H2066" s="69">
        <v>15.0</v>
      </c>
      <c r="I2066" s="20" t="str">
        <f t="shared" si="1"/>
        <v/>
      </c>
      <c r="K2066" s="49"/>
      <c r="L2066" s="49"/>
      <c r="M2066" s="74"/>
      <c r="N2066" s="49"/>
      <c r="P2066" s="75"/>
      <c r="Q2066" s="75"/>
      <c r="R2066" s="75"/>
    </row>
    <row r="2067">
      <c r="A2067" s="70" t="s">
        <v>4447</v>
      </c>
      <c r="B2067" s="68">
        <v>4116.0</v>
      </c>
      <c r="C2067" s="69">
        <v>7.0</v>
      </c>
      <c r="D2067" s="69">
        <v>30.0</v>
      </c>
      <c r="E2067" s="70" t="s">
        <v>6067</v>
      </c>
      <c r="F2067" s="69">
        <v>126.0</v>
      </c>
      <c r="G2067" s="69">
        <v>5.0</v>
      </c>
      <c r="H2067" s="69">
        <v>3.0</v>
      </c>
      <c r="I2067" s="99">
        <f t="shared" si="1"/>
        <v>4118</v>
      </c>
      <c r="K2067" s="49"/>
      <c r="L2067" s="49"/>
      <c r="M2067" s="74"/>
      <c r="N2067" s="49"/>
      <c r="P2067" s="75"/>
      <c r="Q2067" s="75"/>
      <c r="R2067" s="75"/>
    </row>
    <row r="2068">
      <c r="A2068" s="70" t="s">
        <v>4447</v>
      </c>
      <c r="B2068" s="68">
        <v>4118.0</v>
      </c>
      <c r="C2068" s="69">
        <v>7.0</v>
      </c>
      <c r="D2068" s="69">
        <v>10.0</v>
      </c>
      <c r="E2068" s="70" t="s">
        <v>3370</v>
      </c>
      <c r="F2068" s="69">
        <v>344.0</v>
      </c>
      <c r="G2068" s="69">
        <v>48.0</v>
      </c>
      <c r="H2068" s="69">
        <v>22.0</v>
      </c>
      <c r="I2068" s="20" t="str">
        <f t="shared" si="1"/>
        <v/>
      </c>
      <c r="K2068" s="49"/>
      <c r="L2068" s="49"/>
      <c r="M2068" s="74"/>
      <c r="N2068" s="49"/>
      <c r="P2068" s="75"/>
      <c r="Q2068" s="75"/>
      <c r="R2068" s="75"/>
    </row>
    <row r="2069">
      <c r="A2069" s="70" t="s">
        <v>4447</v>
      </c>
      <c r="B2069" s="68">
        <v>4118.0</v>
      </c>
      <c r="C2069" s="69">
        <v>7.0</v>
      </c>
      <c r="D2069" s="69">
        <v>20.0</v>
      </c>
      <c r="E2069" s="70" t="s">
        <v>3371</v>
      </c>
      <c r="F2069" s="69">
        <v>91.0</v>
      </c>
      <c r="G2069" s="69">
        <v>10.0</v>
      </c>
      <c r="H2069" s="69">
        <v>8.0</v>
      </c>
      <c r="I2069" s="20" t="str">
        <f t="shared" si="1"/>
        <v/>
      </c>
      <c r="K2069" s="49"/>
      <c r="L2069" s="49"/>
      <c r="M2069" s="74"/>
      <c r="N2069" s="49"/>
      <c r="P2069" s="75"/>
      <c r="Q2069" s="75"/>
      <c r="R2069" s="75"/>
    </row>
    <row r="2070">
      <c r="A2070" s="70" t="s">
        <v>4447</v>
      </c>
      <c r="B2070" s="68">
        <v>4118.0</v>
      </c>
      <c r="C2070" s="69">
        <v>7.0</v>
      </c>
      <c r="D2070" s="69">
        <v>30.0</v>
      </c>
      <c r="E2070" s="70" t="s">
        <v>3372</v>
      </c>
      <c r="F2070" s="69">
        <v>114.0</v>
      </c>
      <c r="G2070" s="69">
        <v>16.0</v>
      </c>
      <c r="H2070" s="69">
        <v>8.0</v>
      </c>
      <c r="I2070" s="99">
        <f t="shared" si="1"/>
        <v>4119</v>
      </c>
      <c r="K2070" s="49"/>
      <c r="L2070" s="49"/>
      <c r="M2070" s="74"/>
      <c r="N2070" s="49"/>
      <c r="P2070" s="75"/>
      <c r="Q2070" s="75"/>
      <c r="R2070" s="75"/>
    </row>
    <row r="2071">
      <c r="A2071" s="70" t="s">
        <v>4447</v>
      </c>
      <c r="B2071" s="68">
        <v>4119.0</v>
      </c>
      <c r="C2071" s="69">
        <v>7.0</v>
      </c>
      <c r="D2071" s="69">
        <v>10.0</v>
      </c>
      <c r="E2071" s="70" t="s">
        <v>6068</v>
      </c>
      <c r="F2071" s="69">
        <v>89.0</v>
      </c>
      <c r="G2071" s="69">
        <v>19.0</v>
      </c>
      <c r="H2071" s="69">
        <v>0.0</v>
      </c>
      <c r="I2071" s="99">
        <f t="shared" si="1"/>
        <v>4120</v>
      </c>
      <c r="K2071" s="49"/>
      <c r="L2071" s="49"/>
      <c r="M2071" s="74"/>
      <c r="N2071" s="49"/>
      <c r="P2071" s="75"/>
      <c r="Q2071" s="75"/>
      <c r="R2071" s="75"/>
    </row>
    <row r="2072">
      <c r="A2072" s="70" t="s">
        <v>4447</v>
      </c>
      <c r="B2072" s="68">
        <v>4120.0</v>
      </c>
      <c r="C2072" s="69">
        <v>7.0</v>
      </c>
      <c r="D2072" s="69">
        <v>10.0</v>
      </c>
      <c r="E2072" s="70" t="s">
        <v>6069</v>
      </c>
      <c r="F2072" s="69">
        <v>450.0</v>
      </c>
      <c r="G2072" s="69">
        <v>26.0</v>
      </c>
      <c r="H2072" s="69">
        <v>8.0</v>
      </c>
      <c r="I2072" s="20" t="str">
        <f t="shared" si="1"/>
        <v/>
      </c>
      <c r="K2072" s="49"/>
      <c r="L2072" s="49"/>
      <c r="M2072" s="74"/>
      <c r="N2072" s="49"/>
      <c r="P2072" s="75"/>
      <c r="Q2072" s="75"/>
      <c r="R2072" s="75"/>
    </row>
    <row r="2073">
      <c r="A2073" s="70" t="s">
        <v>4447</v>
      </c>
      <c r="B2073" s="68">
        <v>4120.0</v>
      </c>
      <c r="C2073" s="69">
        <v>7.0</v>
      </c>
      <c r="D2073" s="69">
        <v>20.0</v>
      </c>
      <c r="E2073" s="70" t="s">
        <v>6070</v>
      </c>
      <c r="F2073" s="69">
        <v>371.0</v>
      </c>
      <c r="G2073" s="69">
        <v>21.0</v>
      </c>
      <c r="H2073" s="69">
        <v>2.0</v>
      </c>
      <c r="I2073" s="20" t="str">
        <f t="shared" si="1"/>
        <v/>
      </c>
      <c r="K2073" s="49"/>
      <c r="L2073" s="49"/>
      <c r="M2073" s="74"/>
      <c r="N2073" s="49"/>
      <c r="P2073" s="75"/>
      <c r="Q2073" s="75"/>
      <c r="R2073" s="75"/>
    </row>
    <row r="2074">
      <c r="A2074" s="70" t="s">
        <v>4447</v>
      </c>
      <c r="B2074" s="68">
        <v>4120.0</v>
      </c>
      <c r="C2074" s="69">
        <v>7.0</v>
      </c>
      <c r="D2074" s="69">
        <v>30.0</v>
      </c>
      <c r="E2074" s="70" t="s">
        <v>6071</v>
      </c>
      <c r="F2074" s="69">
        <v>382.0</v>
      </c>
      <c r="G2074" s="69">
        <v>13.0</v>
      </c>
      <c r="H2074" s="69">
        <v>8.0</v>
      </c>
      <c r="I2074" s="99">
        <f t="shared" si="1"/>
        <v>4121</v>
      </c>
      <c r="K2074" s="49"/>
      <c r="L2074" s="49"/>
      <c r="M2074" s="74"/>
      <c r="N2074" s="49"/>
      <c r="P2074" s="75"/>
      <c r="Q2074" s="75"/>
      <c r="R2074" s="75"/>
    </row>
    <row r="2075">
      <c r="A2075" s="70" t="s">
        <v>4447</v>
      </c>
      <c r="B2075" s="68">
        <v>4121.0</v>
      </c>
      <c r="C2075" s="69">
        <v>7.0</v>
      </c>
      <c r="D2075" s="69">
        <v>10.0</v>
      </c>
      <c r="E2075" s="70" t="s">
        <v>6072</v>
      </c>
      <c r="F2075" s="69">
        <v>313.0</v>
      </c>
      <c r="G2075" s="69">
        <v>286.0</v>
      </c>
      <c r="H2075" s="69">
        <v>10.0</v>
      </c>
      <c r="I2075" s="99">
        <f t="shared" si="1"/>
        <v>4122</v>
      </c>
      <c r="K2075" s="49"/>
      <c r="L2075" s="49"/>
      <c r="M2075" s="74"/>
      <c r="N2075" s="49"/>
      <c r="P2075" s="75"/>
      <c r="Q2075" s="75"/>
      <c r="R2075" s="75"/>
    </row>
    <row r="2076">
      <c r="A2076" s="70" t="s">
        <v>4447</v>
      </c>
      <c r="B2076" s="68">
        <v>4122.0</v>
      </c>
      <c r="C2076" s="69">
        <v>7.0</v>
      </c>
      <c r="D2076" s="69">
        <v>10.0</v>
      </c>
      <c r="E2076" s="70" t="s">
        <v>6073</v>
      </c>
      <c r="F2076" s="69">
        <v>606.0</v>
      </c>
      <c r="G2076" s="69">
        <v>89.0</v>
      </c>
      <c r="H2076" s="69">
        <v>28.0</v>
      </c>
      <c r="I2076" s="20" t="str">
        <f t="shared" si="1"/>
        <v/>
      </c>
      <c r="K2076" s="49"/>
      <c r="L2076" s="49"/>
      <c r="M2076" s="74"/>
      <c r="N2076" s="49"/>
      <c r="P2076" s="75"/>
      <c r="Q2076" s="75"/>
      <c r="R2076" s="75"/>
    </row>
    <row r="2077">
      <c r="A2077" s="70" t="s">
        <v>4447</v>
      </c>
      <c r="B2077" s="68">
        <v>4122.0</v>
      </c>
      <c r="C2077" s="69">
        <v>7.0</v>
      </c>
      <c r="D2077" s="69">
        <v>20.0</v>
      </c>
      <c r="E2077" s="70" t="s">
        <v>6074</v>
      </c>
      <c r="F2077" s="69">
        <v>825.0</v>
      </c>
      <c r="G2077" s="69">
        <v>106.0</v>
      </c>
      <c r="H2077" s="69">
        <v>15.0</v>
      </c>
      <c r="I2077" s="99">
        <f t="shared" si="1"/>
        <v>4124</v>
      </c>
      <c r="K2077" s="49"/>
      <c r="L2077" s="49"/>
      <c r="M2077" s="74"/>
      <c r="N2077" s="49"/>
      <c r="P2077" s="75"/>
      <c r="Q2077" s="75"/>
      <c r="R2077" s="75"/>
    </row>
    <row r="2078">
      <c r="A2078" s="70" t="s">
        <v>4447</v>
      </c>
      <c r="B2078" s="68">
        <v>4124.0</v>
      </c>
      <c r="C2078" s="69">
        <v>7.0</v>
      </c>
      <c r="D2078" s="69">
        <v>10.0</v>
      </c>
      <c r="E2078" s="70" t="s">
        <v>6075</v>
      </c>
      <c r="F2078" s="69">
        <v>568.0</v>
      </c>
      <c r="G2078" s="69">
        <v>139.0</v>
      </c>
      <c r="H2078" s="69">
        <v>38.0</v>
      </c>
      <c r="I2078" s="99">
        <f t="shared" si="1"/>
        <v>4126</v>
      </c>
      <c r="K2078" s="49"/>
      <c r="L2078" s="49"/>
      <c r="M2078" s="74"/>
      <c r="N2078" s="49"/>
      <c r="P2078" s="75"/>
      <c r="Q2078" s="75"/>
      <c r="R2078" s="75"/>
    </row>
    <row r="2079">
      <c r="A2079" s="70" t="s">
        <v>4447</v>
      </c>
      <c r="B2079" s="68">
        <v>4126.0</v>
      </c>
      <c r="C2079" s="69">
        <v>7.0</v>
      </c>
      <c r="D2079" s="69">
        <v>10.0</v>
      </c>
      <c r="E2079" s="70" t="s">
        <v>3377</v>
      </c>
      <c r="F2079" s="69">
        <v>375.0</v>
      </c>
      <c r="G2079" s="69">
        <v>201.0</v>
      </c>
      <c r="H2079" s="69">
        <v>60.0</v>
      </c>
      <c r="I2079" s="20" t="str">
        <f t="shared" si="1"/>
        <v/>
      </c>
      <c r="K2079" s="49"/>
      <c r="L2079" s="49"/>
      <c r="M2079" s="74"/>
      <c r="N2079" s="49"/>
      <c r="P2079" s="75"/>
      <c r="Q2079" s="75"/>
      <c r="R2079" s="75"/>
    </row>
    <row r="2080">
      <c r="A2080" s="70" t="s">
        <v>4447</v>
      </c>
      <c r="B2080" s="68">
        <v>4126.0</v>
      </c>
      <c r="C2080" s="69">
        <v>7.0</v>
      </c>
      <c r="D2080" s="69">
        <v>30.0</v>
      </c>
      <c r="E2080" s="70" t="s">
        <v>3378</v>
      </c>
      <c r="F2080" s="69">
        <v>204.0</v>
      </c>
      <c r="G2080" s="69">
        <v>109.0</v>
      </c>
      <c r="H2080" s="69">
        <v>36.0</v>
      </c>
      <c r="I2080" s="20" t="str">
        <f t="shared" si="1"/>
        <v/>
      </c>
      <c r="K2080" s="49"/>
      <c r="L2080" s="49"/>
      <c r="M2080" s="74"/>
      <c r="N2080" s="49"/>
      <c r="P2080" s="75"/>
      <c r="Q2080" s="75"/>
      <c r="R2080" s="75"/>
    </row>
    <row r="2081">
      <c r="A2081" s="70" t="s">
        <v>4447</v>
      </c>
      <c r="B2081" s="68">
        <v>4126.0</v>
      </c>
      <c r="C2081" s="69">
        <v>7.0</v>
      </c>
      <c r="D2081" s="69">
        <v>40.0</v>
      </c>
      <c r="E2081" s="70" t="s">
        <v>3379</v>
      </c>
      <c r="F2081" s="69">
        <v>210.0</v>
      </c>
      <c r="G2081" s="69">
        <v>115.0</v>
      </c>
      <c r="H2081" s="69">
        <v>35.0</v>
      </c>
      <c r="I2081" s="99">
        <f t="shared" si="1"/>
        <v>4127</v>
      </c>
      <c r="K2081" s="49"/>
      <c r="L2081" s="49"/>
      <c r="M2081" s="74"/>
      <c r="N2081" s="49"/>
      <c r="P2081" s="75"/>
      <c r="Q2081" s="75"/>
      <c r="R2081" s="75"/>
    </row>
    <row r="2082">
      <c r="A2082" s="70" t="s">
        <v>4447</v>
      </c>
      <c r="B2082" s="68">
        <v>4127.0</v>
      </c>
      <c r="C2082" s="69">
        <v>7.0</v>
      </c>
      <c r="D2082" s="69">
        <v>10.0</v>
      </c>
      <c r="E2082" s="70" t="s">
        <v>6076</v>
      </c>
      <c r="F2082" s="69">
        <v>95.0</v>
      </c>
      <c r="G2082" s="69">
        <v>44.0</v>
      </c>
      <c r="H2082" s="69">
        <v>10.0</v>
      </c>
      <c r="I2082" s="99">
        <f t="shared" si="1"/>
        <v>4131</v>
      </c>
      <c r="K2082" s="49"/>
      <c r="L2082" s="49"/>
      <c r="M2082" s="74"/>
      <c r="N2082" s="49"/>
      <c r="P2082" s="75"/>
      <c r="Q2082" s="75"/>
      <c r="R2082" s="75"/>
    </row>
    <row r="2083">
      <c r="A2083" s="70" t="s">
        <v>4447</v>
      </c>
      <c r="B2083" s="68">
        <v>4131.0</v>
      </c>
      <c r="C2083" s="69">
        <v>7.0</v>
      </c>
      <c r="D2083" s="69">
        <v>10.0</v>
      </c>
      <c r="E2083" s="70" t="s">
        <v>6077</v>
      </c>
      <c r="F2083" s="69">
        <v>322.0</v>
      </c>
      <c r="G2083" s="69">
        <v>322.0</v>
      </c>
      <c r="H2083" s="69">
        <v>0.0</v>
      </c>
      <c r="I2083" s="20" t="str">
        <f t="shared" si="1"/>
        <v/>
      </c>
      <c r="K2083" s="49"/>
      <c r="L2083" s="49"/>
      <c r="M2083" s="74"/>
      <c r="N2083" s="49"/>
      <c r="P2083" s="75"/>
      <c r="Q2083" s="75"/>
      <c r="R2083" s="75"/>
    </row>
    <row r="2084">
      <c r="A2084" s="70" t="s">
        <v>4447</v>
      </c>
      <c r="B2084" s="68">
        <v>4131.0</v>
      </c>
      <c r="C2084" s="69">
        <v>7.0</v>
      </c>
      <c r="D2084" s="69">
        <v>20.0</v>
      </c>
      <c r="E2084" s="70" t="s">
        <v>3381</v>
      </c>
      <c r="F2084" s="69">
        <v>105.0</v>
      </c>
      <c r="G2084" s="69">
        <v>105.0</v>
      </c>
      <c r="H2084" s="69">
        <v>0.0</v>
      </c>
      <c r="I2084" s="99">
        <f t="shared" si="1"/>
        <v>4132</v>
      </c>
      <c r="K2084" s="49"/>
      <c r="L2084" s="49"/>
      <c r="M2084" s="74"/>
      <c r="N2084" s="49"/>
      <c r="P2084" s="75"/>
      <c r="Q2084" s="75"/>
      <c r="R2084" s="75"/>
    </row>
    <row r="2085">
      <c r="A2085" s="70" t="s">
        <v>4447</v>
      </c>
      <c r="B2085" s="68">
        <v>4132.0</v>
      </c>
      <c r="C2085" s="69">
        <v>7.0</v>
      </c>
      <c r="D2085" s="69">
        <v>10.0</v>
      </c>
      <c r="E2085" s="70" t="s">
        <v>6078</v>
      </c>
      <c r="F2085" s="69">
        <v>544.0</v>
      </c>
      <c r="G2085" s="69">
        <v>188.0</v>
      </c>
      <c r="H2085" s="69">
        <v>79.0</v>
      </c>
      <c r="I2085" s="99">
        <f t="shared" si="1"/>
        <v>4135</v>
      </c>
      <c r="K2085" s="49"/>
      <c r="L2085" s="49"/>
      <c r="M2085" s="74"/>
      <c r="N2085" s="49"/>
      <c r="P2085" s="75"/>
      <c r="Q2085" s="75"/>
      <c r="R2085" s="75"/>
    </row>
    <row r="2086">
      <c r="A2086" s="70" t="s">
        <v>4447</v>
      </c>
      <c r="B2086" s="68">
        <v>4135.0</v>
      </c>
      <c r="C2086" s="69">
        <v>7.0</v>
      </c>
      <c r="D2086" s="69">
        <v>10.0</v>
      </c>
      <c r="E2086" s="70" t="s">
        <v>6079</v>
      </c>
      <c r="F2086" s="69">
        <v>420.0</v>
      </c>
      <c r="G2086" s="69">
        <v>413.0</v>
      </c>
      <c r="H2086" s="69">
        <v>2.0</v>
      </c>
      <c r="I2086" s="99">
        <f t="shared" si="1"/>
        <v>4137</v>
      </c>
      <c r="K2086" s="49"/>
      <c r="L2086" s="49"/>
      <c r="M2086" s="74"/>
      <c r="N2086" s="49"/>
      <c r="P2086" s="75"/>
      <c r="Q2086" s="75"/>
      <c r="R2086" s="75"/>
    </row>
    <row r="2087">
      <c r="A2087" s="70" t="s">
        <v>4447</v>
      </c>
      <c r="B2087" s="68">
        <v>4137.0</v>
      </c>
      <c r="C2087" s="69">
        <v>7.0</v>
      </c>
      <c r="D2087" s="69">
        <v>10.0</v>
      </c>
      <c r="E2087" s="70" t="s">
        <v>488</v>
      </c>
      <c r="F2087" s="69">
        <v>140.0</v>
      </c>
      <c r="G2087" s="69">
        <v>9.0</v>
      </c>
      <c r="H2087" s="69">
        <v>10.0</v>
      </c>
      <c r="I2087" s="99">
        <f t="shared" si="1"/>
        <v>4139</v>
      </c>
      <c r="K2087" s="49"/>
      <c r="L2087" s="49"/>
      <c r="M2087" s="74"/>
      <c r="N2087" s="49"/>
      <c r="P2087" s="75"/>
      <c r="Q2087" s="75"/>
      <c r="R2087" s="75"/>
    </row>
    <row r="2088">
      <c r="A2088" s="70" t="s">
        <v>4447</v>
      </c>
      <c r="B2088" s="68">
        <v>4139.0</v>
      </c>
      <c r="C2088" s="69">
        <v>7.0</v>
      </c>
      <c r="D2088" s="69">
        <v>10.0</v>
      </c>
      <c r="E2088" s="70" t="s">
        <v>6080</v>
      </c>
      <c r="F2088" s="69">
        <v>143.0</v>
      </c>
      <c r="G2088" s="69">
        <v>143.0</v>
      </c>
      <c r="H2088" s="69">
        <v>0.0</v>
      </c>
      <c r="I2088" s="99">
        <f t="shared" si="1"/>
        <v>4140</v>
      </c>
      <c r="K2088" s="49"/>
      <c r="L2088" s="49"/>
      <c r="M2088" s="74"/>
      <c r="N2088" s="49"/>
      <c r="P2088" s="75"/>
      <c r="Q2088" s="75"/>
      <c r="R2088" s="75"/>
    </row>
    <row r="2089">
      <c r="A2089" s="70" t="s">
        <v>4447</v>
      </c>
      <c r="B2089" s="68">
        <v>4140.0</v>
      </c>
      <c r="C2089" s="69">
        <v>7.0</v>
      </c>
      <c r="D2089" s="69">
        <v>10.0</v>
      </c>
      <c r="E2089" s="70" t="s">
        <v>6081</v>
      </c>
      <c r="F2089" s="69">
        <v>852.0</v>
      </c>
      <c r="G2089" s="69">
        <v>50.0</v>
      </c>
      <c r="H2089" s="69">
        <v>20.0</v>
      </c>
      <c r="I2089" s="99">
        <f t="shared" si="1"/>
        <v>4142</v>
      </c>
      <c r="K2089" s="49"/>
      <c r="L2089" s="49"/>
      <c r="M2089" s="74"/>
      <c r="N2089" s="49"/>
      <c r="P2089" s="75"/>
      <c r="Q2089" s="75"/>
      <c r="R2089" s="75"/>
    </row>
    <row r="2090">
      <c r="A2090" s="70" t="s">
        <v>4447</v>
      </c>
      <c r="B2090" s="68">
        <v>4142.0</v>
      </c>
      <c r="C2090" s="69">
        <v>7.0</v>
      </c>
      <c r="D2090" s="69">
        <v>20.0</v>
      </c>
      <c r="E2090" s="70" t="s">
        <v>6082</v>
      </c>
      <c r="F2090" s="69">
        <v>461.0</v>
      </c>
      <c r="G2090" s="69">
        <v>283.0</v>
      </c>
      <c r="H2090" s="69">
        <v>0.0</v>
      </c>
      <c r="I2090" s="99">
        <f t="shared" si="1"/>
        <v>4143</v>
      </c>
      <c r="K2090" s="49"/>
      <c r="L2090" s="49"/>
      <c r="M2090" s="74"/>
      <c r="N2090" s="49"/>
      <c r="P2090" s="75"/>
      <c r="Q2090" s="75"/>
      <c r="R2090" s="75"/>
    </row>
    <row r="2091">
      <c r="A2091" s="70" t="s">
        <v>4447</v>
      </c>
      <c r="B2091" s="68">
        <v>4143.0</v>
      </c>
      <c r="C2091" s="69">
        <v>7.0</v>
      </c>
      <c r="D2091" s="69">
        <v>10.0</v>
      </c>
      <c r="E2091" s="70" t="s">
        <v>3383</v>
      </c>
      <c r="F2091" s="69">
        <v>789.0</v>
      </c>
      <c r="G2091" s="69">
        <v>435.0</v>
      </c>
      <c r="H2091" s="69">
        <v>115.0</v>
      </c>
      <c r="I2091" s="99">
        <f t="shared" si="1"/>
        <v>4144</v>
      </c>
      <c r="K2091" s="49"/>
      <c r="L2091" s="49"/>
      <c r="M2091" s="74"/>
      <c r="N2091" s="49"/>
      <c r="P2091" s="75"/>
      <c r="Q2091" s="75"/>
      <c r="R2091" s="75"/>
    </row>
    <row r="2092">
      <c r="A2092" s="70" t="s">
        <v>4447</v>
      </c>
      <c r="B2092" s="68">
        <v>4144.0</v>
      </c>
      <c r="C2092" s="69">
        <v>7.0</v>
      </c>
      <c r="D2092" s="69">
        <v>10.0</v>
      </c>
      <c r="E2092" s="70" t="s">
        <v>6083</v>
      </c>
      <c r="F2092" s="69">
        <v>50.0</v>
      </c>
      <c r="G2092" s="69">
        <v>4.0</v>
      </c>
      <c r="H2092" s="69">
        <v>3.0</v>
      </c>
      <c r="I2092" s="99">
        <f t="shared" si="1"/>
        <v>4145</v>
      </c>
      <c r="K2092" s="49"/>
      <c r="L2092" s="49"/>
      <c r="M2092" s="74"/>
      <c r="N2092" s="49"/>
      <c r="P2092" s="75"/>
      <c r="Q2092" s="75"/>
      <c r="R2092" s="75"/>
    </row>
    <row r="2093">
      <c r="A2093" s="70" t="s">
        <v>4447</v>
      </c>
      <c r="B2093" s="68">
        <v>4145.0</v>
      </c>
      <c r="C2093" s="69">
        <v>7.0</v>
      </c>
      <c r="D2093" s="69">
        <v>10.0</v>
      </c>
      <c r="E2093" s="70" t="s">
        <v>6084</v>
      </c>
      <c r="F2093" s="69">
        <v>43.0</v>
      </c>
      <c r="G2093" s="69">
        <v>9.0</v>
      </c>
      <c r="H2093" s="69">
        <v>2.0</v>
      </c>
      <c r="I2093" s="99">
        <f t="shared" si="1"/>
        <v>4146</v>
      </c>
      <c r="K2093" s="49"/>
      <c r="L2093" s="49"/>
      <c r="M2093" s="74"/>
      <c r="N2093" s="49"/>
      <c r="P2093" s="75"/>
      <c r="Q2093" s="75"/>
      <c r="R2093" s="75"/>
    </row>
    <row r="2094">
      <c r="A2094" s="70" t="s">
        <v>4447</v>
      </c>
      <c r="B2094" s="68">
        <v>4146.0</v>
      </c>
      <c r="C2094" s="69">
        <v>7.0</v>
      </c>
      <c r="D2094" s="69">
        <v>10.0</v>
      </c>
      <c r="E2094" s="70" t="s">
        <v>6085</v>
      </c>
      <c r="F2094" s="69">
        <v>92.0</v>
      </c>
      <c r="G2094" s="69">
        <v>58.0</v>
      </c>
      <c r="H2094" s="69">
        <v>12.0</v>
      </c>
      <c r="I2094" s="99">
        <f t="shared" si="1"/>
        <v>4150</v>
      </c>
      <c r="K2094" s="49"/>
      <c r="L2094" s="49"/>
      <c r="M2094" s="74"/>
      <c r="N2094" s="49"/>
      <c r="P2094" s="75"/>
      <c r="Q2094" s="75"/>
      <c r="R2094" s="75"/>
    </row>
    <row r="2095">
      <c r="A2095" s="70" t="s">
        <v>4447</v>
      </c>
      <c r="B2095" s="68">
        <v>4150.0</v>
      </c>
      <c r="C2095" s="69">
        <v>7.0</v>
      </c>
      <c r="D2095" s="69">
        <v>10.0</v>
      </c>
      <c r="E2095" s="70" t="s">
        <v>6086</v>
      </c>
      <c r="F2095" s="69">
        <v>237.0</v>
      </c>
      <c r="G2095" s="69">
        <v>20.0</v>
      </c>
      <c r="H2095" s="69">
        <v>0.0</v>
      </c>
      <c r="I2095" s="99">
        <f t="shared" si="1"/>
        <v>4151</v>
      </c>
      <c r="K2095" s="49"/>
      <c r="L2095" s="49"/>
      <c r="M2095" s="74"/>
      <c r="N2095" s="49"/>
      <c r="P2095" s="75"/>
      <c r="Q2095" s="75"/>
      <c r="R2095" s="75"/>
    </row>
    <row r="2096">
      <c r="A2096" s="70" t="s">
        <v>4447</v>
      </c>
      <c r="B2096" s="68">
        <v>4151.0</v>
      </c>
      <c r="C2096" s="69">
        <v>7.0</v>
      </c>
      <c r="D2096" s="69">
        <v>10.0</v>
      </c>
      <c r="E2096" s="70" t="s">
        <v>6087</v>
      </c>
      <c r="F2096" s="69">
        <v>109.0</v>
      </c>
      <c r="G2096" s="69">
        <v>6.0</v>
      </c>
      <c r="H2096" s="69">
        <v>3.0</v>
      </c>
      <c r="I2096" s="99">
        <f t="shared" si="1"/>
        <v>4152</v>
      </c>
      <c r="K2096" s="49"/>
      <c r="L2096" s="49"/>
      <c r="M2096" s="74"/>
      <c r="N2096" s="49"/>
      <c r="P2096" s="75"/>
      <c r="Q2096" s="75"/>
      <c r="R2096" s="75"/>
    </row>
    <row r="2097">
      <c r="A2097" s="70" t="s">
        <v>4447</v>
      </c>
      <c r="B2097" s="68">
        <v>4152.0</v>
      </c>
      <c r="C2097" s="69">
        <v>7.0</v>
      </c>
      <c r="D2097" s="69">
        <v>10.0</v>
      </c>
      <c r="E2097" s="70" t="s">
        <v>498</v>
      </c>
      <c r="F2097" s="69">
        <v>587.0</v>
      </c>
      <c r="G2097" s="69">
        <v>25.0</v>
      </c>
      <c r="H2097" s="69">
        <v>14.0</v>
      </c>
      <c r="I2097" s="99">
        <f t="shared" si="1"/>
        <v>4153</v>
      </c>
      <c r="K2097" s="49"/>
      <c r="L2097" s="49"/>
      <c r="M2097" s="74"/>
      <c r="N2097" s="49"/>
      <c r="P2097" s="75"/>
      <c r="Q2097" s="75"/>
      <c r="R2097" s="75"/>
    </row>
    <row r="2098">
      <c r="A2098" s="70" t="s">
        <v>4447</v>
      </c>
      <c r="B2098" s="68">
        <v>4153.0</v>
      </c>
      <c r="C2098" s="69">
        <v>7.0</v>
      </c>
      <c r="D2098" s="69">
        <v>10.0</v>
      </c>
      <c r="E2098" s="70" t="s">
        <v>6088</v>
      </c>
      <c r="F2098" s="69">
        <v>390.0</v>
      </c>
      <c r="G2098" s="69">
        <v>386.0</v>
      </c>
      <c r="H2098" s="69">
        <v>0.0</v>
      </c>
      <c r="I2098" s="99">
        <f t="shared" si="1"/>
        <v>4155</v>
      </c>
      <c r="K2098" s="49"/>
      <c r="L2098" s="49"/>
      <c r="M2098" s="74"/>
      <c r="N2098" s="49"/>
      <c r="P2098" s="75"/>
      <c r="Q2098" s="75"/>
      <c r="R2098" s="75"/>
    </row>
    <row r="2099">
      <c r="A2099" s="70" t="s">
        <v>4447</v>
      </c>
      <c r="B2099" s="68">
        <v>4155.0</v>
      </c>
      <c r="C2099" s="69">
        <v>7.0</v>
      </c>
      <c r="D2099" s="69">
        <v>10.0</v>
      </c>
      <c r="E2099" s="70" t="s">
        <v>6089</v>
      </c>
      <c r="F2099" s="69">
        <v>132.0</v>
      </c>
      <c r="G2099" s="69">
        <v>98.0</v>
      </c>
      <c r="H2099" s="69">
        <v>4.0</v>
      </c>
      <c r="I2099" s="99">
        <f t="shared" si="1"/>
        <v>4159</v>
      </c>
      <c r="K2099" s="49"/>
      <c r="L2099" s="49"/>
      <c r="M2099" s="74"/>
      <c r="N2099" s="49"/>
      <c r="P2099" s="75"/>
      <c r="Q2099" s="75"/>
      <c r="R2099" s="75"/>
    </row>
    <row r="2100">
      <c r="A2100" s="70" t="s">
        <v>4447</v>
      </c>
      <c r="B2100" s="68">
        <v>4159.0</v>
      </c>
      <c r="C2100" s="69">
        <v>7.0</v>
      </c>
      <c r="D2100" s="69">
        <v>10.0</v>
      </c>
      <c r="E2100" s="70" t="s">
        <v>3384</v>
      </c>
      <c r="F2100" s="69">
        <v>560.0</v>
      </c>
      <c r="G2100" s="69">
        <v>58.0</v>
      </c>
      <c r="H2100" s="69">
        <v>30.0</v>
      </c>
      <c r="I2100" s="20" t="str">
        <f t="shared" si="1"/>
        <v/>
      </c>
      <c r="K2100" s="49"/>
      <c r="L2100" s="49"/>
      <c r="M2100" s="74"/>
      <c r="N2100" s="49"/>
      <c r="P2100" s="75"/>
      <c r="Q2100" s="75"/>
      <c r="R2100" s="75"/>
    </row>
    <row r="2101">
      <c r="A2101" s="70" t="s">
        <v>4447</v>
      </c>
      <c r="B2101" s="68">
        <v>4159.0</v>
      </c>
      <c r="C2101" s="69">
        <v>7.0</v>
      </c>
      <c r="D2101" s="69">
        <v>20.0</v>
      </c>
      <c r="E2101" s="70" t="s">
        <v>3385</v>
      </c>
      <c r="F2101" s="69">
        <v>267.0</v>
      </c>
      <c r="G2101" s="69">
        <v>48.0</v>
      </c>
      <c r="H2101" s="69">
        <v>20.0</v>
      </c>
      <c r="I2101" s="20" t="str">
        <f t="shared" si="1"/>
        <v/>
      </c>
      <c r="K2101" s="49"/>
      <c r="L2101" s="49"/>
      <c r="M2101" s="74"/>
      <c r="N2101" s="49"/>
      <c r="P2101" s="75"/>
      <c r="Q2101" s="75"/>
      <c r="R2101" s="75"/>
    </row>
    <row r="2102">
      <c r="A2102" s="70" t="s">
        <v>4447</v>
      </c>
      <c r="B2102" s="68">
        <v>4159.0</v>
      </c>
      <c r="C2102" s="69">
        <v>7.0</v>
      </c>
      <c r="D2102" s="69">
        <v>30.0</v>
      </c>
      <c r="E2102" s="70" t="s">
        <v>3386</v>
      </c>
      <c r="F2102" s="69">
        <v>273.0</v>
      </c>
      <c r="G2102" s="69">
        <v>73.0</v>
      </c>
      <c r="H2102" s="69">
        <v>30.0</v>
      </c>
      <c r="I2102" s="99">
        <f t="shared" si="1"/>
        <v>4160</v>
      </c>
      <c r="K2102" s="49"/>
      <c r="L2102" s="49"/>
      <c r="M2102" s="74"/>
      <c r="N2102" s="49"/>
      <c r="P2102" s="75"/>
      <c r="Q2102" s="75"/>
      <c r="R2102" s="75"/>
    </row>
    <row r="2103">
      <c r="A2103" s="70" t="s">
        <v>4447</v>
      </c>
      <c r="B2103" s="68">
        <v>4160.0</v>
      </c>
      <c r="C2103" s="69">
        <v>7.0</v>
      </c>
      <c r="D2103" s="69">
        <v>10.0</v>
      </c>
      <c r="E2103" s="70" t="s">
        <v>6090</v>
      </c>
      <c r="F2103" s="69">
        <v>438.0</v>
      </c>
      <c r="G2103" s="69">
        <v>23.0</v>
      </c>
      <c r="H2103" s="69">
        <v>9.0</v>
      </c>
      <c r="I2103" s="20" t="str">
        <f t="shared" si="1"/>
        <v/>
      </c>
      <c r="K2103" s="49"/>
      <c r="L2103" s="49"/>
      <c r="M2103" s="74"/>
      <c r="N2103" s="49"/>
      <c r="P2103" s="75"/>
      <c r="Q2103" s="75"/>
      <c r="R2103" s="75"/>
    </row>
    <row r="2104">
      <c r="A2104" s="70" t="s">
        <v>4447</v>
      </c>
      <c r="B2104" s="68">
        <v>4160.0</v>
      </c>
      <c r="C2104" s="69">
        <v>7.0</v>
      </c>
      <c r="D2104" s="69">
        <v>20.0</v>
      </c>
      <c r="E2104" s="70" t="s">
        <v>3387</v>
      </c>
      <c r="F2104" s="69">
        <v>136.0</v>
      </c>
      <c r="G2104" s="69">
        <v>9.0</v>
      </c>
      <c r="H2104" s="69">
        <v>5.0</v>
      </c>
      <c r="I2104" s="20" t="str">
        <f t="shared" si="1"/>
        <v/>
      </c>
      <c r="K2104" s="49"/>
      <c r="L2104" s="49"/>
      <c r="M2104" s="74"/>
      <c r="N2104" s="49"/>
      <c r="P2104" s="75"/>
      <c r="Q2104" s="75"/>
      <c r="R2104" s="75"/>
    </row>
    <row r="2105">
      <c r="A2105" s="70" t="s">
        <v>4447</v>
      </c>
      <c r="B2105" s="68">
        <v>4160.0</v>
      </c>
      <c r="C2105" s="69">
        <v>7.0</v>
      </c>
      <c r="D2105" s="69">
        <v>30.0</v>
      </c>
      <c r="E2105" s="70" t="s">
        <v>3388</v>
      </c>
      <c r="F2105" s="69">
        <v>238.0</v>
      </c>
      <c r="G2105" s="69">
        <v>14.0</v>
      </c>
      <c r="H2105" s="69">
        <v>7.0</v>
      </c>
      <c r="I2105" s="99">
        <f t="shared" si="1"/>
        <v>4161</v>
      </c>
      <c r="K2105" s="49"/>
      <c r="L2105" s="49"/>
      <c r="M2105" s="74"/>
      <c r="N2105" s="49"/>
      <c r="P2105" s="75"/>
      <c r="Q2105" s="75"/>
      <c r="R2105" s="75"/>
    </row>
    <row r="2106">
      <c r="A2106" s="70" t="s">
        <v>4447</v>
      </c>
      <c r="B2106" s="68">
        <v>4161.0</v>
      </c>
      <c r="C2106" s="69">
        <v>7.0</v>
      </c>
      <c r="D2106" s="69">
        <v>10.0</v>
      </c>
      <c r="E2106" s="70" t="s">
        <v>6091</v>
      </c>
      <c r="F2106" s="69">
        <v>208.0</v>
      </c>
      <c r="G2106" s="69">
        <v>83.0</v>
      </c>
      <c r="H2106" s="69">
        <v>28.0</v>
      </c>
      <c r="I2106" s="99">
        <f t="shared" si="1"/>
        <v>4162</v>
      </c>
      <c r="K2106" s="49"/>
      <c r="L2106" s="49"/>
      <c r="M2106" s="74"/>
      <c r="N2106" s="49"/>
      <c r="P2106" s="75"/>
      <c r="Q2106" s="75"/>
      <c r="R2106" s="75"/>
    </row>
    <row r="2107">
      <c r="A2107" s="70" t="s">
        <v>4447</v>
      </c>
      <c r="B2107" s="68">
        <v>4162.0</v>
      </c>
      <c r="C2107" s="69">
        <v>7.0</v>
      </c>
      <c r="D2107" s="69">
        <v>10.0</v>
      </c>
      <c r="E2107" s="70" t="s">
        <v>6092</v>
      </c>
      <c r="F2107" s="69">
        <v>120.0</v>
      </c>
      <c r="G2107" s="69">
        <v>46.0</v>
      </c>
      <c r="H2107" s="69">
        <v>15.0</v>
      </c>
      <c r="I2107" s="99">
        <f t="shared" si="1"/>
        <v>4164</v>
      </c>
      <c r="K2107" s="49"/>
      <c r="L2107" s="49"/>
      <c r="M2107" s="74"/>
      <c r="N2107" s="49"/>
      <c r="P2107" s="75"/>
      <c r="Q2107" s="75"/>
      <c r="R2107" s="75"/>
    </row>
    <row r="2108">
      <c r="A2108" s="70" t="s">
        <v>4447</v>
      </c>
      <c r="B2108" s="68">
        <v>4164.0</v>
      </c>
      <c r="C2108" s="69">
        <v>7.0</v>
      </c>
      <c r="D2108" s="69">
        <v>10.0</v>
      </c>
      <c r="E2108" s="70" t="s">
        <v>6093</v>
      </c>
      <c r="F2108" s="69">
        <v>73.0</v>
      </c>
      <c r="G2108" s="69">
        <v>17.0</v>
      </c>
      <c r="H2108" s="69">
        <v>0.0</v>
      </c>
      <c r="I2108" s="99">
        <f t="shared" si="1"/>
        <v>4166</v>
      </c>
      <c r="K2108" s="49"/>
      <c r="L2108" s="49"/>
      <c r="M2108" s="74"/>
      <c r="N2108" s="49"/>
      <c r="P2108" s="75"/>
      <c r="Q2108" s="75"/>
      <c r="R2108" s="75"/>
    </row>
    <row r="2109">
      <c r="A2109" s="70" t="s">
        <v>4447</v>
      </c>
      <c r="B2109" s="68">
        <v>4166.0</v>
      </c>
      <c r="C2109" s="69">
        <v>7.0</v>
      </c>
      <c r="D2109" s="69">
        <v>10.0</v>
      </c>
      <c r="E2109" s="70" t="s">
        <v>6094</v>
      </c>
      <c r="F2109" s="69">
        <v>163.0</v>
      </c>
      <c r="G2109" s="69">
        <v>146.0</v>
      </c>
      <c r="H2109" s="69">
        <v>0.0</v>
      </c>
      <c r="I2109" s="99">
        <f t="shared" si="1"/>
        <v>4167</v>
      </c>
      <c r="K2109" s="49"/>
      <c r="L2109" s="49"/>
      <c r="M2109" s="74"/>
      <c r="N2109" s="49"/>
      <c r="P2109" s="75"/>
      <c r="Q2109" s="75"/>
      <c r="R2109" s="75"/>
    </row>
    <row r="2110">
      <c r="A2110" s="70" t="s">
        <v>4447</v>
      </c>
      <c r="B2110" s="68">
        <v>4167.0</v>
      </c>
      <c r="C2110" s="69">
        <v>7.0</v>
      </c>
      <c r="D2110" s="69">
        <v>10.0</v>
      </c>
      <c r="E2110" s="70" t="s">
        <v>507</v>
      </c>
      <c r="F2110" s="69">
        <v>325.0</v>
      </c>
      <c r="G2110" s="69">
        <v>17.0</v>
      </c>
      <c r="H2110" s="69">
        <v>10.0</v>
      </c>
      <c r="I2110" s="99">
        <f t="shared" si="1"/>
        <v>4168</v>
      </c>
      <c r="K2110" s="49"/>
      <c r="L2110" s="49"/>
      <c r="M2110" s="74"/>
      <c r="N2110" s="49"/>
      <c r="P2110" s="75"/>
      <c r="Q2110" s="75"/>
      <c r="R2110" s="75"/>
    </row>
    <row r="2111">
      <c r="A2111" s="70" t="s">
        <v>4447</v>
      </c>
      <c r="B2111" s="68">
        <v>4168.0</v>
      </c>
      <c r="C2111" s="69">
        <v>7.0</v>
      </c>
      <c r="D2111" s="69">
        <v>10.0</v>
      </c>
      <c r="E2111" s="70" t="s">
        <v>6095</v>
      </c>
      <c r="F2111" s="69">
        <v>88.0</v>
      </c>
      <c r="G2111" s="69">
        <v>34.0</v>
      </c>
      <c r="H2111" s="69">
        <v>11.0</v>
      </c>
      <c r="I2111" s="99">
        <f t="shared" si="1"/>
        <v>4169</v>
      </c>
      <c r="K2111" s="49"/>
      <c r="L2111" s="49"/>
      <c r="M2111" s="74"/>
      <c r="N2111" s="49"/>
      <c r="P2111" s="75"/>
      <c r="Q2111" s="75"/>
      <c r="R2111" s="75"/>
    </row>
    <row r="2112">
      <c r="A2112" s="70" t="s">
        <v>4447</v>
      </c>
      <c r="B2112" s="68">
        <v>4169.0</v>
      </c>
      <c r="C2112" s="69">
        <v>7.0</v>
      </c>
      <c r="D2112" s="69">
        <v>10.0</v>
      </c>
      <c r="E2112" s="70" t="s">
        <v>3389</v>
      </c>
      <c r="F2112" s="69">
        <v>284.0</v>
      </c>
      <c r="G2112" s="69">
        <v>229.0</v>
      </c>
      <c r="H2112" s="69">
        <v>12.0</v>
      </c>
      <c r="I2112" s="99">
        <f t="shared" si="1"/>
        <v>4170</v>
      </c>
      <c r="K2112" s="49"/>
      <c r="L2112" s="49"/>
      <c r="M2112" s="74"/>
      <c r="N2112" s="49"/>
      <c r="P2112" s="75"/>
      <c r="Q2112" s="75"/>
      <c r="R2112" s="75"/>
    </row>
    <row r="2113">
      <c r="A2113" s="70" t="s">
        <v>4447</v>
      </c>
      <c r="B2113" s="68">
        <v>4170.0</v>
      </c>
      <c r="C2113" s="69">
        <v>7.0</v>
      </c>
      <c r="D2113" s="69">
        <v>10.0</v>
      </c>
      <c r="E2113" s="70" t="s">
        <v>6096</v>
      </c>
      <c r="F2113" s="69">
        <v>209.0</v>
      </c>
      <c r="G2113" s="69">
        <v>153.0</v>
      </c>
      <c r="H2113" s="69">
        <v>20.0</v>
      </c>
      <c r="I2113" s="20" t="str">
        <f t="shared" si="1"/>
        <v/>
      </c>
      <c r="K2113" s="49"/>
      <c r="L2113" s="49"/>
      <c r="M2113" s="74"/>
      <c r="N2113" s="49"/>
      <c r="P2113" s="75"/>
      <c r="Q2113" s="75"/>
      <c r="R2113" s="75"/>
    </row>
    <row r="2114">
      <c r="A2114" s="70" t="s">
        <v>4447</v>
      </c>
      <c r="B2114" s="68">
        <v>4170.0</v>
      </c>
      <c r="C2114" s="69">
        <v>7.0</v>
      </c>
      <c r="D2114" s="69">
        <v>11.0</v>
      </c>
      <c r="E2114" s="70" t="s">
        <v>3391</v>
      </c>
      <c r="F2114" s="69">
        <v>311.0</v>
      </c>
      <c r="G2114" s="69">
        <v>218.0</v>
      </c>
      <c r="H2114" s="69">
        <v>44.0</v>
      </c>
      <c r="I2114" s="20" t="str">
        <f t="shared" si="1"/>
        <v/>
      </c>
      <c r="K2114" s="49"/>
      <c r="L2114" s="49"/>
      <c r="M2114" s="74"/>
      <c r="N2114" s="49"/>
      <c r="P2114" s="75"/>
      <c r="Q2114" s="75"/>
      <c r="R2114" s="75"/>
    </row>
    <row r="2115">
      <c r="A2115" s="70" t="s">
        <v>4447</v>
      </c>
      <c r="B2115" s="68">
        <v>4170.0</v>
      </c>
      <c r="C2115" s="69">
        <v>7.0</v>
      </c>
      <c r="D2115" s="69">
        <v>12.0</v>
      </c>
      <c r="E2115" s="70" t="s">
        <v>3392</v>
      </c>
      <c r="F2115" s="69">
        <v>264.0</v>
      </c>
      <c r="G2115" s="69">
        <v>207.0</v>
      </c>
      <c r="H2115" s="69">
        <v>32.0</v>
      </c>
      <c r="I2115" s="20" t="str">
        <f t="shared" si="1"/>
        <v/>
      </c>
      <c r="K2115" s="49"/>
      <c r="L2115" s="49"/>
      <c r="M2115" s="74"/>
      <c r="N2115" s="49"/>
      <c r="P2115" s="75"/>
      <c r="Q2115" s="75"/>
      <c r="R2115" s="75"/>
    </row>
    <row r="2116">
      <c r="A2116" s="70" t="s">
        <v>4447</v>
      </c>
      <c r="B2116" s="68">
        <v>4170.0</v>
      </c>
      <c r="C2116" s="69">
        <v>7.0</v>
      </c>
      <c r="D2116" s="69">
        <v>13.0</v>
      </c>
      <c r="E2116" s="70" t="s">
        <v>3393</v>
      </c>
      <c r="F2116" s="69">
        <v>560.0</v>
      </c>
      <c r="G2116" s="69">
        <v>362.0</v>
      </c>
      <c r="H2116" s="69">
        <v>71.0</v>
      </c>
      <c r="I2116" s="20" t="str">
        <f t="shared" si="1"/>
        <v/>
      </c>
      <c r="K2116" s="49"/>
      <c r="L2116" s="49"/>
      <c r="M2116" s="74"/>
      <c r="N2116" s="49"/>
      <c r="P2116" s="75"/>
      <c r="Q2116" s="75"/>
      <c r="R2116" s="75"/>
    </row>
    <row r="2117">
      <c r="A2117" s="70" t="s">
        <v>4447</v>
      </c>
      <c r="B2117" s="68">
        <v>4170.0</v>
      </c>
      <c r="C2117" s="69">
        <v>7.0</v>
      </c>
      <c r="D2117" s="69">
        <v>15.0</v>
      </c>
      <c r="E2117" s="70" t="s">
        <v>3394</v>
      </c>
      <c r="F2117" s="69">
        <v>242.0</v>
      </c>
      <c r="G2117" s="69">
        <v>186.0</v>
      </c>
      <c r="H2117" s="69">
        <v>27.0</v>
      </c>
      <c r="I2117" s="99">
        <f t="shared" si="1"/>
        <v>4171</v>
      </c>
      <c r="K2117" s="49"/>
      <c r="L2117" s="49"/>
      <c r="M2117" s="74"/>
      <c r="N2117" s="49"/>
      <c r="P2117" s="75"/>
      <c r="Q2117" s="75"/>
      <c r="R2117" s="75"/>
    </row>
    <row r="2118">
      <c r="A2118" s="70" t="s">
        <v>4447</v>
      </c>
      <c r="B2118" s="68">
        <v>4171.0</v>
      </c>
      <c r="C2118" s="69">
        <v>7.0</v>
      </c>
      <c r="D2118" s="69">
        <v>10.0</v>
      </c>
      <c r="E2118" s="70" t="s">
        <v>6097</v>
      </c>
      <c r="F2118" s="69">
        <v>560.0</v>
      </c>
      <c r="G2118" s="69">
        <v>299.0</v>
      </c>
      <c r="H2118" s="69">
        <v>109.0</v>
      </c>
      <c r="I2118" s="20" t="str">
        <f t="shared" si="1"/>
        <v/>
      </c>
      <c r="K2118" s="49"/>
      <c r="L2118" s="49"/>
      <c r="M2118" s="74"/>
      <c r="N2118" s="49"/>
      <c r="P2118" s="75"/>
      <c r="Q2118" s="75"/>
      <c r="R2118" s="75"/>
    </row>
    <row r="2119">
      <c r="A2119" s="70" t="s">
        <v>4447</v>
      </c>
      <c r="B2119" s="68">
        <v>4171.0</v>
      </c>
      <c r="C2119" s="69">
        <v>7.0</v>
      </c>
      <c r="D2119" s="69">
        <v>20.0</v>
      </c>
      <c r="E2119" s="70" t="s">
        <v>3395</v>
      </c>
      <c r="F2119" s="69">
        <v>261.0</v>
      </c>
      <c r="G2119" s="69">
        <v>151.0</v>
      </c>
      <c r="H2119" s="69">
        <v>46.0</v>
      </c>
      <c r="I2119" s="99">
        <f t="shared" si="1"/>
        <v>4172</v>
      </c>
      <c r="K2119" s="49"/>
      <c r="L2119" s="49"/>
      <c r="M2119" s="74"/>
      <c r="N2119" s="49"/>
      <c r="P2119" s="75"/>
      <c r="Q2119" s="75"/>
      <c r="R2119" s="75"/>
    </row>
    <row r="2120">
      <c r="A2120" s="70" t="s">
        <v>4447</v>
      </c>
      <c r="B2120" s="68">
        <v>4172.0</v>
      </c>
      <c r="C2120" s="69">
        <v>7.0</v>
      </c>
      <c r="D2120" s="69">
        <v>10.0</v>
      </c>
      <c r="E2120" s="70" t="s">
        <v>6098</v>
      </c>
      <c r="F2120" s="69">
        <v>46.0</v>
      </c>
      <c r="G2120" s="69">
        <v>14.0</v>
      </c>
      <c r="H2120" s="69">
        <v>8.0</v>
      </c>
      <c r="I2120" s="99">
        <f t="shared" si="1"/>
        <v>4177</v>
      </c>
      <c r="K2120" s="49"/>
      <c r="L2120" s="49"/>
      <c r="M2120" s="74"/>
      <c r="N2120" s="49"/>
      <c r="P2120" s="75"/>
      <c r="Q2120" s="75"/>
      <c r="R2120" s="75"/>
    </row>
    <row r="2121">
      <c r="A2121" s="70" t="s">
        <v>4447</v>
      </c>
      <c r="B2121" s="68">
        <v>4177.0</v>
      </c>
      <c r="C2121" s="69">
        <v>7.0</v>
      </c>
      <c r="D2121" s="69">
        <v>10.0</v>
      </c>
      <c r="E2121" s="70" t="s">
        <v>6099</v>
      </c>
      <c r="F2121" s="69">
        <v>38.0</v>
      </c>
      <c r="G2121" s="69">
        <v>27.0</v>
      </c>
      <c r="H2121" s="69">
        <v>0.0</v>
      </c>
      <c r="I2121" s="99">
        <f t="shared" si="1"/>
        <v>4178</v>
      </c>
      <c r="K2121" s="49"/>
      <c r="L2121" s="49"/>
      <c r="M2121" s="74"/>
      <c r="N2121" s="49"/>
      <c r="P2121" s="75"/>
      <c r="Q2121" s="75"/>
      <c r="R2121" s="75"/>
    </row>
    <row r="2122">
      <c r="A2122" s="70" t="s">
        <v>4447</v>
      </c>
      <c r="B2122" s="68">
        <v>4178.0</v>
      </c>
      <c r="C2122" s="69">
        <v>7.0</v>
      </c>
      <c r="D2122" s="69">
        <v>10.0</v>
      </c>
      <c r="E2122" s="70" t="s">
        <v>6100</v>
      </c>
      <c r="F2122" s="69">
        <v>125.0</v>
      </c>
      <c r="G2122" s="69">
        <v>119.0</v>
      </c>
      <c r="H2122" s="69">
        <v>6.0</v>
      </c>
      <c r="I2122" s="99">
        <f t="shared" si="1"/>
        <v>4181</v>
      </c>
      <c r="K2122" s="49"/>
      <c r="L2122" s="49"/>
      <c r="M2122" s="74"/>
      <c r="N2122" s="49"/>
      <c r="P2122" s="75"/>
      <c r="Q2122" s="75"/>
      <c r="R2122" s="75"/>
    </row>
    <row r="2123">
      <c r="A2123" s="70" t="s">
        <v>4447</v>
      </c>
      <c r="B2123" s="68">
        <v>4181.0</v>
      </c>
      <c r="C2123" s="69">
        <v>7.0</v>
      </c>
      <c r="D2123" s="69">
        <v>10.0</v>
      </c>
      <c r="E2123" s="70" t="s">
        <v>6101</v>
      </c>
      <c r="F2123" s="69">
        <v>1351.0</v>
      </c>
      <c r="G2123" s="69">
        <v>906.0</v>
      </c>
      <c r="H2123" s="69">
        <v>190.0</v>
      </c>
      <c r="I2123" s="20" t="str">
        <f t="shared" si="1"/>
        <v/>
      </c>
      <c r="K2123" s="49"/>
      <c r="L2123" s="49"/>
      <c r="M2123" s="74"/>
      <c r="N2123" s="49"/>
      <c r="P2123" s="75"/>
      <c r="Q2123" s="75"/>
      <c r="R2123" s="75"/>
    </row>
    <row r="2124">
      <c r="A2124" s="70" t="s">
        <v>4447</v>
      </c>
      <c r="B2124" s="68">
        <v>4181.0</v>
      </c>
      <c r="C2124" s="69">
        <v>7.0</v>
      </c>
      <c r="D2124" s="69">
        <v>20.0</v>
      </c>
      <c r="E2124" s="70" t="s">
        <v>6102</v>
      </c>
      <c r="F2124" s="69">
        <v>87.0</v>
      </c>
      <c r="G2124" s="69">
        <v>67.0</v>
      </c>
      <c r="H2124" s="69">
        <v>9.0</v>
      </c>
      <c r="I2124" s="99">
        <f t="shared" si="1"/>
        <v>4183</v>
      </c>
      <c r="K2124" s="49"/>
      <c r="L2124" s="49"/>
      <c r="M2124" s="74"/>
      <c r="N2124" s="49"/>
      <c r="P2124" s="75"/>
      <c r="Q2124" s="75"/>
      <c r="R2124" s="75"/>
    </row>
    <row r="2125">
      <c r="A2125" s="70" t="s">
        <v>4447</v>
      </c>
      <c r="B2125" s="68">
        <v>4183.0</v>
      </c>
      <c r="C2125" s="69">
        <v>7.0</v>
      </c>
      <c r="D2125" s="69">
        <v>10.0</v>
      </c>
      <c r="E2125" s="70" t="s">
        <v>3397</v>
      </c>
      <c r="F2125" s="69">
        <v>147.0</v>
      </c>
      <c r="G2125" s="69">
        <v>11.0</v>
      </c>
      <c r="H2125" s="69">
        <v>9.0</v>
      </c>
      <c r="I2125" s="20" t="str">
        <f t="shared" si="1"/>
        <v/>
      </c>
      <c r="K2125" s="49"/>
      <c r="L2125" s="49"/>
      <c r="M2125" s="74"/>
      <c r="N2125" s="49"/>
      <c r="P2125" s="75"/>
      <c r="Q2125" s="75"/>
      <c r="R2125" s="75"/>
    </row>
    <row r="2126">
      <c r="A2126" s="70" t="s">
        <v>4447</v>
      </c>
      <c r="B2126" s="68">
        <v>4183.0</v>
      </c>
      <c r="C2126" s="69">
        <v>7.0</v>
      </c>
      <c r="D2126" s="69">
        <v>30.0</v>
      </c>
      <c r="E2126" s="70" t="s">
        <v>6103</v>
      </c>
      <c r="F2126" s="69">
        <v>32.0</v>
      </c>
      <c r="G2126" s="69">
        <v>1.0</v>
      </c>
      <c r="H2126" s="69">
        <v>1.0</v>
      </c>
      <c r="I2126" s="20" t="str">
        <f t="shared" si="1"/>
        <v/>
      </c>
      <c r="K2126" s="49"/>
      <c r="L2126" s="49"/>
      <c r="M2126" s="74"/>
      <c r="N2126" s="49"/>
      <c r="P2126" s="75"/>
      <c r="Q2126" s="75"/>
      <c r="R2126" s="75"/>
    </row>
    <row r="2127">
      <c r="A2127" s="70" t="s">
        <v>4447</v>
      </c>
      <c r="B2127" s="68">
        <v>4183.0</v>
      </c>
      <c r="C2127" s="69">
        <v>7.0</v>
      </c>
      <c r="D2127" s="69">
        <v>40.0</v>
      </c>
      <c r="E2127" s="70" t="s">
        <v>3399</v>
      </c>
      <c r="F2127" s="69">
        <v>22.0</v>
      </c>
      <c r="G2127" s="69">
        <v>3.0</v>
      </c>
      <c r="H2127" s="69">
        <v>3.0</v>
      </c>
      <c r="I2127" s="20" t="str">
        <f t="shared" si="1"/>
        <v/>
      </c>
      <c r="K2127" s="49"/>
      <c r="L2127" s="49"/>
      <c r="M2127" s="74"/>
      <c r="N2127" s="49"/>
      <c r="P2127" s="75"/>
      <c r="Q2127" s="75"/>
      <c r="R2127" s="75"/>
    </row>
    <row r="2128">
      <c r="A2128" s="70" t="s">
        <v>4447</v>
      </c>
      <c r="B2128" s="68">
        <v>4183.0</v>
      </c>
      <c r="C2128" s="69">
        <v>7.0</v>
      </c>
      <c r="D2128" s="69">
        <v>50.0</v>
      </c>
      <c r="E2128" s="70" t="s">
        <v>3400</v>
      </c>
      <c r="F2128" s="69">
        <v>136.0</v>
      </c>
      <c r="G2128" s="69">
        <v>21.0</v>
      </c>
      <c r="H2128" s="69">
        <v>11.0</v>
      </c>
      <c r="I2128" s="99">
        <f t="shared" si="1"/>
        <v>4184</v>
      </c>
      <c r="K2128" s="49"/>
      <c r="L2128" s="49"/>
      <c r="M2128" s="74"/>
      <c r="N2128" s="49"/>
      <c r="P2128" s="75"/>
      <c r="Q2128" s="75"/>
      <c r="R2128" s="75"/>
    </row>
    <row r="2129">
      <c r="A2129" s="70" t="s">
        <v>4447</v>
      </c>
      <c r="B2129" s="68">
        <v>4184.0</v>
      </c>
      <c r="C2129" s="69">
        <v>7.0</v>
      </c>
      <c r="D2129" s="69">
        <v>10.0</v>
      </c>
      <c r="E2129" s="70" t="s">
        <v>6104</v>
      </c>
      <c r="F2129" s="69">
        <v>647.0</v>
      </c>
      <c r="G2129" s="69">
        <v>55.0</v>
      </c>
      <c r="H2129" s="69">
        <v>17.0</v>
      </c>
      <c r="I2129" s="99">
        <f t="shared" si="1"/>
        <v>4185</v>
      </c>
      <c r="K2129" s="49"/>
      <c r="L2129" s="49"/>
      <c r="M2129" s="74"/>
      <c r="N2129" s="49"/>
      <c r="P2129" s="75"/>
      <c r="Q2129" s="75"/>
      <c r="R2129" s="75"/>
    </row>
    <row r="2130">
      <c r="A2130" s="70" t="s">
        <v>4447</v>
      </c>
      <c r="B2130" s="68">
        <v>4185.0</v>
      </c>
      <c r="C2130" s="69">
        <v>7.0</v>
      </c>
      <c r="D2130" s="69">
        <v>10.0</v>
      </c>
      <c r="E2130" s="70" t="s">
        <v>6105</v>
      </c>
      <c r="F2130" s="69">
        <v>910.0</v>
      </c>
      <c r="G2130" s="69">
        <v>81.0</v>
      </c>
      <c r="H2130" s="69">
        <v>62.0</v>
      </c>
      <c r="I2130" s="99">
        <f t="shared" si="1"/>
        <v>4186</v>
      </c>
      <c r="K2130" s="49"/>
      <c r="L2130" s="49"/>
      <c r="M2130" s="74"/>
      <c r="N2130" s="49"/>
      <c r="P2130" s="75"/>
      <c r="Q2130" s="75"/>
      <c r="R2130" s="75"/>
    </row>
    <row r="2131">
      <c r="A2131" s="70" t="s">
        <v>4447</v>
      </c>
      <c r="B2131" s="68">
        <v>4186.0</v>
      </c>
      <c r="C2131" s="69">
        <v>7.0</v>
      </c>
      <c r="D2131" s="69">
        <v>10.0</v>
      </c>
      <c r="E2131" s="70" t="s">
        <v>6106</v>
      </c>
      <c r="F2131" s="69">
        <v>454.0</v>
      </c>
      <c r="G2131" s="69">
        <v>335.0</v>
      </c>
      <c r="H2131" s="69">
        <v>58.0</v>
      </c>
      <c r="I2131" s="99">
        <f t="shared" si="1"/>
        <v>4188</v>
      </c>
      <c r="K2131" s="49"/>
      <c r="L2131" s="49"/>
      <c r="M2131" s="74"/>
      <c r="N2131" s="49"/>
      <c r="P2131" s="75"/>
      <c r="Q2131" s="75"/>
      <c r="R2131" s="75"/>
    </row>
    <row r="2132">
      <c r="A2132" s="70" t="s">
        <v>4447</v>
      </c>
      <c r="B2132" s="68">
        <v>4188.0</v>
      </c>
      <c r="C2132" s="69">
        <v>7.0</v>
      </c>
      <c r="D2132" s="69">
        <v>10.0</v>
      </c>
      <c r="E2132" s="70" t="s">
        <v>6107</v>
      </c>
      <c r="F2132" s="69">
        <v>656.0</v>
      </c>
      <c r="G2132" s="69">
        <v>40.0</v>
      </c>
      <c r="H2132" s="69">
        <v>17.0</v>
      </c>
      <c r="I2132" s="99">
        <f t="shared" si="1"/>
        <v>4189</v>
      </c>
      <c r="K2132" s="49"/>
      <c r="L2132" s="49"/>
      <c r="M2132" s="74"/>
      <c r="N2132" s="49"/>
      <c r="P2132" s="75"/>
      <c r="Q2132" s="75"/>
      <c r="R2132" s="75"/>
    </row>
    <row r="2133">
      <c r="A2133" s="70" t="s">
        <v>4447</v>
      </c>
      <c r="B2133" s="68">
        <v>4189.0</v>
      </c>
      <c r="C2133" s="69">
        <v>7.0</v>
      </c>
      <c r="D2133" s="69">
        <v>10.0</v>
      </c>
      <c r="E2133" s="70" t="s">
        <v>6108</v>
      </c>
      <c r="F2133" s="69">
        <v>99.0</v>
      </c>
      <c r="G2133" s="69">
        <v>58.0</v>
      </c>
      <c r="H2133" s="69">
        <v>2.0</v>
      </c>
      <c r="I2133" s="99">
        <f t="shared" si="1"/>
        <v>4191</v>
      </c>
      <c r="K2133" s="49"/>
      <c r="L2133" s="49"/>
      <c r="M2133" s="74"/>
      <c r="N2133" s="49"/>
      <c r="P2133" s="75"/>
      <c r="Q2133" s="75"/>
      <c r="R2133" s="75"/>
    </row>
    <row r="2134">
      <c r="A2134" s="70" t="s">
        <v>4447</v>
      </c>
      <c r="B2134" s="68">
        <v>4191.0</v>
      </c>
      <c r="C2134" s="69">
        <v>7.0</v>
      </c>
      <c r="D2134" s="69">
        <v>10.0</v>
      </c>
      <c r="E2134" s="70" t="s">
        <v>6109</v>
      </c>
      <c r="F2134" s="69">
        <v>207.0</v>
      </c>
      <c r="G2134" s="69">
        <v>168.0</v>
      </c>
      <c r="H2134" s="69">
        <v>13.0</v>
      </c>
      <c r="I2134" s="20" t="str">
        <f t="shared" si="1"/>
        <v/>
      </c>
      <c r="K2134" s="49"/>
      <c r="L2134" s="49"/>
      <c r="M2134" s="74"/>
      <c r="N2134" s="49"/>
      <c r="P2134" s="75"/>
      <c r="Q2134" s="75"/>
      <c r="R2134" s="75"/>
    </row>
    <row r="2135">
      <c r="A2135" s="70" t="s">
        <v>4447</v>
      </c>
      <c r="B2135" s="68">
        <v>4191.0</v>
      </c>
      <c r="C2135" s="69">
        <v>7.0</v>
      </c>
      <c r="D2135" s="69">
        <v>20.0</v>
      </c>
      <c r="E2135" s="70" t="s">
        <v>6110</v>
      </c>
      <c r="F2135" s="69">
        <v>104.0</v>
      </c>
      <c r="G2135" s="69">
        <v>85.0</v>
      </c>
      <c r="H2135" s="69">
        <v>5.0</v>
      </c>
      <c r="I2135" s="20" t="str">
        <f t="shared" si="1"/>
        <v/>
      </c>
      <c r="K2135" s="49"/>
      <c r="L2135" s="49"/>
      <c r="M2135" s="74"/>
      <c r="N2135" s="49"/>
      <c r="P2135" s="75"/>
      <c r="Q2135" s="75"/>
      <c r="R2135" s="75"/>
    </row>
    <row r="2136">
      <c r="A2136" s="70" t="s">
        <v>4447</v>
      </c>
      <c r="B2136" s="68">
        <v>4191.0</v>
      </c>
      <c r="C2136" s="69">
        <v>7.0</v>
      </c>
      <c r="D2136" s="69">
        <v>30.0</v>
      </c>
      <c r="E2136" s="70" t="s">
        <v>6111</v>
      </c>
      <c r="F2136" s="69">
        <v>286.0</v>
      </c>
      <c r="G2136" s="69">
        <v>236.0</v>
      </c>
      <c r="H2136" s="69">
        <v>14.0</v>
      </c>
      <c r="I2136" s="20" t="str">
        <f t="shared" si="1"/>
        <v/>
      </c>
      <c r="K2136" s="49"/>
      <c r="L2136" s="49"/>
      <c r="M2136" s="74"/>
      <c r="N2136" s="49"/>
      <c r="P2136" s="75"/>
      <c r="Q2136" s="75"/>
      <c r="R2136" s="75"/>
    </row>
    <row r="2137">
      <c r="A2137" s="70" t="s">
        <v>4447</v>
      </c>
      <c r="B2137" s="68">
        <v>4191.0</v>
      </c>
      <c r="C2137" s="69">
        <v>7.0</v>
      </c>
      <c r="D2137" s="69">
        <v>40.0</v>
      </c>
      <c r="E2137" s="70" t="s">
        <v>3403</v>
      </c>
      <c r="F2137" s="69">
        <v>66.0</v>
      </c>
      <c r="G2137" s="69">
        <v>46.0</v>
      </c>
      <c r="H2137" s="69">
        <v>0.0</v>
      </c>
      <c r="I2137" s="99">
        <f t="shared" si="1"/>
        <v>4192</v>
      </c>
      <c r="K2137" s="49"/>
      <c r="L2137" s="49"/>
      <c r="M2137" s="74"/>
      <c r="N2137" s="49"/>
      <c r="P2137" s="75"/>
      <c r="Q2137" s="75"/>
      <c r="R2137" s="75"/>
    </row>
    <row r="2138">
      <c r="A2138" s="70" t="s">
        <v>4447</v>
      </c>
      <c r="B2138" s="68">
        <v>4192.0</v>
      </c>
      <c r="C2138" s="69">
        <v>7.0</v>
      </c>
      <c r="D2138" s="69">
        <v>10.0</v>
      </c>
      <c r="E2138" s="70" t="s">
        <v>523</v>
      </c>
      <c r="F2138" s="69">
        <v>715.0</v>
      </c>
      <c r="G2138" s="69">
        <v>619.0</v>
      </c>
      <c r="H2138" s="69">
        <v>14.0</v>
      </c>
      <c r="I2138" s="99">
        <f t="shared" si="1"/>
        <v>4193</v>
      </c>
      <c r="K2138" s="49"/>
      <c r="L2138" s="49"/>
      <c r="M2138" s="74"/>
      <c r="N2138" s="49"/>
      <c r="P2138" s="75"/>
      <c r="Q2138" s="75"/>
      <c r="R2138" s="75"/>
    </row>
    <row r="2139">
      <c r="A2139" s="70" t="s">
        <v>4447</v>
      </c>
      <c r="B2139" s="68">
        <v>4193.0</v>
      </c>
      <c r="C2139" s="69">
        <v>7.0</v>
      </c>
      <c r="D2139" s="69">
        <v>10.0</v>
      </c>
      <c r="E2139" s="70" t="s">
        <v>6112</v>
      </c>
      <c r="F2139" s="69">
        <v>289.0</v>
      </c>
      <c r="G2139" s="69">
        <v>213.0</v>
      </c>
      <c r="H2139" s="69">
        <v>14.0</v>
      </c>
      <c r="I2139" s="99">
        <f t="shared" si="1"/>
        <v>4194</v>
      </c>
      <c r="K2139" s="49"/>
      <c r="L2139" s="49"/>
      <c r="M2139" s="74"/>
      <c r="N2139" s="49"/>
      <c r="P2139" s="75"/>
      <c r="Q2139" s="75"/>
      <c r="R2139" s="75"/>
    </row>
    <row r="2140">
      <c r="A2140" s="70" t="s">
        <v>4447</v>
      </c>
      <c r="B2140" s="68">
        <v>4194.0</v>
      </c>
      <c r="C2140" s="69">
        <v>7.0</v>
      </c>
      <c r="D2140" s="69">
        <v>10.0</v>
      </c>
      <c r="E2140" s="70" t="s">
        <v>6113</v>
      </c>
      <c r="F2140" s="69">
        <v>326.0</v>
      </c>
      <c r="G2140" s="69">
        <v>94.0</v>
      </c>
      <c r="H2140" s="69">
        <v>27.0</v>
      </c>
      <c r="I2140" s="99">
        <f t="shared" si="1"/>
        <v>4195</v>
      </c>
      <c r="K2140" s="49"/>
      <c r="L2140" s="49"/>
      <c r="M2140" s="74"/>
      <c r="N2140" s="49"/>
      <c r="P2140" s="75"/>
      <c r="Q2140" s="75"/>
      <c r="R2140" s="75"/>
    </row>
    <row r="2141">
      <c r="A2141" s="70" t="s">
        <v>4447</v>
      </c>
      <c r="B2141" s="68">
        <v>4195.0</v>
      </c>
      <c r="C2141" s="69">
        <v>7.0</v>
      </c>
      <c r="D2141" s="69">
        <v>10.0</v>
      </c>
      <c r="E2141" s="70" t="s">
        <v>6114</v>
      </c>
      <c r="F2141" s="69">
        <v>31.0</v>
      </c>
      <c r="G2141" s="69">
        <v>22.0</v>
      </c>
      <c r="H2141" s="69">
        <v>0.0</v>
      </c>
      <c r="I2141" s="99">
        <f t="shared" si="1"/>
        <v>4198</v>
      </c>
      <c r="K2141" s="49"/>
      <c r="L2141" s="49"/>
      <c r="M2141" s="74"/>
      <c r="N2141" s="49"/>
      <c r="P2141" s="75"/>
      <c r="Q2141" s="75"/>
      <c r="R2141" s="75"/>
    </row>
    <row r="2142">
      <c r="A2142" s="70" t="s">
        <v>4447</v>
      </c>
      <c r="B2142" s="68">
        <v>4198.0</v>
      </c>
      <c r="C2142" s="69">
        <v>7.0</v>
      </c>
      <c r="D2142" s="69">
        <v>10.0</v>
      </c>
      <c r="E2142" s="70" t="s">
        <v>3404</v>
      </c>
      <c r="F2142" s="69">
        <v>102.0</v>
      </c>
      <c r="G2142" s="69">
        <v>26.0</v>
      </c>
      <c r="H2142" s="69">
        <v>0.0</v>
      </c>
      <c r="I2142" s="99">
        <f t="shared" si="1"/>
        <v>4199</v>
      </c>
      <c r="K2142" s="49"/>
      <c r="L2142" s="49"/>
      <c r="M2142" s="74"/>
      <c r="N2142" s="49"/>
      <c r="P2142" s="75"/>
      <c r="Q2142" s="75"/>
      <c r="R2142" s="75"/>
    </row>
    <row r="2143">
      <c r="A2143" s="70" t="s">
        <v>4447</v>
      </c>
      <c r="B2143" s="68">
        <v>4199.0</v>
      </c>
      <c r="C2143" s="69">
        <v>7.0</v>
      </c>
      <c r="D2143" s="69">
        <v>10.0</v>
      </c>
      <c r="E2143" s="70" t="s">
        <v>3405</v>
      </c>
      <c r="F2143" s="69">
        <v>652.0</v>
      </c>
      <c r="G2143" s="69">
        <v>140.0</v>
      </c>
      <c r="H2143" s="69">
        <v>56.0</v>
      </c>
      <c r="I2143" s="20" t="str">
        <f t="shared" si="1"/>
        <v/>
      </c>
      <c r="K2143" s="49"/>
      <c r="L2143" s="49"/>
      <c r="M2143" s="74"/>
      <c r="N2143" s="49"/>
      <c r="P2143" s="75"/>
      <c r="Q2143" s="75"/>
      <c r="R2143" s="75"/>
    </row>
    <row r="2144">
      <c r="A2144" s="70" t="s">
        <v>4447</v>
      </c>
      <c r="B2144" s="68">
        <v>4199.0</v>
      </c>
      <c r="C2144" s="69">
        <v>7.0</v>
      </c>
      <c r="D2144" s="69">
        <v>20.0</v>
      </c>
      <c r="E2144" s="70" t="s">
        <v>3406</v>
      </c>
      <c r="F2144" s="69">
        <v>483.0</v>
      </c>
      <c r="G2144" s="69">
        <v>81.0</v>
      </c>
      <c r="H2144" s="69">
        <v>39.0</v>
      </c>
      <c r="I2144" s="20" t="str">
        <f t="shared" si="1"/>
        <v/>
      </c>
      <c r="K2144" s="49"/>
      <c r="L2144" s="49"/>
      <c r="M2144" s="74"/>
      <c r="N2144" s="49"/>
      <c r="P2144" s="75"/>
      <c r="Q2144" s="75"/>
      <c r="R2144" s="75"/>
    </row>
    <row r="2145">
      <c r="A2145" s="70" t="s">
        <v>4447</v>
      </c>
      <c r="B2145" s="68">
        <v>4199.0</v>
      </c>
      <c r="C2145" s="69">
        <v>7.0</v>
      </c>
      <c r="D2145" s="69">
        <v>25.0</v>
      </c>
      <c r="E2145" s="70" t="s">
        <v>3407</v>
      </c>
      <c r="F2145" s="69">
        <v>173.0</v>
      </c>
      <c r="G2145" s="69">
        <v>23.0</v>
      </c>
      <c r="H2145" s="69">
        <v>14.0</v>
      </c>
      <c r="I2145" s="99">
        <f t="shared" si="1"/>
        <v>4200</v>
      </c>
      <c r="K2145" s="49"/>
      <c r="L2145" s="49"/>
      <c r="M2145" s="74"/>
      <c r="N2145" s="49"/>
      <c r="P2145" s="75"/>
      <c r="Q2145" s="75"/>
      <c r="R2145" s="75"/>
    </row>
    <row r="2146">
      <c r="A2146" s="70" t="s">
        <v>4447</v>
      </c>
      <c r="B2146" s="68">
        <v>4200.0</v>
      </c>
      <c r="C2146" s="69">
        <v>7.0</v>
      </c>
      <c r="D2146" s="69">
        <v>10.0</v>
      </c>
      <c r="E2146" s="70" t="s">
        <v>6115</v>
      </c>
      <c r="F2146" s="69">
        <v>384.0</v>
      </c>
      <c r="G2146" s="69">
        <v>229.0</v>
      </c>
      <c r="H2146" s="69">
        <v>0.0</v>
      </c>
      <c r="I2146" s="20" t="str">
        <f t="shared" si="1"/>
        <v/>
      </c>
      <c r="K2146" s="49"/>
      <c r="L2146" s="49"/>
      <c r="M2146" s="74"/>
      <c r="N2146" s="49"/>
      <c r="P2146" s="75"/>
      <c r="Q2146" s="75"/>
      <c r="R2146" s="75"/>
    </row>
    <row r="2147">
      <c r="A2147" s="70" t="s">
        <v>4447</v>
      </c>
      <c r="B2147" s="68">
        <v>4200.0</v>
      </c>
      <c r="C2147" s="69">
        <v>7.0</v>
      </c>
      <c r="D2147" s="69">
        <v>20.0</v>
      </c>
      <c r="E2147" s="70" t="s">
        <v>6116</v>
      </c>
      <c r="F2147" s="69">
        <v>259.0</v>
      </c>
      <c r="G2147" s="69">
        <v>159.0</v>
      </c>
      <c r="H2147" s="69">
        <v>0.0</v>
      </c>
      <c r="I2147" s="99">
        <f t="shared" si="1"/>
        <v>4201</v>
      </c>
      <c r="K2147" s="49"/>
      <c r="L2147" s="49"/>
      <c r="M2147" s="74"/>
      <c r="N2147" s="49"/>
      <c r="P2147" s="75"/>
      <c r="Q2147" s="75"/>
      <c r="R2147" s="75"/>
    </row>
    <row r="2148">
      <c r="A2148" s="70" t="s">
        <v>4447</v>
      </c>
      <c r="B2148" s="68">
        <v>4201.0</v>
      </c>
      <c r="C2148" s="69">
        <v>7.0</v>
      </c>
      <c r="D2148" s="69">
        <v>10.0</v>
      </c>
      <c r="E2148" s="70" t="s">
        <v>6117</v>
      </c>
      <c r="F2148" s="69">
        <v>135.0</v>
      </c>
      <c r="G2148" s="69">
        <v>44.0</v>
      </c>
      <c r="H2148" s="69">
        <v>10.0</v>
      </c>
      <c r="I2148" s="99">
        <f t="shared" si="1"/>
        <v>4204</v>
      </c>
      <c r="K2148" s="49"/>
      <c r="L2148" s="49"/>
      <c r="M2148" s="74"/>
      <c r="N2148" s="49"/>
      <c r="P2148" s="75"/>
      <c r="Q2148" s="75"/>
      <c r="R2148" s="75"/>
    </row>
    <row r="2149">
      <c r="A2149" s="70" t="s">
        <v>4447</v>
      </c>
      <c r="B2149" s="68">
        <v>4204.0</v>
      </c>
      <c r="C2149" s="69">
        <v>7.0</v>
      </c>
      <c r="D2149" s="69">
        <v>10.0</v>
      </c>
      <c r="E2149" s="70" t="s">
        <v>6118</v>
      </c>
      <c r="F2149" s="69">
        <v>124.0</v>
      </c>
      <c r="G2149" s="69">
        <v>114.0</v>
      </c>
      <c r="H2149" s="69">
        <v>8.0</v>
      </c>
      <c r="I2149" s="99">
        <f t="shared" si="1"/>
        <v>4205</v>
      </c>
      <c r="K2149" s="49"/>
      <c r="L2149" s="49"/>
      <c r="M2149" s="74"/>
      <c r="N2149" s="49"/>
      <c r="P2149" s="75"/>
      <c r="Q2149" s="75"/>
      <c r="R2149" s="75"/>
    </row>
    <row r="2150">
      <c r="A2150" s="70" t="s">
        <v>4447</v>
      </c>
      <c r="B2150" s="68">
        <v>4205.0</v>
      </c>
      <c r="C2150" s="69">
        <v>7.0</v>
      </c>
      <c r="D2150" s="69">
        <v>10.0</v>
      </c>
      <c r="E2150" s="70" t="s">
        <v>6119</v>
      </c>
      <c r="F2150" s="69">
        <v>270.0</v>
      </c>
      <c r="G2150" s="69">
        <v>255.0</v>
      </c>
      <c r="H2150" s="69">
        <v>8.0</v>
      </c>
      <c r="I2150" s="20" t="str">
        <f t="shared" si="1"/>
        <v/>
      </c>
      <c r="K2150" s="49"/>
      <c r="L2150" s="49"/>
      <c r="M2150" s="74"/>
      <c r="N2150" s="49"/>
      <c r="P2150" s="75"/>
      <c r="Q2150" s="75"/>
      <c r="R2150" s="75"/>
    </row>
    <row r="2151">
      <c r="A2151" s="70" t="s">
        <v>4447</v>
      </c>
      <c r="B2151" s="68">
        <v>4205.0</v>
      </c>
      <c r="C2151" s="69">
        <v>7.0</v>
      </c>
      <c r="D2151" s="69">
        <v>20.0</v>
      </c>
      <c r="E2151" s="70" t="s">
        <v>3409</v>
      </c>
      <c r="F2151" s="69">
        <v>106.0</v>
      </c>
      <c r="G2151" s="69">
        <v>95.0</v>
      </c>
      <c r="H2151" s="69">
        <v>5.0</v>
      </c>
      <c r="I2151" s="99">
        <f t="shared" si="1"/>
        <v>4207</v>
      </c>
      <c r="K2151" s="49"/>
      <c r="L2151" s="49"/>
      <c r="M2151" s="74"/>
      <c r="N2151" s="49"/>
      <c r="P2151" s="75"/>
      <c r="Q2151" s="75"/>
      <c r="R2151" s="75"/>
    </row>
    <row r="2152">
      <c r="A2152" s="70" t="s">
        <v>4447</v>
      </c>
      <c r="B2152" s="68">
        <v>4207.0</v>
      </c>
      <c r="C2152" s="69">
        <v>7.0</v>
      </c>
      <c r="D2152" s="69">
        <v>10.0</v>
      </c>
      <c r="E2152" s="70" t="s">
        <v>533</v>
      </c>
      <c r="F2152" s="69">
        <v>29.0</v>
      </c>
      <c r="G2152" s="69">
        <v>17.0</v>
      </c>
      <c r="H2152" s="69">
        <v>6.0</v>
      </c>
      <c r="I2152" s="99">
        <f t="shared" si="1"/>
        <v>4208</v>
      </c>
      <c r="K2152" s="49"/>
      <c r="L2152" s="49"/>
      <c r="M2152" s="74"/>
      <c r="N2152" s="49"/>
      <c r="P2152" s="75"/>
      <c r="Q2152" s="75"/>
      <c r="R2152" s="75"/>
    </row>
    <row r="2153">
      <c r="A2153" s="70" t="s">
        <v>4447</v>
      </c>
      <c r="B2153" s="68">
        <v>4208.0</v>
      </c>
      <c r="C2153" s="69">
        <v>7.0</v>
      </c>
      <c r="D2153" s="69">
        <v>10.0</v>
      </c>
      <c r="E2153" s="70" t="s">
        <v>6120</v>
      </c>
      <c r="F2153" s="69">
        <v>115.0</v>
      </c>
      <c r="G2153" s="69">
        <v>64.0</v>
      </c>
      <c r="H2153" s="69">
        <v>13.0</v>
      </c>
      <c r="I2153" s="99">
        <f t="shared" si="1"/>
        <v>4209</v>
      </c>
      <c r="K2153" s="49"/>
      <c r="L2153" s="49"/>
      <c r="M2153" s="74"/>
      <c r="N2153" s="49"/>
      <c r="P2153" s="75"/>
      <c r="Q2153" s="75"/>
      <c r="R2153" s="75"/>
    </row>
    <row r="2154">
      <c r="A2154" s="70" t="s">
        <v>4447</v>
      </c>
      <c r="B2154" s="68">
        <v>4209.0</v>
      </c>
      <c r="C2154" s="69">
        <v>7.0</v>
      </c>
      <c r="D2154" s="69">
        <v>10.0</v>
      </c>
      <c r="E2154" s="70" t="s">
        <v>6121</v>
      </c>
      <c r="F2154" s="69">
        <v>118.0</v>
      </c>
      <c r="G2154" s="69">
        <v>105.0</v>
      </c>
      <c r="H2154" s="69">
        <v>0.0</v>
      </c>
      <c r="I2154" s="99">
        <f t="shared" si="1"/>
        <v>4210</v>
      </c>
      <c r="K2154" s="49"/>
      <c r="L2154" s="49"/>
      <c r="M2154" s="74"/>
      <c r="N2154" s="49"/>
      <c r="P2154" s="75"/>
      <c r="Q2154" s="75"/>
      <c r="R2154" s="75"/>
    </row>
    <row r="2155">
      <c r="A2155" s="70" t="s">
        <v>4447</v>
      </c>
      <c r="B2155" s="68">
        <v>4210.0</v>
      </c>
      <c r="C2155" s="69">
        <v>7.0</v>
      </c>
      <c r="D2155" s="69">
        <v>20.0</v>
      </c>
      <c r="E2155" s="70" t="s">
        <v>3410</v>
      </c>
      <c r="F2155" s="69">
        <v>115.0</v>
      </c>
      <c r="G2155" s="69">
        <v>19.0</v>
      </c>
      <c r="H2155" s="69">
        <v>0.0</v>
      </c>
      <c r="I2155" s="20" t="str">
        <f t="shared" si="1"/>
        <v/>
      </c>
      <c r="K2155" s="49"/>
      <c r="L2155" s="49"/>
      <c r="M2155" s="74"/>
      <c r="N2155" s="49"/>
      <c r="P2155" s="75"/>
      <c r="Q2155" s="75"/>
      <c r="R2155" s="75"/>
    </row>
    <row r="2156">
      <c r="A2156" s="70" t="s">
        <v>4447</v>
      </c>
      <c r="B2156" s="68">
        <v>4210.0</v>
      </c>
      <c r="C2156" s="69">
        <v>7.0</v>
      </c>
      <c r="D2156" s="69">
        <v>30.0</v>
      </c>
      <c r="E2156" s="70" t="s">
        <v>3411</v>
      </c>
      <c r="F2156" s="69">
        <v>172.0</v>
      </c>
      <c r="G2156" s="69">
        <v>22.0</v>
      </c>
      <c r="H2156" s="69">
        <v>1.0</v>
      </c>
      <c r="I2156" s="99">
        <f t="shared" si="1"/>
        <v>4213</v>
      </c>
      <c r="K2156" s="49"/>
      <c r="L2156" s="49"/>
      <c r="M2156" s="74"/>
      <c r="N2156" s="49"/>
      <c r="P2156" s="75"/>
      <c r="Q2156" s="75"/>
      <c r="R2156" s="75"/>
    </row>
    <row r="2157">
      <c r="A2157" s="70" t="s">
        <v>4447</v>
      </c>
      <c r="B2157" s="68">
        <v>4213.0</v>
      </c>
      <c r="C2157" s="69">
        <v>7.0</v>
      </c>
      <c r="D2157" s="69">
        <v>10.0</v>
      </c>
      <c r="E2157" s="70" t="s">
        <v>3412</v>
      </c>
      <c r="F2157" s="69">
        <v>170.0</v>
      </c>
      <c r="G2157" s="69">
        <v>111.0</v>
      </c>
      <c r="H2157" s="69">
        <v>14.0</v>
      </c>
      <c r="I2157" s="20" t="str">
        <f t="shared" si="1"/>
        <v/>
      </c>
      <c r="K2157" s="49"/>
      <c r="L2157" s="49"/>
      <c r="M2157" s="74"/>
      <c r="N2157" s="49"/>
      <c r="P2157" s="75"/>
      <c r="Q2157" s="75"/>
      <c r="R2157" s="75"/>
    </row>
    <row r="2158">
      <c r="A2158" s="70" t="s">
        <v>4447</v>
      </c>
      <c r="B2158" s="68">
        <v>4213.0</v>
      </c>
      <c r="C2158" s="69">
        <v>7.0</v>
      </c>
      <c r="D2158" s="69">
        <v>11.0</v>
      </c>
      <c r="E2158" s="70" t="s">
        <v>3413</v>
      </c>
      <c r="F2158" s="69">
        <v>229.0</v>
      </c>
      <c r="G2158" s="69">
        <v>169.0</v>
      </c>
      <c r="H2158" s="69">
        <v>23.0</v>
      </c>
      <c r="I2158" s="20" t="str">
        <f t="shared" si="1"/>
        <v/>
      </c>
      <c r="K2158" s="49"/>
      <c r="L2158" s="49"/>
      <c r="M2158" s="74"/>
      <c r="N2158" s="49"/>
      <c r="P2158" s="75"/>
      <c r="Q2158" s="75"/>
      <c r="R2158" s="75"/>
    </row>
    <row r="2159">
      <c r="A2159" s="70" t="s">
        <v>4447</v>
      </c>
      <c r="B2159" s="68">
        <v>4213.0</v>
      </c>
      <c r="C2159" s="69">
        <v>7.0</v>
      </c>
      <c r="D2159" s="69">
        <v>12.0</v>
      </c>
      <c r="E2159" s="70" t="s">
        <v>3414</v>
      </c>
      <c r="F2159" s="69">
        <v>186.0</v>
      </c>
      <c r="G2159" s="69">
        <v>128.0</v>
      </c>
      <c r="H2159" s="69">
        <v>20.0</v>
      </c>
      <c r="I2159" s="20" t="str">
        <f t="shared" si="1"/>
        <v/>
      </c>
      <c r="K2159" s="49"/>
      <c r="L2159" s="49"/>
      <c r="M2159" s="74"/>
      <c r="N2159" s="49"/>
      <c r="P2159" s="75"/>
      <c r="Q2159" s="75"/>
      <c r="R2159" s="75"/>
    </row>
    <row r="2160">
      <c r="A2160" s="70" t="s">
        <v>4447</v>
      </c>
      <c r="B2160" s="68">
        <v>4213.0</v>
      </c>
      <c r="C2160" s="69">
        <v>7.0</v>
      </c>
      <c r="D2160" s="69">
        <v>20.0</v>
      </c>
      <c r="E2160" s="70" t="s">
        <v>3415</v>
      </c>
      <c r="F2160" s="69">
        <v>160.0</v>
      </c>
      <c r="G2160" s="69">
        <v>142.0</v>
      </c>
      <c r="H2160" s="69">
        <v>6.0</v>
      </c>
      <c r="I2160" s="99">
        <f t="shared" si="1"/>
        <v>4215</v>
      </c>
      <c r="K2160" s="49"/>
      <c r="L2160" s="49"/>
      <c r="M2160" s="74"/>
      <c r="N2160" s="49"/>
      <c r="P2160" s="75"/>
      <c r="Q2160" s="75"/>
      <c r="R2160" s="75"/>
    </row>
    <row r="2161">
      <c r="A2161" s="70" t="s">
        <v>4447</v>
      </c>
      <c r="B2161" s="68">
        <v>4215.0</v>
      </c>
      <c r="C2161" s="69">
        <v>7.0</v>
      </c>
      <c r="D2161" s="69">
        <v>10.0</v>
      </c>
      <c r="E2161" s="70" t="s">
        <v>6122</v>
      </c>
      <c r="F2161" s="69">
        <v>211.0</v>
      </c>
      <c r="G2161" s="69">
        <v>177.0</v>
      </c>
      <c r="H2161" s="69">
        <v>12.0</v>
      </c>
      <c r="I2161" s="20" t="str">
        <f t="shared" si="1"/>
        <v/>
      </c>
      <c r="K2161" s="49"/>
      <c r="L2161" s="49"/>
      <c r="M2161" s="74"/>
      <c r="N2161" s="49"/>
      <c r="P2161" s="75"/>
      <c r="Q2161" s="75"/>
      <c r="R2161" s="75"/>
    </row>
    <row r="2162">
      <c r="A2162" s="70" t="s">
        <v>4447</v>
      </c>
      <c r="B2162" s="68">
        <v>4215.0</v>
      </c>
      <c r="C2162" s="69">
        <v>7.0</v>
      </c>
      <c r="D2162" s="69">
        <v>20.0</v>
      </c>
      <c r="E2162" s="70" t="s">
        <v>3417</v>
      </c>
      <c r="F2162" s="69">
        <v>45.0</v>
      </c>
      <c r="G2162" s="69">
        <v>44.0</v>
      </c>
      <c r="H2162" s="69">
        <v>0.0</v>
      </c>
      <c r="I2162" s="99">
        <f t="shared" si="1"/>
        <v>4217</v>
      </c>
      <c r="K2162" s="49"/>
      <c r="L2162" s="49"/>
      <c r="M2162" s="74"/>
      <c r="N2162" s="49"/>
      <c r="P2162" s="75"/>
      <c r="Q2162" s="75"/>
      <c r="R2162" s="75"/>
    </row>
    <row r="2163">
      <c r="A2163" s="70" t="s">
        <v>4447</v>
      </c>
      <c r="B2163" s="68">
        <v>4217.0</v>
      </c>
      <c r="C2163" s="69">
        <v>7.0</v>
      </c>
      <c r="D2163" s="69">
        <v>10.0</v>
      </c>
      <c r="E2163" s="70" t="s">
        <v>6123</v>
      </c>
      <c r="F2163" s="69">
        <v>73.0</v>
      </c>
      <c r="G2163" s="69">
        <v>43.0</v>
      </c>
      <c r="H2163" s="69">
        <v>8.0</v>
      </c>
      <c r="I2163" s="20" t="str">
        <f t="shared" si="1"/>
        <v/>
      </c>
      <c r="K2163" s="49"/>
      <c r="L2163" s="49"/>
      <c r="M2163" s="74"/>
      <c r="N2163" s="49"/>
      <c r="P2163" s="75"/>
      <c r="Q2163" s="75"/>
      <c r="R2163" s="75"/>
    </row>
    <row r="2164">
      <c r="A2164" s="70" t="s">
        <v>4447</v>
      </c>
      <c r="B2164" s="68">
        <v>4217.0</v>
      </c>
      <c r="C2164" s="69">
        <v>7.0</v>
      </c>
      <c r="D2164" s="69">
        <v>20.0</v>
      </c>
      <c r="E2164" s="70" t="s">
        <v>6124</v>
      </c>
      <c r="F2164" s="69">
        <v>49.0</v>
      </c>
      <c r="G2164" s="69">
        <v>23.0</v>
      </c>
      <c r="H2164" s="69">
        <v>1.0</v>
      </c>
      <c r="I2164" s="99">
        <f t="shared" si="1"/>
        <v>4218</v>
      </c>
      <c r="K2164" s="49"/>
      <c r="L2164" s="49"/>
      <c r="M2164" s="74"/>
      <c r="N2164" s="49"/>
      <c r="P2164" s="75"/>
      <c r="Q2164" s="75"/>
      <c r="R2164" s="75"/>
    </row>
    <row r="2165">
      <c r="A2165" s="70" t="s">
        <v>4447</v>
      </c>
      <c r="B2165" s="68">
        <v>4218.0</v>
      </c>
      <c r="C2165" s="69">
        <v>7.0</v>
      </c>
      <c r="D2165" s="69">
        <v>10.0</v>
      </c>
      <c r="E2165" s="70" t="s">
        <v>540</v>
      </c>
      <c r="F2165" s="69">
        <v>322.0</v>
      </c>
      <c r="G2165" s="69">
        <v>290.0</v>
      </c>
      <c r="H2165" s="69">
        <v>14.0</v>
      </c>
      <c r="I2165" s="99">
        <f t="shared" si="1"/>
        <v>4219</v>
      </c>
      <c r="K2165" s="49"/>
      <c r="L2165" s="49"/>
      <c r="M2165" s="74"/>
      <c r="N2165" s="49"/>
      <c r="P2165" s="75"/>
      <c r="Q2165" s="75"/>
      <c r="R2165" s="75"/>
    </row>
    <row r="2166">
      <c r="A2166" s="70" t="s">
        <v>4447</v>
      </c>
      <c r="B2166" s="68">
        <v>4219.0</v>
      </c>
      <c r="C2166" s="69">
        <v>7.0</v>
      </c>
      <c r="D2166" s="69">
        <v>10.0</v>
      </c>
      <c r="E2166" s="70" t="s">
        <v>3420</v>
      </c>
      <c r="F2166" s="69">
        <v>373.0</v>
      </c>
      <c r="G2166" s="69">
        <v>298.0</v>
      </c>
      <c r="H2166" s="69">
        <v>31.0</v>
      </c>
      <c r="I2166" s="99">
        <f t="shared" si="1"/>
        <v>4220</v>
      </c>
      <c r="K2166" s="49"/>
      <c r="L2166" s="49"/>
      <c r="M2166" s="74"/>
      <c r="N2166" s="49"/>
      <c r="P2166" s="75"/>
      <c r="Q2166" s="75"/>
      <c r="R2166" s="75"/>
    </row>
    <row r="2167">
      <c r="A2167" s="70" t="s">
        <v>4447</v>
      </c>
      <c r="B2167" s="68">
        <v>4220.0</v>
      </c>
      <c r="C2167" s="69">
        <v>7.0</v>
      </c>
      <c r="D2167" s="69">
        <v>10.0</v>
      </c>
      <c r="E2167" s="70" t="s">
        <v>542</v>
      </c>
      <c r="F2167" s="69">
        <v>314.0</v>
      </c>
      <c r="G2167" s="69">
        <v>49.0</v>
      </c>
      <c r="H2167" s="69">
        <v>15.0</v>
      </c>
      <c r="I2167" s="99">
        <f t="shared" si="1"/>
        <v>4221</v>
      </c>
      <c r="K2167" s="49"/>
      <c r="L2167" s="49"/>
      <c r="M2167" s="74"/>
      <c r="N2167" s="49"/>
      <c r="P2167" s="75"/>
      <c r="Q2167" s="75"/>
      <c r="R2167" s="75"/>
    </row>
    <row r="2168">
      <c r="A2168" s="70" t="s">
        <v>4447</v>
      </c>
      <c r="B2168" s="68">
        <v>4221.0</v>
      </c>
      <c r="C2168" s="69">
        <v>7.0</v>
      </c>
      <c r="D2168" s="69">
        <v>10.0</v>
      </c>
      <c r="E2168" s="70" t="s">
        <v>3421</v>
      </c>
      <c r="F2168" s="69">
        <v>223.0</v>
      </c>
      <c r="G2168" s="69">
        <v>61.0</v>
      </c>
      <c r="H2168" s="69">
        <v>18.0</v>
      </c>
      <c r="I2168" s="99">
        <f t="shared" si="1"/>
        <v>4223</v>
      </c>
      <c r="K2168" s="49"/>
      <c r="L2168" s="49"/>
      <c r="M2168" s="74"/>
      <c r="N2168" s="49"/>
      <c r="P2168" s="75"/>
      <c r="Q2168" s="75"/>
      <c r="R2168" s="75"/>
    </row>
    <row r="2169">
      <c r="A2169" s="70" t="s">
        <v>4447</v>
      </c>
      <c r="B2169" s="68">
        <v>4223.0</v>
      </c>
      <c r="C2169" s="69">
        <v>7.0</v>
      </c>
      <c r="D2169" s="69">
        <v>10.0</v>
      </c>
      <c r="E2169" s="70" t="s">
        <v>6125</v>
      </c>
      <c r="F2169" s="69">
        <v>226.0</v>
      </c>
      <c r="G2169" s="69">
        <v>197.0</v>
      </c>
      <c r="H2169" s="69">
        <v>0.0</v>
      </c>
      <c r="I2169" s="99">
        <f t="shared" si="1"/>
        <v>4224</v>
      </c>
      <c r="K2169" s="49"/>
      <c r="L2169" s="49"/>
      <c r="M2169" s="74"/>
      <c r="N2169" s="49"/>
      <c r="P2169" s="75"/>
      <c r="Q2169" s="75"/>
      <c r="R2169" s="75"/>
    </row>
    <row r="2170">
      <c r="A2170" s="70" t="s">
        <v>4447</v>
      </c>
      <c r="B2170" s="68">
        <v>4224.0</v>
      </c>
      <c r="C2170" s="69">
        <v>7.0</v>
      </c>
      <c r="D2170" s="69">
        <v>10.0</v>
      </c>
      <c r="E2170" s="70" t="s">
        <v>6126</v>
      </c>
      <c r="F2170" s="69">
        <v>126.0</v>
      </c>
      <c r="G2170" s="69">
        <v>92.0</v>
      </c>
      <c r="H2170" s="69">
        <v>6.0</v>
      </c>
      <c r="I2170" s="99">
        <f t="shared" si="1"/>
        <v>4225</v>
      </c>
      <c r="K2170" s="49"/>
      <c r="L2170" s="49"/>
      <c r="M2170" s="74"/>
      <c r="N2170" s="49"/>
      <c r="P2170" s="75"/>
      <c r="Q2170" s="75"/>
      <c r="R2170" s="75"/>
    </row>
    <row r="2171">
      <c r="A2171" s="70" t="s">
        <v>4447</v>
      </c>
      <c r="B2171" s="68">
        <v>4225.0</v>
      </c>
      <c r="C2171" s="69">
        <v>7.0</v>
      </c>
      <c r="D2171" s="69">
        <v>10.0</v>
      </c>
      <c r="E2171" s="70" t="s">
        <v>3424</v>
      </c>
      <c r="F2171" s="69">
        <v>427.0</v>
      </c>
      <c r="G2171" s="69">
        <v>334.0</v>
      </c>
      <c r="H2171" s="69">
        <v>3.0</v>
      </c>
      <c r="I2171" s="99">
        <f t="shared" si="1"/>
        <v>4226</v>
      </c>
      <c r="K2171" s="49"/>
      <c r="L2171" s="49"/>
      <c r="M2171" s="74"/>
      <c r="N2171" s="49"/>
      <c r="P2171" s="75"/>
      <c r="Q2171" s="75"/>
      <c r="R2171" s="75"/>
    </row>
    <row r="2172">
      <c r="A2172" s="70" t="s">
        <v>4447</v>
      </c>
      <c r="B2172" s="68">
        <v>4226.0</v>
      </c>
      <c r="C2172" s="69">
        <v>7.0</v>
      </c>
      <c r="D2172" s="69">
        <v>10.0</v>
      </c>
      <c r="E2172" s="70" t="s">
        <v>547</v>
      </c>
      <c r="F2172" s="69">
        <v>102.0</v>
      </c>
      <c r="G2172" s="69">
        <v>81.0</v>
      </c>
      <c r="H2172" s="69">
        <v>5.0</v>
      </c>
      <c r="I2172" s="99">
        <f t="shared" si="1"/>
        <v>4227</v>
      </c>
      <c r="K2172" s="49"/>
      <c r="L2172" s="49"/>
      <c r="M2172" s="74"/>
      <c r="N2172" s="49"/>
      <c r="P2172" s="75"/>
      <c r="Q2172" s="75"/>
      <c r="R2172" s="75"/>
    </row>
    <row r="2173">
      <c r="A2173" s="70" t="s">
        <v>4447</v>
      </c>
      <c r="B2173" s="68">
        <v>4227.0</v>
      </c>
      <c r="C2173" s="69">
        <v>7.0</v>
      </c>
      <c r="D2173" s="69">
        <v>10.0</v>
      </c>
      <c r="E2173" s="70" t="s">
        <v>548</v>
      </c>
      <c r="F2173" s="69">
        <v>191.0</v>
      </c>
      <c r="G2173" s="69">
        <v>54.0</v>
      </c>
      <c r="H2173" s="69">
        <v>12.0</v>
      </c>
      <c r="I2173" s="20" t="str">
        <f t="shared" si="1"/>
        <v/>
      </c>
      <c r="K2173" s="49"/>
      <c r="L2173" s="49"/>
      <c r="M2173" s="74"/>
      <c r="N2173" s="49"/>
      <c r="P2173" s="75"/>
      <c r="Q2173" s="75"/>
      <c r="R2173" s="75"/>
    </row>
    <row r="2174">
      <c r="A2174" s="70" t="s">
        <v>4447</v>
      </c>
      <c r="B2174" s="68">
        <v>4227.0</v>
      </c>
      <c r="C2174" s="69">
        <v>7.0</v>
      </c>
      <c r="D2174" s="69">
        <v>30.0</v>
      </c>
      <c r="E2174" s="70" t="s">
        <v>3426</v>
      </c>
      <c r="F2174" s="69">
        <v>156.0</v>
      </c>
      <c r="G2174" s="69">
        <v>39.0</v>
      </c>
      <c r="H2174" s="69">
        <v>12.0</v>
      </c>
      <c r="I2174" s="99">
        <f t="shared" si="1"/>
        <v>4228</v>
      </c>
      <c r="K2174" s="49"/>
      <c r="L2174" s="49"/>
      <c r="M2174" s="74"/>
      <c r="N2174" s="49"/>
      <c r="P2174" s="75"/>
      <c r="Q2174" s="75"/>
      <c r="R2174" s="75"/>
    </row>
    <row r="2175">
      <c r="A2175" s="70" t="s">
        <v>4447</v>
      </c>
      <c r="B2175" s="68">
        <v>4228.0</v>
      </c>
      <c r="C2175" s="69">
        <v>7.0</v>
      </c>
      <c r="D2175" s="69">
        <v>10.0</v>
      </c>
      <c r="E2175" s="70" t="s">
        <v>549</v>
      </c>
      <c r="F2175" s="69">
        <v>564.0</v>
      </c>
      <c r="G2175" s="69">
        <v>60.0</v>
      </c>
      <c r="H2175" s="69">
        <v>10.0</v>
      </c>
      <c r="I2175" s="99">
        <f t="shared" si="1"/>
        <v>4229</v>
      </c>
      <c r="K2175" s="49"/>
      <c r="L2175" s="49"/>
      <c r="M2175" s="74"/>
      <c r="N2175" s="49"/>
      <c r="P2175" s="75"/>
      <c r="Q2175" s="75"/>
      <c r="R2175" s="75"/>
    </row>
    <row r="2176">
      <c r="A2176" s="70" t="s">
        <v>4447</v>
      </c>
      <c r="B2176" s="68">
        <v>4229.0</v>
      </c>
      <c r="C2176" s="69">
        <v>7.0</v>
      </c>
      <c r="D2176" s="69">
        <v>10.0</v>
      </c>
      <c r="E2176" s="70" t="s">
        <v>550</v>
      </c>
      <c r="F2176" s="69">
        <v>111.0</v>
      </c>
      <c r="G2176" s="69">
        <v>11.0</v>
      </c>
      <c r="H2176" s="69">
        <v>0.0</v>
      </c>
      <c r="I2176" s="99">
        <f t="shared" si="1"/>
        <v>4230</v>
      </c>
      <c r="K2176" s="49"/>
      <c r="L2176" s="49"/>
      <c r="M2176" s="74"/>
      <c r="N2176" s="49"/>
      <c r="P2176" s="75"/>
      <c r="Q2176" s="75"/>
      <c r="R2176" s="75"/>
    </row>
    <row r="2177">
      <c r="A2177" s="70" t="s">
        <v>4447</v>
      </c>
      <c r="B2177" s="68">
        <v>4230.0</v>
      </c>
      <c r="C2177" s="69">
        <v>7.0</v>
      </c>
      <c r="D2177" s="69">
        <v>10.0</v>
      </c>
      <c r="E2177" s="70" t="s">
        <v>6127</v>
      </c>
      <c r="F2177" s="69">
        <v>203.0</v>
      </c>
      <c r="G2177" s="69">
        <v>156.0</v>
      </c>
      <c r="H2177" s="69">
        <v>6.0</v>
      </c>
      <c r="I2177" s="99">
        <f t="shared" si="1"/>
        <v>4231</v>
      </c>
      <c r="K2177" s="49"/>
      <c r="L2177" s="49"/>
      <c r="M2177" s="74"/>
      <c r="N2177" s="49"/>
      <c r="P2177" s="75"/>
      <c r="Q2177" s="75"/>
      <c r="R2177" s="75"/>
    </row>
    <row r="2178">
      <c r="A2178" s="70" t="s">
        <v>4447</v>
      </c>
      <c r="B2178" s="68">
        <v>4231.0</v>
      </c>
      <c r="C2178" s="69">
        <v>7.0</v>
      </c>
      <c r="D2178" s="69">
        <v>10.0</v>
      </c>
      <c r="E2178" s="70" t="s">
        <v>6128</v>
      </c>
      <c r="F2178" s="69">
        <v>197.0</v>
      </c>
      <c r="G2178" s="69">
        <v>193.0</v>
      </c>
      <c r="H2178" s="69">
        <v>1.0</v>
      </c>
      <c r="I2178" s="20" t="str">
        <f t="shared" si="1"/>
        <v/>
      </c>
      <c r="K2178" s="49"/>
      <c r="L2178" s="49"/>
      <c r="M2178" s="74"/>
      <c r="N2178" s="49"/>
      <c r="P2178" s="75"/>
      <c r="Q2178" s="75"/>
      <c r="R2178" s="75"/>
    </row>
    <row r="2179">
      <c r="A2179" s="70" t="s">
        <v>4447</v>
      </c>
      <c r="B2179" s="68">
        <v>4231.0</v>
      </c>
      <c r="C2179" s="69">
        <v>7.0</v>
      </c>
      <c r="D2179" s="69">
        <v>20.0</v>
      </c>
      <c r="E2179" s="70" t="s">
        <v>6129</v>
      </c>
      <c r="F2179" s="69">
        <v>182.0</v>
      </c>
      <c r="G2179" s="69">
        <v>180.0</v>
      </c>
      <c r="H2179" s="69">
        <v>1.0</v>
      </c>
      <c r="I2179" s="20" t="str">
        <f t="shared" si="1"/>
        <v/>
      </c>
      <c r="K2179" s="49"/>
      <c r="L2179" s="49"/>
      <c r="M2179" s="74"/>
      <c r="N2179" s="49"/>
      <c r="P2179" s="75"/>
      <c r="Q2179" s="75"/>
      <c r="R2179" s="75"/>
    </row>
    <row r="2180">
      <c r="A2180" s="70" t="s">
        <v>4447</v>
      </c>
      <c r="B2180" s="68">
        <v>4231.0</v>
      </c>
      <c r="C2180" s="69">
        <v>7.0</v>
      </c>
      <c r="D2180" s="69">
        <v>30.0</v>
      </c>
      <c r="E2180" s="70" t="s">
        <v>6130</v>
      </c>
      <c r="F2180" s="69">
        <v>125.0</v>
      </c>
      <c r="G2180" s="69">
        <v>123.0</v>
      </c>
      <c r="H2180" s="69">
        <v>0.0</v>
      </c>
      <c r="I2180" s="99">
        <f t="shared" si="1"/>
        <v>4232</v>
      </c>
      <c r="K2180" s="49"/>
      <c r="L2180" s="49"/>
      <c r="M2180" s="74"/>
      <c r="N2180" s="49"/>
      <c r="P2180" s="75"/>
      <c r="Q2180" s="75"/>
      <c r="R2180" s="75"/>
    </row>
    <row r="2181">
      <c r="A2181" s="70" t="s">
        <v>4447</v>
      </c>
      <c r="B2181" s="68">
        <v>4232.0</v>
      </c>
      <c r="C2181" s="69">
        <v>7.0</v>
      </c>
      <c r="D2181" s="69">
        <v>10.0</v>
      </c>
      <c r="E2181" s="70" t="s">
        <v>3431</v>
      </c>
      <c r="F2181" s="69">
        <v>157.0</v>
      </c>
      <c r="G2181" s="69">
        <v>111.0</v>
      </c>
      <c r="H2181" s="69">
        <v>14.0</v>
      </c>
      <c r="I2181" s="99">
        <f t="shared" si="1"/>
        <v>4233</v>
      </c>
      <c r="K2181" s="49"/>
      <c r="L2181" s="49"/>
      <c r="M2181" s="74"/>
      <c r="N2181" s="49"/>
      <c r="P2181" s="75"/>
      <c r="Q2181" s="75"/>
      <c r="R2181" s="75"/>
    </row>
    <row r="2182">
      <c r="A2182" s="70" t="s">
        <v>4447</v>
      </c>
      <c r="B2182" s="68">
        <v>4233.0</v>
      </c>
      <c r="C2182" s="69">
        <v>7.0</v>
      </c>
      <c r="D2182" s="69">
        <v>10.0</v>
      </c>
      <c r="E2182" s="70" t="s">
        <v>553</v>
      </c>
      <c r="F2182" s="69">
        <v>90.0</v>
      </c>
      <c r="G2182" s="69">
        <v>32.0</v>
      </c>
      <c r="H2182" s="69">
        <v>11.0</v>
      </c>
      <c r="I2182" s="20" t="str">
        <f t="shared" si="1"/>
        <v/>
      </c>
      <c r="K2182" s="49"/>
      <c r="L2182" s="49"/>
      <c r="M2182" s="74"/>
      <c r="N2182" s="49"/>
      <c r="P2182" s="75"/>
      <c r="Q2182" s="75"/>
      <c r="R2182" s="75"/>
    </row>
    <row r="2183">
      <c r="A2183" s="70" t="s">
        <v>4447</v>
      </c>
      <c r="B2183" s="68">
        <v>4233.0</v>
      </c>
      <c r="C2183" s="69">
        <v>7.0</v>
      </c>
      <c r="D2183" s="69">
        <v>20.0</v>
      </c>
      <c r="E2183" s="70" t="s">
        <v>3432</v>
      </c>
      <c r="F2183" s="69">
        <v>43.0</v>
      </c>
      <c r="G2183" s="69">
        <v>14.0</v>
      </c>
      <c r="H2183" s="69">
        <v>2.0</v>
      </c>
      <c r="I2183" s="99">
        <f t="shared" si="1"/>
        <v>4237</v>
      </c>
      <c r="K2183" s="49"/>
      <c r="L2183" s="49"/>
      <c r="M2183" s="74"/>
      <c r="N2183" s="49"/>
      <c r="P2183" s="75"/>
      <c r="Q2183" s="75"/>
      <c r="R2183" s="75"/>
    </row>
    <row r="2184">
      <c r="A2184" s="70" t="s">
        <v>4447</v>
      </c>
      <c r="B2184" s="68">
        <v>4237.0</v>
      </c>
      <c r="C2184" s="69">
        <v>7.0</v>
      </c>
      <c r="D2184" s="69">
        <v>10.0</v>
      </c>
      <c r="E2184" s="70" t="s">
        <v>3433</v>
      </c>
      <c r="F2184" s="69">
        <v>107.0</v>
      </c>
      <c r="G2184" s="69">
        <v>82.0</v>
      </c>
      <c r="H2184" s="69">
        <v>10.0</v>
      </c>
      <c r="I2184" s="99">
        <f t="shared" si="1"/>
        <v>4238</v>
      </c>
      <c r="K2184" s="49"/>
      <c r="L2184" s="49"/>
      <c r="M2184" s="74"/>
      <c r="N2184" s="49"/>
      <c r="P2184" s="75"/>
      <c r="Q2184" s="75"/>
      <c r="R2184" s="75"/>
    </row>
    <row r="2185">
      <c r="A2185" s="70" t="s">
        <v>4447</v>
      </c>
      <c r="B2185" s="68">
        <v>4238.0</v>
      </c>
      <c r="C2185" s="69">
        <v>7.0</v>
      </c>
      <c r="D2185" s="69">
        <v>10.0</v>
      </c>
      <c r="E2185" s="70" t="s">
        <v>555</v>
      </c>
      <c r="F2185" s="69">
        <v>112.0</v>
      </c>
      <c r="G2185" s="69">
        <v>33.0</v>
      </c>
      <c r="H2185" s="69">
        <v>8.0</v>
      </c>
      <c r="I2185" s="99">
        <f t="shared" si="1"/>
        <v>4239</v>
      </c>
      <c r="K2185" s="49"/>
      <c r="L2185" s="49"/>
      <c r="M2185" s="74"/>
      <c r="N2185" s="49"/>
      <c r="P2185" s="75"/>
      <c r="Q2185" s="75"/>
      <c r="R2185" s="75"/>
    </row>
    <row r="2186">
      <c r="A2186" s="70" t="s">
        <v>4447</v>
      </c>
      <c r="B2186" s="68">
        <v>4239.0</v>
      </c>
      <c r="C2186" s="69">
        <v>7.0</v>
      </c>
      <c r="D2186" s="69">
        <v>10.0</v>
      </c>
      <c r="E2186" s="70" t="s">
        <v>1974</v>
      </c>
      <c r="F2186" s="69">
        <v>139.0</v>
      </c>
      <c r="G2186" s="69">
        <v>133.0</v>
      </c>
      <c r="H2186" s="69">
        <v>4.0</v>
      </c>
      <c r="I2186" s="99">
        <f t="shared" si="1"/>
        <v>4240</v>
      </c>
      <c r="K2186" s="49"/>
      <c r="L2186" s="49"/>
      <c r="M2186" s="74"/>
      <c r="N2186" s="49"/>
      <c r="P2186" s="75"/>
      <c r="Q2186" s="75"/>
      <c r="R2186" s="75"/>
    </row>
    <row r="2187">
      <c r="A2187" s="70" t="s">
        <v>4447</v>
      </c>
      <c r="B2187" s="68">
        <v>4240.0</v>
      </c>
      <c r="C2187" s="69">
        <v>7.0</v>
      </c>
      <c r="D2187" s="69">
        <v>10.0</v>
      </c>
      <c r="E2187" s="70" t="s">
        <v>3434</v>
      </c>
      <c r="F2187" s="69">
        <v>373.0</v>
      </c>
      <c r="G2187" s="69">
        <v>364.0</v>
      </c>
      <c r="H2187" s="69">
        <v>5.0</v>
      </c>
      <c r="I2187" s="99">
        <f t="shared" si="1"/>
        <v>4243</v>
      </c>
      <c r="K2187" s="49"/>
      <c r="L2187" s="49"/>
      <c r="M2187" s="74"/>
      <c r="N2187" s="49"/>
      <c r="P2187" s="75"/>
      <c r="Q2187" s="75"/>
      <c r="R2187" s="75"/>
    </row>
    <row r="2188">
      <c r="A2188" s="70" t="s">
        <v>4447</v>
      </c>
      <c r="B2188" s="68">
        <v>4243.0</v>
      </c>
      <c r="C2188" s="69">
        <v>7.0</v>
      </c>
      <c r="D2188" s="69">
        <v>10.0</v>
      </c>
      <c r="E2188" s="70" t="s">
        <v>558</v>
      </c>
      <c r="F2188" s="69">
        <v>212.0</v>
      </c>
      <c r="G2188" s="69">
        <v>139.0</v>
      </c>
      <c r="H2188" s="69">
        <v>25.0</v>
      </c>
      <c r="I2188" s="20" t="str">
        <f t="shared" si="1"/>
        <v/>
      </c>
      <c r="K2188" s="49"/>
      <c r="L2188" s="49"/>
      <c r="M2188" s="74"/>
      <c r="N2188" s="49"/>
      <c r="P2188" s="75"/>
      <c r="Q2188" s="75"/>
      <c r="R2188" s="75"/>
    </row>
    <row r="2189">
      <c r="A2189" s="70" t="s">
        <v>4447</v>
      </c>
      <c r="B2189" s="68">
        <v>4243.0</v>
      </c>
      <c r="C2189" s="69">
        <v>7.0</v>
      </c>
      <c r="D2189" s="69">
        <v>20.0</v>
      </c>
      <c r="E2189" s="70" t="s">
        <v>3435</v>
      </c>
      <c r="F2189" s="69">
        <v>28.0</v>
      </c>
      <c r="G2189" s="69">
        <v>21.0</v>
      </c>
      <c r="H2189" s="69">
        <v>4.0</v>
      </c>
      <c r="I2189" s="99">
        <f t="shared" si="1"/>
        <v>4244</v>
      </c>
      <c r="K2189" s="49"/>
      <c r="L2189" s="49"/>
      <c r="M2189" s="74"/>
      <c r="N2189" s="49"/>
      <c r="P2189" s="75"/>
      <c r="Q2189" s="75"/>
      <c r="R2189" s="75"/>
    </row>
    <row r="2190">
      <c r="A2190" s="70" t="s">
        <v>4447</v>
      </c>
      <c r="B2190" s="68">
        <v>4244.0</v>
      </c>
      <c r="C2190" s="69">
        <v>7.0</v>
      </c>
      <c r="D2190" s="69">
        <v>10.0</v>
      </c>
      <c r="E2190" s="70" t="s">
        <v>6131</v>
      </c>
      <c r="F2190" s="69">
        <v>237.0</v>
      </c>
      <c r="G2190" s="69">
        <v>78.0</v>
      </c>
      <c r="H2190" s="69">
        <v>17.0</v>
      </c>
      <c r="I2190" s="20" t="str">
        <f t="shared" si="1"/>
        <v/>
      </c>
      <c r="K2190" s="49"/>
      <c r="L2190" s="49"/>
      <c r="M2190" s="74"/>
      <c r="N2190" s="49"/>
      <c r="P2190" s="75"/>
      <c r="Q2190" s="75"/>
      <c r="R2190" s="75"/>
    </row>
    <row r="2191">
      <c r="A2191" s="70" t="s">
        <v>4447</v>
      </c>
      <c r="B2191" s="68">
        <v>4244.0</v>
      </c>
      <c r="C2191" s="69">
        <v>7.0</v>
      </c>
      <c r="D2191" s="69">
        <v>20.0</v>
      </c>
      <c r="E2191" s="70" t="s">
        <v>6132</v>
      </c>
      <c r="F2191" s="69">
        <v>39.0</v>
      </c>
      <c r="G2191" s="69">
        <v>8.0</v>
      </c>
      <c r="H2191" s="69">
        <v>1.0</v>
      </c>
      <c r="I2191" s="99">
        <f t="shared" si="1"/>
        <v>4250</v>
      </c>
      <c r="K2191" s="49"/>
      <c r="L2191" s="49"/>
      <c r="M2191" s="74"/>
      <c r="N2191" s="49"/>
      <c r="P2191" s="75"/>
      <c r="Q2191" s="75"/>
      <c r="R2191" s="75"/>
    </row>
    <row r="2192">
      <c r="A2192" s="70" t="s">
        <v>4447</v>
      </c>
      <c r="B2192" s="68">
        <v>4250.0</v>
      </c>
      <c r="C2192" s="69">
        <v>7.0</v>
      </c>
      <c r="D2192" s="69">
        <v>10.0</v>
      </c>
      <c r="E2192" s="70" t="s">
        <v>6133</v>
      </c>
      <c r="F2192" s="69">
        <v>640.0</v>
      </c>
      <c r="G2192" s="69">
        <v>387.0</v>
      </c>
      <c r="H2192" s="69">
        <v>0.0</v>
      </c>
      <c r="I2192" s="99">
        <f t="shared" si="1"/>
        <v>4253</v>
      </c>
      <c r="K2192" s="49"/>
      <c r="L2192" s="49"/>
      <c r="M2192" s="74"/>
      <c r="N2192" s="49"/>
      <c r="P2192" s="75"/>
      <c r="Q2192" s="75"/>
      <c r="R2192" s="75"/>
    </row>
    <row r="2193">
      <c r="A2193" s="70" t="s">
        <v>4447</v>
      </c>
      <c r="B2193" s="68">
        <v>4253.0</v>
      </c>
      <c r="C2193" s="69">
        <v>7.0</v>
      </c>
      <c r="D2193" s="69">
        <v>10.0</v>
      </c>
      <c r="E2193" s="70" t="s">
        <v>3439</v>
      </c>
      <c r="F2193" s="69">
        <v>147.0</v>
      </c>
      <c r="G2193" s="69">
        <v>26.0</v>
      </c>
      <c r="H2193" s="69">
        <v>17.0</v>
      </c>
      <c r="I2193" s="99">
        <f t="shared" si="1"/>
        <v>4254</v>
      </c>
      <c r="K2193" s="49"/>
      <c r="L2193" s="49"/>
      <c r="M2193" s="74"/>
      <c r="N2193" s="49"/>
      <c r="P2193" s="75"/>
      <c r="Q2193" s="75"/>
      <c r="R2193" s="75"/>
    </row>
    <row r="2194">
      <c r="A2194" s="70" t="s">
        <v>4447</v>
      </c>
      <c r="B2194" s="68">
        <v>4254.0</v>
      </c>
      <c r="C2194" s="69">
        <v>7.0</v>
      </c>
      <c r="D2194" s="69">
        <v>10.0</v>
      </c>
      <c r="E2194" s="70" t="s">
        <v>562</v>
      </c>
      <c r="F2194" s="69">
        <v>201.0</v>
      </c>
      <c r="G2194" s="69">
        <v>11.0</v>
      </c>
      <c r="H2194" s="69">
        <v>0.0</v>
      </c>
      <c r="I2194" s="99">
        <f t="shared" si="1"/>
        <v>4255</v>
      </c>
      <c r="K2194" s="49"/>
      <c r="L2194" s="49"/>
      <c r="M2194" s="74"/>
      <c r="N2194" s="49"/>
      <c r="P2194" s="75"/>
      <c r="Q2194" s="75"/>
      <c r="R2194" s="75"/>
    </row>
    <row r="2195">
      <c r="A2195" s="70" t="s">
        <v>4447</v>
      </c>
      <c r="B2195" s="68">
        <v>4255.0</v>
      </c>
      <c r="C2195" s="69">
        <v>7.0</v>
      </c>
      <c r="D2195" s="69">
        <v>10.0</v>
      </c>
      <c r="E2195" s="70" t="s">
        <v>1988</v>
      </c>
      <c r="F2195" s="69">
        <v>239.0</v>
      </c>
      <c r="G2195" s="69">
        <v>225.0</v>
      </c>
      <c r="H2195" s="69">
        <v>4.0</v>
      </c>
      <c r="I2195" s="99">
        <f t="shared" si="1"/>
        <v>4258</v>
      </c>
      <c r="K2195" s="49"/>
      <c r="L2195" s="49"/>
      <c r="M2195" s="74"/>
      <c r="N2195" s="49"/>
      <c r="P2195" s="75"/>
      <c r="Q2195" s="75"/>
      <c r="R2195" s="75"/>
    </row>
    <row r="2196">
      <c r="A2196" s="70" t="s">
        <v>4447</v>
      </c>
      <c r="B2196" s="68">
        <v>4258.0</v>
      </c>
      <c r="C2196" s="69">
        <v>7.0</v>
      </c>
      <c r="D2196" s="69">
        <v>10.0</v>
      </c>
      <c r="E2196" s="70" t="s">
        <v>564</v>
      </c>
      <c r="F2196" s="69">
        <v>83.0</v>
      </c>
      <c r="G2196" s="69">
        <v>72.0</v>
      </c>
      <c r="H2196" s="69">
        <v>4.0</v>
      </c>
      <c r="I2196" s="20" t="str">
        <f t="shared" si="1"/>
        <v/>
      </c>
      <c r="K2196" s="49"/>
      <c r="L2196" s="49"/>
      <c r="M2196" s="74"/>
      <c r="N2196" s="49"/>
      <c r="P2196" s="75"/>
      <c r="Q2196" s="75"/>
      <c r="R2196" s="75"/>
    </row>
    <row r="2197">
      <c r="A2197" s="70" t="s">
        <v>4447</v>
      </c>
      <c r="B2197" s="68">
        <v>4258.0</v>
      </c>
      <c r="C2197" s="69">
        <v>7.0</v>
      </c>
      <c r="D2197" s="69">
        <v>20.0</v>
      </c>
      <c r="E2197" s="70" t="s">
        <v>3441</v>
      </c>
      <c r="F2197" s="69">
        <v>10.0</v>
      </c>
      <c r="G2197" s="69">
        <v>4.0</v>
      </c>
      <c r="H2197" s="69">
        <v>1.0</v>
      </c>
      <c r="I2197" s="99">
        <f t="shared" si="1"/>
        <v>4261</v>
      </c>
      <c r="K2197" s="49"/>
      <c r="L2197" s="49"/>
      <c r="M2197" s="74"/>
      <c r="N2197" s="49"/>
      <c r="P2197" s="75"/>
      <c r="Q2197" s="75"/>
      <c r="R2197" s="75"/>
    </row>
    <row r="2198">
      <c r="A2198" s="70" t="s">
        <v>4447</v>
      </c>
      <c r="B2198" s="68">
        <v>4261.0</v>
      </c>
      <c r="C2198" s="69">
        <v>7.0</v>
      </c>
      <c r="D2198" s="69">
        <v>10.0</v>
      </c>
      <c r="E2198" s="70" t="s">
        <v>3442</v>
      </c>
      <c r="F2198" s="69">
        <v>218.0</v>
      </c>
      <c r="G2198" s="69">
        <v>200.0</v>
      </c>
      <c r="H2198" s="69">
        <v>2.0</v>
      </c>
      <c r="I2198" s="20" t="str">
        <f t="shared" si="1"/>
        <v/>
      </c>
      <c r="K2198" s="49"/>
      <c r="L2198" s="49"/>
      <c r="M2198" s="74"/>
      <c r="N2198" s="49"/>
      <c r="P2198" s="75"/>
      <c r="Q2198" s="75"/>
      <c r="R2198" s="75"/>
    </row>
    <row r="2199">
      <c r="A2199" s="70" t="s">
        <v>4447</v>
      </c>
      <c r="B2199" s="68">
        <v>4261.0</v>
      </c>
      <c r="C2199" s="69">
        <v>7.0</v>
      </c>
      <c r="D2199" s="69">
        <v>20.0</v>
      </c>
      <c r="E2199" s="70" t="s">
        <v>3443</v>
      </c>
      <c r="F2199" s="69">
        <v>63.0</v>
      </c>
      <c r="G2199" s="69">
        <v>58.0</v>
      </c>
      <c r="H2199" s="69">
        <v>0.0</v>
      </c>
      <c r="I2199" s="99">
        <f t="shared" si="1"/>
        <v>4263</v>
      </c>
      <c r="K2199" s="49"/>
      <c r="L2199" s="49"/>
      <c r="M2199" s="74"/>
      <c r="N2199" s="49"/>
      <c r="P2199" s="75"/>
      <c r="Q2199" s="75"/>
      <c r="R2199" s="75"/>
    </row>
    <row r="2200">
      <c r="A2200" s="70" t="s">
        <v>4447</v>
      </c>
      <c r="B2200" s="68">
        <v>4263.0</v>
      </c>
      <c r="C2200" s="69">
        <v>7.0</v>
      </c>
      <c r="D2200" s="69">
        <v>10.0</v>
      </c>
      <c r="E2200" s="70" t="s">
        <v>566</v>
      </c>
      <c r="F2200" s="69">
        <v>52.0</v>
      </c>
      <c r="G2200" s="69">
        <v>40.0</v>
      </c>
      <c r="H2200" s="69">
        <v>6.0</v>
      </c>
      <c r="I2200" s="99">
        <f t="shared" si="1"/>
        <v>4264</v>
      </c>
      <c r="K2200" s="49"/>
      <c r="L2200" s="49"/>
      <c r="M2200" s="74"/>
      <c r="N2200" s="49"/>
      <c r="P2200" s="75"/>
      <c r="Q2200" s="75"/>
      <c r="R2200" s="75"/>
    </row>
    <row r="2201">
      <c r="A2201" s="70" t="s">
        <v>4447</v>
      </c>
      <c r="B2201" s="68">
        <v>4264.0</v>
      </c>
      <c r="C2201" s="69">
        <v>7.0</v>
      </c>
      <c r="D2201" s="69">
        <v>10.0</v>
      </c>
      <c r="E2201" s="70" t="s">
        <v>6134</v>
      </c>
      <c r="F2201" s="69">
        <v>221.0</v>
      </c>
      <c r="G2201" s="69">
        <v>217.0</v>
      </c>
      <c r="H2201" s="69">
        <v>3.0</v>
      </c>
      <c r="I2201" s="99">
        <f t="shared" si="1"/>
        <v>4265</v>
      </c>
      <c r="K2201" s="49"/>
      <c r="L2201" s="49"/>
      <c r="M2201" s="74"/>
      <c r="N2201" s="49"/>
      <c r="P2201" s="75"/>
      <c r="Q2201" s="75"/>
      <c r="R2201" s="75"/>
    </row>
    <row r="2202">
      <c r="A2202" s="70" t="s">
        <v>4447</v>
      </c>
      <c r="B2202" s="68">
        <v>4265.0</v>
      </c>
      <c r="C2202" s="69">
        <v>7.0</v>
      </c>
      <c r="D2202" s="69">
        <v>10.0</v>
      </c>
      <c r="E2202" s="70" t="s">
        <v>3444</v>
      </c>
      <c r="F2202" s="69">
        <v>10.0</v>
      </c>
      <c r="G2202" s="69">
        <v>4.0</v>
      </c>
      <c r="H2202" s="69">
        <v>1.0</v>
      </c>
      <c r="I2202" s="20" t="str">
        <f t="shared" si="1"/>
        <v/>
      </c>
      <c r="K2202" s="49"/>
      <c r="L2202" s="49"/>
      <c r="M2202" s="74"/>
      <c r="N2202" s="49"/>
      <c r="P2202" s="75"/>
      <c r="Q2202" s="75"/>
      <c r="R2202" s="75"/>
    </row>
    <row r="2203">
      <c r="A2203" s="70" t="s">
        <v>4447</v>
      </c>
      <c r="B2203" s="68">
        <v>4265.0</v>
      </c>
      <c r="C2203" s="69">
        <v>7.0</v>
      </c>
      <c r="D2203" s="69">
        <v>20.0</v>
      </c>
      <c r="E2203" s="70" t="s">
        <v>6135</v>
      </c>
      <c r="F2203" s="69">
        <v>11.0</v>
      </c>
      <c r="G2203" s="69">
        <v>3.0</v>
      </c>
      <c r="H2203" s="69">
        <v>0.0</v>
      </c>
      <c r="I2203" s="20" t="str">
        <f t="shared" si="1"/>
        <v/>
      </c>
      <c r="K2203" s="49"/>
      <c r="L2203" s="49"/>
      <c r="M2203" s="74"/>
      <c r="N2203" s="49"/>
      <c r="P2203" s="75"/>
      <c r="Q2203" s="75"/>
      <c r="R2203" s="75"/>
    </row>
    <row r="2204">
      <c r="A2204" s="70" t="s">
        <v>4447</v>
      </c>
      <c r="B2204" s="68">
        <v>4265.0</v>
      </c>
      <c r="C2204" s="69">
        <v>7.0</v>
      </c>
      <c r="D2204" s="69">
        <v>30.0</v>
      </c>
      <c r="E2204" s="70" t="s">
        <v>3446</v>
      </c>
      <c r="F2204" s="69">
        <v>5.0</v>
      </c>
      <c r="G2204" s="69">
        <v>5.0</v>
      </c>
      <c r="H2204" s="69">
        <v>0.0</v>
      </c>
      <c r="I2204" s="99">
        <f t="shared" si="1"/>
        <v>4266</v>
      </c>
      <c r="K2204" s="49"/>
      <c r="L2204" s="49"/>
      <c r="M2204" s="74"/>
      <c r="N2204" s="49"/>
      <c r="P2204" s="75"/>
      <c r="Q2204" s="75"/>
      <c r="R2204" s="75"/>
    </row>
    <row r="2205">
      <c r="A2205" s="70" t="s">
        <v>4447</v>
      </c>
      <c r="B2205" s="68">
        <v>4266.0</v>
      </c>
      <c r="C2205" s="69">
        <v>7.0</v>
      </c>
      <c r="D2205" s="69">
        <v>10.0</v>
      </c>
      <c r="E2205" s="70" t="s">
        <v>569</v>
      </c>
      <c r="F2205" s="69">
        <v>85.0</v>
      </c>
      <c r="G2205" s="69">
        <v>6.0</v>
      </c>
      <c r="H2205" s="69">
        <v>9.0</v>
      </c>
      <c r="I2205" s="99">
        <f t="shared" si="1"/>
        <v>4267</v>
      </c>
      <c r="K2205" s="49"/>
      <c r="L2205" s="49"/>
      <c r="M2205" s="74"/>
      <c r="N2205" s="49"/>
      <c r="P2205" s="75"/>
      <c r="Q2205" s="75"/>
      <c r="R2205" s="75"/>
    </row>
    <row r="2206">
      <c r="A2206" s="70" t="s">
        <v>4447</v>
      </c>
      <c r="B2206" s="68">
        <v>4267.0</v>
      </c>
      <c r="C2206" s="69">
        <v>7.0</v>
      </c>
      <c r="D2206" s="69">
        <v>10.0</v>
      </c>
      <c r="E2206" s="70" t="s">
        <v>3447</v>
      </c>
      <c r="F2206" s="69">
        <v>85.0</v>
      </c>
      <c r="G2206" s="69">
        <v>78.0</v>
      </c>
      <c r="H2206" s="69">
        <v>3.0</v>
      </c>
      <c r="I2206" s="99">
        <f t="shared" si="1"/>
        <v>4268</v>
      </c>
      <c r="K2206" s="49"/>
      <c r="L2206" s="49"/>
      <c r="M2206" s="74"/>
      <c r="N2206" s="49"/>
      <c r="P2206" s="75"/>
      <c r="Q2206" s="75"/>
      <c r="R2206" s="75"/>
    </row>
    <row r="2207">
      <c r="A2207" s="70" t="s">
        <v>4447</v>
      </c>
      <c r="B2207" s="68">
        <v>4268.0</v>
      </c>
      <c r="C2207" s="69">
        <v>7.0</v>
      </c>
      <c r="D2207" s="69">
        <v>10.0</v>
      </c>
      <c r="E2207" s="70" t="s">
        <v>6136</v>
      </c>
      <c r="F2207" s="69">
        <v>78.0</v>
      </c>
      <c r="G2207" s="69">
        <v>12.0</v>
      </c>
      <c r="H2207" s="69">
        <v>6.0</v>
      </c>
      <c r="I2207" s="99">
        <f t="shared" si="1"/>
        <v>4269</v>
      </c>
      <c r="K2207" s="49"/>
      <c r="L2207" s="49"/>
      <c r="M2207" s="74"/>
      <c r="N2207" s="49"/>
      <c r="P2207" s="75"/>
      <c r="Q2207" s="75"/>
      <c r="R2207" s="75"/>
    </row>
    <row r="2208">
      <c r="A2208" s="70" t="s">
        <v>4447</v>
      </c>
      <c r="B2208" s="68">
        <v>4269.0</v>
      </c>
      <c r="C2208" s="69">
        <v>7.0</v>
      </c>
      <c r="D2208" s="69">
        <v>10.0</v>
      </c>
      <c r="E2208" s="70" t="s">
        <v>3450</v>
      </c>
      <c r="F2208" s="69">
        <v>67.0</v>
      </c>
      <c r="G2208" s="69">
        <v>57.0</v>
      </c>
      <c r="H2208" s="69">
        <v>8.0</v>
      </c>
      <c r="I2208" s="99">
        <f t="shared" si="1"/>
        <v>4271</v>
      </c>
      <c r="K2208" s="49"/>
      <c r="L2208" s="49"/>
      <c r="M2208" s="74"/>
      <c r="N2208" s="49"/>
      <c r="P2208" s="75"/>
      <c r="Q2208" s="75"/>
      <c r="R2208" s="75"/>
    </row>
    <row r="2209">
      <c r="A2209" s="70" t="s">
        <v>4447</v>
      </c>
      <c r="B2209" s="68">
        <v>4271.0</v>
      </c>
      <c r="C2209" s="69">
        <v>7.0</v>
      </c>
      <c r="D2209" s="69">
        <v>10.0</v>
      </c>
      <c r="E2209" s="70" t="s">
        <v>6137</v>
      </c>
      <c r="F2209" s="69">
        <v>104.0</v>
      </c>
      <c r="G2209" s="69">
        <v>35.0</v>
      </c>
      <c r="H2209" s="69">
        <v>18.0</v>
      </c>
      <c r="I2209" s="99">
        <f t="shared" si="1"/>
        <v>4273</v>
      </c>
      <c r="K2209" s="49"/>
      <c r="L2209" s="49"/>
      <c r="M2209" s="74"/>
      <c r="N2209" s="49"/>
      <c r="P2209" s="75"/>
      <c r="Q2209" s="75"/>
      <c r="R2209" s="75"/>
    </row>
    <row r="2210">
      <c r="A2210" s="70" t="s">
        <v>4447</v>
      </c>
      <c r="B2210" s="68">
        <v>4273.0</v>
      </c>
      <c r="C2210" s="69">
        <v>7.0</v>
      </c>
      <c r="D2210" s="69">
        <v>10.0</v>
      </c>
      <c r="E2210" s="70" t="s">
        <v>574</v>
      </c>
      <c r="F2210" s="69">
        <v>110.0</v>
      </c>
      <c r="G2210" s="69">
        <v>11.0</v>
      </c>
      <c r="H2210" s="69">
        <v>3.0</v>
      </c>
      <c r="I2210" s="99">
        <f t="shared" si="1"/>
        <v>4275</v>
      </c>
      <c r="K2210" s="49"/>
      <c r="L2210" s="49"/>
      <c r="M2210" s="74"/>
      <c r="N2210" s="49"/>
      <c r="P2210" s="75"/>
      <c r="Q2210" s="75"/>
      <c r="R2210" s="75"/>
    </row>
    <row r="2211">
      <c r="A2211" s="70" t="s">
        <v>4447</v>
      </c>
      <c r="B2211" s="68">
        <v>4275.0</v>
      </c>
      <c r="C2211" s="69">
        <v>7.0</v>
      </c>
      <c r="D2211" s="69">
        <v>10.0</v>
      </c>
      <c r="E2211" s="70" t="s">
        <v>575</v>
      </c>
      <c r="F2211" s="69">
        <v>206.0</v>
      </c>
      <c r="G2211" s="69">
        <v>28.0</v>
      </c>
      <c r="H2211" s="69">
        <v>5.0</v>
      </c>
      <c r="I2211" s="99">
        <f t="shared" si="1"/>
        <v>4276</v>
      </c>
      <c r="K2211" s="49"/>
      <c r="L2211" s="49"/>
      <c r="M2211" s="74"/>
      <c r="N2211" s="49"/>
      <c r="P2211" s="75"/>
      <c r="Q2211" s="75"/>
      <c r="R2211" s="75"/>
    </row>
    <row r="2212">
      <c r="A2212" s="70" t="s">
        <v>4447</v>
      </c>
      <c r="B2212" s="68">
        <v>4276.0</v>
      </c>
      <c r="C2212" s="69">
        <v>7.0</v>
      </c>
      <c r="D2212" s="69">
        <v>10.0</v>
      </c>
      <c r="E2212" s="70" t="s">
        <v>576</v>
      </c>
      <c r="F2212" s="69">
        <v>26.0</v>
      </c>
      <c r="G2212" s="69">
        <v>3.0</v>
      </c>
      <c r="H2212" s="69">
        <v>0.0</v>
      </c>
      <c r="I2212" s="99">
        <f t="shared" si="1"/>
        <v>4277</v>
      </c>
      <c r="K2212" s="49"/>
      <c r="L2212" s="49"/>
      <c r="M2212" s="74"/>
      <c r="N2212" s="49"/>
      <c r="P2212" s="75"/>
      <c r="Q2212" s="75"/>
      <c r="R2212" s="75"/>
    </row>
    <row r="2213">
      <c r="A2213" s="70" t="s">
        <v>4447</v>
      </c>
      <c r="B2213" s="68">
        <v>4277.0</v>
      </c>
      <c r="C2213" s="69">
        <v>7.0</v>
      </c>
      <c r="D2213" s="69">
        <v>20.0</v>
      </c>
      <c r="E2213" s="70" t="s">
        <v>3453</v>
      </c>
      <c r="F2213" s="69">
        <v>24.0</v>
      </c>
      <c r="G2213" s="69">
        <v>22.0</v>
      </c>
      <c r="H2213" s="69">
        <v>1.0</v>
      </c>
      <c r="I2213" s="99">
        <f t="shared" si="1"/>
        <v>4282</v>
      </c>
      <c r="K2213" s="49"/>
      <c r="L2213" s="49"/>
      <c r="M2213" s="74"/>
      <c r="N2213" s="49"/>
      <c r="P2213" s="75"/>
      <c r="Q2213" s="75"/>
      <c r="R2213" s="75"/>
    </row>
    <row r="2214">
      <c r="A2214" s="70" t="s">
        <v>4447</v>
      </c>
      <c r="B2214" s="68">
        <v>4282.0</v>
      </c>
      <c r="C2214" s="69">
        <v>7.0</v>
      </c>
      <c r="D2214" s="69">
        <v>10.0</v>
      </c>
      <c r="E2214" s="70" t="s">
        <v>578</v>
      </c>
      <c r="F2214" s="69">
        <v>44.0</v>
      </c>
      <c r="G2214" s="69">
        <v>24.0</v>
      </c>
      <c r="H2214" s="69">
        <v>11.0</v>
      </c>
      <c r="I2214" s="99">
        <f t="shared" si="1"/>
        <v>6004</v>
      </c>
      <c r="K2214" s="49"/>
      <c r="L2214" s="49"/>
      <c r="M2214" s="74"/>
      <c r="N2214" s="49"/>
      <c r="P2214" s="75"/>
      <c r="Q2214" s="75"/>
      <c r="R2214" s="75"/>
    </row>
    <row r="2215">
      <c r="A2215" s="70" t="s">
        <v>4447</v>
      </c>
      <c r="B2215" s="68">
        <v>6004.0</v>
      </c>
      <c r="C2215" s="69">
        <v>61.0</v>
      </c>
      <c r="D2215" s="69">
        <v>20.0</v>
      </c>
      <c r="E2215" s="70" t="s">
        <v>6138</v>
      </c>
      <c r="F2215" s="69">
        <v>94.0</v>
      </c>
      <c r="G2215" s="69">
        <v>43.0</v>
      </c>
      <c r="H2215" s="69">
        <v>21.0</v>
      </c>
      <c r="I2215" s="20" t="str">
        <f t="shared" si="1"/>
        <v/>
      </c>
      <c r="K2215" s="49"/>
      <c r="L2215" s="49"/>
      <c r="M2215" s="74"/>
      <c r="N2215" s="49"/>
      <c r="P2215" s="75"/>
      <c r="Q2215" s="75"/>
      <c r="R2215" s="75"/>
    </row>
    <row r="2216">
      <c r="A2216" s="70" t="s">
        <v>4447</v>
      </c>
      <c r="B2216" s="68">
        <v>6004.0</v>
      </c>
      <c r="C2216" s="69">
        <v>61.0</v>
      </c>
      <c r="D2216" s="69">
        <v>40.0</v>
      </c>
      <c r="E2216" s="70" t="s">
        <v>3455</v>
      </c>
      <c r="F2216" s="69">
        <v>12.0</v>
      </c>
      <c r="G2216" s="69">
        <v>10.0</v>
      </c>
      <c r="H2216" s="69">
        <v>0.0</v>
      </c>
      <c r="I2216" s="20" t="str">
        <f t="shared" si="1"/>
        <v/>
      </c>
      <c r="K2216" s="49"/>
      <c r="L2216" s="49"/>
      <c r="M2216" s="74"/>
      <c r="N2216" s="49"/>
      <c r="P2216" s="75"/>
      <c r="Q2216" s="75"/>
      <c r="R2216" s="75"/>
    </row>
    <row r="2217">
      <c r="A2217" s="70" t="s">
        <v>4447</v>
      </c>
      <c r="B2217" s="68">
        <v>6004.0</v>
      </c>
      <c r="C2217" s="69">
        <v>61.0</v>
      </c>
      <c r="D2217" s="69">
        <v>50.0</v>
      </c>
      <c r="E2217" s="70" t="s">
        <v>3456</v>
      </c>
      <c r="F2217" s="69">
        <v>5.0</v>
      </c>
      <c r="G2217" s="69">
        <v>3.0</v>
      </c>
      <c r="H2217" s="69">
        <v>0.0</v>
      </c>
      <c r="I2217" s="20" t="str">
        <f t="shared" si="1"/>
        <v/>
      </c>
      <c r="K2217" s="49"/>
      <c r="L2217" s="49"/>
      <c r="M2217" s="74"/>
      <c r="N2217" s="49"/>
      <c r="P2217" s="75"/>
      <c r="Q2217" s="75"/>
      <c r="R2217" s="75"/>
    </row>
    <row r="2218">
      <c r="A2218" s="70" t="s">
        <v>4447</v>
      </c>
      <c r="B2218" s="68">
        <v>6004.0</v>
      </c>
      <c r="C2218" s="69">
        <v>61.0</v>
      </c>
      <c r="D2218" s="69">
        <v>60.0</v>
      </c>
      <c r="E2218" s="70" t="s">
        <v>6139</v>
      </c>
      <c r="F2218" s="69">
        <v>20.0</v>
      </c>
      <c r="G2218" s="69">
        <v>20.0</v>
      </c>
      <c r="H2218" s="69">
        <v>0.0</v>
      </c>
      <c r="I2218" s="20" t="str">
        <f t="shared" si="1"/>
        <v/>
      </c>
      <c r="K2218" s="49"/>
      <c r="L2218" s="49"/>
      <c r="M2218" s="74"/>
      <c r="N2218" s="49"/>
      <c r="P2218" s="75"/>
      <c r="Q2218" s="75"/>
      <c r="R2218" s="75"/>
    </row>
    <row r="2219">
      <c r="A2219" s="70" t="s">
        <v>4447</v>
      </c>
      <c r="B2219" s="68">
        <v>6004.0</v>
      </c>
      <c r="C2219" s="69">
        <v>61.0</v>
      </c>
      <c r="D2219" s="69">
        <v>70.0</v>
      </c>
      <c r="E2219" s="70" t="s">
        <v>4686</v>
      </c>
      <c r="F2219" s="69">
        <v>60.0</v>
      </c>
      <c r="G2219" s="69">
        <v>18.0</v>
      </c>
      <c r="H2219" s="69">
        <v>0.0</v>
      </c>
      <c r="I2219" s="99">
        <f t="shared" si="1"/>
        <v>6009</v>
      </c>
      <c r="K2219" s="49"/>
      <c r="L2219" s="49"/>
      <c r="M2219" s="74"/>
      <c r="N2219" s="49"/>
      <c r="P2219" s="75"/>
      <c r="Q2219" s="75"/>
      <c r="R2219" s="75"/>
    </row>
    <row r="2220">
      <c r="A2220" s="70" t="s">
        <v>4447</v>
      </c>
      <c r="B2220" s="68">
        <v>6009.0</v>
      </c>
      <c r="C2220" s="69">
        <v>61.0</v>
      </c>
      <c r="D2220" s="69">
        <v>40.0</v>
      </c>
      <c r="E2220" s="70" t="s">
        <v>6140</v>
      </c>
      <c r="F2220" s="69">
        <v>20.0</v>
      </c>
      <c r="G2220" s="69">
        <v>7.0</v>
      </c>
      <c r="H2220" s="69">
        <v>2.0</v>
      </c>
      <c r="I2220" s="20" t="str">
        <f t="shared" si="1"/>
        <v/>
      </c>
      <c r="K2220" s="49"/>
      <c r="L2220" s="49"/>
      <c r="M2220" s="74"/>
      <c r="N2220" s="49"/>
      <c r="P2220" s="75"/>
      <c r="Q2220" s="75"/>
      <c r="R2220" s="75"/>
    </row>
    <row r="2221">
      <c r="A2221" s="70" t="s">
        <v>4447</v>
      </c>
      <c r="B2221" s="68">
        <v>6009.0</v>
      </c>
      <c r="C2221" s="69">
        <v>61.0</v>
      </c>
      <c r="D2221" s="69">
        <v>50.0</v>
      </c>
      <c r="E2221" s="70" t="s">
        <v>6141</v>
      </c>
      <c r="F2221" s="69">
        <v>6.0</v>
      </c>
      <c r="G2221" s="69">
        <v>0.0</v>
      </c>
      <c r="H2221" s="69">
        <v>1.0</v>
      </c>
      <c r="I2221" s="20" t="str">
        <f t="shared" si="1"/>
        <v/>
      </c>
      <c r="K2221" s="49"/>
      <c r="L2221" s="49"/>
      <c r="M2221" s="74"/>
      <c r="N2221" s="49"/>
      <c r="P2221" s="75"/>
      <c r="Q2221" s="75"/>
      <c r="R2221" s="75"/>
    </row>
    <row r="2222">
      <c r="A2222" s="70" t="s">
        <v>4447</v>
      </c>
      <c r="B2222" s="68">
        <v>6009.0</v>
      </c>
      <c r="C2222" s="69">
        <v>61.0</v>
      </c>
      <c r="D2222" s="69">
        <v>60.0</v>
      </c>
      <c r="E2222" s="70" t="s">
        <v>3460</v>
      </c>
      <c r="F2222" s="69">
        <v>12.0</v>
      </c>
      <c r="G2222" s="69">
        <v>1.0</v>
      </c>
      <c r="H2222" s="69">
        <v>1.0</v>
      </c>
      <c r="I2222" s="20" t="str">
        <f t="shared" si="1"/>
        <v/>
      </c>
      <c r="K2222" s="49"/>
      <c r="L2222" s="49"/>
      <c r="M2222" s="74"/>
      <c r="N2222" s="49"/>
      <c r="P2222" s="75"/>
      <c r="Q2222" s="75"/>
      <c r="R2222" s="75"/>
    </row>
    <row r="2223">
      <c r="A2223" s="70" t="s">
        <v>4447</v>
      </c>
      <c r="B2223" s="68">
        <v>6009.0</v>
      </c>
      <c r="C2223" s="69">
        <v>61.0</v>
      </c>
      <c r="D2223" s="69">
        <v>70.0</v>
      </c>
      <c r="E2223" s="70" t="s">
        <v>3461</v>
      </c>
      <c r="F2223" s="69">
        <v>28.0</v>
      </c>
      <c r="G2223" s="69">
        <v>7.0</v>
      </c>
      <c r="H2223" s="69">
        <v>0.0</v>
      </c>
      <c r="I2223" s="20" t="str">
        <f t="shared" si="1"/>
        <v/>
      </c>
      <c r="K2223" s="49"/>
      <c r="L2223" s="49"/>
      <c r="M2223" s="74"/>
      <c r="N2223" s="49"/>
      <c r="P2223" s="75"/>
      <c r="Q2223" s="75"/>
      <c r="R2223" s="75"/>
    </row>
    <row r="2224">
      <c r="A2224" s="70" t="s">
        <v>4447</v>
      </c>
      <c r="B2224" s="68">
        <v>6009.0</v>
      </c>
      <c r="C2224" s="69">
        <v>61.0</v>
      </c>
      <c r="D2224" s="69">
        <v>80.0</v>
      </c>
      <c r="E2224" s="70" t="s">
        <v>3462</v>
      </c>
      <c r="F2224" s="69">
        <v>21.0</v>
      </c>
      <c r="G2224" s="69">
        <v>7.0</v>
      </c>
      <c r="H2224" s="69">
        <v>3.0</v>
      </c>
      <c r="I2224" s="99">
        <f t="shared" si="1"/>
        <v>6012</v>
      </c>
      <c r="K2224" s="49"/>
      <c r="L2224" s="49"/>
      <c r="M2224" s="74"/>
      <c r="N2224" s="49"/>
      <c r="P2224" s="75"/>
      <c r="Q2224" s="75"/>
      <c r="R2224" s="75"/>
    </row>
    <row r="2225">
      <c r="A2225" s="70" t="s">
        <v>4447</v>
      </c>
      <c r="B2225" s="68">
        <v>6012.0</v>
      </c>
      <c r="C2225" s="69">
        <v>61.0</v>
      </c>
      <c r="D2225" s="69">
        <v>10.0</v>
      </c>
      <c r="E2225" s="70" t="s">
        <v>6142</v>
      </c>
      <c r="F2225" s="69">
        <v>57.0</v>
      </c>
      <c r="G2225" s="69">
        <v>18.0</v>
      </c>
      <c r="H2225" s="69">
        <v>3.0</v>
      </c>
      <c r="I2225" s="20" t="str">
        <f t="shared" si="1"/>
        <v/>
      </c>
      <c r="K2225" s="49"/>
      <c r="L2225" s="49"/>
      <c r="M2225" s="74"/>
      <c r="N2225" s="49"/>
      <c r="P2225" s="75"/>
      <c r="Q2225" s="75"/>
      <c r="R2225" s="75"/>
    </row>
    <row r="2226">
      <c r="A2226" s="70" t="s">
        <v>4447</v>
      </c>
      <c r="B2226" s="68">
        <v>6012.0</v>
      </c>
      <c r="C2226" s="69">
        <v>61.0</v>
      </c>
      <c r="D2226" s="69">
        <v>20.0</v>
      </c>
      <c r="E2226" s="70" t="s">
        <v>6143</v>
      </c>
      <c r="F2226" s="69">
        <v>69.0</v>
      </c>
      <c r="G2226" s="69">
        <v>33.0</v>
      </c>
      <c r="H2226" s="69">
        <v>5.0</v>
      </c>
      <c r="I2226" s="20" t="str">
        <f t="shared" si="1"/>
        <v/>
      </c>
      <c r="K2226" s="49"/>
      <c r="L2226" s="49"/>
      <c r="M2226" s="74"/>
      <c r="N2226" s="49"/>
      <c r="P2226" s="75"/>
      <c r="Q2226" s="75"/>
      <c r="R2226" s="75"/>
    </row>
    <row r="2227">
      <c r="A2227" s="70" t="s">
        <v>4447</v>
      </c>
      <c r="B2227" s="68">
        <v>6012.0</v>
      </c>
      <c r="C2227" s="69">
        <v>61.0</v>
      </c>
      <c r="D2227" s="69">
        <v>30.0</v>
      </c>
      <c r="E2227" s="70" t="s">
        <v>6144</v>
      </c>
      <c r="F2227" s="69">
        <v>36.0</v>
      </c>
      <c r="G2227" s="69">
        <v>21.0</v>
      </c>
      <c r="H2227" s="69">
        <v>7.0</v>
      </c>
      <c r="I2227" s="20" t="str">
        <f t="shared" si="1"/>
        <v/>
      </c>
      <c r="K2227" s="49"/>
      <c r="L2227" s="49"/>
      <c r="M2227" s="74"/>
      <c r="N2227" s="49"/>
      <c r="P2227" s="75"/>
      <c r="Q2227" s="75"/>
      <c r="R2227" s="75"/>
    </row>
    <row r="2228">
      <c r="A2228" s="70" t="s">
        <v>4447</v>
      </c>
      <c r="B2228" s="68">
        <v>6012.0</v>
      </c>
      <c r="C2228" s="69">
        <v>61.0</v>
      </c>
      <c r="D2228" s="69">
        <v>60.0</v>
      </c>
      <c r="E2228" s="70" t="s">
        <v>6145</v>
      </c>
      <c r="F2228" s="69">
        <v>11.0</v>
      </c>
      <c r="G2228" s="69">
        <v>1.0</v>
      </c>
      <c r="H2228" s="69">
        <v>2.0</v>
      </c>
      <c r="I2228" s="99">
        <f t="shared" si="1"/>
        <v>6013</v>
      </c>
      <c r="K2228" s="49"/>
      <c r="L2228" s="49"/>
      <c r="M2228" s="74"/>
      <c r="N2228" s="49"/>
      <c r="P2228" s="75"/>
      <c r="Q2228" s="75"/>
      <c r="R2228" s="75"/>
    </row>
    <row r="2229">
      <c r="A2229" s="70" t="s">
        <v>4447</v>
      </c>
      <c r="B2229" s="68">
        <v>6013.0</v>
      </c>
      <c r="C2229" s="69">
        <v>61.0</v>
      </c>
      <c r="D2229" s="69">
        <v>2.0</v>
      </c>
      <c r="E2229" s="70" t="s">
        <v>6146</v>
      </c>
      <c r="F2229" s="69">
        <v>10.0</v>
      </c>
      <c r="G2229" s="69">
        <v>5.0</v>
      </c>
      <c r="H2229" s="69">
        <v>0.0</v>
      </c>
      <c r="I2229" s="20" t="str">
        <f t="shared" si="1"/>
        <v/>
      </c>
      <c r="K2229" s="49"/>
      <c r="L2229" s="49"/>
      <c r="M2229" s="74"/>
      <c r="N2229" s="49"/>
      <c r="P2229" s="75"/>
      <c r="Q2229" s="75"/>
      <c r="R2229" s="75"/>
    </row>
    <row r="2230">
      <c r="A2230" s="70" t="s">
        <v>4447</v>
      </c>
      <c r="B2230" s="68">
        <v>6013.0</v>
      </c>
      <c r="C2230" s="69">
        <v>61.0</v>
      </c>
      <c r="D2230" s="69">
        <v>15.0</v>
      </c>
      <c r="E2230" s="70" t="s">
        <v>6147</v>
      </c>
      <c r="F2230" s="69">
        <v>8.0</v>
      </c>
      <c r="G2230" s="69">
        <v>8.0</v>
      </c>
      <c r="H2230" s="69">
        <v>0.0</v>
      </c>
      <c r="I2230" s="20" t="str">
        <f t="shared" si="1"/>
        <v/>
      </c>
      <c r="K2230" s="49"/>
      <c r="L2230" s="49"/>
      <c r="M2230" s="74"/>
      <c r="N2230" s="49"/>
      <c r="P2230" s="75"/>
      <c r="Q2230" s="75"/>
      <c r="R2230" s="75"/>
    </row>
    <row r="2231">
      <c r="A2231" s="70" t="s">
        <v>4447</v>
      </c>
      <c r="B2231" s="68">
        <v>6013.0</v>
      </c>
      <c r="C2231" s="69">
        <v>61.0</v>
      </c>
      <c r="D2231" s="69">
        <v>20.0</v>
      </c>
      <c r="E2231" s="70" t="s">
        <v>6148</v>
      </c>
      <c r="F2231" s="69">
        <v>38.0</v>
      </c>
      <c r="G2231" s="69">
        <v>8.0</v>
      </c>
      <c r="H2231" s="69">
        <v>0.0</v>
      </c>
      <c r="I2231" s="20" t="str">
        <f t="shared" si="1"/>
        <v/>
      </c>
      <c r="K2231" s="49"/>
      <c r="L2231" s="49"/>
      <c r="M2231" s="74"/>
      <c r="N2231" s="49"/>
      <c r="P2231" s="75"/>
      <c r="Q2231" s="75"/>
      <c r="R2231" s="75"/>
    </row>
    <row r="2232">
      <c r="A2232" s="70" t="s">
        <v>4447</v>
      </c>
      <c r="B2232" s="68">
        <v>6013.0</v>
      </c>
      <c r="C2232" s="69">
        <v>61.0</v>
      </c>
      <c r="D2232" s="69">
        <v>31.0</v>
      </c>
      <c r="E2232" s="70" t="s">
        <v>6149</v>
      </c>
      <c r="F2232" s="69">
        <v>19.0</v>
      </c>
      <c r="G2232" s="69">
        <v>19.0</v>
      </c>
      <c r="H2232" s="69">
        <v>0.0</v>
      </c>
      <c r="I2232" s="20" t="str">
        <f t="shared" si="1"/>
        <v/>
      </c>
      <c r="K2232" s="49"/>
      <c r="L2232" s="49"/>
      <c r="M2232" s="74"/>
      <c r="N2232" s="49"/>
      <c r="P2232" s="75"/>
      <c r="Q2232" s="75"/>
      <c r="R2232" s="75"/>
    </row>
    <row r="2233">
      <c r="A2233" s="70" t="s">
        <v>4447</v>
      </c>
      <c r="B2233" s="68">
        <v>6013.0</v>
      </c>
      <c r="C2233" s="69">
        <v>61.0</v>
      </c>
      <c r="D2233" s="69">
        <v>33.0</v>
      </c>
      <c r="E2233" s="70" t="s">
        <v>6150</v>
      </c>
      <c r="F2233" s="69">
        <v>7.0</v>
      </c>
      <c r="G2233" s="69">
        <v>3.0</v>
      </c>
      <c r="H2233" s="69">
        <v>0.0</v>
      </c>
      <c r="I2233" s="99">
        <f t="shared" si="1"/>
        <v>6014</v>
      </c>
      <c r="K2233" s="49"/>
      <c r="L2233" s="49"/>
      <c r="M2233" s="74"/>
      <c r="N2233" s="49"/>
      <c r="P2233" s="75"/>
      <c r="Q2233" s="75"/>
      <c r="R2233" s="75"/>
    </row>
    <row r="2234">
      <c r="A2234" s="70" t="s">
        <v>4447</v>
      </c>
      <c r="B2234" s="68">
        <v>6014.0</v>
      </c>
      <c r="C2234" s="69">
        <v>61.0</v>
      </c>
      <c r="D2234" s="69">
        <v>20.0</v>
      </c>
      <c r="E2234" s="70" t="s">
        <v>6151</v>
      </c>
      <c r="F2234" s="69">
        <v>95.0</v>
      </c>
      <c r="G2234" s="69">
        <v>33.0</v>
      </c>
      <c r="H2234" s="69">
        <v>6.0</v>
      </c>
      <c r="I2234" s="99">
        <f t="shared" si="1"/>
        <v>6018</v>
      </c>
      <c r="K2234" s="49"/>
      <c r="L2234" s="49"/>
      <c r="M2234" s="74"/>
      <c r="N2234" s="49"/>
      <c r="P2234" s="75"/>
      <c r="Q2234" s="75"/>
      <c r="R2234" s="75"/>
    </row>
    <row r="2235">
      <c r="A2235" s="70" t="s">
        <v>4447</v>
      </c>
      <c r="B2235" s="68">
        <v>6018.0</v>
      </c>
      <c r="C2235" s="69">
        <v>61.0</v>
      </c>
      <c r="D2235" s="69">
        <v>20.0</v>
      </c>
      <c r="E2235" s="70" t="s">
        <v>6152</v>
      </c>
      <c r="F2235" s="69">
        <v>116.0</v>
      </c>
      <c r="G2235" s="69">
        <v>46.0</v>
      </c>
      <c r="H2235" s="69">
        <v>14.0</v>
      </c>
      <c r="I2235" s="99">
        <f t="shared" si="1"/>
        <v>6026</v>
      </c>
      <c r="K2235" s="49"/>
      <c r="L2235" s="49"/>
      <c r="M2235" s="74"/>
      <c r="N2235" s="49"/>
      <c r="P2235" s="75"/>
      <c r="Q2235" s="75"/>
      <c r="R2235" s="75"/>
    </row>
    <row r="2236">
      <c r="A2236" s="70" t="s">
        <v>4447</v>
      </c>
      <c r="B2236" s="68">
        <v>6026.0</v>
      </c>
      <c r="C2236" s="69">
        <v>61.0</v>
      </c>
      <c r="D2236" s="69">
        <v>20.0</v>
      </c>
      <c r="E2236" s="70" t="s">
        <v>6153</v>
      </c>
      <c r="F2236" s="69">
        <v>35.0</v>
      </c>
      <c r="G2236" s="69">
        <v>11.0</v>
      </c>
      <c r="H2236" s="69">
        <v>7.0</v>
      </c>
      <c r="I2236" s="20" t="str">
        <f t="shared" si="1"/>
        <v/>
      </c>
      <c r="K2236" s="49"/>
      <c r="L2236" s="49"/>
      <c r="M2236" s="74"/>
      <c r="N2236" s="49"/>
      <c r="P2236" s="75"/>
      <c r="Q2236" s="75"/>
      <c r="R2236" s="75"/>
    </row>
    <row r="2237">
      <c r="A2237" s="70" t="s">
        <v>4447</v>
      </c>
      <c r="B2237" s="68">
        <v>6026.0</v>
      </c>
      <c r="C2237" s="69">
        <v>61.0</v>
      </c>
      <c r="D2237" s="69">
        <v>24.0</v>
      </c>
      <c r="E2237" s="70" t="s">
        <v>6154</v>
      </c>
      <c r="F2237" s="69">
        <v>9.0</v>
      </c>
      <c r="G2237" s="69">
        <v>1.0</v>
      </c>
      <c r="H2237" s="69">
        <v>2.0</v>
      </c>
      <c r="I2237" s="20" t="str">
        <f t="shared" si="1"/>
        <v/>
      </c>
      <c r="K2237" s="49"/>
      <c r="L2237" s="49"/>
      <c r="M2237" s="74"/>
      <c r="N2237" s="49"/>
      <c r="P2237" s="75"/>
      <c r="Q2237" s="75"/>
      <c r="R2237" s="75"/>
    </row>
    <row r="2238">
      <c r="A2238" s="70" t="s">
        <v>4447</v>
      </c>
      <c r="B2238" s="68">
        <v>6026.0</v>
      </c>
      <c r="C2238" s="69">
        <v>61.0</v>
      </c>
      <c r="D2238" s="69">
        <v>25.0</v>
      </c>
      <c r="E2238" s="70" t="s">
        <v>6155</v>
      </c>
      <c r="F2238" s="69">
        <v>28.0</v>
      </c>
      <c r="G2238" s="69">
        <v>0.0</v>
      </c>
      <c r="H2238" s="69">
        <v>0.0</v>
      </c>
      <c r="I2238" s="99">
        <f t="shared" si="1"/>
        <v>6027</v>
      </c>
      <c r="K2238" s="49"/>
      <c r="L2238" s="49"/>
      <c r="M2238" s="74"/>
      <c r="N2238" s="49"/>
      <c r="P2238" s="75"/>
      <c r="Q2238" s="75"/>
      <c r="R2238" s="75"/>
    </row>
    <row r="2239">
      <c r="A2239" s="70" t="s">
        <v>4447</v>
      </c>
      <c r="B2239" s="68">
        <v>6027.0</v>
      </c>
      <c r="C2239" s="69">
        <v>61.0</v>
      </c>
      <c r="D2239" s="69">
        <v>10.0</v>
      </c>
      <c r="E2239" s="70" t="s">
        <v>3476</v>
      </c>
      <c r="F2239" s="69">
        <v>33.0</v>
      </c>
      <c r="G2239" s="69">
        <v>11.0</v>
      </c>
      <c r="H2239" s="69">
        <v>0.0</v>
      </c>
      <c r="I2239" s="20" t="str">
        <f t="shared" si="1"/>
        <v/>
      </c>
      <c r="K2239" s="49"/>
      <c r="L2239" s="49"/>
      <c r="M2239" s="74"/>
      <c r="N2239" s="49"/>
      <c r="P2239" s="75"/>
      <c r="Q2239" s="75"/>
      <c r="R2239" s="75"/>
    </row>
    <row r="2240">
      <c r="A2240" s="70" t="s">
        <v>4447</v>
      </c>
      <c r="B2240" s="68">
        <v>6027.0</v>
      </c>
      <c r="C2240" s="69">
        <v>61.0</v>
      </c>
      <c r="D2240" s="69">
        <v>30.0</v>
      </c>
      <c r="E2240" s="70" t="s">
        <v>6156</v>
      </c>
      <c r="F2240" s="69">
        <v>32.0</v>
      </c>
      <c r="G2240" s="69">
        <v>1.0</v>
      </c>
      <c r="H2240" s="69">
        <v>0.0</v>
      </c>
      <c r="I2240" s="20" t="str">
        <f t="shared" si="1"/>
        <v/>
      </c>
      <c r="K2240" s="49"/>
      <c r="L2240" s="49"/>
      <c r="M2240" s="74"/>
      <c r="N2240" s="49"/>
      <c r="P2240" s="75"/>
      <c r="Q2240" s="75"/>
      <c r="R2240" s="75"/>
    </row>
    <row r="2241">
      <c r="A2241" s="70" t="s">
        <v>4447</v>
      </c>
      <c r="B2241" s="68">
        <v>6027.0</v>
      </c>
      <c r="C2241" s="69">
        <v>61.0</v>
      </c>
      <c r="D2241" s="69">
        <v>40.0</v>
      </c>
      <c r="E2241" s="70" t="s">
        <v>6157</v>
      </c>
      <c r="F2241" s="69">
        <v>9.0</v>
      </c>
      <c r="G2241" s="69">
        <v>5.0</v>
      </c>
      <c r="H2241" s="69">
        <v>0.0</v>
      </c>
      <c r="I2241" s="99">
        <f t="shared" si="1"/>
        <v>6049</v>
      </c>
      <c r="K2241" s="49"/>
      <c r="L2241" s="49"/>
      <c r="M2241" s="74"/>
      <c r="N2241" s="49"/>
      <c r="P2241" s="75"/>
      <c r="Q2241" s="75"/>
      <c r="R2241" s="75"/>
    </row>
    <row r="2242">
      <c r="A2242" s="70" t="s">
        <v>4447</v>
      </c>
      <c r="B2242" s="68">
        <v>6049.0</v>
      </c>
      <c r="C2242" s="69">
        <v>61.0</v>
      </c>
      <c r="D2242" s="69">
        <v>20.0</v>
      </c>
      <c r="E2242" s="70" t="s">
        <v>6158</v>
      </c>
      <c r="F2242" s="69">
        <v>65.0</v>
      </c>
      <c r="G2242" s="69">
        <v>32.0</v>
      </c>
      <c r="H2242" s="69">
        <v>1.0</v>
      </c>
      <c r="I2242" s="20" t="str">
        <f t="shared" si="1"/>
        <v/>
      </c>
      <c r="K2242" s="49"/>
      <c r="L2242" s="49"/>
      <c r="M2242" s="74"/>
      <c r="N2242" s="49"/>
      <c r="P2242" s="75"/>
      <c r="Q2242" s="75"/>
      <c r="R2242" s="75"/>
    </row>
    <row r="2243">
      <c r="A2243" s="70" t="s">
        <v>4447</v>
      </c>
      <c r="B2243" s="68">
        <v>6049.0</v>
      </c>
      <c r="C2243" s="69">
        <v>61.0</v>
      </c>
      <c r="D2243" s="69">
        <v>35.0</v>
      </c>
      <c r="E2243" s="70" t="s">
        <v>6159</v>
      </c>
      <c r="F2243" s="69">
        <v>30.0</v>
      </c>
      <c r="G2243" s="69">
        <v>16.0</v>
      </c>
      <c r="H2243" s="69">
        <v>1.0</v>
      </c>
      <c r="I2243" s="20" t="str">
        <f t="shared" si="1"/>
        <v/>
      </c>
      <c r="K2243" s="49"/>
      <c r="L2243" s="49"/>
      <c r="M2243" s="74"/>
      <c r="N2243" s="49"/>
      <c r="P2243" s="75"/>
      <c r="Q2243" s="75"/>
      <c r="R2243" s="75"/>
    </row>
    <row r="2244">
      <c r="A2244" s="70" t="s">
        <v>4447</v>
      </c>
      <c r="B2244" s="68">
        <v>6049.0</v>
      </c>
      <c r="C2244" s="69">
        <v>61.0</v>
      </c>
      <c r="D2244" s="69">
        <v>40.0</v>
      </c>
      <c r="E2244" s="70" t="s">
        <v>6160</v>
      </c>
      <c r="F2244" s="69">
        <v>51.0</v>
      </c>
      <c r="G2244" s="69">
        <v>2.0</v>
      </c>
      <c r="H2244" s="69">
        <v>0.0</v>
      </c>
      <c r="I2244" s="20" t="str">
        <f t="shared" si="1"/>
        <v/>
      </c>
      <c r="K2244" s="49"/>
      <c r="L2244" s="49"/>
      <c r="M2244" s="74"/>
      <c r="N2244" s="49"/>
      <c r="P2244" s="75"/>
      <c r="Q2244" s="75"/>
      <c r="R2244" s="75"/>
    </row>
    <row r="2245">
      <c r="A2245" s="70" t="s">
        <v>4447</v>
      </c>
      <c r="B2245" s="68">
        <v>6049.0</v>
      </c>
      <c r="C2245" s="69">
        <v>61.0</v>
      </c>
      <c r="D2245" s="69">
        <v>45.0</v>
      </c>
      <c r="E2245" s="70" t="s">
        <v>3482</v>
      </c>
      <c r="F2245" s="69">
        <v>7.0</v>
      </c>
      <c r="G2245" s="69">
        <v>0.0</v>
      </c>
      <c r="H2245" s="69">
        <v>2.0</v>
      </c>
      <c r="I2245" s="20" t="str">
        <f t="shared" si="1"/>
        <v/>
      </c>
      <c r="K2245" s="49"/>
      <c r="L2245" s="49"/>
      <c r="M2245" s="74"/>
      <c r="N2245" s="49"/>
      <c r="P2245" s="75"/>
      <c r="Q2245" s="75"/>
      <c r="R2245" s="75"/>
    </row>
    <row r="2246">
      <c r="A2246" s="70" t="s">
        <v>4447</v>
      </c>
      <c r="B2246" s="68">
        <v>6049.0</v>
      </c>
      <c r="C2246" s="69">
        <v>61.0</v>
      </c>
      <c r="D2246" s="69">
        <v>50.0</v>
      </c>
      <c r="E2246" s="70" t="s">
        <v>3483</v>
      </c>
      <c r="F2246" s="69">
        <v>11.0</v>
      </c>
      <c r="G2246" s="69">
        <v>7.0</v>
      </c>
      <c r="H2246" s="69">
        <v>0.0</v>
      </c>
      <c r="I2246" s="20" t="str">
        <f t="shared" si="1"/>
        <v/>
      </c>
      <c r="K2246" s="49"/>
      <c r="L2246" s="49"/>
      <c r="M2246" s="74"/>
      <c r="N2246" s="49"/>
      <c r="P2246" s="75"/>
      <c r="Q2246" s="75"/>
      <c r="R2246" s="75"/>
    </row>
    <row r="2247">
      <c r="A2247" s="70" t="s">
        <v>4447</v>
      </c>
      <c r="B2247" s="68">
        <v>6049.0</v>
      </c>
      <c r="C2247" s="69">
        <v>61.0</v>
      </c>
      <c r="D2247" s="69">
        <v>55.0</v>
      </c>
      <c r="E2247" s="70" t="s">
        <v>3484</v>
      </c>
      <c r="F2247" s="69">
        <v>3.0</v>
      </c>
      <c r="G2247" s="69">
        <v>1.0</v>
      </c>
      <c r="H2247" s="69">
        <v>0.0</v>
      </c>
      <c r="I2247" s="99">
        <f t="shared" si="1"/>
        <v>6051</v>
      </c>
      <c r="K2247" s="49"/>
      <c r="L2247" s="49"/>
      <c r="M2247" s="74"/>
      <c r="N2247" s="49"/>
      <c r="P2247" s="75"/>
      <c r="Q2247" s="75"/>
      <c r="R2247" s="75"/>
    </row>
    <row r="2248">
      <c r="A2248" s="70" t="s">
        <v>4447</v>
      </c>
      <c r="B2248" s="68">
        <v>6051.0</v>
      </c>
      <c r="C2248" s="69">
        <v>61.0</v>
      </c>
      <c r="D2248" s="69">
        <v>10.0</v>
      </c>
      <c r="E2248" s="70" t="s">
        <v>3485</v>
      </c>
      <c r="F2248" s="69">
        <v>67.0</v>
      </c>
      <c r="G2248" s="69">
        <v>24.0</v>
      </c>
      <c r="H2248" s="69">
        <v>4.0</v>
      </c>
      <c r="I2248" s="20" t="str">
        <f t="shared" si="1"/>
        <v/>
      </c>
      <c r="K2248" s="49"/>
      <c r="L2248" s="49"/>
      <c r="M2248" s="74"/>
      <c r="N2248" s="49"/>
      <c r="P2248" s="75"/>
      <c r="Q2248" s="75"/>
      <c r="R2248" s="75"/>
    </row>
    <row r="2249">
      <c r="A2249" s="70" t="s">
        <v>4447</v>
      </c>
      <c r="B2249" s="68">
        <v>6051.0</v>
      </c>
      <c r="C2249" s="69">
        <v>61.0</v>
      </c>
      <c r="D2249" s="69">
        <v>621.0</v>
      </c>
      <c r="E2249" s="70" t="s">
        <v>3486</v>
      </c>
      <c r="F2249" s="69">
        <v>63.0</v>
      </c>
      <c r="G2249" s="69">
        <v>13.0</v>
      </c>
      <c r="H2249" s="69">
        <v>2.0</v>
      </c>
      <c r="I2249" s="20" t="str">
        <f t="shared" si="1"/>
        <v/>
      </c>
      <c r="K2249" s="49"/>
      <c r="L2249" s="49"/>
      <c r="M2249" s="74"/>
      <c r="N2249" s="49"/>
      <c r="P2249" s="75"/>
      <c r="Q2249" s="75"/>
      <c r="R2249" s="75"/>
    </row>
    <row r="2250">
      <c r="A2250" s="70" t="s">
        <v>4447</v>
      </c>
      <c r="B2250" s="68">
        <v>6051.0</v>
      </c>
      <c r="C2250" s="69">
        <v>61.0</v>
      </c>
      <c r="D2250" s="69">
        <v>633.0</v>
      </c>
      <c r="E2250" s="70" t="s">
        <v>3487</v>
      </c>
      <c r="F2250" s="69">
        <v>16.0</v>
      </c>
      <c r="G2250" s="69">
        <v>2.0</v>
      </c>
      <c r="H2250" s="69">
        <v>4.0</v>
      </c>
      <c r="I2250" s="99">
        <f t="shared" si="1"/>
        <v>6074</v>
      </c>
      <c r="K2250" s="49"/>
      <c r="L2250" s="49"/>
      <c r="M2250" s="74"/>
      <c r="N2250" s="49"/>
      <c r="P2250" s="75"/>
      <c r="Q2250" s="75"/>
      <c r="R2250" s="75"/>
    </row>
    <row r="2251">
      <c r="A2251" s="70" t="s">
        <v>4447</v>
      </c>
      <c r="B2251" s="68">
        <v>6074.0</v>
      </c>
      <c r="C2251" s="69">
        <v>50.0</v>
      </c>
      <c r="D2251" s="69">
        <v>647.0</v>
      </c>
      <c r="E2251" s="70" t="s">
        <v>6161</v>
      </c>
      <c r="F2251" s="69">
        <v>4.0</v>
      </c>
      <c r="G2251" s="69">
        <v>2.0</v>
      </c>
      <c r="H2251" s="69">
        <v>0.0</v>
      </c>
      <c r="I2251" s="20" t="str">
        <f t="shared" si="1"/>
        <v/>
      </c>
      <c r="K2251" s="49"/>
      <c r="L2251" s="49"/>
      <c r="M2251" s="74"/>
      <c r="N2251" s="49"/>
      <c r="P2251" s="75"/>
      <c r="Q2251" s="75"/>
      <c r="R2251" s="75"/>
    </row>
    <row r="2252">
      <c r="A2252" s="70" t="s">
        <v>4447</v>
      </c>
      <c r="B2252" s="68">
        <v>6074.0</v>
      </c>
      <c r="C2252" s="69">
        <v>50.0</v>
      </c>
      <c r="D2252" s="69">
        <v>651.0</v>
      </c>
      <c r="E2252" s="70" t="s">
        <v>6162</v>
      </c>
      <c r="F2252" s="69">
        <v>4.0</v>
      </c>
      <c r="G2252" s="69">
        <v>1.0</v>
      </c>
      <c r="H2252" s="69">
        <v>0.0</v>
      </c>
      <c r="I2252" s="99">
        <f t="shared" si="1"/>
        <v>6076</v>
      </c>
      <c r="K2252" s="49"/>
      <c r="L2252" s="49"/>
      <c r="M2252" s="74"/>
      <c r="N2252" s="49"/>
      <c r="P2252" s="75"/>
      <c r="Q2252" s="75"/>
      <c r="R2252" s="75"/>
    </row>
    <row r="2253">
      <c r="A2253" s="70" t="s">
        <v>4447</v>
      </c>
      <c r="B2253" s="68">
        <v>6076.0</v>
      </c>
      <c r="C2253" s="69">
        <v>50.0</v>
      </c>
      <c r="D2253" s="69">
        <v>10.0</v>
      </c>
      <c r="E2253" s="70" t="s">
        <v>6163</v>
      </c>
      <c r="F2253" s="69">
        <v>51.0</v>
      </c>
      <c r="G2253" s="69">
        <v>34.0</v>
      </c>
      <c r="H2253" s="69">
        <v>2.0</v>
      </c>
      <c r="I2253" s="20" t="str">
        <f t="shared" si="1"/>
        <v/>
      </c>
      <c r="K2253" s="49"/>
      <c r="L2253" s="49"/>
      <c r="M2253" s="74"/>
      <c r="N2253" s="49"/>
      <c r="P2253" s="75"/>
      <c r="Q2253" s="75"/>
      <c r="R2253" s="75"/>
    </row>
    <row r="2254">
      <c r="A2254" s="70" t="s">
        <v>4447</v>
      </c>
      <c r="B2254" s="68">
        <v>6076.0</v>
      </c>
      <c r="C2254" s="69">
        <v>50.0</v>
      </c>
      <c r="D2254" s="69">
        <v>15.0</v>
      </c>
      <c r="E2254" s="70" t="s">
        <v>6164</v>
      </c>
      <c r="F2254" s="69">
        <v>25.0</v>
      </c>
      <c r="G2254" s="69">
        <v>9.0</v>
      </c>
      <c r="H2254" s="69">
        <v>0.0</v>
      </c>
      <c r="I2254" s="20" t="str">
        <f t="shared" si="1"/>
        <v/>
      </c>
      <c r="K2254" s="49"/>
      <c r="L2254" s="49"/>
      <c r="M2254" s="74"/>
      <c r="N2254" s="49"/>
      <c r="P2254" s="75"/>
      <c r="Q2254" s="75"/>
      <c r="R2254" s="75"/>
    </row>
    <row r="2255">
      <c r="A2255" s="70" t="s">
        <v>4447</v>
      </c>
      <c r="B2255" s="68">
        <v>6076.0</v>
      </c>
      <c r="C2255" s="69">
        <v>50.0</v>
      </c>
      <c r="D2255" s="69">
        <v>20.0</v>
      </c>
      <c r="E2255" s="70" t="s">
        <v>6165</v>
      </c>
      <c r="F2255" s="69">
        <v>69.0</v>
      </c>
      <c r="G2255" s="69">
        <v>48.0</v>
      </c>
      <c r="H2255" s="69">
        <v>2.0</v>
      </c>
      <c r="I2255" s="20" t="str">
        <f t="shared" si="1"/>
        <v/>
      </c>
      <c r="K2255" s="49"/>
      <c r="L2255" s="49"/>
      <c r="M2255" s="74"/>
      <c r="N2255" s="49"/>
      <c r="P2255" s="75"/>
      <c r="Q2255" s="75"/>
      <c r="R2255" s="75"/>
    </row>
    <row r="2256">
      <c r="A2256" s="70" t="s">
        <v>4447</v>
      </c>
      <c r="B2256" s="68">
        <v>6076.0</v>
      </c>
      <c r="C2256" s="69">
        <v>50.0</v>
      </c>
      <c r="D2256" s="69">
        <v>25.0</v>
      </c>
      <c r="E2256" s="70" t="s">
        <v>6166</v>
      </c>
      <c r="F2256" s="69">
        <v>21.0</v>
      </c>
      <c r="G2256" s="69">
        <v>5.0</v>
      </c>
      <c r="H2256" s="69">
        <v>2.0</v>
      </c>
      <c r="I2256" s="20" t="str">
        <f t="shared" si="1"/>
        <v/>
      </c>
      <c r="K2256" s="49"/>
      <c r="L2256" s="49"/>
      <c r="M2256" s="74"/>
      <c r="N2256" s="49"/>
      <c r="P2256" s="75"/>
      <c r="Q2256" s="75"/>
      <c r="R2256" s="75"/>
    </row>
    <row r="2257">
      <c r="A2257" s="70" t="s">
        <v>4447</v>
      </c>
      <c r="B2257" s="68">
        <v>6076.0</v>
      </c>
      <c r="C2257" s="69">
        <v>50.0</v>
      </c>
      <c r="D2257" s="69">
        <v>60.0</v>
      </c>
      <c r="E2257" s="70" t="s">
        <v>6167</v>
      </c>
      <c r="F2257" s="69">
        <v>1.0</v>
      </c>
      <c r="G2257" s="69">
        <v>1.0</v>
      </c>
      <c r="H2257" s="69">
        <v>0.0</v>
      </c>
      <c r="I2257" s="99">
        <f t="shared" si="1"/>
        <v>6079</v>
      </c>
      <c r="K2257" s="49"/>
      <c r="L2257" s="49"/>
      <c r="M2257" s="74"/>
      <c r="N2257" s="49"/>
      <c r="P2257" s="75"/>
      <c r="Q2257" s="75"/>
      <c r="R2257" s="75"/>
    </row>
    <row r="2258">
      <c r="A2258" s="70" t="s">
        <v>4447</v>
      </c>
      <c r="B2258" s="68">
        <v>6079.0</v>
      </c>
      <c r="C2258" s="69">
        <v>52.0</v>
      </c>
      <c r="D2258" s="69">
        <v>10.0</v>
      </c>
      <c r="E2258" s="70" t="s">
        <v>6168</v>
      </c>
      <c r="F2258" s="69">
        <v>94.0</v>
      </c>
      <c r="G2258" s="69">
        <v>47.0</v>
      </c>
      <c r="H2258" s="69">
        <v>10.0</v>
      </c>
      <c r="I2258" s="99">
        <f t="shared" si="1"/>
        <v>6083</v>
      </c>
      <c r="K2258" s="49"/>
      <c r="L2258" s="49"/>
      <c r="M2258" s="74"/>
      <c r="N2258" s="49"/>
      <c r="P2258" s="75"/>
      <c r="Q2258" s="75"/>
      <c r="R2258" s="75"/>
    </row>
    <row r="2259">
      <c r="A2259" s="70" t="s">
        <v>4447</v>
      </c>
      <c r="B2259" s="68">
        <v>6083.0</v>
      </c>
      <c r="C2259" s="69">
        <v>52.0</v>
      </c>
      <c r="D2259" s="69">
        <v>10.0</v>
      </c>
      <c r="E2259" s="70" t="s">
        <v>3496</v>
      </c>
      <c r="F2259" s="69">
        <v>11.0</v>
      </c>
      <c r="G2259" s="69">
        <v>1.0</v>
      </c>
      <c r="H2259" s="69">
        <v>0.0</v>
      </c>
      <c r="I2259" s="20" t="str">
        <f t="shared" si="1"/>
        <v/>
      </c>
      <c r="K2259" s="49"/>
      <c r="L2259" s="49"/>
      <c r="M2259" s="74"/>
      <c r="N2259" s="49"/>
      <c r="P2259" s="75"/>
      <c r="Q2259" s="75"/>
      <c r="R2259" s="75"/>
    </row>
    <row r="2260">
      <c r="A2260" s="70" t="s">
        <v>4447</v>
      </c>
      <c r="B2260" s="68">
        <v>6083.0</v>
      </c>
      <c r="C2260" s="69">
        <v>52.0</v>
      </c>
      <c r="D2260" s="69">
        <v>20.0</v>
      </c>
      <c r="E2260" s="70" t="s">
        <v>3497</v>
      </c>
      <c r="F2260" s="69">
        <v>15.0</v>
      </c>
      <c r="G2260" s="69">
        <v>8.0</v>
      </c>
      <c r="H2260" s="69">
        <v>2.0</v>
      </c>
      <c r="I2260" s="20" t="str">
        <f t="shared" si="1"/>
        <v/>
      </c>
      <c r="K2260" s="49"/>
      <c r="L2260" s="49"/>
      <c r="M2260" s="74"/>
      <c r="N2260" s="49"/>
      <c r="P2260" s="75"/>
      <c r="Q2260" s="75"/>
      <c r="R2260" s="75"/>
    </row>
    <row r="2261">
      <c r="A2261" s="70" t="s">
        <v>4447</v>
      </c>
      <c r="B2261" s="68">
        <v>6083.0</v>
      </c>
      <c r="C2261" s="69">
        <v>52.0</v>
      </c>
      <c r="D2261" s="69">
        <v>40.0</v>
      </c>
      <c r="E2261" s="70" t="s">
        <v>6169</v>
      </c>
      <c r="F2261" s="69">
        <v>13.0</v>
      </c>
      <c r="G2261" s="69">
        <v>6.0</v>
      </c>
      <c r="H2261" s="69">
        <v>0.0</v>
      </c>
      <c r="I2261" s="20" t="str">
        <f t="shared" si="1"/>
        <v/>
      </c>
      <c r="K2261" s="49"/>
      <c r="L2261" s="49"/>
      <c r="M2261" s="74"/>
      <c r="N2261" s="49"/>
      <c r="P2261" s="75"/>
      <c r="Q2261" s="75"/>
      <c r="R2261" s="75"/>
    </row>
    <row r="2262">
      <c r="A2262" s="70" t="s">
        <v>4447</v>
      </c>
      <c r="B2262" s="68">
        <v>6083.0</v>
      </c>
      <c r="C2262" s="69">
        <v>52.0</v>
      </c>
      <c r="D2262" s="69">
        <v>50.0</v>
      </c>
      <c r="E2262" s="70" t="s">
        <v>6170</v>
      </c>
      <c r="F2262" s="69">
        <v>39.0</v>
      </c>
      <c r="G2262" s="69">
        <v>9.0</v>
      </c>
      <c r="H2262" s="69">
        <v>0.0</v>
      </c>
      <c r="I2262" s="20" t="str">
        <f t="shared" si="1"/>
        <v/>
      </c>
      <c r="K2262" s="49"/>
      <c r="L2262" s="49"/>
      <c r="M2262" s="74"/>
      <c r="N2262" s="49"/>
      <c r="P2262" s="75"/>
      <c r="Q2262" s="75"/>
      <c r="R2262" s="75"/>
    </row>
    <row r="2263">
      <c r="A2263" s="70" t="s">
        <v>4447</v>
      </c>
      <c r="B2263" s="68">
        <v>6083.0</v>
      </c>
      <c r="C2263" s="69">
        <v>52.0</v>
      </c>
      <c r="D2263" s="69">
        <v>70.0</v>
      </c>
      <c r="E2263" s="70" t="s">
        <v>3500</v>
      </c>
      <c r="F2263" s="69">
        <v>9.0</v>
      </c>
      <c r="G2263" s="69">
        <v>1.0</v>
      </c>
      <c r="H2263" s="69">
        <v>1.0</v>
      </c>
      <c r="I2263" s="20" t="str">
        <f t="shared" si="1"/>
        <v/>
      </c>
      <c r="K2263" s="49"/>
      <c r="L2263" s="49"/>
      <c r="M2263" s="74"/>
      <c r="N2263" s="49"/>
      <c r="P2263" s="75"/>
      <c r="Q2263" s="75"/>
      <c r="R2263" s="75"/>
    </row>
    <row r="2264">
      <c r="A2264" s="70" t="s">
        <v>4447</v>
      </c>
      <c r="B2264" s="68">
        <v>6083.0</v>
      </c>
      <c r="C2264" s="69">
        <v>52.0</v>
      </c>
      <c r="D2264" s="69">
        <v>80.0</v>
      </c>
      <c r="E2264" s="70" t="s">
        <v>3501</v>
      </c>
      <c r="F2264" s="69">
        <v>5.0</v>
      </c>
      <c r="G2264" s="69">
        <v>1.0</v>
      </c>
      <c r="H2264" s="69">
        <v>1.0</v>
      </c>
      <c r="I2264" s="20" t="str">
        <f t="shared" si="1"/>
        <v/>
      </c>
      <c r="K2264" s="49"/>
      <c r="L2264" s="49"/>
      <c r="M2264" s="74"/>
      <c r="N2264" s="49"/>
      <c r="P2264" s="75"/>
      <c r="Q2264" s="75"/>
      <c r="R2264" s="75"/>
    </row>
    <row r="2265">
      <c r="A2265" s="70" t="s">
        <v>4447</v>
      </c>
      <c r="B2265" s="68">
        <v>6083.0</v>
      </c>
      <c r="C2265" s="69">
        <v>52.0</v>
      </c>
      <c r="D2265" s="69">
        <v>90.0</v>
      </c>
      <c r="E2265" s="70" t="s">
        <v>3502</v>
      </c>
      <c r="F2265" s="69">
        <v>4.0</v>
      </c>
      <c r="G2265" s="69">
        <v>0.0</v>
      </c>
      <c r="H2265" s="69">
        <v>0.0</v>
      </c>
      <c r="I2265" s="20" t="str">
        <f t="shared" si="1"/>
        <v/>
      </c>
      <c r="K2265" s="49"/>
      <c r="L2265" s="49"/>
      <c r="M2265" s="74"/>
      <c r="N2265" s="49"/>
      <c r="P2265" s="75"/>
      <c r="Q2265" s="75"/>
      <c r="R2265" s="75"/>
    </row>
    <row r="2266">
      <c r="A2266" s="70" t="s">
        <v>4447</v>
      </c>
      <c r="B2266" s="68">
        <v>6083.0</v>
      </c>
      <c r="C2266" s="69">
        <v>52.0</v>
      </c>
      <c r="D2266" s="69">
        <v>110.0</v>
      </c>
      <c r="E2266" s="70" t="s">
        <v>3503</v>
      </c>
      <c r="F2266" s="69">
        <v>18.0</v>
      </c>
      <c r="G2266" s="69">
        <v>2.0</v>
      </c>
      <c r="H2266" s="69">
        <v>0.0</v>
      </c>
      <c r="I2266" s="20" t="str">
        <f t="shared" si="1"/>
        <v/>
      </c>
      <c r="K2266" s="49"/>
      <c r="L2266" s="49"/>
      <c r="M2266" s="74"/>
      <c r="N2266" s="49"/>
      <c r="P2266" s="75"/>
      <c r="Q2266" s="75"/>
      <c r="R2266" s="75"/>
    </row>
    <row r="2267">
      <c r="A2267" s="70" t="s">
        <v>4447</v>
      </c>
      <c r="B2267" s="68">
        <v>6083.0</v>
      </c>
      <c r="C2267" s="69">
        <v>52.0</v>
      </c>
      <c r="D2267" s="69">
        <v>140.0</v>
      </c>
      <c r="E2267" s="70" t="s">
        <v>3504</v>
      </c>
      <c r="F2267" s="69">
        <v>5.0</v>
      </c>
      <c r="G2267" s="69">
        <v>2.0</v>
      </c>
      <c r="H2267" s="69">
        <v>0.0</v>
      </c>
      <c r="I2267" s="20" t="str">
        <f t="shared" si="1"/>
        <v/>
      </c>
      <c r="K2267" s="49"/>
      <c r="L2267" s="49"/>
      <c r="M2267" s="74"/>
      <c r="N2267" s="49"/>
      <c r="P2267" s="75"/>
      <c r="Q2267" s="75"/>
      <c r="R2267" s="75"/>
    </row>
    <row r="2268">
      <c r="A2268" s="70" t="s">
        <v>4447</v>
      </c>
      <c r="B2268" s="68">
        <v>6083.0</v>
      </c>
      <c r="C2268" s="69">
        <v>52.0</v>
      </c>
      <c r="D2268" s="69">
        <v>150.0</v>
      </c>
      <c r="E2268" s="70" t="s">
        <v>3505</v>
      </c>
      <c r="F2268" s="69">
        <v>8.0</v>
      </c>
      <c r="G2268" s="69">
        <v>6.0</v>
      </c>
      <c r="H2268" s="69">
        <v>0.0</v>
      </c>
      <c r="I2268" s="20" t="str">
        <f t="shared" si="1"/>
        <v/>
      </c>
      <c r="K2268" s="49"/>
      <c r="L2268" s="49"/>
      <c r="M2268" s="74"/>
      <c r="N2268" s="49"/>
      <c r="P2268" s="75"/>
      <c r="Q2268" s="75"/>
      <c r="R2268" s="75"/>
    </row>
    <row r="2269">
      <c r="A2269" s="70" t="s">
        <v>4447</v>
      </c>
      <c r="B2269" s="68">
        <v>6083.0</v>
      </c>
      <c r="C2269" s="69">
        <v>52.0</v>
      </c>
      <c r="D2269" s="69">
        <v>160.0</v>
      </c>
      <c r="E2269" s="70" t="s">
        <v>3506</v>
      </c>
      <c r="F2269" s="69">
        <v>6.0</v>
      </c>
      <c r="G2269" s="69">
        <v>4.0</v>
      </c>
      <c r="H2269" s="69">
        <v>1.0</v>
      </c>
      <c r="I2269" s="99">
        <f t="shared" si="1"/>
        <v>6090</v>
      </c>
      <c r="K2269" s="49"/>
      <c r="L2269" s="49"/>
      <c r="M2269" s="74"/>
      <c r="N2269" s="49"/>
      <c r="P2269" s="75"/>
      <c r="Q2269" s="75"/>
      <c r="R2269" s="75"/>
    </row>
    <row r="2270">
      <c r="A2270" s="70" t="s">
        <v>4447</v>
      </c>
      <c r="B2270" s="68">
        <v>6090.0</v>
      </c>
      <c r="C2270" s="69">
        <v>52.0</v>
      </c>
      <c r="D2270" s="69">
        <v>10.0</v>
      </c>
      <c r="E2270" s="70" t="s">
        <v>6171</v>
      </c>
      <c r="F2270" s="69">
        <v>22.0</v>
      </c>
      <c r="G2270" s="69">
        <v>7.0</v>
      </c>
      <c r="H2270" s="69">
        <v>0.0</v>
      </c>
      <c r="I2270" s="20" t="str">
        <f t="shared" si="1"/>
        <v/>
      </c>
      <c r="K2270" s="49"/>
      <c r="L2270" s="49"/>
      <c r="M2270" s="74"/>
      <c r="N2270" s="49"/>
      <c r="P2270" s="75"/>
      <c r="Q2270" s="75"/>
      <c r="R2270" s="75"/>
    </row>
    <row r="2271">
      <c r="A2271" s="70" t="s">
        <v>4447</v>
      </c>
      <c r="B2271" s="68">
        <v>6090.0</v>
      </c>
      <c r="C2271" s="69">
        <v>52.0</v>
      </c>
      <c r="D2271" s="69">
        <v>20.0</v>
      </c>
      <c r="E2271" s="70" t="s">
        <v>6172</v>
      </c>
      <c r="F2271" s="69">
        <v>53.0</v>
      </c>
      <c r="G2271" s="69">
        <v>5.0</v>
      </c>
      <c r="H2271" s="69">
        <v>1.0</v>
      </c>
      <c r="I2271" s="20" t="str">
        <f t="shared" si="1"/>
        <v/>
      </c>
      <c r="K2271" s="49"/>
      <c r="L2271" s="49"/>
      <c r="M2271" s="74"/>
      <c r="N2271" s="49"/>
      <c r="P2271" s="75"/>
      <c r="Q2271" s="75"/>
      <c r="R2271" s="75"/>
    </row>
    <row r="2272">
      <c r="A2272" s="70" t="s">
        <v>4447</v>
      </c>
      <c r="B2272" s="68">
        <v>6090.0</v>
      </c>
      <c r="C2272" s="69">
        <v>52.0</v>
      </c>
      <c r="D2272" s="69">
        <v>30.0</v>
      </c>
      <c r="E2272" s="70" t="s">
        <v>6173</v>
      </c>
      <c r="F2272" s="69">
        <v>10.0</v>
      </c>
      <c r="G2272" s="69">
        <v>2.0</v>
      </c>
      <c r="H2272" s="69">
        <v>1.0</v>
      </c>
      <c r="I2272" s="20" t="str">
        <f t="shared" si="1"/>
        <v/>
      </c>
      <c r="K2272" s="49"/>
      <c r="L2272" s="49"/>
      <c r="M2272" s="74"/>
      <c r="N2272" s="49"/>
      <c r="P2272" s="75"/>
      <c r="Q2272" s="75"/>
      <c r="R2272" s="75"/>
    </row>
    <row r="2273">
      <c r="A2273" s="70" t="s">
        <v>4447</v>
      </c>
      <c r="B2273" s="68">
        <v>6090.0</v>
      </c>
      <c r="C2273" s="69">
        <v>52.0</v>
      </c>
      <c r="D2273" s="69">
        <v>50.0</v>
      </c>
      <c r="E2273" s="70" t="s">
        <v>6174</v>
      </c>
      <c r="F2273" s="69">
        <v>7.0</v>
      </c>
      <c r="G2273" s="69">
        <v>2.0</v>
      </c>
      <c r="H2273" s="69">
        <v>0.0</v>
      </c>
      <c r="I2273" s="20" t="str">
        <f t="shared" si="1"/>
        <v/>
      </c>
      <c r="K2273" s="49"/>
      <c r="L2273" s="49"/>
      <c r="M2273" s="74"/>
      <c r="N2273" s="49"/>
      <c r="P2273" s="75"/>
      <c r="Q2273" s="75"/>
      <c r="R2273" s="75"/>
    </row>
    <row r="2274">
      <c r="A2274" s="70" t="s">
        <v>4447</v>
      </c>
      <c r="B2274" s="68">
        <v>6090.0</v>
      </c>
      <c r="C2274" s="69">
        <v>52.0</v>
      </c>
      <c r="D2274" s="69">
        <v>60.0</v>
      </c>
      <c r="E2274" s="70" t="s">
        <v>6175</v>
      </c>
      <c r="F2274" s="69">
        <v>79.0</v>
      </c>
      <c r="G2274" s="69">
        <v>3.0</v>
      </c>
      <c r="H2274" s="69">
        <v>1.0</v>
      </c>
      <c r="I2274" s="20" t="str">
        <f t="shared" si="1"/>
        <v/>
      </c>
      <c r="K2274" s="49"/>
      <c r="L2274" s="49"/>
      <c r="M2274" s="74"/>
      <c r="N2274" s="49"/>
      <c r="P2274" s="75"/>
      <c r="Q2274" s="75"/>
      <c r="R2274" s="75"/>
    </row>
    <row r="2275">
      <c r="A2275" s="70" t="s">
        <v>4447</v>
      </c>
      <c r="B2275" s="68">
        <v>6090.0</v>
      </c>
      <c r="C2275" s="69">
        <v>52.0</v>
      </c>
      <c r="D2275" s="69">
        <v>61.0</v>
      </c>
      <c r="E2275" s="70" t="s">
        <v>6176</v>
      </c>
      <c r="F2275" s="69">
        <v>7.0</v>
      </c>
      <c r="G2275" s="69">
        <v>1.0</v>
      </c>
      <c r="H2275" s="69">
        <v>0.0</v>
      </c>
      <c r="I2275" s="20" t="str">
        <f t="shared" si="1"/>
        <v/>
      </c>
      <c r="K2275" s="49"/>
      <c r="L2275" s="49"/>
      <c r="M2275" s="74"/>
      <c r="N2275" s="49"/>
      <c r="P2275" s="75"/>
      <c r="Q2275" s="75"/>
      <c r="R2275" s="75"/>
    </row>
    <row r="2276">
      <c r="A2276" s="70" t="s">
        <v>4447</v>
      </c>
      <c r="B2276" s="68">
        <v>6090.0</v>
      </c>
      <c r="C2276" s="69">
        <v>52.0</v>
      </c>
      <c r="D2276" s="69">
        <v>71.0</v>
      </c>
      <c r="E2276" s="70" t="s">
        <v>6177</v>
      </c>
      <c r="F2276" s="69">
        <v>4.0</v>
      </c>
      <c r="G2276" s="69">
        <v>1.0</v>
      </c>
      <c r="H2276" s="69">
        <v>0.0</v>
      </c>
      <c r="I2276" s="20" t="str">
        <f t="shared" si="1"/>
        <v/>
      </c>
      <c r="K2276" s="49"/>
      <c r="L2276" s="49"/>
      <c r="M2276" s="74"/>
      <c r="N2276" s="49"/>
      <c r="P2276" s="75"/>
      <c r="Q2276" s="75"/>
      <c r="R2276" s="75"/>
    </row>
    <row r="2277">
      <c r="A2277" s="70" t="s">
        <v>4447</v>
      </c>
      <c r="B2277" s="68">
        <v>6090.0</v>
      </c>
      <c r="C2277" s="69">
        <v>52.0</v>
      </c>
      <c r="D2277" s="69">
        <v>73.0</v>
      </c>
      <c r="E2277" s="70" t="s">
        <v>6178</v>
      </c>
      <c r="F2277" s="69">
        <v>4.0</v>
      </c>
      <c r="G2277" s="69">
        <v>3.0</v>
      </c>
      <c r="H2277" s="69">
        <v>0.0</v>
      </c>
      <c r="I2277" s="20" t="str">
        <f t="shared" si="1"/>
        <v/>
      </c>
      <c r="K2277" s="49"/>
      <c r="L2277" s="49"/>
      <c r="M2277" s="74"/>
      <c r="N2277" s="49"/>
      <c r="P2277" s="75"/>
      <c r="Q2277" s="75"/>
      <c r="R2277" s="75"/>
    </row>
    <row r="2278">
      <c r="A2278" s="70" t="s">
        <v>4447</v>
      </c>
      <c r="B2278" s="68">
        <v>6090.0</v>
      </c>
      <c r="C2278" s="69">
        <v>52.0</v>
      </c>
      <c r="D2278" s="69">
        <v>74.0</v>
      </c>
      <c r="E2278" s="70" t="s">
        <v>6179</v>
      </c>
      <c r="F2278" s="69">
        <v>20.0</v>
      </c>
      <c r="G2278" s="69">
        <v>1.0</v>
      </c>
      <c r="H2278" s="69">
        <v>0.0</v>
      </c>
      <c r="I2278" s="20" t="str">
        <f t="shared" si="1"/>
        <v/>
      </c>
      <c r="K2278" s="49"/>
      <c r="L2278" s="49"/>
      <c r="M2278" s="74"/>
      <c r="N2278" s="49"/>
      <c r="P2278" s="75"/>
      <c r="Q2278" s="75"/>
      <c r="R2278" s="75"/>
    </row>
    <row r="2279">
      <c r="A2279" s="70" t="s">
        <v>4447</v>
      </c>
      <c r="B2279" s="68">
        <v>6090.0</v>
      </c>
      <c r="C2279" s="69">
        <v>52.0</v>
      </c>
      <c r="D2279" s="69">
        <v>75.0</v>
      </c>
      <c r="E2279" s="70" t="s">
        <v>6180</v>
      </c>
      <c r="F2279" s="69">
        <v>3.0</v>
      </c>
      <c r="G2279" s="69">
        <v>1.0</v>
      </c>
      <c r="H2279" s="69">
        <v>0.0</v>
      </c>
      <c r="I2279" s="20" t="str">
        <f t="shared" si="1"/>
        <v/>
      </c>
      <c r="K2279" s="49"/>
      <c r="L2279" s="49"/>
      <c r="M2279" s="74"/>
      <c r="N2279" s="49"/>
      <c r="P2279" s="75"/>
      <c r="Q2279" s="75"/>
      <c r="R2279" s="75"/>
    </row>
    <row r="2280">
      <c r="A2280" s="70" t="s">
        <v>4447</v>
      </c>
      <c r="B2280" s="68">
        <v>6090.0</v>
      </c>
      <c r="C2280" s="69">
        <v>52.0</v>
      </c>
      <c r="D2280" s="69">
        <v>76.0</v>
      </c>
      <c r="E2280" s="70" t="s">
        <v>6181</v>
      </c>
      <c r="F2280" s="69">
        <v>7.0</v>
      </c>
      <c r="G2280" s="69">
        <v>3.0</v>
      </c>
      <c r="H2280" s="69">
        <v>1.0</v>
      </c>
      <c r="I2280" s="20" t="str">
        <f t="shared" si="1"/>
        <v/>
      </c>
      <c r="K2280" s="49"/>
      <c r="L2280" s="49"/>
      <c r="M2280" s="74"/>
      <c r="N2280" s="49"/>
      <c r="P2280" s="75"/>
      <c r="Q2280" s="75"/>
      <c r="R2280" s="75"/>
    </row>
    <row r="2281">
      <c r="A2281" s="70" t="s">
        <v>4447</v>
      </c>
      <c r="B2281" s="68">
        <v>6090.0</v>
      </c>
      <c r="C2281" s="69">
        <v>52.0</v>
      </c>
      <c r="D2281" s="69">
        <v>81.0</v>
      </c>
      <c r="E2281" s="70" t="s">
        <v>6182</v>
      </c>
      <c r="F2281" s="69">
        <v>6.0</v>
      </c>
      <c r="G2281" s="69">
        <v>2.0</v>
      </c>
      <c r="H2281" s="69">
        <v>0.0</v>
      </c>
      <c r="I2281" s="20" t="str">
        <f t="shared" si="1"/>
        <v/>
      </c>
      <c r="K2281" s="49"/>
      <c r="L2281" s="49"/>
      <c r="M2281" s="74"/>
      <c r="N2281" s="49"/>
      <c r="P2281" s="75"/>
      <c r="Q2281" s="75"/>
      <c r="R2281" s="75"/>
    </row>
    <row r="2282">
      <c r="A2282" s="70" t="s">
        <v>4447</v>
      </c>
      <c r="B2282" s="68">
        <v>6090.0</v>
      </c>
      <c r="C2282" s="69">
        <v>52.0</v>
      </c>
      <c r="D2282" s="69">
        <v>82.0</v>
      </c>
      <c r="E2282" s="70" t="s">
        <v>3519</v>
      </c>
      <c r="F2282" s="69">
        <v>9.0</v>
      </c>
      <c r="G2282" s="69">
        <v>2.0</v>
      </c>
      <c r="H2282" s="69">
        <v>1.0</v>
      </c>
      <c r="I2282" s="99">
        <f t="shared" si="1"/>
        <v>6094</v>
      </c>
      <c r="K2282" s="49"/>
      <c r="L2282" s="49"/>
      <c r="M2282" s="74"/>
      <c r="N2282" s="49"/>
      <c r="P2282" s="75"/>
      <c r="Q2282" s="75"/>
      <c r="R2282" s="75"/>
    </row>
    <row r="2283">
      <c r="A2283" s="70" t="s">
        <v>4447</v>
      </c>
      <c r="B2283" s="68">
        <v>6094.0</v>
      </c>
      <c r="C2283" s="69">
        <v>52.0</v>
      </c>
      <c r="D2283" s="69">
        <v>10.0</v>
      </c>
      <c r="E2283" s="70" t="s">
        <v>3520</v>
      </c>
      <c r="F2283" s="69">
        <v>45.0</v>
      </c>
      <c r="G2283" s="69">
        <v>28.0</v>
      </c>
      <c r="H2283" s="69">
        <v>6.0</v>
      </c>
      <c r="I2283" s="20" t="str">
        <f t="shared" si="1"/>
        <v/>
      </c>
      <c r="K2283" s="49"/>
      <c r="L2283" s="49"/>
      <c r="M2283" s="74"/>
      <c r="N2283" s="49"/>
      <c r="P2283" s="75"/>
      <c r="Q2283" s="75"/>
      <c r="R2283" s="75"/>
    </row>
    <row r="2284">
      <c r="A2284" s="70" t="s">
        <v>4447</v>
      </c>
      <c r="B2284" s="68">
        <v>6094.0</v>
      </c>
      <c r="C2284" s="69">
        <v>52.0</v>
      </c>
      <c r="D2284" s="69">
        <v>20.0</v>
      </c>
      <c r="E2284" s="70" t="s">
        <v>6183</v>
      </c>
      <c r="F2284" s="69">
        <v>4.0</v>
      </c>
      <c r="G2284" s="69">
        <v>3.0</v>
      </c>
      <c r="H2284" s="69">
        <v>0.0</v>
      </c>
      <c r="I2284" s="20" t="str">
        <f t="shared" si="1"/>
        <v/>
      </c>
      <c r="K2284" s="49"/>
      <c r="L2284" s="49"/>
      <c r="M2284" s="74"/>
      <c r="N2284" s="49"/>
      <c r="P2284" s="75"/>
      <c r="Q2284" s="75"/>
      <c r="R2284" s="75"/>
    </row>
    <row r="2285">
      <c r="A2285" s="70" t="s">
        <v>4447</v>
      </c>
      <c r="B2285" s="68">
        <v>6094.0</v>
      </c>
      <c r="C2285" s="69">
        <v>52.0</v>
      </c>
      <c r="D2285" s="69">
        <v>50.0</v>
      </c>
      <c r="E2285" s="70" t="s">
        <v>6184</v>
      </c>
      <c r="F2285" s="69">
        <v>35.0</v>
      </c>
      <c r="G2285" s="69">
        <v>5.0</v>
      </c>
      <c r="H2285" s="69">
        <v>5.0</v>
      </c>
      <c r="I2285" s="99">
        <f t="shared" si="1"/>
        <v>6095</v>
      </c>
      <c r="K2285" s="49"/>
      <c r="L2285" s="49"/>
      <c r="M2285" s="74"/>
      <c r="N2285" s="49"/>
      <c r="P2285" s="75"/>
      <c r="Q2285" s="75"/>
      <c r="R2285" s="75"/>
    </row>
    <row r="2286">
      <c r="A2286" s="70" t="s">
        <v>4447</v>
      </c>
      <c r="B2286" s="68">
        <v>6095.0</v>
      </c>
      <c r="C2286" s="69">
        <v>52.0</v>
      </c>
      <c r="D2286" s="69">
        <v>550.0</v>
      </c>
      <c r="E2286" s="70" t="s">
        <v>3523</v>
      </c>
      <c r="F2286" s="69">
        <v>41.0</v>
      </c>
      <c r="G2286" s="69">
        <v>23.0</v>
      </c>
      <c r="H2286" s="69">
        <v>1.0</v>
      </c>
      <c r="I2286" s="99">
        <f t="shared" si="1"/>
        <v>6096</v>
      </c>
      <c r="K2286" s="49"/>
      <c r="L2286" s="49"/>
      <c r="M2286" s="74"/>
      <c r="N2286" s="49"/>
      <c r="P2286" s="75"/>
      <c r="Q2286" s="75"/>
      <c r="R2286" s="75"/>
    </row>
    <row r="2287">
      <c r="A2287" s="70" t="s">
        <v>4447</v>
      </c>
      <c r="B2287" s="68">
        <v>6096.0</v>
      </c>
      <c r="C2287" s="69">
        <v>52.0</v>
      </c>
      <c r="D2287" s="69">
        <v>10.0</v>
      </c>
      <c r="E2287" s="70" t="s">
        <v>2044</v>
      </c>
      <c r="F2287" s="69">
        <v>19.0</v>
      </c>
      <c r="G2287" s="69">
        <v>13.0</v>
      </c>
      <c r="H2287" s="69">
        <v>2.0</v>
      </c>
      <c r="I2287" s="99">
        <f t="shared" si="1"/>
        <v>6383</v>
      </c>
      <c r="K2287" s="49"/>
      <c r="L2287" s="49"/>
      <c r="M2287" s="74"/>
      <c r="N2287" s="49"/>
      <c r="P2287" s="75"/>
      <c r="Q2287" s="75"/>
      <c r="R2287" s="75"/>
    </row>
    <row r="2288">
      <c r="A2288" s="70" t="s">
        <v>4447</v>
      </c>
      <c r="B2288" s="68">
        <v>6383.0</v>
      </c>
      <c r="C2288" s="69">
        <v>61.0</v>
      </c>
      <c r="D2288" s="69">
        <v>10.0</v>
      </c>
      <c r="E2288" s="70" t="s">
        <v>6185</v>
      </c>
      <c r="F2288" s="69">
        <v>23.0</v>
      </c>
      <c r="G2288" s="69">
        <v>11.0</v>
      </c>
      <c r="H2288" s="69">
        <v>4.0</v>
      </c>
      <c r="I2288" s="20" t="str">
        <f t="shared" si="1"/>
        <v/>
      </c>
      <c r="K2288" s="49"/>
      <c r="L2288" s="49"/>
      <c r="M2288" s="74"/>
      <c r="N2288" s="49"/>
      <c r="P2288" s="75"/>
      <c r="Q2288" s="75"/>
      <c r="R2288" s="75"/>
    </row>
    <row r="2289">
      <c r="A2289" s="70" t="s">
        <v>4447</v>
      </c>
      <c r="B2289" s="68">
        <v>6383.0</v>
      </c>
      <c r="C2289" s="69">
        <v>61.0</v>
      </c>
      <c r="D2289" s="69">
        <v>15.0</v>
      </c>
      <c r="E2289" s="70" t="s">
        <v>3524</v>
      </c>
      <c r="F2289" s="69">
        <v>13.0</v>
      </c>
      <c r="G2289" s="69">
        <v>8.0</v>
      </c>
      <c r="H2289" s="69">
        <v>1.0</v>
      </c>
      <c r="I2289" s="20" t="str">
        <f t="shared" si="1"/>
        <v/>
      </c>
      <c r="K2289" s="49"/>
      <c r="L2289" s="49"/>
      <c r="M2289" s="74"/>
      <c r="N2289" s="49"/>
      <c r="P2289" s="75"/>
      <c r="Q2289" s="75"/>
      <c r="R2289" s="75"/>
    </row>
    <row r="2290">
      <c r="A2290" s="70" t="s">
        <v>4447</v>
      </c>
      <c r="B2290" s="68">
        <v>6383.0</v>
      </c>
      <c r="C2290" s="69">
        <v>61.0</v>
      </c>
      <c r="D2290" s="69">
        <v>30.0</v>
      </c>
      <c r="E2290" s="70" t="s">
        <v>3525</v>
      </c>
      <c r="F2290" s="69">
        <v>17.0</v>
      </c>
      <c r="G2290" s="69">
        <v>7.0</v>
      </c>
      <c r="H2290" s="69">
        <v>0.0</v>
      </c>
      <c r="I2290" s="20" t="str">
        <f t="shared" si="1"/>
        <v/>
      </c>
      <c r="K2290" s="49"/>
      <c r="L2290" s="49"/>
      <c r="M2290" s="74"/>
      <c r="N2290" s="49"/>
      <c r="P2290" s="75"/>
      <c r="Q2290" s="75"/>
      <c r="R2290" s="75"/>
    </row>
    <row r="2291">
      <c r="A2291" s="70" t="s">
        <v>4447</v>
      </c>
      <c r="B2291" s="68">
        <v>6383.0</v>
      </c>
      <c r="C2291" s="69">
        <v>61.0</v>
      </c>
      <c r="D2291" s="69">
        <v>40.0</v>
      </c>
      <c r="E2291" s="70" t="s">
        <v>6186</v>
      </c>
      <c r="F2291" s="69">
        <v>6.0</v>
      </c>
      <c r="G2291" s="69">
        <v>1.0</v>
      </c>
      <c r="H2291" s="69">
        <v>0.0</v>
      </c>
      <c r="I2291" s="20" t="str">
        <f t="shared" si="1"/>
        <v/>
      </c>
      <c r="K2291" s="49"/>
      <c r="L2291" s="49"/>
      <c r="M2291" s="74"/>
      <c r="N2291" s="49"/>
      <c r="P2291" s="75"/>
      <c r="Q2291" s="75"/>
      <c r="R2291" s="75"/>
    </row>
    <row r="2292">
      <c r="A2292" s="70" t="s">
        <v>4447</v>
      </c>
      <c r="B2292" s="68">
        <v>6383.0</v>
      </c>
      <c r="C2292" s="69">
        <v>61.0</v>
      </c>
      <c r="D2292" s="69">
        <v>50.0</v>
      </c>
      <c r="E2292" s="70" t="s">
        <v>6187</v>
      </c>
      <c r="F2292" s="69">
        <v>51.0</v>
      </c>
      <c r="G2292" s="69">
        <v>6.0</v>
      </c>
      <c r="H2292" s="69">
        <v>0.0</v>
      </c>
      <c r="I2292" s="99">
        <f t="shared" si="1"/>
        <v>6979</v>
      </c>
      <c r="K2292" s="49"/>
      <c r="L2292" s="49"/>
      <c r="M2292" s="74"/>
      <c r="N2292" s="49"/>
      <c r="P2292" s="75"/>
      <c r="Q2292" s="75"/>
      <c r="R2292" s="75"/>
    </row>
    <row r="2293">
      <c r="A2293" s="70" t="s">
        <v>4447</v>
      </c>
      <c r="B2293" s="68">
        <v>6979.0</v>
      </c>
      <c r="C2293" s="69">
        <v>61.0</v>
      </c>
      <c r="D2293" s="69">
        <v>10.0</v>
      </c>
      <c r="E2293" s="70" t="s">
        <v>6188</v>
      </c>
      <c r="F2293" s="69">
        <v>6.0</v>
      </c>
      <c r="G2293" s="69">
        <v>3.0</v>
      </c>
      <c r="H2293" s="69">
        <v>1.0</v>
      </c>
      <c r="I2293" s="20" t="str">
        <f t="shared" si="1"/>
        <v/>
      </c>
      <c r="K2293" s="49"/>
      <c r="L2293" s="49"/>
      <c r="M2293" s="74"/>
      <c r="N2293" s="49"/>
      <c r="P2293" s="75"/>
      <c r="Q2293" s="75"/>
      <c r="R2293" s="75"/>
    </row>
    <row r="2294">
      <c r="A2294" s="70" t="s">
        <v>4447</v>
      </c>
      <c r="B2294" s="68">
        <v>6979.0</v>
      </c>
      <c r="C2294" s="69">
        <v>61.0</v>
      </c>
      <c r="D2294" s="69">
        <v>20.0</v>
      </c>
      <c r="E2294" s="70" t="s">
        <v>6189</v>
      </c>
      <c r="F2294" s="69">
        <v>5.0</v>
      </c>
      <c r="G2294" s="69">
        <v>3.0</v>
      </c>
      <c r="H2294" s="69">
        <v>1.0</v>
      </c>
      <c r="I2294" s="20" t="str">
        <f t="shared" si="1"/>
        <v/>
      </c>
      <c r="K2294" s="49"/>
      <c r="L2294" s="49"/>
      <c r="M2294" s="74"/>
      <c r="N2294" s="49"/>
      <c r="P2294" s="75"/>
      <c r="Q2294" s="75"/>
      <c r="R2294" s="75"/>
    </row>
    <row r="2295">
      <c r="A2295" s="70" t="s">
        <v>4447</v>
      </c>
      <c r="B2295" s="68">
        <v>6979.0</v>
      </c>
      <c r="C2295" s="69">
        <v>61.0</v>
      </c>
      <c r="D2295" s="69">
        <v>30.0</v>
      </c>
      <c r="E2295" s="70" t="s">
        <v>6190</v>
      </c>
      <c r="F2295" s="69">
        <v>6.0</v>
      </c>
      <c r="G2295" s="69">
        <v>6.0</v>
      </c>
      <c r="H2295" s="69">
        <v>0.0</v>
      </c>
      <c r="I2295" s="20" t="str">
        <f t="shared" si="1"/>
        <v/>
      </c>
      <c r="K2295" s="49"/>
      <c r="L2295" s="49"/>
      <c r="M2295" s="74"/>
      <c r="N2295" s="49"/>
      <c r="P2295" s="75"/>
      <c r="Q2295" s="75"/>
      <c r="R2295" s="75"/>
    </row>
    <row r="2296">
      <c r="A2296" s="70" t="s">
        <v>4447</v>
      </c>
      <c r="B2296" s="68">
        <v>6979.0</v>
      </c>
      <c r="C2296" s="69">
        <v>61.0</v>
      </c>
      <c r="D2296" s="69">
        <v>40.0</v>
      </c>
      <c r="E2296" s="70" t="s">
        <v>6191</v>
      </c>
      <c r="F2296" s="69">
        <v>15.0</v>
      </c>
      <c r="G2296" s="69">
        <v>13.0</v>
      </c>
      <c r="H2296" s="69">
        <v>0.0</v>
      </c>
      <c r="I2296" s="20" t="str">
        <f t="shared" si="1"/>
        <v/>
      </c>
      <c r="K2296" s="49"/>
      <c r="L2296" s="49"/>
      <c r="M2296" s="74"/>
      <c r="N2296" s="49"/>
      <c r="P2296" s="75"/>
      <c r="Q2296" s="75"/>
      <c r="R2296" s="75"/>
    </row>
    <row r="2297">
      <c r="A2297" s="70" t="s">
        <v>4447</v>
      </c>
      <c r="B2297" s="68">
        <v>6979.0</v>
      </c>
      <c r="C2297" s="69">
        <v>61.0</v>
      </c>
      <c r="D2297" s="69">
        <v>60.0</v>
      </c>
      <c r="E2297" s="70" t="s">
        <v>6192</v>
      </c>
      <c r="F2297" s="69">
        <v>12.0</v>
      </c>
      <c r="G2297" s="69">
        <v>6.0</v>
      </c>
      <c r="H2297" s="69">
        <v>1.0</v>
      </c>
      <c r="I2297" s="20" t="str">
        <f t="shared" si="1"/>
        <v/>
      </c>
      <c r="K2297" s="49"/>
      <c r="L2297" s="49"/>
      <c r="M2297" s="74"/>
      <c r="N2297" s="49"/>
      <c r="P2297" s="75"/>
      <c r="Q2297" s="75"/>
      <c r="R2297" s="75"/>
    </row>
    <row r="2298">
      <c r="A2298" s="70" t="s">
        <v>4447</v>
      </c>
      <c r="B2298" s="68">
        <v>6979.0</v>
      </c>
      <c r="C2298" s="69">
        <v>61.0</v>
      </c>
      <c r="D2298" s="69">
        <v>70.0</v>
      </c>
      <c r="E2298" s="70" t="s">
        <v>6193</v>
      </c>
      <c r="F2298" s="69">
        <v>10.0</v>
      </c>
      <c r="G2298" s="69">
        <v>9.0</v>
      </c>
      <c r="H2298" s="69">
        <v>1.0</v>
      </c>
      <c r="I2298" s="100" t="str">
        <f t="shared" si="1"/>
        <v/>
      </c>
      <c r="K2298" s="49"/>
      <c r="L2298" s="49"/>
      <c r="M2298" s="74"/>
      <c r="N2298" s="49"/>
      <c r="P2298" s="75"/>
      <c r="Q2298" s="75"/>
      <c r="R2298" s="75"/>
    </row>
    <row r="2299">
      <c r="A2299" s="69"/>
      <c r="B2299" s="69"/>
      <c r="C2299" s="69"/>
      <c r="D2299" s="91"/>
      <c r="E2299" s="67"/>
      <c r="F2299" s="92">
        <f t="shared" ref="F2299:H2299" si="2">SUM(F3:F2298)</f>
        <v>871684</v>
      </c>
      <c r="G2299" s="92">
        <f t="shared" si="2"/>
        <v>225640</v>
      </c>
      <c r="H2299" s="92">
        <f t="shared" si="2"/>
        <v>54849</v>
      </c>
      <c r="I2299" s="20" t="str">
        <f t="shared" si="1"/>
        <v/>
      </c>
      <c r="K2299" s="49"/>
      <c r="L2299" s="49"/>
      <c r="M2299" s="74"/>
      <c r="N2299" s="49"/>
      <c r="P2299" s="75"/>
      <c r="Q2299" s="75"/>
      <c r="R2299" s="75"/>
    </row>
    <row r="2300">
      <c r="K2300" s="49"/>
      <c r="L2300" s="49"/>
      <c r="M2300" s="74"/>
      <c r="N2300" s="49"/>
      <c r="P2300" s="75"/>
      <c r="Q2300" s="75"/>
      <c r="R2300" s="75"/>
    </row>
    <row r="2301">
      <c r="A2301" s="70"/>
      <c r="B2301" s="68"/>
      <c r="C2301" s="69"/>
      <c r="D2301" s="69"/>
      <c r="E2301" s="70"/>
      <c r="F2301" s="69"/>
      <c r="G2301" s="69"/>
      <c r="H2301" s="69"/>
      <c r="K2301" s="49"/>
      <c r="L2301" s="49"/>
      <c r="M2301" s="74"/>
      <c r="N2301" s="49"/>
      <c r="P2301" s="75"/>
      <c r="Q2301" s="75"/>
      <c r="R2301" s="75"/>
    </row>
    <row r="2302">
      <c r="A2302" s="70"/>
      <c r="B2302" s="68"/>
      <c r="C2302" s="69"/>
      <c r="D2302" s="69"/>
      <c r="E2302" s="70"/>
      <c r="F2302" s="69"/>
      <c r="G2302" s="69"/>
      <c r="H2302" s="69"/>
      <c r="K2302" s="49"/>
      <c r="L2302" s="49"/>
      <c r="M2302" s="74"/>
      <c r="N2302" s="49"/>
      <c r="P2302" s="75"/>
      <c r="Q2302" s="75"/>
      <c r="R2302" s="75"/>
    </row>
    <row r="2303">
      <c r="A2303" s="70"/>
      <c r="B2303" s="68"/>
      <c r="C2303" s="69"/>
      <c r="D2303" s="69"/>
      <c r="E2303" s="70"/>
      <c r="F2303" s="69"/>
      <c r="G2303" s="69"/>
      <c r="H2303" s="69"/>
      <c r="K2303" s="49"/>
      <c r="L2303" s="49"/>
      <c r="M2303" s="74"/>
      <c r="N2303" s="49"/>
      <c r="P2303" s="75"/>
      <c r="Q2303" s="75"/>
      <c r="R2303" s="75"/>
    </row>
    <row r="2304">
      <c r="A2304" s="70"/>
      <c r="B2304" s="68"/>
      <c r="C2304" s="69"/>
      <c r="D2304" s="69"/>
      <c r="E2304" s="70"/>
      <c r="F2304" s="69"/>
      <c r="G2304" s="69"/>
      <c r="H2304" s="69"/>
      <c r="K2304" s="49"/>
      <c r="L2304" s="49"/>
      <c r="M2304" s="74"/>
      <c r="N2304" s="49"/>
      <c r="P2304" s="75"/>
      <c r="Q2304" s="75"/>
      <c r="R2304" s="75"/>
    </row>
    <row r="2305">
      <c r="A2305" s="70"/>
      <c r="B2305" s="68"/>
      <c r="C2305" s="69"/>
      <c r="D2305" s="69"/>
      <c r="E2305" s="70"/>
      <c r="F2305" s="69"/>
      <c r="G2305" s="69"/>
      <c r="H2305" s="69"/>
      <c r="K2305" s="49"/>
      <c r="L2305" s="49"/>
      <c r="M2305" s="74"/>
      <c r="N2305" s="49"/>
      <c r="P2305" s="75"/>
      <c r="Q2305" s="75"/>
      <c r="R2305" s="75"/>
    </row>
    <row r="2306">
      <c r="A2306" s="70"/>
      <c r="B2306" s="68"/>
      <c r="C2306" s="69"/>
      <c r="D2306" s="69"/>
      <c r="E2306" s="70"/>
      <c r="F2306" s="69"/>
      <c r="G2306" s="69"/>
      <c r="H2306" s="69"/>
      <c r="K2306" s="49"/>
      <c r="L2306" s="49"/>
      <c r="M2306" s="74"/>
      <c r="N2306" s="49"/>
      <c r="P2306" s="75"/>
      <c r="Q2306" s="75"/>
      <c r="R2306" s="75"/>
    </row>
    <row r="2307">
      <c r="A2307" s="70"/>
      <c r="B2307" s="68"/>
      <c r="C2307" s="69"/>
      <c r="D2307" s="69"/>
      <c r="E2307" s="70"/>
      <c r="F2307" s="69"/>
      <c r="G2307" s="69"/>
      <c r="H2307" s="69"/>
      <c r="K2307" s="49"/>
      <c r="L2307" s="49"/>
      <c r="M2307" s="74"/>
      <c r="N2307" s="49"/>
      <c r="P2307" s="75"/>
      <c r="Q2307" s="75"/>
      <c r="R2307" s="75"/>
    </row>
    <row r="2308">
      <c r="A2308" s="70"/>
      <c r="B2308" s="68"/>
      <c r="C2308" s="69"/>
      <c r="D2308" s="69"/>
      <c r="E2308" s="70"/>
      <c r="F2308" s="69"/>
      <c r="G2308" s="69"/>
      <c r="H2308" s="69"/>
      <c r="K2308" s="49"/>
      <c r="L2308" s="49"/>
      <c r="M2308" s="74"/>
      <c r="N2308" s="49"/>
      <c r="P2308" s="75"/>
      <c r="Q2308" s="75"/>
      <c r="R2308" s="75"/>
    </row>
    <row r="2309">
      <c r="A2309" s="70"/>
      <c r="B2309" s="68"/>
      <c r="C2309" s="69"/>
      <c r="D2309" s="69"/>
      <c r="E2309" s="70"/>
      <c r="F2309" s="69"/>
      <c r="G2309" s="69"/>
      <c r="H2309" s="69"/>
      <c r="K2309" s="49"/>
      <c r="L2309" s="49"/>
      <c r="M2309" s="74"/>
      <c r="N2309" s="49"/>
      <c r="P2309" s="75"/>
      <c r="Q2309" s="75"/>
      <c r="R2309" s="75"/>
    </row>
    <row r="2310">
      <c r="A2310" s="70"/>
      <c r="B2310" s="68"/>
      <c r="C2310" s="69"/>
      <c r="D2310" s="69"/>
      <c r="E2310" s="70"/>
      <c r="F2310" s="69"/>
      <c r="G2310" s="69"/>
      <c r="H2310" s="69"/>
      <c r="K2310" s="49"/>
      <c r="L2310" s="49"/>
      <c r="M2310" s="74"/>
      <c r="N2310" s="49"/>
      <c r="P2310" s="75"/>
      <c r="Q2310" s="75"/>
      <c r="R2310" s="75"/>
    </row>
    <row r="2311">
      <c r="A2311" s="70"/>
      <c r="B2311" s="68"/>
      <c r="C2311" s="69"/>
      <c r="D2311" s="69"/>
      <c r="E2311" s="70"/>
      <c r="F2311" s="69"/>
      <c r="G2311" s="69"/>
      <c r="H2311" s="69"/>
      <c r="K2311" s="49"/>
      <c r="L2311" s="49"/>
      <c r="M2311" s="74"/>
      <c r="N2311" s="49"/>
      <c r="P2311" s="75"/>
      <c r="Q2311" s="75"/>
      <c r="R2311" s="75"/>
    </row>
    <row r="2312">
      <c r="A2312" s="70"/>
      <c r="B2312" s="68"/>
      <c r="C2312" s="69"/>
      <c r="D2312" s="69"/>
      <c r="E2312" s="70"/>
      <c r="F2312" s="69"/>
      <c r="G2312" s="69"/>
      <c r="H2312" s="69"/>
      <c r="K2312" s="49"/>
      <c r="L2312" s="49"/>
      <c r="M2312" s="74"/>
      <c r="N2312" s="49"/>
      <c r="P2312" s="75"/>
      <c r="Q2312" s="75"/>
      <c r="R2312" s="75"/>
    </row>
    <row r="2313">
      <c r="A2313" s="70"/>
      <c r="B2313" s="68"/>
      <c r="C2313" s="69"/>
      <c r="D2313" s="69"/>
      <c r="E2313" s="70"/>
      <c r="F2313" s="69"/>
      <c r="G2313" s="69"/>
      <c r="H2313" s="69"/>
      <c r="K2313" s="49"/>
      <c r="L2313" s="49"/>
      <c r="M2313" s="74"/>
      <c r="N2313" s="49"/>
      <c r="P2313" s="75"/>
      <c r="Q2313" s="75"/>
      <c r="R2313" s="75"/>
    </row>
    <row r="2314">
      <c r="A2314" s="70"/>
      <c r="B2314" s="68"/>
      <c r="C2314" s="69"/>
      <c r="D2314" s="69"/>
      <c r="E2314" s="70"/>
      <c r="F2314" s="69"/>
      <c r="G2314" s="69"/>
      <c r="H2314" s="69"/>
      <c r="K2314" s="49"/>
      <c r="L2314" s="49"/>
      <c r="M2314" s="74"/>
      <c r="N2314" s="49"/>
      <c r="P2314" s="75"/>
      <c r="Q2314" s="75"/>
      <c r="R2314" s="75"/>
    </row>
    <row r="2315">
      <c r="A2315" s="70"/>
      <c r="B2315" s="68"/>
      <c r="C2315" s="69"/>
      <c r="D2315" s="69"/>
      <c r="E2315" s="70"/>
      <c r="F2315" s="69"/>
      <c r="G2315" s="69"/>
      <c r="H2315" s="69"/>
      <c r="K2315" s="49"/>
      <c r="L2315" s="49"/>
      <c r="M2315" s="74"/>
      <c r="N2315" s="49"/>
      <c r="P2315" s="75"/>
      <c r="Q2315" s="75"/>
      <c r="R2315" s="75"/>
    </row>
    <row r="2316">
      <c r="A2316" s="70"/>
      <c r="B2316" s="68"/>
      <c r="C2316" s="69"/>
      <c r="D2316" s="69"/>
      <c r="E2316" s="70"/>
      <c r="F2316" s="69"/>
      <c r="G2316" s="69"/>
      <c r="H2316" s="69"/>
      <c r="K2316" s="49"/>
      <c r="L2316" s="49"/>
      <c r="M2316" s="74"/>
      <c r="N2316" s="49"/>
      <c r="P2316" s="75"/>
      <c r="Q2316" s="75"/>
      <c r="R2316" s="75"/>
    </row>
    <row r="2317">
      <c r="A2317" s="70"/>
      <c r="B2317" s="68"/>
      <c r="C2317" s="69"/>
      <c r="D2317" s="69"/>
      <c r="E2317" s="70"/>
      <c r="F2317" s="69"/>
      <c r="G2317" s="69"/>
      <c r="H2317" s="69"/>
      <c r="K2317" s="49"/>
      <c r="L2317" s="49"/>
      <c r="M2317" s="74"/>
      <c r="N2317" s="49"/>
      <c r="P2317" s="75"/>
      <c r="Q2317" s="75"/>
      <c r="R2317" s="75"/>
    </row>
    <row r="2318">
      <c r="A2318" s="70"/>
      <c r="B2318" s="68"/>
      <c r="C2318" s="69"/>
      <c r="D2318" s="69"/>
      <c r="E2318" s="70"/>
      <c r="F2318" s="69"/>
      <c r="G2318" s="69"/>
      <c r="H2318" s="69"/>
      <c r="K2318" s="49"/>
      <c r="L2318" s="49"/>
      <c r="M2318" s="74"/>
      <c r="N2318" s="49"/>
      <c r="P2318" s="75"/>
      <c r="Q2318" s="75"/>
      <c r="R2318" s="75"/>
    </row>
    <row r="2319">
      <c r="A2319" s="70"/>
      <c r="B2319" s="68"/>
      <c r="C2319" s="69"/>
      <c r="D2319" s="69"/>
      <c r="E2319" s="70"/>
      <c r="F2319" s="69"/>
      <c r="G2319" s="69"/>
      <c r="H2319" s="69"/>
      <c r="K2319" s="49"/>
      <c r="L2319" s="49"/>
      <c r="M2319" s="74"/>
      <c r="N2319" s="49"/>
      <c r="P2319" s="75"/>
      <c r="Q2319" s="75"/>
      <c r="R2319" s="75"/>
    </row>
    <row r="2320">
      <c r="A2320" s="70"/>
      <c r="B2320" s="68"/>
      <c r="C2320" s="69"/>
      <c r="D2320" s="69"/>
      <c r="E2320" s="70"/>
      <c r="F2320" s="69"/>
      <c r="G2320" s="69"/>
      <c r="H2320" s="69"/>
      <c r="K2320" s="49"/>
      <c r="L2320" s="49"/>
      <c r="M2320" s="74"/>
      <c r="N2320" s="49"/>
      <c r="P2320" s="75"/>
      <c r="Q2320" s="75"/>
      <c r="R2320" s="75"/>
    </row>
    <row r="2321">
      <c r="A2321" s="70"/>
      <c r="B2321" s="68"/>
      <c r="C2321" s="69"/>
      <c r="D2321" s="69"/>
      <c r="E2321" s="70"/>
      <c r="F2321" s="69"/>
      <c r="G2321" s="69"/>
      <c r="H2321" s="69"/>
      <c r="K2321" s="49"/>
      <c r="L2321" s="49"/>
      <c r="M2321" s="74"/>
      <c r="N2321" s="49"/>
      <c r="P2321" s="75"/>
      <c r="Q2321" s="75"/>
      <c r="R2321" s="75"/>
    </row>
    <row r="2322">
      <c r="B2322" s="101"/>
      <c r="C2322" s="101"/>
      <c r="D2322" s="101"/>
      <c r="E2322" s="101"/>
      <c r="F2322" s="102"/>
      <c r="G2322" s="101"/>
      <c r="H2322" s="101"/>
      <c r="K2322" s="49"/>
      <c r="L2322" s="49"/>
      <c r="M2322" s="74"/>
      <c r="N2322" s="49"/>
      <c r="P2322" s="75"/>
      <c r="Q2322" s="75"/>
      <c r="R2322" s="75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2014-01-24T22:31:04Z</dcterms:created>
  <dc:creator>HRDUser</dc:creator>
</cp:coreProperties>
</file>